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7"/>
  <workbookPr codeName="ThisWorkbook"/>
  <mc:AlternateContent xmlns:mc="http://schemas.openxmlformats.org/markup-compatibility/2006">
    <mc:Choice Requires="x15">
      <x15ac:absPath xmlns:x15ac="http://schemas.microsoft.com/office/spreadsheetml/2010/11/ac" url="C:\Users\lucav\Documents\Work\INFORM Epidemic\"/>
    </mc:Choice>
  </mc:AlternateContent>
  <xr:revisionPtr revIDLastSave="0" documentId="13_ncr:1_{86965E53-BE25-46F5-A663-43DBE6DCE5E5}" xr6:coauthVersionLast="36" xr6:coauthVersionMax="36" xr10:uidLastSave="{00000000-0000-0000-0000-000000000000}"/>
  <bookViews>
    <workbookView xWindow="0" yWindow="0" windowWidth="23040" windowHeight="9060" tabRatio="894" xr2:uid="{00000000-000D-0000-FFFF-FFFF00000000}"/>
  </bookViews>
  <sheets>
    <sheet name="Home" sheetId="73" r:id="rId1"/>
    <sheet name="Table of Contents" sheetId="72" r:id="rId2"/>
    <sheet name="INFORM Epi 2020 (a-z)" sheetId="5" r:id="rId3"/>
    <sheet name="Hazard &amp; Exposure" sheetId="75" r:id="rId4"/>
    <sheet name="Vulnerability" sheetId="3" r:id="rId5"/>
    <sheet name="Lack of Coping Capacity" sheetId="4" r:id="rId6"/>
    <sheet name="Indicator Data" sheetId="74" r:id="rId7"/>
    <sheet name="Indicator Date" sheetId="78" state="hidden" r:id="rId8"/>
    <sheet name="Indicator Date hidden" sheetId="81" state="hidden" r:id="rId9"/>
    <sheet name="Indicator Date hidden2" sheetId="82" state="hidden" r:id="rId10"/>
    <sheet name="Indicator Source" sheetId="80" state="hidden" r:id="rId11"/>
    <sheet name="Indicator Data imputation" sheetId="79" state="hidden" r:id="rId12"/>
    <sheet name="Imputed and missing data hidden" sheetId="83" state="hidden" r:id="rId13"/>
    <sheet name="Lack of Reliability Index" sheetId="84" state="hidden" r:id="rId14"/>
    <sheet name="Indicator Metadata" sheetId="76" r:id="rId15"/>
    <sheet name="Regions" sheetId="77" r:id="rId16"/>
  </sheets>
  <definedNames>
    <definedName name="_2012.06.11___GFM_Indicator_List" localSheetId="14">'Indicator Metadata'!$E$51:$N$98</definedName>
    <definedName name="_xlnm._FilterDatabase" localSheetId="3" hidden="1">'Hazard &amp; Exposure'!$A$2:$DU$194</definedName>
    <definedName name="_xlnm._FilterDatabase" localSheetId="2">'INFORM Epi 2020 (a-z)'!$A$3:$AY$3</definedName>
    <definedName name="_xlnm._FilterDatabase" localSheetId="13" hidden="1">'Lack of Reliability Index'!$A$1:$H$1</definedName>
    <definedName name="_xlnm._FilterDatabase" localSheetId="15" hidden="1">Regions!$A$2:$F$193</definedName>
    <definedName name="_xlnm._FilterDatabase" localSheetId="4" hidden="1">Vulnerability!$A$2:$AM$193</definedName>
    <definedName name="_Key1" localSheetId="3" hidden="1">#REF!</definedName>
    <definedName name="_Key1" localSheetId="11"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Sort" localSheetId="3" hidden="1">#REF!</definedName>
    <definedName name="_Sort" localSheetId="11" hidden="1">#REF!</definedName>
    <definedName name="_Sort" localSheetId="7" hidden="1">#REF!</definedName>
    <definedName name="_Sort" localSheetId="8" hidden="1">#REF!</definedName>
    <definedName name="_Sort" localSheetId="10" hidden="1">#REF!</definedName>
    <definedName name="_Sort" hidden="1">#REF!</definedName>
    <definedName name="aa" localSheetId="8" hidden="1">#REF!</definedName>
    <definedName name="aa" hidden="1">#REF!</definedName>
    <definedName name="_xlnm.Print_Area" localSheetId="12">'Imputed and missing data hidden'!$A$1:$BZ$194</definedName>
    <definedName name="_xlnm.Print_Area" localSheetId="2">'INFORM Epi 2020 (a-z)'!$A$1:$AR$194</definedName>
    <definedName name="_xlnm.Print_Titles" localSheetId="12">'Imputed and missing data hidden'!$1:$1</definedName>
    <definedName name="_xlnm.Print_Titles" localSheetId="2">'INFORM Epi 2020 (a-z)'!$2:$2</definedName>
  </definedNames>
  <calcPr calcId="191029"/>
</workbook>
</file>

<file path=xl/calcChain.xml><?xml version="1.0" encoding="utf-8"?>
<calcChain xmlns="http://schemas.openxmlformats.org/spreadsheetml/2006/main">
  <c r="AB4" i="4" l="1"/>
  <c r="AP5" i="5" s="1"/>
  <c r="AB5" i="4"/>
  <c r="AP6" i="5" s="1"/>
  <c r="AB6" i="4"/>
  <c r="AP7" i="5" s="1"/>
  <c r="AB7" i="4"/>
  <c r="AP8" i="5" s="1"/>
  <c r="AB8" i="4"/>
  <c r="AP9" i="5" s="1"/>
  <c r="AB9" i="4"/>
  <c r="AP10" i="5" s="1"/>
  <c r="AB10" i="4"/>
  <c r="AP11" i="5" s="1"/>
  <c r="AB11" i="4"/>
  <c r="AP12" i="5" s="1"/>
  <c r="AB12" i="4"/>
  <c r="AP13" i="5" s="1"/>
  <c r="AB13" i="4"/>
  <c r="AP14" i="5" s="1"/>
  <c r="AB14" i="4"/>
  <c r="AP15" i="5" s="1"/>
  <c r="AB15" i="4"/>
  <c r="AP16" i="5" s="1"/>
  <c r="AB16" i="4"/>
  <c r="AP17" i="5" s="1"/>
  <c r="AB17" i="4"/>
  <c r="AP18" i="5" s="1"/>
  <c r="AB18" i="4"/>
  <c r="AP19" i="5" s="1"/>
  <c r="AB19" i="4"/>
  <c r="AP20" i="5" s="1"/>
  <c r="AB20" i="4"/>
  <c r="AP21" i="5" s="1"/>
  <c r="AB21" i="4"/>
  <c r="AP22" i="5" s="1"/>
  <c r="AB22" i="4"/>
  <c r="AP23" i="5" s="1"/>
  <c r="AB23" i="4"/>
  <c r="AP24" i="5" s="1"/>
  <c r="AB24" i="4"/>
  <c r="AP25" i="5" s="1"/>
  <c r="AB25" i="4"/>
  <c r="AP26" i="5" s="1"/>
  <c r="AB26" i="4"/>
  <c r="AP27" i="5" s="1"/>
  <c r="AB27" i="4"/>
  <c r="AP28" i="5" s="1"/>
  <c r="AB28" i="4"/>
  <c r="AP29" i="5" s="1"/>
  <c r="AB29" i="4"/>
  <c r="AP30" i="5" s="1"/>
  <c r="AB30" i="4"/>
  <c r="AP31" i="5" s="1"/>
  <c r="AB31" i="4"/>
  <c r="AP32" i="5" s="1"/>
  <c r="AB32" i="4"/>
  <c r="AP33" i="5" s="1"/>
  <c r="AB33" i="4"/>
  <c r="AP34" i="5" s="1"/>
  <c r="AB34" i="4"/>
  <c r="AP35" i="5" s="1"/>
  <c r="AB35" i="4"/>
  <c r="AP36" i="5" s="1"/>
  <c r="AB36" i="4"/>
  <c r="AP37" i="5" s="1"/>
  <c r="AB37" i="4"/>
  <c r="AP38" i="5" s="1"/>
  <c r="AB38" i="4"/>
  <c r="AP39" i="5" s="1"/>
  <c r="AB39" i="4"/>
  <c r="AP40" i="5" s="1"/>
  <c r="AB40" i="4"/>
  <c r="AP41" i="5" s="1"/>
  <c r="AB41" i="4"/>
  <c r="AP42" i="5" s="1"/>
  <c r="AB42" i="4"/>
  <c r="AP43" i="5" s="1"/>
  <c r="AB43" i="4"/>
  <c r="AP44" i="5" s="1"/>
  <c r="AB44" i="4"/>
  <c r="AP45" i="5" s="1"/>
  <c r="AB45" i="4"/>
  <c r="AP46" i="5" s="1"/>
  <c r="AB46" i="4"/>
  <c r="AP47" i="5" s="1"/>
  <c r="AB47" i="4"/>
  <c r="AP48" i="5" s="1"/>
  <c r="AB48" i="4"/>
  <c r="AP49" i="5" s="1"/>
  <c r="AB49" i="4"/>
  <c r="AP50" i="5" s="1"/>
  <c r="AB50" i="4"/>
  <c r="AP51" i="5" s="1"/>
  <c r="AB51" i="4"/>
  <c r="AP52" i="5" s="1"/>
  <c r="AB52" i="4"/>
  <c r="AP53" i="5" s="1"/>
  <c r="AB53" i="4"/>
  <c r="AP54" i="5" s="1"/>
  <c r="AB54" i="4"/>
  <c r="AP55" i="5" s="1"/>
  <c r="AB55" i="4"/>
  <c r="AP56" i="5" s="1"/>
  <c r="AB56" i="4"/>
  <c r="AP57" i="5" s="1"/>
  <c r="AB57" i="4"/>
  <c r="AP58" i="5" s="1"/>
  <c r="AB58" i="4"/>
  <c r="AP59" i="5" s="1"/>
  <c r="AB59" i="4"/>
  <c r="AP60" i="5" s="1"/>
  <c r="AB60" i="4"/>
  <c r="AP61" i="5" s="1"/>
  <c r="AB61" i="4"/>
  <c r="AP62" i="5" s="1"/>
  <c r="AB62" i="4"/>
  <c r="AP63" i="5" s="1"/>
  <c r="AB63" i="4"/>
  <c r="AP64" i="5" s="1"/>
  <c r="AB64" i="4"/>
  <c r="AP65" i="5" s="1"/>
  <c r="AB65" i="4"/>
  <c r="AP66" i="5" s="1"/>
  <c r="AB66" i="4"/>
  <c r="AP67" i="5" s="1"/>
  <c r="AB67" i="4"/>
  <c r="AP68" i="5" s="1"/>
  <c r="AB68" i="4"/>
  <c r="AP69" i="5" s="1"/>
  <c r="AB69" i="4"/>
  <c r="AP70" i="5" s="1"/>
  <c r="AB70" i="4"/>
  <c r="AP71" i="5" s="1"/>
  <c r="AB71" i="4"/>
  <c r="AP72" i="5" s="1"/>
  <c r="AB72" i="4"/>
  <c r="AP73" i="5" s="1"/>
  <c r="AB73" i="4"/>
  <c r="AP74" i="5" s="1"/>
  <c r="AB74" i="4"/>
  <c r="AP75" i="5" s="1"/>
  <c r="AB75" i="4"/>
  <c r="AP76" i="5" s="1"/>
  <c r="AB76" i="4"/>
  <c r="AP77" i="5" s="1"/>
  <c r="AB77" i="4"/>
  <c r="AP78" i="5" s="1"/>
  <c r="AB78" i="4"/>
  <c r="AP79" i="5" s="1"/>
  <c r="AB79" i="4"/>
  <c r="AP80" i="5" s="1"/>
  <c r="AB80" i="4"/>
  <c r="AP81" i="5" s="1"/>
  <c r="AB81" i="4"/>
  <c r="AP82" i="5" s="1"/>
  <c r="AB82" i="4"/>
  <c r="AP83" i="5" s="1"/>
  <c r="AB83" i="4"/>
  <c r="AP84" i="5" s="1"/>
  <c r="AB84" i="4"/>
  <c r="AP85" i="5" s="1"/>
  <c r="AB85" i="4"/>
  <c r="AP86" i="5" s="1"/>
  <c r="AB86" i="4"/>
  <c r="AP87" i="5" s="1"/>
  <c r="AB87" i="4"/>
  <c r="AP88" i="5" s="1"/>
  <c r="AB88" i="4"/>
  <c r="AP89" i="5" s="1"/>
  <c r="AB89" i="4"/>
  <c r="AP90" i="5" s="1"/>
  <c r="AB90" i="4"/>
  <c r="AP91" i="5" s="1"/>
  <c r="AB91" i="4"/>
  <c r="AP92" i="5" s="1"/>
  <c r="AB92" i="4"/>
  <c r="AP93" i="5" s="1"/>
  <c r="AB93" i="4"/>
  <c r="AP94" i="5" s="1"/>
  <c r="AB94" i="4"/>
  <c r="AP95" i="5" s="1"/>
  <c r="AB95" i="4"/>
  <c r="AP96" i="5" s="1"/>
  <c r="AB96" i="4"/>
  <c r="AP97" i="5" s="1"/>
  <c r="AB97" i="4"/>
  <c r="AP98" i="5" s="1"/>
  <c r="AB98" i="4"/>
  <c r="AP99" i="5" s="1"/>
  <c r="AB99" i="4"/>
  <c r="AP100" i="5" s="1"/>
  <c r="AB100" i="4"/>
  <c r="AP101" i="5" s="1"/>
  <c r="AB101" i="4"/>
  <c r="AP102" i="5" s="1"/>
  <c r="AB102" i="4"/>
  <c r="AP103" i="5" s="1"/>
  <c r="AB103" i="4"/>
  <c r="AP104" i="5" s="1"/>
  <c r="AB104" i="4"/>
  <c r="AP105" i="5" s="1"/>
  <c r="AB105" i="4"/>
  <c r="AP106" i="5" s="1"/>
  <c r="AB106" i="4"/>
  <c r="AP107" i="5" s="1"/>
  <c r="AB107" i="4"/>
  <c r="AP108" i="5" s="1"/>
  <c r="AB108" i="4"/>
  <c r="AP109" i="5" s="1"/>
  <c r="AB109" i="4"/>
  <c r="AP110" i="5" s="1"/>
  <c r="AB110" i="4"/>
  <c r="AP111" i="5" s="1"/>
  <c r="AB111" i="4"/>
  <c r="AP112" i="5" s="1"/>
  <c r="AB112" i="4"/>
  <c r="AP113" i="5" s="1"/>
  <c r="AB113" i="4"/>
  <c r="AP114" i="5" s="1"/>
  <c r="AB114" i="4"/>
  <c r="AP115" i="5" s="1"/>
  <c r="AB115" i="4"/>
  <c r="AP116" i="5" s="1"/>
  <c r="AB116" i="4"/>
  <c r="AP117" i="5" s="1"/>
  <c r="AB117" i="4"/>
  <c r="AP118" i="5" s="1"/>
  <c r="AB118" i="4"/>
  <c r="AP119" i="5" s="1"/>
  <c r="AB119" i="4"/>
  <c r="AP120" i="5" s="1"/>
  <c r="AB120" i="4"/>
  <c r="AP121" i="5" s="1"/>
  <c r="AB121" i="4"/>
  <c r="AP122" i="5" s="1"/>
  <c r="AB122" i="4"/>
  <c r="AP123" i="5" s="1"/>
  <c r="AB123" i="4"/>
  <c r="AP124" i="5" s="1"/>
  <c r="AB124" i="4"/>
  <c r="AP125" i="5" s="1"/>
  <c r="AB125" i="4"/>
  <c r="AP126" i="5" s="1"/>
  <c r="AB126" i="4"/>
  <c r="AP127" i="5" s="1"/>
  <c r="AB127" i="4"/>
  <c r="AP128" i="5" s="1"/>
  <c r="AB128" i="4"/>
  <c r="AP129" i="5" s="1"/>
  <c r="AB129" i="4"/>
  <c r="AP130" i="5" s="1"/>
  <c r="AB130" i="4"/>
  <c r="AP131" i="5" s="1"/>
  <c r="AB131" i="4"/>
  <c r="AP132" i="5" s="1"/>
  <c r="AB132" i="4"/>
  <c r="AP133" i="5" s="1"/>
  <c r="AB133" i="4"/>
  <c r="AP134" i="5" s="1"/>
  <c r="AB134" i="4"/>
  <c r="AP135" i="5" s="1"/>
  <c r="AB135" i="4"/>
  <c r="AP136" i="5" s="1"/>
  <c r="AB136" i="4"/>
  <c r="AP137" i="5" s="1"/>
  <c r="AB137" i="4"/>
  <c r="AP138" i="5" s="1"/>
  <c r="AB138" i="4"/>
  <c r="AP139" i="5" s="1"/>
  <c r="AB139" i="4"/>
  <c r="AP140" i="5" s="1"/>
  <c r="AB140" i="4"/>
  <c r="AP141" i="5" s="1"/>
  <c r="AB141" i="4"/>
  <c r="AP142" i="5" s="1"/>
  <c r="AB142" i="4"/>
  <c r="AP143" i="5" s="1"/>
  <c r="AB143" i="4"/>
  <c r="AP144" i="5" s="1"/>
  <c r="AB144" i="4"/>
  <c r="AP145" i="5" s="1"/>
  <c r="AB145" i="4"/>
  <c r="AP146" i="5" s="1"/>
  <c r="AB146" i="4"/>
  <c r="AP147" i="5" s="1"/>
  <c r="AB147" i="4"/>
  <c r="AP148" i="5" s="1"/>
  <c r="AB148" i="4"/>
  <c r="AP149" i="5" s="1"/>
  <c r="AB149" i="4"/>
  <c r="AP150" i="5" s="1"/>
  <c r="AB150" i="4"/>
  <c r="AP151" i="5" s="1"/>
  <c r="AB151" i="4"/>
  <c r="AP152" i="5" s="1"/>
  <c r="AB152" i="4"/>
  <c r="AP153" i="5" s="1"/>
  <c r="AB153" i="4"/>
  <c r="AP154" i="5" s="1"/>
  <c r="AB154" i="4"/>
  <c r="AP155" i="5" s="1"/>
  <c r="AB155" i="4"/>
  <c r="AP156" i="5" s="1"/>
  <c r="AB156" i="4"/>
  <c r="AP157" i="5" s="1"/>
  <c r="AB157" i="4"/>
  <c r="AP158" i="5" s="1"/>
  <c r="AB158" i="4"/>
  <c r="AP159" i="5" s="1"/>
  <c r="AB159" i="4"/>
  <c r="AP160" i="5" s="1"/>
  <c r="AB160" i="4"/>
  <c r="AP161" i="5" s="1"/>
  <c r="AB161" i="4"/>
  <c r="AP162" i="5" s="1"/>
  <c r="AB162" i="4"/>
  <c r="AP163" i="5" s="1"/>
  <c r="AB163" i="4"/>
  <c r="AP164" i="5" s="1"/>
  <c r="AB164" i="4"/>
  <c r="AP165" i="5" s="1"/>
  <c r="AB165" i="4"/>
  <c r="AP166" i="5" s="1"/>
  <c r="AB166" i="4"/>
  <c r="AP167" i="5" s="1"/>
  <c r="AB167" i="4"/>
  <c r="AP168" i="5" s="1"/>
  <c r="AB168" i="4"/>
  <c r="AP169" i="5" s="1"/>
  <c r="AB169" i="4"/>
  <c r="AP170" i="5" s="1"/>
  <c r="AB170" i="4"/>
  <c r="AP171" i="5" s="1"/>
  <c r="AB171" i="4"/>
  <c r="AP172" i="5" s="1"/>
  <c r="AB172" i="4"/>
  <c r="AP173" i="5" s="1"/>
  <c r="AB173" i="4"/>
  <c r="AP174" i="5" s="1"/>
  <c r="AB174" i="4"/>
  <c r="AP175" i="5" s="1"/>
  <c r="AB175" i="4"/>
  <c r="AP176" i="5" s="1"/>
  <c r="AB176" i="4"/>
  <c r="AP177" i="5" s="1"/>
  <c r="AB177" i="4"/>
  <c r="AP178" i="5" s="1"/>
  <c r="AB178" i="4"/>
  <c r="AP179" i="5" s="1"/>
  <c r="AB179" i="4"/>
  <c r="AP180" i="5" s="1"/>
  <c r="AB180" i="4"/>
  <c r="AP181" i="5" s="1"/>
  <c r="AB181" i="4"/>
  <c r="AP182" i="5" s="1"/>
  <c r="AB182" i="4"/>
  <c r="AP183" i="5" s="1"/>
  <c r="AB183" i="4"/>
  <c r="AP184" i="5" s="1"/>
  <c r="AB184" i="4"/>
  <c r="AP185" i="5" s="1"/>
  <c r="AB185" i="4"/>
  <c r="AP186" i="5" s="1"/>
  <c r="AB186" i="4"/>
  <c r="AP187" i="5" s="1"/>
  <c r="AB187" i="4"/>
  <c r="AP188" i="5" s="1"/>
  <c r="AB188" i="4"/>
  <c r="AP189" i="5" s="1"/>
  <c r="AB189" i="4"/>
  <c r="AP190" i="5" s="1"/>
  <c r="AB190" i="4"/>
  <c r="AP191" i="5" s="1"/>
  <c r="AB191" i="4"/>
  <c r="AP192" i="5" s="1"/>
  <c r="AB192" i="4"/>
  <c r="AP193" i="5" s="1"/>
  <c r="AB193" i="4"/>
  <c r="AP194" i="5" s="1"/>
  <c r="AB3" i="4"/>
  <c r="AP4" i="5" s="1"/>
  <c r="AT4" i="3"/>
  <c r="AT5" i="3"/>
  <c r="AT6" i="3"/>
  <c r="AT7" i="3"/>
  <c r="AT8" i="3"/>
  <c r="AT9" i="3"/>
  <c r="AT10" i="3"/>
  <c r="AT11" i="3"/>
  <c r="AT12" i="3"/>
  <c r="AT13" i="3"/>
  <c r="AT14" i="3"/>
  <c r="AT15" i="3"/>
  <c r="AT16" i="3"/>
  <c r="AW16" i="3" s="1"/>
  <c r="AY16" i="3" s="1"/>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X4" i="3"/>
  <c r="AX5" i="3"/>
  <c r="AX6" i="3"/>
  <c r="AX7" i="3"/>
  <c r="AX8" i="3"/>
  <c r="AX9" i="3"/>
  <c r="AX10" i="3"/>
  <c r="AX11" i="3"/>
  <c r="AX12" i="3"/>
  <c r="AX13" i="3"/>
  <c r="AX14" i="3"/>
  <c r="AX15" i="3"/>
  <c r="AX16" i="3"/>
  <c r="AX17" i="3"/>
  <c r="AX18" i="3"/>
  <c r="AX19" i="3"/>
  <c r="AX20" i="3"/>
  <c r="AX21" i="3"/>
  <c r="AX22" i="3"/>
  <c r="AX23" i="3"/>
  <c r="AX24" i="3"/>
  <c r="AX25" i="3"/>
  <c r="AX26" i="3"/>
  <c r="AX27" i="3"/>
  <c r="AX28" i="3"/>
  <c r="AX29" i="3"/>
  <c r="AX30" i="3"/>
  <c r="AX31" i="3"/>
  <c r="AX32" i="3"/>
  <c r="AX33" i="3"/>
  <c r="AX34" i="3"/>
  <c r="AX35" i="3"/>
  <c r="AX36" i="3"/>
  <c r="AX37" i="3"/>
  <c r="AX38" i="3"/>
  <c r="AX39" i="3"/>
  <c r="AX40" i="3"/>
  <c r="AX41" i="3"/>
  <c r="AX42" i="3"/>
  <c r="AX43" i="3"/>
  <c r="AX44" i="3"/>
  <c r="AX45" i="3"/>
  <c r="AX46" i="3"/>
  <c r="AX47" i="3"/>
  <c r="AX48" i="3"/>
  <c r="AX49" i="3"/>
  <c r="AX50" i="3"/>
  <c r="AX51" i="3"/>
  <c r="AX52" i="3"/>
  <c r="AX53" i="3"/>
  <c r="AX54" i="3"/>
  <c r="AX55" i="3"/>
  <c r="AX56" i="3"/>
  <c r="AX57" i="3"/>
  <c r="AX58" i="3"/>
  <c r="AX59" i="3"/>
  <c r="AX60" i="3"/>
  <c r="AX61" i="3"/>
  <c r="AX62" i="3"/>
  <c r="AX63" i="3"/>
  <c r="AX64" i="3"/>
  <c r="AX65" i="3"/>
  <c r="AX66" i="3"/>
  <c r="AX67" i="3"/>
  <c r="AX68" i="3"/>
  <c r="AX69" i="3"/>
  <c r="AX70" i="3"/>
  <c r="AX71" i="3"/>
  <c r="AX72" i="3"/>
  <c r="AX73" i="3"/>
  <c r="AX74" i="3"/>
  <c r="AX75" i="3"/>
  <c r="AX76" i="3"/>
  <c r="AX77" i="3"/>
  <c r="AX78" i="3"/>
  <c r="AX79" i="3"/>
  <c r="AX80" i="3"/>
  <c r="AX81" i="3"/>
  <c r="AX82" i="3"/>
  <c r="AX83" i="3"/>
  <c r="AX84" i="3"/>
  <c r="AX85" i="3"/>
  <c r="AX86" i="3"/>
  <c r="AX87" i="3"/>
  <c r="AX88" i="3"/>
  <c r="AX89" i="3"/>
  <c r="AX90" i="3"/>
  <c r="AX91" i="3"/>
  <c r="AX92" i="3"/>
  <c r="AX93" i="3"/>
  <c r="AX94" i="3"/>
  <c r="AX95" i="3"/>
  <c r="AX96" i="3"/>
  <c r="AX97" i="3"/>
  <c r="AX98" i="3"/>
  <c r="AX99" i="3"/>
  <c r="AX100" i="3"/>
  <c r="AX101" i="3"/>
  <c r="AX102" i="3"/>
  <c r="AX103" i="3"/>
  <c r="AX104" i="3"/>
  <c r="AX105" i="3"/>
  <c r="AX106" i="3"/>
  <c r="AX107" i="3"/>
  <c r="AX108" i="3"/>
  <c r="AX109" i="3"/>
  <c r="AX110" i="3"/>
  <c r="AX111" i="3"/>
  <c r="AX112" i="3"/>
  <c r="AX113" i="3"/>
  <c r="AX114" i="3"/>
  <c r="AX115" i="3"/>
  <c r="AX116" i="3"/>
  <c r="AX117" i="3"/>
  <c r="AX118" i="3"/>
  <c r="AX119" i="3"/>
  <c r="AX120" i="3"/>
  <c r="AX121" i="3"/>
  <c r="AX122" i="3"/>
  <c r="AX123" i="3"/>
  <c r="AX124" i="3"/>
  <c r="AX125" i="3"/>
  <c r="AX126" i="3"/>
  <c r="AX127" i="3"/>
  <c r="AX128" i="3"/>
  <c r="AX129" i="3"/>
  <c r="AX130" i="3"/>
  <c r="AX131" i="3"/>
  <c r="AX132" i="3"/>
  <c r="AX133" i="3"/>
  <c r="AX134" i="3"/>
  <c r="AX135" i="3"/>
  <c r="AX136" i="3"/>
  <c r="AX137" i="3"/>
  <c r="AX138" i="3"/>
  <c r="AX139" i="3"/>
  <c r="AX140" i="3"/>
  <c r="AX141" i="3"/>
  <c r="AX142" i="3"/>
  <c r="AX143" i="3"/>
  <c r="AX144" i="3"/>
  <c r="AX145" i="3"/>
  <c r="AX146" i="3"/>
  <c r="AX147" i="3"/>
  <c r="AX148" i="3"/>
  <c r="AX149" i="3"/>
  <c r="AX150" i="3"/>
  <c r="AX151" i="3"/>
  <c r="AX152" i="3"/>
  <c r="AX153" i="3"/>
  <c r="AX154" i="3"/>
  <c r="AX155" i="3"/>
  <c r="AX156" i="3"/>
  <c r="AX157" i="3"/>
  <c r="AX158" i="3"/>
  <c r="AX159" i="3"/>
  <c r="AX160" i="3"/>
  <c r="AX161" i="3"/>
  <c r="AX162" i="3"/>
  <c r="AX163" i="3"/>
  <c r="AX164" i="3"/>
  <c r="AX165" i="3"/>
  <c r="AX166" i="3"/>
  <c r="AX167" i="3"/>
  <c r="AX168" i="3"/>
  <c r="AX169" i="3"/>
  <c r="AX170" i="3"/>
  <c r="AX171" i="3"/>
  <c r="AX172" i="3"/>
  <c r="AX173" i="3"/>
  <c r="AX174" i="3"/>
  <c r="AX175" i="3"/>
  <c r="AX176" i="3"/>
  <c r="AX177" i="3"/>
  <c r="AX178" i="3"/>
  <c r="AX179" i="3"/>
  <c r="AX180" i="3"/>
  <c r="AX181" i="3"/>
  <c r="AX182" i="3"/>
  <c r="AX183" i="3"/>
  <c r="AX184" i="3"/>
  <c r="AX185" i="3"/>
  <c r="AX186" i="3"/>
  <c r="AX187" i="3"/>
  <c r="AX188" i="3"/>
  <c r="AX189" i="3"/>
  <c r="AX190" i="3"/>
  <c r="AX191" i="3"/>
  <c r="AX192" i="3"/>
  <c r="AX193" i="3"/>
  <c r="AX3" i="3"/>
  <c r="AU4" i="3"/>
  <c r="AV4" i="3"/>
  <c r="AU5" i="3"/>
  <c r="AW5" i="3" s="1"/>
  <c r="AY5" i="3" s="1"/>
  <c r="AV5" i="3"/>
  <c r="AU6" i="3"/>
  <c r="AV6" i="3"/>
  <c r="AU7" i="3"/>
  <c r="AV7" i="3"/>
  <c r="AU8" i="3"/>
  <c r="AV8" i="3"/>
  <c r="AU9" i="3"/>
  <c r="AW9" i="3" s="1"/>
  <c r="AY9" i="3" s="1"/>
  <c r="AV9" i="3"/>
  <c r="AU10" i="3"/>
  <c r="AV10" i="3"/>
  <c r="AU11" i="3"/>
  <c r="AV11" i="3"/>
  <c r="AU12" i="3"/>
  <c r="AV12" i="3"/>
  <c r="AU13" i="3"/>
  <c r="AW13" i="3" s="1"/>
  <c r="AY13" i="3" s="1"/>
  <c r="AV13" i="3"/>
  <c r="AU14" i="3"/>
  <c r="AV14" i="3"/>
  <c r="AU15" i="3"/>
  <c r="AV15" i="3"/>
  <c r="AU16" i="3"/>
  <c r="AV16" i="3"/>
  <c r="AU17" i="3"/>
  <c r="AW17" i="3" s="1"/>
  <c r="AY17" i="3" s="1"/>
  <c r="AV17" i="3"/>
  <c r="AU18" i="3"/>
  <c r="AV18" i="3"/>
  <c r="AU19" i="3"/>
  <c r="AV19" i="3"/>
  <c r="AU20" i="3"/>
  <c r="AV20" i="3"/>
  <c r="AU21" i="3"/>
  <c r="AW21" i="3" s="1"/>
  <c r="AY21" i="3" s="1"/>
  <c r="AV21" i="3"/>
  <c r="AU22" i="3"/>
  <c r="AW22" i="3" s="1"/>
  <c r="AY22" i="3" s="1"/>
  <c r="AV22" i="3"/>
  <c r="AU23" i="3"/>
  <c r="AV23" i="3"/>
  <c r="AU24" i="3"/>
  <c r="AV24" i="3"/>
  <c r="AU25" i="3"/>
  <c r="AW25" i="3" s="1"/>
  <c r="AY25" i="3" s="1"/>
  <c r="AV25" i="3"/>
  <c r="AU26" i="3"/>
  <c r="AV26" i="3"/>
  <c r="AU27" i="3"/>
  <c r="AV27" i="3"/>
  <c r="AU28" i="3"/>
  <c r="AV28" i="3"/>
  <c r="AU29" i="3"/>
  <c r="AW29" i="3" s="1"/>
  <c r="AY29" i="3" s="1"/>
  <c r="AV29" i="3"/>
  <c r="AU30" i="3"/>
  <c r="AW30" i="3" s="1"/>
  <c r="AY30" i="3" s="1"/>
  <c r="AV30" i="3"/>
  <c r="AU31" i="3"/>
  <c r="AV31" i="3"/>
  <c r="AU32" i="3"/>
  <c r="AV32" i="3"/>
  <c r="AU33" i="3"/>
  <c r="AV33" i="3"/>
  <c r="AU34" i="3"/>
  <c r="AV34" i="3"/>
  <c r="AU35" i="3"/>
  <c r="AV35" i="3"/>
  <c r="AU36" i="3"/>
  <c r="AV36" i="3"/>
  <c r="AU37" i="3"/>
  <c r="AW37" i="3" s="1"/>
  <c r="AY37" i="3" s="1"/>
  <c r="AV37" i="3"/>
  <c r="AU38" i="3"/>
  <c r="AW38" i="3" s="1"/>
  <c r="AY38" i="3" s="1"/>
  <c r="AV38" i="3"/>
  <c r="AU39" i="3"/>
  <c r="AV39" i="3"/>
  <c r="AU40" i="3"/>
  <c r="AV40" i="3"/>
  <c r="AU41" i="3"/>
  <c r="AW41" i="3" s="1"/>
  <c r="AY41" i="3" s="1"/>
  <c r="AV41" i="3"/>
  <c r="AU42" i="3"/>
  <c r="AV42" i="3"/>
  <c r="AU43" i="3"/>
  <c r="AV43" i="3"/>
  <c r="AU44" i="3"/>
  <c r="AV44" i="3"/>
  <c r="AU45" i="3"/>
  <c r="AV45" i="3"/>
  <c r="AU46" i="3"/>
  <c r="AV46" i="3"/>
  <c r="AU47" i="3"/>
  <c r="AV47" i="3"/>
  <c r="AU48" i="3"/>
  <c r="AV48" i="3"/>
  <c r="AU49" i="3"/>
  <c r="AW49" i="3" s="1"/>
  <c r="AY49" i="3" s="1"/>
  <c r="AV49" i="3"/>
  <c r="AU50" i="3"/>
  <c r="AV50" i="3"/>
  <c r="AU51" i="3"/>
  <c r="AV51" i="3"/>
  <c r="AU52" i="3"/>
  <c r="AV52" i="3"/>
  <c r="AU53" i="3"/>
  <c r="AW53" i="3" s="1"/>
  <c r="AY53" i="3" s="1"/>
  <c r="AV53" i="3"/>
  <c r="AU54" i="3"/>
  <c r="AV54" i="3"/>
  <c r="AU55" i="3"/>
  <c r="AV55" i="3"/>
  <c r="AU56" i="3"/>
  <c r="AV56" i="3"/>
  <c r="AU57" i="3"/>
  <c r="AW57" i="3" s="1"/>
  <c r="AY57" i="3" s="1"/>
  <c r="AV57" i="3"/>
  <c r="AU58" i="3"/>
  <c r="AV58" i="3"/>
  <c r="AU59" i="3"/>
  <c r="AV59" i="3"/>
  <c r="AU60" i="3"/>
  <c r="AV60" i="3"/>
  <c r="AU61" i="3"/>
  <c r="AW61" i="3" s="1"/>
  <c r="AY61" i="3" s="1"/>
  <c r="AV61" i="3"/>
  <c r="AU62" i="3"/>
  <c r="AV62" i="3"/>
  <c r="AU63" i="3"/>
  <c r="AV63" i="3"/>
  <c r="AU64" i="3"/>
  <c r="AV64" i="3"/>
  <c r="AU65" i="3"/>
  <c r="AW65" i="3" s="1"/>
  <c r="AY65" i="3" s="1"/>
  <c r="AV65" i="3"/>
  <c r="AU66" i="3"/>
  <c r="AV66" i="3"/>
  <c r="AU67" i="3"/>
  <c r="AV67" i="3"/>
  <c r="AU68" i="3"/>
  <c r="AV68" i="3"/>
  <c r="AU69" i="3"/>
  <c r="AW69" i="3" s="1"/>
  <c r="AY69" i="3" s="1"/>
  <c r="AV69" i="3"/>
  <c r="AU70" i="3"/>
  <c r="AV70" i="3"/>
  <c r="AU71" i="3"/>
  <c r="AW71" i="3" s="1"/>
  <c r="AV71" i="3"/>
  <c r="AU72" i="3"/>
  <c r="AV72" i="3"/>
  <c r="AU73" i="3"/>
  <c r="AW73" i="3" s="1"/>
  <c r="AY73" i="3" s="1"/>
  <c r="AV73" i="3"/>
  <c r="AU74" i="3"/>
  <c r="AV74" i="3"/>
  <c r="AU75" i="3"/>
  <c r="AV75" i="3"/>
  <c r="AU76" i="3"/>
  <c r="AV76" i="3"/>
  <c r="AU77" i="3"/>
  <c r="AW77" i="3" s="1"/>
  <c r="AY77" i="3" s="1"/>
  <c r="AV77" i="3"/>
  <c r="AU78" i="3"/>
  <c r="AV78" i="3"/>
  <c r="AU79" i="3"/>
  <c r="AV79" i="3"/>
  <c r="AU80" i="3"/>
  <c r="AV80" i="3"/>
  <c r="AU81" i="3"/>
  <c r="AW81" i="3" s="1"/>
  <c r="AY81" i="3" s="1"/>
  <c r="AV81" i="3"/>
  <c r="AU82" i="3"/>
  <c r="AV82" i="3"/>
  <c r="AU83" i="3"/>
  <c r="AV83" i="3"/>
  <c r="AU84" i="3"/>
  <c r="AV84" i="3"/>
  <c r="AU85" i="3"/>
  <c r="AW85" i="3" s="1"/>
  <c r="AY85" i="3" s="1"/>
  <c r="AV85" i="3"/>
  <c r="AU86" i="3"/>
  <c r="AV86" i="3"/>
  <c r="AU87" i="3"/>
  <c r="AV87" i="3"/>
  <c r="AU88" i="3"/>
  <c r="AV88" i="3"/>
  <c r="AU89" i="3"/>
  <c r="AV89" i="3"/>
  <c r="AU90" i="3"/>
  <c r="AV90" i="3"/>
  <c r="AU91" i="3"/>
  <c r="AV91" i="3"/>
  <c r="AU92" i="3"/>
  <c r="AV92" i="3"/>
  <c r="AU93" i="3"/>
  <c r="AW93" i="3" s="1"/>
  <c r="AY93" i="3" s="1"/>
  <c r="AV93" i="3"/>
  <c r="AU94" i="3"/>
  <c r="AV94" i="3"/>
  <c r="AU95" i="3"/>
  <c r="AV95" i="3"/>
  <c r="AU96" i="3"/>
  <c r="AV96" i="3"/>
  <c r="AU97" i="3"/>
  <c r="AW97" i="3" s="1"/>
  <c r="AY97" i="3" s="1"/>
  <c r="AV97" i="3"/>
  <c r="AU98" i="3"/>
  <c r="AV98" i="3"/>
  <c r="AU99" i="3"/>
  <c r="AV99" i="3"/>
  <c r="AU100" i="3"/>
  <c r="AV100" i="3"/>
  <c r="AU101" i="3"/>
  <c r="AW101" i="3" s="1"/>
  <c r="AY101" i="3" s="1"/>
  <c r="AV101" i="3"/>
  <c r="AU102" i="3"/>
  <c r="AV102" i="3"/>
  <c r="AU103" i="3"/>
  <c r="AV103" i="3"/>
  <c r="AU104" i="3"/>
  <c r="AV104" i="3"/>
  <c r="AU105" i="3"/>
  <c r="AV105" i="3"/>
  <c r="AU106" i="3"/>
  <c r="AV106" i="3"/>
  <c r="AU107" i="3"/>
  <c r="AV107" i="3"/>
  <c r="AU108" i="3"/>
  <c r="AV108" i="3"/>
  <c r="AU109" i="3"/>
  <c r="AW109" i="3" s="1"/>
  <c r="AY109" i="3" s="1"/>
  <c r="AV109" i="3"/>
  <c r="AU110" i="3"/>
  <c r="AV110" i="3"/>
  <c r="AU111" i="3"/>
  <c r="AV111" i="3"/>
  <c r="AU112" i="3"/>
  <c r="AV112" i="3"/>
  <c r="AU113" i="3"/>
  <c r="AW113" i="3" s="1"/>
  <c r="AY113" i="3" s="1"/>
  <c r="AV113" i="3"/>
  <c r="AU114" i="3"/>
  <c r="AV114" i="3"/>
  <c r="AU115" i="3"/>
  <c r="AV115" i="3"/>
  <c r="AU116" i="3"/>
  <c r="AV116" i="3"/>
  <c r="AU117" i="3"/>
  <c r="AW117" i="3" s="1"/>
  <c r="AY117" i="3" s="1"/>
  <c r="AV117" i="3"/>
  <c r="AU118" i="3"/>
  <c r="AV118" i="3"/>
  <c r="AU119" i="3"/>
  <c r="AV119" i="3"/>
  <c r="AU120" i="3"/>
  <c r="AV120" i="3"/>
  <c r="AU121" i="3"/>
  <c r="AW121" i="3" s="1"/>
  <c r="AY121" i="3" s="1"/>
  <c r="AV121" i="3"/>
  <c r="AU122" i="3"/>
  <c r="AV122" i="3"/>
  <c r="AU123" i="3"/>
  <c r="AV123" i="3"/>
  <c r="AU124" i="3"/>
  <c r="AV124" i="3"/>
  <c r="AU125" i="3"/>
  <c r="AW125" i="3" s="1"/>
  <c r="AY125" i="3" s="1"/>
  <c r="AV125" i="3"/>
  <c r="AU126" i="3"/>
  <c r="AV126" i="3"/>
  <c r="AU127" i="3"/>
  <c r="AV127" i="3"/>
  <c r="AU128" i="3"/>
  <c r="AV128" i="3"/>
  <c r="AU129" i="3"/>
  <c r="AV129" i="3"/>
  <c r="AU130" i="3"/>
  <c r="AV130" i="3"/>
  <c r="AU131" i="3"/>
  <c r="AV131" i="3"/>
  <c r="AU132" i="3"/>
  <c r="AV132" i="3"/>
  <c r="AU133" i="3"/>
  <c r="AW133" i="3" s="1"/>
  <c r="AY133" i="3" s="1"/>
  <c r="AV133" i="3"/>
  <c r="AU134" i="3"/>
  <c r="AV134" i="3"/>
  <c r="AU135" i="3"/>
  <c r="AV135" i="3"/>
  <c r="AU136" i="3"/>
  <c r="AV136" i="3"/>
  <c r="AU137" i="3"/>
  <c r="AV137" i="3"/>
  <c r="AU138" i="3"/>
  <c r="AV138" i="3"/>
  <c r="AU139" i="3"/>
  <c r="AV139" i="3"/>
  <c r="AU140" i="3"/>
  <c r="AV140" i="3"/>
  <c r="AU141" i="3"/>
  <c r="AV141" i="3"/>
  <c r="AU142" i="3"/>
  <c r="AV142" i="3"/>
  <c r="AU143" i="3"/>
  <c r="AV143" i="3"/>
  <c r="AU144" i="3"/>
  <c r="AV144" i="3"/>
  <c r="AU145" i="3"/>
  <c r="AV145" i="3"/>
  <c r="AU146" i="3"/>
  <c r="AV146" i="3"/>
  <c r="AU147" i="3"/>
  <c r="AV147" i="3"/>
  <c r="AU148" i="3"/>
  <c r="AV148" i="3"/>
  <c r="AU149" i="3"/>
  <c r="AV149" i="3"/>
  <c r="AU150" i="3"/>
  <c r="AV150" i="3"/>
  <c r="AU151" i="3"/>
  <c r="AV151" i="3"/>
  <c r="AU152" i="3"/>
  <c r="AV152" i="3"/>
  <c r="AU153" i="3"/>
  <c r="AV153" i="3"/>
  <c r="AU154" i="3"/>
  <c r="AV154" i="3"/>
  <c r="AU155" i="3"/>
  <c r="AV155" i="3"/>
  <c r="AU156" i="3"/>
  <c r="AV156" i="3"/>
  <c r="AU157" i="3"/>
  <c r="AW157" i="3" s="1"/>
  <c r="AY157" i="3" s="1"/>
  <c r="AV157" i="3"/>
  <c r="AU158" i="3"/>
  <c r="AV158" i="3"/>
  <c r="AU159" i="3"/>
  <c r="AV159" i="3"/>
  <c r="AU160" i="3"/>
  <c r="AV160" i="3"/>
  <c r="AU161" i="3"/>
  <c r="AW161" i="3" s="1"/>
  <c r="AY161" i="3" s="1"/>
  <c r="AV161" i="3"/>
  <c r="AU162" i="3"/>
  <c r="AV162" i="3"/>
  <c r="AU163" i="3"/>
  <c r="AV163" i="3"/>
  <c r="AU164" i="3"/>
  <c r="AV164" i="3"/>
  <c r="AU165" i="3"/>
  <c r="AW165" i="3" s="1"/>
  <c r="AY165" i="3" s="1"/>
  <c r="AV165" i="3"/>
  <c r="AU166" i="3"/>
  <c r="AV166" i="3"/>
  <c r="AU167" i="3"/>
  <c r="AV167" i="3"/>
  <c r="AU168" i="3"/>
  <c r="AV168" i="3"/>
  <c r="AU169" i="3"/>
  <c r="AW169" i="3" s="1"/>
  <c r="AY169" i="3" s="1"/>
  <c r="AV169" i="3"/>
  <c r="AU170" i="3"/>
  <c r="AV170" i="3"/>
  <c r="AU171" i="3"/>
  <c r="AV171" i="3"/>
  <c r="AU172" i="3"/>
  <c r="AV172" i="3"/>
  <c r="AU173" i="3"/>
  <c r="AW173" i="3" s="1"/>
  <c r="AY173" i="3" s="1"/>
  <c r="AV173" i="3"/>
  <c r="AU174" i="3"/>
  <c r="AV174" i="3"/>
  <c r="AU175" i="3"/>
  <c r="AV175" i="3"/>
  <c r="AU176" i="3"/>
  <c r="AV176" i="3"/>
  <c r="AU177" i="3"/>
  <c r="AV177" i="3"/>
  <c r="AU178" i="3"/>
  <c r="AV178" i="3"/>
  <c r="AU179" i="3"/>
  <c r="AV179" i="3"/>
  <c r="AU180" i="3"/>
  <c r="AV180" i="3"/>
  <c r="AU181" i="3"/>
  <c r="AV181" i="3"/>
  <c r="AU182" i="3"/>
  <c r="AV182" i="3"/>
  <c r="AU183" i="3"/>
  <c r="AV183" i="3"/>
  <c r="AU184" i="3"/>
  <c r="AV184" i="3"/>
  <c r="AU185" i="3"/>
  <c r="AW185" i="3" s="1"/>
  <c r="AY185" i="3" s="1"/>
  <c r="AV185" i="3"/>
  <c r="AU186" i="3"/>
  <c r="AV186" i="3"/>
  <c r="AU187" i="3"/>
  <c r="AV187" i="3"/>
  <c r="AU188" i="3"/>
  <c r="AV188" i="3"/>
  <c r="AU189" i="3"/>
  <c r="AW189" i="3" s="1"/>
  <c r="AY189" i="3" s="1"/>
  <c r="AV189" i="3"/>
  <c r="AU190" i="3"/>
  <c r="AV190" i="3"/>
  <c r="AU191" i="3"/>
  <c r="AV191" i="3"/>
  <c r="AU192" i="3"/>
  <c r="AV192" i="3"/>
  <c r="AU193" i="3"/>
  <c r="AW193" i="3" s="1"/>
  <c r="AY193" i="3" s="1"/>
  <c r="AV193" i="3"/>
  <c r="AV3" i="3"/>
  <c r="AU3" i="3"/>
  <c r="AT3" i="3"/>
  <c r="AR4" i="3"/>
  <c r="AR5" i="3"/>
  <c r="AR6" i="3"/>
  <c r="AR7" i="3"/>
  <c r="AR8" i="3"/>
  <c r="AR9" i="3"/>
  <c r="AR10" i="3"/>
  <c r="AR11" i="3"/>
  <c r="AR12" i="3"/>
  <c r="AR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3" i="3"/>
  <c r="AQ4" i="3"/>
  <c r="AQ5" i="3"/>
  <c r="AQ6" i="3"/>
  <c r="AQ7" i="3"/>
  <c r="AQ8" i="3"/>
  <c r="AQ9" i="3"/>
  <c r="AQ10" i="3"/>
  <c r="AQ11" i="3"/>
  <c r="AQ12" i="3"/>
  <c r="AQ13"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3" i="3"/>
  <c r="AO4" i="3"/>
  <c r="AO5" i="3"/>
  <c r="AP5" i="3" s="1"/>
  <c r="AS5" i="3" s="1"/>
  <c r="AO6" i="3"/>
  <c r="AO7" i="3"/>
  <c r="AO8" i="3"/>
  <c r="AO9" i="3"/>
  <c r="AO10" i="3"/>
  <c r="AO11" i="3"/>
  <c r="AO12" i="3"/>
  <c r="AO13" i="3"/>
  <c r="AP13" i="3" s="1"/>
  <c r="AS13" i="3" s="1"/>
  <c r="AO14" i="3"/>
  <c r="AO15" i="3"/>
  <c r="AO16" i="3"/>
  <c r="AO17" i="3"/>
  <c r="AO18" i="3"/>
  <c r="AO19" i="3"/>
  <c r="AO20" i="3"/>
  <c r="AO21" i="3"/>
  <c r="AP21" i="3" s="1"/>
  <c r="AS21" i="3" s="1"/>
  <c r="AO22" i="3"/>
  <c r="AO23" i="3"/>
  <c r="AO24" i="3"/>
  <c r="AO25" i="3"/>
  <c r="AO26" i="3"/>
  <c r="AO27" i="3"/>
  <c r="AO28" i="3"/>
  <c r="AO29" i="3"/>
  <c r="AO30" i="3"/>
  <c r="AO31" i="3"/>
  <c r="AO32" i="3"/>
  <c r="AO33" i="3"/>
  <c r="AO34" i="3"/>
  <c r="AO35" i="3"/>
  <c r="AO36" i="3"/>
  <c r="AO37" i="3"/>
  <c r="AP37" i="3" s="1"/>
  <c r="AS37" i="3" s="1"/>
  <c r="AO38" i="3"/>
  <c r="AO39" i="3"/>
  <c r="AO40" i="3"/>
  <c r="AO41" i="3"/>
  <c r="AO42" i="3"/>
  <c r="AO43" i="3"/>
  <c r="AO44" i="3"/>
  <c r="AO45" i="3"/>
  <c r="AP45" i="3" s="1"/>
  <c r="AS45" i="3" s="1"/>
  <c r="AO46" i="3"/>
  <c r="AO47" i="3"/>
  <c r="AO48" i="3"/>
  <c r="AO49" i="3"/>
  <c r="AO50" i="3"/>
  <c r="AO51" i="3"/>
  <c r="AO52" i="3"/>
  <c r="AO53" i="3"/>
  <c r="AO54" i="3"/>
  <c r="AO55" i="3"/>
  <c r="AO56" i="3"/>
  <c r="AO57" i="3"/>
  <c r="AO58" i="3"/>
  <c r="AO59" i="3"/>
  <c r="AO60" i="3"/>
  <c r="AO61" i="3"/>
  <c r="AO62" i="3"/>
  <c r="AO63" i="3"/>
  <c r="AO64" i="3"/>
  <c r="AO65" i="3"/>
  <c r="AP65" i="3" s="1"/>
  <c r="AO66" i="3"/>
  <c r="AO67" i="3"/>
  <c r="AO68" i="3"/>
  <c r="AO69" i="3"/>
  <c r="AO70" i="3"/>
  <c r="AO71" i="3"/>
  <c r="AO72" i="3"/>
  <c r="AO73" i="3"/>
  <c r="AP73" i="3" s="1"/>
  <c r="AO74" i="3"/>
  <c r="AO75" i="3"/>
  <c r="AO76" i="3"/>
  <c r="AO77" i="3"/>
  <c r="AP77" i="3" s="1"/>
  <c r="AO78" i="3"/>
  <c r="AO79" i="3"/>
  <c r="AO80" i="3"/>
  <c r="AO81" i="3"/>
  <c r="AP81" i="3" s="1"/>
  <c r="AO82" i="3"/>
  <c r="AO83" i="3"/>
  <c r="AO84" i="3"/>
  <c r="AO85" i="3"/>
  <c r="AP85" i="3" s="1"/>
  <c r="AO86" i="3"/>
  <c r="AO87" i="3"/>
  <c r="AO88" i="3"/>
  <c r="AO89" i="3"/>
  <c r="AO90" i="3"/>
  <c r="AO91" i="3"/>
  <c r="AO92" i="3"/>
  <c r="AO93" i="3"/>
  <c r="AP93" i="3" s="1"/>
  <c r="AS93" i="3" s="1"/>
  <c r="AO94" i="3"/>
  <c r="AO95" i="3"/>
  <c r="AO96" i="3"/>
  <c r="AO97" i="3"/>
  <c r="AP97" i="3" s="1"/>
  <c r="AO98" i="3"/>
  <c r="AO99" i="3"/>
  <c r="AO100" i="3"/>
  <c r="AO101" i="3"/>
  <c r="AP101" i="3" s="1"/>
  <c r="AS101" i="3" s="1"/>
  <c r="AO102" i="3"/>
  <c r="AO103" i="3"/>
  <c r="AO104" i="3"/>
  <c r="AO105" i="3"/>
  <c r="AO106" i="3"/>
  <c r="AO107" i="3"/>
  <c r="AO108" i="3"/>
  <c r="AO109" i="3"/>
  <c r="AP109" i="3" s="1"/>
  <c r="AS109" i="3" s="1"/>
  <c r="AO110" i="3"/>
  <c r="AO111" i="3"/>
  <c r="AO112" i="3"/>
  <c r="AO113" i="3"/>
  <c r="AP113" i="3" s="1"/>
  <c r="AO114" i="3"/>
  <c r="AO115" i="3"/>
  <c r="AO116" i="3"/>
  <c r="AO117" i="3"/>
  <c r="AO118" i="3"/>
  <c r="AO119" i="3"/>
  <c r="AO120" i="3"/>
  <c r="AO121" i="3"/>
  <c r="AO122" i="3"/>
  <c r="AO123" i="3"/>
  <c r="AO124" i="3"/>
  <c r="AO125" i="3"/>
  <c r="AP125" i="3" s="1"/>
  <c r="AO126" i="3"/>
  <c r="AO127" i="3"/>
  <c r="AO128" i="3"/>
  <c r="AO129" i="3"/>
  <c r="AO130" i="3"/>
  <c r="AO131" i="3"/>
  <c r="AO132" i="3"/>
  <c r="AO133" i="3"/>
  <c r="AO134" i="3"/>
  <c r="AO135" i="3"/>
  <c r="AO136" i="3"/>
  <c r="AO137" i="3"/>
  <c r="AP137" i="3" s="1"/>
  <c r="AO138" i="3"/>
  <c r="AO139" i="3"/>
  <c r="AO140" i="3"/>
  <c r="AO141" i="3"/>
  <c r="AP141" i="3" s="1"/>
  <c r="AO142" i="3"/>
  <c r="AO143" i="3"/>
  <c r="AO144" i="3"/>
  <c r="AO145" i="3"/>
  <c r="AO146" i="3"/>
  <c r="AO147" i="3"/>
  <c r="AO148" i="3"/>
  <c r="AO149" i="3"/>
  <c r="AO150" i="3"/>
  <c r="AO151" i="3"/>
  <c r="AO152" i="3"/>
  <c r="AO153" i="3"/>
  <c r="AO154" i="3"/>
  <c r="AO155" i="3"/>
  <c r="AO156" i="3"/>
  <c r="AO157" i="3"/>
  <c r="AP157" i="3" s="1"/>
  <c r="AS157" i="3" s="1"/>
  <c r="AO158" i="3"/>
  <c r="AO159" i="3"/>
  <c r="AO160" i="3"/>
  <c r="AO161" i="3"/>
  <c r="AO162" i="3"/>
  <c r="AO163" i="3"/>
  <c r="AO164" i="3"/>
  <c r="AO165" i="3"/>
  <c r="AO166" i="3"/>
  <c r="AO167" i="3"/>
  <c r="AO168" i="3"/>
  <c r="AO169" i="3"/>
  <c r="AO170" i="3"/>
  <c r="AO171" i="3"/>
  <c r="AO172" i="3"/>
  <c r="AO173" i="3"/>
  <c r="AO174" i="3"/>
  <c r="AO175" i="3"/>
  <c r="AO176" i="3"/>
  <c r="AO177" i="3"/>
  <c r="AP177" i="3" s="1"/>
  <c r="AO178" i="3"/>
  <c r="AO179" i="3"/>
  <c r="AO180" i="3"/>
  <c r="AO181" i="3"/>
  <c r="AO182" i="3"/>
  <c r="AO183" i="3"/>
  <c r="AO184" i="3"/>
  <c r="AO185" i="3"/>
  <c r="AP185" i="3" s="1"/>
  <c r="AO186" i="3"/>
  <c r="AO187" i="3"/>
  <c r="AO188" i="3"/>
  <c r="AO189" i="3"/>
  <c r="AO190" i="3"/>
  <c r="AO191" i="3"/>
  <c r="AO192" i="3"/>
  <c r="AO193" i="3"/>
  <c r="AO3" i="3"/>
  <c r="AN4" i="3"/>
  <c r="AN5" i="3"/>
  <c r="AN6" i="3"/>
  <c r="AN7" i="3"/>
  <c r="AN8" i="3"/>
  <c r="AN9" i="3"/>
  <c r="AN10" i="3"/>
  <c r="AN11" i="3"/>
  <c r="AN12" i="3"/>
  <c r="AN13" i="3"/>
  <c r="AN14" i="3"/>
  <c r="AN15" i="3"/>
  <c r="AN16" i="3"/>
  <c r="AN17" i="3"/>
  <c r="AN18" i="3"/>
  <c r="AN19" i="3"/>
  <c r="AN20" i="3"/>
  <c r="AN21" i="3"/>
  <c r="AN22" i="3"/>
  <c r="AN23" i="3"/>
  <c r="AN24" i="3"/>
  <c r="AN25" i="3"/>
  <c r="AN26" i="3"/>
  <c r="AN27" i="3"/>
  <c r="AN28" i="3"/>
  <c r="AN29" i="3"/>
  <c r="AN30" i="3"/>
  <c r="AP30" i="3" s="1"/>
  <c r="AN31" i="3"/>
  <c r="AN32" i="3"/>
  <c r="AN33" i="3"/>
  <c r="AN34" i="3"/>
  <c r="AN35" i="3"/>
  <c r="AN36" i="3"/>
  <c r="AN37" i="3"/>
  <c r="AN38" i="3"/>
  <c r="AN39" i="3"/>
  <c r="AN40" i="3"/>
  <c r="AN41" i="3"/>
  <c r="AN42" i="3"/>
  <c r="AN43" i="3"/>
  <c r="AN44" i="3"/>
  <c r="AN45" i="3"/>
  <c r="AN46" i="3"/>
  <c r="AP46" i="3" s="1"/>
  <c r="AN47" i="3"/>
  <c r="AN48" i="3"/>
  <c r="AN49" i="3"/>
  <c r="AN50" i="3"/>
  <c r="AN51" i="3"/>
  <c r="AN52" i="3"/>
  <c r="AN53" i="3"/>
  <c r="AN54" i="3"/>
  <c r="AN55" i="3"/>
  <c r="AN56" i="3"/>
  <c r="AN57" i="3"/>
  <c r="AN58" i="3"/>
  <c r="AN59" i="3"/>
  <c r="AN60" i="3"/>
  <c r="AN61" i="3"/>
  <c r="AN62" i="3"/>
  <c r="AN63" i="3"/>
  <c r="AN64" i="3"/>
  <c r="AN65" i="3"/>
  <c r="AN66" i="3"/>
  <c r="AN67" i="3"/>
  <c r="AN68" i="3"/>
  <c r="AN69" i="3"/>
  <c r="AN70" i="3"/>
  <c r="AP70" i="3" s="1"/>
  <c r="AN71" i="3"/>
  <c r="AN72" i="3"/>
  <c r="AN73" i="3"/>
  <c r="AN74" i="3"/>
  <c r="AP74" i="3" s="1"/>
  <c r="AS74" i="3" s="1"/>
  <c r="AN75" i="3"/>
  <c r="AN76" i="3"/>
  <c r="AN77" i="3"/>
  <c r="AN78" i="3"/>
  <c r="AP78" i="3" s="1"/>
  <c r="AN79" i="3"/>
  <c r="AN80" i="3"/>
  <c r="AN81" i="3"/>
  <c r="AN82" i="3"/>
  <c r="AN83" i="3"/>
  <c r="AN84" i="3"/>
  <c r="AN85" i="3"/>
  <c r="AN86" i="3"/>
  <c r="AN87" i="3"/>
  <c r="AN88" i="3"/>
  <c r="AN89" i="3"/>
  <c r="AN90" i="3"/>
  <c r="AN91" i="3"/>
  <c r="AN92" i="3"/>
  <c r="AN93" i="3"/>
  <c r="AN94" i="3"/>
  <c r="AN95" i="3"/>
  <c r="AN96" i="3"/>
  <c r="AN97" i="3"/>
  <c r="AN98" i="3"/>
  <c r="AN99" i="3"/>
  <c r="AN100" i="3"/>
  <c r="AN101" i="3"/>
  <c r="AN102" i="3"/>
  <c r="AP102" i="3" s="1"/>
  <c r="AN103" i="3"/>
  <c r="AN104" i="3"/>
  <c r="AN105" i="3"/>
  <c r="AN106" i="3"/>
  <c r="AN107" i="3"/>
  <c r="AN108" i="3"/>
  <c r="AP108" i="3" s="1"/>
  <c r="AS108" i="3" s="1"/>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P132" i="3" s="1"/>
  <c r="AN133" i="3"/>
  <c r="AN134" i="3"/>
  <c r="AN135" i="3"/>
  <c r="AN136" i="3"/>
  <c r="AN137" i="3"/>
  <c r="AN138" i="3"/>
  <c r="AP138" i="3" s="1"/>
  <c r="AN139" i="3"/>
  <c r="AN140" i="3"/>
  <c r="AN141" i="3"/>
  <c r="AN142" i="3"/>
  <c r="AP142" i="3" s="1"/>
  <c r="AN143" i="3"/>
  <c r="AN144" i="3"/>
  <c r="AN145" i="3"/>
  <c r="AN146" i="3"/>
  <c r="AN147" i="3"/>
  <c r="AN148" i="3"/>
  <c r="AN149" i="3"/>
  <c r="AN150" i="3"/>
  <c r="AN151" i="3"/>
  <c r="AN152" i="3"/>
  <c r="AN153" i="3"/>
  <c r="AN154" i="3"/>
  <c r="AN155" i="3"/>
  <c r="AN156" i="3"/>
  <c r="AP156" i="3" s="1"/>
  <c r="AS156" i="3" s="1"/>
  <c r="AN157" i="3"/>
  <c r="AN158" i="3"/>
  <c r="AN159" i="3"/>
  <c r="AN160" i="3"/>
  <c r="AN161" i="3"/>
  <c r="AN162" i="3"/>
  <c r="AN163" i="3"/>
  <c r="AN164" i="3"/>
  <c r="AN165" i="3"/>
  <c r="AN166" i="3"/>
  <c r="AP166" i="3" s="1"/>
  <c r="AN167" i="3"/>
  <c r="AN168" i="3"/>
  <c r="AN169" i="3"/>
  <c r="AN170" i="3"/>
  <c r="AN171" i="3"/>
  <c r="AN172" i="3"/>
  <c r="AN173" i="3"/>
  <c r="AN174" i="3"/>
  <c r="AN175" i="3"/>
  <c r="AN176" i="3"/>
  <c r="AN177" i="3"/>
  <c r="AN178" i="3"/>
  <c r="AN179" i="3"/>
  <c r="AN180" i="3"/>
  <c r="AN181" i="3"/>
  <c r="AN182" i="3"/>
  <c r="AP182" i="3" s="1"/>
  <c r="AN183" i="3"/>
  <c r="AN184" i="3"/>
  <c r="AN185" i="3"/>
  <c r="AN186" i="3"/>
  <c r="AN187" i="3"/>
  <c r="AN188" i="3"/>
  <c r="AN189" i="3"/>
  <c r="AN190" i="3"/>
  <c r="AN191" i="3"/>
  <c r="AN192" i="3"/>
  <c r="AN193" i="3"/>
  <c r="AP193" i="3" s="1"/>
  <c r="AS193" i="3" s="1"/>
  <c r="AN3" i="3"/>
  <c r="AP180" i="3"/>
  <c r="AS180" i="3" s="1"/>
  <c r="AP172" i="3"/>
  <c r="AP165" i="3"/>
  <c r="AS165" i="3" s="1"/>
  <c r="AP145" i="3"/>
  <c r="AW137" i="3"/>
  <c r="AY137" i="3" s="1"/>
  <c r="AW129" i="3"/>
  <c r="AY129" i="3" s="1"/>
  <c r="AP118" i="3"/>
  <c r="AP110" i="3"/>
  <c r="AW105" i="3"/>
  <c r="AY105" i="3" s="1"/>
  <c r="AW102" i="3"/>
  <c r="AY102" i="3" s="1"/>
  <c r="AP95" i="3"/>
  <c r="AS95" i="3" s="1"/>
  <c r="AW94" i="3"/>
  <c r="AY94" i="3" s="1"/>
  <c r="AW89" i="3"/>
  <c r="AY89" i="3" s="1"/>
  <c r="AP84" i="3"/>
  <c r="AS84" i="3" s="1"/>
  <c r="AW78" i="3"/>
  <c r="AY78" i="3" s="1"/>
  <c r="AP76" i="3"/>
  <c r="AS76" i="3" s="1"/>
  <c r="AW70" i="3"/>
  <c r="AY70" i="3" s="1"/>
  <c r="AP69" i="3"/>
  <c r="AP61" i="3"/>
  <c r="AP60" i="3"/>
  <c r="AP53" i="3"/>
  <c r="AS53" i="3" s="1"/>
  <c r="AP52" i="3"/>
  <c r="AW45" i="3"/>
  <c r="AY45" i="3" s="1"/>
  <c r="AP38" i="3"/>
  <c r="AW36" i="3"/>
  <c r="AY36" i="3" s="1"/>
  <c r="AW33" i="3"/>
  <c r="AY33" i="3" s="1"/>
  <c r="AP29" i="3"/>
  <c r="AS29" i="3" s="1"/>
  <c r="AP28" i="3"/>
  <c r="AW26" i="3"/>
  <c r="AY26" i="3" s="1"/>
  <c r="AW14" i="3"/>
  <c r="AY14" i="3" s="1"/>
  <c r="AP12" i="3"/>
  <c r="AS12" i="3" s="1"/>
  <c r="AW8" i="3"/>
  <c r="AY8" i="3" s="1"/>
  <c r="AW6" i="3"/>
  <c r="AY6" i="3" s="1"/>
  <c r="AP6" i="3"/>
  <c r="AP4" i="3"/>
  <c r="AW3" i="3"/>
  <c r="AW152" i="3" l="1"/>
  <c r="AY152" i="3" s="1"/>
  <c r="AW144" i="3"/>
  <c r="AY144" i="3" s="1"/>
  <c r="AW108" i="3"/>
  <c r="AY108" i="3" s="1"/>
  <c r="AW104" i="3"/>
  <c r="AY104" i="3" s="1"/>
  <c r="AZ104" i="3" s="1"/>
  <c r="AF105" i="5" s="1"/>
  <c r="AW100" i="3"/>
  <c r="AY100" i="3" s="1"/>
  <c r="AW96" i="3"/>
  <c r="AY96" i="3" s="1"/>
  <c r="AW92" i="3"/>
  <c r="AY92" i="3" s="1"/>
  <c r="AW88" i="3"/>
  <c r="AY88" i="3" s="1"/>
  <c r="AZ88" i="3" s="1"/>
  <c r="AF89" i="5" s="1"/>
  <c r="AW84" i="3"/>
  <c r="AY84" i="3" s="1"/>
  <c r="AW32" i="3"/>
  <c r="AY32" i="3" s="1"/>
  <c r="AW28" i="3"/>
  <c r="AY28" i="3" s="1"/>
  <c r="AW24" i="3"/>
  <c r="AY24" i="3" s="1"/>
  <c r="AZ24" i="3" s="1"/>
  <c r="AF25" i="5" s="1"/>
  <c r="AW20" i="3"/>
  <c r="AY20" i="3" s="1"/>
  <c r="AW12" i="3"/>
  <c r="AY12" i="3" s="1"/>
  <c r="AW4" i="3"/>
  <c r="AY4" i="3" s="1"/>
  <c r="AW103" i="3"/>
  <c r="AY103" i="3" s="1"/>
  <c r="AW79" i="3"/>
  <c r="AY79" i="3" s="1"/>
  <c r="AS4" i="3"/>
  <c r="AP173" i="3"/>
  <c r="AS173" i="3" s="1"/>
  <c r="AP129" i="3"/>
  <c r="AP49" i="3"/>
  <c r="AP168" i="3"/>
  <c r="AS168" i="3" s="1"/>
  <c r="AP164" i="3"/>
  <c r="AS164" i="3" s="1"/>
  <c r="AP160" i="3"/>
  <c r="AS160" i="3" s="1"/>
  <c r="AP148" i="3"/>
  <c r="AS148" i="3" s="1"/>
  <c r="AP140" i="3"/>
  <c r="AS140" i="3" s="1"/>
  <c r="AP124" i="3"/>
  <c r="AP116" i="3"/>
  <c r="AP104" i="3"/>
  <c r="AS104" i="3" s="1"/>
  <c r="AP100" i="3"/>
  <c r="AS100" i="3" s="1"/>
  <c r="AP96" i="3"/>
  <c r="AS96" i="3" s="1"/>
  <c r="AP92" i="3"/>
  <c r="AS92" i="3" s="1"/>
  <c r="AP88" i="3"/>
  <c r="AS88" i="3" s="1"/>
  <c r="AP80" i="3"/>
  <c r="AS80" i="3" s="1"/>
  <c r="AP72" i="3"/>
  <c r="AS72" i="3" s="1"/>
  <c r="AP68" i="3"/>
  <c r="AS68" i="3" s="1"/>
  <c r="AP64" i="3"/>
  <c r="AS64" i="3" s="1"/>
  <c r="AP56" i="3"/>
  <c r="AS56" i="3" s="1"/>
  <c r="AP48" i="3"/>
  <c r="AS48" i="3" s="1"/>
  <c r="AP44" i="3"/>
  <c r="AS44" i="3" s="1"/>
  <c r="AP40" i="3"/>
  <c r="AS40" i="3" s="1"/>
  <c r="AP36" i="3"/>
  <c r="AS36" i="3" s="1"/>
  <c r="AP32" i="3"/>
  <c r="AS32" i="3" s="1"/>
  <c r="AP24" i="3"/>
  <c r="AS24" i="3" s="1"/>
  <c r="AP20" i="3"/>
  <c r="AS20" i="3" s="1"/>
  <c r="AP16" i="3"/>
  <c r="AS16" i="3" s="1"/>
  <c r="AP8" i="3"/>
  <c r="AS8" i="3" s="1"/>
  <c r="AW106" i="3"/>
  <c r="AY106" i="3" s="1"/>
  <c r="AW98" i="3"/>
  <c r="AW90" i="3"/>
  <c r="AW34" i="3"/>
  <c r="AY34" i="3" s="1"/>
  <c r="AW18" i="3"/>
  <c r="AY18" i="3" s="1"/>
  <c r="AW10" i="3"/>
  <c r="AY10" i="3" s="1"/>
  <c r="AS172" i="3"/>
  <c r="AP159" i="3"/>
  <c r="AS159" i="3" s="1"/>
  <c r="AP151" i="3"/>
  <c r="AP143" i="3"/>
  <c r="AP127" i="3"/>
  <c r="AS127" i="3" s="1"/>
  <c r="AP87" i="3"/>
  <c r="AS87" i="3" s="1"/>
  <c r="AP79" i="3"/>
  <c r="AP71" i="3"/>
  <c r="AP63" i="3"/>
  <c r="AS63" i="3" s="1"/>
  <c r="AP55" i="3"/>
  <c r="AS55" i="3" s="1"/>
  <c r="AP39" i="3"/>
  <c r="AS39" i="3" s="1"/>
  <c r="AS28" i="3"/>
  <c r="AS52" i="3"/>
  <c r="AS60" i="3"/>
  <c r="AP174" i="3"/>
  <c r="AS174" i="3" s="1"/>
  <c r="AP158" i="3"/>
  <c r="AP150" i="3"/>
  <c r="AP134" i="3"/>
  <c r="AP126" i="3"/>
  <c r="AP94" i="3"/>
  <c r="AP86" i="3"/>
  <c r="AP62" i="3"/>
  <c r="AP54" i="3"/>
  <c r="AP22" i="3"/>
  <c r="AP14" i="3"/>
  <c r="AS102" i="3"/>
  <c r="AZ102" i="3" s="1"/>
  <c r="AF103" i="5" s="1"/>
  <c r="AS78" i="3"/>
  <c r="AZ78" i="3" s="1"/>
  <c r="AF79" i="5" s="1"/>
  <c r="AW171" i="3"/>
  <c r="AY171" i="3" s="1"/>
  <c r="AW35" i="3"/>
  <c r="AW19" i="3"/>
  <c r="AY19" i="3" s="1"/>
  <c r="AS182" i="3"/>
  <c r="AS46" i="3"/>
  <c r="AS158" i="3"/>
  <c r="AS126" i="3"/>
  <c r="AS94" i="3"/>
  <c r="AZ94" i="3" s="1"/>
  <c r="AF95" i="5" s="1"/>
  <c r="AS86" i="3"/>
  <c r="AS62" i="3"/>
  <c r="AS54" i="3"/>
  <c r="AS22" i="3"/>
  <c r="AZ22" i="3" s="1"/>
  <c r="AF23" i="5" s="1"/>
  <c r="AS14" i="3"/>
  <c r="AZ14" i="3" s="1"/>
  <c r="AF15" i="5" s="1"/>
  <c r="AS166" i="3"/>
  <c r="AS38" i="3"/>
  <c r="AZ38" i="3" s="1"/>
  <c r="AF39" i="5" s="1"/>
  <c r="AS6" i="3"/>
  <c r="AZ6" i="3" s="1"/>
  <c r="AF7" i="5" s="1"/>
  <c r="AS118" i="3"/>
  <c r="AS30" i="3"/>
  <c r="AZ30" i="3" s="1"/>
  <c r="AF31" i="5" s="1"/>
  <c r="AS70" i="3"/>
  <c r="AZ70" i="3" s="1"/>
  <c r="AF71" i="5" s="1"/>
  <c r="AP190" i="3"/>
  <c r="AS190" i="3" s="1"/>
  <c r="AP188" i="3"/>
  <c r="AS188" i="3" s="1"/>
  <c r="AZ108" i="3"/>
  <c r="AF109" i="5" s="1"/>
  <c r="AP186" i="3"/>
  <c r="AS186" i="3" s="1"/>
  <c r="AP130" i="3"/>
  <c r="AS130" i="3" s="1"/>
  <c r="AP192" i="3"/>
  <c r="AP184" i="3"/>
  <c r="AS184" i="3" s="1"/>
  <c r="AP176" i="3"/>
  <c r="AS176" i="3" s="1"/>
  <c r="AP152" i="3"/>
  <c r="AP144" i="3"/>
  <c r="AP136" i="3"/>
  <c r="AP128" i="3"/>
  <c r="AS128" i="3" s="1"/>
  <c r="AP120" i="3"/>
  <c r="AS120" i="3" s="1"/>
  <c r="AP112" i="3"/>
  <c r="AZ100" i="3"/>
  <c r="AF101" i="5" s="1"/>
  <c r="AZ84" i="3"/>
  <c r="AF85" i="5" s="1"/>
  <c r="AZ13" i="3"/>
  <c r="AF14" i="5" s="1"/>
  <c r="AZ32" i="3"/>
  <c r="AF33" i="5" s="1"/>
  <c r="AZ96" i="3"/>
  <c r="AF97" i="5" s="1"/>
  <c r="AP3" i="3"/>
  <c r="AZ20" i="3"/>
  <c r="AF21" i="5" s="1"/>
  <c r="AZ101" i="3"/>
  <c r="AF102" i="5" s="1"/>
  <c r="AZ12" i="3"/>
  <c r="AF13" i="5" s="1"/>
  <c r="AZ45" i="3"/>
  <c r="AF46" i="5" s="1"/>
  <c r="AZ37" i="3"/>
  <c r="AF38" i="5" s="1"/>
  <c r="AZ5" i="3"/>
  <c r="AF6" i="5" s="1"/>
  <c r="AZ173" i="3"/>
  <c r="AF174" i="5" s="1"/>
  <c r="AZ109" i="3"/>
  <c r="AF110" i="5" s="1"/>
  <c r="AZ157" i="3"/>
  <c r="AF158" i="5" s="1"/>
  <c r="AZ193" i="3"/>
  <c r="AF194" i="5" s="1"/>
  <c r="AP178" i="3"/>
  <c r="AS178" i="3" s="1"/>
  <c r="AP170" i="3"/>
  <c r="AS170" i="3" s="1"/>
  <c r="AP162" i="3"/>
  <c r="AS162" i="3" s="1"/>
  <c r="AP154" i="3"/>
  <c r="AS154" i="3" s="1"/>
  <c r="AP146" i="3"/>
  <c r="AS146" i="3" s="1"/>
  <c r="AP122" i="3"/>
  <c r="AS122" i="3" s="1"/>
  <c r="AP114" i="3"/>
  <c r="AS114" i="3" s="1"/>
  <c r="AP106" i="3"/>
  <c r="AS106" i="3" s="1"/>
  <c r="AP98" i="3"/>
  <c r="AS98" i="3" s="1"/>
  <c r="AP90" i="3"/>
  <c r="AS90" i="3" s="1"/>
  <c r="AP82" i="3"/>
  <c r="AS82" i="3" s="1"/>
  <c r="AP66" i="3"/>
  <c r="AS66" i="3" s="1"/>
  <c r="AP58" i="3"/>
  <c r="AS58" i="3" s="1"/>
  <c r="AP50" i="3"/>
  <c r="AS50" i="3" s="1"/>
  <c r="AP42" i="3"/>
  <c r="AS42" i="3" s="1"/>
  <c r="AP34" i="3"/>
  <c r="AS34" i="3" s="1"/>
  <c r="AP26" i="3"/>
  <c r="AS26" i="3" s="1"/>
  <c r="AZ26" i="3" s="1"/>
  <c r="AF27" i="5" s="1"/>
  <c r="AP18" i="3"/>
  <c r="AS18" i="3" s="1"/>
  <c r="AP10" i="3"/>
  <c r="AS10" i="3" s="1"/>
  <c r="AZ10" i="3" s="1"/>
  <c r="AF11" i="5" s="1"/>
  <c r="AZ8" i="3"/>
  <c r="AF9" i="5" s="1"/>
  <c r="AZ21" i="3"/>
  <c r="AF22" i="5" s="1"/>
  <c r="AZ28" i="3"/>
  <c r="AF29" i="5" s="1"/>
  <c r="AZ92" i="3"/>
  <c r="AF93" i="5" s="1"/>
  <c r="AZ165" i="3"/>
  <c r="AF166" i="5" s="1"/>
  <c r="AZ4" i="3"/>
  <c r="AF5" i="5" s="1"/>
  <c r="AZ16" i="3"/>
  <c r="AF17" i="5" s="1"/>
  <c r="AZ29" i="3"/>
  <c r="AF30" i="5" s="1"/>
  <c r="AZ36" i="3"/>
  <c r="AF37" i="5" s="1"/>
  <c r="AZ93" i="3"/>
  <c r="AF94" i="5" s="1"/>
  <c r="AZ53" i="3"/>
  <c r="AF54" i="5" s="1"/>
  <c r="AP169" i="3"/>
  <c r="AS169" i="3" s="1"/>
  <c r="AZ169" i="3" s="1"/>
  <c r="AF170" i="5" s="1"/>
  <c r="AP161" i="3"/>
  <c r="AS161" i="3" s="1"/>
  <c r="AZ161" i="3" s="1"/>
  <c r="AF162" i="5" s="1"/>
  <c r="AP153" i="3"/>
  <c r="AP121" i="3"/>
  <c r="AS121" i="3" s="1"/>
  <c r="AZ121" i="3" s="1"/>
  <c r="AF122" i="5" s="1"/>
  <c r="AP105" i="3"/>
  <c r="AS105" i="3" s="1"/>
  <c r="AZ105" i="3" s="1"/>
  <c r="AF106" i="5" s="1"/>
  <c r="AP89" i="3"/>
  <c r="AS89" i="3" s="1"/>
  <c r="AZ89" i="3" s="1"/>
  <c r="AF90" i="5" s="1"/>
  <c r="AP57" i="3"/>
  <c r="AS57" i="3" s="1"/>
  <c r="AZ57" i="3" s="1"/>
  <c r="AF58" i="5" s="1"/>
  <c r="AP41" i="3"/>
  <c r="AP33" i="3"/>
  <c r="AS33" i="3" s="1"/>
  <c r="AZ33" i="3" s="1"/>
  <c r="AF34" i="5" s="1"/>
  <c r="AP25" i="3"/>
  <c r="AS25" i="3" s="1"/>
  <c r="AZ25" i="3" s="1"/>
  <c r="AF26" i="5" s="1"/>
  <c r="AP17" i="3"/>
  <c r="AP9" i="3"/>
  <c r="AS9" i="3" s="1"/>
  <c r="AZ9" i="3" s="1"/>
  <c r="AF10" i="5" s="1"/>
  <c r="AP175" i="3"/>
  <c r="AS175" i="3" s="1"/>
  <c r="AP167" i="3"/>
  <c r="AS167" i="3" s="1"/>
  <c r="AP135" i="3"/>
  <c r="AS135" i="3" s="1"/>
  <c r="AP119" i="3"/>
  <c r="AS119" i="3" s="1"/>
  <c r="AP111" i="3"/>
  <c r="AS111" i="3" s="1"/>
  <c r="AP103" i="3"/>
  <c r="AS103" i="3" s="1"/>
  <c r="AZ103" i="3" s="1"/>
  <c r="AF104" i="5" s="1"/>
  <c r="AP47" i="3"/>
  <c r="AS47" i="3" s="1"/>
  <c r="AP31" i="3"/>
  <c r="AS31" i="3" s="1"/>
  <c r="AP23" i="3"/>
  <c r="AS23" i="3" s="1"/>
  <c r="AP15" i="3"/>
  <c r="AS15" i="3" s="1"/>
  <c r="AP7" i="3"/>
  <c r="AS7" i="3" s="1"/>
  <c r="AP149" i="3"/>
  <c r="AP133" i="3"/>
  <c r="AP117" i="3"/>
  <c r="AS117" i="3" s="1"/>
  <c r="AZ117" i="3" s="1"/>
  <c r="AF118" i="5" s="1"/>
  <c r="AP67" i="3"/>
  <c r="AS67" i="3" s="1"/>
  <c r="AP27" i="3"/>
  <c r="AP19" i="3"/>
  <c r="AP11" i="3"/>
  <c r="AS11" i="3" s="1"/>
  <c r="AY35" i="3"/>
  <c r="AY3" i="3"/>
  <c r="AW63" i="3"/>
  <c r="AY63" i="3" s="1"/>
  <c r="AZ63" i="3" s="1"/>
  <c r="AF64" i="5" s="1"/>
  <c r="AY71" i="3"/>
  <c r="AW107" i="3"/>
  <c r="AY107" i="3" s="1"/>
  <c r="AW177" i="3"/>
  <c r="AY177" i="3" s="1"/>
  <c r="AW47" i="3"/>
  <c r="AY47" i="3" s="1"/>
  <c r="AW55" i="3"/>
  <c r="AY55" i="3" s="1"/>
  <c r="AZ55" i="3" s="1"/>
  <c r="AF56" i="5" s="1"/>
  <c r="AW83" i="3"/>
  <c r="AY83" i="3" s="1"/>
  <c r="AW181" i="3"/>
  <c r="AY181" i="3" s="1"/>
  <c r="AW187" i="3"/>
  <c r="AY187" i="3" s="1"/>
  <c r="AW7" i="3"/>
  <c r="AY7" i="3" s="1"/>
  <c r="AW23" i="3"/>
  <c r="AY23" i="3" s="1"/>
  <c r="AW95" i="3"/>
  <c r="AY95" i="3" s="1"/>
  <c r="AZ95" i="3" s="1"/>
  <c r="AF96" i="5" s="1"/>
  <c r="AW159" i="3"/>
  <c r="AY159" i="3" s="1"/>
  <c r="AZ159" i="3" s="1"/>
  <c r="AF160" i="5" s="1"/>
  <c r="AW175" i="3"/>
  <c r="AY175" i="3" s="1"/>
  <c r="AW191" i="3"/>
  <c r="AY191" i="3" s="1"/>
  <c r="AW11" i="3"/>
  <c r="AY11" i="3" s="1"/>
  <c r="AW27" i="3"/>
  <c r="AY27" i="3" s="1"/>
  <c r="AW39" i="3"/>
  <c r="AY39" i="3" s="1"/>
  <c r="AZ39" i="3" s="1"/>
  <c r="AF40" i="5" s="1"/>
  <c r="AW59" i="3"/>
  <c r="AY59" i="3" s="1"/>
  <c r="AW75" i="3"/>
  <c r="AY75" i="3" s="1"/>
  <c r="AW163" i="3"/>
  <c r="AY163" i="3" s="1"/>
  <c r="AW51" i="3"/>
  <c r="AY51" i="3" s="1"/>
  <c r="AW99" i="3"/>
  <c r="AY99" i="3" s="1"/>
  <c r="AW179" i="3"/>
  <c r="AY179" i="3" s="1"/>
  <c r="AW43" i="3"/>
  <c r="AY43" i="3" s="1"/>
  <c r="AW87" i="3"/>
  <c r="AY87" i="3" s="1"/>
  <c r="AZ87" i="3" s="1"/>
  <c r="AF88" i="5" s="1"/>
  <c r="AW15" i="3"/>
  <c r="AY15" i="3" s="1"/>
  <c r="AW31" i="3"/>
  <c r="AY31" i="3" s="1"/>
  <c r="AW91" i="3"/>
  <c r="AY91" i="3" s="1"/>
  <c r="AW167" i="3"/>
  <c r="AY167" i="3" s="1"/>
  <c r="AW183" i="3"/>
  <c r="AY183" i="3" s="1"/>
  <c r="AS49" i="3"/>
  <c r="AZ49" i="3" s="1"/>
  <c r="AF50" i="5" s="1"/>
  <c r="AS97" i="3"/>
  <c r="AZ97" i="3" s="1"/>
  <c r="AF98" i="5" s="1"/>
  <c r="AS177" i="3"/>
  <c r="AS41" i="3"/>
  <c r="AZ41" i="3" s="1"/>
  <c r="AF42" i="5" s="1"/>
  <c r="AS17" i="3"/>
  <c r="AZ17" i="3" s="1"/>
  <c r="AF18" i="5" s="1"/>
  <c r="AS185" i="3"/>
  <c r="AZ185" i="3" s="1"/>
  <c r="AF186" i="5" s="1"/>
  <c r="AS73" i="3"/>
  <c r="AZ73" i="3" s="1"/>
  <c r="AF74" i="5" s="1"/>
  <c r="AS27" i="3"/>
  <c r="AS19" i="3"/>
  <c r="AS192" i="3"/>
  <c r="AS3" i="3"/>
  <c r="AP187" i="3"/>
  <c r="AS187" i="3" s="1"/>
  <c r="AP171" i="3"/>
  <c r="AS171" i="3" s="1"/>
  <c r="AZ171" i="3" s="1"/>
  <c r="AF172" i="5" s="1"/>
  <c r="AP147" i="3"/>
  <c r="AS147" i="3" s="1"/>
  <c r="AP123" i="3"/>
  <c r="AS123" i="3" s="1"/>
  <c r="AP91" i="3"/>
  <c r="AS91" i="3" s="1"/>
  <c r="AP163" i="3"/>
  <c r="AS163" i="3" s="1"/>
  <c r="AP139" i="3"/>
  <c r="AS139" i="3" s="1"/>
  <c r="AP107" i="3"/>
  <c r="AS107" i="3" s="1"/>
  <c r="AP83" i="3"/>
  <c r="AS83" i="3" s="1"/>
  <c r="AP51" i="3"/>
  <c r="AS51" i="3" s="1"/>
  <c r="AP191" i="3"/>
  <c r="AS191" i="3" s="1"/>
  <c r="AP183" i="3"/>
  <c r="AS183" i="3" s="1"/>
  <c r="AP179" i="3"/>
  <c r="AS179" i="3" s="1"/>
  <c r="AP155" i="3"/>
  <c r="AS155" i="3" s="1"/>
  <c r="AP131" i="3"/>
  <c r="AS131" i="3" s="1"/>
  <c r="AP115" i="3"/>
  <c r="AS115" i="3" s="1"/>
  <c r="AP99" i="3"/>
  <c r="AS99" i="3" s="1"/>
  <c r="AP75" i="3"/>
  <c r="AS75" i="3" s="1"/>
  <c r="AP59" i="3"/>
  <c r="AS59" i="3" s="1"/>
  <c r="AP43" i="3"/>
  <c r="AS43" i="3" s="1"/>
  <c r="AP35" i="3"/>
  <c r="AS35" i="3" s="1"/>
  <c r="AP189" i="3"/>
  <c r="AS189" i="3" s="1"/>
  <c r="AZ189" i="3" s="1"/>
  <c r="AF190" i="5" s="1"/>
  <c r="AP181" i="3"/>
  <c r="AS181" i="3" s="1"/>
  <c r="AW76" i="3"/>
  <c r="AY76" i="3" s="1"/>
  <c r="AZ76" i="3" s="1"/>
  <c r="AF77" i="5" s="1"/>
  <c r="AS110" i="3"/>
  <c r="AW42" i="3"/>
  <c r="AY42" i="3" s="1"/>
  <c r="AW46" i="3"/>
  <c r="AY46" i="3" s="1"/>
  <c r="AW50" i="3"/>
  <c r="AY50" i="3" s="1"/>
  <c r="AW54" i="3"/>
  <c r="AY54" i="3" s="1"/>
  <c r="AW58" i="3"/>
  <c r="AY58" i="3" s="1"/>
  <c r="AW62" i="3"/>
  <c r="AY62" i="3" s="1"/>
  <c r="AW66" i="3"/>
  <c r="AY66" i="3" s="1"/>
  <c r="AS79" i="3"/>
  <c r="AZ79" i="3" s="1"/>
  <c r="AF80" i="5" s="1"/>
  <c r="AW82" i="3"/>
  <c r="AY82" i="3" s="1"/>
  <c r="AZ82" i="3" s="1"/>
  <c r="AF83" i="5" s="1"/>
  <c r="AS85" i="3"/>
  <c r="AZ85" i="3" s="1"/>
  <c r="AF86" i="5" s="1"/>
  <c r="AY90" i="3"/>
  <c r="AY98" i="3"/>
  <c r="AW67" i="3"/>
  <c r="AY67" i="3" s="1"/>
  <c r="AS69" i="3"/>
  <c r="AZ69" i="3" s="1"/>
  <c r="AF70" i="5" s="1"/>
  <c r="AW72" i="3"/>
  <c r="AY72" i="3" s="1"/>
  <c r="AZ72" i="3" s="1"/>
  <c r="AF73" i="5" s="1"/>
  <c r="AS134" i="3"/>
  <c r="AS61" i="3"/>
  <c r="AZ61" i="3" s="1"/>
  <c r="AF62" i="5" s="1"/>
  <c r="AS65" i="3"/>
  <c r="AZ65" i="3" s="1"/>
  <c r="AF66" i="5" s="1"/>
  <c r="AW68" i="3"/>
  <c r="AY68" i="3" s="1"/>
  <c r="AZ68" i="3" s="1"/>
  <c r="AF69" i="5" s="1"/>
  <c r="AS81" i="3"/>
  <c r="AZ81" i="3" s="1"/>
  <c r="AF82" i="5" s="1"/>
  <c r="AW40" i="3"/>
  <c r="AY40" i="3" s="1"/>
  <c r="AZ40" i="3" s="1"/>
  <c r="AF41" i="5" s="1"/>
  <c r="AW44" i="3"/>
  <c r="AY44" i="3" s="1"/>
  <c r="AZ44" i="3" s="1"/>
  <c r="AF45" i="5" s="1"/>
  <c r="AW48" i="3"/>
  <c r="AY48" i="3" s="1"/>
  <c r="AZ48" i="3" s="1"/>
  <c r="AF49" i="5" s="1"/>
  <c r="AW52" i="3"/>
  <c r="AY52" i="3" s="1"/>
  <c r="AZ52" i="3" s="1"/>
  <c r="AF53" i="5" s="1"/>
  <c r="AW56" i="3"/>
  <c r="AY56" i="3" s="1"/>
  <c r="AZ56" i="3" s="1"/>
  <c r="AF57" i="5" s="1"/>
  <c r="AW60" i="3"/>
  <c r="AY60" i="3" s="1"/>
  <c r="AZ60" i="3" s="1"/>
  <c r="AF61" i="5" s="1"/>
  <c r="AW64" i="3"/>
  <c r="AY64" i="3" s="1"/>
  <c r="AZ64" i="3" s="1"/>
  <c r="AF65" i="5" s="1"/>
  <c r="AS71" i="3"/>
  <c r="AW74" i="3"/>
  <c r="AY74" i="3" s="1"/>
  <c r="AZ74" i="3" s="1"/>
  <c r="AF75" i="5" s="1"/>
  <c r="AW86" i="3"/>
  <c r="AY86" i="3" s="1"/>
  <c r="AS138" i="3"/>
  <c r="AS77" i="3"/>
  <c r="AZ77" i="3" s="1"/>
  <c r="AF78" i="5" s="1"/>
  <c r="AW80" i="3"/>
  <c r="AY80" i="3" s="1"/>
  <c r="AZ80" i="3" s="1"/>
  <c r="AF81" i="5" s="1"/>
  <c r="AS141" i="3"/>
  <c r="AW145" i="3"/>
  <c r="AY145" i="3" s="1"/>
  <c r="AS149" i="3"/>
  <c r="AW153" i="3"/>
  <c r="AY153" i="3" s="1"/>
  <c r="AW110" i="3"/>
  <c r="AY110" i="3" s="1"/>
  <c r="AZ110" i="3" s="1"/>
  <c r="AF111" i="5" s="1"/>
  <c r="AW114" i="3"/>
  <c r="AY114" i="3" s="1"/>
  <c r="AW118" i="3"/>
  <c r="AY118" i="3" s="1"/>
  <c r="AZ118" i="3" s="1"/>
  <c r="AF119" i="5" s="1"/>
  <c r="AW122" i="3"/>
  <c r="AY122" i="3" s="1"/>
  <c r="AW126" i="3"/>
  <c r="AY126" i="3" s="1"/>
  <c r="AZ126" i="3" s="1"/>
  <c r="AF127" i="5" s="1"/>
  <c r="AW130" i="3"/>
  <c r="AY130" i="3" s="1"/>
  <c r="AZ130" i="3" s="1"/>
  <c r="AF131" i="5" s="1"/>
  <c r="AW134" i="3"/>
  <c r="AY134" i="3" s="1"/>
  <c r="AW138" i="3"/>
  <c r="AY138" i="3" s="1"/>
  <c r="AS142" i="3"/>
  <c r="AW146" i="3"/>
  <c r="AY146" i="3" s="1"/>
  <c r="AS150" i="3"/>
  <c r="AW154" i="3"/>
  <c r="AY154" i="3" s="1"/>
  <c r="AS112" i="3"/>
  <c r="AS116" i="3"/>
  <c r="AS124" i="3"/>
  <c r="AS132" i="3"/>
  <c r="AS136" i="3"/>
  <c r="AW139" i="3"/>
  <c r="AY139" i="3" s="1"/>
  <c r="AS143" i="3"/>
  <c r="AW147" i="3"/>
  <c r="AY147" i="3" s="1"/>
  <c r="AS151" i="3"/>
  <c r="AW155" i="3"/>
  <c r="AY155" i="3" s="1"/>
  <c r="AW111" i="3"/>
  <c r="AY111" i="3" s="1"/>
  <c r="AW115" i="3"/>
  <c r="AY115" i="3" s="1"/>
  <c r="AW119" i="3"/>
  <c r="AY119" i="3" s="1"/>
  <c r="AW123" i="3"/>
  <c r="AY123" i="3" s="1"/>
  <c r="AW127" i="3"/>
  <c r="AY127" i="3" s="1"/>
  <c r="AZ127" i="3" s="1"/>
  <c r="AF128" i="5" s="1"/>
  <c r="AW131" i="3"/>
  <c r="AY131" i="3" s="1"/>
  <c r="AW135" i="3"/>
  <c r="AY135" i="3" s="1"/>
  <c r="AW140" i="3"/>
  <c r="AY140" i="3" s="1"/>
  <c r="AZ140" i="3" s="1"/>
  <c r="AF141" i="5" s="1"/>
  <c r="AS144" i="3"/>
  <c r="AZ144" i="3" s="1"/>
  <c r="AF145" i="5" s="1"/>
  <c r="AW148" i="3"/>
  <c r="AY148" i="3" s="1"/>
  <c r="AZ148" i="3" s="1"/>
  <c r="AF149" i="5" s="1"/>
  <c r="AS152" i="3"/>
  <c r="AZ152" i="3" s="1"/>
  <c r="AF153" i="5" s="1"/>
  <c r="AW156" i="3"/>
  <c r="AY156" i="3" s="1"/>
  <c r="AZ156" i="3" s="1"/>
  <c r="AF157" i="5" s="1"/>
  <c r="AW158" i="3"/>
  <c r="AY158" i="3" s="1"/>
  <c r="AZ158" i="3" s="1"/>
  <c r="AF159" i="5" s="1"/>
  <c r="AW160" i="3"/>
  <c r="AY160" i="3" s="1"/>
  <c r="AZ160" i="3" s="1"/>
  <c r="AF161" i="5" s="1"/>
  <c r="AW162" i="3"/>
  <c r="AY162" i="3" s="1"/>
  <c r="AZ162" i="3" s="1"/>
  <c r="AF163" i="5" s="1"/>
  <c r="AW164" i="3"/>
  <c r="AY164" i="3" s="1"/>
  <c r="AZ164" i="3" s="1"/>
  <c r="AF165" i="5" s="1"/>
  <c r="AW166" i="3"/>
  <c r="AY166" i="3" s="1"/>
  <c r="AZ166" i="3" s="1"/>
  <c r="AF167" i="5" s="1"/>
  <c r="AW168" i="3"/>
  <c r="AY168" i="3" s="1"/>
  <c r="AZ168" i="3" s="1"/>
  <c r="AF169" i="5" s="1"/>
  <c r="AW170" i="3"/>
  <c r="AY170" i="3" s="1"/>
  <c r="AW172" i="3"/>
  <c r="AY172" i="3" s="1"/>
  <c r="AZ172" i="3" s="1"/>
  <c r="AF173" i="5" s="1"/>
  <c r="AW174" i="3"/>
  <c r="AY174" i="3" s="1"/>
  <c r="AW176" i="3"/>
  <c r="AY176" i="3" s="1"/>
  <c r="AW178" i="3"/>
  <c r="AY178" i="3" s="1"/>
  <c r="AZ178" i="3" s="1"/>
  <c r="AF179" i="5" s="1"/>
  <c r="AW180" i="3"/>
  <c r="AY180" i="3" s="1"/>
  <c r="AZ180" i="3" s="1"/>
  <c r="AF181" i="5" s="1"/>
  <c r="AW182" i="3"/>
  <c r="AY182" i="3" s="1"/>
  <c r="AW184" i="3"/>
  <c r="AY184" i="3" s="1"/>
  <c r="AW186" i="3"/>
  <c r="AY186" i="3" s="1"/>
  <c r="AZ186" i="3" s="1"/>
  <c r="AF187" i="5" s="1"/>
  <c r="AW188" i="3"/>
  <c r="AY188" i="3" s="1"/>
  <c r="AW190" i="3"/>
  <c r="AY190" i="3" s="1"/>
  <c r="AW192" i="3"/>
  <c r="AY192" i="3" s="1"/>
  <c r="AS113" i="3"/>
  <c r="AZ113" i="3" s="1"/>
  <c r="AF114" i="5" s="1"/>
  <c r="AS125" i="3"/>
  <c r="AZ125" i="3" s="1"/>
  <c r="AF126" i="5" s="1"/>
  <c r="AS129" i="3"/>
  <c r="AZ129" i="3" s="1"/>
  <c r="AF130" i="5" s="1"/>
  <c r="AS133" i="3"/>
  <c r="AZ133" i="3" s="1"/>
  <c r="AF134" i="5" s="1"/>
  <c r="AS137" i="3"/>
  <c r="AZ137" i="3" s="1"/>
  <c r="AF138" i="5" s="1"/>
  <c r="AW141" i="3"/>
  <c r="AY141" i="3" s="1"/>
  <c r="AS145" i="3"/>
  <c r="AW149" i="3"/>
  <c r="AY149" i="3" s="1"/>
  <c r="AS153" i="3"/>
  <c r="AW112" i="3"/>
  <c r="AY112" i="3" s="1"/>
  <c r="AW116" i="3"/>
  <c r="AY116" i="3" s="1"/>
  <c r="AW120" i="3"/>
  <c r="AY120" i="3" s="1"/>
  <c r="AW124" i="3"/>
  <c r="AY124" i="3" s="1"/>
  <c r="AW128" i="3"/>
  <c r="AY128" i="3" s="1"/>
  <c r="AW132" i="3"/>
  <c r="AY132" i="3" s="1"/>
  <c r="AW136" i="3"/>
  <c r="AY136" i="3" s="1"/>
  <c r="AW142" i="3"/>
  <c r="AY142" i="3" s="1"/>
  <c r="AW150" i="3"/>
  <c r="AY150" i="3" s="1"/>
  <c r="AW143" i="3"/>
  <c r="AY143" i="3" s="1"/>
  <c r="AW151" i="3"/>
  <c r="AY151" i="3" s="1"/>
  <c r="AZ86" i="3" l="1"/>
  <c r="AF87" i="5" s="1"/>
  <c r="AZ46" i="3"/>
  <c r="AF47" i="5" s="1"/>
  <c r="AZ190" i="3"/>
  <c r="AF191" i="5" s="1"/>
  <c r="AZ170" i="3"/>
  <c r="AF171" i="5" s="1"/>
  <c r="AZ31" i="3"/>
  <c r="AF32" i="5" s="1"/>
  <c r="AZ182" i="3"/>
  <c r="AF183" i="5" s="1"/>
  <c r="AZ106" i="3"/>
  <c r="AF107" i="5" s="1"/>
  <c r="AZ54" i="3"/>
  <c r="AF55" i="5" s="1"/>
  <c r="AZ3" i="3"/>
  <c r="AF4" i="5" s="1"/>
  <c r="AZ112" i="3"/>
  <c r="AF113" i="5" s="1"/>
  <c r="AZ47" i="3"/>
  <c r="AF48" i="5" s="1"/>
  <c r="AZ174" i="3"/>
  <c r="AF175" i="5" s="1"/>
  <c r="AZ18" i="3"/>
  <c r="AF19" i="5" s="1"/>
  <c r="AZ188" i="3"/>
  <c r="AF189" i="5" s="1"/>
  <c r="AZ115" i="3"/>
  <c r="AF116" i="5" s="1"/>
  <c r="AZ62" i="3"/>
  <c r="AF63" i="5" s="1"/>
  <c r="AZ155" i="3"/>
  <c r="AF156" i="5" s="1"/>
  <c r="AZ98" i="3"/>
  <c r="AF99" i="5" s="1"/>
  <c r="AZ142" i="3"/>
  <c r="AF143" i="5" s="1"/>
  <c r="AZ90" i="3"/>
  <c r="AF91" i="5" s="1"/>
  <c r="AZ136" i="3"/>
  <c r="AF137" i="5" s="1"/>
  <c r="AZ192" i="3"/>
  <c r="AF193" i="5" s="1"/>
  <c r="AZ128" i="3"/>
  <c r="AF129" i="5" s="1"/>
  <c r="AZ141" i="3"/>
  <c r="AF142" i="5" s="1"/>
  <c r="AZ123" i="3"/>
  <c r="AF124" i="5" s="1"/>
  <c r="AZ149" i="3"/>
  <c r="AF150" i="5" s="1"/>
  <c r="AZ176" i="3"/>
  <c r="AF177" i="5" s="1"/>
  <c r="AZ151" i="3"/>
  <c r="AF152" i="5" s="1"/>
  <c r="AZ114" i="3"/>
  <c r="AF115" i="5" s="1"/>
  <c r="AZ42" i="3"/>
  <c r="AF43" i="5" s="1"/>
  <c r="AZ143" i="3"/>
  <c r="AF144" i="5" s="1"/>
  <c r="AZ131" i="3"/>
  <c r="AF132" i="5" s="1"/>
  <c r="AZ119" i="3"/>
  <c r="AF120" i="5" s="1"/>
  <c r="AZ184" i="3"/>
  <c r="AF185" i="5" s="1"/>
  <c r="AZ111" i="3"/>
  <c r="AF112" i="5" s="1"/>
  <c r="AZ34" i="3"/>
  <c r="AF35" i="5" s="1"/>
  <c r="AZ124" i="3"/>
  <c r="AF125" i="5" s="1"/>
  <c r="AZ120" i="3"/>
  <c r="AF121" i="5" s="1"/>
  <c r="AZ163" i="3"/>
  <c r="AF164" i="5" s="1"/>
  <c r="AZ150" i="3"/>
  <c r="AF151" i="5" s="1"/>
  <c r="AZ58" i="3"/>
  <c r="AF59" i="5" s="1"/>
  <c r="AZ50" i="3"/>
  <c r="AF51" i="5" s="1"/>
  <c r="AZ175" i="3"/>
  <c r="AF176" i="5" s="1"/>
  <c r="AZ91" i="3"/>
  <c r="AF92" i="5" s="1"/>
  <c r="AZ138" i="3"/>
  <c r="AF139" i="5" s="1"/>
  <c r="AZ23" i="3"/>
  <c r="AF24" i="5" s="1"/>
  <c r="AZ132" i="3"/>
  <c r="AF133" i="5" s="1"/>
  <c r="AZ135" i="3"/>
  <c r="AF136" i="5" s="1"/>
  <c r="AZ134" i="3"/>
  <c r="AF135" i="5" s="1"/>
  <c r="AZ67" i="3"/>
  <c r="AF68" i="5" s="1"/>
  <c r="AZ66" i="3"/>
  <c r="AF67" i="5" s="1"/>
  <c r="AZ7" i="3"/>
  <c r="AF8" i="5" s="1"/>
  <c r="AZ71" i="3"/>
  <c r="AF72" i="5" s="1"/>
  <c r="AZ147" i="3"/>
  <c r="AF148" i="5" s="1"/>
  <c r="AZ145" i="3"/>
  <c r="AF146" i="5" s="1"/>
  <c r="AZ43" i="3"/>
  <c r="AF44" i="5" s="1"/>
  <c r="AZ27" i="3"/>
  <c r="AF28" i="5" s="1"/>
  <c r="AZ187" i="3"/>
  <c r="AF188" i="5" s="1"/>
  <c r="AZ139" i="3"/>
  <c r="AF140" i="5" s="1"/>
  <c r="AZ154" i="3"/>
  <c r="AF155" i="5" s="1"/>
  <c r="AZ122" i="3"/>
  <c r="AF123" i="5" s="1"/>
  <c r="AZ179" i="3"/>
  <c r="AF180" i="5" s="1"/>
  <c r="AZ11" i="3"/>
  <c r="AF12" i="5" s="1"/>
  <c r="AZ181" i="3"/>
  <c r="AF182" i="5" s="1"/>
  <c r="AZ116" i="3"/>
  <c r="AF117" i="5" s="1"/>
  <c r="AZ183" i="3"/>
  <c r="AF184" i="5" s="1"/>
  <c r="AZ99" i="3"/>
  <c r="AF100" i="5" s="1"/>
  <c r="AZ191" i="3"/>
  <c r="AF192" i="5" s="1"/>
  <c r="AZ83" i="3"/>
  <c r="AF84" i="5" s="1"/>
  <c r="AZ35" i="3"/>
  <c r="AF36" i="5" s="1"/>
  <c r="AZ146" i="3"/>
  <c r="AF147" i="5" s="1"/>
  <c r="AZ167" i="3"/>
  <c r="AF168" i="5" s="1"/>
  <c r="AZ51" i="3"/>
  <c r="AF52" i="5" s="1"/>
  <c r="AZ19" i="3"/>
  <c r="AF20" i="5" s="1"/>
  <c r="AZ153" i="3"/>
  <c r="AF154" i="5" s="1"/>
  <c r="AZ75" i="3"/>
  <c r="AF76" i="5" s="1"/>
  <c r="AZ177" i="3"/>
  <c r="AF178" i="5" s="1"/>
  <c r="AZ15" i="3"/>
  <c r="AF16" i="5" s="1"/>
  <c r="AZ59" i="3"/>
  <c r="AF60" i="5" s="1"/>
  <c r="AZ107" i="3"/>
  <c r="AF108" i="5" s="1"/>
  <c r="DJ4" i="75"/>
  <c r="DJ5" i="75"/>
  <c r="DJ6" i="75"/>
  <c r="DJ7" i="75"/>
  <c r="DJ8" i="75"/>
  <c r="DJ9" i="75"/>
  <c r="DJ10" i="75"/>
  <c r="DJ11" i="75"/>
  <c r="DJ12" i="75"/>
  <c r="DJ13" i="75"/>
  <c r="DJ14" i="75"/>
  <c r="DJ15" i="75"/>
  <c r="DJ16" i="75"/>
  <c r="DJ17" i="75"/>
  <c r="DJ18" i="75"/>
  <c r="DJ19" i="75"/>
  <c r="DJ20" i="75"/>
  <c r="DJ21" i="75"/>
  <c r="DJ22" i="75"/>
  <c r="DJ23" i="75"/>
  <c r="DJ24" i="75"/>
  <c r="DJ25" i="75"/>
  <c r="DJ26" i="75"/>
  <c r="DJ27" i="75"/>
  <c r="DJ28" i="75"/>
  <c r="DJ29" i="75"/>
  <c r="DJ30" i="75"/>
  <c r="DJ31" i="75"/>
  <c r="DJ32" i="75"/>
  <c r="DJ33" i="75"/>
  <c r="DJ34" i="75"/>
  <c r="DJ35" i="75"/>
  <c r="DJ36" i="75"/>
  <c r="DJ37" i="75"/>
  <c r="DJ38" i="75"/>
  <c r="DJ39" i="75"/>
  <c r="DJ40" i="75"/>
  <c r="DJ41" i="75"/>
  <c r="DJ42" i="75"/>
  <c r="DJ43" i="75"/>
  <c r="DJ44" i="75"/>
  <c r="DJ45" i="75"/>
  <c r="DJ46" i="75"/>
  <c r="DJ47" i="75"/>
  <c r="DJ48" i="75"/>
  <c r="DJ49" i="75"/>
  <c r="DJ50" i="75"/>
  <c r="DJ51" i="75"/>
  <c r="DJ52" i="75"/>
  <c r="DJ53" i="75"/>
  <c r="DJ54" i="75"/>
  <c r="DJ55" i="75"/>
  <c r="DJ56" i="75"/>
  <c r="DJ57" i="75"/>
  <c r="DJ58" i="75"/>
  <c r="DJ59" i="75"/>
  <c r="DJ60" i="75"/>
  <c r="DJ61" i="75"/>
  <c r="DJ62" i="75"/>
  <c r="DJ63" i="75"/>
  <c r="DJ64" i="75"/>
  <c r="DJ65" i="75"/>
  <c r="DJ66" i="75"/>
  <c r="DJ67" i="75"/>
  <c r="DJ68" i="75"/>
  <c r="DJ69" i="75"/>
  <c r="DJ70" i="75"/>
  <c r="DJ71" i="75"/>
  <c r="DJ72" i="75"/>
  <c r="DJ73" i="75"/>
  <c r="DJ74" i="75"/>
  <c r="DJ75" i="75"/>
  <c r="DJ76" i="75"/>
  <c r="DJ77" i="75"/>
  <c r="DJ78" i="75"/>
  <c r="DJ79" i="75"/>
  <c r="DJ80" i="75"/>
  <c r="DJ81" i="75"/>
  <c r="DJ82" i="75"/>
  <c r="DJ83" i="75"/>
  <c r="DJ84" i="75"/>
  <c r="DJ85" i="75"/>
  <c r="DJ86" i="75"/>
  <c r="DJ87" i="75"/>
  <c r="DJ88" i="75"/>
  <c r="DJ89" i="75"/>
  <c r="DJ90" i="75"/>
  <c r="DJ91" i="75"/>
  <c r="DJ92" i="75"/>
  <c r="DJ93" i="75"/>
  <c r="DJ94" i="75"/>
  <c r="DJ95" i="75"/>
  <c r="DJ96" i="75"/>
  <c r="DJ97" i="75"/>
  <c r="DJ98" i="75"/>
  <c r="DJ99" i="75"/>
  <c r="DJ100" i="75"/>
  <c r="DJ101" i="75"/>
  <c r="DJ102" i="75"/>
  <c r="DJ103" i="75"/>
  <c r="DJ104" i="75"/>
  <c r="DJ105" i="75"/>
  <c r="DJ106" i="75"/>
  <c r="DJ107" i="75"/>
  <c r="DJ108" i="75"/>
  <c r="DJ109" i="75"/>
  <c r="DJ110" i="75"/>
  <c r="DJ111" i="75"/>
  <c r="DJ112" i="75"/>
  <c r="DJ113" i="75"/>
  <c r="DJ114" i="75"/>
  <c r="DJ115" i="75"/>
  <c r="DJ116" i="75"/>
  <c r="DJ117" i="75"/>
  <c r="DJ118" i="75"/>
  <c r="DJ119" i="75"/>
  <c r="DJ120" i="75"/>
  <c r="DJ121" i="75"/>
  <c r="DJ122" i="75"/>
  <c r="DJ123" i="75"/>
  <c r="DJ124" i="75"/>
  <c r="DJ125" i="75"/>
  <c r="DJ126" i="75"/>
  <c r="DJ127" i="75"/>
  <c r="DJ128" i="75"/>
  <c r="DJ129" i="75"/>
  <c r="DJ130" i="75"/>
  <c r="DJ131" i="75"/>
  <c r="DJ132" i="75"/>
  <c r="DJ133" i="75"/>
  <c r="DJ134" i="75"/>
  <c r="DJ135" i="75"/>
  <c r="DJ136" i="75"/>
  <c r="DJ137" i="75"/>
  <c r="DJ138" i="75"/>
  <c r="DJ139" i="75"/>
  <c r="DJ140" i="75"/>
  <c r="DJ141" i="75"/>
  <c r="DJ142" i="75"/>
  <c r="DJ143" i="75"/>
  <c r="DJ144" i="75"/>
  <c r="DJ145" i="75"/>
  <c r="DJ146" i="75"/>
  <c r="DJ147" i="75"/>
  <c r="DJ148" i="75"/>
  <c r="DJ149" i="75"/>
  <c r="DJ150" i="75"/>
  <c r="DJ151" i="75"/>
  <c r="DJ152" i="75"/>
  <c r="DJ153" i="75"/>
  <c r="DJ154" i="75"/>
  <c r="DJ155" i="75"/>
  <c r="DJ156" i="75"/>
  <c r="DJ157" i="75"/>
  <c r="DJ158" i="75"/>
  <c r="DJ159" i="75"/>
  <c r="DJ160" i="75"/>
  <c r="DJ161" i="75"/>
  <c r="DJ162" i="75"/>
  <c r="DJ163" i="75"/>
  <c r="DJ164" i="75"/>
  <c r="DJ165" i="75"/>
  <c r="DJ166" i="75"/>
  <c r="DJ167" i="75"/>
  <c r="DJ168" i="75"/>
  <c r="DJ169" i="75"/>
  <c r="DJ170" i="75"/>
  <c r="DJ171" i="75"/>
  <c r="DJ172" i="75"/>
  <c r="DJ173" i="75"/>
  <c r="DJ174" i="75"/>
  <c r="DJ175" i="75"/>
  <c r="DJ176" i="75"/>
  <c r="DJ177" i="75"/>
  <c r="DJ178" i="75"/>
  <c r="DJ179" i="75"/>
  <c r="DJ180" i="75"/>
  <c r="DJ181" i="75"/>
  <c r="DJ182" i="75"/>
  <c r="DJ183" i="75"/>
  <c r="DJ184" i="75"/>
  <c r="DJ185" i="75"/>
  <c r="DJ186" i="75"/>
  <c r="DJ187" i="75"/>
  <c r="DJ188" i="75"/>
  <c r="DJ189" i="75"/>
  <c r="DJ190" i="75"/>
  <c r="DJ191" i="75"/>
  <c r="DJ192" i="75"/>
  <c r="DJ193" i="75"/>
  <c r="DJ3" i="75"/>
  <c r="C2" i="83" l="1"/>
  <c r="D2" i="83"/>
  <c r="E2" i="83"/>
  <c r="F2" i="83"/>
  <c r="G2" i="83"/>
  <c r="H2" i="83"/>
  <c r="I2" i="83"/>
  <c r="J2" i="83"/>
  <c r="K2" i="83"/>
  <c r="L2" i="83"/>
  <c r="M2" i="83"/>
  <c r="N2" i="83"/>
  <c r="O2" i="83"/>
  <c r="P2" i="83"/>
  <c r="Q2" i="83"/>
  <c r="R2" i="83"/>
  <c r="S2" i="83"/>
  <c r="T2" i="83"/>
  <c r="U2" i="83"/>
  <c r="V2" i="83"/>
  <c r="W2" i="83"/>
  <c r="X2" i="83"/>
  <c r="Y2" i="83"/>
  <c r="Z2" i="83"/>
  <c r="AA2" i="83"/>
  <c r="AB2" i="83"/>
  <c r="AC2" i="83"/>
  <c r="AD2" i="83"/>
  <c r="AE2" i="83"/>
  <c r="AF2" i="83"/>
  <c r="AG2" i="83"/>
  <c r="AH2" i="83"/>
  <c r="AI2" i="83"/>
  <c r="AJ2" i="83"/>
  <c r="AL2" i="83"/>
  <c r="AM2" i="83"/>
  <c r="AN2" i="83"/>
  <c r="AO2" i="83"/>
  <c r="AP2" i="83"/>
  <c r="AQ2" i="83"/>
  <c r="AR2" i="83"/>
  <c r="AS2" i="83"/>
  <c r="AT2" i="83"/>
  <c r="AU2" i="83"/>
  <c r="AV2" i="83"/>
  <c r="AW2" i="83"/>
  <c r="AX2" i="83"/>
  <c r="AY2" i="83"/>
  <c r="AZ2" i="83"/>
  <c r="BA2" i="83"/>
  <c r="BB2" i="83"/>
  <c r="BC2" i="83"/>
  <c r="BD2" i="83"/>
  <c r="BE2" i="83"/>
  <c r="BF2" i="83"/>
  <c r="BG2" i="83"/>
  <c r="BH2" i="83"/>
  <c r="BI2" i="83"/>
  <c r="BJ2" i="83"/>
  <c r="BK2" i="83"/>
  <c r="BL2" i="83"/>
  <c r="BM2" i="83"/>
  <c r="BN2" i="83"/>
  <c r="BO2" i="83"/>
  <c r="BP2" i="83"/>
  <c r="BQ2" i="83"/>
  <c r="BR2" i="83"/>
  <c r="BS2" i="83"/>
  <c r="BT2" i="83"/>
  <c r="BU2" i="83"/>
  <c r="BV2" i="83"/>
  <c r="BW2" i="83"/>
  <c r="BX2" i="83"/>
  <c r="C3" i="83"/>
  <c r="D3" i="83"/>
  <c r="E3" i="83"/>
  <c r="F3" i="83"/>
  <c r="G3" i="83"/>
  <c r="H3" i="83"/>
  <c r="I3" i="83"/>
  <c r="J3" i="83"/>
  <c r="K3" i="83"/>
  <c r="L3" i="83"/>
  <c r="M3" i="83"/>
  <c r="N3" i="83"/>
  <c r="O3" i="83"/>
  <c r="P3" i="83"/>
  <c r="Q3" i="83"/>
  <c r="R3" i="83"/>
  <c r="S3" i="83"/>
  <c r="T3" i="83"/>
  <c r="U3" i="83"/>
  <c r="V3" i="83"/>
  <c r="W3" i="83"/>
  <c r="X3" i="83"/>
  <c r="Y3" i="83"/>
  <c r="Z3" i="83"/>
  <c r="AA3" i="83"/>
  <c r="AB3" i="83"/>
  <c r="AC3" i="83"/>
  <c r="AD3" i="83"/>
  <c r="AE3" i="83"/>
  <c r="AF3" i="83"/>
  <c r="AG3" i="83"/>
  <c r="AH3" i="83"/>
  <c r="AI3" i="83"/>
  <c r="AJ3" i="83"/>
  <c r="AL3" i="83"/>
  <c r="AM3" i="83"/>
  <c r="AN3" i="83"/>
  <c r="AO3" i="83"/>
  <c r="AP3" i="83"/>
  <c r="AQ3" i="83"/>
  <c r="AR3" i="83"/>
  <c r="AS3" i="83"/>
  <c r="AT3" i="83"/>
  <c r="AU3" i="83"/>
  <c r="AV3" i="83"/>
  <c r="AW3" i="83"/>
  <c r="AX3" i="83"/>
  <c r="AY3" i="83"/>
  <c r="AZ3" i="83"/>
  <c r="BA3" i="83"/>
  <c r="BB3" i="83"/>
  <c r="BC3" i="83"/>
  <c r="BD3" i="83"/>
  <c r="BE3" i="83"/>
  <c r="BF3" i="83"/>
  <c r="BG3" i="83"/>
  <c r="BH3" i="83"/>
  <c r="BI3" i="83"/>
  <c r="BJ3" i="83"/>
  <c r="BK3" i="83"/>
  <c r="BL3" i="83"/>
  <c r="BM3" i="83"/>
  <c r="BN3" i="83"/>
  <c r="BO3" i="83"/>
  <c r="BP3" i="83"/>
  <c r="BQ3" i="83"/>
  <c r="BR3" i="83"/>
  <c r="BS3" i="83"/>
  <c r="BT3" i="83"/>
  <c r="BU3" i="83"/>
  <c r="BV3" i="83"/>
  <c r="BW3" i="83"/>
  <c r="BX3" i="83"/>
  <c r="C4" i="83"/>
  <c r="D4" i="83"/>
  <c r="E4" i="83"/>
  <c r="F4" i="83"/>
  <c r="G4" i="83"/>
  <c r="H4" i="83"/>
  <c r="I4" i="83"/>
  <c r="J4" i="83"/>
  <c r="K4" i="83"/>
  <c r="L4" i="83"/>
  <c r="M4" i="83"/>
  <c r="N4" i="83"/>
  <c r="O4" i="83"/>
  <c r="P4" i="83"/>
  <c r="Q4" i="83"/>
  <c r="R4" i="83"/>
  <c r="S4" i="83"/>
  <c r="T4" i="83"/>
  <c r="U4" i="83"/>
  <c r="V4" i="83"/>
  <c r="W4" i="83"/>
  <c r="X4" i="83"/>
  <c r="Y4" i="83"/>
  <c r="Z4" i="83"/>
  <c r="AA4" i="83"/>
  <c r="AB4" i="83"/>
  <c r="AC4" i="83"/>
  <c r="AD4" i="83"/>
  <c r="AE4" i="83"/>
  <c r="AF4" i="83"/>
  <c r="AG4" i="83"/>
  <c r="AH4" i="83"/>
  <c r="AI4" i="83"/>
  <c r="AJ4" i="83"/>
  <c r="AL4" i="83"/>
  <c r="AM4" i="83"/>
  <c r="AN4" i="83"/>
  <c r="AO4" i="83"/>
  <c r="AP4" i="83"/>
  <c r="AQ4" i="83"/>
  <c r="AR4" i="83"/>
  <c r="AS4" i="83"/>
  <c r="AT4" i="83"/>
  <c r="AU4" i="83"/>
  <c r="AV4" i="83"/>
  <c r="AW4" i="83"/>
  <c r="AX4" i="83"/>
  <c r="AY4" i="83"/>
  <c r="AZ4" i="83"/>
  <c r="BA4" i="83"/>
  <c r="BB4" i="83"/>
  <c r="BC4" i="83"/>
  <c r="BD4" i="83"/>
  <c r="BE4" i="83"/>
  <c r="BF4" i="83"/>
  <c r="BG4" i="83"/>
  <c r="BH4" i="83"/>
  <c r="BI4" i="83"/>
  <c r="BJ4" i="83"/>
  <c r="BK4" i="83"/>
  <c r="BL4" i="83"/>
  <c r="BM4" i="83"/>
  <c r="BN4" i="83"/>
  <c r="BO4" i="83"/>
  <c r="BP4" i="83"/>
  <c r="BQ4" i="83"/>
  <c r="BR4" i="83"/>
  <c r="BS4" i="83"/>
  <c r="BT4" i="83"/>
  <c r="BU4" i="83"/>
  <c r="BV4" i="83"/>
  <c r="BW4" i="83"/>
  <c r="BX4" i="83"/>
  <c r="C5" i="83"/>
  <c r="D5" i="83"/>
  <c r="E5" i="83"/>
  <c r="F5" i="83"/>
  <c r="G5" i="83"/>
  <c r="H5" i="83"/>
  <c r="I5" i="83"/>
  <c r="J5" i="83"/>
  <c r="K5" i="83"/>
  <c r="L5" i="83"/>
  <c r="M5" i="83"/>
  <c r="N5" i="83"/>
  <c r="O5" i="83"/>
  <c r="P5" i="83"/>
  <c r="Q5" i="83"/>
  <c r="R5" i="83"/>
  <c r="S5" i="83"/>
  <c r="T5" i="83"/>
  <c r="U5" i="83"/>
  <c r="V5" i="83"/>
  <c r="W5" i="83"/>
  <c r="X5" i="83"/>
  <c r="Y5" i="83"/>
  <c r="Z5" i="83"/>
  <c r="AA5" i="83"/>
  <c r="AB5" i="83"/>
  <c r="AC5" i="83"/>
  <c r="AD5" i="83"/>
  <c r="AE5" i="83"/>
  <c r="AF5" i="83"/>
  <c r="AG5" i="83"/>
  <c r="AH5" i="83"/>
  <c r="AI5" i="83"/>
  <c r="AJ5" i="83"/>
  <c r="AL5" i="83"/>
  <c r="AM5" i="83"/>
  <c r="AN5" i="83"/>
  <c r="AO5" i="83"/>
  <c r="AP5" i="83"/>
  <c r="AQ5" i="83"/>
  <c r="AR5" i="83"/>
  <c r="AS5" i="83"/>
  <c r="AT5" i="83"/>
  <c r="AU5" i="83"/>
  <c r="AV5" i="83"/>
  <c r="AW5" i="83"/>
  <c r="AX5" i="83"/>
  <c r="AY5" i="83"/>
  <c r="AZ5" i="83"/>
  <c r="BA5" i="83"/>
  <c r="BB5" i="83"/>
  <c r="BC5" i="83"/>
  <c r="BD5" i="83"/>
  <c r="BE5" i="83"/>
  <c r="BF5" i="83"/>
  <c r="BG5" i="83"/>
  <c r="BH5" i="83"/>
  <c r="BI5" i="83"/>
  <c r="BJ5" i="83"/>
  <c r="BK5" i="83"/>
  <c r="BL5" i="83"/>
  <c r="BM5" i="83"/>
  <c r="BN5" i="83"/>
  <c r="BO5" i="83"/>
  <c r="BP5" i="83"/>
  <c r="BQ5" i="83"/>
  <c r="BR5" i="83"/>
  <c r="BS5" i="83"/>
  <c r="BT5" i="83"/>
  <c r="BU5" i="83"/>
  <c r="BV5" i="83"/>
  <c r="BW5" i="83"/>
  <c r="BX5" i="83"/>
  <c r="C6" i="83"/>
  <c r="D6" i="83"/>
  <c r="E6" i="83"/>
  <c r="F6" i="83"/>
  <c r="G6" i="83"/>
  <c r="H6" i="83"/>
  <c r="I6" i="83"/>
  <c r="J6" i="83"/>
  <c r="K6" i="83"/>
  <c r="L6" i="83"/>
  <c r="M6" i="83"/>
  <c r="N6" i="83"/>
  <c r="O6" i="83"/>
  <c r="P6" i="83"/>
  <c r="Q6" i="83"/>
  <c r="R6" i="83"/>
  <c r="S6" i="83"/>
  <c r="T6" i="83"/>
  <c r="U6" i="83"/>
  <c r="V6" i="83"/>
  <c r="W6" i="83"/>
  <c r="X6" i="83"/>
  <c r="Y6" i="83"/>
  <c r="Z6" i="83"/>
  <c r="AA6" i="83"/>
  <c r="AB6" i="83"/>
  <c r="AC6" i="83"/>
  <c r="AD6" i="83"/>
  <c r="AE6" i="83"/>
  <c r="AF6" i="83"/>
  <c r="AG6" i="83"/>
  <c r="AH6" i="83"/>
  <c r="AI6" i="83"/>
  <c r="AJ6" i="83"/>
  <c r="AL6" i="83"/>
  <c r="AM6" i="83"/>
  <c r="AN6" i="83"/>
  <c r="AO6" i="83"/>
  <c r="AP6" i="83"/>
  <c r="AQ6" i="83"/>
  <c r="AR6" i="83"/>
  <c r="AS6" i="83"/>
  <c r="AT6" i="83"/>
  <c r="AU6" i="83"/>
  <c r="AV6" i="83"/>
  <c r="AW6" i="83"/>
  <c r="AX6" i="83"/>
  <c r="AY6" i="83"/>
  <c r="AZ6" i="83"/>
  <c r="BA6" i="83"/>
  <c r="BB6" i="83"/>
  <c r="BC6" i="83"/>
  <c r="BD6" i="83"/>
  <c r="BE6" i="83"/>
  <c r="BF6" i="83"/>
  <c r="BG6" i="83"/>
  <c r="BH6" i="83"/>
  <c r="BI6" i="83"/>
  <c r="BJ6" i="83"/>
  <c r="BK6" i="83"/>
  <c r="BL6" i="83"/>
  <c r="BM6" i="83"/>
  <c r="BN6" i="83"/>
  <c r="BO6" i="83"/>
  <c r="BP6" i="83"/>
  <c r="BQ6" i="83"/>
  <c r="BR6" i="83"/>
  <c r="BS6" i="83"/>
  <c r="BT6" i="83"/>
  <c r="BU6" i="83"/>
  <c r="BV6" i="83"/>
  <c r="BW6" i="83"/>
  <c r="BX6" i="83"/>
  <c r="C7" i="83"/>
  <c r="D7" i="83"/>
  <c r="E7" i="83"/>
  <c r="F7" i="83"/>
  <c r="G7" i="83"/>
  <c r="H7" i="83"/>
  <c r="I7" i="83"/>
  <c r="J7" i="83"/>
  <c r="K7" i="83"/>
  <c r="L7" i="83"/>
  <c r="M7" i="83"/>
  <c r="N7" i="83"/>
  <c r="O7" i="83"/>
  <c r="P7" i="83"/>
  <c r="Q7" i="83"/>
  <c r="R7" i="83"/>
  <c r="S7" i="83"/>
  <c r="T7" i="83"/>
  <c r="U7" i="83"/>
  <c r="V7" i="83"/>
  <c r="W7" i="83"/>
  <c r="X7" i="83"/>
  <c r="Y7" i="83"/>
  <c r="Z7" i="83"/>
  <c r="AA7" i="83"/>
  <c r="AB7" i="83"/>
  <c r="AC7" i="83"/>
  <c r="AD7" i="83"/>
  <c r="AE7" i="83"/>
  <c r="AF7" i="83"/>
  <c r="AG7" i="83"/>
  <c r="AH7" i="83"/>
  <c r="AI7" i="83"/>
  <c r="AJ7" i="83"/>
  <c r="AL7" i="83"/>
  <c r="AM7" i="83"/>
  <c r="AN7" i="83"/>
  <c r="AO7" i="83"/>
  <c r="AP7" i="83"/>
  <c r="AQ7" i="83"/>
  <c r="AR7" i="83"/>
  <c r="AS7" i="83"/>
  <c r="AT7" i="83"/>
  <c r="AU7" i="83"/>
  <c r="AV7" i="83"/>
  <c r="AW7" i="83"/>
  <c r="AX7" i="83"/>
  <c r="AY7" i="83"/>
  <c r="AZ7" i="83"/>
  <c r="BA7" i="83"/>
  <c r="BB7" i="83"/>
  <c r="BC7" i="83"/>
  <c r="BD7" i="83"/>
  <c r="BE7" i="83"/>
  <c r="BF7" i="83"/>
  <c r="BG7" i="83"/>
  <c r="BH7" i="83"/>
  <c r="BI7" i="83"/>
  <c r="BJ7" i="83"/>
  <c r="BK7" i="83"/>
  <c r="BL7" i="83"/>
  <c r="BM7" i="83"/>
  <c r="BN7" i="83"/>
  <c r="BO7" i="83"/>
  <c r="BP7" i="83"/>
  <c r="BQ7" i="83"/>
  <c r="BR7" i="83"/>
  <c r="BS7" i="83"/>
  <c r="BT7" i="83"/>
  <c r="BU7" i="83"/>
  <c r="BV7" i="83"/>
  <c r="BW7" i="83"/>
  <c r="BX7" i="83"/>
  <c r="C8" i="83"/>
  <c r="D8" i="83"/>
  <c r="E8" i="83"/>
  <c r="F8" i="83"/>
  <c r="G8" i="83"/>
  <c r="H8" i="83"/>
  <c r="I8" i="83"/>
  <c r="J8" i="83"/>
  <c r="K8" i="83"/>
  <c r="L8" i="83"/>
  <c r="M8" i="83"/>
  <c r="N8" i="83"/>
  <c r="O8" i="83"/>
  <c r="P8" i="83"/>
  <c r="Q8" i="83"/>
  <c r="R8" i="83"/>
  <c r="S8" i="83"/>
  <c r="T8" i="83"/>
  <c r="U8" i="83"/>
  <c r="V8" i="83"/>
  <c r="W8" i="83"/>
  <c r="X8" i="83"/>
  <c r="Y8" i="83"/>
  <c r="Z8" i="83"/>
  <c r="AA8" i="83"/>
  <c r="AB8" i="83"/>
  <c r="AC8" i="83"/>
  <c r="AD8" i="83"/>
  <c r="AE8" i="83"/>
  <c r="AF8" i="83"/>
  <c r="AG8" i="83"/>
  <c r="AH8" i="83"/>
  <c r="AI8" i="83"/>
  <c r="AJ8" i="83"/>
  <c r="AL8" i="83"/>
  <c r="AM8" i="83"/>
  <c r="AN8" i="83"/>
  <c r="AO8" i="83"/>
  <c r="AP8" i="83"/>
  <c r="AQ8" i="83"/>
  <c r="AR8" i="83"/>
  <c r="AS8" i="83"/>
  <c r="AT8" i="83"/>
  <c r="AU8" i="83"/>
  <c r="AV8" i="83"/>
  <c r="AW8" i="83"/>
  <c r="AX8" i="83"/>
  <c r="AY8" i="83"/>
  <c r="AZ8" i="83"/>
  <c r="BA8" i="83"/>
  <c r="BB8" i="83"/>
  <c r="BC8" i="83"/>
  <c r="BD8" i="83"/>
  <c r="BE8" i="83"/>
  <c r="BF8" i="83"/>
  <c r="BG8" i="83"/>
  <c r="BH8" i="83"/>
  <c r="BI8" i="83"/>
  <c r="BJ8" i="83"/>
  <c r="BK8" i="83"/>
  <c r="BL8" i="83"/>
  <c r="BM8" i="83"/>
  <c r="BN8" i="83"/>
  <c r="BO8" i="83"/>
  <c r="BP8" i="83"/>
  <c r="BQ8" i="83"/>
  <c r="BR8" i="83"/>
  <c r="BS8" i="83"/>
  <c r="BT8" i="83"/>
  <c r="BU8" i="83"/>
  <c r="BV8" i="83"/>
  <c r="BW8" i="83"/>
  <c r="BX8" i="83"/>
  <c r="C9" i="83"/>
  <c r="D9" i="83"/>
  <c r="E9" i="83"/>
  <c r="F9" i="83"/>
  <c r="G9" i="83"/>
  <c r="H9" i="83"/>
  <c r="I9" i="83"/>
  <c r="J9" i="83"/>
  <c r="K9" i="83"/>
  <c r="L9" i="83"/>
  <c r="M9" i="83"/>
  <c r="N9" i="83"/>
  <c r="O9" i="83"/>
  <c r="P9" i="83"/>
  <c r="Q9" i="83"/>
  <c r="R9" i="83"/>
  <c r="S9" i="83"/>
  <c r="T9" i="83"/>
  <c r="U9" i="83"/>
  <c r="V9" i="83"/>
  <c r="W9" i="83"/>
  <c r="X9" i="83"/>
  <c r="Y9" i="83"/>
  <c r="Z9" i="83"/>
  <c r="AA9" i="83"/>
  <c r="AB9" i="83"/>
  <c r="AC9" i="83"/>
  <c r="AD9" i="83"/>
  <c r="AE9" i="83"/>
  <c r="AF9" i="83"/>
  <c r="AG9" i="83"/>
  <c r="AH9" i="83"/>
  <c r="AI9" i="83"/>
  <c r="AJ9" i="83"/>
  <c r="AL9" i="83"/>
  <c r="AM9" i="83"/>
  <c r="AN9" i="83"/>
  <c r="AO9" i="83"/>
  <c r="AP9" i="83"/>
  <c r="AQ9" i="83"/>
  <c r="AR9" i="83"/>
  <c r="AS9" i="83"/>
  <c r="AT9" i="83"/>
  <c r="AU9" i="83"/>
  <c r="AV9" i="83"/>
  <c r="AW9" i="83"/>
  <c r="AX9" i="83"/>
  <c r="AY9" i="83"/>
  <c r="AZ9" i="83"/>
  <c r="BA9" i="83"/>
  <c r="BB9" i="83"/>
  <c r="BC9" i="83"/>
  <c r="BD9" i="83"/>
  <c r="BE9" i="83"/>
  <c r="BF9" i="83"/>
  <c r="BG9" i="83"/>
  <c r="BH9" i="83"/>
  <c r="BI9" i="83"/>
  <c r="BJ9" i="83"/>
  <c r="BK9" i="83"/>
  <c r="BL9" i="83"/>
  <c r="BM9" i="83"/>
  <c r="BN9" i="83"/>
  <c r="BO9" i="83"/>
  <c r="BP9" i="83"/>
  <c r="BQ9" i="83"/>
  <c r="BR9" i="83"/>
  <c r="BS9" i="83"/>
  <c r="BT9" i="83"/>
  <c r="BU9" i="83"/>
  <c r="BV9" i="83"/>
  <c r="BW9" i="83"/>
  <c r="BX9" i="83"/>
  <c r="C10" i="83"/>
  <c r="D10" i="83"/>
  <c r="E10" i="83"/>
  <c r="F10" i="83"/>
  <c r="G10" i="83"/>
  <c r="H10" i="83"/>
  <c r="I10" i="83"/>
  <c r="J10" i="83"/>
  <c r="K10" i="83"/>
  <c r="L10" i="83"/>
  <c r="M10" i="83"/>
  <c r="N10" i="83"/>
  <c r="O10" i="83"/>
  <c r="P10" i="83"/>
  <c r="Q10" i="83"/>
  <c r="R10" i="83"/>
  <c r="S10" i="83"/>
  <c r="T10" i="83"/>
  <c r="U10" i="83"/>
  <c r="V10" i="83"/>
  <c r="W10" i="83"/>
  <c r="X10" i="83"/>
  <c r="Y10" i="83"/>
  <c r="Z10" i="83"/>
  <c r="AA10" i="83"/>
  <c r="AB10" i="83"/>
  <c r="AC10" i="83"/>
  <c r="AD10" i="83"/>
  <c r="AE10" i="83"/>
  <c r="AF10" i="83"/>
  <c r="AG10" i="83"/>
  <c r="AH10" i="83"/>
  <c r="AI10" i="83"/>
  <c r="AJ10" i="83"/>
  <c r="AL10" i="83"/>
  <c r="AM10" i="83"/>
  <c r="AN10" i="83"/>
  <c r="AO10" i="83"/>
  <c r="AP10" i="83"/>
  <c r="AQ10" i="83"/>
  <c r="AR10" i="83"/>
  <c r="AS10" i="83"/>
  <c r="AT10" i="83"/>
  <c r="AU10" i="83"/>
  <c r="AV10" i="83"/>
  <c r="AW10" i="83"/>
  <c r="AX10" i="83"/>
  <c r="AY10" i="83"/>
  <c r="AZ10" i="83"/>
  <c r="BA10" i="83"/>
  <c r="BB10" i="83"/>
  <c r="BC10" i="83"/>
  <c r="BD10" i="83"/>
  <c r="BE10" i="83"/>
  <c r="BF10" i="83"/>
  <c r="BG10" i="83"/>
  <c r="BH10" i="83"/>
  <c r="BI10" i="83"/>
  <c r="BJ10" i="83"/>
  <c r="BK10" i="83"/>
  <c r="BL10" i="83"/>
  <c r="BM10" i="83"/>
  <c r="BN10" i="83"/>
  <c r="BO10" i="83"/>
  <c r="BP10" i="83"/>
  <c r="BQ10" i="83"/>
  <c r="BR10" i="83"/>
  <c r="BS10" i="83"/>
  <c r="BT10" i="83"/>
  <c r="BU10" i="83"/>
  <c r="BV10" i="83"/>
  <c r="BW10" i="83"/>
  <c r="BX10" i="83"/>
  <c r="C11" i="83"/>
  <c r="D11" i="83"/>
  <c r="E11" i="83"/>
  <c r="F11" i="83"/>
  <c r="G11" i="83"/>
  <c r="H11" i="83"/>
  <c r="I11" i="83"/>
  <c r="J11" i="83"/>
  <c r="K11" i="83"/>
  <c r="L11" i="83"/>
  <c r="M11" i="83"/>
  <c r="N11" i="83"/>
  <c r="O11" i="83"/>
  <c r="P11" i="83"/>
  <c r="Q11" i="83"/>
  <c r="R11" i="83"/>
  <c r="S11" i="83"/>
  <c r="T11" i="83"/>
  <c r="U11" i="83"/>
  <c r="V11" i="83"/>
  <c r="W11" i="83"/>
  <c r="X11" i="83"/>
  <c r="Y11" i="83"/>
  <c r="Z11" i="83"/>
  <c r="AA11" i="83"/>
  <c r="AB11" i="83"/>
  <c r="AC11" i="83"/>
  <c r="AD11" i="83"/>
  <c r="AE11" i="83"/>
  <c r="AF11" i="83"/>
  <c r="AG11" i="83"/>
  <c r="AH11" i="83"/>
  <c r="AI11" i="83"/>
  <c r="AJ11" i="83"/>
  <c r="AL11" i="83"/>
  <c r="AM11" i="83"/>
  <c r="AN11" i="83"/>
  <c r="AO11" i="83"/>
  <c r="AP11" i="83"/>
  <c r="AQ11" i="83"/>
  <c r="AR11" i="83"/>
  <c r="AS11" i="83"/>
  <c r="AT11" i="83"/>
  <c r="AU11" i="83"/>
  <c r="AV11" i="83"/>
  <c r="AW11" i="83"/>
  <c r="AX11" i="83"/>
  <c r="AY11" i="83"/>
  <c r="AZ11" i="83"/>
  <c r="BA11" i="83"/>
  <c r="BB11" i="83"/>
  <c r="BC11" i="83"/>
  <c r="BD11" i="83"/>
  <c r="BE11" i="83"/>
  <c r="BF11" i="83"/>
  <c r="BG11" i="83"/>
  <c r="BH11" i="83"/>
  <c r="BI11" i="83"/>
  <c r="BJ11" i="83"/>
  <c r="BK11" i="83"/>
  <c r="BL11" i="83"/>
  <c r="BM11" i="83"/>
  <c r="BN11" i="83"/>
  <c r="BO11" i="83"/>
  <c r="BP11" i="83"/>
  <c r="BQ11" i="83"/>
  <c r="BR11" i="83"/>
  <c r="BS11" i="83"/>
  <c r="BT11" i="83"/>
  <c r="BU11" i="83"/>
  <c r="BV11" i="83"/>
  <c r="BW11" i="83"/>
  <c r="BX11" i="83"/>
  <c r="C12" i="83"/>
  <c r="D12" i="83"/>
  <c r="E12" i="83"/>
  <c r="F12" i="83"/>
  <c r="G12" i="83"/>
  <c r="H12" i="83"/>
  <c r="I12" i="83"/>
  <c r="J12" i="83"/>
  <c r="K12" i="83"/>
  <c r="L12" i="83"/>
  <c r="M12" i="83"/>
  <c r="N12" i="83"/>
  <c r="O12" i="83"/>
  <c r="P12" i="83"/>
  <c r="Q12" i="83"/>
  <c r="R12" i="83"/>
  <c r="S12" i="83"/>
  <c r="T12" i="83"/>
  <c r="U12" i="83"/>
  <c r="V12" i="83"/>
  <c r="W12" i="83"/>
  <c r="X12" i="83"/>
  <c r="Y12" i="83"/>
  <c r="Z12" i="83"/>
  <c r="AA12" i="83"/>
  <c r="AB12" i="83"/>
  <c r="AC12" i="83"/>
  <c r="AD12" i="83"/>
  <c r="AE12" i="83"/>
  <c r="AF12" i="83"/>
  <c r="AG12" i="83"/>
  <c r="AH12" i="83"/>
  <c r="AI12" i="83"/>
  <c r="AJ12" i="83"/>
  <c r="AL12" i="83"/>
  <c r="AM12" i="83"/>
  <c r="AN12" i="83"/>
  <c r="AO12" i="83"/>
  <c r="AP12" i="83"/>
  <c r="AQ12" i="83"/>
  <c r="AR12" i="83"/>
  <c r="AS12" i="83"/>
  <c r="AT12" i="83"/>
  <c r="AU12" i="83"/>
  <c r="AV12" i="83"/>
  <c r="AW12" i="83"/>
  <c r="AX12" i="83"/>
  <c r="AY12" i="83"/>
  <c r="AZ12" i="83"/>
  <c r="BA12" i="83"/>
  <c r="BB12" i="83"/>
  <c r="BC12" i="83"/>
  <c r="BD12" i="83"/>
  <c r="BE12" i="83"/>
  <c r="BF12" i="83"/>
  <c r="BG12" i="83"/>
  <c r="BH12" i="83"/>
  <c r="BI12" i="83"/>
  <c r="BJ12" i="83"/>
  <c r="BK12" i="83"/>
  <c r="BL12" i="83"/>
  <c r="BM12" i="83"/>
  <c r="BN12" i="83"/>
  <c r="BO12" i="83"/>
  <c r="BP12" i="83"/>
  <c r="BQ12" i="83"/>
  <c r="BR12" i="83"/>
  <c r="BS12" i="83"/>
  <c r="BT12" i="83"/>
  <c r="BU12" i="83"/>
  <c r="BV12" i="83"/>
  <c r="BW12" i="83"/>
  <c r="BX12" i="83"/>
  <c r="C13" i="83"/>
  <c r="D13" i="83"/>
  <c r="E13" i="83"/>
  <c r="F13" i="83"/>
  <c r="G13" i="83"/>
  <c r="H13" i="83"/>
  <c r="I13" i="83"/>
  <c r="J13" i="83"/>
  <c r="K13" i="83"/>
  <c r="L13" i="83"/>
  <c r="M13" i="83"/>
  <c r="N13" i="83"/>
  <c r="O13" i="83"/>
  <c r="P13" i="83"/>
  <c r="Q13" i="83"/>
  <c r="R13" i="83"/>
  <c r="S13" i="83"/>
  <c r="T13" i="83"/>
  <c r="U13" i="83"/>
  <c r="V13" i="83"/>
  <c r="W13" i="83"/>
  <c r="X13" i="83"/>
  <c r="Y13" i="83"/>
  <c r="Z13" i="83"/>
  <c r="AA13" i="83"/>
  <c r="AB13" i="83"/>
  <c r="AC13" i="83"/>
  <c r="AD13" i="83"/>
  <c r="AE13" i="83"/>
  <c r="AF13" i="83"/>
  <c r="AG13" i="83"/>
  <c r="AH13" i="83"/>
  <c r="AI13" i="83"/>
  <c r="AJ13" i="83"/>
  <c r="AL13" i="83"/>
  <c r="AM13" i="83"/>
  <c r="AN13" i="83"/>
  <c r="AO13" i="83"/>
  <c r="AP13" i="83"/>
  <c r="AQ13" i="83"/>
  <c r="AR13" i="83"/>
  <c r="AS13" i="83"/>
  <c r="AT13" i="83"/>
  <c r="AU13" i="83"/>
  <c r="AV13" i="83"/>
  <c r="AW13" i="83"/>
  <c r="AX13" i="83"/>
  <c r="AY13" i="83"/>
  <c r="AZ13" i="83"/>
  <c r="BA13" i="83"/>
  <c r="BB13" i="83"/>
  <c r="BC13" i="83"/>
  <c r="BD13" i="83"/>
  <c r="BE13" i="83"/>
  <c r="BF13" i="83"/>
  <c r="BG13" i="83"/>
  <c r="BH13" i="83"/>
  <c r="BI13" i="83"/>
  <c r="BJ13" i="83"/>
  <c r="BK13" i="83"/>
  <c r="BL13" i="83"/>
  <c r="BM13" i="83"/>
  <c r="BN13" i="83"/>
  <c r="BO13" i="83"/>
  <c r="BP13" i="83"/>
  <c r="BQ13" i="83"/>
  <c r="BR13" i="83"/>
  <c r="BS13" i="83"/>
  <c r="BT13" i="83"/>
  <c r="BU13" i="83"/>
  <c r="BV13" i="83"/>
  <c r="BW13" i="83"/>
  <c r="BX13" i="83"/>
  <c r="C14" i="83"/>
  <c r="D14" i="83"/>
  <c r="E14" i="83"/>
  <c r="F14" i="83"/>
  <c r="G14" i="83"/>
  <c r="H14" i="83"/>
  <c r="I14" i="83"/>
  <c r="J14" i="83"/>
  <c r="K14" i="83"/>
  <c r="L14" i="83"/>
  <c r="M14" i="83"/>
  <c r="N14" i="83"/>
  <c r="O14" i="83"/>
  <c r="P14" i="83"/>
  <c r="Q14" i="83"/>
  <c r="R14" i="83"/>
  <c r="S14" i="83"/>
  <c r="T14" i="83"/>
  <c r="U14" i="83"/>
  <c r="V14" i="83"/>
  <c r="W14" i="83"/>
  <c r="X14" i="83"/>
  <c r="Y14" i="83"/>
  <c r="Z14" i="83"/>
  <c r="AA14" i="83"/>
  <c r="AB14" i="83"/>
  <c r="AC14" i="83"/>
  <c r="AD14" i="83"/>
  <c r="AE14" i="83"/>
  <c r="AF14" i="83"/>
  <c r="AG14" i="83"/>
  <c r="AH14" i="83"/>
  <c r="AI14" i="83"/>
  <c r="AJ14" i="83"/>
  <c r="AL14" i="83"/>
  <c r="AM14" i="83"/>
  <c r="AN14" i="83"/>
  <c r="AO14" i="83"/>
  <c r="AP14" i="83"/>
  <c r="AQ14" i="83"/>
  <c r="AR14" i="83"/>
  <c r="AS14" i="83"/>
  <c r="AT14" i="83"/>
  <c r="AU14" i="83"/>
  <c r="AV14" i="83"/>
  <c r="AW14" i="83"/>
  <c r="AX14" i="83"/>
  <c r="AY14" i="83"/>
  <c r="AZ14" i="83"/>
  <c r="BA14" i="83"/>
  <c r="BB14" i="83"/>
  <c r="BC14" i="83"/>
  <c r="BD14" i="83"/>
  <c r="BE14" i="83"/>
  <c r="BF14" i="83"/>
  <c r="BG14" i="83"/>
  <c r="BH14" i="83"/>
  <c r="BI14" i="83"/>
  <c r="BJ14" i="83"/>
  <c r="BK14" i="83"/>
  <c r="BL14" i="83"/>
  <c r="BM14" i="83"/>
  <c r="BN14" i="83"/>
  <c r="BO14" i="83"/>
  <c r="BP14" i="83"/>
  <c r="BQ14" i="83"/>
  <c r="BR14" i="83"/>
  <c r="BS14" i="83"/>
  <c r="BT14" i="83"/>
  <c r="BU14" i="83"/>
  <c r="BV14" i="83"/>
  <c r="BW14" i="83"/>
  <c r="BX14" i="83"/>
  <c r="C15" i="83"/>
  <c r="D15" i="83"/>
  <c r="E15" i="83"/>
  <c r="F15" i="83"/>
  <c r="G15" i="83"/>
  <c r="H15" i="83"/>
  <c r="I15" i="83"/>
  <c r="J15" i="83"/>
  <c r="K15" i="83"/>
  <c r="L15" i="83"/>
  <c r="M15" i="83"/>
  <c r="N15" i="83"/>
  <c r="O15" i="83"/>
  <c r="P15" i="83"/>
  <c r="Q15" i="83"/>
  <c r="R15" i="83"/>
  <c r="S15" i="83"/>
  <c r="T15" i="83"/>
  <c r="U15" i="83"/>
  <c r="V15" i="83"/>
  <c r="W15" i="83"/>
  <c r="X15" i="83"/>
  <c r="Y15" i="83"/>
  <c r="Z15" i="83"/>
  <c r="AA15" i="83"/>
  <c r="AB15" i="83"/>
  <c r="AC15" i="83"/>
  <c r="AD15" i="83"/>
  <c r="AE15" i="83"/>
  <c r="AF15" i="83"/>
  <c r="AG15" i="83"/>
  <c r="AH15" i="83"/>
  <c r="AI15" i="83"/>
  <c r="AJ15" i="83"/>
  <c r="AL15" i="83"/>
  <c r="AM15" i="83"/>
  <c r="AN15" i="83"/>
  <c r="AO15" i="83"/>
  <c r="AP15" i="83"/>
  <c r="AQ15" i="83"/>
  <c r="AR15" i="83"/>
  <c r="AS15" i="83"/>
  <c r="AT15" i="83"/>
  <c r="AU15" i="83"/>
  <c r="AV15" i="83"/>
  <c r="AW15" i="83"/>
  <c r="AX15" i="83"/>
  <c r="AY15" i="83"/>
  <c r="AZ15" i="83"/>
  <c r="BA15" i="83"/>
  <c r="BB15" i="83"/>
  <c r="BC15" i="83"/>
  <c r="BD15" i="83"/>
  <c r="BE15" i="83"/>
  <c r="BF15" i="83"/>
  <c r="BG15" i="83"/>
  <c r="BH15" i="83"/>
  <c r="BI15" i="83"/>
  <c r="BJ15" i="83"/>
  <c r="BK15" i="83"/>
  <c r="BL15" i="83"/>
  <c r="BM15" i="83"/>
  <c r="BN15" i="83"/>
  <c r="BO15" i="83"/>
  <c r="BP15" i="83"/>
  <c r="BQ15" i="83"/>
  <c r="BR15" i="83"/>
  <c r="BS15" i="83"/>
  <c r="BT15" i="83"/>
  <c r="BU15" i="83"/>
  <c r="BV15" i="83"/>
  <c r="BW15" i="83"/>
  <c r="BX15" i="83"/>
  <c r="C16" i="83"/>
  <c r="D16" i="83"/>
  <c r="E16" i="83"/>
  <c r="F16" i="83"/>
  <c r="G16" i="83"/>
  <c r="H16" i="83"/>
  <c r="I16" i="83"/>
  <c r="J16" i="83"/>
  <c r="K16" i="83"/>
  <c r="L16" i="83"/>
  <c r="M16" i="83"/>
  <c r="N16" i="83"/>
  <c r="O16" i="83"/>
  <c r="P16" i="83"/>
  <c r="Q16" i="83"/>
  <c r="R16" i="83"/>
  <c r="S16" i="83"/>
  <c r="T16" i="83"/>
  <c r="U16" i="83"/>
  <c r="V16" i="83"/>
  <c r="W16" i="83"/>
  <c r="X16" i="83"/>
  <c r="Y16" i="83"/>
  <c r="Z16" i="83"/>
  <c r="AA16" i="83"/>
  <c r="AB16" i="83"/>
  <c r="AC16" i="83"/>
  <c r="AD16" i="83"/>
  <c r="AE16" i="83"/>
  <c r="AF16" i="83"/>
  <c r="AG16" i="83"/>
  <c r="AH16" i="83"/>
  <c r="AI16" i="83"/>
  <c r="AJ16" i="83"/>
  <c r="AL16" i="83"/>
  <c r="AM16" i="83"/>
  <c r="AN16" i="83"/>
  <c r="AO16" i="83"/>
  <c r="AP16" i="83"/>
  <c r="AQ16" i="83"/>
  <c r="AR16" i="83"/>
  <c r="AS16" i="83"/>
  <c r="AT16" i="83"/>
  <c r="AU16" i="83"/>
  <c r="AV16" i="83"/>
  <c r="AW16" i="83"/>
  <c r="AX16" i="83"/>
  <c r="AY16" i="83"/>
  <c r="AZ16" i="83"/>
  <c r="BA16" i="83"/>
  <c r="BB16" i="83"/>
  <c r="BC16" i="83"/>
  <c r="BD16" i="83"/>
  <c r="BE16" i="83"/>
  <c r="BF16" i="83"/>
  <c r="BG16" i="83"/>
  <c r="BH16" i="83"/>
  <c r="BI16" i="83"/>
  <c r="BJ16" i="83"/>
  <c r="BK16" i="83"/>
  <c r="BL16" i="83"/>
  <c r="BM16" i="83"/>
  <c r="BN16" i="83"/>
  <c r="BO16" i="83"/>
  <c r="BP16" i="83"/>
  <c r="BQ16" i="83"/>
  <c r="BR16" i="83"/>
  <c r="BS16" i="83"/>
  <c r="BT16" i="83"/>
  <c r="BU16" i="83"/>
  <c r="BV16" i="83"/>
  <c r="BW16" i="83"/>
  <c r="BX16" i="83"/>
  <c r="C17" i="83"/>
  <c r="D17" i="83"/>
  <c r="E17" i="83"/>
  <c r="F17" i="83"/>
  <c r="G17" i="83"/>
  <c r="H17" i="83"/>
  <c r="I17" i="83"/>
  <c r="J17" i="83"/>
  <c r="K17" i="83"/>
  <c r="L17" i="83"/>
  <c r="M17" i="83"/>
  <c r="N17" i="83"/>
  <c r="O17" i="83"/>
  <c r="P17" i="83"/>
  <c r="Q17" i="83"/>
  <c r="R17" i="83"/>
  <c r="S17" i="83"/>
  <c r="T17" i="83"/>
  <c r="U17" i="83"/>
  <c r="V17" i="83"/>
  <c r="W17" i="83"/>
  <c r="X17" i="83"/>
  <c r="Y17" i="83"/>
  <c r="Z17" i="83"/>
  <c r="AA17" i="83"/>
  <c r="AB17" i="83"/>
  <c r="AC17" i="83"/>
  <c r="AD17" i="83"/>
  <c r="AE17" i="83"/>
  <c r="AF17" i="83"/>
  <c r="AG17" i="83"/>
  <c r="AH17" i="83"/>
  <c r="AI17" i="83"/>
  <c r="AJ17" i="83"/>
  <c r="AL17" i="83"/>
  <c r="AM17" i="83"/>
  <c r="AN17" i="83"/>
  <c r="AO17" i="83"/>
  <c r="AP17" i="83"/>
  <c r="AQ17" i="83"/>
  <c r="AR17" i="83"/>
  <c r="AS17" i="83"/>
  <c r="AT17" i="83"/>
  <c r="AU17" i="83"/>
  <c r="AV17" i="83"/>
  <c r="AW17" i="83"/>
  <c r="AX17" i="83"/>
  <c r="AY17" i="83"/>
  <c r="AZ17" i="83"/>
  <c r="BA17" i="83"/>
  <c r="BB17" i="83"/>
  <c r="BC17" i="83"/>
  <c r="BD17" i="83"/>
  <c r="BE17" i="83"/>
  <c r="BF17" i="83"/>
  <c r="BG17" i="83"/>
  <c r="BH17" i="83"/>
  <c r="BI17" i="83"/>
  <c r="BJ17" i="83"/>
  <c r="BK17" i="83"/>
  <c r="BL17" i="83"/>
  <c r="BM17" i="83"/>
  <c r="BN17" i="83"/>
  <c r="BO17" i="83"/>
  <c r="BP17" i="83"/>
  <c r="BQ17" i="83"/>
  <c r="BR17" i="83"/>
  <c r="BS17" i="83"/>
  <c r="BT17" i="83"/>
  <c r="BU17" i="83"/>
  <c r="BV17" i="83"/>
  <c r="BW17" i="83"/>
  <c r="BX17" i="83"/>
  <c r="C18" i="83"/>
  <c r="D18" i="83"/>
  <c r="E18" i="83"/>
  <c r="F18" i="83"/>
  <c r="G18" i="83"/>
  <c r="H18" i="83"/>
  <c r="I18" i="83"/>
  <c r="J18" i="83"/>
  <c r="K18" i="83"/>
  <c r="L18" i="83"/>
  <c r="M18" i="83"/>
  <c r="N18" i="83"/>
  <c r="O18" i="83"/>
  <c r="P18" i="83"/>
  <c r="Q18" i="83"/>
  <c r="R18" i="83"/>
  <c r="S18" i="83"/>
  <c r="T18" i="83"/>
  <c r="U18" i="83"/>
  <c r="V18" i="83"/>
  <c r="W18" i="83"/>
  <c r="X18" i="83"/>
  <c r="Y18" i="83"/>
  <c r="Z18" i="83"/>
  <c r="AA18" i="83"/>
  <c r="AB18" i="83"/>
  <c r="AC18" i="83"/>
  <c r="AD18" i="83"/>
  <c r="AE18" i="83"/>
  <c r="AF18" i="83"/>
  <c r="AG18" i="83"/>
  <c r="AH18" i="83"/>
  <c r="AI18" i="83"/>
  <c r="AJ18" i="83"/>
  <c r="AL18" i="83"/>
  <c r="AM18" i="83"/>
  <c r="AN18" i="83"/>
  <c r="AO18" i="83"/>
  <c r="AP18" i="83"/>
  <c r="AQ18" i="83"/>
  <c r="AR18" i="83"/>
  <c r="AS18" i="83"/>
  <c r="AT18" i="83"/>
  <c r="AU18" i="83"/>
  <c r="AV18" i="83"/>
  <c r="AW18" i="83"/>
  <c r="AX18" i="83"/>
  <c r="AY18" i="83"/>
  <c r="AZ18" i="83"/>
  <c r="BA18" i="83"/>
  <c r="BB18" i="83"/>
  <c r="BC18" i="83"/>
  <c r="BD18" i="83"/>
  <c r="BE18" i="83"/>
  <c r="BF18" i="83"/>
  <c r="BG18" i="83"/>
  <c r="BH18" i="83"/>
  <c r="BI18" i="83"/>
  <c r="BJ18" i="83"/>
  <c r="BK18" i="83"/>
  <c r="BL18" i="83"/>
  <c r="BM18" i="83"/>
  <c r="BN18" i="83"/>
  <c r="BO18" i="83"/>
  <c r="BP18" i="83"/>
  <c r="BQ18" i="83"/>
  <c r="BR18" i="83"/>
  <c r="BS18" i="83"/>
  <c r="BT18" i="83"/>
  <c r="BU18" i="83"/>
  <c r="BV18" i="83"/>
  <c r="BW18" i="83"/>
  <c r="BX18" i="83"/>
  <c r="C19" i="83"/>
  <c r="D19" i="83"/>
  <c r="E19" i="83"/>
  <c r="F19" i="83"/>
  <c r="G19" i="83"/>
  <c r="H19" i="83"/>
  <c r="I19" i="83"/>
  <c r="J19" i="83"/>
  <c r="K19" i="83"/>
  <c r="L19" i="83"/>
  <c r="M19" i="83"/>
  <c r="N19" i="83"/>
  <c r="O19" i="83"/>
  <c r="P19" i="83"/>
  <c r="Q19" i="83"/>
  <c r="R19" i="83"/>
  <c r="S19" i="83"/>
  <c r="T19" i="83"/>
  <c r="U19" i="83"/>
  <c r="V19" i="83"/>
  <c r="W19" i="83"/>
  <c r="X19" i="83"/>
  <c r="Y19" i="83"/>
  <c r="Z19" i="83"/>
  <c r="AA19" i="83"/>
  <c r="AB19" i="83"/>
  <c r="AC19" i="83"/>
  <c r="AD19" i="83"/>
  <c r="AE19" i="83"/>
  <c r="AF19" i="83"/>
  <c r="AG19" i="83"/>
  <c r="AH19" i="83"/>
  <c r="AI19" i="83"/>
  <c r="AJ19" i="83"/>
  <c r="AL19" i="83"/>
  <c r="AM19" i="83"/>
  <c r="AN19" i="83"/>
  <c r="AO19" i="83"/>
  <c r="AP19" i="83"/>
  <c r="AQ19" i="83"/>
  <c r="AR19" i="83"/>
  <c r="AS19" i="83"/>
  <c r="AT19" i="83"/>
  <c r="AU19" i="83"/>
  <c r="AV19" i="83"/>
  <c r="AW19" i="83"/>
  <c r="AX19" i="83"/>
  <c r="AY19" i="83"/>
  <c r="AZ19" i="83"/>
  <c r="BA19" i="83"/>
  <c r="BB19" i="83"/>
  <c r="BC19" i="83"/>
  <c r="BD19" i="83"/>
  <c r="BE19" i="83"/>
  <c r="BF19" i="83"/>
  <c r="BG19" i="83"/>
  <c r="BH19" i="83"/>
  <c r="BI19" i="83"/>
  <c r="BJ19" i="83"/>
  <c r="BK19" i="83"/>
  <c r="BL19" i="83"/>
  <c r="BM19" i="83"/>
  <c r="BN19" i="83"/>
  <c r="BO19" i="83"/>
  <c r="BP19" i="83"/>
  <c r="BQ19" i="83"/>
  <c r="BR19" i="83"/>
  <c r="BS19" i="83"/>
  <c r="BT19" i="83"/>
  <c r="BU19" i="83"/>
  <c r="BV19" i="83"/>
  <c r="BW19" i="83"/>
  <c r="BX19" i="83"/>
  <c r="C20" i="83"/>
  <c r="D20" i="83"/>
  <c r="E20" i="83"/>
  <c r="F20" i="83"/>
  <c r="G20" i="83"/>
  <c r="H20" i="83"/>
  <c r="I20" i="83"/>
  <c r="J20" i="83"/>
  <c r="K20" i="83"/>
  <c r="L20" i="83"/>
  <c r="M20" i="83"/>
  <c r="N20" i="83"/>
  <c r="O20" i="83"/>
  <c r="P20" i="83"/>
  <c r="Q20" i="83"/>
  <c r="R20" i="83"/>
  <c r="S20" i="83"/>
  <c r="T20" i="83"/>
  <c r="U20" i="83"/>
  <c r="V20" i="83"/>
  <c r="W20" i="83"/>
  <c r="X20" i="83"/>
  <c r="Y20" i="83"/>
  <c r="Z20" i="83"/>
  <c r="AA20" i="83"/>
  <c r="AB20" i="83"/>
  <c r="AC20" i="83"/>
  <c r="AD20" i="83"/>
  <c r="AE20" i="83"/>
  <c r="AF20" i="83"/>
  <c r="AG20" i="83"/>
  <c r="AH20" i="83"/>
  <c r="AI20" i="83"/>
  <c r="AJ20" i="83"/>
  <c r="AL20" i="83"/>
  <c r="AM20" i="83"/>
  <c r="AN20" i="83"/>
  <c r="AO20" i="83"/>
  <c r="AP20" i="83"/>
  <c r="AQ20" i="83"/>
  <c r="AR20" i="83"/>
  <c r="AS20" i="83"/>
  <c r="AT20" i="83"/>
  <c r="AU20" i="83"/>
  <c r="AV20" i="83"/>
  <c r="AW20" i="83"/>
  <c r="AX20" i="83"/>
  <c r="AY20" i="83"/>
  <c r="AZ20" i="83"/>
  <c r="BA20" i="83"/>
  <c r="BB20" i="83"/>
  <c r="BC20" i="83"/>
  <c r="BD20" i="83"/>
  <c r="BE20" i="83"/>
  <c r="BF20" i="83"/>
  <c r="BG20" i="83"/>
  <c r="BH20" i="83"/>
  <c r="BI20" i="83"/>
  <c r="BJ20" i="83"/>
  <c r="BK20" i="83"/>
  <c r="BL20" i="83"/>
  <c r="BM20" i="83"/>
  <c r="BN20" i="83"/>
  <c r="BO20" i="83"/>
  <c r="BP20" i="83"/>
  <c r="BQ20" i="83"/>
  <c r="BR20" i="83"/>
  <c r="BS20" i="83"/>
  <c r="BT20" i="83"/>
  <c r="BU20" i="83"/>
  <c r="BV20" i="83"/>
  <c r="BW20" i="83"/>
  <c r="BX20" i="83"/>
  <c r="C21" i="83"/>
  <c r="D21" i="83"/>
  <c r="E21" i="83"/>
  <c r="F21" i="83"/>
  <c r="G21" i="83"/>
  <c r="H21" i="83"/>
  <c r="I21" i="83"/>
  <c r="J21" i="83"/>
  <c r="K21" i="83"/>
  <c r="L21" i="83"/>
  <c r="M21" i="83"/>
  <c r="N21" i="83"/>
  <c r="O21" i="83"/>
  <c r="P21" i="83"/>
  <c r="Q21" i="83"/>
  <c r="R21" i="83"/>
  <c r="S21" i="83"/>
  <c r="T21" i="83"/>
  <c r="U21" i="83"/>
  <c r="V21" i="83"/>
  <c r="W21" i="83"/>
  <c r="X21" i="83"/>
  <c r="Y21" i="83"/>
  <c r="Z21" i="83"/>
  <c r="AA21" i="83"/>
  <c r="AB21" i="83"/>
  <c r="AC21" i="83"/>
  <c r="AD21" i="83"/>
  <c r="AE21" i="83"/>
  <c r="AF21" i="83"/>
  <c r="AG21" i="83"/>
  <c r="AH21" i="83"/>
  <c r="AI21" i="83"/>
  <c r="AJ21" i="83"/>
  <c r="AL21" i="83"/>
  <c r="AM21" i="83"/>
  <c r="AN21" i="83"/>
  <c r="AO21" i="83"/>
  <c r="AP21" i="83"/>
  <c r="AQ21" i="83"/>
  <c r="AR21" i="83"/>
  <c r="AS21" i="83"/>
  <c r="AT21" i="83"/>
  <c r="AU21" i="83"/>
  <c r="AV21" i="83"/>
  <c r="AW21" i="83"/>
  <c r="AX21" i="83"/>
  <c r="AY21" i="83"/>
  <c r="AZ21" i="83"/>
  <c r="BA21" i="83"/>
  <c r="BB21" i="83"/>
  <c r="BC21" i="83"/>
  <c r="BD21" i="83"/>
  <c r="BE21" i="83"/>
  <c r="BF21" i="83"/>
  <c r="BG21" i="83"/>
  <c r="BH21" i="83"/>
  <c r="BI21" i="83"/>
  <c r="BJ21" i="83"/>
  <c r="BK21" i="83"/>
  <c r="BL21" i="83"/>
  <c r="BM21" i="83"/>
  <c r="BN21" i="83"/>
  <c r="BO21" i="83"/>
  <c r="BP21" i="83"/>
  <c r="BQ21" i="83"/>
  <c r="BR21" i="83"/>
  <c r="BS21" i="83"/>
  <c r="BT21" i="83"/>
  <c r="BU21" i="83"/>
  <c r="BV21" i="83"/>
  <c r="BW21" i="83"/>
  <c r="BX21" i="83"/>
  <c r="C22" i="83"/>
  <c r="D22" i="83"/>
  <c r="E22" i="83"/>
  <c r="F22" i="83"/>
  <c r="G22" i="83"/>
  <c r="H22" i="83"/>
  <c r="I22" i="83"/>
  <c r="J22" i="83"/>
  <c r="K22" i="83"/>
  <c r="L22" i="83"/>
  <c r="M22" i="83"/>
  <c r="N22" i="83"/>
  <c r="O22" i="83"/>
  <c r="P22" i="83"/>
  <c r="Q22" i="83"/>
  <c r="R22" i="83"/>
  <c r="S22" i="83"/>
  <c r="T22" i="83"/>
  <c r="U22" i="83"/>
  <c r="V22" i="83"/>
  <c r="W22" i="83"/>
  <c r="X22" i="83"/>
  <c r="Y22" i="83"/>
  <c r="Z22" i="83"/>
  <c r="AA22" i="83"/>
  <c r="AB22" i="83"/>
  <c r="AC22" i="83"/>
  <c r="AD22" i="83"/>
  <c r="AE22" i="83"/>
  <c r="AF22" i="83"/>
  <c r="AG22" i="83"/>
  <c r="AH22" i="83"/>
  <c r="AI22" i="83"/>
  <c r="AJ22" i="83"/>
  <c r="AL22" i="83"/>
  <c r="AM22" i="83"/>
  <c r="AN22" i="83"/>
  <c r="AO22" i="83"/>
  <c r="AP22" i="83"/>
  <c r="AQ22" i="83"/>
  <c r="AR22" i="83"/>
  <c r="AS22" i="83"/>
  <c r="AT22" i="83"/>
  <c r="AU22" i="83"/>
  <c r="AV22" i="83"/>
  <c r="AW22" i="83"/>
  <c r="AX22" i="83"/>
  <c r="AY22" i="83"/>
  <c r="AZ22" i="83"/>
  <c r="BA22" i="83"/>
  <c r="BB22" i="83"/>
  <c r="BC22" i="83"/>
  <c r="BD22" i="83"/>
  <c r="BE22" i="83"/>
  <c r="BF22" i="83"/>
  <c r="BG22" i="83"/>
  <c r="BH22" i="83"/>
  <c r="BI22" i="83"/>
  <c r="BJ22" i="83"/>
  <c r="BK22" i="83"/>
  <c r="BL22" i="83"/>
  <c r="BM22" i="83"/>
  <c r="BN22" i="83"/>
  <c r="BO22" i="83"/>
  <c r="BP22" i="83"/>
  <c r="BQ22" i="83"/>
  <c r="BR22" i="83"/>
  <c r="BS22" i="83"/>
  <c r="BT22" i="83"/>
  <c r="BU22" i="83"/>
  <c r="BV22" i="83"/>
  <c r="BW22" i="83"/>
  <c r="BX22" i="83"/>
  <c r="C23" i="83"/>
  <c r="D23" i="83"/>
  <c r="E23" i="83"/>
  <c r="F23" i="83"/>
  <c r="G23" i="83"/>
  <c r="H23" i="83"/>
  <c r="I23" i="83"/>
  <c r="J23" i="83"/>
  <c r="K23" i="83"/>
  <c r="L23" i="83"/>
  <c r="M23" i="83"/>
  <c r="N23" i="83"/>
  <c r="O23" i="83"/>
  <c r="P23" i="83"/>
  <c r="Q23" i="83"/>
  <c r="R23" i="83"/>
  <c r="S23" i="83"/>
  <c r="T23" i="83"/>
  <c r="U23" i="83"/>
  <c r="V23" i="83"/>
  <c r="W23" i="83"/>
  <c r="X23" i="83"/>
  <c r="Y23" i="83"/>
  <c r="Z23" i="83"/>
  <c r="AA23" i="83"/>
  <c r="AB23" i="83"/>
  <c r="AC23" i="83"/>
  <c r="AD23" i="83"/>
  <c r="AE23" i="83"/>
  <c r="AF23" i="83"/>
  <c r="AG23" i="83"/>
  <c r="AH23" i="83"/>
  <c r="AI23" i="83"/>
  <c r="AJ23" i="83"/>
  <c r="AL23" i="83"/>
  <c r="AM23" i="83"/>
  <c r="AN23" i="83"/>
  <c r="AO23" i="83"/>
  <c r="AP23" i="83"/>
  <c r="AQ23" i="83"/>
  <c r="AR23" i="83"/>
  <c r="AS23" i="83"/>
  <c r="AT23" i="83"/>
  <c r="AU23" i="83"/>
  <c r="AV23" i="83"/>
  <c r="AW23" i="83"/>
  <c r="AX23" i="83"/>
  <c r="AY23" i="83"/>
  <c r="AZ23" i="83"/>
  <c r="BA23" i="83"/>
  <c r="BB23" i="83"/>
  <c r="BC23" i="83"/>
  <c r="BD23" i="83"/>
  <c r="BE23" i="83"/>
  <c r="BF23" i="83"/>
  <c r="BG23" i="83"/>
  <c r="BH23" i="83"/>
  <c r="BI23" i="83"/>
  <c r="BJ23" i="83"/>
  <c r="BK23" i="83"/>
  <c r="BL23" i="83"/>
  <c r="BM23" i="83"/>
  <c r="BN23" i="83"/>
  <c r="BO23" i="83"/>
  <c r="BP23" i="83"/>
  <c r="BQ23" i="83"/>
  <c r="BR23" i="83"/>
  <c r="BS23" i="83"/>
  <c r="BT23" i="83"/>
  <c r="BU23" i="83"/>
  <c r="BV23" i="83"/>
  <c r="BW23" i="83"/>
  <c r="BX23" i="83"/>
  <c r="C24" i="83"/>
  <c r="D24" i="83"/>
  <c r="E24" i="83"/>
  <c r="F24" i="83"/>
  <c r="G24" i="83"/>
  <c r="H24" i="83"/>
  <c r="I24" i="83"/>
  <c r="J24" i="83"/>
  <c r="K24" i="83"/>
  <c r="L24" i="83"/>
  <c r="M24" i="83"/>
  <c r="N24" i="83"/>
  <c r="O24" i="83"/>
  <c r="P24" i="83"/>
  <c r="Q24" i="83"/>
  <c r="R24" i="83"/>
  <c r="S24" i="83"/>
  <c r="T24" i="83"/>
  <c r="U24" i="83"/>
  <c r="V24" i="83"/>
  <c r="W24" i="83"/>
  <c r="X24" i="83"/>
  <c r="Y24" i="83"/>
  <c r="Z24" i="83"/>
  <c r="AA24" i="83"/>
  <c r="AB24" i="83"/>
  <c r="AC24" i="83"/>
  <c r="AD24" i="83"/>
  <c r="AE24" i="83"/>
  <c r="AF24" i="83"/>
  <c r="AG24" i="83"/>
  <c r="AH24" i="83"/>
  <c r="AI24" i="83"/>
  <c r="AJ24" i="83"/>
  <c r="AL24" i="83"/>
  <c r="AM24" i="83"/>
  <c r="AN24" i="83"/>
  <c r="AO24" i="83"/>
  <c r="AP24" i="83"/>
  <c r="AQ24" i="83"/>
  <c r="AR24" i="83"/>
  <c r="AS24" i="83"/>
  <c r="AT24" i="83"/>
  <c r="AU24" i="83"/>
  <c r="AV24" i="83"/>
  <c r="AW24" i="83"/>
  <c r="AX24" i="83"/>
  <c r="AY24" i="83"/>
  <c r="AZ24" i="83"/>
  <c r="BA24" i="83"/>
  <c r="BB24" i="83"/>
  <c r="BC24" i="83"/>
  <c r="BD24" i="83"/>
  <c r="BE24" i="83"/>
  <c r="BF24" i="83"/>
  <c r="BG24" i="83"/>
  <c r="BH24" i="83"/>
  <c r="BI24" i="83"/>
  <c r="BJ24" i="83"/>
  <c r="BK24" i="83"/>
  <c r="BL24" i="83"/>
  <c r="BM24" i="83"/>
  <c r="BN24" i="83"/>
  <c r="BO24" i="83"/>
  <c r="BP24" i="83"/>
  <c r="BQ24" i="83"/>
  <c r="BR24" i="83"/>
  <c r="BS24" i="83"/>
  <c r="BT24" i="83"/>
  <c r="BU24" i="83"/>
  <c r="BV24" i="83"/>
  <c r="BW24" i="83"/>
  <c r="BX24" i="83"/>
  <c r="C25" i="83"/>
  <c r="D25" i="83"/>
  <c r="E25" i="83"/>
  <c r="F25" i="83"/>
  <c r="G25" i="83"/>
  <c r="H25" i="83"/>
  <c r="I25" i="83"/>
  <c r="J25" i="83"/>
  <c r="K25" i="83"/>
  <c r="L25" i="83"/>
  <c r="M25" i="83"/>
  <c r="N25" i="83"/>
  <c r="O25" i="83"/>
  <c r="P25" i="83"/>
  <c r="Q25" i="83"/>
  <c r="R25" i="83"/>
  <c r="S25" i="83"/>
  <c r="T25" i="83"/>
  <c r="U25" i="83"/>
  <c r="V25" i="83"/>
  <c r="W25" i="83"/>
  <c r="X25" i="83"/>
  <c r="Y25" i="83"/>
  <c r="Z25" i="83"/>
  <c r="AA25" i="83"/>
  <c r="AB25" i="83"/>
  <c r="AC25" i="83"/>
  <c r="AD25" i="83"/>
  <c r="AE25" i="83"/>
  <c r="AF25" i="83"/>
  <c r="AG25" i="83"/>
  <c r="AH25" i="83"/>
  <c r="AI25" i="83"/>
  <c r="AJ25" i="83"/>
  <c r="AL25" i="83"/>
  <c r="AM25" i="83"/>
  <c r="AN25" i="83"/>
  <c r="AO25" i="83"/>
  <c r="AP25" i="83"/>
  <c r="AQ25" i="83"/>
  <c r="AR25" i="83"/>
  <c r="AS25" i="83"/>
  <c r="AT25" i="83"/>
  <c r="AU25" i="83"/>
  <c r="AV25" i="83"/>
  <c r="AW25" i="83"/>
  <c r="AX25" i="83"/>
  <c r="AY25" i="83"/>
  <c r="AZ25" i="83"/>
  <c r="BA25" i="83"/>
  <c r="BB25" i="83"/>
  <c r="BC25" i="83"/>
  <c r="BD25" i="83"/>
  <c r="BE25" i="83"/>
  <c r="BF25" i="83"/>
  <c r="BG25" i="83"/>
  <c r="BH25" i="83"/>
  <c r="BI25" i="83"/>
  <c r="BJ25" i="83"/>
  <c r="BK25" i="83"/>
  <c r="BL25" i="83"/>
  <c r="BM25" i="83"/>
  <c r="BN25" i="83"/>
  <c r="BO25" i="83"/>
  <c r="BP25" i="83"/>
  <c r="BQ25" i="83"/>
  <c r="BR25" i="83"/>
  <c r="BS25" i="83"/>
  <c r="BT25" i="83"/>
  <c r="BU25" i="83"/>
  <c r="BV25" i="83"/>
  <c r="BW25" i="83"/>
  <c r="BX25" i="83"/>
  <c r="C26" i="83"/>
  <c r="D26" i="83"/>
  <c r="E26" i="83"/>
  <c r="F26" i="83"/>
  <c r="G26" i="83"/>
  <c r="H26" i="83"/>
  <c r="I26" i="83"/>
  <c r="J26" i="83"/>
  <c r="K26" i="83"/>
  <c r="L26" i="83"/>
  <c r="M26" i="83"/>
  <c r="N26" i="83"/>
  <c r="O26" i="83"/>
  <c r="P26" i="83"/>
  <c r="Q26" i="83"/>
  <c r="R26" i="83"/>
  <c r="S26" i="83"/>
  <c r="T26" i="83"/>
  <c r="U26" i="83"/>
  <c r="V26" i="83"/>
  <c r="W26" i="83"/>
  <c r="X26" i="83"/>
  <c r="Y26" i="83"/>
  <c r="Z26" i="83"/>
  <c r="AA26" i="83"/>
  <c r="AB26" i="83"/>
  <c r="AC26" i="83"/>
  <c r="AD26" i="83"/>
  <c r="AE26" i="83"/>
  <c r="AF26" i="83"/>
  <c r="AG26" i="83"/>
  <c r="AH26" i="83"/>
  <c r="AI26" i="83"/>
  <c r="AJ26" i="83"/>
  <c r="AL26" i="83"/>
  <c r="AM26" i="83"/>
  <c r="AN26" i="83"/>
  <c r="AO26" i="83"/>
  <c r="AP26" i="83"/>
  <c r="AQ26" i="83"/>
  <c r="AR26" i="83"/>
  <c r="AS26" i="83"/>
  <c r="AT26" i="83"/>
  <c r="AU26" i="83"/>
  <c r="AV26" i="83"/>
  <c r="AW26" i="83"/>
  <c r="AX26" i="83"/>
  <c r="AY26" i="83"/>
  <c r="AZ26" i="83"/>
  <c r="BA26" i="83"/>
  <c r="BB26" i="83"/>
  <c r="BC26" i="83"/>
  <c r="BD26" i="83"/>
  <c r="BE26" i="83"/>
  <c r="BF26" i="83"/>
  <c r="BG26" i="83"/>
  <c r="BH26" i="83"/>
  <c r="BI26" i="83"/>
  <c r="BJ26" i="83"/>
  <c r="BK26" i="83"/>
  <c r="BL26" i="83"/>
  <c r="BM26" i="83"/>
  <c r="BN26" i="83"/>
  <c r="BO26" i="83"/>
  <c r="BP26" i="83"/>
  <c r="BQ26" i="83"/>
  <c r="BR26" i="83"/>
  <c r="BS26" i="83"/>
  <c r="BT26" i="83"/>
  <c r="BU26" i="83"/>
  <c r="BV26" i="83"/>
  <c r="BW26" i="83"/>
  <c r="BX26" i="83"/>
  <c r="C27" i="83"/>
  <c r="D27" i="83"/>
  <c r="E27" i="83"/>
  <c r="F27" i="83"/>
  <c r="G27" i="83"/>
  <c r="H27" i="83"/>
  <c r="I27" i="83"/>
  <c r="J27" i="83"/>
  <c r="K27" i="83"/>
  <c r="L27" i="83"/>
  <c r="M27" i="83"/>
  <c r="N27" i="83"/>
  <c r="O27" i="83"/>
  <c r="P27" i="83"/>
  <c r="Q27" i="83"/>
  <c r="R27" i="83"/>
  <c r="S27" i="83"/>
  <c r="T27" i="83"/>
  <c r="U27" i="83"/>
  <c r="V27" i="83"/>
  <c r="W27" i="83"/>
  <c r="X27" i="83"/>
  <c r="Y27" i="83"/>
  <c r="Z27" i="83"/>
  <c r="AA27" i="83"/>
  <c r="AB27" i="83"/>
  <c r="AC27" i="83"/>
  <c r="AD27" i="83"/>
  <c r="AE27" i="83"/>
  <c r="AF27" i="83"/>
  <c r="AG27" i="83"/>
  <c r="AH27" i="83"/>
  <c r="AI27" i="83"/>
  <c r="AJ27" i="83"/>
  <c r="AL27" i="83"/>
  <c r="AM27" i="83"/>
  <c r="AN27" i="83"/>
  <c r="AO27" i="83"/>
  <c r="AP27" i="83"/>
  <c r="AQ27" i="83"/>
  <c r="AR27" i="83"/>
  <c r="AS27" i="83"/>
  <c r="AT27" i="83"/>
  <c r="AU27" i="83"/>
  <c r="AV27" i="83"/>
  <c r="AW27" i="83"/>
  <c r="AX27" i="83"/>
  <c r="AY27" i="83"/>
  <c r="AZ27" i="83"/>
  <c r="BA27" i="83"/>
  <c r="BB27" i="83"/>
  <c r="BC27" i="83"/>
  <c r="BD27" i="83"/>
  <c r="BE27" i="83"/>
  <c r="BF27" i="83"/>
  <c r="BG27" i="83"/>
  <c r="BH27" i="83"/>
  <c r="BI27" i="83"/>
  <c r="BJ27" i="83"/>
  <c r="BK27" i="83"/>
  <c r="BL27" i="83"/>
  <c r="BM27" i="83"/>
  <c r="BN27" i="83"/>
  <c r="BO27" i="83"/>
  <c r="BP27" i="83"/>
  <c r="BQ27" i="83"/>
  <c r="BR27" i="83"/>
  <c r="BS27" i="83"/>
  <c r="BT27" i="83"/>
  <c r="BU27" i="83"/>
  <c r="BV27" i="83"/>
  <c r="BW27" i="83"/>
  <c r="BX27" i="83"/>
  <c r="C28" i="83"/>
  <c r="D28" i="83"/>
  <c r="E28" i="83"/>
  <c r="F28" i="83"/>
  <c r="G28" i="83"/>
  <c r="H28" i="83"/>
  <c r="I28" i="83"/>
  <c r="J28" i="83"/>
  <c r="K28" i="83"/>
  <c r="L28" i="83"/>
  <c r="M28" i="83"/>
  <c r="N28" i="83"/>
  <c r="O28" i="83"/>
  <c r="P28" i="83"/>
  <c r="Q28" i="83"/>
  <c r="R28" i="83"/>
  <c r="S28" i="83"/>
  <c r="T28" i="83"/>
  <c r="U28" i="83"/>
  <c r="V28" i="83"/>
  <c r="W28" i="83"/>
  <c r="X28" i="83"/>
  <c r="Y28" i="83"/>
  <c r="Z28" i="83"/>
  <c r="AA28" i="83"/>
  <c r="AB28" i="83"/>
  <c r="AC28" i="83"/>
  <c r="AD28" i="83"/>
  <c r="AE28" i="83"/>
  <c r="AF28" i="83"/>
  <c r="AG28" i="83"/>
  <c r="AH28" i="83"/>
  <c r="AI28" i="83"/>
  <c r="AJ28" i="83"/>
  <c r="AL28" i="83"/>
  <c r="AM28" i="83"/>
  <c r="AN28" i="83"/>
  <c r="AO28" i="83"/>
  <c r="AP28" i="83"/>
  <c r="AQ28" i="83"/>
  <c r="AR28" i="83"/>
  <c r="AS28" i="83"/>
  <c r="AT28" i="83"/>
  <c r="AU28" i="83"/>
  <c r="AV28" i="83"/>
  <c r="AW28" i="83"/>
  <c r="AX28" i="83"/>
  <c r="AY28" i="83"/>
  <c r="AZ28" i="83"/>
  <c r="BA28" i="83"/>
  <c r="BB28" i="83"/>
  <c r="BC28" i="83"/>
  <c r="BD28" i="83"/>
  <c r="BE28" i="83"/>
  <c r="BF28" i="83"/>
  <c r="BG28" i="83"/>
  <c r="BH28" i="83"/>
  <c r="BI28" i="83"/>
  <c r="BJ28" i="83"/>
  <c r="BK28" i="83"/>
  <c r="BL28" i="83"/>
  <c r="BM28" i="83"/>
  <c r="BN28" i="83"/>
  <c r="BO28" i="83"/>
  <c r="BP28" i="83"/>
  <c r="BQ28" i="83"/>
  <c r="BR28" i="83"/>
  <c r="BS28" i="83"/>
  <c r="BT28" i="83"/>
  <c r="BU28" i="83"/>
  <c r="BV28" i="83"/>
  <c r="BW28" i="83"/>
  <c r="BX28" i="83"/>
  <c r="C29" i="83"/>
  <c r="D29" i="83"/>
  <c r="E29" i="83"/>
  <c r="F29" i="83"/>
  <c r="G29" i="83"/>
  <c r="H29" i="83"/>
  <c r="I29" i="83"/>
  <c r="J29" i="83"/>
  <c r="K29" i="83"/>
  <c r="L29" i="83"/>
  <c r="M29" i="83"/>
  <c r="N29" i="83"/>
  <c r="O29" i="83"/>
  <c r="P29" i="83"/>
  <c r="Q29" i="83"/>
  <c r="R29" i="83"/>
  <c r="S29" i="83"/>
  <c r="T29" i="83"/>
  <c r="U29" i="83"/>
  <c r="V29" i="83"/>
  <c r="W29" i="83"/>
  <c r="X29" i="83"/>
  <c r="Y29" i="83"/>
  <c r="Z29" i="83"/>
  <c r="AA29" i="83"/>
  <c r="AB29" i="83"/>
  <c r="AC29" i="83"/>
  <c r="AD29" i="83"/>
  <c r="AE29" i="83"/>
  <c r="AF29" i="83"/>
  <c r="AG29" i="83"/>
  <c r="AH29" i="83"/>
  <c r="AI29" i="83"/>
  <c r="AJ29" i="83"/>
  <c r="AL29" i="83"/>
  <c r="AM29" i="83"/>
  <c r="AN29" i="83"/>
  <c r="AO29" i="83"/>
  <c r="AP29" i="83"/>
  <c r="AQ29" i="83"/>
  <c r="AR29" i="83"/>
  <c r="AS29" i="83"/>
  <c r="AT29" i="83"/>
  <c r="AU29" i="83"/>
  <c r="AV29" i="83"/>
  <c r="AW29" i="83"/>
  <c r="AX29" i="83"/>
  <c r="AY29" i="83"/>
  <c r="AZ29" i="83"/>
  <c r="BA29" i="83"/>
  <c r="BB29" i="83"/>
  <c r="BC29" i="83"/>
  <c r="BD29" i="83"/>
  <c r="BE29" i="83"/>
  <c r="BF29" i="83"/>
  <c r="BG29" i="83"/>
  <c r="BH29" i="83"/>
  <c r="BI29" i="83"/>
  <c r="BJ29" i="83"/>
  <c r="BK29" i="83"/>
  <c r="BL29" i="83"/>
  <c r="BM29" i="83"/>
  <c r="BN29" i="83"/>
  <c r="BO29" i="83"/>
  <c r="BP29" i="83"/>
  <c r="BQ29" i="83"/>
  <c r="BR29" i="83"/>
  <c r="BS29" i="83"/>
  <c r="BT29" i="83"/>
  <c r="BU29" i="83"/>
  <c r="BV29" i="83"/>
  <c r="BW29" i="83"/>
  <c r="BX29" i="83"/>
  <c r="C30" i="83"/>
  <c r="D30" i="83"/>
  <c r="E30" i="83"/>
  <c r="F30" i="83"/>
  <c r="G30" i="83"/>
  <c r="H30" i="83"/>
  <c r="I30" i="83"/>
  <c r="J30" i="83"/>
  <c r="K30" i="83"/>
  <c r="L30" i="83"/>
  <c r="M30" i="83"/>
  <c r="N30" i="83"/>
  <c r="O30" i="83"/>
  <c r="P30" i="83"/>
  <c r="Q30" i="83"/>
  <c r="R30" i="83"/>
  <c r="S30" i="83"/>
  <c r="T30" i="83"/>
  <c r="U30" i="83"/>
  <c r="V30" i="83"/>
  <c r="W30" i="83"/>
  <c r="X30" i="83"/>
  <c r="Y30" i="83"/>
  <c r="Z30" i="83"/>
  <c r="AA30" i="83"/>
  <c r="AB30" i="83"/>
  <c r="AC30" i="83"/>
  <c r="AD30" i="83"/>
  <c r="AE30" i="83"/>
  <c r="AF30" i="83"/>
  <c r="AG30" i="83"/>
  <c r="AH30" i="83"/>
  <c r="AI30" i="83"/>
  <c r="AJ30" i="83"/>
  <c r="AL30" i="83"/>
  <c r="AM30" i="83"/>
  <c r="AN30" i="83"/>
  <c r="AO30" i="83"/>
  <c r="AP30" i="83"/>
  <c r="AQ30" i="83"/>
  <c r="AR30" i="83"/>
  <c r="AS30" i="83"/>
  <c r="AT30" i="83"/>
  <c r="AU30" i="83"/>
  <c r="AV30" i="83"/>
  <c r="AW30" i="83"/>
  <c r="AX30" i="83"/>
  <c r="AY30" i="83"/>
  <c r="AZ30" i="83"/>
  <c r="BA30" i="83"/>
  <c r="BB30" i="83"/>
  <c r="BC30" i="83"/>
  <c r="BD30" i="83"/>
  <c r="BE30" i="83"/>
  <c r="BF30" i="83"/>
  <c r="BG30" i="83"/>
  <c r="BH30" i="83"/>
  <c r="BI30" i="83"/>
  <c r="BJ30" i="83"/>
  <c r="BK30" i="83"/>
  <c r="BL30" i="83"/>
  <c r="BM30" i="83"/>
  <c r="BN30" i="83"/>
  <c r="BO30" i="83"/>
  <c r="BP30" i="83"/>
  <c r="BQ30" i="83"/>
  <c r="BR30" i="83"/>
  <c r="BS30" i="83"/>
  <c r="BT30" i="83"/>
  <c r="BU30" i="83"/>
  <c r="BV30" i="83"/>
  <c r="BW30" i="83"/>
  <c r="BX30" i="83"/>
  <c r="C31" i="83"/>
  <c r="D31" i="83"/>
  <c r="E31" i="83"/>
  <c r="F31" i="83"/>
  <c r="G31" i="83"/>
  <c r="H31" i="83"/>
  <c r="I31" i="83"/>
  <c r="J31" i="83"/>
  <c r="K31" i="83"/>
  <c r="L31" i="83"/>
  <c r="M31" i="83"/>
  <c r="N31" i="83"/>
  <c r="O31" i="83"/>
  <c r="P31" i="83"/>
  <c r="Q31" i="83"/>
  <c r="R31" i="83"/>
  <c r="S31" i="83"/>
  <c r="T31" i="83"/>
  <c r="U31" i="83"/>
  <c r="V31" i="83"/>
  <c r="W31" i="83"/>
  <c r="X31" i="83"/>
  <c r="Y31" i="83"/>
  <c r="Z31" i="83"/>
  <c r="AA31" i="83"/>
  <c r="AB31" i="83"/>
  <c r="AC31" i="83"/>
  <c r="AD31" i="83"/>
  <c r="AE31" i="83"/>
  <c r="AF31" i="83"/>
  <c r="AG31" i="83"/>
  <c r="AH31" i="83"/>
  <c r="AI31" i="83"/>
  <c r="AJ31" i="83"/>
  <c r="AL31" i="83"/>
  <c r="AM31" i="83"/>
  <c r="AN31" i="83"/>
  <c r="AO31" i="83"/>
  <c r="AP31" i="83"/>
  <c r="AQ31" i="83"/>
  <c r="AR31" i="83"/>
  <c r="AS31" i="83"/>
  <c r="AT31" i="83"/>
  <c r="AU31" i="83"/>
  <c r="AV31" i="83"/>
  <c r="AW31" i="83"/>
  <c r="AX31" i="83"/>
  <c r="AY31" i="83"/>
  <c r="AZ31" i="83"/>
  <c r="BA31" i="83"/>
  <c r="BB31" i="83"/>
  <c r="BC31" i="83"/>
  <c r="BD31" i="83"/>
  <c r="BE31" i="83"/>
  <c r="BF31" i="83"/>
  <c r="BG31" i="83"/>
  <c r="BH31" i="83"/>
  <c r="BI31" i="83"/>
  <c r="BJ31" i="83"/>
  <c r="BK31" i="83"/>
  <c r="BL31" i="83"/>
  <c r="BM31" i="83"/>
  <c r="BN31" i="83"/>
  <c r="BO31" i="83"/>
  <c r="BP31" i="83"/>
  <c r="BQ31" i="83"/>
  <c r="BR31" i="83"/>
  <c r="BS31" i="83"/>
  <c r="BT31" i="83"/>
  <c r="BU31" i="83"/>
  <c r="BV31" i="83"/>
  <c r="BW31" i="83"/>
  <c r="BX31" i="83"/>
  <c r="C32" i="83"/>
  <c r="D32" i="83"/>
  <c r="E32" i="83"/>
  <c r="F32" i="83"/>
  <c r="G32" i="83"/>
  <c r="H32" i="83"/>
  <c r="I32" i="83"/>
  <c r="J32" i="83"/>
  <c r="K32" i="83"/>
  <c r="L32" i="83"/>
  <c r="M32" i="83"/>
  <c r="N32" i="83"/>
  <c r="O32" i="83"/>
  <c r="P32" i="83"/>
  <c r="Q32" i="83"/>
  <c r="R32" i="83"/>
  <c r="S32" i="83"/>
  <c r="T32" i="83"/>
  <c r="U32" i="83"/>
  <c r="V32" i="83"/>
  <c r="W32" i="83"/>
  <c r="X32" i="83"/>
  <c r="Y32" i="83"/>
  <c r="Z32" i="83"/>
  <c r="AA32" i="83"/>
  <c r="AB32" i="83"/>
  <c r="AC32" i="83"/>
  <c r="AD32" i="83"/>
  <c r="AE32" i="83"/>
  <c r="AF32" i="83"/>
  <c r="AG32" i="83"/>
  <c r="AH32" i="83"/>
  <c r="AI32" i="83"/>
  <c r="AJ32" i="83"/>
  <c r="AL32" i="83"/>
  <c r="AM32" i="83"/>
  <c r="AN32" i="83"/>
  <c r="AO32" i="83"/>
  <c r="AP32" i="83"/>
  <c r="AQ32" i="83"/>
  <c r="AR32" i="83"/>
  <c r="AS32" i="83"/>
  <c r="AT32" i="83"/>
  <c r="AU32" i="83"/>
  <c r="AV32" i="83"/>
  <c r="AW32" i="83"/>
  <c r="AX32" i="83"/>
  <c r="AY32" i="83"/>
  <c r="AZ32" i="83"/>
  <c r="BA32" i="83"/>
  <c r="BB32" i="83"/>
  <c r="BC32" i="83"/>
  <c r="BD32" i="83"/>
  <c r="BE32" i="83"/>
  <c r="BF32" i="83"/>
  <c r="BG32" i="83"/>
  <c r="BH32" i="83"/>
  <c r="BI32" i="83"/>
  <c r="BJ32" i="83"/>
  <c r="BK32" i="83"/>
  <c r="BL32" i="83"/>
  <c r="BM32" i="83"/>
  <c r="BN32" i="83"/>
  <c r="BO32" i="83"/>
  <c r="BP32" i="83"/>
  <c r="BQ32" i="83"/>
  <c r="BR32" i="83"/>
  <c r="BS32" i="83"/>
  <c r="BT32" i="83"/>
  <c r="BU32" i="83"/>
  <c r="BV32" i="83"/>
  <c r="BW32" i="83"/>
  <c r="BX32" i="83"/>
  <c r="C33" i="83"/>
  <c r="D33" i="83"/>
  <c r="E33" i="83"/>
  <c r="F33" i="83"/>
  <c r="G33" i="83"/>
  <c r="H33" i="83"/>
  <c r="I33" i="83"/>
  <c r="J33" i="83"/>
  <c r="K33" i="83"/>
  <c r="L33" i="83"/>
  <c r="M33" i="83"/>
  <c r="N33" i="83"/>
  <c r="O33" i="83"/>
  <c r="P33" i="83"/>
  <c r="Q33" i="83"/>
  <c r="R33" i="83"/>
  <c r="S33" i="83"/>
  <c r="T33" i="83"/>
  <c r="U33" i="83"/>
  <c r="V33" i="83"/>
  <c r="W33" i="83"/>
  <c r="X33" i="83"/>
  <c r="Y33" i="83"/>
  <c r="Z33" i="83"/>
  <c r="AA33" i="83"/>
  <c r="AB33" i="83"/>
  <c r="AC33" i="83"/>
  <c r="AD33" i="83"/>
  <c r="AE33" i="83"/>
  <c r="AF33" i="83"/>
  <c r="AG33" i="83"/>
  <c r="AH33" i="83"/>
  <c r="AI33" i="83"/>
  <c r="AJ33" i="83"/>
  <c r="AL33" i="83"/>
  <c r="AM33" i="83"/>
  <c r="AN33" i="83"/>
  <c r="AO33" i="83"/>
  <c r="AP33" i="83"/>
  <c r="AQ33" i="83"/>
  <c r="AR33" i="83"/>
  <c r="AS33" i="83"/>
  <c r="AT33" i="83"/>
  <c r="AU33" i="83"/>
  <c r="AV33" i="83"/>
  <c r="AW33" i="83"/>
  <c r="AX33" i="83"/>
  <c r="AY33" i="83"/>
  <c r="AZ33" i="83"/>
  <c r="BA33" i="83"/>
  <c r="BB33" i="83"/>
  <c r="BC33" i="83"/>
  <c r="BD33" i="83"/>
  <c r="BE33" i="83"/>
  <c r="BF33" i="83"/>
  <c r="BG33" i="83"/>
  <c r="BH33" i="83"/>
  <c r="BI33" i="83"/>
  <c r="BJ33" i="83"/>
  <c r="BK33" i="83"/>
  <c r="BL33" i="83"/>
  <c r="BM33" i="83"/>
  <c r="BN33" i="83"/>
  <c r="BO33" i="83"/>
  <c r="BP33" i="83"/>
  <c r="BQ33" i="83"/>
  <c r="BR33" i="83"/>
  <c r="BS33" i="83"/>
  <c r="BT33" i="83"/>
  <c r="BU33" i="83"/>
  <c r="BV33" i="83"/>
  <c r="BW33" i="83"/>
  <c r="BX33" i="83"/>
  <c r="C34" i="83"/>
  <c r="D34" i="83"/>
  <c r="E34" i="83"/>
  <c r="F34" i="83"/>
  <c r="G34" i="83"/>
  <c r="H34" i="83"/>
  <c r="I34" i="83"/>
  <c r="J34" i="83"/>
  <c r="K34" i="83"/>
  <c r="L34" i="83"/>
  <c r="M34" i="83"/>
  <c r="N34" i="83"/>
  <c r="O34" i="83"/>
  <c r="P34" i="83"/>
  <c r="Q34" i="83"/>
  <c r="R34" i="83"/>
  <c r="S34" i="83"/>
  <c r="T34" i="83"/>
  <c r="U34" i="83"/>
  <c r="V34" i="83"/>
  <c r="W34" i="83"/>
  <c r="X34" i="83"/>
  <c r="Y34" i="83"/>
  <c r="Z34" i="83"/>
  <c r="AA34" i="83"/>
  <c r="AB34" i="83"/>
  <c r="AC34" i="83"/>
  <c r="AD34" i="83"/>
  <c r="AE34" i="83"/>
  <c r="AF34" i="83"/>
  <c r="AG34" i="83"/>
  <c r="AH34" i="83"/>
  <c r="AI34" i="83"/>
  <c r="AJ34" i="83"/>
  <c r="AL34" i="83"/>
  <c r="AM34" i="83"/>
  <c r="AN34" i="83"/>
  <c r="AO34" i="83"/>
  <c r="AP34" i="83"/>
  <c r="AQ34" i="83"/>
  <c r="AR34" i="83"/>
  <c r="AS34" i="83"/>
  <c r="AT34" i="83"/>
  <c r="AU34" i="83"/>
  <c r="AV34" i="83"/>
  <c r="AW34" i="83"/>
  <c r="AX34" i="83"/>
  <c r="AY34" i="83"/>
  <c r="AZ34" i="83"/>
  <c r="BA34" i="83"/>
  <c r="BB34" i="83"/>
  <c r="BC34" i="83"/>
  <c r="BD34" i="83"/>
  <c r="BE34" i="83"/>
  <c r="BF34" i="83"/>
  <c r="BG34" i="83"/>
  <c r="BH34" i="83"/>
  <c r="BI34" i="83"/>
  <c r="BJ34" i="83"/>
  <c r="BK34" i="83"/>
  <c r="BL34" i="83"/>
  <c r="BM34" i="83"/>
  <c r="BN34" i="83"/>
  <c r="BO34" i="83"/>
  <c r="BP34" i="83"/>
  <c r="BQ34" i="83"/>
  <c r="BR34" i="83"/>
  <c r="BS34" i="83"/>
  <c r="BT34" i="83"/>
  <c r="BU34" i="83"/>
  <c r="BV34" i="83"/>
  <c r="BW34" i="83"/>
  <c r="BX34" i="83"/>
  <c r="C35" i="83"/>
  <c r="D35" i="83"/>
  <c r="E35" i="83"/>
  <c r="F35" i="83"/>
  <c r="G35" i="83"/>
  <c r="H35" i="83"/>
  <c r="I35" i="83"/>
  <c r="J35" i="83"/>
  <c r="K35" i="83"/>
  <c r="L35" i="83"/>
  <c r="M35" i="83"/>
  <c r="N35" i="83"/>
  <c r="O35" i="83"/>
  <c r="P35" i="83"/>
  <c r="Q35" i="83"/>
  <c r="R35" i="83"/>
  <c r="S35" i="83"/>
  <c r="T35" i="83"/>
  <c r="U35" i="83"/>
  <c r="V35" i="83"/>
  <c r="W35" i="83"/>
  <c r="X35" i="83"/>
  <c r="Y35" i="83"/>
  <c r="Z35" i="83"/>
  <c r="AA35" i="83"/>
  <c r="AB35" i="83"/>
  <c r="AC35" i="83"/>
  <c r="AD35" i="83"/>
  <c r="AE35" i="83"/>
  <c r="AF35" i="83"/>
  <c r="AG35" i="83"/>
  <c r="AH35" i="83"/>
  <c r="AI35" i="83"/>
  <c r="AJ35" i="83"/>
  <c r="AL35" i="83"/>
  <c r="AM35" i="83"/>
  <c r="AN35" i="83"/>
  <c r="AO35" i="83"/>
  <c r="AP35" i="83"/>
  <c r="AQ35" i="83"/>
  <c r="AR35" i="83"/>
  <c r="AS35" i="83"/>
  <c r="AT35" i="83"/>
  <c r="AU35" i="83"/>
  <c r="AV35" i="83"/>
  <c r="AW35" i="83"/>
  <c r="AX35" i="83"/>
  <c r="AY35" i="83"/>
  <c r="AZ35" i="83"/>
  <c r="BA35" i="83"/>
  <c r="BB35" i="83"/>
  <c r="BC35" i="83"/>
  <c r="BD35" i="83"/>
  <c r="BE35" i="83"/>
  <c r="BF35" i="83"/>
  <c r="BG35" i="83"/>
  <c r="BH35" i="83"/>
  <c r="BI35" i="83"/>
  <c r="BJ35" i="83"/>
  <c r="BK35" i="83"/>
  <c r="BL35" i="83"/>
  <c r="BM35" i="83"/>
  <c r="BN35" i="83"/>
  <c r="BO35" i="83"/>
  <c r="BP35" i="83"/>
  <c r="BQ35" i="83"/>
  <c r="BR35" i="83"/>
  <c r="BS35" i="83"/>
  <c r="BT35" i="83"/>
  <c r="BU35" i="83"/>
  <c r="BV35" i="83"/>
  <c r="BW35" i="83"/>
  <c r="BX35" i="83"/>
  <c r="C36" i="83"/>
  <c r="D36" i="83"/>
  <c r="E36" i="83"/>
  <c r="F36" i="83"/>
  <c r="G36" i="83"/>
  <c r="H36" i="83"/>
  <c r="I36" i="83"/>
  <c r="J36" i="83"/>
  <c r="K36" i="83"/>
  <c r="L36" i="83"/>
  <c r="M36" i="83"/>
  <c r="N36" i="83"/>
  <c r="O36" i="83"/>
  <c r="P36" i="83"/>
  <c r="Q36" i="83"/>
  <c r="R36" i="83"/>
  <c r="S36" i="83"/>
  <c r="T36" i="83"/>
  <c r="U36" i="83"/>
  <c r="V36" i="83"/>
  <c r="W36" i="83"/>
  <c r="X36" i="83"/>
  <c r="Y36" i="83"/>
  <c r="Z36" i="83"/>
  <c r="AA36" i="83"/>
  <c r="AB36" i="83"/>
  <c r="AC36" i="83"/>
  <c r="AD36" i="83"/>
  <c r="AE36" i="83"/>
  <c r="AF36" i="83"/>
  <c r="AG36" i="83"/>
  <c r="AH36" i="83"/>
  <c r="AI36" i="83"/>
  <c r="AJ36" i="83"/>
  <c r="AL36" i="83"/>
  <c r="AM36" i="83"/>
  <c r="AN36" i="83"/>
  <c r="AO36" i="83"/>
  <c r="AP36" i="83"/>
  <c r="AQ36" i="83"/>
  <c r="AR36" i="83"/>
  <c r="AS36" i="83"/>
  <c r="AT36" i="83"/>
  <c r="AU36" i="83"/>
  <c r="AV36" i="83"/>
  <c r="AW36" i="83"/>
  <c r="AX36" i="83"/>
  <c r="AY36" i="83"/>
  <c r="AZ36" i="83"/>
  <c r="BA36" i="83"/>
  <c r="BB36" i="83"/>
  <c r="BC36" i="83"/>
  <c r="BD36" i="83"/>
  <c r="BE36" i="83"/>
  <c r="BF36" i="83"/>
  <c r="BG36" i="83"/>
  <c r="BH36" i="83"/>
  <c r="BI36" i="83"/>
  <c r="BJ36" i="83"/>
  <c r="BK36" i="83"/>
  <c r="BL36" i="83"/>
  <c r="BM36" i="83"/>
  <c r="BN36" i="83"/>
  <c r="BO36" i="83"/>
  <c r="BP36" i="83"/>
  <c r="BQ36" i="83"/>
  <c r="BR36" i="83"/>
  <c r="BS36" i="83"/>
  <c r="BT36" i="83"/>
  <c r="BU36" i="83"/>
  <c r="BV36" i="83"/>
  <c r="BW36" i="83"/>
  <c r="BX36" i="83"/>
  <c r="C37" i="83"/>
  <c r="D37" i="83"/>
  <c r="E37" i="83"/>
  <c r="F37" i="83"/>
  <c r="G37" i="83"/>
  <c r="H37" i="83"/>
  <c r="I37" i="83"/>
  <c r="J37" i="83"/>
  <c r="K37" i="83"/>
  <c r="L37" i="83"/>
  <c r="M37" i="83"/>
  <c r="N37" i="83"/>
  <c r="O37" i="83"/>
  <c r="P37" i="83"/>
  <c r="Q37" i="83"/>
  <c r="R37" i="83"/>
  <c r="S37" i="83"/>
  <c r="T37" i="83"/>
  <c r="U37" i="83"/>
  <c r="V37" i="83"/>
  <c r="W37" i="83"/>
  <c r="X37" i="83"/>
  <c r="Y37" i="83"/>
  <c r="Z37" i="83"/>
  <c r="AA37" i="83"/>
  <c r="AB37" i="83"/>
  <c r="AC37" i="83"/>
  <c r="AD37" i="83"/>
  <c r="AE37" i="83"/>
  <c r="AF37" i="83"/>
  <c r="AG37" i="83"/>
  <c r="AH37" i="83"/>
  <c r="AI37" i="83"/>
  <c r="AJ37" i="83"/>
  <c r="AL37" i="83"/>
  <c r="AM37" i="83"/>
  <c r="AN37" i="83"/>
  <c r="AO37" i="83"/>
  <c r="AP37" i="83"/>
  <c r="AQ37" i="83"/>
  <c r="AR37" i="83"/>
  <c r="AS37" i="83"/>
  <c r="AT37" i="83"/>
  <c r="AU37" i="83"/>
  <c r="AV37" i="83"/>
  <c r="AW37" i="83"/>
  <c r="AX37" i="83"/>
  <c r="AY37" i="83"/>
  <c r="AZ37" i="83"/>
  <c r="BA37" i="83"/>
  <c r="BB37" i="83"/>
  <c r="BC37" i="83"/>
  <c r="BD37" i="83"/>
  <c r="BE37" i="83"/>
  <c r="BF37" i="83"/>
  <c r="BG37" i="83"/>
  <c r="BH37" i="83"/>
  <c r="BI37" i="83"/>
  <c r="BJ37" i="83"/>
  <c r="BK37" i="83"/>
  <c r="BL37" i="83"/>
  <c r="BM37" i="83"/>
  <c r="BN37" i="83"/>
  <c r="BO37" i="83"/>
  <c r="BP37" i="83"/>
  <c r="BQ37" i="83"/>
  <c r="BR37" i="83"/>
  <c r="BS37" i="83"/>
  <c r="BT37" i="83"/>
  <c r="BU37" i="83"/>
  <c r="BV37" i="83"/>
  <c r="BW37" i="83"/>
  <c r="BX37" i="83"/>
  <c r="C38" i="83"/>
  <c r="D38" i="83"/>
  <c r="E38" i="83"/>
  <c r="F38" i="83"/>
  <c r="G38" i="83"/>
  <c r="H38" i="83"/>
  <c r="I38" i="83"/>
  <c r="J38" i="83"/>
  <c r="K38" i="83"/>
  <c r="L38" i="83"/>
  <c r="M38" i="83"/>
  <c r="N38" i="83"/>
  <c r="O38" i="83"/>
  <c r="P38" i="83"/>
  <c r="Q38" i="83"/>
  <c r="R38" i="83"/>
  <c r="S38" i="83"/>
  <c r="T38" i="83"/>
  <c r="U38" i="83"/>
  <c r="V38" i="83"/>
  <c r="W38" i="83"/>
  <c r="X38" i="83"/>
  <c r="Y38" i="83"/>
  <c r="Z38" i="83"/>
  <c r="AA38" i="83"/>
  <c r="AB38" i="83"/>
  <c r="AC38" i="83"/>
  <c r="AD38" i="83"/>
  <c r="AE38" i="83"/>
  <c r="AF38" i="83"/>
  <c r="AG38" i="83"/>
  <c r="AH38" i="83"/>
  <c r="AI38" i="83"/>
  <c r="AJ38" i="83"/>
  <c r="AL38" i="83"/>
  <c r="AM38" i="83"/>
  <c r="AN38" i="83"/>
  <c r="AO38" i="83"/>
  <c r="AP38" i="83"/>
  <c r="AQ38" i="83"/>
  <c r="AR38" i="83"/>
  <c r="AS38" i="83"/>
  <c r="AT38" i="83"/>
  <c r="AU38" i="83"/>
  <c r="AV38" i="83"/>
  <c r="AW38" i="83"/>
  <c r="AX38" i="83"/>
  <c r="AY38" i="83"/>
  <c r="AZ38" i="83"/>
  <c r="BA38" i="83"/>
  <c r="BB38" i="83"/>
  <c r="BC38" i="83"/>
  <c r="BD38" i="83"/>
  <c r="BE38" i="83"/>
  <c r="BF38" i="83"/>
  <c r="BG38" i="83"/>
  <c r="BH38" i="83"/>
  <c r="BI38" i="83"/>
  <c r="BJ38" i="83"/>
  <c r="BK38" i="83"/>
  <c r="BL38" i="83"/>
  <c r="BM38" i="83"/>
  <c r="BN38" i="83"/>
  <c r="BO38" i="83"/>
  <c r="BP38" i="83"/>
  <c r="BQ38" i="83"/>
  <c r="BR38" i="83"/>
  <c r="BS38" i="83"/>
  <c r="BT38" i="83"/>
  <c r="BU38" i="83"/>
  <c r="BV38" i="83"/>
  <c r="BW38" i="83"/>
  <c r="BX38" i="83"/>
  <c r="C39" i="83"/>
  <c r="D39" i="83"/>
  <c r="E39" i="83"/>
  <c r="F39" i="83"/>
  <c r="G39" i="83"/>
  <c r="H39" i="83"/>
  <c r="I39" i="83"/>
  <c r="J39" i="83"/>
  <c r="K39" i="83"/>
  <c r="L39" i="83"/>
  <c r="M39" i="83"/>
  <c r="N39" i="83"/>
  <c r="O39" i="83"/>
  <c r="P39" i="83"/>
  <c r="Q39" i="83"/>
  <c r="R39" i="83"/>
  <c r="S39" i="83"/>
  <c r="T39" i="83"/>
  <c r="U39" i="83"/>
  <c r="V39" i="83"/>
  <c r="W39" i="83"/>
  <c r="X39" i="83"/>
  <c r="Y39" i="83"/>
  <c r="Z39" i="83"/>
  <c r="AA39" i="83"/>
  <c r="AB39" i="83"/>
  <c r="AC39" i="83"/>
  <c r="AD39" i="83"/>
  <c r="AE39" i="83"/>
  <c r="AF39" i="83"/>
  <c r="AG39" i="83"/>
  <c r="AH39" i="83"/>
  <c r="AI39" i="83"/>
  <c r="AJ39" i="83"/>
  <c r="AL39" i="83"/>
  <c r="AM39" i="83"/>
  <c r="AN39" i="83"/>
  <c r="AO39" i="83"/>
  <c r="AP39" i="83"/>
  <c r="AQ39" i="83"/>
  <c r="AR39" i="83"/>
  <c r="AS39" i="83"/>
  <c r="AT39" i="83"/>
  <c r="AU39" i="83"/>
  <c r="AV39" i="83"/>
  <c r="AW39" i="83"/>
  <c r="AX39" i="83"/>
  <c r="AY39" i="83"/>
  <c r="AZ39" i="83"/>
  <c r="BA39" i="83"/>
  <c r="BB39" i="83"/>
  <c r="BC39" i="83"/>
  <c r="BD39" i="83"/>
  <c r="BE39" i="83"/>
  <c r="BF39" i="83"/>
  <c r="BG39" i="83"/>
  <c r="BH39" i="83"/>
  <c r="BI39" i="83"/>
  <c r="BJ39" i="83"/>
  <c r="BK39" i="83"/>
  <c r="BL39" i="83"/>
  <c r="BM39" i="83"/>
  <c r="BN39" i="83"/>
  <c r="BO39" i="83"/>
  <c r="BP39" i="83"/>
  <c r="BQ39" i="83"/>
  <c r="BR39" i="83"/>
  <c r="BS39" i="83"/>
  <c r="BT39" i="83"/>
  <c r="BU39" i="83"/>
  <c r="BV39" i="83"/>
  <c r="BW39" i="83"/>
  <c r="BX39" i="83"/>
  <c r="C40" i="83"/>
  <c r="D40" i="83"/>
  <c r="E40" i="83"/>
  <c r="F40" i="83"/>
  <c r="G40" i="83"/>
  <c r="H40" i="83"/>
  <c r="I40" i="83"/>
  <c r="J40" i="83"/>
  <c r="K40" i="83"/>
  <c r="L40" i="83"/>
  <c r="M40" i="83"/>
  <c r="N40" i="83"/>
  <c r="O40" i="83"/>
  <c r="P40" i="83"/>
  <c r="Q40" i="83"/>
  <c r="R40" i="83"/>
  <c r="S40" i="83"/>
  <c r="T40" i="83"/>
  <c r="U40" i="83"/>
  <c r="V40" i="83"/>
  <c r="W40" i="83"/>
  <c r="X40" i="83"/>
  <c r="Y40" i="83"/>
  <c r="Z40" i="83"/>
  <c r="AA40" i="83"/>
  <c r="AB40" i="83"/>
  <c r="AC40" i="83"/>
  <c r="AD40" i="83"/>
  <c r="AE40" i="83"/>
  <c r="AF40" i="83"/>
  <c r="AG40" i="83"/>
  <c r="AH40" i="83"/>
  <c r="AI40" i="83"/>
  <c r="AJ40" i="83"/>
  <c r="AL40" i="83"/>
  <c r="AM40" i="83"/>
  <c r="AN40" i="83"/>
  <c r="AO40" i="83"/>
  <c r="AP40" i="83"/>
  <c r="AQ40" i="83"/>
  <c r="AR40" i="83"/>
  <c r="AS40" i="83"/>
  <c r="AT40" i="83"/>
  <c r="AU40" i="83"/>
  <c r="AV40" i="83"/>
  <c r="AW40" i="83"/>
  <c r="AX40" i="83"/>
  <c r="AY40" i="83"/>
  <c r="AZ40" i="83"/>
  <c r="BA40" i="83"/>
  <c r="BB40" i="83"/>
  <c r="BC40" i="83"/>
  <c r="BD40" i="83"/>
  <c r="BE40" i="83"/>
  <c r="BF40" i="83"/>
  <c r="BG40" i="83"/>
  <c r="BH40" i="83"/>
  <c r="BI40" i="83"/>
  <c r="BJ40" i="83"/>
  <c r="BK40" i="83"/>
  <c r="BL40" i="83"/>
  <c r="BM40" i="83"/>
  <c r="BN40" i="83"/>
  <c r="BO40" i="83"/>
  <c r="BP40" i="83"/>
  <c r="BQ40" i="83"/>
  <c r="BR40" i="83"/>
  <c r="BS40" i="83"/>
  <c r="BT40" i="83"/>
  <c r="BU40" i="83"/>
  <c r="BV40" i="83"/>
  <c r="BW40" i="83"/>
  <c r="BX40" i="83"/>
  <c r="C41" i="83"/>
  <c r="D41" i="83"/>
  <c r="E41" i="83"/>
  <c r="F41" i="83"/>
  <c r="G41" i="83"/>
  <c r="H41" i="83"/>
  <c r="I41" i="83"/>
  <c r="J41" i="83"/>
  <c r="K41" i="83"/>
  <c r="L41" i="83"/>
  <c r="M41" i="83"/>
  <c r="N41" i="83"/>
  <c r="O41" i="83"/>
  <c r="P41" i="83"/>
  <c r="Q41" i="83"/>
  <c r="R41" i="83"/>
  <c r="S41" i="83"/>
  <c r="T41" i="83"/>
  <c r="U41" i="83"/>
  <c r="V41" i="83"/>
  <c r="W41" i="83"/>
  <c r="X41" i="83"/>
  <c r="Y41" i="83"/>
  <c r="Z41" i="83"/>
  <c r="AA41" i="83"/>
  <c r="AB41" i="83"/>
  <c r="AC41" i="83"/>
  <c r="AD41" i="83"/>
  <c r="AE41" i="83"/>
  <c r="AF41" i="83"/>
  <c r="AG41" i="83"/>
  <c r="AH41" i="83"/>
  <c r="AI41" i="83"/>
  <c r="AJ41" i="83"/>
  <c r="AL41" i="83"/>
  <c r="AM41" i="83"/>
  <c r="AN41" i="83"/>
  <c r="AO41" i="83"/>
  <c r="AP41" i="83"/>
  <c r="AQ41" i="83"/>
  <c r="AR41" i="83"/>
  <c r="AS41" i="83"/>
  <c r="AT41" i="83"/>
  <c r="AU41" i="83"/>
  <c r="AV41" i="83"/>
  <c r="AW41" i="83"/>
  <c r="AX41" i="83"/>
  <c r="AY41" i="83"/>
  <c r="AZ41" i="83"/>
  <c r="BA41" i="83"/>
  <c r="BB41" i="83"/>
  <c r="BC41" i="83"/>
  <c r="BD41" i="83"/>
  <c r="BE41" i="83"/>
  <c r="BF41" i="83"/>
  <c r="BG41" i="83"/>
  <c r="BH41" i="83"/>
  <c r="BI41" i="83"/>
  <c r="BJ41" i="83"/>
  <c r="BK41" i="83"/>
  <c r="BL41" i="83"/>
  <c r="BM41" i="83"/>
  <c r="BN41" i="83"/>
  <c r="BO41" i="83"/>
  <c r="BP41" i="83"/>
  <c r="BQ41" i="83"/>
  <c r="BR41" i="83"/>
  <c r="BS41" i="83"/>
  <c r="BT41" i="83"/>
  <c r="BU41" i="83"/>
  <c r="BV41" i="83"/>
  <c r="BW41" i="83"/>
  <c r="BX41" i="83"/>
  <c r="C42" i="83"/>
  <c r="D42" i="83"/>
  <c r="E42" i="83"/>
  <c r="F42" i="83"/>
  <c r="G42" i="83"/>
  <c r="H42" i="83"/>
  <c r="I42" i="83"/>
  <c r="J42" i="83"/>
  <c r="K42" i="83"/>
  <c r="L42" i="83"/>
  <c r="M42" i="83"/>
  <c r="N42" i="83"/>
  <c r="O42" i="83"/>
  <c r="P42" i="83"/>
  <c r="Q42" i="83"/>
  <c r="R42" i="83"/>
  <c r="S42" i="83"/>
  <c r="T42" i="83"/>
  <c r="U42" i="83"/>
  <c r="V42" i="83"/>
  <c r="W42" i="83"/>
  <c r="X42" i="83"/>
  <c r="Y42" i="83"/>
  <c r="Z42" i="83"/>
  <c r="AA42" i="83"/>
  <c r="AB42" i="83"/>
  <c r="AC42" i="83"/>
  <c r="AD42" i="83"/>
  <c r="AE42" i="83"/>
  <c r="AF42" i="83"/>
  <c r="AG42" i="83"/>
  <c r="AH42" i="83"/>
  <c r="AI42" i="83"/>
  <c r="AJ42" i="83"/>
  <c r="AL42" i="83"/>
  <c r="AM42" i="83"/>
  <c r="AN42" i="83"/>
  <c r="AO42" i="83"/>
  <c r="AP42" i="83"/>
  <c r="AQ42" i="83"/>
  <c r="AR42" i="83"/>
  <c r="AS42" i="83"/>
  <c r="AT42" i="83"/>
  <c r="AU42" i="83"/>
  <c r="AV42" i="83"/>
  <c r="AW42" i="83"/>
  <c r="AX42" i="83"/>
  <c r="AY42" i="83"/>
  <c r="AZ42" i="83"/>
  <c r="BA42" i="83"/>
  <c r="BB42" i="83"/>
  <c r="BC42" i="83"/>
  <c r="BD42" i="83"/>
  <c r="BE42" i="83"/>
  <c r="BF42" i="83"/>
  <c r="BG42" i="83"/>
  <c r="BH42" i="83"/>
  <c r="BI42" i="83"/>
  <c r="BJ42" i="83"/>
  <c r="BK42" i="83"/>
  <c r="BL42" i="83"/>
  <c r="BM42" i="83"/>
  <c r="BN42" i="83"/>
  <c r="BO42" i="83"/>
  <c r="BP42" i="83"/>
  <c r="BQ42" i="83"/>
  <c r="BR42" i="83"/>
  <c r="BS42" i="83"/>
  <c r="BT42" i="83"/>
  <c r="BU42" i="83"/>
  <c r="BV42" i="83"/>
  <c r="BW42" i="83"/>
  <c r="BX42" i="83"/>
  <c r="C43" i="83"/>
  <c r="D43" i="83"/>
  <c r="E43" i="83"/>
  <c r="F43" i="83"/>
  <c r="G43" i="83"/>
  <c r="H43" i="83"/>
  <c r="I43" i="83"/>
  <c r="J43" i="83"/>
  <c r="K43" i="83"/>
  <c r="L43" i="83"/>
  <c r="M43" i="83"/>
  <c r="N43" i="83"/>
  <c r="O43" i="83"/>
  <c r="P43" i="83"/>
  <c r="Q43" i="83"/>
  <c r="R43" i="83"/>
  <c r="S43" i="83"/>
  <c r="T43" i="83"/>
  <c r="U43" i="83"/>
  <c r="V43" i="83"/>
  <c r="W43" i="83"/>
  <c r="X43" i="83"/>
  <c r="Y43" i="83"/>
  <c r="Z43" i="83"/>
  <c r="AA43" i="83"/>
  <c r="AB43" i="83"/>
  <c r="AC43" i="83"/>
  <c r="AD43" i="83"/>
  <c r="AE43" i="83"/>
  <c r="AF43" i="83"/>
  <c r="AG43" i="83"/>
  <c r="AH43" i="83"/>
  <c r="AI43" i="83"/>
  <c r="AJ43" i="83"/>
  <c r="AL43" i="83"/>
  <c r="AM43" i="83"/>
  <c r="AN43" i="83"/>
  <c r="AO43" i="83"/>
  <c r="AP43" i="83"/>
  <c r="AQ43" i="83"/>
  <c r="AR43" i="83"/>
  <c r="AS43" i="83"/>
  <c r="AT43" i="83"/>
  <c r="AU43" i="83"/>
  <c r="AV43" i="83"/>
  <c r="AW43" i="83"/>
  <c r="AX43" i="83"/>
  <c r="AY43" i="83"/>
  <c r="AZ43" i="83"/>
  <c r="BA43" i="83"/>
  <c r="BB43" i="83"/>
  <c r="BC43" i="83"/>
  <c r="BD43" i="83"/>
  <c r="BE43" i="83"/>
  <c r="BF43" i="83"/>
  <c r="BG43" i="83"/>
  <c r="BH43" i="83"/>
  <c r="BI43" i="83"/>
  <c r="BJ43" i="83"/>
  <c r="BK43" i="83"/>
  <c r="BL43" i="83"/>
  <c r="BM43" i="83"/>
  <c r="BN43" i="83"/>
  <c r="BO43" i="83"/>
  <c r="BP43" i="83"/>
  <c r="BQ43" i="83"/>
  <c r="BR43" i="83"/>
  <c r="BS43" i="83"/>
  <c r="BT43" i="83"/>
  <c r="BU43" i="83"/>
  <c r="BV43" i="83"/>
  <c r="BW43" i="83"/>
  <c r="BX43" i="83"/>
  <c r="C44" i="83"/>
  <c r="D44" i="83"/>
  <c r="E44" i="83"/>
  <c r="F44" i="83"/>
  <c r="G44" i="83"/>
  <c r="H44" i="83"/>
  <c r="I44" i="83"/>
  <c r="J44" i="83"/>
  <c r="K44" i="83"/>
  <c r="L44" i="83"/>
  <c r="M44" i="83"/>
  <c r="N44" i="83"/>
  <c r="O44" i="83"/>
  <c r="P44" i="83"/>
  <c r="Q44" i="83"/>
  <c r="R44" i="83"/>
  <c r="S44" i="83"/>
  <c r="T44" i="83"/>
  <c r="U44" i="83"/>
  <c r="V44" i="83"/>
  <c r="W44" i="83"/>
  <c r="X44" i="83"/>
  <c r="Y44" i="83"/>
  <c r="Z44" i="83"/>
  <c r="AA44" i="83"/>
  <c r="AB44" i="83"/>
  <c r="AC44" i="83"/>
  <c r="AD44" i="83"/>
  <c r="AE44" i="83"/>
  <c r="AF44" i="83"/>
  <c r="AG44" i="83"/>
  <c r="AH44" i="83"/>
  <c r="AI44" i="83"/>
  <c r="AJ44" i="83"/>
  <c r="AL44" i="83"/>
  <c r="AM44" i="83"/>
  <c r="AN44" i="83"/>
  <c r="AO44" i="83"/>
  <c r="AP44" i="83"/>
  <c r="AQ44" i="83"/>
  <c r="AR44" i="83"/>
  <c r="AS44" i="83"/>
  <c r="AT44" i="83"/>
  <c r="AU44" i="83"/>
  <c r="AV44" i="83"/>
  <c r="AW44" i="83"/>
  <c r="AX44" i="83"/>
  <c r="AY44" i="83"/>
  <c r="AZ44" i="83"/>
  <c r="BA44" i="83"/>
  <c r="BB44" i="83"/>
  <c r="BC44" i="83"/>
  <c r="BD44" i="83"/>
  <c r="BE44" i="83"/>
  <c r="BF44" i="83"/>
  <c r="BG44" i="83"/>
  <c r="BH44" i="83"/>
  <c r="BI44" i="83"/>
  <c r="BJ44" i="83"/>
  <c r="BK44" i="83"/>
  <c r="BL44" i="83"/>
  <c r="BM44" i="83"/>
  <c r="BN44" i="83"/>
  <c r="BO44" i="83"/>
  <c r="BP44" i="83"/>
  <c r="BQ44" i="83"/>
  <c r="BR44" i="83"/>
  <c r="BS44" i="83"/>
  <c r="BT44" i="83"/>
  <c r="BU44" i="83"/>
  <c r="BV44" i="83"/>
  <c r="BW44" i="83"/>
  <c r="BX44" i="83"/>
  <c r="C45" i="83"/>
  <c r="D45" i="83"/>
  <c r="E45" i="83"/>
  <c r="F45" i="83"/>
  <c r="G45" i="83"/>
  <c r="H45" i="83"/>
  <c r="I45" i="83"/>
  <c r="J45" i="83"/>
  <c r="K45" i="83"/>
  <c r="L45" i="83"/>
  <c r="M45" i="83"/>
  <c r="N45" i="83"/>
  <c r="O45" i="83"/>
  <c r="P45" i="83"/>
  <c r="Q45" i="83"/>
  <c r="R45" i="83"/>
  <c r="S45" i="83"/>
  <c r="T45" i="83"/>
  <c r="U45" i="83"/>
  <c r="V45" i="83"/>
  <c r="W45" i="83"/>
  <c r="X45" i="83"/>
  <c r="Y45" i="83"/>
  <c r="Z45" i="83"/>
  <c r="AA45" i="83"/>
  <c r="AB45" i="83"/>
  <c r="AC45" i="83"/>
  <c r="AD45" i="83"/>
  <c r="AE45" i="83"/>
  <c r="AF45" i="83"/>
  <c r="AG45" i="83"/>
  <c r="AH45" i="83"/>
  <c r="AI45" i="83"/>
  <c r="AJ45" i="83"/>
  <c r="AL45" i="83"/>
  <c r="AM45" i="83"/>
  <c r="AN45" i="83"/>
  <c r="AO45" i="83"/>
  <c r="AP45" i="83"/>
  <c r="AQ45" i="83"/>
  <c r="AR45" i="83"/>
  <c r="AS45" i="83"/>
  <c r="AT45" i="83"/>
  <c r="AU45" i="83"/>
  <c r="AV45" i="83"/>
  <c r="AW45" i="83"/>
  <c r="AX45" i="83"/>
  <c r="AY45" i="83"/>
  <c r="AZ45" i="83"/>
  <c r="BA45" i="83"/>
  <c r="BB45" i="83"/>
  <c r="BC45" i="83"/>
  <c r="BD45" i="83"/>
  <c r="BE45" i="83"/>
  <c r="BF45" i="83"/>
  <c r="BG45" i="83"/>
  <c r="BH45" i="83"/>
  <c r="BI45" i="83"/>
  <c r="BJ45" i="83"/>
  <c r="BK45" i="83"/>
  <c r="BL45" i="83"/>
  <c r="BM45" i="83"/>
  <c r="BN45" i="83"/>
  <c r="BO45" i="83"/>
  <c r="BP45" i="83"/>
  <c r="BQ45" i="83"/>
  <c r="BR45" i="83"/>
  <c r="BS45" i="83"/>
  <c r="BT45" i="83"/>
  <c r="BU45" i="83"/>
  <c r="BV45" i="83"/>
  <c r="BW45" i="83"/>
  <c r="BX45" i="83"/>
  <c r="C46" i="83"/>
  <c r="D46" i="83"/>
  <c r="E46" i="83"/>
  <c r="F46" i="83"/>
  <c r="G46" i="83"/>
  <c r="H46" i="83"/>
  <c r="I46" i="83"/>
  <c r="J46" i="83"/>
  <c r="K46" i="83"/>
  <c r="L46" i="83"/>
  <c r="M46" i="83"/>
  <c r="N46" i="83"/>
  <c r="O46" i="83"/>
  <c r="P46" i="83"/>
  <c r="Q46" i="83"/>
  <c r="R46" i="83"/>
  <c r="S46" i="83"/>
  <c r="T46" i="83"/>
  <c r="U46" i="83"/>
  <c r="V46" i="83"/>
  <c r="W46" i="83"/>
  <c r="X46" i="83"/>
  <c r="Y46" i="83"/>
  <c r="Z46" i="83"/>
  <c r="AA46" i="83"/>
  <c r="AB46" i="83"/>
  <c r="AC46" i="83"/>
  <c r="AD46" i="83"/>
  <c r="AE46" i="83"/>
  <c r="AF46" i="83"/>
  <c r="AG46" i="83"/>
  <c r="AH46" i="83"/>
  <c r="AI46" i="83"/>
  <c r="AJ46" i="83"/>
  <c r="AL46" i="83"/>
  <c r="AM46" i="83"/>
  <c r="AN46" i="83"/>
  <c r="AO46" i="83"/>
  <c r="AP46" i="83"/>
  <c r="AQ46" i="83"/>
  <c r="AR46" i="83"/>
  <c r="AS46" i="83"/>
  <c r="AT46" i="83"/>
  <c r="AU46" i="83"/>
  <c r="AV46" i="83"/>
  <c r="AW46" i="83"/>
  <c r="AX46" i="83"/>
  <c r="AY46" i="83"/>
  <c r="AZ46" i="83"/>
  <c r="BA46" i="83"/>
  <c r="BB46" i="83"/>
  <c r="BC46" i="83"/>
  <c r="BD46" i="83"/>
  <c r="BE46" i="83"/>
  <c r="BF46" i="83"/>
  <c r="BG46" i="83"/>
  <c r="BH46" i="83"/>
  <c r="BI46" i="83"/>
  <c r="BJ46" i="83"/>
  <c r="BK46" i="83"/>
  <c r="BL46" i="83"/>
  <c r="BM46" i="83"/>
  <c r="BN46" i="83"/>
  <c r="BO46" i="83"/>
  <c r="BP46" i="83"/>
  <c r="BQ46" i="83"/>
  <c r="BR46" i="83"/>
  <c r="BS46" i="83"/>
  <c r="BT46" i="83"/>
  <c r="BU46" i="83"/>
  <c r="BV46" i="83"/>
  <c r="BW46" i="83"/>
  <c r="BX46" i="83"/>
  <c r="C47" i="83"/>
  <c r="D47" i="83"/>
  <c r="E47" i="83"/>
  <c r="F47" i="83"/>
  <c r="G47" i="83"/>
  <c r="H47" i="83"/>
  <c r="I47" i="83"/>
  <c r="J47" i="83"/>
  <c r="K47" i="83"/>
  <c r="L47" i="83"/>
  <c r="M47" i="83"/>
  <c r="N47" i="83"/>
  <c r="O47" i="83"/>
  <c r="P47" i="83"/>
  <c r="Q47" i="83"/>
  <c r="R47" i="83"/>
  <c r="S47" i="83"/>
  <c r="T47" i="83"/>
  <c r="U47" i="83"/>
  <c r="V47" i="83"/>
  <c r="W47" i="83"/>
  <c r="X47" i="83"/>
  <c r="Y47" i="83"/>
  <c r="Z47" i="83"/>
  <c r="AA47" i="83"/>
  <c r="AB47" i="83"/>
  <c r="AC47" i="83"/>
  <c r="AD47" i="83"/>
  <c r="AE47" i="83"/>
  <c r="AF47" i="83"/>
  <c r="AG47" i="83"/>
  <c r="AH47" i="83"/>
  <c r="AI47" i="83"/>
  <c r="AJ47" i="83"/>
  <c r="AL47" i="83"/>
  <c r="AM47" i="83"/>
  <c r="AN47" i="83"/>
  <c r="AO47" i="83"/>
  <c r="AP47" i="83"/>
  <c r="AQ47" i="83"/>
  <c r="AR47" i="83"/>
  <c r="AS47" i="83"/>
  <c r="AT47" i="83"/>
  <c r="AU47" i="83"/>
  <c r="AV47" i="83"/>
  <c r="AW47" i="83"/>
  <c r="AX47" i="83"/>
  <c r="AY47" i="83"/>
  <c r="AZ47" i="83"/>
  <c r="BA47" i="83"/>
  <c r="BB47" i="83"/>
  <c r="BC47" i="83"/>
  <c r="BD47" i="83"/>
  <c r="BE47" i="83"/>
  <c r="BF47" i="83"/>
  <c r="BG47" i="83"/>
  <c r="BH47" i="83"/>
  <c r="BI47" i="83"/>
  <c r="BJ47" i="83"/>
  <c r="BK47" i="83"/>
  <c r="BL47" i="83"/>
  <c r="BM47" i="83"/>
  <c r="BN47" i="83"/>
  <c r="BO47" i="83"/>
  <c r="BP47" i="83"/>
  <c r="BQ47" i="83"/>
  <c r="BR47" i="83"/>
  <c r="BS47" i="83"/>
  <c r="BT47" i="83"/>
  <c r="BU47" i="83"/>
  <c r="BV47" i="83"/>
  <c r="BW47" i="83"/>
  <c r="BX47" i="83"/>
  <c r="C48" i="83"/>
  <c r="D48" i="83"/>
  <c r="E48" i="83"/>
  <c r="F48" i="83"/>
  <c r="G48" i="83"/>
  <c r="H48" i="83"/>
  <c r="I48" i="83"/>
  <c r="J48" i="83"/>
  <c r="K48" i="83"/>
  <c r="L48" i="83"/>
  <c r="M48" i="83"/>
  <c r="N48" i="83"/>
  <c r="O48" i="83"/>
  <c r="P48" i="83"/>
  <c r="Q48" i="83"/>
  <c r="R48" i="83"/>
  <c r="S48" i="83"/>
  <c r="T48" i="83"/>
  <c r="U48" i="83"/>
  <c r="V48" i="83"/>
  <c r="W48" i="83"/>
  <c r="X48" i="83"/>
  <c r="Y48" i="83"/>
  <c r="Z48" i="83"/>
  <c r="AA48" i="83"/>
  <c r="AB48" i="83"/>
  <c r="AC48" i="83"/>
  <c r="AD48" i="83"/>
  <c r="AE48" i="83"/>
  <c r="AF48" i="83"/>
  <c r="AG48" i="83"/>
  <c r="AH48" i="83"/>
  <c r="AI48" i="83"/>
  <c r="AJ48" i="83"/>
  <c r="AL48" i="83"/>
  <c r="AM48" i="83"/>
  <c r="AN48" i="83"/>
  <c r="AO48" i="83"/>
  <c r="AP48" i="83"/>
  <c r="AQ48" i="83"/>
  <c r="AR48" i="83"/>
  <c r="AS48" i="83"/>
  <c r="AT48" i="83"/>
  <c r="AU48" i="83"/>
  <c r="AV48" i="83"/>
  <c r="AW48" i="83"/>
  <c r="AX48" i="83"/>
  <c r="AY48" i="83"/>
  <c r="AZ48" i="83"/>
  <c r="BA48" i="83"/>
  <c r="BB48" i="83"/>
  <c r="BC48" i="83"/>
  <c r="BD48" i="83"/>
  <c r="BE48" i="83"/>
  <c r="BF48" i="83"/>
  <c r="BG48" i="83"/>
  <c r="BH48" i="83"/>
  <c r="BI48" i="83"/>
  <c r="BJ48" i="83"/>
  <c r="BK48" i="83"/>
  <c r="BL48" i="83"/>
  <c r="BM48" i="83"/>
  <c r="BN48" i="83"/>
  <c r="BO48" i="83"/>
  <c r="BP48" i="83"/>
  <c r="BQ48" i="83"/>
  <c r="BR48" i="83"/>
  <c r="BS48" i="83"/>
  <c r="BT48" i="83"/>
  <c r="BU48" i="83"/>
  <c r="BV48" i="83"/>
  <c r="BW48" i="83"/>
  <c r="BX48" i="83"/>
  <c r="C49" i="83"/>
  <c r="D49" i="83"/>
  <c r="E49" i="83"/>
  <c r="F49" i="83"/>
  <c r="G49" i="83"/>
  <c r="H49" i="83"/>
  <c r="I49" i="83"/>
  <c r="J49" i="83"/>
  <c r="K49" i="83"/>
  <c r="L49" i="83"/>
  <c r="M49" i="83"/>
  <c r="N49" i="83"/>
  <c r="O49" i="83"/>
  <c r="P49" i="83"/>
  <c r="Q49" i="83"/>
  <c r="R49" i="83"/>
  <c r="S49" i="83"/>
  <c r="T49" i="83"/>
  <c r="U49" i="83"/>
  <c r="V49" i="83"/>
  <c r="W49" i="83"/>
  <c r="X49" i="83"/>
  <c r="Y49" i="83"/>
  <c r="Z49" i="83"/>
  <c r="AA49" i="83"/>
  <c r="AB49" i="83"/>
  <c r="AC49" i="83"/>
  <c r="AD49" i="83"/>
  <c r="AE49" i="83"/>
  <c r="AF49" i="83"/>
  <c r="AG49" i="83"/>
  <c r="AH49" i="83"/>
  <c r="AI49" i="83"/>
  <c r="AJ49" i="83"/>
  <c r="AL49" i="83"/>
  <c r="AM49" i="83"/>
  <c r="AN49" i="83"/>
  <c r="AO49" i="83"/>
  <c r="AP49" i="83"/>
  <c r="AQ49" i="83"/>
  <c r="AR49" i="83"/>
  <c r="AS49" i="83"/>
  <c r="AT49" i="83"/>
  <c r="AU49" i="83"/>
  <c r="AV49" i="83"/>
  <c r="AW49" i="83"/>
  <c r="AX49" i="83"/>
  <c r="AY49" i="83"/>
  <c r="AZ49" i="83"/>
  <c r="BA49" i="83"/>
  <c r="BB49" i="83"/>
  <c r="BC49" i="83"/>
  <c r="BD49" i="83"/>
  <c r="BE49" i="83"/>
  <c r="BF49" i="83"/>
  <c r="BG49" i="83"/>
  <c r="BH49" i="83"/>
  <c r="BI49" i="83"/>
  <c r="BJ49" i="83"/>
  <c r="BK49" i="83"/>
  <c r="BL49" i="83"/>
  <c r="BM49" i="83"/>
  <c r="BN49" i="83"/>
  <c r="BO49" i="83"/>
  <c r="BP49" i="83"/>
  <c r="BQ49" i="83"/>
  <c r="BR49" i="83"/>
  <c r="BS49" i="83"/>
  <c r="BT49" i="83"/>
  <c r="BU49" i="83"/>
  <c r="BV49" i="83"/>
  <c r="BW49" i="83"/>
  <c r="BX49" i="83"/>
  <c r="C50" i="83"/>
  <c r="D50" i="83"/>
  <c r="E50" i="83"/>
  <c r="F50" i="83"/>
  <c r="G50" i="83"/>
  <c r="H50" i="83"/>
  <c r="I50" i="83"/>
  <c r="J50" i="83"/>
  <c r="K50" i="83"/>
  <c r="L50" i="83"/>
  <c r="M50" i="83"/>
  <c r="N50" i="83"/>
  <c r="O50" i="83"/>
  <c r="P50" i="83"/>
  <c r="Q50" i="83"/>
  <c r="R50" i="83"/>
  <c r="S50" i="83"/>
  <c r="T50" i="83"/>
  <c r="U50" i="83"/>
  <c r="V50" i="83"/>
  <c r="W50" i="83"/>
  <c r="X50" i="83"/>
  <c r="Y50" i="83"/>
  <c r="Z50" i="83"/>
  <c r="AA50" i="83"/>
  <c r="AB50" i="83"/>
  <c r="AC50" i="83"/>
  <c r="AD50" i="83"/>
  <c r="AE50" i="83"/>
  <c r="AF50" i="83"/>
  <c r="AG50" i="83"/>
  <c r="AH50" i="83"/>
  <c r="AI50" i="83"/>
  <c r="AJ50" i="83"/>
  <c r="AL50" i="83"/>
  <c r="AM50" i="83"/>
  <c r="AN50" i="83"/>
  <c r="AO50" i="83"/>
  <c r="AP50" i="83"/>
  <c r="AQ50" i="83"/>
  <c r="AR50" i="83"/>
  <c r="AS50" i="83"/>
  <c r="AT50" i="83"/>
  <c r="AU50" i="83"/>
  <c r="AV50" i="83"/>
  <c r="AW50" i="83"/>
  <c r="AX50" i="83"/>
  <c r="AY50" i="83"/>
  <c r="AZ50" i="83"/>
  <c r="BA50" i="83"/>
  <c r="BB50" i="83"/>
  <c r="BC50" i="83"/>
  <c r="BD50" i="83"/>
  <c r="BE50" i="83"/>
  <c r="BF50" i="83"/>
  <c r="BG50" i="83"/>
  <c r="BH50" i="83"/>
  <c r="BI50" i="83"/>
  <c r="BJ50" i="83"/>
  <c r="BK50" i="83"/>
  <c r="BL50" i="83"/>
  <c r="BM50" i="83"/>
  <c r="BN50" i="83"/>
  <c r="BO50" i="83"/>
  <c r="BP50" i="83"/>
  <c r="BQ50" i="83"/>
  <c r="BR50" i="83"/>
  <c r="BS50" i="83"/>
  <c r="BT50" i="83"/>
  <c r="BU50" i="83"/>
  <c r="BV50" i="83"/>
  <c r="BW50" i="83"/>
  <c r="BX50" i="83"/>
  <c r="C51" i="83"/>
  <c r="D51" i="83"/>
  <c r="E51" i="83"/>
  <c r="F51" i="83"/>
  <c r="G51" i="83"/>
  <c r="H51" i="83"/>
  <c r="I51" i="83"/>
  <c r="J51" i="83"/>
  <c r="K51" i="83"/>
  <c r="L51" i="83"/>
  <c r="M51" i="83"/>
  <c r="N51" i="83"/>
  <c r="O51" i="83"/>
  <c r="P51" i="83"/>
  <c r="Q51" i="83"/>
  <c r="R51" i="83"/>
  <c r="S51" i="83"/>
  <c r="T51" i="83"/>
  <c r="U51" i="83"/>
  <c r="V51" i="83"/>
  <c r="W51" i="83"/>
  <c r="X51" i="83"/>
  <c r="Y51" i="83"/>
  <c r="Z51" i="83"/>
  <c r="AA51" i="83"/>
  <c r="AB51" i="83"/>
  <c r="AC51" i="83"/>
  <c r="AD51" i="83"/>
  <c r="AE51" i="83"/>
  <c r="AF51" i="83"/>
  <c r="AG51" i="83"/>
  <c r="AH51" i="83"/>
  <c r="AI51" i="83"/>
  <c r="AJ51" i="83"/>
  <c r="AL51" i="83"/>
  <c r="AM51" i="83"/>
  <c r="AN51" i="83"/>
  <c r="AO51" i="83"/>
  <c r="AP51" i="83"/>
  <c r="AQ51" i="83"/>
  <c r="AR51" i="83"/>
  <c r="AS51" i="83"/>
  <c r="AT51" i="83"/>
  <c r="AU51" i="83"/>
  <c r="AV51" i="83"/>
  <c r="AW51" i="83"/>
  <c r="AX51" i="83"/>
  <c r="AY51" i="83"/>
  <c r="AZ51" i="83"/>
  <c r="BA51" i="83"/>
  <c r="BB51" i="83"/>
  <c r="BC51" i="83"/>
  <c r="BD51" i="83"/>
  <c r="BE51" i="83"/>
  <c r="BF51" i="83"/>
  <c r="BG51" i="83"/>
  <c r="BH51" i="83"/>
  <c r="BI51" i="83"/>
  <c r="BJ51" i="83"/>
  <c r="BK51" i="83"/>
  <c r="BL51" i="83"/>
  <c r="BM51" i="83"/>
  <c r="BN51" i="83"/>
  <c r="BO51" i="83"/>
  <c r="BP51" i="83"/>
  <c r="BQ51" i="83"/>
  <c r="BR51" i="83"/>
  <c r="BS51" i="83"/>
  <c r="BT51" i="83"/>
  <c r="BU51" i="83"/>
  <c r="BV51" i="83"/>
  <c r="BW51" i="83"/>
  <c r="BX51" i="83"/>
  <c r="C52" i="83"/>
  <c r="D52" i="83"/>
  <c r="E52" i="83"/>
  <c r="F52" i="83"/>
  <c r="G52" i="83"/>
  <c r="H52" i="83"/>
  <c r="I52" i="83"/>
  <c r="J52" i="83"/>
  <c r="K52" i="83"/>
  <c r="L52" i="83"/>
  <c r="M52" i="83"/>
  <c r="N52" i="83"/>
  <c r="O52" i="83"/>
  <c r="P52" i="83"/>
  <c r="Q52" i="83"/>
  <c r="R52" i="83"/>
  <c r="S52" i="83"/>
  <c r="T52" i="83"/>
  <c r="U52" i="83"/>
  <c r="V52" i="83"/>
  <c r="W52" i="83"/>
  <c r="X52" i="83"/>
  <c r="Y52" i="83"/>
  <c r="Z52" i="83"/>
  <c r="AA52" i="83"/>
  <c r="AB52" i="83"/>
  <c r="AC52" i="83"/>
  <c r="AD52" i="83"/>
  <c r="AE52" i="83"/>
  <c r="AF52" i="83"/>
  <c r="AG52" i="83"/>
  <c r="AH52" i="83"/>
  <c r="AI52" i="83"/>
  <c r="AJ52" i="83"/>
  <c r="AL52" i="83"/>
  <c r="AM52" i="83"/>
  <c r="AN52" i="83"/>
  <c r="AO52" i="83"/>
  <c r="AP52" i="83"/>
  <c r="AQ52" i="83"/>
  <c r="AR52" i="83"/>
  <c r="AS52" i="83"/>
  <c r="AT52" i="83"/>
  <c r="AU52" i="83"/>
  <c r="AV52" i="83"/>
  <c r="AW52" i="83"/>
  <c r="AX52" i="83"/>
  <c r="AY52" i="83"/>
  <c r="AZ52" i="83"/>
  <c r="BA52" i="83"/>
  <c r="BB52" i="83"/>
  <c r="BC52" i="83"/>
  <c r="BD52" i="83"/>
  <c r="BE52" i="83"/>
  <c r="BF52" i="83"/>
  <c r="BG52" i="83"/>
  <c r="BH52" i="83"/>
  <c r="BI52" i="83"/>
  <c r="BJ52" i="83"/>
  <c r="BK52" i="83"/>
  <c r="BL52" i="83"/>
  <c r="BM52" i="83"/>
  <c r="BN52" i="83"/>
  <c r="BO52" i="83"/>
  <c r="BP52" i="83"/>
  <c r="BQ52" i="83"/>
  <c r="BR52" i="83"/>
  <c r="BS52" i="83"/>
  <c r="BT52" i="83"/>
  <c r="BU52" i="83"/>
  <c r="BV52" i="83"/>
  <c r="BW52" i="83"/>
  <c r="BX52" i="83"/>
  <c r="C53" i="83"/>
  <c r="D53" i="83"/>
  <c r="E53" i="83"/>
  <c r="F53" i="83"/>
  <c r="G53" i="83"/>
  <c r="H53" i="83"/>
  <c r="I53" i="83"/>
  <c r="J53" i="83"/>
  <c r="K53" i="83"/>
  <c r="L53" i="83"/>
  <c r="M53" i="83"/>
  <c r="N53" i="83"/>
  <c r="O53" i="83"/>
  <c r="P53" i="83"/>
  <c r="Q53" i="83"/>
  <c r="R53" i="83"/>
  <c r="S53" i="83"/>
  <c r="T53" i="83"/>
  <c r="U53" i="83"/>
  <c r="V53" i="83"/>
  <c r="W53" i="83"/>
  <c r="X53" i="83"/>
  <c r="Y53" i="83"/>
  <c r="Z53" i="83"/>
  <c r="AA53" i="83"/>
  <c r="AB53" i="83"/>
  <c r="AC53" i="83"/>
  <c r="AD53" i="83"/>
  <c r="AE53" i="83"/>
  <c r="AF53" i="83"/>
  <c r="AG53" i="83"/>
  <c r="AH53" i="83"/>
  <c r="AI53" i="83"/>
  <c r="AJ53" i="83"/>
  <c r="AL53" i="83"/>
  <c r="AM53" i="83"/>
  <c r="AN53" i="83"/>
  <c r="AO53" i="83"/>
  <c r="AP53" i="83"/>
  <c r="AQ53" i="83"/>
  <c r="AR53" i="83"/>
  <c r="AS53" i="83"/>
  <c r="AT53" i="83"/>
  <c r="AU53" i="83"/>
  <c r="AV53" i="83"/>
  <c r="AW53" i="83"/>
  <c r="AX53" i="83"/>
  <c r="AY53" i="83"/>
  <c r="AZ53" i="83"/>
  <c r="BA53" i="83"/>
  <c r="BB53" i="83"/>
  <c r="BC53" i="83"/>
  <c r="BD53" i="83"/>
  <c r="BE53" i="83"/>
  <c r="BF53" i="83"/>
  <c r="BG53" i="83"/>
  <c r="BH53" i="83"/>
  <c r="BI53" i="83"/>
  <c r="BJ53" i="83"/>
  <c r="BK53" i="83"/>
  <c r="BL53" i="83"/>
  <c r="BM53" i="83"/>
  <c r="BN53" i="83"/>
  <c r="BO53" i="83"/>
  <c r="BP53" i="83"/>
  <c r="BQ53" i="83"/>
  <c r="BR53" i="83"/>
  <c r="BS53" i="83"/>
  <c r="BT53" i="83"/>
  <c r="BU53" i="83"/>
  <c r="BV53" i="83"/>
  <c r="BW53" i="83"/>
  <c r="BX53" i="83"/>
  <c r="C54" i="83"/>
  <c r="D54" i="83"/>
  <c r="E54" i="83"/>
  <c r="F54" i="83"/>
  <c r="G54" i="83"/>
  <c r="H54" i="83"/>
  <c r="I54" i="83"/>
  <c r="J54" i="83"/>
  <c r="K54" i="83"/>
  <c r="L54" i="83"/>
  <c r="M54" i="83"/>
  <c r="N54" i="83"/>
  <c r="O54" i="83"/>
  <c r="P54" i="83"/>
  <c r="Q54" i="83"/>
  <c r="R54" i="83"/>
  <c r="S54" i="83"/>
  <c r="T54" i="83"/>
  <c r="U54" i="83"/>
  <c r="V54" i="83"/>
  <c r="W54" i="83"/>
  <c r="X54" i="83"/>
  <c r="Y54" i="83"/>
  <c r="Z54" i="83"/>
  <c r="AA54" i="83"/>
  <c r="AB54" i="83"/>
  <c r="AC54" i="83"/>
  <c r="AD54" i="83"/>
  <c r="AE54" i="83"/>
  <c r="AF54" i="83"/>
  <c r="AG54" i="83"/>
  <c r="AH54" i="83"/>
  <c r="AI54" i="83"/>
  <c r="AJ54" i="83"/>
  <c r="AL54" i="83"/>
  <c r="AM54" i="83"/>
  <c r="AN54" i="83"/>
  <c r="AO54" i="83"/>
  <c r="AP54" i="83"/>
  <c r="AQ54" i="83"/>
  <c r="AR54" i="83"/>
  <c r="AS54" i="83"/>
  <c r="AT54" i="83"/>
  <c r="AU54" i="83"/>
  <c r="AV54" i="83"/>
  <c r="AW54" i="83"/>
  <c r="AX54" i="83"/>
  <c r="AY54" i="83"/>
  <c r="AZ54" i="83"/>
  <c r="BA54" i="83"/>
  <c r="BB54" i="83"/>
  <c r="BC54" i="83"/>
  <c r="BD54" i="83"/>
  <c r="BE54" i="83"/>
  <c r="BF54" i="83"/>
  <c r="BG54" i="83"/>
  <c r="BH54" i="83"/>
  <c r="BI54" i="83"/>
  <c r="BJ54" i="83"/>
  <c r="BK54" i="83"/>
  <c r="BL54" i="83"/>
  <c r="BM54" i="83"/>
  <c r="BN54" i="83"/>
  <c r="BO54" i="83"/>
  <c r="BP54" i="83"/>
  <c r="BQ54" i="83"/>
  <c r="BR54" i="83"/>
  <c r="BS54" i="83"/>
  <c r="BT54" i="83"/>
  <c r="BU54" i="83"/>
  <c r="BV54" i="83"/>
  <c r="BW54" i="83"/>
  <c r="BX54" i="83"/>
  <c r="C55" i="83"/>
  <c r="D55" i="83"/>
  <c r="E55" i="83"/>
  <c r="F55" i="83"/>
  <c r="G55" i="83"/>
  <c r="H55" i="83"/>
  <c r="I55" i="83"/>
  <c r="J55" i="83"/>
  <c r="K55" i="83"/>
  <c r="L55" i="83"/>
  <c r="M55" i="83"/>
  <c r="N55" i="83"/>
  <c r="O55" i="83"/>
  <c r="P55" i="83"/>
  <c r="Q55" i="83"/>
  <c r="R55" i="83"/>
  <c r="S55" i="83"/>
  <c r="T55" i="83"/>
  <c r="U55" i="83"/>
  <c r="V55" i="83"/>
  <c r="X55" i="83"/>
  <c r="Y55" i="83"/>
  <c r="Z55" i="83"/>
  <c r="AA55" i="83"/>
  <c r="AB55" i="83"/>
  <c r="AC55" i="83"/>
  <c r="AD55" i="83"/>
  <c r="AE55" i="83"/>
  <c r="AF55" i="83"/>
  <c r="AG55" i="83"/>
  <c r="AH55" i="83"/>
  <c r="AI55" i="83"/>
  <c r="AJ55" i="83"/>
  <c r="AL55" i="83"/>
  <c r="AM55" i="83"/>
  <c r="AN55" i="83"/>
  <c r="AO55" i="83"/>
  <c r="AP55" i="83"/>
  <c r="AQ55" i="83"/>
  <c r="AR55" i="83"/>
  <c r="AS55" i="83"/>
  <c r="AT55" i="83"/>
  <c r="AU55" i="83"/>
  <c r="AV55" i="83"/>
  <c r="AW55" i="83"/>
  <c r="AX55" i="83"/>
  <c r="AY55" i="83"/>
  <c r="AZ55" i="83"/>
  <c r="BA55" i="83"/>
  <c r="BB55" i="83"/>
  <c r="BC55" i="83"/>
  <c r="BD55" i="83"/>
  <c r="BE55" i="83"/>
  <c r="BF55" i="83"/>
  <c r="BG55" i="83"/>
  <c r="BH55" i="83"/>
  <c r="BI55" i="83"/>
  <c r="BJ55" i="83"/>
  <c r="BK55" i="83"/>
  <c r="BL55" i="83"/>
  <c r="BM55" i="83"/>
  <c r="BN55" i="83"/>
  <c r="BO55" i="83"/>
  <c r="BP55" i="83"/>
  <c r="BQ55" i="83"/>
  <c r="BR55" i="83"/>
  <c r="BS55" i="83"/>
  <c r="BT55" i="83"/>
  <c r="BU55" i="83"/>
  <c r="BV55" i="83"/>
  <c r="BW55" i="83"/>
  <c r="BX55" i="83"/>
  <c r="C56" i="83"/>
  <c r="D56" i="83"/>
  <c r="E56" i="83"/>
  <c r="F56" i="83"/>
  <c r="G56" i="83"/>
  <c r="H56" i="83"/>
  <c r="I56" i="83"/>
  <c r="J56" i="83"/>
  <c r="K56" i="83"/>
  <c r="L56" i="83"/>
  <c r="M56" i="83"/>
  <c r="N56" i="83"/>
  <c r="O56" i="83"/>
  <c r="P56" i="83"/>
  <c r="Q56" i="83"/>
  <c r="R56" i="83"/>
  <c r="S56" i="83"/>
  <c r="T56" i="83"/>
  <c r="U56" i="83"/>
  <c r="V56" i="83"/>
  <c r="W56" i="83"/>
  <c r="X56" i="83"/>
  <c r="Y56" i="83"/>
  <c r="Z56" i="83"/>
  <c r="AA56" i="83"/>
  <c r="AB56" i="83"/>
  <c r="AC56" i="83"/>
  <c r="AD56" i="83"/>
  <c r="AE56" i="83"/>
  <c r="AF56" i="83"/>
  <c r="AG56" i="83"/>
  <c r="AH56" i="83"/>
  <c r="AI56" i="83"/>
  <c r="AJ56" i="83"/>
  <c r="AL56" i="83"/>
  <c r="AM56" i="83"/>
  <c r="AN56" i="83"/>
  <c r="AO56" i="83"/>
  <c r="AP56" i="83"/>
  <c r="AQ56" i="83"/>
  <c r="AR56" i="83"/>
  <c r="AS56" i="83"/>
  <c r="AT56" i="83"/>
  <c r="AU56" i="83"/>
  <c r="AV56" i="83"/>
  <c r="AW56" i="83"/>
  <c r="AX56" i="83"/>
  <c r="AY56" i="83"/>
  <c r="AZ56" i="83"/>
  <c r="BA56" i="83"/>
  <c r="BB56" i="83"/>
  <c r="BC56" i="83"/>
  <c r="BD56" i="83"/>
  <c r="BE56" i="83"/>
  <c r="BF56" i="83"/>
  <c r="BG56" i="83"/>
  <c r="BH56" i="83"/>
  <c r="BI56" i="83"/>
  <c r="BJ56" i="83"/>
  <c r="BK56" i="83"/>
  <c r="BL56" i="83"/>
  <c r="BM56" i="83"/>
  <c r="BN56" i="83"/>
  <c r="BO56" i="83"/>
  <c r="BP56" i="83"/>
  <c r="BQ56" i="83"/>
  <c r="BR56" i="83"/>
  <c r="BS56" i="83"/>
  <c r="BT56" i="83"/>
  <c r="BU56" i="83"/>
  <c r="BV56" i="83"/>
  <c r="BW56" i="83"/>
  <c r="BX56" i="83"/>
  <c r="C57" i="83"/>
  <c r="D57" i="83"/>
  <c r="E57" i="83"/>
  <c r="F57" i="83"/>
  <c r="G57" i="83"/>
  <c r="H57" i="83"/>
  <c r="I57" i="83"/>
  <c r="J57" i="83"/>
  <c r="K57" i="83"/>
  <c r="L57" i="83"/>
  <c r="M57" i="83"/>
  <c r="N57" i="83"/>
  <c r="O57" i="83"/>
  <c r="P57" i="83"/>
  <c r="Q57" i="83"/>
  <c r="R57" i="83"/>
  <c r="S57" i="83"/>
  <c r="T57" i="83"/>
  <c r="U57" i="83"/>
  <c r="V57" i="83"/>
  <c r="W57" i="83"/>
  <c r="X57" i="83"/>
  <c r="Y57" i="83"/>
  <c r="Z57" i="83"/>
  <c r="AA57" i="83"/>
  <c r="AB57" i="83"/>
  <c r="AC57" i="83"/>
  <c r="AD57" i="83"/>
  <c r="AE57" i="83"/>
  <c r="AF57" i="83"/>
  <c r="AG57" i="83"/>
  <c r="AH57" i="83"/>
  <c r="AI57" i="83"/>
  <c r="AJ57" i="83"/>
  <c r="AL57" i="83"/>
  <c r="AM57" i="83"/>
  <c r="AN57" i="83"/>
  <c r="AO57" i="83"/>
  <c r="AP57" i="83"/>
  <c r="AQ57" i="83"/>
  <c r="AR57" i="83"/>
  <c r="AS57" i="83"/>
  <c r="AT57" i="83"/>
  <c r="AU57" i="83"/>
  <c r="AV57" i="83"/>
  <c r="AW57" i="83"/>
  <c r="AX57" i="83"/>
  <c r="AY57" i="83"/>
  <c r="AZ57" i="83"/>
  <c r="BA57" i="83"/>
  <c r="BB57" i="83"/>
  <c r="BC57" i="83"/>
  <c r="BD57" i="83"/>
  <c r="BE57" i="83"/>
  <c r="BF57" i="83"/>
  <c r="BG57" i="83"/>
  <c r="BH57" i="83"/>
  <c r="BI57" i="83"/>
  <c r="BJ57" i="83"/>
  <c r="BK57" i="83"/>
  <c r="BL57" i="83"/>
  <c r="BM57" i="83"/>
  <c r="BN57" i="83"/>
  <c r="BO57" i="83"/>
  <c r="BP57" i="83"/>
  <c r="BQ57" i="83"/>
  <c r="BR57" i="83"/>
  <c r="BS57" i="83"/>
  <c r="BT57" i="83"/>
  <c r="BU57" i="83"/>
  <c r="BV57" i="83"/>
  <c r="BW57" i="83"/>
  <c r="BX57" i="83"/>
  <c r="C58" i="83"/>
  <c r="D58" i="83"/>
  <c r="E58" i="83"/>
  <c r="F58" i="83"/>
  <c r="G58" i="83"/>
  <c r="H58" i="83"/>
  <c r="I58" i="83"/>
  <c r="J58" i="83"/>
  <c r="K58" i="83"/>
  <c r="L58" i="83"/>
  <c r="M58" i="83"/>
  <c r="N58" i="83"/>
  <c r="O58" i="83"/>
  <c r="P58" i="83"/>
  <c r="Q58" i="83"/>
  <c r="R58" i="83"/>
  <c r="S58" i="83"/>
  <c r="T58" i="83"/>
  <c r="U58" i="83"/>
  <c r="V58" i="83"/>
  <c r="W58" i="83"/>
  <c r="X58" i="83"/>
  <c r="Y58" i="83"/>
  <c r="Z58" i="83"/>
  <c r="AA58" i="83"/>
  <c r="AB58" i="83"/>
  <c r="AC58" i="83"/>
  <c r="AD58" i="83"/>
  <c r="AE58" i="83"/>
  <c r="AF58" i="83"/>
  <c r="AG58" i="83"/>
  <c r="AH58" i="83"/>
  <c r="AI58" i="83"/>
  <c r="AJ58" i="83"/>
  <c r="AL58" i="83"/>
  <c r="AM58" i="83"/>
  <c r="AN58" i="83"/>
  <c r="AO58" i="83"/>
  <c r="AP58" i="83"/>
  <c r="AQ58" i="83"/>
  <c r="AR58" i="83"/>
  <c r="AS58" i="83"/>
  <c r="AT58" i="83"/>
  <c r="AU58" i="83"/>
  <c r="AV58" i="83"/>
  <c r="AW58" i="83"/>
  <c r="AX58" i="83"/>
  <c r="AY58" i="83"/>
  <c r="AZ58" i="83"/>
  <c r="BA58" i="83"/>
  <c r="BB58" i="83"/>
  <c r="BC58" i="83"/>
  <c r="BD58" i="83"/>
  <c r="BE58" i="83"/>
  <c r="BF58" i="83"/>
  <c r="BG58" i="83"/>
  <c r="BH58" i="83"/>
  <c r="BI58" i="83"/>
  <c r="BJ58" i="83"/>
  <c r="BK58" i="83"/>
  <c r="BL58" i="83"/>
  <c r="BM58" i="83"/>
  <c r="BN58" i="83"/>
  <c r="BO58" i="83"/>
  <c r="BP58" i="83"/>
  <c r="BQ58" i="83"/>
  <c r="BR58" i="83"/>
  <c r="BS58" i="83"/>
  <c r="BT58" i="83"/>
  <c r="BU58" i="83"/>
  <c r="BV58" i="83"/>
  <c r="BW58" i="83"/>
  <c r="BX58" i="83"/>
  <c r="C59" i="83"/>
  <c r="D59" i="83"/>
  <c r="E59" i="83"/>
  <c r="F59" i="83"/>
  <c r="G59" i="83"/>
  <c r="H59" i="83"/>
  <c r="I59" i="83"/>
  <c r="J59" i="83"/>
  <c r="K59" i="83"/>
  <c r="L59" i="83"/>
  <c r="M59" i="83"/>
  <c r="N59" i="83"/>
  <c r="O59" i="83"/>
  <c r="P59" i="83"/>
  <c r="Q59" i="83"/>
  <c r="R59" i="83"/>
  <c r="S59" i="83"/>
  <c r="T59" i="83"/>
  <c r="U59" i="83"/>
  <c r="V59" i="83"/>
  <c r="W59" i="83"/>
  <c r="X59" i="83"/>
  <c r="Y59" i="83"/>
  <c r="Z59" i="83"/>
  <c r="AA59" i="83"/>
  <c r="AB59" i="83"/>
  <c r="AC59" i="83"/>
  <c r="AD59" i="83"/>
  <c r="AE59" i="83"/>
  <c r="AF59" i="83"/>
  <c r="AG59" i="83"/>
  <c r="AH59" i="83"/>
  <c r="AI59" i="83"/>
  <c r="AJ59" i="83"/>
  <c r="AL59" i="83"/>
  <c r="AM59" i="83"/>
  <c r="AN59" i="83"/>
  <c r="AO59" i="83"/>
  <c r="AP59" i="83"/>
  <c r="AQ59" i="83"/>
  <c r="AR59" i="83"/>
  <c r="AS59" i="83"/>
  <c r="AT59" i="83"/>
  <c r="AU59" i="83"/>
  <c r="AV59" i="83"/>
  <c r="AW59" i="83"/>
  <c r="AX59" i="83"/>
  <c r="AY59" i="83"/>
  <c r="AZ59" i="83"/>
  <c r="BA59" i="83"/>
  <c r="BB59" i="83"/>
  <c r="BC59" i="83"/>
  <c r="BD59" i="83"/>
  <c r="BE59" i="83"/>
  <c r="BF59" i="83"/>
  <c r="BG59" i="83"/>
  <c r="BH59" i="83"/>
  <c r="BI59" i="83"/>
  <c r="BJ59" i="83"/>
  <c r="BK59" i="83"/>
  <c r="BL59" i="83"/>
  <c r="BM59" i="83"/>
  <c r="BN59" i="83"/>
  <c r="BO59" i="83"/>
  <c r="BP59" i="83"/>
  <c r="BQ59" i="83"/>
  <c r="BR59" i="83"/>
  <c r="BS59" i="83"/>
  <c r="BT59" i="83"/>
  <c r="BU59" i="83"/>
  <c r="BV59" i="83"/>
  <c r="BW59" i="83"/>
  <c r="BX59" i="83"/>
  <c r="C60" i="83"/>
  <c r="D60" i="83"/>
  <c r="E60" i="83"/>
  <c r="F60" i="83"/>
  <c r="G60" i="83"/>
  <c r="H60" i="83"/>
  <c r="I60" i="83"/>
  <c r="J60" i="83"/>
  <c r="K60" i="83"/>
  <c r="L60" i="83"/>
  <c r="M60" i="83"/>
  <c r="N60" i="83"/>
  <c r="O60" i="83"/>
  <c r="P60" i="83"/>
  <c r="Q60" i="83"/>
  <c r="R60" i="83"/>
  <c r="S60" i="83"/>
  <c r="T60" i="83"/>
  <c r="U60" i="83"/>
  <c r="V60" i="83"/>
  <c r="W60" i="83"/>
  <c r="X60" i="83"/>
  <c r="Y60" i="83"/>
  <c r="Z60" i="83"/>
  <c r="AA60" i="83"/>
  <c r="AB60" i="83"/>
  <c r="AC60" i="83"/>
  <c r="AD60" i="83"/>
  <c r="AE60" i="83"/>
  <c r="AF60" i="83"/>
  <c r="AG60" i="83"/>
  <c r="AH60" i="83"/>
  <c r="AI60" i="83"/>
  <c r="AJ60" i="83"/>
  <c r="AL60" i="83"/>
  <c r="AM60" i="83"/>
  <c r="AN60" i="83"/>
  <c r="AO60" i="83"/>
  <c r="AP60" i="83"/>
  <c r="AQ60" i="83"/>
  <c r="AR60" i="83"/>
  <c r="AS60" i="83"/>
  <c r="AT60" i="83"/>
  <c r="AU60" i="83"/>
  <c r="AV60" i="83"/>
  <c r="AW60" i="83"/>
  <c r="AX60" i="83"/>
  <c r="AY60" i="83"/>
  <c r="AZ60" i="83"/>
  <c r="BA60" i="83"/>
  <c r="BB60" i="83"/>
  <c r="BC60" i="83"/>
  <c r="BD60" i="83"/>
  <c r="BE60" i="83"/>
  <c r="BF60" i="83"/>
  <c r="BG60" i="83"/>
  <c r="BH60" i="83"/>
  <c r="BI60" i="83"/>
  <c r="BJ60" i="83"/>
  <c r="BK60" i="83"/>
  <c r="BL60" i="83"/>
  <c r="BM60" i="83"/>
  <c r="BN60" i="83"/>
  <c r="BO60" i="83"/>
  <c r="BP60" i="83"/>
  <c r="BQ60" i="83"/>
  <c r="BR60" i="83"/>
  <c r="BS60" i="83"/>
  <c r="BT60" i="83"/>
  <c r="BU60" i="83"/>
  <c r="BV60" i="83"/>
  <c r="BW60" i="83"/>
  <c r="BX60" i="83"/>
  <c r="C61" i="83"/>
  <c r="D61" i="83"/>
  <c r="E61" i="83"/>
  <c r="F61" i="83"/>
  <c r="G61" i="83"/>
  <c r="H61" i="83"/>
  <c r="I61" i="83"/>
  <c r="J61" i="83"/>
  <c r="K61" i="83"/>
  <c r="L61" i="83"/>
  <c r="M61" i="83"/>
  <c r="N61" i="83"/>
  <c r="O61" i="83"/>
  <c r="P61" i="83"/>
  <c r="Q61" i="83"/>
  <c r="R61" i="83"/>
  <c r="S61" i="83"/>
  <c r="T61" i="83"/>
  <c r="U61" i="83"/>
  <c r="V61" i="83"/>
  <c r="W61" i="83"/>
  <c r="X61" i="83"/>
  <c r="Y61" i="83"/>
  <c r="Z61" i="83"/>
  <c r="AA61" i="83"/>
  <c r="AB61" i="83"/>
  <c r="AC61" i="83"/>
  <c r="AD61" i="83"/>
  <c r="AE61" i="83"/>
  <c r="AF61" i="83"/>
  <c r="AG61" i="83"/>
  <c r="AH61" i="83"/>
  <c r="AI61" i="83"/>
  <c r="AJ61" i="83"/>
  <c r="AL61" i="83"/>
  <c r="AM61" i="83"/>
  <c r="AN61" i="83"/>
  <c r="AO61" i="83"/>
  <c r="AP61" i="83"/>
  <c r="AQ61" i="83"/>
  <c r="AR61" i="83"/>
  <c r="AS61" i="83"/>
  <c r="AT61" i="83"/>
  <c r="AU61" i="83"/>
  <c r="AV61" i="83"/>
  <c r="AW61" i="83"/>
  <c r="AX61" i="83"/>
  <c r="AY61" i="83"/>
  <c r="AZ61" i="83"/>
  <c r="BA61" i="83"/>
  <c r="BB61" i="83"/>
  <c r="BC61" i="83"/>
  <c r="BD61" i="83"/>
  <c r="BE61" i="83"/>
  <c r="BF61" i="83"/>
  <c r="BG61" i="83"/>
  <c r="BH61" i="83"/>
  <c r="BI61" i="83"/>
  <c r="BJ61" i="83"/>
  <c r="BK61" i="83"/>
  <c r="BL61" i="83"/>
  <c r="BM61" i="83"/>
  <c r="BN61" i="83"/>
  <c r="BO61" i="83"/>
  <c r="BP61" i="83"/>
  <c r="BQ61" i="83"/>
  <c r="BR61" i="83"/>
  <c r="BS61" i="83"/>
  <c r="BT61" i="83"/>
  <c r="BU61" i="83"/>
  <c r="BV61" i="83"/>
  <c r="BW61" i="83"/>
  <c r="BX61" i="83"/>
  <c r="C62" i="83"/>
  <c r="D62" i="83"/>
  <c r="E62" i="83"/>
  <c r="F62" i="83"/>
  <c r="G62" i="83"/>
  <c r="H62" i="83"/>
  <c r="I62" i="83"/>
  <c r="J62" i="83"/>
  <c r="K62" i="83"/>
  <c r="L62" i="83"/>
  <c r="M62" i="83"/>
  <c r="N62" i="83"/>
  <c r="O62" i="83"/>
  <c r="P62" i="83"/>
  <c r="Q62" i="83"/>
  <c r="R62" i="83"/>
  <c r="S62" i="83"/>
  <c r="T62" i="83"/>
  <c r="U62" i="83"/>
  <c r="V62" i="83"/>
  <c r="W62" i="83"/>
  <c r="X62" i="83"/>
  <c r="Y62" i="83"/>
  <c r="Z62" i="83"/>
  <c r="AA62" i="83"/>
  <c r="AB62" i="83"/>
  <c r="AC62" i="83"/>
  <c r="AD62" i="83"/>
  <c r="AE62" i="83"/>
  <c r="AF62" i="83"/>
  <c r="AG62" i="83"/>
  <c r="AH62" i="83"/>
  <c r="AI62" i="83"/>
  <c r="AJ62" i="83"/>
  <c r="AL62" i="83"/>
  <c r="AM62" i="83"/>
  <c r="AN62" i="83"/>
  <c r="AO62" i="83"/>
  <c r="AP62" i="83"/>
  <c r="AQ62" i="83"/>
  <c r="AR62" i="83"/>
  <c r="AS62" i="83"/>
  <c r="AT62" i="83"/>
  <c r="AU62" i="83"/>
  <c r="AV62" i="83"/>
  <c r="AW62" i="83"/>
  <c r="AX62" i="83"/>
  <c r="AY62" i="83"/>
  <c r="AZ62" i="83"/>
  <c r="BA62" i="83"/>
  <c r="BB62" i="83"/>
  <c r="BC62" i="83"/>
  <c r="BD62" i="83"/>
  <c r="BE62" i="83"/>
  <c r="BF62" i="83"/>
  <c r="BG62" i="83"/>
  <c r="BH62" i="83"/>
  <c r="BI62" i="83"/>
  <c r="BJ62" i="83"/>
  <c r="BK62" i="83"/>
  <c r="BL62" i="83"/>
  <c r="BM62" i="83"/>
  <c r="BN62" i="83"/>
  <c r="BO62" i="83"/>
  <c r="BP62" i="83"/>
  <c r="BQ62" i="83"/>
  <c r="BR62" i="83"/>
  <c r="BS62" i="83"/>
  <c r="BT62" i="83"/>
  <c r="BU62" i="83"/>
  <c r="BV62" i="83"/>
  <c r="BW62" i="83"/>
  <c r="BX62" i="83"/>
  <c r="C63" i="83"/>
  <c r="D63" i="83"/>
  <c r="E63" i="83"/>
  <c r="F63" i="83"/>
  <c r="G63" i="83"/>
  <c r="H63" i="83"/>
  <c r="I63" i="83"/>
  <c r="J63" i="83"/>
  <c r="K63" i="83"/>
  <c r="L63" i="83"/>
  <c r="M63" i="83"/>
  <c r="N63" i="83"/>
  <c r="O63" i="83"/>
  <c r="P63" i="83"/>
  <c r="Q63" i="83"/>
  <c r="R63" i="83"/>
  <c r="S63" i="83"/>
  <c r="T63" i="83"/>
  <c r="U63" i="83"/>
  <c r="V63" i="83"/>
  <c r="W63" i="83"/>
  <c r="X63" i="83"/>
  <c r="Y63" i="83"/>
  <c r="Z63" i="83"/>
  <c r="AA63" i="83"/>
  <c r="AB63" i="83"/>
  <c r="AC63" i="83"/>
  <c r="AD63" i="83"/>
  <c r="AE63" i="83"/>
  <c r="AF63" i="83"/>
  <c r="AG63" i="83"/>
  <c r="AH63" i="83"/>
  <c r="AI63" i="83"/>
  <c r="AJ63" i="83"/>
  <c r="AL63" i="83"/>
  <c r="AM63" i="83"/>
  <c r="AN63" i="83"/>
  <c r="AO63" i="83"/>
  <c r="AP63" i="83"/>
  <c r="AQ63" i="83"/>
  <c r="AR63" i="83"/>
  <c r="AS63" i="83"/>
  <c r="AT63" i="83"/>
  <c r="AU63" i="83"/>
  <c r="AV63" i="83"/>
  <c r="AW63" i="83"/>
  <c r="AX63" i="83"/>
  <c r="AY63" i="83"/>
  <c r="AZ63" i="83"/>
  <c r="BA63" i="83"/>
  <c r="BB63" i="83"/>
  <c r="BC63" i="83"/>
  <c r="BD63" i="83"/>
  <c r="BE63" i="83"/>
  <c r="BF63" i="83"/>
  <c r="BG63" i="83"/>
  <c r="BH63" i="83"/>
  <c r="BI63" i="83"/>
  <c r="BJ63" i="83"/>
  <c r="BK63" i="83"/>
  <c r="BL63" i="83"/>
  <c r="BM63" i="83"/>
  <c r="BN63" i="83"/>
  <c r="BO63" i="83"/>
  <c r="BP63" i="83"/>
  <c r="BQ63" i="83"/>
  <c r="BR63" i="83"/>
  <c r="BS63" i="83"/>
  <c r="BT63" i="83"/>
  <c r="BU63" i="83"/>
  <c r="BV63" i="83"/>
  <c r="BW63" i="83"/>
  <c r="BX63" i="83"/>
  <c r="C64" i="83"/>
  <c r="D64" i="83"/>
  <c r="E64" i="83"/>
  <c r="F64" i="83"/>
  <c r="G64" i="83"/>
  <c r="H64" i="83"/>
  <c r="I64" i="83"/>
  <c r="J64" i="83"/>
  <c r="K64" i="83"/>
  <c r="L64" i="83"/>
  <c r="M64" i="83"/>
  <c r="N64" i="83"/>
  <c r="O64" i="83"/>
  <c r="P64" i="83"/>
  <c r="Q64" i="83"/>
  <c r="R64" i="83"/>
  <c r="S64" i="83"/>
  <c r="T64" i="83"/>
  <c r="U64" i="83"/>
  <c r="V64" i="83"/>
  <c r="W64" i="83"/>
  <c r="X64" i="83"/>
  <c r="Y64" i="83"/>
  <c r="Z64" i="83"/>
  <c r="AA64" i="83"/>
  <c r="AB64" i="83"/>
  <c r="AC64" i="83"/>
  <c r="AD64" i="83"/>
  <c r="AE64" i="83"/>
  <c r="AF64" i="83"/>
  <c r="AG64" i="83"/>
  <c r="AH64" i="83"/>
  <c r="AI64" i="83"/>
  <c r="AJ64" i="83"/>
  <c r="AL64" i="83"/>
  <c r="AM64" i="83"/>
  <c r="AN64" i="83"/>
  <c r="AO64" i="83"/>
  <c r="AP64" i="83"/>
  <c r="AQ64" i="83"/>
  <c r="AR64" i="83"/>
  <c r="AS64" i="83"/>
  <c r="AT64" i="83"/>
  <c r="AU64" i="83"/>
  <c r="AV64" i="83"/>
  <c r="AW64" i="83"/>
  <c r="AX64" i="83"/>
  <c r="AY64" i="83"/>
  <c r="AZ64" i="83"/>
  <c r="BA64" i="83"/>
  <c r="BB64" i="83"/>
  <c r="BC64" i="83"/>
  <c r="BD64" i="83"/>
  <c r="BE64" i="83"/>
  <c r="BF64" i="83"/>
  <c r="BG64" i="83"/>
  <c r="BH64" i="83"/>
  <c r="BI64" i="83"/>
  <c r="BJ64" i="83"/>
  <c r="BK64" i="83"/>
  <c r="BL64" i="83"/>
  <c r="BM64" i="83"/>
  <c r="BN64" i="83"/>
  <c r="BO64" i="83"/>
  <c r="BP64" i="83"/>
  <c r="BQ64" i="83"/>
  <c r="BR64" i="83"/>
  <c r="BS64" i="83"/>
  <c r="BT64" i="83"/>
  <c r="BU64" i="83"/>
  <c r="BV64" i="83"/>
  <c r="BW64" i="83"/>
  <c r="BX64" i="83"/>
  <c r="C65" i="83"/>
  <c r="D65" i="83"/>
  <c r="E65" i="83"/>
  <c r="F65" i="83"/>
  <c r="G65" i="83"/>
  <c r="H65" i="83"/>
  <c r="I65" i="83"/>
  <c r="J65" i="83"/>
  <c r="K65" i="83"/>
  <c r="L65" i="83"/>
  <c r="M65" i="83"/>
  <c r="N65" i="83"/>
  <c r="O65" i="83"/>
  <c r="P65" i="83"/>
  <c r="Q65" i="83"/>
  <c r="R65" i="83"/>
  <c r="S65" i="83"/>
  <c r="T65" i="83"/>
  <c r="U65" i="83"/>
  <c r="V65" i="83"/>
  <c r="W65" i="83"/>
  <c r="X65" i="83"/>
  <c r="Y65" i="83"/>
  <c r="Z65" i="83"/>
  <c r="AA65" i="83"/>
  <c r="AB65" i="83"/>
  <c r="AC65" i="83"/>
  <c r="AD65" i="83"/>
  <c r="AE65" i="83"/>
  <c r="AF65" i="83"/>
  <c r="AG65" i="83"/>
  <c r="AH65" i="83"/>
  <c r="AI65" i="83"/>
  <c r="AJ65" i="83"/>
  <c r="AL65" i="83"/>
  <c r="AM65" i="83"/>
  <c r="AN65" i="83"/>
  <c r="AO65" i="83"/>
  <c r="AP65" i="83"/>
  <c r="AQ65" i="83"/>
  <c r="AR65" i="83"/>
  <c r="AS65" i="83"/>
  <c r="AT65" i="83"/>
  <c r="AU65" i="83"/>
  <c r="AV65" i="83"/>
  <c r="AW65" i="83"/>
  <c r="AX65" i="83"/>
  <c r="AY65" i="83"/>
  <c r="AZ65" i="83"/>
  <c r="BA65" i="83"/>
  <c r="BB65" i="83"/>
  <c r="BC65" i="83"/>
  <c r="BD65" i="83"/>
  <c r="BE65" i="83"/>
  <c r="BF65" i="83"/>
  <c r="BG65" i="83"/>
  <c r="BH65" i="83"/>
  <c r="BI65" i="83"/>
  <c r="BJ65" i="83"/>
  <c r="BK65" i="83"/>
  <c r="BL65" i="83"/>
  <c r="BM65" i="83"/>
  <c r="BN65" i="83"/>
  <c r="BO65" i="83"/>
  <c r="BP65" i="83"/>
  <c r="BQ65" i="83"/>
  <c r="BR65" i="83"/>
  <c r="BS65" i="83"/>
  <c r="BT65" i="83"/>
  <c r="BU65" i="83"/>
  <c r="BV65" i="83"/>
  <c r="BW65" i="83"/>
  <c r="BX65" i="83"/>
  <c r="C66" i="83"/>
  <c r="D66" i="83"/>
  <c r="E66" i="83"/>
  <c r="F66" i="83"/>
  <c r="G66" i="83"/>
  <c r="H66" i="83"/>
  <c r="I66" i="83"/>
  <c r="J66" i="83"/>
  <c r="K66" i="83"/>
  <c r="L66" i="83"/>
  <c r="M66" i="83"/>
  <c r="N66" i="83"/>
  <c r="O66" i="83"/>
  <c r="P66" i="83"/>
  <c r="Q66" i="83"/>
  <c r="R66" i="83"/>
  <c r="S66" i="83"/>
  <c r="T66" i="83"/>
  <c r="U66" i="83"/>
  <c r="V66" i="83"/>
  <c r="W66" i="83"/>
  <c r="X66" i="83"/>
  <c r="Y66" i="83"/>
  <c r="Z66" i="83"/>
  <c r="AA66" i="83"/>
  <c r="AB66" i="83"/>
  <c r="AC66" i="83"/>
  <c r="AD66" i="83"/>
  <c r="AE66" i="83"/>
  <c r="AF66" i="83"/>
  <c r="AG66" i="83"/>
  <c r="AH66" i="83"/>
  <c r="AI66" i="83"/>
  <c r="AJ66" i="83"/>
  <c r="AL66" i="83"/>
  <c r="AM66" i="83"/>
  <c r="AN66" i="83"/>
  <c r="AO66" i="83"/>
  <c r="AP66" i="83"/>
  <c r="AQ66" i="83"/>
  <c r="AR66" i="83"/>
  <c r="AS66" i="83"/>
  <c r="AT66" i="83"/>
  <c r="AU66" i="83"/>
  <c r="AV66" i="83"/>
  <c r="AW66" i="83"/>
  <c r="AX66" i="83"/>
  <c r="AY66" i="83"/>
  <c r="AZ66" i="83"/>
  <c r="BA66" i="83"/>
  <c r="BB66" i="83"/>
  <c r="BC66" i="83"/>
  <c r="BD66" i="83"/>
  <c r="BE66" i="83"/>
  <c r="BF66" i="83"/>
  <c r="BG66" i="83"/>
  <c r="BH66" i="83"/>
  <c r="BI66" i="83"/>
  <c r="BJ66" i="83"/>
  <c r="BK66" i="83"/>
  <c r="BL66" i="83"/>
  <c r="BM66" i="83"/>
  <c r="BN66" i="83"/>
  <c r="BO66" i="83"/>
  <c r="BP66" i="83"/>
  <c r="BQ66" i="83"/>
  <c r="BR66" i="83"/>
  <c r="BS66" i="83"/>
  <c r="BT66" i="83"/>
  <c r="BU66" i="83"/>
  <c r="BV66" i="83"/>
  <c r="BW66" i="83"/>
  <c r="BX66" i="83"/>
  <c r="C67" i="83"/>
  <c r="D67" i="83"/>
  <c r="E67" i="83"/>
  <c r="F67" i="83"/>
  <c r="G67" i="83"/>
  <c r="H67" i="83"/>
  <c r="I67" i="83"/>
  <c r="J67" i="83"/>
  <c r="K67" i="83"/>
  <c r="L67" i="83"/>
  <c r="M67" i="83"/>
  <c r="N67" i="83"/>
  <c r="O67" i="83"/>
  <c r="P67" i="83"/>
  <c r="Q67" i="83"/>
  <c r="R67" i="83"/>
  <c r="S67" i="83"/>
  <c r="T67" i="83"/>
  <c r="U67" i="83"/>
  <c r="V67" i="83"/>
  <c r="W67" i="83"/>
  <c r="X67" i="83"/>
  <c r="Y67" i="83"/>
  <c r="Z67" i="83"/>
  <c r="AA67" i="83"/>
  <c r="AB67" i="83"/>
  <c r="AC67" i="83"/>
  <c r="AD67" i="83"/>
  <c r="AE67" i="83"/>
  <c r="AF67" i="83"/>
  <c r="AG67" i="83"/>
  <c r="AH67" i="83"/>
  <c r="AI67" i="83"/>
  <c r="AJ67" i="83"/>
  <c r="AL67" i="83"/>
  <c r="AM67" i="83"/>
  <c r="AN67" i="83"/>
  <c r="AO67" i="83"/>
  <c r="AP67" i="83"/>
  <c r="AQ67" i="83"/>
  <c r="AR67" i="83"/>
  <c r="AS67" i="83"/>
  <c r="AT67" i="83"/>
  <c r="AU67" i="83"/>
  <c r="AV67" i="83"/>
  <c r="AW67" i="83"/>
  <c r="AX67" i="83"/>
  <c r="AY67" i="83"/>
  <c r="AZ67" i="83"/>
  <c r="BA67" i="83"/>
  <c r="BB67" i="83"/>
  <c r="BC67" i="83"/>
  <c r="BD67" i="83"/>
  <c r="BE67" i="83"/>
  <c r="BF67" i="83"/>
  <c r="BG67" i="83"/>
  <c r="BH67" i="83"/>
  <c r="BI67" i="83"/>
  <c r="BJ67" i="83"/>
  <c r="BK67" i="83"/>
  <c r="BL67" i="83"/>
  <c r="BM67" i="83"/>
  <c r="BN67" i="83"/>
  <c r="BO67" i="83"/>
  <c r="BP67" i="83"/>
  <c r="BQ67" i="83"/>
  <c r="BR67" i="83"/>
  <c r="BS67" i="83"/>
  <c r="BT67" i="83"/>
  <c r="BU67" i="83"/>
  <c r="BV67" i="83"/>
  <c r="BW67" i="83"/>
  <c r="BX67" i="83"/>
  <c r="C68" i="83"/>
  <c r="D68" i="83"/>
  <c r="E68" i="83"/>
  <c r="F68" i="83"/>
  <c r="G68" i="83"/>
  <c r="H68" i="83"/>
  <c r="I68" i="83"/>
  <c r="J68" i="83"/>
  <c r="K68" i="83"/>
  <c r="L68" i="83"/>
  <c r="M68" i="83"/>
  <c r="N68" i="83"/>
  <c r="O68" i="83"/>
  <c r="P68" i="83"/>
  <c r="Q68" i="83"/>
  <c r="R68" i="83"/>
  <c r="S68" i="83"/>
  <c r="T68" i="83"/>
  <c r="U68" i="83"/>
  <c r="V68" i="83"/>
  <c r="W68" i="83"/>
  <c r="X68" i="83"/>
  <c r="Y68" i="83"/>
  <c r="Z68" i="83"/>
  <c r="AA68" i="83"/>
  <c r="AB68" i="83"/>
  <c r="AC68" i="83"/>
  <c r="AD68" i="83"/>
  <c r="AE68" i="83"/>
  <c r="AF68" i="83"/>
  <c r="AG68" i="83"/>
  <c r="AH68" i="83"/>
  <c r="AI68" i="83"/>
  <c r="AJ68" i="83"/>
  <c r="AL68" i="83"/>
  <c r="AM68" i="83"/>
  <c r="AN68" i="83"/>
  <c r="AO68" i="83"/>
  <c r="AP68" i="83"/>
  <c r="AQ68" i="83"/>
  <c r="AR68" i="83"/>
  <c r="AS68" i="83"/>
  <c r="AT68" i="83"/>
  <c r="AU68" i="83"/>
  <c r="AV68" i="83"/>
  <c r="AW68" i="83"/>
  <c r="AX68" i="83"/>
  <c r="AY68" i="83"/>
  <c r="AZ68" i="83"/>
  <c r="BA68" i="83"/>
  <c r="BB68" i="83"/>
  <c r="BC68" i="83"/>
  <c r="BD68" i="83"/>
  <c r="BE68" i="83"/>
  <c r="BF68" i="83"/>
  <c r="BG68" i="83"/>
  <c r="BH68" i="83"/>
  <c r="BI68" i="83"/>
  <c r="BJ68" i="83"/>
  <c r="BK68" i="83"/>
  <c r="BL68" i="83"/>
  <c r="BM68" i="83"/>
  <c r="BN68" i="83"/>
  <c r="BO68" i="83"/>
  <c r="BP68" i="83"/>
  <c r="BQ68" i="83"/>
  <c r="BR68" i="83"/>
  <c r="BS68" i="83"/>
  <c r="BT68" i="83"/>
  <c r="BU68" i="83"/>
  <c r="BV68" i="83"/>
  <c r="BW68" i="83"/>
  <c r="BX68" i="83"/>
  <c r="C69" i="83"/>
  <c r="D69" i="83"/>
  <c r="E69" i="83"/>
  <c r="F69" i="83"/>
  <c r="G69" i="83"/>
  <c r="H69" i="83"/>
  <c r="I69" i="83"/>
  <c r="J69" i="83"/>
  <c r="K69" i="83"/>
  <c r="L69" i="83"/>
  <c r="M69" i="83"/>
  <c r="N69" i="83"/>
  <c r="O69" i="83"/>
  <c r="P69" i="83"/>
  <c r="Q69" i="83"/>
  <c r="R69" i="83"/>
  <c r="S69" i="83"/>
  <c r="T69" i="83"/>
  <c r="U69" i="83"/>
  <c r="V69" i="83"/>
  <c r="W69" i="83"/>
  <c r="X69" i="83"/>
  <c r="Y69" i="83"/>
  <c r="Z69" i="83"/>
  <c r="AA69" i="83"/>
  <c r="AB69" i="83"/>
  <c r="AC69" i="83"/>
  <c r="AD69" i="83"/>
  <c r="AE69" i="83"/>
  <c r="AF69" i="83"/>
  <c r="AG69" i="83"/>
  <c r="AH69" i="83"/>
  <c r="AI69" i="83"/>
  <c r="AJ69" i="83"/>
  <c r="AL69" i="83"/>
  <c r="AM69" i="83"/>
  <c r="AN69" i="83"/>
  <c r="AO69" i="83"/>
  <c r="AP69" i="83"/>
  <c r="AQ69" i="83"/>
  <c r="AR69" i="83"/>
  <c r="AS69" i="83"/>
  <c r="AT69" i="83"/>
  <c r="AU69" i="83"/>
  <c r="AV69" i="83"/>
  <c r="AW69" i="83"/>
  <c r="AX69" i="83"/>
  <c r="AY69" i="83"/>
  <c r="AZ69" i="83"/>
  <c r="BA69" i="83"/>
  <c r="BB69" i="83"/>
  <c r="BC69" i="83"/>
  <c r="BD69" i="83"/>
  <c r="BE69" i="83"/>
  <c r="BF69" i="83"/>
  <c r="BG69" i="83"/>
  <c r="BH69" i="83"/>
  <c r="BI69" i="83"/>
  <c r="BJ69" i="83"/>
  <c r="BK69" i="83"/>
  <c r="BL69" i="83"/>
  <c r="BM69" i="83"/>
  <c r="BN69" i="83"/>
  <c r="BO69" i="83"/>
  <c r="BP69" i="83"/>
  <c r="BQ69" i="83"/>
  <c r="BR69" i="83"/>
  <c r="BS69" i="83"/>
  <c r="BT69" i="83"/>
  <c r="BU69" i="83"/>
  <c r="BV69" i="83"/>
  <c r="BW69" i="83"/>
  <c r="BX69" i="83"/>
  <c r="C70" i="83"/>
  <c r="D70" i="83"/>
  <c r="E70" i="83"/>
  <c r="F70" i="83"/>
  <c r="G70" i="83"/>
  <c r="H70" i="83"/>
  <c r="I70" i="83"/>
  <c r="J70" i="83"/>
  <c r="K70" i="83"/>
  <c r="L70" i="83"/>
  <c r="M70" i="83"/>
  <c r="N70" i="83"/>
  <c r="O70" i="83"/>
  <c r="P70" i="83"/>
  <c r="Q70" i="83"/>
  <c r="R70" i="83"/>
  <c r="S70" i="83"/>
  <c r="T70" i="83"/>
  <c r="U70" i="83"/>
  <c r="V70" i="83"/>
  <c r="W70" i="83"/>
  <c r="X70" i="83"/>
  <c r="Y70" i="83"/>
  <c r="Z70" i="83"/>
  <c r="AA70" i="83"/>
  <c r="AB70" i="83"/>
  <c r="AC70" i="83"/>
  <c r="AD70" i="83"/>
  <c r="AE70" i="83"/>
  <c r="AF70" i="83"/>
  <c r="AG70" i="83"/>
  <c r="AH70" i="83"/>
  <c r="AI70" i="83"/>
  <c r="AJ70" i="83"/>
  <c r="AL70" i="83"/>
  <c r="AM70" i="83"/>
  <c r="AN70" i="83"/>
  <c r="AO70" i="83"/>
  <c r="AP70" i="83"/>
  <c r="AQ70" i="83"/>
  <c r="AR70" i="83"/>
  <c r="AS70" i="83"/>
  <c r="AT70" i="83"/>
  <c r="AU70" i="83"/>
  <c r="AV70" i="83"/>
  <c r="AW70" i="83"/>
  <c r="AX70" i="83"/>
  <c r="AY70" i="83"/>
  <c r="AZ70" i="83"/>
  <c r="BA70" i="83"/>
  <c r="BB70" i="83"/>
  <c r="BC70" i="83"/>
  <c r="BD70" i="83"/>
  <c r="BE70" i="83"/>
  <c r="BF70" i="83"/>
  <c r="BG70" i="83"/>
  <c r="BH70" i="83"/>
  <c r="BI70" i="83"/>
  <c r="BJ70" i="83"/>
  <c r="BK70" i="83"/>
  <c r="BL70" i="83"/>
  <c r="BM70" i="83"/>
  <c r="BN70" i="83"/>
  <c r="BO70" i="83"/>
  <c r="BP70" i="83"/>
  <c r="BQ70" i="83"/>
  <c r="BR70" i="83"/>
  <c r="BS70" i="83"/>
  <c r="BT70" i="83"/>
  <c r="BU70" i="83"/>
  <c r="BV70" i="83"/>
  <c r="BW70" i="83"/>
  <c r="BX70" i="83"/>
  <c r="C71" i="83"/>
  <c r="D71" i="83"/>
  <c r="E71" i="83"/>
  <c r="F71" i="83"/>
  <c r="G71" i="83"/>
  <c r="H71" i="83"/>
  <c r="I71" i="83"/>
  <c r="J71" i="83"/>
  <c r="K71" i="83"/>
  <c r="L71" i="83"/>
  <c r="M71" i="83"/>
  <c r="N71" i="83"/>
  <c r="O71" i="83"/>
  <c r="P71" i="83"/>
  <c r="Q71" i="83"/>
  <c r="R71" i="83"/>
  <c r="S71" i="83"/>
  <c r="T71" i="83"/>
  <c r="U71" i="83"/>
  <c r="V71" i="83"/>
  <c r="W71" i="83"/>
  <c r="X71" i="83"/>
  <c r="Y71" i="83"/>
  <c r="Z71" i="83"/>
  <c r="AA71" i="83"/>
  <c r="AB71" i="83"/>
  <c r="AC71" i="83"/>
  <c r="AD71" i="83"/>
  <c r="AE71" i="83"/>
  <c r="AF71" i="83"/>
  <c r="AG71" i="83"/>
  <c r="AH71" i="83"/>
  <c r="AI71" i="83"/>
  <c r="AJ71" i="83"/>
  <c r="AL71" i="83"/>
  <c r="AM71" i="83"/>
  <c r="AN71" i="83"/>
  <c r="AO71" i="83"/>
  <c r="AP71" i="83"/>
  <c r="AQ71" i="83"/>
  <c r="AR71" i="83"/>
  <c r="AS71" i="83"/>
  <c r="AT71" i="83"/>
  <c r="AU71" i="83"/>
  <c r="AV71" i="83"/>
  <c r="AW71" i="83"/>
  <c r="AX71" i="83"/>
  <c r="AY71" i="83"/>
  <c r="AZ71" i="83"/>
  <c r="BA71" i="83"/>
  <c r="BB71" i="83"/>
  <c r="BC71" i="83"/>
  <c r="BD71" i="83"/>
  <c r="BE71" i="83"/>
  <c r="BF71" i="83"/>
  <c r="BG71" i="83"/>
  <c r="BH71" i="83"/>
  <c r="BI71" i="83"/>
  <c r="BJ71" i="83"/>
  <c r="BK71" i="83"/>
  <c r="BL71" i="83"/>
  <c r="BM71" i="83"/>
  <c r="BN71" i="83"/>
  <c r="BO71" i="83"/>
  <c r="BP71" i="83"/>
  <c r="BQ71" i="83"/>
  <c r="BR71" i="83"/>
  <c r="BS71" i="83"/>
  <c r="BT71" i="83"/>
  <c r="BU71" i="83"/>
  <c r="BV71" i="83"/>
  <c r="BW71" i="83"/>
  <c r="BX71" i="83"/>
  <c r="C72" i="83"/>
  <c r="D72" i="83"/>
  <c r="E72" i="83"/>
  <c r="F72" i="83"/>
  <c r="G72" i="83"/>
  <c r="H72" i="83"/>
  <c r="I72" i="83"/>
  <c r="J72" i="83"/>
  <c r="K72" i="83"/>
  <c r="L72" i="83"/>
  <c r="M72" i="83"/>
  <c r="N72" i="83"/>
  <c r="O72" i="83"/>
  <c r="P72" i="83"/>
  <c r="Q72" i="83"/>
  <c r="R72" i="83"/>
  <c r="S72" i="83"/>
  <c r="T72" i="83"/>
  <c r="U72" i="83"/>
  <c r="V72" i="83"/>
  <c r="W72" i="83"/>
  <c r="X72" i="83"/>
  <c r="Y72" i="83"/>
  <c r="Z72" i="83"/>
  <c r="AA72" i="83"/>
  <c r="AB72" i="83"/>
  <c r="AC72" i="83"/>
  <c r="AD72" i="83"/>
  <c r="AE72" i="83"/>
  <c r="AF72" i="83"/>
  <c r="AG72" i="83"/>
  <c r="AH72" i="83"/>
  <c r="AI72" i="83"/>
  <c r="AJ72" i="83"/>
  <c r="AL72" i="83"/>
  <c r="AM72" i="83"/>
  <c r="AN72" i="83"/>
  <c r="AO72" i="83"/>
  <c r="AP72" i="83"/>
  <c r="AQ72" i="83"/>
  <c r="AR72" i="83"/>
  <c r="AS72" i="83"/>
  <c r="AT72" i="83"/>
  <c r="AU72" i="83"/>
  <c r="AV72" i="83"/>
  <c r="AW72" i="83"/>
  <c r="AX72" i="83"/>
  <c r="AY72" i="83"/>
  <c r="AZ72" i="83"/>
  <c r="BA72" i="83"/>
  <c r="BB72" i="83"/>
  <c r="BC72" i="83"/>
  <c r="BD72" i="83"/>
  <c r="BE72" i="83"/>
  <c r="BF72" i="83"/>
  <c r="BG72" i="83"/>
  <c r="BH72" i="83"/>
  <c r="BI72" i="83"/>
  <c r="BJ72" i="83"/>
  <c r="BK72" i="83"/>
  <c r="BL72" i="83"/>
  <c r="BM72" i="83"/>
  <c r="BN72" i="83"/>
  <c r="BO72" i="83"/>
  <c r="BP72" i="83"/>
  <c r="BQ72" i="83"/>
  <c r="BR72" i="83"/>
  <c r="BS72" i="83"/>
  <c r="BT72" i="83"/>
  <c r="BU72" i="83"/>
  <c r="BV72" i="83"/>
  <c r="BW72" i="83"/>
  <c r="BX72" i="83"/>
  <c r="C73" i="83"/>
  <c r="D73" i="83"/>
  <c r="E73" i="83"/>
  <c r="F73" i="83"/>
  <c r="G73" i="83"/>
  <c r="H73" i="83"/>
  <c r="I73" i="83"/>
  <c r="J73" i="83"/>
  <c r="K73" i="83"/>
  <c r="L73" i="83"/>
  <c r="M73" i="83"/>
  <c r="N73" i="83"/>
  <c r="O73" i="83"/>
  <c r="P73" i="83"/>
  <c r="Q73" i="83"/>
  <c r="R73" i="83"/>
  <c r="S73" i="83"/>
  <c r="T73" i="83"/>
  <c r="U73" i="83"/>
  <c r="V73" i="83"/>
  <c r="W73" i="83"/>
  <c r="X73" i="83"/>
  <c r="Y73" i="83"/>
  <c r="Z73" i="83"/>
  <c r="AA73" i="83"/>
  <c r="AB73" i="83"/>
  <c r="AC73" i="83"/>
  <c r="AD73" i="83"/>
  <c r="AE73" i="83"/>
  <c r="AF73" i="83"/>
  <c r="AG73" i="83"/>
  <c r="AH73" i="83"/>
  <c r="AI73" i="83"/>
  <c r="AJ73" i="83"/>
  <c r="AL73" i="83"/>
  <c r="AM73" i="83"/>
  <c r="AN73" i="83"/>
  <c r="AO73" i="83"/>
  <c r="AP73" i="83"/>
  <c r="AQ73" i="83"/>
  <c r="AR73" i="83"/>
  <c r="AS73" i="83"/>
  <c r="AT73" i="83"/>
  <c r="AU73" i="83"/>
  <c r="AV73" i="83"/>
  <c r="AW73" i="83"/>
  <c r="AX73" i="83"/>
  <c r="AY73" i="83"/>
  <c r="AZ73" i="83"/>
  <c r="BA73" i="83"/>
  <c r="BB73" i="83"/>
  <c r="BC73" i="83"/>
  <c r="BD73" i="83"/>
  <c r="BE73" i="83"/>
  <c r="BF73" i="83"/>
  <c r="BG73" i="83"/>
  <c r="BH73" i="83"/>
  <c r="BI73" i="83"/>
  <c r="BJ73" i="83"/>
  <c r="BK73" i="83"/>
  <c r="BL73" i="83"/>
  <c r="BM73" i="83"/>
  <c r="BN73" i="83"/>
  <c r="BO73" i="83"/>
  <c r="BP73" i="83"/>
  <c r="BQ73" i="83"/>
  <c r="BR73" i="83"/>
  <c r="BS73" i="83"/>
  <c r="BT73" i="83"/>
  <c r="BU73" i="83"/>
  <c r="BV73" i="83"/>
  <c r="BW73" i="83"/>
  <c r="BX73" i="83"/>
  <c r="C74" i="83"/>
  <c r="D74" i="83"/>
  <c r="E74" i="83"/>
  <c r="F74" i="83"/>
  <c r="G74" i="83"/>
  <c r="H74" i="83"/>
  <c r="I74" i="83"/>
  <c r="J74" i="83"/>
  <c r="K74" i="83"/>
  <c r="L74" i="83"/>
  <c r="M74" i="83"/>
  <c r="N74" i="83"/>
  <c r="O74" i="83"/>
  <c r="P74" i="83"/>
  <c r="Q74" i="83"/>
  <c r="R74" i="83"/>
  <c r="S74" i="83"/>
  <c r="T74" i="83"/>
  <c r="U74" i="83"/>
  <c r="V74" i="83"/>
  <c r="W74" i="83"/>
  <c r="X74" i="83"/>
  <c r="Y74" i="83"/>
  <c r="Z74" i="83"/>
  <c r="AA74" i="83"/>
  <c r="AB74" i="83"/>
  <c r="AC74" i="83"/>
  <c r="AD74" i="83"/>
  <c r="AE74" i="83"/>
  <c r="AF74" i="83"/>
  <c r="AG74" i="83"/>
  <c r="AH74" i="83"/>
  <c r="AI74" i="83"/>
  <c r="AJ74" i="83"/>
  <c r="AL74" i="83"/>
  <c r="AM74" i="83"/>
  <c r="AN74" i="83"/>
  <c r="AO74" i="83"/>
  <c r="AP74" i="83"/>
  <c r="AQ74" i="83"/>
  <c r="AR74" i="83"/>
  <c r="AS74" i="83"/>
  <c r="AT74" i="83"/>
  <c r="AU74" i="83"/>
  <c r="AV74" i="83"/>
  <c r="AW74" i="83"/>
  <c r="AX74" i="83"/>
  <c r="AY74" i="83"/>
  <c r="AZ74" i="83"/>
  <c r="BA74" i="83"/>
  <c r="BB74" i="83"/>
  <c r="BC74" i="83"/>
  <c r="BD74" i="83"/>
  <c r="BE74" i="83"/>
  <c r="BF74" i="83"/>
  <c r="BG74" i="83"/>
  <c r="BH74" i="83"/>
  <c r="BI74" i="83"/>
  <c r="BJ74" i="83"/>
  <c r="BK74" i="83"/>
  <c r="BL74" i="83"/>
  <c r="BM74" i="83"/>
  <c r="BN74" i="83"/>
  <c r="BO74" i="83"/>
  <c r="BP74" i="83"/>
  <c r="BQ74" i="83"/>
  <c r="BR74" i="83"/>
  <c r="BS74" i="83"/>
  <c r="BT74" i="83"/>
  <c r="BU74" i="83"/>
  <c r="BV74" i="83"/>
  <c r="BW74" i="83"/>
  <c r="BX74" i="83"/>
  <c r="C75" i="83"/>
  <c r="D75" i="83"/>
  <c r="E75" i="83"/>
  <c r="F75" i="83"/>
  <c r="G75" i="83"/>
  <c r="H75" i="83"/>
  <c r="I75" i="83"/>
  <c r="J75" i="83"/>
  <c r="K75" i="83"/>
  <c r="L75" i="83"/>
  <c r="M75" i="83"/>
  <c r="N75" i="83"/>
  <c r="O75" i="83"/>
  <c r="P75" i="83"/>
  <c r="Q75" i="83"/>
  <c r="R75" i="83"/>
  <c r="S75" i="83"/>
  <c r="T75" i="83"/>
  <c r="U75" i="83"/>
  <c r="V75" i="83"/>
  <c r="W75" i="83"/>
  <c r="X75" i="83"/>
  <c r="Y75" i="83"/>
  <c r="Z75" i="83"/>
  <c r="AA75" i="83"/>
  <c r="AB75" i="83"/>
  <c r="AC75" i="83"/>
  <c r="AD75" i="83"/>
  <c r="AE75" i="83"/>
  <c r="AF75" i="83"/>
  <c r="AG75" i="83"/>
  <c r="AH75" i="83"/>
  <c r="AI75" i="83"/>
  <c r="AJ75" i="83"/>
  <c r="AL75" i="83"/>
  <c r="AM75" i="83"/>
  <c r="AN75" i="83"/>
  <c r="AO75" i="83"/>
  <c r="AP75" i="83"/>
  <c r="AQ75" i="83"/>
  <c r="AR75" i="83"/>
  <c r="AS75" i="83"/>
  <c r="AT75" i="83"/>
  <c r="AU75" i="83"/>
  <c r="AV75" i="83"/>
  <c r="AW75" i="83"/>
  <c r="AX75" i="83"/>
  <c r="AY75" i="83"/>
  <c r="AZ75" i="83"/>
  <c r="BA75" i="83"/>
  <c r="BB75" i="83"/>
  <c r="BC75" i="83"/>
  <c r="BD75" i="83"/>
  <c r="BE75" i="83"/>
  <c r="BF75" i="83"/>
  <c r="BG75" i="83"/>
  <c r="BH75" i="83"/>
  <c r="BI75" i="83"/>
  <c r="BJ75" i="83"/>
  <c r="BK75" i="83"/>
  <c r="BL75" i="83"/>
  <c r="BM75" i="83"/>
  <c r="BN75" i="83"/>
  <c r="BO75" i="83"/>
  <c r="BP75" i="83"/>
  <c r="BQ75" i="83"/>
  <c r="BR75" i="83"/>
  <c r="BS75" i="83"/>
  <c r="BT75" i="83"/>
  <c r="BU75" i="83"/>
  <c r="BV75" i="83"/>
  <c r="BW75" i="83"/>
  <c r="BX75" i="83"/>
  <c r="C76" i="83"/>
  <c r="D76" i="83"/>
  <c r="E76" i="83"/>
  <c r="F76" i="83"/>
  <c r="G76" i="83"/>
  <c r="H76" i="83"/>
  <c r="I76" i="83"/>
  <c r="J76" i="83"/>
  <c r="K76" i="83"/>
  <c r="L76" i="83"/>
  <c r="M76" i="83"/>
  <c r="N76" i="83"/>
  <c r="O76" i="83"/>
  <c r="P76" i="83"/>
  <c r="Q76" i="83"/>
  <c r="R76" i="83"/>
  <c r="S76" i="83"/>
  <c r="T76" i="83"/>
  <c r="U76" i="83"/>
  <c r="V76" i="83"/>
  <c r="W76" i="83"/>
  <c r="X76" i="83"/>
  <c r="Y76" i="83"/>
  <c r="Z76" i="83"/>
  <c r="AA76" i="83"/>
  <c r="AB76" i="83"/>
  <c r="AC76" i="83"/>
  <c r="AD76" i="83"/>
  <c r="AE76" i="83"/>
  <c r="AF76" i="83"/>
  <c r="AG76" i="83"/>
  <c r="AH76" i="83"/>
  <c r="AI76" i="83"/>
  <c r="AJ76" i="83"/>
  <c r="AL76" i="83"/>
  <c r="AM76" i="83"/>
  <c r="AN76" i="83"/>
  <c r="AO76" i="83"/>
  <c r="AP76" i="83"/>
  <c r="AQ76" i="83"/>
  <c r="AR76" i="83"/>
  <c r="AS76" i="83"/>
  <c r="AT76" i="83"/>
  <c r="AU76" i="83"/>
  <c r="AV76" i="83"/>
  <c r="AW76" i="83"/>
  <c r="AX76" i="83"/>
  <c r="AY76" i="83"/>
  <c r="AZ76" i="83"/>
  <c r="BA76" i="83"/>
  <c r="BB76" i="83"/>
  <c r="BC76" i="83"/>
  <c r="BD76" i="83"/>
  <c r="BE76" i="83"/>
  <c r="BF76" i="83"/>
  <c r="BG76" i="83"/>
  <c r="BH76" i="83"/>
  <c r="BI76" i="83"/>
  <c r="BJ76" i="83"/>
  <c r="BK76" i="83"/>
  <c r="BL76" i="83"/>
  <c r="BM76" i="83"/>
  <c r="BN76" i="83"/>
  <c r="BO76" i="83"/>
  <c r="BP76" i="83"/>
  <c r="BQ76" i="83"/>
  <c r="BR76" i="83"/>
  <c r="BS76" i="83"/>
  <c r="BT76" i="83"/>
  <c r="BU76" i="83"/>
  <c r="BV76" i="83"/>
  <c r="BW76" i="83"/>
  <c r="BX76" i="83"/>
  <c r="C77" i="83"/>
  <c r="D77" i="83"/>
  <c r="E77" i="83"/>
  <c r="F77" i="83"/>
  <c r="G77" i="83"/>
  <c r="H77" i="83"/>
  <c r="I77" i="83"/>
  <c r="J77" i="83"/>
  <c r="K77" i="83"/>
  <c r="L77" i="83"/>
  <c r="M77" i="83"/>
  <c r="N77" i="83"/>
  <c r="O77" i="83"/>
  <c r="P77" i="83"/>
  <c r="Q77" i="83"/>
  <c r="R77" i="83"/>
  <c r="S77" i="83"/>
  <c r="T77" i="83"/>
  <c r="U77" i="83"/>
  <c r="V77" i="83"/>
  <c r="W77" i="83"/>
  <c r="X77" i="83"/>
  <c r="Y77" i="83"/>
  <c r="Z77" i="83"/>
  <c r="AA77" i="83"/>
  <c r="AB77" i="83"/>
  <c r="AC77" i="83"/>
  <c r="AD77" i="83"/>
  <c r="AE77" i="83"/>
  <c r="AF77" i="83"/>
  <c r="AG77" i="83"/>
  <c r="AH77" i="83"/>
  <c r="AI77" i="83"/>
  <c r="AJ77" i="83"/>
  <c r="AL77" i="83"/>
  <c r="AM77" i="83"/>
  <c r="AN77" i="83"/>
  <c r="AO77" i="83"/>
  <c r="AP77" i="83"/>
  <c r="AQ77" i="83"/>
  <c r="AR77" i="83"/>
  <c r="AS77" i="83"/>
  <c r="AT77" i="83"/>
  <c r="AU77" i="83"/>
  <c r="AV77" i="83"/>
  <c r="AW77" i="83"/>
  <c r="AX77" i="83"/>
  <c r="AY77" i="83"/>
  <c r="AZ77" i="83"/>
  <c r="BA77" i="83"/>
  <c r="BB77" i="83"/>
  <c r="BC77" i="83"/>
  <c r="BD77" i="83"/>
  <c r="BE77" i="83"/>
  <c r="BF77" i="83"/>
  <c r="BG77" i="83"/>
  <c r="BH77" i="83"/>
  <c r="BI77" i="83"/>
  <c r="BJ77" i="83"/>
  <c r="BK77" i="83"/>
  <c r="BL77" i="83"/>
  <c r="BM77" i="83"/>
  <c r="BN77" i="83"/>
  <c r="BO77" i="83"/>
  <c r="BP77" i="83"/>
  <c r="BQ77" i="83"/>
  <c r="BR77" i="83"/>
  <c r="BS77" i="83"/>
  <c r="BT77" i="83"/>
  <c r="BU77" i="83"/>
  <c r="BV77" i="83"/>
  <c r="BW77" i="83"/>
  <c r="BX77" i="83"/>
  <c r="C78" i="83"/>
  <c r="D78" i="83"/>
  <c r="E78" i="83"/>
  <c r="F78" i="83"/>
  <c r="G78" i="83"/>
  <c r="H78" i="83"/>
  <c r="I78" i="83"/>
  <c r="J78" i="83"/>
  <c r="K78" i="83"/>
  <c r="L78" i="83"/>
  <c r="M78" i="83"/>
  <c r="N78" i="83"/>
  <c r="O78" i="83"/>
  <c r="P78" i="83"/>
  <c r="Q78" i="83"/>
  <c r="R78" i="83"/>
  <c r="S78" i="83"/>
  <c r="T78" i="83"/>
  <c r="U78" i="83"/>
  <c r="V78" i="83"/>
  <c r="W78" i="83"/>
  <c r="X78" i="83"/>
  <c r="Y78" i="83"/>
  <c r="Z78" i="83"/>
  <c r="AA78" i="83"/>
  <c r="AB78" i="83"/>
  <c r="AC78" i="83"/>
  <c r="AD78" i="83"/>
  <c r="AE78" i="83"/>
  <c r="AF78" i="83"/>
  <c r="AG78" i="83"/>
  <c r="AH78" i="83"/>
  <c r="AI78" i="83"/>
  <c r="AJ78" i="83"/>
  <c r="AL78" i="83"/>
  <c r="AM78" i="83"/>
  <c r="AN78" i="83"/>
  <c r="AO78" i="83"/>
  <c r="AP78" i="83"/>
  <c r="AQ78" i="83"/>
  <c r="AR78" i="83"/>
  <c r="AS78" i="83"/>
  <c r="AT78" i="83"/>
  <c r="AU78" i="83"/>
  <c r="AV78" i="83"/>
  <c r="AW78" i="83"/>
  <c r="AX78" i="83"/>
  <c r="AY78" i="83"/>
  <c r="AZ78" i="83"/>
  <c r="BA78" i="83"/>
  <c r="BB78" i="83"/>
  <c r="BC78" i="83"/>
  <c r="BD78" i="83"/>
  <c r="BE78" i="83"/>
  <c r="BF78" i="83"/>
  <c r="BG78" i="83"/>
  <c r="BH78" i="83"/>
  <c r="BI78" i="83"/>
  <c r="BJ78" i="83"/>
  <c r="BK78" i="83"/>
  <c r="BL78" i="83"/>
  <c r="BM78" i="83"/>
  <c r="BN78" i="83"/>
  <c r="BO78" i="83"/>
  <c r="BP78" i="83"/>
  <c r="BQ78" i="83"/>
  <c r="BR78" i="83"/>
  <c r="BS78" i="83"/>
  <c r="BT78" i="83"/>
  <c r="BU78" i="83"/>
  <c r="BV78" i="83"/>
  <c r="BW78" i="83"/>
  <c r="BX78" i="83"/>
  <c r="C79" i="83"/>
  <c r="D79" i="83"/>
  <c r="E79" i="83"/>
  <c r="F79" i="83"/>
  <c r="G79" i="83"/>
  <c r="H79" i="83"/>
  <c r="I79" i="83"/>
  <c r="J79" i="83"/>
  <c r="K79" i="83"/>
  <c r="L79" i="83"/>
  <c r="M79" i="83"/>
  <c r="N79" i="83"/>
  <c r="O79" i="83"/>
  <c r="P79" i="83"/>
  <c r="Q79" i="83"/>
  <c r="R79" i="83"/>
  <c r="S79" i="83"/>
  <c r="T79" i="83"/>
  <c r="U79" i="83"/>
  <c r="V79" i="83"/>
  <c r="W79" i="83"/>
  <c r="X79" i="83"/>
  <c r="Y79" i="83"/>
  <c r="Z79" i="83"/>
  <c r="AA79" i="83"/>
  <c r="AB79" i="83"/>
  <c r="AC79" i="83"/>
  <c r="AD79" i="83"/>
  <c r="AE79" i="83"/>
  <c r="AF79" i="83"/>
  <c r="AG79" i="83"/>
  <c r="AH79" i="83"/>
  <c r="AI79" i="83"/>
  <c r="AJ79" i="83"/>
  <c r="AL79" i="83"/>
  <c r="AM79" i="83"/>
  <c r="AN79" i="83"/>
  <c r="AO79" i="83"/>
  <c r="AP79" i="83"/>
  <c r="AQ79" i="83"/>
  <c r="AR79" i="83"/>
  <c r="AS79" i="83"/>
  <c r="AT79" i="83"/>
  <c r="AU79" i="83"/>
  <c r="AV79" i="83"/>
  <c r="AW79" i="83"/>
  <c r="AX79" i="83"/>
  <c r="AY79" i="83"/>
  <c r="AZ79" i="83"/>
  <c r="BA79" i="83"/>
  <c r="BB79" i="83"/>
  <c r="BC79" i="83"/>
  <c r="BD79" i="83"/>
  <c r="BE79" i="83"/>
  <c r="BF79" i="83"/>
  <c r="BG79" i="83"/>
  <c r="BH79" i="83"/>
  <c r="BI79" i="83"/>
  <c r="BJ79" i="83"/>
  <c r="BK79" i="83"/>
  <c r="BL79" i="83"/>
  <c r="BM79" i="83"/>
  <c r="BN79" i="83"/>
  <c r="BO79" i="83"/>
  <c r="BP79" i="83"/>
  <c r="BQ79" i="83"/>
  <c r="BR79" i="83"/>
  <c r="BS79" i="83"/>
  <c r="BT79" i="83"/>
  <c r="BU79" i="83"/>
  <c r="BV79" i="83"/>
  <c r="BW79" i="83"/>
  <c r="BX79" i="83"/>
  <c r="C80" i="83"/>
  <c r="D80" i="83"/>
  <c r="E80" i="83"/>
  <c r="F80" i="83"/>
  <c r="G80" i="83"/>
  <c r="H80" i="83"/>
  <c r="I80" i="83"/>
  <c r="J80" i="83"/>
  <c r="K80" i="83"/>
  <c r="L80" i="83"/>
  <c r="M80" i="83"/>
  <c r="N80" i="83"/>
  <c r="O80" i="83"/>
  <c r="P80" i="83"/>
  <c r="Q80" i="83"/>
  <c r="R80" i="83"/>
  <c r="S80" i="83"/>
  <c r="T80" i="83"/>
  <c r="U80" i="83"/>
  <c r="V80" i="83"/>
  <c r="W80" i="83"/>
  <c r="X80" i="83"/>
  <c r="Y80" i="83"/>
  <c r="Z80" i="83"/>
  <c r="AA80" i="83"/>
  <c r="AB80" i="83"/>
  <c r="AC80" i="83"/>
  <c r="AD80" i="83"/>
  <c r="AE80" i="83"/>
  <c r="AF80" i="83"/>
  <c r="AG80" i="83"/>
  <c r="AH80" i="83"/>
  <c r="AI80" i="83"/>
  <c r="AJ80" i="83"/>
  <c r="AL80" i="83"/>
  <c r="AM80" i="83"/>
  <c r="AN80" i="83"/>
  <c r="AO80" i="83"/>
  <c r="AP80" i="83"/>
  <c r="AQ80" i="83"/>
  <c r="AR80" i="83"/>
  <c r="AS80" i="83"/>
  <c r="AT80" i="83"/>
  <c r="AU80" i="83"/>
  <c r="AV80" i="83"/>
  <c r="AW80" i="83"/>
  <c r="AX80" i="83"/>
  <c r="AY80" i="83"/>
  <c r="AZ80" i="83"/>
  <c r="BA80" i="83"/>
  <c r="BB80" i="83"/>
  <c r="BC80" i="83"/>
  <c r="BD80" i="83"/>
  <c r="BE80" i="83"/>
  <c r="BF80" i="83"/>
  <c r="BG80" i="83"/>
  <c r="BH80" i="83"/>
  <c r="BI80" i="83"/>
  <c r="BJ80" i="83"/>
  <c r="BK80" i="83"/>
  <c r="BL80" i="83"/>
  <c r="BM80" i="83"/>
  <c r="BN80" i="83"/>
  <c r="BO80" i="83"/>
  <c r="BP80" i="83"/>
  <c r="BQ80" i="83"/>
  <c r="BR80" i="83"/>
  <c r="BS80" i="83"/>
  <c r="BT80" i="83"/>
  <c r="BU80" i="83"/>
  <c r="BV80" i="83"/>
  <c r="BW80" i="83"/>
  <c r="BX80" i="83"/>
  <c r="C81" i="83"/>
  <c r="D81" i="83"/>
  <c r="E81" i="83"/>
  <c r="F81" i="83"/>
  <c r="G81" i="83"/>
  <c r="H81" i="83"/>
  <c r="I81" i="83"/>
  <c r="J81" i="83"/>
  <c r="K81" i="83"/>
  <c r="L81" i="83"/>
  <c r="M81" i="83"/>
  <c r="N81" i="83"/>
  <c r="O81" i="83"/>
  <c r="P81" i="83"/>
  <c r="Q81" i="83"/>
  <c r="R81" i="83"/>
  <c r="S81" i="83"/>
  <c r="T81" i="83"/>
  <c r="U81" i="83"/>
  <c r="V81" i="83"/>
  <c r="W81" i="83"/>
  <c r="X81" i="83"/>
  <c r="Y81" i="83"/>
  <c r="Z81" i="83"/>
  <c r="AA81" i="83"/>
  <c r="AB81" i="83"/>
  <c r="AC81" i="83"/>
  <c r="AD81" i="83"/>
  <c r="AE81" i="83"/>
  <c r="AF81" i="83"/>
  <c r="AG81" i="83"/>
  <c r="AH81" i="83"/>
  <c r="AI81" i="83"/>
  <c r="AJ81" i="83"/>
  <c r="AL81" i="83"/>
  <c r="AM81" i="83"/>
  <c r="AN81" i="83"/>
  <c r="AO81" i="83"/>
  <c r="AP81" i="83"/>
  <c r="AQ81" i="83"/>
  <c r="AR81" i="83"/>
  <c r="AS81" i="83"/>
  <c r="AT81" i="83"/>
  <c r="AU81" i="83"/>
  <c r="AV81" i="83"/>
  <c r="AW81" i="83"/>
  <c r="AX81" i="83"/>
  <c r="AY81" i="83"/>
  <c r="AZ81" i="83"/>
  <c r="BA81" i="83"/>
  <c r="BB81" i="83"/>
  <c r="BC81" i="83"/>
  <c r="BD81" i="83"/>
  <c r="BE81" i="83"/>
  <c r="BF81" i="83"/>
  <c r="BG81" i="83"/>
  <c r="BH81" i="83"/>
  <c r="BI81" i="83"/>
  <c r="BJ81" i="83"/>
  <c r="BK81" i="83"/>
  <c r="BL81" i="83"/>
  <c r="BM81" i="83"/>
  <c r="BN81" i="83"/>
  <c r="BO81" i="83"/>
  <c r="BP81" i="83"/>
  <c r="BQ81" i="83"/>
  <c r="BR81" i="83"/>
  <c r="BS81" i="83"/>
  <c r="BT81" i="83"/>
  <c r="BU81" i="83"/>
  <c r="BV81" i="83"/>
  <c r="BW81" i="83"/>
  <c r="BX81" i="83"/>
  <c r="C82" i="83"/>
  <c r="D82" i="83"/>
  <c r="E82" i="83"/>
  <c r="F82" i="83"/>
  <c r="G82" i="83"/>
  <c r="H82" i="83"/>
  <c r="I82" i="83"/>
  <c r="J82" i="83"/>
  <c r="K82" i="83"/>
  <c r="L82" i="83"/>
  <c r="M82" i="83"/>
  <c r="N82" i="83"/>
  <c r="O82" i="83"/>
  <c r="P82" i="83"/>
  <c r="Q82" i="83"/>
  <c r="R82" i="83"/>
  <c r="S82" i="83"/>
  <c r="T82" i="83"/>
  <c r="U82" i="83"/>
  <c r="V82" i="83"/>
  <c r="W82" i="83"/>
  <c r="X82" i="83"/>
  <c r="Y82" i="83"/>
  <c r="Z82" i="83"/>
  <c r="AA82" i="83"/>
  <c r="AB82" i="83"/>
  <c r="AC82" i="83"/>
  <c r="AD82" i="83"/>
  <c r="AE82" i="83"/>
  <c r="AF82" i="83"/>
  <c r="AG82" i="83"/>
  <c r="AH82" i="83"/>
  <c r="AI82" i="83"/>
  <c r="AJ82" i="83"/>
  <c r="AL82" i="83"/>
  <c r="AM82" i="83"/>
  <c r="AN82" i="83"/>
  <c r="AO82" i="83"/>
  <c r="AP82" i="83"/>
  <c r="AQ82" i="83"/>
  <c r="AR82" i="83"/>
  <c r="AS82" i="83"/>
  <c r="AT82" i="83"/>
  <c r="AU82" i="83"/>
  <c r="AV82" i="83"/>
  <c r="AW82" i="83"/>
  <c r="AX82" i="83"/>
  <c r="AY82" i="83"/>
  <c r="AZ82" i="83"/>
  <c r="BA82" i="83"/>
  <c r="BB82" i="83"/>
  <c r="BC82" i="83"/>
  <c r="BD82" i="83"/>
  <c r="BE82" i="83"/>
  <c r="BF82" i="83"/>
  <c r="BG82" i="83"/>
  <c r="BH82" i="83"/>
  <c r="BI82" i="83"/>
  <c r="BJ82" i="83"/>
  <c r="BK82" i="83"/>
  <c r="BL82" i="83"/>
  <c r="BM82" i="83"/>
  <c r="BN82" i="83"/>
  <c r="BO82" i="83"/>
  <c r="BP82" i="83"/>
  <c r="BQ82" i="83"/>
  <c r="BR82" i="83"/>
  <c r="BS82" i="83"/>
  <c r="BT82" i="83"/>
  <c r="BU82" i="83"/>
  <c r="BV82" i="83"/>
  <c r="BW82" i="83"/>
  <c r="BX82" i="83"/>
  <c r="C83" i="83"/>
  <c r="D83" i="83"/>
  <c r="E83" i="83"/>
  <c r="F83" i="83"/>
  <c r="G83" i="83"/>
  <c r="H83" i="83"/>
  <c r="I83" i="83"/>
  <c r="J83" i="83"/>
  <c r="K83" i="83"/>
  <c r="L83" i="83"/>
  <c r="M83" i="83"/>
  <c r="N83" i="83"/>
  <c r="O83" i="83"/>
  <c r="P83" i="83"/>
  <c r="Q83" i="83"/>
  <c r="R83" i="83"/>
  <c r="S83" i="83"/>
  <c r="T83" i="83"/>
  <c r="U83" i="83"/>
  <c r="V83" i="83"/>
  <c r="W83" i="83"/>
  <c r="X83" i="83"/>
  <c r="Y83" i="83"/>
  <c r="Z83" i="83"/>
  <c r="AA83" i="83"/>
  <c r="AB83" i="83"/>
  <c r="AC83" i="83"/>
  <c r="AD83" i="83"/>
  <c r="AE83" i="83"/>
  <c r="AF83" i="83"/>
  <c r="AG83" i="83"/>
  <c r="AH83" i="83"/>
  <c r="AI83" i="83"/>
  <c r="AJ83" i="83"/>
  <c r="AL83" i="83"/>
  <c r="AM83" i="83"/>
  <c r="AN83" i="83"/>
  <c r="AO83" i="83"/>
  <c r="AP83" i="83"/>
  <c r="AQ83" i="83"/>
  <c r="AR83" i="83"/>
  <c r="AS83" i="83"/>
  <c r="AT83" i="83"/>
  <c r="AU83" i="83"/>
  <c r="AV83" i="83"/>
  <c r="AW83" i="83"/>
  <c r="AX83" i="83"/>
  <c r="AY83" i="83"/>
  <c r="AZ83" i="83"/>
  <c r="BA83" i="83"/>
  <c r="BB83" i="83"/>
  <c r="BC83" i="83"/>
  <c r="BD83" i="83"/>
  <c r="BE83" i="83"/>
  <c r="BF83" i="83"/>
  <c r="BG83" i="83"/>
  <c r="BH83" i="83"/>
  <c r="BI83" i="83"/>
  <c r="BJ83" i="83"/>
  <c r="BK83" i="83"/>
  <c r="BL83" i="83"/>
  <c r="BM83" i="83"/>
  <c r="BN83" i="83"/>
  <c r="BO83" i="83"/>
  <c r="BP83" i="83"/>
  <c r="BQ83" i="83"/>
  <c r="BR83" i="83"/>
  <c r="BS83" i="83"/>
  <c r="BT83" i="83"/>
  <c r="BU83" i="83"/>
  <c r="BV83" i="83"/>
  <c r="BW83" i="83"/>
  <c r="BX83" i="83"/>
  <c r="C84" i="83"/>
  <c r="D84" i="83"/>
  <c r="E84" i="83"/>
  <c r="F84" i="83"/>
  <c r="G84" i="83"/>
  <c r="H84" i="83"/>
  <c r="I84" i="83"/>
  <c r="J84" i="83"/>
  <c r="K84" i="83"/>
  <c r="L84" i="83"/>
  <c r="M84" i="83"/>
  <c r="N84" i="83"/>
  <c r="O84" i="83"/>
  <c r="P84" i="83"/>
  <c r="Q84" i="83"/>
  <c r="R84" i="83"/>
  <c r="S84" i="83"/>
  <c r="T84" i="83"/>
  <c r="U84" i="83"/>
  <c r="V84" i="83"/>
  <c r="W84" i="83"/>
  <c r="X84" i="83"/>
  <c r="Y84" i="83"/>
  <c r="Z84" i="83"/>
  <c r="AA84" i="83"/>
  <c r="AB84" i="83"/>
  <c r="AC84" i="83"/>
  <c r="AD84" i="83"/>
  <c r="AE84" i="83"/>
  <c r="AF84" i="83"/>
  <c r="AG84" i="83"/>
  <c r="AH84" i="83"/>
  <c r="AI84" i="83"/>
  <c r="AJ84" i="83"/>
  <c r="AL84" i="83"/>
  <c r="AM84" i="83"/>
  <c r="AN84" i="83"/>
  <c r="AO84" i="83"/>
  <c r="AP84" i="83"/>
  <c r="AQ84" i="83"/>
  <c r="AR84" i="83"/>
  <c r="AS84" i="83"/>
  <c r="AT84" i="83"/>
  <c r="AU84" i="83"/>
  <c r="AV84" i="83"/>
  <c r="AW84" i="83"/>
  <c r="AX84" i="83"/>
  <c r="AY84" i="83"/>
  <c r="AZ84" i="83"/>
  <c r="BA84" i="83"/>
  <c r="BB84" i="83"/>
  <c r="BC84" i="83"/>
  <c r="BD84" i="83"/>
  <c r="BE84" i="83"/>
  <c r="BF84" i="83"/>
  <c r="BG84" i="83"/>
  <c r="BH84" i="83"/>
  <c r="BI84" i="83"/>
  <c r="BJ84" i="83"/>
  <c r="BK84" i="83"/>
  <c r="BL84" i="83"/>
  <c r="BM84" i="83"/>
  <c r="BN84" i="83"/>
  <c r="BO84" i="83"/>
  <c r="BP84" i="83"/>
  <c r="BQ84" i="83"/>
  <c r="BR84" i="83"/>
  <c r="BS84" i="83"/>
  <c r="BT84" i="83"/>
  <c r="BU84" i="83"/>
  <c r="BV84" i="83"/>
  <c r="BW84" i="83"/>
  <c r="BX84" i="83"/>
  <c r="C85" i="83"/>
  <c r="D85" i="83"/>
  <c r="E85" i="83"/>
  <c r="F85" i="83"/>
  <c r="G85" i="83"/>
  <c r="H85" i="83"/>
  <c r="I85" i="83"/>
  <c r="J85" i="83"/>
  <c r="K85" i="83"/>
  <c r="L85" i="83"/>
  <c r="M85" i="83"/>
  <c r="N85" i="83"/>
  <c r="O85" i="83"/>
  <c r="P85" i="83"/>
  <c r="Q85" i="83"/>
  <c r="R85" i="83"/>
  <c r="S85" i="83"/>
  <c r="T85" i="83"/>
  <c r="U85" i="83"/>
  <c r="V85" i="83"/>
  <c r="W85" i="83"/>
  <c r="X85" i="83"/>
  <c r="Y85" i="83"/>
  <c r="Z85" i="83"/>
  <c r="AA85" i="83"/>
  <c r="AB85" i="83"/>
  <c r="AC85" i="83"/>
  <c r="AD85" i="83"/>
  <c r="AE85" i="83"/>
  <c r="AF85" i="83"/>
  <c r="AG85" i="83"/>
  <c r="AH85" i="83"/>
  <c r="AI85" i="83"/>
  <c r="AJ85" i="83"/>
  <c r="AL85" i="83"/>
  <c r="AM85" i="83"/>
  <c r="AN85" i="83"/>
  <c r="AO85" i="83"/>
  <c r="AP85" i="83"/>
  <c r="AQ85" i="83"/>
  <c r="AR85" i="83"/>
  <c r="AS85" i="83"/>
  <c r="AT85" i="83"/>
  <c r="AU85" i="83"/>
  <c r="AV85" i="83"/>
  <c r="AW85" i="83"/>
  <c r="AX85" i="83"/>
  <c r="AY85" i="83"/>
  <c r="AZ85" i="83"/>
  <c r="BA85" i="83"/>
  <c r="BB85" i="83"/>
  <c r="BC85" i="83"/>
  <c r="BD85" i="83"/>
  <c r="BE85" i="83"/>
  <c r="BF85" i="83"/>
  <c r="BG85" i="83"/>
  <c r="BH85" i="83"/>
  <c r="BI85" i="83"/>
  <c r="BJ85" i="83"/>
  <c r="BK85" i="83"/>
  <c r="BL85" i="83"/>
  <c r="BM85" i="83"/>
  <c r="BN85" i="83"/>
  <c r="BO85" i="83"/>
  <c r="BP85" i="83"/>
  <c r="BQ85" i="83"/>
  <c r="BR85" i="83"/>
  <c r="BS85" i="83"/>
  <c r="BT85" i="83"/>
  <c r="BU85" i="83"/>
  <c r="BV85" i="83"/>
  <c r="BW85" i="83"/>
  <c r="BX85" i="83"/>
  <c r="C86" i="83"/>
  <c r="D86" i="83"/>
  <c r="E86" i="83"/>
  <c r="F86" i="83"/>
  <c r="G86" i="83"/>
  <c r="H86" i="83"/>
  <c r="I86" i="83"/>
  <c r="J86" i="83"/>
  <c r="K86" i="83"/>
  <c r="L86" i="83"/>
  <c r="M86" i="83"/>
  <c r="N86" i="83"/>
  <c r="O86" i="83"/>
  <c r="P86" i="83"/>
  <c r="Q86" i="83"/>
  <c r="R86" i="83"/>
  <c r="S86" i="83"/>
  <c r="T86" i="83"/>
  <c r="U86" i="83"/>
  <c r="V86" i="83"/>
  <c r="W86" i="83"/>
  <c r="X86" i="83"/>
  <c r="Y86" i="83"/>
  <c r="Z86" i="83"/>
  <c r="AA86" i="83"/>
  <c r="AB86" i="83"/>
  <c r="AC86" i="83"/>
  <c r="AD86" i="83"/>
  <c r="AE86" i="83"/>
  <c r="AF86" i="83"/>
  <c r="AG86" i="83"/>
  <c r="AH86" i="83"/>
  <c r="AI86" i="83"/>
  <c r="AJ86" i="83"/>
  <c r="AL86" i="83"/>
  <c r="AM86" i="83"/>
  <c r="AN86" i="83"/>
  <c r="AO86" i="83"/>
  <c r="AP86" i="83"/>
  <c r="AQ86" i="83"/>
  <c r="AR86" i="83"/>
  <c r="AS86" i="83"/>
  <c r="AT86" i="83"/>
  <c r="AU86" i="83"/>
  <c r="AV86" i="83"/>
  <c r="AW86" i="83"/>
  <c r="AX86" i="83"/>
  <c r="AY86" i="83"/>
  <c r="AZ86" i="83"/>
  <c r="BA86" i="83"/>
  <c r="BB86" i="83"/>
  <c r="BC86" i="83"/>
  <c r="BD86" i="83"/>
  <c r="BE86" i="83"/>
  <c r="BF86" i="83"/>
  <c r="BG86" i="83"/>
  <c r="BH86" i="83"/>
  <c r="BI86" i="83"/>
  <c r="BJ86" i="83"/>
  <c r="BK86" i="83"/>
  <c r="BL86" i="83"/>
  <c r="BM86" i="83"/>
  <c r="BN86" i="83"/>
  <c r="BO86" i="83"/>
  <c r="BP86" i="83"/>
  <c r="BQ86" i="83"/>
  <c r="BR86" i="83"/>
  <c r="BS86" i="83"/>
  <c r="BT86" i="83"/>
  <c r="BU86" i="83"/>
  <c r="BV86" i="83"/>
  <c r="BW86" i="83"/>
  <c r="BX86" i="83"/>
  <c r="C87" i="83"/>
  <c r="D87" i="83"/>
  <c r="E87" i="83"/>
  <c r="F87" i="83"/>
  <c r="G87" i="83"/>
  <c r="H87" i="83"/>
  <c r="I87" i="83"/>
  <c r="J87" i="83"/>
  <c r="K87" i="83"/>
  <c r="L87" i="83"/>
  <c r="M87" i="83"/>
  <c r="N87" i="83"/>
  <c r="O87" i="83"/>
  <c r="P87" i="83"/>
  <c r="Q87" i="83"/>
  <c r="R87" i="83"/>
  <c r="S87" i="83"/>
  <c r="T87" i="83"/>
  <c r="U87" i="83"/>
  <c r="V87" i="83"/>
  <c r="W87" i="83"/>
  <c r="X87" i="83"/>
  <c r="Y87" i="83"/>
  <c r="Z87" i="83"/>
  <c r="AA87" i="83"/>
  <c r="AB87" i="83"/>
  <c r="AC87" i="83"/>
  <c r="AD87" i="83"/>
  <c r="AE87" i="83"/>
  <c r="AF87" i="83"/>
  <c r="AG87" i="83"/>
  <c r="AH87" i="83"/>
  <c r="AI87" i="83"/>
  <c r="AJ87" i="83"/>
  <c r="AL87" i="83"/>
  <c r="AM87" i="83"/>
  <c r="AN87" i="83"/>
  <c r="AO87" i="83"/>
  <c r="AP87" i="83"/>
  <c r="AQ87" i="83"/>
  <c r="AR87" i="83"/>
  <c r="AS87" i="83"/>
  <c r="AT87" i="83"/>
  <c r="AU87" i="83"/>
  <c r="AV87" i="83"/>
  <c r="AW87" i="83"/>
  <c r="AX87" i="83"/>
  <c r="AY87" i="83"/>
  <c r="AZ87" i="83"/>
  <c r="BA87" i="83"/>
  <c r="BB87" i="83"/>
  <c r="BC87" i="83"/>
  <c r="BD87" i="83"/>
  <c r="BE87" i="83"/>
  <c r="BF87" i="83"/>
  <c r="BG87" i="83"/>
  <c r="BH87" i="83"/>
  <c r="BI87" i="83"/>
  <c r="BJ87" i="83"/>
  <c r="BK87" i="83"/>
  <c r="BL87" i="83"/>
  <c r="BM87" i="83"/>
  <c r="BN87" i="83"/>
  <c r="BO87" i="83"/>
  <c r="BP87" i="83"/>
  <c r="BQ87" i="83"/>
  <c r="BR87" i="83"/>
  <c r="BS87" i="83"/>
  <c r="BT87" i="83"/>
  <c r="BU87" i="83"/>
  <c r="BV87" i="83"/>
  <c r="BW87" i="83"/>
  <c r="BX87" i="83"/>
  <c r="C88" i="83"/>
  <c r="D88" i="83"/>
  <c r="E88" i="83"/>
  <c r="F88" i="83"/>
  <c r="G88" i="83"/>
  <c r="H88" i="83"/>
  <c r="I88" i="83"/>
  <c r="J88" i="83"/>
  <c r="K88" i="83"/>
  <c r="L88" i="83"/>
  <c r="M88" i="83"/>
  <c r="N88" i="83"/>
  <c r="O88" i="83"/>
  <c r="P88" i="83"/>
  <c r="Q88" i="83"/>
  <c r="R88" i="83"/>
  <c r="S88" i="83"/>
  <c r="T88" i="83"/>
  <c r="U88" i="83"/>
  <c r="V88" i="83"/>
  <c r="W88" i="83"/>
  <c r="X88" i="83"/>
  <c r="Y88" i="83"/>
  <c r="Z88" i="83"/>
  <c r="AA88" i="83"/>
  <c r="AB88" i="83"/>
  <c r="AC88" i="83"/>
  <c r="AD88" i="83"/>
  <c r="AE88" i="83"/>
  <c r="AF88" i="83"/>
  <c r="AG88" i="83"/>
  <c r="AH88" i="83"/>
  <c r="AI88" i="83"/>
  <c r="AJ88" i="83"/>
  <c r="AL88" i="83"/>
  <c r="AM88" i="83"/>
  <c r="AN88" i="83"/>
  <c r="AO88" i="83"/>
  <c r="AP88" i="83"/>
  <c r="AQ88" i="83"/>
  <c r="AR88" i="83"/>
  <c r="AS88" i="83"/>
  <c r="AT88" i="83"/>
  <c r="AU88" i="83"/>
  <c r="AV88" i="83"/>
  <c r="AW88" i="83"/>
  <c r="AX88" i="83"/>
  <c r="AY88" i="83"/>
  <c r="AZ88" i="83"/>
  <c r="BA88" i="83"/>
  <c r="BB88" i="83"/>
  <c r="BC88" i="83"/>
  <c r="BD88" i="83"/>
  <c r="BE88" i="83"/>
  <c r="BF88" i="83"/>
  <c r="BG88" i="83"/>
  <c r="BH88" i="83"/>
  <c r="BI88" i="83"/>
  <c r="BJ88" i="83"/>
  <c r="BK88" i="83"/>
  <c r="BL88" i="83"/>
  <c r="BM88" i="83"/>
  <c r="BN88" i="83"/>
  <c r="BO88" i="83"/>
  <c r="BP88" i="83"/>
  <c r="BQ88" i="83"/>
  <c r="BR88" i="83"/>
  <c r="BS88" i="83"/>
  <c r="BT88" i="83"/>
  <c r="BU88" i="83"/>
  <c r="BV88" i="83"/>
  <c r="BW88" i="83"/>
  <c r="BX88" i="83"/>
  <c r="C89" i="83"/>
  <c r="D89" i="83"/>
  <c r="E89" i="83"/>
  <c r="F89" i="83"/>
  <c r="G89" i="83"/>
  <c r="H89" i="83"/>
  <c r="I89" i="83"/>
  <c r="J89" i="83"/>
  <c r="K89" i="83"/>
  <c r="L89" i="83"/>
  <c r="M89" i="83"/>
  <c r="N89" i="83"/>
  <c r="O89" i="83"/>
  <c r="P89" i="83"/>
  <c r="Q89" i="83"/>
  <c r="R89" i="83"/>
  <c r="S89" i="83"/>
  <c r="T89" i="83"/>
  <c r="U89" i="83"/>
  <c r="V89" i="83"/>
  <c r="W89" i="83"/>
  <c r="X89" i="83"/>
  <c r="Y89" i="83"/>
  <c r="Z89" i="83"/>
  <c r="AA89" i="83"/>
  <c r="AB89" i="83"/>
  <c r="AC89" i="83"/>
  <c r="AD89" i="83"/>
  <c r="AE89" i="83"/>
  <c r="AF89" i="83"/>
  <c r="AG89" i="83"/>
  <c r="AH89" i="83"/>
  <c r="AI89" i="83"/>
  <c r="AJ89" i="83"/>
  <c r="AL89" i="83"/>
  <c r="AM89" i="83"/>
  <c r="AN89" i="83"/>
  <c r="AO89" i="83"/>
  <c r="AP89" i="83"/>
  <c r="AQ89" i="83"/>
  <c r="AR89" i="83"/>
  <c r="AS89" i="83"/>
  <c r="AT89" i="83"/>
  <c r="AU89" i="83"/>
  <c r="AV89" i="83"/>
  <c r="AW89" i="83"/>
  <c r="AX89" i="83"/>
  <c r="AY89" i="83"/>
  <c r="AZ89" i="83"/>
  <c r="BA89" i="83"/>
  <c r="BB89" i="83"/>
  <c r="BC89" i="83"/>
  <c r="BD89" i="83"/>
  <c r="BE89" i="83"/>
  <c r="BF89" i="83"/>
  <c r="BG89" i="83"/>
  <c r="BH89" i="83"/>
  <c r="BI89" i="83"/>
  <c r="BJ89" i="83"/>
  <c r="BK89" i="83"/>
  <c r="BL89" i="83"/>
  <c r="BM89" i="83"/>
  <c r="BN89" i="83"/>
  <c r="BO89" i="83"/>
  <c r="BP89" i="83"/>
  <c r="BQ89" i="83"/>
  <c r="BR89" i="83"/>
  <c r="BS89" i="83"/>
  <c r="BT89" i="83"/>
  <c r="BU89" i="83"/>
  <c r="BV89" i="83"/>
  <c r="BW89" i="83"/>
  <c r="BX89" i="83"/>
  <c r="C90" i="83"/>
  <c r="D90" i="83"/>
  <c r="E90" i="83"/>
  <c r="F90" i="83"/>
  <c r="G90" i="83"/>
  <c r="H90" i="83"/>
  <c r="I90" i="83"/>
  <c r="J90" i="83"/>
  <c r="K90" i="83"/>
  <c r="L90" i="83"/>
  <c r="M90" i="83"/>
  <c r="N90" i="83"/>
  <c r="O90" i="83"/>
  <c r="P90" i="83"/>
  <c r="Q90" i="83"/>
  <c r="R90" i="83"/>
  <c r="S90" i="83"/>
  <c r="T90" i="83"/>
  <c r="U90" i="83"/>
  <c r="V90" i="83"/>
  <c r="W90" i="83"/>
  <c r="X90" i="83"/>
  <c r="Y90" i="83"/>
  <c r="Z90" i="83"/>
  <c r="AA90" i="83"/>
  <c r="AB90" i="83"/>
  <c r="AC90" i="83"/>
  <c r="AD90" i="83"/>
  <c r="AE90" i="83"/>
  <c r="AF90" i="83"/>
  <c r="AG90" i="83"/>
  <c r="AH90" i="83"/>
  <c r="AI90" i="83"/>
  <c r="AJ90" i="83"/>
  <c r="AK90" i="83"/>
  <c r="AL90" i="83"/>
  <c r="AM90" i="83"/>
  <c r="AN90" i="83"/>
  <c r="AO90" i="83"/>
  <c r="AP90" i="83"/>
  <c r="AQ90" i="83"/>
  <c r="AR90" i="83"/>
  <c r="AS90" i="83"/>
  <c r="AT90" i="83"/>
  <c r="AU90" i="83"/>
  <c r="AV90" i="83"/>
  <c r="AW90" i="83"/>
  <c r="AX90" i="83"/>
  <c r="AY90" i="83"/>
  <c r="AZ90" i="83"/>
  <c r="BA90" i="83"/>
  <c r="BB90" i="83"/>
  <c r="BC90" i="83"/>
  <c r="BD90" i="83"/>
  <c r="BE90" i="83"/>
  <c r="BF90" i="83"/>
  <c r="BG90" i="83"/>
  <c r="BH90" i="83"/>
  <c r="BI90" i="83"/>
  <c r="BJ90" i="83"/>
  <c r="BK90" i="83"/>
  <c r="BL90" i="83"/>
  <c r="BM90" i="83"/>
  <c r="BN90" i="83"/>
  <c r="BO90" i="83"/>
  <c r="BP90" i="83"/>
  <c r="BQ90" i="83"/>
  <c r="BR90" i="83"/>
  <c r="BS90" i="83"/>
  <c r="BT90" i="83"/>
  <c r="BU90" i="83"/>
  <c r="BV90" i="83"/>
  <c r="BW90" i="83"/>
  <c r="BX90" i="83"/>
  <c r="C91" i="83"/>
  <c r="D91" i="83"/>
  <c r="E91" i="83"/>
  <c r="F91" i="83"/>
  <c r="G91" i="83"/>
  <c r="H91" i="83"/>
  <c r="I91" i="83"/>
  <c r="J91" i="83"/>
  <c r="K91" i="83"/>
  <c r="L91" i="83"/>
  <c r="M91" i="83"/>
  <c r="N91" i="83"/>
  <c r="O91" i="83"/>
  <c r="P91" i="83"/>
  <c r="Q91" i="83"/>
  <c r="R91" i="83"/>
  <c r="S91" i="83"/>
  <c r="T91" i="83"/>
  <c r="U91" i="83"/>
  <c r="V91" i="83"/>
  <c r="W91" i="83"/>
  <c r="X91" i="83"/>
  <c r="Y91" i="83"/>
  <c r="Z91" i="83"/>
  <c r="AA91" i="83"/>
  <c r="AB91" i="83"/>
  <c r="AC91" i="83"/>
  <c r="AD91" i="83"/>
  <c r="AE91" i="83"/>
  <c r="AF91" i="83"/>
  <c r="AG91" i="83"/>
  <c r="AH91" i="83"/>
  <c r="AI91" i="83"/>
  <c r="AJ91" i="83"/>
  <c r="AL91" i="83"/>
  <c r="AM91" i="83"/>
  <c r="AN91" i="83"/>
  <c r="AO91" i="83"/>
  <c r="AP91" i="83"/>
  <c r="AQ91" i="83"/>
  <c r="AR91" i="83"/>
  <c r="AS91" i="83"/>
  <c r="AT91" i="83"/>
  <c r="AU91" i="83"/>
  <c r="AV91" i="83"/>
  <c r="AW91" i="83"/>
  <c r="AX91" i="83"/>
  <c r="AY91" i="83"/>
  <c r="AZ91" i="83"/>
  <c r="BA91" i="83"/>
  <c r="BB91" i="83"/>
  <c r="BC91" i="83"/>
  <c r="BD91" i="83"/>
  <c r="BE91" i="83"/>
  <c r="BF91" i="83"/>
  <c r="BG91" i="83"/>
  <c r="BH91" i="83"/>
  <c r="BI91" i="83"/>
  <c r="BJ91" i="83"/>
  <c r="BK91" i="83"/>
  <c r="BL91" i="83"/>
  <c r="BM91" i="83"/>
  <c r="BN91" i="83"/>
  <c r="BO91" i="83"/>
  <c r="BP91" i="83"/>
  <c r="BQ91" i="83"/>
  <c r="BR91" i="83"/>
  <c r="BS91" i="83"/>
  <c r="BT91" i="83"/>
  <c r="BU91" i="83"/>
  <c r="BV91" i="83"/>
  <c r="BW91" i="83"/>
  <c r="BX91" i="83"/>
  <c r="C92" i="83"/>
  <c r="D92" i="83"/>
  <c r="E92" i="83"/>
  <c r="F92" i="83"/>
  <c r="G92" i="83"/>
  <c r="H92" i="83"/>
  <c r="I92" i="83"/>
  <c r="J92" i="83"/>
  <c r="K92" i="83"/>
  <c r="L92" i="83"/>
  <c r="M92" i="83"/>
  <c r="N92" i="83"/>
  <c r="O92" i="83"/>
  <c r="P92" i="83"/>
  <c r="Q92" i="83"/>
  <c r="R92" i="83"/>
  <c r="S92" i="83"/>
  <c r="T92" i="83"/>
  <c r="U92" i="83"/>
  <c r="V92" i="83"/>
  <c r="W92" i="83"/>
  <c r="X92" i="83"/>
  <c r="Y92" i="83"/>
  <c r="Z92" i="83"/>
  <c r="AA92" i="83"/>
  <c r="AB92" i="83"/>
  <c r="AC92" i="83"/>
  <c r="AD92" i="83"/>
  <c r="AE92" i="83"/>
  <c r="AF92" i="83"/>
  <c r="AG92" i="83"/>
  <c r="AH92" i="83"/>
  <c r="AI92" i="83"/>
  <c r="AJ92" i="83"/>
  <c r="AL92" i="83"/>
  <c r="AM92" i="83"/>
  <c r="AN92" i="83"/>
  <c r="AO92" i="83"/>
  <c r="AP92" i="83"/>
  <c r="AQ92" i="83"/>
  <c r="AR92" i="83"/>
  <c r="AS92" i="83"/>
  <c r="AT92" i="83"/>
  <c r="AU92" i="83"/>
  <c r="AV92" i="83"/>
  <c r="AW92" i="83"/>
  <c r="AX92" i="83"/>
  <c r="AY92" i="83"/>
  <c r="AZ92" i="83"/>
  <c r="BA92" i="83"/>
  <c r="BB92" i="83"/>
  <c r="BC92" i="83"/>
  <c r="BD92" i="83"/>
  <c r="BE92" i="83"/>
  <c r="BF92" i="83"/>
  <c r="BG92" i="83"/>
  <c r="BH92" i="83"/>
  <c r="BI92" i="83"/>
  <c r="BJ92" i="83"/>
  <c r="BK92" i="83"/>
  <c r="BL92" i="83"/>
  <c r="BM92" i="83"/>
  <c r="BN92" i="83"/>
  <c r="BO92" i="83"/>
  <c r="BP92" i="83"/>
  <c r="BQ92" i="83"/>
  <c r="BR92" i="83"/>
  <c r="BS92" i="83"/>
  <c r="BT92" i="83"/>
  <c r="BU92" i="83"/>
  <c r="BV92" i="83"/>
  <c r="BW92" i="83"/>
  <c r="BX92" i="83"/>
  <c r="C93" i="83"/>
  <c r="D93" i="83"/>
  <c r="E93" i="83"/>
  <c r="F93" i="83"/>
  <c r="G93" i="83"/>
  <c r="H93" i="83"/>
  <c r="I93" i="83"/>
  <c r="J93" i="83"/>
  <c r="K93" i="83"/>
  <c r="L93" i="83"/>
  <c r="M93" i="83"/>
  <c r="N93" i="83"/>
  <c r="O93" i="83"/>
  <c r="P93" i="83"/>
  <c r="Q93" i="83"/>
  <c r="R93" i="83"/>
  <c r="S93" i="83"/>
  <c r="T93" i="83"/>
  <c r="U93" i="83"/>
  <c r="V93" i="83"/>
  <c r="W93" i="83"/>
  <c r="X93" i="83"/>
  <c r="Y93" i="83"/>
  <c r="Z93" i="83"/>
  <c r="AA93" i="83"/>
  <c r="AB93" i="83"/>
  <c r="AC93" i="83"/>
  <c r="AD93" i="83"/>
  <c r="AE93" i="83"/>
  <c r="AF93" i="83"/>
  <c r="AG93" i="83"/>
  <c r="AH93" i="83"/>
  <c r="AI93" i="83"/>
  <c r="AJ93" i="83"/>
  <c r="AL93" i="83"/>
  <c r="AM93" i="83"/>
  <c r="AN93" i="83"/>
  <c r="AO93" i="83"/>
  <c r="AP93" i="83"/>
  <c r="AQ93" i="83"/>
  <c r="AR93" i="83"/>
  <c r="AS93" i="83"/>
  <c r="AT93" i="83"/>
  <c r="AU93" i="83"/>
  <c r="AV93" i="83"/>
  <c r="AW93" i="83"/>
  <c r="AX93" i="83"/>
  <c r="AY93" i="83"/>
  <c r="AZ93" i="83"/>
  <c r="BA93" i="83"/>
  <c r="BB93" i="83"/>
  <c r="BC93" i="83"/>
  <c r="BD93" i="83"/>
  <c r="BE93" i="83"/>
  <c r="BF93" i="83"/>
  <c r="BG93" i="83"/>
  <c r="BH93" i="83"/>
  <c r="BI93" i="83"/>
  <c r="BJ93" i="83"/>
  <c r="BK93" i="83"/>
  <c r="BL93" i="83"/>
  <c r="BM93" i="83"/>
  <c r="BN93" i="83"/>
  <c r="BO93" i="83"/>
  <c r="BP93" i="83"/>
  <c r="BQ93" i="83"/>
  <c r="BR93" i="83"/>
  <c r="BS93" i="83"/>
  <c r="BT93" i="83"/>
  <c r="BU93" i="83"/>
  <c r="BV93" i="83"/>
  <c r="BW93" i="83"/>
  <c r="BX93" i="83"/>
  <c r="C94" i="83"/>
  <c r="D94" i="83"/>
  <c r="E94" i="83"/>
  <c r="F94" i="83"/>
  <c r="G94" i="83"/>
  <c r="H94" i="83"/>
  <c r="I94" i="83"/>
  <c r="J94" i="83"/>
  <c r="K94" i="83"/>
  <c r="L94" i="83"/>
  <c r="M94" i="83"/>
  <c r="N94" i="83"/>
  <c r="O94" i="83"/>
  <c r="P94" i="83"/>
  <c r="Q94" i="83"/>
  <c r="R94" i="83"/>
  <c r="S94" i="83"/>
  <c r="T94" i="83"/>
  <c r="U94" i="83"/>
  <c r="V94" i="83"/>
  <c r="W94" i="83"/>
  <c r="X94" i="83"/>
  <c r="Y94" i="83"/>
  <c r="Z94" i="83"/>
  <c r="AA94" i="83"/>
  <c r="AB94" i="83"/>
  <c r="AC94" i="83"/>
  <c r="AD94" i="83"/>
  <c r="AE94" i="83"/>
  <c r="AF94" i="83"/>
  <c r="AG94" i="83"/>
  <c r="AH94" i="83"/>
  <c r="AI94" i="83"/>
  <c r="AJ94" i="83"/>
  <c r="AL94" i="83"/>
  <c r="AM94" i="83"/>
  <c r="AN94" i="83"/>
  <c r="AO94" i="83"/>
  <c r="AP94" i="83"/>
  <c r="AQ94" i="83"/>
  <c r="AR94" i="83"/>
  <c r="AS94" i="83"/>
  <c r="AT94" i="83"/>
  <c r="AU94" i="83"/>
  <c r="AV94" i="83"/>
  <c r="AW94" i="83"/>
  <c r="AX94" i="83"/>
  <c r="AY94" i="83"/>
  <c r="AZ94" i="83"/>
  <c r="BA94" i="83"/>
  <c r="BB94" i="83"/>
  <c r="BC94" i="83"/>
  <c r="BD94" i="83"/>
  <c r="BE94" i="83"/>
  <c r="BF94" i="83"/>
  <c r="BG94" i="83"/>
  <c r="BH94" i="83"/>
  <c r="BI94" i="83"/>
  <c r="BJ94" i="83"/>
  <c r="BK94" i="83"/>
  <c r="BL94" i="83"/>
  <c r="BM94" i="83"/>
  <c r="BN94" i="83"/>
  <c r="BO94" i="83"/>
  <c r="BP94" i="83"/>
  <c r="BQ94" i="83"/>
  <c r="BR94" i="83"/>
  <c r="BS94" i="83"/>
  <c r="BT94" i="83"/>
  <c r="BU94" i="83"/>
  <c r="BV94" i="83"/>
  <c r="BW94" i="83"/>
  <c r="BX94" i="83"/>
  <c r="C95" i="83"/>
  <c r="D95" i="83"/>
  <c r="E95" i="83"/>
  <c r="F95" i="83"/>
  <c r="G95" i="83"/>
  <c r="H95" i="83"/>
  <c r="I95" i="83"/>
  <c r="J95" i="83"/>
  <c r="K95" i="83"/>
  <c r="L95" i="83"/>
  <c r="M95" i="83"/>
  <c r="N95" i="83"/>
  <c r="O95" i="83"/>
  <c r="P95" i="83"/>
  <c r="Q95" i="83"/>
  <c r="R95" i="83"/>
  <c r="S95" i="83"/>
  <c r="T95" i="83"/>
  <c r="U95" i="83"/>
  <c r="V95" i="83"/>
  <c r="W95" i="83"/>
  <c r="X95" i="83"/>
  <c r="Y95" i="83"/>
  <c r="Z95" i="83"/>
  <c r="AA95" i="83"/>
  <c r="AB95" i="83"/>
  <c r="AC95" i="83"/>
  <c r="AD95" i="83"/>
  <c r="AE95" i="83"/>
  <c r="AF95" i="83"/>
  <c r="AG95" i="83"/>
  <c r="AH95" i="83"/>
  <c r="AI95" i="83"/>
  <c r="AJ95" i="83"/>
  <c r="AL95" i="83"/>
  <c r="AM95" i="83"/>
  <c r="AN95" i="83"/>
  <c r="AO95" i="83"/>
  <c r="AP95" i="83"/>
  <c r="AQ95" i="83"/>
  <c r="AR95" i="83"/>
  <c r="AS95" i="83"/>
  <c r="AT95" i="83"/>
  <c r="AU95" i="83"/>
  <c r="AV95" i="83"/>
  <c r="AW95" i="83"/>
  <c r="AX95" i="83"/>
  <c r="AY95" i="83"/>
  <c r="AZ95" i="83"/>
  <c r="BA95" i="83"/>
  <c r="BB95" i="83"/>
  <c r="BC95" i="83"/>
  <c r="BD95" i="83"/>
  <c r="BE95" i="83"/>
  <c r="BF95" i="83"/>
  <c r="BG95" i="83"/>
  <c r="BH95" i="83"/>
  <c r="BI95" i="83"/>
  <c r="BJ95" i="83"/>
  <c r="BK95" i="83"/>
  <c r="BL95" i="83"/>
  <c r="BM95" i="83"/>
  <c r="BN95" i="83"/>
  <c r="BO95" i="83"/>
  <c r="BP95" i="83"/>
  <c r="BQ95" i="83"/>
  <c r="BR95" i="83"/>
  <c r="BS95" i="83"/>
  <c r="BT95" i="83"/>
  <c r="BU95" i="83"/>
  <c r="BV95" i="83"/>
  <c r="BW95" i="83"/>
  <c r="BX95" i="83"/>
  <c r="C96" i="83"/>
  <c r="D96" i="83"/>
  <c r="E96" i="83"/>
  <c r="F96" i="83"/>
  <c r="G96" i="83"/>
  <c r="H96" i="83"/>
  <c r="I96" i="83"/>
  <c r="J96" i="83"/>
  <c r="K96" i="83"/>
  <c r="L96" i="83"/>
  <c r="M96" i="83"/>
  <c r="N96" i="83"/>
  <c r="O96" i="83"/>
  <c r="P96" i="83"/>
  <c r="Q96" i="83"/>
  <c r="R96" i="83"/>
  <c r="S96" i="83"/>
  <c r="T96" i="83"/>
  <c r="U96" i="83"/>
  <c r="V96" i="83"/>
  <c r="W96" i="83"/>
  <c r="X96" i="83"/>
  <c r="Y96" i="83"/>
  <c r="Z96" i="83"/>
  <c r="AA96" i="83"/>
  <c r="AB96" i="83"/>
  <c r="AC96" i="83"/>
  <c r="AD96" i="83"/>
  <c r="AE96" i="83"/>
  <c r="AF96" i="83"/>
  <c r="AG96" i="83"/>
  <c r="AH96" i="83"/>
  <c r="AI96" i="83"/>
  <c r="AJ96" i="83"/>
  <c r="AL96" i="83"/>
  <c r="AM96" i="83"/>
  <c r="AN96" i="83"/>
  <c r="AO96" i="83"/>
  <c r="AP96" i="83"/>
  <c r="AQ96" i="83"/>
  <c r="AR96" i="83"/>
  <c r="AS96" i="83"/>
  <c r="AT96" i="83"/>
  <c r="AU96" i="83"/>
  <c r="AV96" i="83"/>
  <c r="AW96" i="83"/>
  <c r="AX96" i="83"/>
  <c r="AY96" i="83"/>
  <c r="AZ96" i="83"/>
  <c r="BA96" i="83"/>
  <c r="BB96" i="83"/>
  <c r="BC96" i="83"/>
  <c r="BD96" i="83"/>
  <c r="BE96" i="83"/>
  <c r="BF96" i="83"/>
  <c r="BG96" i="83"/>
  <c r="BH96" i="83"/>
  <c r="BI96" i="83"/>
  <c r="BJ96" i="83"/>
  <c r="BK96" i="83"/>
  <c r="BL96" i="83"/>
  <c r="BM96" i="83"/>
  <c r="BN96" i="83"/>
  <c r="BO96" i="83"/>
  <c r="BP96" i="83"/>
  <c r="BQ96" i="83"/>
  <c r="BR96" i="83"/>
  <c r="BS96" i="83"/>
  <c r="BT96" i="83"/>
  <c r="BU96" i="83"/>
  <c r="BV96" i="83"/>
  <c r="BW96" i="83"/>
  <c r="BX96" i="83"/>
  <c r="C97" i="83"/>
  <c r="D97" i="83"/>
  <c r="E97" i="83"/>
  <c r="F97" i="83"/>
  <c r="G97" i="83"/>
  <c r="H97" i="83"/>
  <c r="I97" i="83"/>
  <c r="J97" i="83"/>
  <c r="K97" i="83"/>
  <c r="L97" i="83"/>
  <c r="M97" i="83"/>
  <c r="N97" i="83"/>
  <c r="O97" i="83"/>
  <c r="P97" i="83"/>
  <c r="Q97" i="83"/>
  <c r="R97" i="83"/>
  <c r="S97" i="83"/>
  <c r="T97" i="83"/>
  <c r="U97" i="83"/>
  <c r="V97" i="83"/>
  <c r="W97" i="83"/>
  <c r="X97" i="83"/>
  <c r="Y97" i="83"/>
  <c r="Z97" i="83"/>
  <c r="AA97" i="83"/>
  <c r="AB97" i="83"/>
  <c r="AC97" i="83"/>
  <c r="AD97" i="83"/>
  <c r="AE97" i="83"/>
  <c r="AF97" i="83"/>
  <c r="AG97" i="83"/>
  <c r="AH97" i="83"/>
  <c r="AI97" i="83"/>
  <c r="AJ97" i="83"/>
  <c r="AL97" i="83"/>
  <c r="AM97" i="83"/>
  <c r="AN97" i="83"/>
  <c r="AO97" i="83"/>
  <c r="AP97" i="83"/>
  <c r="AQ97" i="83"/>
  <c r="AR97" i="83"/>
  <c r="AS97" i="83"/>
  <c r="AT97" i="83"/>
  <c r="AU97" i="83"/>
  <c r="AV97" i="83"/>
  <c r="AW97" i="83"/>
  <c r="AX97" i="83"/>
  <c r="AY97" i="83"/>
  <c r="AZ97" i="83"/>
  <c r="BA97" i="83"/>
  <c r="BB97" i="83"/>
  <c r="BC97" i="83"/>
  <c r="BD97" i="83"/>
  <c r="BE97" i="83"/>
  <c r="BF97" i="83"/>
  <c r="BG97" i="83"/>
  <c r="BH97" i="83"/>
  <c r="BI97" i="83"/>
  <c r="BJ97" i="83"/>
  <c r="BK97" i="83"/>
  <c r="BL97" i="83"/>
  <c r="BM97" i="83"/>
  <c r="BN97" i="83"/>
  <c r="BO97" i="83"/>
  <c r="BP97" i="83"/>
  <c r="BQ97" i="83"/>
  <c r="BR97" i="83"/>
  <c r="BS97" i="83"/>
  <c r="BT97" i="83"/>
  <c r="BU97" i="83"/>
  <c r="BV97" i="83"/>
  <c r="BW97" i="83"/>
  <c r="BX97" i="83"/>
  <c r="C98" i="83"/>
  <c r="D98" i="83"/>
  <c r="E98" i="83"/>
  <c r="F98" i="83"/>
  <c r="G98" i="83"/>
  <c r="H98" i="83"/>
  <c r="I98" i="83"/>
  <c r="J98" i="83"/>
  <c r="K98" i="83"/>
  <c r="L98" i="83"/>
  <c r="M98" i="83"/>
  <c r="N98" i="83"/>
  <c r="O98" i="83"/>
  <c r="P98" i="83"/>
  <c r="Q98" i="83"/>
  <c r="R98" i="83"/>
  <c r="S98" i="83"/>
  <c r="T98" i="83"/>
  <c r="U98" i="83"/>
  <c r="V98" i="83"/>
  <c r="W98" i="83"/>
  <c r="X98" i="83"/>
  <c r="Y98" i="83"/>
  <c r="Z98" i="83"/>
  <c r="AA98" i="83"/>
  <c r="AB98" i="83"/>
  <c r="AC98" i="83"/>
  <c r="AD98" i="83"/>
  <c r="AE98" i="83"/>
  <c r="AF98" i="83"/>
  <c r="AG98" i="83"/>
  <c r="AH98" i="83"/>
  <c r="AI98" i="83"/>
  <c r="AJ98" i="83"/>
  <c r="AL98" i="83"/>
  <c r="AM98" i="83"/>
  <c r="AN98" i="83"/>
  <c r="AO98" i="83"/>
  <c r="AP98" i="83"/>
  <c r="AQ98" i="83"/>
  <c r="AR98" i="83"/>
  <c r="AS98" i="83"/>
  <c r="AT98" i="83"/>
  <c r="AU98" i="83"/>
  <c r="AV98" i="83"/>
  <c r="AW98" i="83"/>
  <c r="AX98" i="83"/>
  <c r="AY98" i="83"/>
  <c r="AZ98" i="83"/>
  <c r="BA98" i="83"/>
  <c r="BB98" i="83"/>
  <c r="BC98" i="83"/>
  <c r="BD98" i="83"/>
  <c r="BE98" i="83"/>
  <c r="BF98" i="83"/>
  <c r="BG98" i="83"/>
  <c r="BH98" i="83"/>
  <c r="BI98" i="83"/>
  <c r="BJ98" i="83"/>
  <c r="BK98" i="83"/>
  <c r="BL98" i="83"/>
  <c r="BM98" i="83"/>
  <c r="BN98" i="83"/>
  <c r="BO98" i="83"/>
  <c r="BP98" i="83"/>
  <c r="BQ98" i="83"/>
  <c r="BR98" i="83"/>
  <c r="BS98" i="83"/>
  <c r="BT98" i="83"/>
  <c r="BU98" i="83"/>
  <c r="BV98" i="83"/>
  <c r="BW98" i="83"/>
  <c r="BX98" i="83"/>
  <c r="C99" i="83"/>
  <c r="D99" i="83"/>
  <c r="E99" i="83"/>
  <c r="F99" i="83"/>
  <c r="G99" i="83"/>
  <c r="H99" i="83"/>
  <c r="I99" i="83"/>
  <c r="J99" i="83"/>
  <c r="K99" i="83"/>
  <c r="L99" i="83"/>
  <c r="M99" i="83"/>
  <c r="N99" i="83"/>
  <c r="O99" i="83"/>
  <c r="P99" i="83"/>
  <c r="Q99" i="83"/>
  <c r="R99" i="83"/>
  <c r="S99" i="83"/>
  <c r="T99" i="83"/>
  <c r="U99" i="83"/>
  <c r="V99" i="83"/>
  <c r="W99" i="83"/>
  <c r="X99" i="83"/>
  <c r="Y99" i="83"/>
  <c r="Z99" i="83"/>
  <c r="AA99" i="83"/>
  <c r="AB99" i="83"/>
  <c r="AC99" i="83"/>
  <c r="AD99" i="83"/>
  <c r="AE99" i="83"/>
  <c r="AF99" i="83"/>
  <c r="AG99" i="83"/>
  <c r="AH99" i="83"/>
  <c r="AI99" i="83"/>
  <c r="AJ99" i="83"/>
  <c r="AL99" i="83"/>
  <c r="AM99" i="83"/>
  <c r="AN99" i="83"/>
  <c r="AO99" i="83"/>
  <c r="AP99" i="83"/>
  <c r="AQ99" i="83"/>
  <c r="AR99" i="83"/>
  <c r="AS99" i="83"/>
  <c r="AT99" i="83"/>
  <c r="AU99" i="83"/>
  <c r="AV99" i="83"/>
  <c r="AW99" i="83"/>
  <c r="AX99" i="83"/>
  <c r="AY99" i="83"/>
  <c r="AZ99" i="83"/>
  <c r="BA99" i="83"/>
  <c r="BB99" i="83"/>
  <c r="BC99" i="83"/>
  <c r="BD99" i="83"/>
  <c r="BE99" i="83"/>
  <c r="BF99" i="83"/>
  <c r="BG99" i="83"/>
  <c r="BH99" i="83"/>
  <c r="BI99" i="83"/>
  <c r="BJ99" i="83"/>
  <c r="BK99" i="83"/>
  <c r="BL99" i="83"/>
  <c r="BM99" i="83"/>
  <c r="BN99" i="83"/>
  <c r="BO99" i="83"/>
  <c r="BP99" i="83"/>
  <c r="BQ99" i="83"/>
  <c r="BR99" i="83"/>
  <c r="BS99" i="83"/>
  <c r="BT99" i="83"/>
  <c r="BU99" i="83"/>
  <c r="BV99" i="83"/>
  <c r="BW99" i="83"/>
  <c r="BX99" i="83"/>
  <c r="C100" i="83"/>
  <c r="D100" i="83"/>
  <c r="E100" i="83"/>
  <c r="F100" i="83"/>
  <c r="G100" i="83"/>
  <c r="H100" i="83"/>
  <c r="I100" i="83"/>
  <c r="J100" i="83"/>
  <c r="K100" i="83"/>
  <c r="L100" i="83"/>
  <c r="M100" i="83"/>
  <c r="N100" i="83"/>
  <c r="O100" i="83"/>
  <c r="P100" i="83"/>
  <c r="Q100" i="83"/>
  <c r="R100" i="83"/>
  <c r="S100" i="83"/>
  <c r="T100" i="83"/>
  <c r="U100" i="83"/>
  <c r="V100" i="83"/>
  <c r="W100" i="83"/>
  <c r="X100" i="83"/>
  <c r="Y100" i="83"/>
  <c r="Z100" i="83"/>
  <c r="AA100" i="83"/>
  <c r="AB100" i="83"/>
  <c r="AC100" i="83"/>
  <c r="AD100" i="83"/>
  <c r="AE100" i="83"/>
  <c r="AF100" i="83"/>
  <c r="AG100" i="83"/>
  <c r="AH100" i="83"/>
  <c r="AI100" i="83"/>
  <c r="AJ100" i="83"/>
  <c r="AL100" i="83"/>
  <c r="AM100" i="83"/>
  <c r="AN100" i="83"/>
  <c r="AO100" i="83"/>
  <c r="AP100" i="83"/>
  <c r="AQ100" i="83"/>
  <c r="AR100" i="83"/>
  <c r="AS100" i="83"/>
  <c r="AT100" i="83"/>
  <c r="AU100" i="83"/>
  <c r="AV100" i="83"/>
  <c r="AW100" i="83"/>
  <c r="AX100" i="83"/>
  <c r="AY100" i="83"/>
  <c r="AZ100" i="83"/>
  <c r="BA100" i="83"/>
  <c r="BB100" i="83"/>
  <c r="BC100" i="83"/>
  <c r="BD100" i="83"/>
  <c r="BE100" i="83"/>
  <c r="BF100" i="83"/>
  <c r="BG100" i="83"/>
  <c r="BH100" i="83"/>
  <c r="BI100" i="83"/>
  <c r="BJ100" i="83"/>
  <c r="BK100" i="83"/>
  <c r="BL100" i="83"/>
  <c r="BM100" i="83"/>
  <c r="BN100" i="83"/>
  <c r="BO100" i="83"/>
  <c r="BP100" i="83"/>
  <c r="BQ100" i="83"/>
  <c r="BR100" i="83"/>
  <c r="BS100" i="83"/>
  <c r="BT100" i="83"/>
  <c r="BU100" i="83"/>
  <c r="BV100" i="83"/>
  <c r="BW100" i="83"/>
  <c r="BX100" i="83"/>
  <c r="C101" i="83"/>
  <c r="D101" i="83"/>
  <c r="E101" i="83"/>
  <c r="F101" i="83"/>
  <c r="G101" i="83"/>
  <c r="H101" i="83"/>
  <c r="I101" i="83"/>
  <c r="J101" i="83"/>
  <c r="K101" i="83"/>
  <c r="L101" i="83"/>
  <c r="M101" i="83"/>
  <c r="N101" i="83"/>
  <c r="O101" i="83"/>
  <c r="P101" i="83"/>
  <c r="Q101" i="83"/>
  <c r="R101" i="83"/>
  <c r="S101" i="83"/>
  <c r="T101" i="83"/>
  <c r="U101" i="83"/>
  <c r="V101" i="83"/>
  <c r="W101" i="83"/>
  <c r="X101" i="83"/>
  <c r="Y101" i="83"/>
  <c r="Z101" i="83"/>
  <c r="AA101" i="83"/>
  <c r="AB101" i="83"/>
  <c r="AC101" i="83"/>
  <c r="AD101" i="83"/>
  <c r="AE101" i="83"/>
  <c r="AF101" i="83"/>
  <c r="AG101" i="83"/>
  <c r="AH101" i="83"/>
  <c r="AI101" i="83"/>
  <c r="AJ101" i="83"/>
  <c r="AL101" i="83"/>
  <c r="AM101" i="83"/>
  <c r="AN101" i="83"/>
  <c r="AO101" i="83"/>
  <c r="AP101" i="83"/>
  <c r="AQ101" i="83"/>
  <c r="AR101" i="83"/>
  <c r="AS101" i="83"/>
  <c r="AT101" i="83"/>
  <c r="AU101" i="83"/>
  <c r="AV101" i="83"/>
  <c r="AW101" i="83"/>
  <c r="AX101" i="83"/>
  <c r="AY101" i="83"/>
  <c r="AZ101" i="83"/>
  <c r="BA101" i="83"/>
  <c r="BB101" i="83"/>
  <c r="BC101" i="83"/>
  <c r="BD101" i="83"/>
  <c r="BE101" i="83"/>
  <c r="BF101" i="83"/>
  <c r="BG101" i="83"/>
  <c r="BH101" i="83"/>
  <c r="BI101" i="83"/>
  <c r="BJ101" i="83"/>
  <c r="BK101" i="83"/>
  <c r="BL101" i="83"/>
  <c r="BM101" i="83"/>
  <c r="BN101" i="83"/>
  <c r="BO101" i="83"/>
  <c r="BP101" i="83"/>
  <c r="BQ101" i="83"/>
  <c r="BR101" i="83"/>
  <c r="BS101" i="83"/>
  <c r="BT101" i="83"/>
  <c r="BU101" i="83"/>
  <c r="BV101" i="83"/>
  <c r="BW101" i="83"/>
  <c r="BX101" i="83"/>
  <c r="C102" i="83"/>
  <c r="D102" i="83"/>
  <c r="E102" i="83"/>
  <c r="F102" i="83"/>
  <c r="G102" i="83"/>
  <c r="H102" i="83"/>
  <c r="I102" i="83"/>
  <c r="J102" i="83"/>
  <c r="K102" i="83"/>
  <c r="L102" i="83"/>
  <c r="M102" i="83"/>
  <c r="N102" i="83"/>
  <c r="O102" i="83"/>
  <c r="P102" i="83"/>
  <c r="Q102" i="83"/>
  <c r="R102" i="83"/>
  <c r="S102" i="83"/>
  <c r="T102" i="83"/>
  <c r="U102" i="83"/>
  <c r="V102" i="83"/>
  <c r="W102" i="83"/>
  <c r="X102" i="83"/>
  <c r="Y102" i="83"/>
  <c r="Z102" i="83"/>
  <c r="AA102" i="83"/>
  <c r="AB102" i="83"/>
  <c r="AC102" i="83"/>
  <c r="AD102" i="83"/>
  <c r="AE102" i="83"/>
  <c r="AF102" i="83"/>
  <c r="AG102" i="83"/>
  <c r="AH102" i="83"/>
  <c r="AI102" i="83"/>
  <c r="AJ102" i="83"/>
  <c r="AL102" i="83"/>
  <c r="AM102" i="83"/>
  <c r="AN102" i="83"/>
  <c r="AO102" i="83"/>
  <c r="AP102" i="83"/>
  <c r="AQ102" i="83"/>
  <c r="AR102" i="83"/>
  <c r="AS102" i="83"/>
  <c r="AT102" i="83"/>
  <c r="AU102" i="83"/>
  <c r="AV102" i="83"/>
  <c r="AW102" i="83"/>
  <c r="AX102" i="83"/>
  <c r="AY102" i="83"/>
  <c r="AZ102" i="83"/>
  <c r="BA102" i="83"/>
  <c r="BB102" i="83"/>
  <c r="BC102" i="83"/>
  <c r="BD102" i="83"/>
  <c r="BE102" i="83"/>
  <c r="BF102" i="83"/>
  <c r="BG102" i="83"/>
  <c r="BH102" i="83"/>
  <c r="BI102" i="83"/>
  <c r="BJ102" i="83"/>
  <c r="BK102" i="83"/>
  <c r="BL102" i="83"/>
  <c r="BM102" i="83"/>
  <c r="BN102" i="83"/>
  <c r="BO102" i="83"/>
  <c r="BP102" i="83"/>
  <c r="BQ102" i="83"/>
  <c r="BR102" i="83"/>
  <c r="BS102" i="83"/>
  <c r="BT102" i="83"/>
  <c r="BU102" i="83"/>
  <c r="BV102" i="83"/>
  <c r="BW102" i="83"/>
  <c r="BX102" i="83"/>
  <c r="C103" i="83"/>
  <c r="D103" i="83"/>
  <c r="E103" i="83"/>
  <c r="F103" i="83"/>
  <c r="G103" i="83"/>
  <c r="H103" i="83"/>
  <c r="I103" i="83"/>
  <c r="J103" i="83"/>
  <c r="K103" i="83"/>
  <c r="L103" i="83"/>
  <c r="M103" i="83"/>
  <c r="N103" i="83"/>
  <c r="O103" i="83"/>
  <c r="P103" i="83"/>
  <c r="Q103" i="83"/>
  <c r="R103" i="83"/>
  <c r="S103" i="83"/>
  <c r="T103" i="83"/>
  <c r="U103" i="83"/>
  <c r="V103" i="83"/>
  <c r="W103" i="83"/>
  <c r="X103" i="83"/>
  <c r="Y103" i="83"/>
  <c r="Z103" i="83"/>
  <c r="AA103" i="83"/>
  <c r="AB103" i="83"/>
  <c r="AC103" i="83"/>
  <c r="AD103" i="83"/>
  <c r="AE103" i="83"/>
  <c r="AF103" i="83"/>
  <c r="AG103" i="83"/>
  <c r="AH103" i="83"/>
  <c r="AI103" i="83"/>
  <c r="AJ103" i="83"/>
  <c r="AL103" i="83"/>
  <c r="AM103" i="83"/>
  <c r="AN103" i="83"/>
  <c r="AO103" i="83"/>
  <c r="AP103" i="83"/>
  <c r="AQ103" i="83"/>
  <c r="AR103" i="83"/>
  <c r="AS103" i="83"/>
  <c r="AT103" i="83"/>
  <c r="AU103" i="83"/>
  <c r="AV103" i="83"/>
  <c r="AW103" i="83"/>
  <c r="AX103" i="83"/>
  <c r="AY103" i="83"/>
  <c r="AZ103" i="83"/>
  <c r="BA103" i="83"/>
  <c r="BB103" i="83"/>
  <c r="BC103" i="83"/>
  <c r="BD103" i="83"/>
  <c r="BE103" i="83"/>
  <c r="BF103" i="83"/>
  <c r="BG103" i="83"/>
  <c r="BH103" i="83"/>
  <c r="BI103" i="83"/>
  <c r="BJ103" i="83"/>
  <c r="BK103" i="83"/>
  <c r="BL103" i="83"/>
  <c r="BM103" i="83"/>
  <c r="BN103" i="83"/>
  <c r="BO103" i="83"/>
  <c r="BP103" i="83"/>
  <c r="BQ103" i="83"/>
  <c r="BR103" i="83"/>
  <c r="BS103" i="83"/>
  <c r="BT103" i="83"/>
  <c r="BU103" i="83"/>
  <c r="BV103" i="83"/>
  <c r="BW103" i="83"/>
  <c r="BX103" i="83"/>
  <c r="C104" i="83"/>
  <c r="D104" i="83"/>
  <c r="E104" i="83"/>
  <c r="F104" i="83"/>
  <c r="G104" i="83"/>
  <c r="H104" i="83"/>
  <c r="I104" i="83"/>
  <c r="J104" i="83"/>
  <c r="K104" i="83"/>
  <c r="L104" i="83"/>
  <c r="M104" i="83"/>
  <c r="N104" i="83"/>
  <c r="O104" i="83"/>
  <c r="P104" i="83"/>
  <c r="Q104" i="83"/>
  <c r="R104" i="83"/>
  <c r="S104" i="83"/>
  <c r="T104" i="83"/>
  <c r="U104" i="83"/>
  <c r="V104" i="83"/>
  <c r="W104" i="83"/>
  <c r="X104" i="83"/>
  <c r="Y104" i="83"/>
  <c r="Z104" i="83"/>
  <c r="AA104" i="83"/>
  <c r="AB104" i="83"/>
  <c r="AC104" i="83"/>
  <c r="AD104" i="83"/>
  <c r="AE104" i="83"/>
  <c r="AF104" i="83"/>
  <c r="AG104" i="83"/>
  <c r="AH104" i="83"/>
  <c r="AI104" i="83"/>
  <c r="AJ104" i="83"/>
  <c r="AL104" i="83"/>
  <c r="AM104" i="83"/>
  <c r="AN104" i="83"/>
  <c r="AO104" i="83"/>
  <c r="AP104" i="83"/>
  <c r="AQ104" i="83"/>
  <c r="AR104" i="83"/>
  <c r="AS104" i="83"/>
  <c r="AT104" i="83"/>
  <c r="AU104" i="83"/>
  <c r="AV104" i="83"/>
  <c r="AW104" i="83"/>
  <c r="AX104" i="83"/>
  <c r="AY104" i="83"/>
  <c r="AZ104" i="83"/>
  <c r="BA104" i="83"/>
  <c r="BB104" i="83"/>
  <c r="BC104" i="83"/>
  <c r="BD104" i="83"/>
  <c r="BE104" i="83"/>
  <c r="BF104" i="83"/>
  <c r="BG104" i="83"/>
  <c r="BH104" i="83"/>
  <c r="BI104" i="83"/>
  <c r="BJ104" i="83"/>
  <c r="BK104" i="83"/>
  <c r="BL104" i="83"/>
  <c r="BM104" i="83"/>
  <c r="BN104" i="83"/>
  <c r="BO104" i="83"/>
  <c r="BP104" i="83"/>
  <c r="BQ104" i="83"/>
  <c r="BR104" i="83"/>
  <c r="BS104" i="83"/>
  <c r="BT104" i="83"/>
  <c r="BU104" i="83"/>
  <c r="BV104" i="83"/>
  <c r="BW104" i="83"/>
  <c r="BX104" i="83"/>
  <c r="C105" i="83"/>
  <c r="D105" i="83"/>
  <c r="E105" i="83"/>
  <c r="F105" i="83"/>
  <c r="G105" i="83"/>
  <c r="H105" i="83"/>
  <c r="I105" i="83"/>
  <c r="J105" i="83"/>
  <c r="K105" i="83"/>
  <c r="L105" i="83"/>
  <c r="M105" i="83"/>
  <c r="N105" i="83"/>
  <c r="O105" i="83"/>
  <c r="P105" i="83"/>
  <c r="Q105" i="83"/>
  <c r="R105" i="83"/>
  <c r="S105" i="83"/>
  <c r="T105" i="83"/>
  <c r="U105" i="83"/>
  <c r="V105" i="83"/>
  <c r="W105" i="83"/>
  <c r="X105" i="83"/>
  <c r="Y105" i="83"/>
  <c r="Z105" i="83"/>
  <c r="AA105" i="83"/>
  <c r="AB105" i="83"/>
  <c r="AC105" i="83"/>
  <c r="AD105" i="83"/>
  <c r="AE105" i="83"/>
  <c r="AF105" i="83"/>
  <c r="AG105" i="83"/>
  <c r="AH105" i="83"/>
  <c r="AI105" i="83"/>
  <c r="AJ105" i="83"/>
  <c r="AL105" i="83"/>
  <c r="AM105" i="83"/>
  <c r="AN105" i="83"/>
  <c r="AO105" i="83"/>
  <c r="AP105" i="83"/>
  <c r="AQ105" i="83"/>
  <c r="AR105" i="83"/>
  <c r="AS105" i="83"/>
  <c r="AT105" i="83"/>
  <c r="AU105" i="83"/>
  <c r="AV105" i="83"/>
  <c r="AW105" i="83"/>
  <c r="AX105" i="83"/>
  <c r="AY105" i="83"/>
  <c r="AZ105" i="83"/>
  <c r="BA105" i="83"/>
  <c r="BB105" i="83"/>
  <c r="BC105" i="83"/>
  <c r="BD105" i="83"/>
  <c r="BE105" i="83"/>
  <c r="BF105" i="83"/>
  <c r="BG105" i="83"/>
  <c r="BH105" i="83"/>
  <c r="BI105" i="83"/>
  <c r="BJ105" i="83"/>
  <c r="BK105" i="83"/>
  <c r="BL105" i="83"/>
  <c r="BM105" i="83"/>
  <c r="BN105" i="83"/>
  <c r="BO105" i="83"/>
  <c r="BP105" i="83"/>
  <c r="BQ105" i="83"/>
  <c r="BR105" i="83"/>
  <c r="BS105" i="83"/>
  <c r="BT105" i="83"/>
  <c r="BU105" i="83"/>
  <c r="BV105" i="83"/>
  <c r="BW105" i="83"/>
  <c r="BX105" i="83"/>
  <c r="C106" i="83"/>
  <c r="D106" i="83"/>
  <c r="E106" i="83"/>
  <c r="F106" i="83"/>
  <c r="G106" i="83"/>
  <c r="H106" i="83"/>
  <c r="I106" i="83"/>
  <c r="J106" i="83"/>
  <c r="K106" i="83"/>
  <c r="L106" i="83"/>
  <c r="M106" i="83"/>
  <c r="N106" i="83"/>
  <c r="O106" i="83"/>
  <c r="P106" i="83"/>
  <c r="Q106" i="83"/>
  <c r="R106" i="83"/>
  <c r="S106" i="83"/>
  <c r="T106" i="83"/>
  <c r="U106" i="83"/>
  <c r="V106" i="83"/>
  <c r="W106" i="83"/>
  <c r="X106" i="83"/>
  <c r="Y106" i="83"/>
  <c r="Z106" i="83"/>
  <c r="AA106" i="83"/>
  <c r="AB106" i="83"/>
  <c r="AC106" i="83"/>
  <c r="AD106" i="83"/>
  <c r="AE106" i="83"/>
  <c r="AF106" i="83"/>
  <c r="AG106" i="83"/>
  <c r="AH106" i="83"/>
  <c r="AI106" i="83"/>
  <c r="AJ106" i="83"/>
  <c r="AL106" i="83"/>
  <c r="AM106" i="83"/>
  <c r="AN106" i="83"/>
  <c r="AO106" i="83"/>
  <c r="AP106" i="83"/>
  <c r="AQ106" i="83"/>
  <c r="AR106" i="83"/>
  <c r="AS106" i="83"/>
  <c r="AT106" i="83"/>
  <c r="AU106" i="83"/>
  <c r="AV106" i="83"/>
  <c r="AW106" i="83"/>
  <c r="AX106" i="83"/>
  <c r="AY106" i="83"/>
  <c r="AZ106" i="83"/>
  <c r="BA106" i="83"/>
  <c r="BB106" i="83"/>
  <c r="BC106" i="83"/>
  <c r="BD106" i="83"/>
  <c r="BE106" i="83"/>
  <c r="BF106" i="83"/>
  <c r="BG106" i="83"/>
  <c r="BH106" i="83"/>
  <c r="BI106" i="83"/>
  <c r="BJ106" i="83"/>
  <c r="BK106" i="83"/>
  <c r="BL106" i="83"/>
  <c r="BM106" i="83"/>
  <c r="BN106" i="83"/>
  <c r="BO106" i="83"/>
  <c r="BP106" i="83"/>
  <c r="BQ106" i="83"/>
  <c r="BR106" i="83"/>
  <c r="BS106" i="83"/>
  <c r="BT106" i="83"/>
  <c r="BU106" i="83"/>
  <c r="BV106" i="83"/>
  <c r="BW106" i="83"/>
  <c r="BX106" i="83"/>
  <c r="C107" i="83"/>
  <c r="D107" i="83"/>
  <c r="E107" i="83"/>
  <c r="F107" i="83"/>
  <c r="G107" i="83"/>
  <c r="H107" i="83"/>
  <c r="I107" i="83"/>
  <c r="J107" i="83"/>
  <c r="K107" i="83"/>
  <c r="L107" i="83"/>
  <c r="M107" i="83"/>
  <c r="N107" i="83"/>
  <c r="O107" i="83"/>
  <c r="P107" i="83"/>
  <c r="Q107" i="83"/>
  <c r="R107" i="83"/>
  <c r="S107" i="83"/>
  <c r="T107" i="83"/>
  <c r="U107" i="83"/>
  <c r="V107" i="83"/>
  <c r="W107" i="83"/>
  <c r="X107" i="83"/>
  <c r="Y107" i="83"/>
  <c r="Z107" i="83"/>
  <c r="AA107" i="83"/>
  <c r="AB107" i="83"/>
  <c r="AC107" i="83"/>
  <c r="AD107" i="83"/>
  <c r="AE107" i="83"/>
  <c r="AF107" i="83"/>
  <c r="AG107" i="83"/>
  <c r="AH107" i="83"/>
  <c r="AI107" i="83"/>
  <c r="AJ107" i="83"/>
  <c r="AL107" i="83"/>
  <c r="AM107" i="83"/>
  <c r="AN107" i="83"/>
  <c r="AO107" i="83"/>
  <c r="AP107" i="83"/>
  <c r="AQ107" i="83"/>
  <c r="AR107" i="83"/>
  <c r="AS107" i="83"/>
  <c r="AT107" i="83"/>
  <c r="AU107" i="83"/>
  <c r="AV107" i="83"/>
  <c r="AW107" i="83"/>
  <c r="AX107" i="83"/>
  <c r="AY107" i="83"/>
  <c r="AZ107" i="83"/>
  <c r="BA107" i="83"/>
  <c r="BB107" i="83"/>
  <c r="BC107" i="83"/>
  <c r="BD107" i="83"/>
  <c r="BE107" i="83"/>
  <c r="BF107" i="83"/>
  <c r="BG107" i="83"/>
  <c r="BH107" i="83"/>
  <c r="BI107" i="83"/>
  <c r="BJ107" i="83"/>
  <c r="BK107" i="83"/>
  <c r="BL107" i="83"/>
  <c r="BM107" i="83"/>
  <c r="BN107" i="83"/>
  <c r="BO107" i="83"/>
  <c r="BP107" i="83"/>
  <c r="BQ107" i="83"/>
  <c r="BR107" i="83"/>
  <c r="BS107" i="83"/>
  <c r="BT107" i="83"/>
  <c r="BU107" i="83"/>
  <c r="BV107" i="83"/>
  <c r="BW107" i="83"/>
  <c r="BX107" i="83"/>
  <c r="C108" i="83"/>
  <c r="D108" i="83"/>
  <c r="E108" i="83"/>
  <c r="F108" i="83"/>
  <c r="G108" i="83"/>
  <c r="H108" i="83"/>
  <c r="I108" i="83"/>
  <c r="J108" i="83"/>
  <c r="K108" i="83"/>
  <c r="L108" i="83"/>
  <c r="M108" i="83"/>
  <c r="N108" i="83"/>
  <c r="O108" i="83"/>
  <c r="P108" i="83"/>
  <c r="Q108" i="83"/>
  <c r="R108" i="83"/>
  <c r="S108" i="83"/>
  <c r="T108" i="83"/>
  <c r="U108" i="83"/>
  <c r="V108" i="83"/>
  <c r="W108" i="83"/>
  <c r="X108" i="83"/>
  <c r="Y108" i="83"/>
  <c r="Z108" i="83"/>
  <c r="AA108" i="83"/>
  <c r="AB108" i="83"/>
  <c r="AC108" i="83"/>
  <c r="AD108" i="83"/>
  <c r="AE108" i="83"/>
  <c r="AF108" i="83"/>
  <c r="AG108" i="83"/>
  <c r="AH108" i="83"/>
  <c r="AI108" i="83"/>
  <c r="AJ108" i="83"/>
  <c r="AL108" i="83"/>
  <c r="AM108" i="83"/>
  <c r="AN108" i="83"/>
  <c r="AO108" i="83"/>
  <c r="AP108" i="83"/>
  <c r="AQ108" i="83"/>
  <c r="AR108" i="83"/>
  <c r="AS108" i="83"/>
  <c r="AT108" i="83"/>
  <c r="AU108" i="83"/>
  <c r="AV108" i="83"/>
  <c r="AW108" i="83"/>
  <c r="AX108" i="83"/>
  <c r="AY108" i="83"/>
  <c r="AZ108" i="83"/>
  <c r="BA108" i="83"/>
  <c r="BB108" i="83"/>
  <c r="BC108" i="83"/>
  <c r="BD108" i="83"/>
  <c r="BE108" i="83"/>
  <c r="BF108" i="83"/>
  <c r="BG108" i="83"/>
  <c r="BH108" i="83"/>
  <c r="BI108" i="83"/>
  <c r="BJ108" i="83"/>
  <c r="BK108" i="83"/>
  <c r="BL108" i="83"/>
  <c r="BM108" i="83"/>
  <c r="BN108" i="83"/>
  <c r="BO108" i="83"/>
  <c r="BP108" i="83"/>
  <c r="BQ108" i="83"/>
  <c r="BR108" i="83"/>
  <c r="BS108" i="83"/>
  <c r="BT108" i="83"/>
  <c r="BU108" i="83"/>
  <c r="BV108" i="83"/>
  <c r="BW108" i="83"/>
  <c r="BX108" i="83"/>
  <c r="C109" i="83"/>
  <c r="D109" i="83"/>
  <c r="E109" i="83"/>
  <c r="F109" i="83"/>
  <c r="G109" i="83"/>
  <c r="H109" i="83"/>
  <c r="I109" i="83"/>
  <c r="J109" i="83"/>
  <c r="K109" i="83"/>
  <c r="L109" i="83"/>
  <c r="M109" i="83"/>
  <c r="N109" i="83"/>
  <c r="O109" i="83"/>
  <c r="P109" i="83"/>
  <c r="Q109" i="83"/>
  <c r="R109" i="83"/>
  <c r="S109" i="83"/>
  <c r="T109" i="83"/>
  <c r="U109" i="83"/>
  <c r="V109" i="83"/>
  <c r="W109" i="83"/>
  <c r="X109" i="83"/>
  <c r="Y109" i="83"/>
  <c r="Z109" i="83"/>
  <c r="AA109" i="83"/>
  <c r="AB109" i="83"/>
  <c r="AC109" i="83"/>
  <c r="AD109" i="83"/>
  <c r="AE109" i="83"/>
  <c r="AF109" i="83"/>
  <c r="AG109" i="83"/>
  <c r="AH109" i="83"/>
  <c r="AI109" i="83"/>
  <c r="AJ109" i="83"/>
  <c r="AL109" i="83"/>
  <c r="AM109" i="83"/>
  <c r="AN109" i="83"/>
  <c r="AO109" i="83"/>
  <c r="AP109" i="83"/>
  <c r="AQ109" i="83"/>
  <c r="AR109" i="83"/>
  <c r="AS109" i="83"/>
  <c r="AT109" i="83"/>
  <c r="AU109" i="83"/>
  <c r="AV109" i="83"/>
  <c r="AW109" i="83"/>
  <c r="AX109" i="83"/>
  <c r="AY109" i="83"/>
  <c r="AZ109" i="83"/>
  <c r="BA109" i="83"/>
  <c r="BB109" i="83"/>
  <c r="BC109" i="83"/>
  <c r="BD109" i="83"/>
  <c r="BE109" i="83"/>
  <c r="BF109" i="83"/>
  <c r="BG109" i="83"/>
  <c r="BH109" i="83"/>
  <c r="BI109" i="83"/>
  <c r="BJ109" i="83"/>
  <c r="BK109" i="83"/>
  <c r="BL109" i="83"/>
  <c r="BM109" i="83"/>
  <c r="BN109" i="83"/>
  <c r="BO109" i="83"/>
  <c r="BP109" i="83"/>
  <c r="BQ109" i="83"/>
  <c r="BR109" i="83"/>
  <c r="BS109" i="83"/>
  <c r="BT109" i="83"/>
  <c r="BU109" i="83"/>
  <c r="BV109" i="83"/>
  <c r="BW109" i="83"/>
  <c r="BX109" i="83"/>
  <c r="C110" i="83"/>
  <c r="D110" i="83"/>
  <c r="E110" i="83"/>
  <c r="F110" i="83"/>
  <c r="G110" i="83"/>
  <c r="H110" i="83"/>
  <c r="I110" i="83"/>
  <c r="J110" i="83"/>
  <c r="K110" i="83"/>
  <c r="L110" i="83"/>
  <c r="M110" i="83"/>
  <c r="N110" i="83"/>
  <c r="O110" i="83"/>
  <c r="P110" i="83"/>
  <c r="Q110" i="83"/>
  <c r="R110" i="83"/>
  <c r="S110" i="83"/>
  <c r="T110" i="83"/>
  <c r="U110" i="83"/>
  <c r="V110" i="83"/>
  <c r="W110" i="83"/>
  <c r="X110" i="83"/>
  <c r="Y110" i="83"/>
  <c r="Z110" i="83"/>
  <c r="AA110" i="83"/>
  <c r="AB110" i="83"/>
  <c r="AC110" i="83"/>
  <c r="AD110" i="83"/>
  <c r="AE110" i="83"/>
  <c r="AF110" i="83"/>
  <c r="AG110" i="83"/>
  <c r="AH110" i="83"/>
  <c r="AI110" i="83"/>
  <c r="AJ110" i="83"/>
  <c r="AL110" i="83"/>
  <c r="AM110" i="83"/>
  <c r="AN110" i="83"/>
  <c r="AO110" i="83"/>
  <c r="AP110" i="83"/>
  <c r="AQ110" i="83"/>
  <c r="AR110" i="83"/>
  <c r="AS110" i="83"/>
  <c r="AT110" i="83"/>
  <c r="AU110" i="83"/>
  <c r="AV110" i="83"/>
  <c r="AW110" i="83"/>
  <c r="AX110" i="83"/>
  <c r="AY110" i="83"/>
  <c r="AZ110" i="83"/>
  <c r="BA110" i="83"/>
  <c r="BB110" i="83"/>
  <c r="BC110" i="83"/>
  <c r="BD110" i="83"/>
  <c r="BE110" i="83"/>
  <c r="BF110" i="83"/>
  <c r="BG110" i="83"/>
  <c r="BH110" i="83"/>
  <c r="BI110" i="83"/>
  <c r="BJ110" i="83"/>
  <c r="BK110" i="83"/>
  <c r="BL110" i="83"/>
  <c r="BM110" i="83"/>
  <c r="BN110" i="83"/>
  <c r="BO110" i="83"/>
  <c r="BP110" i="83"/>
  <c r="BQ110" i="83"/>
  <c r="BR110" i="83"/>
  <c r="BS110" i="83"/>
  <c r="BT110" i="83"/>
  <c r="BU110" i="83"/>
  <c r="BV110" i="83"/>
  <c r="BW110" i="83"/>
  <c r="BX110" i="83"/>
  <c r="C111" i="83"/>
  <c r="D111" i="83"/>
  <c r="E111" i="83"/>
  <c r="F111" i="83"/>
  <c r="G111" i="83"/>
  <c r="H111" i="83"/>
  <c r="I111" i="83"/>
  <c r="J111" i="83"/>
  <c r="K111" i="83"/>
  <c r="L111" i="83"/>
  <c r="M111" i="83"/>
  <c r="N111" i="83"/>
  <c r="O111" i="83"/>
  <c r="P111" i="83"/>
  <c r="Q111" i="83"/>
  <c r="R111" i="83"/>
  <c r="S111" i="83"/>
  <c r="T111" i="83"/>
  <c r="U111" i="83"/>
  <c r="V111" i="83"/>
  <c r="W111" i="83"/>
  <c r="X111" i="83"/>
  <c r="Y111" i="83"/>
  <c r="Z111" i="83"/>
  <c r="AA111" i="83"/>
  <c r="AB111" i="83"/>
  <c r="AC111" i="83"/>
  <c r="AD111" i="83"/>
  <c r="AE111" i="83"/>
  <c r="AF111" i="83"/>
  <c r="AG111" i="83"/>
  <c r="AH111" i="83"/>
  <c r="AI111" i="83"/>
  <c r="AJ111" i="83"/>
  <c r="AL111" i="83"/>
  <c r="AM111" i="83"/>
  <c r="AN111" i="83"/>
  <c r="AO111" i="83"/>
  <c r="AP111" i="83"/>
  <c r="AQ111" i="83"/>
  <c r="AR111" i="83"/>
  <c r="AS111" i="83"/>
  <c r="AT111" i="83"/>
  <c r="AU111" i="83"/>
  <c r="AV111" i="83"/>
  <c r="AW111" i="83"/>
  <c r="AX111" i="83"/>
  <c r="AY111" i="83"/>
  <c r="AZ111" i="83"/>
  <c r="BA111" i="83"/>
  <c r="BB111" i="83"/>
  <c r="BC111" i="83"/>
  <c r="BD111" i="83"/>
  <c r="BE111" i="83"/>
  <c r="BF111" i="83"/>
  <c r="BG111" i="83"/>
  <c r="BH111" i="83"/>
  <c r="BI111" i="83"/>
  <c r="BJ111" i="83"/>
  <c r="BK111" i="83"/>
  <c r="BL111" i="83"/>
  <c r="BM111" i="83"/>
  <c r="BN111" i="83"/>
  <c r="BO111" i="83"/>
  <c r="BP111" i="83"/>
  <c r="BQ111" i="83"/>
  <c r="BR111" i="83"/>
  <c r="BS111" i="83"/>
  <c r="BT111" i="83"/>
  <c r="BU111" i="83"/>
  <c r="BV111" i="83"/>
  <c r="BW111" i="83"/>
  <c r="BX111" i="83"/>
  <c r="C112" i="83"/>
  <c r="D112" i="83"/>
  <c r="E112" i="83"/>
  <c r="F112" i="83"/>
  <c r="G112" i="83"/>
  <c r="H112" i="83"/>
  <c r="I112" i="83"/>
  <c r="J112" i="83"/>
  <c r="K112" i="83"/>
  <c r="L112" i="83"/>
  <c r="M112" i="83"/>
  <c r="N112" i="83"/>
  <c r="O112" i="83"/>
  <c r="P112" i="83"/>
  <c r="Q112" i="83"/>
  <c r="R112" i="83"/>
  <c r="S112" i="83"/>
  <c r="T112" i="83"/>
  <c r="U112" i="83"/>
  <c r="V112" i="83"/>
  <c r="W112" i="83"/>
  <c r="X112" i="83"/>
  <c r="Y112" i="83"/>
  <c r="Z112" i="83"/>
  <c r="AA112" i="83"/>
  <c r="AB112" i="83"/>
  <c r="AC112" i="83"/>
  <c r="AD112" i="83"/>
  <c r="AE112" i="83"/>
  <c r="AF112" i="83"/>
  <c r="AG112" i="83"/>
  <c r="AH112" i="83"/>
  <c r="AI112" i="83"/>
  <c r="AJ112" i="83"/>
  <c r="AL112" i="83"/>
  <c r="AM112" i="83"/>
  <c r="AN112" i="83"/>
  <c r="AO112" i="83"/>
  <c r="AP112" i="83"/>
  <c r="AQ112" i="83"/>
  <c r="AR112" i="83"/>
  <c r="AS112" i="83"/>
  <c r="AT112" i="83"/>
  <c r="AU112" i="83"/>
  <c r="AV112" i="83"/>
  <c r="AW112" i="83"/>
  <c r="AX112" i="83"/>
  <c r="AY112" i="83"/>
  <c r="AZ112" i="83"/>
  <c r="BA112" i="83"/>
  <c r="BB112" i="83"/>
  <c r="BC112" i="83"/>
  <c r="BD112" i="83"/>
  <c r="BE112" i="83"/>
  <c r="BF112" i="83"/>
  <c r="BG112" i="83"/>
  <c r="BH112" i="83"/>
  <c r="BI112" i="83"/>
  <c r="BJ112" i="83"/>
  <c r="BK112" i="83"/>
  <c r="BL112" i="83"/>
  <c r="BM112" i="83"/>
  <c r="BN112" i="83"/>
  <c r="BO112" i="83"/>
  <c r="BP112" i="83"/>
  <c r="BQ112" i="83"/>
  <c r="BR112" i="83"/>
  <c r="BS112" i="83"/>
  <c r="BT112" i="83"/>
  <c r="BU112" i="83"/>
  <c r="BV112" i="83"/>
  <c r="BW112" i="83"/>
  <c r="BX112" i="83"/>
  <c r="C113" i="83"/>
  <c r="D113" i="83"/>
  <c r="E113" i="83"/>
  <c r="F113" i="83"/>
  <c r="G113" i="83"/>
  <c r="H113" i="83"/>
  <c r="I113" i="83"/>
  <c r="J113" i="83"/>
  <c r="K113" i="83"/>
  <c r="L113" i="83"/>
  <c r="M113" i="83"/>
  <c r="N113" i="83"/>
  <c r="O113" i="83"/>
  <c r="P113" i="83"/>
  <c r="Q113" i="83"/>
  <c r="R113" i="83"/>
  <c r="S113" i="83"/>
  <c r="T113" i="83"/>
  <c r="U113" i="83"/>
  <c r="V113" i="83"/>
  <c r="W113" i="83"/>
  <c r="X113" i="83"/>
  <c r="Y113" i="83"/>
  <c r="Z113" i="83"/>
  <c r="AA113" i="83"/>
  <c r="AB113" i="83"/>
  <c r="AC113" i="83"/>
  <c r="AD113" i="83"/>
  <c r="AE113" i="83"/>
  <c r="AF113" i="83"/>
  <c r="AG113" i="83"/>
  <c r="AH113" i="83"/>
  <c r="AI113" i="83"/>
  <c r="AJ113" i="83"/>
  <c r="AL113" i="83"/>
  <c r="AM113" i="83"/>
  <c r="AN113" i="83"/>
  <c r="AO113" i="83"/>
  <c r="AP113" i="83"/>
  <c r="AQ113" i="83"/>
  <c r="AR113" i="83"/>
  <c r="AS113" i="83"/>
  <c r="AT113" i="83"/>
  <c r="AU113" i="83"/>
  <c r="AV113" i="83"/>
  <c r="AW113" i="83"/>
  <c r="AX113" i="83"/>
  <c r="AY113" i="83"/>
  <c r="AZ113" i="83"/>
  <c r="BA113" i="83"/>
  <c r="BB113" i="83"/>
  <c r="BC113" i="83"/>
  <c r="BD113" i="83"/>
  <c r="BE113" i="83"/>
  <c r="BF113" i="83"/>
  <c r="BG113" i="83"/>
  <c r="BH113" i="83"/>
  <c r="BI113" i="83"/>
  <c r="BJ113" i="83"/>
  <c r="BK113" i="83"/>
  <c r="BL113" i="83"/>
  <c r="BM113" i="83"/>
  <c r="BN113" i="83"/>
  <c r="BO113" i="83"/>
  <c r="BP113" i="83"/>
  <c r="BQ113" i="83"/>
  <c r="BR113" i="83"/>
  <c r="BS113" i="83"/>
  <c r="BT113" i="83"/>
  <c r="BU113" i="83"/>
  <c r="BV113" i="83"/>
  <c r="BW113" i="83"/>
  <c r="BX113" i="83"/>
  <c r="C114" i="83"/>
  <c r="D114" i="83"/>
  <c r="E114" i="83"/>
  <c r="F114" i="83"/>
  <c r="G114" i="83"/>
  <c r="H114" i="83"/>
  <c r="I114" i="83"/>
  <c r="J114" i="83"/>
  <c r="K114" i="83"/>
  <c r="L114" i="83"/>
  <c r="M114" i="83"/>
  <c r="N114" i="83"/>
  <c r="O114" i="83"/>
  <c r="P114" i="83"/>
  <c r="Q114" i="83"/>
  <c r="R114" i="83"/>
  <c r="S114" i="83"/>
  <c r="T114" i="83"/>
  <c r="U114" i="83"/>
  <c r="V114" i="83"/>
  <c r="W114" i="83"/>
  <c r="X114" i="83"/>
  <c r="Y114" i="83"/>
  <c r="Z114" i="83"/>
  <c r="AA114" i="83"/>
  <c r="AB114" i="83"/>
  <c r="AC114" i="83"/>
  <c r="AD114" i="83"/>
  <c r="AE114" i="83"/>
  <c r="AF114" i="83"/>
  <c r="AG114" i="83"/>
  <c r="AH114" i="83"/>
  <c r="AI114" i="83"/>
  <c r="AJ114" i="83"/>
  <c r="AL114" i="83"/>
  <c r="AM114" i="83"/>
  <c r="AN114" i="83"/>
  <c r="AO114" i="83"/>
  <c r="AP114" i="83"/>
  <c r="AQ114" i="83"/>
  <c r="AR114" i="83"/>
  <c r="AS114" i="83"/>
  <c r="AT114" i="83"/>
  <c r="AU114" i="83"/>
  <c r="AV114" i="83"/>
  <c r="AW114" i="83"/>
  <c r="AX114" i="83"/>
  <c r="AY114" i="83"/>
  <c r="AZ114" i="83"/>
  <c r="BA114" i="83"/>
  <c r="BB114" i="83"/>
  <c r="BC114" i="83"/>
  <c r="BD114" i="83"/>
  <c r="BE114" i="83"/>
  <c r="BF114" i="83"/>
  <c r="BG114" i="83"/>
  <c r="BH114" i="83"/>
  <c r="BI114" i="83"/>
  <c r="BJ114" i="83"/>
  <c r="BK114" i="83"/>
  <c r="BL114" i="83"/>
  <c r="BM114" i="83"/>
  <c r="BN114" i="83"/>
  <c r="BO114" i="83"/>
  <c r="BP114" i="83"/>
  <c r="BQ114" i="83"/>
  <c r="BR114" i="83"/>
  <c r="BS114" i="83"/>
  <c r="BT114" i="83"/>
  <c r="BU114" i="83"/>
  <c r="BV114" i="83"/>
  <c r="BW114" i="83"/>
  <c r="BX114" i="83"/>
  <c r="C115" i="83"/>
  <c r="D115" i="83"/>
  <c r="E115" i="83"/>
  <c r="F115" i="83"/>
  <c r="G115" i="83"/>
  <c r="H115" i="83"/>
  <c r="I115" i="83"/>
  <c r="J115" i="83"/>
  <c r="K115" i="83"/>
  <c r="L115" i="83"/>
  <c r="M115" i="83"/>
  <c r="N115" i="83"/>
  <c r="O115" i="83"/>
  <c r="P115" i="83"/>
  <c r="Q115" i="83"/>
  <c r="R115" i="83"/>
  <c r="S115" i="83"/>
  <c r="T115" i="83"/>
  <c r="U115" i="83"/>
  <c r="V115" i="83"/>
  <c r="W115" i="83"/>
  <c r="X115" i="83"/>
  <c r="Y115" i="83"/>
  <c r="Z115" i="83"/>
  <c r="AA115" i="83"/>
  <c r="AB115" i="83"/>
  <c r="AC115" i="83"/>
  <c r="AD115" i="83"/>
  <c r="AE115" i="83"/>
  <c r="AF115" i="83"/>
  <c r="AG115" i="83"/>
  <c r="AH115" i="83"/>
  <c r="AI115" i="83"/>
  <c r="AJ115" i="83"/>
  <c r="AL115" i="83"/>
  <c r="AM115" i="83"/>
  <c r="AN115" i="83"/>
  <c r="AO115" i="83"/>
  <c r="AP115" i="83"/>
  <c r="AQ115" i="83"/>
  <c r="AR115" i="83"/>
  <c r="AS115" i="83"/>
  <c r="AT115" i="83"/>
  <c r="AU115" i="83"/>
  <c r="AV115" i="83"/>
  <c r="AW115" i="83"/>
  <c r="AX115" i="83"/>
  <c r="AY115" i="83"/>
  <c r="AZ115" i="83"/>
  <c r="BA115" i="83"/>
  <c r="BB115" i="83"/>
  <c r="BC115" i="83"/>
  <c r="BD115" i="83"/>
  <c r="BE115" i="83"/>
  <c r="BF115" i="83"/>
  <c r="BG115" i="83"/>
  <c r="BH115" i="83"/>
  <c r="BI115" i="83"/>
  <c r="BJ115" i="83"/>
  <c r="BK115" i="83"/>
  <c r="BL115" i="83"/>
  <c r="BM115" i="83"/>
  <c r="BN115" i="83"/>
  <c r="BO115" i="83"/>
  <c r="BP115" i="83"/>
  <c r="BQ115" i="83"/>
  <c r="BR115" i="83"/>
  <c r="BS115" i="83"/>
  <c r="BT115" i="83"/>
  <c r="BU115" i="83"/>
  <c r="BV115" i="83"/>
  <c r="BW115" i="83"/>
  <c r="BX115" i="83"/>
  <c r="C116" i="83"/>
  <c r="D116" i="83"/>
  <c r="E116" i="83"/>
  <c r="F116" i="83"/>
  <c r="G116" i="83"/>
  <c r="H116" i="83"/>
  <c r="I116" i="83"/>
  <c r="J116" i="83"/>
  <c r="K116" i="83"/>
  <c r="L116" i="83"/>
  <c r="M116" i="83"/>
  <c r="N116" i="83"/>
  <c r="O116" i="83"/>
  <c r="P116" i="83"/>
  <c r="Q116" i="83"/>
  <c r="R116" i="83"/>
  <c r="S116" i="83"/>
  <c r="T116" i="83"/>
  <c r="U116" i="83"/>
  <c r="V116" i="83"/>
  <c r="W116" i="83"/>
  <c r="X116" i="83"/>
  <c r="Y116" i="83"/>
  <c r="Z116" i="83"/>
  <c r="AA116" i="83"/>
  <c r="AB116" i="83"/>
  <c r="AC116" i="83"/>
  <c r="AD116" i="83"/>
  <c r="AE116" i="83"/>
  <c r="AF116" i="83"/>
  <c r="AG116" i="83"/>
  <c r="AH116" i="83"/>
  <c r="AI116" i="83"/>
  <c r="AJ116" i="83"/>
  <c r="AL116" i="83"/>
  <c r="AM116" i="83"/>
  <c r="AN116" i="83"/>
  <c r="AO116" i="83"/>
  <c r="AP116" i="83"/>
  <c r="AQ116" i="83"/>
  <c r="AR116" i="83"/>
  <c r="AS116" i="83"/>
  <c r="AT116" i="83"/>
  <c r="AU116" i="83"/>
  <c r="AV116" i="83"/>
  <c r="AW116" i="83"/>
  <c r="AX116" i="83"/>
  <c r="AY116" i="83"/>
  <c r="AZ116" i="83"/>
  <c r="BA116" i="83"/>
  <c r="BB116" i="83"/>
  <c r="BC116" i="83"/>
  <c r="BD116" i="83"/>
  <c r="BE116" i="83"/>
  <c r="BF116" i="83"/>
  <c r="BG116" i="83"/>
  <c r="BH116" i="83"/>
  <c r="BI116" i="83"/>
  <c r="BJ116" i="83"/>
  <c r="BK116" i="83"/>
  <c r="BL116" i="83"/>
  <c r="BM116" i="83"/>
  <c r="BN116" i="83"/>
  <c r="BO116" i="83"/>
  <c r="BP116" i="83"/>
  <c r="BQ116" i="83"/>
  <c r="BR116" i="83"/>
  <c r="BS116" i="83"/>
  <c r="BT116" i="83"/>
  <c r="BU116" i="83"/>
  <c r="BV116" i="83"/>
  <c r="BW116" i="83"/>
  <c r="BX116" i="83"/>
  <c r="C117" i="83"/>
  <c r="D117" i="83"/>
  <c r="E117" i="83"/>
  <c r="F117" i="83"/>
  <c r="G117" i="83"/>
  <c r="H117" i="83"/>
  <c r="I117" i="83"/>
  <c r="J117" i="83"/>
  <c r="K117" i="83"/>
  <c r="L117" i="83"/>
  <c r="M117" i="83"/>
  <c r="N117" i="83"/>
  <c r="O117" i="83"/>
  <c r="P117" i="83"/>
  <c r="Q117" i="83"/>
  <c r="R117" i="83"/>
  <c r="S117" i="83"/>
  <c r="T117" i="83"/>
  <c r="U117" i="83"/>
  <c r="V117" i="83"/>
  <c r="W117" i="83"/>
  <c r="X117" i="83"/>
  <c r="Y117" i="83"/>
  <c r="Z117" i="83"/>
  <c r="AA117" i="83"/>
  <c r="AB117" i="83"/>
  <c r="AC117" i="83"/>
  <c r="AD117" i="83"/>
  <c r="AE117" i="83"/>
  <c r="AF117" i="83"/>
  <c r="AG117" i="83"/>
  <c r="AH117" i="83"/>
  <c r="AI117" i="83"/>
  <c r="AJ117" i="83"/>
  <c r="AL117" i="83"/>
  <c r="AM117" i="83"/>
  <c r="AN117" i="83"/>
  <c r="AO117" i="83"/>
  <c r="AP117" i="83"/>
  <c r="AQ117" i="83"/>
  <c r="AR117" i="83"/>
  <c r="AS117" i="83"/>
  <c r="AT117" i="83"/>
  <c r="AU117" i="83"/>
  <c r="AV117" i="83"/>
  <c r="AW117" i="83"/>
  <c r="AX117" i="83"/>
  <c r="AY117" i="83"/>
  <c r="AZ117" i="83"/>
  <c r="BA117" i="83"/>
  <c r="BB117" i="83"/>
  <c r="BC117" i="83"/>
  <c r="BD117" i="83"/>
  <c r="BE117" i="83"/>
  <c r="BF117" i="83"/>
  <c r="BG117" i="83"/>
  <c r="BH117" i="83"/>
  <c r="BI117" i="83"/>
  <c r="BJ117" i="83"/>
  <c r="BK117" i="83"/>
  <c r="BL117" i="83"/>
  <c r="BM117" i="83"/>
  <c r="BN117" i="83"/>
  <c r="BO117" i="83"/>
  <c r="BP117" i="83"/>
  <c r="BQ117" i="83"/>
  <c r="BR117" i="83"/>
  <c r="BS117" i="83"/>
  <c r="BT117" i="83"/>
  <c r="BU117" i="83"/>
  <c r="BV117" i="83"/>
  <c r="BW117" i="83"/>
  <c r="BX117" i="83"/>
  <c r="C118" i="83"/>
  <c r="D118" i="83"/>
  <c r="E118" i="83"/>
  <c r="F118" i="83"/>
  <c r="G118" i="83"/>
  <c r="H118" i="83"/>
  <c r="I118" i="83"/>
  <c r="J118" i="83"/>
  <c r="K118" i="83"/>
  <c r="L118" i="83"/>
  <c r="M118" i="83"/>
  <c r="N118" i="83"/>
  <c r="O118" i="83"/>
  <c r="P118" i="83"/>
  <c r="Q118" i="83"/>
  <c r="R118" i="83"/>
  <c r="S118" i="83"/>
  <c r="T118" i="83"/>
  <c r="U118" i="83"/>
  <c r="V118" i="83"/>
  <c r="W118" i="83"/>
  <c r="X118" i="83"/>
  <c r="Y118" i="83"/>
  <c r="Z118" i="83"/>
  <c r="AA118" i="83"/>
  <c r="AB118" i="83"/>
  <c r="AC118" i="83"/>
  <c r="AD118" i="83"/>
  <c r="AE118" i="83"/>
  <c r="AF118" i="83"/>
  <c r="AG118" i="83"/>
  <c r="AH118" i="83"/>
  <c r="AI118" i="83"/>
  <c r="AJ118" i="83"/>
  <c r="AL118" i="83"/>
  <c r="AM118" i="83"/>
  <c r="AN118" i="83"/>
  <c r="AO118" i="83"/>
  <c r="AP118" i="83"/>
  <c r="AQ118" i="83"/>
  <c r="AR118" i="83"/>
  <c r="AS118" i="83"/>
  <c r="AT118" i="83"/>
  <c r="AU118" i="83"/>
  <c r="AV118" i="83"/>
  <c r="AW118" i="83"/>
  <c r="AX118" i="83"/>
  <c r="AY118" i="83"/>
  <c r="AZ118" i="83"/>
  <c r="BA118" i="83"/>
  <c r="BB118" i="83"/>
  <c r="BC118" i="83"/>
  <c r="BD118" i="83"/>
  <c r="BE118" i="83"/>
  <c r="BF118" i="83"/>
  <c r="BG118" i="83"/>
  <c r="BH118" i="83"/>
  <c r="BI118" i="83"/>
  <c r="BJ118" i="83"/>
  <c r="BK118" i="83"/>
  <c r="BL118" i="83"/>
  <c r="BM118" i="83"/>
  <c r="BN118" i="83"/>
  <c r="BO118" i="83"/>
  <c r="BP118" i="83"/>
  <c r="BQ118" i="83"/>
  <c r="BR118" i="83"/>
  <c r="BS118" i="83"/>
  <c r="BT118" i="83"/>
  <c r="BU118" i="83"/>
  <c r="BV118" i="83"/>
  <c r="BW118" i="83"/>
  <c r="BX118" i="83"/>
  <c r="C119" i="83"/>
  <c r="D119" i="83"/>
  <c r="E119" i="83"/>
  <c r="F119" i="83"/>
  <c r="G119" i="83"/>
  <c r="H119" i="83"/>
  <c r="I119" i="83"/>
  <c r="J119" i="83"/>
  <c r="K119" i="83"/>
  <c r="L119" i="83"/>
  <c r="M119" i="83"/>
  <c r="N119" i="83"/>
  <c r="O119" i="83"/>
  <c r="P119" i="83"/>
  <c r="Q119" i="83"/>
  <c r="R119" i="83"/>
  <c r="S119" i="83"/>
  <c r="T119" i="83"/>
  <c r="U119" i="83"/>
  <c r="V119" i="83"/>
  <c r="W119" i="83"/>
  <c r="X119" i="83"/>
  <c r="Y119" i="83"/>
  <c r="Z119" i="83"/>
  <c r="AA119" i="83"/>
  <c r="AB119" i="83"/>
  <c r="AC119" i="83"/>
  <c r="AD119" i="83"/>
  <c r="AE119" i="83"/>
  <c r="AF119" i="83"/>
  <c r="AG119" i="83"/>
  <c r="AH119" i="83"/>
  <c r="AI119" i="83"/>
  <c r="AJ119" i="83"/>
  <c r="AL119" i="83"/>
  <c r="AM119" i="83"/>
  <c r="AN119" i="83"/>
  <c r="AO119" i="83"/>
  <c r="AP119" i="83"/>
  <c r="AQ119" i="83"/>
  <c r="AR119" i="83"/>
  <c r="AS119" i="83"/>
  <c r="AT119" i="83"/>
  <c r="AU119" i="83"/>
  <c r="AV119" i="83"/>
  <c r="AW119" i="83"/>
  <c r="AX119" i="83"/>
  <c r="AY119" i="83"/>
  <c r="AZ119" i="83"/>
  <c r="BA119" i="83"/>
  <c r="BB119" i="83"/>
  <c r="BC119" i="83"/>
  <c r="BD119" i="83"/>
  <c r="BE119" i="83"/>
  <c r="BF119" i="83"/>
  <c r="BG119" i="83"/>
  <c r="BH119" i="83"/>
  <c r="BI119" i="83"/>
  <c r="BJ119" i="83"/>
  <c r="BK119" i="83"/>
  <c r="BL119" i="83"/>
  <c r="BM119" i="83"/>
  <c r="BN119" i="83"/>
  <c r="BO119" i="83"/>
  <c r="BP119" i="83"/>
  <c r="BQ119" i="83"/>
  <c r="BR119" i="83"/>
  <c r="BS119" i="83"/>
  <c r="BT119" i="83"/>
  <c r="BU119" i="83"/>
  <c r="BV119" i="83"/>
  <c r="BW119" i="83"/>
  <c r="BX119" i="83"/>
  <c r="C120" i="83"/>
  <c r="D120" i="83"/>
  <c r="E120" i="83"/>
  <c r="F120" i="83"/>
  <c r="G120" i="83"/>
  <c r="H120" i="83"/>
  <c r="I120" i="83"/>
  <c r="J120" i="83"/>
  <c r="K120" i="83"/>
  <c r="L120" i="83"/>
  <c r="M120" i="83"/>
  <c r="N120" i="83"/>
  <c r="O120" i="83"/>
  <c r="P120" i="83"/>
  <c r="Q120" i="83"/>
  <c r="R120" i="83"/>
  <c r="S120" i="83"/>
  <c r="T120" i="83"/>
  <c r="U120" i="83"/>
  <c r="V120" i="83"/>
  <c r="W120" i="83"/>
  <c r="X120" i="83"/>
  <c r="Y120" i="83"/>
  <c r="Z120" i="83"/>
  <c r="AA120" i="83"/>
  <c r="AB120" i="83"/>
  <c r="AC120" i="83"/>
  <c r="AD120" i="83"/>
  <c r="AE120" i="83"/>
  <c r="AF120" i="83"/>
  <c r="AG120" i="83"/>
  <c r="AH120" i="83"/>
  <c r="AI120" i="83"/>
  <c r="AJ120" i="83"/>
  <c r="AL120" i="83"/>
  <c r="AM120" i="83"/>
  <c r="AN120" i="83"/>
  <c r="AO120" i="83"/>
  <c r="AP120" i="83"/>
  <c r="AQ120" i="83"/>
  <c r="AR120" i="83"/>
  <c r="AS120" i="83"/>
  <c r="AT120" i="83"/>
  <c r="AU120" i="83"/>
  <c r="AV120" i="83"/>
  <c r="AW120" i="83"/>
  <c r="AX120" i="83"/>
  <c r="AY120" i="83"/>
  <c r="AZ120" i="83"/>
  <c r="BA120" i="83"/>
  <c r="BB120" i="83"/>
  <c r="BC120" i="83"/>
  <c r="BD120" i="83"/>
  <c r="BE120" i="83"/>
  <c r="BF120" i="83"/>
  <c r="BG120" i="83"/>
  <c r="BH120" i="83"/>
  <c r="BI120" i="83"/>
  <c r="BJ120" i="83"/>
  <c r="BK120" i="83"/>
  <c r="BL120" i="83"/>
  <c r="BM120" i="83"/>
  <c r="BN120" i="83"/>
  <c r="BO120" i="83"/>
  <c r="BP120" i="83"/>
  <c r="BQ120" i="83"/>
  <c r="BR120" i="83"/>
  <c r="BS120" i="83"/>
  <c r="BT120" i="83"/>
  <c r="BU120" i="83"/>
  <c r="BV120" i="83"/>
  <c r="BW120" i="83"/>
  <c r="BX120" i="83"/>
  <c r="C121" i="83"/>
  <c r="D121" i="83"/>
  <c r="E121" i="83"/>
  <c r="F121" i="83"/>
  <c r="G121" i="83"/>
  <c r="H121" i="83"/>
  <c r="I121" i="83"/>
  <c r="J121" i="83"/>
  <c r="K121" i="83"/>
  <c r="L121" i="83"/>
  <c r="M121" i="83"/>
  <c r="N121" i="83"/>
  <c r="O121" i="83"/>
  <c r="P121" i="83"/>
  <c r="Q121" i="83"/>
  <c r="R121" i="83"/>
  <c r="S121" i="83"/>
  <c r="T121" i="83"/>
  <c r="U121" i="83"/>
  <c r="V121" i="83"/>
  <c r="W121" i="83"/>
  <c r="X121" i="83"/>
  <c r="Y121" i="83"/>
  <c r="Z121" i="83"/>
  <c r="AA121" i="83"/>
  <c r="AB121" i="83"/>
  <c r="AC121" i="83"/>
  <c r="AD121" i="83"/>
  <c r="AE121" i="83"/>
  <c r="AF121" i="83"/>
  <c r="AG121" i="83"/>
  <c r="AH121" i="83"/>
  <c r="AI121" i="83"/>
  <c r="AJ121" i="83"/>
  <c r="AK121" i="83"/>
  <c r="AL121" i="83"/>
  <c r="AM121" i="83"/>
  <c r="AN121" i="83"/>
  <c r="AO121" i="83"/>
  <c r="AP121" i="83"/>
  <c r="AQ121" i="83"/>
  <c r="AR121" i="83"/>
  <c r="AS121" i="83"/>
  <c r="AT121" i="83"/>
  <c r="AU121" i="83"/>
  <c r="AV121" i="83"/>
  <c r="AW121" i="83"/>
  <c r="AX121" i="83"/>
  <c r="AY121" i="83"/>
  <c r="AZ121" i="83"/>
  <c r="BA121" i="83"/>
  <c r="BB121" i="83"/>
  <c r="BC121" i="83"/>
  <c r="BD121" i="83"/>
  <c r="BE121" i="83"/>
  <c r="BF121" i="83"/>
  <c r="BG121" i="83"/>
  <c r="BH121" i="83"/>
  <c r="BI121" i="83"/>
  <c r="BJ121" i="83"/>
  <c r="BK121" i="83"/>
  <c r="BL121" i="83"/>
  <c r="BM121" i="83"/>
  <c r="BN121" i="83"/>
  <c r="BO121" i="83"/>
  <c r="BP121" i="83"/>
  <c r="BQ121" i="83"/>
  <c r="BR121" i="83"/>
  <c r="BS121" i="83"/>
  <c r="BT121" i="83"/>
  <c r="BU121" i="83"/>
  <c r="BV121" i="83"/>
  <c r="BW121" i="83"/>
  <c r="BX121" i="83"/>
  <c r="C122" i="83"/>
  <c r="D122" i="83"/>
  <c r="E122" i="83"/>
  <c r="F122" i="83"/>
  <c r="G122" i="83"/>
  <c r="H122" i="83"/>
  <c r="I122" i="83"/>
  <c r="J122" i="83"/>
  <c r="K122" i="83"/>
  <c r="L122" i="83"/>
  <c r="M122" i="83"/>
  <c r="N122" i="83"/>
  <c r="O122" i="83"/>
  <c r="P122" i="83"/>
  <c r="Q122" i="83"/>
  <c r="R122" i="83"/>
  <c r="S122" i="83"/>
  <c r="T122" i="83"/>
  <c r="U122" i="83"/>
  <c r="V122" i="83"/>
  <c r="W122" i="83"/>
  <c r="X122" i="83"/>
  <c r="Y122" i="83"/>
  <c r="Z122" i="83"/>
  <c r="AA122" i="83"/>
  <c r="AB122" i="83"/>
  <c r="AC122" i="83"/>
  <c r="AD122" i="83"/>
  <c r="AE122" i="83"/>
  <c r="AF122" i="83"/>
  <c r="AG122" i="83"/>
  <c r="AH122" i="83"/>
  <c r="AI122" i="83"/>
  <c r="AJ122" i="83"/>
  <c r="AL122" i="83"/>
  <c r="AM122" i="83"/>
  <c r="AN122" i="83"/>
  <c r="AO122" i="83"/>
  <c r="AP122" i="83"/>
  <c r="AQ122" i="83"/>
  <c r="AR122" i="83"/>
  <c r="AS122" i="83"/>
  <c r="AT122" i="83"/>
  <c r="AU122" i="83"/>
  <c r="AV122" i="83"/>
  <c r="AW122" i="83"/>
  <c r="AX122" i="83"/>
  <c r="AY122" i="83"/>
  <c r="AZ122" i="83"/>
  <c r="BA122" i="83"/>
  <c r="BB122" i="83"/>
  <c r="BC122" i="83"/>
  <c r="BD122" i="83"/>
  <c r="BE122" i="83"/>
  <c r="BF122" i="83"/>
  <c r="BG122" i="83"/>
  <c r="BH122" i="83"/>
  <c r="BI122" i="83"/>
  <c r="BJ122" i="83"/>
  <c r="BK122" i="83"/>
  <c r="BL122" i="83"/>
  <c r="BM122" i="83"/>
  <c r="BN122" i="83"/>
  <c r="BO122" i="83"/>
  <c r="BP122" i="83"/>
  <c r="BQ122" i="83"/>
  <c r="BR122" i="83"/>
  <c r="BS122" i="83"/>
  <c r="BT122" i="83"/>
  <c r="BU122" i="83"/>
  <c r="BV122" i="83"/>
  <c r="BW122" i="83"/>
  <c r="BX122" i="83"/>
  <c r="C123" i="83"/>
  <c r="D123" i="83"/>
  <c r="E123" i="83"/>
  <c r="F123" i="83"/>
  <c r="G123" i="83"/>
  <c r="H123" i="83"/>
  <c r="I123" i="83"/>
  <c r="J123" i="83"/>
  <c r="K123" i="83"/>
  <c r="L123" i="83"/>
  <c r="M123" i="83"/>
  <c r="N123" i="83"/>
  <c r="O123" i="83"/>
  <c r="P123" i="83"/>
  <c r="Q123" i="83"/>
  <c r="R123" i="83"/>
  <c r="S123" i="83"/>
  <c r="T123" i="83"/>
  <c r="U123" i="83"/>
  <c r="V123" i="83"/>
  <c r="W123" i="83"/>
  <c r="X123" i="83"/>
  <c r="Y123" i="83"/>
  <c r="Z123" i="83"/>
  <c r="AA123" i="83"/>
  <c r="AB123" i="83"/>
  <c r="AC123" i="83"/>
  <c r="AD123" i="83"/>
  <c r="AE123" i="83"/>
  <c r="AF123" i="83"/>
  <c r="AG123" i="83"/>
  <c r="AH123" i="83"/>
  <c r="AI123" i="83"/>
  <c r="AJ123" i="83"/>
  <c r="AL123" i="83"/>
  <c r="AM123" i="83"/>
  <c r="AN123" i="83"/>
  <c r="AO123" i="83"/>
  <c r="AP123" i="83"/>
  <c r="AQ123" i="83"/>
  <c r="AR123" i="83"/>
  <c r="AS123" i="83"/>
  <c r="AT123" i="83"/>
  <c r="AU123" i="83"/>
  <c r="AV123" i="83"/>
  <c r="AW123" i="83"/>
  <c r="AX123" i="83"/>
  <c r="AY123" i="83"/>
  <c r="AZ123" i="83"/>
  <c r="BA123" i="83"/>
  <c r="BB123" i="83"/>
  <c r="BC123" i="83"/>
  <c r="BD123" i="83"/>
  <c r="BE123" i="83"/>
  <c r="BF123" i="83"/>
  <c r="BG123" i="83"/>
  <c r="BH123" i="83"/>
  <c r="BI123" i="83"/>
  <c r="BJ123" i="83"/>
  <c r="BK123" i="83"/>
  <c r="BL123" i="83"/>
  <c r="BM123" i="83"/>
  <c r="BN123" i="83"/>
  <c r="BO123" i="83"/>
  <c r="BP123" i="83"/>
  <c r="BQ123" i="83"/>
  <c r="BR123" i="83"/>
  <c r="BS123" i="83"/>
  <c r="BT123" i="83"/>
  <c r="BU123" i="83"/>
  <c r="BV123" i="83"/>
  <c r="BW123" i="83"/>
  <c r="BX123" i="83"/>
  <c r="C124" i="83"/>
  <c r="D124" i="83"/>
  <c r="E124" i="83"/>
  <c r="F124" i="83"/>
  <c r="G124" i="83"/>
  <c r="H124" i="83"/>
  <c r="I124" i="83"/>
  <c r="J124" i="83"/>
  <c r="K124" i="83"/>
  <c r="L124" i="83"/>
  <c r="M124" i="83"/>
  <c r="N124" i="83"/>
  <c r="O124" i="83"/>
  <c r="P124" i="83"/>
  <c r="Q124" i="83"/>
  <c r="R124" i="83"/>
  <c r="S124" i="83"/>
  <c r="T124" i="83"/>
  <c r="U124" i="83"/>
  <c r="V124" i="83"/>
  <c r="W124" i="83"/>
  <c r="X124" i="83"/>
  <c r="Y124" i="83"/>
  <c r="Z124" i="83"/>
  <c r="AA124" i="83"/>
  <c r="AB124" i="83"/>
  <c r="AC124" i="83"/>
  <c r="AD124" i="83"/>
  <c r="AE124" i="83"/>
  <c r="AF124" i="83"/>
  <c r="AG124" i="83"/>
  <c r="AH124" i="83"/>
  <c r="AI124" i="83"/>
  <c r="AJ124" i="83"/>
  <c r="AL124" i="83"/>
  <c r="AM124" i="83"/>
  <c r="AN124" i="83"/>
  <c r="AO124" i="83"/>
  <c r="AP124" i="83"/>
  <c r="AQ124" i="83"/>
  <c r="AR124" i="83"/>
  <c r="AS124" i="83"/>
  <c r="AT124" i="83"/>
  <c r="AU124" i="83"/>
  <c r="AV124" i="83"/>
  <c r="AW124" i="83"/>
  <c r="AX124" i="83"/>
  <c r="AY124" i="83"/>
  <c r="AZ124" i="83"/>
  <c r="BA124" i="83"/>
  <c r="BB124" i="83"/>
  <c r="BC124" i="83"/>
  <c r="BD124" i="83"/>
  <c r="BE124" i="83"/>
  <c r="BF124" i="83"/>
  <c r="BG124" i="83"/>
  <c r="BH124" i="83"/>
  <c r="BI124" i="83"/>
  <c r="BJ124" i="83"/>
  <c r="BK124" i="83"/>
  <c r="BL124" i="83"/>
  <c r="BM124" i="83"/>
  <c r="BN124" i="83"/>
  <c r="BO124" i="83"/>
  <c r="BP124" i="83"/>
  <c r="BQ124" i="83"/>
  <c r="BR124" i="83"/>
  <c r="BS124" i="83"/>
  <c r="BT124" i="83"/>
  <c r="BU124" i="83"/>
  <c r="BV124" i="83"/>
  <c r="BW124" i="83"/>
  <c r="BX124" i="83"/>
  <c r="C125" i="83"/>
  <c r="D125" i="83"/>
  <c r="E125" i="83"/>
  <c r="F125" i="83"/>
  <c r="G125" i="83"/>
  <c r="H125" i="83"/>
  <c r="I125" i="83"/>
  <c r="J125" i="83"/>
  <c r="K125" i="83"/>
  <c r="L125" i="83"/>
  <c r="M125" i="83"/>
  <c r="N125" i="83"/>
  <c r="O125" i="83"/>
  <c r="P125" i="83"/>
  <c r="Q125" i="83"/>
  <c r="R125" i="83"/>
  <c r="S125" i="83"/>
  <c r="T125" i="83"/>
  <c r="U125" i="83"/>
  <c r="V125" i="83"/>
  <c r="W125" i="83"/>
  <c r="X125" i="83"/>
  <c r="Y125" i="83"/>
  <c r="Z125" i="83"/>
  <c r="AA125" i="83"/>
  <c r="AB125" i="83"/>
  <c r="AC125" i="83"/>
  <c r="AD125" i="83"/>
  <c r="AE125" i="83"/>
  <c r="AF125" i="83"/>
  <c r="AG125" i="83"/>
  <c r="AH125" i="83"/>
  <c r="AI125" i="83"/>
  <c r="AJ125" i="83"/>
  <c r="AL125" i="83"/>
  <c r="AM125" i="83"/>
  <c r="AN125" i="83"/>
  <c r="AO125" i="83"/>
  <c r="AP125" i="83"/>
  <c r="AQ125" i="83"/>
  <c r="AR125" i="83"/>
  <c r="AS125" i="83"/>
  <c r="AT125" i="83"/>
  <c r="AU125" i="83"/>
  <c r="AV125" i="83"/>
  <c r="AW125" i="83"/>
  <c r="AX125" i="83"/>
  <c r="AY125" i="83"/>
  <c r="AZ125" i="83"/>
  <c r="BA125" i="83"/>
  <c r="BB125" i="83"/>
  <c r="BC125" i="83"/>
  <c r="BD125" i="83"/>
  <c r="BE125" i="83"/>
  <c r="BF125" i="83"/>
  <c r="BG125" i="83"/>
  <c r="BH125" i="83"/>
  <c r="BI125" i="83"/>
  <c r="BJ125" i="83"/>
  <c r="BK125" i="83"/>
  <c r="BL125" i="83"/>
  <c r="BM125" i="83"/>
  <c r="BN125" i="83"/>
  <c r="BO125" i="83"/>
  <c r="BP125" i="83"/>
  <c r="BQ125" i="83"/>
  <c r="BR125" i="83"/>
  <c r="BS125" i="83"/>
  <c r="BT125" i="83"/>
  <c r="BU125" i="83"/>
  <c r="BV125" i="83"/>
  <c r="BW125" i="83"/>
  <c r="BX125" i="83"/>
  <c r="C126" i="83"/>
  <c r="D126" i="83"/>
  <c r="E126" i="83"/>
  <c r="F126" i="83"/>
  <c r="G126" i="83"/>
  <c r="H126" i="83"/>
  <c r="I126" i="83"/>
  <c r="J126" i="83"/>
  <c r="K126" i="83"/>
  <c r="L126" i="83"/>
  <c r="M126" i="83"/>
  <c r="N126" i="83"/>
  <c r="O126" i="83"/>
  <c r="P126" i="83"/>
  <c r="Q126" i="83"/>
  <c r="R126" i="83"/>
  <c r="S126" i="83"/>
  <c r="T126" i="83"/>
  <c r="U126" i="83"/>
  <c r="V126" i="83"/>
  <c r="W126" i="83"/>
  <c r="X126" i="83"/>
  <c r="Y126" i="83"/>
  <c r="Z126" i="83"/>
  <c r="AA126" i="83"/>
  <c r="AB126" i="83"/>
  <c r="AC126" i="83"/>
  <c r="AD126" i="83"/>
  <c r="AE126" i="83"/>
  <c r="AF126" i="83"/>
  <c r="AG126" i="83"/>
  <c r="AH126" i="83"/>
  <c r="AI126" i="83"/>
  <c r="AJ126" i="83"/>
  <c r="AL126" i="83"/>
  <c r="AM126" i="83"/>
  <c r="AN126" i="83"/>
  <c r="AO126" i="83"/>
  <c r="AP126" i="83"/>
  <c r="AQ126" i="83"/>
  <c r="AR126" i="83"/>
  <c r="AS126" i="83"/>
  <c r="AT126" i="83"/>
  <c r="AU126" i="83"/>
  <c r="AV126" i="83"/>
  <c r="AW126" i="83"/>
  <c r="AX126" i="83"/>
  <c r="AY126" i="83"/>
  <c r="AZ126" i="83"/>
  <c r="BA126" i="83"/>
  <c r="BB126" i="83"/>
  <c r="BC126" i="83"/>
  <c r="BD126" i="83"/>
  <c r="BE126" i="83"/>
  <c r="BF126" i="83"/>
  <c r="BG126" i="83"/>
  <c r="BH126" i="83"/>
  <c r="BI126" i="83"/>
  <c r="BJ126" i="83"/>
  <c r="BK126" i="83"/>
  <c r="BL126" i="83"/>
  <c r="BM126" i="83"/>
  <c r="BN126" i="83"/>
  <c r="BO126" i="83"/>
  <c r="BP126" i="83"/>
  <c r="BQ126" i="83"/>
  <c r="BR126" i="83"/>
  <c r="BS126" i="83"/>
  <c r="BT126" i="83"/>
  <c r="BU126" i="83"/>
  <c r="BV126" i="83"/>
  <c r="BW126" i="83"/>
  <c r="BX126" i="83"/>
  <c r="C127" i="83"/>
  <c r="D127" i="83"/>
  <c r="E127" i="83"/>
  <c r="F127" i="83"/>
  <c r="G127" i="83"/>
  <c r="H127" i="83"/>
  <c r="I127" i="83"/>
  <c r="J127" i="83"/>
  <c r="K127" i="83"/>
  <c r="L127" i="83"/>
  <c r="M127" i="83"/>
  <c r="N127" i="83"/>
  <c r="O127" i="83"/>
  <c r="P127" i="83"/>
  <c r="Q127" i="83"/>
  <c r="R127" i="83"/>
  <c r="S127" i="83"/>
  <c r="T127" i="83"/>
  <c r="U127" i="83"/>
  <c r="V127" i="83"/>
  <c r="W127" i="83"/>
  <c r="X127" i="83"/>
  <c r="Y127" i="83"/>
  <c r="Z127" i="83"/>
  <c r="AA127" i="83"/>
  <c r="AB127" i="83"/>
  <c r="AC127" i="83"/>
  <c r="AD127" i="83"/>
  <c r="AE127" i="83"/>
  <c r="AF127" i="83"/>
  <c r="AG127" i="83"/>
  <c r="AH127" i="83"/>
  <c r="AI127" i="83"/>
  <c r="AJ127" i="83"/>
  <c r="AL127" i="83"/>
  <c r="AM127" i="83"/>
  <c r="AN127" i="83"/>
  <c r="AO127" i="83"/>
  <c r="AP127" i="83"/>
  <c r="AQ127" i="83"/>
  <c r="AR127" i="83"/>
  <c r="AS127" i="83"/>
  <c r="AT127" i="83"/>
  <c r="AU127" i="83"/>
  <c r="AV127" i="83"/>
  <c r="AW127" i="83"/>
  <c r="AX127" i="83"/>
  <c r="AY127" i="83"/>
  <c r="AZ127" i="83"/>
  <c r="BA127" i="83"/>
  <c r="BB127" i="83"/>
  <c r="BC127" i="83"/>
  <c r="BD127" i="83"/>
  <c r="BE127" i="83"/>
  <c r="BF127" i="83"/>
  <c r="BG127" i="83"/>
  <c r="BH127" i="83"/>
  <c r="BI127" i="83"/>
  <c r="BJ127" i="83"/>
  <c r="BK127" i="83"/>
  <c r="BL127" i="83"/>
  <c r="BM127" i="83"/>
  <c r="BN127" i="83"/>
  <c r="BO127" i="83"/>
  <c r="BP127" i="83"/>
  <c r="BQ127" i="83"/>
  <c r="BR127" i="83"/>
  <c r="BS127" i="83"/>
  <c r="BT127" i="83"/>
  <c r="BU127" i="83"/>
  <c r="BV127" i="83"/>
  <c r="BW127" i="83"/>
  <c r="BX127" i="83"/>
  <c r="C128" i="83"/>
  <c r="D128" i="83"/>
  <c r="E128" i="83"/>
  <c r="F128" i="83"/>
  <c r="G128" i="83"/>
  <c r="H128" i="83"/>
  <c r="I128" i="83"/>
  <c r="J128" i="83"/>
  <c r="K128" i="83"/>
  <c r="L128" i="83"/>
  <c r="M128" i="83"/>
  <c r="N128" i="83"/>
  <c r="O128" i="83"/>
  <c r="P128" i="83"/>
  <c r="Q128" i="83"/>
  <c r="R128" i="83"/>
  <c r="S128" i="83"/>
  <c r="T128" i="83"/>
  <c r="U128" i="83"/>
  <c r="V128" i="83"/>
  <c r="W128" i="83"/>
  <c r="X128" i="83"/>
  <c r="Y128" i="83"/>
  <c r="Z128" i="83"/>
  <c r="AA128" i="83"/>
  <c r="AB128" i="83"/>
  <c r="AC128" i="83"/>
  <c r="AD128" i="83"/>
  <c r="AE128" i="83"/>
  <c r="AF128" i="83"/>
  <c r="AG128" i="83"/>
  <c r="AH128" i="83"/>
  <c r="AI128" i="83"/>
  <c r="AJ128" i="83"/>
  <c r="AL128" i="83"/>
  <c r="AM128" i="83"/>
  <c r="AN128" i="83"/>
  <c r="AO128" i="83"/>
  <c r="AP128" i="83"/>
  <c r="AQ128" i="83"/>
  <c r="AR128" i="83"/>
  <c r="AS128" i="83"/>
  <c r="AT128" i="83"/>
  <c r="AU128" i="83"/>
  <c r="AV128" i="83"/>
  <c r="AW128" i="83"/>
  <c r="AX128" i="83"/>
  <c r="AY128" i="83"/>
  <c r="AZ128" i="83"/>
  <c r="BA128" i="83"/>
  <c r="BB128" i="83"/>
  <c r="BC128" i="83"/>
  <c r="BD128" i="83"/>
  <c r="BE128" i="83"/>
  <c r="BF128" i="83"/>
  <c r="BG128" i="83"/>
  <c r="BH128" i="83"/>
  <c r="BI128" i="83"/>
  <c r="BJ128" i="83"/>
  <c r="BK128" i="83"/>
  <c r="BL128" i="83"/>
  <c r="BM128" i="83"/>
  <c r="BN128" i="83"/>
  <c r="BO128" i="83"/>
  <c r="BP128" i="83"/>
  <c r="BQ128" i="83"/>
  <c r="BR128" i="83"/>
  <c r="BS128" i="83"/>
  <c r="BT128" i="83"/>
  <c r="BU128" i="83"/>
  <c r="BV128" i="83"/>
  <c r="BW128" i="83"/>
  <c r="BX128" i="83"/>
  <c r="C129" i="83"/>
  <c r="D129" i="83"/>
  <c r="E129" i="83"/>
  <c r="F129" i="83"/>
  <c r="G129" i="83"/>
  <c r="H129" i="83"/>
  <c r="I129" i="83"/>
  <c r="J129" i="83"/>
  <c r="K129" i="83"/>
  <c r="L129" i="83"/>
  <c r="M129" i="83"/>
  <c r="N129" i="83"/>
  <c r="O129" i="83"/>
  <c r="P129" i="83"/>
  <c r="Q129" i="83"/>
  <c r="R129" i="83"/>
  <c r="S129" i="83"/>
  <c r="T129" i="83"/>
  <c r="U129" i="83"/>
  <c r="V129" i="83"/>
  <c r="W129" i="83"/>
  <c r="X129" i="83"/>
  <c r="Y129" i="83"/>
  <c r="Z129" i="83"/>
  <c r="AA129" i="83"/>
  <c r="AB129" i="83"/>
  <c r="AC129" i="83"/>
  <c r="AD129" i="83"/>
  <c r="AE129" i="83"/>
  <c r="AF129" i="83"/>
  <c r="AG129" i="83"/>
  <c r="AH129" i="83"/>
  <c r="AI129" i="83"/>
  <c r="AJ129" i="83"/>
  <c r="AL129" i="83"/>
  <c r="AM129" i="83"/>
  <c r="AN129" i="83"/>
  <c r="AO129" i="83"/>
  <c r="AP129" i="83"/>
  <c r="AQ129" i="83"/>
  <c r="AR129" i="83"/>
  <c r="AS129" i="83"/>
  <c r="AT129" i="83"/>
  <c r="AU129" i="83"/>
  <c r="AV129" i="83"/>
  <c r="AW129" i="83"/>
  <c r="AX129" i="83"/>
  <c r="AY129" i="83"/>
  <c r="AZ129" i="83"/>
  <c r="BA129" i="83"/>
  <c r="BB129" i="83"/>
  <c r="BC129" i="83"/>
  <c r="BD129" i="83"/>
  <c r="BE129" i="83"/>
  <c r="BF129" i="83"/>
  <c r="BG129" i="83"/>
  <c r="BH129" i="83"/>
  <c r="BI129" i="83"/>
  <c r="BJ129" i="83"/>
  <c r="BK129" i="83"/>
  <c r="BL129" i="83"/>
  <c r="BM129" i="83"/>
  <c r="BN129" i="83"/>
  <c r="BO129" i="83"/>
  <c r="BP129" i="83"/>
  <c r="BQ129" i="83"/>
  <c r="BR129" i="83"/>
  <c r="BS129" i="83"/>
  <c r="BT129" i="83"/>
  <c r="BU129" i="83"/>
  <c r="BV129" i="83"/>
  <c r="BW129" i="83"/>
  <c r="BX129" i="83"/>
  <c r="C130" i="83"/>
  <c r="D130" i="83"/>
  <c r="E130" i="83"/>
  <c r="F130" i="83"/>
  <c r="G130" i="83"/>
  <c r="H130" i="83"/>
  <c r="I130" i="83"/>
  <c r="J130" i="83"/>
  <c r="K130" i="83"/>
  <c r="L130" i="83"/>
  <c r="M130" i="83"/>
  <c r="N130" i="83"/>
  <c r="O130" i="83"/>
  <c r="P130" i="83"/>
  <c r="Q130" i="83"/>
  <c r="R130" i="83"/>
  <c r="S130" i="83"/>
  <c r="T130" i="83"/>
  <c r="U130" i="83"/>
  <c r="V130" i="83"/>
  <c r="W130" i="83"/>
  <c r="X130" i="83"/>
  <c r="Y130" i="83"/>
  <c r="Z130" i="83"/>
  <c r="AA130" i="83"/>
  <c r="AB130" i="83"/>
  <c r="AC130" i="83"/>
  <c r="AD130" i="83"/>
  <c r="AE130" i="83"/>
  <c r="AF130" i="83"/>
  <c r="AG130" i="83"/>
  <c r="AH130" i="83"/>
  <c r="AI130" i="83"/>
  <c r="AJ130" i="83"/>
  <c r="AL130" i="83"/>
  <c r="AM130" i="83"/>
  <c r="AN130" i="83"/>
  <c r="AO130" i="83"/>
  <c r="AP130" i="83"/>
  <c r="AQ130" i="83"/>
  <c r="AR130" i="83"/>
  <c r="AS130" i="83"/>
  <c r="AT130" i="83"/>
  <c r="AU130" i="83"/>
  <c r="AV130" i="83"/>
  <c r="AW130" i="83"/>
  <c r="AX130" i="83"/>
  <c r="AY130" i="83"/>
  <c r="AZ130" i="83"/>
  <c r="BA130" i="83"/>
  <c r="BB130" i="83"/>
  <c r="BC130" i="83"/>
  <c r="BD130" i="83"/>
  <c r="BE130" i="83"/>
  <c r="BF130" i="83"/>
  <c r="BG130" i="83"/>
  <c r="BH130" i="83"/>
  <c r="BI130" i="83"/>
  <c r="BJ130" i="83"/>
  <c r="BK130" i="83"/>
  <c r="BL130" i="83"/>
  <c r="BM130" i="83"/>
  <c r="BN130" i="83"/>
  <c r="BO130" i="83"/>
  <c r="BP130" i="83"/>
  <c r="BQ130" i="83"/>
  <c r="BR130" i="83"/>
  <c r="BS130" i="83"/>
  <c r="BT130" i="83"/>
  <c r="BU130" i="83"/>
  <c r="BV130" i="83"/>
  <c r="BW130" i="83"/>
  <c r="BX130" i="83"/>
  <c r="C131" i="83"/>
  <c r="D131" i="83"/>
  <c r="E131" i="83"/>
  <c r="F131" i="83"/>
  <c r="G131" i="83"/>
  <c r="H131" i="83"/>
  <c r="I131" i="83"/>
  <c r="J131" i="83"/>
  <c r="K131" i="83"/>
  <c r="L131" i="83"/>
  <c r="M131" i="83"/>
  <c r="N131" i="83"/>
  <c r="O131" i="83"/>
  <c r="P131" i="83"/>
  <c r="Q131" i="83"/>
  <c r="R131" i="83"/>
  <c r="S131" i="83"/>
  <c r="T131" i="83"/>
  <c r="U131" i="83"/>
  <c r="V131" i="83"/>
  <c r="W131" i="83"/>
  <c r="X131" i="83"/>
  <c r="Y131" i="83"/>
  <c r="Z131" i="83"/>
  <c r="AA131" i="83"/>
  <c r="AB131" i="83"/>
  <c r="AC131" i="83"/>
  <c r="AD131" i="83"/>
  <c r="AE131" i="83"/>
  <c r="AF131" i="83"/>
  <c r="AG131" i="83"/>
  <c r="AH131" i="83"/>
  <c r="AI131" i="83"/>
  <c r="AJ131" i="83"/>
  <c r="AL131" i="83"/>
  <c r="AM131" i="83"/>
  <c r="AN131" i="83"/>
  <c r="AO131" i="83"/>
  <c r="AP131" i="83"/>
  <c r="AQ131" i="83"/>
  <c r="AR131" i="83"/>
  <c r="AS131" i="83"/>
  <c r="AT131" i="83"/>
  <c r="AU131" i="83"/>
  <c r="AV131" i="83"/>
  <c r="AW131" i="83"/>
  <c r="AX131" i="83"/>
  <c r="AY131" i="83"/>
  <c r="AZ131" i="83"/>
  <c r="BA131" i="83"/>
  <c r="BB131" i="83"/>
  <c r="BC131" i="83"/>
  <c r="BD131" i="83"/>
  <c r="BE131" i="83"/>
  <c r="BF131" i="83"/>
  <c r="BG131" i="83"/>
  <c r="BH131" i="83"/>
  <c r="BI131" i="83"/>
  <c r="BJ131" i="83"/>
  <c r="BK131" i="83"/>
  <c r="BL131" i="83"/>
  <c r="BM131" i="83"/>
  <c r="BN131" i="83"/>
  <c r="BO131" i="83"/>
  <c r="BP131" i="83"/>
  <c r="BQ131" i="83"/>
  <c r="BR131" i="83"/>
  <c r="BS131" i="83"/>
  <c r="BT131" i="83"/>
  <c r="BU131" i="83"/>
  <c r="BV131" i="83"/>
  <c r="BW131" i="83"/>
  <c r="BX131" i="83"/>
  <c r="C132" i="83"/>
  <c r="D132" i="83"/>
  <c r="E132" i="83"/>
  <c r="F132" i="83"/>
  <c r="G132" i="83"/>
  <c r="H132" i="83"/>
  <c r="I132" i="83"/>
  <c r="J132" i="83"/>
  <c r="K132" i="83"/>
  <c r="L132" i="83"/>
  <c r="M132" i="83"/>
  <c r="N132" i="83"/>
  <c r="O132" i="83"/>
  <c r="P132" i="83"/>
  <c r="Q132" i="83"/>
  <c r="R132" i="83"/>
  <c r="S132" i="83"/>
  <c r="T132" i="83"/>
  <c r="U132" i="83"/>
  <c r="V132" i="83"/>
  <c r="W132" i="83"/>
  <c r="X132" i="83"/>
  <c r="Y132" i="83"/>
  <c r="Z132" i="83"/>
  <c r="AA132" i="83"/>
  <c r="AB132" i="83"/>
  <c r="AC132" i="83"/>
  <c r="AD132" i="83"/>
  <c r="AE132" i="83"/>
  <c r="AF132" i="83"/>
  <c r="AG132" i="83"/>
  <c r="AH132" i="83"/>
  <c r="AI132" i="83"/>
  <c r="AJ132" i="83"/>
  <c r="AL132" i="83"/>
  <c r="AM132" i="83"/>
  <c r="AN132" i="83"/>
  <c r="AO132" i="83"/>
  <c r="AP132" i="83"/>
  <c r="AQ132" i="83"/>
  <c r="AR132" i="83"/>
  <c r="AS132" i="83"/>
  <c r="AT132" i="83"/>
  <c r="AU132" i="83"/>
  <c r="AV132" i="83"/>
  <c r="AW132" i="83"/>
  <c r="AX132" i="83"/>
  <c r="AY132" i="83"/>
  <c r="AZ132" i="83"/>
  <c r="BA132" i="83"/>
  <c r="BB132" i="83"/>
  <c r="BC132" i="83"/>
  <c r="BD132" i="83"/>
  <c r="BE132" i="83"/>
  <c r="BF132" i="83"/>
  <c r="BG132" i="83"/>
  <c r="BH132" i="83"/>
  <c r="BI132" i="83"/>
  <c r="BJ132" i="83"/>
  <c r="BK132" i="83"/>
  <c r="BL132" i="83"/>
  <c r="BM132" i="83"/>
  <c r="BN132" i="83"/>
  <c r="BO132" i="83"/>
  <c r="BP132" i="83"/>
  <c r="BQ132" i="83"/>
  <c r="BR132" i="83"/>
  <c r="BS132" i="83"/>
  <c r="BT132" i="83"/>
  <c r="BU132" i="83"/>
  <c r="BV132" i="83"/>
  <c r="BW132" i="83"/>
  <c r="BX132" i="83"/>
  <c r="C133" i="83"/>
  <c r="D133" i="83"/>
  <c r="E133" i="83"/>
  <c r="F133" i="83"/>
  <c r="G133" i="83"/>
  <c r="H133" i="83"/>
  <c r="I133" i="83"/>
  <c r="J133" i="83"/>
  <c r="K133" i="83"/>
  <c r="L133" i="83"/>
  <c r="M133" i="83"/>
  <c r="N133" i="83"/>
  <c r="O133" i="83"/>
  <c r="P133" i="83"/>
  <c r="Q133" i="83"/>
  <c r="R133" i="83"/>
  <c r="S133" i="83"/>
  <c r="T133" i="83"/>
  <c r="U133" i="83"/>
  <c r="V133" i="83"/>
  <c r="W133" i="83"/>
  <c r="X133" i="83"/>
  <c r="Y133" i="83"/>
  <c r="Z133" i="83"/>
  <c r="AA133" i="83"/>
  <c r="AB133" i="83"/>
  <c r="AC133" i="83"/>
  <c r="AD133" i="83"/>
  <c r="AE133" i="83"/>
  <c r="AF133" i="83"/>
  <c r="AG133" i="83"/>
  <c r="AH133" i="83"/>
  <c r="AI133" i="83"/>
  <c r="AJ133" i="83"/>
  <c r="AL133" i="83"/>
  <c r="AM133" i="83"/>
  <c r="AN133" i="83"/>
  <c r="AO133" i="83"/>
  <c r="AP133" i="83"/>
  <c r="AQ133" i="83"/>
  <c r="AR133" i="83"/>
  <c r="AS133" i="83"/>
  <c r="AT133" i="83"/>
  <c r="AU133" i="83"/>
  <c r="AV133" i="83"/>
  <c r="AW133" i="83"/>
  <c r="AX133" i="83"/>
  <c r="AY133" i="83"/>
  <c r="AZ133" i="83"/>
  <c r="BA133" i="83"/>
  <c r="BB133" i="83"/>
  <c r="BC133" i="83"/>
  <c r="BD133" i="83"/>
  <c r="BE133" i="83"/>
  <c r="BF133" i="83"/>
  <c r="BG133" i="83"/>
  <c r="BH133" i="83"/>
  <c r="BI133" i="83"/>
  <c r="BJ133" i="83"/>
  <c r="BK133" i="83"/>
  <c r="BL133" i="83"/>
  <c r="BM133" i="83"/>
  <c r="BN133" i="83"/>
  <c r="BO133" i="83"/>
  <c r="BP133" i="83"/>
  <c r="BQ133" i="83"/>
  <c r="BR133" i="83"/>
  <c r="BS133" i="83"/>
  <c r="BT133" i="83"/>
  <c r="BU133" i="83"/>
  <c r="BV133" i="83"/>
  <c r="BW133" i="83"/>
  <c r="BX133" i="83"/>
  <c r="C134" i="83"/>
  <c r="D134" i="83"/>
  <c r="E134" i="83"/>
  <c r="F134" i="83"/>
  <c r="G134" i="83"/>
  <c r="H134" i="83"/>
  <c r="I134" i="83"/>
  <c r="J134" i="83"/>
  <c r="K134" i="83"/>
  <c r="L134" i="83"/>
  <c r="M134" i="83"/>
  <c r="N134" i="83"/>
  <c r="O134" i="83"/>
  <c r="P134" i="83"/>
  <c r="Q134" i="83"/>
  <c r="R134" i="83"/>
  <c r="S134" i="83"/>
  <c r="T134" i="83"/>
  <c r="U134" i="83"/>
  <c r="V134" i="83"/>
  <c r="W134" i="83"/>
  <c r="X134" i="83"/>
  <c r="Y134" i="83"/>
  <c r="Z134" i="83"/>
  <c r="AA134" i="83"/>
  <c r="AB134" i="83"/>
  <c r="AC134" i="83"/>
  <c r="AD134" i="83"/>
  <c r="AE134" i="83"/>
  <c r="AF134" i="83"/>
  <c r="AG134" i="83"/>
  <c r="AH134" i="83"/>
  <c r="AI134" i="83"/>
  <c r="AJ134" i="83"/>
  <c r="AL134" i="83"/>
  <c r="AM134" i="83"/>
  <c r="AN134" i="83"/>
  <c r="AO134" i="83"/>
  <c r="AP134" i="83"/>
  <c r="AQ134" i="83"/>
  <c r="AR134" i="83"/>
  <c r="AS134" i="83"/>
  <c r="AT134" i="83"/>
  <c r="AU134" i="83"/>
  <c r="AV134" i="83"/>
  <c r="AW134" i="83"/>
  <c r="AX134" i="83"/>
  <c r="AY134" i="83"/>
  <c r="AZ134" i="83"/>
  <c r="BA134" i="83"/>
  <c r="BB134" i="83"/>
  <c r="BC134" i="83"/>
  <c r="BD134" i="83"/>
  <c r="BE134" i="83"/>
  <c r="BF134" i="83"/>
  <c r="BG134" i="83"/>
  <c r="BH134" i="83"/>
  <c r="BI134" i="83"/>
  <c r="BJ134" i="83"/>
  <c r="BK134" i="83"/>
  <c r="BL134" i="83"/>
  <c r="BM134" i="83"/>
  <c r="BN134" i="83"/>
  <c r="BO134" i="83"/>
  <c r="BP134" i="83"/>
  <c r="BQ134" i="83"/>
  <c r="BR134" i="83"/>
  <c r="BS134" i="83"/>
  <c r="BT134" i="83"/>
  <c r="BU134" i="83"/>
  <c r="BV134" i="83"/>
  <c r="BW134" i="83"/>
  <c r="BX134" i="83"/>
  <c r="C135" i="83"/>
  <c r="D135" i="83"/>
  <c r="E135" i="83"/>
  <c r="F135" i="83"/>
  <c r="G135" i="83"/>
  <c r="H135" i="83"/>
  <c r="I135" i="83"/>
  <c r="J135" i="83"/>
  <c r="K135" i="83"/>
  <c r="L135" i="83"/>
  <c r="M135" i="83"/>
  <c r="N135" i="83"/>
  <c r="O135" i="83"/>
  <c r="P135" i="83"/>
  <c r="Q135" i="83"/>
  <c r="R135" i="83"/>
  <c r="S135" i="83"/>
  <c r="T135" i="83"/>
  <c r="U135" i="83"/>
  <c r="V135" i="83"/>
  <c r="W135" i="83"/>
  <c r="X135" i="83"/>
  <c r="Y135" i="83"/>
  <c r="Z135" i="83"/>
  <c r="AA135" i="83"/>
  <c r="AB135" i="83"/>
  <c r="AC135" i="83"/>
  <c r="AD135" i="83"/>
  <c r="AE135" i="83"/>
  <c r="AF135" i="83"/>
  <c r="AG135" i="83"/>
  <c r="AH135" i="83"/>
  <c r="AI135" i="83"/>
  <c r="AJ135" i="83"/>
  <c r="AL135" i="83"/>
  <c r="AM135" i="83"/>
  <c r="AN135" i="83"/>
  <c r="AO135" i="83"/>
  <c r="AP135" i="83"/>
  <c r="AQ135" i="83"/>
  <c r="AR135" i="83"/>
  <c r="AS135" i="83"/>
  <c r="AT135" i="83"/>
  <c r="AU135" i="83"/>
  <c r="AV135" i="83"/>
  <c r="AW135" i="83"/>
  <c r="AX135" i="83"/>
  <c r="AY135" i="83"/>
  <c r="AZ135" i="83"/>
  <c r="BA135" i="83"/>
  <c r="BB135" i="83"/>
  <c r="BC135" i="83"/>
  <c r="BD135" i="83"/>
  <c r="BE135" i="83"/>
  <c r="BF135" i="83"/>
  <c r="BG135" i="83"/>
  <c r="BH135" i="83"/>
  <c r="BI135" i="83"/>
  <c r="BJ135" i="83"/>
  <c r="BK135" i="83"/>
  <c r="BL135" i="83"/>
  <c r="BM135" i="83"/>
  <c r="BN135" i="83"/>
  <c r="BO135" i="83"/>
  <c r="BP135" i="83"/>
  <c r="BQ135" i="83"/>
  <c r="BR135" i="83"/>
  <c r="BS135" i="83"/>
  <c r="BT135" i="83"/>
  <c r="BU135" i="83"/>
  <c r="BV135" i="83"/>
  <c r="BW135" i="83"/>
  <c r="BX135" i="83"/>
  <c r="C136" i="83"/>
  <c r="D136" i="83"/>
  <c r="E136" i="83"/>
  <c r="F136" i="83"/>
  <c r="G136" i="83"/>
  <c r="H136" i="83"/>
  <c r="I136" i="83"/>
  <c r="J136" i="83"/>
  <c r="K136" i="83"/>
  <c r="L136" i="83"/>
  <c r="M136" i="83"/>
  <c r="N136" i="83"/>
  <c r="O136" i="83"/>
  <c r="P136" i="83"/>
  <c r="Q136" i="83"/>
  <c r="R136" i="83"/>
  <c r="S136" i="83"/>
  <c r="T136" i="83"/>
  <c r="U136" i="83"/>
  <c r="V136" i="83"/>
  <c r="W136" i="83"/>
  <c r="X136" i="83"/>
  <c r="Y136" i="83"/>
  <c r="Z136" i="83"/>
  <c r="AA136" i="83"/>
  <c r="AB136" i="83"/>
  <c r="AC136" i="83"/>
  <c r="AD136" i="83"/>
  <c r="AE136" i="83"/>
  <c r="AF136" i="83"/>
  <c r="AG136" i="83"/>
  <c r="AH136" i="83"/>
  <c r="AI136" i="83"/>
  <c r="AJ136" i="83"/>
  <c r="AL136" i="83"/>
  <c r="AM136" i="83"/>
  <c r="AN136" i="83"/>
  <c r="AO136" i="83"/>
  <c r="AP136" i="83"/>
  <c r="AQ136" i="83"/>
  <c r="AR136" i="83"/>
  <c r="AS136" i="83"/>
  <c r="AT136" i="83"/>
  <c r="AU136" i="83"/>
  <c r="AV136" i="83"/>
  <c r="AW136" i="83"/>
  <c r="AX136" i="83"/>
  <c r="AY136" i="83"/>
  <c r="AZ136" i="83"/>
  <c r="BA136" i="83"/>
  <c r="BB136" i="83"/>
  <c r="BC136" i="83"/>
  <c r="BD136" i="83"/>
  <c r="BE136" i="83"/>
  <c r="BF136" i="83"/>
  <c r="BG136" i="83"/>
  <c r="BH136" i="83"/>
  <c r="BI136" i="83"/>
  <c r="BJ136" i="83"/>
  <c r="BK136" i="83"/>
  <c r="BL136" i="83"/>
  <c r="BM136" i="83"/>
  <c r="BN136" i="83"/>
  <c r="BO136" i="83"/>
  <c r="BP136" i="83"/>
  <c r="BQ136" i="83"/>
  <c r="BR136" i="83"/>
  <c r="BS136" i="83"/>
  <c r="BT136" i="83"/>
  <c r="BU136" i="83"/>
  <c r="BV136" i="83"/>
  <c r="BW136" i="83"/>
  <c r="BX136" i="83"/>
  <c r="C137" i="83"/>
  <c r="D137" i="83"/>
  <c r="E137" i="83"/>
  <c r="F137" i="83"/>
  <c r="G137" i="83"/>
  <c r="H137" i="83"/>
  <c r="I137" i="83"/>
  <c r="J137" i="83"/>
  <c r="K137" i="83"/>
  <c r="L137" i="83"/>
  <c r="M137" i="83"/>
  <c r="N137" i="83"/>
  <c r="O137" i="83"/>
  <c r="P137" i="83"/>
  <c r="Q137" i="83"/>
  <c r="R137" i="83"/>
  <c r="S137" i="83"/>
  <c r="T137" i="83"/>
  <c r="U137" i="83"/>
  <c r="V137" i="83"/>
  <c r="W137" i="83"/>
  <c r="X137" i="83"/>
  <c r="Y137" i="83"/>
  <c r="Z137" i="83"/>
  <c r="AA137" i="83"/>
  <c r="AB137" i="83"/>
  <c r="AC137" i="83"/>
  <c r="AD137" i="83"/>
  <c r="AE137" i="83"/>
  <c r="AF137" i="83"/>
  <c r="AG137" i="83"/>
  <c r="AH137" i="83"/>
  <c r="AI137" i="83"/>
  <c r="AJ137" i="83"/>
  <c r="AL137" i="83"/>
  <c r="AM137" i="83"/>
  <c r="AN137" i="83"/>
  <c r="AO137" i="83"/>
  <c r="AP137" i="83"/>
  <c r="AQ137" i="83"/>
  <c r="AR137" i="83"/>
  <c r="AS137" i="83"/>
  <c r="AT137" i="83"/>
  <c r="AU137" i="83"/>
  <c r="AV137" i="83"/>
  <c r="AW137" i="83"/>
  <c r="AX137" i="83"/>
  <c r="AY137" i="83"/>
  <c r="AZ137" i="83"/>
  <c r="BA137" i="83"/>
  <c r="BB137" i="83"/>
  <c r="BC137" i="83"/>
  <c r="BD137" i="83"/>
  <c r="BE137" i="83"/>
  <c r="BF137" i="83"/>
  <c r="BG137" i="83"/>
  <c r="BH137" i="83"/>
  <c r="BI137" i="83"/>
  <c r="BJ137" i="83"/>
  <c r="BK137" i="83"/>
  <c r="BL137" i="83"/>
  <c r="BM137" i="83"/>
  <c r="BN137" i="83"/>
  <c r="BO137" i="83"/>
  <c r="BP137" i="83"/>
  <c r="BQ137" i="83"/>
  <c r="BR137" i="83"/>
  <c r="BS137" i="83"/>
  <c r="BT137" i="83"/>
  <c r="BU137" i="83"/>
  <c r="BV137" i="83"/>
  <c r="BW137" i="83"/>
  <c r="BX137" i="83"/>
  <c r="C138" i="83"/>
  <c r="D138" i="83"/>
  <c r="E138" i="83"/>
  <c r="F138" i="83"/>
  <c r="G138" i="83"/>
  <c r="H138" i="83"/>
  <c r="I138" i="83"/>
  <c r="J138" i="83"/>
  <c r="K138" i="83"/>
  <c r="L138" i="83"/>
  <c r="M138" i="83"/>
  <c r="N138" i="83"/>
  <c r="O138" i="83"/>
  <c r="P138" i="83"/>
  <c r="Q138" i="83"/>
  <c r="R138" i="83"/>
  <c r="S138" i="83"/>
  <c r="T138" i="83"/>
  <c r="U138" i="83"/>
  <c r="V138" i="83"/>
  <c r="W138" i="83"/>
  <c r="X138" i="83"/>
  <c r="Y138" i="83"/>
  <c r="Z138" i="83"/>
  <c r="AA138" i="83"/>
  <c r="AB138" i="83"/>
  <c r="AC138" i="83"/>
  <c r="AD138" i="83"/>
  <c r="AE138" i="83"/>
  <c r="AF138" i="83"/>
  <c r="AG138" i="83"/>
  <c r="AH138" i="83"/>
  <c r="AI138" i="83"/>
  <c r="AJ138" i="83"/>
  <c r="AL138" i="83"/>
  <c r="AM138" i="83"/>
  <c r="AN138" i="83"/>
  <c r="AO138" i="83"/>
  <c r="AP138" i="83"/>
  <c r="AQ138" i="83"/>
  <c r="AR138" i="83"/>
  <c r="AS138" i="83"/>
  <c r="AT138" i="83"/>
  <c r="AU138" i="83"/>
  <c r="AV138" i="83"/>
  <c r="AW138" i="83"/>
  <c r="AX138" i="83"/>
  <c r="AY138" i="83"/>
  <c r="AZ138" i="83"/>
  <c r="BA138" i="83"/>
  <c r="BB138" i="83"/>
  <c r="BC138" i="83"/>
  <c r="BD138" i="83"/>
  <c r="BE138" i="83"/>
  <c r="BF138" i="83"/>
  <c r="BG138" i="83"/>
  <c r="BH138" i="83"/>
  <c r="BI138" i="83"/>
  <c r="BJ138" i="83"/>
  <c r="BK138" i="83"/>
  <c r="BL138" i="83"/>
  <c r="BM138" i="83"/>
  <c r="BN138" i="83"/>
  <c r="BO138" i="83"/>
  <c r="BP138" i="83"/>
  <c r="BQ138" i="83"/>
  <c r="BR138" i="83"/>
  <c r="BS138" i="83"/>
  <c r="BT138" i="83"/>
  <c r="BU138" i="83"/>
  <c r="BV138" i="83"/>
  <c r="BW138" i="83"/>
  <c r="BX138" i="83"/>
  <c r="C139" i="83"/>
  <c r="D139" i="83"/>
  <c r="E139" i="83"/>
  <c r="F139" i="83"/>
  <c r="G139" i="83"/>
  <c r="H139" i="83"/>
  <c r="I139" i="83"/>
  <c r="J139" i="83"/>
  <c r="K139" i="83"/>
  <c r="L139" i="83"/>
  <c r="M139" i="83"/>
  <c r="N139" i="83"/>
  <c r="O139" i="83"/>
  <c r="P139" i="83"/>
  <c r="Q139" i="83"/>
  <c r="R139" i="83"/>
  <c r="S139" i="83"/>
  <c r="T139" i="83"/>
  <c r="U139" i="83"/>
  <c r="V139" i="83"/>
  <c r="W139" i="83"/>
  <c r="X139" i="83"/>
  <c r="Y139" i="83"/>
  <c r="Z139" i="83"/>
  <c r="AA139" i="83"/>
  <c r="AB139" i="83"/>
  <c r="AC139" i="83"/>
  <c r="AD139" i="83"/>
  <c r="AE139" i="83"/>
  <c r="AF139" i="83"/>
  <c r="AG139" i="83"/>
  <c r="AH139" i="83"/>
  <c r="AI139" i="83"/>
  <c r="AJ139" i="83"/>
  <c r="AL139" i="83"/>
  <c r="AM139" i="83"/>
  <c r="AN139" i="83"/>
  <c r="AO139" i="83"/>
  <c r="AP139" i="83"/>
  <c r="AQ139" i="83"/>
  <c r="AR139" i="83"/>
  <c r="AS139" i="83"/>
  <c r="AT139" i="83"/>
  <c r="AU139" i="83"/>
  <c r="AV139" i="83"/>
  <c r="AW139" i="83"/>
  <c r="AX139" i="83"/>
  <c r="AY139" i="83"/>
  <c r="AZ139" i="83"/>
  <c r="BA139" i="83"/>
  <c r="BB139" i="83"/>
  <c r="BC139" i="83"/>
  <c r="BD139" i="83"/>
  <c r="BE139" i="83"/>
  <c r="BF139" i="83"/>
  <c r="BG139" i="83"/>
  <c r="BH139" i="83"/>
  <c r="BI139" i="83"/>
  <c r="BJ139" i="83"/>
  <c r="BK139" i="83"/>
  <c r="BL139" i="83"/>
  <c r="BM139" i="83"/>
  <c r="BN139" i="83"/>
  <c r="BO139" i="83"/>
  <c r="BP139" i="83"/>
  <c r="BQ139" i="83"/>
  <c r="BR139" i="83"/>
  <c r="BS139" i="83"/>
  <c r="BT139" i="83"/>
  <c r="BU139" i="83"/>
  <c r="BV139" i="83"/>
  <c r="BW139" i="83"/>
  <c r="BX139" i="83"/>
  <c r="C140" i="83"/>
  <c r="D140" i="83"/>
  <c r="E140" i="83"/>
  <c r="F140" i="83"/>
  <c r="G140" i="83"/>
  <c r="H140" i="83"/>
  <c r="I140" i="83"/>
  <c r="J140" i="83"/>
  <c r="K140" i="83"/>
  <c r="L140" i="83"/>
  <c r="M140" i="83"/>
  <c r="N140" i="83"/>
  <c r="O140" i="83"/>
  <c r="P140" i="83"/>
  <c r="Q140" i="83"/>
  <c r="R140" i="83"/>
  <c r="S140" i="83"/>
  <c r="T140" i="83"/>
  <c r="U140" i="83"/>
  <c r="V140" i="83"/>
  <c r="W140" i="83"/>
  <c r="X140" i="83"/>
  <c r="Y140" i="83"/>
  <c r="Z140" i="83"/>
  <c r="AA140" i="83"/>
  <c r="AB140" i="83"/>
  <c r="AC140" i="83"/>
  <c r="AD140" i="83"/>
  <c r="AE140" i="83"/>
  <c r="AF140" i="83"/>
  <c r="AG140" i="83"/>
  <c r="AH140" i="83"/>
  <c r="AI140" i="83"/>
  <c r="AJ140" i="83"/>
  <c r="AL140" i="83"/>
  <c r="AM140" i="83"/>
  <c r="AN140" i="83"/>
  <c r="AO140" i="83"/>
  <c r="AP140" i="83"/>
  <c r="AQ140" i="83"/>
  <c r="AR140" i="83"/>
  <c r="AS140" i="83"/>
  <c r="AT140" i="83"/>
  <c r="AU140" i="83"/>
  <c r="AV140" i="83"/>
  <c r="AW140" i="83"/>
  <c r="AX140" i="83"/>
  <c r="AY140" i="83"/>
  <c r="AZ140" i="83"/>
  <c r="BA140" i="83"/>
  <c r="BB140" i="83"/>
  <c r="BC140" i="83"/>
  <c r="BD140" i="83"/>
  <c r="BE140" i="83"/>
  <c r="BF140" i="83"/>
  <c r="BG140" i="83"/>
  <c r="BH140" i="83"/>
  <c r="BI140" i="83"/>
  <c r="BJ140" i="83"/>
  <c r="BK140" i="83"/>
  <c r="BL140" i="83"/>
  <c r="BM140" i="83"/>
  <c r="BN140" i="83"/>
  <c r="BO140" i="83"/>
  <c r="BP140" i="83"/>
  <c r="BQ140" i="83"/>
  <c r="BR140" i="83"/>
  <c r="BS140" i="83"/>
  <c r="BT140" i="83"/>
  <c r="BU140" i="83"/>
  <c r="BV140" i="83"/>
  <c r="BW140" i="83"/>
  <c r="BX140" i="83"/>
  <c r="C141" i="83"/>
  <c r="D141" i="83"/>
  <c r="E141" i="83"/>
  <c r="F141" i="83"/>
  <c r="G141" i="83"/>
  <c r="H141" i="83"/>
  <c r="I141" i="83"/>
  <c r="J141" i="83"/>
  <c r="K141" i="83"/>
  <c r="L141" i="83"/>
  <c r="M141" i="83"/>
  <c r="N141" i="83"/>
  <c r="O141" i="83"/>
  <c r="P141" i="83"/>
  <c r="Q141" i="83"/>
  <c r="R141" i="83"/>
  <c r="S141" i="83"/>
  <c r="T141" i="83"/>
  <c r="U141" i="83"/>
  <c r="V141" i="83"/>
  <c r="W141" i="83"/>
  <c r="X141" i="83"/>
  <c r="Y141" i="83"/>
  <c r="Z141" i="83"/>
  <c r="AA141" i="83"/>
  <c r="AB141" i="83"/>
  <c r="AC141" i="83"/>
  <c r="AD141" i="83"/>
  <c r="AE141" i="83"/>
  <c r="AF141" i="83"/>
  <c r="AG141" i="83"/>
  <c r="AH141" i="83"/>
  <c r="AI141" i="83"/>
  <c r="AJ141" i="83"/>
  <c r="AL141" i="83"/>
  <c r="AM141" i="83"/>
  <c r="AN141" i="83"/>
  <c r="AO141" i="83"/>
  <c r="AP141" i="83"/>
  <c r="AQ141" i="83"/>
  <c r="AR141" i="83"/>
  <c r="AS141" i="83"/>
  <c r="AT141" i="83"/>
  <c r="AU141" i="83"/>
  <c r="AV141" i="83"/>
  <c r="AW141" i="83"/>
  <c r="AX141" i="83"/>
  <c r="AY141" i="83"/>
  <c r="AZ141" i="83"/>
  <c r="BA141" i="83"/>
  <c r="BB141" i="83"/>
  <c r="BC141" i="83"/>
  <c r="BD141" i="83"/>
  <c r="BE141" i="83"/>
  <c r="BF141" i="83"/>
  <c r="BG141" i="83"/>
  <c r="BH141" i="83"/>
  <c r="BI141" i="83"/>
  <c r="BJ141" i="83"/>
  <c r="BK141" i="83"/>
  <c r="BL141" i="83"/>
  <c r="BM141" i="83"/>
  <c r="BN141" i="83"/>
  <c r="BO141" i="83"/>
  <c r="BP141" i="83"/>
  <c r="BQ141" i="83"/>
  <c r="BR141" i="83"/>
  <c r="BS141" i="83"/>
  <c r="BT141" i="83"/>
  <c r="BU141" i="83"/>
  <c r="BV141" i="83"/>
  <c r="BW141" i="83"/>
  <c r="BX141" i="83"/>
  <c r="C142" i="83"/>
  <c r="D142" i="83"/>
  <c r="E142" i="83"/>
  <c r="F142" i="83"/>
  <c r="G142" i="83"/>
  <c r="H142" i="83"/>
  <c r="I142" i="83"/>
  <c r="J142" i="83"/>
  <c r="K142" i="83"/>
  <c r="L142" i="83"/>
  <c r="M142" i="83"/>
  <c r="N142" i="83"/>
  <c r="O142" i="83"/>
  <c r="P142" i="83"/>
  <c r="Q142" i="83"/>
  <c r="R142" i="83"/>
  <c r="S142" i="83"/>
  <c r="T142" i="83"/>
  <c r="U142" i="83"/>
  <c r="V142" i="83"/>
  <c r="W142" i="83"/>
  <c r="X142" i="83"/>
  <c r="Y142" i="83"/>
  <c r="Z142" i="83"/>
  <c r="AA142" i="83"/>
  <c r="AB142" i="83"/>
  <c r="AC142" i="83"/>
  <c r="AD142" i="83"/>
  <c r="AE142" i="83"/>
  <c r="AF142" i="83"/>
  <c r="AG142" i="83"/>
  <c r="AH142" i="83"/>
  <c r="AI142" i="83"/>
  <c r="AJ142" i="83"/>
  <c r="AL142" i="83"/>
  <c r="AM142" i="83"/>
  <c r="AN142" i="83"/>
  <c r="AO142" i="83"/>
  <c r="AP142" i="83"/>
  <c r="AQ142" i="83"/>
  <c r="AR142" i="83"/>
  <c r="AS142" i="83"/>
  <c r="AT142" i="83"/>
  <c r="AU142" i="83"/>
  <c r="AV142" i="83"/>
  <c r="AW142" i="83"/>
  <c r="AX142" i="83"/>
  <c r="AY142" i="83"/>
  <c r="AZ142" i="83"/>
  <c r="BA142" i="83"/>
  <c r="BB142" i="83"/>
  <c r="BC142" i="83"/>
  <c r="BD142" i="83"/>
  <c r="BE142" i="83"/>
  <c r="BF142" i="83"/>
  <c r="BG142" i="83"/>
  <c r="BH142" i="83"/>
  <c r="BI142" i="83"/>
  <c r="BJ142" i="83"/>
  <c r="BK142" i="83"/>
  <c r="BL142" i="83"/>
  <c r="BM142" i="83"/>
  <c r="BN142" i="83"/>
  <c r="BO142" i="83"/>
  <c r="BP142" i="83"/>
  <c r="BQ142" i="83"/>
  <c r="BR142" i="83"/>
  <c r="BS142" i="83"/>
  <c r="BT142" i="83"/>
  <c r="BU142" i="83"/>
  <c r="BV142" i="83"/>
  <c r="BW142" i="83"/>
  <c r="BX142" i="83"/>
  <c r="C143" i="83"/>
  <c r="D143" i="83"/>
  <c r="E143" i="83"/>
  <c r="F143" i="83"/>
  <c r="G143" i="83"/>
  <c r="H143" i="83"/>
  <c r="I143" i="83"/>
  <c r="J143" i="83"/>
  <c r="K143" i="83"/>
  <c r="L143" i="83"/>
  <c r="M143" i="83"/>
  <c r="N143" i="83"/>
  <c r="O143" i="83"/>
  <c r="P143" i="83"/>
  <c r="Q143" i="83"/>
  <c r="R143" i="83"/>
  <c r="S143" i="83"/>
  <c r="T143" i="83"/>
  <c r="U143" i="83"/>
  <c r="V143" i="83"/>
  <c r="W143" i="83"/>
  <c r="X143" i="83"/>
  <c r="Y143" i="83"/>
  <c r="Z143" i="83"/>
  <c r="AA143" i="83"/>
  <c r="AB143" i="83"/>
  <c r="AC143" i="83"/>
  <c r="AD143" i="83"/>
  <c r="AE143" i="83"/>
  <c r="AF143" i="83"/>
  <c r="AG143" i="83"/>
  <c r="AH143" i="83"/>
  <c r="AI143" i="83"/>
  <c r="AJ143" i="83"/>
  <c r="AL143" i="83"/>
  <c r="AM143" i="83"/>
  <c r="AN143" i="83"/>
  <c r="AO143" i="83"/>
  <c r="AP143" i="83"/>
  <c r="AQ143" i="83"/>
  <c r="AR143" i="83"/>
  <c r="AS143" i="83"/>
  <c r="AT143" i="83"/>
  <c r="AU143" i="83"/>
  <c r="AV143" i="83"/>
  <c r="AW143" i="83"/>
  <c r="AX143" i="83"/>
  <c r="AY143" i="83"/>
  <c r="AZ143" i="83"/>
  <c r="BA143" i="83"/>
  <c r="BB143" i="83"/>
  <c r="BC143" i="83"/>
  <c r="BD143" i="83"/>
  <c r="BE143" i="83"/>
  <c r="BF143" i="83"/>
  <c r="BG143" i="83"/>
  <c r="BH143" i="83"/>
  <c r="BI143" i="83"/>
  <c r="BJ143" i="83"/>
  <c r="BK143" i="83"/>
  <c r="BL143" i="83"/>
  <c r="BM143" i="83"/>
  <c r="BN143" i="83"/>
  <c r="BO143" i="83"/>
  <c r="BP143" i="83"/>
  <c r="BQ143" i="83"/>
  <c r="BR143" i="83"/>
  <c r="BS143" i="83"/>
  <c r="BT143" i="83"/>
  <c r="BU143" i="83"/>
  <c r="BV143" i="83"/>
  <c r="BW143" i="83"/>
  <c r="BX143" i="83"/>
  <c r="C144" i="83"/>
  <c r="D144" i="83"/>
  <c r="E144" i="83"/>
  <c r="F144" i="83"/>
  <c r="G144" i="83"/>
  <c r="H144" i="83"/>
  <c r="I144" i="83"/>
  <c r="J144" i="83"/>
  <c r="K144" i="83"/>
  <c r="L144" i="83"/>
  <c r="M144" i="83"/>
  <c r="N144" i="83"/>
  <c r="O144" i="83"/>
  <c r="P144" i="83"/>
  <c r="Q144" i="83"/>
  <c r="R144" i="83"/>
  <c r="S144" i="83"/>
  <c r="T144" i="83"/>
  <c r="U144" i="83"/>
  <c r="V144" i="83"/>
  <c r="W144" i="83"/>
  <c r="X144" i="83"/>
  <c r="Y144" i="83"/>
  <c r="Z144" i="83"/>
  <c r="AA144" i="83"/>
  <c r="AB144" i="83"/>
  <c r="AC144" i="83"/>
  <c r="AD144" i="83"/>
  <c r="AE144" i="83"/>
  <c r="AF144" i="83"/>
  <c r="AG144" i="83"/>
  <c r="AH144" i="83"/>
  <c r="AI144" i="83"/>
  <c r="AJ144" i="83"/>
  <c r="AL144" i="83"/>
  <c r="AM144" i="83"/>
  <c r="AN144" i="83"/>
  <c r="AO144" i="83"/>
  <c r="AP144" i="83"/>
  <c r="AQ144" i="83"/>
  <c r="AR144" i="83"/>
  <c r="AS144" i="83"/>
  <c r="AT144" i="83"/>
  <c r="AU144" i="83"/>
  <c r="AV144" i="83"/>
  <c r="AW144" i="83"/>
  <c r="AX144" i="83"/>
  <c r="AY144" i="83"/>
  <c r="AZ144" i="83"/>
  <c r="BA144" i="83"/>
  <c r="BB144" i="83"/>
  <c r="BC144" i="83"/>
  <c r="BD144" i="83"/>
  <c r="BE144" i="83"/>
  <c r="BF144" i="83"/>
  <c r="BG144" i="83"/>
  <c r="BH144" i="83"/>
  <c r="BI144" i="83"/>
  <c r="BJ144" i="83"/>
  <c r="BK144" i="83"/>
  <c r="BL144" i="83"/>
  <c r="BM144" i="83"/>
  <c r="BN144" i="83"/>
  <c r="BO144" i="83"/>
  <c r="BP144" i="83"/>
  <c r="BQ144" i="83"/>
  <c r="BR144" i="83"/>
  <c r="BS144" i="83"/>
  <c r="BT144" i="83"/>
  <c r="BU144" i="83"/>
  <c r="BV144" i="83"/>
  <c r="BW144" i="83"/>
  <c r="BX144" i="83"/>
  <c r="C145" i="83"/>
  <c r="D145" i="83"/>
  <c r="E145" i="83"/>
  <c r="F145" i="83"/>
  <c r="G145" i="83"/>
  <c r="H145" i="83"/>
  <c r="I145" i="83"/>
  <c r="J145" i="83"/>
  <c r="K145" i="83"/>
  <c r="L145" i="83"/>
  <c r="M145" i="83"/>
  <c r="N145" i="83"/>
  <c r="O145" i="83"/>
  <c r="P145" i="83"/>
  <c r="Q145" i="83"/>
  <c r="R145" i="83"/>
  <c r="S145" i="83"/>
  <c r="T145" i="83"/>
  <c r="U145" i="83"/>
  <c r="V145" i="83"/>
  <c r="W145" i="83"/>
  <c r="X145" i="83"/>
  <c r="Y145" i="83"/>
  <c r="Z145" i="83"/>
  <c r="AA145" i="83"/>
  <c r="AB145" i="83"/>
  <c r="AC145" i="83"/>
  <c r="AD145" i="83"/>
  <c r="AE145" i="83"/>
  <c r="AF145" i="83"/>
  <c r="AG145" i="83"/>
  <c r="AH145" i="83"/>
  <c r="AI145" i="83"/>
  <c r="AJ145" i="83"/>
  <c r="AL145" i="83"/>
  <c r="AM145" i="83"/>
  <c r="AN145" i="83"/>
  <c r="AO145" i="83"/>
  <c r="AP145" i="83"/>
  <c r="AQ145" i="83"/>
  <c r="AR145" i="83"/>
  <c r="AS145" i="83"/>
  <c r="AT145" i="83"/>
  <c r="AU145" i="83"/>
  <c r="AV145" i="83"/>
  <c r="AW145" i="83"/>
  <c r="AX145" i="83"/>
  <c r="AY145" i="83"/>
  <c r="AZ145" i="83"/>
  <c r="BA145" i="83"/>
  <c r="BB145" i="83"/>
  <c r="BC145" i="83"/>
  <c r="BD145" i="83"/>
  <c r="BE145" i="83"/>
  <c r="BF145" i="83"/>
  <c r="BG145" i="83"/>
  <c r="BH145" i="83"/>
  <c r="BI145" i="83"/>
  <c r="BJ145" i="83"/>
  <c r="BK145" i="83"/>
  <c r="BL145" i="83"/>
  <c r="BM145" i="83"/>
  <c r="BN145" i="83"/>
  <c r="BO145" i="83"/>
  <c r="BP145" i="83"/>
  <c r="BQ145" i="83"/>
  <c r="BR145" i="83"/>
  <c r="BS145" i="83"/>
  <c r="BT145" i="83"/>
  <c r="BU145" i="83"/>
  <c r="BV145" i="83"/>
  <c r="BW145" i="83"/>
  <c r="BX145" i="83"/>
  <c r="C146" i="83"/>
  <c r="D146" i="83"/>
  <c r="E146" i="83"/>
  <c r="F146" i="83"/>
  <c r="G146" i="83"/>
  <c r="H146" i="83"/>
  <c r="I146" i="83"/>
  <c r="J146" i="83"/>
  <c r="K146" i="83"/>
  <c r="L146" i="83"/>
  <c r="M146" i="83"/>
  <c r="N146" i="83"/>
  <c r="O146" i="83"/>
  <c r="P146" i="83"/>
  <c r="Q146" i="83"/>
  <c r="R146" i="83"/>
  <c r="S146" i="83"/>
  <c r="T146" i="83"/>
  <c r="U146" i="83"/>
  <c r="V146" i="83"/>
  <c r="W146" i="83"/>
  <c r="X146" i="83"/>
  <c r="Y146" i="83"/>
  <c r="Z146" i="83"/>
  <c r="AA146" i="83"/>
  <c r="AB146" i="83"/>
  <c r="AC146" i="83"/>
  <c r="AD146" i="83"/>
  <c r="AE146" i="83"/>
  <c r="AF146" i="83"/>
  <c r="AG146" i="83"/>
  <c r="AH146" i="83"/>
  <c r="AI146" i="83"/>
  <c r="AJ146" i="83"/>
  <c r="AL146" i="83"/>
  <c r="AM146" i="83"/>
  <c r="AN146" i="83"/>
  <c r="AO146" i="83"/>
  <c r="AP146" i="83"/>
  <c r="AQ146" i="83"/>
  <c r="AR146" i="83"/>
  <c r="AS146" i="83"/>
  <c r="AT146" i="83"/>
  <c r="AU146" i="83"/>
  <c r="AV146" i="83"/>
  <c r="AW146" i="83"/>
  <c r="AX146" i="83"/>
  <c r="AY146" i="83"/>
  <c r="AZ146" i="83"/>
  <c r="BA146" i="83"/>
  <c r="BB146" i="83"/>
  <c r="BC146" i="83"/>
  <c r="BD146" i="83"/>
  <c r="BE146" i="83"/>
  <c r="BF146" i="83"/>
  <c r="BG146" i="83"/>
  <c r="BH146" i="83"/>
  <c r="BI146" i="83"/>
  <c r="BJ146" i="83"/>
  <c r="BK146" i="83"/>
  <c r="BL146" i="83"/>
  <c r="BM146" i="83"/>
  <c r="BN146" i="83"/>
  <c r="BO146" i="83"/>
  <c r="BP146" i="83"/>
  <c r="BQ146" i="83"/>
  <c r="BR146" i="83"/>
  <c r="BS146" i="83"/>
  <c r="BT146" i="83"/>
  <c r="BU146" i="83"/>
  <c r="BV146" i="83"/>
  <c r="BW146" i="83"/>
  <c r="BX146" i="83"/>
  <c r="C147" i="83"/>
  <c r="D147" i="83"/>
  <c r="E147" i="83"/>
  <c r="F147" i="83"/>
  <c r="G147" i="83"/>
  <c r="H147" i="83"/>
  <c r="I147" i="83"/>
  <c r="J147" i="83"/>
  <c r="K147" i="83"/>
  <c r="L147" i="83"/>
  <c r="M147" i="83"/>
  <c r="N147" i="83"/>
  <c r="O147" i="83"/>
  <c r="P147" i="83"/>
  <c r="Q147" i="83"/>
  <c r="R147" i="83"/>
  <c r="S147" i="83"/>
  <c r="T147" i="83"/>
  <c r="U147" i="83"/>
  <c r="V147" i="83"/>
  <c r="W147" i="83"/>
  <c r="X147" i="83"/>
  <c r="Y147" i="83"/>
  <c r="Z147" i="83"/>
  <c r="AA147" i="83"/>
  <c r="AB147" i="83"/>
  <c r="AC147" i="83"/>
  <c r="AD147" i="83"/>
  <c r="AE147" i="83"/>
  <c r="AF147" i="83"/>
  <c r="AG147" i="83"/>
  <c r="AH147" i="83"/>
  <c r="AI147" i="83"/>
  <c r="AJ147" i="83"/>
  <c r="AL147" i="83"/>
  <c r="AM147" i="83"/>
  <c r="AN147" i="83"/>
  <c r="AO147" i="83"/>
  <c r="AP147" i="83"/>
  <c r="AQ147" i="83"/>
  <c r="AR147" i="83"/>
  <c r="AS147" i="83"/>
  <c r="AT147" i="83"/>
  <c r="AU147" i="83"/>
  <c r="AV147" i="83"/>
  <c r="AW147" i="83"/>
  <c r="AX147" i="83"/>
  <c r="AY147" i="83"/>
  <c r="AZ147" i="83"/>
  <c r="BA147" i="83"/>
  <c r="BB147" i="83"/>
  <c r="BC147" i="83"/>
  <c r="BD147" i="83"/>
  <c r="BE147" i="83"/>
  <c r="BF147" i="83"/>
  <c r="BG147" i="83"/>
  <c r="BH147" i="83"/>
  <c r="BI147" i="83"/>
  <c r="BJ147" i="83"/>
  <c r="BK147" i="83"/>
  <c r="BL147" i="83"/>
  <c r="BM147" i="83"/>
  <c r="BN147" i="83"/>
  <c r="BO147" i="83"/>
  <c r="BP147" i="83"/>
  <c r="BQ147" i="83"/>
  <c r="BR147" i="83"/>
  <c r="BS147" i="83"/>
  <c r="BT147" i="83"/>
  <c r="BU147" i="83"/>
  <c r="BV147" i="83"/>
  <c r="BW147" i="83"/>
  <c r="BX147" i="83"/>
  <c r="C148" i="83"/>
  <c r="D148" i="83"/>
  <c r="E148" i="83"/>
  <c r="F148" i="83"/>
  <c r="G148" i="83"/>
  <c r="H148" i="83"/>
  <c r="I148" i="83"/>
  <c r="J148" i="83"/>
  <c r="K148" i="83"/>
  <c r="L148" i="83"/>
  <c r="M148" i="83"/>
  <c r="N148" i="83"/>
  <c r="O148" i="83"/>
  <c r="P148" i="83"/>
  <c r="Q148" i="83"/>
  <c r="R148" i="83"/>
  <c r="S148" i="83"/>
  <c r="T148" i="83"/>
  <c r="U148" i="83"/>
  <c r="V148" i="83"/>
  <c r="W148" i="83"/>
  <c r="X148" i="83"/>
  <c r="Y148" i="83"/>
  <c r="Z148" i="83"/>
  <c r="AA148" i="83"/>
  <c r="AB148" i="83"/>
  <c r="AC148" i="83"/>
  <c r="AD148" i="83"/>
  <c r="AE148" i="83"/>
  <c r="AF148" i="83"/>
  <c r="AG148" i="83"/>
  <c r="AH148" i="83"/>
  <c r="AI148" i="83"/>
  <c r="AJ148" i="83"/>
  <c r="AL148" i="83"/>
  <c r="AM148" i="83"/>
  <c r="AN148" i="83"/>
  <c r="AO148" i="83"/>
  <c r="AP148" i="83"/>
  <c r="AQ148" i="83"/>
  <c r="AR148" i="83"/>
  <c r="AS148" i="83"/>
  <c r="AT148" i="83"/>
  <c r="AU148" i="83"/>
  <c r="AV148" i="83"/>
  <c r="AW148" i="83"/>
  <c r="AX148" i="83"/>
  <c r="AY148" i="83"/>
  <c r="AZ148" i="83"/>
  <c r="BA148" i="83"/>
  <c r="BB148" i="83"/>
  <c r="BC148" i="83"/>
  <c r="BD148" i="83"/>
  <c r="BE148" i="83"/>
  <c r="BF148" i="83"/>
  <c r="BG148" i="83"/>
  <c r="BH148" i="83"/>
  <c r="BI148" i="83"/>
  <c r="BJ148" i="83"/>
  <c r="BK148" i="83"/>
  <c r="BL148" i="83"/>
  <c r="BM148" i="83"/>
  <c r="BN148" i="83"/>
  <c r="BO148" i="83"/>
  <c r="BP148" i="83"/>
  <c r="BQ148" i="83"/>
  <c r="BR148" i="83"/>
  <c r="BS148" i="83"/>
  <c r="BT148" i="83"/>
  <c r="BU148" i="83"/>
  <c r="BV148" i="83"/>
  <c r="BW148" i="83"/>
  <c r="BX148" i="83"/>
  <c r="C149" i="83"/>
  <c r="D149" i="83"/>
  <c r="E149" i="83"/>
  <c r="F149" i="83"/>
  <c r="G149" i="83"/>
  <c r="H149" i="83"/>
  <c r="I149" i="83"/>
  <c r="J149" i="83"/>
  <c r="K149" i="83"/>
  <c r="L149" i="83"/>
  <c r="M149" i="83"/>
  <c r="N149" i="83"/>
  <c r="O149" i="83"/>
  <c r="P149" i="83"/>
  <c r="Q149" i="83"/>
  <c r="R149" i="83"/>
  <c r="S149" i="83"/>
  <c r="T149" i="83"/>
  <c r="U149" i="83"/>
  <c r="V149" i="83"/>
  <c r="W149" i="83"/>
  <c r="X149" i="83"/>
  <c r="Y149" i="83"/>
  <c r="Z149" i="83"/>
  <c r="AA149" i="83"/>
  <c r="AB149" i="83"/>
  <c r="AC149" i="83"/>
  <c r="AD149" i="83"/>
  <c r="AE149" i="83"/>
  <c r="AF149" i="83"/>
  <c r="AG149" i="83"/>
  <c r="AH149" i="83"/>
  <c r="AI149" i="83"/>
  <c r="AJ149" i="83"/>
  <c r="AL149" i="83"/>
  <c r="AM149" i="83"/>
  <c r="AN149" i="83"/>
  <c r="AO149" i="83"/>
  <c r="AP149" i="83"/>
  <c r="AQ149" i="83"/>
  <c r="AR149" i="83"/>
  <c r="AS149" i="83"/>
  <c r="AT149" i="83"/>
  <c r="AU149" i="83"/>
  <c r="AV149" i="83"/>
  <c r="AW149" i="83"/>
  <c r="AX149" i="83"/>
  <c r="AY149" i="83"/>
  <c r="AZ149" i="83"/>
  <c r="BA149" i="83"/>
  <c r="BB149" i="83"/>
  <c r="BC149" i="83"/>
  <c r="BD149" i="83"/>
  <c r="BE149" i="83"/>
  <c r="BF149" i="83"/>
  <c r="BG149" i="83"/>
  <c r="BH149" i="83"/>
  <c r="BI149" i="83"/>
  <c r="BJ149" i="83"/>
  <c r="BK149" i="83"/>
  <c r="BL149" i="83"/>
  <c r="BM149" i="83"/>
  <c r="BN149" i="83"/>
  <c r="BO149" i="83"/>
  <c r="BP149" i="83"/>
  <c r="BQ149" i="83"/>
  <c r="BR149" i="83"/>
  <c r="BS149" i="83"/>
  <c r="BT149" i="83"/>
  <c r="BU149" i="83"/>
  <c r="BV149" i="83"/>
  <c r="BW149" i="83"/>
  <c r="BX149" i="83"/>
  <c r="C150" i="83"/>
  <c r="D150" i="83"/>
  <c r="E150" i="83"/>
  <c r="F150" i="83"/>
  <c r="G150" i="83"/>
  <c r="H150" i="83"/>
  <c r="I150" i="83"/>
  <c r="J150" i="83"/>
  <c r="K150" i="83"/>
  <c r="L150" i="83"/>
  <c r="M150" i="83"/>
  <c r="N150" i="83"/>
  <c r="O150" i="83"/>
  <c r="P150" i="83"/>
  <c r="Q150" i="83"/>
  <c r="R150" i="83"/>
  <c r="S150" i="83"/>
  <c r="T150" i="83"/>
  <c r="U150" i="83"/>
  <c r="V150" i="83"/>
  <c r="W150" i="83"/>
  <c r="X150" i="83"/>
  <c r="Y150" i="83"/>
  <c r="Z150" i="83"/>
  <c r="AA150" i="83"/>
  <c r="AB150" i="83"/>
  <c r="AC150" i="83"/>
  <c r="AD150" i="83"/>
  <c r="AE150" i="83"/>
  <c r="AF150" i="83"/>
  <c r="AG150" i="83"/>
  <c r="AH150" i="83"/>
  <c r="AI150" i="83"/>
  <c r="AJ150" i="83"/>
  <c r="AL150" i="83"/>
  <c r="AM150" i="83"/>
  <c r="AN150" i="83"/>
  <c r="AO150" i="83"/>
  <c r="AP150" i="83"/>
  <c r="AQ150" i="83"/>
  <c r="AR150" i="83"/>
  <c r="AS150" i="83"/>
  <c r="AT150" i="83"/>
  <c r="AU150" i="83"/>
  <c r="AV150" i="83"/>
  <c r="AW150" i="83"/>
  <c r="AX150" i="83"/>
  <c r="AY150" i="83"/>
  <c r="AZ150" i="83"/>
  <c r="BA150" i="83"/>
  <c r="BB150" i="83"/>
  <c r="BC150" i="83"/>
  <c r="BD150" i="83"/>
  <c r="BE150" i="83"/>
  <c r="BF150" i="83"/>
  <c r="BG150" i="83"/>
  <c r="BH150" i="83"/>
  <c r="BI150" i="83"/>
  <c r="BJ150" i="83"/>
  <c r="BK150" i="83"/>
  <c r="BL150" i="83"/>
  <c r="BM150" i="83"/>
  <c r="BN150" i="83"/>
  <c r="BO150" i="83"/>
  <c r="BP150" i="83"/>
  <c r="BQ150" i="83"/>
  <c r="BR150" i="83"/>
  <c r="BS150" i="83"/>
  <c r="BT150" i="83"/>
  <c r="BU150" i="83"/>
  <c r="BV150" i="83"/>
  <c r="BW150" i="83"/>
  <c r="BX150" i="83"/>
  <c r="C151" i="83"/>
  <c r="D151" i="83"/>
  <c r="E151" i="83"/>
  <c r="F151" i="83"/>
  <c r="G151" i="83"/>
  <c r="H151" i="83"/>
  <c r="I151" i="83"/>
  <c r="J151" i="83"/>
  <c r="K151" i="83"/>
  <c r="L151" i="83"/>
  <c r="M151" i="83"/>
  <c r="N151" i="83"/>
  <c r="O151" i="83"/>
  <c r="P151" i="83"/>
  <c r="Q151" i="83"/>
  <c r="R151" i="83"/>
  <c r="S151" i="83"/>
  <c r="T151" i="83"/>
  <c r="U151" i="83"/>
  <c r="V151" i="83"/>
  <c r="W151" i="83"/>
  <c r="X151" i="83"/>
  <c r="Y151" i="83"/>
  <c r="Z151" i="83"/>
  <c r="AA151" i="83"/>
  <c r="AB151" i="83"/>
  <c r="AC151" i="83"/>
  <c r="AD151" i="83"/>
  <c r="AE151" i="83"/>
  <c r="AF151" i="83"/>
  <c r="AG151" i="83"/>
  <c r="AH151" i="83"/>
  <c r="AI151" i="83"/>
  <c r="AJ151" i="83"/>
  <c r="AL151" i="83"/>
  <c r="AM151" i="83"/>
  <c r="AN151" i="83"/>
  <c r="AO151" i="83"/>
  <c r="AP151" i="83"/>
  <c r="AQ151" i="83"/>
  <c r="AR151" i="83"/>
  <c r="AS151" i="83"/>
  <c r="AT151" i="83"/>
  <c r="AU151" i="83"/>
  <c r="AV151" i="83"/>
  <c r="AW151" i="83"/>
  <c r="AX151" i="83"/>
  <c r="AY151" i="83"/>
  <c r="AZ151" i="83"/>
  <c r="BA151" i="83"/>
  <c r="BB151" i="83"/>
  <c r="BC151" i="83"/>
  <c r="BD151" i="83"/>
  <c r="BE151" i="83"/>
  <c r="BF151" i="83"/>
  <c r="BG151" i="83"/>
  <c r="BH151" i="83"/>
  <c r="BI151" i="83"/>
  <c r="BJ151" i="83"/>
  <c r="BK151" i="83"/>
  <c r="BL151" i="83"/>
  <c r="BM151" i="83"/>
  <c r="BN151" i="83"/>
  <c r="BO151" i="83"/>
  <c r="BP151" i="83"/>
  <c r="BQ151" i="83"/>
  <c r="BR151" i="83"/>
  <c r="BS151" i="83"/>
  <c r="BT151" i="83"/>
  <c r="BU151" i="83"/>
  <c r="BV151" i="83"/>
  <c r="BW151" i="83"/>
  <c r="BX151" i="83"/>
  <c r="C152" i="83"/>
  <c r="D152" i="83"/>
  <c r="E152" i="83"/>
  <c r="F152" i="83"/>
  <c r="G152" i="83"/>
  <c r="H152" i="83"/>
  <c r="I152" i="83"/>
  <c r="J152" i="83"/>
  <c r="K152" i="83"/>
  <c r="L152" i="83"/>
  <c r="M152" i="83"/>
  <c r="N152" i="83"/>
  <c r="O152" i="83"/>
  <c r="P152" i="83"/>
  <c r="Q152" i="83"/>
  <c r="R152" i="83"/>
  <c r="S152" i="83"/>
  <c r="T152" i="83"/>
  <c r="U152" i="83"/>
  <c r="V152" i="83"/>
  <c r="W152" i="83"/>
  <c r="X152" i="83"/>
  <c r="Y152" i="83"/>
  <c r="Z152" i="83"/>
  <c r="AA152" i="83"/>
  <c r="AB152" i="83"/>
  <c r="AC152" i="83"/>
  <c r="AD152" i="83"/>
  <c r="AE152" i="83"/>
  <c r="AF152" i="83"/>
  <c r="AG152" i="83"/>
  <c r="AH152" i="83"/>
  <c r="AI152" i="83"/>
  <c r="AJ152" i="83"/>
  <c r="AL152" i="83"/>
  <c r="AM152" i="83"/>
  <c r="AN152" i="83"/>
  <c r="AO152" i="83"/>
  <c r="AP152" i="83"/>
  <c r="AQ152" i="83"/>
  <c r="AR152" i="83"/>
  <c r="AS152" i="83"/>
  <c r="AT152" i="83"/>
  <c r="AU152" i="83"/>
  <c r="AV152" i="83"/>
  <c r="AW152" i="83"/>
  <c r="AX152" i="83"/>
  <c r="AY152" i="83"/>
  <c r="AZ152" i="83"/>
  <c r="BA152" i="83"/>
  <c r="BB152" i="83"/>
  <c r="BC152" i="83"/>
  <c r="BD152" i="83"/>
  <c r="BE152" i="83"/>
  <c r="BF152" i="83"/>
  <c r="BG152" i="83"/>
  <c r="BH152" i="83"/>
  <c r="BI152" i="83"/>
  <c r="BJ152" i="83"/>
  <c r="BK152" i="83"/>
  <c r="BL152" i="83"/>
  <c r="BM152" i="83"/>
  <c r="BN152" i="83"/>
  <c r="BO152" i="83"/>
  <c r="BP152" i="83"/>
  <c r="BQ152" i="83"/>
  <c r="BR152" i="83"/>
  <c r="BS152" i="83"/>
  <c r="BT152" i="83"/>
  <c r="BU152" i="83"/>
  <c r="BV152" i="83"/>
  <c r="BW152" i="83"/>
  <c r="BX152" i="83"/>
  <c r="C153" i="83"/>
  <c r="D153" i="83"/>
  <c r="E153" i="83"/>
  <c r="F153" i="83"/>
  <c r="G153" i="83"/>
  <c r="H153" i="83"/>
  <c r="I153" i="83"/>
  <c r="J153" i="83"/>
  <c r="K153" i="83"/>
  <c r="L153" i="83"/>
  <c r="M153" i="83"/>
  <c r="N153" i="83"/>
  <c r="O153" i="83"/>
  <c r="P153" i="83"/>
  <c r="Q153" i="83"/>
  <c r="R153" i="83"/>
  <c r="S153" i="83"/>
  <c r="T153" i="83"/>
  <c r="U153" i="83"/>
  <c r="V153" i="83"/>
  <c r="W153" i="83"/>
  <c r="X153" i="83"/>
  <c r="Y153" i="83"/>
  <c r="Z153" i="83"/>
  <c r="AA153" i="83"/>
  <c r="AB153" i="83"/>
  <c r="AC153" i="83"/>
  <c r="AD153" i="83"/>
  <c r="AE153" i="83"/>
  <c r="AF153" i="83"/>
  <c r="AG153" i="83"/>
  <c r="AH153" i="83"/>
  <c r="AI153" i="83"/>
  <c r="AJ153" i="83"/>
  <c r="AL153" i="83"/>
  <c r="AM153" i="83"/>
  <c r="AN153" i="83"/>
  <c r="AO153" i="83"/>
  <c r="AP153" i="83"/>
  <c r="AQ153" i="83"/>
  <c r="AR153" i="83"/>
  <c r="AS153" i="83"/>
  <c r="AT153" i="83"/>
  <c r="AU153" i="83"/>
  <c r="AV153" i="83"/>
  <c r="AW153" i="83"/>
  <c r="AX153" i="83"/>
  <c r="AY153" i="83"/>
  <c r="AZ153" i="83"/>
  <c r="BA153" i="83"/>
  <c r="BB153" i="83"/>
  <c r="BC153" i="83"/>
  <c r="BD153" i="83"/>
  <c r="BE153" i="83"/>
  <c r="BF153" i="83"/>
  <c r="BG153" i="83"/>
  <c r="BH153" i="83"/>
  <c r="BI153" i="83"/>
  <c r="BJ153" i="83"/>
  <c r="BK153" i="83"/>
  <c r="BL153" i="83"/>
  <c r="BM153" i="83"/>
  <c r="BN153" i="83"/>
  <c r="BO153" i="83"/>
  <c r="BP153" i="83"/>
  <c r="BQ153" i="83"/>
  <c r="BR153" i="83"/>
  <c r="BS153" i="83"/>
  <c r="BT153" i="83"/>
  <c r="BU153" i="83"/>
  <c r="BV153" i="83"/>
  <c r="BW153" i="83"/>
  <c r="BX153" i="83"/>
  <c r="C154" i="83"/>
  <c r="D154" i="83"/>
  <c r="E154" i="83"/>
  <c r="F154" i="83"/>
  <c r="G154" i="83"/>
  <c r="H154" i="83"/>
  <c r="I154" i="83"/>
  <c r="J154" i="83"/>
  <c r="K154" i="83"/>
  <c r="L154" i="83"/>
  <c r="M154" i="83"/>
  <c r="N154" i="83"/>
  <c r="O154" i="83"/>
  <c r="P154" i="83"/>
  <c r="Q154" i="83"/>
  <c r="R154" i="83"/>
  <c r="S154" i="83"/>
  <c r="T154" i="83"/>
  <c r="U154" i="83"/>
  <c r="V154" i="83"/>
  <c r="W154" i="83"/>
  <c r="X154" i="83"/>
  <c r="Y154" i="83"/>
  <c r="Z154" i="83"/>
  <c r="AA154" i="83"/>
  <c r="AB154" i="83"/>
  <c r="AC154" i="83"/>
  <c r="AD154" i="83"/>
  <c r="AE154" i="83"/>
  <c r="AF154" i="83"/>
  <c r="AG154" i="83"/>
  <c r="AH154" i="83"/>
  <c r="AI154" i="83"/>
  <c r="AJ154" i="83"/>
  <c r="AL154" i="83"/>
  <c r="AM154" i="83"/>
  <c r="AN154" i="83"/>
  <c r="AO154" i="83"/>
  <c r="AP154" i="83"/>
  <c r="AQ154" i="83"/>
  <c r="AR154" i="83"/>
  <c r="AS154" i="83"/>
  <c r="AT154" i="83"/>
  <c r="AU154" i="83"/>
  <c r="AV154" i="83"/>
  <c r="AW154" i="83"/>
  <c r="AX154" i="83"/>
  <c r="AY154" i="83"/>
  <c r="AZ154" i="83"/>
  <c r="BA154" i="83"/>
  <c r="BB154" i="83"/>
  <c r="BC154" i="83"/>
  <c r="BD154" i="83"/>
  <c r="BE154" i="83"/>
  <c r="BF154" i="83"/>
  <c r="BG154" i="83"/>
  <c r="BH154" i="83"/>
  <c r="BI154" i="83"/>
  <c r="BJ154" i="83"/>
  <c r="BK154" i="83"/>
  <c r="BL154" i="83"/>
  <c r="BM154" i="83"/>
  <c r="BN154" i="83"/>
  <c r="BO154" i="83"/>
  <c r="BP154" i="83"/>
  <c r="BQ154" i="83"/>
  <c r="BR154" i="83"/>
  <c r="BS154" i="83"/>
  <c r="BT154" i="83"/>
  <c r="BU154" i="83"/>
  <c r="BV154" i="83"/>
  <c r="BW154" i="83"/>
  <c r="BX154" i="83"/>
  <c r="C155" i="83"/>
  <c r="D155" i="83"/>
  <c r="E155" i="83"/>
  <c r="F155" i="83"/>
  <c r="G155" i="83"/>
  <c r="H155" i="83"/>
  <c r="I155" i="83"/>
  <c r="J155" i="83"/>
  <c r="K155" i="83"/>
  <c r="L155" i="83"/>
  <c r="M155" i="83"/>
  <c r="N155" i="83"/>
  <c r="O155" i="83"/>
  <c r="P155" i="83"/>
  <c r="Q155" i="83"/>
  <c r="R155" i="83"/>
  <c r="S155" i="83"/>
  <c r="T155" i="83"/>
  <c r="U155" i="83"/>
  <c r="V155" i="83"/>
  <c r="W155" i="83"/>
  <c r="X155" i="83"/>
  <c r="Y155" i="83"/>
  <c r="Z155" i="83"/>
  <c r="AA155" i="83"/>
  <c r="AB155" i="83"/>
  <c r="AC155" i="83"/>
  <c r="AD155" i="83"/>
  <c r="AE155" i="83"/>
  <c r="AF155" i="83"/>
  <c r="AG155" i="83"/>
  <c r="AH155" i="83"/>
  <c r="AI155" i="83"/>
  <c r="AJ155" i="83"/>
  <c r="AL155" i="83"/>
  <c r="AM155" i="83"/>
  <c r="AN155" i="83"/>
  <c r="AO155" i="83"/>
  <c r="AP155" i="83"/>
  <c r="AQ155" i="83"/>
  <c r="AR155" i="83"/>
  <c r="AS155" i="83"/>
  <c r="AT155" i="83"/>
  <c r="AU155" i="83"/>
  <c r="AV155" i="83"/>
  <c r="AW155" i="83"/>
  <c r="AX155" i="83"/>
  <c r="AY155" i="83"/>
  <c r="AZ155" i="83"/>
  <c r="BA155" i="83"/>
  <c r="BB155" i="83"/>
  <c r="BC155" i="83"/>
  <c r="BD155" i="83"/>
  <c r="BE155" i="83"/>
  <c r="BF155" i="83"/>
  <c r="BG155" i="83"/>
  <c r="BH155" i="83"/>
  <c r="BI155" i="83"/>
  <c r="BJ155" i="83"/>
  <c r="BK155" i="83"/>
  <c r="BL155" i="83"/>
  <c r="BM155" i="83"/>
  <c r="BN155" i="83"/>
  <c r="BO155" i="83"/>
  <c r="BP155" i="83"/>
  <c r="BQ155" i="83"/>
  <c r="BR155" i="83"/>
  <c r="BS155" i="83"/>
  <c r="BT155" i="83"/>
  <c r="BU155" i="83"/>
  <c r="BV155" i="83"/>
  <c r="BW155" i="83"/>
  <c r="BX155" i="83"/>
  <c r="C156" i="83"/>
  <c r="D156" i="83"/>
  <c r="E156" i="83"/>
  <c r="F156" i="83"/>
  <c r="G156" i="83"/>
  <c r="H156" i="83"/>
  <c r="I156" i="83"/>
  <c r="J156" i="83"/>
  <c r="K156" i="83"/>
  <c r="L156" i="83"/>
  <c r="M156" i="83"/>
  <c r="N156" i="83"/>
  <c r="O156" i="83"/>
  <c r="P156" i="83"/>
  <c r="Q156" i="83"/>
  <c r="R156" i="83"/>
  <c r="S156" i="83"/>
  <c r="T156" i="83"/>
  <c r="U156" i="83"/>
  <c r="V156" i="83"/>
  <c r="W156" i="83"/>
  <c r="X156" i="83"/>
  <c r="Y156" i="83"/>
  <c r="Z156" i="83"/>
  <c r="AA156" i="83"/>
  <c r="AB156" i="83"/>
  <c r="AC156" i="83"/>
  <c r="AD156" i="83"/>
  <c r="AE156" i="83"/>
  <c r="AF156" i="83"/>
  <c r="AG156" i="83"/>
  <c r="AH156" i="83"/>
  <c r="AI156" i="83"/>
  <c r="AJ156" i="83"/>
  <c r="AL156" i="83"/>
  <c r="AM156" i="83"/>
  <c r="AN156" i="83"/>
  <c r="AO156" i="83"/>
  <c r="AP156" i="83"/>
  <c r="AQ156" i="83"/>
  <c r="AR156" i="83"/>
  <c r="AS156" i="83"/>
  <c r="AT156" i="83"/>
  <c r="AU156" i="83"/>
  <c r="AV156" i="83"/>
  <c r="AW156" i="83"/>
  <c r="AX156" i="83"/>
  <c r="AY156" i="83"/>
  <c r="AZ156" i="83"/>
  <c r="BA156" i="83"/>
  <c r="BB156" i="83"/>
  <c r="BC156" i="83"/>
  <c r="BD156" i="83"/>
  <c r="BE156" i="83"/>
  <c r="BF156" i="83"/>
  <c r="BG156" i="83"/>
  <c r="BH156" i="83"/>
  <c r="BI156" i="83"/>
  <c r="BJ156" i="83"/>
  <c r="BK156" i="83"/>
  <c r="BL156" i="83"/>
  <c r="BM156" i="83"/>
  <c r="BN156" i="83"/>
  <c r="BO156" i="83"/>
  <c r="BP156" i="83"/>
  <c r="BQ156" i="83"/>
  <c r="BR156" i="83"/>
  <c r="BS156" i="83"/>
  <c r="BT156" i="83"/>
  <c r="BU156" i="83"/>
  <c r="BV156" i="83"/>
  <c r="BW156" i="83"/>
  <c r="BX156" i="83"/>
  <c r="C157" i="83"/>
  <c r="D157" i="83"/>
  <c r="E157" i="83"/>
  <c r="F157" i="83"/>
  <c r="G157" i="83"/>
  <c r="H157" i="83"/>
  <c r="I157" i="83"/>
  <c r="J157" i="83"/>
  <c r="K157" i="83"/>
  <c r="L157" i="83"/>
  <c r="M157" i="83"/>
  <c r="N157" i="83"/>
  <c r="O157" i="83"/>
  <c r="P157" i="83"/>
  <c r="Q157" i="83"/>
  <c r="R157" i="83"/>
  <c r="S157" i="83"/>
  <c r="T157" i="83"/>
  <c r="U157" i="83"/>
  <c r="V157" i="83"/>
  <c r="W157" i="83"/>
  <c r="X157" i="83"/>
  <c r="Y157" i="83"/>
  <c r="Z157" i="83"/>
  <c r="AA157" i="83"/>
  <c r="AB157" i="83"/>
  <c r="AC157" i="83"/>
  <c r="AD157" i="83"/>
  <c r="AE157" i="83"/>
  <c r="AF157" i="83"/>
  <c r="AG157" i="83"/>
  <c r="AH157" i="83"/>
  <c r="AI157" i="83"/>
  <c r="AJ157" i="83"/>
  <c r="AL157" i="83"/>
  <c r="AM157" i="83"/>
  <c r="AN157" i="83"/>
  <c r="AO157" i="83"/>
  <c r="AP157" i="83"/>
  <c r="AQ157" i="83"/>
  <c r="AR157" i="83"/>
  <c r="AS157" i="83"/>
  <c r="AT157" i="83"/>
  <c r="AU157" i="83"/>
  <c r="AV157" i="83"/>
  <c r="AW157" i="83"/>
  <c r="AX157" i="83"/>
  <c r="AY157" i="83"/>
  <c r="AZ157" i="83"/>
  <c r="BA157" i="83"/>
  <c r="BB157" i="83"/>
  <c r="BC157" i="83"/>
  <c r="BD157" i="83"/>
  <c r="BE157" i="83"/>
  <c r="BF157" i="83"/>
  <c r="BG157" i="83"/>
  <c r="BH157" i="83"/>
  <c r="BI157" i="83"/>
  <c r="BJ157" i="83"/>
  <c r="BK157" i="83"/>
  <c r="BL157" i="83"/>
  <c r="BM157" i="83"/>
  <c r="BN157" i="83"/>
  <c r="BO157" i="83"/>
  <c r="BP157" i="83"/>
  <c r="BQ157" i="83"/>
  <c r="BR157" i="83"/>
  <c r="BS157" i="83"/>
  <c r="BT157" i="83"/>
  <c r="BU157" i="83"/>
  <c r="BV157" i="83"/>
  <c r="BW157" i="83"/>
  <c r="BX157" i="83"/>
  <c r="C158" i="83"/>
  <c r="D158" i="83"/>
  <c r="E158" i="83"/>
  <c r="F158" i="83"/>
  <c r="G158" i="83"/>
  <c r="H158" i="83"/>
  <c r="I158" i="83"/>
  <c r="J158" i="83"/>
  <c r="K158" i="83"/>
  <c r="L158" i="83"/>
  <c r="M158" i="83"/>
  <c r="N158" i="83"/>
  <c r="O158" i="83"/>
  <c r="P158" i="83"/>
  <c r="Q158" i="83"/>
  <c r="R158" i="83"/>
  <c r="S158" i="83"/>
  <c r="T158" i="83"/>
  <c r="U158" i="83"/>
  <c r="V158" i="83"/>
  <c r="W158" i="83"/>
  <c r="X158" i="83"/>
  <c r="Y158" i="83"/>
  <c r="Z158" i="83"/>
  <c r="AA158" i="83"/>
  <c r="AB158" i="83"/>
  <c r="AC158" i="83"/>
  <c r="AD158" i="83"/>
  <c r="AE158" i="83"/>
  <c r="AF158" i="83"/>
  <c r="AG158" i="83"/>
  <c r="AH158" i="83"/>
  <c r="AI158" i="83"/>
  <c r="AJ158" i="83"/>
  <c r="AL158" i="83"/>
  <c r="AM158" i="83"/>
  <c r="AN158" i="83"/>
  <c r="AO158" i="83"/>
  <c r="AP158" i="83"/>
  <c r="AQ158" i="83"/>
  <c r="AR158" i="83"/>
  <c r="AS158" i="83"/>
  <c r="AT158" i="83"/>
  <c r="AU158" i="83"/>
  <c r="AV158" i="83"/>
  <c r="AW158" i="83"/>
  <c r="AX158" i="83"/>
  <c r="AY158" i="83"/>
  <c r="AZ158" i="83"/>
  <c r="BA158" i="83"/>
  <c r="BB158" i="83"/>
  <c r="BC158" i="83"/>
  <c r="BD158" i="83"/>
  <c r="BE158" i="83"/>
  <c r="BF158" i="83"/>
  <c r="BG158" i="83"/>
  <c r="BH158" i="83"/>
  <c r="BI158" i="83"/>
  <c r="BJ158" i="83"/>
  <c r="BK158" i="83"/>
  <c r="BL158" i="83"/>
  <c r="BM158" i="83"/>
  <c r="BN158" i="83"/>
  <c r="BO158" i="83"/>
  <c r="BP158" i="83"/>
  <c r="BQ158" i="83"/>
  <c r="BR158" i="83"/>
  <c r="BS158" i="83"/>
  <c r="BT158" i="83"/>
  <c r="BU158" i="83"/>
  <c r="BV158" i="83"/>
  <c r="BW158" i="83"/>
  <c r="BX158" i="83"/>
  <c r="C159" i="83"/>
  <c r="D159" i="83"/>
  <c r="E159" i="83"/>
  <c r="F159" i="83"/>
  <c r="G159" i="83"/>
  <c r="H159" i="83"/>
  <c r="I159" i="83"/>
  <c r="J159" i="83"/>
  <c r="K159" i="83"/>
  <c r="L159" i="83"/>
  <c r="M159" i="83"/>
  <c r="N159" i="83"/>
  <c r="O159" i="83"/>
  <c r="P159" i="83"/>
  <c r="Q159" i="83"/>
  <c r="R159" i="83"/>
  <c r="S159" i="83"/>
  <c r="T159" i="83"/>
  <c r="U159" i="83"/>
  <c r="V159" i="83"/>
  <c r="W159" i="83"/>
  <c r="X159" i="83"/>
  <c r="Y159" i="83"/>
  <c r="Z159" i="83"/>
  <c r="AA159" i="83"/>
  <c r="AB159" i="83"/>
  <c r="AC159" i="83"/>
  <c r="AD159" i="83"/>
  <c r="AE159" i="83"/>
  <c r="AF159" i="83"/>
  <c r="AG159" i="83"/>
  <c r="AH159" i="83"/>
  <c r="AI159" i="83"/>
  <c r="AJ159" i="83"/>
  <c r="AK159" i="83"/>
  <c r="AL159" i="83"/>
  <c r="AM159" i="83"/>
  <c r="AN159" i="83"/>
  <c r="AO159" i="83"/>
  <c r="AP159" i="83"/>
  <c r="AQ159" i="83"/>
  <c r="AR159" i="83"/>
  <c r="AS159" i="83"/>
  <c r="AT159" i="83"/>
  <c r="AU159" i="83"/>
  <c r="AV159" i="83"/>
  <c r="AW159" i="83"/>
  <c r="AX159" i="83"/>
  <c r="AY159" i="83"/>
  <c r="AZ159" i="83"/>
  <c r="BA159" i="83"/>
  <c r="BB159" i="83"/>
  <c r="BC159" i="83"/>
  <c r="BD159" i="83"/>
  <c r="BE159" i="83"/>
  <c r="BF159" i="83"/>
  <c r="BG159" i="83"/>
  <c r="BH159" i="83"/>
  <c r="BI159" i="83"/>
  <c r="BJ159" i="83"/>
  <c r="BK159" i="83"/>
  <c r="BL159" i="83"/>
  <c r="BM159" i="83"/>
  <c r="BN159" i="83"/>
  <c r="BO159" i="83"/>
  <c r="BP159" i="83"/>
  <c r="BQ159" i="83"/>
  <c r="BR159" i="83"/>
  <c r="BS159" i="83"/>
  <c r="BT159" i="83"/>
  <c r="BU159" i="83"/>
  <c r="BV159" i="83"/>
  <c r="BW159" i="83"/>
  <c r="BX159" i="83"/>
  <c r="C160" i="83"/>
  <c r="D160" i="83"/>
  <c r="E160" i="83"/>
  <c r="F160" i="83"/>
  <c r="G160" i="83"/>
  <c r="H160" i="83"/>
  <c r="I160" i="83"/>
  <c r="J160" i="83"/>
  <c r="K160" i="83"/>
  <c r="L160" i="83"/>
  <c r="M160" i="83"/>
  <c r="N160" i="83"/>
  <c r="O160" i="83"/>
  <c r="P160" i="83"/>
  <c r="Q160" i="83"/>
  <c r="R160" i="83"/>
  <c r="S160" i="83"/>
  <c r="T160" i="83"/>
  <c r="U160" i="83"/>
  <c r="V160" i="83"/>
  <c r="W160" i="83"/>
  <c r="X160" i="83"/>
  <c r="Y160" i="83"/>
  <c r="Z160" i="83"/>
  <c r="AA160" i="83"/>
  <c r="AB160" i="83"/>
  <c r="AC160" i="83"/>
  <c r="AD160" i="83"/>
  <c r="AE160" i="83"/>
  <c r="AF160" i="83"/>
  <c r="AG160" i="83"/>
  <c r="AH160" i="83"/>
  <c r="AI160" i="83"/>
  <c r="AJ160" i="83"/>
  <c r="AL160" i="83"/>
  <c r="AM160" i="83"/>
  <c r="AN160" i="83"/>
  <c r="AO160" i="83"/>
  <c r="AP160" i="83"/>
  <c r="AQ160" i="83"/>
  <c r="AR160" i="83"/>
  <c r="AS160" i="83"/>
  <c r="AT160" i="83"/>
  <c r="AU160" i="83"/>
  <c r="AV160" i="83"/>
  <c r="AW160" i="83"/>
  <c r="AX160" i="83"/>
  <c r="AY160" i="83"/>
  <c r="AZ160" i="83"/>
  <c r="BA160" i="83"/>
  <c r="BB160" i="83"/>
  <c r="BC160" i="83"/>
  <c r="BD160" i="83"/>
  <c r="BE160" i="83"/>
  <c r="BF160" i="83"/>
  <c r="BG160" i="83"/>
  <c r="BH160" i="83"/>
  <c r="BI160" i="83"/>
  <c r="BJ160" i="83"/>
  <c r="BK160" i="83"/>
  <c r="BL160" i="83"/>
  <c r="BM160" i="83"/>
  <c r="BN160" i="83"/>
  <c r="BO160" i="83"/>
  <c r="BP160" i="83"/>
  <c r="BQ160" i="83"/>
  <c r="BR160" i="83"/>
  <c r="BS160" i="83"/>
  <c r="BT160" i="83"/>
  <c r="BU160" i="83"/>
  <c r="BV160" i="83"/>
  <c r="BW160" i="83"/>
  <c r="BX160" i="83"/>
  <c r="C161" i="83"/>
  <c r="D161" i="83"/>
  <c r="E161" i="83"/>
  <c r="F161" i="83"/>
  <c r="G161" i="83"/>
  <c r="H161" i="83"/>
  <c r="I161" i="83"/>
  <c r="J161" i="83"/>
  <c r="K161" i="83"/>
  <c r="L161" i="83"/>
  <c r="M161" i="83"/>
  <c r="N161" i="83"/>
  <c r="O161" i="83"/>
  <c r="P161" i="83"/>
  <c r="Q161" i="83"/>
  <c r="R161" i="83"/>
  <c r="S161" i="83"/>
  <c r="T161" i="83"/>
  <c r="U161" i="83"/>
  <c r="V161" i="83"/>
  <c r="X161" i="83"/>
  <c r="Y161" i="83"/>
  <c r="Z161" i="83"/>
  <c r="AA161" i="83"/>
  <c r="AB161" i="83"/>
  <c r="AC161" i="83"/>
  <c r="AD161" i="83"/>
  <c r="AE161" i="83"/>
  <c r="AF161" i="83"/>
  <c r="AG161" i="83"/>
  <c r="AH161" i="83"/>
  <c r="AI161" i="83"/>
  <c r="AJ161" i="83"/>
  <c r="AL161" i="83"/>
  <c r="AM161" i="83"/>
  <c r="AN161" i="83"/>
  <c r="AO161" i="83"/>
  <c r="AP161" i="83"/>
  <c r="AQ161" i="83"/>
  <c r="AR161" i="83"/>
  <c r="AS161" i="83"/>
  <c r="AT161" i="83"/>
  <c r="AU161" i="83"/>
  <c r="AV161" i="83"/>
  <c r="AW161" i="83"/>
  <c r="AX161" i="83"/>
  <c r="AY161" i="83"/>
  <c r="AZ161" i="83"/>
  <c r="BA161" i="83"/>
  <c r="BB161" i="83"/>
  <c r="BC161" i="83"/>
  <c r="BD161" i="83"/>
  <c r="BE161" i="83"/>
  <c r="BF161" i="83"/>
  <c r="BG161" i="83"/>
  <c r="BH161" i="83"/>
  <c r="BI161" i="83"/>
  <c r="BJ161" i="83"/>
  <c r="BK161" i="83"/>
  <c r="BL161" i="83"/>
  <c r="BM161" i="83"/>
  <c r="BN161" i="83"/>
  <c r="BO161" i="83"/>
  <c r="BP161" i="83"/>
  <c r="BQ161" i="83"/>
  <c r="BR161" i="83"/>
  <c r="BS161" i="83"/>
  <c r="BT161" i="83"/>
  <c r="BU161" i="83"/>
  <c r="BV161" i="83"/>
  <c r="BW161" i="83"/>
  <c r="BX161" i="83"/>
  <c r="C162" i="83"/>
  <c r="D162" i="83"/>
  <c r="E162" i="83"/>
  <c r="F162" i="83"/>
  <c r="G162" i="83"/>
  <c r="H162" i="83"/>
  <c r="I162" i="83"/>
  <c r="J162" i="83"/>
  <c r="K162" i="83"/>
  <c r="L162" i="83"/>
  <c r="M162" i="83"/>
  <c r="N162" i="83"/>
  <c r="O162" i="83"/>
  <c r="P162" i="83"/>
  <c r="Q162" i="83"/>
  <c r="R162" i="83"/>
  <c r="S162" i="83"/>
  <c r="T162" i="83"/>
  <c r="U162" i="83"/>
  <c r="V162" i="83"/>
  <c r="W162" i="83"/>
  <c r="X162" i="83"/>
  <c r="Y162" i="83"/>
  <c r="Z162" i="83"/>
  <c r="AA162" i="83"/>
  <c r="AB162" i="83"/>
  <c r="AC162" i="83"/>
  <c r="AD162" i="83"/>
  <c r="AE162" i="83"/>
  <c r="AF162" i="83"/>
  <c r="AG162" i="83"/>
  <c r="AH162" i="83"/>
  <c r="AI162" i="83"/>
  <c r="AJ162" i="83"/>
  <c r="AL162" i="83"/>
  <c r="AM162" i="83"/>
  <c r="AN162" i="83"/>
  <c r="AO162" i="83"/>
  <c r="AP162" i="83"/>
  <c r="AQ162" i="83"/>
  <c r="AR162" i="83"/>
  <c r="AS162" i="83"/>
  <c r="AT162" i="83"/>
  <c r="AU162" i="83"/>
  <c r="AV162" i="83"/>
  <c r="AW162" i="83"/>
  <c r="AX162" i="83"/>
  <c r="AY162" i="83"/>
  <c r="AZ162" i="83"/>
  <c r="BA162" i="83"/>
  <c r="BB162" i="83"/>
  <c r="BC162" i="83"/>
  <c r="BD162" i="83"/>
  <c r="BE162" i="83"/>
  <c r="BF162" i="83"/>
  <c r="BG162" i="83"/>
  <c r="BH162" i="83"/>
  <c r="BI162" i="83"/>
  <c r="BJ162" i="83"/>
  <c r="BK162" i="83"/>
  <c r="BL162" i="83"/>
  <c r="BM162" i="83"/>
  <c r="BN162" i="83"/>
  <c r="BO162" i="83"/>
  <c r="BP162" i="83"/>
  <c r="BQ162" i="83"/>
  <c r="BR162" i="83"/>
  <c r="BS162" i="83"/>
  <c r="BT162" i="83"/>
  <c r="BU162" i="83"/>
  <c r="BV162" i="83"/>
  <c r="BW162" i="83"/>
  <c r="BX162" i="83"/>
  <c r="C163" i="83"/>
  <c r="D163" i="83"/>
  <c r="E163" i="83"/>
  <c r="F163" i="83"/>
  <c r="G163" i="83"/>
  <c r="H163" i="83"/>
  <c r="I163" i="83"/>
  <c r="J163" i="83"/>
  <c r="K163" i="83"/>
  <c r="L163" i="83"/>
  <c r="M163" i="83"/>
  <c r="N163" i="83"/>
  <c r="O163" i="83"/>
  <c r="P163" i="83"/>
  <c r="Q163" i="83"/>
  <c r="R163" i="83"/>
  <c r="S163" i="83"/>
  <c r="T163" i="83"/>
  <c r="U163" i="83"/>
  <c r="V163" i="83"/>
  <c r="W163" i="83"/>
  <c r="X163" i="83"/>
  <c r="Y163" i="83"/>
  <c r="Z163" i="83"/>
  <c r="AA163" i="83"/>
  <c r="AB163" i="83"/>
  <c r="AC163" i="83"/>
  <c r="AD163" i="83"/>
  <c r="AE163" i="83"/>
  <c r="AF163" i="83"/>
  <c r="AG163" i="83"/>
  <c r="AH163" i="83"/>
  <c r="AI163" i="83"/>
  <c r="AJ163" i="83"/>
  <c r="AL163" i="83"/>
  <c r="AM163" i="83"/>
  <c r="AN163" i="83"/>
  <c r="AO163" i="83"/>
  <c r="AP163" i="83"/>
  <c r="AQ163" i="83"/>
  <c r="AR163" i="83"/>
  <c r="AS163" i="83"/>
  <c r="AT163" i="83"/>
  <c r="AU163" i="83"/>
  <c r="AV163" i="83"/>
  <c r="AW163" i="83"/>
  <c r="AX163" i="83"/>
  <c r="AY163" i="83"/>
  <c r="AZ163" i="83"/>
  <c r="BA163" i="83"/>
  <c r="BB163" i="83"/>
  <c r="BC163" i="83"/>
  <c r="BD163" i="83"/>
  <c r="BE163" i="83"/>
  <c r="BF163" i="83"/>
  <c r="BG163" i="83"/>
  <c r="BH163" i="83"/>
  <c r="BI163" i="83"/>
  <c r="BJ163" i="83"/>
  <c r="BK163" i="83"/>
  <c r="BL163" i="83"/>
  <c r="BM163" i="83"/>
  <c r="BN163" i="83"/>
  <c r="BO163" i="83"/>
  <c r="BP163" i="83"/>
  <c r="BQ163" i="83"/>
  <c r="BR163" i="83"/>
  <c r="BS163" i="83"/>
  <c r="BT163" i="83"/>
  <c r="BU163" i="83"/>
  <c r="BV163" i="83"/>
  <c r="BW163" i="83"/>
  <c r="BX163" i="83"/>
  <c r="C164" i="83"/>
  <c r="D164" i="83"/>
  <c r="E164" i="83"/>
  <c r="F164" i="83"/>
  <c r="G164" i="83"/>
  <c r="H164" i="83"/>
  <c r="I164" i="83"/>
  <c r="J164" i="83"/>
  <c r="K164" i="83"/>
  <c r="L164" i="83"/>
  <c r="M164" i="83"/>
  <c r="N164" i="83"/>
  <c r="O164" i="83"/>
  <c r="P164" i="83"/>
  <c r="Q164" i="83"/>
  <c r="R164" i="83"/>
  <c r="S164" i="83"/>
  <c r="T164" i="83"/>
  <c r="U164" i="83"/>
  <c r="V164" i="83"/>
  <c r="X164" i="83"/>
  <c r="Y164" i="83"/>
  <c r="Z164" i="83"/>
  <c r="AA164" i="83"/>
  <c r="AB164" i="83"/>
  <c r="AC164" i="83"/>
  <c r="AD164" i="83"/>
  <c r="AE164" i="83"/>
  <c r="AF164" i="83"/>
  <c r="AG164" i="83"/>
  <c r="AH164" i="83"/>
  <c r="AI164" i="83"/>
  <c r="AJ164" i="83"/>
  <c r="AL164" i="83"/>
  <c r="AM164" i="83"/>
  <c r="AN164" i="83"/>
  <c r="AO164" i="83"/>
  <c r="AP164" i="83"/>
  <c r="AQ164" i="83"/>
  <c r="AR164" i="83"/>
  <c r="AS164" i="83"/>
  <c r="AT164" i="83"/>
  <c r="AU164" i="83"/>
  <c r="AV164" i="83"/>
  <c r="AW164" i="83"/>
  <c r="AX164" i="83"/>
  <c r="AY164" i="83"/>
  <c r="AZ164" i="83"/>
  <c r="BA164" i="83"/>
  <c r="BB164" i="83"/>
  <c r="BC164" i="83"/>
  <c r="BD164" i="83"/>
  <c r="BE164" i="83"/>
  <c r="BF164" i="83"/>
  <c r="BG164" i="83"/>
  <c r="BH164" i="83"/>
  <c r="BI164" i="83"/>
  <c r="BJ164" i="83"/>
  <c r="BK164" i="83"/>
  <c r="BL164" i="83"/>
  <c r="BM164" i="83"/>
  <c r="BN164" i="83"/>
  <c r="BO164" i="83"/>
  <c r="BP164" i="83"/>
  <c r="BQ164" i="83"/>
  <c r="BR164" i="83"/>
  <c r="BS164" i="83"/>
  <c r="BT164" i="83"/>
  <c r="BU164" i="83"/>
  <c r="BV164" i="83"/>
  <c r="BW164" i="83"/>
  <c r="BX164" i="83"/>
  <c r="C165" i="83"/>
  <c r="D165" i="83"/>
  <c r="E165" i="83"/>
  <c r="F165" i="83"/>
  <c r="G165" i="83"/>
  <c r="H165" i="83"/>
  <c r="I165" i="83"/>
  <c r="J165" i="83"/>
  <c r="K165" i="83"/>
  <c r="L165" i="83"/>
  <c r="M165" i="83"/>
  <c r="N165" i="83"/>
  <c r="O165" i="83"/>
  <c r="P165" i="83"/>
  <c r="Q165" i="83"/>
  <c r="R165" i="83"/>
  <c r="S165" i="83"/>
  <c r="T165" i="83"/>
  <c r="U165" i="83"/>
  <c r="V165" i="83"/>
  <c r="W165" i="83"/>
  <c r="X165" i="83"/>
  <c r="Y165" i="83"/>
  <c r="Z165" i="83"/>
  <c r="AA165" i="83"/>
  <c r="AB165" i="83"/>
  <c r="AC165" i="83"/>
  <c r="AD165" i="83"/>
  <c r="AE165" i="83"/>
  <c r="AF165" i="83"/>
  <c r="AG165" i="83"/>
  <c r="AH165" i="83"/>
  <c r="AI165" i="83"/>
  <c r="AJ165" i="83"/>
  <c r="AL165" i="83"/>
  <c r="AM165" i="83"/>
  <c r="AN165" i="83"/>
  <c r="AO165" i="83"/>
  <c r="AP165" i="83"/>
  <c r="AQ165" i="83"/>
  <c r="AR165" i="83"/>
  <c r="AS165" i="83"/>
  <c r="AT165" i="83"/>
  <c r="AU165" i="83"/>
  <c r="AV165" i="83"/>
  <c r="AW165" i="83"/>
  <c r="AX165" i="83"/>
  <c r="AY165" i="83"/>
  <c r="AZ165" i="83"/>
  <c r="BA165" i="83"/>
  <c r="BB165" i="83"/>
  <c r="BC165" i="83"/>
  <c r="BD165" i="83"/>
  <c r="BE165" i="83"/>
  <c r="BF165" i="83"/>
  <c r="BG165" i="83"/>
  <c r="BH165" i="83"/>
  <c r="BI165" i="83"/>
  <c r="BJ165" i="83"/>
  <c r="BK165" i="83"/>
  <c r="BL165" i="83"/>
  <c r="BM165" i="83"/>
  <c r="BN165" i="83"/>
  <c r="BO165" i="83"/>
  <c r="BP165" i="83"/>
  <c r="BQ165" i="83"/>
  <c r="BR165" i="83"/>
  <c r="BS165" i="83"/>
  <c r="BT165" i="83"/>
  <c r="BU165" i="83"/>
  <c r="BV165" i="83"/>
  <c r="BW165" i="83"/>
  <c r="BX165" i="83"/>
  <c r="C166" i="83"/>
  <c r="D166" i="83"/>
  <c r="E166" i="83"/>
  <c r="F166" i="83"/>
  <c r="G166" i="83"/>
  <c r="H166" i="83"/>
  <c r="I166" i="83"/>
  <c r="J166" i="83"/>
  <c r="K166" i="83"/>
  <c r="L166" i="83"/>
  <c r="M166" i="83"/>
  <c r="N166" i="83"/>
  <c r="O166" i="83"/>
  <c r="P166" i="83"/>
  <c r="Q166" i="83"/>
  <c r="R166" i="83"/>
  <c r="S166" i="83"/>
  <c r="T166" i="83"/>
  <c r="U166" i="83"/>
  <c r="V166" i="83"/>
  <c r="W166" i="83"/>
  <c r="X166" i="83"/>
  <c r="Y166" i="83"/>
  <c r="Z166" i="83"/>
  <c r="AA166" i="83"/>
  <c r="AB166" i="83"/>
  <c r="AC166" i="83"/>
  <c r="AD166" i="83"/>
  <c r="AE166" i="83"/>
  <c r="AF166" i="83"/>
  <c r="AG166" i="83"/>
  <c r="AH166" i="83"/>
  <c r="AI166" i="83"/>
  <c r="AJ166" i="83"/>
  <c r="AL166" i="83"/>
  <c r="AM166" i="83"/>
  <c r="AN166" i="83"/>
  <c r="AO166" i="83"/>
  <c r="AP166" i="83"/>
  <c r="AQ166" i="83"/>
  <c r="AR166" i="83"/>
  <c r="AS166" i="83"/>
  <c r="AT166" i="83"/>
  <c r="AU166" i="83"/>
  <c r="AV166" i="83"/>
  <c r="AW166" i="83"/>
  <c r="AX166" i="83"/>
  <c r="AY166" i="83"/>
  <c r="AZ166" i="83"/>
  <c r="BA166" i="83"/>
  <c r="BB166" i="83"/>
  <c r="BC166" i="83"/>
  <c r="BD166" i="83"/>
  <c r="BE166" i="83"/>
  <c r="BF166" i="83"/>
  <c r="BG166" i="83"/>
  <c r="BH166" i="83"/>
  <c r="BI166" i="83"/>
  <c r="BJ166" i="83"/>
  <c r="BK166" i="83"/>
  <c r="BL166" i="83"/>
  <c r="BM166" i="83"/>
  <c r="BN166" i="83"/>
  <c r="BO166" i="83"/>
  <c r="BP166" i="83"/>
  <c r="BQ166" i="83"/>
  <c r="BR166" i="83"/>
  <c r="BS166" i="83"/>
  <c r="BT166" i="83"/>
  <c r="BU166" i="83"/>
  <c r="BV166" i="83"/>
  <c r="BW166" i="83"/>
  <c r="BX166" i="83"/>
  <c r="C167" i="83"/>
  <c r="D167" i="83"/>
  <c r="E167" i="83"/>
  <c r="F167" i="83"/>
  <c r="G167" i="83"/>
  <c r="H167" i="83"/>
  <c r="I167" i="83"/>
  <c r="J167" i="83"/>
  <c r="K167" i="83"/>
  <c r="L167" i="83"/>
  <c r="M167" i="83"/>
  <c r="N167" i="83"/>
  <c r="O167" i="83"/>
  <c r="P167" i="83"/>
  <c r="Q167" i="83"/>
  <c r="R167" i="83"/>
  <c r="S167" i="83"/>
  <c r="T167" i="83"/>
  <c r="U167" i="83"/>
  <c r="V167" i="83"/>
  <c r="W167" i="83"/>
  <c r="X167" i="83"/>
  <c r="Y167" i="83"/>
  <c r="Z167" i="83"/>
  <c r="AA167" i="83"/>
  <c r="AB167" i="83"/>
  <c r="AC167" i="83"/>
  <c r="AD167" i="83"/>
  <c r="AE167" i="83"/>
  <c r="AF167" i="83"/>
  <c r="AG167" i="83"/>
  <c r="AH167" i="83"/>
  <c r="AI167" i="83"/>
  <c r="AJ167" i="83"/>
  <c r="AL167" i="83"/>
  <c r="AM167" i="83"/>
  <c r="AN167" i="83"/>
  <c r="AO167" i="83"/>
  <c r="AP167" i="83"/>
  <c r="AQ167" i="83"/>
  <c r="AR167" i="83"/>
  <c r="AS167" i="83"/>
  <c r="AT167" i="83"/>
  <c r="AU167" i="83"/>
  <c r="AV167" i="83"/>
  <c r="AW167" i="83"/>
  <c r="AX167" i="83"/>
  <c r="AY167" i="83"/>
  <c r="AZ167" i="83"/>
  <c r="BA167" i="83"/>
  <c r="BB167" i="83"/>
  <c r="BC167" i="83"/>
  <c r="BD167" i="83"/>
  <c r="BE167" i="83"/>
  <c r="BF167" i="83"/>
  <c r="BG167" i="83"/>
  <c r="BH167" i="83"/>
  <c r="BI167" i="83"/>
  <c r="BJ167" i="83"/>
  <c r="BK167" i="83"/>
  <c r="BL167" i="83"/>
  <c r="BM167" i="83"/>
  <c r="BN167" i="83"/>
  <c r="BO167" i="83"/>
  <c r="BP167" i="83"/>
  <c r="BQ167" i="83"/>
  <c r="BR167" i="83"/>
  <c r="BS167" i="83"/>
  <c r="BT167" i="83"/>
  <c r="BU167" i="83"/>
  <c r="BV167" i="83"/>
  <c r="BW167" i="83"/>
  <c r="BX167" i="83"/>
  <c r="C168" i="83"/>
  <c r="D168" i="83"/>
  <c r="E168" i="83"/>
  <c r="F168" i="83"/>
  <c r="G168" i="83"/>
  <c r="H168" i="83"/>
  <c r="I168" i="83"/>
  <c r="J168" i="83"/>
  <c r="K168" i="83"/>
  <c r="L168" i="83"/>
  <c r="M168" i="83"/>
  <c r="N168" i="83"/>
  <c r="O168" i="83"/>
  <c r="P168" i="83"/>
  <c r="Q168" i="83"/>
  <c r="R168" i="83"/>
  <c r="S168" i="83"/>
  <c r="T168" i="83"/>
  <c r="U168" i="83"/>
  <c r="V168" i="83"/>
  <c r="W168" i="83"/>
  <c r="X168" i="83"/>
  <c r="Y168" i="83"/>
  <c r="Z168" i="83"/>
  <c r="AA168" i="83"/>
  <c r="AB168" i="83"/>
  <c r="AC168" i="83"/>
  <c r="AD168" i="83"/>
  <c r="AE168" i="83"/>
  <c r="AF168" i="83"/>
  <c r="AG168" i="83"/>
  <c r="AH168" i="83"/>
  <c r="AI168" i="83"/>
  <c r="AJ168" i="83"/>
  <c r="AL168" i="83"/>
  <c r="AM168" i="83"/>
  <c r="AN168" i="83"/>
  <c r="AO168" i="83"/>
  <c r="AP168" i="83"/>
  <c r="AQ168" i="83"/>
  <c r="AR168" i="83"/>
  <c r="AS168" i="83"/>
  <c r="AT168" i="83"/>
  <c r="AU168" i="83"/>
  <c r="AV168" i="83"/>
  <c r="AW168" i="83"/>
  <c r="AX168" i="83"/>
  <c r="AY168" i="83"/>
  <c r="AZ168" i="83"/>
  <c r="BA168" i="83"/>
  <c r="BB168" i="83"/>
  <c r="BC168" i="83"/>
  <c r="BD168" i="83"/>
  <c r="BE168" i="83"/>
  <c r="BF168" i="83"/>
  <c r="BG168" i="83"/>
  <c r="BH168" i="83"/>
  <c r="BI168" i="83"/>
  <c r="BJ168" i="83"/>
  <c r="BK168" i="83"/>
  <c r="BL168" i="83"/>
  <c r="BM168" i="83"/>
  <c r="BN168" i="83"/>
  <c r="BO168" i="83"/>
  <c r="BP168" i="83"/>
  <c r="BQ168" i="83"/>
  <c r="BR168" i="83"/>
  <c r="BS168" i="83"/>
  <c r="BT168" i="83"/>
  <c r="BU168" i="83"/>
  <c r="BV168" i="83"/>
  <c r="BW168" i="83"/>
  <c r="BX168" i="83"/>
  <c r="C169" i="83"/>
  <c r="D169" i="83"/>
  <c r="E169" i="83"/>
  <c r="F169" i="83"/>
  <c r="G169" i="83"/>
  <c r="H169" i="83"/>
  <c r="I169" i="83"/>
  <c r="J169" i="83"/>
  <c r="K169" i="83"/>
  <c r="L169" i="83"/>
  <c r="M169" i="83"/>
  <c r="N169" i="83"/>
  <c r="O169" i="83"/>
  <c r="P169" i="83"/>
  <c r="Q169" i="83"/>
  <c r="R169" i="83"/>
  <c r="S169" i="83"/>
  <c r="T169" i="83"/>
  <c r="U169" i="83"/>
  <c r="V169" i="83"/>
  <c r="W169" i="83"/>
  <c r="X169" i="83"/>
  <c r="Y169" i="83"/>
  <c r="Z169" i="83"/>
  <c r="AA169" i="83"/>
  <c r="AB169" i="83"/>
  <c r="AC169" i="83"/>
  <c r="AD169" i="83"/>
  <c r="AE169" i="83"/>
  <c r="AF169" i="83"/>
  <c r="AG169" i="83"/>
  <c r="AH169" i="83"/>
  <c r="AI169" i="83"/>
  <c r="AJ169" i="83"/>
  <c r="AL169" i="83"/>
  <c r="AM169" i="83"/>
  <c r="AN169" i="83"/>
  <c r="AO169" i="83"/>
  <c r="AP169" i="83"/>
  <c r="AQ169" i="83"/>
  <c r="AR169" i="83"/>
  <c r="AS169" i="83"/>
  <c r="AT169" i="83"/>
  <c r="AU169" i="83"/>
  <c r="AV169" i="83"/>
  <c r="AW169" i="83"/>
  <c r="AX169" i="83"/>
  <c r="AY169" i="83"/>
  <c r="AZ169" i="83"/>
  <c r="BA169" i="83"/>
  <c r="BB169" i="83"/>
  <c r="BC169" i="83"/>
  <c r="BD169" i="83"/>
  <c r="BE169" i="83"/>
  <c r="BF169" i="83"/>
  <c r="BG169" i="83"/>
  <c r="BH169" i="83"/>
  <c r="BI169" i="83"/>
  <c r="BJ169" i="83"/>
  <c r="BK169" i="83"/>
  <c r="BL169" i="83"/>
  <c r="BM169" i="83"/>
  <c r="BN169" i="83"/>
  <c r="BO169" i="83"/>
  <c r="BP169" i="83"/>
  <c r="BQ169" i="83"/>
  <c r="BR169" i="83"/>
  <c r="BS169" i="83"/>
  <c r="BT169" i="83"/>
  <c r="BU169" i="83"/>
  <c r="BV169" i="83"/>
  <c r="BW169" i="83"/>
  <c r="BX169" i="83"/>
  <c r="C170" i="83"/>
  <c r="D170" i="83"/>
  <c r="E170" i="83"/>
  <c r="F170" i="83"/>
  <c r="G170" i="83"/>
  <c r="H170" i="83"/>
  <c r="I170" i="83"/>
  <c r="J170" i="83"/>
  <c r="K170" i="83"/>
  <c r="L170" i="83"/>
  <c r="M170" i="83"/>
  <c r="N170" i="83"/>
  <c r="O170" i="83"/>
  <c r="P170" i="83"/>
  <c r="Q170" i="83"/>
  <c r="R170" i="83"/>
  <c r="S170" i="83"/>
  <c r="T170" i="83"/>
  <c r="U170" i="83"/>
  <c r="V170" i="83"/>
  <c r="W170" i="83"/>
  <c r="X170" i="83"/>
  <c r="Y170" i="83"/>
  <c r="Z170" i="83"/>
  <c r="AA170" i="83"/>
  <c r="AB170" i="83"/>
  <c r="AC170" i="83"/>
  <c r="AD170" i="83"/>
  <c r="AE170" i="83"/>
  <c r="AF170" i="83"/>
  <c r="AG170" i="83"/>
  <c r="AH170" i="83"/>
  <c r="AI170" i="83"/>
  <c r="AJ170" i="83"/>
  <c r="AL170" i="83"/>
  <c r="AM170" i="83"/>
  <c r="AN170" i="83"/>
  <c r="AO170" i="83"/>
  <c r="AP170" i="83"/>
  <c r="AQ170" i="83"/>
  <c r="AR170" i="83"/>
  <c r="AS170" i="83"/>
  <c r="AT170" i="83"/>
  <c r="AU170" i="83"/>
  <c r="AV170" i="83"/>
  <c r="AW170" i="83"/>
  <c r="AX170" i="83"/>
  <c r="AY170" i="83"/>
  <c r="AZ170" i="83"/>
  <c r="BA170" i="83"/>
  <c r="BB170" i="83"/>
  <c r="BC170" i="83"/>
  <c r="BD170" i="83"/>
  <c r="BE170" i="83"/>
  <c r="BF170" i="83"/>
  <c r="BG170" i="83"/>
  <c r="BH170" i="83"/>
  <c r="BI170" i="83"/>
  <c r="BJ170" i="83"/>
  <c r="BK170" i="83"/>
  <c r="BL170" i="83"/>
  <c r="BM170" i="83"/>
  <c r="BN170" i="83"/>
  <c r="BO170" i="83"/>
  <c r="BP170" i="83"/>
  <c r="BQ170" i="83"/>
  <c r="BR170" i="83"/>
  <c r="BS170" i="83"/>
  <c r="BT170" i="83"/>
  <c r="BU170" i="83"/>
  <c r="BV170" i="83"/>
  <c r="BW170" i="83"/>
  <c r="BX170" i="83"/>
  <c r="C171" i="83"/>
  <c r="D171" i="83"/>
  <c r="E171" i="83"/>
  <c r="F171" i="83"/>
  <c r="G171" i="83"/>
  <c r="H171" i="83"/>
  <c r="I171" i="83"/>
  <c r="J171" i="83"/>
  <c r="K171" i="83"/>
  <c r="L171" i="83"/>
  <c r="M171" i="83"/>
  <c r="N171" i="83"/>
  <c r="O171" i="83"/>
  <c r="P171" i="83"/>
  <c r="Q171" i="83"/>
  <c r="R171" i="83"/>
  <c r="S171" i="83"/>
  <c r="T171" i="83"/>
  <c r="U171" i="83"/>
  <c r="V171" i="83"/>
  <c r="W171" i="83"/>
  <c r="X171" i="83"/>
  <c r="Y171" i="83"/>
  <c r="Z171" i="83"/>
  <c r="AA171" i="83"/>
  <c r="AB171" i="83"/>
  <c r="AC171" i="83"/>
  <c r="AD171" i="83"/>
  <c r="AE171" i="83"/>
  <c r="AF171" i="83"/>
  <c r="AG171" i="83"/>
  <c r="AH171" i="83"/>
  <c r="AI171" i="83"/>
  <c r="AJ171" i="83"/>
  <c r="AL171" i="83"/>
  <c r="AM171" i="83"/>
  <c r="AN171" i="83"/>
  <c r="AO171" i="83"/>
  <c r="AP171" i="83"/>
  <c r="AQ171" i="83"/>
  <c r="AR171" i="83"/>
  <c r="AS171" i="83"/>
  <c r="AT171" i="83"/>
  <c r="AU171" i="83"/>
  <c r="AV171" i="83"/>
  <c r="AW171" i="83"/>
  <c r="AX171" i="83"/>
  <c r="AY171" i="83"/>
  <c r="AZ171" i="83"/>
  <c r="BA171" i="83"/>
  <c r="BB171" i="83"/>
  <c r="BC171" i="83"/>
  <c r="BD171" i="83"/>
  <c r="BE171" i="83"/>
  <c r="BF171" i="83"/>
  <c r="BG171" i="83"/>
  <c r="BH171" i="83"/>
  <c r="BI171" i="83"/>
  <c r="BJ171" i="83"/>
  <c r="BK171" i="83"/>
  <c r="BL171" i="83"/>
  <c r="BM171" i="83"/>
  <c r="BN171" i="83"/>
  <c r="BO171" i="83"/>
  <c r="BP171" i="83"/>
  <c r="BQ171" i="83"/>
  <c r="BR171" i="83"/>
  <c r="BS171" i="83"/>
  <c r="BT171" i="83"/>
  <c r="BU171" i="83"/>
  <c r="BV171" i="83"/>
  <c r="BW171" i="83"/>
  <c r="BX171" i="83"/>
  <c r="C172" i="83"/>
  <c r="D172" i="83"/>
  <c r="E172" i="83"/>
  <c r="F172" i="83"/>
  <c r="G172" i="83"/>
  <c r="H172" i="83"/>
  <c r="I172" i="83"/>
  <c r="J172" i="83"/>
  <c r="K172" i="83"/>
  <c r="L172" i="83"/>
  <c r="M172" i="83"/>
  <c r="N172" i="83"/>
  <c r="O172" i="83"/>
  <c r="P172" i="83"/>
  <c r="Q172" i="83"/>
  <c r="R172" i="83"/>
  <c r="S172" i="83"/>
  <c r="T172" i="83"/>
  <c r="U172" i="83"/>
  <c r="V172" i="83"/>
  <c r="W172" i="83"/>
  <c r="X172" i="83"/>
  <c r="Y172" i="83"/>
  <c r="Z172" i="83"/>
  <c r="AA172" i="83"/>
  <c r="AB172" i="83"/>
  <c r="AC172" i="83"/>
  <c r="AD172" i="83"/>
  <c r="AE172" i="83"/>
  <c r="AF172" i="83"/>
  <c r="AG172" i="83"/>
  <c r="AH172" i="83"/>
  <c r="AI172" i="83"/>
  <c r="AJ172" i="83"/>
  <c r="AL172" i="83"/>
  <c r="AM172" i="83"/>
  <c r="AN172" i="83"/>
  <c r="AO172" i="83"/>
  <c r="AP172" i="83"/>
  <c r="AQ172" i="83"/>
  <c r="AR172" i="83"/>
  <c r="AS172" i="83"/>
  <c r="AT172" i="83"/>
  <c r="AU172" i="83"/>
  <c r="AV172" i="83"/>
  <c r="AW172" i="83"/>
  <c r="AX172" i="83"/>
  <c r="AY172" i="83"/>
  <c r="AZ172" i="83"/>
  <c r="BA172" i="83"/>
  <c r="BB172" i="83"/>
  <c r="BC172" i="83"/>
  <c r="BD172" i="83"/>
  <c r="BE172" i="83"/>
  <c r="BF172" i="83"/>
  <c r="BG172" i="83"/>
  <c r="BH172" i="83"/>
  <c r="BI172" i="83"/>
  <c r="BJ172" i="83"/>
  <c r="BK172" i="83"/>
  <c r="BL172" i="83"/>
  <c r="BM172" i="83"/>
  <c r="BN172" i="83"/>
  <c r="BO172" i="83"/>
  <c r="BP172" i="83"/>
  <c r="BQ172" i="83"/>
  <c r="BR172" i="83"/>
  <c r="BS172" i="83"/>
  <c r="BT172" i="83"/>
  <c r="BU172" i="83"/>
  <c r="BV172" i="83"/>
  <c r="BW172" i="83"/>
  <c r="BX172" i="83"/>
  <c r="C173" i="83"/>
  <c r="D173" i="83"/>
  <c r="E173" i="83"/>
  <c r="F173" i="83"/>
  <c r="G173" i="83"/>
  <c r="H173" i="83"/>
  <c r="I173" i="83"/>
  <c r="J173" i="83"/>
  <c r="K173" i="83"/>
  <c r="L173" i="83"/>
  <c r="M173" i="83"/>
  <c r="N173" i="83"/>
  <c r="O173" i="83"/>
  <c r="P173" i="83"/>
  <c r="Q173" i="83"/>
  <c r="R173" i="83"/>
  <c r="S173" i="83"/>
  <c r="T173" i="83"/>
  <c r="U173" i="83"/>
  <c r="V173" i="83"/>
  <c r="W173" i="83"/>
  <c r="X173" i="83"/>
  <c r="Y173" i="83"/>
  <c r="Z173" i="83"/>
  <c r="AA173" i="83"/>
  <c r="AB173" i="83"/>
  <c r="AC173" i="83"/>
  <c r="AD173" i="83"/>
  <c r="AE173" i="83"/>
  <c r="AF173" i="83"/>
  <c r="AG173" i="83"/>
  <c r="AH173" i="83"/>
  <c r="AI173" i="83"/>
  <c r="AJ173" i="83"/>
  <c r="AL173" i="83"/>
  <c r="AM173" i="83"/>
  <c r="AN173" i="83"/>
  <c r="AO173" i="83"/>
  <c r="AP173" i="83"/>
  <c r="AQ173" i="83"/>
  <c r="AR173" i="83"/>
  <c r="AS173" i="83"/>
  <c r="AT173" i="83"/>
  <c r="AU173" i="83"/>
  <c r="AV173" i="83"/>
  <c r="AW173" i="83"/>
  <c r="AX173" i="83"/>
  <c r="AY173" i="83"/>
  <c r="AZ173" i="83"/>
  <c r="BA173" i="83"/>
  <c r="BB173" i="83"/>
  <c r="BC173" i="83"/>
  <c r="BD173" i="83"/>
  <c r="BE173" i="83"/>
  <c r="BF173" i="83"/>
  <c r="BG173" i="83"/>
  <c r="BH173" i="83"/>
  <c r="BI173" i="83"/>
  <c r="BJ173" i="83"/>
  <c r="BK173" i="83"/>
  <c r="BL173" i="83"/>
  <c r="BM173" i="83"/>
  <c r="BN173" i="83"/>
  <c r="BO173" i="83"/>
  <c r="BP173" i="83"/>
  <c r="BQ173" i="83"/>
  <c r="BR173" i="83"/>
  <c r="BS173" i="83"/>
  <c r="BT173" i="83"/>
  <c r="BU173" i="83"/>
  <c r="BV173" i="83"/>
  <c r="BW173" i="83"/>
  <c r="BX173" i="83"/>
  <c r="C174" i="83"/>
  <c r="D174" i="83"/>
  <c r="E174" i="83"/>
  <c r="F174" i="83"/>
  <c r="G174" i="83"/>
  <c r="H174" i="83"/>
  <c r="I174" i="83"/>
  <c r="J174" i="83"/>
  <c r="K174" i="83"/>
  <c r="L174" i="83"/>
  <c r="M174" i="83"/>
  <c r="N174" i="83"/>
  <c r="O174" i="83"/>
  <c r="P174" i="83"/>
  <c r="Q174" i="83"/>
  <c r="R174" i="83"/>
  <c r="S174" i="83"/>
  <c r="T174" i="83"/>
  <c r="U174" i="83"/>
  <c r="V174" i="83"/>
  <c r="W174" i="83"/>
  <c r="X174" i="83"/>
  <c r="Y174" i="83"/>
  <c r="Z174" i="83"/>
  <c r="AA174" i="83"/>
  <c r="AB174" i="83"/>
  <c r="AC174" i="83"/>
  <c r="AD174" i="83"/>
  <c r="AE174" i="83"/>
  <c r="AF174" i="83"/>
  <c r="AG174" i="83"/>
  <c r="AH174" i="83"/>
  <c r="AI174" i="83"/>
  <c r="AJ174" i="83"/>
  <c r="AL174" i="83"/>
  <c r="AM174" i="83"/>
  <c r="AN174" i="83"/>
  <c r="AO174" i="83"/>
  <c r="AP174" i="83"/>
  <c r="AQ174" i="83"/>
  <c r="AR174" i="83"/>
  <c r="AS174" i="83"/>
  <c r="AT174" i="83"/>
  <c r="AU174" i="83"/>
  <c r="AV174" i="83"/>
  <c r="AW174" i="83"/>
  <c r="AX174" i="83"/>
  <c r="AY174" i="83"/>
  <c r="AZ174" i="83"/>
  <c r="BA174" i="83"/>
  <c r="BB174" i="83"/>
  <c r="BC174" i="83"/>
  <c r="BD174" i="83"/>
  <c r="BE174" i="83"/>
  <c r="BF174" i="83"/>
  <c r="BG174" i="83"/>
  <c r="BH174" i="83"/>
  <c r="BI174" i="83"/>
  <c r="BJ174" i="83"/>
  <c r="BK174" i="83"/>
  <c r="BL174" i="83"/>
  <c r="BM174" i="83"/>
  <c r="BN174" i="83"/>
  <c r="BO174" i="83"/>
  <c r="BP174" i="83"/>
  <c r="BQ174" i="83"/>
  <c r="BR174" i="83"/>
  <c r="BS174" i="83"/>
  <c r="BT174" i="83"/>
  <c r="BU174" i="83"/>
  <c r="BV174" i="83"/>
  <c r="BW174" i="83"/>
  <c r="BX174" i="83"/>
  <c r="C175" i="83"/>
  <c r="D175" i="83"/>
  <c r="E175" i="83"/>
  <c r="F175" i="83"/>
  <c r="G175" i="83"/>
  <c r="H175" i="83"/>
  <c r="I175" i="83"/>
  <c r="J175" i="83"/>
  <c r="K175" i="83"/>
  <c r="L175" i="83"/>
  <c r="M175" i="83"/>
  <c r="N175" i="83"/>
  <c r="O175" i="83"/>
  <c r="P175" i="83"/>
  <c r="Q175" i="83"/>
  <c r="R175" i="83"/>
  <c r="S175" i="83"/>
  <c r="T175" i="83"/>
  <c r="U175" i="83"/>
  <c r="V175" i="83"/>
  <c r="W175" i="83"/>
  <c r="X175" i="83"/>
  <c r="Y175" i="83"/>
  <c r="Z175" i="83"/>
  <c r="AA175" i="83"/>
  <c r="AB175" i="83"/>
  <c r="AC175" i="83"/>
  <c r="AD175" i="83"/>
  <c r="AE175" i="83"/>
  <c r="AF175" i="83"/>
  <c r="AG175" i="83"/>
  <c r="AH175" i="83"/>
  <c r="AI175" i="83"/>
  <c r="AJ175" i="83"/>
  <c r="AL175" i="83"/>
  <c r="AM175" i="83"/>
  <c r="AN175" i="83"/>
  <c r="AO175" i="83"/>
  <c r="AP175" i="83"/>
  <c r="AQ175" i="83"/>
  <c r="AR175" i="83"/>
  <c r="AS175" i="83"/>
  <c r="AT175" i="83"/>
  <c r="AU175" i="83"/>
  <c r="AV175" i="83"/>
  <c r="AW175" i="83"/>
  <c r="AX175" i="83"/>
  <c r="AY175" i="83"/>
  <c r="AZ175" i="83"/>
  <c r="BA175" i="83"/>
  <c r="BB175" i="83"/>
  <c r="BC175" i="83"/>
  <c r="BD175" i="83"/>
  <c r="BE175" i="83"/>
  <c r="BF175" i="83"/>
  <c r="BG175" i="83"/>
  <c r="BH175" i="83"/>
  <c r="BI175" i="83"/>
  <c r="BJ175" i="83"/>
  <c r="BK175" i="83"/>
  <c r="BL175" i="83"/>
  <c r="BM175" i="83"/>
  <c r="BN175" i="83"/>
  <c r="BO175" i="83"/>
  <c r="BP175" i="83"/>
  <c r="BQ175" i="83"/>
  <c r="BR175" i="83"/>
  <c r="BS175" i="83"/>
  <c r="BT175" i="83"/>
  <c r="BU175" i="83"/>
  <c r="BV175" i="83"/>
  <c r="BW175" i="83"/>
  <c r="BX175" i="83"/>
  <c r="C176" i="83"/>
  <c r="D176" i="83"/>
  <c r="E176" i="83"/>
  <c r="F176" i="83"/>
  <c r="G176" i="83"/>
  <c r="H176" i="83"/>
  <c r="I176" i="83"/>
  <c r="J176" i="83"/>
  <c r="K176" i="83"/>
  <c r="L176" i="83"/>
  <c r="M176" i="83"/>
  <c r="N176" i="83"/>
  <c r="O176" i="83"/>
  <c r="P176" i="83"/>
  <c r="Q176" i="83"/>
  <c r="R176" i="83"/>
  <c r="S176" i="83"/>
  <c r="T176" i="83"/>
  <c r="U176" i="83"/>
  <c r="V176" i="83"/>
  <c r="W176" i="83"/>
  <c r="X176" i="83"/>
  <c r="Y176" i="83"/>
  <c r="Z176" i="83"/>
  <c r="AA176" i="83"/>
  <c r="AB176" i="83"/>
  <c r="AC176" i="83"/>
  <c r="AD176" i="83"/>
  <c r="AE176" i="83"/>
  <c r="AF176" i="83"/>
  <c r="AG176" i="83"/>
  <c r="AH176" i="83"/>
  <c r="AI176" i="83"/>
  <c r="AJ176" i="83"/>
  <c r="AL176" i="83"/>
  <c r="AM176" i="83"/>
  <c r="AN176" i="83"/>
  <c r="AO176" i="83"/>
  <c r="AP176" i="83"/>
  <c r="AQ176" i="83"/>
  <c r="AR176" i="83"/>
  <c r="AS176" i="83"/>
  <c r="AT176" i="83"/>
  <c r="AU176" i="83"/>
  <c r="AV176" i="83"/>
  <c r="AW176" i="83"/>
  <c r="AX176" i="83"/>
  <c r="AY176" i="83"/>
  <c r="AZ176" i="83"/>
  <c r="BA176" i="83"/>
  <c r="BB176" i="83"/>
  <c r="BC176" i="83"/>
  <c r="BD176" i="83"/>
  <c r="BE176" i="83"/>
  <c r="BF176" i="83"/>
  <c r="BG176" i="83"/>
  <c r="BH176" i="83"/>
  <c r="BI176" i="83"/>
  <c r="BJ176" i="83"/>
  <c r="BK176" i="83"/>
  <c r="BL176" i="83"/>
  <c r="BM176" i="83"/>
  <c r="BN176" i="83"/>
  <c r="BO176" i="83"/>
  <c r="BP176" i="83"/>
  <c r="BQ176" i="83"/>
  <c r="BR176" i="83"/>
  <c r="BS176" i="83"/>
  <c r="BT176" i="83"/>
  <c r="BU176" i="83"/>
  <c r="BV176" i="83"/>
  <c r="BW176" i="83"/>
  <c r="BX176" i="83"/>
  <c r="C177" i="83"/>
  <c r="D177" i="83"/>
  <c r="E177" i="83"/>
  <c r="F177" i="83"/>
  <c r="G177" i="83"/>
  <c r="H177" i="83"/>
  <c r="I177" i="83"/>
  <c r="J177" i="83"/>
  <c r="K177" i="83"/>
  <c r="L177" i="83"/>
  <c r="M177" i="83"/>
  <c r="N177" i="83"/>
  <c r="O177" i="83"/>
  <c r="P177" i="83"/>
  <c r="Q177" i="83"/>
  <c r="R177" i="83"/>
  <c r="S177" i="83"/>
  <c r="T177" i="83"/>
  <c r="U177" i="83"/>
  <c r="V177" i="83"/>
  <c r="W177" i="83"/>
  <c r="X177" i="83"/>
  <c r="Y177" i="83"/>
  <c r="Z177" i="83"/>
  <c r="AA177" i="83"/>
  <c r="AB177" i="83"/>
  <c r="AC177" i="83"/>
  <c r="AD177" i="83"/>
  <c r="AE177" i="83"/>
  <c r="AF177" i="83"/>
  <c r="AG177" i="83"/>
  <c r="AH177" i="83"/>
  <c r="AI177" i="83"/>
  <c r="AJ177" i="83"/>
  <c r="AL177" i="83"/>
  <c r="AM177" i="83"/>
  <c r="AN177" i="83"/>
  <c r="AO177" i="83"/>
  <c r="AP177" i="83"/>
  <c r="AQ177" i="83"/>
  <c r="AR177" i="83"/>
  <c r="AS177" i="83"/>
  <c r="AT177" i="83"/>
  <c r="AU177" i="83"/>
  <c r="AV177" i="83"/>
  <c r="AW177" i="83"/>
  <c r="AX177" i="83"/>
  <c r="AY177" i="83"/>
  <c r="AZ177" i="83"/>
  <c r="BA177" i="83"/>
  <c r="BB177" i="83"/>
  <c r="BC177" i="83"/>
  <c r="BD177" i="83"/>
  <c r="BE177" i="83"/>
  <c r="BF177" i="83"/>
  <c r="BG177" i="83"/>
  <c r="BH177" i="83"/>
  <c r="BI177" i="83"/>
  <c r="BJ177" i="83"/>
  <c r="BK177" i="83"/>
  <c r="BL177" i="83"/>
  <c r="BM177" i="83"/>
  <c r="BN177" i="83"/>
  <c r="BO177" i="83"/>
  <c r="BP177" i="83"/>
  <c r="BQ177" i="83"/>
  <c r="BR177" i="83"/>
  <c r="BS177" i="83"/>
  <c r="BT177" i="83"/>
  <c r="BU177" i="83"/>
  <c r="BV177" i="83"/>
  <c r="BW177" i="83"/>
  <c r="BX177" i="83"/>
  <c r="C178" i="83"/>
  <c r="D178" i="83"/>
  <c r="E178" i="83"/>
  <c r="F178" i="83"/>
  <c r="G178" i="83"/>
  <c r="H178" i="83"/>
  <c r="I178" i="83"/>
  <c r="J178" i="83"/>
  <c r="K178" i="83"/>
  <c r="L178" i="83"/>
  <c r="M178" i="83"/>
  <c r="N178" i="83"/>
  <c r="O178" i="83"/>
  <c r="P178" i="83"/>
  <c r="Q178" i="83"/>
  <c r="R178" i="83"/>
  <c r="S178" i="83"/>
  <c r="T178" i="83"/>
  <c r="U178" i="83"/>
  <c r="V178" i="83"/>
  <c r="W178" i="83"/>
  <c r="X178" i="83"/>
  <c r="Y178" i="83"/>
  <c r="Z178" i="83"/>
  <c r="AA178" i="83"/>
  <c r="AB178" i="83"/>
  <c r="AC178" i="83"/>
  <c r="AD178" i="83"/>
  <c r="AE178" i="83"/>
  <c r="AF178" i="83"/>
  <c r="AG178" i="83"/>
  <c r="AH178" i="83"/>
  <c r="AI178" i="83"/>
  <c r="AJ178" i="83"/>
  <c r="AL178" i="83"/>
  <c r="AM178" i="83"/>
  <c r="AN178" i="83"/>
  <c r="AO178" i="83"/>
  <c r="AP178" i="83"/>
  <c r="AQ178" i="83"/>
  <c r="AR178" i="83"/>
  <c r="AS178" i="83"/>
  <c r="AT178" i="83"/>
  <c r="AU178" i="83"/>
  <c r="AV178" i="83"/>
  <c r="AW178" i="83"/>
  <c r="AX178" i="83"/>
  <c r="AY178" i="83"/>
  <c r="AZ178" i="83"/>
  <c r="BA178" i="83"/>
  <c r="BB178" i="83"/>
  <c r="BC178" i="83"/>
  <c r="BD178" i="83"/>
  <c r="BE178" i="83"/>
  <c r="BF178" i="83"/>
  <c r="BG178" i="83"/>
  <c r="BH178" i="83"/>
  <c r="BI178" i="83"/>
  <c r="BJ178" i="83"/>
  <c r="BK178" i="83"/>
  <c r="BL178" i="83"/>
  <c r="BM178" i="83"/>
  <c r="BN178" i="83"/>
  <c r="BO178" i="83"/>
  <c r="BP178" i="83"/>
  <c r="BQ178" i="83"/>
  <c r="BR178" i="83"/>
  <c r="BS178" i="83"/>
  <c r="BT178" i="83"/>
  <c r="BU178" i="83"/>
  <c r="BV178" i="83"/>
  <c r="BW178" i="83"/>
  <c r="BX178" i="83"/>
  <c r="C179" i="83"/>
  <c r="D179" i="83"/>
  <c r="E179" i="83"/>
  <c r="F179" i="83"/>
  <c r="G179" i="83"/>
  <c r="H179" i="83"/>
  <c r="I179" i="83"/>
  <c r="J179" i="83"/>
  <c r="K179" i="83"/>
  <c r="L179" i="83"/>
  <c r="M179" i="83"/>
  <c r="N179" i="83"/>
  <c r="O179" i="83"/>
  <c r="P179" i="83"/>
  <c r="Q179" i="83"/>
  <c r="R179" i="83"/>
  <c r="S179" i="83"/>
  <c r="T179" i="83"/>
  <c r="U179" i="83"/>
  <c r="V179" i="83"/>
  <c r="W179" i="83"/>
  <c r="X179" i="83"/>
  <c r="Y179" i="83"/>
  <c r="Z179" i="83"/>
  <c r="AA179" i="83"/>
  <c r="AB179" i="83"/>
  <c r="AC179" i="83"/>
  <c r="AD179" i="83"/>
  <c r="AE179" i="83"/>
  <c r="AF179" i="83"/>
  <c r="AG179" i="83"/>
  <c r="AH179" i="83"/>
  <c r="AI179" i="83"/>
  <c r="AJ179" i="83"/>
  <c r="AK179" i="83"/>
  <c r="AL179" i="83"/>
  <c r="AM179" i="83"/>
  <c r="AN179" i="83"/>
  <c r="AO179" i="83"/>
  <c r="AP179" i="83"/>
  <c r="AQ179" i="83"/>
  <c r="AR179" i="83"/>
  <c r="AS179" i="83"/>
  <c r="AT179" i="83"/>
  <c r="AU179" i="83"/>
  <c r="AV179" i="83"/>
  <c r="AW179" i="83"/>
  <c r="AX179" i="83"/>
  <c r="AY179" i="83"/>
  <c r="AZ179" i="83"/>
  <c r="BA179" i="83"/>
  <c r="BB179" i="83"/>
  <c r="BC179" i="83"/>
  <c r="BD179" i="83"/>
  <c r="BE179" i="83"/>
  <c r="BF179" i="83"/>
  <c r="BG179" i="83"/>
  <c r="BH179" i="83"/>
  <c r="BI179" i="83"/>
  <c r="BJ179" i="83"/>
  <c r="BK179" i="83"/>
  <c r="BL179" i="83"/>
  <c r="BM179" i="83"/>
  <c r="BN179" i="83"/>
  <c r="BO179" i="83"/>
  <c r="BP179" i="83"/>
  <c r="BQ179" i="83"/>
  <c r="BR179" i="83"/>
  <c r="BS179" i="83"/>
  <c r="BT179" i="83"/>
  <c r="BU179" i="83"/>
  <c r="BV179" i="83"/>
  <c r="BW179" i="83"/>
  <c r="BX179" i="83"/>
  <c r="C180" i="83"/>
  <c r="D180" i="83"/>
  <c r="E180" i="83"/>
  <c r="F180" i="83"/>
  <c r="G180" i="83"/>
  <c r="H180" i="83"/>
  <c r="I180" i="83"/>
  <c r="J180" i="83"/>
  <c r="K180" i="83"/>
  <c r="L180" i="83"/>
  <c r="M180" i="83"/>
  <c r="N180" i="83"/>
  <c r="O180" i="83"/>
  <c r="P180" i="83"/>
  <c r="Q180" i="83"/>
  <c r="R180" i="83"/>
  <c r="S180" i="83"/>
  <c r="T180" i="83"/>
  <c r="U180" i="83"/>
  <c r="V180" i="83"/>
  <c r="W180" i="83"/>
  <c r="X180" i="83"/>
  <c r="Y180" i="83"/>
  <c r="Z180" i="83"/>
  <c r="AA180" i="83"/>
  <c r="AB180" i="83"/>
  <c r="AC180" i="83"/>
  <c r="AD180" i="83"/>
  <c r="AE180" i="83"/>
  <c r="AF180" i="83"/>
  <c r="AG180" i="83"/>
  <c r="AH180" i="83"/>
  <c r="AI180" i="83"/>
  <c r="AJ180" i="83"/>
  <c r="AL180" i="83"/>
  <c r="AM180" i="83"/>
  <c r="AN180" i="83"/>
  <c r="AO180" i="83"/>
  <c r="AP180" i="83"/>
  <c r="AQ180" i="83"/>
  <c r="AR180" i="83"/>
  <c r="AS180" i="83"/>
  <c r="AT180" i="83"/>
  <c r="AU180" i="83"/>
  <c r="AV180" i="83"/>
  <c r="AW180" i="83"/>
  <c r="AX180" i="83"/>
  <c r="AY180" i="83"/>
  <c r="AZ180" i="83"/>
  <c r="BA180" i="83"/>
  <c r="BB180" i="83"/>
  <c r="BC180" i="83"/>
  <c r="BD180" i="83"/>
  <c r="BE180" i="83"/>
  <c r="BF180" i="83"/>
  <c r="BG180" i="83"/>
  <c r="BH180" i="83"/>
  <c r="BI180" i="83"/>
  <c r="BJ180" i="83"/>
  <c r="BK180" i="83"/>
  <c r="BL180" i="83"/>
  <c r="BM180" i="83"/>
  <c r="BN180" i="83"/>
  <c r="BO180" i="83"/>
  <c r="BP180" i="83"/>
  <c r="BQ180" i="83"/>
  <c r="BR180" i="83"/>
  <c r="BS180" i="83"/>
  <c r="BT180" i="83"/>
  <c r="BU180" i="83"/>
  <c r="BV180" i="83"/>
  <c r="BW180" i="83"/>
  <c r="BX180" i="83"/>
  <c r="C181" i="83"/>
  <c r="D181" i="83"/>
  <c r="E181" i="83"/>
  <c r="F181" i="83"/>
  <c r="G181" i="83"/>
  <c r="H181" i="83"/>
  <c r="I181" i="83"/>
  <c r="J181" i="83"/>
  <c r="K181" i="83"/>
  <c r="L181" i="83"/>
  <c r="M181" i="83"/>
  <c r="N181" i="83"/>
  <c r="O181" i="83"/>
  <c r="P181" i="83"/>
  <c r="Q181" i="83"/>
  <c r="R181" i="83"/>
  <c r="S181" i="83"/>
  <c r="T181" i="83"/>
  <c r="U181" i="83"/>
  <c r="V181" i="83"/>
  <c r="W181" i="83"/>
  <c r="X181" i="83"/>
  <c r="Y181" i="83"/>
  <c r="Z181" i="83"/>
  <c r="AA181" i="83"/>
  <c r="AB181" i="83"/>
  <c r="AC181" i="83"/>
  <c r="AD181" i="83"/>
  <c r="AE181" i="83"/>
  <c r="AF181" i="83"/>
  <c r="AG181" i="83"/>
  <c r="AH181" i="83"/>
  <c r="AI181" i="83"/>
  <c r="AJ181" i="83"/>
  <c r="AL181" i="83"/>
  <c r="AM181" i="83"/>
  <c r="AN181" i="83"/>
  <c r="AO181" i="83"/>
  <c r="AP181" i="83"/>
  <c r="AQ181" i="83"/>
  <c r="AR181" i="83"/>
  <c r="AS181" i="83"/>
  <c r="AT181" i="83"/>
  <c r="AU181" i="83"/>
  <c r="AV181" i="83"/>
  <c r="AW181" i="83"/>
  <c r="AX181" i="83"/>
  <c r="AY181" i="83"/>
  <c r="AZ181" i="83"/>
  <c r="BA181" i="83"/>
  <c r="BB181" i="83"/>
  <c r="BC181" i="83"/>
  <c r="BD181" i="83"/>
  <c r="BE181" i="83"/>
  <c r="BF181" i="83"/>
  <c r="BG181" i="83"/>
  <c r="BH181" i="83"/>
  <c r="BI181" i="83"/>
  <c r="BJ181" i="83"/>
  <c r="BK181" i="83"/>
  <c r="BL181" i="83"/>
  <c r="BM181" i="83"/>
  <c r="BN181" i="83"/>
  <c r="BO181" i="83"/>
  <c r="BP181" i="83"/>
  <c r="BQ181" i="83"/>
  <c r="BR181" i="83"/>
  <c r="BS181" i="83"/>
  <c r="BT181" i="83"/>
  <c r="BU181" i="83"/>
  <c r="BV181" i="83"/>
  <c r="BW181" i="83"/>
  <c r="BX181" i="83"/>
  <c r="C182" i="83"/>
  <c r="D182" i="83"/>
  <c r="E182" i="83"/>
  <c r="F182" i="83"/>
  <c r="G182" i="83"/>
  <c r="H182" i="83"/>
  <c r="I182" i="83"/>
  <c r="J182" i="83"/>
  <c r="K182" i="83"/>
  <c r="L182" i="83"/>
  <c r="M182" i="83"/>
  <c r="N182" i="83"/>
  <c r="O182" i="83"/>
  <c r="P182" i="83"/>
  <c r="Q182" i="83"/>
  <c r="R182" i="83"/>
  <c r="S182" i="83"/>
  <c r="T182" i="83"/>
  <c r="U182" i="83"/>
  <c r="V182" i="83"/>
  <c r="W182" i="83"/>
  <c r="X182" i="83"/>
  <c r="Y182" i="83"/>
  <c r="Z182" i="83"/>
  <c r="AA182" i="83"/>
  <c r="AB182" i="83"/>
  <c r="AC182" i="83"/>
  <c r="AD182" i="83"/>
  <c r="AE182" i="83"/>
  <c r="AF182" i="83"/>
  <c r="AG182" i="83"/>
  <c r="AH182" i="83"/>
  <c r="AI182" i="83"/>
  <c r="AJ182" i="83"/>
  <c r="AL182" i="83"/>
  <c r="AM182" i="83"/>
  <c r="AN182" i="83"/>
  <c r="AO182" i="83"/>
  <c r="AP182" i="83"/>
  <c r="AQ182" i="83"/>
  <c r="AR182" i="83"/>
  <c r="AS182" i="83"/>
  <c r="AT182" i="83"/>
  <c r="AU182" i="83"/>
  <c r="AV182" i="83"/>
  <c r="AW182" i="83"/>
  <c r="AX182" i="83"/>
  <c r="AY182" i="83"/>
  <c r="AZ182" i="83"/>
  <c r="BA182" i="83"/>
  <c r="BB182" i="83"/>
  <c r="BC182" i="83"/>
  <c r="BD182" i="83"/>
  <c r="BE182" i="83"/>
  <c r="BF182" i="83"/>
  <c r="BG182" i="83"/>
  <c r="BH182" i="83"/>
  <c r="BI182" i="83"/>
  <c r="BJ182" i="83"/>
  <c r="BK182" i="83"/>
  <c r="BL182" i="83"/>
  <c r="BM182" i="83"/>
  <c r="BN182" i="83"/>
  <c r="BO182" i="83"/>
  <c r="BP182" i="83"/>
  <c r="BQ182" i="83"/>
  <c r="BR182" i="83"/>
  <c r="BS182" i="83"/>
  <c r="BT182" i="83"/>
  <c r="BU182" i="83"/>
  <c r="BV182" i="83"/>
  <c r="BW182" i="83"/>
  <c r="BX182" i="83"/>
  <c r="C183" i="83"/>
  <c r="D183" i="83"/>
  <c r="E183" i="83"/>
  <c r="F183" i="83"/>
  <c r="G183" i="83"/>
  <c r="H183" i="83"/>
  <c r="I183" i="83"/>
  <c r="J183" i="83"/>
  <c r="K183" i="83"/>
  <c r="L183" i="83"/>
  <c r="M183" i="83"/>
  <c r="N183" i="83"/>
  <c r="O183" i="83"/>
  <c r="P183" i="83"/>
  <c r="Q183" i="83"/>
  <c r="R183" i="83"/>
  <c r="S183" i="83"/>
  <c r="T183" i="83"/>
  <c r="U183" i="83"/>
  <c r="V183" i="83"/>
  <c r="W183" i="83"/>
  <c r="X183" i="83"/>
  <c r="Y183" i="83"/>
  <c r="Z183" i="83"/>
  <c r="AA183" i="83"/>
  <c r="AB183" i="83"/>
  <c r="AC183" i="83"/>
  <c r="AD183" i="83"/>
  <c r="AE183" i="83"/>
  <c r="AF183" i="83"/>
  <c r="AG183" i="83"/>
  <c r="AH183" i="83"/>
  <c r="AI183" i="83"/>
  <c r="AJ183" i="83"/>
  <c r="AL183" i="83"/>
  <c r="AM183" i="83"/>
  <c r="AN183" i="83"/>
  <c r="AO183" i="83"/>
  <c r="AP183" i="83"/>
  <c r="AQ183" i="83"/>
  <c r="AR183" i="83"/>
  <c r="AS183" i="83"/>
  <c r="AT183" i="83"/>
  <c r="AU183" i="83"/>
  <c r="AV183" i="83"/>
  <c r="AW183" i="83"/>
  <c r="AX183" i="83"/>
  <c r="AY183" i="83"/>
  <c r="AZ183" i="83"/>
  <c r="BA183" i="83"/>
  <c r="BB183" i="83"/>
  <c r="BC183" i="83"/>
  <c r="BD183" i="83"/>
  <c r="BE183" i="83"/>
  <c r="BF183" i="83"/>
  <c r="BG183" i="83"/>
  <c r="BH183" i="83"/>
  <c r="BI183" i="83"/>
  <c r="BJ183" i="83"/>
  <c r="BK183" i="83"/>
  <c r="BL183" i="83"/>
  <c r="BM183" i="83"/>
  <c r="BN183" i="83"/>
  <c r="BO183" i="83"/>
  <c r="BP183" i="83"/>
  <c r="BQ183" i="83"/>
  <c r="BR183" i="83"/>
  <c r="BS183" i="83"/>
  <c r="BT183" i="83"/>
  <c r="BU183" i="83"/>
  <c r="BV183" i="83"/>
  <c r="BW183" i="83"/>
  <c r="BX183" i="83"/>
  <c r="C184" i="83"/>
  <c r="D184" i="83"/>
  <c r="E184" i="83"/>
  <c r="F184" i="83"/>
  <c r="G184" i="83"/>
  <c r="H184" i="83"/>
  <c r="I184" i="83"/>
  <c r="J184" i="83"/>
  <c r="K184" i="83"/>
  <c r="L184" i="83"/>
  <c r="M184" i="83"/>
  <c r="N184" i="83"/>
  <c r="O184" i="83"/>
  <c r="P184" i="83"/>
  <c r="Q184" i="83"/>
  <c r="R184" i="83"/>
  <c r="S184" i="83"/>
  <c r="T184" i="83"/>
  <c r="U184" i="83"/>
  <c r="V184" i="83"/>
  <c r="W184" i="83"/>
  <c r="X184" i="83"/>
  <c r="Y184" i="83"/>
  <c r="Z184" i="83"/>
  <c r="AA184" i="83"/>
  <c r="AB184" i="83"/>
  <c r="AC184" i="83"/>
  <c r="AD184" i="83"/>
  <c r="AE184" i="83"/>
  <c r="AF184" i="83"/>
  <c r="AG184" i="83"/>
  <c r="AH184" i="83"/>
  <c r="AI184" i="83"/>
  <c r="AJ184" i="83"/>
  <c r="AL184" i="83"/>
  <c r="AM184" i="83"/>
  <c r="AN184" i="83"/>
  <c r="AO184" i="83"/>
  <c r="AP184" i="83"/>
  <c r="AQ184" i="83"/>
  <c r="AR184" i="83"/>
  <c r="AS184" i="83"/>
  <c r="AT184" i="83"/>
  <c r="AU184" i="83"/>
  <c r="AV184" i="83"/>
  <c r="AW184" i="83"/>
  <c r="AX184" i="83"/>
  <c r="AY184" i="83"/>
  <c r="AZ184" i="83"/>
  <c r="BA184" i="83"/>
  <c r="BB184" i="83"/>
  <c r="BC184" i="83"/>
  <c r="BD184" i="83"/>
  <c r="BE184" i="83"/>
  <c r="BF184" i="83"/>
  <c r="BG184" i="83"/>
  <c r="BH184" i="83"/>
  <c r="BI184" i="83"/>
  <c r="BJ184" i="83"/>
  <c r="BK184" i="83"/>
  <c r="BL184" i="83"/>
  <c r="BM184" i="83"/>
  <c r="BN184" i="83"/>
  <c r="BO184" i="83"/>
  <c r="BP184" i="83"/>
  <c r="BQ184" i="83"/>
  <c r="BR184" i="83"/>
  <c r="BS184" i="83"/>
  <c r="BT184" i="83"/>
  <c r="BU184" i="83"/>
  <c r="BV184" i="83"/>
  <c r="BW184" i="83"/>
  <c r="BX184" i="83"/>
  <c r="C185" i="83"/>
  <c r="D185" i="83"/>
  <c r="E185" i="83"/>
  <c r="F185" i="83"/>
  <c r="G185" i="83"/>
  <c r="H185" i="83"/>
  <c r="I185" i="83"/>
  <c r="J185" i="83"/>
  <c r="K185" i="83"/>
  <c r="L185" i="83"/>
  <c r="M185" i="83"/>
  <c r="N185" i="83"/>
  <c r="O185" i="83"/>
  <c r="P185" i="83"/>
  <c r="Q185" i="83"/>
  <c r="R185" i="83"/>
  <c r="S185" i="83"/>
  <c r="T185" i="83"/>
  <c r="U185" i="83"/>
  <c r="V185" i="83"/>
  <c r="W185" i="83"/>
  <c r="X185" i="83"/>
  <c r="Y185" i="83"/>
  <c r="Z185" i="83"/>
  <c r="AA185" i="83"/>
  <c r="AB185" i="83"/>
  <c r="AC185" i="83"/>
  <c r="AD185" i="83"/>
  <c r="AE185" i="83"/>
  <c r="AF185" i="83"/>
  <c r="AG185" i="83"/>
  <c r="AH185" i="83"/>
  <c r="AI185" i="83"/>
  <c r="AJ185" i="83"/>
  <c r="AL185" i="83"/>
  <c r="AM185" i="83"/>
  <c r="AN185" i="83"/>
  <c r="AO185" i="83"/>
  <c r="AP185" i="83"/>
  <c r="AQ185" i="83"/>
  <c r="AR185" i="83"/>
  <c r="AS185" i="83"/>
  <c r="AT185" i="83"/>
  <c r="AU185" i="83"/>
  <c r="AV185" i="83"/>
  <c r="AW185" i="83"/>
  <c r="AX185" i="83"/>
  <c r="AY185" i="83"/>
  <c r="AZ185" i="83"/>
  <c r="BA185" i="83"/>
  <c r="BB185" i="83"/>
  <c r="BC185" i="83"/>
  <c r="BD185" i="83"/>
  <c r="BE185" i="83"/>
  <c r="BF185" i="83"/>
  <c r="BG185" i="83"/>
  <c r="BH185" i="83"/>
  <c r="BI185" i="83"/>
  <c r="BJ185" i="83"/>
  <c r="BK185" i="83"/>
  <c r="BL185" i="83"/>
  <c r="BM185" i="83"/>
  <c r="BN185" i="83"/>
  <c r="BO185" i="83"/>
  <c r="BP185" i="83"/>
  <c r="BQ185" i="83"/>
  <c r="BR185" i="83"/>
  <c r="BS185" i="83"/>
  <c r="BT185" i="83"/>
  <c r="BU185" i="83"/>
  <c r="BV185" i="83"/>
  <c r="BW185" i="83"/>
  <c r="BX185" i="83"/>
  <c r="C186" i="83"/>
  <c r="D186" i="83"/>
  <c r="E186" i="83"/>
  <c r="F186" i="83"/>
  <c r="G186" i="83"/>
  <c r="H186" i="83"/>
  <c r="I186" i="83"/>
  <c r="J186" i="83"/>
  <c r="K186" i="83"/>
  <c r="L186" i="83"/>
  <c r="M186" i="83"/>
  <c r="N186" i="83"/>
  <c r="O186" i="83"/>
  <c r="P186" i="83"/>
  <c r="Q186" i="83"/>
  <c r="R186" i="83"/>
  <c r="S186" i="83"/>
  <c r="T186" i="83"/>
  <c r="U186" i="83"/>
  <c r="V186" i="83"/>
  <c r="W186" i="83"/>
  <c r="X186" i="83"/>
  <c r="Y186" i="83"/>
  <c r="Z186" i="83"/>
  <c r="AA186" i="83"/>
  <c r="AB186" i="83"/>
  <c r="AC186" i="83"/>
  <c r="AD186" i="83"/>
  <c r="AE186" i="83"/>
  <c r="AF186" i="83"/>
  <c r="AG186" i="83"/>
  <c r="AH186" i="83"/>
  <c r="AI186" i="83"/>
  <c r="AJ186" i="83"/>
  <c r="AL186" i="83"/>
  <c r="AM186" i="83"/>
  <c r="AN186" i="83"/>
  <c r="AO186" i="83"/>
  <c r="AP186" i="83"/>
  <c r="AQ186" i="83"/>
  <c r="AR186" i="83"/>
  <c r="AS186" i="83"/>
  <c r="AT186" i="83"/>
  <c r="AU186" i="83"/>
  <c r="AV186" i="83"/>
  <c r="AW186" i="83"/>
  <c r="AX186" i="83"/>
  <c r="AY186" i="83"/>
  <c r="AZ186" i="83"/>
  <c r="BA186" i="83"/>
  <c r="BB186" i="83"/>
  <c r="BC186" i="83"/>
  <c r="BD186" i="83"/>
  <c r="BE186" i="83"/>
  <c r="BF186" i="83"/>
  <c r="BG186" i="83"/>
  <c r="BH186" i="83"/>
  <c r="BI186" i="83"/>
  <c r="BJ186" i="83"/>
  <c r="BK186" i="83"/>
  <c r="BL186" i="83"/>
  <c r="BM186" i="83"/>
  <c r="BN186" i="83"/>
  <c r="BO186" i="83"/>
  <c r="BP186" i="83"/>
  <c r="BQ186" i="83"/>
  <c r="BR186" i="83"/>
  <c r="BS186" i="83"/>
  <c r="BT186" i="83"/>
  <c r="BU186" i="83"/>
  <c r="BV186" i="83"/>
  <c r="BW186" i="83"/>
  <c r="BX186" i="83"/>
  <c r="C187" i="83"/>
  <c r="D187" i="83"/>
  <c r="E187" i="83"/>
  <c r="F187" i="83"/>
  <c r="G187" i="83"/>
  <c r="H187" i="83"/>
  <c r="I187" i="83"/>
  <c r="J187" i="83"/>
  <c r="K187" i="83"/>
  <c r="L187" i="83"/>
  <c r="M187" i="83"/>
  <c r="N187" i="83"/>
  <c r="O187" i="83"/>
  <c r="P187" i="83"/>
  <c r="Q187" i="83"/>
  <c r="R187" i="83"/>
  <c r="S187" i="83"/>
  <c r="T187" i="83"/>
  <c r="U187" i="83"/>
  <c r="V187" i="83"/>
  <c r="W187" i="83"/>
  <c r="X187" i="83"/>
  <c r="Y187" i="83"/>
  <c r="Z187" i="83"/>
  <c r="AA187" i="83"/>
  <c r="AB187" i="83"/>
  <c r="AC187" i="83"/>
  <c r="AD187" i="83"/>
  <c r="AE187" i="83"/>
  <c r="AF187" i="83"/>
  <c r="AG187" i="83"/>
  <c r="AH187" i="83"/>
  <c r="AI187" i="83"/>
  <c r="AJ187" i="83"/>
  <c r="AL187" i="83"/>
  <c r="AM187" i="83"/>
  <c r="AN187" i="83"/>
  <c r="AO187" i="83"/>
  <c r="AP187" i="83"/>
  <c r="AQ187" i="83"/>
  <c r="AR187" i="83"/>
  <c r="AS187" i="83"/>
  <c r="AT187" i="83"/>
  <c r="AU187" i="83"/>
  <c r="AV187" i="83"/>
  <c r="AW187" i="83"/>
  <c r="AX187" i="83"/>
  <c r="AY187" i="83"/>
  <c r="AZ187" i="83"/>
  <c r="BA187" i="83"/>
  <c r="BB187" i="83"/>
  <c r="BC187" i="83"/>
  <c r="BD187" i="83"/>
  <c r="BE187" i="83"/>
  <c r="BF187" i="83"/>
  <c r="BG187" i="83"/>
  <c r="BH187" i="83"/>
  <c r="BI187" i="83"/>
  <c r="BJ187" i="83"/>
  <c r="BK187" i="83"/>
  <c r="BL187" i="83"/>
  <c r="BM187" i="83"/>
  <c r="BN187" i="83"/>
  <c r="BO187" i="83"/>
  <c r="BP187" i="83"/>
  <c r="BQ187" i="83"/>
  <c r="BR187" i="83"/>
  <c r="BS187" i="83"/>
  <c r="BT187" i="83"/>
  <c r="BU187" i="83"/>
  <c r="BV187" i="83"/>
  <c r="BW187" i="83"/>
  <c r="BX187" i="83"/>
  <c r="C188" i="83"/>
  <c r="D188" i="83"/>
  <c r="E188" i="83"/>
  <c r="F188" i="83"/>
  <c r="G188" i="83"/>
  <c r="H188" i="83"/>
  <c r="I188" i="83"/>
  <c r="J188" i="83"/>
  <c r="K188" i="83"/>
  <c r="L188" i="83"/>
  <c r="M188" i="83"/>
  <c r="N188" i="83"/>
  <c r="O188" i="83"/>
  <c r="P188" i="83"/>
  <c r="Q188" i="83"/>
  <c r="R188" i="83"/>
  <c r="S188" i="83"/>
  <c r="T188" i="83"/>
  <c r="U188" i="83"/>
  <c r="V188" i="83"/>
  <c r="W188" i="83"/>
  <c r="X188" i="83"/>
  <c r="Y188" i="83"/>
  <c r="Z188" i="83"/>
  <c r="AA188" i="83"/>
  <c r="AB188" i="83"/>
  <c r="AC188" i="83"/>
  <c r="AD188" i="83"/>
  <c r="AE188" i="83"/>
  <c r="AF188" i="83"/>
  <c r="AG188" i="83"/>
  <c r="AH188" i="83"/>
  <c r="AI188" i="83"/>
  <c r="AJ188" i="83"/>
  <c r="AL188" i="83"/>
  <c r="AM188" i="83"/>
  <c r="AN188" i="83"/>
  <c r="AO188" i="83"/>
  <c r="AP188" i="83"/>
  <c r="AQ188" i="83"/>
  <c r="AR188" i="83"/>
  <c r="AS188" i="83"/>
  <c r="AT188" i="83"/>
  <c r="AU188" i="83"/>
  <c r="AV188" i="83"/>
  <c r="AW188" i="83"/>
  <c r="AX188" i="83"/>
  <c r="AY188" i="83"/>
  <c r="AZ188" i="83"/>
  <c r="BA188" i="83"/>
  <c r="BB188" i="83"/>
  <c r="BC188" i="83"/>
  <c r="BD188" i="83"/>
  <c r="BE188" i="83"/>
  <c r="BF188" i="83"/>
  <c r="BG188" i="83"/>
  <c r="BH188" i="83"/>
  <c r="BI188" i="83"/>
  <c r="BJ188" i="83"/>
  <c r="BK188" i="83"/>
  <c r="BL188" i="83"/>
  <c r="BM188" i="83"/>
  <c r="BN188" i="83"/>
  <c r="BO188" i="83"/>
  <c r="BP188" i="83"/>
  <c r="BQ188" i="83"/>
  <c r="BR188" i="83"/>
  <c r="BS188" i="83"/>
  <c r="BT188" i="83"/>
  <c r="BU188" i="83"/>
  <c r="BV188" i="83"/>
  <c r="BW188" i="83"/>
  <c r="BX188" i="83"/>
  <c r="C189" i="83"/>
  <c r="D189" i="83"/>
  <c r="E189" i="83"/>
  <c r="F189" i="83"/>
  <c r="G189" i="83"/>
  <c r="H189" i="83"/>
  <c r="I189" i="83"/>
  <c r="J189" i="83"/>
  <c r="K189" i="83"/>
  <c r="L189" i="83"/>
  <c r="M189" i="83"/>
  <c r="N189" i="83"/>
  <c r="O189" i="83"/>
  <c r="Q189" i="83"/>
  <c r="R189" i="83"/>
  <c r="S189" i="83"/>
  <c r="T189" i="83"/>
  <c r="U189" i="83"/>
  <c r="V189" i="83"/>
  <c r="W189" i="83"/>
  <c r="X189" i="83"/>
  <c r="Y189" i="83"/>
  <c r="Z189" i="83"/>
  <c r="AA189" i="83"/>
  <c r="AB189" i="83"/>
  <c r="AC189" i="83"/>
  <c r="AD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A189" i="83"/>
  <c r="BB189" i="83"/>
  <c r="BC189" i="83"/>
  <c r="BD189" i="83"/>
  <c r="BE189" i="83"/>
  <c r="BF189" i="83"/>
  <c r="BG189" i="83"/>
  <c r="BH189" i="83"/>
  <c r="BI189" i="83"/>
  <c r="BJ189" i="83"/>
  <c r="BK189" i="83"/>
  <c r="BL189" i="83"/>
  <c r="BM189" i="83"/>
  <c r="BN189" i="83"/>
  <c r="BO189" i="83"/>
  <c r="BP189" i="83"/>
  <c r="BQ189" i="83"/>
  <c r="BR189" i="83"/>
  <c r="BS189" i="83"/>
  <c r="BT189" i="83"/>
  <c r="BU189" i="83"/>
  <c r="BV189" i="83"/>
  <c r="BW189" i="83"/>
  <c r="BX189" i="83"/>
  <c r="C190" i="83"/>
  <c r="D190" i="83"/>
  <c r="E190" i="83"/>
  <c r="F190" i="83"/>
  <c r="G190" i="83"/>
  <c r="H190" i="83"/>
  <c r="I190" i="83"/>
  <c r="J190" i="83"/>
  <c r="K190" i="83"/>
  <c r="L190" i="83"/>
  <c r="M190" i="83"/>
  <c r="N190" i="83"/>
  <c r="O190" i="83"/>
  <c r="Q190" i="83"/>
  <c r="R190" i="83"/>
  <c r="S190" i="83"/>
  <c r="T190" i="83"/>
  <c r="U190" i="83"/>
  <c r="V190" i="83"/>
  <c r="W190" i="83"/>
  <c r="X190" i="83"/>
  <c r="Y190" i="83"/>
  <c r="Z190" i="83"/>
  <c r="AA190" i="83"/>
  <c r="AB190" i="83"/>
  <c r="AC190" i="83"/>
  <c r="AD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A190" i="83"/>
  <c r="BB190" i="83"/>
  <c r="BC190" i="83"/>
  <c r="BD190" i="83"/>
  <c r="BE190" i="83"/>
  <c r="BF190" i="83"/>
  <c r="BG190" i="83"/>
  <c r="BH190" i="83"/>
  <c r="BI190" i="83"/>
  <c r="BJ190" i="83"/>
  <c r="BK190" i="83"/>
  <c r="BL190" i="83"/>
  <c r="BM190" i="83"/>
  <c r="BN190" i="83"/>
  <c r="BO190" i="83"/>
  <c r="BP190" i="83"/>
  <c r="BQ190" i="83"/>
  <c r="BR190" i="83"/>
  <c r="BS190" i="83"/>
  <c r="BT190" i="83"/>
  <c r="BU190" i="83"/>
  <c r="BV190" i="83"/>
  <c r="BW190" i="83"/>
  <c r="BX190" i="83"/>
  <c r="C191" i="83"/>
  <c r="D191" i="83"/>
  <c r="E191" i="83"/>
  <c r="F191" i="83"/>
  <c r="G191" i="83"/>
  <c r="H191" i="83"/>
  <c r="I191" i="83"/>
  <c r="J191" i="83"/>
  <c r="K191" i="83"/>
  <c r="L191" i="83"/>
  <c r="M191" i="83"/>
  <c r="N191" i="83"/>
  <c r="O191" i="83"/>
  <c r="Q191" i="83"/>
  <c r="R191" i="83"/>
  <c r="S191" i="83"/>
  <c r="T191" i="83"/>
  <c r="U191" i="83"/>
  <c r="V191" i="83"/>
  <c r="W191" i="83"/>
  <c r="X191" i="83"/>
  <c r="Y191" i="83"/>
  <c r="Z191" i="83"/>
  <c r="AA191" i="83"/>
  <c r="AB191" i="83"/>
  <c r="AC191" i="83"/>
  <c r="AD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A191" i="83"/>
  <c r="BB191" i="83"/>
  <c r="BC191" i="83"/>
  <c r="BD191" i="83"/>
  <c r="BE191" i="83"/>
  <c r="BF191" i="83"/>
  <c r="BG191" i="83"/>
  <c r="BH191" i="83"/>
  <c r="BI191" i="83"/>
  <c r="BJ191" i="83"/>
  <c r="BK191" i="83"/>
  <c r="BL191" i="83"/>
  <c r="BM191" i="83"/>
  <c r="BN191" i="83"/>
  <c r="BO191" i="83"/>
  <c r="BP191" i="83"/>
  <c r="BQ191" i="83"/>
  <c r="BR191" i="83"/>
  <c r="BS191" i="83"/>
  <c r="BT191" i="83"/>
  <c r="BU191" i="83"/>
  <c r="BV191" i="83"/>
  <c r="BW191" i="83"/>
  <c r="BX191" i="83"/>
  <c r="C192" i="83"/>
  <c r="D192" i="83"/>
  <c r="E192" i="83"/>
  <c r="F192" i="83"/>
  <c r="G192" i="83"/>
  <c r="H192" i="83"/>
  <c r="I192" i="83"/>
  <c r="J192" i="83"/>
  <c r="K192" i="83"/>
  <c r="L192" i="83"/>
  <c r="M192" i="83"/>
  <c r="N192" i="83"/>
  <c r="O192" i="83"/>
  <c r="Q192" i="83"/>
  <c r="R192" i="83"/>
  <c r="S192" i="83"/>
  <c r="T192" i="83"/>
  <c r="U192" i="83"/>
  <c r="V192" i="83"/>
  <c r="W192" i="83"/>
  <c r="X192" i="83"/>
  <c r="Y192" i="83"/>
  <c r="Z192" i="83"/>
  <c r="AA192" i="83"/>
  <c r="AB192" i="83"/>
  <c r="AC192" i="83"/>
  <c r="AD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BA192" i="83"/>
  <c r="BB192" i="83"/>
  <c r="BC192" i="83"/>
  <c r="BD192" i="83"/>
  <c r="BE192" i="83"/>
  <c r="BF192" i="83"/>
  <c r="BG192" i="83"/>
  <c r="BH192" i="83"/>
  <c r="BI192" i="83"/>
  <c r="BJ192" i="83"/>
  <c r="BK192" i="83"/>
  <c r="BL192" i="83"/>
  <c r="BM192" i="83"/>
  <c r="BN192" i="83"/>
  <c r="BO192" i="83"/>
  <c r="BP192" i="83"/>
  <c r="BQ192" i="83"/>
  <c r="BR192" i="83"/>
  <c r="BS192" i="83"/>
  <c r="BT192" i="83"/>
  <c r="BU192" i="83"/>
  <c r="BV192" i="83"/>
  <c r="BW192" i="83"/>
  <c r="BX192" i="83"/>
  <c r="C1" i="83"/>
  <c r="D1" i="83"/>
  <c r="E1" i="83"/>
  <c r="F1" i="83"/>
  <c r="G1" i="83"/>
  <c r="H1" i="83"/>
  <c r="I1" i="83"/>
  <c r="J1" i="83"/>
  <c r="K1" i="83"/>
  <c r="L1" i="83"/>
  <c r="M1" i="83"/>
  <c r="N1" i="83"/>
  <c r="O1" i="83"/>
  <c r="P1" i="83"/>
  <c r="Q1" i="83"/>
  <c r="R1" i="83"/>
  <c r="S1" i="83"/>
  <c r="T1" i="83"/>
  <c r="U1" i="83"/>
  <c r="V1" i="83"/>
  <c r="W1" i="83"/>
  <c r="X1" i="83"/>
  <c r="Y1" i="83"/>
  <c r="Z1" i="83"/>
  <c r="AA1" i="83"/>
  <c r="AB1" i="83"/>
  <c r="AC1" i="83"/>
  <c r="AD1" i="83"/>
  <c r="AE1" i="83"/>
  <c r="AF1" i="83"/>
  <c r="AG1" i="83"/>
  <c r="AH1" i="83"/>
  <c r="AI1" i="83"/>
  <c r="AJ1" i="83"/>
  <c r="AK1" i="83"/>
  <c r="AL1" i="83"/>
  <c r="AM1" i="83"/>
  <c r="AN1" i="83"/>
  <c r="AO1" i="83"/>
  <c r="AP1" i="83"/>
  <c r="AQ1" i="83"/>
  <c r="AR1" i="83"/>
  <c r="AS1" i="83"/>
  <c r="AT1" i="83"/>
  <c r="AU1" i="83"/>
  <c r="AV1" i="83"/>
  <c r="AW1" i="83"/>
  <c r="AX1" i="83"/>
  <c r="AY1" i="83"/>
  <c r="AZ1" i="83"/>
  <c r="BA1" i="83"/>
  <c r="BB1" i="83"/>
  <c r="BC1" i="83"/>
  <c r="BD1" i="83"/>
  <c r="BE1" i="83"/>
  <c r="BF1" i="83"/>
  <c r="BG1" i="83"/>
  <c r="BH1" i="83"/>
  <c r="BI1" i="83"/>
  <c r="BJ1" i="83"/>
  <c r="BK1" i="83"/>
  <c r="BL1" i="83"/>
  <c r="BM1" i="83"/>
  <c r="BN1" i="83"/>
  <c r="BO1" i="83"/>
  <c r="BP1" i="83"/>
  <c r="BQ1" i="83"/>
  <c r="BR1" i="83"/>
  <c r="BS1" i="83"/>
  <c r="BT1" i="83"/>
  <c r="BU1" i="83"/>
  <c r="BV1" i="83"/>
  <c r="BW1" i="83"/>
  <c r="BX1" i="83"/>
  <c r="D2" i="79" l="1"/>
  <c r="E2" i="79"/>
  <c r="F2" i="79"/>
  <c r="G2" i="79"/>
  <c r="H2" i="79"/>
  <c r="I2" i="79"/>
  <c r="J2" i="79"/>
  <c r="K2" i="79"/>
  <c r="L2" i="79"/>
  <c r="M2" i="79"/>
  <c r="N2" i="79"/>
  <c r="O2" i="79"/>
  <c r="P2" i="79"/>
  <c r="Q2" i="79"/>
  <c r="R2" i="79"/>
  <c r="S2" i="79"/>
  <c r="T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BF2" i="79"/>
  <c r="BG2" i="79"/>
  <c r="BH2" i="79"/>
  <c r="BI2" i="79"/>
  <c r="BJ2" i="79"/>
  <c r="BK2" i="79"/>
  <c r="BL2" i="79"/>
  <c r="BM2" i="79"/>
  <c r="BN2" i="79"/>
  <c r="BO2" i="79"/>
  <c r="BP2" i="79"/>
  <c r="BQ2" i="79"/>
  <c r="BR2" i="79"/>
  <c r="BS2" i="79"/>
  <c r="BT2" i="79"/>
  <c r="BU2" i="79"/>
  <c r="BV2" i="79"/>
  <c r="BW2" i="79"/>
  <c r="BX2" i="79"/>
  <c r="BY2" i="79"/>
  <c r="BZ2" i="79"/>
  <c r="CA2" i="79"/>
  <c r="CB2" i="79"/>
  <c r="D3" i="79"/>
  <c r="E3" i="79"/>
  <c r="F3" i="79"/>
  <c r="G3" i="79"/>
  <c r="H3" i="79"/>
  <c r="I3" i="79"/>
  <c r="J3" i="79"/>
  <c r="K3" i="79"/>
  <c r="L3" i="79"/>
  <c r="M3" i="79"/>
  <c r="N3" i="79"/>
  <c r="O3" i="79"/>
  <c r="P3" i="79"/>
  <c r="Q3" i="79"/>
  <c r="R3" i="79"/>
  <c r="S3" i="79"/>
  <c r="T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BE3" i="79"/>
  <c r="BF3" i="79"/>
  <c r="BG3" i="79"/>
  <c r="BH3" i="79"/>
  <c r="BI3" i="79"/>
  <c r="BJ3" i="79"/>
  <c r="BK3" i="79"/>
  <c r="BL3" i="79"/>
  <c r="BM3" i="79"/>
  <c r="BN3" i="79"/>
  <c r="BO3" i="79"/>
  <c r="BP3" i="79"/>
  <c r="BQ3" i="79"/>
  <c r="BR3" i="79"/>
  <c r="BS3" i="79"/>
  <c r="BT3" i="79"/>
  <c r="BU3" i="79"/>
  <c r="BV3" i="79"/>
  <c r="BW3" i="79"/>
  <c r="BX3" i="79"/>
  <c r="BY3" i="79"/>
  <c r="BZ3" i="79"/>
  <c r="CA3" i="79"/>
  <c r="CB3" i="79"/>
  <c r="BX2" i="80" l="1"/>
  <c r="BY2" i="80"/>
  <c r="BZ2" i="80"/>
  <c r="CA2" i="80"/>
  <c r="CB2" i="80"/>
  <c r="BX3" i="80"/>
  <c r="BY3" i="80"/>
  <c r="BZ3" i="80"/>
  <c r="CA3" i="80"/>
  <c r="CB3" i="80"/>
  <c r="BS2" i="80"/>
  <c r="BT2" i="80"/>
  <c r="BU2" i="80"/>
  <c r="BV2" i="80"/>
  <c r="BW2" i="80"/>
  <c r="BS3" i="80"/>
  <c r="BT3" i="80"/>
  <c r="BU3" i="80"/>
  <c r="BV3" i="80"/>
  <c r="BW3" i="80"/>
  <c r="D2" i="80"/>
  <c r="E2" i="80"/>
  <c r="F2" i="80"/>
  <c r="G2" i="80"/>
  <c r="H2" i="80"/>
  <c r="I2" i="80"/>
  <c r="J2" i="80"/>
  <c r="K2" i="80"/>
  <c r="L2" i="80"/>
  <c r="M2" i="80"/>
  <c r="N2" i="80"/>
  <c r="O2" i="80"/>
  <c r="P2" i="80"/>
  <c r="Q2" i="80"/>
  <c r="R2" i="80"/>
  <c r="S2" i="80"/>
  <c r="T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BF2" i="80"/>
  <c r="BG2" i="80"/>
  <c r="BH2" i="80"/>
  <c r="BI2" i="80"/>
  <c r="BJ2" i="80"/>
  <c r="BK2" i="80"/>
  <c r="BL2" i="80"/>
  <c r="BM2" i="80"/>
  <c r="BN2" i="80"/>
  <c r="BO2" i="80"/>
  <c r="BP2" i="80"/>
  <c r="BQ2" i="80"/>
  <c r="BR2"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BR3" i="80"/>
  <c r="C91" i="3" l="1"/>
  <c r="C180" i="3" l="1"/>
  <c r="C122" i="3" l="1"/>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1" i="3"/>
  <c r="C182" i="3"/>
  <c r="C183" i="3"/>
  <c r="C184" i="3"/>
  <c r="C185" i="3"/>
  <c r="C186" i="3"/>
  <c r="C187" i="3"/>
  <c r="C188" i="3"/>
  <c r="C189" i="3"/>
  <c r="C190" i="3"/>
  <c r="C191" i="3"/>
  <c r="C192" i="3"/>
  <c r="C193" i="3"/>
  <c r="C3" i="3"/>
  <c r="CS4" i="75" l="1"/>
  <c r="CT4" i="75"/>
  <c r="CS5" i="75"/>
  <c r="CT5" i="75"/>
  <c r="CS6" i="75"/>
  <c r="CT6" i="75"/>
  <c r="CS7" i="75"/>
  <c r="CT7" i="75"/>
  <c r="CS8" i="75"/>
  <c r="CT8" i="75"/>
  <c r="CS9" i="75"/>
  <c r="CT9" i="75"/>
  <c r="CS10" i="75"/>
  <c r="CT10" i="75"/>
  <c r="CS11" i="75"/>
  <c r="CT11" i="75"/>
  <c r="CS12" i="75"/>
  <c r="CT12" i="75"/>
  <c r="CS13" i="75"/>
  <c r="CT13" i="75"/>
  <c r="CS14" i="75"/>
  <c r="CT14" i="75"/>
  <c r="CS15" i="75"/>
  <c r="CT15" i="75"/>
  <c r="CS16" i="75"/>
  <c r="CT16" i="75"/>
  <c r="CS17" i="75"/>
  <c r="CT17" i="75"/>
  <c r="CS18" i="75"/>
  <c r="CT18" i="75"/>
  <c r="CS19" i="75"/>
  <c r="CT19" i="75"/>
  <c r="CS20" i="75"/>
  <c r="CT20" i="75"/>
  <c r="CS21" i="75"/>
  <c r="CT21" i="75"/>
  <c r="CS22" i="75"/>
  <c r="CT22" i="75"/>
  <c r="CS23" i="75"/>
  <c r="CT23" i="75"/>
  <c r="CS24" i="75"/>
  <c r="CT24" i="75"/>
  <c r="CS25" i="75"/>
  <c r="CT25" i="75"/>
  <c r="CS26" i="75"/>
  <c r="CT26" i="75"/>
  <c r="CS27" i="75"/>
  <c r="CT27" i="75"/>
  <c r="CS28" i="75"/>
  <c r="CT28" i="75"/>
  <c r="CS29" i="75"/>
  <c r="CT29" i="75"/>
  <c r="CS30" i="75"/>
  <c r="CT30" i="75"/>
  <c r="CS31" i="75"/>
  <c r="CT31" i="75"/>
  <c r="CS32" i="75"/>
  <c r="CT32" i="75"/>
  <c r="CS33" i="75"/>
  <c r="CT33" i="75"/>
  <c r="CS34" i="75"/>
  <c r="CT34" i="75"/>
  <c r="CS35" i="75"/>
  <c r="CT35" i="75"/>
  <c r="CS36" i="75"/>
  <c r="CT36" i="75"/>
  <c r="CS37" i="75"/>
  <c r="CT37" i="75"/>
  <c r="CS38" i="75"/>
  <c r="CT38" i="75"/>
  <c r="CS39" i="75"/>
  <c r="CT39" i="75"/>
  <c r="CS40" i="75"/>
  <c r="CT40" i="75"/>
  <c r="CS41" i="75"/>
  <c r="CT41" i="75"/>
  <c r="CS42" i="75"/>
  <c r="CT42" i="75"/>
  <c r="CS43" i="75"/>
  <c r="CT43" i="75"/>
  <c r="CS44" i="75"/>
  <c r="CT44" i="75"/>
  <c r="CS45" i="75"/>
  <c r="CT45" i="75"/>
  <c r="CS46" i="75"/>
  <c r="CT46" i="75"/>
  <c r="CS47" i="75"/>
  <c r="CT47" i="75"/>
  <c r="CS48" i="75"/>
  <c r="CT48" i="75"/>
  <c r="CS49" i="75"/>
  <c r="CT49" i="75"/>
  <c r="CS50" i="75"/>
  <c r="CT50" i="75"/>
  <c r="CS51" i="75"/>
  <c r="CT51" i="75"/>
  <c r="CS52" i="75"/>
  <c r="CT52" i="75"/>
  <c r="CS53" i="75"/>
  <c r="CT53" i="75"/>
  <c r="CS54" i="75"/>
  <c r="CT54" i="75"/>
  <c r="CS55" i="75"/>
  <c r="CT55" i="75"/>
  <c r="CS56" i="75"/>
  <c r="CT56" i="75"/>
  <c r="CS57" i="75"/>
  <c r="CT57" i="75"/>
  <c r="CS58" i="75"/>
  <c r="CT58" i="75"/>
  <c r="CS59" i="75"/>
  <c r="CT59" i="75"/>
  <c r="CS60" i="75"/>
  <c r="CT60" i="75"/>
  <c r="CS61" i="75"/>
  <c r="CT61" i="75"/>
  <c r="CS62" i="75"/>
  <c r="CT62" i="75"/>
  <c r="CS63" i="75"/>
  <c r="CT63" i="75"/>
  <c r="CS64" i="75"/>
  <c r="CT64" i="75"/>
  <c r="CS65" i="75"/>
  <c r="CT65" i="75"/>
  <c r="CS66" i="75"/>
  <c r="CT66" i="75"/>
  <c r="CS67" i="75"/>
  <c r="CT67" i="75"/>
  <c r="CS68" i="75"/>
  <c r="CT68" i="75"/>
  <c r="CS69" i="75"/>
  <c r="CT69" i="75"/>
  <c r="CS70" i="75"/>
  <c r="CT70" i="75"/>
  <c r="CS71" i="75"/>
  <c r="CT71" i="75"/>
  <c r="CS72" i="75"/>
  <c r="CT72" i="75"/>
  <c r="CS73" i="75"/>
  <c r="CT73" i="75"/>
  <c r="CS74" i="75"/>
  <c r="CT74" i="75"/>
  <c r="CS75" i="75"/>
  <c r="CT75" i="75"/>
  <c r="CS76" i="75"/>
  <c r="CT76" i="75"/>
  <c r="CS77" i="75"/>
  <c r="CT77" i="75"/>
  <c r="CS78" i="75"/>
  <c r="CT78" i="75"/>
  <c r="CS79" i="75"/>
  <c r="CT79" i="75"/>
  <c r="CS80" i="75"/>
  <c r="CT80" i="75"/>
  <c r="CS81" i="75"/>
  <c r="CT81" i="75"/>
  <c r="CS82" i="75"/>
  <c r="CT82" i="75"/>
  <c r="CS83" i="75"/>
  <c r="CT83" i="75"/>
  <c r="CS84" i="75"/>
  <c r="CT84" i="75"/>
  <c r="CS85" i="75"/>
  <c r="CT85" i="75"/>
  <c r="CS86" i="75"/>
  <c r="CT86" i="75"/>
  <c r="CS87" i="75"/>
  <c r="CT87" i="75"/>
  <c r="CS88" i="75"/>
  <c r="CT88" i="75"/>
  <c r="CS89" i="75"/>
  <c r="CT89" i="75"/>
  <c r="CS90" i="75"/>
  <c r="CT90" i="75"/>
  <c r="CS91" i="75"/>
  <c r="CT91" i="75"/>
  <c r="CS92" i="75"/>
  <c r="CT92" i="75"/>
  <c r="CS93" i="75"/>
  <c r="CT93" i="75"/>
  <c r="CS94" i="75"/>
  <c r="CT94" i="75"/>
  <c r="CS95" i="75"/>
  <c r="CT95" i="75"/>
  <c r="CS96" i="75"/>
  <c r="CT96" i="75"/>
  <c r="CS97" i="75"/>
  <c r="CT97" i="75"/>
  <c r="CS98" i="75"/>
  <c r="CT98" i="75"/>
  <c r="CS99" i="75"/>
  <c r="CT99" i="75"/>
  <c r="CS100" i="75"/>
  <c r="CT100" i="75"/>
  <c r="CS101" i="75"/>
  <c r="CT101" i="75"/>
  <c r="CS102" i="75"/>
  <c r="CT102" i="75"/>
  <c r="CS103" i="75"/>
  <c r="CT103" i="75"/>
  <c r="CS104" i="75"/>
  <c r="CT104" i="75"/>
  <c r="CS105" i="75"/>
  <c r="CT105" i="75"/>
  <c r="CS106" i="75"/>
  <c r="CT106" i="75"/>
  <c r="CS107" i="75"/>
  <c r="CT107" i="75"/>
  <c r="CS108" i="75"/>
  <c r="CT108" i="75"/>
  <c r="CS109" i="75"/>
  <c r="CT109" i="75"/>
  <c r="CS110" i="75"/>
  <c r="CT110" i="75"/>
  <c r="CS111" i="75"/>
  <c r="CT111" i="75"/>
  <c r="CS112" i="75"/>
  <c r="CT112" i="75"/>
  <c r="CS113" i="75"/>
  <c r="CT113" i="75"/>
  <c r="CS114" i="75"/>
  <c r="CT114" i="75"/>
  <c r="CS115" i="75"/>
  <c r="CT115" i="75"/>
  <c r="CS116" i="75"/>
  <c r="CT116" i="75"/>
  <c r="CS117" i="75"/>
  <c r="CT117" i="75"/>
  <c r="CS118" i="75"/>
  <c r="CT118" i="75"/>
  <c r="CS119" i="75"/>
  <c r="CT119" i="75"/>
  <c r="CS120" i="75"/>
  <c r="CT120" i="75"/>
  <c r="CS121" i="75"/>
  <c r="CT121" i="75"/>
  <c r="CS122" i="75"/>
  <c r="CT122" i="75"/>
  <c r="CS123" i="75"/>
  <c r="CT123" i="75"/>
  <c r="CS124" i="75"/>
  <c r="CT124" i="75"/>
  <c r="CS125" i="75"/>
  <c r="CT125" i="75"/>
  <c r="CS126" i="75"/>
  <c r="CT126" i="75"/>
  <c r="CS127" i="75"/>
  <c r="CT127" i="75"/>
  <c r="CS128" i="75"/>
  <c r="CT128" i="75"/>
  <c r="CS129" i="75"/>
  <c r="CT129" i="75"/>
  <c r="CS130" i="75"/>
  <c r="CT130" i="75"/>
  <c r="CS131" i="75"/>
  <c r="CT131" i="75"/>
  <c r="CS132" i="75"/>
  <c r="CT132" i="75"/>
  <c r="CS133" i="75"/>
  <c r="CT133" i="75"/>
  <c r="CS134" i="75"/>
  <c r="CT134" i="75"/>
  <c r="CS135" i="75"/>
  <c r="CT135" i="75"/>
  <c r="CS136" i="75"/>
  <c r="CT136" i="75"/>
  <c r="CS137" i="75"/>
  <c r="CT137" i="75"/>
  <c r="CS138" i="75"/>
  <c r="CT138" i="75"/>
  <c r="CS139" i="75"/>
  <c r="CT139" i="75"/>
  <c r="CS140" i="75"/>
  <c r="CT140" i="75"/>
  <c r="CS141" i="75"/>
  <c r="CT141" i="75"/>
  <c r="CS142" i="75"/>
  <c r="CT142" i="75"/>
  <c r="CS143" i="75"/>
  <c r="CT143" i="75"/>
  <c r="CS144" i="75"/>
  <c r="CT144" i="75"/>
  <c r="CS145" i="75"/>
  <c r="CT145" i="75"/>
  <c r="CS146" i="75"/>
  <c r="CT146" i="75"/>
  <c r="CS147" i="75"/>
  <c r="CT147" i="75"/>
  <c r="CS148" i="75"/>
  <c r="CT148" i="75"/>
  <c r="CS149" i="75"/>
  <c r="CT149" i="75"/>
  <c r="CS150" i="75"/>
  <c r="CT150" i="75"/>
  <c r="CS151" i="75"/>
  <c r="CT151" i="75"/>
  <c r="CS152" i="75"/>
  <c r="CT152" i="75"/>
  <c r="CS153" i="75"/>
  <c r="CT153" i="75"/>
  <c r="CS154" i="75"/>
  <c r="CT154" i="75"/>
  <c r="CS155" i="75"/>
  <c r="CT155" i="75"/>
  <c r="CS156" i="75"/>
  <c r="CT156" i="75"/>
  <c r="CS157" i="75"/>
  <c r="CT157" i="75"/>
  <c r="CS158" i="75"/>
  <c r="CT158" i="75"/>
  <c r="CS159" i="75"/>
  <c r="CT159" i="75"/>
  <c r="CS160" i="75"/>
  <c r="CT160" i="75"/>
  <c r="CS161" i="75"/>
  <c r="CT161" i="75"/>
  <c r="CS162" i="75"/>
  <c r="CT162" i="75"/>
  <c r="CS163" i="75"/>
  <c r="CT163" i="75"/>
  <c r="CS164" i="75"/>
  <c r="CT164" i="75"/>
  <c r="CS165" i="75"/>
  <c r="CT165" i="75"/>
  <c r="CS166" i="75"/>
  <c r="CT166" i="75"/>
  <c r="CS167" i="75"/>
  <c r="CT167" i="75"/>
  <c r="CS168" i="75"/>
  <c r="CT168" i="75"/>
  <c r="CS169" i="75"/>
  <c r="CT169" i="75"/>
  <c r="CS170" i="75"/>
  <c r="CT170" i="75"/>
  <c r="CS171" i="75"/>
  <c r="CT171" i="75"/>
  <c r="CS172" i="75"/>
  <c r="CT172" i="75"/>
  <c r="CS173" i="75"/>
  <c r="CT173" i="75"/>
  <c r="CS174" i="75"/>
  <c r="CT174" i="75"/>
  <c r="CS175" i="75"/>
  <c r="CT175" i="75"/>
  <c r="CS176" i="75"/>
  <c r="CT176" i="75"/>
  <c r="CS177" i="75"/>
  <c r="CT177" i="75"/>
  <c r="CS178" i="75"/>
  <c r="CT178" i="75"/>
  <c r="CS179" i="75"/>
  <c r="CT179" i="75"/>
  <c r="CS180" i="75"/>
  <c r="CT180" i="75"/>
  <c r="CS181" i="75"/>
  <c r="CT181" i="75"/>
  <c r="CS182" i="75"/>
  <c r="CT182" i="75"/>
  <c r="CS183" i="75"/>
  <c r="CT183" i="75"/>
  <c r="CS184" i="75"/>
  <c r="CT184" i="75"/>
  <c r="CS185" i="75"/>
  <c r="CT185" i="75"/>
  <c r="CS186" i="75"/>
  <c r="CT186" i="75"/>
  <c r="CS187" i="75"/>
  <c r="CT187" i="75"/>
  <c r="CS188" i="75"/>
  <c r="CT188" i="75"/>
  <c r="CS189" i="75"/>
  <c r="CT189" i="75"/>
  <c r="CS190" i="75"/>
  <c r="CT190" i="75"/>
  <c r="CS191" i="75"/>
  <c r="CT191" i="75"/>
  <c r="CS192" i="75"/>
  <c r="CT192" i="75"/>
  <c r="CS193" i="75"/>
  <c r="CT193" i="75"/>
  <c r="CT3" i="75"/>
  <c r="CS3" i="75"/>
  <c r="BE5" i="81" l="1"/>
  <c r="BD4" i="82" s="1"/>
  <c r="BF5" i="81"/>
  <c r="BG5" i="81"/>
  <c r="BE6" i="81"/>
  <c r="BD5" i="82" s="1"/>
  <c r="BF6" i="81"/>
  <c r="BG6" i="81"/>
  <c r="BE7" i="81"/>
  <c r="BD6" i="82" s="1"/>
  <c r="BF7" i="81"/>
  <c r="BG7" i="81"/>
  <c r="BE8" i="81"/>
  <c r="BD7" i="82" s="1"/>
  <c r="BF8" i="81"/>
  <c r="BG8" i="81"/>
  <c r="BE9" i="81"/>
  <c r="BD8" i="82" s="1"/>
  <c r="BF9" i="81"/>
  <c r="BG9" i="81"/>
  <c r="BE10" i="81"/>
  <c r="BD9" i="82" s="1"/>
  <c r="BF10" i="81"/>
  <c r="BG10" i="81"/>
  <c r="BE11" i="81"/>
  <c r="BD10" i="82" s="1"/>
  <c r="BF11" i="81"/>
  <c r="BG11" i="81"/>
  <c r="BE12" i="81"/>
  <c r="BD11" i="82" s="1"/>
  <c r="BF12" i="81"/>
  <c r="BG12" i="81"/>
  <c r="BE13" i="81"/>
  <c r="BF13" i="81"/>
  <c r="BG13" i="81"/>
  <c r="BE14" i="81"/>
  <c r="BD13" i="82" s="1"/>
  <c r="BF14" i="81"/>
  <c r="BG14" i="81"/>
  <c r="BE15" i="81"/>
  <c r="BD14" i="82" s="1"/>
  <c r="BF15" i="81"/>
  <c r="BG15" i="81"/>
  <c r="BE16" i="81"/>
  <c r="BF16" i="81"/>
  <c r="BG16" i="81"/>
  <c r="BE17" i="81"/>
  <c r="BD16" i="82" s="1"/>
  <c r="BF17" i="81"/>
  <c r="BG17" i="81"/>
  <c r="BE18" i="81"/>
  <c r="BD17" i="82" s="1"/>
  <c r="BF18" i="81"/>
  <c r="BG18" i="81"/>
  <c r="BE19" i="81"/>
  <c r="BD18" i="82" s="1"/>
  <c r="BF19" i="81"/>
  <c r="BG19" i="81"/>
  <c r="BE20" i="81"/>
  <c r="BD19" i="82" s="1"/>
  <c r="BF20" i="81"/>
  <c r="BG20" i="81"/>
  <c r="BE21" i="81"/>
  <c r="BD20" i="82" s="1"/>
  <c r="BF21" i="81"/>
  <c r="BG21" i="81"/>
  <c r="BE22" i="81"/>
  <c r="BD21" i="82" s="1"/>
  <c r="BF22" i="81"/>
  <c r="BG22" i="81"/>
  <c r="BE23" i="81"/>
  <c r="BD22" i="82" s="1"/>
  <c r="BF23" i="81"/>
  <c r="BG23" i="81"/>
  <c r="BE24" i="81"/>
  <c r="BF24" i="81"/>
  <c r="BG24" i="81"/>
  <c r="BE25" i="81"/>
  <c r="BD24" i="82" s="1"/>
  <c r="BF25" i="81"/>
  <c r="BG25" i="81"/>
  <c r="BE26" i="81"/>
  <c r="BD25" i="82" s="1"/>
  <c r="BF26" i="81"/>
  <c r="BG26" i="81"/>
  <c r="BE27" i="81"/>
  <c r="BD26" i="82" s="1"/>
  <c r="BF27" i="81"/>
  <c r="BG27" i="81"/>
  <c r="BE28" i="81"/>
  <c r="BD27" i="82" s="1"/>
  <c r="BF28" i="81"/>
  <c r="BG28" i="81"/>
  <c r="BE29" i="81"/>
  <c r="BF29" i="81"/>
  <c r="BG29" i="81"/>
  <c r="BE30" i="81"/>
  <c r="BF30" i="81"/>
  <c r="BG30" i="81"/>
  <c r="BE31" i="81"/>
  <c r="BD30" i="82" s="1"/>
  <c r="BF31" i="81"/>
  <c r="BG31" i="81"/>
  <c r="BE32" i="81"/>
  <c r="BD31" i="82" s="1"/>
  <c r="BF32" i="81"/>
  <c r="BG32" i="81"/>
  <c r="BE33" i="81"/>
  <c r="BF33" i="81"/>
  <c r="BG33" i="81"/>
  <c r="BE34" i="81"/>
  <c r="BD33" i="82" s="1"/>
  <c r="BF34" i="81"/>
  <c r="BG34" i="81"/>
  <c r="BE35" i="81"/>
  <c r="BF35" i="81"/>
  <c r="BG35" i="81"/>
  <c r="BE36" i="81"/>
  <c r="BF36" i="81"/>
  <c r="BG36" i="81"/>
  <c r="BE37" i="81"/>
  <c r="BD36" i="82" s="1"/>
  <c r="BF37" i="81"/>
  <c r="BG37" i="81"/>
  <c r="BE38" i="81"/>
  <c r="BD37" i="82" s="1"/>
  <c r="BF38" i="81"/>
  <c r="BG38" i="81"/>
  <c r="BE39" i="81"/>
  <c r="BF39" i="81"/>
  <c r="BG39" i="81"/>
  <c r="BE40" i="81"/>
  <c r="BD39" i="82" s="1"/>
  <c r="BF40" i="81"/>
  <c r="BG40" i="81"/>
  <c r="BE41" i="81"/>
  <c r="BF41" i="81"/>
  <c r="BG41" i="81"/>
  <c r="BE42" i="81"/>
  <c r="BF42" i="81"/>
  <c r="BG42" i="81"/>
  <c r="BE43" i="81"/>
  <c r="BD42" i="82" s="1"/>
  <c r="BF43" i="81"/>
  <c r="BG43" i="81"/>
  <c r="BE44" i="81"/>
  <c r="BF44" i="81"/>
  <c r="BG44" i="81"/>
  <c r="BE45" i="81"/>
  <c r="BD44" i="82" s="1"/>
  <c r="BF45" i="81"/>
  <c r="BG45" i="81"/>
  <c r="BE46" i="81"/>
  <c r="BD45" i="82" s="1"/>
  <c r="BF46" i="81"/>
  <c r="BG46" i="81"/>
  <c r="BE47" i="81"/>
  <c r="BF47" i="81"/>
  <c r="BG47" i="81"/>
  <c r="BE48" i="81"/>
  <c r="BD47" i="82" s="1"/>
  <c r="BF48" i="81"/>
  <c r="BG48" i="81"/>
  <c r="BE49" i="81"/>
  <c r="BD48" i="82" s="1"/>
  <c r="BF49" i="81"/>
  <c r="BG49" i="81"/>
  <c r="BE50" i="81"/>
  <c r="BD49" i="82" s="1"/>
  <c r="BF50" i="81"/>
  <c r="BG50" i="81"/>
  <c r="BE51" i="81"/>
  <c r="BD50" i="82" s="1"/>
  <c r="BF51" i="81"/>
  <c r="BG51" i="81"/>
  <c r="BE52" i="81"/>
  <c r="BD51" i="82" s="1"/>
  <c r="BF52" i="81"/>
  <c r="BG52" i="81"/>
  <c r="BE53" i="81"/>
  <c r="BD52" i="82" s="1"/>
  <c r="BF53" i="81"/>
  <c r="BG53" i="81"/>
  <c r="BE54" i="81"/>
  <c r="BF54" i="81"/>
  <c r="BG54" i="81"/>
  <c r="BE55" i="81"/>
  <c r="BD54" i="82" s="1"/>
  <c r="BF55" i="81"/>
  <c r="BG55" i="81"/>
  <c r="BE56" i="81"/>
  <c r="BD55" i="82" s="1"/>
  <c r="BF56" i="81"/>
  <c r="BG56" i="81"/>
  <c r="BE57" i="81"/>
  <c r="BD56" i="82" s="1"/>
  <c r="BF57" i="81"/>
  <c r="BG57" i="81"/>
  <c r="BE58" i="81"/>
  <c r="BD57" i="82" s="1"/>
  <c r="BF58" i="81"/>
  <c r="BG58" i="81"/>
  <c r="BE59" i="81"/>
  <c r="BD58" i="82" s="1"/>
  <c r="BF59" i="81"/>
  <c r="BG59" i="81"/>
  <c r="BE60" i="81"/>
  <c r="BF60" i="81"/>
  <c r="BG60" i="81"/>
  <c r="BE61" i="81"/>
  <c r="BD60" i="82" s="1"/>
  <c r="BF61" i="81"/>
  <c r="BG61" i="81"/>
  <c r="BE62" i="81"/>
  <c r="BD61" i="82" s="1"/>
  <c r="BF62" i="81"/>
  <c r="BG62" i="81"/>
  <c r="BE63" i="81"/>
  <c r="BD62" i="82" s="1"/>
  <c r="BF63" i="81"/>
  <c r="BG63" i="81"/>
  <c r="BE64" i="81"/>
  <c r="BD63" i="82" s="1"/>
  <c r="BF64" i="81"/>
  <c r="BG64" i="81"/>
  <c r="BE65" i="81"/>
  <c r="BD64" i="82" s="1"/>
  <c r="BF65" i="81"/>
  <c r="BG65" i="81"/>
  <c r="BE66" i="81"/>
  <c r="BF66" i="81"/>
  <c r="BG66" i="81"/>
  <c r="BE67" i="81"/>
  <c r="BD66" i="82" s="1"/>
  <c r="BF67" i="81"/>
  <c r="BG67" i="81"/>
  <c r="BE68" i="81"/>
  <c r="BF68" i="81"/>
  <c r="BG68" i="81"/>
  <c r="BE69" i="81"/>
  <c r="BD68" i="82" s="1"/>
  <c r="BF69" i="81"/>
  <c r="BG69" i="81"/>
  <c r="BE70" i="81"/>
  <c r="BD69" i="82" s="1"/>
  <c r="BF70" i="81"/>
  <c r="BG70" i="81"/>
  <c r="BE71" i="81"/>
  <c r="BF71" i="81"/>
  <c r="BG71" i="81"/>
  <c r="BE72" i="81"/>
  <c r="BD71" i="82" s="1"/>
  <c r="BF72" i="81"/>
  <c r="BG72" i="81"/>
  <c r="BE73" i="81"/>
  <c r="BD72" i="82" s="1"/>
  <c r="BF73" i="81"/>
  <c r="BG73" i="81"/>
  <c r="BE74" i="81"/>
  <c r="BD73" i="82" s="1"/>
  <c r="BF74" i="81"/>
  <c r="BG74" i="81"/>
  <c r="BE75" i="81"/>
  <c r="BF75" i="81"/>
  <c r="BG75" i="81"/>
  <c r="BE76" i="81"/>
  <c r="BF76" i="81"/>
  <c r="BG76" i="81"/>
  <c r="BE77" i="81"/>
  <c r="BD76" i="82" s="1"/>
  <c r="BF77" i="81"/>
  <c r="BG77" i="81"/>
  <c r="BE78" i="81"/>
  <c r="BD77" i="82" s="1"/>
  <c r="BF78" i="81"/>
  <c r="BG78" i="81"/>
  <c r="BE79" i="81"/>
  <c r="BF79" i="81"/>
  <c r="BG79" i="81"/>
  <c r="BE80" i="81"/>
  <c r="BF80" i="81"/>
  <c r="BG80" i="81"/>
  <c r="BE81" i="81"/>
  <c r="BD80" i="82" s="1"/>
  <c r="BF81" i="81"/>
  <c r="BG81" i="81"/>
  <c r="BE82" i="81"/>
  <c r="BF82" i="81"/>
  <c r="BG82" i="81"/>
  <c r="BE83" i="81"/>
  <c r="BD82" i="82" s="1"/>
  <c r="BF83" i="81"/>
  <c r="BG83" i="81"/>
  <c r="BE84" i="81"/>
  <c r="BD83" i="82" s="1"/>
  <c r="BF84" i="81"/>
  <c r="BG84" i="81"/>
  <c r="BE85" i="81"/>
  <c r="BD84" i="82" s="1"/>
  <c r="BF85" i="81"/>
  <c r="BG85" i="81"/>
  <c r="BE86" i="81"/>
  <c r="BD85" i="82" s="1"/>
  <c r="BF86" i="81"/>
  <c r="BG86" i="81"/>
  <c r="BE87" i="81"/>
  <c r="BD86" i="82" s="1"/>
  <c r="BF87" i="81"/>
  <c r="BG87" i="81"/>
  <c r="BE88" i="81"/>
  <c r="BD87" i="82" s="1"/>
  <c r="BF88" i="81"/>
  <c r="BG88" i="81"/>
  <c r="BE89" i="81"/>
  <c r="BD88" i="82" s="1"/>
  <c r="BF89" i="81"/>
  <c r="BG89" i="81"/>
  <c r="BE90" i="81"/>
  <c r="BF90" i="81"/>
  <c r="BG90" i="81"/>
  <c r="BE91" i="81"/>
  <c r="BD90" i="82" s="1"/>
  <c r="BF91" i="81"/>
  <c r="BE90" i="82" s="1"/>
  <c r="BG91" i="81"/>
  <c r="BE92" i="81"/>
  <c r="BD91" i="82" s="1"/>
  <c r="BF92" i="81"/>
  <c r="BE91" i="82" s="1"/>
  <c r="BG92" i="81"/>
  <c r="BE93" i="81"/>
  <c r="BD92" i="82" s="1"/>
  <c r="BF93" i="81"/>
  <c r="BG93" i="81"/>
  <c r="BE94" i="81"/>
  <c r="BD93" i="82" s="1"/>
  <c r="BF94" i="81"/>
  <c r="BG94" i="81"/>
  <c r="BE95" i="81"/>
  <c r="BD94" i="82" s="1"/>
  <c r="BF95" i="81"/>
  <c r="BG95" i="81"/>
  <c r="BE96" i="81"/>
  <c r="BD95" i="82" s="1"/>
  <c r="BF96" i="81"/>
  <c r="BG96" i="81"/>
  <c r="BE97" i="81"/>
  <c r="BD96" i="82" s="1"/>
  <c r="BF97" i="81"/>
  <c r="BG97" i="81"/>
  <c r="BE98" i="81"/>
  <c r="BF98" i="81"/>
  <c r="BG98" i="81"/>
  <c r="BE99" i="81"/>
  <c r="BD98" i="82" s="1"/>
  <c r="BF99" i="81"/>
  <c r="BG99" i="81"/>
  <c r="BE100" i="81"/>
  <c r="BD99" i="82" s="1"/>
  <c r="BF100" i="81"/>
  <c r="BG100" i="81"/>
  <c r="BE101" i="81"/>
  <c r="BF101" i="81"/>
  <c r="BG101" i="81"/>
  <c r="BE102" i="81"/>
  <c r="BD101" i="82" s="1"/>
  <c r="BF102" i="81"/>
  <c r="BG102" i="81"/>
  <c r="BE103" i="81"/>
  <c r="BD102" i="82" s="1"/>
  <c r="BF103" i="81"/>
  <c r="BG103" i="81"/>
  <c r="BE104" i="81"/>
  <c r="BD103" i="82" s="1"/>
  <c r="BF104" i="81"/>
  <c r="BG104" i="81"/>
  <c r="BE105" i="81"/>
  <c r="BF105" i="81"/>
  <c r="BG105" i="81"/>
  <c r="BE106" i="81"/>
  <c r="BD105" i="82" s="1"/>
  <c r="BF106" i="81"/>
  <c r="BG106" i="81"/>
  <c r="BE107" i="81"/>
  <c r="BD106" i="82" s="1"/>
  <c r="BF107" i="81"/>
  <c r="BG107" i="81"/>
  <c r="BE108" i="81"/>
  <c r="BD107" i="82" s="1"/>
  <c r="BF108" i="81"/>
  <c r="BE107" i="82" s="1"/>
  <c r="BG108" i="81"/>
  <c r="BE109" i="81"/>
  <c r="BF109" i="81"/>
  <c r="BG109" i="81"/>
  <c r="BE110" i="81"/>
  <c r="BD109" i="82" s="1"/>
  <c r="BF110" i="81"/>
  <c r="BG110" i="81"/>
  <c r="BE111" i="81"/>
  <c r="BD110" i="82" s="1"/>
  <c r="BF111" i="81"/>
  <c r="BE110" i="82" s="1"/>
  <c r="BG111" i="81"/>
  <c r="BE112" i="81"/>
  <c r="BD111" i="82" s="1"/>
  <c r="BF112" i="81"/>
  <c r="BG112" i="81"/>
  <c r="BE113" i="81"/>
  <c r="BD112" i="82" s="1"/>
  <c r="BF113" i="81"/>
  <c r="BG113" i="81"/>
  <c r="BE114" i="81"/>
  <c r="BF114" i="81"/>
  <c r="BG114" i="81"/>
  <c r="BE115" i="81"/>
  <c r="BD114" i="82" s="1"/>
  <c r="BF115" i="81"/>
  <c r="BG115" i="81"/>
  <c r="BE116" i="81"/>
  <c r="BD115" i="82" s="1"/>
  <c r="BF116" i="81"/>
  <c r="BG116" i="81"/>
  <c r="BE117" i="81"/>
  <c r="BD116" i="82" s="1"/>
  <c r="BF117" i="81"/>
  <c r="BG117" i="81"/>
  <c r="BE118" i="81"/>
  <c r="BD117" i="82" s="1"/>
  <c r="BF118" i="81"/>
  <c r="BG118" i="81"/>
  <c r="BE119" i="81"/>
  <c r="BD118" i="82" s="1"/>
  <c r="BF119" i="81"/>
  <c r="BG119" i="81"/>
  <c r="BE120" i="81"/>
  <c r="BF120" i="81"/>
  <c r="BG120" i="81"/>
  <c r="BE121" i="81"/>
  <c r="BF121" i="81"/>
  <c r="BG121" i="81"/>
  <c r="BE122" i="81"/>
  <c r="BD121" i="82" s="1"/>
  <c r="BF122" i="81"/>
  <c r="BG122" i="81"/>
  <c r="BE123" i="81"/>
  <c r="BD122" i="82" s="1"/>
  <c r="BF123" i="81"/>
  <c r="BG123" i="81"/>
  <c r="BE124" i="81"/>
  <c r="BD123" i="82" s="1"/>
  <c r="BF124" i="81"/>
  <c r="BG124" i="81"/>
  <c r="BE125" i="81"/>
  <c r="BD124" i="82" s="1"/>
  <c r="BF125" i="81"/>
  <c r="BG125" i="81"/>
  <c r="BE126" i="81"/>
  <c r="BD125" i="82" s="1"/>
  <c r="BF126" i="81"/>
  <c r="BG126" i="81"/>
  <c r="BE127" i="81"/>
  <c r="BD126" i="82" s="1"/>
  <c r="BF127" i="81"/>
  <c r="BG127" i="81"/>
  <c r="BE128" i="81"/>
  <c r="BF128" i="81"/>
  <c r="BG128" i="81"/>
  <c r="BE129" i="81"/>
  <c r="BF129" i="81"/>
  <c r="BG129" i="81"/>
  <c r="BE130" i="81"/>
  <c r="BF130" i="81"/>
  <c r="BG130" i="81"/>
  <c r="BE131" i="81"/>
  <c r="BD130" i="82" s="1"/>
  <c r="BF131" i="81"/>
  <c r="BG131" i="81"/>
  <c r="BE132" i="81"/>
  <c r="BD131" i="82" s="1"/>
  <c r="BF132" i="81"/>
  <c r="BG132" i="81"/>
  <c r="BE133" i="81"/>
  <c r="BF133" i="81"/>
  <c r="BG133" i="81"/>
  <c r="BE134" i="81"/>
  <c r="BD133" i="82" s="1"/>
  <c r="BF134" i="81"/>
  <c r="BG134" i="81"/>
  <c r="BE135" i="81"/>
  <c r="BF135" i="81"/>
  <c r="BG135" i="81"/>
  <c r="BE136" i="81"/>
  <c r="BD135" i="82" s="1"/>
  <c r="BF136" i="81"/>
  <c r="BG136" i="81"/>
  <c r="BE137" i="81"/>
  <c r="BF137" i="81"/>
  <c r="BG137" i="81"/>
  <c r="BE138" i="81"/>
  <c r="BD137" i="82" s="1"/>
  <c r="BF138" i="81"/>
  <c r="BG138" i="81"/>
  <c r="BE139" i="81"/>
  <c r="BF139" i="81"/>
  <c r="BG139" i="81"/>
  <c r="BE140" i="81"/>
  <c r="BF140" i="81"/>
  <c r="BG140" i="81"/>
  <c r="BE141" i="81"/>
  <c r="BD140" i="82" s="1"/>
  <c r="BF141" i="81"/>
  <c r="BG141" i="81"/>
  <c r="BE142" i="81"/>
  <c r="BD141" i="82" s="1"/>
  <c r="BF142" i="81"/>
  <c r="BG142" i="81"/>
  <c r="BE143" i="81"/>
  <c r="BD142" i="82" s="1"/>
  <c r="BF143" i="81"/>
  <c r="BG143" i="81"/>
  <c r="BE144" i="81"/>
  <c r="BD143" i="82" s="1"/>
  <c r="BF144" i="81"/>
  <c r="BG144" i="81"/>
  <c r="BE145" i="81"/>
  <c r="BF145" i="81"/>
  <c r="BG145" i="81"/>
  <c r="BE146" i="81"/>
  <c r="BD145" i="82" s="1"/>
  <c r="BF146" i="81"/>
  <c r="BG146" i="81"/>
  <c r="BE147" i="81"/>
  <c r="BD146" i="82" s="1"/>
  <c r="BF147" i="81"/>
  <c r="BG147" i="81"/>
  <c r="BE148" i="81"/>
  <c r="BD147" i="82" s="1"/>
  <c r="BF148" i="81"/>
  <c r="BG148" i="81"/>
  <c r="BE149" i="81"/>
  <c r="BD148" i="82" s="1"/>
  <c r="BF149" i="81"/>
  <c r="BG149" i="81"/>
  <c r="BE150" i="81"/>
  <c r="BD149" i="82" s="1"/>
  <c r="BF150" i="81"/>
  <c r="BG150" i="81"/>
  <c r="BE151" i="81"/>
  <c r="BD150" i="82" s="1"/>
  <c r="BF151" i="81"/>
  <c r="BG151" i="81"/>
  <c r="BE152" i="81"/>
  <c r="BD151" i="82" s="1"/>
  <c r="BF152" i="81"/>
  <c r="BG152" i="81"/>
  <c r="BE153" i="81"/>
  <c r="BF153" i="81"/>
  <c r="BG153" i="81"/>
  <c r="BE154" i="81"/>
  <c r="BD153" i="82" s="1"/>
  <c r="BF154" i="81"/>
  <c r="BG154" i="81"/>
  <c r="BE155" i="81"/>
  <c r="BD154" i="82" s="1"/>
  <c r="BF155" i="81"/>
  <c r="BG155" i="81"/>
  <c r="BE156" i="81"/>
  <c r="BD155" i="82" s="1"/>
  <c r="BF156" i="81"/>
  <c r="BG156" i="81"/>
  <c r="BE157" i="81"/>
  <c r="BD156" i="82" s="1"/>
  <c r="BF157" i="81"/>
  <c r="BG157" i="81"/>
  <c r="BE158" i="81"/>
  <c r="BD157" i="82" s="1"/>
  <c r="BF158" i="81"/>
  <c r="BG158" i="81"/>
  <c r="BE159" i="81"/>
  <c r="BD158" i="82" s="1"/>
  <c r="BF159" i="81"/>
  <c r="BG159" i="81"/>
  <c r="BE160" i="81"/>
  <c r="BD159" i="82" s="1"/>
  <c r="BF160" i="81"/>
  <c r="BG160" i="81"/>
  <c r="BE161" i="81"/>
  <c r="BF161" i="81"/>
  <c r="BG161" i="81"/>
  <c r="BE162" i="81"/>
  <c r="BD161" i="82" s="1"/>
  <c r="BF162" i="81"/>
  <c r="BG162" i="81"/>
  <c r="BE163" i="81"/>
  <c r="BF163" i="81"/>
  <c r="BG163" i="81"/>
  <c r="BE164" i="81"/>
  <c r="BD163" i="82" s="1"/>
  <c r="BF164" i="81"/>
  <c r="BG164" i="81"/>
  <c r="BE165" i="81"/>
  <c r="BF165" i="81"/>
  <c r="BG165" i="81"/>
  <c r="BE166" i="81"/>
  <c r="BF166" i="81"/>
  <c r="BG166" i="81"/>
  <c r="BE167" i="81"/>
  <c r="BD166" i="82" s="1"/>
  <c r="BF167" i="81"/>
  <c r="BG167" i="81"/>
  <c r="BE168" i="81"/>
  <c r="BD167" i="82" s="1"/>
  <c r="BF168" i="81"/>
  <c r="BG168" i="81"/>
  <c r="BE169" i="81"/>
  <c r="BD168" i="82" s="1"/>
  <c r="BF169" i="81"/>
  <c r="BG169" i="81"/>
  <c r="BE170" i="81"/>
  <c r="BF170" i="81"/>
  <c r="BG170" i="81"/>
  <c r="BE171" i="81"/>
  <c r="BD170" i="82" s="1"/>
  <c r="BF171" i="81"/>
  <c r="BG171" i="81"/>
  <c r="BE172" i="81"/>
  <c r="BD171" i="82" s="1"/>
  <c r="BF172" i="81"/>
  <c r="BG172" i="81"/>
  <c r="BE173" i="81"/>
  <c r="BF173" i="81"/>
  <c r="BG173" i="81"/>
  <c r="BE174" i="81"/>
  <c r="BD173" i="82" s="1"/>
  <c r="BF174" i="81"/>
  <c r="BG174" i="81"/>
  <c r="BE175" i="81"/>
  <c r="BD174" i="82" s="1"/>
  <c r="BF175" i="81"/>
  <c r="BG175" i="81"/>
  <c r="BE176" i="81"/>
  <c r="BD175" i="82" s="1"/>
  <c r="BF176" i="81"/>
  <c r="BG176" i="81"/>
  <c r="BE177" i="81"/>
  <c r="BD176" i="82" s="1"/>
  <c r="BF177" i="81"/>
  <c r="BG177" i="81"/>
  <c r="BE178" i="81"/>
  <c r="BD177" i="82" s="1"/>
  <c r="BF178" i="81"/>
  <c r="BG178" i="81"/>
  <c r="BE179" i="81"/>
  <c r="BF179" i="81"/>
  <c r="BG179" i="81"/>
  <c r="BE180" i="81"/>
  <c r="BD179" i="82" s="1"/>
  <c r="BF180" i="81"/>
  <c r="BG180" i="81"/>
  <c r="BE181" i="81"/>
  <c r="BD180" i="82" s="1"/>
  <c r="BF181" i="81"/>
  <c r="BE180" i="82" s="1"/>
  <c r="BG181" i="81"/>
  <c r="BE182" i="81"/>
  <c r="BF182" i="81"/>
  <c r="BG182" i="81"/>
  <c r="BE183" i="81"/>
  <c r="BF183" i="81"/>
  <c r="BG183" i="81"/>
  <c r="BE184" i="81"/>
  <c r="BD183" i="82" s="1"/>
  <c r="BF184" i="81"/>
  <c r="BG184" i="81"/>
  <c r="BE185" i="81"/>
  <c r="BD184" i="82" s="1"/>
  <c r="BF185" i="81"/>
  <c r="BG185" i="81"/>
  <c r="BE186" i="81"/>
  <c r="BD185" i="82" s="1"/>
  <c r="BF186" i="81"/>
  <c r="BG186" i="81"/>
  <c r="BE187" i="81"/>
  <c r="BD186" i="82" s="1"/>
  <c r="BF187" i="81"/>
  <c r="BG187" i="81"/>
  <c r="BE188" i="81"/>
  <c r="BD187" i="82" s="1"/>
  <c r="BF188" i="81"/>
  <c r="BG188" i="81"/>
  <c r="BE189" i="81"/>
  <c r="BD188" i="82" s="1"/>
  <c r="BF189" i="81"/>
  <c r="BG189" i="81"/>
  <c r="BE190" i="81"/>
  <c r="BD189" i="82" s="1"/>
  <c r="BF190" i="81"/>
  <c r="BG190" i="81"/>
  <c r="BE191" i="81"/>
  <c r="BD190" i="82" s="1"/>
  <c r="BF191" i="81"/>
  <c r="BG191" i="81"/>
  <c r="BE192" i="81"/>
  <c r="BF192" i="81"/>
  <c r="BG192" i="81"/>
  <c r="BE193" i="81"/>
  <c r="BD192" i="82" s="1"/>
  <c r="BF193" i="81"/>
  <c r="BG193" i="81"/>
  <c r="BE194" i="81"/>
  <c r="BD193" i="82" s="1"/>
  <c r="BF194" i="81"/>
  <c r="BG194" i="81"/>
  <c r="BF4" i="81"/>
  <c r="BG4" i="81"/>
  <c r="BE4" i="81"/>
  <c r="C1" i="82" l="1"/>
  <c r="D1" i="82"/>
  <c r="E1" i="82"/>
  <c r="F1" i="82"/>
  <c r="G1" i="82"/>
  <c r="H1" i="82"/>
  <c r="I1" i="82"/>
  <c r="J1" i="82"/>
  <c r="K1" i="82"/>
  <c r="L1" i="82"/>
  <c r="M1" i="82"/>
  <c r="N1" i="82"/>
  <c r="O1" i="82"/>
  <c r="P1" i="82"/>
  <c r="Q1" i="82"/>
  <c r="R1" i="82"/>
  <c r="S1" i="82"/>
  <c r="T1" i="82"/>
  <c r="U1" i="82"/>
  <c r="V1" i="82"/>
  <c r="W1" i="82"/>
  <c r="X1" i="82"/>
  <c r="Y1" i="82"/>
  <c r="Z1" i="82"/>
  <c r="AA1" i="82"/>
  <c r="AB1" i="82"/>
  <c r="AC1" i="82"/>
  <c r="AD1" i="82"/>
  <c r="AE1" i="82"/>
  <c r="AF1" i="82"/>
  <c r="AG1" i="82"/>
  <c r="AH1" i="82"/>
  <c r="AI1" i="82"/>
  <c r="AJ1" i="82"/>
  <c r="AK1" i="82"/>
  <c r="AL1" i="82"/>
  <c r="AM1" i="82"/>
  <c r="AN1" i="82"/>
  <c r="AO1" i="82"/>
  <c r="AP1" i="82"/>
  <c r="AQ1" i="82"/>
  <c r="AR1" i="82"/>
  <c r="AS1" i="82"/>
  <c r="AT1" i="82"/>
  <c r="AU1" i="82"/>
  <c r="AV1" i="82"/>
  <c r="AW1" i="82"/>
  <c r="AX1" i="82"/>
  <c r="AY1" i="82"/>
  <c r="AZ1" i="82"/>
  <c r="BA1" i="82"/>
  <c r="BB1" i="82"/>
  <c r="BC1" i="82"/>
  <c r="BD1" i="82"/>
  <c r="BE1" i="82"/>
  <c r="BF1" i="82"/>
  <c r="BG1" i="82"/>
  <c r="BH1" i="82"/>
  <c r="BI1" i="82"/>
  <c r="BJ1" i="82"/>
  <c r="BK1" i="82"/>
  <c r="BL1" i="82"/>
  <c r="BM1" i="82"/>
  <c r="BN1" i="82"/>
  <c r="BO1" i="82"/>
  <c r="BP1" i="82"/>
  <c r="BQ1" i="82"/>
  <c r="BR1" i="82"/>
  <c r="BS1" i="82"/>
  <c r="BT1" i="82"/>
  <c r="BU1" i="82"/>
  <c r="BV1" i="82"/>
  <c r="BW1" i="82"/>
  <c r="BX1" i="82"/>
  <c r="Z4" i="3" l="1"/>
  <c r="Z5" i="3"/>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3" i="3"/>
  <c r="B1" i="83" l="1"/>
  <c r="B1" i="82"/>
  <c r="D4" i="81"/>
  <c r="E4" i="81"/>
  <c r="F4" i="81"/>
  <c r="G4" i="81"/>
  <c r="H4" i="81"/>
  <c r="I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M4" i="81"/>
  <c r="AN4" i="81"/>
  <c r="AO4" i="81"/>
  <c r="AP4" i="81"/>
  <c r="AQ4" i="81"/>
  <c r="AR4" i="81"/>
  <c r="AS4" i="81"/>
  <c r="AT4" i="81"/>
  <c r="AS3" i="82" s="1"/>
  <c r="AU4" i="81"/>
  <c r="AV4" i="81"/>
  <c r="AW4" i="81"/>
  <c r="AV3" i="82" s="1"/>
  <c r="AX4" i="81"/>
  <c r="AY4" i="81"/>
  <c r="AZ4" i="81"/>
  <c r="BA4" i="81"/>
  <c r="AZ3" i="82" s="1"/>
  <c r="BB4" i="81"/>
  <c r="BC4" i="81"/>
  <c r="BD4" i="81"/>
  <c r="BH4" i="81"/>
  <c r="BI4" i="81"/>
  <c r="BJ4" i="81"/>
  <c r="BK4" i="81"/>
  <c r="BL4" i="81"/>
  <c r="BM4" i="81"/>
  <c r="BN4" i="81"/>
  <c r="BO4" i="81"/>
  <c r="BP4" i="81"/>
  <c r="BQ4" i="81"/>
  <c r="BR4" i="81"/>
  <c r="BS4" i="81"/>
  <c r="BT4" i="81"/>
  <c r="BU4" i="81"/>
  <c r="BV4" i="81"/>
  <c r="BW4" i="81"/>
  <c r="BX4" i="81"/>
  <c r="BY4" i="81"/>
  <c r="BZ4" i="81"/>
  <c r="CA4" i="81"/>
  <c r="CB4" i="81"/>
  <c r="D5" i="81"/>
  <c r="E5" i="81"/>
  <c r="F5" i="81"/>
  <c r="G5" i="81"/>
  <c r="H5" i="81"/>
  <c r="I5" i="81"/>
  <c r="J5" i="81"/>
  <c r="K5" i="81"/>
  <c r="L5" i="81"/>
  <c r="M5" i="81"/>
  <c r="N5" i="81"/>
  <c r="O5" i="81"/>
  <c r="P5" i="81"/>
  <c r="Q5" i="81"/>
  <c r="R5" i="81"/>
  <c r="S5" i="81"/>
  <c r="T5" i="81"/>
  <c r="U5" i="81"/>
  <c r="V5" i="81"/>
  <c r="W5" i="81"/>
  <c r="X5" i="81"/>
  <c r="Y5" i="81"/>
  <c r="Z5" i="81"/>
  <c r="AA5" i="81"/>
  <c r="AB5" i="81"/>
  <c r="AC5" i="81"/>
  <c r="AB4" i="82" s="1"/>
  <c r="AD5" i="81"/>
  <c r="AE5" i="81"/>
  <c r="AF5" i="81"/>
  <c r="AE4" i="82" s="1"/>
  <c r="AG5" i="81"/>
  <c r="AH5" i="81"/>
  <c r="AI5" i="81"/>
  <c r="AJ5" i="81"/>
  <c r="AK5" i="81"/>
  <c r="AL5" i="81"/>
  <c r="AM5" i="81"/>
  <c r="AN5" i="81"/>
  <c r="AO5" i="81"/>
  <c r="AP5" i="81"/>
  <c r="AQ5" i="81"/>
  <c r="AR5" i="81"/>
  <c r="AS5" i="81"/>
  <c r="AT5" i="81"/>
  <c r="AU5" i="81"/>
  <c r="AV5" i="81"/>
  <c r="AW5" i="81"/>
  <c r="AX5" i="81"/>
  <c r="AW4" i="82" s="1"/>
  <c r="AY5" i="81"/>
  <c r="AZ5" i="81"/>
  <c r="BA5" i="81"/>
  <c r="BB5" i="81"/>
  <c r="BC5" i="81"/>
  <c r="BD5" i="81"/>
  <c r="BH5" i="81"/>
  <c r="BI5" i="81"/>
  <c r="BJ5" i="81"/>
  <c r="BI4" i="82" s="1"/>
  <c r="BK5" i="81"/>
  <c r="BL5" i="81"/>
  <c r="BM5" i="81"/>
  <c r="BN5" i="81"/>
  <c r="BO5" i="81"/>
  <c r="BP5" i="81"/>
  <c r="BQ5" i="81"/>
  <c r="BR5" i="81"/>
  <c r="BS5" i="81"/>
  <c r="BT5" i="81"/>
  <c r="BU5" i="81"/>
  <c r="BV5" i="81"/>
  <c r="BW5" i="81"/>
  <c r="BX5" i="81"/>
  <c r="BY5" i="81"/>
  <c r="BZ5" i="81"/>
  <c r="CA5" i="81"/>
  <c r="CB5" i="81"/>
  <c r="D6" i="81"/>
  <c r="E6" i="81"/>
  <c r="F6" i="81"/>
  <c r="G6" i="81"/>
  <c r="H6" i="81"/>
  <c r="I6" i="81"/>
  <c r="J6" i="81"/>
  <c r="K6" i="81"/>
  <c r="L6" i="81"/>
  <c r="M6" i="81"/>
  <c r="N6" i="81"/>
  <c r="O6" i="81"/>
  <c r="P6" i="81"/>
  <c r="Q6" i="81"/>
  <c r="R6" i="81"/>
  <c r="S6" i="81"/>
  <c r="T6" i="81"/>
  <c r="U6" i="81"/>
  <c r="V6" i="81"/>
  <c r="W6" i="81"/>
  <c r="X6" i="81"/>
  <c r="Y6" i="81"/>
  <c r="Z6" i="81"/>
  <c r="AA6" i="81"/>
  <c r="Z5" i="82" s="1"/>
  <c r="AB6" i="81"/>
  <c r="AC6" i="81"/>
  <c r="AD6" i="81"/>
  <c r="AE6" i="81"/>
  <c r="AF6" i="81"/>
  <c r="AE5" i="82" s="1"/>
  <c r="AG6" i="81"/>
  <c r="AH6" i="81"/>
  <c r="AI6" i="81"/>
  <c r="AJ6" i="81"/>
  <c r="AK6" i="81"/>
  <c r="AL6" i="81"/>
  <c r="AM6" i="81"/>
  <c r="AL5" i="82" s="1"/>
  <c r="AN6" i="81"/>
  <c r="AO6" i="81"/>
  <c r="AP6" i="81"/>
  <c r="AQ6" i="81"/>
  <c r="AR6" i="81"/>
  <c r="AS6" i="81"/>
  <c r="AT6" i="81"/>
  <c r="AU6" i="81"/>
  <c r="AV6" i="81"/>
  <c r="AW6" i="81"/>
  <c r="AX6" i="81"/>
  <c r="AY6" i="81"/>
  <c r="AZ6" i="81"/>
  <c r="BA6" i="81"/>
  <c r="BB6" i="81"/>
  <c r="BC6" i="81"/>
  <c r="BD6" i="81"/>
  <c r="BH6" i="81"/>
  <c r="BI6" i="81"/>
  <c r="BJ6" i="81"/>
  <c r="BK6" i="81"/>
  <c r="BL6" i="81"/>
  <c r="BM6" i="81"/>
  <c r="BN6" i="81"/>
  <c r="BO6" i="81"/>
  <c r="BP6" i="81"/>
  <c r="BQ6" i="81"/>
  <c r="BR6" i="81"/>
  <c r="BS6" i="81"/>
  <c r="BT6" i="81"/>
  <c r="BU6" i="81"/>
  <c r="BV6" i="81"/>
  <c r="BW6" i="81"/>
  <c r="BX6" i="81"/>
  <c r="BY6" i="81"/>
  <c r="BZ6" i="81"/>
  <c r="CA6" i="81"/>
  <c r="CB6" i="81"/>
  <c r="D7" i="81"/>
  <c r="E7" i="81"/>
  <c r="F7" i="81"/>
  <c r="G7" i="81"/>
  <c r="H7" i="81"/>
  <c r="I7" i="81"/>
  <c r="J7" i="81"/>
  <c r="K7" i="81"/>
  <c r="L7" i="81"/>
  <c r="M7" i="81"/>
  <c r="N7" i="81"/>
  <c r="O7" i="81"/>
  <c r="P7" i="81"/>
  <c r="Q7" i="81"/>
  <c r="R7" i="81"/>
  <c r="S7" i="81"/>
  <c r="T7" i="81"/>
  <c r="U7" i="81"/>
  <c r="V7" i="81"/>
  <c r="W7" i="81"/>
  <c r="X7" i="81"/>
  <c r="Y7" i="81"/>
  <c r="Z7" i="81"/>
  <c r="AA7" i="81"/>
  <c r="AB7" i="81"/>
  <c r="AC7" i="81"/>
  <c r="AD7" i="81"/>
  <c r="AE7" i="81"/>
  <c r="AF7" i="81"/>
  <c r="AG7" i="81"/>
  <c r="AH7" i="81"/>
  <c r="AI7" i="81"/>
  <c r="AJ7" i="81"/>
  <c r="AK7" i="81"/>
  <c r="AL7" i="81"/>
  <c r="AM7" i="81"/>
  <c r="AN7" i="81"/>
  <c r="AO7" i="81"/>
  <c r="AP7" i="81"/>
  <c r="AQ7" i="81"/>
  <c r="AR7" i="81"/>
  <c r="AS7" i="81"/>
  <c r="AT7" i="81"/>
  <c r="AU7" i="81"/>
  <c r="AV7" i="81"/>
  <c r="AW7" i="81"/>
  <c r="AX7" i="81"/>
  <c r="AY7" i="81"/>
  <c r="AZ7" i="81"/>
  <c r="AY6" i="82" s="1"/>
  <c r="BA7" i="81"/>
  <c r="BB7" i="81"/>
  <c r="BC7" i="81"/>
  <c r="BD7" i="81"/>
  <c r="BH7" i="81"/>
  <c r="BI7" i="81"/>
  <c r="BJ7" i="81"/>
  <c r="BK7" i="81"/>
  <c r="BL7" i="81"/>
  <c r="BM7" i="81"/>
  <c r="BN7" i="81"/>
  <c r="BO7" i="81"/>
  <c r="BP7" i="81"/>
  <c r="BQ7" i="81"/>
  <c r="BR7" i="81"/>
  <c r="BS7" i="81"/>
  <c r="BT7" i="81"/>
  <c r="BU7" i="81"/>
  <c r="BV7" i="81"/>
  <c r="BW7" i="81"/>
  <c r="BX7" i="81"/>
  <c r="BY7" i="81"/>
  <c r="BZ7" i="81"/>
  <c r="CA7" i="81"/>
  <c r="CB7" i="81"/>
  <c r="D8" i="81"/>
  <c r="E8" i="81"/>
  <c r="F8" i="81"/>
  <c r="G8" i="81"/>
  <c r="H8" i="81"/>
  <c r="I8" i="81"/>
  <c r="J8" i="81"/>
  <c r="K8" i="81"/>
  <c r="L8" i="81"/>
  <c r="M8" i="81"/>
  <c r="N8" i="81"/>
  <c r="O8" i="81"/>
  <c r="P8" i="81"/>
  <c r="Q8" i="81"/>
  <c r="R8" i="81"/>
  <c r="S8" i="81"/>
  <c r="T8" i="81"/>
  <c r="U8" i="81"/>
  <c r="V8" i="81"/>
  <c r="W8" i="81"/>
  <c r="X8" i="81"/>
  <c r="Y8" i="81"/>
  <c r="Z8" i="81"/>
  <c r="AA8" i="81"/>
  <c r="Z7" i="82" s="1"/>
  <c r="AB8" i="81"/>
  <c r="AC8" i="81"/>
  <c r="AB7" i="82" s="1"/>
  <c r="AD8" i="81"/>
  <c r="AE8" i="81"/>
  <c r="AF8" i="81"/>
  <c r="AE7" i="82" s="1"/>
  <c r="AG8" i="81"/>
  <c r="AH8" i="81"/>
  <c r="AI8" i="81"/>
  <c r="AJ8" i="81"/>
  <c r="AK8" i="81"/>
  <c r="AL8" i="81"/>
  <c r="AM8" i="81"/>
  <c r="AL7" i="82" s="1"/>
  <c r="AN8" i="81"/>
  <c r="AO8" i="81"/>
  <c r="AP8" i="81"/>
  <c r="AQ8" i="81"/>
  <c r="AR8" i="81"/>
  <c r="AS8" i="81"/>
  <c r="AT8" i="81"/>
  <c r="AS7" i="82" s="1"/>
  <c r="AU8" i="81"/>
  <c r="AV8" i="81"/>
  <c r="AU7" i="82" s="1"/>
  <c r="AW8" i="81"/>
  <c r="AV7" i="82" s="1"/>
  <c r="AX8" i="81"/>
  <c r="AW7" i="82" s="1"/>
  <c r="AY8" i="81"/>
  <c r="AZ8" i="81"/>
  <c r="AY7" i="82" s="1"/>
  <c r="BA8" i="81"/>
  <c r="AZ7" i="82" s="1"/>
  <c r="BB8" i="81"/>
  <c r="BC8" i="81"/>
  <c r="BD8" i="81"/>
  <c r="BH8" i="81"/>
  <c r="BI8" i="81"/>
  <c r="BJ8" i="81"/>
  <c r="BK8" i="81"/>
  <c r="BL8" i="81"/>
  <c r="BK7" i="82" s="1"/>
  <c r="BM8" i="81"/>
  <c r="BN8" i="81"/>
  <c r="BO8" i="81"/>
  <c r="BP8" i="81"/>
  <c r="BQ8" i="81"/>
  <c r="BR8" i="81"/>
  <c r="BS8" i="81"/>
  <c r="BT8" i="81"/>
  <c r="BU8" i="81"/>
  <c r="BV8" i="81"/>
  <c r="BW8" i="81"/>
  <c r="BV7" i="82" s="1"/>
  <c r="BX8" i="81"/>
  <c r="BY8" i="81"/>
  <c r="BX7" i="82" s="1"/>
  <c r="BZ8" i="81"/>
  <c r="CA8" i="81"/>
  <c r="CB8" i="81"/>
  <c r="D9" i="81"/>
  <c r="E9" i="81"/>
  <c r="F9" i="81"/>
  <c r="G9" i="81"/>
  <c r="H9" i="81"/>
  <c r="I9" i="81"/>
  <c r="J9" i="81"/>
  <c r="K9" i="81"/>
  <c r="L9" i="81"/>
  <c r="M9" i="81"/>
  <c r="N9" i="81"/>
  <c r="O9" i="81"/>
  <c r="P9" i="81"/>
  <c r="Q9" i="81"/>
  <c r="R9" i="81"/>
  <c r="S9" i="81"/>
  <c r="T9" i="81"/>
  <c r="U9" i="81"/>
  <c r="V9" i="81"/>
  <c r="W9" i="81"/>
  <c r="X9" i="81"/>
  <c r="Y9" i="81"/>
  <c r="Z9" i="81"/>
  <c r="AA9" i="81"/>
  <c r="AB9" i="81"/>
  <c r="AC9" i="81"/>
  <c r="AB8" i="82" s="1"/>
  <c r="AD9" i="81"/>
  <c r="AE9" i="81"/>
  <c r="AF9" i="81"/>
  <c r="AG9" i="81"/>
  <c r="AH9" i="81"/>
  <c r="AI9" i="81"/>
  <c r="AJ9" i="81"/>
  <c r="AK9" i="81"/>
  <c r="AL9" i="81"/>
  <c r="AM9" i="81"/>
  <c r="AL8" i="82" s="1"/>
  <c r="AN9" i="81"/>
  <c r="AO9" i="81"/>
  <c r="AP9" i="81"/>
  <c r="AQ9" i="81"/>
  <c r="AR9" i="81"/>
  <c r="AS9" i="81"/>
  <c r="AT9" i="81"/>
  <c r="AS8" i="82" s="1"/>
  <c r="AU9" i="81"/>
  <c r="AV9" i="81"/>
  <c r="AW9" i="81"/>
  <c r="AX9" i="81"/>
  <c r="AY9" i="81"/>
  <c r="AZ9" i="81"/>
  <c r="BA9" i="81"/>
  <c r="BB9" i="81"/>
  <c r="BC9" i="81"/>
  <c r="BD9" i="81"/>
  <c r="BH9" i="81"/>
  <c r="BI9" i="81"/>
  <c r="BJ9" i="81"/>
  <c r="BK9" i="81"/>
  <c r="BL9" i="81"/>
  <c r="BM9" i="81"/>
  <c r="BN9" i="81"/>
  <c r="BO9" i="81"/>
  <c r="BP9" i="81"/>
  <c r="BQ9" i="81"/>
  <c r="BR9" i="81"/>
  <c r="BS9" i="81"/>
  <c r="BT9" i="81"/>
  <c r="BU9" i="81"/>
  <c r="BV9" i="81"/>
  <c r="BW9" i="81"/>
  <c r="BX9" i="81"/>
  <c r="BY9" i="81"/>
  <c r="BZ9" i="81"/>
  <c r="CA9" i="81"/>
  <c r="CB9" i="81"/>
  <c r="D10" i="81"/>
  <c r="E10" i="81"/>
  <c r="F10" i="81"/>
  <c r="G10" i="81"/>
  <c r="H10" i="81"/>
  <c r="I10" i="81"/>
  <c r="J10" i="81"/>
  <c r="K10" i="81"/>
  <c r="L10" i="81"/>
  <c r="M10" i="81"/>
  <c r="N10" i="81"/>
  <c r="O10" i="81"/>
  <c r="P10" i="81"/>
  <c r="Q10" i="81"/>
  <c r="R10" i="81"/>
  <c r="S10" i="81"/>
  <c r="T10" i="81"/>
  <c r="U10" i="81"/>
  <c r="V10" i="81"/>
  <c r="W10" i="81"/>
  <c r="X10" i="81"/>
  <c r="Y10" i="81"/>
  <c r="Z10" i="81"/>
  <c r="AA10" i="81"/>
  <c r="AB10" i="81"/>
  <c r="AC10" i="81"/>
  <c r="AD10" i="81"/>
  <c r="AE10" i="81"/>
  <c r="AF10" i="81"/>
  <c r="AG10" i="81"/>
  <c r="AH10" i="81"/>
  <c r="AI10" i="81"/>
  <c r="AJ10" i="81"/>
  <c r="AK10" i="81"/>
  <c r="AL10" i="81"/>
  <c r="AM10" i="81"/>
  <c r="AN10" i="81"/>
  <c r="AO10" i="81"/>
  <c r="AP10" i="81"/>
  <c r="AQ10" i="81"/>
  <c r="AR10" i="81"/>
  <c r="AS10" i="81"/>
  <c r="AT10" i="81"/>
  <c r="AU10" i="81"/>
  <c r="AV10" i="81"/>
  <c r="AW10" i="81"/>
  <c r="AX10" i="81"/>
  <c r="AY10" i="81"/>
  <c r="AZ10" i="81"/>
  <c r="BA10" i="81"/>
  <c r="BB10" i="81"/>
  <c r="BC10" i="81"/>
  <c r="BD10" i="81"/>
  <c r="BH10" i="81"/>
  <c r="BI10" i="81"/>
  <c r="BJ10" i="81"/>
  <c r="BK10" i="81"/>
  <c r="BL10" i="81"/>
  <c r="BM10" i="81"/>
  <c r="BN10" i="81"/>
  <c r="BO10" i="81"/>
  <c r="BP10" i="81"/>
  <c r="BQ10" i="81"/>
  <c r="BR10" i="81"/>
  <c r="BS10" i="81"/>
  <c r="BT10" i="81"/>
  <c r="BU10" i="81"/>
  <c r="BV10" i="81"/>
  <c r="BW10" i="81"/>
  <c r="BX10" i="81"/>
  <c r="BY10" i="81"/>
  <c r="BZ10" i="81"/>
  <c r="CA10" i="81"/>
  <c r="CB10" i="81"/>
  <c r="D11" i="81"/>
  <c r="E11" i="81"/>
  <c r="F11" i="81"/>
  <c r="G11" i="81"/>
  <c r="H11" i="81"/>
  <c r="I11" i="81"/>
  <c r="J11" i="81"/>
  <c r="K11" i="81"/>
  <c r="L11" i="81"/>
  <c r="M11" i="81"/>
  <c r="N11" i="81"/>
  <c r="O11" i="81"/>
  <c r="P11" i="81"/>
  <c r="Q11" i="81"/>
  <c r="R11" i="81"/>
  <c r="S11" i="81"/>
  <c r="T11" i="81"/>
  <c r="U11" i="81"/>
  <c r="V11" i="81"/>
  <c r="W11" i="81"/>
  <c r="X11" i="81"/>
  <c r="Y11" i="81"/>
  <c r="Z11" i="81"/>
  <c r="AA11" i="81"/>
  <c r="AB11" i="81"/>
  <c r="AC11" i="81"/>
  <c r="AB10" i="82" s="1"/>
  <c r="AD11" i="81"/>
  <c r="AE11" i="81"/>
  <c r="AF11" i="81"/>
  <c r="AE10" i="82" s="1"/>
  <c r="AG11" i="81"/>
  <c r="AH11" i="81"/>
  <c r="AI11" i="81"/>
  <c r="AJ11" i="81"/>
  <c r="AK11" i="81"/>
  <c r="AL11" i="81"/>
  <c r="AM11" i="81"/>
  <c r="AL10" i="82" s="1"/>
  <c r="AN11" i="81"/>
  <c r="AO11" i="81"/>
  <c r="AP11" i="81"/>
  <c r="AQ11" i="81"/>
  <c r="AP10" i="82" s="1"/>
  <c r="AR11" i="81"/>
  <c r="AS11" i="81"/>
  <c r="AT11" i="81"/>
  <c r="AU11" i="81"/>
  <c r="AV11" i="81"/>
  <c r="AW11" i="81"/>
  <c r="AX11" i="81"/>
  <c r="AW10" i="82" s="1"/>
  <c r="AY11" i="81"/>
  <c r="AZ11" i="81"/>
  <c r="BA11" i="81"/>
  <c r="BB11" i="81"/>
  <c r="BC11" i="81"/>
  <c r="BD11" i="81"/>
  <c r="BH11" i="81"/>
  <c r="BI11" i="81"/>
  <c r="BJ11" i="81"/>
  <c r="BK11" i="81"/>
  <c r="BL11" i="81"/>
  <c r="BM11" i="81"/>
  <c r="BN11" i="81"/>
  <c r="BM10" i="82" s="1"/>
  <c r="BO11" i="81"/>
  <c r="BP11" i="81"/>
  <c r="BQ11" i="81"/>
  <c r="BR11" i="81"/>
  <c r="BS11" i="81"/>
  <c r="BT11" i="81"/>
  <c r="BU11" i="81"/>
  <c r="BV11" i="81"/>
  <c r="BW11" i="81"/>
  <c r="BX11" i="81"/>
  <c r="BY11" i="81"/>
  <c r="BZ11" i="81"/>
  <c r="CA11" i="81"/>
  <c r="CB11" i="81"/>
  <c r="D12" i="81"/>
  <c r="E12" i="81"/>
  <c r="F12" i="81"/>
  <c r="G12" i="81"/>
  <c r="H12" i="81"/>
  <c r="I12" i="81"/>
  <c r="J12" i="81"/>
  <c r="K12" i="81"/>
  <c r="L12" i="81"/>
  <c r="M12" i="81"/>
  <c r="N12" i="81"/>
  <c r="O12" i="81"/>
  <c r="P12" i="81"/>
  <c r="Q12" i="81"/>
  <c r="R12" i="81"/>
  <c r="S12" i="81"/>
  <c r="T12" i="81"/>
  <c r="U12" i="81"/>
  <c r="V12" i="81"/>
  <c r="W12" i="81"/>
  <c r="X12" i="81"/>
  <c r="Y12" i="81"/>
  <c r="Z12" i="81"/>
  <c r="AA12" i="81"/>
  <c r="AB12" i="81"/>
  <c r="AC12" i="81"/>
  <c r="AB11" i="82" s="1"/>
  <c r="AD12" i="81"/>
  <c r="AE12" i="81"/>
  <c r="AF12" i="81"/>
  <c r="AE11" i="82" s="1"/>
  <c r="AG12" i="81"/>
  <c r="AH12" i="81"/>
  <c r="AI12" i="81"/>
  <c r="AJ12" i="81"/>
  <c r="AK12" i="81"/>
  <c r="AL12" i="81"/>
  <c r="AM12" i="81"/>
  <c r="AL11" i="82" s="1"/>
  <c r="AN12" i="81"/>
  <c r="AO12" i="81"/>
  <c r="AP12" i="81"/>
  <c r="AQ12" i="81"/>
  <c r="AP11" i="82" s="1"/>
  <c r="AR12" i="81"/>
  <c r="AS12" i="81"/>
  <c r="AT12" i="81"/>
  <c r="AS11" i="82" s="1"/>
  <c r="AU12" i="81"/>
  <c r="AV12" i="81"/>
  <c r="AW12" i="81"/>
  <c r="AX12" i="81"/>
  <c r="AW11" i="82" s="1"/>
  <c r="AY12" i="81"/>
  <c r="AZ12" i="81"/>
  <c r="BA12" i="81"/>
  <c r="BB12" i="81"/>
  <c r="BC12" i="81"/>
  <c r="BD12" i="81"/>
  <c r="BH12" i="81"/>
  <c r="BI12" i="81"/>
  <c r="BJ12" i="81"/>
  <c r="BK12" i="81"/>
  <c r="BL12" i="81"/>
  <c r="BM12" i="81"/>
  <c r="BN12" i="81"/>
  <c r="BM11" i="82" s="1"/>
  <c r="BO12" i="81"/>
  <c r="BP12" i="81"/>
  <c r="BQ12" i="81"/>
  <c r="BR12" i="81"/>
  <c r="BS12" i="81"/>
  <c r="BT12" i="81"/>
  <c r="BU12" i="81"/>
  <c r="BV12" i="81"/>
  <c r="BW12" i="81"/>
  <c r="BV11" i="82" s="1"/>
  <c r="BX12" i="81"/>
  <c r="BY12" i="81"/>
  <c r="BZ12" i="81"/>
  <c r="CA12" i="81"/>
  <c r="CB12" i="81"/>
  <c r="D13" i="81"/>
  <c r="E13" i="81"/>
  <c r="F13" i="81"/>
  <c r="G13" i="81"/>
  <c r="H13" i="81"/>
  <c r="I13" i="81"/>
  <c r="J13" i="81"/>
  <c r="K13" i="81"/>
  <c r="L13" i="81"/>
  <c r="M13" i="81"/>
  <c r="N13" i="81"/>
  <c r="O13" i="81"/>
  <c r="P13" i="81"/>
  <c r="Q13" i="81"/>
  <c r="R13" i="81"/>
  <c r="S13" i="81"/>
  <c r="T13" i="81"/>
  <c r="U13" i="81"/>
  <c r="V13" i="81"/>
  <c r="W13" i="81"/>
  <c r="X13" i="81"/>
  <c r="Y13" i="81"/>
  <c r="Z13" i="81"/>
  <c r="AA13" i="81"/>
  <c r="AB13" i="81"/>
  <c r="AC13" i="81"/>
  <c r="AD13" i="81"/>
  <c r="AE13" i="81"/>
  <c r="AF13" i="81"/>
  <c r="AE12" i="82" s="1"/>
  <c r="AG13" i="81"/>
  <c r="AH13" i="81"/>
  <c r="AI13" i="81"/>
  <c r="AJ13" i="81"/>
  <c r="AK13" i="81"/>
  <c r="AL13" i="81"/>
  <c r="AM13" i="81"/>
  <c r="AL12" i="82" s="1"/>
  <c r="AN13" i="81"/>
  <c r="AO13" i="81"/>
  <c r="AP13" i="81"/>
  <c r="AQ13" i="81"/>
  <c r="AR13" i="81"/>
  <c r="AS13" i="81"/>
  <c r="AT13" i="81"/>
  <c r="AU13" i="81"/>
  <c r="AV13" i="81"/>
  <c r="AW13" i="81"/>
  <c r="AX13" i="81"/>
  <c r="AY13" i="81"/>
  <c r="AZ13" i="81"/>
  <c r="BA13" i="81"/>
  <c r="BB13" i="81"/>
  <c r="BC13" i="81"/>
  <c r="BD13" i="81"/>
  <c r="BH13" i="81"/>
  <c r="BI13" i="81"/>
  <c r="BJ13" i="81"/>
  <c r="BI12" i="82" s="1"/>
  <c r="BK13" i="81"/>
  <c r="BL13" i="81"/>
  <c r="BM13" i="81"/>
  <c r="BN13" i="81"/>
  <c r="BO13" i="81"/>
  <c r="BP13" i="81"/>
  <c r="BQ13" i="81"/>
  <c r="BR13" i="81"/>
  <c r="BS13" i="81"/>
  <c r="BT13" i="81"/>
  <c r="BU13" i="81"/>
  <c r="BV13" i="81"/>
  <c r="BW13" i="81"/>
  <c r="BX13" i="81"/>
  <c r="BY13" i="81"/>
  <c r="BZ13" i="81"/>
  <c r="CA13" i="81"/>
  <c r="CB13" i="81"/>
  <c r="D14" i="81"/>
  <c r="E14" i="81"/>
  <c r="F14" i="81"/>
  <c r="G14" i="81"/>
  <c r="H14" i="81"/>
  <c r="I14" i="81"/>
  <c r="J14" i="81"/>
  <c r="K14" i="81"/>
  <c r="L14" i="81"/>
  <c r="M14" i="81"/>
  <c r="N14" i="81"/>
  <c r="O14" i="81"/>
  <c r="P14" i="81"/>
  <c r="Q14" i="81"/>
  <c r="R14" i="81"/>
  <c r="S14" i="81"/>
  <c r="T14" i="81"/>
  <c r="U14" i="81"/>
  <c r="V14" i="81"/>
  <c r="W14" i="81"/>
  <c r="X14" i="81"/>
  <c r="Y14" i="81"/>
  <c r="Z14" i="81"/>
  <c r="AA14" i="81"/>
  <c r="AB14" i="81"/>
  <c r="AC14" i="81"/>
  <c r="AB13" i="82" s="1"/>
  <c r="AD14" i="81"/>
  <c r="AE14" i="81"/>
  <c r="AF14" i="81"/>
  <c r="AE13" i="82" s="1"/>
  <c r="AG14" i="81"/>
  <c r="AH14" i="81"/>
  <c r="AI14" i="81"/>
  <c r="AJ14" i="81"/>
  <c r="AK14" i="81"/>
  <c r="AL14" i="81"/>
  <c r="AM14" i="81"/>
  <c r="AL13" i="82" s="1"/>
  <c r="AN14" i="81"/>
  <c r="AO14" i="81"/>
  <c r="AP14" i="81"/>
  <c r="AQ14" i="81"/>
  <c r="AP13" i="82" s="1"/>
  <c r="AR14" i="81"/>
  <c r="AQ13" i="82" s="1"/>
  <c r="AS14" i="81"/>
  <c r="AT14" i="81"/>
  <c r="AS13" i="82" s="1"/>
  <c r="AU14" i="81"/>
  <c r="AV14" i="81"/>
  <c r="AW14" i="81"/>
  <c r="AX14" i="81"/>
  <c r="AW13" i="82" s="1"/>
  <c r="AY14" i="81"/>
  <c r="AZ14" i="81"/>
  <c r="BA14" i="81"/>
  <c r="AZ13" i="82" s="1"/>
  <c r="BB14" i="81"/>
  <c r="BC14" i="81"/>
  <c r="BD14" i="81"/>
  <c r="BH14" i="81"/>
  <c r="BI14" i="81"/>
  <c r="BJ14" i="81"/>
  <c r="BI13" i="82" s="1"/>
  <c r="BK14" i="81"/>
  <c r="BL14" i="81"/>
  <c r="BM14" i="81"/>
  <c r="BN14" i="81"/>
  <c r="BM13" i="82" s="1"/>
  <c r="BO14" i="81"/>
  <c r="BP14" i="81"/>
  <c r="BQ14" i="81"/>
  <c r="BR14" i="81"/>
  <c r="BS14" i="81"/>
  <c r="BT14" i="81"/>
  <c r="BU14" i="81"/>
  <c r="BV14" i="81"/>
  <c r="BW14" i="81"/>
  <c r="BX14" i="81"/>
  <c r="BY14" i="81"/>
  <c r="BZ14" i="81"/>
  <c r="CA14" i="81"/>
  <c r="CB14" i="81"/>
  <c r="D15" i="81"/>
  <c r="E15" i="81"/>
  <c r="F15" i="81"/>
  <c r="G15" i="81"/>
  <c r="H15" i="81"/>
  <c r="I15" i="81"/>
  <c r="J15" i="81"/>
  <c r="K15" i="81"/>
  <c r="L15" i="81"/>
  <c r="M15" i="81"/>
  <c r="N15" i="81"/>
  <c r="O15" i="81"/>
  <c r="P15" i="81"/>
  <c r="Q15" i="81"/>
  <c r="R15" i="81"/>
  <c r="S15" i="81"/>
  <c r="T15" i="81"/>
  <c r="U15" i="81"/>
  <c r="V15" i="81"/>
  <c r="W15" i="81"/>
  <c r="X15" i="81"/>
  <c r="Y15" i="81"/>
  <c r="Z15" i="81"/>
  <c r="AA15" i="81"/>
  <c r="Z14" i="82" s="1"/>
  <c r="AB15" i="81"/>
  <c r="AC15" i="81"/>
  <c r="AB14" i="82" s="1"/>
  <c r="AD15" i="81"/>
  <c r="AE15" i="81"/>
  <c r="AF15" i="81"/>
  <c r="AE14" i="82" s="1"/>
  <c r="AG15" i="81"/>
  <c r="AH15" i="81"/>
  <c r="AI15" i="81"/>
  <c r="AJ15" i="81"/>
  <c r="AK15" i="81"/>
  <c r="AL15" i="81"/>
  <c r="AM15" i="81"/>
  <c r="AL14" i="82" s="1"/>
  <c r="AN15" i="81"/>
  <c r="AO15" i="81"/>
  <c r="AP15" i="81"/>
  <c r="AQ15" i="81"/>
  <c r="AP14" i="82" s="1"/>
  <c r="AR15" i="81"/>
  <c r="AQ14" i="82" s="1"/>
  <c r="AS15" i="81"/>
  <c r="AT15" i="81"/>
  <c r="AS14" i="82" s="1"/>
  <c r="AU15" i="81"/>
  <c r="AV15" i="81"/>
  <c r="AW15" i="81"/>
  <c r="AX15" i="81"/>
  <c r="AW14" i="82" s="1"/>
  <c r="AY15" i="81"/>
  <c r="AZ15" i="81"/>
  <c r="BA15" i="81"/>
  <c r="AZ14" i="82" s="1"/>
  <c r="BB15" i="81"/>
  <c r="BC15" i="81"/>
  <c r="BD15" i="81"/>
  <c r="BH15" i="81"/>
  <c r="BI15" i="81"/>
  <c r="BJ15" i="81"/>
  <c r="BK15" i="81"/>
  <c r="BL15" i="81"/>
  <c r="BM15" i="81"/>
  <c r="BN15" i="81"/>
  <c r="BO15" i="81"/>
  <c r="BP15" i="81"/>
  <c r="BQ15" i="81"/>
  <c r="BR15" i="81"/>
  <c r="BS15" i="81"/>
  <c r="BT15" i="81"/>
  <c r="BU15" i="81"/>
  <c r="BV15" i="81"/>
  <c r="BW15" i="81"/>
  <c r="BX15" i="81"/>
  <c r="BY15" i="81"/>
  <c r="BZ15" i="81"/>
  <c r="CA15" i="81"/>
  <c r="CB15" i="81"/>
  <c r="D16" i="81"/>
  <c r="E16" i="81"/>
  <c r="F16" i="81"/>
  <c r="G16" i="81"/>
  <c r="H16" i="81"/>
  <c r="I16" i="81"/>
  <c r="J16" i="81"/>
  <c r="K16" i="81"/>
  <c r="L16" i="81"/>
  <c r="M16" i="81"/>
  <c r="N16" i="81"/>
  <c r="O16" i="81"/>
  <c r="P16" i="81"/>
  <c r="Q16" i="81"/>
  <c r="R16" i="81"/>
  <c r="S16" i="81"/>
  <c r="T16" i="81"/>
  <c r="U16" i="81"/>
  <c r="V16" i="81"/>
  <c r="W16" i="81"/>
  <c r="X16" i="81"/>
  <c r="Y16" i="81"/>
  <c r="Z16" i="81"/>
  <c r="AA16" i="81"/>
  <c r="AB16" i="81"/>
  <c r="AC16" i="81"/>
  <c r="AD16" i="81"/>
  <c r="AE16" i="81"/>
  <c r="AF16" i="81"/>
  <c r="AG16" i="81"/>
  <c r="AH16" i="81"/>
  <c r="AI16" i="81"/>
  <c r="AJ16" i="81"/>
  <c r="AK16" i="81"/>
  <c r="AL16" i="81"/>
  <c r="AM16" i="81"/>
  <c r="AN16" i="81"/>
  <c r="AO16" i="81"/>
  <c r="AP16" i="81"/>
  <c r="AQ16" i="81"/>
  <c r="AR16" i="81"/>
  <c r="AS16" i="81"/>
  <c r="AT16" i="81"/>
  <c r="AU16" i="81"/>
  <c r="AV16" i="81"/>
  <c r="AW16" i="81"/>
  <c r="AX16" i="81"/>
  <c r="AY16" i="81"/>
  <c r="AZ16" i="81"/>
  <c r="BA16" i="81"/>
  <c r="BB16" i="81"/>
  <c r="BC16" i="81"/>
  <c r="BD16" i="81"/>
  <c r="BH16" i="81"/>
  <c r="BI16" i="81"/>
  <c r="BJ16" i="81"/>
  <c r="BK16" i="81"/>
  <c r="BL16" i="81"/>
  <c r="BM16" i="81"/>
  <c r="BN16" i="81"/>
  <c r="BO16" i="81"/>
  <c r="BP16" i="81"/>
  <c r="BQ16" i="81"/>
  <c r="BR16" i="81"/>
  <c r="BS16" i="81"/>
  <c r="BT16" i="81"/>
  <c r="BU16" i="81"/>
  <c r="BV16" i="81"/>
  <c r="BW16" i="81"/>
  <c r="BX16" i="81"/>
  <c r="BY16" i="81"/>
  <c r="BZ16" i="81"/>
  <c r="CA16" i="81"/>
  <c r="CB16" i="81"/>
  <c r="D17" i="81"/>
  <c r="E17" i="81"/>
  <c r="F17" i="81"/>
  <c r="G17" i="81"/>
  <c r="H17" i="81"/>
  <c r="I17" i="81"/>
  <c r="J17" i="81"/>
  <c r="K17" i="81"/>
  <c r="L17" i="81"/>
  <c r="M17" i="81"/>
  <c r="N17" i="81"/>
  <c r="O17" i="81"/>
  <c r="P17" i="81"/>
  <c r="Q17" i="81"/>
  <c r="R17" i="81"/>
  <c r="S17" i="81"/>
  <c r="T17" i="81"/>
  <c r="U17" i="81"/>
  <c r="V17" i="81"/>
  <c r="W17" i="81"/>
  <c r="X17" i="81"/>
  <c r="Y17" i="81"/>
  <c r="Z17" i="81"/>
  <c r="AA17" i="81"/>
  <c r="Z16" i="82" s="1"/>
  <c r="AB17" i="81"/>
  <c r="AC17" i="81"/>
  <c r="AD17" i="81"/>
  <c r="AE17" i="81"/>
  <c r="AF17" i="81"/>
  <c r="AE16" i="82" s="1"/>
  <c r="AG17" i="81"/>
  <c r="AH17" i="81"/>
  <c r="AI17" i="81"/>
  <c r="AJ17" i="81"/>
  <c r="AK17" i="81"/>
  <c r="AL17" i="81"/>
  <c r="AM17" i="81"/>
  <c r="AN17" i="81"/>
  <c r="AO17" i="81"/>
  <c r="AP17" i="81"/>
  <c r="AQ17" i="81"/>
  <c r="AP16" i="82" s="1"/>
  <c r="AR17" i="81"/>
  <c r="AS17" i="81"/>
  <c r="AT17" i="81"/>
  <c r="AU17" i="81"/>
  <c r="AV17" i="81"/>
  <c r="AW17" i="81"/>
  <c r="AX17" i="81"/>
  <c r="AW16" i="82" s="1"/>
  <c r="AY17" i="81"/>
  <c r="AZ17" i="81"/>
  <c r="BA17" i="81"/>
  <c r="AZ16" i="82" s="1"/>
  <c r="BB17" i="81"/>
  <c r="BC17" i="81"/>
  <c r="BD17" i="81"/>
  <c r="BH17" i="81"/>
  <c r="BI17" i="81"/>
  <c r="BJ17" i="81"/>
  <c r="BK17" i="81"/>
  <c r="BL17" i="81"/>
  <c r="BM17" i="81"/>
  <c r="BN17" i="81"/>
  <c r="BM16" i="82" s="1"/>
  <c r="BO17" i="81"/>
  <c r="BP17" i="81"/>
  <c r="BQ17" i="81"/>
  <c r="BR17" i="81"/>
  <c r="BS17" i="81"/>
  <c r="BT17" i="81"/>
  <c r="BU17" i="81"/>
  <c r="BV17" i="81"/>
  <c r="BW17" i="81"/>
  <c r="BX17" i="81"/>
  <c r="BY17" i="81"/>
  <c r="BZ17" i="81"/>
  <c r="CA17" i="81"/>
  <c r="CB17" i="81"/>
  <c r="D18" i="81"/>
  <c r="E18" i="81"/>
  <c r="F18" i="81"/>
  <c r="G18" i="81"/>
  <c r="H18" i="81"/>
  <c r="I18" i="81"/>
  <c r="J18" i="81"/>
  <c r="K18" i="81"/>
  <c r="L18" i="81"/>
  <c r="M18" i="81"/>
  <c r="N18" i="81"/>
  <c r="O18" i="81"/>
  <c r="P18" i="81"/>
  <c r="Q18" i="81"/>
  <c r="R18" i="81"/>
  <c r="S18" i="81"/>
  <c r="T18" i="81"/>
  <c r="U18" i="81"/>
  <c r="V18" i="81"/>
  <c r="W18" i="81"/>
  <c r="X18" i="81"/>
  <c r="Y18" i="81"/>
  <c r="Z18" i="81"/>
  <c r="AA18" i="81"/>
  <c r="AB18" i="81"/>
  <c r="AC18" i="81"/>
  <c r="AB17" i="82" s="1"/>
  <c r="AD18" i="81"/>
  <c r="AE18" i="81"/>
  <c r="AF18" i="81"/>
  <c r="AG18" i="81"/>
  <c r="AH18" i="81"/>
  <c r="AI18" i="81"/>
  <c r="AJ18" i="81"/>
  <c r="AK18" i="81"/>
  <c r="AL18" i="81"/>
  <c r="AM18" i="81"/>
  <c r="AL17" i="82" s="1"/>
  <c r="AN18" i="81"/>
  <c r="AO18" i="81"/>
  <c r="AP18" i="81"/>
  <c r="AQ18" i="81"/>
  <c r="AR18" i="81"/>
  <c r="AS18" i="81"/>
  <c r="AT18" i="81"/>
  <c r="AS17" i="82" s="1"/>
  <c r="AU18" i="81"/>
  <c r="AV18" i="81"/>
  <c r="AW18" i="81"/>
  <c r="AX18" i="81"/>
  <c r="AW17" i="82" s="1"/>
  <c r="AY18" i="81"/>
  <c r="AZ18" i="81"/>
  <c r="BA18" i="81"/>
  <c r="BB18" i="81"/>
  <c r="BC18" i="81"/>
  <c r="BD18" i="81"/>
  <c r="BH18" i="81"/>
  <c r="BI18" i="81"/>
  <c r="BJ18" i="81"/>
  <c r="BK18" i="81"/>
  <c r="BL18" i="81"/>
  <c r="BM18" i="81"/>
  <c r="BN18" i="81"/>
  <c r="BO18" i="81"/>
  <c r="BP18" i="81"/>
  <c r="BQ18" i="81"/>
  <c r="BR18" i="81"/>
  <c r="BS18" i="81"/>
  <c r="BT18" i="81"/>
  <c r="BU18" i="81"/>
  <c r="BV18" i="81"/>
  <c r="BW18" i="81"/>
  <c r="BV17" i="82" s="1"/>
  <c r="BX18" i="81"/>
  <c r="BY18" i="81"/>
  <c r="BZ18" i="81"/>
  <c r="CA18" i="81"/>
  <c r="CB18" i="81"/>
  <c r="D19" i="81"/>
  <c r="E19" i="81"/>
  <c r="F19" i="81"/>
  <c r="G19" i="81"/>
  <c r="H19" i="81"/>
  <c r="I19" i="81"/>
  <c r="J19" i="81"/>
  <c r="K19" i="81"/>
  <c r="L19" i="81"/>
  <c r="M19" i="81"/>
  <c r="N19" i="81"/>
  <c r="O19" i="81"/>
  <c r="P19" i="81"/>
  <c r="Q19" i="81"/>
  <c r="R19" i="81"/>
  <c r="S19" i="81"/>
  <c r="T19" i="81"/>
  <c r="U19" i="81"/>
  <c r="V19" i="81"/>
  <c r="W19" i="81"/>
  <c r="X19" i="81"/>
  <c r="Y19" i="81"/>
  <c r="Z19" i="81"/>
  <c r="AA19" i="81"/>
  <c r="AB19" i="81"/>
  <c r="AC19" i="81"/>
  <c r="AB18" i="82" s="1"/>
  <c r="AD19" i="81"/>
  <c r="AE19" i="81"/>
  <c r="AF19" i="81"/>
  <c r="AE18" i="82" s="1"/>
  <c r="AG19" i="81"/>
  <c r="AH19" i="81"/>
  <c r="AI19" i="81"/>
  <c r="AJ19" i="81"/>
  <c r="AK19" i="81"/>
  <c r="AL19" i="81"/>
  <c r="AM19" i="81"/>
  <c r="AL18" i="82" s="1"/>
  <c r="AN19" i="81"/>
  <c r="AO19" i="81"/>
  <c r="AP19" i="81"/>
  <c r="AQ19" i="81"/>
  <c r="AP18" i="82" s="1"/>
  <c r="AR19" i="81"/>
  <c r="AS19" i="81"/>
  <c r="AT19" i="81"/>
  <c r="AS18" i="82" s="1"/>
  <c r="AU19" i="81"/>
  <c r="AV19" i="81"/>
  <c r="AU18" i="82" s="1"/>
  <c r="AW19" i="81"/>
  <c r="AV18" i="82" s="1"/>
  <c r="AX19" i="81"/>
  <c r="AW18" i="82" s="1"/>
  <c r="AY19" i="81"/>
  <c r="AZ19" i="81"/>
  <c r="BA19" i="81"/>
  <c r="BB19" i="81"/>
  <c r="BC19" i="81"/>
  <c r="BD19" i="81"/>
  <c r="BH19" i="81"/>
  <c r="BI19" i="81"/>
  <c r="BJ19" i="81"/>
  <c r="BI18" i="82" s="1"/>
  <c r="BK19" i="81"/>
  <c r="BL19" i="81"/>
  <c r="BM19" i="81"/>
  <c r="BN19" i="81"/>
  <c r="BM18" i="82" s="1"/>
  <c r="BO19" i="81"/>
  <c r="BP19" i="81"/>
  <c r="BQ19" i="81"/>
  <c r="BR19" i="81"/>
  <c r="BS19" i="81"/>
  <c r="BT19" i="81"/>
  <c r="BU19" i="81"/>
  <c r="BV19" i="81"/>
  <c r="BW19" i="81"/>
  <c r="BX19" i="81"/>
  <c r="BY19" i="81"/>
  <c r="BZ19" i="81"/>
  <c r="CA19" i="81"/>
  <c r="CB19" i="81"/>
  <c r="D20" i="81"/>
  <c r="E20" i="81"/>
  <c r="F20" i="81"/>
  <c r="G20" i="81"/>
  <c r="H20" i="81"/>
  <c r="I20" i="81"/>
  <c r="J20" i="81"/>
  <c r="K20" i="81"/>
  <c r="L20" i="81"/>
  <c r="M20" i="81"/>
  <c r="N20" i="81"/>
  <c r="O20" i="81"/>
  <c r="P20" i="81"/>
  <c r="Q20" i="81"/>
  <c r="R20" i="81"/>
  <c r="S20" i="81"/>
  <c r="T20" i="81"/>
  <c r="U20" i="81"/>
  <c r="V20" i="81"/>
  <c r="W20" i="81"/>
  <c r="X20" i="81"/>
  <c r="Y20" i="81"/>
  <c r="Z20" i="81"/>
  <c r="AA20" i="81"/>
  <c r="Z19" i="82" s="1"/>
  <c r="AB20" i="81"/>
  <c r="AC20" i="81"/>
  <c r="AD20" i="81"/>
  <c r="AE20" i="81"/>
  <c r="AF20" i="81"/>
  <c r="AG20" i="81"/>
  <c r="AH20" i="81"/>
  <c r="AI20" i="81"/>
  <c r="AJ20" i="81"/>
  <c r="AK20" i="81"/>
  <c r="AL20" i="81"/>
  <c r="AM20" i="81"/>
  <c r="AN20" i="81"/>
  <c r="AO20" i="81"/>
  <c r="AP20" i="81"/>
  <c r="AQ20" i="81"/>
  <c r="AR20" i="81"/>
  <c r="AS20" i="81"/>
  <c r="AT20" i="81"/>
  <c r="AU20" i="81"/>
  <c r="AV20" i="81"/>
  <c r="AW20" i="81"/>
  <c r="AX20" i="81"/>
  <c r="AY20" i="81"/>
  <c r="AZ20" i="81"/>
  <c r="BA20" i="81"/>
  <c r="AZ19" i="82" s="1"/>
  <c r="BB20" i="81"/>
  <c r="BC20" i="81"/>
  <c r="BD20" i="81"/>
  <c r="BH20" i="81"/>
  <c r="BI20" i="81"/>
  <c r="BJ20" i="81"/>
  <c r="BI19" i="82" s="1"/>
  <c r="BK20" i="81"/>
  <c r="BL20" i="81"/>
  <c r="BK19" i="82" s="1"/>
  <c r="BM20" i="81"/>
  <c r="BN20" i="81"/>
  <c r="BO20" i="81"/>
  <c r="BP20" i="81"/>
  <c r="BQ20" i="81"/>
  <c r="BR20" i="81"/>
  <c r="BS20" i="81"/>
  <c r="BT20" i="81"/>
  <c r="BU20" i="81"/>
  <c r="BV20" i="81"/>
  <c r="BW20" i="81"/>
  <c r="BV19" i="82" s="1"/>
  <c r="BX20" i="81"/>
  <c r="BY20" i="81"/>
  <c r="BZ20" i="81"/>
  <c r="CA20" i="81"/>
  <c r="CB20" i="81"/>
  <c r="D21" i="81"/>
  <c r="E21" i="81"/>
  <c r="F21" i="81"/>
  <c r="G21" i="81"/>
  <c r="H21" i="81"/>
  <c r="I21" i="81"/>
  <c r="J21" i="81"/>
  <c r="K21" i="81"/>
  <c r="L21" i="81"/>
  <c r="M21" i="81"/>
  <c r="N21" i="81"/>
  <c r="O21" i="81"/>
  <c r="P21" i="81"/>
  <c r="Q21" i="81"/>
  <c r="R21" i="81"/>
  <c r="S21" i="81"/>
  <c r="T21" i="81"/>
  <c r="U21" i="81"/>
  <c r="V21" i="81"/>
  <c r="W21" i="81"/>
  <c r="X21" i="81"/>
  <c r="Y21" i="81"/>
  <c r="Z21" i="81"/>
  <c r="AA21" i="81"/>
  <c r="AB21" i="81"/>
  <c r="AC21" i="81"/>
  <c r="AD21" i="81"/>
  <c r="AE21" i="81"/>
  <c r="AF21" i="81"/>
  <c r="AG21" i="81"/>
  <c r="AH21" i="81"/>
  <c r="AI21" i="81"/>
  <c r="AJ21" i="81"/>
  <c r="AK21" i="81"/>
  <c r="AL21" i="81"/>
  <c r="AM21" i="81"/>
  <c r="AN21" i="81"/>
  <c r="AO21" i="81"/>
  <c r="AP21" i="81"/>
  <c r="AQ21" i="81"/>
  <c r="AR21" i="81"/>
  <c r="AS21" i="81"/>
  <c r="AT21" i="81"/>
  <c r="AU21" i="81"/>
  <c r="AV21" i="81"/>
  <c r="AW21" i="81"/>
  <c r="AX21" i="81"/>
  <c r="AY21" i="81"/>
  <c r="AZ21" i="81"/>
  <c r="BA21" i="81"/>
  <c r="BB21" i="81"/>
  <c r="BC21" i="81"/>
  <c r="BD21" i="81"/>
  <c r="BH21" i="81"/>
  <c r="BI21" i="81"/>
  <c r="BJ21" i="81"/>
  <c r="BK21" i="81"/>
  <c r="BL21" i="81"/>
  <c r="BM21" i="81"/>
  <c r="BN21" i="81"/>
  <c r="BO21" i="81"/>
  <c r="BP21" i="81"/>
  <c r="BQ21" i="81"/>
  <c r="BR21" i="81"/>
  <c r="BS21" i="81"/>
  <c r="BT21" i="81"/>
  <c r="BU21" i="81"/>
  <c r="BV21" i="81"/>
  <c r="BU20" i="82" s="1"/>
  <c r="BW21" i="81"/>
  <c r="BX21" i="81"/>
  <c r="BY21" i="81"/>
  <c r="BZ21" i="81"/>
  <c r="CA21" i="81"/>
  <c r="CB21" i="81"/>
  <c r="D22" i="81"/>
  <c r="E22" i="81"/>
  <c r="F22" i="81"/>
  <c r="G22" i="81"/>
  <c r="H22" i="81"/>
  <c r="I22" i="81"/>
  <c r="J22" i="81"/>
  <c r="K22" i="81"/>
  <c r="L22" i="81"/>
  <c r="M22" i="81"/>
  <c r="N22" i="81"/>
  <c r="O22" i="81"/>
  <c r="P22" i="81"/>
  <c r="Q22" i="81"/>
  <c r="R22" i="81"/>
  <c r="S22" i="81"/>
  <c r="T22" i="81"/>
  <c r="U22" i="81"/>
  <c r="V22" i="81"/>
  <c r="W22" i="81"/>
  <c r="X22" i="81"/>
  <c r="Y22" i="81"/>
  <c r="Z22" i="81"/>
  <c r="AA22" i="81"/>
  <c r="Z21" i="82" s="1"/>
  <c r="AB22" i="81"/>
  <c r="AC22" i="81"/>
  <c r="AD22" i="81"/>
  <c r="AE22" i="81"/>
  <c r="AF22" i="81"/>
  <c r="AE21" i="82" s="1"/>
  <c r="AG22" i="81"/>
  <c r="AH22" i="81"/>
  <c r="AI22" i="81"/>
  <c r="AJ22" i="81"/>
  <c r="AK22" i="81"/>
  <c r="AL22" i="81"/>
  <c r="AM22" i="81"/>
  <c r="AN22" i="81"/>
  <c r="AO22" i="81"/>
  <c r="AP22" i="81"/>
  <c r="AQ22" i="81"/>
  <c r="AR22" i="81"/>
  <c r="AS22" i="81"/>
  <c r="AT22" i="81"/>
  <c r="AU22" i="81"/>
  <c r="AV22" i="81"/>
  <c r="AW22" i="81"/>
  <c r="AV21" i="82" s="1"/>
  <c r="AX22" i="81"/>
  <c r="AY22" i="81"/>
  <c r="AZ22" i="81"/>
  <c r="BA22" i="81"/>
  <c r="BB22" i="81"/>
  <c r="BC22" i="81"/>
  <c r="BD22" i="81"/>
  <c r="BH22" i="81"/>
  <c r="BI22" i="81"/>
  <c r="BJ22" i="81"/>
  <c r="BK22" i="81"/>
  <c r="BL22" i="81"/>
  <c r="BM22" i="81"/>
  <c r="BN22" i="81"/>
  <c r="BO22" i="81"/>
  <c r="BP22" i="81"/>
  <c r="BQ22" i="81"/>
  <c r="BR22" i="81"/>
  <c r="BS22" i="81"/>
  <c r="BT22" i="81"/>
  <c r="BU22" i="81"/>
  <c r="BV22" i="81"/>
  <c r="BW22" i="81"/>
  <c r="BV21" i="82" s="1"/>
  <c r="BX22" i="81"/>
  <c r="BY22" i="81"/>
  <c r="BZ22" i="81"/>
  <c r="CA22" i="81"/>
  <c r="CB22" i="81"/>
  <c r="D23" i="81"/>
  <c r="E23" i="81"/>
  <c r="F23" i="81"/>
  <c r="G23" i="81"/>
  <c r="H23" i="81"/>
  <c r="I23" i="81"/>
  <c r="J23" i="81"/>
  <c r="K23" i="81"/>
  <c r="L23" i="81"/>
  <c r="M23" i="81"/>
  <c r="N23" i="81"/>
  <c r="O23" i="81"/>
  <c r="P23" i="81"/>
  <c r="Q23" i="81"/>
  <c r="R23" i="81"/>
  <c r="S23" i="81"/>
  <c r="T23" i="81"/>
  <c r="U23" i="81"/>
  <c r="V23" i="81"/>
  <c r="W23" i="81"/>
  <c r="X23" i="81"/>
  <c r="Y23" i="81"/>
  <c r="Z23" i="81"/>
  <c r="AA23" i="81"/>
  <c r="AB23" i="81"/>
  <c r="AC23" i="81"/>
  <c r="AD23" i="81"/>
  <c r="AE23" i="81"/>
  <c r="AF23" i="81"/>
  <c r="AG23" i="81"/>
  <c r="AH23" i="81"/>
  <c r="AI23" i="81"/>
  <c r="AJ23" i="81"/>
  <c r="AK23" i="81"/>
  <c r="AL23" i="81"/>
  <c r="AM23" i="81"/>
  <c r="AN23" i="81"/>
  <c r="AO23" i="81"/>
  <c r="AP23" i="81"/>
  <c r="AQ23" i="81"/>
  <c r="AR23" i="81"/>
  <c r="AS23" i="81"/>
  <c r="AT23" i="81"/>
  <c r="AU23" i="81"/>
  <c r="AV23" i="81"/>
  <c r="AW23" i="81"/>
  <c r="AX23" i="81"/>
  <c r="AY23" i="81"/>
  <c r="AZ23" i="81"/>
  <c r="BA23" i="81"/>
  <c r="BB23" i="81"/>
  <c r="BC23" i="81"/>
  <c r="BD23" i="81"/>
  <c r="BH23" i="81"/>
  <c r="BI23" i="81"/>
  <c r="BJ23" i="81"/>
  <c r="BK23" i="81"/>
  <c r="BL23" i="81"/>
  <c r="BM23" i="81"/>
  <c r="BN23" i="81"/>
  <c r="BO23" i="81"/>
  <c r="BP23" i="81"/>
  <c r="BQ23" i="81"/>
  <c r="BR23" i="81"/>
  <c r="BS23" i="81"/>
  <c r="BT23" i="81"/>
  <c r="BU23" i="81"/>
  <c r="BV23" i="81"/>
  <c r="BU22" i="82" s="1"/>
  <c r="BW23" i="81"/>
  <c r="BX23" i="81"/>
  <c r="BY23" i="81"/>
  <c r="BZ23" i="81"/>
  <c r="CA23" i="81"/>
  <c r="CB23" i="81"/>
  <c r="D24" i="81"/>
  <c r="E24" i="81"/>
  <c r="F24" i="81"/>
  <c r="G24" i="81"/>
  <c r="H24" i="81"/>
  <c r="I24" i="81"/>
  <c r="J24" i="81"/>
  <c r="K24" i="81"/>
  <c r="L24" i="81"/>
  <c r="M24" i="81"/>
  <c r="N24" i="81"/>
  <c r="O24" i="81"/>
  <c r="P24" i="81"/>
  <c r="Q24" i="81"/>
  <c r="R24" i="81"/>
  <c r="S24" i="81"/>
  <c r="T24" i="81"/>
  <c r="U24" i="81"/>
  <c r="V24" i="81"/>
  <c r="W24" i="81"/>
  <c r="X24" i="81"/>
  <c r="Y24" i="81"/>
  <c r="Z24" i="81"/>
  <c r="AA24" i="81"/>
  <c r="Z23" i="82" s="1"/>
  <c r="AB24" i="81"/>
  <c r="AC24" i="81"/>
  <c r="AD24" i="81"/>
  <c r="AE24" i="81"/>
  <c r="AF24" i="81"/>
  <c r="AG24" i="81"/>
  <c r="AH24" i="81"/>
  <c r="AI24" i="81"/>
  <c r="AJ24" i="81"/>
  <c r="AK24" i="81"/>
  <c r="AL24" i="81"/>
  <c r="AM24" i="81"/>
  <c r="AN24" i="81"/>
  <c r="AO24" i="81"/>
  <c r="AP24" i="81"/>
  <c r="AQ24" i="81"/>
  <c r="AR24" i="81"/>
  <c r="AS24" i="81"/>
  <c r="AT24" i="81"/>
  <c r="AU24" i="81"/>
  <c r="AV24" i="81"/>
  <c r="AU23" i="82" s="1"/>
  <c r="AW24" i="81"/>
  <c r="AV23" i="82" s="1"/>
  <c r="AX24" i="81"/>
  <c r="AW23" i="82" s="1"/>
  <c r="AY24" i="81"/>
  <c r="AZ24" i="81"/>
  <c r="BA24" i="81"/>
  <c r="BB24" i="81"/>
  <c r="BC24" i="81"/>
  <c r="BD24" i="81"/>
  <c r="BH24" i="81"/>
  <c r="BI24" i="81"/>
  <c r="BJ24" i="81"/>
  <c r="BI23" i="82" s="1"/>
  <c r="BK24" i="81"/>
  <c r="BL24" i="81"/>
  <c r="BM24" i="81"/>
  <c r="BN24" i="81"/>
  <c r="BO24" i="81"/>
  <c r="BP24" i="81"/>
  <c r="BQ24" i="81"/>
  <c r="BR24" i="81"/>
  <c r="BS24" i="81"/>
  <c r="BT24" i="81"/>
  <c r="BU24" i="81"/>
  <c r="BV24" i="81"/>
  <c r="BW24" i="81"/>
  <c r="BV23" i="82" s="1"/>
  <c r="BX24" i="81"/>
  <c r="BY24" i="81"/>
  <c r="BZ24" i="81"/>
  <c r="CA24" i="81"/>
  <c r="CB24" i="81"/>
  <c r="D25" i="81"/>
  <c r="E25" i="81"/>
  <c r="F25" i="81"/>
  <c r="G25" i="81"/>
  <c r="H25" i="81"/>
  <c r="I25" i="81"/>
  <c r="J25" i="81"/>
  <c r="K25" i="81"/>
  <c r="L25" i="81"/>
  <c r="M25" i="81"/>
  <c r="N25" i="81"/>
  <c r="O25" i="81"/>
  <c r="P25" i="81"/>
  <c r="Q25" i="81"/>
  <c r="R25" i="81"/>
  <c r="S25" i="81"/>
  <c r="T25" i="81"/>
  <c r="U25" i="81"/>
  <c r="V25" i="81"/>
  <c r="W25" i="81"/>
  <c r="X25" i="81"/>
  <c r="Y25" i="81"/>
  <c r="Z25" i="81"/>
  <c r="AA25" i="81"/>
  <c r="AB25" i="81"/>
  <c r="AC25" i="81"/>
  <c r="AB24" i="82" s="1"/>
  <c r="AD25" i="81"/>
  <c r="AE25" i="81"/>
  <c r="AF25" i="81"/>
  <c r="AE24" i="82" s="1"/>
  <c r="AG25" i="81"/>
  <c r="AH25" i="81"/>
  <c r="AI25" i="81"/>
  <c r="AJ25" i="81"/>
  <c r="AK25" i="81"/>
  <c r="AL25" i="81"/>
  <c r="AM25" i="81"/>
  <c r="AL24" i="82" s="1"/>
  <c r="AN25" i="81"/>
  <c r="AO25" i="81"/>
  <c r="AP25" i="81"/>
  <c r="AQ25" i="81"/>
  <c r="AR25" i="81"/>
  <c r="AS25" i="81"/>
  <c r="AT25" i="81"/>
  <c r="AU25" i="81"/>
  <c r="AV25" i="81"/>
  <c r="AW25" i="81"/>
  <c r="AX25" i="81"/>
  <c r="AY25" i="81"/>
  <c r="AZ25" i="81"/>
  <c r="BA25" i="81"/>
  <c r="BB25" i="81"/>
  <c r="BC25" i="81"/>
  <c r="BD25" i="81"/>
  <c r="BH25" i="81"/>
  <c r="BI25" i="81"/>
  <c r="BJ25" i="81"/>
  <c r="BK25" i="81"/>
  <c r="BL25" i="81"/>
  <c r="BM25" i="81"/>
  <c r="BN25" i="81"/>
  <c r="BO25" i="81"/>
  <c r="BP25" i="81"/>
  <c r="BQ25" i="81"/>
  <c r="BR25" i="81"/>
  <c r="BS25" i="81"/>
  <c r="BT25" i="81"/>
  <c r="BU25" i="81"/>
  <c r="BV25" i="81"/>
  <c r="BW25" i="81"/>
  <c r="BX25" i="81"/>
  <c r="BY25" i="81"/>
  <c r="BZ25" i="81"/>
  <c r="CA25" i="81"/>
  <c r="CB25" i="81"/>
  <c r="D26" i="81"/>
  <c r="E26" i="81"/>
  <c r="F26" i="81"/>
  <c r="G26" i="81"/>
  <c r="H26" i="81"/>
  <c r="I26" i="81"/>
  <c r="J26" i="81"/>
  <c r="K26" i="81"/>
  <c r="L26" i="81"/>
  <c r="M26" i="81"/>
  <c r="N26" i="81"/>
  <c r="O26" i="81"/>
  <c r="P26" i="81"/>
  <c r="Q26" i="81"/>
  <c r="R26" i="81"/>
  <c r="S26" i="81"/>
  <c r="T26" i="81"/>
  <c r="U26" i="81"/>
  <c r="V26" i="81"/>
  <c r="W26" i="81"/>
  <c r="X26" i="81"/>
  <c r="Y26" i="81"/>
  <c r="Z26" i="81"/>
  <c r="AA26" i="81"/>
  <c r="AB26" i="81"/>
  <c r="AC26" i="81"/>
  <c r="AB25" i="82" s="1"/>
  <c r="AD26" i="81"/>
  <c r="AE26" i="81"/>
  <c r="AF26" i="81"/>
  <c r="AG26" i="81"/>
  <c r="AH26" i="81"/>
  <c r="AI26" i="81"/>
  <c r="AJ26" i="81"/>
  <c r="AK26" i="81"/>
  <c r="AL26" i="81"/>
  <c r="AM26" i="81"/>
  <c r="AN26" i="81"/>
  <c r="AO26" i="81"/>
  <c r="AP26" i="81"/>
  <c r="AQ26" i="81"/>
  <c r="AR26" i="81"/>
  <c r="AS26" i="81"/>
  <c r="AT26" i="81"/>
  <c r="AU26" i="81"/>
  <c r="AV26" i="81"/>
  <c r="AW26" i="81"/>
  <c r="AX26" i="81"/>
  <c r="AY26" i="81"/>
  <c r="AZ26" i="81"/>
  <c r="BA26" i="81"/>
  <c r="BB26" i="81"/>
  <c r="BC26" i="81"/>
  <c r="BD26" i="81"/>
  <c r="BH26" i="81"/>
  <c r="BI26" i="81"/>
  <c r="BJ26" i="81"/>
  <c r="BK26" i="81"/>
  <c r="BL26" i="81"/>
  <c r="BM26" i="81"/>
  <c r="BN26" i="81"/>
  <c r="BO26" i="81"/>
  <c r="BP26" i="81"/>
  <c r="BQ26" i="81"/>
  <c r="BR26" i="81"/>
  <c r="BS26" i="81"/>
  <c r="BT26" i="81"/>
  <c r="BU26" i="81"/>
  <c r="BV26" i="81"/>
  <c r="BW26" i="81"/>
  <c r="BX26" i="81"/>
  <c r="BY26" i="81"/>
  <c r="BZ26" i="81"/>
  <c r="CA26" i="81"/>
  <c r="CB26" i="81"/>
  <c r="D27" i="81"/>
  <c r="E27" i="81"/>
  <c r="F27" i="81"/>
  <c r="G27" i="81"/>
  <c r="H27" i="81"/>
  <c r="I27" i="81"/>
  <c r="J27" i="81"/>
  <c r="K27" i="81"/>
  <c r="L27" i="81"/>
  <c r="M27" i="81"/>
  <c r="N27" i="81"/>
  <c r="O27" i="81"/>
  <c r="P27" i="81"/>
  <c r="Q27" i="81"/>
  <c r="R27" i="81"/>
  <c r="S27" i="81"/>
  <c r="T27" i="81"/>
  <c r="U27" i="81"/>
  <c r="V27" i="81"/>
  <c r="W27" i="81"/>
  <c r="X27" i="81"/>
  <c r="Y27" i="81"/>
  <c r="Z27" i="81"/>
  <c r="AA27" i="81"/>
  <c r="Z26" i="82" s="1"/>
  <c r="AB27" i="81"/>
  <c r="AC27" i="81"/>
  <c r="AB26" i="82" s="1"/>
  <c r="AD27" i="81"/>
  <c r="AE27" i="81"/>
  <c r="AF27" i="81"/>
  <c r="AE26" i="82" s="1"/>
  <c r="AG27" i="81"/>
  <c r="AH27" i="81"/>
  <c r="AI27" i="81"/>
  <c r="AJ27" i="81"/>
  <c r="AK27" i="81"/>
  <c r="AL27" i="81"/>
  <c r="AM27" i="81"/>
  <c r="AL26" i="82" s="1"/>
  <c r="AN27" i="81"/>
  <c r="AO27" i="81"/>
  <c r="AP27" i="81"/>
  <c r="AQ27" i="81"/>
  <c r="AP26" i="82" s="1"/>
  <c r="AR27" i="81"/>
  <c r="AQ26" i="82" s="1"/>
  <c r="AS27" i="81"/>
  <c r="AT27" i="81"/>
  <c r="AU27" i="81"/>
  <c r="AV27" i="81"/>
  <c r="AW27" i="81"/>
  <c r="AV26" i="82" s="1"/>
  <c r="AX27" i="81"/>
  <c r="AW26" i="82" s="1"/>
  <c r="AY27" i="81"/>
  <c r="AZ27" i="81"/>
  <c r="BA27" i="81"/>
  <c r="AZ26" i="82" s="1"/>
  <c r="BB27" i="81"/>
  <c r="BC27" i="81"/>
  <c r="BD27" i="81"/>
  <c r="BH27" i="81"/>
  <c r="BI27" i="81"/>
  <c r="BJ27" i="81"/>
  <c r="BK27" i="81"/>
  <c r="BL27" i="81"/>
  <c r="BM27" i="81"/>
  <c r="BN27" i="81"/>
  <c r="BO27" i="81"/>
  <c r="BP27" i="81"/>
  <c r="BQ27" i="81"/>
  <c r="BR27" i="81"/>
  <c r="BS27" i="81"/>
  <c r="BT27" i="81"/>
  <c r="BU27" i="81"/>
  <c r="BV27" i="81"/>
  <c r="BW27" i="81"/>
  <c r="BV26" i="82" s="1"/>
  <c r="BX27" i="81"/>
  <c r="BY27" i="81"/>
  <c r="BZ27" i="81"/>
  <c r="CA27" i="81"/>
  <c r="CB27" i="81"/>
  <c r="D28" i="81"/>
  <c r="E28" i="81"/>
  <c r="F28" i="81"/>
  <c r="G28" i="81"/>
  <c r="H28" i="81"/>
  <c r="I28" i="81"/>
  <c r="J28" i="81"/>
  <c r="K28" i="81"/>
  <c r="L28" i="81"/>
  <c r="M28" i="81"/>
  <c r="N28" i="81"/>
  <c r="O28" i="81"/>
  <c r="P28" i="81"/>
  <c r="Q28" i="81"/>
  <c r="R28" i="81"/>
  <c r="S28" i="81"/>
  <c r="T28" i="81"/>
  <c r="U28" i="81"/>
  <c r="V28" i="81"/>
  <c r="W28" i="81"/>
  <c r="X28" i="81"/>
  <c r="Y28" i="81"/>
  <c r="Z28" i="81"/>
  <c r="AA28" i="81"/>
  <c r="AB28" i="81"/>
  <c r="AC28" i="81"/>
  <c r="AB27" i="82" s="1"/>
  <c r="AD28" i="81"/>
  <c r="AE28" i="81"/>
  <c r="AF28" i="81"/>
  <c r="AE27" i="82" s="1"/>
  <c r="AG28" i="81"/>
  <c r="AH28" i="81"/>
  <c r="AI28" i="81"/>
  <c r="AJ28" i="81"/>
  <c r="AK28" i="81"/>
  <c r="AL28" i="81"/>
  <c r="AM28" i="81"/>
  <c r="AL27" i="82" s="1"/>
  <c r="AN28" i="81"/>
  <c r="AO28" i="81"/>
  <c r="AP28" i="81"/>
  <c r="AQ28" i="81"/>
  <c r="AP27" i="82" s="1"/>
  <c r="AR28" i="81"/>
  <c r="AS28" i="81"/>
  <c r="AT28" i="81"/>
  <c r="AS27" i="82" s="1"/>
  <c r="AU28" i="81"/>
  <c r="AV28" i="81"/>
  <c r="AW28" i="81"/>
  <c r="AX28" i="81"/>
  <c r="AW27" i="82" s="1"/>
  <c r="AY28" i="81"/>
  <c r="AZ28" i="81"/>
  <c r="BA28" i="81"/>
  <c r="BB28" i="81"/>
  <c r="BC28" i="81"/>
  <c r="BD28" i="81"/>
  <c r="BH28" i="81"/>
  <c r="BI28" i="81"/>
  <c r="BJ28" i="81"/>
  <c r="BK28" i="81"/>
  <c r="BL28" i="81"/>
  <c r="BM28" i="81"/>
  <c r="BN28" i="81"/>
  <c r="BO28" i="81"/>
  <c r="BP28" i="81"/>
  <c r="BQ28" i="81"/>
  <c r="BR28" i="81"/>
  <c r="BS28" i="81"/>
  <c r="BT28" i="81"/>
  <c r="BU28" i="81"/>
  <c r="BV28" i="81"/>
  <c r="BW28" i="81"/>
  <c r="BX28" i="81"/>
  <c r="BY28" i="81"/>
  <c r="BZ28" i="81"/>
  <c r="CA28" i="81"/>
  <c r="CB28" i="81"/>
  <c r="D29" i="81"/>
  <c r="E29" i="81"/>
  <c r="F29" i="81"/>
  <c r="G29" i="81"/>
  <c r="H29" i="81"/>
  <c r="I29" i="81"/>
  <c r="J29" i="81"/>
  <c r="K29" i="81"/>
  <c r="L29" i="81"/>
  <c r="M29" i="81"/>
  <c r="N29" i="81"/>
  <c r="O29" i="81"/>
  <c r="P29" i="81"/>
  <c r="Q29" i="81"/>
  <c r="R29" i="81"/>
  <c r="S29" i="81"/>
  <c r="T29" i="81"/>
  <c r="U29" i="81"/>
  <c r="V29" i="81"/>
  <c r="W29" i="81"/>
  <c r="X29" i="81"/>
  <c r="Y29" i="81"/>
  <c r="Z29" i="81"/>
  <c r="AA29" i="81"/>
  <c r="AB29" i="81"/>
  <c r="AC29" i="81"/>
  <c r="AD29" i="81"/>
  <c r="AE29" i="81"/>
  <c r="AF29" i="81"/>
  <c r="AG29" i="81"/>
  <c r="AH29" i="81"/>
  <c r="AI29" i="81"/>
  <c r="AJ29" i="81"/>
  <c r="AK29" i="81"/>
  <c r="AL29" i="81"/>
  <c r="AM29" i="81"/>
  <c r="AN29" i="81"/>
  <c r="AO29" i="81"/>
  <c r="AP29" i="81"/>
  <c r="AQ29" i="81"/>
  <c r="AR29" i="81"/>
  <c r="AS29" i="81"/>
  <c r="AT29" i="81"/>
  <c r="AU29" i="81"/>
  <c r="AV29" i="81"/>
  <c r="AW29" i="81"/>
  <c r="AX29" i="81"/>
  <c r="AY29" i="81"/>
  <c r="AZ29" i="81"/>
  <c r="BA29" i="81"/>
  <c r="BB29" i="81"/>
  <c r="BC29" i="81"/>
  <c r="BD29" i="81"/>
  <c r="BH29" i="81"/>
  <c r="BI29" i="81"/>
  <c r="BJ29" i="81"/>
  <c r="BK29" i="81"/>
  <c r="BL29" i="81"/>
  <c r="BM29" i="81"/>
  <c r="BN29" i="81"/>
  <c r="BO29" i="81"/>
  <c r="BP29" i="81"/>
  <c r="BQ29" i="81"/>
  <c r="BR29" i="81"/>
  <c r="BS29" i="81"/>
  <c r="BT29" i="81"/>
  <c r="BU29" i="81"/>
  <c r="BV29" i="81"/>
  <c r="BW29" i="81"/>
  <c r="BX29" i="81"/>
  <c r="BY29" i="81"/>
  <c r="BZ29" i="81"/>
  <c r="CA29" i="81"/>
  <c r="CB29" i="81"/>
  <c r="D30" i="81"/>
  <c r="E30" i="81"/>
  <c r="F30" i="81"/>
  <c r="G30" i="81"/>
  <c r="H30" i="81"/>
  <c r="I30" i="81"/>
  <c r="J30" i="81"/>
  <c r="K30" i="81"/>
  <c r="L30" i="81"/>
  <c r="M30" i="81"/>
  <c r="N30" i="81"/>
  <c r="O30" i="81"/>
  <c r="P30" i="81"/>
  <c r="Q30" i="81"/>
  <c r="R30" i="81"/>
  <c r="S30" i="81"/>
  <c r="T30" i="81"/>
  <c r="U30" i="81"/>
  <c r="V30" i="81"/>
  <c r="W30" i="81"/>
  <c r="X30" i="81"/>
  <c r="Y30" i="81"/>
  <c r="Z30" i="81"/>
  <c r="AA30" i="81"/>
  <c r="AB30" i="81"/>
  <c r="AC30" i="81"/>
  <c r="AD30" i="81"/>
  <c r="AE30" i="81"/>
  <c r="AF30" i="81"/>
  <c r="AG30" i="81"/>
  <c r="AH30" i="81"/>
  <c r="AI30" i="81"/>
  <c r="AJ30" i="81"/>
  <c r="AK30" i="81"/>
  <c r="AL30" i="81"/>
  <c r="AM30" i="81"/>
  <c r="AN30" i="81"/>
  <c r="AO30" i="81"/>
  <c r="AP30" i="81"/>
  <c r="AQ30" i="81"/>
  <c r="AR30" i="81"/>
  <c r="AS30" i="81"/>
  <c r="AT30" i="81"/>
  <c r="AU30" i="81"/>
  <c r="AV30" i="81"/>
  <c r="AW30" i="81"/>
  <c r="AX30" i="81"/>
  <c r="AY30" i="81"/>
  <c r="AZ30" i="81"/>
  <c r="BA30" i="81"/>
  <c r="BB30" i="81"/>
  <c r="BC30" i="81"/>
  <c r="BD30" i="81"/>
  <c r="BH30" i="81"/>
  <c r="BI30" i="81"/>
  <c r="BJ30" i="81"/>
  <c r="BK30" i="81"/>
  <c r="BL30" i="81"/>
  <c r="BM30" i="81"/>
  <c r="BN30" i="81"/>
  <c r="BO30" i="81"/>
  <c r="BP30" i="81"/>
  <c r="BQ30" i="81"/>
  <c r="BR30" i="81"/>
  <c r="BS30" i="81"/>
  <c r="BT30" i="81"/>
  <c r="BU30" i="81"/>
  <c r="BV30" i="81"/>
  <c r="BW30" i="81"/>
  <c r="BX30" i="81"/>
  <c r="BY30" i="81"/>
  <c r="BZ30" i="81"/>
  <c r="CA30" i="81"/>
  <c r="CB30" i="81"/>
  <c r="D31" i="81"/>
  <c r="E31" i="81"/>
  <c r="F31" i="81"/>
  <c r="G31" i="81"/>
  <c r="H31" i="81"/>
  <c r="I31" i="81"/>
  <c r="J31" i="81"/>
  <c r="K31" i="81"/>
  <c r="L31" i="81"/>
  <c r="M31" i="81"/>
  <c r="N31" i="81"/>
  <c r="O31" i="81"/>
  <c r="P31" i="81"/>
  <c r="Q31" i="81"/>
  <c r="R31" i="81"/>
  <c r="S31" i="81"/>
  <c r="T31" i="81"/>
  <c r="U31" i="81"/>
  <c r="V31" i="81"/>
  <c r="W31" i="81"/>
  <c r="X31" i="81"/>
  <c r="Y31" i="81"/>
  <c r="Z31" i="81"/>
  <c r="AA31" i="81"/>
  <c r="Z30" i="82" s="1"/>
  <c r="AB31" i="81"/>
  <c r="AC31" i="81"/>
  <c r="AB30" i="82" s="1"/>
  <c r="AD31" i="81"/>
  <c r="AE31" i="81"/>
  <c r="AF31" i="81"/>
  <c r="AE30" i="82" s="1"/>
  <c r="AG31" i="81"/>
  <c r="AH31" i="81"/>
  <c r="AI31" i="81"/>
  <c r="AJ31" i="81"/>
  <c r="AK31" i="81"/>
  <c r="AL31" i="81"/>
  <c r="AM31" i="81"/>
  <c r="AL30" i="82" s="1"/>
  <c r="AN31" i="81"/>
  <c r="AO31" i="81"/>
  <c r="AP31" i="81"/>
  <c r="AQ31" i="81"/>
  <c r="AR31" i="81"/>
  <c r="AS31" i="81"/>
  <c r="AT31" i="81"/>
  <c r="AS30" i="82" s="1"/>
  <c r="AU31" i="81"/>
  <c r="AV31" i="81"/>
  <c r="AW31" i="81"/>
  <c r="AX31" i="81"/>
  <c r="AY31" i="81"/>
  <c r="AZ31" i="81"/>
  <c r="AY30" i="82" s="1"/>
  <c r="BA31" i="81"/>
  <c r="BB31" i="81"/>
  <c r="BC31" i="81"/>
  <c r="BD31" i="81"/>
  <c r="BH31" i="81"/>
  <c r="BI31" i="81"/>
  <c r="BJ31" i="81"/>
  <c r="BK31" i="81"/>
  <c r="BL31" i="81"/>
  <c r="BM31" i="81"/>
  <c r="BN31" i="81"/>
  <c r="BO31" i="81"/>
  <c r="BP31" i="81"/>
  <c r="BQ31" i="81"/>
  <c r="BR31" i="81"/>
  <c r="BS31" i="81"/>
  <c r="BT31" i="81"/>
  <c r="BU31" i="81"/>
  <c r="BV31" i="81"/>
  <c r="BW31" i="81"/>
  <c r="BV30" i="82" s="1"/>
  <c r="BX31" i="81"/>
  <c r="BY31" i="81"/>
  <c r="BZ31" i="81"/>
  <c r="CA31" i="81"/>
  <c r="CB31" i="81"/>
  <c r="D32" i="81"/>
  <c r="E32" i="81"/>
  <c r="F32" i="81"/>
  <c r="G32" i="81"/>
  <c r="H32" i="81"/>
  <c r="I32" i="81"/>
  <c r="J32" i="81"/>
  <c r="K32" i="81"/>
  <c r="L32" i="81"/>
  <c r="M32" i="81"/>
  <c r="N32" i="81"/>
  <c r="O32" i="81"/>
  <c r="P32" i="81"/>
  <c r="Q32" i="81"/>
  <c r="R32" i="81"/>
  <c r="S32" i="81"/>
  <c r="T32" i="81"/>
  <c r="U32" i="81"/>
  <c r="V32" i="81"/>
  <c r="W32" i="81"/>
  <c r="X32" i="81"/>
  <c r="Y32" i="81"/>
  <c r="Z32" i="81"/>
  <c r="AA32" i="81"/>
  <c r="AB32" i="81"/>
  <c r="AC32" i="81"/>
  <c r="AD32" i="81"/>
  <c r="AE32" i="81"/>
  <c r="AF32" i="81"/>
  <c r="AG32" i="81"/>
  <c r="AH32" i="81"/>
  <c r="AI32" i="81"/>
  <c r="AJ32" i="81"/>
  <c r="AK32" i="81"/>
  <c r="AL32" i="81"/>
  <c r="AM32" i="81"/>
  <c r="AN32" i="81"/>
  <c r="AO32" i="81"/>
  <c r="AP32" i="81"/>
  <c r="AQ32" i="81"/>
  <c r="AR32" i="81"/>
  <c r="AS32" i="81"/>
  <c r="AT32" i="81"/>
  <c r="AU32" i="81"/>
  <c r="AV32" i="81"/>
  <c r="AW32" i="81"/>
  <c r="AX32" i="81"/>
  <c r="AY32" i="81"/>
  <c r="AZ32" i="81"/>
  <c r="BA32" i="81"/>
  <c r="AZ31" i="82" s="1"/>
  <c r="BB32" i="81"/>
  <c r="BC32" i="81"/>
  <c r="BD32" i="81"/>
  <c r="BH32" i="81"/>
  <c r="BI32" i="81"/>
  <c r="BJ32" i="81"/>
  <c r="BK32" i="81"/>
  <c r="BL32" i="81"/>
  <c r="BM32" i="81"/>
  <c r="BN32" i="81"/>
  <c r="BO32" i="81"/>
  <c r="BP32" i="81"/>
  <c r="BQ32" i="81"/>
  <c r="BR32" i="81"/>
  <c r="BS32" i="81"/>
  <c r="BT32" i="81"/>
  <c r="BU32" i="81"/>
  <c r="BV32" i="81"/>
  <c r="BW32" i="81"/>
  <c r="BX32" i="81"/>
  <c r="BY32" i="81"/>
  <c r="BZ32" i="81"/>
  <c r="CA32" i="81"/>
  <c r="CB32" i="81"/>
  <c r="D33" i="81"/>
  <c r="E33" i="81"/>
  <c r="F33" i="81"/>
  <c r="G33" i="81"/>
  <c r="H33" i="81"/>
  <c r="I33" i="81"/>
  <c r="J33" i="81"/>
  <c r="K33" i="81"/>
  <c r="L33" i="81"/>
  <c r="M33" i="81"/>
  <c r="N33" i="81"/>
  <c r="O33" i="81"/>
  <c r="P33" i="81"/>
  <c r="Q33" i="81"/>
  <c r="R33" i="81"/>
  <c r="S33" i="81"/>
  <c r="T33" i="81"/>
  <c r="U33" i="81"/>
  <c r="V33" i="81"/>
  <c r="W33" i="81"/>
  <c r="X33" i="81"/>
  <c r="Y33" i="81"/>
  <c r="Z33" i="81"/>
  <c r="AA33" i="81"/>
  <c r="AB33" i="81"/>
  <c r="AC33" i="81"/>
  <c r="AD33" i="81"/>
  <c r="AE33" i="81"/>
  <c r="AF33" i="81"/>
  <c r="AG33" i="81"/>
  <c r="AH33" i="81"/>
  <c r="AI33" i="81"/>
  <c r="AJ33" i="81"/>
  <c r="AK33" i="81"/>
  <c r="AL33" i="81"/>
  <c r="AM33" i="81"/>
  <c r="AN33" i="81"/>
  <c r="AO33" i="81"/>
  <c r="AP33" i="81"/>
  <c r="AQ33" i="81"/>
  <c r="AR33" i="81"/>
  <c r="AS33" i="81"/>
  <c r="AT33" i="81"/>
  <c r="AU33" i="81"/>
  <c r="AV33" i="81"/>
  <c r="AW33" i="81"/>
  <c r="AX33" i="81"/>
  <c r="AY33" i="81"/>
  <c r="AZ33" i="81"/>
  <c r="BA33" i="81"/>
  <c r="BB33" i="81"/>
  <c r="BC33" i="81"/>
  <c r="BD33" i="81"/>
  <c r="BH33" i="81"/>
  <c r="BI33" i="81"/>
  <c r="BJ33" i="81"/>
  <c r="BK33" i="81"/>
  <c r="BL33" i="81"/>
  <c r="BM33" i="81"/>
  <c r="BN33" i="81"/>
  <c r="BO33" i="81"/>
  <c r="BP33" i="81"/>
  <c r="BQ33" i="81"/>
  <c r="BR33" i="81"/>
  <c r="BS33" i="81"/>
  <c r="BT33" i="81"/>
  <c r="BU33" i="81"/>
  <c r="BV33" i="81"/>
  <c r="BU32" i="82" s="1"/>
  <c r="BW33" i="81"/>
  <c r="BX33" i="81"/>
  <c r="BY33" i="81"/>
  <c r="BZ33" i="81"/>
  <c r="CA33" i="81"/>
  <c r="CB33" i="81"/>
  <c r="D34" i="81"/>
  <c r="E34" i="81"/>
  <c r="F34" i="81"/>
  <c r="G34" i="81"/>
  <c r="H34" i="81"/>
  <c r="I34" i="81"/>
  <c r="J34" i="81"/>
  <c r="K34" i="81"/>
  <c r="L34" i="81"/>
  <c r="M34" i="81"/>
  <c r="N34" i="81"/>
  <c r="O34" i="81"/>
  <c r="P34" i="81"/>
  <c r="Q34" i="81"/>
  <c r="R34" i="81"/>
  <c r="S34" i="81"/>
  <c r="T34" i="81"/>
  <c r="U34" i="81"/>
  <c r="V34" i="81"/>
  <c r="W34" i="81"/>
  <c r="X34" i="81"/>
  <c r="Y34" i="81"/>
  <c r="Z34" i="81"/>
  <c r="AA34" i="81"/>
  <c r="AB34" i="81"/>
  <c r="AC34" i="81"/>
  <c r="AB33" i="82" s="1"/>
  <c r="AD34" i="81"/>
  <c r="AE34" i="81"/>
  <c r="AF34" i="81"/>
  <c r="AG34" i="81"/>
  <c r="AH34" i="81"/>
  <c r="AI34" i="81"/>
  <c r="AJ34" i="81"/>
  <c r="AK34" i="81"/>
  <c r="AL34" i="81"/>
  <c r="AM34" i="81"/>
  <c r="AL33" i="82" s="1"/>
  <c r="AN34" i="81"/>
  <c r="AO34" i="81"/>
  <c r="AP34" i="81"/>
  <c r="AQ34" i="81"/>
  <c r="AP33" i="82" s="1"/>
  <c r="AR34" i="81"/>
  <c r="AS34" i="81"/>
  <c r="AT34" i="81"/>
  <c r="AS33" i="82" s="1"/>
  <c r="AU34" i="81"/>
  <c r="AV34" i="81"/>
  <c r="AU33" i="82" s="1"/>
  <c r="AW34" i="81"/>
  <c r="AV33" i="82" s="1"/>
  <c r="AX34" i="81"/>
  <c r="AW33" i="82" s="1"/>
  <c r="AY34" i="81"/>
  <c r="AZ34" i="81"/>
  <c r="BA34" i="81"/>
  <c r="BB34" i="81"/>
  <c r="BC34" i="81"/>
  <c r="BD34" i="81"/>
  <c r="BH34" i="81"/>
  <c r="BI34" i="81"/>
  <c r="BJ34" i="81"/>
  <c r="BK34" i="81"/>
  <c r="BL34" i="81"/>
  <c r="BM34" i="81"/>
  <c r="BN34" i="81"/>
  <c r="BM33" i="82" s="1"/>
  <c r="BO34" i="81"/>
  <c r="BP34" i="81"/>
  <c r="BQ34" i="81"/>
  <c r="BR34" i="81"/>
  <c r="BS34" i="81"/>
  <c r="BT34" i="81"/>
  <c r="BU34" i="81"/>
  <c r="BV34" i="81"/>
  <c r="BW34" i="81"/>
  <c r="BX34" i="81"/>
  <c r="BY34" i="81"/>
  <c r="BZ34" i="81"/>
  <c r="CA34" i="81"/>
  <c r="CB34" i="81"/>
  <c r="D35" i="81"/>
  <c r="E35" i="81"/>
  <c r="F35" i="81"/>
  <c r="G35" i="81"/>
  <c r="H35" i="81"/>
  <c r="I35" i="81"/>
  <c r="J35" i="81"/>
  <c r="K35" i="81"/>
  <c r="L35" i="81"/>
  <c r="M35" i="81"/>
  <c r="N35" i="81"/>
  <c r="O35" i="81"/>
  <c r="P35" i="81"/>
  <c r="Q35" i="81"/>
  <c r="R35" i="81"/>
  <c r="S35" i="81"/>
  <c r="T35" i="81"/>
  <c r="U35" i="81"/>
  <c r="V35" i="81"/>
  <c r="W35" i="81"/>
  <c r="X35" i="81"/>
  <c r="Y35" i="81"/>
  <c r="Z35" i="81"/>
  <c r="AA35" i="81"/>
  <c r="Z34" i="82" s="1"/>
  <c r="AB35" i="81"/>
  <c r="AC35" i="81"/>
  <c r="AD35" i="81"/>
  <c r="AE35" i="81"/>
  <c r="AF35" i="81"/>
  <c r="AG35" i="81"/>
  <c r="AH35" i="81"/>
  <c r="AI35" i="81"/>
  <c r="AJ35" i="81"/>
  <c r="AK35" i="81"/>
  <c r="AL35" i="81"/>
  <c r="AM35" i="81"/>
  <c r="AN35" i="81"/>
  <c r="AO35" i="81"/>
  <c r="AP35" i="81"/>
  <c r="AQ35" i="81"/>
  <c r="AR35" i="81"/>
  <c r="AQ34" i="82" s="1"/>
  <c r="AS35" i="81"/>
  <c r="AT35" i="81"/>
  <c r="AU35" i="81"/>
  <c r="AV35" i="81"/>
  <c r="AW35" i="81"/>
  <c r="AX35" i="81"/>
  <c r="AY35" i="81"/>
  <c r="AZ35" i="81"/>
  <c r="BA35" i="81"/>
  <c r="BB35" i="81"/>
  <c r="BC35" i="81"/>
  <c r="BD35" i="81"/>
  <c r="BH35" i="81"/>
  <c r="BI35" i="81"/>
  <c r="BJ35" i="81"/>
  <c r="BI34" i="82" s="1"/>
  <c r="BK35" i="81"/>
  <c r="BL35" i="81"/>
  <c r="BM35" i="81"/>
  <c r="BN35" i="81"/>
  <c r="BO35" i="81"/>
  <c r="BP35" i="81"/>
  <c r="BQ35" i="81"/>
  <c r="BR35" i="81"/>
  <c r="BS35" i="81"/>
  <c r="BT35" i="81"/>
  <c r="BU35" i="81"/>
  <c r="BV35" i="81"/>
  <c r="BU34" i="82" s="1"/>
  <c r="BW35" i="81"/>
  <c r="BX35" i="81"/>
  <c r="BY35" i="81"/>
  <c r="BZ35" i="81"/>
  <c r="CA35" i="81"/>
  <c r="CB35" i="81"/>
  <c r="D36" i="81"/>
  <c r="E36" i="81"/>
  <c r="F36" i="81"/>
  <c r="G36" i="81"/>
  <c r="H36" i="81"/>
  <c r="I36" i="81"/>
  <c r="J36" i="81"/>
  <c r="K36" i="81"/>
  <c r="L36" i="81"/>
  <c r="M36" i="81"/>
  <c r="N36" i="81"/>
  <c r="O36" i="81"/>
  <c r="P36" i="81"/>
  <c r="Q36" i="81"/>
  <c r="R36" i="81"/>
  <c r="S36" i="81"/>
  <c r="T36" i="81"/>
  <c r="U36" i="81"/>
  <c r="V36" i="81"/>
  <c r="W36" i="81"/>
  <c r="X36" i="81"/>
  <c r="Y36" i="81"/>
  <c r="Z36" i="81"/>
  <c r="AA36" i="81"/>
  <c r="AB36" i="81"/>
  <c r="AC36" i="81"/>
  <c r="AD36" i="81"/>
  <c r="AE36" i="81"/>
  <c r="AF36" i="81"/>
  <c r="AG36" i="81"/>
  <c r="AH36" i="81"/>
  <c r="AI36" i="81"/>
  <c r="AJ36" i="81"/>
  <c r="AK36" i="81"/>
  <c r="AL36" i="81"/>
  <c r="AM36" i="81"/>
  <c r="AN36" i="81"/>
  <c r="AO36" i="81"/>
  <c r="AP36" i="81"/>
  <c r="AQ36" i="81"/>
  <c r="AR36" i="81"/>
  <c r="AQ35" i="82" s="1"/>
  <c r="AS36" i="81"/>
  <c r="AT36" i="81"/>
  <c r="AU36" i="81"/>
  <c r="AV36" i="81"/>
  <c r="AW36" i="81"/>
  <c r="AX36" i="81"/>
  <c r="AY36" i="81"/>
  <c r="AZ36" i="81"/>
  <c r="BA36" i="81"/>
  <c r="BB36" i="81"/>
  <c r="BC36" i="81"/>
  <c r="BD36" i="81"/>
  <c r="BH36" i="81"/>
  <c r="BI36" i="81"/>
  <c r="BJ36" i="81"/>
  <c r="BI35" i="82" s="1"/>
  <c r="BK36" i="81"/>
  <c r="BL36" i="81"/>
  <c r="BM36" i="81"/>
  <c r="BN36" i="81"/>
  <c r="BO36" i="81"/>
  <c r="BP36" i="81"/>
  <c r="BQ36" i="81"/>
  <c r="BR36" i="81"/>
  <c r="BS36" i="81"/>
  <c r="BT36" i="81"/>
  <c r="BU36" i="81"/>
  <c r="BV36" i="81"/>
  <c r="BU35" i="82" s="1"/>
  <c r="BW36" i="81"/>
  <c r="BV35" i="82" s="1"/>
  <c r="BX36" i="81"/>
  <c r="BY36" i="81"/>
  <c r="BZ36" i="81"/>
  <c r="CA36" i="81"/>
  <c r="CB36" i="81"/>
  <c r="D37" i="81"/>
  <c r="E37" i="81"/>
  <c r="F37" i="81"/>
  <c r="G37" i="81"/>
  <c r="H37" i="81"/>
  <c r="I37" i="81"/>
  <c r="J37" i="81"/>
  <c r="K37" i="81"/>
  <c r="L37" i="81"/>
  <c r="M37" i="81"/>
  <c r="N37" i="81"/>
  <c r="O37" i="81"/>
  <c r="P37" i="81"/>
  <c r="Q37" i="81"/>
  <c r="R37" i="81"/>
  <c r="S37" i="81"/>
  <c r="T37" i="81"/>
  <c r="U37" i="81"/>
  <c r="V37" i="81"/>
  <c r="W37" i="81"/>
  <c r="X37" i="81"/>
  <c r="Y37" i="81"/>
  <c r="Z37" i="81"/>
  <c r="AA37" i="81"/>
  <c r="Z36" i="82" s="1"/>
  <c r="AB37" i="81"/>
  <c r="AC37" i="81"/>
  <c r="AB36" i="82" s="1"/>
  <c r="AD37" i="81"/>
  <c r="AE37" i="81"/>
  <c r="AF37" i="81"/>
  <c r="AG37" i="81"/>
  <c r="AH37" i="81"/>
  <c r="AI37" i="81"/>
  <c r="AJ37" i="81"/>
  <c r="AK37" i="81"/>
  <c r="AL37" i="81"/>
  <c r="AM37" i="81"/>
  <c r="AL36" i="82" s="1"/>
  <c r="AN37" i="81"/>
  <c r="AO37" i="81"/>
  <c r="AP37" i="81"/>
  <c r="AQ37" i="81"/>
  <c r="AR37" i="81"/>
  <c r="AS37" i="81"/>
  <c r="AT37" i="81"/>
  <c r="AU37" i="81"/>
  <c r="AV37" i="81"/>
  <c r="AW37" i="81"/>
  <c r="AX37" i="81"/>
  <c r="AW36" i="82" s="1"/>
  <c r="AY37" i="81"/>
  <c r="AZ37" i="81"/>
  <c r="BA37" i="81"/>
  <c r="BB37" i="81"/>
  <c r="BC37" i="81"/>
  <c r="BD37" i="81"/>
  <c r="BH37" i="81"/>
  <c r="BI37" i="81"/>
  <c r="BJ37" i="81"/>
  <c r="BK37" i="81"/>
  <c r="BL37" i="81"/>
  <c r="BM37" i="81"/>
  <c r="BN37" i="81"/>
  <c r="BO37" i="81"/>
  <c r="BP37" i="81"/>
  <c r="BQ37" i="81"/>
  <c r="BR37" i="81"/>
  <c r="BS37" i="81"/>
  <c r="BT37" i="81"/>
  <c r="BU37" i="81"/>
  <c r="BV37" i="81"/>
  <c r="BW37" i="81"/>
  <c r="BX37" i="81"/>
  <c r="BY37" i="81"/>
  <c r="BZ37" i="81"/>
  <c r="CA37" i="81"/>
  <c r="CB37" i="81"/>
  <c r="D38" i="81"/>
  <c r="E38" i="81"/>
  <c r="F38" i="81"/>
  <c r="G38" i="81"/>
  <c r="H38" i="81"/>
  <c r="I38" i="81"/>
  <c r="J38" i="81"/>
  <c r="K38" i="81"/>
  <c r="L38" i="81"/>
  <c r="M38" i="81"/>
  <c r="N38" i="81"/>
  <c r="O38" i="81"/>
  <c r="P38" i="81"/>
  <c r="Q38" i="81"/>
  <c r="R38" i="81"/>
  <c r="S38" i="81"/>
  <c r="T38" i="81"/>
  <c r="U38" i="81"/>
  <c r="V38" i="81"/>
  <c r="W38" i="81"/>
  <c r="X38" i="81"/>
  <c r="Y38" i="81"/>
  <c r="Z38" i="81"/>
  <c r="AA38" i="81"/>
  <c r="Z37" i="82" s="1"/>
  <c r="AB38" i="81"/>
  <c r="AC38" i="81"/>
  <c r="AB37" i="82" s="1"/>
  <c r="AD38" i="81"/>
  <c r="AE38" i="81"/>
  <c r="AF38" i="81"/>
  <c r="AG38" i="81"/>
  <c r="AH38" i="81"/>
  <c r="AI38" i="81"/>
  <c r="AJ38" i="81"/>
  <c r="AK38" i="81"/>
  <c r="AL38" i="81"/>
  <c r="AM38" i="81"/>
  <c r="AN38" i="81"/>
  <c r="AO38" i="81"/>
  <c r="AP38" i="81"/>
  <c r="AQ38" i="81"/>
  <c r="AR38" i="81"/>
  <c r="AS38" i="81"/>
  <c r="AT38" i="81"/>
  <c r="AU38" i="81"/>
  <c r="AV38" i="81"/>
  <c r="AU37" i="82" s="1"/>
  <c r="AW38" i="81"/>
  <c r="AV37" i="82" s="1"/>
  <c r="AX38" i="81"/>
  <c r="AY38" i="81"/>
  <c r="AZ38" i="81"/>
  <c r="BA38" i="81"/>
  <c r="BB38" i="81"/>
  <c r="BC38" i="81"/>
  <c r="BD38" i="81"/>
  <c r="BH38" i="81"/>
  <c r="BI38" i="81"/>
  <c r="BJ38" i="81"/>
  <c r="BK38" i="81"/>
  <c r="BL38" i="81"/>
  <c r="BM38" i="81"/>
  <c r="BN38" i="81"/>
  <c r="BO38" i="81"/>
  <c r="BP38" i="81"/>
  <c r="BQ38" i="81"/>
  <c r="BR38" i="81"/>
  <c r="BS38" i="81"/>
  <c r="BT38" i="81"/>
  <c r="BU38" i="81"/>
  <c r="BV38" i="81"/>
  <c r="BW38" i="81"/>
  <c r="BV37" i="82" s="1"/>
  <c r="BX38" i="81"/>
  <c r="BY38" i="81"/>
  <c r="BZ38" i="81"/>
  <c r="CA38" i="81"/>
  <c r="CB38" i="81"/>
  <c r="D39" i="81"/>
  <c r="E39" i="81"/>
  <c r="F39" i="81"/>
  <c r="G39" i="81"/>
  <c r="H39" i="81"/>
  <c r="I39" i="81"/>
  <c r="J39" i="81"/>
  <c r="K39" i="81"/>
  <c r="L39" i="81"/>
  <c r="M39" i="81"/>
  <c r="N39" i="81"/>
  <c r="O39" i="81"/>
  <c r="P39" i="81"/>
  <c r="Q39" i="81"/>
  <c r="R39" i="81"/>
  <c r="S39" i="81"/>
  <c r="T39" i="81"/>
  <c r="U39" i="81"/>
  <c r="V39" i="81"/>
  <c r="W39" i="81"/>
  <c r="X39" i="81"/>
  <c r="Y39" i="81"/>
  <c r="Z39" i="81"/>
  <c r="AA39" i="81"/>
  <c r="AB39" i="81"/>
  <c r="AC39" i="81"/>
  <c r="AD39" i="81"/>
  <c r="AE39" i="81"/>
  <c r="AF39" i="81"/>
  <c r="AG39" i="81"/>
  <c r="AH39" i="81"/>
  <c r="AI39" i="81"/>
  <c r="AJ39" i="81"/>
  <c r="AK39" i="81"/>
  <c r="AL39" i="81"/>
  <c r="AM39" i="81"/>
  <c r="AN39" i="81"/>
  <c r="AO39" i="81"/>
  <c r="AP39" i="81"/>
  <c r="AQ39" i="81"/>
  <c r="AR39" i="81"/>
  <c r="AS39" i="81"/>
  <c r="AT39" i="81"/>
  <c r="AU39" i="81"/>
  <c r="AV39" i="81"/>
  <c r="AW39" i="81"/>
  <c r="AV38" i="82" s="1"/>
  <c r="AX39" i="81"/>
  <c r="AY39" i="81"/>
  <c r="AZ39" i="81"/>
  <c r="BA39" i="81"/>
  <c r="BB39" i="81"/>
  <c r="BC39" i="81"/>
  <c r="BD39" i="81"/>
  <c r="BH39" i="81"/>
  <c r="BI39" i="81"/>
  <c r="BJ39" i="81"/>
  <c r="BK39" i="81"/>
  <c r="BL39" i="81"/>
  <c r="BM39" i="81"/>
  <c r="BN39" i="81"/>
  <c r="BO39" i="81"/>
  <c r="BP39" i="81"/>
  <c r="BQ39" i="81"/>
  <c r="BR39" i="81"/>
  <c r="BS39" i="81"/>
  <c r="BT39" i="81"/>
  <c r="BU39" i="81"/>
  <c r="BV39" i="81"/>
  <c r="BW39" i="81"/>
  <c r="BX39" i="81"/>
  <c r="BY39" i="81"/>
  <c r="BZ39" i="81"/>
  <c r="CA39" i="81"/>
  <c r="CB39" i="81"/>
  <c r="D40" i="81"/>
  <c r="E40" i="81"/>
  <c r="F40" i="81"/>
  <c r="G40" i="81"/>
  <c r="H40" i="81"/>
  <c r="I40" i="81"/>
  <c r="J40" i="81"/>
  <c r="K40" i="8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AY39" i="82" s="1"/>
  <c r="BA40" i="81"/>
  <c r="BB40" i="81"/>
  <c r="BC40" i="81"/>
  <c r="BD40" i="81"/>
  <c r="BH40" i="81"/>
  <c r="BI40" i="81"/>
  <c r="BJ40" i="81"/>
  <c r="BK40" i="81"/>
  <c r="BL40" i="81"/>
  <c r="BM40" i="81"/>
  <c r="BN40" i="81"/>
  <c r="BO40" i="81"/>
  <c r="BP40" i="81"/>
  <c r="BQ40" i="81"/>
  <c r="BR40" i="81"/>
  <c r="BS40" i="81"/>
  <c r="BT40" i="81"/>
  <c r="BU40" i="81"/>
  <c r="BV40" i="81"/>
  <c r="BU39" i="82" s="1"/>
  <c r="BW40" i="81"/>
  <c r="BV39" i="82" s="1"/>
  <c r="BX40" i="81"/>
  <c r="BY40" i="81"/>
  <c r="BZ40" i="81"/>
  <c r="CA40" i="81"/>
  <c r="CB40" i="81"/>
  <c r="D41" i="81"/>
  <c r="E41" i="81"/>
  <c r="F41" i="81"/>
  <c r="G41" i="81"/>
  <c r="H41" i="81"/>
  <c r="I41" i="81"/>
  <c r="J41" i="81"/>
  <c r="K41" i="81"/>
  <c r="L41" i="81"/>
  <c r="M41" i="81"/>
  <c r="N41" i="81"/>
  <c r="O41" i="81"/>
  <c r="P41" i="81"/>
  <c r="Q41" i="81"/>
  <c r="R41" i="81"/>
  <c r="S41" i="81"/>
  <c r="T41" i="81"/>
  <c r="U41" i="81"/>
  <c r="V41" i="81"/>
  <c r="W41" i="81"/>
  <c r="X41" i="81"/>
  <c r="Y41" i="81"/>
  <c r="Z41" i="81"/>
  <c r="AA41" i="81"/>
  <c r="AB41" i="81"/>
  <c r="AC41" i="81"/>
  <c r="AD41" i="81"/>
  <c r="AE41" i="81"/>
  <c r="AF41" i="81"/>
  <c r="AG41" i="81"/>
  <c r="AH41" i="81"/>
  <c r="AI41" i="81"/>
  <c r="AJ41" i="81"/>
  <c r="AK41" i="81"/>
  <c r="AL41" i="81"/>
  <c r="AM41" i="81"/>
  <c r="AN41" i="81"/>
  <c r="AO41" i="81"/>
  <c r="AP41" i="81"/>
  <c r="AQ41" i="81"/>
  <c r="AR41" i="81"/>
  <c r="AS41" i="81"/>
  <c r="AT41" i="81"/>
  <c r="AU41" i="81"/>
  <c r="AV41" i="81"/>
  <c r="AW41" i="81"/>
  <c r="AX41" i="81"/>
  <c r="AY41" i="81"/>
  <c r="AZ41" i="81"/>
  <c r="BA41" i="81"/>
  <c r="BB41" i="81"/>
  <c r="BC41" i="81"/>
  <c r="BD41" i="81"/>
  <c r="BH41" i="81"/>
  <c r="BI41" i="81"/>
  <c r="BJ41" i="81"/>
  <c r="BI40" i="82" s="1"/>
  <c r="BK41" i="81"/>
  <c r="BL41" i="81"/>
  <c r="BM41" i="81"/>
  <c r="BN41" i="81"/>
  <c r="BO41" i="81"/>
  <c r="BP41" i="81"/>
  <c r="BQ41" i="81"/>
  <c r="BR41" i="81"/>
  <c r="BS41" i="81"/>
  <c r="BT41" i="81"/>
  <c r="BU41" i="81"/>
  <c r="BV41" i="81"/>
  <c r="BU40" i="82" s="1"/>
  <c r="BW41" i="81"/>
  <c r="BX41" i="81"/>
  <c r="BY41" i="81"/>
  <c r="BZ41" i="81"/>
  <c r="CA41" i="81"/>
  <c r="CB41" i="81"/>
  <c r="D42" i="81"/>
  <c r="E42" i="81"/>
  <c r="F42" i="81"/>
  <c r="G42" i="81"/>
  <c r="H42" i="81"/>
  <c r="I42" i="81"/>
  <c r="J42" i="81"/>
  <c r="K42" i="81"/>
  <c r="L42" i="81"/>
  <c r="M42" i="81"/>
  <c r="N42" i="81"/>
  <c r="O42" i="81"/>
  <c r="P42" i="81"/>
  <c r="Q42" i="81"/>
  <c r="R42" i="81"/>
  <c r="S42" i="81"/>
  <c r="T42" i="81"/>
  <c r="U42" i="81"/>
  <c r="V42" i="81"/>
  <c r="W42" i="81"/>
  <c r="X42" i="81"/>
  <c r="Y42" i="81"/>
  <c r="Z42" i="81"/>
  <c r="AA42" i="81"/>
  <c r="AB42" i="81"/>
  <c r="AC42" i="81"/>
  <c r="AD42" i="81"/>
  <c r="AE42" i="81"/>
  <c r="AF42" i="81"/>
  <c r="AG42" i="81"/>
  <c r="AH42" i="81"/>
  <c r="AI42" i="81"/>
  <c r="AJ42" i="81"/>
  <c r="AK42" i="81"/>
  <c r="AL42" i="81"/>
  <c r="AM42" i="81"/>
  <c r="AN42" i="81"/>
  <c r="AO42" i="81"/>
  <c r="AP42" i="81"/>
  <c r="AQ42" i="81"/>
  <c r="AR42" i="81"/>
  <c r="AS42" i="81"/>
  <c r="AT42" i="81"/>
  <c r="AU42" i="81"/>
  <c r="AV42" i="81"/>
  <c r="AW42" i="81"/>
  <c r="AX42" i="81"/>
  <c r="AY42" i="81"/>
  <c r="AZ42" i="81"/>
  <c r="BA42" i="81"/>
  <c r="BB42" i="81"/>
  <c r="BC42" i="81"/>
  <c r="BD42" i="81"/>
  <c r="BH42" i="81"/>
  <c r="BI42" i="81"/>
  <c r="BJ42" i="81"/>
  <c r="BK42" i="81"/>
  <c r="BL42" i="81"/>
  <c r="BM42" i="81"/>
  <c r="BN42" i="81"/>
  <c r="BO42" i="81"/>
  <c r="BP42" i="81"/>
  <c r="BQ42" i="81"/>
  <c r="BR42" i="81"/>
  <c r="BS42" i="81"/>
  <c r="BT42" i="81"/>
  <c r="BU42" i="81"/>
  <c r="BV42" i="81"/>
  <c r="BU41" i="82" s="1"/>
  <c r="BW42" i="81"/>
  <c r="BX42" i="81"/>
  <c r="BY42" i="81"/>
  <c r="BZ42" i="81"/>
  <c r="CA42" i="81"/>
  <c r="CB42" i="81"/>
  <c r="D43" i="81"/>
  <c r="E43" i="81"/>
  <c r="F43" i="81"/>
  <c r="G43" i="81"/>
  <c r="H43" i="81"/>
  <c r="I43" i="81"/>
  <c r="J43" i="81"/>
  <c r="K43" i="81"/>
  <c r="L43" i="81"/>
  <c r="M43" i="81"/>
  <c r="N43" i="81"/>
  <c r="O43" i="81"/>
  <c r="P43" i="81"/>
  <c r="Q43" i="81"/>
  <c r="R43" i="81"/>
  <c r="S43" i="81"/>
  <c r="T43" i="81"/>
  <c r="U43" i="81"/>
  <c r="V43" i="81"/>
  <c r="W43" i="81"/>
  <c r="X43" i="81"/>
  <c r="Y43" i="81"/>
  <c r="Z43" i="81"/>
  <c r="AA43" i="81"/>
  <c r="AB43" i="81"/>
  <c r="AC43" i="81"/>
  <c r="AD43" i="81"/>
  <c r="AE43" i="81"/>
  <c r="AF43" i="81"/>
  <c r="AG43" i="81"/>
  <c r="AH43" i="81"/>
  <c r="AI43" i="81"/>
  <c r="AJ43" i="81"/>
  <c r="AK43" i="81"/>
  <c r="AL43" i="81"/>
  <c r="AM43" i="81"/>
  <c r="AL42" i="82" s="1"/>
  <c r="AN43" i="81"/>
  <c r="AO43" i="81"/>
  <c r="AP43" i="81"/>
  <c r="AQ43" i="81"/>
  <c r="AR43" i="81"/>
  <c r="AS43" i="81"/>
  <c r="AT43" i="81"/>
  <c r="AU43" i="81"/>
  <c r="AV43" i="81"/>
  <c r="AW43" i="81"/>
  <c r="AX43" i="81"/>
  <c r="AY43" i="81"/>
  <c r="AZ43" i="81"/>
  <c r="BA43" i="81"/>
  <c r="BB43" i="81"/>
  <c r="BC43" i="81"/>
  <c r="BD43" i="81"/>
  <c r="BH43" i="81"/>
  <c r="BI43" i="81"/>
  <c r="BJ43" i="81"/>
  <c r="BK43" i="81"/>
  <c r="BL43" i="81"/>
  <c r="BM43" i="81"/>
  <c r="BN43" i="81"/>
  <c r="BO43" i="81"/>
  <c r="BP43" i="81"/>
  <c r="BQ43" i="81"/>
  <c r="BR43" i="81"/>
  <c r="BS43" i="81"/>
  <c r="BT43" i="81"/>
  <c r="BU43" i="81"/>
  <c r="BV43" i="81"/>
  <c r="BW43" i="81"/>
  <c r="BX43" i="81"/>
  <c r="BY43" i="81"/>
  <c r="BZ43" i="81"/>
  <c r="CA43" i="81"/>
  <c r="CB43" i="81"/>
  <c r="D44" i="81"/>
  <c r="E44" i="81"/>
  <c r="F44" i="81"/>
  <c r="G44" i="81"/>
  <c r="H44" i="81"/>
  <c r="I44" i="81"/>
  <c r="J44" i="81"/>
  <c r="K44" i="81"/>
  <c r="L44" i="81"/>
  <c r="M44" i="81"/>
  <c r="N44" i="81"/>
  <c r="O44" i="81"/>
  <c r="P44" i="81"/>
  <c r="Q44" i="81"/>
  <c r="R44" i="81"/>
  <c r="S44" i="81"/>
  <c r="T44" i="81"/>
  <c r="U44" i="81"/>
  <c r="V44" i="81"/>
  <c r="W44" i="81"/>
  <c r="X44" i="81"/>
  <c r="Y44" i="81"/>
  <c r="Z44" i="81"/>
  <c r="AA44" i="81"/>
  <c r="AB44" i="81"/>
  <c r="AC44" i="81"/>
  <c r="AD44" i="81"/>
  <c r="AE44" i="81"/>
  <c r="AF44" i="81"/>
  <c r="AG44" i="81"/>
  <c r="AH44" i="81"/>
  <c r="AI44" i="81"/>
  <c r="AJ44" i="81"/>
  <c r="AK44" i="81"/>
  <c r="AL44" i="81"/>
  <c r="AM44" i="81"/>
  <c r="AN44" i="81"/>
  <c r="AO44" i="81"/>
  <c r="AP44" i="81"/>
  <c r="AQ44" i="81"/>
  <c r="AR44" i="81"/>
  <c r="AS44" i="81"/>
  <c r="AT44" i="81"/>
  <c r="AU44" i="81"/>
  <c r="AV44" i="81"/>
  <c r="AW44" i="81"/>
  <c r="AX44" i="81"/>
  <c r="AY44" i="81"/>
  <c r="AZ44" i="81"/>
  <c r="BA44" i="81"/>
  <c r="BB44" i="81"/>
  <c r="BC44" i="81"/>
  <c r="BD44" i="81"/>
  <c r="BH44" i="81"/>
  <c r="BI44" i="81"/>
  <c r="BJ44" i="81"/>
  <c r="BK44" i="81"/>
  <c r="BL44" i="81"/>
  <c r="BM44" i="81"/>
  <c r="BN44" i="81"/>
  <c r="BO44" i="81"/>
  <c r="BP44" i="81"/>
  <c r="BQ44" i="81"/>
  <c r="BR44" i="81"/>
  <c r="BS44" i="81"/>
  <c r="BT44" i="81"/>
  <c r="BU44" i="81"/>
  <c r="BV44" i="81"/>
  <c r="BU43" i="82" s="1"/>
  <c r="BW44" i="81"/>
  <c r="BX44" i="81"/>
  <c r="BY44" i="81"/>
  <c r="BZ44" i="81"/>
  <c r="CA44" i="81"/>
  <c r="CB44" i="81"/>
  <c r="D45" i="81"/>
  <c r="E45" i="81"/>
  <c r="F45" i="81"/>
  <c r="G45" i="81"/>
  <c r="H45" i="81"/>
  <c r="I45" i="81"/>
  <c r="J45" i="81"/>
  <c r="K45" i="81"/>
  <c r="L45" i="81"/>
  <c r="M45" i="81"/>
  <c r="N45" i="81"/>
  <c r="O45" i="81"/>
  <c r="P45" i="81"/>
  <c r="Q45" i="81"/>
  <c r="R45" i="81"/>
  <c r="S45" i="81"/>
  <c r="T45" i="81"/>
  <c r="U45" i="81"/>
  <c r="V45" i="81"/>
  <c r="W45" i="81"/>
  <c r="X45" i="81"/>
  <c r="Y45" i="81"/>
  <c r="Z45" i="81"/>
  <c r="AA45" i="81"/>
  <c r="AB45" i="81"/>
  <c r="AC45" i="81"/>
  <c r="AB44" i="82" s="1"/>
  <c r="AD45" i="81"/>
  <c r="AE45" i="81"/>
  <c r="AF45" i="81"/>
  <c r="AE44" i="82" s="1"/>
  <c r="AG45" i="81"/>
  <c r="AH45" i="81"/>
  <c r="AI45" i="81"/>
  <c r="AJ45" i="81"/>
  <c r="AK45" i="81"/>
  <c r="AL45" i="81"/>
  <c r="AM45" i="81"/>
  <c r="AL44" i="82" s="1"/>
  <c r="AN45" i="81"/>
  <c r="AO45" i="81"/>
  <c r="AP45" i="81"/>
  <c r="AQ45" i="81"/>
  <c r="AP44" i="82" s="1"/>
  <c r="AR45" i="81"/>
  <c r="AS45" i="81"/>
  <c r="AT45" i="81"/>
  <c r="AS44" i="82" s="1"/>
  <c r="AU45" i="81"/>
  <c r="AV45" i="81"/>
  <c r="AW45" i="81"/>
  <c r="AV44" i="82" s="1"/>
  <c r="AX45" i="81"/>
  <c r="AW44" i="82" s="1"/>
  <c r="AY45" i="81"/>
  <c r="AZ45" i="81"/>
  <c r="BA45" i="81"/>
  <c r="BB45" i="81"/>
  <c r="BC45" i="81"/>
  <c r="BD45" i="81"/>
  <c r="BH45" i="81"/>
  <c r="BI45" i="81"/>
  <c r="BJ45" i="81"/>
  <c r="BK45" i="81"/>
  <c r="BL45" i="81"/>
  <c r="BM45" i="81"/>
  <c r="BN45" i="81"/>
  <c r="BO45" i="81"/>
  <c r="BP45" i="81"/>
  <c r="BQ45" i="81"/>
  <c r="BR45" i="81"/>
  <c r="BS45" i="81"/>
  <c r="BT45" i="81"/>
  <c r="BU45" i="81"/>
  <c r="BV45" i="81"/>
  <c r="BW45" i="81"/>
  <c r="BV44" i="82" s="1"/>
  <c r="BX45" i="81"/>
  <c r="BY45" i="81"/>
  <c r="BZ45" i="81"/>
  <c r="CA45" i="81"/>
  <c r="CB45" i="81"/>
  <c r="D46" i="81"/>
  <c r="E46" i="81"/>
  <c r="F46" i="81"/>
  <c r="G46" i="81"/>
  <c r="H46" i="81"/>
  <c r="I46" i="81"/>
  <c r="J46" i="81"/>
  <c r="K46" i="81"/>
  <c r="L46" i="81"/>
  <c r="M46" i="81"/>
  <c r="N46" i="81"/>
  <c r="O46" i="81"/>
  <c r="P46" i="81"/>
  <c r="Q46" i="81"/>
  <c r="R46" i="81"/>
  <c r="S46" i="81"/>
  <c r="T46" i="81"/>
  <c r="U46" i="81"/>
  <c r="V46" i="81"/>
  <c r="W46" i="81"/>
  <c r="X46" i="81"/>
  <c r="Y46" i="81"/>
  <c r="Z46" i="81"/>
  <c r="AA46" i="81"/>
  <c r="Z45" i="82" s="1"/>
  <c r="AB46" i="81"/>
  <c r="AC46" i="81"/>
  <c r="AD46" i="81"/>
  <c r="AE46" i="81"/>
  <c r="AF46" i="81"/>
  <c r="AG46" i="81"/>
  <c r="AH46" i="81"/>
  <c r="AI46" i="81"/>
  <c r="AJ46" i="81"/>
  <c r="AK46" i="81"/>
  <c r="AL46" i="81"/>
  <c r="AM46" i="81"/>
  <c r="AL45" i="82" s="1"/>
  <c r="AN46" i="81"/>
  <c r="AO46" i="81"/>
  <c r="AP46" i="81"/>
  <c r="AQ46" i="81"/>
  <c r="AP45" i="82" s="1"/>
  <c r="AR46" i="81"/>
  <c r="AQ45" i="82" s="1"/>
  <c r="AS46" i="81"/>
  <c r="AT46" i="81"/>
  <c r="AS45" i="82" s="1"/>
  <c r="AU46" i="81"/>
  <c r="AV46" i="81"/>
  <c r="AW46" i="81"/>
  <c r="AX46" i="81"/>
  <c r="AW45" i="82" s="1"/>
  <c r="AY46" i="81"/>
  <c r="AZ46" i="81"/>
  <c r="BA46" i="81"/>
  <c r="AZ45" i="82" s="1"/>
  <c r="BB46" i="81"/>
  <c r="BC46" i="81"/>
  <c r="BD46" i="81"/>
  <c r="BH46" i="81"/>
  <c r="BI46" i="81"/>
  <c r="BJ46" i="81"/>
  <c r="BK46" i="81"/>
  <c r="BL46" i="81"/>
  <c r="BM46" i="81"/>
  <c r="BN46" i="81"/>
  <c r="BO46" i="81"/>
  <c r="BP46" i="81"/>
  <c r="BQ46" i="81"/>
  <c r="BR46" i="81"/>
  <c r="BS46" i="81"/>
  <c r="BT46" i="81"/>
  <c r="BU46" i="81"/>
  <c r="BV46" i="81"/>
  <c r="BW46" i="81"/>
  <c r="BV45" i="82" s="1"/>
  <c r="BX46" i="81"/>
  <c r="BY46" i="81"/>
  <c r="BZ46" i="81"/>
  <c r="CA46" i="81"/>
  <c r="CB46" i="81"/>
  <c r="D47" i="81"/>
  <c r="E47" i="81"/>
  <c r="F47" i="81"/>
  <c r="G47" i="81"/>
  <c r="H47" i="81"/>
  <c r="I47" i="81"/>
  <c r="J47" i="81"/>
  <c r="K47" i="81"/>
  <c r="L47" i="81"/>
  <c r="M47" i="81"/>
  <c r="N47" i="81"/>
  <c r="O47" i="81"/>
  <c r="P47" i="81"/>
  <c r="Q47" i="81"/>
  <c r="R47" i="81"/>
  <c r="S47" i="81"/>
  <c r="T47" i="81"/>
  <c r="U47" i="81"/>
  <c r="V47" i="81"/>
  <c r="W47" i="81"/>
  <c r="X47" i="81"/>
  <c r="Y47" i="81"/>
  <c r="Z47" i="81"/>
  <c r="AA47" i="81"/>
  <c r="AB47" i="81"/>
  <c r="AC47" i="81"/>
  <c r="AB46" i="82" s="1"/>
  <c r="AD47" i="81"/>
  <c r="AE47" i="81"/>
  <c r="AF47" i="81"/>
  <c r="AE46" i="82" s="1"/>
  <c r="AG47" i="81"/>
  <c r="AH47" i="81"/>
  <c r="AI47" i="81"/>
  <c r="AJ47" i="81"/>
  <c r="AK47" i="81"/>
  <c r="AL47" i="81"/>
  <c r="AM47" i="81"/>
  <c r="AL46" i="82" s="1"/>
  <c r="AN47" i="81"/>
  <c r="AO47" i="81"/>
  <c r="AP47" i="81"/>
  <c r="AQ47" i="81"/>
  <c r="AP46" i="82" s="1"/>
  <c r="AR47" i="81"/>
  <c r="AS47" i="81"/>
  <c r="AT47" i="81"/>
  <c r="AS46" i="82" s="1"/>
  <c r="AU47" i="81"/>
  <c r="AV47" i="81"/>
  <c r="AW47" i="81"/>
  <c r="AX47" i="81"/>
  <c r="AW46" i="82" s="1"/>
  <c r="AY47" i="81"/>
  <c r="AZ47" i="81"/>
  <c r="BA47" i="81"/>
  <c r="BB47" i="81"/>
  <c r="BC47" i="81"/>
  <c r="BD47" i="81"/>
  <c r="BH47" i="81"/>
  <c r="BI47" i="81"/>
  <c r="BJ47" i="81"/>
  <c r="BI46" i="82" s="1"/>
  <c r="BK47" i="81"/>
  <c r="BL47" i="81"/>
  <c r="BM47" i="81"/>
  <c r="BN47" i="81"/>
  <c r="BO47" i="81"/>
  <c r="BP47" i="81"/>
  <c r="BQ47" i="81"/>
  <c r="BR47" i="81"/>
  <c r="BS47" i="81"/>
  <c r="BT47" i="81"/>
  <c r="BU47" i="81"/>
  <c r="BV47" i="81"/>
  <c r="BW47" i="81"/>
  <c r="BX47" i="81"/>
  <c r="BY47" i="81"/>
  <c r="BZ47" i="81"/>
  <c r="CA47" i="81"/>
  <c r="CB47" i="81"/>
  <c r="D48" i="81"/>
  <c r="E48" i="81"/>
  <c r="F48" i="81"/>
  <c r="G48" i="81"/>
  <c r="H48" i="81"/>
  <c r="I48" i="81"/>
  <c r="J48" i="81"/>
  <c r="K48" i="81"/>
  <c r="L48" i="81"/>
  <c r="M48" i="81"/>
  <c r="N48" i="81"/>
  <c r="O48" i="81"/>
  <c r="P48" i="81"/>
  <c r="Q48" i="81"/>
  <c r="R48" i="81"/>
  <c r="S48" i="81"/>
  <c r="T48" i="81"/>
  <c r="U48" i="81"/>
  <c r="V48" i="81"/>
  <c r="W48" i="81"/>
  <c r="X48" i="81"/>
  <c r="Y48" i="81"/>
  <c r="Z48" i="81"/>
  <c r="AA48" i="81"/>
  <c r="AB48" i="81"/>
  <c r="AC48" i="81"/>
  <c r="AB47" i="82" s="1"/>
  <c r="AD48" i="81"/>
  <c r="AE48" i="81"/>
  <c r="AF48" i="81"/>
  <c r="AE47" i="82" s="1"/>
  <c r="AG48" i="81"/>
  <c r="AH48" i="81"/>
  <c r="AI48" i="81"/>
  <c r="AJ48" i="81"/>
  <c r="AK48" i="81"/>
  <c r="AL48" i="81"/>
  <c r="AM48" i="81"/>
  <c r="AL47" i="82" s="1"/>
  <c r="AN48" i="81"/>
  <c r="AO48" i="81"/>
  <c r="AP48" i="81"/>
  <c r="AQ48" i="81"/>
  <c r="AP47" i="82" s="1"/>
  <c r="AR48" i="81"/>
  <c r="AS48" i="81"/>
  <c r="AT48" i="81"/>
  <c r="AS47" i="82" s="1"/>
  <c r="AU48" i="81"/>
  <c r="AV48" i="81"/>
  <c r="AW48" i="81"/>
  <c r="AX48" i="81"/>
  <c r="AW47" i="82" s="1"/>
  <c r="AY48" i="81"/>
  <c r="AZ48" i="81"/>
  <c r="BA48" i="81"/>
  <c r="BB48" i="81"/>
  <c r="BC48" i="81"/>
  <c r="BD48" i="81"/>
  <c r="BH48" i="81"/>
  <c r="BI48" i="81"/>
  <c r="BJ48" i="81"/>
  <c r="BK48" i="81"/>
  <c r="BL48" i="81"/>
  <c r="BM48" i="81"/>
  <c r="BN48" i="81"/>
  <c r="BM47" i="82" s="1"/>
  <c r="BO48" i="81"/>
  <c r="BP48" i="81"/>
  <c r="BQ48" i="81"/>
  <c r="BR48" i="81"/>
  <c r="BS48" i="81"/>
  <c r="BT48" i="81"/>
  <c r="BU48" i="81"/>
  <c r="BV48" i="81"/>
  <c r="BW48" i="81"/>
  <c r="BV47" i="82" s="1"/>
  <c r="BX48" i="81"/>
  <c r="BY48" i="81"/>
  <c r="BZ48" i="81"/>
  <c r="CA48" i="81"/>
  <c r="CB48" i="81"/>
  <c r="D49" i="81"/>
  <c r="E49" i="81"/>
  <c r="F49" i="81"/>
  <c r="G49" i="81"/>
  <c r="H49" i="81"/>
  <c r="I49" i="81"/>
  <c r="J49" i="81"/>
  <c r="K49" i="81"/>
  <c r="L49" i="81"/>
  <c r="M49" i="81"/>
  <c r="N49" i="81"/>
  <c r="O49" i="81"/>
  <c r="P49" i="81"/>
  <c r="Q49" i="81"/>
  <c r="R49" i="81"/>
  <c r="S49" i="81"/>
  <c r="T49" i="81"/>
  <c r="U49" i="81"/>
  <c r="V49" i="81"/>
  <c r="W49" i="81"/>
  <c r="X49" i="81"/>
  <c r="Y49" i="81"/>
  <c r="Z49" i="81"/>
  <c r="AA49" i="81"/>
  <c r="Z48" i="82" s="1"/>
  <c r="AB49" i="81"/>
  <c r="AC49" i="81"/>
  <c r="AB48" i="82" s="1"/>
  <c r="AD49" i="81"/>
  <c r="AE49" i="81"/>
  <c r="AF49" i="81"/>
  <c r="AG49" i="81"/>
  <c r="AH49" i="81"/>
  <c r="AI49" i="81"/>
  <c r="AJ49" i="81"/>
  <c r="AK49" i="81"/>
  <c r="AL49" i="81"/>
  <c r="AM49" i="81"/>
  <c r="AL48" i="82" s="1"/>
  <c r="AN49" i="81"/>
  <c r="AO49" i="81"/>
  <c r="AP49" i="81"/>
  <c r="AQ49" i="81"/>
  <c r="AP48" i="82" s="1"/>
  <c r="AR49" i="81"/>
  <c r="AS49" i="81"/>
  <c r="AT49" i="81"/>
  <c r="AS48" i="82" s="1"/>
  <c r="AU49" i="81"/>
  <c r="AV49" i="81"/>
  <c r="AW49" i="81"/>
  <c r="AX49" i="81"/>
  <c r="AW48" i="82" s="1"/>
  <c r="AY49" i="81"/>
  <c r="AZ49" i="81"/>
  <c r="BA49" i="81"/>
  <c r="BB49" i="81"/>
  <c r="BC49" i="81"/>
  <c r="BD49" i="81"/>
  <c r="BH49" i="81"/>
  <c r="BI49" i="81"/>
  <c r="BJ49" i="81"/>
  <c r="BK49" i="81"/>
  <c r="BL49" i="81"/>
  <c r="BM49" i="81"/>
  <c r="BN49" i="81"/>
  <c r="BM48" i="82" s="1"/>
  <c r="BO49" i="81"/>
  <c r="BP49" i="81"/>
  <c r="BQ49" i="81"/>
  <c r="BR49" i="81"/>
  <c r="BS49" i="81"/>
  <c r="BT49" i="81"/>
  <c r="BU49" i="81"/>
  <c r="BV49" i="81"/>
  <c r="BW49" i="81"/>
  <c r="BX49" i="81"/>
  <c r="BY49" i="81"/>
  <c r="BZ49" i="81"/>
  <c r="CA49" i="81"/>
  <c r="CB49" i="81"/>
  <c r="D50" i="81"/>
  <c r="E50" i="81"/>
  <c r="F50" i="81"/>
  <c r="G50" i="81"/>
  <c r="H50" i="81"/>
  <c r="I50" i="81"/>
  <c r="J50" i="81"/>
  <c r="K50" i="81"/>
  <c r="L50" i="81"/>
  <c r="M50" i="81"/>
  <c r="N50" i="81"/>
  <c r="O50" i="81"/>
  <c r="P50" i="81"/>
  <c r="Q50" i="81"/>
  <c r="R50" i="81"/>
  <c r="S50" i="81"/>
  <c r="T50" i="81"/>
  <c r="U50" i="81"/>
  <c r="V50" i="81"/>
  <c r="W50" i="81"/>
  <c r="X50" i="81"/>
  <c r="Y50" i="81"/>
  <c r="Z50" i="81"/>
  <c r="AA50" i="81"/>
  <c r="Z49" i="82" s="1"/>
  <c r="AB50" i="81"/>
  <c r="AC50" i="81"/>
  <c r="AB49" i="82" s="1"/>
  <c r="AD50" i="81"/>
  <c r="AE50" i="81"/>
  <c r="AF50" i="81"/>
  <c r="AG50" i="81"/>
  <c r="AH50" i="81"/>
  <c r="AI50" i="81"/>
  <c r="AJ50" i="81"/>
  <c r="AK50" i="81"/>
  <c r="AL50" i="81"/>
  <c r="AM50" i="81"/>
  <c r="AL49" i="82" s="1"/>
  <c r="AN50" i="81"/>
  <c r="AO50" i="81"/>
  <c r="AP50" i="81"/>
  <c r="AQ50" i="81"/>
  <c r="AR50" i="81"/>
  <c r="AS50" i="81"/>
  <c r="AT50" i="81"/>
  <c r="AU50" i="81"/>
  <c r="AV50" i="81"/>
  <c r="AW50" i="81"/>
  <c r="AX50" i="81"/>
  <c r="AY50" i="81"/>
  <c r="AZ50" i="81"/>
  <c r="AY49" i="82" s="1"/>
  <c r="BA50" i="81"/>
  <c r="BB50" i="81"/>
  <c r="BC50" i="81"/>
  <c r="BD50" i="81"/>
  <c r="BH50" i="81"/>
  <c r="BI50" i="81"/>
  <c r="BJ50" i="81"/>
  <c r="BK50" i="81"/>
  <c r="BL50" i="81"/>
  <c r="BM50" i="81"/>
  <c r="BN50" i="81"/>
  <c r="BM49" i="82" s="1"/>
  <c r="BO50" i="81"/>
  <c r="BP50" i="81"/>
  <c r="BQ50" i="81"/>
  <c r="BR50" i="81"/>
  <c r="BS50" i="81"/>
  <c r="BT50" i="81"/>
  <c r="BU50" i="81"/>
  <c r="BV50" i="81"/>
  <c r="BW50" i="81"/>
  <c r="BX50" i="81"/>
  <c r="BY50" i="81"/>
  <c r="BZ50" i="81"/>
  <c r="CA50" i="81"/>
  <c r="CB50" i="81"/>
  <c r="D51" i="81"/>
  <c r="E51" i="81"/>
  <c r="F51" i="81"/>
  <c r="G51" i="81"/>
  <c r="H51" i="81"/>
  <c r="I51" i="81"/>
  <c r="J51" i="81"/>
  <c r="K51" i="81"/>
  <c r="L51" i="81"/>
  <c r="M51" i="81"/>
  <c r="N51" i="81"/>
  <c r="O51" i="81"/>
  <c r="P51" i="81"/>
  <c r="Q51" i="81"/>
  <c r="R51" i="81"/>
  <c r="S51" i="81"/>
  <c r="T51" i="81"/>
  <c r="U51" i="81"/>
  <c r="V51" i="81"/>
  <c r="W51" i="81"/>
  <c r="X51" i="81"/>
  <c r="Y51" i="81"/>
  <c r="Z51" i="81"/>
  <c r="AA51" i="81"/>
  <c r="Z50" i="82" s="1"/>
  <c r="AB51" i="81"/>
  <c r="AC51" i="81"/>
  <c r="AB50" i="82" s="1"/>
  <c r="AD51" i="81"/>
  <c r="AE51" i="81"/>
  <c r="AF51" i="81"/>
  <c r="AE50" i="82" s="1"/>
  <c r="AG51" i="81"/>
  <c r="AH51" i="81"/>
  <c r="AI51" i="81"/>
  <c r="AJ51" i="81"/>
  <c r="AK51" i="81"/>
  <c r="AL51" i="81"/>
  <c r="AM51" i="81"/>
  <c r="AL50" i="82" s="1"/>
  <c r="AN51" i="81"/>
  <c r="AO51" i="81"/>
  <c r="AP51" i="81"/>
  <c r="AQ51" i="81"/>
  <c r="AR51" i="81"/>
  <c r="AS51" i="81"/>
  <c r="AT51" i="81"/>
  <c r="AS50" i="82" s="1"/>
  <c r="AU51" i="81"/>
  <c r="AV51" i="81"/>
  <c r="AU50" i="82" s="1"/>
  <c r="AW51" i="81"/>
  <c r="AV50" i="82" s="1"/>
  <c r="AX51" i="81"/>
  <c r="AW50" i="82" s="1"/>
  <c r="AY51" i="81"/>
  <c r="AZ51" i="81"/>
  <c r="AY50" i="82" s="1"/>
  <c r="BA51" i="81"/>
  <c r="AZ50" i="82" s="1"/>
  <c r="BB51" i="81"/>
  <c r="BC51" i="81"/>
  <c r="BD51" i="81"/>
  <c r="BH51" i="81"/>
  <c r="BI51" i="81"/>
  <c r="BJ51" i="81"/>
  <c r="BI50" i="82" s="1"/>
  <c r="BK51" i="81"/>
  <c r="BL51" i="81"/>
  <c r="BM51" i="81"/>
  <c r="BN51" i="81"/>
  <c r="BM50" i="82" s="1"/>
  <c r="BO51" i="81"/>
  <c r="BP51" i="81"/>
  <c r="BQ51" i="81"/>
  <c r="BR51" i="81"/>
  <c r="BS51" i="81"/>
  <c r="BT51" i="81"/>
  <c r="BU51" i="81"/>
  <c r="BV51" i="81"/>
  <c r="BW51" i="81"/>
  <c r="BV50" i="82" s="1"/>
  <c r="BX51" i="81"/>
  <c r="BY51" i="81"/>
  <c r="BX50" i="82" s="1"/>
  <c r="BZ51" i="81"/>
  <c r="CA51" i="81"/>
  <c r="CB51" i="81"/>
  <c r="D52" i="81"/>
  <c r="E52" i="81"/>
  <c r="F52" i="81"/>
  <c r="G52" i="81"/>
  <c r="H52" i="81"/>
  <c r="I52" i="81"/>
  <c r="J52" i="81"/>
  <c r="K52" i="81"/>
  <c r="L52" i="81"/>
  <c r="M52" i="81"/>
  <c r="N52" i="81"/>
  <c r="O52" i="81"/>
  <c r="P52" i="81"/>
  <c r="Q52" i="81"/>
  <c r="R52" i="81"/>
  <c r="S52" i="81"/>
  <c r="T52" i="81"/>
  <c r="U52" i="81"/>
  <c r="V52" i="81"/>
  <c r="W52" i="81"/>
  <c r="X52" i="81"/>
  <c r="Y52" i="81"/>
  <c r="Z52" i="81"/>
  <c r="AA52" i="81"/>
  <c r="AB52" i="81"/>
  <c r="AC52" i="81"/>
  <c r="AD52" i="81"/>
  <c r="AE52" i="81"/>
  <c r="AF52" i="81"/>
  <c r="AG52" i="81"/>
  <c r="AH52" i="81"/>
  <c r="AI52" i="81"/>
  <c r="AJ52" i="81"/>
  <c r="AK52" i="81"/>
  <c r="AL52" i="81"/>
  <c r="AM52" i="81"/>
  <c r="AN52" i="81"/>
  <c r="AO52" i="81"/>
  <c r="AP52" i="81"/>
  <c r="AQ52" i="81"/>
  <c r="AR52" i="81"/>
  <c r="AS52" i="81"/>
  <c r="AT52" i="81"/>
  <c r="AU52" i="81"/>
  <c r="AV52" i="81"/>
  <c r="AW52" i="81"/>
  <c r="AX52" i="81"/>
  <c r="AY52" i="81"/>
  <c r="AZ52" i="81"/>
  <c r="BA52" i="81"/>
  <c r="BB52" i="81"/>
  <c r="BC52" i="81"/>
  <c r="BD52" i="81"/>
  <c r="BH52" i="81"/>
  <c r="BI52" i="81"/>
  <c r="BJ52" i="81"/>
  <c r="BK52" i="81"/>
  <c r="BL52" i="81"/>
  <c r="BM52" i="81"/>
  <c r="BN52" i="81"/>
  <c r="BO52" i="81"/>
  <c r="BP52" i="81"/>
  <c r="BQ52" i="81"/>
  <c r="BR52" i="81"/>
  <c r="BS52" i="81"/>
  <c r="BT52" i="81"/>
  <c r="BU52" i="81"/>
  <c r="BV52" i="81"/>
  <c r="BU51" i="82" s="1"/>
  <c r="BW52" i="81"/>
  <c r="BX52" i="81"/>
  <c r="BY52" i="81"/>
  <c r="BZ52" i="81"/>
  <c r="CA52" i="81"/>
  <c r="CB52" i="81"/>
  <c r="D53" i="81"/>
  <c r="E53" i="81"/>
  <c r="F53" i="81"/>
  <c r="G53" i="81"/>
  <c r="H53" i="81"/>
  <c r="I53" i="81"/>
  <c r="J53" i="81"/>
  <c r="K53" i="81"/>
  <c r="L53" i="81"/>
  <c r="M53" i="81"/>
  <c r="N53" i="81"/>
  <c r="O53" i="81"/>
  <c r="P53" i="81"/>
  <c r="Q53" i="81"/>
  <c r="R53" i="81"/>
  <c r="S53" i="81"/>
  <c r="T53" i="81"/>
  <c r="U53" i="81"/>
  <c r="V53" i="81"/>
  <c r="W53" i="81"/>
  <c r="X53" i="81"/>
  <c r="Y53" i="81"/>
  <c r="Z53" i="81"/>
  <c r="AA53" i="81"/>
  <c r="AB53" i="81"/>
  <c r="AC53" i="81"/>
  <c r="AD53" i="81"/>
  <c r="AE53" i="81"/>
  <c r="AF53" i="81"/>
  <c r="AG53" i="81"/>
  <c r="AH53" i="81"/>
  <c r="AI53" i="81"/>
  <c r="AJ53" i="81"/>
  <c r="AK53" i="81"/>
  <c r="AL53" i="81"/>
  <c r="AM53" i="81"/>
  <c r="AN53" i="81"/>
  <c r="AO53" i="81"/>
  <c r="AP53" i="81"/>
  <c r="AQ53" i="81"/>
  <c r="AR53" i="81"/>
  <c r="AS53" i="81"/>
  <c r="AT53" i="81"/>
  <c r="AU53" i="81"/>
  <c r="AV53" i="81"/>
  <c r="AW53" i="81"/>
  <c r="AX53" i="81"/>
  <c r="AY53" i="81"/>
  <c r="AZ53" i="81"/>
  <c r="BA53" i="81"/>
  <c r="BB53" i="81"/>
  <c r="BC53" i="81"/>
  <c r="BD53" i="81"/>
  <c r="BH53" i="81"/>
  <c r="BI53" i="81"/>
  <c r="BJ53" i="81"/>
  <c r="BK53" i="81"/>
  <c r="BL53" i="81"/>
  <c r="BM53" i="81"/>
  <c r="BN53" i="81"/>
  <c r="BO53" i="81"/>
  <c r="BP53" i="81"/>
  <c r="BQ53" i="81"/>
  <c r="BR53" i="81"/>
  <c r="BS53" i="81"/>
  <c r="BT53" i="81"/>
  <c r="BU53" i="81"/>
  <c r="BV53" i="81"/>
  <c r="BW53" i="81"/>
  <c r="BX53" i="81"/>
  <c r="BY53" i="81"/>
  <c r="BZ53" i="81"/>
  <c r="CA53" i="81"/>
  <c r="CB53" i="81"/>
  <c r="D54" i="81"/>
  <c r="E54" i="81"/>
  <c r="F54" i="81"/>
  <c r="G54" i="81"/>
  <c r="H54" i="81"/>
  <c r="I54" i="81"/>
  <c r="J54" i="81"/>
  <c r="K54" i="81"/>
  <c r="L54" i="81"/>
  <c r="M54" i="81"/>
  <c r="N54" i="81"/>
  <c r="O54" i="81"/>
  <c r="P54" i="81"/>
  <c r="Q54" i="81"/>
  <c r="R54" i="81"/>
  <c r="S54" i="81"/>
  <c r="T54" i="81"/>
  <c r="U54" i="81"/>
  <c r="V54" i="81"/>
  <c r="W54" i="81"/>
  <c r="X54" i="81"/>
  <c r="Y54" i="81"/>
  <c r="Z54" i="81"/>
  <c r="AA54" i="81"/>
  <c r="AB54" i="81"/>
  <c r="AC54" i="81"/>
  <c r="AD54" i="81"/>
  <c r="AE54" i="81"/>
  <c r="AF54" i="81"/>
  <c r="AG54" i="81"/>
  <c r="AH54" i="81"/>
  <c r="AI54" i="81"/>
  <c r="AJ54" i="81"/>
  <c r="AK54" i="81"/>
  <c r="AL54" i="81"/>
  <c r="AM54" i="81"/>
  <c r="AN54" i="81"/>
  <c r="AO54" i="81"/>
  <c r="AP54" i="81"/>
  <c r="AQ54" i="81"/>
  <c r="AR54" i="81"/>
  <c r="AS54" i="81"/>
  <c r="AT54" i="81"/>
  <c r="AU54" i="81"/>
  <c r="AV54" i="81"/>
  <c r="AW54" i="81"/>
  <c r="AX54" i="81"/>
  <c r="AY54" i="81"/>
  <c r="AZ54" i="81"/>
  <c r="BA54" i="81"/>
  <c r="BB54" i="81"/>
  <c r="BC54" i="81"/>
  <c r="BD54" i="81"/>
  <c r="BH54" i="81"/>
  <c r="BI54" i="81"/>
  <c r="BJ54" i="81"/>
  <c r="BK54" i="81"/>
  <c r="BL54" i="81"/>
  <c r="BM54" i="81"/>
  <c r="BN54" i="81"/>
  <c r="BO54" i="81"/>
  <c r="BP54" i="81"/>
  <c r="BQ54" i="81"/>
  <c r="BR54" i="81"/>
  <c r="BS54" i="81"/>
  <c r="BT54" i="81"/>
  <c r="BU54" i="81"/>
  <c r="BV54" i="81"/>
  <c r="BW54" i="81"/>
  <c r="BV53" i="82" s="1"/>
  <c r="BX54" i="81"/>
  <c r="BY54" i="81"/>
  <c r="BZ54" i="81"/>
  <c r="CA54" i="81"/>
  <c r="CB54" i="81"/>
  <c r="D55" i="81"/>
  <c r="E55" i="81"/>
  <c r="F55" i="81"/>
  <c r="G55" i="81"/>
  <c r="H55" i="81"/>
  <c r="I55" i="81"/>
  <c r="J55" i="81"/>
  <c r="K55" i="81"/>
  <c r="L55" i="81"/>
  <c r="M55" i="81"/>
  <c r="N55" i="81"/>
  <c r="O55" i="81"/>
  <c r="P55" i="81"/>
  <c r="Q55" i="81"/>
  <c r="R55" i="81"/>
  <c r="S55" i="81"/>
  <c r="T55" i="81"/>
  <c r="U55" i="81"/>
  <c r="V55" i="81"/>
  <c r="W55" i="81"/>
  <c r="X55" i="81"/>
  <c r="Y55" i="81"/>
  <c r="Z55" i="81"/>
  <c r="AA55" i="81"/>
  <c r="AB55" i="81"/>
  <c r="AC55" i="81"/>
  <c r="AD55" i="81"/>
  <c r="AE55" i="81"/>
  <c r="AF55" i="81"/>
  <c r="AG55" i="81"/>
  <c r="AH55" i="81"/>
  <c r="AI55" i="81"/>
  <c r="AJ55" i="81"/>
  <c r="AK55" i="81"/>
  <c r="AL55" i="81"/>
  <c r="AM55" i="81"/>
  <c r="AL54" i="82" s="1"/>
  <c r="AN55" i="81"/>
  <c r="AO55" i="81"/>
  <c r="AP55" i="81"/>
  <c r="AQ55" i="81"/>
  <c r="AR55" i="81"/>
  <c r="AS55" i="81"/>
  <c r="AT55" i="81"/>
  <c r="AU55" i="81"/>
  <c r="AV55" i="81"/>
  <c r="AW55" i="81"/>
  <c r="AX55" i="81"/>
  <c r="AY55" i="81"/>
  <c r="AZ55" i="81"/>
  <c r="BA55" i="81"/>
  <c r="BB55" i="81"/>
  <c r="BC55" i="81"/>
  <c r="BD55" i="81"/>
  <c r="BH55" i="81"/>
  <c r="BI55" i="81"/>
  <c r="BJ55" i="81"/>
  <c r="BK55" i="81"/>
  <c r="BL55" i="81"/>
  <c r="BM55" i="81"/>
  <c r="BN55" i="81"/>
  <c r="BO55" i="81"/>
  <c r="BP55" i="81"/>
  <c r="BQ55" i="81"/>
  <c r="BR55" i="81"/>
  <c r="BS55" i="81"/>
  <c r="BT55" i="81"/>
  <c r="BU55" i="81"/>
  <c r="BV55" i="81"/>
  <c r="BW55" i="81"/>
  <c r="BX55" i="81"/>
  <c r="BY55" i="81"/>
  <c r="BZ55" i="81"/>
  <c r="CA55" i="81"/>
  <c r="CB55" i="81"/>
  <c r="D56" i="81"/>
  <c r="E56" i="81"/>
  <c r="F56" i="81"/>
  <c r="G56" i="81"/>
  <c r="H56" i="81"/>
  <c r="I56" i="81"/>
  <c r="J56" i="81"/>
  <c r="K56" i="81"/>
  <c r="L56" i="81"/>
  <c r="M56" i="81"/>
  <c r="N56" i="81"/>
  <c r="O56" i="81"/>
  <c r="P56" i="81"/>
  <c r="Q56" i="81"/>
  <c r="R56" i="81"/>
  <c r="S56" i="81"/>
  <c r="T56" i="81"/>
  <c r="U56" i="81"/>
  <c r="V56" i="81"/>
  <c r="W56" i="81"/>
  <c r="X56" i="81"/>
  <c r="Y56" i="81"/>
  <c r="Z56" i="81"/>
  <c r="AA56" i="81"/>
  <c r="Z55" i="82" s="1"/>
  <c r="AB56" i="81"/>
  <c r="AC56" i="81"/>
  <c r="AD56" i="81"/>
  <c r="AE56" i="81"/>
  <c r="AF56" i="81"/>
  <c r="AG56" i="81"/>
  <c r="AH56" i="81"/>
  <c r="AI56" i="81"/>
  <c r="AJ56" i="81"/>
  <c r="AK56" i="81"/>
  <c r="AL56" i="81"/>
  <c r="AM56" i="81"/>
  <c r="AL55" i="82" s="1"/>
  <c r="AN56" i="81"/>
  <c r="AO56" i="81"/>
  <c r="AP56" i="81"/>
  <c r="AQ56" i="81"/>
  <c r="AR56" i="81"/>
  <c r="AQ55" i="82" s="1"/>
  <c r="AS56" i="81"/>
  <c r="AT56" i="81"/>
  <c r="AU56" i="81"/>
  <c r="AV56" i="81"/>
  <c r="AW56" i="81"/>
  <c r="AX56" i="81"/>
  <c r="AY56" i="81"/>
  <c r="AZ56" i="81"/>
  <c r="AY55" i="82" s="1"/>
  <c r="BA56" i="81"/>
  <c r="AZ55" i="82" s="1"/>
  <c r="BB56" i="81"/>
  <c r="BC56" i="81"/>
  <c r="BD56" i="81"/>
  <c r="BH56" i="81"/>
  <c r="BI56" i="81"/>
  <c r="BJ56" i="81"/>
  <c r="BI55" i="82" s="1"/>
  <c r="BK56" i="81"/>
  <c r="BL56" i="81"/>
  <c r="BM56" i="81"/>
  <c r="BN56" i="81"/>
  <c r="BO56" i="81"/>
  <c r="BP56" i="81"/>
  <c r="BQ56" i="81"/>
  <c r="BR56" i="81"/>
  <c r="BS56" i="81"/>
  <c r="BT56" i="81"/>
  <c r="BU56" i="81"/>
  <c r="BV56" i="81"/>
  <c r="BU55" i="82" s="1"/>
  <c r="BW56" i="81"/>
  <c r="BV55" i="82" s="1"/>
  <c r="BX56" i="81"/>
  <c r="BY56" i="81"/>
  <c r="BZ56" i="81"/>
  <c r="CA56" i="81"/>
  <c r="CB56" i="81"/>
  <c r="D57" i="81"/>
  <c r="E57" i="81"/>
  <c r="F57" i="81"/>
  <c r="G57" i="81"/>
  <c r="H57" i="81"/>
  <c r="I57" i="81"/>
  <c r="J57" i="81"/>
  <c r="K57" i="81"/>
  <c r="L57" i="81"/>
  <c r="M57" i="81"/>
  <c r="N57" i="81"/>
  <c r="O57" i="81"/>
  <c r="P57" i="81"/>
  <c r="Q57" i="81"/>
  <c r="R57" i="81"/>
  <c r="S57" i="81"/>
  <c r="T57" i="81"/>
  <c r="U57" i="81"/>
  <c r="V57" i="81"/>
  <c r="W57" i="81"/>
  <c r="X57" i="81"/>
  <c r="Y57" i="81"/>
  <c r="X56" i="82" s="1"/>
  <c r="Z57" i="81"/>
  <c r="Y56" i="82" s="1"/>
  <c r="AA57" i="81"/>
  <c r="Z56" i="82" s="1"/>
  <c r="AB57" i="81"/>
  <c r="AC57" i="81"/>
  <c r="AB56" i="82" s="1"/>
  <c r="AD57" i="81"/>
  <c r="AE57" i="81"/>
  <c r="AF57" i="81"/>
  <c r="AE56" i="82" s="1"/>
  <c r="AG57" i="81"/>
  <c r="AH57" i="81"/>
  <c r="AI57" i="81"/>
  <c r="AJ57" i="81"/>
  <c r="AK57" i="81"/>
  <c r="AL57" i="81"/>
  <c r="AM57" i="81"/>
  <c r="AL56" i="82" s="1"/>
  <c r="AN57" i="81"/>
  <c r="AO57" i="81"/>
  <c r="AP57" i="81"/>
  <c r="AQ57" i="81"/>
  <c r="AP56" i="82" s="1"/>
  <c r="AR57" i="81"/>
  <c r="AQ56" i="82" s="1"/>
  <c r="AS57" i="81"/>
  <c r="AT57" i="81"/>
  <c r="AU57" i="81"/>
  <c r="AV57" i="81"/>
  <c r="AW57" i="81"/>
  <c r="AX57" i="81"/>
  <c r="AY57" i="81"/>
  <c r="AZ57" i="81"/>
  <c r="AY56" i="82" s="1"/>
  <c r="BA57" i="81"/>
  <c r="AZ56" i="82" s="1"/>
  <c r="BB57" i="81"/>
  <c r="BC57" i="81"/>
  <c r="BD57" i="81"/>
  <c r="BH57" i="81"/>
  <c r="BI57" i="81"/>
  <c r="BJ57" i="81"/>
  <c r="BI56" i="82" s="1"/>
  <c r="BK57" i="81"/>
  <c r="BL57" i="81"/>
  <c r="BM57" i="81"/>
  <c r="BN57" i="81"/>
  <c r="BO57" i="81"/>
  <c r="BP57" i="81"/>
  <c r="BQ57" i="81"/>
  <c r="BR57" i="81"/>
  <c r="BS57" i="81"/>
  <c r="BT57" i="81"/>
  <c r="BS56" i="82" s="1"/>
  <c r="BU57" i="81"/>
  <c r="BV57" i="81"/>
  <c r="BW57" i="81"/>
  <c r="BX57" i="81"/>
  <c r="BY57" i="81"/>
  <c r="BZ57" i="81"/>
  <c r="CA57" i="81"/>
  <c r="CB57" i="81"/>
  <c r="D58" i="81"/>
  <c r="E58" i="81"/>
  <c r="F58" i="81"/>
  <c r="G58" i="81"/>
  <c r="H58" i="81"/>
  <c r="I58" i="81"/>
  <c r="J58" i="81"/>
  <c r="K58" i="81"/>
  <c r="L58" i="81"/>
  <c r="M58" i="81"/>
  <c r="N58" i="81"/>
  <c r="O58" i="81"/>
  <c r="P58" i="81"/>
  <c r="Q58" i="81"/>
  <c r="R58" i="81"/>
  <c r="S58" i="81"/>
  <c r="T58" i="81"/>
  <c r="U58" i="81"/>
  <c r="V58" i="81"/>
  <c r="W58" i="81"/>
  <c r="X58" i="81"/>
  <c r="Y58" i="81"/>
  <c r="Z58" i="81"/>
  <c r="AA58" i="81"/>
  <c r="AB58" i="81"/>
  <c r="AC58" i="81"/>
  <c r="AB57" i="82" s="1"/>
  <c r="AD58" i="81"/>
  <c r="AE58" i="81"/>
  <c r="AF58" i="81"/>
  <c r="AE57" i="82" s="1"/>
  <c r="AG58" i="81"/>
  <c r="AH58" i="81"/>
  <c r="AI58" i="81"/>
  <c r="AJ58" i="81"/>
  <c r="AK58" i="81"/>
  <c r="AL58" i="81"/>
  <c r="AM58" i="81"/>
  <c r="AL57" i="82" s="1"/>
  <c r="AN58" i="81"/>
  <c r="AO58" i="81"/>
  <c r="AP58" i="81"/>
  <c r="AQ58" i="81"/>
  <c r="AP57" i="82" s="1"/>
  <c r="AR58" i="81"/>
  <c r="AS58" i="81"/>
  <c r="AT58" i="81"/>
  <c r="AS57" i="82" s="1"/>
  <c r="AU58" i="81"/>
  <c r="AV58" i="81"/>
  <c r="AW58" i="81"/>
  <c r="AX58" i="81"/>
  <c r="AW57" i="82" s="1"/>
  <c r="AY58" i="81"/>
  <c r="AZ58" i="81"/>
  <c r="BA58" i="81"/>
  <c r="BB58" i="81"/>
  <c r="BC58" i="81"/>
  <c r="BD58" i="81"/>
  <c r="BH58" i="81"/>
  <c r="BI58" i="81"/>
  <c r="BJ58" i="81"/>
  <c r="BI57" i="82" s="1"/>
  <c r="BK58" i="81"/>
  <c r="BL58" i="81"/>
  <c r="BM58" i="81"/>
  <c r="BN58" i="81"/>
  <c r="BO58" i="81"/>
  <c r="BP58" i="81"/>
  <c r="BQ58" i="81"/>
  <c r="BR58" i="81"/>
  <c r="BS58" i="81"/>
  <c r="BT58" i="81"/>
  <c r="BU58" i="81"/>
  <c r="BV58" i="81"/>
  <c r="BW58" i="81"/>
  <c r="BV57" i="82" s="1"/>
  <c r="BX58" i="81"/>
  <c r="BY58" i="81"/>
  <c r="BZ58" i="81"/>
  <c r="CA58" i="81"/>
  <c r="CB58" i="81"/>
  <c r="D59" i="81"/>
  <c r="E59" i="81"/>
  <c r="F59" i="81"/>
  <c r="G59" i="81"/>
  <c r="H59" i="81"/>
  <c r="I59" i="81"/>
  <c r="J59" i="81"/>
  <c r="K59" i="81"/>
  <c r="L59" i="81"/>
  <c r="M59" i="81"/>
  <c r="N59" i="81"/>
  <c r="O59" i="81"/>
  <c r="P59" i="81"/>
  <c r="Q59" i="81"/>
  <c r="R59" i="81"/>
  <c r="S59" i="81"/>
  <c r="T59" i="81"/>
  <c r="U59" i="81"/>
  <c r="V59" i="81"/>
  <c r="W59" i="81"/>
  <c r="X59" i="81"/>
  <c r="Y59" i="81"/>
  <c r="Z59" i="81"/>
  <c r="AA59" i="81"/>
  <c r="AB59" i="81"/>
  <c r="AC59" i="81"/>
  <c r="AD59" i="81"/>
  <c r="AE59" i="81"/>
  <c r="AF59" i="81"/>
  <c r="AG59" i="81"/>
  <c r="AH59" i="81"/>
  <c r="AI59" i="81"/>
  <c r="AJ59" i="81"/>
  <c r="AK59" i="81"/>
  <c r="AL59" i="81"/>
  <c r="AM59" i="81"/>
  <c r="AN59" i="81"/>
  <c r="AO59" i="81"/>
  <c r="AP59" i="81"/>
  <c r="AQ59" i="81"/>
  <c r="AP58" i="82" s="1"/>
  <c r="AR59" i="81"/>
  <c r="AS59" i="81"/>
  <c r="AT59" i="81"/>
  <c r="AU59" i="81"/>
  <c r="AV59" i="81"/>
  <c r="AW59" i="81"/>
  <c r="AX59" i="81"/>
  <c r="AY59" i="81"/>
  <c r="AZ59" i="81"/>
  <c r="BA59" i="81"/>
  <c r="BB59" i="81"/>
  <c r="BC59" i="81"/>
  <c r="BD59" i="81"/>
  <c r="BH59" i="81"/>
  <c r="BI59" i="81"/>
  <c r="BJ59" i="81"/>
  <c r="BK59" i="81"/>
  <c r="BL59" i="81"/>
  <c r="BM59" i="81"/>
  <c r="BN59" i="81"/>
  <c r="BO59" i="81"/>
  <c r="BP59" i="81"/>
  <c r="BQ59" i="81"/>
  <c r="BR59" i="81"/>
  <c r="BS59" i="81"/>
  <c r="BT59" i="81"/>
  <c r="BU59" i="81"/>
  <c r="BV59" i="81"/>
  <c r="BW59" i="81"/>
  <c r="BX59" i="81"/>
  <c r="BY59" i="81"/>
  <c r="BZ59" i="81"/>
  <c r="CA59" i="81"/>
  <c r="CB59" i="81"/>
  <c r="D60" i="81"/>
  <c r="E60" i="81"/>
  <c r="F60" i="81"/>
  <c r="G60" i="81"/>
  <c r="H60" i="81"/>
  <c r="I60" i="81"/>
  <c r="J60" i="81"/>
  <c r="K60" i="81"/>
  <c r="L60" i="81"/>
  <c r="M60" i="81"/>
  <c r="N60" i="81"/>
  <c r="O60" i="81"/>
  <c r="P60" i="81"/>
  <c r="Q60" i="81"/>
  <c r="R60" i="81"/>
  <c r="S60" i="81"/>
  <c r="T60" i="81"/>
  <c r="U60" i="81"/>
  <c r="V60" i="81"/>
  <c r="W60" i="81"/>
  <c r="X60" i="81"/>
  <c r="Y60" i="81"/>
  <c r="Z60" i="81"/>
  <c r="AA60" i="81"/>
  <c r="AB60" i="81"/>
  <c r="AC60" i="81"/>
  <c r="AD60" i="81"/>
  <c r="AE60" i="81"/>
  <c r="AF60" i="81"/>
  <c r="AG60" i="81"/>
  <c r="AH60" i="81"/>
  <c r="AI60" i="81"/>
  <c r="AJ60" i="81"/>
  <c r="AK60" i="81"/>
  <c r="AL60" i="81"/>
  <c r="AM60" i="81"/>
  <c r="AN60" i="81"/>
  <c r="AO60" i="81"/>
  <c r="AP60" i="81"/>
  <c r="AQ60" i="81"/>
  <c r="AR60" i="81"/>
  <c r="AS60" i="81"/>
  <c r="AT60" i="81"/>
  <c r="AU60" i="81"/>
  <c r="AV60" i="81"/>
  <c r="AW60" i="81"/>
  <c r="AX60" i="81"/>
  <c r="AY60" i="81"/>
  <c r="AZ60" i="81"/>
  <c r="BA60" i="81"/>
  <c r="BB60" i="81"/>
  <c r="BC60" i="81"/>
  <c r="BD60" i="81"/>
  <c r="BH60" i="81"/>
  <c r="BI60" i="81"/>
  <c r="BJ60" i="81"/>
  <c r="BK60" i="81"/>
  <c r="BL60" i="81"/>
  <c r="BM60" i="81"/>
  <c r="BN60" i="81"/>
  <c r="BO60" i="81"/>
  <c r="BP60" i="81"/>
  <c r="BQ60" i="81"/>
  <c r="BR60" i="81"/>
  <c r="BS60" i="81"/>
  <c r="BT60" i="81"/>
  <c r="BU60" i="81"/>
  <c r="BV60" i="81"/>
  <c r="BU59" i="82" s="1"/>
  <c r="BW60" i="81"/>
  <c r="BX60" i="81"/>
  <c r="BY60" i="81"/>
  <c r="BZ60" i="81"/>
  <c r="CA60" i="81"/>
  <c r="CB60" i="81"/>
  <c r="D61" i="81"/>
  <c r="E61" i="81"/>
  <c r="F61" i="81"/>
  <c r="G61" i="81"/>
  <c r="H61" i="81"/>
  <c r="I61" i="81"/>
  <c r="J61" i="81"/>
  <c r="K61" i="81"/>
  <c r="L61" i="81"/>
  <c r="M61" i="81"/>
  <c r="N61" i="81"/>
  <c r="O61" i="81"/>
  <c r="P61" i="81"/>
  <c r="Q61" i="81"/>
  <c r="R61" i="81"/>
  <c r="S61" i="81"/>
  <c r="T61" i="81"/>
  <c r="U61" i="81"/>
  <c r="V61" i="81"/>
  <c r="W61" i="81"/>
  <c r="X61" i="81"/>
  <c r="Y61" i="81"/>
  <c r="Z61" i="81"/>
  <c r="AA61" i="81"/>
  <c r="AB61" i="81"/>
  <c r="AC61" i="81"/>
  <c r="AB60" i="82" s="1"/>
  <c r="AD61" i="81"/>
  <c r="AE61" i="81"/>
  <c r="AF61" i="81"/>
  <c r="AG61" i="81"/>
  <c r="AH61" i="81"/>
  <c r="AI61" i="81"/>
  <c r="AJ61" i="81"/>
  <c r="AK61" i="81"/>
  <c r="AL61" i="81"/>
  <c r="AM61" i="81"/>
  <c r="AL60" i="82" s="1"/>
  <c r="AN61" i="81"/>
  <c r="AO61" i="81"/>
  <c r="AP61" i="81"/>
  <c r="AQ61" i="81"/>
  <c r="AR61" i="81"/>
  <c r="AS61" i="81"/>
  <c r="AT61" i="81"/>
  <c r="AS60" i="82" s="1"/>
  <c r="AU61" i="81"/>
  <c r="AV61" i="81"/>
  <c r="AW61" i="81"/>
  <c r="AV60" i="82" s="1"/>
  <c r="AX61" i="81"/>
  <c r="AW60" i="82" s="1"/>
  <c r="AY61" i="81"/>
  <c r="AZ61" i="81"/>
  <c r="BA61" i="81"/>
  <c r="BB61" i="81"/>
  <c r="BC61" i="81"/>
  <c r="BD61" i="81"/>
  <c r="BH61" i="81"/>
  <c r="BI61" i="81"/>
  <c r="BJ61" i="81"/>
  <c r="BK61" i="81"/>
  <c r="BL61" i="81"/>
  <c r="BK60" i="82" s="1"/>
  <c r="BM61" i="81"/>
  <c r="BN61" i="81"/>
  <c r="BM60" i="82" s="1"/>
  <c r="BO61" i="81"/>
  <c r="BP61" i="81"/>
  <c r="BQ61" i="81"/>
  <c r="BR61" i="81"/>
  <c r="BS61" i="81"/>
  <c r="BT61" i="81"/>
  <c r="BU61" i="81"/>
  <c r="BV61" i="81"/>
  <c r="BW61" i="81"/>
  <c r="BX61" i="81"/>
  <c r="BY61" i="81"/>
  <c r="BZ61" i="81"/>
  <c r="CA61" i="81"/>
  <c r="CB61" i="81"/>
  <c r="D62" i="81"/>
  <c r="E62" i="81"/>
  <c r="F62" i="81"/>
  <c r="G62" i="81"/>
  <c r="H62" i="81"/>
  <c r="I62" i="81"/>
  <c r="J62" i="81"/>
  <c r="K62" i="81"/>
  <c r="L62" i="81"/>
  <c r="M62" i="81"/>
  <c r="N62" i="81"/>
  <c r="O62" i="81"/>
  <c r="P62" i="81"/>
  <c r="Q62" i="81"/>
  <c r="R62" i="81"/>
  <c r="S62" i="81"/>
  <c r="T62" i="81"/>
  <c r="U62" i="81"/>
  <c r="V62" i="81"/>
  <c r="W62" i="81"/>
  <c r="X62" i="81"/>
  <c r="Y62" i="81"/>
  <c r="Z62" i="81"/>
  <c r="AA62" i="81"/>
  <c r="AB62" i="81"/>
  <c r="AC62" i="81"/>
  <c r="AB61" i="82" s="1"/>
  <c r="AD62" i="81"/>
  <c r="AE62" i="81"/>
  <c r="AF62" i="81"/>
  <c r="AE61" i="82" s="1"/>
  <c r="AG62" i="81"/>
  <c r="AH62" i="81"/>
  <c r="AI62" i="81"/>
  <c r="AJ62" i="81"/>
  <c r="AK62" i="81"/>
  <c r="AL62" i="81"/>
  <c r="AM62" i="81"/>
  <c r="AL61" i="82" s="1"/>
  <c r="AN62" i="81"/>
  <c r="AO62" i="81"/>
  <c r="AP62" i="81"/>
  <c r="AQ62" i="81"/>
  <c r="AP61" i="82" s="1"/>
  <c r="AR62" i="81"/>
  <c r="AS62" i="81"/>
  <c r="AT62" i="81"/>
  <c r="AS61" i="82" s="1"/>
  <c r="AU62" i="81"/>
  <c r="AV62" i="81"/>
  <c r="AU61" i="82" s="1"/>
  <c r="AW62" i="81"/>
  <c r="AV61" i="82" s="1"/>
  <c r="AX62" i="81"/>
  <c r="AW61" i="82" s="1"/>
  <c r="AY62" i="81"/>
  <c r="AZ62" i="81"/>
  <c r="BA62" i="81"/>
  <c r="BB62" i="81"/>
  <c r="BC62" i="81"/>
  <c r="BD62" i="81"/>
  <c r="BH62" i="81"/>
  <c r="BI62" i="81"/>
  <c r="BJ62" i="81"/>
  <c r="BK62" i="81"/>
  <c r="BL62" i="81"/>
  <c r="BM62" i="81"/>
  <c r="BN62" i="81"/>
  <c r="BM61" i="82" s="1"/>
  <c r="BO62" i="81"/>
  <c r="BP62" i="81"/>
  <c r="BQ62" i="81"/>
  <c r="BR62" i="81"/>
  <c r="BS62" i="81"/>
  <c r="BT62" i="81"/>
  <c r="BU62" i="81"/>
  <c r="BV62" i="81"/>
  <c r="BW62" i="81"/>
  <c r="BX62" i="81"/>
  <c r="BY62" i="81"/>
  <c r="BZ62" i="81"/>
  <c r="CA62" i="81"/>
  <c r="CB62" i="81"/>
  <c r="D63" i="81"/>
  <c r="E63" i="81"/>
  <c r="F63" i="81"/>
  <c r="G63" i="81"/>
  <c r="H63" i="81"/>
  <c r="I63" i="81"/>
  <c r="J63" i="81"/>
  <c r="K63" i="81"/>
  <c r="L63" i="81"/>
  <c r="M63" i="81"/>
  <c r="N63" i="81"/>
  <c r="O63" i="81"/>
  <c r="P63" i="81"/>
  <c r="Q63" i="81"/>
  <c r="R63" i="81"/>
  <c r="S63" i="81"/>
  <c r="T63" i="81"/>
  <c r="U63" i="81"/>
  <c r="V63" i="81"/>
  <c r="W63" i="81"/>
  <c r="X63" i="81"/>
  <c r="Y63" i="81"/>
  <c r="Z63" i="81"/>
  <c r="AA63" i="81"/>
  <c r="AB63" i="81"/>
  <c r="AC63" i="81"/>
  <c r="AB62" i="82" s="1"/>
  <c r="AD63" i="81"/>
  <c r="AE63" i="81"/>
  <c r="AF63" i="81"/>
  <c r="AE62" i="82" s="1"/>
  <c r="AG63" i="81"/>
  <c r="AH63" i="81"/>
  <c r="AI63" i="81"/>
  <c r="AJ63" i="81"/>
  <c r="AK63" i="81"/>
  <c r="AL63" i="81"/>
  <c r="AM63" i="81"/>
  <c r="AL62" i="82" s="1"/>
  <c r="AN63" i="81"/>
  <c r="AO63" i="81"/>
  <c r="AP63" i="81"/>
  <c r="AQ63" i="81"/>
  <c r="AP62" i="82" s="1"/>
  <c r="AR63" i="81"/>
  <c r="AS63" i="81"/>
  <c r="AT63" i="81"/>
  <c r="AS62" i="82" s="1"/>
  <c r="AU63" i="81"/>
  <c r="AV63" i="81"/>
  <c r="AW63" i="81"/>
  <c r="AX63" i="81"/>
  <c r="AW62" i="82" s="1"/>
  <c r="AY63" i="81"/>
  <c r="AZ63" i="81"/>
  <c r="BA63" i="81"/>
  <c r="BB63" i="81"/>
  <c r="BC63" i="81"/>
  <c r="BD63" i="81"/>
  <c r="BH63" i="81"/>
  <c r="BI63" i="81"/>
  <c r="BJ63" i="81"/>
  <c r="BK63" i="81"/>
  <c r="BL63" i="81"/>
  <c r="BM63" i="81"/>
  <c r="BN63" i="81"/>
  <c r="BM62" i="82" s="1"/>
  <c r="BO63" i="81"/>
  <c r="BP63" i="81"/>
  <c r="BQ63" i="81"/>
  <c r="BR63" i="81"/>
  <c r="BS63" i="81"/>
  <c r="BT63" i="81"/>
  <c r="BU63" i="81"/>
  <c r="BV63" i="81"/>
  <c r="BW63" i="81"/>
  <c r="BX63" i="81"/>
  <c r="BY63" i="81"/>
  <c r="BZ63" i="81"/>
  <c r="CA63" i="81"/>
  <c r="CB63" i="81"/>
  <c r="D64" i="81"/>
  <c r="E64" i="81"/>
  <c r="F64" i="81"/>
  <c r="G64" i="81"/>
  <c r="H64" i="81"/>
  <c r="I64" i="81"/>
  <c r="J64" i="81"/>
  <c r="K64" i="81"/>
  <c r="L64" i="81"/>
  <c r="M64" i="81"/>
  <c r="N64" i="81"/>
  <c r="O64" i="81"/>
  <c r="P64" i="81"/>
  <c r="Q64" i="81"/>
  <c r="R64" i="81"/>
  <c r="S64" i="81"/>
  <c r="T64" i="81"/>
  <c r="U64" i="81"/>
  <c r="V64" i="81"/>
  <c r="W64" i="81"/>
  <c r="X64" i="81"/>
  <c r="Y64" i="81"/>
  <c r="Z64" i="81"/>
  <c r="AA64" i="81"/>
  <c r="AB64" i="81"/>
  <c r="AC64" i="81"/>
  <c r="AB63" i="82" s="1"/>
  <c r="AD64" i="81"/>
  <c r="AE64" i="81"/>
  <c r="AF64" i="81"/>
  <c r="AG64" i="81"/>
  <c r="AH64" i="81"/>
  <c r="AI64" i="81"/>
  <c r="AJ64" i="81"/>
  <c r="AK64" i="81"/>
  <c r="AL64" i="81"/>
  <c r="AM64" i="81"/>
  <c r="AN64" i="81"/>
  <c r="AO64" i="81"/>
  <c r="AP64" i="81"/>
  <c r="AQ64" i="81"/>
  <c r="AR64" i="81"/>
  <c r="AS64" i="81"/>
  <c r="AT64" i="81"/>
  <c r="AU64" i="81"/>
  <c r="AV64" i="81"/>
  <c r="AW64" i="81"/>
  <c r="AX64" i="81"/>
  <c r="AY64" i="81"/>
  <c r="AZ64" i="81"/>
  <c r="BA64" i="81"/>
  <c r="BB64" i="81"/>
  <c r="BC64" i="81"/>
  <c r="BD64" i="81"/>
  <c r="BH64" i="81"/>
  <c r="BI64" i="81"/>
  <c r="BJ64" i="81"/>
  <c r="BK64" i="81"/>
  <c r="BL64" i="81"/>
  <c r="BM64" i="81"/>
  <c r="BN64" i="81"/>
  <c r="BO64" i="81"/>
  <c r="BP64" i="81"/>
  <c r="BQ64" i="81"/>
  <c r="BR64" i="81"/>
  <c r="BS64" i="81"/>
  <c r="BT64" i="81"/>
  <c r="BU64" i="81"/>
  <c r="BV64" i="81"/>
  <c r="BU63" i="82" s="1"/>
  <c r="BW64" i="81"/>
  <c r="BV63" i="82" s="1"/>
  <c r="BX64" i="81"/>
  <c r="BY64" i="81"/>
  <c r="BZ64" i="81"/>
  <c r="CA64" i="81"/>
  <c r="CB64" i="81"/>
  <c r="D65" i="81"/>
  <c r="E65" i="81"/>
  <c r="F65" i="81"/>
  <c r="G65" i="81"/>
  <c r="H65" i="81"/>
  <c r="I65" i="81"/>
  <c r="J65" i="81"/>
  <c r="K65" i="81"/>
  <c r="L65" i="81"/>
  <c r="M65" i="81"/>
  <c r="N65" i="81"/>
  <c r="O65" i="81"/>
  <c r="P65" i="81"/>
  <c r="Q65" i="81"/>
  <c r="R65" i="81"/>
  <c r="S65" i="81"/>
  <c r="T65" i="81"/>
  <c r="U65" i="81"/>
  <c r="V65" i="81"/>
  <c r="W65" i="81"/>
  <c r="X65" i="81"/>
  <c r="Y65" i="81"/>
  <c r="Z65" i="81"/>
  <c r="AA65" i="81"/>
  <c r="AB65" i="81"/>
  <c r="AC65" i="81"/>
  <c r="AD65" i="81"/>
  <c r="AE65" i="81"/>
  <c r="AF65" i="81"/>
  <c r="AG65" i="81"/>
  <c r="AH65" i="81"/>
  <c r="AI65" i="81"/>
  <c r="AJ65" i="81"/>
  <c r="AK65" i="81"/>
  <c r="AL65" i="81"/>
  <c r="AM65" i="81"/>
  <c r="AN65" i="81"/>
  <c r="AO65" i="81"/>
  <c r="AP65" i="81"/>
  <c r="AQ65" i="81"/>
  <c r="AR65" i="81"/>
  <c r="AS65" i="81"/>
  <c r="AT65" i="81"/>
  <c r="AU65" i="81"/>
  <c r="AV65" i="81"/>
  <c r="AW65" i="81"/>
  <c r="AX65" i="81"/>
  <c r="AY65" i="81"/>
  <c r="AZ65" i="81"/>
  <c r="BA65" i="81"/>
  <c r="BB65" i="81"/>
  <c r="BC65" i="81"/>
  <c r="BD65" i="81"/>
  <c r="BH65" i="81"/>
  <c r="BI65" i="81"/>
  <c r="BJ65" i="81"/>
  <c r="BK65" i="81"/>
  <c r="BL65" i="81"/>
  <c r="BM65" i="81"/>
  <c r="BN65" i="81"/>
  <c r="BO65" i="81"/>
  <c r="BP65" i="81"/>
  <c r="BQ65" i="81"/>
  <c r="BR65" i="81"/>
  <c r="BS65" i="81"/>
  <c r="BT65" i="81"/>
  <c r="BU65" i="81"/>
  <c r="BV65" i="81"/>
  <c r="BW65" i="81"/>
  <c r="BX65" i="81"/>
  <c r="BY65" i="81"/>
  <c r="BZ65" i="81"/>
  <c r="CA65" i="81"/>
  <c r="CB65" i="81"/>
  <c r="D66" i="81"/>
  <c r="E66" i="81"/>
  <c r="F66" i="81"/>
  <c r="G66" i="81"/>
  <c r="H66" i="81"/>
  <c r="I66" i="81"/>
  <c r="J66" i="81"/>
  <c r="K66" i="81"/>
  <c r="L66" i="81"/>
  <c r="M66" i="81"/>
  <c r="N66" i="81"/>
  <c r="O66" i="81"/>
  <c r="P66" i="81"/>
  <c r="Q66" i="81"/>
  <c r="R66" i="81"/>
  <c r="S66" i="81"/>
  <c r="T66" i="81"/>
  <c r="U66" i="81"/>
  <c r="V66" i="81"/>
  <c r="W66" i="81"/>
  <c r="X66" i="81"/>
  <c r="Y66" i="81"/>
  <c r="Z66" i="81"/>
  <c r="AA66" i="81"/>
  <c r="Z65" i="82" s="1"/>
  <c r="AB66" i="81"/>
  <c r="AC66" i="81"/>
  <c r="AB65" i="82" s="1"/>
  <c r="AD66" i="81"/>
  <c r="AE66" i="81"/>
  <c r="AF66" i="81"/>
  <c r="AG66" i="81"/>
  <c r="AH66" i="81"/>
  <c r="AI66" i="81"/>
  <c r="AJ66" i="81"/>
  <c r="AK66" i="81"/>
  <c r="AL66" i="81"/>
  <c r="AM66" i="81"/>
  <c r="AL65" i="82" s="1"/>
  <c r="AN66" i="81"/>
  <c r="AO66" i="81"/>
  <c r="AP66" i="81"/>
  <c r="AQ66" i="81"/>
  <c r="AR66" i="81"/>
  <c r="AS66" i="81"/>
  <c r="AT66" i="81"/>
  <c r="AU66" i="81"/>
  <c r="AV66" i="81"/>
  <c r="AW66" i="81"/>
  <c r="AX66" i="81"/>
  <c r="AY66" i="81"/>
  <c r="AZ66" i="81"/>
  <c r="BA66" i="81"/>
  <c r="BB66" i="81"/>
  <c r="BC66" i="81"/>
  <c r="BD66" i="81"/>
  <c r="BH66" i="81"/>
  <c r="BI66" i="81"/>
  <c r="BJ66" i="81"/>
  <c r="BK66" i="81"/>
  <c r="BL66" i="81"/>
  <c r="BM66" i="81"/>
  <c r="BN66" i="81"/>
  <c r="BO66" i="81"/>
  <c r="BP66" i="81"/>
  <c r="BQ66" i="81"/>
  <c r="BR66" i="81"/>
  <c r="BS66" i="81"/>
  <c r="BT66" i="81"/>
  <c r="BU66" i="81"/>
  <c r="BV66" i="81"/>
  <c r="BW66" i="81"/>
  <c r="BX66" i="81"/>
  <c r="BY66" i="81"/>
  <c r="BZ66" i="81"/>
  <c r="CA66" i="81"/>
  <c r="CB66" i="81"/>
  <c r="D67" i="81"/>
  <c r="E67" i="81"/>
  <c r="F67" i="81"/>
  <c r="G67" i="81"/>
  <c r="H67" i="81"/>
  <c r="I67" i="81"/>
  <c r="J67" i="81"/>
  <c r="K67" i="81"/>
  <c r="L67" i="81"/>
  <c r="M67" i="81"/>
  <c r="N67" i="81"/>
  <c r="O67" i="81"/>
  <c r="P67" i="81"/>
  <c r="Q67" i="81"/>
  <c r="R67" i="81"/>
  <c r="S67" i="81"/>
  <c r="T67" i="81"/>
  <c r="U67" i="81"/>
  <c r="V67" i="81"/>
  <c r="W67" i="81"/>
  <c r="X67" i="81"/>
  <c r="Y67" i="81"/>
  <c r="Z67" i="81"/>
  <c r="AA67" i="81"/>
  <c r="AB67" i="81"/>
  <c r="AC67" i="81"/>
  <c r="AB66" i="82" s="1"/>
  <c r="AD67" i="81"/>
  <c r="AE67" i="81"/>
  <c r="AF67" i="81"/>
  <c r="AG67" i="81"/>
  <c r="AH67" i="81"/>
  <c r="AI67" i="81"/>
  <c r="AJ67" i="81"/>
  <c r="AK67" i="81"/>
  <c r="AL67" i="81"/>
  <c r="AM67" i="81"/>
  <c r="AL66" i="82" s="1"/>
  <c r="AN67" i="81"/>
  <c r="AO67" i="81"/>
  <c r="AP67" i="81"/>
  <c r="AQ67" i="81"/>
  <c r="AP66" i="82" s="1"/>
  <c r="AR67" i="81"/>
  <c r="AS67" i="81"/>
  <c r="AT67" i="81"/>
  <c r="AS66" i="82" s="1"/>
  <c r="AU67" i="81"/>
  <c r="AV67" i="81"/>
  <c r="AW67" i="81"/>
  <c r="AV66" i="82" s="1"/>
  <c r="AX67" i="81"/>
  <c r="AW66" i="82" s="1"/>
  <c r="AY67" i="81"/>
  <c r="AZ67" i="81"/>
  <c r="BA67" i="81"/>
  <c r="BB67" i="81"/>
  <c r="BC67" i="81"/>
  <c r="BD67" i="81"/>
  <c r="BH67" i="81"/>
  <c r="BI67" i="81"/>
  <c r="BJ67" i="81"/>
  <c r="BK67" i="81"/>
  <c r="BL67" i="81"/>
  <c r="BM67" i="81"/>
  <c r="BN67" i="81"/>
  <c r="BM66" i="82" s="1"/>
  <c r="BO67" i="81"/>
  <c r="BP67" i="81"/>
  <c r="BQ67" i="81"/>
  <c r="BR67" i="81"/>
  <c r="BS67" i="81"/>
  <c r="BT67" i="81"/>
  <c r="BU67" i="81"/>
  <c r="BV67" i="81"/>
  <c r="BW67" i="81"/>
  <c r="BX67" i="81"/>
  <c r="BY67" i="81"/>
  <c r="BZ67" i="81"/>
  <c r="CA67" i="81"/>
  <c r="CB67" i="81"/>
  <c r="D68" i="81"/>
  <c r="E68" i="81"/>
  <c r="F68" i="81"/>
  <c r="G68" i="81"/>
  <c r="H68" i="81"/>
  <c r="I68" i="81"/>
  <c r="J68" i="81"/>
  <c r="K68" i="81"/>
  <c r="L68" i="81"/>
  <c r="M68" i="81"/>
  <c r="N68" i="81"/>
  <c r="O68" i="81"/>
  <c r="P68" i="81"/>
  <c r="Q68" i="81"/>
  <c r="R68" i="81"/>
  <c r="S68" i="81"/>
  <c r="T68" i="81"/>
  <c r="U68" i="81"/>
  <c r="V68" i="81"/>
  <c r="W68" i="81"/>
  <c r="X68" i="81"/>
  <c r="Y68" i="81"/>
  <c r="Z68" i="81"/>
  <c r="AA68" i="81"/>
  <c r="AB68" i="81"/>
  <c r="AC68" i="81"/>
  <c r="AD68" i="81"/>
  <c r="AE68" i="81"/>
  <c r="AF68" i="81"/>
  <c r="AG68" i="81"/>
  <c r="AH68" i="81"/>
  <c r="AI68" i="81"/>
  <c r="AJ68" i="81"/>
  <c r="AK68" i="81"/>
  <c r="AL68" i="81"/>
  <c r="AM68" i="81"/>
  <c r="AN68" i="81"/>
  <c r="AO68" i="81"/>
  <c r="AP68" i="81"/>
  <c r="AQ68" i="81"/>
  <c r="AR68" i="81"/>
  <c r="AS68" i="81"/>
  <c r="AT68" i="81"/>
  <c r="AU68" i="81"/>
  <c r="AV68" i="81"/>
  <c r="AW68" i="81"/>
  <c r="AX68" i="81"/>
  <c r="AY68" i="81"/>
  <c r="AZ68" i="81"/>
  <c r="BA68" i="81"/>
  <c r="BB68" i="81"/>
  <c r="BC68" i="81"/>
  <c r="BD68" i="81"/>
  <c r="BH68" i="81"/>
  <c r="BI68" i="81"/>
  <c r="BJ68" i="81"/>
  <c r="BK68" i="81"/>
  <c r="BL68" i="81"/>
  <c r="BM68" i="81"/>
  <c r="BN68" i="81"/>
  <c r="BO68" i="81"/>
  <c r="BP68" i="81"/>
  <c r="BQ68" i="81"/>
  <c r="BR68" i="81"/>
  <c r="BS68" i="81"/>
  <c r="BT68" i="81"/>
  <c r="BU68" i="81"/>
  <c r="BV68" i="81"/>
  <c r="BW68" i="81"/>
  <c r="BX68" i="81"/>
  <c r="BY68" i="81"/>
  <c r="BZ68" i="81"/>
  <c r="CA68" i="81"/>
  <c r="CB68" i="81"/>
  <c r="D69" i="81"/>
  <c r="E69" i="81"/>
  <c r="F69" i="81"/>
  <c r="G69" i="81"/>
  <c r="H69" i="81"/>
  <c r="I69" i="81"/>
  <c r="J69" i="81"/>
  <c r="K69" i="81"/>
  <c r="L69" i="81"/>
  <c r="M69" i="81"/>
  <c r="N69" i="81"/>
  <c r="O69" i="81"/>
  <c r="P69" i="81"/>
  <c r="Q69" i="81"/>
  <c r="R69" i="81"/>
  <c r="S69" i="81"/>
  <c r="T69" i="81"/>
  <c r="U69" i="81"/>
  <c r="V69" i="81"/>
  <c r="W69" i="81"/>
  <c r="X69" i="81"/>
  <c r="Y69" i="81"/>
  <c r="Z69" i="81"/>
  <c r="AA69" i="81"/>
  <c r="AB69" i="81"/>
  <c r="AC69" i="81"/>
  <c r="AB68" i="82" s="1"/>
  <c r="AD69" i="81"/>
  <c r="AE69" i="81"/>
  <c r="AF69" i="81"/>
  <c r="AG69" i="81"/>
  <c r="AH69" i="81"/>
  <c r="AI69" i="81"/>
  <c r="AJ69" i="81"/>
  <c r="AK69" i="81"/>
  <c r="AL69" i="81"/>
  <c r="AM69" i="81"/>
  <c r="AL68" i="82" s="1"/>
  <c r="AN69" i="81"/>
  <c r="AO69" i="81"/>
  <c r="AP69" i="81"/>
  <c r="AQ69" i="81"/>
  <c r="AP68" i="82" s="1"/>
  <c r="AR69" i="81"/>
  <c r="AS69" i="81"/>
  <c r="AT69" i="81"/>
  <c r="AS68" i="82" s="1"/>
  <c r="AU69" i="81"/>
  <c r="AV69" i="81"/>
  <c r="AW69" i="81"/>
  <c r="AX69" i="81"/>
  <c r="AW68" i="82" s="1"/>
  <c r="AY69" i="81"/>
  <c r="AZ69" i="81"/>
  <c r="BA69" i="81"/>
  <c r="BB69" i="81"/>
  <c r="BC69" i="81"/>
  <c r="BD69" i="81"/>
  <c r="BH69" i="81"/>
  <c r="BI69" i="81"/>
  <c r="BJ69" i="81"/>
  <c r="BK69" i="81"/>
  <c r="BL69" i="81"/>
  <c r="BM69" i="81"/>
  <c r="BN69" i="81"/>
  <c r="BO69" i="81"/>
  <c r="BP69" i="81"/>
  <c r="BQ69" i="81"/>
  <c r="BR69" i="81"/>
  <c r="BS69" i="81"/>
  <c r="BT69" i="81"/>
  <c r="BU69" i="81"/>
  <c r="BV69" i="81"/>
  <c r="BW69" i="81"/>
  <c r="BX69" i="81"/>
  <c r="BY69" i="81"/>
  <c r="BZ69" i="81"/>
  <c r="CA69" i="81"/>
  <c r="CB69" i="81"/>
  <c r="D70" i="81"/>
  <c r="E70" i="81"/>
  <c r="F70" i="81"/>
  <c r="G70" i="81"/>
  <c r="H70" i="81"/>
  <c r="I70" i="81"/>
  <c r="J70" i="81"/>
  <c r="K70" i="81"/>
  <c r="L70" i="81"/>
  <c r="M70" i="81"/>
  <c r="N70" i="81"/>
  <c r="O70" i="81"/>
  <c r="P70" i="81"/>
  <c r="Q70" i="81"/>
  <c r="R70" i="81"/>
  <c r="S70" i="81"/>
  <c r="T70" i="81"/>
  <c r="U70" i="81"/>
  <c r="V70" i="81"/>
  <c r="W70" i="81"/>
  <c r="X70" i="81"/>
  <c r="Y70" i="81"/>
  <c r="Z70" i="81"/>
  <c r="AA70" i="81"/>
  <c r="Z69" i="82" s="1"/>
  <c r="AB70" i="81"/>
  <c r="AC70" i="81"/>
  <c r="AB69" i="82" s="1"/>
  <c r="AD70" i="81"/>
  <c r="AE70" i="81"/>
  <c r="AF70" i="81"/>
  <c r="AG70" i="81"/>
  <c r="AH70" i="81"/>
  <c r="AI70" i="81"/>
  <c r="AJ70" i="81"/>
  <c r="AK70" i="81"/>
  <c r="AL70" i="81"/>
  <c r="AM70" i="81"/>
  <c r="AL69" i="82" s="1"/>
  <c r="AN70" i="81"/>
  <c r="AO70" i="81"/>
  <c r="AP70" i="81"/>
  <c r="AQ70" i="81"/>
  <c r="AR70" i="81"/>
  <c r="AS70" i="81"/>
  <c r="AT70" i="81"/>
  <c r="AS69" i="82" s="1"/>
  <c r="AU70" i="81"/>
  <c r="AV70" i="81"/>
  <c r="AU69" i="82" s="1"/>
  <c r="AW70" i="81"/>
  <c r="AV69" i="82" s="1"/>
  <c r="AX70" i="81"/>
  <c r="AW69" i="82" s="1"/>
  <c r="AY70" i="81"/>
  <c r="AZ70" i="81"/>
  <c r="AY69" i="82" s="1"/>
  <c r="BA70" i="81"/>
  <c r="AZ69" i="82" s="1"/>
  <c r="BB70" i="81"/>
  <c r="BC70" i="81"/>
  <c r="BD70" i="81"/>
  <c r="BH70" i="81"/>
  <c r="BI70" i="81"/>
  <c r="BJ70" i="81"/>
  <c r="BK70" i="81"/>
  <c r="BL70" i="81"/>
  <c r="BM70" i="81"/>
  <c r="BN70" i="81"/>
  <c r="BM69" i="82" s="1"/>
  <c r="BO70" i="81"/>
  <c r="BP70" i="81"/>
  <c r="BQ70" i="81"/>
  <c r="BR70" i="81"/>
  <c r="BS70" i="81"/>
  <c r="BT70" i="81"/>
  <c r="BU70" i="81"/>
  <c r="BV70" i="81"/>
  <c r="BW70" i="81"/>
  <c r="BV69" i="82" s="1"/>
  <c r="BX70" i="81"/>
  <c r="BY70" i="81"/>
  <c r="BZ70" i="81"/>
  <c r="CA70" i="81"/>
  <c r="CB70" i="81"/>
  <c r="D71" i="81"/>
  <c r="E71" i="81"/>
  <c r="F71" i="81"/>
  <c r="G71" i="81"/>
  <c r="H71" i="81"/>
  <c r="I71" i="81"/>
  <c r="J71" i="81"/>
  <c r="K71" i="81"/>
  <c r="L71" i="81"/>
  <c r="M71" i="81"/>
  <c r="N71" i="81"/>
  <c r="O71" i="81"/>
  <c r="P71" i="81"/>
  <c r="Q71" i="81"/>
  <c r="R71" i="81"/>
  <c r="S71" i="81"/>
  <c r="T71" i="81"/>
  <c r="U71" i="81"/>
  <c r="V71" i="81"/>
  <c r="W71" i="81"/>
  <c r="X71" i="81"/>
  <c r="Y71" i="81"/>
  <c r="Z71" i="81"/>
  <c r="AA71" i="81"/>
  <c r="AB71" i="81"/>
  <c r="AC71" i="81"/>
  <c r="AD71" i="81"/>
  <c r="AE71" i="81"/>
  <c r="AF71" i="81"/>
  <c r="AG71" i="81"/>
  <c r="AH71" i="81"/>
  <c r="AI71" i="81"/>
  <c r="AJ71" i="81"/>
  <c r="AK71" i="81"/>
  <c r="AL71" i="81"/>
  <c r="AM71" i="81"/>
  <c r="AN71" i="81"/>
  <c r="AO71" i="81"/>
  <c r="AP71" i="81"/>
  <c r="AQ71" i="81"/>
  <c r="AR71" i="81"/>
  <c r="AS71" i="81"/>
  <c r="AT71" i="81"/>
  <c r="AU71" i="81"/>
  <c r="AV71" i="81"/>
  <c r="AW71" i="81"/>
  <c r="AX71" i="81"/>
  <c r="AY71" i="81"/>
  <c r="AZ71" i="81"/>
  <c r="BA71" i="81"/>
  <c r="BB71" i="81"/>
  <c r="BC71" i="81"/>
  <c r="BD71" i="81"/>
  <c r="BH71" i="81"/>
  <c r="BI71" i="81"/>
  <c r="BJ71" i="81"/>
  <c r="BK71" i="81"/>
  <c r="BL71" i="81"/>
  <c r="BM71" i="81"/>
  <c r="BN71" i="81"/>
  <c r="BO71" i="81"/>
  <c r="BP71" i="81"/>
  <c r="BQ71" i="81"/>
  <c r="BR71" i="81"/>
  <c r="BS71" i="81"/>
  <c r="BT71" i="81"/>
  <c r="BU71" i="81"/>
  <c r="BV71" i="81"/>
  <c r="BW71" i="81"/>
  <c r="BX71" i="81"/>
  <c r="BY71" i="81"/>
  <c r="BZ71" i="81"/>
  <c r="CA71" i="81"/>
  <c r="CB71" i="81"/>
  <c r="D72" i="81"/>
  <c r="E72" i="81"/>
  <c r="F72" i="81"/>
  <c r="G72" i="81"/>
  <c r="H72" i="81"/>
  <c r="I72" i="81"/>
  <c r="J72" i="81"/>
  <c r="K72" i="81"/>
  <c r="L72" i="81"/>
  <c r="M72" i="81"/>
  <c r="N72" i="81"/>
  <c r="O72" i="81"/>
  <c r="P72" i="81"/>
  <c r="Q72" i="81"/>
  <c r="R72" i="81"/>
  <c r="S72" i="81"/>
  <c r="T72" i="81"/>
  <c r="U72" i="81"/>
  <c r="V72" i="81"/>
  <c r="W72" i="81"/>
  <c r="X72" i="81"/>
  <c r="Y72" i="81"/>
  <c r="Z72" i="81"/>
  <c r="AA72" i="81"/>
  <c r="AB72" i="81"/>
  <c r="AC72" i="81"/>
  <c r="AD72" i="81"/>
  <c r="AE72" i="81"/>
  <c r="AF72" i="81"/>
  <c r="AG72" i="81"/>
  <c r="AH72" i="81"/>
  <c r="AI72" i="81"/>
  <c r="AJ72" i="81"/>
  <c r="AK72" i="81"/>
  <c r="AL72" i="81"/>
  <c r="AM72" i="81"/>
  <c r="AN72" i="81"/>
  <c r="AO72" i="81"/>
  <c r="AP72" i="81"/>
  <c r="AQ72" i="81"/>
  <c r="AR72" i="81"/>
  <c r="AS72" i="81"/>
  <c r="AT72" i="81"/>
  <c r="AU72" i="81"/>
  <c r="AV72" i="81"/>
  <c r="AW72" i="81"/>
  <c r="AX72" i="81"/>
  <c r="AY72" i="81"/>
  <c r="AZ72" i="81"/>
  <c r="AY71" i="82" s="1"/>
  <c r="BA72" i="81"/>
  <c r="BB72" i="81"/>
  <c r="BC72" i="81"/>
  <c r="BD72" i="81"/>
  <c r="BH72" i="81"/>
  <c r="BI72" i="81"/>
  <c r="BJ72" i="81"/>
  <c r="BK72" i="81"/>
  <c r="BL72" i="81"/>
  <c r="BM72" i="81"/>
  <c r="BN72" i="81"/>
  <c r="BO72" i="81"/>
  <c r="BP72" i="81"/>
  <c r="BQ72" i="81"/>
  <c r="BR72" i="81"/>
  <c r="BS72" i="81"/>
  <c r="BT72" i="81"/>
  <c r="BU72" i="81"/>
  <c r="BV72" i="81"/>
  <c r="BU71" i="82" s="1"/>
  <c r="BW72" i="81"/>
  <c r="BV71" i="82" s="1"/>
  <c r="BX72" i="81"/>
  <c r="BY72" i="81"/>
  <c r="BZ72" i="81"/>
  <c r="CA72" i="81"/>
  <c r="CB72" i="81"/>
  <c r="D73" i="81"/>
  <c r="E73" i="81"/>
  <c r="F73" i="81"/>
  <c r="G73" i="81"/>
  <c r="H73" i="81"/>
  <c r="I73" i="81"/>
  <c r="J73" i="81"/>
  <c r="K73" i="81"/>
  <c r="L73" i="81"/>
  <c r="M73" i="81"/>
  <c r="N73" i="81"/>
  <c r="O73" i="81"/>
  <c r="P73" i="81"/>
  <c r="Q73" i="81"/>
  <c r="R73" i="81"/>
  <c r="S73" i="81"/>
  <c r="T73" i="81"/>
  <c r="U73" i="81"/>
  <c r="V73" i="81"/>
  <c r="W73" i="81"/>
  <c r="X73" i="81"/>
  <c r="Y73" i="81"/>
  <c r="Z73" i="81"/>
  <c r="AA73" i="81"/>
  <c r="Z72" i="82" s="1"/>
  <c r="AB73" i="81"/>
  <c r="AC73" i="81"/>
  <c r="AD73" i="81"/>
  <c r="AE73" i="81"/>
  <c r="AF73" i="81"/>
  <c r="AG73" i="81"/>
  <c r="AH73" i="81"/>
  <c r="AI73" i="81"/>
  <c r="AJ73" i="81"/>
  <c r="AK73" i="81"/>
  <c r="AL73" i="81"/>
  <c r="AM73" i="81"/>
  <c r="AL72" i="82" s="1"/>
  <c r="AN73" i="81"/>
  <c r="AO73" i="81"/>
  <c r="AP73" i="81"/>
  <c r="AQ73" i="81"/>
  <c r="AR73" i="81"/>
  <c r="AS73" i="81"/>
  <c r="AT73" i="81"/>
  <c r="AU73" i="81"/>
  <c r="AV73" i="81"/>
  <c r="AW73" i="81"/>
  <c r="AX73" i="81"/>
  <c r="AY73" i="81"/>
  <c r="AZ73" i="81"/>
  <c r="AY72" i="82" s="1"/>
  <c r="BA73" i="81"/>
  <c r="BB73" i="81"/>
  <c r="BC73" i="81"/>
  <c r="BD73" i="81"/>
  <c r="BH73" i="81"/>
  <c r="BI73" i="81"/>
  <c r="BJ73" i="81"/>
  <c r="BK73" i="81"/>
  <c r="BL73" i="81"/>
  <c r="BM73" i="81"/>
  <c r="BN73" i="81"/>
  <c r="BO73" i="81"/>
  <c r="BP73" i="81"/>
  <c r="BQ73" i="81"/>
  <c r="BR73" i="81"/>
  <c r="BS73" i="81"/>
  <c r="BT73" i="81"/>
  <c r="BU73" i="81"/>
  <c r="BV73" i="81"/>
  <c r="BU72" i="82" s="1"/>
  <c r="BW73" i="81"/>
  <c r="BX73" i="81"/>
  <c r="BY73" i="81"/>
  <c r="BZ73" i="81"/>
  <c r="CA73" i="81"/>
  <c r="CB73" i="81"/>
  <c r="D74" i="81"/>
  <c r="E74" i="81"/>
  <c r="F74" i="81"/>
  <c r="G74" i="81"/>
  <c r="H74" i="81"/>
  <c r="I74" i="81"/>
  <c r="J74" i="81"/>
  <c r="K74" i="81"/>
  <c r="L74" i="81"/>
  <c r="M74" i="81"/>
  <c r="N74" i="81"/>
  <c r="O74" i="81"/>
  <c r="P74" i="81"/>
  <c r="Q74" i="81"/>
  <c r="R74" i="81"/>
  <c r="S74" i="81"/>
  <c r="T74" i="81"/>
  <c r="U74" i="81"/>
  <c r="V74" i="81"/>
  <c r="W74" i="81"/>
  <c r="X74" i="81"/>
  <c r="Y74" i="81"/>
  <c r="Z74" i="81"/>
  <c r="AA74" i="81"/>
  <c r="AB74" i="81"/>
  <c r="AC74" i="81"/>
  <c r="AD74" i="81"/>
  <c r="AE74" i="81"/>
  <c r="AF74" i="81"/>
  <c r="AG74" i="81"/>
  <c r="AH74" i="81"/>
  <c r="AI74" i="81"/>
  <c r="AJ74" i="81"/>
  <c r="AK74" i="81"/>
  <c r="AL74" i="81"/>
  <c r="AM74" i="81"/>
  <c r="AN74" i="81"/>
  <c r="AO74" i="81"/>
  <c r="AP74" i="81"/>
  <c r="AQ74" i="81"/>
  <c r="AR74" i="81"/>
  <c r="AS74" i="81"/>
  <c r="AT74" i="81"/>
  <c r="AU74" i="81"/>
  <c r="AV74" i="81"/>
  <c r="AW74" i="81"/>
  <c r="AX74" i="81"/>
  <c r="AY74" i="81"/>
  <c r="AZ74" i="81"/>
  <c r="BA74" i="81"/>
  <c r="AZ73" i="82" s="1"/>
  <c r="BB74" i="81"/>
  <c r="BC74" i="81"/>
  <c r="BD74" i="81"/>
  <c r="BH74" i="81"/>
  <c r="BI74" i="81"/>
  <c r="BJ74" i="81"/>
  <c r="BI73" i="82" s="1"/>
  <c r="BK74" i="81"/>
  <c r="BL74" i="81"/>
  <c r="BM74" i="81"/>
  <c r="BN74" i="81"/>
  <c r="BO74" i="81"/>
  <c r="BP74" i="81"/>
  <c r="BQ74" i="81"/>
  <c r="BR74" i="81"/>
  <c r="BS74" i="81"/>
  <c r="BT74" i="81"/>
  <c r="BU74" i="81"/>
  <c r="BV74" i="81"/>
  <c r="BW74" i="81"/>
  <c r="BX74" i="81"/>
  <c r="BY74" i="81"/>
  <c r="BZ74" i="81"/>
  <c r="CA74" i="81"/>
  <c r="CB74" i="81"/>
  <c r="D75" i="81"/>
  <c r="E75" i="81"/>
  <c r="F75" i="81"/>
  <c r="G75" i="81"/>
  <c r="H75" i="81"/>
  <c r="I75" i="81"/>
  <c r="J75" i="81"/>
  <c r="K75" i="81"/>
  <c r="L75" i="81"/>
  <c r="M75" i="81"/>
  <c r="N75" i="81"/>
  <c r="O75" i="81"/>
  <c r="P75" i="81"/>
  <c r="Q75" i="81"/>
  <c r="R75" i="81"/>
  <c r="S75" i="81"/>
  <c r="T75" i="81"/>
  <c r="U75" i="81"/>
  <c r="V75" i="81"/>
  <c r="W75" i="81"/>
  <c r="X75" i="81"/>
  <c r="Y75" i="81"/>
  <c r="Z75" i="81"/>
  <c r="AA75" i="81"/>
  <c r="AB75" i="81"/>
  <c r="AC75" i="81"/>
  <c r="AD75" i="81"/>
  <c r="AE75" i="81"/>
  <c r="AF75" i="81"/>
  <c r="AG75" i="81"/>
  <c r="AH75" i="81"/>
  <c r="AI75" i="81"/>
  <c r="AJ75" i="81"/>
  <c r="AK75" i="81"/>
  <c r="AL75" i="81"/>
  <c r="AM75" i="81"/>
  <c r="AN75" i="81"/>
  <c r="AO75" i="81"/>
  <c r="AP75" i="81"/>
  <c r="AQ75" i="81"/>
  <c r="AR75" i="81"/>
  <c r="AS75" i="81"/>
  <c r="AT75" i="81"/>
  <c r="AU75" i="81"/>
  <c r="AV75" i="81"/>
  <c r="AW75" i="81"/>
  <c r="AX75" i="81"/>
  <c r="AY75" i="81"/>
  <c r="AZ75" i="81"/>
  <c r="BA75" i="81"/>
  <c r="BB75" i="81"/>
  <c r="BC75" i="81"/>
  <c r="BD75" i="81"/>
  <c r="BH75" i="81"/>
  <c r="BI75" i="81"/>
  <c r="BJ75" i="81"/>
  <c r="BK75" i="81"/>
  <c r="BL75" i="81"/>
  <c r="BM75" i="81"/>
  <c r="BN75" i="81"/>
  <c r="BO75" i="81"/>
  <c r="BP75" i="81"/>
  <c r="BQ75" i="81"/>
  <c r="BR75" i="81"/>
  <c r="BS75" i="81"/>
  <c r="BT75" i="81"/>
  <c r="BU75" i="81"/>
  <c r="BV75" i="81"/>
  <c r="BW75" i="81"/>
  <c r="BV74" i="82" s="1"/>
  <c r="BX75" i="81"/>
  <c r="BY75" i="81"/>
  <c r="BZ75" i="81"/>
  <c r="CA75" i="81"/>
  <c r="CB75" i="81"/>
  <c r="D76" i="81"/>
  <c r="E76" i="81"/>
  <c r="F76" i="81"/>
  <c r="G76" i="81"/>
  <c r="H76" i="81"/>
  <c r="I76" i="81"/>
  <c r="J76" i="81"/>
  <c r="K76" i="81"/>
  <c r="L76" i="81"/>
  <c r="M76" i="81"/>
  <c r="N76" i="81"/>
  <c r="O76" i="81"/>
  <c r="P76" i="81"/>
  <c r="Q76" i="81"/>
  <c r="R76" i="81"/>
  <c r="S76" i="81"/>
  <c r="T76" i="81"/>
  <c r="U76" i="81"/>
  <c r="V76" i="81"/>
  <c r="W76" i="81"/>
  <c r="X76" i="81"/>
  <c r="Y76" i="81"/>
  <c r="Z76" i="81"/>
  <c r="AA76" i="81"/>
  <c r="AB76" i="81"/>
  <c r="AC76" i="81"/>
  <c r="AD76" i="81"/>
  <c r="AE76" i="81"/>
  <c r="AF76" i="81"/>
  <c r="AG76" i="81"/>
  <c r="AH76" i="81"/>
  <c r="AI76" i="81"/>
  <c r="AJ76" i="81"/>
  <c r="AK76" i="81"/>
  <c r="AL76" i="81"/>
  <c r="AM76" i="81"/>
  <c r="AN76" i="81"/>
  <c r="AO76" i="81"/>
  <c r="AP76" i="81"/>
  <c r="AQ76" i="81"/>
  <c r="AR76" i="81"/>
  <c r="AS76" i="81"/>
  <c r="AT76" i="81"/>
  <c r="AU76" i="81"/>
  <c r="AV76" i="81"/>
  <c r="AW76" i="81"/>
  <c r="AX76" i="81"/>
  <c r="AY76" i="81"/>
  <c r="AZ76" i="81"/>
  <c r="BA76" i="81"/>
  <c r="BB76" i="81"/>
  <c r="BC76" i="81"/>
  <c r="BD76" i="81"/>
  <c r="BH76" i="81"/>
  <c r="BI76" i="81"/>
  <c r="BJ76" i="81"/>
  <c r="BK76" i="81"/>
  <c r="BL76" i="81"/>
  <c r="BM76" i="81"/>
  <c r="BN76" i="81"/>
  <c r="BO76" i="81"/>
  <c r="BP76" i="81"/>
  <c r="BQ76" i="81"/>
  <c r="BR76" i="81"/>
  <c r="BS76" i="81"/>
  <c r="BT76" i="81"/>
  <c r="BU76" i="81"/>
  <c r="BV76" i="81"/>
  <c r="BU75" i="82" s="1"/>
  <c r="BW76" i="81"/>
  <c r="BX76" i="81"/>
  <c r="BY76" i="81"/>
  <c r="BZ76" i="81"/>
  <c r="CA76" i="81"/>
  <c r="CB76" i="81"/>
  <c r="D77" i="81"/>
  <c r="E77" i="81"/>
  <c r="F77" i="81"/>
  <c r="G77" i="81"/>
  <c r="H77" i="81"/>
  <c r="I77" i="81"/>
  <c r="J77" i="81"/>
  <c r="K77" i="81"/>
  <c r="L77" i="81"/>
  <c r="M77" i="81"/>
  <c r="N77" i="81"/>
  <c r="O77" i="81"/>
  <c r="P77" i="81"/>
  <c r="Q77" i="81"/>
  <c r="R77" i="81"/>
  <c r="S77" i="81"/>
  <c r="T77" i="81"/>
  <c r="U77" i="81"/>
  <c r="V77" i="81"/>
  <c r="W77" i="81"/>
  <c r="X77" i="81"/>
  <c r="Y77" i="81"/>
  <c r="Z77" i="81"/>
  <c r="AA77" i="81"/>
  <c r="AB77" i="81"/>
  <c r="AC77" i="81"/>
  <c r="AB76" i="82" s="1"/>
  <c r="AD77" i="81"/>
  <c r="AE77" i="81"/>
  <c r="AF77" i="81"/>
  <c r="AG77" i="81"/>
  <c r="AH77" i="81"/>
  <c r="AI77" i="81"/>
  <c r="AJ77" i="81"/>
  <c r="AK77" i="81"/>
  <c r="AL77" i="81"/>
  <c r="AM77" i="81"/>
  <c r="AL76" i="82" s="1"/>
  <c r="AN77" i="81"/>
  <c r="AO77" i="81"/>
  <c r="AP77" i="81"/>
  <c r="AQ77" i="81"/>
  <c r="AP76" i="82" s="1"/>
  <c r="AR77" i="81"/>
  <c r="AS77" i="81"/>
  <c r="AT77" i="81"/>
  <c r="AS76" i="82" s="1"/>
  <c r="AU77" i="81"/>
  <c r="AV77" i="81"/>
  <c r="AW77" i="81"/>
  <c r="AX77" i="81"/>
  <c r="AW76" i="82" s="1"/>
  <c r="AY77" i="81"/>
  <c r="AZ77" i="81"/>
  <c r="BA77" i="81"/>
  <c r="BB77" i="81"/>
  <c r="BC77" i="81"/>
  <c r="BD77" i="81"/>
  <c r="BH77" i="81"/>
  <c r="BI77" i="81"/>
  <c r="BJ77" i="81"/>
  <c r="BK77" i="81"/>
  <c r="BL77" i="81"/>
  <c r="BM77" i="81"/>
  <c r="BN77" i="81"/>
  <c r="BO77" i="81"/>
  <c r="BP77" i="81"/>
  <c r="BQ77" i="81"/>
  <c r="BR77" i="81"/>
  <c r="BS77" i="81"/>
  <c r="BT77" i="81"/>
  <c r="BU77" i="81"/>
  <c r="BV77" i="81"/>
  <c r="BW77" i="81"/>
  <c r="BX77" i="81"/>
  <c r="BY77" i="81"/>
  <c r="BZ77" i="81"/>
  <c r="CA77" i="81"/>
  <c r="CB77" i="81"/>
  <c r="D78" i="81"/>
  <c r="E78" i="81"/>
  <c r="F78" i="81"/>
  <c r="G78" i="81"/>
  <c r="H78" i="81"/>
  <c r="I78" i="81"/>
  <c r="J78" i="81"/>
  <c r="K78" i="81"/>
  <c r="L78" i="81"/>
  <c r="M78" i="81"/>
  <c r="N78" i="81"/>
  <c r="O78" i="81"/>
  <c r="P78" i="81"/>
  <c r="Q78" i="81"/>
  <c r="R78" i="81"/>
  <c r="S78" i="81"/>
  <c r="T78" i="81"/>
  <c r="U78" i="81"/>
  <c r="V78" i="81"/>
  <c r="W78" i="81"/>
  <c r="X78" i="81"/>
  <c r="Y78" i="81"/>
  <c r="Z78" i="81"/>
  <c r="AA78" i="81"/>
  <c r="Z77" i="82" s="1"/>
  <c r="AB78" i="81"/>
  <c r="AC78" i="81"/>
  <c r="AB77" i="82" s="1"/>
  <c r="AD78" i="81"/>
  <c r="AE78" i="81"/>
  <c r="AF78" i="81"/>
  <c r="AE77" i="82" s="1"/>
  <c r="AG78" i="81"/>
  <c r="AH78" i="81"/>
  <c r="AI78" i="81"/>
  <c r="AJ78" i="81"/>
  <c r="AK78" i="81"/>
  <c r="AL78" i="81"/>
  <c r="AM78" i="81"/>
  <c r="AL77" i="82" s="1"/>
  <c r="AN78" i="81"/>
  <c r="AO78" i="81"/>
  <c r="AP78" i="81"/>
  <c r="AQ78" i="81"/>
  <c r="AP77" i="82" s="1"/>
  <c r="AR78" i="81"/>
  <c r="AS78" i="81"/>
  <c r="AT78" i="81"/>
  <c r="AS77" i="82" s="1"/>
  <c r="AU78" i="81"/>
  <c r="AV78" i="81"/>
  <c r="AU77" i="82" s="1"/>
  <c r="AW78" i="81"/>
  <c r="AV77" i="82" s="1"/>
  <c r="AX78" i="81"/>
  <c r="AW77" i="82" s="1"/>
  <c r="AY78" i="81"/>
  <c r="AZ78" i="81"/>
  <c r="BA78" i="81"/>
  <c r="BB78" i="81"/>
  <c r="BC78" i="81"/>
  <c r="BD78" i="81"/>
  <c r="BH78" i="81"/>
  <c r="BI78" i="81"/>
  <c r="BJ78" i="81"/>
  <c r="BI77" i="82" s="1"/>
  <c r="BK78" i="81"/>
  <c r="BL78" i="81"/>
  <c r="BM78" i="81"/>
  <c r="BN78" i="81"/>
  <c r="BM77" i="82" s="1"/>
  <c r="BO78" i="81"/>
  <c r="BP78" i="81"/>
  <c r="BQ78" i="81"/>
  <c r="BR78" i="81"/>
  <c r="BS78" i="81"/>
  <c r="BT78" i="81"/>
  <c r="BU78" i="81"/>
  <c r="BV78" i="81"/>
  <c r="BW78" i="81"/>
  <c r="BX78" i="81"/>
  <c r="BY78" i="81"/>
  <c r="BZ78" i="81"/>
  <c r="CA78" i="81"/>
  <c r="CB78" i="81"/>
  <c r="D79" i="81"/>
  <c r="E79" i="81"/>
  <c r="F79" i="81"/>
  <c r="G79" i="81"/>
  <c r="H79" i="81"/>
  <c r="I79" i="81"/>
  <c r="J79" i="81"/>
  <c r="K79" i="81"/>
  <c r="L79" i="81"/>
  <c r="M79" i="81"/>
  <c r="N79" i="81"/>
  <c r="O79" i="81"/>
  <c r="P79" i="81"/>
  <c r="Q79" i="81"/>
  <c r="R79" i="81"/>
  <c r="S79" i="81"/>
  <c r="T79" i="81"/>
  <c r="U79" i="81"/>
  <c r="V79" i="81"/>
  <c r="W79" i="81"/>
  <c r="X79" i="81"/>
  <c r="Y79" i="81"/>
  <c r="Z79" i="81"/>
  <c r="AA79" i="81"/>
  <c r="AB79" i="81"/>
  <c r="AC79" i="81"/>
  <c r="AD79" i="81"/>
  <c r="AE79" i="81"/>
  <c r="AF79" i="81"/>
  <c r="AG79" i="81"/>
  <c r="AH79" i="81"/>
  <c r="AI79" i="81"/>
  <c r="AJ79" i="81"/>
  <c r="AK79" i="81"/>
  <c r="AL79" i="81"/>
  <c r="AM79" i="81"/>
  <c r="AN79" i="81"/>
  <c r="AO79" i="81"/>
  <c r="AP79" i="81"/>
  <c r="AQ79" i="81"/>
  <c r="AR79" i="81"/>
  <c r="AS79" i="81"/>
  <c r="AT79" i="81"/>
  <c r="AU79" i="81"/>
  <c r="AV79" i="81"/>
  <c r="AW79" i="81"/>
  <c r="AX79" i="81"/>
  <c r="AY79" i="81"/>
  <c r="AZ79" i="81"/>
  <c r="BA79" i="81"/>
  <c r="BB79" i="81"/>
  <c r="BC79" i="81"/>
  <c r="BD79" i="81"/>
  <c r="BH79" i="81"/>
  <c r="BI79" i="81"/>
  <c r="BJ79" i="81"/>
  <c r="BK79" i="81"/>
  <c r="BL79" i="81"/>
  <c r="BM79" i="81"/>
  <c r="BN79" i="81"/>
  <c r="BO79" i="81"/>
  <c r="BP79" i="81"/>
  <c r="BQ79" i="81"/>
  <c r="BR79" i="81"/>
  <c r="BS79" i="81"/>
  <c r="BT79" i="81"/>
  <c r="BU79" i="81"/>
  <c r="BV79" i="81"/>
  <c r="BW79" i="81"/>
  <c r="BV78" i="82" s="1"/>
  <c r="BX79" i="81"/>
  <c r="BY79" i="81"/>
  <c r="BZ79" i="81"/>
  <c r="CA79" i="81"/>
  <c r="CB79" i="81"/>
  <c r="D80" i="81"/>
  <c r="E80" i="81"/>
  <c r="F80" i="81"/>
  <c r="G80" i="81"/>
  <c r="H80" i="81"/>
  <c r="I80" i="81"/>
  <c r="J80" i="81"/>
  <c r="K80" i="81"/>
  <c r="L80" i="81"/>
  <c r="M80" i="81"/>
  <c r="N80" i="81"/>
  <c r="O80" i="81"/>
  <c r="P80" i="81"/>
  <c r="Q80" i="81"/>
  <c r="R80" i="81"/>
  <c r="S80" i="81"/>
  <c r="T80" i="81"/>
  <c r="U80" i="81"/>
  <c r="V80" i="81"/>
  <c r="W80" i="81"/>
  <c r="X80" i="81"/>
  <c r="Y80" i="81"/>
  <c r="Z80" i="81"/>
  <c r="AA80" i="81"/>
  <c r="AB80" i="81"/>
  <c r="AC80" i="81"/>
  <c r="AD80" i="81"/>
  <c r="AE80" i="81"/>
  <c r="AF80" i="81"/>
  <c r="AG80" i="81"/>
  <c r="AH80" i="81"/>
  <c r="AI80" i="81"/>
  <c r="AJ80" i="81"/>
  <c r="AK80" i="81"/>
  <c r="AL80" i="81"/>
  <c r="AM80" i="81"/>
  <c r="AN80" i="81"/>
  <c r="AO80" i="81"/>
  <c r="AP80" i="81"/>
  <c r="AQ80" i="81"/>
  <c r="AR80" i="81"/>
  <c r="AS80" i="81"/>
  <c r="AT80" i="81"/>
  <c r="AU80" i="81"/>
  <c r="AV80" i="81"/>
  <c r="AW80" i="81"/>
  <c r="AX80" i="81"/>
  <c r="AY80" i="81"/>
  <c r="AZ80" i="81"/>
  <c r="BA80" i="81"/>
  <c r="BB80" i="81"/>
  <c r="BC80" i="81"/>
  <c r="BD80" i="81"/>
  <c r="BH80" i="81"/>
  <c r="BI80" i="81"/>
  <c r="BJ80" i="81"/>
  <c r="BK80" i="81"/>
  <c r="BL80" i="81"/>
  <c r="BM80" i="81"/>
  <c r="BN80" i="81"/>
  <c r="BO80" i="81"/>
  <c r="BP80" i="81"/>
  <c r="BQ80" i="81"/>
  <c r="BR80" i="81"/>
  <c r="BS80" i="81"/>
  <c r="BT80" i="81"/>
  <c r="BU80" i="81"/>
  <c r="BV80" i="81"/>
  <c r="BW80" i="81"/>
  <c r="BV79" i="82" s="1"/>
  <c r="BX80" i="81"/>
  <c r="BY80" i="81"/>
  <c r="BZ80" i="81"/>
  <c r="CA80" i="81"/>
  <c r="CB80" i="81"/>
  <c r="D81" i="81"/>
  <c r="E81" i="81"/>
  <c r="F81" i="81"/>
  <c r="G81" i="81"/>
  <c r="H81" i="81"/>
  <c r="I81" i="81"/>
  <c r="J81" i="81"/>
  <c r="K81" i="81"/>
  <c r="L81" i="81"/>
  <c r="M81" i="81"/>
  <c r="N81" i="81"/>
  <c r="O81" i="81"/>
  <c r="P81" i="81"/>
  <c r="Q81" i="81"/>
  <c r="R81" i="81"/>
  <c r="S81" i="81"/>
  <c r="T81" i="81"/>
  <c r="U81" i="81"/>
  <c r="V81" i="81"/>
  <c r="W81" i="81"/>
  <c r="X81" i="81"/>
  <c r="Y81" i="81"/>
  <c r="Z81" i="81"/>
  <c r="AA81" i="81"/>
  <c r="AB81" i="81"/>
  <c r="AC81" i="81"/>
  <c r="AB80" i="82" s="1"/>
  <c r="AD81" i="81"/>
  <c r="AE81" i="81"/>
  <c r="AF81" i="81"/>
  <c r="AG81" i="81"/>
  <c r="AH81" i="81"/>
  <c r="AI81" i="81"/>
  <c r="AJ81" i="81"/>
  <c r="AK81" i="81"/>
  <c r="AL81" i="81"/>
  <c r="AM81" i="81"/>
  <c r="AL80" i="82" s="1"/>
  <c r="AN81" i="81"/>
  <c r="AO81" i="81"/>
  <c r="AP81" i="81"/>
  <c r="AQ81" i="81"/>
  <c r="AR81" i="81"/>
  <c r="AS81" i="81"/>
  <c r="AT81" i="81"/>
  <c r="AS80" i="82" s="1"/>
  <c r="AU81" i="81"/>
  <c r="AV81" i="81"/>
  <c r="AW81" i="81"/>
  <c r="AX81" i="81"/>
  <c r="AY81" i="81"/>
  <c r="AZ81" i="81"/>
  <c r="BA81" i="81"/>
  <c r="BB81" i="81"/>
  <c r="BC81" i="81"/>
  <c r="BD81" i="81"/>
  <c r="BH81" i="81"/>
  <c r="BI81" i="81"/>
  <c r="BJ81" i="81"/>
  <c r="BK81" i="81"/>
  <c r="BL81" i="81"/>
  <c r="BM81" i="81"/>
  <c r="BN81" i="81"/>
  <c r="BO81" i="81"/>
  <c r="BP81" i="81"/>
  <c r="BQ81" i="81"/>
  <c r="BR81" i="81"/>
  <c r="BS81" i="81"/>
  <c r="BT81" i="81"/>
  <c r="BU81" i="81"/>
  <c r="BV81" i="81"/>
  <c r="BW81" i="81"/>
  <c r="BV80" i="82" s="1"/>
  <c r="BX81" i="81"/>
  <c r="BY81" i="81"/>
  <c r="BZ81" i="81"/>
  <c r="CA81" i="81"/>
  <c r="CB81" i="81"/>
  <c r="D82" i="81"/>
  <c r="E82" i="81"/>
  <c r="F82" i="81"/>
  <c r="G82" i="81"/>
  <c r="H82" i="81"/>
  <c r="I82" i="81"/>
  <c r="J82" i="81"/>
  <c r="K82" i="81"/>
  <c r="L82" i="81"/>
  <c r="M82" i="81"/>
  <c r="N82" i="81"/>
  <c r="O82" i="81"/>
  <c r="P82" i="81"/>
  <c r="Q82" i="81"/>
  <c r="R82" i="81"/>
  <c r="S82" i="81"/>
  <c r="T82" i="81"/>
  <c r="U82" i="81"/>
  <c r="V82" i="81"/>
  <c r="W82" i="81"/>
  <c r="X82" i="81"/>
  <c r="Y82" i="81"/>
  <c r="Z82" i="81"/>
  <c r="AA82" i="81"/>
  <c r="Z81" i="82" s="1"/>
  <c r="AB82" i="81"/>
  <c r="AC82" i="81"/>
  <c r="AD82" i="81"/>
  <c r="AE82" i="81"/>
  <c r="AF82" i="81"/>
  <c r="AG82" i="81"/>
  <c r="AH82" i="81"/>
  <c r="AI82" i="81"/>
  <c r="AJ82" i="81"/>
  <c r="AK82" i="81"/>
  <c r="AL82" i="81"/>
  <c r="AM82" i="81"/>
  <c r="AN82" i="81"/>
  <c r="AO82" i="81"/>
  <c r="AP82" i="81"/>
  <c r="AQ82" i="81"/>
  <c r="AR82" i="81"/>
  <c r="AS82" i="81"/>
  <c r="AT82" i="81"/>
  <c r="AU82" i="81"/>
  <c r="AV82" i="81"/>
  <c r="AU81" i="82" s="1"/>
  <c r="AW82" i="81"/>
  <c r="AV81" i="82" s="1"/>
  <c r="AX82" i="81"/>
  <c r="AY82" i="81"/>
  <c r="AZ82" i="81"/>
  <c r="BA82" i="81"/>
  <c r="BB82" i="81"/>
  <c r="BC82" i="81"/>
  <c r="BD82" i="81"/>
  <c r="BH82" i="81"/>
  <c r="BI82" i="81"/>
  <c r="BJ82" i="81"/>
  <c r="BK82" i="81"/>
  <c r="BL82" i="81"/>
  <c r="BM82" i="81"/>
  <c r="BN82" i="81"/>
  <c r="BO82" i="81"/>
  <c r="BP82" i="81"/>
  <c r="BQ82" i="81"/>
  <c r="BR82" i="81"/>
  <c r="BS82" i="81"/>
  <c r="BT82" i="81"/>
  <c r="BU82" i="81"/>
  <c r="BV82" i="81"/>
  <c r="BW82" i="81"/>
  <c r="BV81" i="82" s="1"/>
  <c r="BX82" i="81"/>
  <c r="BY82" i="81"/>
  <c r="BZ82" i="81"/>
  <c r="CA82" i="81"/>
  <c r="CB82" i="81"/>
  <c r="D83" i="81"/>
  <c r="E83" i="81"/>
  <c r="F83" i="81"/>
  <c r="G83" i="81"/>
  <c r="H83" i="81"/>
  <c r="I83" i="81"/>
  <c r="J83" i="81"/>
  <c r="K83" i="81"/>
  <c r="L83" i="81"/>
  <c r="M83" i="81"/>
  <c r="N83" i="81"/>
  <c r="O83" i="81"/>
  <c r="P83" i="81"/>
  <c r="Q83" i="81"/>
  <c r="R83" i="81"/>
  <c r="S83" i="81"/>
  <c r="T83" i="81"/>
  <c r="U83" i="81"/>
  <c r="V83" i="81"/>
  <c r="W83" i="81"/>
  <c r="X83" i="81"/>
  <c r="Y83" i="81"/>
  <c r="Z83" i="81"/>
  <c r="AA83" i="81"/>
  <c r="AB83" i="81"/>
  <c r="AC83" i="81"/>
  <c r="AB82" i="82" s="1"/>
  <c r="AD83" i="81"/>
  <c r="AE83" i="81"/>
  <c r="AF83" i="81"/>
  <c r="AE82" i="82" s="1"/>
  <c r="AG83" i="81"/>
  <c r="AH83" i="81"/>
  <c r="AI83" i="81"/>
  <c r="AJ83" i="81"/>
  <c r="AK83" i="81"/>
  <c r="AL83" i="81"/>
  <c r="AM83" i="81"/>
  <c r="AL82" i="82" s="1"/>
  <c r="AN83" i="81"/>
  <c r="AO83" i="81"/>
  <c r="AP83" i="81"/>
  <c r="AQ83" i="81"/>
  <c r="AP82" i="82" s="1"/>
  <c r="AR83" i="81"/>
  <c r="AS83" i="81"/>
  <c r="AT83" i="81"/>
  <c r="AS82" i="82" s="1"/>
  <c r="AU83" i="81"/>
  <c r="AV83" i="81"/>
  <c r="AW83" i="81"/>
  <c r="AV82" i="82" s="1"/>
  <c r="AX83" i="81"/>
  <c r="AW82" i="82" s="1"/>
  <c r="AY83" i="81"/>
  <c r="AZ83" i="81"/>
  <c r="BA83" i="81"/>
  <c r="BB83" i="81"/>
  <c r="BC83" i="81"/>
  <c r="BD83" i="81"/>
  <c r="BH83" i="81"/>
  <c r="BI83" i="81"/>
  <c r="BJ83" i="81"/>
  <c r="BI82" i="82" s="1"/>
  <c r="BK83" i="81"/>
  <c r="BL83" i="81"/>
  <c r="BM83" i="81"/>
  <c r="BN83" i="81"/>
  <c r="BM82" i="82" s="1"/>
  <c r="BO83" i="81"/>
  <c r="BP83" i="81"/>
  <c r="BQ83" i="81"/>
  <c r="BR83" i="81"/>
  <c r="BS83" i="81"/>
  <c r="BT83" i="81"/>
  <c r="BU83" i="81"/>
  <c r="BV83" i="81"/>
  <c r="BU82" i="82" s="1"/>
  <c r="BW83" i="81"/>
  <c r="BX83" i="81"/>
  <c r="BY83" i="81"/>
  <c r="BZ83" i="81"/>
  <c r="CA83" i="81"/>
  <c r="CB83" i="81"/>
  <c r="D84" i="81"/>
  <c r="E84" i="81"/>
  <c r="F84" i="81"/>
  <c r="G84" i="81"/>
  <c r="H84" i="81"/>
  <c r="I84" i="81"/>
  <c r="J84" i="81"/>
  <c r="K84" i="81"/>
  <c r="L84" i="81"/>
  <c r="M84" i="81"/>
  <c r="N84" i="81"/>
  <c r="O84" i="81"/>
  <c r="P84" i="81"/>
  <c r="Q84" i="81"/>
  <c r="R84" i="81"/>
  <c r="S84" i="81"/>
  <c r="T84" i="81"/>
  <c r="U84" i="81"/>
  <c r="V84" i="81"/>
  <c r="W84" i="81"/>
  <c r="X84" i="81"/>
  <c r="Y84" i="81"/>
  <c r="Z84" i="81"/>
  <c r="AA84" i="81"/>
  <c r="AB84" i="81"/>
  <c r="AC84" i="81"/>
  <c r="AB83" i="82" s="1"/>
  <c r="AD84" i="81"/>
  <c r="AE84" i="81"/>
  <c r="AF84" i="81"/>
  <c r="AE83" i="82" s="1"/>
  <c r="AG84" i="81"/>
  <c r="AH84" i="81"/>
  <c r="AI84" i="81"/>
  <c r="AJ84" i="81"/>
  <c r="AK84" i="81"/>
  <c r="AL84" i="81"/>
  <c r="AM84" i="81"/>
  <c r="AL83" i="82" s="1"/>
  <c r="AN84" i="81"/>
  <c r="AO84" i="81"/>
  <c r="AP84" i="81"/>
  <c r="AQ84" i="81"/>
  <c r="AP83" i="82" s="1"/>
  <c r="AR84" i="81"/>
  <c r="AS84" i="81"/>
  <c r="AT84" i="81"/>
  <c r="AS83" i="82" s="1"/>
  <c r="AU84" i="81"/>
  <c r="AV84" i="81"/>
  <c r="AU83" i="82" s="1"/>
  <c r="AW84" i="81"/>
  <c r="AV83" i="82" s="1"/>
  <c r="AX84" i="81"/>
  <c r="AW83" i="82" s="1"/>
  <c r="AY84" i="81"/>
  <c r="AZ84" i="81"/>
  <c r="BA84" i="81"/>
  <c r="BB84" i="81"/>
  <c r="BC84" i="81"/>
  <c r="BD84" i="81"/>
  <c r="BH84" i="81"/>
  <c r="BI84" i="81"/>
  <c r="BJ84" i="81"/>
  <c r="BI83" i="82" s="1"/>
  <c r="BK84" i="81"/>
  <c r="BL84" i="81"/>
  <c r="BM84" i="81"/>
  <c r="BN84" i="81"/>
  <c r="BM83" i="82" s="1"/>
  <c r="BO84" i="81"/>
  <c r="BP84" i="81"/>
  <c r="BQ84" i="81"/>
  <c r="BR84" i="81"/>
  <c r="BS84" i="81"/>
  <c r="BT84" i="81"/>
  <c r="BU84" i="81"/>
  <c r="BV84" i="81"/>
  <c r="BW84" i="81"/>
  <c r="BX84" i="81"/>
  <c r="BY84" i="81"/>
  <c r="BZ84" i="81"/>
  <c r="CA84" i="81"/>
  <c r="CB84" i="81"/>
  <c r="D85" i="81"/>
  <c r="E85" i="81"/>
  <c r="F85" i="81"/>
  <c r="G85" i="81"/>
  <c r="H85" i="81"/>
  <c r="I85" i="81"/>
  <c r="J85" i="81"/>
  <c r="K85" i="81"/>
  <c r="L85" i="81"/>
  <c r="M85" i="81"/>
  <c r="N85" i="81"/>
  <c r="O85" i="81"/>
  <c r="P85" i="81"/>
  <c r="Q85" i="81"/>
  <c r="R85" i="81"/>
  <c r="S85" i="81"/>
  <c r="T85" i="81"/>
  <c r="U85" i="81"/>
  <c r="V85" i="81"/>
  <c r="W85" i="81"/>
  <c r="X85" i="81"/>
  <c r="Y85" i="81"/>
  <c r="Z85" i="81"/>
  <c r="AA85" i="81"/>
  <c r="AB85" i="81"/>
  <c r="AC85" i="81"/>
  <c r="AB84" i="82" s="1"/>
  <c r="AD85" i="81"/>
  <c r="AE85" i="81"/>
  <c r="AF85" i="81"/>
  <c r="AE84" i="82" s="1"/>
  <c r="AG85" i="81"/>
  <c r="AH85" i="81"/>
  <c r="AI85" i="81"/>
  <c r="AJ85" i="81"/>
  <c r="AK85" i="81"/>
  <c r="AL85" i="81"/>
  <c r="AM85" i="81"/>
  <c r="AL84" i="82" s="1"/>
  <c r="AN85" i="81"/>
  <c r="AO85" i="81"/>
  <c r="AP85" i="81"/>
  <c r="AQ85" i="81"/>
  <c r="AP84" i="82" s="1"/>
  <c r="AR85" i="81"/>
  <c r="AS85" i="81"/>
  <c r="AT85" i="81"/>
  <c r="AS84" i="82" s="1"/>
  <c r="AU85" i="81"/>
  <c r="AV85" i="81"/>
  <c r="AW85" i="81"/>
  <c r="AX85" i="81"/>
  <c r="AW84" i="82" s="1"/>
  <c r="AY85" i="81"/>
  <c r="AZ85" i="81"/>
  <c r="BA85" i="81"/>
  <c r="BB85" i="81"/>
  <c r="BC85" i="81"/>
  <c r="BD85" i="81"/>
  <c r="BH85" i="81"/>
  <c r="BI85" i="81"/>
  <c r="BJ85" i="81"/>
  <c r="BK85" i="81"/>
  <c r="BL85" i="81"/>
  <c r="BM85" i="81"/>
  <c r="BN85" i="81"/>
  <c r="BO85" i="81"/>
  <c r="BP85" i="81"/>
  <c r="BQ85" i="81"/>
  <c r="BR85" i="81"/>
  <c r="BS85" i="81"/>
  <c r="BT85" i="81"/>
  <c r="BU85" i="81"/>
  <c r="BV85" i="81"/>
  <c r="BW85" i="81"/>
  <c r="BX85" i="81"/>
  <c r="BY85" i="81"/>
  <c r="BZ85" i="81"/>
  <c r="CA85" i="81"/>
  <c r="CB85" i="81"/>
  <c r="D86" i="81"/>
  <c r="E86" i="81"/>
  <c r="F86" i="81"/>
  <c r="G86" i="81"/>
  <c r="H86" i="81"/>
  <c r="I86" i="81"/>
  <c r="J86" i="81"/>
  <c r="K86" i="81"/>
  <c r="L86" i="81"/>
  <c r="M86" i="81"/>
  <c r="N86" i="81"/>
  <c r="O86" i="81"/>
  <c r="P86" i="81"/>
  <c r="Q86" i="81"/>
  <c r="R86" i="81"/>
  <c r="S86" i="81"/>
  <c r="T86" i="81"/>
  <c r="U86" i="81"/>
  <c r="V86" i="81"/>
  <c r="W86" i="81"/>
  <c r="X86" i="81"/>
  <c r="Y86" i="81"/>
  <c r="Z86" i="81"/>
  <c r="AA86" i="81"/>
  <c r="AB86" i="81"/>
  <c r="AC86" i="81"/>
  <c r="AD86" i="81"/>
  <c r="AE86" i="81"/>
  <c r="AF86" i="81"/>
  <c r="AG86" i="81"/>
  <c r="AH86" i="81"/>
  <c r="AI86" i="81"/>
  <c r="AJ86" i="81"/>
  <c r="AK86" i="81"/>
  <c r="AL86" i="81"/>
  <c r="AM86" i="81"/>
  <c r="AN86" i="81"/>
  <c r="AO86" i="81"/>
  <c r="AP86" i="81"/>
  <c r="AQ86" i="81"/>
  <c r="AR86" i="81"/>
  <c r="AS86" i="81"/>
  <c r="AT86" i="81"/>
  <c r="AU86" i="81"/>
  <c r="AV86" i="81"/>
  <c r="AW86" i="81"/>
  <c r="AX86" i="81"/>
  <c r="AW85" i="82" s="1"/>
  <c r="AY86" i="81"/>
  <c r="AZ86" i="81"/>
  <c r="BA86" i="81"/>
  <c r="AZ85" i="82" s="1"/>
  <c r="BB86" i="81"/>
  <c r="BC86" i="81"/>
  <c r="BD86" i="81"/>
  <c r="BH86" i="81"/>
  <c r="BI86" i="81"/>
  <c r="BJ86" i="81"/>
  <c r="BK86" i="81"/>
  <c r="BL86" i="81"/>
  <c r="BM86" i="81"/>
  <c r="BN86" i="81"/>
  <c r="BO86" i="81"/>
  <c r="BP86" i="81"/>
  <c r="BQ86" i="81"/>
  <c r="BR86" i="81"/>
  <c r="BS86" i="81"/>
  <c r="BT86" i="81"/>
  <c r="BU86" i="81"/>
  <c r="BV86" i="81"/>
  <c r="BW86" i="81"/>
  <c r="BV85" i="82" s="1"/>
  <c r="BX86" i="81"/>
  <c r="BY86" i="81"/>
  <c r="BZ86" i="81"/>
  <c r="CA86" i="81"/>
  <c r="CB86" i="81"/>
  <c r="D87" i="81"/>
  <c r="E87" i="81"/>
  <c r="F87" i="81"/>
  <c r="G87" i="81"/>
  <c r="H87" i="81"/>
  <c r="I87" i="81"/>
  <c r="J87" i="81"/>
  <c r="K87" i="81"/>
  <c r="L87" i="81"/>
  <c r="M87" i="81"/>
  <c r="N87" i="81"/>
  <c r="O87" i="81"/>
  <c r="P87" i="81"/>
  <c r="Q87" i="81"/>
  <c r="R87" i="81"/>
  <c r="S87" i="81"/>
  <c r="T87" i="81"/>
  <c r="U87" i="81"/>
  <c r="V87" i="81"/>
  <c r="W87" i="81"/>
  <c r="X87" i="81"/>
  <c r="Y87" i="81"/>
  <c r="Z87" i="81"/>
  <c r="AA87" i="81"/>
  <c r="AB87" i="81"/>
  <c r="AC87" i="81"/>
  <c r="AB86" i="82" s="1"/>
  <c r="AD87" i="81"/>
  <c r="AE87" i="81"/>
  <c r="AF87" i="81"/>
  <c r="AE86" i="82" s="1"/>
  <c r="AG87" i="81"/>
  <c r="AH87" i="81"/>
  <c r="AI87" i="81"/>
  <c r="AJ87" i="81"/>
  <c r="AK87" i="81"/>
  <c r="AL87" i="81"/>
  <c r="AM87" i="81"/>
  <c r="AL86" i="82" s="1"/>
  <c r="AN87" i="81"/>
  <c r="AO87" i="81"/>
  <c r="AP87" i="81"/>
  <c r="AQ87" i="81"/>
  <c r="AP86" i="82" s="1"/>
  <c r="AR87" i="81"/>
  <c r="AS87" i="81"/>
  <c r="AT87" i="81"/>
  <c r="AU87" i="81"/>
  <c r="AV87" i="81"/>
  <c r="AW87" i="81"/>
  <c r="AX87" i="81"/>
  <c r="AW86" i="82" s="1"/>
  <c r="AY87" i="81"/>
  <c r="AZ87" i="81"/>
  <c r="BA87" i="81"/>
  <c r="AZ86" i="82" s="1"/>
  <c r="BB87" i="81"/>
  <c r="BC87" i="81"/>
  <c r="BD87" i="81"/>
  <c r="BH87" i="81"/>
  <c r="BI87" i="81"/>
  <c r="BJ87" i="81"/>
  <c r="BK87" i="81"/>
  <c r="BL87" i="81"/>
  <c r="BM87" i="81"/>
  <c r="BN87" i="81"/>
  <c r="BM86" i="82" s="1"/>
  <c r="BO87" i="81"/>
  <c r="BP87" i="81"/>
  <c r="BQ87" i="81"/>
  <c r="BR87" i="81"/>
  <c r="BS87" i="81"/>
  <c r="BT87" i="81"/>
  <c r="BU87" i="81"/>
  <c r="BV87" i="81"/>
  <c r="BW87" i="81"/>
  <c r="BX87" i="81"/>
  <c r="BY87" i="81"/>
  <c r="BZ87" i="81"/>
  <c r="CA87" i="81"/>
  <c r="CB87" i="81"/>
  <c r="D88" i="81"/>
  <c r="E88" i="81"/>
  <c r="F88" i="81"/>
  <c r="G88" i="81"/>
  <c r="H88" i="81"/>
  <c r="I88" i="81"/>
  <c r="J88" i="81"/>
  <c r="K88" i="81"/>
  <c r="L88" i="81"/>
  <c r="M88" i="81"/>
  <c r="N88" i="81"/>
  <c r="O88" i="81"/>
  <c r="P88" i="81"/>
  <c r="Q88" i="81"/>
  <c r="R88" i="81"/>
  <c r="S88" i="81"/>
  <c r="T88" i="81"/>
  <c r="U88" i="81"/>
  <c r="V88" i="81"/>
  <c r="W88" i="81"/>
  <c r="X88" i="81"/>
  <c r="Y88" i="81"/>
  <c r="Z88" i="81"/>
  <c r="AA88" i="81"/>
  <c r="AB88" i="81"/>
  <c r="AC88" i="81"/>
  <c r="AB87" i="82" s="1"/>
  <c r="AD88" i="81"/>
  <c r="AE88" i="81"/>
  <c r="AF88" i="81"/>
  <c r="AG88" i="81"/>
  <c r="AH88" i="81"/>
  <c r="AI88" i="81"/>
  <c r="AJ88" i="81"/>
  <c r="AK88" i="81"/>
  <c r="AL88" i="81"/>
  <c r="AM88" i="81"/>
  <c r="AN88" i="81"/>
  <c r="AO88" i="81"/>
  <c r="AP88" i="81"/>
  <c r="AQ88" i="81"/>
  <c r="AR88" i="81"/>
  <c r="AS88" i="81"/>
  <c r="AT88" i="81"/>
  <c r="AU88" i="81"/>
  <c r="AV88" i="81"/>
  <c r="AW88" i="81"/>
  <c r="AV87" i="82" s="1"/>
  <c r="AX88" i="81"/>
  <c r="AW87" i="82" s="1"/>
  <c r="AY88" i="81"/>
  <c r="AZ88" i="81"/>
  <c r="BA88" i="81"/>
  <c r="BB88" i="81"/>
  <c r="BC88" i="81"/>
  <c r="BD88" i="81"/>
  <c r="BH88" i="81"/>
  <c r="BI88" i="81"/>
  <c r="BJ88" i="81"/>
  <c r="BK88" i="81"/>
  <c r="BL88" i="81"/>
  <c r="BM88" i="81"/>
  <c r="BN88" i="81"/>
  <c r="BO88" i="81"/>
  <c r="BP88" i="81"/>
  <c r="BQ88" i="81"/>
  <c r="BR88" i="81"/>
  <c r="BS88" i="81"/>
  <c r="BT88" i="81"/>
  <c r="BU88" i="81"/>
  <c r="BV88" i="81"/>
  <c r="BW88" i="81"/>
  <c r="BV87" i="82" s="1"/>
  <c r="BX88" i="81"/>
  <c r="BY88" i="81"/>
  <c r="BZ88" i="81"/>
  <c r="CA88" i="81"/>
  <c r="CB88" i="81"/>
  <c r="D89" i="81"/>
  <c r="E89" i="81"/>
  <c r="F89" i="81"/>
  <c r="G89" i="81"/>
  <c r="H89" i="81"/>
  <c r="I89" i="81"/>
  <c r="J89" i="81"/>
  <c r="K89" i="81"/>
  <c r="L89" i="81"/>
  <c r="M89" i="81"/>
  <c r="N89" i="81"/>
  <c r="O89" i="81"/>
  <c r="P89" i="81"/>
  <c r="Q89" i="81"/>
  <c r="R89" i="81"/>
  <c r="S89" i="81"/>
  <c r="T89" i="81"/>
  <c r="U89" i="81"/>
  <c r="V89" i="81"/>
  <c r="W89" i="81"/>
  <c r="X89" i="81"/>
  <c r="Y89" i="81"/>
  <c r="Z89" i="81"/>
  <c r="AA89" i="81"/>
  <c r="AB89" i="81"/>
  <c r="AC89" i="81"/>
  <c r="AD89" i="81"/>
  <c r="AE89" i="81"/>
  <c r="AF89" i="81"/>
  <c r="AE88" i="82" s="1"/>
  <c r="AG89" i="81"/>
  <c r="AH89" i="81"/>
  <c r="AI89" i="81"/>
  <c r="AJ89" i="81"/>
  <c r="AK89" i="81"/>
  <c r="AL89" i="81"/>
  <c r="AM89" i="81"/>
  <c r="AN89" i="81"/>
  <c r="AO89" i="81"/>
  <c r="AP89" i="81"/>
  <c r="AQ89" i="81"/>
  <c r="AR89" i="81"/>
  <c r="AS89" i="81"/>
  <c r="AT89" i="81"/>
  <c r="AU89" i="81"/>
  <c r="AV89" i="81"/>
  <c r="AW89" i="81"/>
  <c r="AX89" i="81"/>
  <c r="AY89" i="81"/>
  <c r="AZ89" i="81"/>
  <c r="BA89" i="81"/>
  <c r="BB89" i="81"/>
  <c r="BC89" i="81"/>
  <c r="BD89" i="81"/>
  <c r="BH89" i="81"/>
  <c r="BI89" i="81"/>
  <c r="BJ89" i="81"/>
  <c r="BK89" i="81"/>
  <c r="BL89" i="81"/>
  <c r="BM89" i="81"/>
  <c r="BN89" i="81"/>
  <c r="BO89" i="81"/>
  <c r="BP89" i="81"/>
  <c r="BQ89" i="81"/>
  <c r="BR89" i="81"/>
  <c r="BS89" i="81"/>
  <c r="BT89" i="81"/>
  <c r="BU89" i="81"/>
  <c r="BV89" i="81"/>
  <c r="BW89" i="81"/>
  <c r="BX89" i="81"/>
  <c r="BY89" i="81"/>
  <c r="BZ89" i="81"/>
  <c r="CA89" i="81"/>
  <c r="CB89" i="81"/>
  <c r="D90" i="81"/>
  <c r="E90" i="81"/>
  <c r="F90" i="81"/>
  <c r="G90" i="81"/>
  <c r="H90" i="81"/>
  <c r="I90" i="81"/>
  <c r="J90" i="81"/>
  <c r="K90" i="81"/>
  <c r="L90" i="81"/>
  <c r="M90" i="81"/>
  <c r="N90" i="81"/>
  <c r="O90" i="81"/>
  <c r="P90" i="81"/>
  <c r="Q90" i="81"/>
  <c r="R90" i="81"/>
  <c r="S90" i="81"/>
  <c r="T90" i="81"/>
  <c r="U90" i="81"/>
  <c r="V90" i="81"/>
  <c r="W90" i="81"/>
  <c r="X90" i="81"/>
  <c r="Y90" i="81"/>
  <c r="Z90" i="81"/>
  <c r="AA90" i="81"/>
  <c r="AB90" i="81"/>
  <c r="AC90" i="81"/>
  <c r="AD90" i="81"/>
  <c r="AE90" i="81"/>
  <c r="AF90" i="81"/>
  <c r="AG90" i="81"/>
  <c r="AH90" i="81"/>
  <c r="AI90" i="81"/>
  <c r="AJ90" i="81"/>
  <c r="AK90" i="81"/>
  <c r="AL90" i="81"/>
  <c r="AM90" i="81"/>
  <c r="AN90" i="81"/>
  <c r="AO90" i="81"/>
  <c r="AP90" i="81"/>
  <c r="AQ90" i="81"/>
  <c r="AR90" i="81"/>
  <c r="AS90" i="81"/>
  <c r="AT90" i="81"/>
  <c r="AU90" i="81"/>
  <c r="AV90" i="81"/>
  <c r="AW90" i="81"/>
  <c r="AX90" i="81"/>
  <c r="AY90" i="81"/>
  <c r="AZ90" i="81"/>
  <c r="BA90" i="81"/>
  <c r="BB90" i="81"/>
  <c r="BC90" i="81"/>
  <c r="BD90" i="81"/>
  <c r="BH90" i="81"/>
  <c r="BI90" i="81"/>
  <c r="BJ90" i="81"/>
  <c r="BK90" i="81"/>
  <c r="BL90" i="81"/>
  <c r="BM90" i="81"/>
  <c r="BN90" i="81"/>
  <c r="BO90" i="81"/>
  <c r="BP90" i="81"/>
  <c r="BQ90" i="81"/>
  <c r="BR90" i="81"/>
  <c r="BS90" i="81"/>
  <c r="BT90" i="81"/>
  <c r="BU90" i="81"/>
  <c r="BV90" i="81"/>
  <c r="BW90" i="81"/>
  <c r="BX90" i="81"/>
  <c r="BY90" i="81"/>
  <c r="BZ90" i="81"/>
  <c r="CA90" i="81"/>
  <c r="CB90" i="81"/>
  <c r="D91" i="81"/>
  <c r="E91" i="81"/>
  <c r="F91" i="81"/>
  <c r="G91" i="81"/>
  <c r="H91" i="81"/>
  <c r="I91" i="81"/>
  <c r="J91" i="81"/>
  <c r="K91" i="81"/>
  <c r="L91" i="81"/>
  <c r="M91" i="81"/>
  <c r="N91" i="81"/>
  <c r="O91" i="81"/>
  <c r="P91" i="81"/>
  <c r="Q91" i="81"/>
  <c r="R91" i="81"/>
  <c r="S91" i="81"/>
  <c r="T91" i="81"/>
  <c r="U91" i="81"/>
  <c r="V91" i="81"/>
  <c r="W91" i="81"/>
  <c r="X91" i="81"/>
  <c r="Y91" i="81"/>
  <c r="Z91" i="81"/>
  <c r="AA91" i="81"/>
  <c r="Z90" i="82" s="1"/>
  <c r="AB91" i="81"/>
  <c r="AC91" i="81"/>
  <c r="AB90" i="82" s="1"/>
  <c r="AD91" i="81"/>
  <c r="AE91" i="81"/>
  <c r="AF91" i="81"/>
  <c r="AE90" i="82" s="1"/>
  <c r="AG91" i="81"/>
  <c r="AH91" i="81"/>
  <c r="AI91" i="81"/>
  <c r="AJ91" i="81"/>
  <c r="AK91" i="81"/>
  <c r="AL91" i="81"/>
  <c r="AK90" i="82" s="1"/>
  <c r="AM91" i="81"/>
  <c r="AL90" i="82" s="1"/>
  <c r="AN91" i="81"/>
  <c r="AO91" i="81"/>
  <c r="AP91" i="81"/>
  <c r="AQ91" i="81"/>
  <c r="AR91" i="81"/>
  <c r="AS91" i="81"/>
  <c r="AT91" i="81"/>
  <c r="AU91" i="81"/>
  <c r="AV91" i="81"/>
  <c r="AU90" i="82" s="1"/>
  <c r="AW91" i="81"/>
  <c r="AV90" i="82" s="1"/>
  <c r="AX91" i="81"/>
  <c r="AW90" i="82" s="1"/>
  <c r="AY91" i="81"/>
  <c r="AZ91" i="81"/>
  <c r="AY90" i="82" s="1"/>
  <c r="BA91" i="81"/>
  <c r="BB91" i="81"/>
  <c r="BC91" i="81"/>
  <c r="BD91" i="81"/>
  <c r="BH91" i="81"/>
  <c r="BI91" i="81"/>
  <c r="BJ91" i="81"/>
  <c r="BI90" i="82" s="1"/>
  <c r="BK91" i="81"/>
  <c r="BL91" i="81"/>
  <c r="BK90" i="82" s="1"/>
  <c r="BM91" i="81"/>
  <c r="BN91" i="81"/>
  <c r="BM90" i="82" s="1"/>
  <c r="BO91" i="81"/>
  <c r="BP91" i="81"/>
  <c r="BQ91" i="81"/>
  <c r="BR91" i="81"/>
  <c r="BS91" i="81"/>
  <c r="BT91" i="81"/>
  <c r="BU91" i="81"/>
  <c r="BV91" i="81"/>
  <c r="BW91" i="81"/>
  <c r="BX91" i="81"/>
  <c r="BY91" i="81"/>
  <c r="BZ91" i="81"/>
  <c r="CA91" i="81"/>
  <c r="CB91" i="81"/>
  <c r="D92" i="81"/>
  <c r="E92" i="81"/>
  <c r="F92" i="81"/>
  <c r="G92" i="81"/>
  <c r="H92" i="81"/>
  <c r="I92" i="81"/>
  <c r="J92" i="81"/>
  <c r="K92" i="81"/>
  <c r="L92" i="81"/>
  <c r="M92" i="81"/>
  <c r="N92" i="81"/>
  <c r="O92" i="81"/>
  <c r="P92" i="81"/>
  <c r="Q92" i="81"/>
  <c r="R92" i="81"/>
  <c r="S92" i="81"/>
  <c r="T92" i="81"/>
  <c r="U92" i="81"/>
  <c r="V92" i="81"/>
  <c r="W92" i="81"/>
  <c r="X92" i="81"/>
  <c r="Y92" i="81"/>
  <c r="Z92" i="81"/>
  <c r="AA92" i="81"/>
  <c r="AB92" i="81"/>
  <c r="AC92" i="81"/>
  <c r="AB91" i="82" s="1"/>
  <c r="AD92" i="81"/>
  <c r="AE92" i="81"/>
  <c r="AF92" i="81"/>
  <c r="AE91" i="82" s="1"/>
  <c r="AG92" i="81"/>
  <c r="AH92" i="81"/>
  <c r="AI92" i="81"/>
  <c r="AJ92" i="81"/>
  <c r="AK92" i="81"/>
  <c r="AL92" i="81"/>
  <c r="AM92" i="81"/>
  <c r="AL91" i="82" s="1"/>
  <c r="AN92" i="81"/>
  <c r="AO92" i="81"/>
  <c r="AP92" i="81"/>
  <c r="AQ92" i="81"/>
  <c r="AP91" i="82" s="1"/>
  <c r="AR92" i="81"/>
  <c r="AQ91" i="82" s="1"/>
  <c r="AS92" i="81"/>
  <c r="AT92" i="81"/>
  <c r="AU92" i="81"/>
  <c r="AV92" i="81"/>
  <c r="AU91" i="82" s="1"/>
  <c r="AW92" i="81"/>
  <c r="AV91" i="82" s="1"/>
  <c r="AX92" i="81"/>
  <c r="AY92" i="81"/>
  <c r="AZ92" i="81"/>
  <c r="BA92" i="81"/>
  <c r="AZ91" i="82" s="1"/>
  <c r="BB92" i="81"/>
  <c r="BC92" i="81"/>
  <c r="BD92" i="81"/>
  <c r="BH92" i="81"/>
  <c r="BI92" i="81"/>
  <c r="BJ92" i="81"/>
  <c r="BI91" i="82" s="1"/>
  <c r="BK92" i="81"/>
  <c r="BL92" i="81"/>
  <c r="BM92" i="81"/>
  <c r="BN92" i="81"/>
  <c r="BO92" i="81"/>
  <c r="BN91" i="82" s="1"/>
  <c r="BP92" i="81"/>
  <c r="BQ92" i="81"/>
  <c r="BR92" i="81"/>
  <c r="BS92" i="81"/>
  <c r="BT92" i="81"/>
  <c r="BU92" i="81"/>
  <c r="BV92" i="81"/>
  <c r="BW92" i="81"/>
  <c r="BV91" i="82" s="1"/>
  <c r="BX92" i="81"/>
  <c r="BW91" i="82" s="1"/>
  <c r="BY92" i="81"/>
  <c r="BZ92" i="81"/>
  <c r="CA92" i="81"/>
  <c r="CB92" i="81"/>
  <c r="D93" i="81"/>
  <c r="E93" i="81"/>
  <c r="F93" i="81"/>
  <c r="G93" i="81"/>
  <c r="H93" i="81"/>
  <c r="I93" i="81"/>
  <c r="J93" i="81"/>
  <c r="K93" i="81"/>
  <c r="L93" i="81"/>
  <c r="M93" i="81"/>
  <c r="N93" i="81"/>
  <c r="O93" i="81"/>
  <c r="P93" i="81"/>
  <c r="Q93" i="81"/>
  <c r="R93" i="81"/>
  <c r="S93" i="81"/>
  <c r="T93" i="81"/>
  <c r="U93" i="81"/>
  <c r="V93" i="81"/>
  <c r="W93" i="81"/>
  <c r="X93" i="81"/>
  <c r="Y93" i="81"/>
  <c r="Z93" i="81"/>
  <c r="AA93" i="81"/>
  <c r="Z92" i="82" s="1"/>
  <c r="AB93" i="81"/>
  <c r="AC93" i="81"/>
  <c r="AB92" i="82" s="1"/>
  <c r="AD93" i="81"/>
  <c r="AE93" i="81"/>
  <c r="AF93" i="81"/>
  <c r="AE92" i="82" s="1"/>
  <c r="AG93" i="81"/>
  <c r="AH93" i="81"/>
  <c r="AI93" i="81"/>
  <c r="AJ93" i="81"/>
  <c r="AK93" i="81"/>
  <c r="AL93" i="81"/>
  <c r="AM93" i="81"/>
  <c r="AL92" i="82" s="1"/>
  <c r="AN93" i="81"/>
  <c r="AO93" i="81"/>
  <c r="AP93" i="81"/>
  <c r="AQ93" i="81"/>
  <c r="AP92" i="82" s="1"/>
  <c r="AR93" i="81"/>
  <c r="AS93" i="81"/>
  <c r="AT93" i="81"/>
  <c r="AU93" i="81"/>
  <c r="AV93" i="81"/>
  <c r="AU92" i="82" s="1"/>
  <c r="AW93" i="81"/>
  <c r="AV92" i="82" s="1"/>
  <c r="AX93" i="81"/>
  <c r="AY93" i="81"/>
  <c r="AZ93" i="81"/>
  <c r="BA93" i="81"/>
  <c r="BB93" i="81"/>
  <c r="BC93" i="81"/>
  <c r="BD93" i="81"/>
  <c r="BH93" i="81"/>
  <c r="BI93" i="81"/>
  <c r="BJ93" i="81"/>
  <c r="BK93" i="81"/>
  <c r="BL93" i="81"/>
  <c r="BM93" i="81"/>
  <c r="BN93" i="81"/>
  <c r="BO93" i="81"/>
  <c r="BP93" i="81"/>
  <c r="BQ93" i="81"/>
  <c r="BR93" i="81"/>
  <c r="BS93" i="81"/>
  <c r="BT93" i="81"/>
  <c r="BU93" i="81"/>
  <c r="BV93" i="81"/>
  <c r="BW93" i="81"/>
  <c r="BX93" i="81"/>
  <c r="BY93" i="81"/>
  <c r="BZ93" i="81"/>
  <c r="CA93" i="81"/>
  <c r="CB93" i="81"/>
  <c r="D94" i="81"/>
  <c r="E94" i="81"/>
  <c r="F94" i="81"/>
  <c r="G94" i="81"/>
  <c r="H94" i="81"/>
  <c r="I94" i="81"/>
  <c r="J94" i="81"/>
  <c r="K94" i="81"/>
  <c r="L94" i="81"/>
  <c r="M94" i="81"/>
  <c r="N94" i="81"/>
  <c r="O94" i="81"/>
  <c r="P94" i="81"/>
  <c r="Q94" i="81"/>
  <c r="R94" i="81"/>
  <c r="S94" i="81"/>
  <c r="T94" i="81"/>
  <c r="U94" i="81"/>
  <c r="V94" i="81"/>
  <c r="W94" i="81"/>
  <c r="X94" i="81"/>
  <c r="Y94" i="81"/>
  <c r="Z94" i="81"/>
  <c r="AA94" i="81"/>
  <c r="Z93" i="82" s="1"/>
  <c r="AB94" i="81"/>
  <c r="AC94" i="81"/>
  <c r="AB93" i="82" s="1"/>
  <c r="AD94" i="81"/>
  <c r="AE94" i="81"/>
  <c r="AF94" i="81"/>
  <c r="AE93" i="82" s="1"/>
  <c r="AG94" i="81"/>
  <c r="AH94" i="81"/>
  <c r="AI94" i="81"/>
  <c r="AJ94" i="81"/>
  <c r="AK94" i="81"/>
  <c r="AL94" i="81"/>
  <c r="AM94" i="81"/>
  <c r="AL93" i="82" s="1"/>
  <c r="AN94" i="81"/>
  <c r="AO94" i="81"/>
  <c r="AP94" i="81"/>
  <c r="AQ94" i="81"/>
  <c r="AP93" i="82" s="1"/>
  <c r="AR94" i="81"/>
  <c r="AS94" i="81"/>
  <c r="AT94" i="81"/>
  <c r="AU94" i="81"/>
  <c r="AV94" i="81"/>
  <c r="AW94" i="81"/>
  <c r="AX94" i="81"/>
  <c r="AW93" i="82" s="1"/>
  <c r="AY94" i="81"/>
  <c r="AZ94" i="81"/>
  <c r="BA94" i="81"/>
  <c r="AZ93" i="82" s="1"/>
  <c r="BB94" i="81"/>
  <c r="BC94" i="81"/>
  <c r="BD94" i="81"/>
  <c r="BH94" i="81"/>
  <c r="BI94" i="81"/>
  <c r="BJ94" i="81"/>
  <c r="BI93" i="82" s="1"/>
  <c r="BK94" i="81"/>
  <c r="BL94" i="81"/>
  <c r="BM94" i="81"/>
  <c r="BN94" i="81"/>
  <c r="BO94" i="81"/>
  <c r="BP94" i="81"/>
  <c r="BQ94" i="81"/>
  <c r="BR94" i="81"/>
  <c r="BS94" i="81"/>
  <c r="BT94" i="81"/>
  <c r="BU94" i="81"/>
  <c r="BV94" i="81"/>
  <c r="BW94" i="81"/>
  <c r="BX94" i="81"/>
  <c r="BY94" i="81"/>
  <c r="BZ94" i="81"/>
  <c r="CA94" i="81"/>
  <c r="CB94" i="81"/>
  <c r="D95" i="81"/>
  <c r="E95" i="81"/>
  <c r="F95" i="81"/>
  <c r="G95" i="81"/>
  <c r="H95" i="81"/>
  <c r="I95" i="81"/>
  <c r="J95" i="81"/>
  <c r="K95" i="81"/>
  <c r="L95" i="81"/>
  <c r="M95" i="81"/>
  <c r="N95" i="81"/>
  <c r="O95" i="81"/>
  <c r="P95" i="81"/>
  <c r="Q95" i="81"/>
  <c r="R95" i="81"/>
  <c r="S95" i="81"/>
  <c r="T95" i="81"/>
  <c r="U95" i="81"/>
  <c r="V95" i="81"/>
  <c r="W95" i="81"/>
  <c r="X95" i="81"/>
  <c r="Y95" i="81"/>
  <c r="Z95" i="81"/>
  <c r="AA95" i="81"/>
  <c r="AB95" i="81"/>
  <c r="AC95" i="81"/>
  <c r="AD95" i="81"/>
  <c r="AE95" i="81"/>
  <c r="AF95" i="81"/>
  <c r="AG95" i="81"/>
  <c r="AH95" i="81"/>
  <c r="AI95" i="81"/>
  <c r="AJ95" i="81"/>
  <c r="AK95" i="81"/>
  <c r="AL95" i="81"/>
  <c r="AM95" i="81"/>
  <c r="AN95" i="81"/>
  <c r="AO95" i="81"/>
  <c r="AP95" i="81"/>
  <c r="AQ95" i="81"/>
  <c r="AR95" i="81"/>
  <c r="AS95" i="81"/>
  <c r="AT95" i="81"/>
  <c r="AU95" i="81"/>
  <c r="AV95" i="81"/>
  <c r="AW95" i="81"/>
  <c r="AX95" i="81"/>
  <c r="AY95" i="81"/>
  <c r="AZ95" i="81"/>
  <c r="BA95" i="81"/>
  <c r="BB95" i="81"/>
  <c r="BC95" i="81"/>
  <c r="BD95" i="81"/>
  <c r="BH95" i="81"/>
  <c r="BI95" i="81"/>
  <c r="BJ95" i="81"/>
  <c r="BK95" i="81"/>
  <c r="BL95" i="81"/>
  <c r="BM95" i="81"/>
  <c r="BN95" i="81"/>
  <c r="BO95" i="81"/>
  <c r="BP95" i="81"/>
  <c r="BQ95" i="81"/>
  <c r="BR95" i="81"/>
  <c r="BS95" i="81"/>
  <c r="BT95" i="81"/>
  <c r="BU95" i="81"/>
  <c r="BV95" i="81"/>
  <c r="BW95" i="81"/>
  <c r="BV94" i="82" s="1"/>
  <c r="BX95" i="81"/>
  <c r="BY95" i="81"/>
  <c r="BZ95" i="81"/>
  <c r="CA95" i="81"/>
  <c r="CB95" i="81"/>
  <c r="D96" i="81"/>
  <c r="E96" i="81"/>
  <c r="F96" i="81"/>
  <c r="G96" i="81"/>
  <c r="H96" i="81"/>
  <c r="I96" i="81"/>
  <c r="J96" i="81"/>
  <c r="K96" i="81"/>
  <c r="L96" i="81"/>
  <c r="M96" i="81"/>
  <c r="N96" i="81"/>
  <c r="O96" i="81"/>
  <c r="P96" i="81"/>
  <c r="Q96" i="81"/>
  <c r="R96" i="81"/>
  <c r="S96" i="81"/>
  <c r="T96" i="81"/>
  <c r="U96" i="81"/>
  <c r="V96" i="81"/>
  <c r="W96" i="81"/>
  <c r="X96" i="81"/>
  <c r="Y96" i="81"/>
  <c r="Z96" i="81"/>
  <c r="AA96" i="81"/>
  <c r="Z95" i="82" s="1"/>
  <c r="AB96" i="81"/>
  <c r="AC96" i="81"/>
  <c r="AD96" i="81"/>
  <c r="AE96" i="81"/>
  <c r="AF96" i="81"/>
  <c r="AG96" i="81"/>
  <c r="AH96" i="81"/>
  <c r="AI96" i="81"/>
  <c r="AJ96" i="81"/>
  <c r="AK96" i="81"/>
  <c r="AL96" i="81"/>
  <c r="AM96" i="81"/>
  <c r="AN96" i="81"/>
  <c r="AO96" i="81"/>
  <c r="AP96" i="81"/>
  <c r="AQ96" i="81"/>
  <c r="AR96" i="81"/>
  <c r="AS96" i="81"/>
  <c r="AT96" i="81"/>
  <c r="AU96" i="81"/>
  <c r="AV96" i="81"/>
  <c r="AW96" i="81"/>
  <c r="AV95" i="82" s="1"/>
  <c r="AX96" i="81"/>
  <c r="AY96" i="81"/>
  <c r="AZ96" i="81"/>
  <c r="BA96" i="81"/>
  <c r="BB96" i="81"/>
  <c r="BC96" i="81"/>
  <c r="BD96" i="81"/>
  <c r="BH96" i="81"/>
  <c r="BI96" i="81"/>
  <c r="BJ96" i="81"/>
  <c r="BK96" i="81"/>
  <c r="BL96" i="81"/>
  <c r="BM96" i="81"/>
  <c r="BN96" i="81"/>
  <c r="BO96" i="81"/>
  <c r="BP96" i="81"/>
  <c r="BQ96" i="81"/>
  <c r="BR96" i="81"/>
  <c r="BS96" i="81"/>
  <c r="BT96" i="81"/>
  <c r="BU96" i="81"/>
  <c r="BV96" i="81"/>
  <c r="BU95" i="82" s="1"/>
  <c r="BW96" i="81"/>
  <c r="BX96" i="81"/>
  <c r="BY96" i="81"/>
  <c r="BZ96" i="81"/>
  <c r="CA96" i="81"/>
  <c r="CB96" i="81"/>
  <c r="D97" i="81"/>
  <c r="E97" i="81"/>
  <c r="F97" i="81"/>
  <c r="G97" i="81"/>
  <c r="H97" i="81"/>
  <c r="I97" i="81"/>
  <c r="J97" i="81"/>
  <c r="K97" i="81"/>
  <c r="L97" i="81"/>
  <c r="M97" i="81"/>
  <c r="N97" i="81"/>
  <c r="O97" i="81"/>
  <c r="P97" i="81"/>
  <c r="Q97" i="81"/>
  <c r="R97" i="81"/>
  <c r="S97" i="81"/>
  <c r="T97" i="81"/>
  <c r="U97" i="81"/>
  <c r="V97" i="81"/>
  <c r="W97" i="81"/>
  <c r="X97" i="81"/>
  <c r="Y97" i="81"/>
  <c r="Z97" i="81"/>
  <c r="AA97" i="81"/>
  <c r="AB97" i="81"/>
  <c r="AC97" i="81"/>
  <c r="AB96" i="82" s="1"/>
  <c r="AD97" i="81"/>
  <c r="AE97" i="81"/>
  <c r="AF97" i="81"/>
  <c r="AE96" i="82" s="1"/>
  <c r="AG97" i="81"/>
  <c r="AH97" i="81"/>
  <c r="AI97" i="81"/>
  <c r="AJ97" i="81"/>
  <c r="AK97" i="81"/>
  <c r="AL97" i="81"/>
  <c r="AM97" i="81"/>
  <c r="AL96" i="82" s="1"/>
  <c r="AN97" i="81"/>
  <c r="AO97" i="81"/>
  <c r="AP97" i="81"/>
  <c r="AQ97" i="81"/>
  <c r="AP96" i="82" s="1"/>
  <c r="AR97" i="81"/>
  <c r="AS97" i="81"/>
  <c r="AT97" i="81"/>
  <c r="AS96" i="82" s="1"/>
  <c r="AU97" i="81"/>
  <c r="AV97" i="81"/>
  <c r="AW97" i="81"/>
  <c r="AV96" i="82" s="1"/>
  <c r="AX97" i="81"/>
  <c r="AW96" i="82" s="1"/>
  <c r="AY97" i="81"/>
  <c r="AZ97" i="81"/>
  <c r="BA97" i="81"/>
  <c r="BB97" i="81"/>
  <c r="BC97" i="81"/>
  <c r="BD97" i="81"/>
  <c r="BH97" i="81"/>
  <c r="BI97" i="81"/>
  <c r="BJ97" i="81"/>
  <c r="BI96" i="82" s="1"/>
  <c r="BK97" i="81"/>
  <c r="BL97" i="81"/>
  <c r="BM97" i="81"/>
  <c r="BN97" i="81"/>
  <c r="BO97" i="81"/>
  <c r="BP97" i="81"/>
  <c r="BQ97" i="81"/>
  <c r="BR97" i="81"/>
  <c r="BS97" i="81"/>
  <c r="BT97" i="81"/>
  <c r="BU97" i="81"/>
  <c r="BV97" i="81"/>
  <c r="BW97" i="81"/>
  <c r="BX97" i="81"/>
  <c r="BY97" i="81"/>
  <c r="BZ97" i="81"/>
  <c r="CA97" i="81"/>
  <c r="CB97" i="81"/>
  <c r="D98" i="81"/>
  <c r="E98" i="81"/>
  <c r="F98" i="81"/>
  <c r="G98" i="81"/>
  <c r="H98" i="81"/>
  <c r="I98" i="81"/>
  <c r="J98" i="81"/>
  <c r="K98" i="81"/>
  <c r="L98" i="81"/>
  <c r="M98" i="81"/>
  <c r="N98" i="81"/>
  <c r="O98" i="81"/>
  <c r="P98" i="81"/>
  <c r="Q98" i="81"/>
  <c r="R98" i="81"/>
  <c r="S98" i="81"/>
  <c r="T98" i="81"/>
  <c r="U98" i="81"/>
  <c r="V98" i="81"/>
  <c r="W98" i="81"/>
  <c r="X98" i="81"/>
  <c r="Y98" i="81"/>
  <c r="Z98" i="81"/>
  <c r="AA98" i="81"/>
  <c r="Z97" i="82" s="1"/>
  <c r="AB98" i="81"/>
  <c r="AC98" i="81"/>
  <c r="AB97" i="82" s="1"/>
  <c r="AD98" i="81"/>
  <c r="AE98" i="81"/>
  <c r="AF98" i="81"/>
  <c r="AG98" i="81"/>
  <c r="AH98" i="81"/>
  <c r="AI98" i="81"/>
  <c r="AJ98" i="81"/>
  <c r="AK98" i="81"/>
  <c r="AL98" i="81"/>
  <c r="AM98" i="81"/>
  <c r="AL97" i="82" s="1"/>
  <c r="AN98" i="81"/>
  <c r="AO98" i="81"/>
  <c r="AP98" i="81"/>
  <c r="AQ98" i="81"/>
  <c r="AR98" i="81"/>
  <c r="AS98" i="81"/>
  <c r="AT98" i="81"/>
  <c r="AS97" i="82" s="1"/>
  <c r="AU98" i="81"/>
  <c r="AV98" i="81"/>
  <c r="AW98" i="81"/>
  <c r="AX98" i="81"/>
  <c r="AW97" i="82" s="1"/>
  <c r="AY98" i="81"/>
  <c r="AZ98" i="81"/>
  <c r="BA98" i="81"/>
  <c r="BB98" i="81"/>
  <c r="BC98" i="81"/>
  <c r="BD98" i="81"/>
  <c r="BH98" i="81"/>
  <c r="BI98" i="81"/>
  <c r="BJ98" i="81"/>
  <c r="BK98" i="81"/>
  <c r="BL98" i="81"/>
  <c r="BM98" i="81"/>
  <c r="BN98" i="81"/>
  <c r="BO98" i="81"/>
  <c r="BP98" i="81"/>
  <c r="BQ98" i="81"/>
  <c r="BR98" i="81"/>
  <c r="BS98" i="81"/>
  <c r="BT98" i="81"/>
  <c r="BU98" i="81"/>
  <c r="BV98" i="81"/>
  <c r="BW98" i="81"/>
  <c r="BV97" i="82" s="1"/>
  <c r="BX98" i="81"/>
  <c r="BY98" i="81"/>
  <c r="BZ98" i="81"/>
  <c r="CA98" i="81"/>
  <c r="CB98" i="81"/>
  <c r="D99" i="81"/>
  <c r="E99" i="81"/>
  <c r="F99" i="81"/>
  <c r="G99" i="81"/>
  <c r="H99" i="81"/>
  <c r="I99" i="81"/>
  <c r="J99" i="81"/>
  <c r="K99" i="81"/>
  <c r="L99" i="81"/>
  <c r="M99" i="81"/>
  <c r="N99" i="81"/>
  <c r="O99" i="81"/>
  <c r="P99" i="81"/>
  <c r="Q99" i="81"/>
  <c r="R99" i="81"/>
  <c r="S99" i="81"/>
  <c r="T99" i="81"/>
  <c r="U99" i="81"/>
  <c r="V99" i="81"/>
  <c r="W99" i="81"/>
  <c r="X99" i="81"/>
  <c r="Y99" i="81"/>
  <c r="Z99" i="81"/>
  <c r="AA99" i="81"/>
  <c r="AB99" i="81"/>
  <c r="AC99" i="81"/>
  <c r="AD99" i="81"/>
  <c r="AE99" i="81"/>
  <c r="AF99" i="81"/>
  <c r="AG99" i="81"/>
  <c r="AH99" i="81"/>
  <c r="AI99" i="81"/>
  <c r="AJ99" i="81"/>
  <c r="AK99" i="81"/>
  <c r="AL99" i="81"/>
  <c r="AM99" i="81"/>
  <c r="AN99" i="81"/>
  <c r="AO99" i="81"/>
  <c r="AP99" i="81"/>
  <c r="AQ99" i="81"/>
  <c r="AR99" i="81"/>
  <c r="AS99" i="81"/>
  <c r="AT99" i="81"/>
  <c r="AU99" i="81"/>
  <c r="AV99" i="81"/>
  <c r="AW99" i="81"/>
  <c r="AX99" i="81"/>
  <c r="AW98" i="82" s="1"/>
  <c r="AY99" i="81"/>
  <c r="AZ99" i="81"/>
  <c r="BA99" i="81"/>
  <c r="BB99" i="81"/>
  <c r="BC99" i="81"/>
  <c r="BD99" i="81"/>
  <c r="BH99" i="81"/>
  <c r="BI99" i="81"/>
  <c r="BJ99" i="81"/>
  <c r="BK99" i="81"/>
  <c r="BL99" i="81"/>
  <c r="BM99" i="81"/>
  <c r="BN99" i="81"/>
  <c r="BO99" i="81"/>
  <c r="BP99" i="81"/>
  <c r="BQ99" i="81"/>
  <c r="BR99" i="81"/>
  <c r="BS99" i="81"/>
  <c r="BT99" i="81"/>
  <c r="BS98" i="82" s="1"/>
  <c r="BU99" i="81"/>
  <c r="BV99" i="81"/>
  <c r="BW99" i="81"/>
  <c r="BX99" i="81"/>
  <c r="BY99" i="81"/>
  <c r="BZ99" i="81"/>
  <c r="CA99" i="81"/>
  <c r="CB99" i="81"/>
  <c r="D100" i="81"/>
  <c r="E100" i="81"/>
  <c r="F100" i="81"/>
  <c r="G100" i="81"/>
  <c r="H100" i="81"/>
  <c r="I100" i="81"/>
  <c r="J100" i="81"/>
  <c r="K100" i="81"/>
  <c r="L100" i="81"/>
  <c r="M100" i="81"/>
  <c r="N100" i="81"/>
  <c r="O100" i="81"/>
  <c r="P100" i="81"/>
  <c r="Q100" i="81"/>
  <c r="R100" i="81"/>
  <c r="S100" i="81"/>
  <c r="T100" i="81"/>
  <c r="U100" i="81"/>
  <c r="V100" i="81"/>
  <c r="W100" i="81"/>
  <c r="X100" i="81"/>
  <c r="Y100" i="81"/>
  <c r="Z100" i="81"/>
  <c r="AA100" i="81"/>
  <c r="AB100" i="81"/>
  <c r="AC100" i="81"/>
  <c r="AD100" i="81"/>
  <c r="AE100" i="81"/>
  <c r="AF100" i="81"/>
  <c r="AG100" i="81"/>
  <c r="AH100" i="81"/>
  <c r="AI100" i="81"/>
  <c r="AJ100" i="81"/>
  <c r="AK100" i="81"/>
  <c r="AL100" i="81"/>
  <c r="AM100" i="81"/>
  <c r="AN100" i="81"/>
  <c r="AO100" i="81"/>
  <c r="AP100" i="81"/>
  <c r="AQ100" i="81"/>
  <c r="AR100" i="81"/>
  <c r="AS100" i="81"/>
  <c r="AT100" i="81"/>
  <c r="AU100" i="81"/>
  <c r="AV100" i="81"/>
  <c r="AW100" i="81"/>
  <c r="AX100" i="81"/>
  <c r="AY100" i="81"/>
  <c r="AZ100" i="81"/>
  <c r="BA100" i="81"/>
  <c r="BB100" i="81"/>
  <c r="BC100" i="81"/>
  <c r="BD100" i="81"/>
  <c r="BH100" i="81"/>
  <c r="BI100" i="81"/>
  <c r="BJ100" i="81"/>
  <c r="BI99" i="82" s="1"/>
  <c r="BK100" i="81"/>
  <c r="BL100" i="81"/>
  <c r="BM100" i="81"/>
  <c r="BN100" i="81"/>
  <c r="BO100" i="81"/>
  <c r="BP100" i="81"/>
  <c r="BQ100" i="81"/>
  <c r="BR100" i="81"/>
  <c r="BS100" i="81"/>
  <c r="BT100" i="81"/>
  <c r="BU100" i="81"/>
  <c r="BV100" i="81"/>
  <c r="BU99" i="82" s="1"/>
  <c r="BW100" i="81"/>
  <c r="BX100" i="81"/>
  <c r="BY100" i="81"/>
  <c r="BZ100" i="81"/>
  <c r="CA100" i="81"/>
  <c r="CB100" i="81"/>
  <c r="D101" i="81"/>
  <c r="E101" i="81"/>
  <c r="F101" i="81"/>
  <c r="G101" i="81"/>
  <c r="H101" i="81"/>
  <c r="I101" i="81"/>
  <c r="J101" i="81"/>
  <c r="K101" i="81"/>
  <c r="L101" i="81"/>
  <c r="M101" i="81"/>
  <c r="N101" i="81"/>
  <c r="O101" i="81"/>
  <c r="P101" i="81"/>
  <c r="Q101" i="81"/>
  <c r="R101" i="81"/>
  <c r="S101" i="81"/>
  <c r="T101" i="81"/>
  <c r="U101" i="81"/>
  <c r="V101" i="81"/>
  <c r="W101" i="81"/>
  <c r="X101" i="81"/>
  <c r="Y101" i="81"/>
  <c r="Z101" i="81"/>
  <c r="AA101" i="81"/>
  <c r="Z100" i="82" s="1"/>
  <c r="AB101" i="81"/>
  <c r="AC101" i="81"/>
  <c r="AB100" i="82" s="1"/>
  <c r="AD101" i="81"/>
  <c r="AE101" i="81"/>
  <c r="AF101" i="81"/>
  <c r="AE100" i="82" s="1"/>
  <c r="AG101" i="81"/>
  <c r="AH101" i="81"/>
  <c r="AI101" i="81"/>
  <c r="AJ101" i="81"/>
  <c r="AK101" i="81"/>
  <c r="AL101" i="81"/>
  <c r="AM101" i="81"/>
  <c r="AN101" i="81"/>
  <c r="AO101" i="81"/>
  <c r="AP101" i="81"/>
  <c r="AQ101" i="81"/>
  <c r="AR101" i="81"/>
  <c r="AQ100" i="82" s="1"/>
  <c r="AS101" i="81"/>
  <c r="AR100" i="82" s="1"/>
  <c r="AT101" i="81"/>
  <c r="AU101" i="81"/>
  <c r="AV101" i="81"/>
  <c r="AU100" i="82" s="1"/>
  <c r="AW101" i="81"/>
  <c r="AV100" i="82" s="1"/>
  <c r="AX101" i="81"/>
  <c r="AW100" i="82" s="1"/>
  <c r="AY101" i="81"/>
  <c r="AZ101" i="81"/>
  <c r="BA101" i="81"/>
  <c r="AZ100" i="82" s="1"/>
  <c r="BB101" i="81"/>
  <c r="BC101" i="81"/>
  <c r="BD101" i="81"/>
  <c r="BH101" i="81"/>
  <c r="BI101" i="81"/>
  <c r="BJ101" i="81"/>
  <c r="BI100" i="82" s="1"/>
  <c r="BK101" i="81"/>
  <c r="BL101" i="81"/>
  <c r="BM101" i="81"/>
  <c r="BN101" i="81"/>
  <c r="BO101" i="81"/>
  <c r="BP101" i="81"/>
  <c r="BQ101" i="81"/>
  <c r="BR101" i="81"/>
  <c r="BS101" i="81"/>
  <c r="BT101" i="81"/>
  <c r="BU101" i="81"/>
  <c r="BV101" i="81"/>
  <c r="BW101" i="81"/>
  <c r="BX101" i="81"/>
  <c r="BY101" i="81"/>
  <c r="BZ101" i="81"/>
  <c r="CA101" i="81"/>
  <c r="CB101" i="81"/>
  <c r="D102" i="81"/>
  <c r="E102" i="81"/>
  <c r="F102" i="81"/>
  <c r="G102" i="81"/>
  <c r="H102" i="81"/>
  <c r="I102" i="81"/>
  <c r="J102" i="81"/>
  <c r="K102" i="81"/>
  <c r="L102" i="81"/>
  <c r="M102" i="81"/>
  <c r="N102" i="81"/>
  <c r="O102" i="81"/>
  <c r="P102" i="81"/>
  <c r="Q102" i="81"/>
  <c r="R102" i="81"/>
  <c r="S102" i="81"/>
  <c r="T102" i="81"/>
  <c r="U102" i="81"/>
  <c r="V102" i="81"/>
  <c r="W102" i="81"/>
  <c r="X102" i="81"/>
  <c r="Y102" i="81"/>
  <c r="Z102" i="81"/>
  <c r="AA102" i="81"/>
  <c r="AB102" i="81"/>
  <c r="AC102" i="81"/>
  <c r="AB101" i="82" s="1"/>
  <c r="AD102" i="81"/>
  <c r="AE102" i="81"/>
  <c r="AF102" i="81"/>
  <c r="AE101" i="82" s="1"/>
  <c r="AG102" i="81"/>
  <c r="AH102" i="81"/>
  <c r="AI102" i="81"/>
  <c r="AJ102" i="81"/>
  <c r="AK102" i="81"/>
  <c r="AL102" i="81"/>
  <c r="AM102" i="81"/>
  <c r="AL101" i="82" s="1"/>
  <c r="AN102" i="81"/>
  <c r="AO102" i="81"/>
  <c r="AP102" i="81"/>
  <c r="AQ102" i="81"/>
  <c r="AP101" i="82" s="1"/>
  <c r="AR102" i="81"/>
  <c r="AQ101" i="82" s="1"/>
  <c r="AS102" i="81"/>
  <c r="AT102" i="81"/>
  <c r="AS101" i="82" s="1"/>
  <c r="AU102" i="81"/>
  <c r="AT101" i="82" s="1"/>
  <c r="AV102" i="81"/>
  <c r="AU101" i="82" s="1"/>
  <c r="AW102" i="81"/>
  <c r="AV101" i="82" s="1"/>
  <c r="AX102" i="81"/>
  <c r="AW101" i="82" s="1"/>
  <c r="AY102" i="81"/>
  <c r="AX101" i="82" s="1"/>
  <c r="AZ102" i="81"/>
  <c r="AY101" i="82" s="1"/>
  <c r="BA102" i="81"/>
  <c r="AZ101" i="82" s="1"/>
  <c r="BB102" i="81"/>
  <c r="BC102" i="81"/>
  <c r="BD102" i="81"/>
  <c r="BH102" i="81"/>
  <c r="BI102" i="81"/>
  <c r="BJ102" i="81"/>
  <c r="BI101" i="82" s="1"/>
  <c r="BK102" i="81"/>
  <c r="BL102" i="81"/>
  <c r="BK101" i="82" s="1"/>
  <c r="BM102" i="81"/>
  <c r="BN102" i="81"/>
  <c r="BM101" i="82" s="1"/>
  <c r="BO102" i="81"/>
  <c r="BP102" i="81"/>
  <c r="BQ102" i="81"/>
  <c r="BR102" i="81"/>
  <c r="BS102" i="81"/>
  <c r="BT102" i="81"/>
  <c r="BS101" i="82" s="1"/>
  <c r="BU102" i="81"/>
  <c r="BT101" i="82" s="1"/>
  <c r="BV102" i="81"/>
  <c r="BU101" i="82" s="1"/>
  <c r="BW102" i="81"/>
  <c r="BV101" i="82" s="1"/>
  <c r="BX102" i="81"/>
  <c r="BW101" i="82" s="1"/>
  <c r="BY102" i="81"/>
  <c r="BX101" i="82" s="1"/>
  <c r="BZ102" i="81"/>
  <c r="CA102" i="81"/>
  <c r="CB102" i="81"/>
  <c r="D103" i="81"/>
  <c r="E103" i="81"/>
  <c r="F103" i="81"/>
  <c r="G103" i="81"/>
  <c r="H103" i="81"/>
  <c r="I103" i="81"/>
  <c r="J103" i="81"/>
  <c r="K103" i="81"/>
  <c r="L103" i="81"/>
  <c r="M103" i="81"/>
  <c r="N103" i="81"/>
  <c r="O103" i="81"/>
  <c r="P103" i="81"/>
  <c r="Q103" i="81"/>
  <c r="R103" i="81"/>
  <c r="S103" i="81"/>
  <c r="T103" i="81"/>
  <c r="U103" i="81"/>
  <c r="V103" i="81"/>
  <c r="W103" i="81"/>
  <c r="X103" i="81"/>
  <c r="Y103" i="81"/>
  <c r="Z103" i="81"/>
  <c r="AA103" i="81"/>
  <c r="AB103" i="81"/>
  <c r="AC103" i="81"/>
  <c r="AB102" i="82" s="1"/>
  <c r="AD103" i="81"/>
  <c r="AE103" i="81"/>
  <c r="AF103" i="81"/>
  <c r="AE102" i="82" s="1"/>
  <c r="AG103" i="81"/>
  <c r="AH103" i="81"/>
  <c r="AI103" i="81"/>
  <c r="AJ103" i="81"/>
  <c r="AK103" i="81"/>
  <c r="AL103" i="81"/>
  <c r="AM103" i="81"/>
  <c r="AL102" i="82" s="1"/>
  <c r="AN103" i="81"/>
  <c r="AO103" i="81"/>
  <c r="AP103" i="81"/>
  <c r="AQ103" i="81"/>
  <c r="AP102" i="82" s="1"/>
  <c r="AR103" i="81"/>
  <c r="AS103" i="81"/>
  <c r="AT103" i="81"/>
  <c r="AS102" i="82" s="1"/>
  <c r="AU103" i="81"/>
  <c r="AV103" i="81"/>
  <c r="AW103" i="81"/>
  <c r="AX103" i="81"/>
  <c r="AW102" i="82" s="1"/>
  <c r="AY103" i="81"/>
  <c r="AZ103" i="81"/>
  <c r="BA103" i="81"/>
  <c r="BB103" i="81"/>
  <c r="BC103" i="81"/>
  <c r="BD103" i="81"/>
  <c r="BH103" i="81"/>
  <c r="BI103" i="81"/>
  <c r="BJ103" i="81"/>
  <c r="BI102" i="82" s="1"/>
  <c r="BK103" i="81"/>
  <c r="BL103" i="81"/>
  <c r="BM103" i="81"/>
  <c r="BN103" i="81"/>
  <c r="BO103" i="81"/>
  <c r="BP103" i="81"/>
  <c r="BQ103" i="81"/>
  <c r="BR103" i="81"/>
  <c r="BS103" i="81"/>
  <c r="BT103" i="81"/>
  <c r="BU103" i="81"/>
  <c r="BV103" i="81"/>
  <c r="BW103" i="81"/>
  <c r="BX103" i="81"/>
  <c r="BY103" i="81"/>
  <c r="BZ103" i="81"/>
  <c r="CA103" i="81"/>
  <c r="CB103" i="81"/>
  <c r="D104" i="81"/>
  <c r="E104" i="81"/>
  <c r="F104" i="81"/>
  <c r="G104" i="81"/>
  <c r="H104" i="81"/>
  <c r="I104" i="81"/>
  <c r="J104" i="81"/>
  <c r="K104" i="81"/>
  <c r="L104" i="81"/>
  <c r="M104" i="81"/>
  <c r="N104" i="81"/>
  <c r="O104" i="81"/>
  <c r="P104" i="81"/>
  <c r="Q104" i="81"/>
  <c r="R104" i="81"/>
  <c r="S104" i="81"/>
  <c r="T104" i="81"/>
  <c r="U104" i="81"/>
  <c r="V104" i="81"/>
  <c r="W104" i="81"/>
  <c r="X104" i="81"/>
  <c r="Y104" i="81"/>
  <c r="Z104" i="81"/>
  <c r="AA104" i="81"/>
  <c r="AB104" i="81"/>
  <c r="AC104" i="81"/>
  <c r="AB103" i="82" s="1"/>
  <c r="AD104" i="81"/>
  <c r="AE104" i="81"/>
  <c r="AF104" i="81"/>
  <c r="AE103" i="82" s="1"/>
  <c r="AG104" i="81"/>
  <c r="AH104" i="81"/>
  <c r="AI104" i="81"/>
  <c r="AJ104" i="81"/>
  <c r="AK104" i="81"/>
  <c r="AL104" i="81"/>
  <c r="AM104" i="81"/>
  <c r="AL103" i="82" s="1"/>
  <c r="AN104" i="81"/>
  <c r="AO104" i="81"/>
  <c r="AP104" i="81"/>
  <c r="AQ104" i="81"/>
  <c r="AP103" i="82" s="1"/>
  <c r="AR104" i="81"/>
  <c r="AS104" i="81"/>
  <c r="AT104" i="81"/>
  <c r="AS103" i="82" s="1"/>
  <c r="AU104" i="81"/>
  <c r="AV104" i="81"/>
  <c r="AW104" i="81"/>
  <c r="AX104" i="81"/>
  <c r="AW103" i="82" s="1"/>
  <c r="AY104" i="81"/>
  <c r="AZ104" i="81"/>
  <c r="BA104" i="81"/>
  <c r="BB104" i="81"/>
  <c r="BC104" i="81"/>
  <c r="BD104" i="81"/>
  <c r="BH104" i="81"/>
  <c r="BI104" i="81"/>
  <c r="BJ104" i="81"/>
  <c r="BI103" i="82" s="1"/>
  <c r="BK104" i="81"/>
  <c r="BL104" i="81"/>
  <c r="BM104" i="81"/>
  <c r="BN104" i="81"/>
  <c r="BM103" i="82" s="1"/>
  <c r="BO104" i="81"/>
  <c r="BP104" i="81"/>
  <c r="BQ104" i="81"/>
  <c r="BR104" i="81"/>
  <c r="BS104" i="81"/>
  <c r="BT104" i="81"/>
  <c r="BU104" i="81"/>
  <c r="BV104" i="81"/>
  <c r="BW104" i="81"/>
  <c r="BX104" i="81"/>
  <c r="BY104" i="81"/>
  <c r="BZ104" i="81"/>
  <c r="CA104" i="81"/>
  <c r="CB104" i="81"/>
  <c r="D105" i="81"/>
  <c r="E105" i="81"/>
  <c r="F105" i="81"/>
  <c r="G105" i="81"/>
  <c r="H105" i="81"/>
  <c r="I105" i="81"/>
  <c r="J105" i="81"/>
  <c r="K105" i="81"/>
  <c r="L105" i="81"/>
  <c r="M105" i="81"/>
  <c r="N105" i="81"/>
  <c r="O105" i="81"/>
  <c r="P105" i="81"/>
  <c r="Q105" i="81"/>
  <c r="R105" i="81"/>
  <c r="S105" i="81"/>
  <c r="T105" i="81"/>
  <c r="U105" i="81"/>
  <c r="V105" i="81"/>
  <c r="W105" i="81"/>
  <c r="X105" i="81"/>
  <c r="Y105" i="81"/>
  <c r="Z105" i="81"/>
  <c r="AA105" i="81"/>
  <c r="AB105" i="81"/>
  <c r="AC105" i="81"/>
  <c r="AD105" i="81"/>
  <c r="AE105" i="81"/>
  <c r="AF105" i="81"/>
  <c r="AG105" i="81"/>
  <c r="AH105" i="81"/>
  <c r="AI105" i="81"/>
  <c r="AJ105" i="81"/>
  <c r="AK105" i="81"/>
  <c r="AL105" i="81"/>
  <c r="AM105" i="81"/>
  <c r="AN105" i="81"/>
  <c r="AO105" i="81"/>
  <c r="AP105" i="81"/>
  <c r="AQ105" i="81"/>
  <c r="AR105" i="81"/>
  <c r="AS105" i="81"/>
  <c r="AT105" i="81"/>
  <c r="AS104" i="82" s="1"/>
  <c r="AU105" i="81"/>
  <c r="AV105" i="81"/>
  <c r="AW105" i="81"/>
  <c r="AX105" i="81"/>
  <c r="AY105" i="81"/>
  <c r="AZ105" i="81"/>
  <c r="AY104" i="82" s="1"/>
  <c r="BA105" i="81"/>
  <c r="BB105" i="81"/>
  <c r="BC105" i="81"/>
  <c r="BD105" i="81"/>
  <c r="BH105" i="81"/>
  <c r="BI105" i="81"/>
  <c r="BJ105" i="81"/>
  <c r="BK105" i="81"/>
  <c r="BL105" i="81"/>
  <c r="BM105" i="81"/>
  <c r="BN105" i="81"/>
  <c r="BO105" i="81"/>
  <c r="BP105" i="81"/>
  <c r="BQ105" i="81"/>
  <c r="BR105" i="81"/>
  <c r="BS105" i="81"/>
  <c r="BT105" i="81"/>
  <c r="BU105" i="81"/>
  <c r="BV105" i="81"/>
  <c r="BU104" i="82" s="1"/>
  <c r="BW105" i="81"/>
  <c r="BX105" i="81"/>
  <c r="BY105" i="81"/>
  <c r="BZ105" i="81"/>
  <c r="CA105" i="81"/>
  <c r="CB105" i="81"/>
  <c r="D106" i="81"/>
  <c r="E106" i="81"/>
  <c r="F106" i="81"/>
  <c r="G106" i="81"/>
  <c r="H106" i="81"/>
  <c r="I106" i="81"/>
  <c r="J106" i="81"/>
  <c r="K106" i="81"/>
  <c r="L106" i="81"/>
  <c r="M106" i="81"/>
  <c r="N106" i="81"/>
  <c r="O106" i="81"/>
  <c r="P106" i="81"/>
  <c r="Q106" i="81"/>
  <c r="R106" i="81"/>
  <c r="S106" i="81"/>
  <c r="T106" i="81"/>
  <c r="U106" i="81"/>
  <c r="V106" i="81"/>
  <c r="W106" i="81"/>
  <c r="X106" i="81"/>
  <c r="Y106" i="81"/>
  <c r="Z106" i="81"/>
  <c r="AA106" i="81"/>
  <c r="AB106" i="81"/>
  <c r="AC106" i="81"/>
  <c r="AD106" i="81"/>
  <c r="AE106" i="81"/>
  <c r="AF106" i="81"/>
  <c r="AG106" i="81"/>
  <c r="AH106" i="81"/>
  <c r="AI106" i="81"/>
  <c r="AJ106" i="81"/>
  <c r="AK106" i="81"/>
  <c r="AL106" i="81"/>
  <c r="AM106" i="81"/>
  <c r="AN106" i="81"/>
  <c r="AO106" i="81"/>
  <c r="AP106" i="81"/>
  <c r="AQ106" i="81"/>
  <c r="AR106" i="81"/>
  <c r="AS106" i="81"/>
  <c r="AT106" i="81"/>
  <c r="AU106" i="81"/>
  <c r="AV106" i="81"/>
  <c r="AW106" i="81"/>
  <c r="AX106" i="81"/>
  <c r="AY106" i="81"/>
  <c r="AZ106" i="81"/>
  <c r="BA106" i="81"/>
  <c r="BB106" i="81"/>
  <c r="BC106" i="81"/>
  <c r="BD106" i="81"/>
  <c r="BH106" i="81"/>
  <c r="BI106" i="81"/>
  <c r="BJ106" i="81"/>
  <c r="BK106" i="81"/>
  <c r="BL106" i="81"/>
  <c r="BM106" i="81"/>
  <c r="BN106" i="81"/>
  <c r="BO106" i="81"/>
  <c r="BP106" i="81"/>
  <c r="BQ106" i="81"/>
  <c r="BR106" i="81"/>
  <c r="BS106" i="81"/>
  <c r="BT106" i="81"/>
  <c r="BU106" i="81"/>
  <c r="BV106" i="81"/>
  <c r="BW106" i="81"/>
  <c r="BX106" i="81"/>
  <c r="BY106" i="81"/>
  <c r="BZ106" i="81"/>
  <c r="CA106" i="81"/>
  <c r="CB106" i="81"/>
  <c r="D107" i="81"/>
  <c r="E107" i="81"/>
  <c r="F107" i="81"/>
  <c r="G107" i="81"/>
  <c r="H107" i="81"/>
  <c r="I107" i="81"/>
  <c r="J107" i="81"/>
  <c r="K107" i="81"/>
  <c r="L107" i="81"/>
  <c r="M107" i="81"/>
  <c r="N107" i="81"/>
  <c r="O107" i="81"/>
  <c r="P107" i="81"/>
  <c r="Q107" i="81"/>
  <c r="R107" i="81"/>
  <c r="S107" i="81"/>
  <c r="T107" i="81"/>
  <c r="U107" i="81"/>
  <c r="V107" i="81"/>
  <c r="W107" i="81"/>
  <c r="X107" i="81"/>
  <c r="Y107" i="81"/>
  <c r="Z107" i="81"/>
  <c r="AA107" i="81"/>
  <c r="Z106" i="82" s="1"/>
  <c r="AB107" i="81"/>
  <c r="AC107" i="81"/>
  <c r="AB106" i="82" s="1"/>
  <c r="AD107" i="81"/>
  <c r="AE107" i="81"/>
  <c r="AF107" i="81"/>
  <c r="AE106" i="82" s="1"/>
  <c r="AG107" i="81"/>
  <c r="AH107" i="81"/>
  <c r="AI107" i="81"/>
  <c r="AJ107" i="81"/>
  <c r="AK107" i="81"/>
  <c r="AL107" i="81"/>
  <c r="AM107" i="81"/>
  <c r="AL106" i="82" s="1"/>
  <c r="AN107" i="81"/>
  <c r="AO107" i="81"/>
  <c r="AP107" i="81"/>
  <c r="AQ107" i="81"/>
  <c r="AR107" i="81"/>
  <c r="AS107" i="81"/>
  <c r="AT107" i="81"/>
  <c r="AU107" i="81"/>
  <c r="AV107" i="81"/>
  <c r="AW107" i="81"/>
  <c r="AX107" i="81"/>
  <c r="AY107" i="81"/>
  <c r="AZ107" i="81"/>
  <c r="BA107" i="81"/>
  <c r="BB107" i="81"/>
  <c r="BC107" i="81"/>
  <c r="BD107" i="81"/>
  <c r="BH107" i="81"/>
  <c r="BI107" i="81"/>
  <c r="BJ107" i="81"/>
  <c r="BK107" i="81"/>
  <c r="BL107" i="81"/>
  <c r="BM107" i="81"/>
  <c r="BN107" i="81"/>
  <c r="BO107" i="81"/>
  <c r="BP107" i="81"/>
  <c r="BQ107" i="81"/>
  <c r="BR107" i="81"/>
  <c r="BS107" i="81"/>
  <c r="BT107" i="81"/>
  <c r="BU107" i="81"/>
  <c r="BV107" i="81"/>
  <c r="BW107" i="81"/>
  <c r="BV106" i="82" s="1"/>
  <c r="BX107" i="81"/>
  <c r="BY107" i="81"/>
  <c r="BZ107" i="81"/>
  <c r="CA107" i="81"/>
  <c r="CB107" i="81"/>
  <c r="D108" i="81"/>
  <c r="E108" i="81"/>
  <c r="F108" i="81"/>
  <c r="G108" i="81"/>
  <c r="H108" i="81"/>
  <c r="I108" i="81"/>
  <c r="J108" i="81"/>
  <c r="K108" i="81"/>
  <c r="L108" i="81"/>
  <c r="M108" i="81"/>
  <c r="N108" i="81"/>
  <c r="O108" i="81"/>
  <c r="P108" i="81"/>
  <c r="Q108" i="81"/>
  <c r="R108" i="81"/>
  <c r="S108" i="81"/>
  <c r="T108" i="81"/>
  <c r="U108" i="81"/>
  <c r="V108" i="81"/>
  <c r="W108" i="81"/>
  <c r="X108" i="81"/>
  <c r="Y108" i="81"/>
  <c r="Z108" i="81"/>
  <c r="AA108" i="81"/>
  <c r="AB108" i="81"/>
  <c r="AC108" i="81"/>
  <c r="AD108" i="81"/>
  <c r="AE108" i="81"/>
  <c r="AF108" i="81"/>
  <c r="AG108" i="81"/>
  <c r="AH108" i="81"/>
  <c r="AI108" i="81"/>
  <c r="AJ108" i="81"/>
  <c r="AK108" i="81"/>
  <c r="AL108" i="81"/>
  <c r="AM108" i="81"/>
  <c r="AN108" i="81"/>
  <c r="AO108" i="81"/>
  <c r="AP108" i="81"/>
  <c r="AQ108" i="81"/>
  <c r="AR108" i="81"/>
  <c r="AS108" i="81"/>
  <c r="AT108" i="81"/>
  <c r="AU108" i="81"/>
  <c r="AV108" i="81"/>
  <c r="AW108" i="81"/>
  <c r="AV107" i="82" s="1"/>
  <c r="AX108" i="81"/>
  <c r="AW107" i="82" s="1"/>
  <c r="AY108" i="81"/>
  <c r="AZ108" i="81"/>
  <c r="BA108" i="81"/>
  <c r="BB108" i="81"/>
  <c r="BC108" i="81"/>
  <c r="BD108" i="81"/>
  <c r="BH108" i="81"/>
  <c r="BI108" i="81"/>
  <c r="BJ108" i="81"/>
  <c r="BK108" i="81"/>
  <c r="BL108" i="81"/>
  <c r="BM108" i="81"/>
  <c r="BN108" i="81"/>
  <c r="BO108" i="81"/>
  <c r="BP108" i="81"/>
  <c r="BQ108" i="81"/>
  <c r="BR108" i="81"/>
  <c r="BS108" i="81"/>
  <c r="BT108" i="81"/>
  <c r="BU108" i="81"/>
  <c r="BV108" i="81"/>
  <c r="BW108" i="81"/>
  <c r="BV107" i="82" s="1"/>
  <c r="BX108" i="81"/>
  <c r="BY108" i="81"/>
  <c r="BZ108" i="81"/>
  <c r="CA108" i="81"/>
  <c r="CB108" i="81"/>
  <c r="D109" i="81"/>
  <c r="E109" i="81"/>
  <c r="F109" i="81"/>
  <c r="G109" i="81"/>
  <c r="H109" i="81"/>
  <c r="I109" i="81"/>
  <c r="J109" i="81"/>
  <c r="K109" i="81"/>
  <c r="L109" i="81"/>
  <c r="M109" i="81"/>
  <c r="N109" i="81"/>
  <c r="O109" i="81"/>
  <c r="P109" i="81"/>
  <c r="Q109" i="81"/>
  <c r="R109" i="81"/>
  <c r="S109" i="81"/>
  <c r="T109" i="81"/>
  <c r="U109" i="81"/>
  <c r="V109" i="81"/>
  <c r="W109" i="81"/>
  <c r="X109" i="81"/>
  <c r="Y109" i="81"/>
  <c r="Z109" i="81"/>
  <c r="AA109" i="81"/>
  <c r="AB109" i="81"/>
  <c r="AC109" i="81"/>
  <c r="AD109" i="81"/>
  <c r="AE109" i="81"/>
  <c r="AF109" i="81"/>
  <c r="AG109" i="81"/>
  <c r="AH109" i="81"/>
  <c r="AI109" i="81"/>
  <c r="AJ109" i="81"/>
  <c r="AK109" i="81"/>
  <c r="AL109" i="81"/>
  <c r="AM109" i="81"/>
  <c r="AN109" i="81"/>
  <c r="AO109" i="81"/>
  <c r="AP109" i="81"/>
  <c r="AQ109" i="81"/>
  <c r="AR109" i="81"/>
  <c r="AS109" i="81"/>
  <c r="AT109" i="81"/>
  <c r="AU109" i="81"/>
  <c r="AV109" i="81"/>
  <c r="AW109" i="81"/>
  <c r="AX109" i="81"/>
  <c r="AY109" i="81"/>
  <c r="AZ109" i="81"/>
  <c r="BA109" i="81"/>
  <c r="BB109" i="81"/>
  <c r="BC109" i="81"/>
  <c r="BD109" i="81"/>
  <c r="BH109" i="81"/>
  <c r="BI109" i="81"/>
  <c r="BJ109" i="81"/>
  <c r="BK109" i="81"/>
  <c r="BL109" i="81"/>
  <c r="BM109" i="81"/>
  <c r="BN109" i="81"/>
  <c r="BO109" i="81"/>
  <c r="BP109" i="81"/>
  <c r="BQ109" i="81"/>
  <c r="BR109" i="81"/>
  <c r="BS109" i="81"/>
  <c r="BT109" i="81"/>
  <c r="BU109" i="81"/>
  <c r="BV109" i="81"/>
  <c r="BU108" i="82" s="1"/>
  <c r="BW109" i="81"/>
  <c r="BX109" i="81"/>
  <c r="BY109" i="81"/>
  <c r="BZ109" i="81"/>
  <c r="CA109" i="81"/>
  <c r="CB109" i="81"/>
  <c r="D110" i="81"/>
  <c r="E110" i="81"/>
  <c r="F110" i="81"/>
  <c r="G110" i="81"/>
  <c r="H110" i="81"/>
  <c r="I110" i="81"/>
  <c r="J110" i="81"/>
  <c r="K110" i="81"/>
  <c r="L110" i="81"/>
  <c r="M110" i="81"/>
  <c r="N110" i="81"/>
  <c r="O110" i="81"/>
  <c r="P110" i="81"/>
  <c r="Q110" i="81"/>
  <c r="R110" i="81"/>
  <c r="S110" i="81"/>
  <c r="T110" i="81"/>
  <c r="U110" i="81"/>
  <c r="V110" i="81"/>
  <c r="W110" i="81"/>
  <c r="X110" i="81"/>
  <c r="Y110" i="81"/>
  <c r="Z110" i="81"/>
  <c r="AA110" i="81"/>
  <c r="AB110" i="81"/>
  <c r="AC110" i="81"/>
  <c r="AB109" i="82" s="1"/>
  <c r="AD110" i="81"/>
  <c r="AE110" i="81"/>
  <c r="AF110" i="81"/>
  <c r="AE109" i="82" s="1"/>
  <c r="AG110" i="81"/>
  <c r="AH110" i="81"/>
  <c r="AI110" i="81"/>
  <c r="AJ110" i="81"/>
  <c r="AK110" i="81"/>
  <c r="AL110" i="81"/>
  <c r="AK109" i="82" s="1"/>
  <c r="AM110" i="81"/>
  <c r="AL109" i="82" s="1"/>
  <c r="AN110" i="81"/>
  <c r="AO110" i="81"/>
  <c r="AP110" i="81"/>
  <c r="AQ110" i="81"/>
  <c r="AP109" i="82" s="1"/>
  <c r="AR110" i="81"/>
  <c r="AS110" i="81"/>
  <c r="AT110" i="81"/>
  <c r="AS109" i="82" s="1"/>
  <c r="AU110" i="81"/>
  <c r="AV110" i="81"/>
  <c r="AW110" i="81"/>
  <c r="AV109" i="82" s="1"/>
  <c r="AX110" i="81"/>
  <c r="AW109" i="82" s="1"/>
  <c r="AY110" i="81"/>
  <c r="AZ110" i="81"/>
  <c r="BA110" i="81"/>
  <c r="BB110" i="81"/>
  <c r="BC110" i="81"/>
  <c r="BD110" i="81"/>
  <c r="BH110" i="81"/>
  <c r="BI110" i="81"/>
  <c r="BJ110" i="81"/>
  <c r="BI109" i="82" s="1"/>
  <c r="BK110" i="81"/>
  <c r="BL110" i="81"/>
  <c r="BM110" i="81"/>
  <c r="BN110" i="81"/>
  <c r="BO110" i="81"/>
  <c r="BP110" i="81"/>
  <c r="BQ110" i="81"/>
  <c r="BR110" i="81"/>
  <c r="BS110" i="81"/>
  <c r="BT110" i="81"/>
  <c r="BU110" i="81"/>
  <c r="BV110" i="81"/>
  <c r="BW110" i="81"/>
  <c r="BV109" i="82" s="1"/>
  <c r="BX110" i="81"/>
  <c r="BY110" i="81"/>
  <c r="BZ110" i="81"/>
  <c r="CA110" i="81"/>
  <c r="CB110" i="81"/>
  <c r="D111" i="81"/>
  <c r="E111" i="81"/>
  <c r="F111" i="81"/>
  <c r="G111" i="81"/>
  <c r="H111" i="81"/>
  <c r="I111" i="81"/>
  <c r="J111" i="81"/>
  <c r="K111" i="81"/>
  <c r="L111" i="81"/>
  <c r="M111" i="81"/>
  <c r="N111" i="81"/>
  <c r="O111" i="81"/>
  <c r="P111" i="81"/>
  <c r="Q111" i="81"/>
  <c r="R111" i="81"/>
  <c r="S111" i="81"/>
  <c r="T111" i="81"/>
  <c r="U111" i="81"/>
  <c r="V111" i="81"/>
  <c r="W111" i="81"/>
  <c r="X111" i="81"/>
  <c r="Y111" i="81"/>
  <c r="Z111" i="81"/>
  <c r="AA111" i="81"/>
  <c r="Z110" i="82" s="1"/>
  <c r="AB111" i="81"/>
  <c r="AC111" i="81"/>
  <c r="AD111" i="81"/>
  <c r="AE111" i="81"/>
  <c r="AF111" i="81"/>
  <c r="AE110" i="82" s="1"/>
  <c r="AG111" i="81"/>
  <c r="AH111" i="81"/>
  <c r="AI111" i="81"/>
  <c r="AJ111" i="81"/>
  <c r="AK111" i="81"/>
  <c r="AL111" i="81"/>
  <c r="AM111" i="81"/>
  <c r="AL110" i="82" s="1"/>
  <c r="AN111" i="81"/>
  <c r="AO111" i="81"/>
  <c r="AP111" i="81"/>
  <c r="AQ111" i="81"/>
  <c r="AR111" i="81"/>
  <c r="AS111" i="81"/>
  <c r="AT111" i="81"/>
  <c r="AU111" i="81"/>
  <c r="AV111" i="81"/>
  <c r="AU110" i="82" s="1"/>
  <c r="AW111" i="81"/>
  <c r="AV110" i="82" s="1"/>
  <c r="AX111" i="81"/>
  <c r="AW110" i="82" s="1"/>
  <c r="AY111" i="81"/>
  <c r="AZ111" i="81"/>
  <c r="AY110" i="82" s="1"/>
  <c r="BA111" i="81"/>
  <c r="AZ110" i="82" s="1"/>
  <c r="BB111" i="81"/>
  <c r="BC111" i="81"/>
  <c r="BD111" i="81"/>
  <c r="BH111" i="81"/>
  <c r="BI111" i="81"/>
  <c r="BJ111" i="81"/>
  <c r="BK111" i="81"/>
  <c r="BL111" i="81"/>
  <c r="BK110" i="82" s="1"/>
  <c r="BM111" i="81"/>
  <c r="BN111" i="81"/>
  <c r="BO111" i="81"/>
  <c r="BP111" i="81"/>
  <c r="BQ111" i="81"/>
  <c r="BR111" i="81"/>
  <c r="BS111" i="81"/>
  <c r="BT111" i="81"/>
  <c r="BU111" i="81"/>
  <c r="BV111" i="81"/>
  <c r="BW111" i="81"/>
  <c r="BX111" i="81"/>
  <c r="BY111" i="81"/>
  <c r="BX110" i="82" s="1"/>
  <c r="BZ111" i="81"/>
  <c r="CA111" i="81"/>
  <c r="CB111" i="81"/>
  <c r="D112" i="81"/>
  <c r="E112" i="81"/>
  <c r="F112" i="81"/>
  <c r="G112" i="81"/>
  <c r="H112" i="81"/>
  <c r="I112" i="81"/>
  <c r="J112" i="81"/>
  <c r="K112" i="81"/>
  <c r="L112" i="81"/>
  <c r="M112" i="81"/>
  <c r="N112" i="81"/>
  <c r="O112" i="81"/>
  <c r="P112" i="81"/>
  <c r="Q112" i="81"/>
  <c r="R112" i="81"/>
  <c r="S112" i="81"/>
  <c r="T112" i="81"/>
  <c r="U112" i="81"/>
  <c r="V112" i="81"/>
  <c r="W112" i="81"/>
  <c r="X112" i="81"/>
  <c r="Y112" i="81"/>
  <c r="Z112" i="81"/>
  <c r="AA112" i="81"/>
  <c r="Z111" i="82" s="1"/>
  <c r="AB112" i="81"/>
  <c r="AC112" i="81"/>
  <c r="AD112" i="81"/>
  <c r="AE112" i="81"/>
  <c r="AF112" i="81"/>
  <c r="AG112" i="81"/>
  <c r="AH112" i="81"/>
  <c r="AI112" i="81"/>
  <c r="AJ112" i="81"/>
  <c r="AK112" i="81"/>
  <c r="AL112" i="81"/>
  <c r="AM112" i="81"/>
  <c r="AN112" i="81"/>
  <c r="AO112" i="81"/>
  <c r="AP112" i="81"/>
  <c r="AQ112" i="81"/>
  <c r="AR112" i="81"/>
  <c r="AS112" i="81"/>
  <c r="AT112" i="81"/>
  <c r="AU112" i="81"/>
  <c r="AV112" i="81"/>
  <c r="AW112" i="81"/>
  <c r="AX112" i="81"/>
  <c r="AY112" i="81"/>
  <c r="AZ112" i="81"/>
  <c r="BA112" i="81"/>
  <c r="BB112" i="81"/>
  <c r="BC112" i="81"/>
  <c r="BD112" i="81"/>
  <c r="BH112" i="81"/>
  <c r="BI112" i="81"/>
  <c r="BJ112" i="81"/>
  <c r="BK112" i="81"/>
  <c r="BL112" i="81"/>
  <c r="BM112" i="81"/>
  <c r="BN112" i="81"/>
  <c r="BO112" i="81"/>
  <c r="BP112" i="81"/>
  <c r="BQ112" i="81"/>
  <c r="BR112" i="81"/>
  <c r="BS112" i="81"/>
  <c r="BT112" i="81"/>
  <c r="BU112" i="81"/>
  <c r="BV112" i="81"/>
  <c r="BU111" i="82" s="1"/>
  <c r="BW112" i="81"/>
  <c r="BX112" i="81"/>
  <c r="BY112" i="81"/>
  <c r="BZ112" i="81"/>
  <c r="CA112" i="81"/>
  <c r="CB112" i="81"/>
  <c r="D113" i="81"/>
  <c r="E113" i="81"/>
  <c r="F113" i="81"/>
  <c r="G113" i="81"/>
  <c r="H113" i="81"/>
  <c r="I113" i="81"/>
  <c r="J113" i="81"/>
  <c r="K113" i="81"/>
  <c r="L113" i="81"/>
  <c r="M113" i="81"/>
  <c r="N113" i="81"/>
  <c r="O113" i="81"/>
  <c r="P113" i="81"/>
  <c r="Q113" i="81"/>
  <c r="R113" i="81"/>
  <c r="S113" i="81"/>
  <c r="T113" i="81"/>
  <c r="U113" i="81"/>
  <c r="V113" i="81"/>
  <c r="W113" i="81"/>
  <c r="X113" i="81"/>
  <c r="Y113" i="81"/>
  <c r="Z113" i="81"/>
  <c r="AA113" i="81"/>
  <c r="AB113" i="81"/>
  <c r="AC113" i="81"/>
  <c r="AB112" i="82" s="1"/>
  <c r="AD113" i="81"/>
  <c r="AE113" i="81"/>
  <c r="AF113" i="81"/>
  <c r="AE112" i="82" s="1"/>
  <c r="AG113" i="81"/>
  <c r="AH113" i="81"/>
  <c r="AI113" i="81"/>
  <c r="AJ113" i="81"/>
  <c r="AK113" i="81"/>
  <c r="AL113" i="81"/>
  <c r="AM113" i="81"/>
  <c r="AL112" i="82" s="1"/>
  <c r="AN113" i="81"/>
  <c r="AO113" i="81"/>
  <c r="AP113" i="81"/>
  <c r="AQ113" i="81"/>
  <c r="AR113" i="81"/>
  <c r="AS113" i="81"/>
  <c r="AT113" i="81"/>
  <c r="AS112" i="82" s="1"/>
  <c r="AU113" i="81"/>
  <c r="AV113" i="81"/>
  <c r="AW113" i="81"/>
  <c r="AV112" i="82" s="1"/>
  <c r="AX113" i="81"/>
  <c r="AW112" i="82" s="1"/>
  <c r="AY113" i="81"/>
  <c r="AZ113" i="81"/>
  <c r="BA113" i="81"/>
  <c r="BB113" i="81"/>
  <c r="BC113" i="81"/>
  <c r="BD113" i="81"/>
  <c r="BH113" i="81"/>
  <c r="BI113" i="81"/>
  <c r="BJ113" i="81"/>
  <c r="BK113" i="81"/>
  <c r="BL113" i="81"/>
  <c r="BM113" i="81"/>
  <c r="BN113" i="81"/>
  <c r="BO113" i="81"/>
  <c r="BP113" i="81"/>
  <c r="BQ113" i="81"/>
  <c r="BR113" i="81"/>
  <c r="BS113" i="81"/>
  <c r="BT113" i="81"/>
  <c r="BU113" i="81"/>
  <c r="BV113" i="81"/>
  <c r="BW113" i="81"/>
  <c r="BX113" i="81"/>
  <c r="BY113" i="81"/>
  <c r="BZ113" i="81"/>
  <c r="CA113" i="81"/>
  <c r="CB113" i="81"/>
  <c r="D114" i="81"/>
  <c r="E114" i="81"/>
  <c r="F114" i="81"/>
  <c r="G114" i="81"/>
  <c r="H114" i="81"/>
  <c r="I114" i="81"/>
  <c r="J114" i="81"/>
  <c r="K114" i="81"/>
  <c r="L114" i="81"/>
  <c r="M114" i="81"/>
  <c r="N114" i="81"/>
  <c r="O114" i="81"/>
  <c r="P114" i="81"/>
  <c r="Q114" i="81"/>
  <c r="R114" i="81"/>
  <c r="S114" i="81"/>
  <c r="T114" i="81"/>
  <c r="U114" i="81"/>
  <c r="V114" i="81"/>
  <c r="W114" i="81"/>
  <c r="X114" i="81"/>
  <c r="Y114" i="81"/>
  <c r="Z114" i="81"/>
  <c r="AA114" i="81"/>
  <c r="AB114" i="81"/>
  <c r="AC114" i="81"/>
  <c r="AD114" i="81"/>
  <c r="AE114" i="81"/>
  <c r="AF114" i="81"/>
  <c r="AG114" i="81"/>
  <c r="AH114" i="81"/>
  <c r="AI114" i="81"/>
  <c r="AJ114" i="81"/>
  <c r="AK114" i="81"/>
  <c r="AL114" i="81"/>
  <c r="AM114" i="81"/>
  <c r="AN114" i="81"/>
  <c r="AO114" i="81"/>
  <c r="AP114" i="81"/>
  <c r="AQ114" i="81"/>
  <c r="AR114" i="81"/>
  <c r="AS114" i="81"/>
  <c r="AT114" i="81"/>
  <c r="AU114" i="81"/>
  <c r="AV114" i="81"/>
  <c r="AW114" i="81"/>
  <c r="AX114" i="81"/>
  <c r="AY114" i="81"/>
  <c r="AZ114" i="81"/>
  <c r="BA114" i="81"/>
  <c r="BB114" i="81"/>
  <c r="BC114" i="81"/>
  <c r="BD114" i="81"/>
  <c r="BH114" i="81"/>
  <c r="BI114" i="81"/>
  <c r="BJ114" i="81"/>
  <c r="BK114" i="81"/>
  <c r="BL114" i="81"/>
  <c r="BM114" i="81"/>
  <c r="BN114" i="81"/>
  <c r="BO114" i="81"/>
  <c r="BP114" i="81"/>
  <c r="BQ114" i="81"/>
  <c r="BR114" i="81"/>
  <c r="BS114" i="81"/>
  <c r="BT114" i="81"/>
  <c r="BU114" i="81"/>
  <c r="BV114" i="81"/>
  <c r="BW114" i="81"/>
  <c r="BX114" i="81"/>
  <c r="BY114" i="81"/>
  <c r="BZ114" i="81"/>
  <c r="CA114" i="81"/>
  <c r="CB114" i="81"/>
  <c r="D115" i="81"/>
  <c r="E115" i="81"/>
  <c r="F115" i="81"/>
  <c r="G115" i="81"/>
  <c r="H115" i="81"/>
  <c r="I115" i="81"/>
  <c r="J115" i="81"/>
  <c r="K115" i="81"/>
  <c r="L115" i="81"/>
  <c r="M115" i="81"/>
  <c r="N115" i="81"/>
  <c r="O115" i="81"/>
  <c r="P115" i="81"/>
  <c r="Q115" i="81"/>
  <c r="R115" i="81"/>
  <c r="S115" i="81"/>
  <c r="T115" i="81"/>
  <c r="U115" i="81"/>
  <c r="V115" i="81"/>
  <c r="W115" i="81"/>
  <c r="X115" i="81"/>
  <c r="Y115" i="81"/>
  <c r="Z115" i="81"/>
  <c r="AA115" i="81"/>
  <c r="Z114" i="82" s="1"/>
  <c r="AB115" i="81"/>
  <c r="AC115" i="81"/>
  <c r="AB114" i="82" s="1"/>
  <c r="AD115" i="81"/>
  <c r="AE115" i="81"/>
  <c r="AF115" i="81"/>
  <c r="AE114" i="82" s="1"/>
  <c r="AG115" i="81"/>
  <c r="AH115" i="81"/>
  <c r="AI115" i="81"/>
  <c r="AJ115" i="81"/>
  <c r="AK115" i="81"/>
  <c r="AL115" i="81"/>
  <c r="AM115" i="81"/>
  <c r="AL114" i="82" s="1"/>
  <c r="AN115" i="81"/>
  <c r="AO115" i="81"/>
  <c r="AP115" i="81"/>
  <c r="AQ115" i="81"/>
  <c r="AR115" i="81"/>
  <c r="AS115" i="81"/>
  <c r="AT115" i="81"/>
  <c r="AS114" i="82" s="1"/>
  <c r="AU115" i="81"/>
  <c r="AV115" i="81"/>
  <c r="AU114" i="82" s="1"/>
  <c r="AW115" i="81"/>
  <c r="AV114" i="82" s="1"/>
  <c r="AX115" i="81"/>
  <c r="AW114" i="82" s="1"/>
  <c r="AY115" i="81"/>
  <c r="AZ115" i="81"/>
  <c r="AY114" i="82" s="1"/>
  <c r="BA115" i="81"/>
  <c r="BB115" i="81"/>
  <c r="BC115" i="81"/>
  <c r="BD115" i="81"/>
  <c r="BH115" i="81"/>
  <c r="BI115" i="81"/>
  <c r="BJ115" i="81"/>
  <c r="BK115" i="81"/>
  <c r="BL115" i="81"/>
  <c r="BK114" i="82" s="1"/>
  <c r="BM115" i="81"/>
  <c r="BN115" i="81"/>
  <c r="BM114" i="82" s="1"/>
  <c r="BO115" i="81"/>
  <c r="BP115" i="81"/>
  <c r="BQ115" i="81"/>
  <c r="BR115" i="81"/>
  <c r="BS115" i="81"/>
  <c r="BT115" i="81"/>
  <c r="BS114" i="82" s="1"/>
  <c r="BU115" i="81"/>
  <c r="BV115" i="81"/>
  <c r="BW115" i="81"/>
  <c r="BX115" i="81"/>
  <c r="BY115" i="81"/>
  <c r="BZ115" i="81"/>
  <c r="CA115" i="81"/>
  <c r="CB115" i="81"/>
  <c r="D116" i="81"/>
  <c r="E116" i="81"/>
  <c r="F116" i="81"/>
  <c r="G116" i="81"/>
  <c r="H116" i="81"/>
  <c r="I116" i="81"/>
  <c r="J116" i="81"/>
  <c r="K116" i="81"/>
  <c r="L116" i="81"/>
  <c r="M116" i="81"/>
  <c r="N116" i="81"/>
  <c r="O116" i="81"/>
  <c r="P116" i="81"/>
  <c r="Q116" i="81"/>
  <c r="R116" i="81"/>
  <c r="S116" i="81"/>
  <c r="T116" i="81"/>
  <c r="U116" i="81"/>
  <c r="V116" i="81"/>
  <c r="W116" i="81"/>
  <c r="X116" i="81"/>
  <c r="Y116" i="81"/>
  <c r="Z116" i="81"/>
  <c r="AA116" i="81"/>
  <c r="Z115" i="82" s="1"/>
  <c r="AB116" i="81"/>
  <c r="AC116" i="81"/>
  <c r="AD116" i="81"/>
  <c r="AE116" i="81"/>
  <c r="AF116" i="81"/>
  <c r="AG116" i="81"/>
  <c r="AH116" i="81"/>
  <c r="AI116" i="81"/>
  <c r="AJ116" i="81"/>
  <c r="AK116" i="81"/>
  <c r="AL116" i="81"/>
  <c r="AM116" i="81"/>
  <c r="AN116" i="81"/>
  <c r="AO116" i="81"/>
  <c r="AP116" i="81"/>
  <c r="AQ116" i="81"/>
  <c r="AR116" i="81"/>
  <c r="AS116" i="81"/>
  <c r="AT116" i="81"/>
  <c r="AU116" i="81"/>
  <c r="AV116" i="81"/>
  <c r="AW116" i="81"/>
  <c r="AX116" i="81"/>
  <c r="AW115" i="82" s="1"/>
  <c r="AY116" i="81"/>
  <c r="AZ116" i="81"/>
  <c r="BA116" i="81"/>
  <c r="BB116" i="81"/>
  <c r="BC116" i="81"/>
  <c r="BD116" i="81"/>
  <c r="BH116" i="81"/>
  <c r="BI116" i="81"/>
  <c r="BJ116" i="81"/>
  <c r="BK116" i="81"/>
  <c r="BL116" i="81"/>
  <c r="BM116" i="81"/>
  <c r="BN116" i="81"/>
  <c r="BO116" i="81"/>
  <c r="BP116" i="81"/>
  <c r="BQ116" i="81"/>
  <c r="BR116" i="81"/>
  <c r="BS116" i="81"/>
  <c r="BT116" i="81"/>
  <c r="BU116" i="81"/>
  <c r="BV116" i="81"/>
  <c r="BW116" i="81"/>
  <c r="BX116" i="81"/>
  <c r="BY116" i="81"/>
  <c r="BZ116" i="81"/>
  <c r="CA116" i="81"/>
  <c r="CB116" i="81"/>
  <c r="D117" i="81"/>
  <c r="E117" i="81"/>
  <c r="F117" i="81"/>
  <c r="G117" i="81"/>
  <c r="H117" i="81"/>
  <c r="I117" i="81"/>
  <c r="J117" i="81"/>
  <c r="K117" i="81"/>
  <c r="L117" i="81"/>
  <c r="M117" i="81"/>
  <c r="N117" i="81"/>
  <c r="O117" i="81"/>
  <c r="P117" i="81"/>
  <c r="Q117" i="81"/>
  <c r="R117" i="81"/>
  <c r="S117" i="81"/>
  <c r="T117" i="81"/>
  <c r="U117" i="81"/>
  <c r="V117" i="81"/>
  <c r="W117" i="81"/>
  <c r="X117" i="81"/>
  <c r="Y117" i="81"/>
  <c r="Z117" i="81"/>
  <c r="AA117" i="81"/>
  <c r="Z116" i="82" s="1"/>
  <c r="AB117" i="81"/>
  <c r="AC117" i="81"/>
  <c r="AD117" i="81"/>
  <c r="AE117" i="81"/>
  <c r="AF117" i="81"/>
  <c r="AG117" i="81"/>
  <c r="AH117" i="81"/>
  <c r="AI117" i="81"/>
  <c r="AJ117" i="81"/>
  <c r="AK117" i="81"/>
  <c r="AL117" i="81"/>
  <c r="AM117" i="81"/>
  <c r="AN117" i="81"/>
  <c r="AO117" i="81"/>
  <c r="AP117" i="81"/>
  <c r="AQ117" i="81"/>
  <c r="AR117" i="81"/>
  <c r="AS117" i="81"/>
  <c r="AT117" i="81"/>
  <c r="AU117" i="81"/>
  <c r="AV117" i="81"/>
  <c r="AW117" i="81"/>
  <c r="AX117" i="81"/>
  <c r="AW116" i="82" s="1"/>
  <c r="AY117" i="81"/>
  <c r="AZ117" i="81"/>
  <c r="BA117" i="81"/>
  <c r="BB117" i="81"/>
  <c r="BC117" i="81"/>
  <c r="BD117" i="81"/>
  <c r="BH117" i="81"/>
  <c r="BI117" i="81"/>
  <c r="BJ117" i="81"/>
  <c r="BK117" i="81"/>
  <c r="BL117" i="81"/>
  <c r="BM117" i="81"/>
  <c r="BN117" i="81"/>
  <c r="BO117" i="81"/>
  <c r="BP117" i="81"/>
  <c r="BQ117" i="81"/>
  <c r="BR117" i="81"/>
  <c r="BS117" i="81"/>
  <c r="BT117" i="81"/>
  <c r="BU117" i="81"/>
  <c r="BV117" i="81"/>
  <c r="BW117" i="81"/>
  <c r="BV116" i="82" s="1"/>
  <c r="BX117" i="81"/>
  <c r="BY117" i="81"/>
  <c r="BZ117" i="81"/>
  <c r="CA117" i="81"/>
  <c r="CB117" i="81"/>
  <c r="D118" i="81"/>
  <c r="E118" i="81"/>
  <c r="F118" i="81"/>
  <c r="G118" i="81"/>
  <c r="H118" i="81"/>
  <c r="I118" i="81"/>
  <c r="J118" i="81"/>
  <c r="K118" i="81"/>
  <c r="L118" i="81"/>
  <c r="M118" i="81"/>
  <c r="N118" i="81"/>
  <c r="O118" i="81"/>
  <c r="P118" i="81"/>
  <c r="Q118" i="81"/>
  <c r="R118" i="81"/>
  <c r="S118" i="81"/>
  <c r="T118" i="81"/>
  <c r="U118" i="81"/>
  <c r="V118" i="81"/>
  <c r="W118" i="81"/>
  <c r="X118" i="81"/>
  <c r="Y118" i="81"/>
  <c r="Z118" i="81"/>
  <c r="AA118" i="81"/>
  <c r="AB118" i="81"/>
  <c r="AC118" i="81"/>
  <c r="AB117" i="82" s="1"/>
  <c r="AD118" i="81"/>
  <c r="AE118" i="81"/>
  <c r="AF118" i="81"/>
  <c r="AG118" i="81"/>
  <c r="AH118" i="81"/>
  <c r="AI118" i="81"/>
  <c r="AJ118" i="81"/>
  <c r="AK118" i="81"/>
  <c r="AL118" i="81"/>
  <c r="AM118" i="81"/>
  <c r="AN118" i="81"/>
  <c r="AO118" i="81"/>
  <c r="AP118" i="81"/>
  <c r="AQ118" i="81"/>
  <c r="AR118" i="81"/>
  <c r="AS118" i="81"/>
  <c r="AT118" i="81"/>
  <c r="AU118" i="81"/>
  <c r="AV118" i="81"/>
  <c r="AW118" i="81"/>
  <c r="AX118" i="81"/>
  <c r="AW117" i="82" s="1"/>
  <c r="AY118" i="81"/>
  <c r="AZ118" i="81"/>
  <c r="BA118" i="81"/>
  <c r="BB118" i="81"/>
  <c r="BC118" i="81"/>
  <c r="BD118" i="81"/>
  <c r="BH118" i="81"/>
  <c r="BI118" i="81"/>
  <c r="BJ118" i="81"/>
  <c r="BK118" i="81"/>
  <c r="BL118" i="81"/>
  <c r="BM118" i="81"/>
  <c r="BN118" i="81"/>
  <c r="BO118" i="81"/>
  <c r="BP118" i="81"/>
  <c r="BQ118" i="81"/>
  <c r="BR118" i="81"/>
  <c r="BS118" i="81"/>
  <c r="BT118" i="81"/>
  <c r="BU118" i="81"/>
  <c r="BV118" i="81"/>
  <c r="BW118" i="81"/>
  <c r="BV117" i="82" s="1"/>
  <c r="BX118" i="81"/>
  <c r="BY118" i="81"/>
  <c r="BZ118" i="81"/>
  <c r="CA118" i="81"/>
  <c r="CB118" i="81"/>
  <c r="D119" i="81"/>
  <c r="E119" i="81"/>
  <c r="F119" i="81"/>
  <c r="G119" i="81"/>
  <c r="H119" i="81"/>
  <c r="I119" i="81"/>
  <c r="J119" i="81"/>
  <c r="K119" i="81"/>
  <c r="L119" i="81"/>
  <c r="M119" i="81"/>
  <c r="N119" i="81"/>
  <c r="O119" i="81"/>
  <c r="P119" i="81"/>
  <c r="Q119" i="81"/>
  <c r="R119" i="81"/>
  <c r="S119" i="81"/>
  <c r="T119" i="81"/>
  <c r="U119" i="81"/>
  <c r="V119" i="81"/>
  <c r="W119" i="81"/>
  <c r="X119" i="81"/>
  <c r="Y119" i="81"/>
  <c r="Z119" i="81"/>
  <c r="AA119" i="81"/>
  <c r="AB119" i="81"/>
  <c r="AC119" i="81"/>
  <c r="AB118" i="82" s="1"/>
  <c r="AD119" i="81"/>
  <c r="AE119" i="81"/>
  <c r="AF119" i="81"/>
  <c r="AG119" i="81"/>
  <c r="AH119" i="81"/>
  <c r="AI119" i="81"/>
  <c r="AJ119" i="81"/>
  <c r="AK119" i="81"/>
  <c r="AL119" i="81"/>
  <c r="AM119" i="81"/>
  <c r="AN119" i="81"/>
  <c r="AO119" i="81"/>
  <c r="AP119" i="81"/>
  <c r="AQ119" i="81"/>
  <c r="AR119" i="81"/>
  <c r="AS119" i="81"/>
  <c r="AT119" i="81"/>
  <c r="AU119" i="81"/>
  <c r="AV119" i="81"/>
  <c r="AW119" i="81"/>
  <c r="AX119" i="81"/>
  <c r="AY119" i="81"/>
  <c r="AZ119" i="81"/>
  <c r="BA119" i="81"/>
  <c r="BB119" i="81"/>
  <c r="BC119" i="81"/>
  <c r="BD119" i="81"/>
  <c r="BH119" i="81"/>
  <c r="BI119" i="81"/>
  <c r="BJ119" i="81"/>
  <c r="BK119" i="81"/>
  <c r="BL119" i="81"/>
  <c r="BM119" i="81"/>
  <c r="BN119" i="81"/>
  <c r="BO119" i="81"/>
  <c r="BP119" i="81"/>
  <c r="BQ119" i="81"/>
  <c r="BR119" i="81"/>
  <c r="BS119" i="81"/>
  <c r="BT119" i="81"/>
  <c r="BU119" i="81"/>
  <c r="BV119" i="81"/>
  <c r="BW119" i="81"/>
  <c r="BX119" i="81"/>
  <c r="BY119" i="81"/>
  <c r="BZ119" i="81"/>
  <c r="CA119" i="81"/>
  <c r="CB119" i="81"/>
  <c r="D120" i="81"/>
  <c r="E120" i="81"/>
  <c r="F120" i="81"/>
  <c r="G120" i="81"/>
  <c r="H120" i="81"/>
  <c r="I120" i="81"/>
  <c r="J120" i="81"/>
  <c r="K120" i="81"/>
  <c r="L120" i="81"/>
  <c r="M120" i="81"/>
  <c r="N120" i="81"/>
  <c r="O120" i="81"/>
  <c r="P120" i="81"/>
  <c r="Q120" i="81"/>
  <c r="R120" i="81"/>
  <c r="S120" i="81"/>
  <c r="T120" i="81"/>
  <c r="U120" i="81"/>
  <c r="V120" i="81"/>
  <c r="W120" i="81"/>
  <c r="X120" i="81"/>
  <c r="Y120" i="81"/>
  <c r="Z120" i="81"/>
  <c r="AA120" i="81"/>
  <c r="AB120" i="81"/>
  <c r="AC120" i="81"/>
  <c r="AD120" i="81"/>
  <c r="AE120" i="81"/>
  <c r="AF120" i="81"/>
  <c r="AG120" i="81"/>
  <c r="AH120" i="81"/>
  <c r="AI120" i="81"/>
  <c r="AJ120" i="81"/>
  <c r="AK120" i="81"/>
  <c r="AL120" i="81"/>
  <c r="AM120" i="81"/>
  <c r="AN120" i="81"/>
  <c r="AO120" i="81"/>
  <c r="AP120" i="81"/>
  <c r="AQ120" i="81"/>
  <c r="AR120" i="81"/>
  <c r="AS120" i="81"/>
  <c r="AT120" i="81"/>
  <c r="AU120" i="81"/>
  <c r="AV120" i="81"/>
  <c r="AW120" i="81"/>
  <c r="AX120" i="81"/>
  <c r="AY120" i="81"/>
  <c r="AZ120" i="81"/>
  <c r="BA120" i="81"/>
  <c r="BB120" i="81"/>
  <c r="BC120" i="81"/>
  <c r="BD120" i="81"/>
  <c r="BH120" i="81"/>
  <c r="BI120" i="81"/>
  <c r="BJ120" i="81"/>
  <c r="BK120" i="81"/>
  <c r="BL120" i="81"/>
  <c r="BM120" i="81"/>
  <c r="BN120" i="81"/>
  <c r="BO120" i="81"/>
  <c r="BP120" i="81"/>
  <c r="BQ120" i="81"/>
  <c r="BR120" i="81"/>
  <c r="BS120" i="81"/>
  <c r="BT120" i="81"/>
  <c r="BU120" i="81"/>
  <c r="BV120" i="81"/>
  <c r="BW120" i="81"/>
  <c r="BX120" i="81"/>
  <c r="BY120" i="81"/>
  <c r="BZ120" i="81"/>
  <c r="CA120" i="81"/>
  <c r="CB120" i="81"/>
  <c r="D121" i="81"/>
  <c r="E121" i="81"/>
  <c r="F121" i="81"/>
  <c r="G121" i="81"/>
  <c r="H121" i="81"/>
  <c r="I121" i="81"/>
  <c r="J121" i="81"/>
  <c r="K121" i="81"/>
  <c r="L121" i="81"/>
  <c r="M121" i="81"/>
  <c r="N121" i="81"/>
  <c r="O121" i="81"/>
  <c r="P121" i="81"/>
  <c r="Q121" i="81"/>
  <c r="R121" i="81"/>
  <c r="S121" i="81"/>
  <c r="T121" i="81"/>
  <c r="U121" i="81"/>
  <c r="V121" i="81"/>
  <c r="W121" i="81"/>
  <c r="X121" i="81"/>
  <c r="Y121" i="81"/>
  <c r="Z121" i="81"/>
  <c r="AA121" i="81"/>
  <c r="AB121" i="81"/>
  <c r="AC121" i="81"/>
  <c r="AD121" i="81"/>
  <c r="AE121" i="81"/>
  <c r="AF121" i="81"/>
  <c r="AG121" i="81"/>
  <c r="AH121" i="81"/>
  <c r="AI121" i="81"/>
  <c r="AJ121" i="81"/>
  <c r="AK121" i="81"/>
  <c r="AL121" i="81"/>
  <c r="AM121" i="81"/>
  <c r="AN121" i="81"/>
  <c r="AO121" i="81"/>
  <c r="AP121" i="81"/>
  <c r="AQ121" i="81"/>
  <c r="AR121" i="81"/>
  <c r="AS121" i="81"/>
  <c r="AT121" i="81"/>
  <c r="AU121" i="81"/>
  <c r="AV121" i="81"/>
  <c r="AW121" i="81"/>
  <c r="AX121" i="81"/>
  <c r="AY121" i="81"/>
  <c r="AZ121" i="81"/>
  <c r="BA121" i="81"/>
  <c r="BB121" i="81"/>
  <c r="BC121" i="81"/>
  <c r="BD121" i="81"/>
  <c r="BH121" i="81"/>
  <c r="BI121" i="81"/>
  <c r="BJ121" i="81"/>
  <c r="BK121" i="81"/>
  <c r="BL121" i="81"/>
  <c r="BM121" i="81"/>
  <c r="BN121" i="81"/>
  <c r="BO121" i="81"/>
  <c r="BP121" i="81"/>
  <c r="BQ121" i="81"/>
  <c r="BR121" i="81"/>
  <c r="BS121" i="81"/>
  <c r="BT121" i="81"/>
  <c r="BU121" i="81"/>
  <c r="BV121" i="81"/>
  <c r="BW121" i="81"/>
  <c r="BX121" i="81"/>
  <c r="BY121" i="81"/>
  <c r="BZ121" i="81"/>
  <c r="CA121" i="81"/>
  <c r="CB121" i="81"/>
  <c r="D122" i="81"/>
  <c r="E122" i="81"/>
  <c r="F122" i="81"/>
  <c r="G122" i="81"/>
  <c r="H122" i="81"/>
  <c r="I122" i="81"/>
  <c r="J122" i="81"/>
  <c r="K122" i="81"/>
  <c r="L122" i="81"/>
  <c r="M122" i="81"/>
  <c r="N122" i="81"/>
  <c r="O122" i="81"/>
  <c r="P122" i="81"/>
  <c r="Q122" i="81"/>
  <c r="R122" i="81"/>
  <c r="S122" i="81"/>
  <c r="T122" i="81"/>
  <c r="U122" i="81"/>
  <c r="V122" i="81"/>
  <c r="W122" i="81"/>
  <c r="X122" i="81"/>
  <c r="Y122" i="81"/>
  <c r="Z122" i="81"/>
  <c r="AA122" i="81"/>
  <c r="AB122" i="81"/>
  <c r="AC122" i="81"/>
  <c r="AD122" i="81"/>
  <c r="AE122" i="81"/>
  <c r="AF122" i="81"/>
  <c r="AG122" i="81"/>
  <c r="AH122" i="81"/>
  <c r="AI122" i="81"/>
  <c r="AJ122" i="81"/>
  <c r="AK122" i="81"/>
  <c r="AL122" i="81"/>
  <c r="AK121" i="82" s="1"/>
  <c r="AM122" i="81"/>
  <c r="AN122" i="81"/>
  <c r="AO122" i="81"/>
  <c r="AP122" i="81"/>
  <c r="AQ122" i="81"/>
  <c r="AR122" i="81"/>
  <c r="AS122" i="81"/>
  <c r="AT122" i="81"/>
  <c r="AU122" i="81"/>
  <c r="AV122" i="81"/>
  <c r="AW122" i="81"/>
  <c r="AX122" i="81"/>
  <c r="AY122" i="81"/>
  <c r="AZ122" i="81"/>
  <c r="BA122" i="81"/>
  <c r="BB122" i="81"/>
  <c r="BC122" i="81"/>
  <c r="BD122" i="81"/>
  <c r="BH122" i="81"/>
  <c r="BI122" i="81"/>
  <c r="BJ122" i="81"/>
  <c r="BK122" i="81"/>
  <c r="BL122" i="81"/>
  <c r="BM122" i="81"/>
  <c r="BN122" i="81"/>
  <c r="BO122" i="81"/>
  <c r="BP122" i="81"/>
  <c r="BQ122" i="81"/>
  <c r="BR122" i="81"/>
  <c r="BS122" i="81"/>
  <c r="BT122" i="81"/>
  <c r="BS121" i="82" s="1"/>
  <c r="BU122" i="81"/>
  <c r="BV122" i="81"/>
  <c r="BW122" i="81"/>
  <c r="BX122" i="81"/>
  <c r="BY122" i="81"/>
  <c r="BZ122" i="81"/>
  <c r="CA122" i="81"/>
  <c r="CB122" i="81"/>
  <c r="D123" i="81"/>
  <c r="E123" i="81"/>
  <c r="F123" i="81"/>
  <c r="G123" i="81"/>
  <c r="H123" i="81"/>
  <c r="I123" i="81"/>
  <c r="J123" i="81"/>
  <c r="K123" i="81"/>
  <c r="L123" i="81"/>
  <c r="M123" i="81"/>
  <c r="N123" i="81"/>
  <c r="O123" i="81"/>
  <c r="P123" i="81"/>
  <c r="Q123" i="81"/>
  <c r="R123" i="81"/>
  <c r="S123" i="81"/>
  <c r="T123" i="81"/>
  <c r="U123" i="81"/>
  <c r="V123" i="81"/>
  <c r="W123" i="81"/>
  <c r="X123" i="81"/>
  <c r="Y123" i="81"/>
  <c r="Z123" i="81"/>
  <c r="AA123" i="81"/>
  <c r="Z122" i="82" s="1"/>
  <c r="AB123" i="81"/>
  <c r="AC123" i="81"/>
  <c r="AB122" i="82" s="1"/>
  <c r="AD123" i="81"/>
  <c r="AE123" i="81"/>
  <c r="AF123" i="81"/>
  <c r="AE122" i="82" s="1"/>
  <c r="AG123" i="81"/>
  <c r="AH123" i="81"/>
  <c r="AI123" i="81"/>
  <c r="AJ123" i="81"/>
  <c r="AK123" i="81"/>
  <c r="AL123" i="81"/>
  <c r="AM123" i="81"/>
  <c r="AL122" i="82" s="1"/>
  <c r="AN123" i="81"/>
  <c r="AO123" i="81"/>
  <c r="AP123" i="81"/>
  <c r="AQ123" i="81"/>
  <c r="AR123" i="81"/>
  <c r="AQ122" i="82" s="1"/>
  <c r="AS123" i="81"/>
  <c r="AT123" i="81"/>
  <c r="AU123" i="81"/>
  <c r="AV123" i="81"/>
  <c r="AU122" i="82" s="1"/>
  <c r="AW123" i="81"/>
  <c r="AV122" i="82" s="1"/>
  <c r="AX123" i="81"/>
  <c r="AW122" i="82" s="1"/>
  <c r="AY123" i="81"/>
  <c r="AZ123" i="81"/>
  <c r="AY122" i="82" s="1"/>
  <c r="BA123" i="81"/>
  <c r="AZ122" i="82" s="1"/>
  <c r="BB123" i="81"/>
  <c r="BC123" i="81"/>
  <c r="BD123" i="81"/>
  <c r="BH123" i="81"/>
  <c r="BI123" i="81"/>
  <c r="BJ123" i="81"/>
  <c r="BK123" i="81"/>
  <c r="BL123" i="81"/>
  <c r="BK122" i="82" s="1"/>
  <c r="BM123" i="81"/>
  <c r="BN123" i="81"/>
  <c r="BM122" i="82" s="1"/>
  <c r="BO123" i="81"/>
  <c r="BP123" i="81"/>
  <c r="BQ123" i="81"/>
  <c r="BR123" i="81"/>
  <c r="BS123" i="81"/>
  <c r="BT123" i="81"/>
  <c r="BU123" i="81"/>
  <c r="BV123" i="81"/>
  <c r="BW123" i="81"/>
  <c r="BV122" i="82" s="1"/>
  <c r="BX123" i="81"/>
  <c r="BY123" i="81"/>
  <c r="BX122" i="82" s="1"/>
  <c r="BZ123" i="81"/>
  <c r="CA123" i="81"/>
  <c r="CB123" i="81"/>
  <c r="D124" i="81"/>
  <c r="E124" i="81"/>
  <c r="F124" i="81"/>
  <c r="G124" i="81"/>
  <c r="H124" i="81"/>
  <c r="I124" i="81"/>
  <c r="J124" i="81"/>
  <c r="K124" i="81"/>
  <c r="L124" i="81"/>
  <c r="M124" i="81"/>
  <c r="N124" i="81"/>
  <c r="O124" i="81"/>
  <c r="P124" i="81"/>
  <c r="Q124" i="81"/>
  <c r="R124" i="81"/>
  <c r="S124" i="81"/>
  <c r="T124" i="81"/>
  <c r="U124" i="81"/>
  <c r="V124" i="81"/>
  <c r="W124" i="81"/>
  <c r="X124" i="81"/>
  <c r="Y124" i="81"/>
  <c r="Z124" i="81"/>
  <c r="AA124" i="81"/>
  <c r="AB124" i="81"/>
  <c r="AC124" i="81"/>
  <c r="AD124" i="81"/>
  <c r="AE124" i="81"/>
  <c r="AF124" i="81"/>
  <c r="AG124" i="81"/>
  <c r="AH124" i="81"/>
  <c r="AI124" i="81"/>
  <c r="AJ124" i="81"/>
  <c r="AK124" i="81"/>
  <c r="AL124" i="81"/>
  <c r="AM124" i="81"/>
  <c r="AN124" i="81"/>
  <c r="AO124" i="81"/>
  <c r="AP124" i="81"/>
  <c r="AQ124" i="81"/>
  <c r="AR124" i="81"/>
  <c r="AS124" i="81"/>
  <c r="AT124" i="81"/>
  <c r="AU124" i="81"/>
  <c r="AV124" i="81"/>
  <c r="AW124" i="81"/>
  <c r="AX124" i="81"/>
  <c r="AY124" i="81"/>
  <c r="AZ124" i="81"/>
  <c r="BA124" i="81"/>
  <c r="BB124" i="81"/>
  <c r="BC124" i="81"/>
  <c r="BD124" i="81"/>
  <c r="BH124" i="81"/>
  <c r="BI124" i="81"/>
  <c r="BJ124" i="81"/>
  <c r="BK124" i="81"/>
  <c r="BL124" i="81"/>
  <c r="BM124" i="81"/>
  <c r="BN124" i="81"/>
  <c r="BO124" i="81"/>
  <c r="BP124" i="81"/>
  <c r="BQ124" i="81"/>
  <c r="BR124" i="81"/>
  <c r="BS124" i="81"/>
  <c r="BT124" i="81"/>
  <c r="BU124" i="81"/>
  <c r="BV124" i="81"/>
  <c r="BW124" i="81"/>
  <c r="BX124" i="81"/>
  <c r="BY124" i="81"/>
  <c r="BZ124" i="81"/>
  <c r="CA124" i="81"/>
  <c r="CB124" i="81"/>
  <c r="D125" i="81"/>
  <c r="E125" i="81"/>
  <c r="F125" i="81"/>
  <c r="G125" i="81"/>
  <c r="H125" i="81"/>
  <c r="I125" i="81"/>
  <c r="J125" i="81"/>
  <c r="K125" i="81"/>
  <c r="L125" i="81"/>
  <c r="M125" i="81"/>
  <c r="N125" i="81"/>
  <c r="O125" i="81"/>
  <c r="P125" i="81"/>
  <c r="Q125" i="81"/>
  <c r="R125" i="81"/>
  <c r="S125" i="81"/>
  <c r="T125" i="81"/>
  <c r="U125" i="81"/>
  <c r="V125" i="81"/>
  <c r="W125" i="81"/>
  <c r="X125" i="81"/>
  <c r="Y125" i="81"/>
  <c r="Z125" i="81"/>
  <c r="AA125" i="81"/>
  <c r="AB125" i="81"/>
  <c r="AC125" i="81"/>
  <c r="AB124" i="82" s="1"/>
  <c r="AD125" i="81"/>
  <c r="AE125" i="81"/>
  <c r="AF125" i="81"/>
  <c r="AE124" i="82" s="1"/>
  <c r="AG125" i="81"/>
  <c r="AH125" i="81"/>
  <c r="AI125" i="81"/>
  <c r="AJ125" i="81"/>
  <c r="AK125" i="81"/>
  <c r="AL125" i="81"/>
  <c r="AM125" i="81"/>
  <c r="AL124" i="82" s="1"/>
  <c r="AN125" i="81"/>
  <c r="AO125" i="81"/>
  <c r="AP125" i="81"/>
  <c r="AQ125" i="81"/>
  <c r="AP124" i="82" s="1"/>
  <c r="AR125" i="81"/>
  <c r="AS125" i="81"/>
  <c r="AT125" i="81"/>
  <c r="AS124" i="82" s="1"/>
  <c r="AU125" i="81"/>
  <c r="AV125" i="81"/>
  <c r="AW125" i="81"/>
  <c r="AX125" i="81"/>
  <c r="AW124" i="82" s="1"/>
  <c r="AY125" i="81"/>
  <c r="AZ125" i="81"/>
  <c r="BA125" i="81"/>
  <c r="BB125" i="81"/>
  <c r="BC125" i="81"/>
  <c r="BD125" i="81"/>
  <c r="BH125" i="81"/>
  <c r="BI125" i="81"/>
  <c r="BJ125" i="81"/>
  <c r="BK125" i="81"/>
  <c r="BL125" i="81"/>
  <c r="BM125" i="81"/>
  <c r="BN125" i="81"/>
  <c r="BM124" i="82" s="1"/>
  <c r="BO125" i="81"/>
  <c r="BP125" i="81"/>
  <c r="BQ125" i="81"/>
  <c r="BR125" i="81"/>
  <c r="BS125" i="81"/>
  <c r="BT125" i="81"/>
  <c r="BU125" i="81"/>
  <c r="BV125" i="81"/>
  <c r="BW125" i="81"/>
  <c r="BX125" i="81"/>
  <c r="BY125" i="81"/>
  <c r="BZ125" i="81"/>
  <c r="CA125" i="81"/>
  <c r="CB125" i="81"/>
  <c r="D126" i="81"/>
  <c r="E126" i="81"/>
  <c r="F126" i="81"/>
  <c r="G126" i="81"/>
  <c r="H126" i="81"/>
  <c r="I126" i="81"/>
  <c r="J126" i="81"/>
  <c r="K126" i="81"/>
  <c r="L126" i="81"/>
  <c r="M126" i="81"/>
  <c r="N126" i="81"/>
  <c r="O126" i="81"/>
  <c r="P126" i="81"/>
  <c r="Q126" i="81"/>
  <c r="R126" i="81"/>
  <c r="S126" i="81"/>
  <c r="T126" i="81"/>
  <c r="U126" i="81"/>
  <c r="V126" i="81"/>
  <c r="W126" i="81"/>
  <c r="X126" i="81"/>
  <c r="Y126" i="81"/>
  <c r="Z126" i="81"/>
  <c r="AA126" i="81"/>
  <c r="AB126" i="81"/>
  <c r="AC126" i="81"/>
  <c r="AB125" i="82" s="1"/>
  <c r="AD126" i="81"/>
  <c r="AE126" i="81"/>
  <c r="AF126" i="81"/>
  <c r="AE125" i="82" s="1"/>
  <c r="AG126" i="81"/>
  <c r="AH126" i="81"/>
  <c r="AI126" i="81"/>
  <c r="AJ126" i="81"/>
  <c r="AK126" i="81"/>
  <c r="AL126" i="81"/>
  <c r="AM126" i="81"/>
  <c r="AL125" i="82" s="1"/>
  <c r="AN126" i="81"/>
  <c r="AO126" i="81"/>
  <c r="AP126" i="81"/>
  <c r="AQ126" i="81"/>
  <c r="AP125" i="82" s="1"/>
  <c r="AR126" i="81"/>
  <c r="AS126" i="81"/>
  <c r="AT126" i="81"/>
  <c r="AS125" i="82" s="1"/>
  <c r="AU126" i="81"/>
  <c r="AV126" i="81"/>
  <c r="AW126" i="81"/>
  <c r="AV125" i="82" s="1"/>
  <c r="AX126" i="81"/>
  <c r="AW125" i="82" s="1"/>
  <c r="AY126" i="81"/>
  <c r="AZ126" i="81"/>
  <c r="BA126" i="81"/>
  <c r="AZ125" i="82" s="1"/>
  <c r="BB126" i="81"/>
  <c r="BC126" i="81"/>
  <c r="BD126" i="81"/>
  <c r="BH126" i="81"/>
  <c r="BI126" i="81"/>
  <c r="BJ126" i="81"/>
  <c r="BK126" i="81"/>
  <c r="BL126" i="81"/>
  <c r="BM126" i="81"/>
  <c r="BN126" i="81"/>
  <c r="BM125" i="82" s="1"/>
  <c r="BO126" i="81"/>
  <c r="BP126" i="81"/>
  <c r="BQ126" i="81"/>
  <c r="BR126" i="81"/>
  <c r="BS126" i="81"/>
  <c r="BT126" i="81"/>
  <c r="BU126" i="81"/>
  <c r="BV126" i="81"/>
  <c r="BW126" i="81"/>
  <c r="BX126" i="81"/>
  <c r="BY126" i="81"/>
  <c r="BZ126" i="81"/>
  <c r="CA126" i="81"/>
  <c r="CB126" i="81"/>
  <c r="D127" i="81"/>
  <c r="E127" i="81"/>
  <c r="F127" i="81"/>
  <c r="G127" i="81"/>
  <c r="H127" i="81"/>
  <c r="I127" i="81"/>
  <c r="J127" i="81"/>
  <c r="K127" i="81"/>
  <c r="L127" i="81"/>
  <c r="M127" i="81"/>
  <c r="N127" i="81"/>
  <c r="O127" i="81"/>
  <c r="P127" i="81"/>
  <c r="Q127" i="81"/>
  <c r="R127" i="81"/>
  <c r="S127" i="81"/>
  <c r="T127" i="81"/>
  <c r="U127" i="81"/>
  <c r="V127" i="81"/>
  <c r="W127" i="81"/>
  <c r="X127" i="81"/>
  <c r="Y127" i="81"/>
  <c r="Z127" i="81"/>
  <c r="AA127" i="81"/>
  <c r="Z126" i="82" s="1"/>
  <c r="AB127" i="81"/>
  <c r="AC127" i="81"/>
  <c r="AB126" i="82" s="1"/>
  <c r="AD127" i="81"/>
  <c r="AE127" i="81"/>
  <c r="AF127" i="81"/>
  <c r="AG127" i="81"/>
  <c r="AH127" i="81"/>
  <c r="AI127" i="81"/>
  <c r="AJ127" i="81"/>
  <c r="AK127" i="81"/>
  <c r="AL127" i="81"/>
  <c r="AM127" i="81"/>
  <c r="AN127" i="81"/>
  <c r="AO127" i="81"/>
  <c r="AP127" i="81"/>
  <c r="AQ127" i="81"/>
  <c r="AR127" i="81"/>
  <c r="AS127" i="81"/>
  <c r="AT127" i="81"/>
  <c r="AU127" i="81"/>
  <c r="AV127" i="81"/>
  <c r="AW127" i="81"/>
  <c r="AX127" i="81"/>
  <c r="AY127" i="81"/>
  <c r="AZ127" i="81"/>
  <c r="BA127" i="81"/>
  <c r="BB127" i="81"/>
  <c r="BC127" i="81"/>
  <c r="BD127" i="81"/>
  <c r="BH127" i="81"/>
  <c r="BI127" i="81"/>
  <c r="BJ127" i="81"/>
  <c r="BK127" i="81"/>
  <c r="BL127" i="81"/>
  <c r="BM127" i="81"/>
  <c r="BN127" i="81"/>
  <c r="BO127" i="81"/>
  <c r="BP127" i="81"/>
  <c r="BQ127" i="81"/>
  <c r="BR127" i="81"/>
  <c r="BS127" i="81"/>
  <c r="BT127" i="81"/>
  <c r="BU127" i="81"/>
  <c r="BV127" i="81"/>
  <c r="BW127" i="81"/>
  <c r="BX127" i="81"/>
  <c r="BY127" i="81"/>
  <c r="BZ127" i="81"/>
  <c r="CA127" i="81"/>
  <c r="CB127" i="81"/>
  <c r="D128" i="81"/>
  <c r="E128" i="81"/>
  <c r="F128" i="81"/>
  <c r="G128" i="81"/>
  <c r="H128" i="81"/>
  <c r="I128" i="81"/>
  <c r="J128" i="81"/>
  <c r="K128" i="81"/>
  <c r="L128" i="81"/>
  <c r="M128" i="81"/>
  <c r="N128" i="81"/>
  <c r="O128" i="81"/>
  <c r="P128" i="81"/>
  <c r="Q128" i="81"/>
  <c r="R128" i="81"/>
  <c r="S128" i="81"/>
  <c r="T128" i="81"/>
  <c r="U128" i="81"/>
  <c r="V128" i="81"/>
  <c r="W128" i="81"/>
  <c r="X128" i="81"/>
  <c r="Y128" i="81"/>
  <c r="Z128" i="81"/>
  <c r="AA128" i="81"/>
  <c r="AB128" i="81"/>
  <c r="AC128" i="81"/>
  <c r="AD128" i="81"/>
  <c r="AE128" i="81"/>
  <c r="AF128" i="81"/>
  <c r="AG128" i="81"/>
  <c r="AH128" i="81"/>
  <c r="AI128" i="81"/>
  <c r="AJ128" i="81"/>
  <c r="AK128" i="81"/>
  <c r="AL128" i="81"/>
  <c r="AM128" i="81"/>
  <c r="AN128" i="81"/>
  <c r="AO128" i="81"/>
  <c r="AP128" i="81"/>
  <c r="AQ128" i="81"/>
  <c r="AR128" i="81"/>
  <c r="AS128" i="81"/>
  <c r="AT128" i="81"/>
  <c r="AU128" i="81"/>
  <c r="AV128" i="81"/>
  <c r="AW128" i="81"/>
  <c r="AX128" i="81"/>
  <c r="AY128" i="81"/>
  <c r="AZ128" i="81"/>
  <c r="BA128" i="81"/>
  <c r="BB128" i="81"/>
  <c r="BC128" i="81"/>
  <c r="BD128" i="81"/>
  <c r="BH128" i="81"/>
  <c r="BI128" i="81"/>
  <c r="BJ128" i="81"/>
  <c r="BK128" i="81"/>
  <c r="BL128" i="81"/>
  <c r="BM128" i="81"/>
  <c r="BN128" i="81"/>
  <c r="BO128" i="81"/>
  <c r="BP128" i="81"/>
  <c r="BQ128" i="81"/>
  <c r="BR128" i="81"/>
  <c r="BS128" i="81"/>
  <c r="BT128" i="81"/>
  <c r="BU128" i="81"/>
  <c r="BV128" i="81"/>
  <c r="BW128" i="81"/>
  <c r="BX128" i="81"/>
  <c r="BY128" i="81"/>
  <c r="BZ128" i="81"/>
  <c r="CA128" i="81"/>
  <c r="CB128" i="81"/>
  <c r="D129" i="81"/>
  <c r="E129" i="81"/>
  <c r="F129" i="81"/>
  <c r="G129" i="81"/>
  <c r="H129" i="81"/>
  <c r="I129" i="81"/>
  <c r="J129" i="81"/>
  <c r="K129" i="81"/>
  <c r="L129" i="81"/>
  <c r="M129" i="81"/>
  <c r="N129" i="81"/>
  <c r="O129" i="81"/>
  <c r="P129" i="81"/>
  <c r="Q129" i="81"/>
  <c r="R129" i="81"/>
  <c r="S129" i="81"/>
  <c r="T129" i="81"/>
  <c r="U129" i="81"/>
  <c r="V129" i="81"/>
  <c r="W129" i="81"/>
  <c r="X129" i="81"/>
  <c r="Y129" i="81"/>
  <c r="Z129" i="81"/>
  <c r="AA129" i="81"/>
  <c r="AB129" i="81"/>
  <c r="AC129" i="81"/>
  <c r="AD129" i="81"/>
  <c r="AE129" i="81"/>
  <c r="AF129" i="81"/>
  <c r="AG129" i="81"/>
  <c r="AH129" i="81"/>
  <c r="AI129" i="81"/>
  <c r="AJ129" i="81"/>
  <c r="AK129" i="81"/>
  <c r="AL129" i="81"/>
  <c r="AM129" i="81"/>
  <c r="AN129" i="81"/>
  <c r="AO129" i="81"/>
  <c r="AP129" i="81"/>
  <c r="AQ129" i="81"/>
  <c r="AR129" i="81"/>
  <c r="AS129" i="81"/>
  <c r="AT129" i="81"/>
  <c r="AU129" i="81"/>
  <c r="AV129" i="81"/>
  <c r="AW129" i="81"/>
  <c r="AV128" i="82" s="1"/>
  <c r="AX129" i="81"/>
  <c r="AY129" i="81"/>
  <c r="AZ129" i="81"/>
  <c r="AY128" i="82" s="1"/>
  <c r="BA129" i="81"/>
  <c r="BB129" i="81"/>
  <c r="BC129" i="81"/>
  <c r="BD129" i="81"/>
  <c r="BH129" i="81"/>
  <c r="BI129" i="81"/>
  <c r="BJ129" i="81"/>
  <c r="BK129" i="81"/>
  <c r="BL129" i="81"/>
  <c r="BM129" i="81"/>
  <c r="BN129" i="81"/>
  <c r="BO129" i="81"/>
  <c r="BP129" i="81"/>
  <c r="BQ129" i="81"/>
  <c r="BR129" i="81"/>
  <c r="BS129" i="81"/>
  <c r="BT129" i="81"/>
  <c r="BU129" i="81"/>
  <c r="BV129" i="81"/>
  <c r="BU128" i="82" s="1"/>
  <c r="BW129" i="81"/>
  <c r="BX129" i="81"/>
  <c r="BY129" i="81"/>
  <c r="BZ129" i="81"/>
  <c r="CA129" i="81"/>
  <c r="CB129" i="81"/>
  <c r="D130" i="81"/>
  <c r="E130" i="81"/>
  <c r="F130" i="81"/>
  <c r="G130" i="81"/>
  <c r="H130" i="81"/>
  <c r="I130" i="81"/>
  <c r="J130" i="81"/>
  <c r="K130" i="81"/>
  <c r="L130" i="81"/>
  <c r="M130" i="81"/>
  <c r="N130" i="81"/>
  <c r="O130" i="81"/>
  <c r="P130" i="81"/>
  <c r="Q130" i="81"/>
  <c r="R130" i="81"/>
  <c r="S130" i="81"/>
  <c r="T130" i="81"/>
  <c r="U130" i="81"/>
  <c r="V130" i="81"/>
  <c r="W130" i="81"/>
  <c r="X130" i="81"/>
  <c r="Y130" i="81"/>
  <c r="Z130" i="81"/>
  <c r="AA130" i="81"/>
  <c r="Z129" i="82" s="1"/>
  <c r="AB130" i="81"/>
  <c r="AC130" i="81"/>
  <c r="AB129" i="82" s="1"/>
  <c r="AD130" i="81"/>
  <c r="AE130" i="81"/>
  <c r="AF130" i="81"/>
  <c r="AG130" i="81"/>
  <c r="AH130" i="81"/>
  <c r="AI130" i="81"/>
  <c r="AJ130" i="81"/>
  <c r="AK130" i="81"/>
  <c r="AL130" i="81"/>
  <c r="AM130" i="81"/>
  <c r="AN130" i="81"/>
  <c r="AO130" i="81"/>
  <c r="AP130" i="81"/>
  <c r="AQ130" i="81"/>
  <c r="AR130" i="81"/>
  <c r="AS130" i="81"/>
  <c r="AT130" i="81"/>
  <c r="AU130" i="81"/>
  <c r="AV130" i="81"/>
  <c r="AW130" i="81"/>
  <c r="AX130" i="81"/>
  <c r="AW129" i="82" s="1"/>
  <c r="AY130" i="81"/>
  <c r="AZ130" i="81"/>
  <c r="BA130" i="81"/>
  <c r="BB130" i="81"/>
  <c r="BC130" i="81"/>
  <c r="BD130" i="81"/>
  <c r="BH130" i="81"/>
  <c r="BI130" i="81"/>
  <c r="BJ130" i="81"/>
  <c r="BK130" i="81"/>
  <c r="BL130" i="81"/>
  <c r="BM130" i="81"/>
  <c r="BN130" i="81"/>
  <c r="BO130" i="81"/>
  <c r="BP130" i="81"/>
  <c r="BQ130" i="81"/>
  <c r="BR130" i="81"/>
  <c r="BS130" i="81"/>
  <c r="BT130" i="81"/>
  <c r="BU130" i="81"/>
  <c r="BV130" i="81"/>
  <c r="BW130" i="81"/>
  <c r="BV129" i="82" s="1"/>
  <c r="BX130" i="81"/>
  <c r="BY130" i="81"/>
  <c r="BZ130" i="81"/>
  <c r="CA130" i="81"/>
  <c r="CB130" i="81"/>
  <c r="D131" i="81"/>
  <c r="E131" i="81"/>
  <c r="F131" i="81"/>
  <c r="G131" i="81"/>
  <c r="H131" i="81"/>
  <c r="I131" i="81"/>
  <c r="J131" i="81"/>
  <c r="K131" i="81"/>
  <c r="L131" i="81"/>
  <c r="M131" i="81"/>
  <c r="N131" i="81"/>
  <c r="O131" i="81"/>
  <c r="P131" i="81"/>
  <c r="Q131" i="81"/>
  <c r="R131" i="81"/>
  <c r="S131" i="81"/>
  <c r="T131" i="81"/>
  <c r="U131" i="81"/>
  <c r="V131" i="81"/>
  <c r="W131" i="81"/>
  <c r="X131" i="81"/>
  <c r="Y131" i="81"/>
  <c r="Z131" i="81"/>
  <c r="AA131" i="81"/>
  <c r="AB131" i="81"/>
  <c r="AC131" i="81"/>
  <c r="AB130" i="82" s="1"/>
  <c r="AD131" i="81"/>
  <c r="AE131" i="81"/>
  <c r="AF131" i="81"/>
  <c r="AG131" i="81"/>
  <c r="AH131" i="81"/>
  <c r="AI131" i="81"/>
  <c r="AJ131" i="81"/>
  <c r="AK131" i="81"/>
  <c r="AL131" i="81"/>
  <c r="AM131" i="81"/>
  <c r="AL130" i="82" s="1"/>
  <c r="AN131" i="81"/>
  <c r="AO131" i="81"/>
  <c r="AP131" i="81"/>
  <c r="AQ131" i="81"/>
  <c r="AP130" i="82" s="1"/>
  <c r="AR131" i="81"/>
  <c r="AS131" i="81"/>
  <c r="AT131" i="81"/>
  <c r="AS130" i="82" s="1"/>
  <c r="AU131" i="81"/>
  <c r="AV131" i="81"/>
  <c r="AW131" i="81"/>
  <c r="AV130" i="82" s="1"/>
  <c r="AX131" i="81"/>
  <c r="AW130" i="82" s="1"/>
  <c r="AY131" i="81"/>
  <c r="AZ131" i="81"/>
  <c r="BA131" i="81"/>
  <c r="BB131" i="81"/>
  <c r="BC131" i="81"/>
  <c r="BD131" i="81"/>
  <c r="BH131" i="81"/>
  <c r="BI131" i="81"/>
  <c r="BJ131" i="81"/>
  <c r="BK131" i="81"/>
  <c r="BL131" i="81"/>
  <c r="BM131" i="81"/>
  <c r="BN131" i="81"/>
  <c r="BM130" i="82" s="1"/>
  <c r="BO131" i="81"/>
  <c r="BP131" i="81"/>
  <c r="BQ131" i="81"/>
  <c r="BR131" i="81"/>
  <c r="BS131" i="81"/>
  <c r="BT131" i="81"/>
  <c r="BU131" i="81"/>
  <c r="BV131" i="81"/>
  <c r="BW131" i="81"/>
  <c r="BX131" i="81"/>
  <c r="BY131" i="81"/>
  <c r="BZ131" i="81"/>
  <c r="CA131" i="81"/>
  <c r="CB131" i="81"/>
  <c r="D132" i="81"/>
  <c r="E132" i="81"/>
  <c r="F132" i="81"/>
  <c r="G132" i="81"/>
  <c r="H132" i="81"/>
  <c r="I132" i="81"/>
  <c r="J132" i="81"/>
  <c r="K132" i="81"/>
  <c r="L132" i="81"/>
  <c r="M132" i="81"/>
  <c r="N132" i="81"/>
  <c r="O132" i="81"/>
  <c r="P132" i="81"/>
  <c r="Q132" i="81"/>
  <c r="R132" i="81"/>
  <c r="S132" i="81"/>
  <c r="T132" i="81"/>
  <c r="U132" i="81"/>
  <c r="V132" i="81"/>
  <c r="W132" i="81"/>
  <c r="X132" i="81"/>
  <c r="Y132" i="81"/>
  <c r="Z132" i="81"/>
  <c r="AA132" i="81"/>
  <c r="Z131" i="82" s="1"/>
  <c r="AB132" i="81"/>
  <c r="AC132" i="81"/>
  <c r="AD132" i="81"/>
  <c r="AE132" i="81"/>
  <c r="AF132" i="81"/>
  <c r="AE131" i="82" s="1"/>
  <c r="AG132" i="81"/>
  <c r="AH132" i="81"/>
  <c r="AI132" i="81"/>
  <c r="AJ132" i="81"/>
  <c r="AK132" i="81"/>
  <c r="AL132" i="81"/>
  <c r="AM132" i="81"/>
  <c r="AL131" i="82" s="1"/>
  <c r="AN132" i="81"/>
  <c r="AO132" i="81"/>
  <c r="AP132" i="81"/>
  <c r="AQ132" i="81"/>
  <c r="AP131" i="82" s="1"/>
  <c r="AR132" i="81"/>
  <c r="AS132" i="81"/>
  <c r="AT132" i="81"/>
  <c r="AU132" i="81"/>
  <c r="AV132" i="81"/>
  <c r="AW132" i="81"/>
  <c r="AV131" i="82" s="1"/>
  <c r="AX132" i="81"/>
  <c r="AY132" i="81"/>
  <c r="AZ132" i="81"/>
  <c r="BA132" i="81"/>
  <c r="AZ131" i="82" s="1"/>
  <c r="BB132" i="81"/>
  <c r="BC132" i="81"/>
  <c r="BD132" i="81"/>
  <c r="BH132" i="81"/>
  <c r="BI132" i="81"/>
  <c r="BJ132" i="81"/>
  <c r="BI131" i="82" s="1"/>
  <c r="BK132" i="81"/>
  <c r="BL132" i="81"/>
  <c r="BM132" i="81"/>
  <c r="BN132" i="81"/>
  <c r="BO132" i="81"/>
  <c r="BP132" i="81"/>
  <c r="BQ132" i="81"/>
  <c r="BR132" i="81"/>
  <c r="BS132" i="81"/>
  <c r="BT132" i="81"/>
  <c r="BU132" i="81"/>
  <c r="BV132" i="81"/>
  <c r="BW132" i="81"/>
  <c r="BX132" i="81"/>
  <c r="BY132" i="81"/>
  <c r="BZ132" i="81"/>
  <c r="CA132" i="81"/>
  <c r="CB132" i="81"/>
  <c r="D133" i="81"/>
  <c r="E133" i="81"/>
  <c r="F133" i="81"/>
  <c r="G133" i="81"/>
  <c r="H133" i="81"/>
  <c r="I133" i="81"/>
  <c r="J133" i="81"/>
  <c r="K133" i="81"/>
  <c r="L133" i="81"/>
  <c r="M133" i="81"/>
  <c r="N133" i="81"/>
  <c r="O133" i="81"/>
  <c r="P133" i="81"/>
  <c r="Q133" i="81"/>
  <c r="R133" i="81"/>
  <c r="S133" i="81"/>
  <c r="T133" i="81"/>
  <c r="U133" i="81"/>
  <c r="V133" i="81"/>
  <c r="W133" i="81"/>
  <c r="X133" i="81"/>
  <c r="Y133" i="81"/>
  <c r="Z133" i="81"/>
  <c r="AA133" i="81"/>
  <c r="AB133" i="81"/>
  <c r="AC133" i="81"/>
  <c r="AD133" i="81"/>
  <c r="AE133" i="81"/>
  <c r="AF133" i="81"/>
  <c r="AG133" i="81"/>
  <c r="AH133" i="81"/>
  <c r="AI133" i="81"/>
  <c r="AJ133" i="81"/>
  <c r="AK133" i="81"/>
  <c r="AL133" i="81"/>
  <c r="AM133" i="81"/>
  <c r="AN133" i="81"/>
  <c r="AO133" i="81"/>
  <c r="AP133" i="81"/>
  <c r="AQ133" i="81"/>
  <c r="AR133" i="81"/>
  <c r="AS133" i="81"/>
  <c r="AT133" i="81"/>
  <c r="AU133" i="81"/>
  <c r="AV133" i="81"/>
  <c r="AW133" i="81"/>
  <c r="AX133" i="81"/>
  <c r="AY133" i="81"/>
  <c r="AZ133" i="81"/>
  <c r="BA133" i="81"/>
  <c r="BB133" i="81"/>
  <c r="BC133" i="81"/>
  <c r="BD133" i="81"/>
  <c r="BH133" i="81"/>
  <c r="BI133" i="81"/>
  <c r="BJ133" i="81"/>
  <c r="BK133" i="81"/>
  <c r="BL133" i="81"/>
  <c r="BM133" i="81"/>
  <c r="BN133" i="81"/>
  <c r="BO133" i="81"/>
  <c r="BP133" i="81"/>
  <c r="BQ133" i="81"/>
  <c r="BR133" i="81"/>
  <c r="BS133" i="81"/>
  <c r="BT133" i="81"/>
  <c r="BU133" i="81"/>
  <c r="BV133" i="81"/>
  <c r="BW133" i="81"/>
  <c r="BX133" i="81"/>
  <c r="BY133" i="81"/>
  <c r="BZ133" i="81"/>
  <c r="CA133" i="81"/>
  <c r="CB133" i="81"/>
  <c r="D134" i="81"/>
  <c r="E134" i="81"/>
  <c r="F134" i="81"/>
  <c r="G134" i="81"/>
  <c r="H134" i="81"/>
  <c r="I134" i="81"/>
  <c r="J134" i="81"/>
  <c r="K134" i="81"/>
  <c r="L134" i="81"/>
  <c r="M134" i="81"/>
  <c r="N134" i="81"/>
  <c r="O134" i="81"/>
  <c r="P134" i="81"/>
  <c r="Q134" i="81"/>
  <c r="R134" i="81"/>
  <c r="S134" i="81"/>
  <c r="T134" i="81"/>
  <c r="U134" i="81"/>
  <c r="V134" i="81"/>
  <c r="W134" i="81"/>
  <c r="X134" i="81"/>
  <c r="Y134" i="81"/>
  <c r="Z134" i="81"/>
  <c r="AA134" i="81"/>
  <c r="Z133" i="82" s="1"/>
  <c r="AB134" i="81"/>
  <c r="AC134" i="81"/>
  <c r="AB133" i="82" s="1"/>
  <c r="AD134" i="81"/>
  <c r="AE134" i="81"/>
  <c r="AF134" i="81"/>
  <c r="AE133" i="82" s="1"/>
  <c r="AG134" i="81"/>
  <c r="AH134" i="81"/>
  <c r="AI134" i="81"/>
  <c r="AJ134" i="81"/>
  <c r="AK134" i="81"/>
  <c r="AL134" i="81"/>
  <c r="AM134" i="81"/>
  <c r="AL133" i="82" s="1"/>
  <c r="AN134" i="81"/>
  <c r="AO134" i="81"/>
  <c r="AP134" i="81"/>
  <c r="AQ134" i="81"/>
  <c r="AR134" i="81"/>
  <c r="AS134" i="81"/>
  <c r="AT134" i="81"/>
  <c r="AU134" i="81"/>
  <c r="AV134" i="81"/>
  <c r="AU133" i="82" s="1"/>
  <c r="AW134" i="81"/>
  <c r="AV133" i="82" s="1"/>
  <c r="AX134" i="81"/>
  <c r="AW133" i="82" s="1"/>
  <c r="AY134" i="81"/>
  <c r="AZ134" i="81"/>
  <c r="AY133" i="82" s="1"/>
  <c r="BA134" i="81"/>
  <c r="AZ133" i="82" s="1"/>
  <c r="BB134" i="81"/>
  <c r="BC134" i="81"/>
  <c r="BD134" i="81"/>
  <c r="BH134" i="81"/>
  <c r="BI134" i="81"/>
  <c r="BJ134" i="81"/>
  <c r="BK134" i="81"/>
  <c r="BL134" i="81"/>
  <c r="BK133" i="82" s="1"/>
  <c r="BM134" i="81"/>
  <c r="BN134" i="81"/>
  <c r="BO134" i="81"/>
  <c r="BN133" i="82" s="1"/>
  <c r="BP134" i="81"/>
  <c r="BQ134" i="81"/>
  <c r="BR134" i="81"/>
  <c r="BS134" i="81"/>
  <c r="BT134" i="81"/>
  <c r="BU134" i="81"/>
  <c r="BV134" i="81"/>
  <c r="BW134" i="81"/>
  <c r="BX134" i="81"/>
  <c r="BY134" i="81"/>
  <c r="BX133" i="82" s="1"/>
  <c r="BZ134" i="81"/>
  <c r="CA134" i="81"/>
  <c r="CB134" i="81"/>
  <c r="D135" i="81"/>
  <c r="E135" i="81"/>
  <c r="F135" i="81"/>
  <c r="G135" i="81"/>
  <c r="H135" i="81"/>
  <c r="I135" i="81"/>
  <c r="J135" i="81"/>
  <c r="K135" i="81"/>
  <c r="L135" i="81"/>
  <c r="M135" i="81"/>
  <c r="N135" i="81"/>
  <c r="O135" i="81"/>
  <c r="P135" i="81"/>
  <c r="Q135" i="81"/>
  <c r="R135" i="81"/>
  <c r="S135" i="81"/>
  <c r="T135" i="81"/>
  <c r="U135" i="81"/>
  <c r="V135" i="81"/>
  <c r="W135" i="81"/>
  <c r="X135" i="81"/>
  <c r="Y135" i="81"/>
  <c r="Z135" i="81"/>
  <c r="AA135" i="81"/>
  <c r="AB135" i="81"/>
  <c r="AC135" i="81"/>
  <c r="AB134" i="82" s="1"/>
  <c r="AD135" i="81"/>
  <c r="AE135" i="81"/>
  <c r="AF135" i="81"/>
  <c r="AG135" i="81"/>
  <c r="AH135" i="81"/>
  <c r="AI135" i="81"/>
  <c r="AJ135" i="81"/>
  <c r="AK135" i="81"/>
  <c r="AL135" i="81"/>
  <c r="AM135" i="81"/>
  <c r="AN135" i="81"/>
  <c r="AO135" i="81"/>
  <c r="AP135" i="81"/>
  <c r="AQ135" i="81"/>
  <c r="AR135" i="81"/>
  <c r="AS135" i="81"/>
  <c r="AT135" i="81"/>
  <c r="AU135" i="81"/>
  <c r="AV135" i="81"/>
  <c r="AU134" i="82" s="1"/>
  <c r="AW135" i="81"/>
  <c r="AV134" i="82" s="1"/>
  <c r="AX135" i="81"/>
  <c r="AW134" i="82" s="1"/>
  <c r="AY135" i="81"/>
  <c r="AX134" i="82" s="1"/>
  <c r="AZ135" i="81"/>
  <c r="AY134" i="82" s="1"/>
  <c r="BA135" i="81"/>
  <c r="BB135" i="81"/>
  <c r="BC135" i="81"/>
  <c r="BD135" i="81"/>
  <c r="BH135" i="81"/>
  <c r="BI135" i="81"/>
  <c r="BJ135" i="81"/>
  <c r="BK135" i="81"/>
  <c r="BL135" i="81"/>
  <c r="BK134" i="82" s="1"/>
  <c r="BM135" i="81"/>
  <c r="BN135" i="81"/>
  <c r="BO135" i="81"/>
  <c r="BP135" i="81"/>
  <c r="BQ135" i="81"/>
  <c r="BR135" i="81"/>
  <c r="BS135" i="81"/>
  <c r="BT135" i="81"/>
  <c r="BS134" i="82" s="1"/>
  <c r="BU135" i="81"/>
  <c r="BV135" i="81"/>
  <c r="BW135" i="81"/>
  <c r="BX135" i="81"/>
  <c r="BW134" i="82" s="1"/>
  <c r="BY135" i="81"/>
  <c r="BZ135" i="81"/>
  <c r="CA135" i="81"/>
  <c r="CB135" i="81"/>
  <c r="D136" i="81"/>
  <c r="E136" i="81"/>
  <c r="F136" i="81"/>
  <c r="G136" i="81"/>
  <c r="H136" i="81"/>
  <c r="I136" i="81"/>
  <c r="J136" i="81"/>
  <c r="K136" i="81"/>
  <c r="L136" i="81"/>
  <c r="M136" i="81"/>
  <c r="N136" i="81"/>
  <c r="O136" i="81"/>
  <c r="P136" i="81"/>
  <c r="Q136" i="81"/>
  <c r="R136" i="81"/>
  <c r="S136" i="81"/>
  <c r="T136" i="81"/>
  <c r="U136" i="81"/>
  <c r="V136" i="81"/>
  <c r="W136" i="81"/>
  <c r="X136" i="81"/>
  <c r="Y136" i="81"/>
  <c r="Z136" i="81"/>
  <c r="AA136" i="81"/>
  <c r="AB136" i="81"/>
  <c r="AC136" i="81"/>
  <c r="AB135" i="82" s="1"/>
  <c r="AD136" i="81"/>
  <c r="AE136" i="81"/>
  <c r="AF136" i="81"/>
  <c r="AG136" i="81"/>
  <c r="AH136" i="81"/>
  <c r="AI136" i="81"/>
  <c r="AJ136" i="81"/>
  <c r="AK136" i="81"/>
  <c r="AL136" i="81"/>
  <c r="AM136" i="81"/>
  <c r="AL135" i="82" s="1"/>
  <c r="AN136" i="81"/>
  <c r="AO136" i="81"/>
  <c r="AP136" i="81"/>
  <c r="AQ136" i="81"/>
  <c r="AR136" i="81"/>
  <c r="AS136" i="81"/>
  <c r="AT136" i="81"/>
  <c r="AU136" i="81"/>
  <c r="AV136" i="81"/>
  <c r="AW136" i="81"/>
  <c r="AX136" i="81"/>
  <c r="AY136" i="81"/>
  <c r="AZ136" i="81"/>
  <c r="BA136" i="81"/>
  <c r="BB136" i="81"/>
  <c r="BC136" i="81"/>
  <c r="BD136" i="81"/>
  <c r="BH136" i="81"/>
  <c r="BI136" i="81"/>
  <c r="BJ136" i="81"/>
  <c r="BK136" i="81"/>
  <c r="BL136" i="81"/>
  <c r="BM136" i="81"/>
  <c r="BN136" i="81"/>
  <c r="BO136" i="81"/>
  <c r="BP136" i="81"/>
  <c r="BQ136" i="81"/>
  <c r="BR136" i="81"/>
  <c r="BS136" i="81"/>
  <c r="BT136" i="81"/>
  <c r="BU136" i="81"/>
  <c r="BV136" i="81"/>
  <c r="BW136" i="81"/>
  <c r="BX136" i="81"/>
  <c r="BY136" i="81"/>
  <c r="BZ136" i="81"/>
  <c r="CA136" i="81"/>
  <c r="CB136" i="81"/>
  <c r="D137" i="81"/>
  <c r="E137" i="81"/>
  <c r="F137" i="81"/>
  <c r="G137" i="81"/>
  <c r="H137" i="81"/>
  <c r="I137" i="81"/>
  <c r="J137" i="81"/>
  <c r="K137" i="81"/>
  <c r="L137" i="81"/>
  <c r="M137" i="81"/>
  <c r="N137" i="81"/>
  <c r="O137" i="81"/>
  <c r="P137" i="81"/>
  <c r="Q137" i="81"/>
  <c r="R137" i="81"/>
  <c r="S137" i="81"/>
  <c r="T137" i="81"/>
  <c r="U137" i="81"/>
  <c r="V137" i="81"/>
  <c r="W137" i="81"/>
  <c r="X137" i="81"/>
  <c r="Y137" i="81"/>
  <c r="Z137" i="81"/>
  <c r="AA137" i="81"/>
  <c r="Z136" i="82" s="1"/>
  <c r="AB137" i="81"/>
  <c r="AC137" i="81"/>
  <c r="AB136" i="82" s="1"/>
  <c r="AD137" i="81"/>
  <c r="AE137" i="81"/>
  <c r="AF137" i="81"/>
  <c r="AE136" i="82" s="1"/>
  <c r="AG137" i="81"/>
  <c r="AH137" i="81"/>
  <c r="AI137" i="81"/>
  <c r="AJ137" i="81"/>
  <c r="AK137" i="81"/>
  <c r="AL137" i="81"/>
  <c r="AM137" i="81"/>
  <c r="AL136" i="82" s="1"/>
  <c r="AN137" i="81"/>
  <c r="AO137" i="81"/>
  <c r="AP137" i="81"/>
  <c r="AQ137" i="81"/>
  <c r="AR137" i="81"/>
  <c r="AS137" i="81"/>
  <c r="AT137" i="81"/>
  <c r="AU137" i="81"/>
  <c r="AV137" i="81"/>
  <c r="AW137" i="81"/>
  <c r="AX137" i="81"/>
  <c r="AY137" i="81"/>
  <c r="AZ137" i="81"/>
  <c r="BA137" i="81"/>
  <c r="BB137" i="81"/>
  <c r="BC137" i="81"/>
  <c r="BD137" i="81"/>
  <c r="BH137" i="81"/>
  <c r="BI137" i="81"/>
  <c r="BJ137" i="81"/>
  <c r="BK137" i="81"/>
  <c r="BL137" i="81"/>
  <c r="BM137" i="81"/>
  <c r="BN137" i="81"/>
  <c r="BO137" i="81"/>
  <c r="BP137" i="81"/>
  <c r="BQ137" i="81"/>
  <c r="BR137" i="81"/>
  <c r="BS137" i="81"/>
  <c r="BT137" i="81"/>
  <c r="BS136" i="82" s="1"/>
  <c r="BU137" i="81"/>
  <c r="BV137" i="81"/>
  <c r="BU136" i="82" s="1"/>
  <c r="BW137" i="81"/>
  <c r="BX137" i="81"/>
  <c r="BY137" i="81"/>
  <c r="BZ137" i="81"/>
  <c r="CA137" i="81"/>
  <c r="CB137" i="81"/>
  <c r="D138" i="81"/>
  <c r="E138" i="81"/>
  <c r="F138" i="81"/>
  <c r="G138" i="81"/>
  <c r="H138" i="81"/>
  <c r="I138" i="81"/>
  <c r="J138" i="81"/>
  <c r="K138" i="81"/>
  <c r="L138" i="81"/>
  <c r="M138" i="81"/>
  <c r="N138" i="81"/>
  <c r="O138" i="81"/>
  <c r="P138" i="81"/>
  <c r="Q138" i="81"/>
  <c r="R138" i="81"/>
  <c r="S138" i="81"/>
  <c r="T138" i="81"/>
  <c r="U138" i="81"/>
  <c r="V138" i="81"/>
  <c r="W138" i="81"/>
  <c r="X138" i="81"/>
  <c r="Y138" i="81"/>
  <c r="Z138" i="81"/>
  <c r="AA138" i="81"/>
  <c r="Z137" i="82" s="1"/>
  <c r="AB138" i="81"/>
  <c r="AC138" i="81"/>
  <c r="AD138" i="81"/>
  <c r="AE138" i="81"/>
  <c r="AF138" i="81"/>
  <c r="AG138" i="81"/>
  <c r="AH138" i="81"/>
  <c r="AI138" i="81"/>
  <c r="AJ138" i="81"/>
  <c r="AK138" i="81"/>
  <c r="AL138" i="81"/>
  <c r="AM138" i="81"/>
  <c r="AN138" i="81"/>
  <c r="AO138" i="81"/>
  <c r="AP138" i="81"/>
  <c r="AQ138" i="81"/>
  <c r="AR138" i="81"/>
  <c r="AS138" i="81"/>
  <c r="AT138" i="81"/>
  <c r="AU138" i="81"/>
  <c r="AV138" i="81"/>
  <c r="AW138" i="81"/>
  <c r="AX138" i="81"/>
  <c r="AY138" i="81"/>
  <c r="AZ138" i="81"/>
  <c r="BA138" i="81"/>
  <c r="BB138" i="81"/>
  <c r="BC138" i="81"/>
  <c r="BD138" i="81"/>
  <c r="BH138" i="81"/>
  <c r="BI138" i="81"/>
  <c r="BJ138" i="81"/>
  <c r="BK138" i="81"/>
  <c r="BL138" i="81"/>
  <c r="BM138" i="81"/>
  <c r="BN138" i="81"/>
  <c r="BO138" i="81"/>
  <c r="BP138" i="81"/>
  <c r="BQ138" i="81"/>
  <c r="BR138" i="81"/>
  <c r="BS138" i="81"/>
  <c r="BT138" i="81"/>
  <c r="BU138" i="81"/>
  <c r="BV138" i="81"/>
  <c r="BW138" i="81"/>
  <c r="BX138" i="81"/>
  <c r="BY138" i="81"/>
  <c r="BZ138" i="81"/>
  <c r="CA138" i="81"/>
  <c r="CB138" i="81"/>
  <c r="D139" i="81"/>
  <c r="E139" i="81"/>
  <c r="F139" i="81"/>
  <c r="G139" i="81"/>
  <c r="H139" i="81"/>
  <c r="I139" i="81"/>
  <c r="J139" i="81"/>
  <c r="K139" i="81"/>
  <c r="L139" i="81"/>
  <c r="M139" i="81"/>
  <c r="N139" i="81"/>
  <c r="O139" i="81"/>
  <c r="P139" i="81"/>
  <c r="Q139" i="81"/>
  <c r="R139" i="81"/>
  <c r="S139" i="81"/>
  <c r="T139" i="81"/>
  <c r="U139" i="81"/>
  <c r="V139" i="81"/>
  <c r="W139" i="81"/>
  <c r="X139" i="81"/>
  <c r="Y139" i="81"/>
  <c r="Z139" i="81"/>
  <c r="AA139" i="81"/>
  <c r="AB139" i="81"/>
  <c r="AC139" i="81"/>
  <c r="AB138" i="82" s="1"/>
  <c r="AD139" i="81"/>
  <c r="AE139" i="81"/>
  <c r="AF139" i="81"/>
  <c r="AG139" i="81"/>
  <c r="AH139" i="81"/>
  <c r="AI139" i="81"/>
  <c r="AJ139" i="81"/>
  <c r="AK139" i="81"/>
  <c r="AL139" i="81"/>
  <c r="AM139" i="81"/>
  <c r="AN139" i="81"/>
  <c r="AO139" i="81"/>
  <c r="AP139" i="81"/>
  <c r="AQ139" i="81"/>
  <c r="AR139" i="81"/>
  <c r="AS139" i="81"/>
  <c r="AT139" i="81"/>
  <c r="AU139" i="81"/>
  <c r="AV139" i="81"/>
  <c r="AW139" i="81"/>
  <c r="AX139" i="81"/>
  <c r="AY139" i="81"/>
  <c r="AZ139" i="81"/>
  <c r="BA139" i="81"/>
  <c r="BB139" i="81"/>
  <c r="BC139" i="81"/>
  <c r="BD139" i="81"/>
  <c r="BH139" i="81"/>
  <c r="BI139" i="81"/>
  <c r="BJ139" i="81"/>
  <c r="BK139" i="81"/>
  <c r="BL139" i="81"/>
  <c r="BM139" i="81"/>
  <c r="BN139" i="81"/>
  <c r="BO139" i="81"/>
  <c r="BP139" i="81"/>
  <c r="BQ139" i="81"/>
  <c r="BR139" i="81"/>
  <c r="BS139" i="81"/>
  <c r="BT139" i="81"/>
  <c r="BU139" i="81"/>
  <c r="BV139" i="81"/>
  <c r="BW139" i="81"/>
  <c r="BX139" i="81"/>
  <c r="BY139" i="81"/>
  <c r="BZ139" i="81"/>
  <c r="CA139" i="81"/>
  <c r="CB139" i="81"/>
  <c r="D140" i="81"/>
  <c r="E140" i="81"/>
  <c r="F140" i="81"/>
  <c r="G140" i="81"/>
  <c r="H140" i="81"/>
  <c r="I140" i="81"/>
  <c r="J140" i="81"/>
  <c r="K140" i="81"/>
  <c r="L140" i="81"/>
  <c r="M140" i="81"/>
  <c r="N140" i="81"/>
  <c r="O140" i="81"/>
  <c r="P140" i="81"/>
  <c r="Q140" i="81"/>
  <c r="R140" i="81"/>
  <c r="S140" i="81"/>
  <c r="T140" i="81"/>
  <c r="U140" i="81"/>
  <c r="V140" i="81"/>
  <c r="W140" i="81"/>
  <c r="X140" i="81"/>
  <c r="Y140" i="81"/>
  <c r="Z140" i="81"/>
  <c r="AA140" i="81"/>
  <c r="AB140" i="81"/>
  <c r="AC140" i="81"/>
  <c r="AD140" i="81"/>
  <c r="AE140" i="81"/>
  <c r="AF140" i="81"/>
  <c r="AG140" i="81"/>
  <c r="AH140" i="81"/>
  <c r="AI140" i="81"/>
  <c r="AJ140" i="81"/>
  <c r="AK140" i="81"/>
  <c r="AL140" i="81"/>
  <c r="AM140" i="81"/>
  <c r="AN140" i="81"/>
  <c r="AO140" i="81"/>
  <c r="AP140" i="81"/>
  <c r="AQ140" i="81"/>
  <c r="AR140" i="81"/>
  <c r="AS140" i="81"/>
  <c r="AT140" i="81"/>
  <c r="AU140" i="81"/>
  <c r="AV140" i="81"/>
  <c r="AW140" i="81"/>
  <c r="AX140" i="81"/>
  <c r="AY140" i="81"/>
  <c r="AZ140" i="81"/>
  <c r="BA140" i="81"/>
  <c r="BB140" i="81"/>
  <c r="BC140" i="81"/>
  <c r="BD140" i="81"/>
  <c r="BH140" i="81"/>
  <c r="BI140" i="81"/>
  <c r="BJ140" i="81"/>
  <c r="BK140" i="81"/>
  <c r="BL140" i="81"/>
  <c r="BM140" i="81"/>
  <c r="BN140" i="81"/>
  <c r="BO140" i="81"/>
  <c r="BP140" i="81"/>
  <c r="BQ140" i="81"/>
  <c r="BR140" i="81"/>
  <c r="BS140" i="81"/>
  <c r="BT140" i="81"/>
  <c r="BS139" i="82" s="1"/>
  <c r="BU140" i="81"/>
  <c r="BV140" i="81"/>
  <c r="BW140" i="81"/>
  <c r="BX140" i="81"/>
  <c r="BY140" i="81"/>
  <c r="BZ140" i="81"/>
  <c r="CA140" i="81"/>
  <c r="CB140" i="81"/>
  <c r="D141" i="81"/>
  <c r="E141" i="81"/>
  <c r="F141" i="81"/>
  <c r="G141" i="81"/>
  <c r="H141" i="81"/>
  <c r="I141" i="81"/>
  <c r="J141" i="81"/>
  <c r="K141" i="81"/>
  <c r="L141" i="81"/>
  <c r="M141" i="81"/>
  <c r="N141" i="81"/>
  <c r="O141" i="81"/>
  <c r="P141" i="81"/>
  <c r="Q141" i="81"/>
  <c r="R141" i="81"/>
  <c r="S141" i="81"/>
  <c r="T141" i="81"/>
  <c r="U141" i="81"/>
  <c r="V141" i="81"/>
  <c r="W141" i="81"/>
  <c r="X141" i="81"/>
  <c r="Y141" i="81"/>
  <c r="Z141" i="81"/>
  <c r="AA141" i="81"/>
  <c r="AB141" i="81"/>
  <c r="AC141" i="81"/>
  <c r="AB140" i="82" s="1"/>
  <c r="AD141" i="81"/>
  <c r="AE141" i="81"/>
  <c r="AF141" i="81"/>
  <c r="AG141" i="81"/>
  <c r="AH141" i="81"/>
  <c r="AI141" i="81"/>
  <c r="AJ141" i="81"/>
  <c r="AK141" i="81"/>
  <c r="AL141" i="81"/>
  <c r="AM141" i="81"/>
  <c r="AL140" i="82" s="1"/>
  <c r="AN141" i="81"/>
  <c r="AO141" i="81"/>
  <c r="AP141" i="81"/>
  <c r="AQ141" i="81"/>
  <c r="AP140" i="82" s="1"/>
  <c r="AR141" i="81"/>
  <c r="AS141" i="81"/>
  <c r="AT141" i="81"/>
  <c r="AS140" i="82" s="1"/>
  <c r="AU141" i="81"/>
  <c r="AV141" i="81"/>
  <c r="AW141" i="81"/>
  <c r="AV140" i="82" s="1"/>
  <c r="AX141" i="81"/>
  <c r="AW140" i="82" s="1"/>
  <c r="AY141" i="81"/>
  <c r="AZ141" i="81"/>
  <c r="BA141" i="81"/>
  <c r="BB141" i="81"/>
  <c r="BC141" i="81"/>
  <c r="BD141" i="81"/>
  <c r="BH141" i="81"/>
  <c r="BI141" i="81"/>
  <c r="BJ141" i="81"/>
  <c r="BK141" i="81"/>
  <c r="BL141" i="81"/>
  <c r="BM141" i="81"/>
  <c r="BN141" i="81"/>
  <c r="BO141" i="81"/>
  <c r="BP141" i="81"/>
  <c r="BQ141" i="81"/>
  <c r="BR141" i="81"/>
  <c r="BS141" i="81"/>
  <c r="BT141" i="81"/>
  <c r="BU141" i="81"/>
  <c r="BV141" i="81"/>
  <c r="BW141" i="81"/>
  <c r="BV140" i="82" s="1"/>
  <c r="BX141" i="81"/>
  <c r="BY141" i="81"/>
  <c r="BZ141" i="81"/>
  <c r="CA141" i="81"/>
  <c r="CB141" i="81"/>
  <c r="D142" i="81"/>
  <c r="E142" i="81"/>
  <c r="F142" i="81"/>
  <c r="G142" i="81"/>
  <c r="H142" i="81"/>
  <c r="I142" i="81"/>
  <c r="J142" i="81"/>
  <c r="K142" i="81"/>
  <c r="L142" i="81"/>
  <c r="M142" i="81"/>
  <c r="N142" i="81"/>
  <c r="O142" i="81"/>
  <c r="P142" i="81"/>
  <c r="Q142" i="81"/>
  <c r="R142" i="81"/>
  <c r="S142" i="81"/>
  <c r="T142" i="81"/>
  <c r="U142" i="81"/>
  <c r="V142" i="81"/>
  <c r="W142" i="81"/>
  <c r="X142" i="81"/>
  <c r="Y142" i="81"/>
  <c r="Z142" i="81"/>
  <c r="AA142" i="81"/>
  <c r="AB142" i="81"/>
  <c r="AC142" i="81"/>
  <c r="AB141" i="82" s="1"/>
  <c r="AD142" i="81"/>
  <c r="AE142" i="81"/>
  <c r="AF142" i="81"/>
  <c r="AG142" i="81"/>
  <c r="AH142" i="81"/>
  <c r="AI142" i="81"/>
  <c r="AJ142" i="81"/>
  <c r="AK142" i="81"/>
  <c r="AL142" i="81"/>
  <c r="AM142" i="81"/>
  <c r="AL141" i="82" s="1"/>
  <c r="AN142" i="81"/>
  <c r="AO142" i="81"/>
  <c r="AP142" i="81"/>
  <c r="AQ142" i="81"/>
  <c r="AP141" i="82" s="1"/>
  <c r="AR142" i="81"/>
  <c r="AS142" i="81"/>
  <c r="AT142" i="81"/>
  <c r="AS141" i="82" s="1"/>
  <c r="AU142" i="81"/>
  <c r="AV142" i="81"/>
  <c r="AW142" i="81"/>
  <c r="AX142" i="81"/>
  <c r="AW141" i="82" s="1"/>
  <c r="AY142" i="81"/>
  <c r="AZ142" i="81"/>
  <c r="BA142" i="81"/>
  <c r="BB142" i="81"/>
  <c r="BC142" i="81"/>
  <c r="BD142" i="81"/>
  <c r="BH142" i="81"/>
  <c r="BI142" i="81"/>
  <c r="BJ142" i="81"/>
  <c r="BK142" i="81"/>
  <c r="BL142" i="81"/>
  <c r="BM142" i="81"/>
  <c r="BN142" i="81"/>
  <c r="BO142" i="81"/>
  <c r="BP142" i="81"/>
  <c r="BQ142" i="81"/>
  <c r="BR142" i="81"/>
  <c r="BS142" i="81"/>
  <c r="BT142" i="81"/>
  <c r="BU142" i="81"/>
  <c r="BV142" i="81"/>
  <c r="BW142" i="81"/>
  <c r="BV141" i="82" s="1"/>
  <c r="BX142" i="81"/>
  <c r="BY142" i="81"/>
  <c r="BZ142" i="81"/>
  <c r="CA142" i="81"/>
  <c r="CB142" i="81"/>
  <c r="D143" i="81"/>
  <c r="E143" i="81"/>
  <c r="F143" i="81"/>
  <c r="G143" i="81"/>
  <c r="H143" i="81"/>
  <c r="I143" i="81"/>
  <c r="J143" i="81"/>
  <c r="K143" i="81"/>
  <c r="L143" i="81"/>
  <c r="M143" i="81"/>
  <c r="N143" i="81"/>
  <c r="O143" i="81"/>
  <c r="P143" i="81"/>
  <c r="Q143" i="81"/>
  <c r="R143" i="81"/>
  <c r="S143" i="81"/>
  <c r="T143" i="81"/>
  <c r="U143" i="81"/>
  <c r="V143" i="81"/>
  <c r="W143" i="81"/>
  <c r="X143" i="81"/>
  <c r="Y143" i="81"/>
  <c r="Z143" i="81"/>
  <c r="AA143" i="81"/>
  <c r="Z142" i="82" s="1"/>
  <c r="AB143" i="81"/>
  <c r="AC143" i="81"/>
  <c r="AB142" i="82" s="1"/>
  <c r="AD143" i="81"/>
  <c r="AE143" i="81"/>
  <c r="AF143" i="81"/>
  <c r="AE142" i="82" s="1"/>
  <c r="AG143" i="81"/>
  <c r="AH143" i="81"/>
  <c r="AI143" i="81"/>
  <c r="AJ143" i="81"/>
  <c r="AK143" i="81"/>
  <c r="AL143" i="81"/>
  <c r="AM143" i="81"/>
  <c r="AL142" i="82" s="1"/>
  <c r="AN143" i="81"/>
  <c r="AO143" i="81"/>
  <c r="AP143" i="81"/>
  <c r="AQ143" i="81"/>
  <c r="AP142" i="82" s="1"/>
  <c r="AR143" i="81"/>
  <c r="AS143" i="81"/>
  <c r="AT143" i="81"/>
  <c r="AS142" i="82" s="1"/>
  <c r="AU143" i="81"/>
  <c r="AV143" i="81"/>
  <c r="AW143" i="81"/>
  <c r="AX143" i="81"/>
  <c r="AW142" i="82" s="1"/>
  <c r="AY143" i="81"/>
  <c r="AZ143" i="81"/>
  <c r="BA143" i="81"/>
  <c r="AZ142" i="82" s="1"/>
  <c r="BB143" i="81"/>
  <c r="BC143" i="81"/>
  <c r="BD143" i="81"/>
  <c r="BH143" i="81"/>
  <c r="BI143" i="81"/>
  <c r="BJ143" i="81"/>
  <c r="BK143" i="81"/>
  <c r="BL143" i="81"/>
  <c r="BM143" i="81"/>
  <c r="BN143" i="81"/>
  <c r="BO143" i="81"/>
  <c r="BP143" i="81"/>
  <c r="BQ143" i="81"/>
  <c r="BR143" i="81"/>
  <c r="BS143" i="81"/>
  <c r="BT143" i="81"/>
  <c r="BU143" i="81"/>
  <c r="BV143" i="81"/>
  <c r="BW143" i="81"/>
  <c r="BX143" i="81"/>
  <c r="BY143" i="81"/>
  <c r="BZ143" i="81"/>
  <c r="CA143" i="81"/>
  <c r="CB143" i="81"/>
  <c r="D144" i="81"/>
  <c r="E144" i="81"/>
  <c r="F144" i="81"/>
  <c r="G144" i="81"/>
  <c r="H144" i="81"/>
  <c r="I144" i="81"/>
  <c r="J144" i="81"/>
  <c r="K144" i="81"/>
  <c r="L144" i="81"/>
  <c r="M144" i="81"/>
  <c r="N144" i="81"/>
  <c r="O144" i="81"/>
  <c r="P144" i="81"/>
  <c r="Q144" i="81"/>
  <c r="R144" i="81"/>
  <c r="S144" i="81"/>
  <c r="T144" i="81"/>
  <c r="U144" i="81"/>
  <c r="V144" i="81"/>
  <c r="W144" i="81"/>
  <c r="X144" i="81"/>
  <c r="Y144" i="81"/>
  <c r="Z144" i="81"/>
  <c r="AA144" i="81"/>
  <c r="AB144" i="81"/>
  <c r="AC144" i="81"/>
  <c r="AB143" i="82" s="1"/>
  <c r="AD144" i="81"/>
  <c r="AE144" i="81"/>
  <c r="AF144" i="81"/>
  <c r="AG144" i="81"/>
  <c r="AH144" i="81"/>
  <c r="AI144" i="81"/>
  <c r="AJ144" i="81"/>
  <c r="AK144" i="81"/>
  <c r="AL144" i="81"/>
  <c r="AM144" i="81"/>
  <c r="AL143" i="82" s="1"/>
  <c r="AN144" i="81"/>
  <c r="AO144" i="81"/>
  <c r="AP144" i="81"/>
  <c r="AQ144" i="81"/>
  <c r="AP143" i="82" s="1"/>
  <c r="AR144" i="81"/>
  <c r="AS144" i="81"/>
  <c r="AT144" i="81"/>
  <c r="AS143" i="82" s="1"/>
  <c r="AU144" i="81"/>
  <c r="AV144" i="81"/>
  <c r="AW144" i="81"/>
  <c r="AX144" i="81"/>
  <c r="AW143" i="82" s="1"/>
  <c r="AY144" i="81"/>
  <c r="AZ144" i="81"/>
  <c r="BA144" i="81"/>
  <c r="BB144" i="81"/>
  <c r="BC144" i="81"/>
  <c r="BD144" i="81"/>
  <c r="BH144" i="81"/>
  <c r="BI144" i="81"/>
  <c r="BJ144" i="81"/>
  <c r="BK144" i="81"/>
  <c r="BL144" i="81"/>
  <c r="BM144" i="81"/>
  <c r="BN144" i="81"/>
  <c r="BO144" i="81"/>
  <c r="BP144" i="81"/>
  <c r="BQ144" i="81"/>
  <c r="BR144" i="81"/>
  <c r="BS144" i="81"/>
  <c r="BT144" i="81"/>
  <c r="BU144" i="81"/>
  <c r="BV144" i="81"/>
  <c r="BW144" i="81"/>
  <c r="BV143" i="82" s="1"/>
  <c r="BX144" i="81"/>
  <c r="BY144" i="81"/>
  <c r="BZ144" i="81"/>
  <c r="CA144" i="81"/>
  <c r="CB144" i="81"/>
  <c r="D145" i="81"/>
  <c r="E145" i="81"/>
  <c r="F145" i="81"/>
  <c r="G145" i="81"/>
  <c r="H145" i="81"/>
  <c r="I145" i="81"/>
  <c r="J145" i="81"/>
  <c r="K145" i="81"/>
  <c r="L145" i="81"/>
  <c r="M145" i="81"/>
  <c r="N145" i="81"/>
  <c r="O145" i="81"/>
  <c r="P145" i="81"/>
  <c r="Q145" i="81"/>
  <c r="R145" i="81"/>
  <c r="S145" i="81"/>
  <c r="T145" i="81"/>
  <c r="U145" i="81"/>
  <c r="V145" i="81"/>
  <c r="W145" i="81"/>
  <c r="X145" i="81"/>
  <c r="Y145" i="81"/>
  <c r="Z145" i="81"/>
  <c r="AA145" i="81"/>
  <c r="AB145" i="81"/>
  <c r="AC145" i="81"/>
  <c r="AB144" i="82" s="1"/>
  <c r="AD145" i="81"/>
  <c r="AE145" i="81"/>
  <c r="AF145" i="81"/>
  <c r="AE144" i="82" s="1"/>
  <c r="AG145" i="81"/>
  <c r="AH145" i="81"/>
  <c r="AI145" i="81"/>
  <c r="AJ145" i="81"/>
  <c r="AK145" i="81"/>
  <c r="AL145" i="81"/>
  <c r="AM145" i="81"/>
  <c r="AL144" i="82" s="1"/>
  <c r="AN145" i="81"/>
  <c r="AO145" i="81"/>
  <c r="AP145" i="81"/>
  <c r="AQ145" i="81"/>
  <c r="AP144" i="82" s="1"/>
  <c r="AR145" i="81"/>
  <c r="AS145" i="81"/>
  <c r="AT145" i="81"/>
  <c r="AS144" i="82" s="1"/>
  <c r="AU145" i="81"/>
  <c r="AV145" i="81"/>
  <c r="AW145" i="81"/>
  <c r="AX145" i="81"/>
  <c r="AW144" i="82" s="1"/>
  <c r="AY145" i="81"/>
  <c r="AZ145" i="81"/>
  <c r="BA145" i="81"/>
  <c r="BB145" i="81"/>
  <c r="BC145" i="81"/>
  <c r="BD145" i="81"/>
  <c r="BH145" i="81"/>
  <c r="BI145" i="81"/>
  <c r="BJ145" i="81"/>
  <c r="BI144" i="82" s="1"/>
  <c r="BK145" i="81"/>
  <c r="BL145" i="81"/>
  <c r="BM145" i="81"/>
  <c r="BN145" i="81"/>
  <c r="BO145" i="81"/>
  <c r="BP145" i="81"/>
  <c r="BQ145" i="81"/>
  <c r="BR145" i="81"/>
  <c r="BS145" i="81"/>
  <c r="BT145" i="81"/>
  <c r="BU145" i="81"/>
  <c r="BV145" i="81"/>
  <c r="BW145" i="81"/>
  <c r="BX145" i="81"/>
  <c r="BY145" i="81"/>
  <c r="BZ145" i="81"/>
  <c r="CA145" i="81"/>
  <c r="CB145" i="81"/>
  <c r="D146" i="81"/>
  <c r="E146" i="81"/>
  <c r="F146" i="81"/>
  <c r="G146" i="81"/>
  <c r="H146" i="81"/>
  <c r="I146" i="81"/>
  <c r="J146" i="81"/>
  <c r="K146" i="81"/>
  <c r="L146" i="81"/>
  <c r="M146" i="81"/>
  <c r="N146" i="81"/>
  <c r="O146" i="81"/>
  <c r="P146" i="81"/>
  <c r="Q146" i="81"/>
  <c r="R146" i="81"/>
  <c r="S146" i="81"/>
  <c r="T146" i="81"/>
  <c r="U146" i="81"/>
  <c r="V146" i="81"/>
  <c r="W146" i="81"/>
  <c r="X146" i="81"/>
  <c r="Y146" i="81"/>
  <c r="Z146" i="81"/>
  <c r="AA146" i="81"/>
  <c r="AB146" i="81"/>
  <c r="AC146" i="81"/>
  <c r="AD146" i="81"/>
  <c r="AE146" i="81"/>
  <c r="AF146" i="81"/>
  <c r="AG146" i="81"/>
  <c r="AH146" i="81"/>
  <c r="AI146" i="81"/>
  <c r="AJ146" i="81"/>
  <c r="AK146" i="81"/>
  <c r="AL146" i="81"/>
  <c r="AM146" i="81"/>
  <c r="AN146" i="81"/>
  <c r="AO146" i="81"/>
  <c r="AP146" i="81"/>
  <c r="AQ146" i="81"/>
  <c r="AR146" i="81"/>
  <c r="AS146" i="81"/>
  <c r="AT146" i="81"/>
  <c r="AU146" i="81"/>
  <c r="AV146" i="81"/>
  <c r="AW146" i="81"/>
  <c r="AX146" i="81"/>
  <c r="AY146" i="81"/>
  <c r="AZ146" i="81"/>
  <c r="BA146" i="81"/>
  <c r="BB146" i="81"/>
  <c r="BC146" i="81"/>
  <c r="BD146" i="81"/>
  <c r="BH146" i="81"/>
  <c r="BI146" i="81"/>
  <c r="BJ146" i="81"/>
  <c r="BK146" i="81"/>
  <c r="BL146" i="81"/>
  <c r="BM146" i="81"/>
  <c r="BN146" i="81"/>
  <c r="BO146" i="81"/>
  <c r="BP146" i="81"/>
  <c r="BQ146" i="81"/>
  <c r="BR146" i="81"/>
  <c r="BS146" i="81"/>
  <c r="BT146" i="81"/>
  <c r="BU146" i="81"/>
  <c r="BV146" i="81"/>
  <c r="BW146" i="81"/>
  <c r="BX146" i="81"/>
  <c r="BY146" i="81"/>
  <c r="BZ146" i="81"/>
  <c r="CA146" i="81"/>
  <c r="CB146" i="81"/>
  <c r="D147" i="81"/>
  <c r="E147" i="81"/>
  <c r="F147" i="81"/>
  <c r="G147" i="81"/>
  <c r="H147" i="81"/>
  <c r="I147" i="81"/>
  <c r="J147" i="81"/>
  <c r="K147" i="81"/>
  <c r="L147" i="81"/>
  <c r="M147" i="81"/>
  <c r="N147" i="81"/>
  <c r="O147" i="81"/>
  <c r="P147" i="81"/>
  <c r="Q147" i="81"/>
  <c r="R147" i="81"/>
  <c r="S147" i="81"/>
  <c r="T147" i="81"/>
  <c r="U147" i="81"/>
  <c r="V147" i="81"/>
  <c r="W147" i="81"/>
  <c r="X147" i="81"/>
  <c r="Y147" i="81"/>
  <c r="Z147" i="81"/>
  <c r="AA147" i="81"/>
  <c r="Z146" i="82" s="1"/>
  <c r="AB147" i="81"/>
  <c r="AC147" i="81"/>
  <c r="AB146" i="82" s="1"/>
  <c r="AD147" i="81"/>
  <c r="AE147" i="81"/>
  <c r="AF147" i="81"/>
  <c r="AE146" i="82" s="1"/>
  <c r="AG147" i="81"/>
  <c r="AH147" i="81"/>
  <c r="AI147" i="81"/>
  <c r="AJ147" i="81"/>
  <c r="AK147" i="81"/>
  <c r="AL147" i="81"/>
  <c r="AM147" i="81"/>
  <c r="AL146" i="82" s="1"/>
  <c r="AN147" i="81"/>
  <c r="AO147" i="81"/>
  <c r="AP147" i="81"/>
  <c r="AQ147" i="81"/>
  <c r="AP146" i="82" s="1"/>
  <c r="AR147" i="81"/>
  <c r="AS147" i="81"/>
  <c r="AT147" i="81"/>
  <c r="AS146" i="82" s="1"/>
  <c r="AU147" i="81"/>
  <c r="AV147" i="81"/>
  <c r="AU146" i="82" s="1"/>
  <c r="AW147" i="81"/>
  <c r="AV146" i="82" s="1"/>
  <c r="AX147" i="81"/>
  <c r="AW146" i="82" s="1"/>
  <c r="AY147" i="81"/>
  <c r="AZ147" i="81"/>
  <c r="AY146" i="82" s="1"/>
  <c r="BA147" i="81"/>
  <c r="AZ146" i="82" s="1"/>
  <c r="BB147" i="81"/>
  <c r="BC147" i="81"/>
  <c r="BD147" i="81"/>
  <c r="BH147" i="81"/>
  <c r="BI147" i="81"/>
  <c r="BJ147" i="81"/>
  <c r="BK147" i="81"/>
  <c r="BL147" i="81"/>
  <c r="BK146" i="82" s="1"/>
  <c r="BM147" i="81"/>
  <c r="BN147" i="81"/>
  <c r="BM146" i="82" s="1"/>
  <c r="BO147" i="81"/>
  <c r="BP147" i="81"/>
  <c r="BQ147" i="81"/>
  <c r="BR147" i="81"/>
  <c r="BS147" i="81"/>
  <c r="BT147" i="81"/>
  <c r="BU147" i="81"/>
  <c r="BV147" i="81"/>
  <c r="BW147" i="81"/>
  <c r="BV146" i="82" s="1"/>
  <c r="BX147" i="81"/>
  <c r="BY147" i="81"/>
  <c r="BX146" i="82" s="1"/>
  <c r="BZ147" i="81"/>
  <c r="CA147" i="81"/>
  <c r="CB147" i="81"/>
  <c r="D148" i="81"/>
  <c r="E148" i="81"/>
  <c r="F148" i="81"/>
  <c r="G148" i="81"/>
  <c r="H148" i="81"/>
  <c r="I148" i="81"/>
  <c r="J148" i="81"/>
  <c r="K148" i="81"/>
  <c r="L148" i="81"/>
  <c r="M148" i="81"/>
  <c r="N148" i="81"/>
  <c r="O148" i="81"/>
  <c r="P148" i="81"/>
  <c r="Q148" i="81"/>
  <c r="R148" i="81"/>
  <c r="S148" i="81"/>
  <c r="T148" i="81"/>
  <c r="U148" i="81"/>
  <c r="V148" i="81"/>
  <c r="W148" i="81"/>
  <c r="X148" i="81"/>
  <c r="Y148" i="81"/>
  <c r="Z148" i="81"/>
  <c r="AA148" i="81"/>
  <c r="Z147" i="82" s="1"/>
  <c r="AB148" i="81"/>
  <c r="AC148" i="81"/>
  <c r="AD148" i="81"/>
  <c r="AE148" i="81"/>
  <c r="AF148" i="81"/>
  <c r="AG148" i="81"/>
  <c r="AH148" i="81"/>
  <c r="AI148" i="81"/>
  <c r="AJ148" i="81"/>
  <c r="AK148" i="81"/>
  <c r="AL148" i="81"/>
  <c r="AM148" i="81"/>
  <c r="AN148" i="81"/>
  <c r="AO148" i="81"/>
  <c r="AP148" i="81"/>
  <c r="AQ148" i="81"/>
  <c r="AR148" i="81"/>
  <c r="AS148" i="81"/>
  <c r="AT148" i="81"/>
  <c r="AU148" i="81"/>
  <c r="AV148" i="81"/>
  <c r="AU147" i="82" s="1"/>
  <c r="AW148" i="81"/>
  <c r="AV147" i="82" s="1"/>
  <c r="AX148" i="81"/>
  <c r="AW147" i="82" s="1"/>
  <c r="AY148" i="81"/>
  <c r="AZ148" i="81"/>
  <c r="BA148" i="81"/>
  <c r="BB148" i="81"/>
  <c r="BC148" i="81"/>
  <c r="BD148" i="81"/>
  <c r="BH148" i="81"/>
  <c r="BI148" i="81"/>
  <c r="BJ148" i="81"/>
  <c r="BK148" i="81"/>
  <c r="BL148" i="81"/>
  <c r="BM148" i="81"/>
  <c r="BN148" i="81"/>
  <c r="BM147" i="82" s="1"/>
  <c r="BO148" i="81"/>
  <c r="BP148" i="81"/>
  <c r="BQ148" i="81"/>
  <c r="BR148" i="81"/>
  <c r="BS148" i="81"/>
  <c r="BT148" i="81"/>
  <c r="BS147" i="82" s="1"/>
  <c r="BU148" i="81"/>
  <c r="BV148" i="81"/>
  <c r="BW148" i="81"/>
  <c r="BV147" i="82" s="1"/>
  <c r="BX148" i="81"/>
  <c r="BY148" i="81"/>
  <c r="BZ148" i="81"/>
  <c r="CA148" i="81"/>
  <c r="CB148" i="81"/>
  <c r="D149" i="81"/>
  <c r="E149" i="81"/>
  <c r="F149" i="81"/>
  <c r="G149" i="81"/>
  <c r="H149" i="81"/>
  <c r="I149" i="81"/>
  <c r="J149" i="81"/>
  <c r="K149" i="81"/>
  <c r="L149" i="81"/>
  <c r="M149" i="81"/>
  <c r="N149" i="81"/>
  <c r="O149" i="81"/>
  <c r="P149" i="81"/>
  <c r="Q149" i="81"/>
  <c r="R149" i="81"/>
  <c r="S149" i="81"/>
  <c r="T149" i="81"/>
  <c r="U149" i="81"/>
  <c r="V149" i="81"/>
  <c r="W149" i="81"/>
  <c r="X149" i="81"/>
  <c r="Y149" i="81"/>
  <c r="Z149" i="81"/>
  <c r="AA149" i="81"/>
  <c r="Z148" i="82" s="1"/>
  <c r="AB149" i="81"/>
  <c r="AC149" i="81"/>
  <c r="AB148" i="82" s="1"/>
  <c r="AD149" i="81"/>
  <c r="AE149" i="81"/>
  <c r="AF149" i="81"/>
  <c r="AE148" i="82" s="1"/>
  <c r="AG149" i="81"/>
  <c r="AH149" i="81"/>
  <c r="AI149" i="81"/>
  <c r="AJ149" i="81"/>
  <c r="AK149" i="81"/>
  <c r="AL149" i="81"/>
  <c r="AM149" i="81"/>
  <c r="AL148" i="82" s="1"/>
  <c r="AN149" i="81"/>
  <c r="AO149" i="81"/>
  <c r="AP149" i="81"/>
  <c r="AQ149" i="81"/>
  <c r="AR149" i="81"/>
  <c r="AS149" i="81"/>
  <c r="AT149" i="81"/>
  <c r="AS148" i="82" s="1"/>
  <c r="AU149" i="81"/>
  <c r="AV149" i="81"/>
  <c r="AU148" i="82" s="1"/>
  <c r="AW149" i="81"/>
  <c r="AV148" i="82" s="1"/>
  <c r="AX149" i="81"/>
  <c r="AW148" i="82" s="1"/>
  <c r="AY149" i="81"/>
  <c r="AZ149" i="81"/>
  <c r="AY148" i="82" s="1"/>
  <c r="BA149" i="81"/>
  <c r="AZ148" i="82" s="1"/>
  <c r="BB149" i="81"/>
  <c r="BC149" i="81"/>
  <c r="BD149" i="81"/>
  <c r="BH149" i="81"/>
  <c r="BI149" i="81"/>
  <c r="BJ149" i="81"/>
  <c r="BI148" i="82" s="1"/>
  <c r="BK149" i="81"/>
  <c r="BL149" i="81"/>
  <c r="BM149" i="81"/>
  <c r="BN149" i="81"/>
  <c r="BM148" i="82" s="1"/>
  <c r="BO149" i="81"/>
  <c r="BP149" i="81"/>
  <c r="BQ149" i="81"/>
  <c r="BR149" i="81"/>
  <c r="BS149" i="81"/>
  <c r="BT149" i="81"/>
  <c r="BS148" i="82" s="1"/>
  <c r="BU149" i="81"/>
  <c r="BV149" i="81"/>
  <c r="BW149" i="81"/>
  <c r="BV148" i="82" s="1"/>
  <c r="BX149" i="81"/>
  <c r="BY149" i="81"/>
  <c r="BZ149" i="81"/>
  <c r="CA149" i="81"/>
  <c r="CB149" i="81"/>
  <c r="D150" i="81"/>
  <c r="E150" i="81"/>
  <c r="F150" i="81"/>
  <c r="G150" i="81"/>
  <c r="H150" i="81"/>
  <c r="I150" i="81"/>
  <c r="J150" i="81"/>
  <c r="K150" i="81"/>
  <c r="L150" i="81"/>
  <c r="M150" i="81"/>
  <c r="N150" i="81"/>
  <c r="O150" i="81"/>
  <c r="P150" i="81"/>
  <c r="Q150" i="81"/>
  <c r="R150" i="81"/>
  <c r="S150" i="81"/>
  <c r="T150" i="81"/>
  <c r="U150" i="81"/>
  <c r="V150" i="81"/>
  <c r="W150" i="81"/>
  <c r="X150" i="81"/>
  <c r="Y150" i="81"/>
  <c r="Z150" i="81"/>
  <c r="AA150" i="81"/>
  <c r="Z149" i="82" s="1"/>
  <c r="AB150" i="81"/>
  <c r="AC150" i="81"/>
  <c r="AB149" i="82" s="1"/>
  <c r="AD150" i="81"/>
  <c r="AE150" i="81"/>
  <c r="AF150" i="81"/>
  <c r="AE149" i="82" s="1"/>
  <c r="AG150" i="81"/>
  <c r="AH150" i="81"/>
  <c r="AI150" i="81"/>
  <c r="AJ150" i="81"/>
  <c r="AK150" i="81"/>
  <c r="AL150" i="81"/>
  <c r="AM150" i="81"/>
  <c r="AL149" i="82" s="1"/>
  <c r="AN150" i="81"/>
  <c r="AO150" i="81"/>
  <c r="AP150" i="81"/>
  <c r="AQ150" i="81"/>
  <c r="AR150" i="81"/>
  <c r="AS150" i="81"/>
  <c r="AT150" i="81"/>
  <c r="AU150" i="81"/>
  <c r="AV150" i="81"/>
  <c r="AU149" i="82" s="1"/>
  <c r="AW150" i="81"/>
  <c r="AV149" i="82" s="1"/>
  <c r="AX150" i="81"/>
  <c r="AW149" i="82" s="1"/>
  <c r="AY150" i="81"/>
  <c r="AZ150" i="81"/>
  <c r="BA150" i="81"/>
  <c r="BB150" i="81"/>
  <c r="BC150" i="81"/>
  <c r="BD150" i="81"/>
  <c r="BH150" i="81"/>
  <c r="BI150" i="81"/>
  <c r="BJ150" i="81"/>
  <c r="BK150" i="81"/>
  <c r="BL150" i="81"/>
  <c r="BK149" i="82" s="1"/>
  <c r="BM150" i="81"/>
  <c r="BN150" i="81"/>
  <c r="BO150" i="81"/>
  <c r="BP150" i="81"/>
  <c r="BQ150" i="81"/>
  <c r="BR150" i="81"/>
  <c r="BS150" i="81"/>
  <c r="BT150" i="81"/>
  <c r="BU150" i="81"/>
  <c r="BV150" i="81"/>
  <c r="BW150" i="81"/>
  <c r="BV149" i="82" s="1"/>
  <c r="BX150" i="81"/>
  <c r="BY150" i="81"/>
  <c r="BZ150" i="81"/>
  <c r="CA150" i="81"/>
  <c r="CB150" i="81"/>
  <c r="D151" i="81"/>
  <c r="E151" i="81"/>
  <c r="F151" i="81"/>
  <c r="G151" i="81"/>
  <c r="H151" i="81"/>
  <c r="I151" i="81"/>
  <c r="J151" i="81"/>
  <c r="K151" i="81"/>
  <c r="L151" i="81"/>
  <c r="M151" i="81"/>
  <c r="N151" i="81"/>
  <c r="O151" i="81"/>
  <c r="P151" i="81"/>
  <c r="Q151" i="81"/>
  <c r="R151" i="81"/>
  <c r="S151" i="81"/>
  <c r="T151" i="81"/>
  <c r="U151" i="81"/>
  <c r="V151" i="81"/>
  <c r="W151" i="81"/>
  <c r="X151" i="81"/>
  <c r="Y151" i="81"/>
  <c r="Z151" i="81"/>
  <c r="AA151" i="81"/>
  <c r="AB151" i="81"/>
  <c r="AC151" i="81"/>
  <c r="AD151" i="81"/>
  <c r="AE151" i="81"/>
  <c r="AF151" i="81"/>
  <c r="AG151" i="81"/>
  <c r="AH151" i="81"/>
  <c r="AI151" i="81"/>
  <c r="AJ151" i="81"/>
  <c r="AK151" i="81"/>
  <c r="AL151" i="81"/>
  <c r="AM151" i="81"/>
  <c r="AN151" i="81"/>
  <c r="AO151" i="81"/>
  <c r="AP151" i="81"/>
  <c r="AQ151" i="81"/>
  <c r="AR151" i="81"/>
  <c r="AS151" i="81"/>
  <c r="AT151" i="81"/>
  <c r="AU151" i="81"/>
  <c r="AV151" i="81"/>
  <c r="AW151" i="81"/>
  <c r="AV150" i="82" s="1"/>
  <c r="AX151" i="81"/>
  <c r="AY151" i="81"/>
  <c r="AZ151" i="81"/>
  <c r="BA151" i="81"/>
  <c r="BB151" i="81"/>
  <c r="BC151" i="81"/>
  <c r="BD151" i="81"/>
  <c r="BH151" i="81"/>
  <c r="BI151" i="81"/>
  <c r="BJ151" i="81"/>
  <c r="BI150" i="82" s="1"/>
  <c r="BK151" i="81"/>
  <c r="BL151" i="81"/>
  <c r="BM151" i="81"/>
  <c r="BN151" i="81"/>
  <c r="BO151" i="81"/>
  <c r="BP151" i="81"/>
  <c r="BQ151" i="81"/>
  <c r="BR151" i="81"/>
  <c r="BS151" i="81"/>
  <c r="BT151" i="81"/>
  <c r="BU151" i="81"/>
  <c r="BV151" i="81"/>
  <c r="BW151" i="81"/>
  <c r="BX151" i="81"/>
  <c r="BY151" i="81"/>
  <c r="BZ151" i="81"/>
  <c r="CA151" i="81"/>
  <c r="CB151" i="81"/>
  <c r="D152" i="81"/>
  <c r="E152" i="81"/>
  <c r="F152" i="81"/>
  <c r="G152" i="81"/>
  <c r="H152" i="81"/>
  <c r="I152" i="81"/>
  <c r="J152" i="81"/>
  <c r="K152" i="81"/>
  <c r="L152" i="81"/>
  <c r="M152" i="81"/>
  <c r="N152" i="81"/>
  <c r="O152" i="81"/>
  <c r="P152" i="81"/>
  <c r="Q152" i="81"/>
  <c r="R152" i="81"/>
  <c r="S152" i="81"/>
  <c r="T152" i="81"/>
  <c r="U152" i="81"/>
  <c r="V152" i="81"/>
  <c r="W152" i="81"/>
  <c r="X152" i="81"/>
  <c r="Y152" i="81"/>
  <c r="Z152" i="81"/>
  <c r="AA152" i="81"/>
  <c r="Z151" i="82" s="1"/>
  <c r="AB152" i="81"/>
  <c r="AC152" i="81"/>
  <c r="AB151" i="82" s="1"/>
  <c r="AD152" i="81"/>
  <c r="AE152" i="81"/>
  <c r="AF152" i="81"/>
  <c r="AG152" i="81"/>
  <c r="AH152" i="81"/>
  <c r="AI152" i="81"/>
  <c r="AJ152" i="81"/>
  <c r="AK152" i="81"/>
  <c r="AL152" i="81"/>
  <c r="AM152" i="81"/>
  <c r="AL151" i="82" s="1"/>
  <c r="AN152" i="81"/>
  <c r="AO152" i="81"/>
  <c r="AP152" i="81"/>
  <c r="AQ152" i="81"/>
  <c r="AP151" i="82" s="1"/>
  <c r="AR152" i="81"/>
  <c r="AS152" i="81"/>
  <c r="AT152" i="81"/>
  <c r="AS151" i="82" s="1"/>
  <c r="AU152" i="81"/>
  <c r="AV152" i="81"/>
  <c r="AW152" i="81"/>
  <c r="AV151" i="82" s="1"/>
  <c r="AX152" i="81"/>
  <c r="AY152" i="81"/>
  <c r="AZ152" i="81"/>
  <c r="BA152" i="81"/>
  <c r="AZ151" i="82" s="1"/>
  <c r="BB152" i="81"/>
  <c r="BC152" i="81"/>
  <c r="BD152" i="81"/>
  <c r="BH152" i="81"/>
  <c r="BI152" i="81"/>
  <c r="BJ152" i="81"/>
  <c r="BI151" i="82" s="1"/>
  <c r="BK152" i="81"/>
  <c r="BL152" i="81"/>
  <c r="BM152" i="81"/>
  <c r="BN152" i="81"/>
  <c r="BO152" i="81"/>
  <c r="BP152" i="81"/>
  <c r="BQ152" i="81"/>
  <c r="BR152" i="81"/>
  <c r="BS152" i="81"/>
  <c r="BT152" i="81"/>
  <c r="BU152" i="81"/>
  <c r="BV152" i="81"/>
  <c r="BW152" i="81"/>
  <c r="BX152" i="81"/>
  <c r="BY152" i="81"/>
  <c r="BZ152" i="81"/>
  <c r="CA152" i="81"/>
  <c r="CB152" i="81"/>
  <c r="D153" i="81"/>
  <c r="E153" i="81"/>
  <c r="F153" i="81"/>
  <c r="G153" i="81"/>
  <c r="H153" i="81"/>
  <c r="I153" i="81"/>
  <c r="J153" i="81"/>
  <c r="K153" i="81"/>
  <c r="L153" i="81"/>
  <c r="M153" i="81"/>
  <c r="N153" i="81"/>
  <c r="O153" i="81"/>
  <c r="P153" i="81"/>
  <c r="Q153" i="81"/>
  <c r="R153" i="81"/>
  <c r="S153" i="81"/>
  <c r="T153" i="81"/>
  <c r="U153" i="81"/>
  <c r="V153" i="81"/>
  <c r="W153" i="81"/>
  <c r="X153" i="81"/>
  <c r="Y153" i="81"/>
  <c r="Z153" i="81"/>
  <c r="AA153" i="81"/>
  <c r="AB153" i="81"/>
  <c r="AC153" i="81"/>
  <c r="AD153" i="81"/>
  <c r="AE153" i="81"/>
  <c r="AF153" i="81"/>
  <c r="AG153" i="81"/>
  <c r="AH153" i="81"/>
  <c r="AI153" i="81"/>
  <c r="AJ153" i="81"/>
  <c r="AK153" i="81"/>
  <c r="AL153" i="81"/>
  <c r="AM153" i="81"/>
  <c r="AN153" i="81"/>
  <c r="AO153" i="81"/>
  <c r="AP153" i="81"/>
  <c r="AQ153" i="81"/>
  <c r="AR153" i="81"/>
  <c r="AS153" i="81"/>
  <c r="AT153" i="81"/>
  <c r="AU153" i="81"/>
  <c r="AV153" i="81"/>
  <c r="AW153" i="81"/>
  <c r="AX153" i="81"/>
  <c r="AY153" i="81"/>
  <c r="AZ153" i="81"/>
  <c r="BA153" i="81"/>
  <c r="BB153" i="81"/>
  <c r="BC153" i="81"/>
  <c r="BD153" i="81"/>
  <c r="BH153" i="81"/>
  <c r="BI153" i="81"/>
  <c r="BJ153" i="81"/>
  <c r="BK153" i="81"/>
  <c r="BL153" i="81"/>
  <c r="BM153" i="81"/>
  <c r="BN153" i="81"/>
  <c r="BO153" i="81"/>
  <c r="BP153" i="81"/>
  <c r="BQ153" i="81"/>
  <c r="BR153" i="81"/>
  <c r="BS153" i="81"/>
  <c r="BT153" i="81"/>
  <c r="BU153" i="81"/>
  <c r="BV153" i="81"/>
  <c r="BW153" i="81"/>
  <c r="BX153" i="81"/>
  <c r="BY153" i="81"/>
  <c r="BZ153" i="81"/>
  <c r="CA153" i="81"/>
  <c r="CB153" i="81"/>
  <c r="D154" i="81"/>
  <c r="E154" i="81"/>
  <c r="F154" i="81"/>
  <c r="G154" i="81"/>
  <c r="H154" i="81"/>
  <c r="I154" i="81"/>
  <c r="J154" i="81"/>
  <c r="K154" i="81"/>
  <c r="L154" i="81"/>
  <c r="M154" i="81"/>
  <c r="N154" i="81"/>
  <c r="O154" i="81"/>
  <c r="P154" i="81"/>
  <c r="Q154" i="81"/>
  <c r="R154" i="81"/>
  <c r="S154" i="81"/>
  <c r="T154" i="81"/>
  <c r="U154" i="81"/>
  <c r="V154" i="81"/>
  <c r="W154" i="81"/>
  <c r="X154" i="81"/>
  <c r="Y154" i="81"/>
  <c r="Z154" i="81"/>
  <c r="AA154" i="81"/>
  <c r="AB154" i="81"/>
  <c r="AC154" i="81"/>
  <c r="AD154" i="81"/>
  <c r="AE154" i="81"/>
  <c r="AF154" i="81"/>
  <c r="AG154" i="81"/>
  <c r="AH154" i="81"/>
  <c r="AI154" i="81"/>
  <c r="AJ154" i="81"/>
  <c r="AK154" i="81"/>
  <c r="AL154" i="81"/>
  <c r="AM154" i="81"/>
  <c r="AN154" i="81"/>
  <c r="AO154" i="81"/>
  <c r="AP154" i="81"/>
  <c r="AQ154" i="81"/>
  <c r="AR154" i="81"/>
  <c r="AS154" i="81"/>
  <c r="AT154" i="81"/>
  <c r="AU154" i="81"/>
  <c r="AV154" i="81"/>
  <c r="AW154" i="81"/>
  <c r="AX154" i="81"/>
  <c r="AW153" i="82" s="1"/>
  <c r="AY154" i="81"/>
  <c r="AZ154" i="81"/>
  <c r="BA154" i="81"/>
  <c r="BB154" i="81"/>
  <c r="BC154" i="81"/>
  <c r="BD154" i="81"/>
  <c r="BH154" i="81"/>
  <c r="BI154" i="81"/>
  <c r="BJ154" i="81"/>
  <c r="BK154" i="81"/>
  <c r="BL154" i="81"/>
  <c r="BM154" i="81"/>
  <c r="BN154" i="81"/>
  <c r="BO154" i="81"/>
  <c r="BP154" i="81"/>
  <c r="BQ154" i="81"/>
  <c r="BR154" i="81"/>
  <c r="BS154" i="81"/>
  <c r="BT154" i="81"/>
  <c r="BU154" i="81"/>
  <c r="BV154" i="81"/>
  <c r="BW154" i="81"/>
  <c r="BV153" i="82" s="1"/>
  <c r="BX154" i="81"/>
  <c r="BY154" i="81"/>
  <c r="BZ154" i="81"/>
  <c r="CA154" i="81"/>
  <c r="CB154" i="81"/>
  <c r="D155" i="81"/>
  <c r="E155" i="81"/>
  <c r="F155" i="81"/>
  <c r="G155" i="81"/>
  <c r="H155" i="81"/>
  <c r="I155" i="81"/>
  <c r="J155" i="81"/>
  <c r="K155" i="81"/>
  <c r="L155" i="81"/>
  <c r="M155" i="81"/>
  <c r="N155" i="81"/>
  <c r="O155" i="81"/>
  <c r="P155" i="81"/>
  <c r="Q155" i="81"/>
  <c r="R155" i="81"/>
  <c r="S155" i="81"/>
  <c r="T155" i="81"/>
  <c r="U155" i="81"/>
  <c r="V155" i="81"/>
  <c r="W155" i="81"/>
  <c r="X155" i="81"/>
  <c r="Y155" i="81"/>
  <c r="Z155" i="81"/>
  <c r="AA155" i="81"/>
  <c r="Z154" i="82" s="1"/>
  <c r="AB155" i="81"/>
  <c r="AC155" i="81"/>
  <c r="AB154" i="82" s="1"/>
  <c r="AD155" i="81"/>
  <c r="AE155" i="81"/>
  <c r="AF155" i="81"/>
  <c r="AE154" i="82" s="1"/>
  <c r="AG155" i="81"/>
  <c r="AH155" i="81"/>
  <c r="AI155" i="81"/>
  <c r="AJ155" i="81"/>
  <c r="AK155" i="81"/>
  <c r="AL155" i="81"/>
  <c r="AM155" i="81"/>
  <c r="AL154" i="82" s="1"/>
  <c r="AN155" i="81"/>
  <c r="AO155" i="81"/>
  <c r="AP155" i="81"/>
  <c r="AQ155" i="81"/>
  <c r="AR155" i="81"/>
  <c r="AS155" i="81"/>
  <c r="AT155" i="81"/>
  <c r="AU155" i="81"/>
  <c r="AV155" i="81"/>
  <c r="AU154" i="82" s="1"/>
  <c r="AW155" i="81"/>
  <c r="AV154" i="82" s="1"/>
  <c r="AX155" i="81"/>
  <c r="AW154" i="82" s="1"/>
  <c r="AY155" i="81"/>
  <c r="AZ155" i="81"/>
  <c r="AY154" i="82" s="1"/>
  <c r="BA155" i="81"/>
  <c r="BB155" i="81"/>
  <c r="BC155" i="81"/>
  <c r="BD155" i="81"/>
  <c r="BH155" i="81"/>
  <c r="BI155" i="81"/>
  <c r="BJ155" i="81"/>
  <c r="BK155" i="81"/>
  <c r="BL155" i="81"/>
  <c r="BM155" i="81"/>
  <c r="BN155" i="81"/>
  <c r="BO155" i="81"/>
  <c r="BP155" i="81"/>
  <c r="BQ155" i="81"/>
  <c r="BR155" i="81"/>
  <c r="BS155" i="81"/>
  <c r="BT155" i="81"/>
  <c r="BU155" i="81"/>
  <c r="BV155" i="81"/>
  <c r="BW155" i="81"/>
  <c r="BV154" i="82" s="1"/>
  <c r="BX155" i="81"/>
  <c r="BY155" i="81"/>
  <c r="BX154" i="82" s="1"/>
  <c r="BZ155" i="81"/>
  <c r="CA155" i="81"/>
  <c r="CB155" i="81"/>
  <c r="D156" i="81"/>
  <c r="E156" i="81"/>
  <c r="F156" i="81"/>
  <c r="G156" i="81"/>
  <c r="H156" i="81"/>
  <c r="I156" i="81"/>
  <c r="J156" i="81"/>
  <c r="K156" i="81"/>
  <c r="L156" i="81"/>
  <c r="M156" i="81"/>
  <c r="N156" i="81"/>
  <c r="O156" i="81"/>
  <c r="P156" i="81"/>
  <c r="Q156" i="81"/>
  <c r="R156" i="81"/>
  <c r="S156" i="81"/>
  <c r="T156" i="81"/>
  <c r="U156" i="81"/>
  <c r="V156" i="81"/>
  <c r="W156" i="81"/>
  <c r="X156" i="81"/>
  <c r="Y156" i="81"/>
  <c r="Z156" i="81"/>
  <c r="AA156" i="81"/>
  <c r="AB156" i="81"/>
  <c r="AC156" i="81"/>
  <c r="AD156" i="81"/>
  <c r="AE156" i="81"/>
  <c r="AF156" i="81"/>
  <c r="AG156" i="81"/>
  <c r="AH156" i="81"/>
  <c r="AI156" i="81"/>
  <c r="AJ156" i="81"/>
  <c r="AK156" i="81"/>
  <c r="AL156" i="81"/>
  <c r="AM156" i="81"/>
  <c r="AN156" i="81"/>
  <c r="AO156" i="81"/>
  <c r="AP156" i="81"/>
  <c r="AQ156" i="81"/>
  <c r="AR156" i="81"/>
  <c r="AS156" i="81"/>
  <c r="AT156" i="81"/>
  <c r="AU156" i="81"/>
  <c r="AV156" i="81"/>
  <c r="AW156" i="81"/>
  <c r="AX156" i="81"/>
  <c r="AY156" i="81"/>
  <c r="AZ156" i="81"/>
  <c r="BA156" i="81"/>
  <c r="BB156" i="81"/>
  <c r="BC156" i="81"/>
  <c r="BD156" i="81"/>
  <c r="BH156" i="81"/>
  <c r="BI156" i="81"/>
  <c r="BJ156" i="81"/>
  <c r="BK156" i="81"/>
  <c r="BL156" i="81"/>
  <c r="BM156" i="81"/>
  <c r="BN156" i="81"/>
  <c r="BO156" i="81"/>
  <c r="BP156" i="81"/>
  <c r="BQ156" i="81"/>
  <c r="BR156" i="81"/>
  <c r="BS156" i="81"/>
  <c r="BT156" i="81"/>
  <c r="BU156" i="81"/>
  <c r="BV156" i="81"/>
  <c r="BW156" i="81"/>
  <c r="BX156" i="81"/>
  <c r="BY156" i="81"/>
  <c r="BZ156" i="81"/>
  <c r="CA156" i="81"/>
  <c r="CB156" i="81"/>
  <c r="D157" i="81"/>
  <c r="E157" i="81"/>
  <c r="F157" i="81"/>
  <c r="G157" i="81"/>
  <c r="H157" i="81"/>
  <c r="I157" i="81"/>
  <c r="J157" i="81"/>
  <c r="K157" i="81"/>
  <c r="L157" i="81"/>
  <c r="M157" i="81"/>
  <c r="N157" i="81"/>
  <c r="O157" i="81"/>
  <c r="P157" i="81"/>
  <c r="Q157" i="81"/>
  <c r="R157" i="81"/>
  <c r="S157" i="81"/>
  <c r="T157" i="81"/>
  <c r="U157" i="81"/>
  <c r="V157" i="81"/>
  <c r="W157" i="81"/>
  <c r="X157" i="81"/>
  <c r="Y157" i="81"/>
  <c r="Z157" i="81"/>
  <c r="AA157" i="81"/>
  <c r="AB157" i="81"/>
  <c r="AC157" i="81"/>
  <c r="AB156" i="82" s="1"/>
  <c r="AD157" i="81"/>
  <c r="AE157" i="81"/>
  <c r="AF157" i="81"/>
  <c r="AE156" i="82" s="1"/>
  <c r="AG157" i="81"/>
  <c r="AH157" i="81"/>
  <c r="AI157" i="81"/>
  <c r="AJ157" i="81"/>
  <c r="AK157" i="81"/>
  <c r="AL157" i="81"/>
  <c r="AM157" i="81"/>
  <c r="AL156" i="82" s="1"/>
  <c r="AN157" i="81"/>
  <c r="AO157" i="81"/>
  <c r="AP157" i="81"/>
  <c r="AQ157" i="81"/>
  <c r="AP156" i="82" s="1"/>
  <c r="AR157" i="81"/>
  <c r="AQ156" i="82" s="1"/>
  <c r="AS157" i="81"/>
  <c r="AT157" i="81"/>
  <c r="AS156" i="82" s="1"/>
  <c r="AU157" i="81"/>
  <c r="AV157" i="81"/>
  <c r="AW157" i="81"/>
  <c r="AX157" i="81"/>
  <c r="AW156" i="82" s="1"/>
  <c r="AY157" i="81"/>
  <c r="AZ157" i="81"/>
  <c r="BA157" i="81"/>
  <c r="AZ156" i="82" s="1"/>
  <c r="BB157" i="81"/>
  <c r="BC157" i="81"/>
  <c r="BD157" i="81"/>
  <c r="BH157" i="81"/>
  <c r="BI157" i="81"/>
  <c r="BJ157" i="81"/>
  <c r="BK157" i="81"/>
  <c r="BL157" i="81"/>
  <c r="BM157" i="81"/>
  <c r="BN157" i="81"/>
  <c r="BO157" i="81"/>
  <c r="BP157" i="81"/>
  <c r="BQ157" i="81"/>
  <c r="BR157" i="81"/>
  <c r="BS157" i="81"/>
  <c r="BT157" i="81"/>
  <c r="BU157" i="81"/>
  <c r="BV157" i="81"/>
  <c r="BW157" i="81"/>
  <c r="BX157" i="81"/>
  <c r="BY157" i="81"/>
  <c r="BZ157" i="81"/>
  <c r="CA157" i="81"/>
  <c r="CB157" i="81"/>
  <c r="D158" i="81"/>
  <c r="E158" i="81"/>
  <c r="F158" i="81"/>
  <c r="G158" i="81"/>
  <c r="H158" i="81"/>
  <c r="I158" i="81"/>
  <c r="J158" i="81"/>
  <c r="K158" i="81"/>
  <c r="L158" i="81"/>
  <c r="M158" i="81"/>
  <c r="N158" i="81"/>
  <c r="O158" i="81"/>
  <c r="P158" i="81"/>
  <c r="Q158" i="81"/>
  <c r="R158" i="81"/>
  <c r="S158" i="81"/>
  <c r="T158" i="81"/>
  <c r="U158" i="81"/>
  <c r="V158" i="81"/>
  <c r="W158" i="81"/>
  <c r="X158" i="81"/>
  <c r="Y158" i="81"/>
  <c r="Z158" i="81"/>
  <c r="AA158" i="81"/>
  <c r="AB158" i="81"/>
  <c r="AC158" i="81"/>
  <c r="AB157" i="82" s="1"/>
  <c r="AD158" i="81"/>
  <c r="AE158" i="81"/>
  <c r="AF158" i="81"/>
  <c r="AE157" i="82" s="1"/>
  <c r="AG158" i="81"/>
  <c r="AH158" i="81"/>
  <c r="AI158" i="81"/>
  <c r="AJ158" i="81"/>
  <c r="AK158" i="81"/>
  <c r="AL158" i="81"/>
  <c r="AM158" i="81"/>
  <c r="AL157" i="82" s="1"/>
  <c r="AN158" i="81"/>
  <c r="AO158" i="81"/>
  <c r="AP158" i="81"/>
  <c r="AQ158" i="81"/>
  <c r="AP157" i="82" s="1"/>
  <c r="AR158" i="81"/>
  <c r="AS158" i="81"/>
  <c r="AT158" i="81"/>
  <c r="AS157" i="82" s="1"/>
  <c r="AU158" i="81"/>
  <c r="AV158" i="81"/>
  <c r="AW158" i="81"/>
  <c r="AX158" i="81"/>
  <c r="AW157" i="82" s="1"/>
  <c r="AY158" i="81"/>
  <c r="AZ158" i="81"/>
  <c r="BA158" i="81"/>
  <c r="BB158" i="81"/>
  <c r="BC158" i="81"/>
  <c r="BD158" i="81"/>
  <c r="BH158" i="81"/>
  <c r="BI158" i="81"/>
  <c r="BJ158" i="81"/>
  <c r="BK158" i="81"/>
  <c r="BL158" i="81"/>
  <c r="BM158" i="81"/>
  <c r="BN158" i="81"/>
  <c r="BM157" i="82" s="1"/>
  <c r="BO158" i="81"/>
  <c r="BP158" i="81"/>
  <c r="BQ158" i="81"/>
  <c r="BR158" i="81"/>
  <c r="BS158" i="81"/>
  <c r="BT158" i="81"/>
  <c r="BU158" i="81"/>
  <c r="BV158" i="81"/>
  <c r="BW158" i="81"/>
  <c r="BX158" i="81"/>
  <c r="BY158" i="81"/>
  <c r="BZ158" i="81"/>
  <c r="CA158" i="81"/>
  <c r="CB158" i="81"/>
  <c r="D159" i="81"/>
  <c r="E159" i="81"/>
  <c r="F159" i="81"/>
  <c r="G159" i="81"/>
  <c r="H159" i="81"/>
  <c r="I159" i="81"/>
  <c r="J159" i="81"/>
  <c r="K159" i="81"/>
  <c r="L159" i="81"/>
  <c r="M159" i="81"/>
  <c r="N159" i="81"/>
  <c r="O159" i="81"/>
  <c r="P159" i="81"/>
  <c r="Q159" i="81"/>
  <c r="R159" i="81"/>
  <c r="S159" i="81"/>
  <c r="T159" i="81"/>
  <c r="U159" i="81"/>
  <c r="V159" i="81"/>
  <c r="W159" i="81"/>
  <c r="X159" i="81"/>
  <c r="Y159" i="81"/>
  <c r="Z159" i="81"/>
  <c r="AA159" i="81"/>
  <c r="AB159" i="81"/>
  <c r="AC159" i="81"/>
  <c r="AB158" i="82" s="1"/>
  <c r="AD159" i="81"/>
  <c r="AE159" i="81"/>
  <c r="AF159" i="81"/>
  <c r="AG159" i="81"/>
  <c r="AH159" i="81"/>
  <c r="AI159" i="81"/>
  <c r="AJ159" i="81"/>
  <c r="AK159" i="81"/>
  <c r="AL159" i="81"/>
  <c r="AK158" i="82" s="1"/>
  <c r="AM159" i="81"/>
  <c r="AL158" i="82" s="1"/>
  <c r="AN159" i="81"/>
  <c r="AO159" i="81"/>
  <c r="AP159" i="81"/>
  <c r="AQ159" i="81"/>
  <c r="AP158" i="82" s="1"/>
  <c r="AR159" i="81"/>
  <c r="AS159" i="81"/>
  <c r="AT159" i="81"/>
  <c r="AS158" i="82" s="1"/>
  <c r="AU159" i="81"/>
  <c r="AV159" i="81"/>
  <c r="AW159" i="81"/>
  <c r="AX159" i="81"/>
  <c r="AW158" i="82" s="1"/>
  <c r="AY159" i="81"/>
  <c r="AZ159" i="81"/>
  <c r="BA159" i="81"/>
  <c r="BB159" i="81"/>
  <c r="BC159" i="81"/>
  <c r="BD159" i="81"/>
  <c r="BH159" i="81"/>
  <c r="BI159" i="81"/>
  <c r="BJ159" i="81"/>
  <c r="BK159" i="81"/>
  <c r="BL159" i="81"/>
  <c r="BM159" i="81"/>
  <c r="BN159" i="81"/>
  <c r="BO159" i="81"/>
  <c r="BP159" i="81"/>
  <c r="BQ159" i="81"/>
  <c r="BR159" i="81"/>
  <c r="BS159" i="81"/>
  <c r="BT159" i="81"/>
  <c r="BU159" i="81"/>
  <c r="BV159" i="81"/>
  <c r="BW159" i="81"/>
  <c r="BX159" i="81"/>
  <c r="BY159" i="81"/>
  <c r="BZ159" i="81"/>
  <c r="CA159" i="81"/>
  <c r="CB159" i="81"/>
  <c r="D160" i="81"/>
  <c r="E160" i="81"/>
  <c r="F160" i="81"/>
  <c r="G160" i="81"/>
  <c r="H160" i="81"/>
  <c r="I160" i="81"/>
  <c r="J160" i="81"/>
  <c r="K160" i="81"/>
  <c r="L160" i="81"/>
  <c r="M160" i="81"/>
  <c r="N160" i="81"/>
  <c r="O160" i="81"/>
  <c r="P160" i="81"/>
  <c r="Q160" i="81"/>
  <c r="R160" i="81"/>
  <c r="S160" i="81"/>
  <c r="T160" i="81"/>
  <c r="U160" i="81"/>
  <c r="V160" i="81"/>
  <c r="W160" i="81"/>
  <c r="X160" i="81"/>
  <c r="Y160" i="81"/>
  <c r="Z160" i="81"/>
  <c r="AA160" i="81"/>
  <c r="Z159" i="82" s="1"/>
  <c r="AB160" i="81"/>
  <c r="AC160" i="81"/>
  <c r="AD160" i="81"/>
  <c r="AE160" i="81"/>
  <c r="AF160" i="81"/>
  <c r="AE159" i="82" s="1"/>
  <c r="AG160" i="81"/>
  <c r="AH160" i="81"/>
  <c r="AI160" i="81"/>
  <c r="AJ160" i="81"/>
  <c r="AK160" i="81"/>
  <c r="AL160" i="81"/>
  <c r="AM160" i="81"/>
  <c r="AL159" i="82" s="1"/>
  <c r="AN160" i="81"/>
  <c r="AO160" i="81"/>
  <c r="AP160" i="81"/>
  <c r="AQ160" i="81"/>
  <c r="AR160" i="81"/>
  <c r="AS160" i="81"/>
  <c r="AT160" i="81"/>
  <c r="AU160" i="81"/>
  <c r="AV160" i="81"/>
  <c r="AU159" i="82" s="1"/>
  <c r="AW160" i="81"/>
  <c r="AV159" i="82" s="1"/>
  <c r="AX160" i="81"/>
  <c r="AY160" i="81"/>
  <c r="AZ160" i="81"/>
  <c r="AY159" i="82" s="1"/>
  <c r="BA160" i="81"/>
  <c r="BB160" i="81"/>
  <c r="BC160" i="81"/>
  <c r="BD160" i="81"/>
  <c r="BH160" i="81"/>
  <c r="BI160" i="81"/>
  <c r="BJ160" i="81"/>
  <c r="BK160" i="81"/>
  <c r="BL160" i="81"/>
  <c r="BM160" i="81"/>
  <c r="BN160" i="81"/>
  <c r="BM159" i="82" s="1"/>
  <c r="BO160" i="81"/>
  <c r="BP160" i="81"/>
  <c r="BQ160" i="81"/>
  <c r="BR160" i="81"/>
  <c r="BS160" i="81"/>
  <c r="BT160" i="81"/>
  <c r="BU160" i="81"/>
  <c r="BV160" i="81"/>
  <c r="BU159" i="82" s="1"/>
  <c r="BW160" i="81"/>
  <c r="BX160" i="81"/>
  <c r="BY160" i="81"/>
  <c r="BZ160" i="81"/>
  <c r="CA160" i="81"/>
  <c r="CB160" i="81"/>
  <c r="D161" i="81"/>
  <c r="E161" i="81"/>
  <c r="F161" i="81"/>
  <c r="G161" i="81"/>
  <c r="H161" i="81"/>
  <c r="I161" i="81"/>
  <c r="J161" i="81"/>
  <c r="K161" i="81"/>
  <c r="L161" i="81"/>
  <c r="M161" i="81"/>
  <c r="N161" i="81"/>
  <c r="O161" i="81"/>
  <c r="P161" i="81"/>
  <c r="Q161" i="81"/>
  <c r="R161" i="81"/>
  <c r="S161" i="81"/>
  <c r="T161" i="81"/>
  <c r="U161" i="81"/>
  <c r="V161" i="81"/>
  <c r="W161" i="81"/>
  <c r="X161" i="81"/>
  <c r="Y161" i="81"/>
  <c r="Z161" i="81"/>
  <c r="AA161" i="81"/>
  <c r="Z160" i="82" s="1"/>
  <c r="AB161" i="81"/>
  <c r="AC161" i="81"/>
  <c r="AD161" i="81"/>
  <c r="AE161" i="81"/>
  <c r="AF161" i="81"/>
  <c r="AG161" i="81"/>
  <c r="AH161" i="81"/>
  <c r="AI161" i="81"/>
  <c r="AJ161" i="81"/>
  <c r="AK161" i="81"/>
  <c r="AL161" i="81"/>
  <c r="AM161" i="81"/>
  <c r="AL160" i="82" s="1"/>
  <c r="AN161" i="81"/>
  <c r="AO161" i="81"/>
  <c r="AP161" i="81"/>
  <c r="AQ161" i="81"/>
  <c r="AR161" i="81"/>
  <c r="AQ160" i="82" s="1"/>
  <c r="AS161" i="81"/>
  <c r="AT161" i="81"/>
  <c r="AU161" i="81"/>
  <c r="AV161" i="81"/>
  <c r="AW161" i="81"/>
  <c r="AX161" i="81"/>
  <c r="AY161" i="81"/>
  <c r="AZ161" i="81"/>
  <c r="BA161" i="81"/>
  <c r="AZ160" i="82" s="1"/>
  <c r="BB161" i="81"/>
  <c r="BC161" i="81"/>
  <c r="BD161" i="81"/>
  <c r="BH161" i="81"/>
  <c r="BI161" i="81"/>
  <c r="BJ161" i="81"/>
  <c r="BI160" i="82" s="1"/>
  <c r="BK161" i="81"/>
  <c r="BL161" i="81"/>
  <c r="BM161" i="81"/>
  <c r="BN161" i="81"/>
  <c r="BM160" i="82" s="1"/>
  <c r="BO161" i="81"/>
  <c r="BP161" i="81"/>
  <c r="BQ161" i="81"/>
  <c r="BR161" i="81"/>
  <c r="BS161" i="81"/>
  <c r="BT161" i="81"/>
  <c r="BU161" i="81"/>
  <c r="BV161" i="81"/>
  <c r="BU160" i="82" s="1"/>
  <c r="BW161" i="81"/>
  <c r="BV160" i="82" s="1"/>
  <c r="BX161" i="81"/>
  <c r="BW160" i="82" s="1"/>
  <c r="BY161" i="81"/>
  <c r="BZ161" i="81"/>
  <c r="CA161" i="81"/>
  <c r="CB161" i="81"/>
  <c r="D162" i="81"/>
  <c r="E162" i="81"/>
  <c r="F162" i="81"/>
  <c r="G162" i="81"/>
  <c r="H162" i="81"/>
  <c r="I162" i="81"/>
  <c r="J162" i="81"/>
  <c r="K162" i="81"/>
  <c r="L162" i="81"/>
  <c r="M162" i="81"/>
  <c r="N162" i="81"/>
  <c r="O162" i="81"/>
  <c r="P162" i="81"/>
  <c r="Q162" i="81"/>
  <c r="R162" i="81"/>
  <c r="S162" i="81"/>
  <c r="T162" i="81"/>
  <c r="U162" i="81"/>
  <c r="V162" i="81"/>
  <c r="W162" i="81"/>
  <c r="X162" i="81"/>
  <c r="Y162" i="81"/>
  <c r="Z162" i="81"/>
  <c r="AA162" i="81"/>
  <c r="AB162" i="81"/>
  <c r="AC162" i="81"/>
  <c r="AD162" i="81"/>
  <c r="AE162" i="81"/>
  <c r="AF162" i="81"/>
  <c r="AG162" i="81"/>
  <c r="AH162" i="81"/>
  <c r="AI162" i="81"/>
  <c r="AJ162" i="81"/>
  <c r="AK162" i="81"/>
  <c r="AL162" i="81"/>
  <c r="AM162" i="81"/>
  <c r="AN162" i="81"/>
  <c r="AO162" i="81"/>
  <c r="AP162" i="81"/>
  <c r="AQ162" i="81"/>
  <c r="AR162" i="81"/>
  <c r="AS162" i="81"/>
  <c r="AT162" i="81"/>
  <c r="AU162" i="81"/>
  <c r="AV162" i="81"/>
  <c r="AW162" i="81"/>
  <c r="AX162" i="81"/>
  <c r="AY162" i="81"/>
  <c r="AZ162" i="81"/>
  <c r="BA162" i="81"/>
  <c r="BB162" i="81"/>
  <c r="BC162" i="81"/>
  <c r="BD162" i="81"/>
  <c r="BH162" i="81"/>
  <c r="BI162" i="81"/>
  <c r="BJ162" i="81"/>
  <c r="BK162" i="81"/>
  <c r="BL162" i="81"/>
  <c r="BM162" i="81"/>
  <c r="BN162" i="81"/>
  <c r="BO162" i="81"/>
  <c r="BP162" i="81"/>
  <c r="BQ162" i="81"/>
  <c r="BR162" i="81"/>
  <c r="BS162" i="81"/>
  <c r="BT162" i="81"/>
  <c r="BU162" i="81"/>
  <c r="BV162" i="81"/>
  <c r="BW162" i="81"/>
  <c r="BX162" i="81"/>
  <c r="BY162" i="81"/>
  <c r="BZ162" i="81"/>
  <c r="CA162" i="81"/>
  <c r="CB162" i="81"/>
  <c r="D163" i="81"/>
  <c r="E163" i="81"/>
  <c r="F163" i="81"/>
  <c r="G163" i="81"/>
  <c r="H163" i="81"/>
  <c r="I163" i="81"/>
  <c r="J163" i="81"/>
  <c r="K163" i="81"/>
  <c r="L163" i="81"/>
  <c r="M163" i="81"/>
  <c r="N163" i="81"/>
  <c r="O163" i="81"/>
  <c r="P163" i="81"/>
  <c r="Q163" i="81"/>
  <c r="R163" i="81"/>
  <c r="S163" i="81"/>
  <c r="T163" i="81"/>
  <c r="U163" i="81"/>
  <c r="V163" i="81"/>
  <c r="W163" i="81"/>
  <c r="X163" i="81"/>
  <c r="Y163" i="81"/>
  <c r="Z163" i="81"/>
  <c r="AA163" i="81"/>
  <c r="AB163" i="81"/>
  <c r="AC163" i="81"/>
  <c r="AB162" i="82" s="1"/>
  <c r="AD163" i="81"/>
  <c r="AE163" i="81"/>
  <c r="AF163" i="81"/>
  <c r="AG163" i="81"/>
  <c r="AH163" i="81"/>
  <c r="AI163" i="81"/>
  <c r="AJ163" i="81"/>
  <c r="AK163" i="81"/>
  <c r="AL163" i="81"/>
  <c r="AM163" i="81"/>
  <c r="AN163" i="81"/>
  <c r="AO163" i="81"/>
  <c r="AP163" i="81"/>
  <c r="AQ163" i="81"/>
  <c r="AP162" i="82" s="1"/>
  <c r="AR163" i="81"/>
  <c r="AS163" i="81"/>
  <c r="AT163" i="81"/>
  <c r="AU163" i="81"/>
  <c r="AV163" i="81"/>
  <c r="AW163" i="81"/>
  <c r="AX163" i="81"/>
  <c r="AY163" i="81"/>
  <c r="AZ163" i="81"/>
  <c r="AY162" i="82" s="1"/>
  <c r="BA163" i="81"/>
  <c r="BB163" i="81"/>
  <c r="BC163" i="81"/>
  <c r="BD163" i="81"/>
  <c r="BH163" i="81"/>
  <c r="BI163" i="81"/>
  <c r="BJ163" i="81"/>
  <c r="BI162" i="82" s="1"/>
  <c r="BK163" i="81"/>
  <c r="BL163" i="81"/>
  <c r="BM163" i="81"/>
  <c r="BN163" i="81"/>
  <c r="BO163" i="81"/>
  <c r="BP163" i="81"/>
  <c r="BQ163" i="81"/>
  <c r="BR163" i="81"/>
  <c r="BS163" i="81"/>
  <c r="BT163" i="81"/>
  <c r="BS162" i="82" s="1"/>
  <c r="BU163" i="81"/>
  <c r="BV163" i="81"/>
  <c r="BU162" i="82" s="1"/>
  <c r="BW163" i="81"/>
  <c r="BV162" i="82" s="1"/>
  <c r="BX163" i="81"/>
  <c r="BW162" i="82" s="1"/>
  <c r="BY163" i="81"/>
  <c r="BZ163" i="81"/>
  <c r="CA163" i="81"/>
  <c r="CB163" i="81"/>
  <c r="D164" i="81"/>
  <c r="E164" i="81"/>
  <c r="F164" i="81"/>
  <c r="G164" i="81"/>
  <c r="H164" i="81"/>
  <c r="I164" i="81"/>
  <c r="J164" i="81"/>
  <c r="K164" i="81"/>
  <c r="L164" i="81"/>
  <c r="M164" i="81"/>
  <c r="N164" i="81"/>
  <c r="O164" i="81"/>
  <c r="P164" i="81"/>
  <c r="Q164" i="81"/>
  <c r="R164" i="81"/>
  <c r="S164" i="81"/>
  <c r="T164" i="81"/>
  <c r="U164" i="81"/>
  <c r="V164" i="81"/>
  <c r="W164" i="81"/>
  <c r="X164" i="81"/>
  <c r="Y164" i="81"/>
  <c r="Z164" i="81"/>
  <c r="AA164" i="81"/>
  <c r="AB164" i="81"/>
  <c r="AC164" i="81"/>
  <c r="AB163" i="82" s="1"/>
  <c r="AD164" i="81"/>
  <c r="AE164" i="81"/>
  <c r="AF164" i="81"/>
  <c r="AG164" i="81"/>
  <c r="AH164" i="81"/>
  <c r="AI164" i="81"/>
  <c r="AJ164" i="81"/>
  <c r="AK164" i="81"/>
  <c r="AL164" i="81"/>
  <c r="AM164" i="81"/>
  <c r="AL163" i="82" s="1"/>
  <c r="AN164" i="81"/>
  <c r="AO164" i="81"/>
  <c r="AP164" i="81"/>
  <c r="AQ164" i="81"/>
  <c r="AP163" i="82" s="1"/>
  <c r="AR164" i="81"/>
  <c r="AS164" i="81"/>
  <c r="AT164" i="81"/>
  <c r="AS163" i="82" s="1"/>
  <c r="AU164" i="81"/>
  <c r="AV164" i="81"/>
  <c r="AW164" i="81"/>
  <c r="AX164" i="81"/>
  <c r="AW163" i="82" s="1"/>
  <c r="AY164" i="81"/>
  <c r="AZ164" i="81"/>
  <c r="BA164" i="81"/>
  <c r="BB164" i="81"/>
  <c r="BC164" i="81"/>
  <c r="BD164" i="81"/>
  <c r="BH164" i="81"/>
  <c r="BI164" i="81"/>
  <c r="BJ164" i="81"/>
  <c r="BK164" i="81"/>
  <c r="BL164" i="81"/>
  <c r="BM164" i="81"/>
  <c r="BN164" i="81"/>
  <c r="BO164" i="81"/>
  <c r="BP164" i="81"/>
  <c r="BQ164" i="81"/>
  <c r="BR164" i="81"/>
  <c r="BS164" i="81"/>
  <c r="BT164" i="81"/>
  <c r="BU164" i="81"/>
  <c r="BV164" i="81"/>
  <c r="BW164" i="81"/>
  <c r="BV163" i="82" s="1"/>
  <c r="BX164" i="81"/>
  <c r="BY164" i="81"/>
  <c r="BZ164" i="81"/>
  <c r="CA164" i="81"/>
  <c r="CB164" i="81"/>
  <c r="D165" i="81"/>
  <c r="E165" i="81"/>
  <c r="F165" i="81"/>
  <c r="G165" i="81"/>
  <c r="H165" i="81"/>
  <c r="I165" i="81"/>
  <c r="J165" i="81"/>
  <c r="K165" i="81"/>
  <c r="L165" i="81"/>
  <c r="M165" i="81"/>
  <c r="N165" i="81"/>
  <c r="O165" i="81"/>
  <c r="P165" i="81"/>
  <c r="Q165" i="81"/>
  <c r="R165" i="81"/>
  <c r="S165" i="81"/>
  <c r="T165" i="81"/>
  <c r="U165" i="81"/>
  <c r="V165" i="81"/>
  <c r="W165" i="81"/>
  <c r="X165" i="81"/>
  <c r="Y165" i="81"/>
  <c r="Z165" i="81"/>
  <c r="AA165" i="81"/>
  <c r="Z164" i="82" s="1"/>
  <c r="AB165" i="81"/>
  <c r="AC165" i="81"/>
  <c r="AB164" i="82" s="1"/>
  <c r="AD165" i="81"/>
  <c r="AE165" i="81"/>
  <c r="AF165" i="81"/>
  <c r="AE164" i="82" s="1"/>
  <c r="AG165" i="81"/>
  <c r="AH165" i="81"/>
  <c r="AI165" i="81"/>
  <c r="AJ165" i="81"/>
  <c r="AK165" i="81"/>
  <c r="AL165" i="81"/>
  <c r="AM165" i="81"/>
  <c r="AL164" i="82" s="1"/>
  <c r="AN165" i="81"/>
  <c r="AO165" i="81"/>
  <c r="AP165" i="81"/>
  <c r="AQ165" i="81"/>
  <c r="AR165" i="81"/>
  <c r="AS165" i="81"/>
  <c r="AT165" i="81"/>
  <c r="AU165" i="81"/>
  <c r="AV165" i="81"/>
  <c r="AW165" i="81"/>
  <c r="AX165" i="81"/>
  <c r="AY165" i="81"/>
  <c r="AZ165" i="81"/>
  <c r="BA165" i="81"/>
  <c r="BB165" i="81"/>
  <c r="BC165" i="81"/>
  <c r="BD165" i="81"/>
  <c r="BH165" i="81"/>
  <c r="BI165" i="81"/>
  <c r="BJ165" i="81"/>
  <c r="BK165" i="81"/>
  <c r="BL165" i="81"/>
  <c r="BM165" i="81"/>
  <c r="BN165" i="81"/>
  <c r="BO165" i="81"/>
  <c r="BP165" i="81"/>
  <c r="BQ165" i="81"/>
  <c r="BR165" i="81"/>
  <c r="BS165" i="81"/>
  <c r="BT165" i="81"/>
  <c r="BU165" i="81"/>
  <c r="BV165" i="81"/>
  <c r="BW165" i="81"/>
  <c r="BV164" i="82" s="1"/>
  <c r="BX165" i="81"/>
  <c r="BY165" i="81"/>
  <c r="BZ165" i="81"/>
  <c r="CA165" i="81"/>
  <c r="CB165" i="81"/>
  <c r="D166" i="81"/>
  <c r="E166" i="81"/>
  <c r="F166" i="81"/>
  <c r="G166" i="81"/>
  <c r="H166" i="81"/>
  <c r="I166" i="81"/>
  <c r="J166" i="81"/>
  <c r="K166" i="81"/>
  <c r="L166" i="81"/>
  <c r="M166" i="81"/>
  <c r="N166" i="81"/>
  <c r="O166" i="81"/>
  <c r="P166" i="81"/>
  <c r="Q166" i="81"/>
  <c r="R166" i="81"/>
  <c r="S166" i="81"/>
  <c r="T166" i="81"/>
  <c r="U166" i="81"/>
  <c r="V166" i="81"/>
  <c r="W166" i="81"/>
  <c r="X166" i="81"/>
  <c r="Y166" i="81"/>
  <c r="Z166" i="81"/>
  <c r="AA166" i="81"/>
  <c r="AB166" i="81"/>
  <c r="AC166" i="81"/>
  <c r="AD166" i="81"/>
  <c r="AE166" i="81"/>
  <c r="AF166" i="81"/>
  <c r="AG166" i="81"/>
  <c r="AH166" i="81"/>
  <c r="AI166" i="81"/>
  <c r="AJ166" i="81"/>
  <c r="AK166" i="81"/>
  <c r="AL166" i="81"/>
  <c r="AM166" i="81"/>
  <c r="AN166" i="81"/>
  <c r="AO166" i="81"/>
  <c r="AP166" i="81"/>
  <c r="AQ166" i="81"/>
  <c r="AR166" i="81"/>
  <c r="AS166" i="81"/>
  <c r="AT166" i="81"/>
  <c r="AU166" i="81"/>
  <c r="AV166" i="81"/>
  <c r="AW166" i="81"/>
  <c r="AX166" i="81"/>
  <c r="AY166" i="81"/>
  <c r="AZ166" i="81"/>
  <c r="BA166" i="81"/>
  <c r="BB166" i="81"/>
  <c r="BC166" i="81"/>
  <c r="BD166" i="81"/>
  <c r="BH166" i="81"/>
  <c r="BI166" i="81"/>
  <c r="BJ166" i="81"/>
  <c r="BK166" i="81"/>
  <c r="BL166" i="81"/>
  <c r="BM166" i="81"/>
  <c r="BN166" i="81"/>
  <c r="BO166" i="81"/>
  <c r="BP166" i="81"/>
  <c r="BQ166" i="81"/>
  <c r="BR166" i="81"/>
  <c r="BS166" i="81"/>
  <c r="BT166" i="81"/>
  <c r="BU166" i="81"/>
  <c r="BV166" i="81"/>
  <c r="BW166" i="81"/>
  <c r="BX166" i="81"/>
  <c r="BY166" i="81"/>
  <c r="BZ166" i="81"/>
  <c r="CA166" i="81"/>
  <c r="CB166" i="81"/>
  <c r="D167" i="81"/>
  <c r="E167" i="81"/>
  <c r="F167" i="81"/>
  <c r="G167" i="81"/>
  <c r="H167" i="81"/>
  <c r="I167" i="81"/>
  <c r="J167" i="81"/>
  <c r="K167" i="81"/>
  <c r="L167" i="81"/>
  <c r="M167" i="81"/>
  <c r="N167" i="81"/>
  <c r="O167" i="81"/>
  <c r="P167" i="81"/>
  <c r="Q167" i="81"/>
  <c r="R167" i="81"/>
  <c r="S167" i="81"/>
  <c r="T167" i="81"/>
  <c r="U167" i="81"/>
  <c r="V167" i="81"/>
  <c r="W167" i="81"/>
  <c r="X167" i="81"/>
  <c r="Y167" i="81"/>
  <c r="Z167" i="81"/>
  <c r="AA167" i="81"/>
  <c r="Z166" i="82" s="1"/>
  <c r="AB167" i="81"/>
  <c r="AC167" i="81"/>
  <c r="AD167" i="81"/>
  <c r="AE167" i="81"/>
  <c r="AF167" i="81"/>
  <c r="AG167" i="81"/>
  <c r="AH167" i="81"/>
  <c r="AI167" i="81"/>
  <c r="AJ167" i="81"/>
  <c r="AK167" i="81"/>
  <c r="AL167" i="81"/>
  <c r="AM167" i="81"/>
  <c r="AN167" i="81"/>
  <c r="AO167" i="81"/>
  <c r="AP167" i="81"/>
  <c r="AQ167" i="81"/>
  <c r="AR167" i="81"/>
  <c r="AS167" i="81"/>
  <c r="AT167" i="81"/>
  <c r="AU167" i="81"/>
  <c r="AV167" i="81"/>
  <c r="AW167" i="81"/>
  <c r="AX167" i="81"/>
  <c r="AY167" i="81"/>
  <c r="AZ167" i="81"/>
  <c r="BA167" i="81"/>
  <c r="AZ166" i="82" s="1"/>
  <c r="BB167" i="81"/>
  <c r="BC167" i="81"/>
  <c r="BD167" i="81"/>
  <c r="BH167" i="81"/>
  <c r="BI167" i="81"/>
  <c r="BJ167" i="81"/>
  <c r="BI166" i="82" s="1"/>
  <c r="BK167" i="81"/>
  <c r="BL167" i="81"/>
  <c r="BM167" i="81"/>
  <c r="BN167" i="81"/>
  <c r="BO167" i="81"/>
  <c r="BP167" i="81"/>
  <c r="BQ167" i="81"/>
  <c r="BR167" i="81"/>
  <c r="BS167" i="81"/>
  <c r="BT167" i="81"/>
  <c r="BU167" i="81"/>
  <c r="BV167" i="81"/>
  <c r="BW167" i="81"/>
  <c r="BV166" i="82" s="1"/>
  <c r="BX167" i="81"/>
  <c r="BY167" i="81"/>
  <c r="BZ167" i="81"/>
  <c r="CA167" i="81"/>
  <c r="CB167" i="81"/>
  <c r="D168" i="81"/>
  <c r="E168" i="81"/>
  <c r="F168" i="81"/>
  <c r="G168" i="81"/>
  <c r="H168" i="81"/>
  <c r="I168" i="81"/>
  <c r="J168" i="81"/>
  <c r="K168" i="81"/>
  <c r="L168" i="81"/>
  <c r="M168" i="81"/>
  <c r="N168" i="81"/>
  <c r="O168" i="81"/>
  <c r="P168" i="81"/>
  <c r="Q168" i="81"/>
  <c r="R168" i="81"/>
  <c r="S168" i="81"/>
  <c r="T168" i="81"/>
  <c r="U168" i="81"/>
  <c r="V168" i="81"/>
  <c r="W168" i="81"/>
  <c r="X168" i="81"/>
  <c r="Y168" i="81"/>
  <c r="Z168" i="81"/>
  <c r="AA168" i="81"/>
  <c r="Z167" i="82" s="1"/>
  <c r="AB168" i="81"/>
  <c r="AC168" i="81"/>
  <c r="AB167" i="82" s="1"/>
  <c r="AD168" i="81"/>
  <c r="AE168" i="81"/>
  <c r="AF168" i="81"/>
  <c r="AG168" i="81"/>
  <c r="AH168" i="81"/>
  <c r="AI168" i="81"/>
  <c r="AJ168" i="81"/>
  <c r="AK168" i="81"/>
  <c r="AL168" i="81"/>
  <c r="AM168" i="81"/>
  <c r="AL167" i="82" s="1"/>
  <c r="AN168" i="81"/>
  <c r="AO168" i="81"/>
  <c r="AP168" i="81"/>
  <c r="AQ168" i="81"/>
  <c r="AP167" i="82" s="1"/>
  <c r="AR168" i="81"/>
  <c r="AS168" i="81"/>
  <c r="AT168" i="81"/>
  <c r="AS167" i="82" s="1"/>
  <c r="AU168" i="81"/>
  <c r="AV168" i="81"/>
  <c r="AW168" i="81"/>
  <c r="AV167" i="82" s="1"/>
  <c r="AX168" i="81"/>
  <c r="AW167" i="82" s="1"/>
  <c r="AY168" i="81"/>
  <c r="AZ168" i="81"/>
  <c r="BA168" i="81"/>
  <c r="BB168" i="81"/>
  <c r="BC168" i="81"/>
  <c r="BD168" i="81"/>
  <c r="BH168" i="81"/>
  <c r="BI168" i="81"/>
  <c r="BJ168" i="81"/>
  <c r="BK168" i="81"/>
  <c r="BL168" i="81"/>
  <c r="BM168" i="81"/>
  <c r="BN168" i="81"/>
  <c r="BM167" i="82" s="1"/>
  <c r="BO168" i="81"/>
  <c r="BP168" i="81"/>
  <c r="BQ168" i="81"/>
  <c r="BR168" i="81"/>
  <c r="BS168" i="81"/>
  <c r="BT168" i="81"/>
  <c r="BU168" i="81"/>
  <c r="BV168" i="81"/>
  <c r="BW168" i="81"/>
  <c r="BX168" i="81"/>
  <c r="BY168" i="81"/>
  <c r="BZ168" i="81"/>
  <c r="CA168" i="81"/>
  <c r="CB168" i="81"/>
  <c r="D169" i="81"/>
  <c r="E169" i="81"/>
  <c r="F169" i="81"/>
  <c r="G169" i="81"/>
  <c r="H169" i="81"/>
  <c r="I169" i="81"/>
  <c r="J169" i="81"/>
  <c r="K169" i="81"/>
  <c r="L169" i="81"/>
  <c r="M169" i="81"/>
  <c r="N169" i="81"/>
  <c r="O169" i="81"/>
  <c r="P169" i="81"/>
  <c r="Q169" i="81"/>
  <c r="R169" i="81"/>
  <c r="S169" i="81"/>
  <c r="T169" i="81"/>
  <c r="U169" i="81"/>
  <c r="V169" i="81"/>
  <c r="W169" i="81"/>
  <c r="X169" i="81"/>
  <c r="Y169" i="81"/>
  <c r="Z169" i="81"/>
  <c r="AA169" i="81"/>
  <c r="Z168" i="82" s="1"/>
  <c r="AB169" i="81"/>
  <c r="AC169" i="81"/>
  <c r="AB168" i="82" s="1"/>
  <c r="AD169" i="81"/>
  <c r="AE169" i="81"/>
  <c r="AF169" i="81"/>
  <c r="AE168" i="82" s="1"/>
  <c r="AG169" i="81"/>
  <c r="AH169" i="81"/>
  <c r="AI169" i="81"/>
  <c r="AJ169" i="81"/>
  <c r="AK169" i="81"/>
  <c r="AL169" i="81"/>
  <c r="AM169" i="81"/>
  <c r="AL168" i="82" s="1"/>
  <c r="AN169" i="81"/>
  <c r="AO169" i="81"/>
  <c r="AP169" i="81"/>
  <c r="AQ169" i="81"/>
  <c r="AP168" i="82" s="1"/>
  <c r="AR169" i="81"/>
  <c r="AS169" i="81"/>
  <c r="AT169" i="81"/>
  <c r="AS168" i="82" s="1"/>
  <c r="AU169" i="81"/>
  <c r="AV169" i="81"/>
  <c r="AW169" i="81"/>
  <c r="AV168" i="82" s="1"/>
  <c r="AX169" i="81"/>
  <c r="AW168" i="82" s="1"/>
  <c r="AY169" i="81"/>
  <c r="AZ169" i="81"/>
  <c r="BA169" i="81"/>
  <c r="BB169" i="81"/>
  <c r="BC169" i="81"/>
  <c r="BD169" i="81"/>
  <c r="BH169" i="81"/>
  <c r="BI169" i="81"/>
  <c r="BJ169" i="81"/>
  <c r="BK169" i="81"/>
  <c r="BL169" i="81"/>
  <c r="BM169" i="81"/>
  <c r="BN169" i="81"/>
  <c r="BM168" i="82" s="1"/>
  <c r="BO169" i="81"/>
  <c r="BP169" i="81"/>
  <c r="BQ169" i="81"/>
  <c r="BR169" i="81"/>
  <c r="BS169" i="81"/>
  <c r="BT169" i="81"/>
  <c r="BU169" i="81"/>
  <c r="BV169" i="81"/>
  <c r="BW169" i="81"/>
  <c r="BX169" i="81"/>
  <c r="BY169" i="81"/>
  <c r="BZ169" i="81"/>
  <c r="CA169" i="81"/>
  <c r="CB169" i="81"/>
  <c r="D170" i="81"/>
  <c r="E170" i="81"/>
  <c r="F170" i="81"/>
  <c r="G170" i="81"/>
  <c r="H170" i="81"/>
  <c r="I170" i="81"/>
  <c r="J170" i="81"/>
  <c r="K170" i="81"/>
  <c r="L170" i="81"/>
  <c r="M170" i="81"/>
  <c r="N170" i="81"/>
  <c r="O170" i="81"/>
  <c r="P170" i="81"/>
  <c r="Q170" i="81"/>
  <c r="R170" i="81"/>
  <c r="S170" i="81"/>
  <c r="T170" i="81"/>
  <c r="U170" i="81"/>
  <c r="V170" i="81"/>
  <c r="W170" i="81"/>
  <c r="X170" i="81"/>
  <c r="Y170" i="81"/>
  <c r="Z170" i="81"/>
  <c r="AA170" i="81"/>
  <c r="Z169" i="82" s="1"/>
  <c r="AB170" i="81"/>
  <c r="AC170" i="81"/>
  <c r="AD170" i="81"/>
  <c r="AE170" i="81"/>
  <c r="AF170" i="81"/>
  <c r="AG170" i="81"/>
  <c r="AH170" i="81"/>
  <c r="AI170" i="81"/>
  <c r="AJ170" i="81"/>
  <c r="AK170" i="81"/>
  <c r="AL170" i="81"/>
  <c r="AM170" i="81"/>
  <c r="AN170" i="81"/>
  <c r="AO170" i="81"/>
  <c r="AP170" i="81"/>
  <c r="AQ170" i="81"/>
  <c r="AP169" i="82" s="1"/>
  <c r="AR170" i="81"/>
  <c r="AQ169" i="82" s="1"/>
  <c r="AS170" i="81"/>
  <c r="AT170" i="81"/>
  <c r="AU170" i="81"/>
  <c r="AV170" i="81"/>
  <c r="AW170" i="81"/>
  <c r="AV169" i="82" s="1"/>
  <c r="AX170" i="81"/>
  <c r="AY170" i="81"/>
  <c r="AZ170" i="81"/>
  <c r="BA170" i="81"/>
  <c r="AZ169" i="82" s="1"/>
  <c r="BB170" i="81"/>
  <c r="BC170" i="81"/>
  <c r="BD170" i="81"/>
  <c r="BH170" i="81"/>
  <c r="BI170" i="81"/>
  <c r="BJ170" i="81"/>
  <c r="BK170" i="81"/>
  <c r="BL170" i="81"/>
  <c r="BM170" i="81"/>
  <c r="BN170" i="81"/>
  <c r="BO170" i="81"/>
  <c r="BP170" i="81"/>
  <c r="BQ170" i="81"/>
  <c r="BR170" i="81"/>
  <c r="BS170" i="81"/>
  <c r="BT170" i="81"/>
  <c r="BU170" i="81"/>
  <c r="BV170" i="81"/>
  <c r="BW170" i="81"/>
  <c r="BV169" i="82" s="1"/>
  <c r="BX170" i="81"/>
  <c r="BY170" i="81"/>
  <c r="BZ170" i="81"/>
  <c r="CA170" i="81"/>
  <c r="CB170" i="81"/>
  <c r="D171" i="81"/>
  <c r="E171" i="81"/>
  <c r="F171" i="81"/>
  <c r="G171" i="81"/>
  <c r="H171" i="81"/>
  <c r="I171" i="81"/>
  <c r="J171" i="81"/>
  <c r="K171" i="81"/>
  <c r="L171" i="81"/>
  <c r="M171" i="81"/>
  <c r="N171" i="81"/>
  <c r="O171" i="81"/>
  <c r="P171" i="81"/>
  <c r="Q171" i="81"/>
  <c r="R171" i="81"/>
  <c r="S171" i="81"/>
  <c r="T171" i="81"/>
  <c r="U171" i="81"/>
  <c r="V171" i="81"/>
  <c r="W171" i="81"/>
  <c r="X171" i="81"/>
  <c r="Y171" i="81"/>
  <c r="Z171" i="81"/>
  <c r="AA171" i="81"/>
  <c r="AB171" i="81"/>
  <c r="AC171" i="81"/>
  <c r="AD171" i="81"/>
  <c r="AE171" i="81"/>
  <c r="AF171" i="81"/>
  <c r="AG171" i="81"/>
  <c r="AH171" i="81"/>
  <c r="AI171" i="81"/>
  <c r="AJ171" i="81"/>
  <c r="AK171" i="81"/>
  <c r="AL171" i="81"/>
  <c r="AM171" i="81"/>
  <c r="AN171" i="81"/>
  <c r="AO171" i="81"/>
  <c r="AP171" i="81"/>
  <c r="AQ171" i="81"/>
  <c r="AR171" i="81"/>
  <c r="AS171" i="81"/>
  <c r="AT171" i="81"/>
  <c r="AU171" i="81"/>
  <c r="AV171" i="81"/>
  <c r="AW171" i="81"/>
  <c r="AX171" i="81"/>
  <c r="AY171" i="81"/>
  <c r="AZ171" i="81"/>
  <c r="BA171" i="81"/>
  <c r="BB171" i="81"/>
  <c r="BC171" i="81"/>
  <c r="BD171" i="81"/>
  <c r="BH171" i="81"/>
  <c r="BI171" i="81"/>
  <c r="BJ171" i="81"/>
  <c r="BK171" i="81"/>
  <c r="BL171" i="81"/>
  <c r="BM171" i="81"/>
  <c r="BN171" i="81"/>
  <c r="BO171" i="81"/>
  <c r="BP171" i="81"/>
  <c r="BQ171" i="81"/>
  <c r="BR171" i="81"/>
  <c r="BS171" i="81"/>
  <c r="BT171" i="81"/>
  <c r="BU171" i="81"/>
  <c r="BV171" i="81"/>
  <c r="BW171" i="81"/>
  <c r="BV170" i="82" s="1"/>
  <c r="BX171" i="81"/>
  <c r="BY171" i="81"/>
  <c r="BZ171" i="81"/>
  <c r="CA171" i="81"/>
  <c r="CB171" i="81"/>
  <c r="D172" i="81"/>
  <c r="E172" i="81"/>
  <c r="F172" i="81"/>
  <c r="G172" i="81"/>
  <c r="H172" i="81"/>
  <c r="I172" i="81"/>
  <c r="J172" i="81"/>
  <c r="K172" i="81"/>
  <c r="L172" i="81"/>
  <c r="M172" i="81"/>
  <c r="N172" i="81"/>
  <c r="O172" i="81"/>
  <c r="P172" i="81"/>
  <c r="Q172" i="81"/>
  <c r="R172" i="81"/>
  <c r="S172" i="81"/>
  <c r="T172" i="81"/>
  <c r="U172" i="81"/>
  <c r="V172" i="81"/>
  <c r="W172" i="81"/>
  <c r="X172" i="81"/>
  <c r="Y172" i="81"/>
  <c r="Z172" i="81"/>
  <c r="AA172" i="81"/>
  <c r="AB172" i="81"/>
  <c r="AC172" i="81"/>
  <c r="AD172" i="81"/>
  <c r="AE172" i="81"/>
  <c r="AF172" i="81"/>
  <c r="AG172" i="81"/>
  <c r="AH172" i="81"/>
  <c r="AI172" i="81"/>
  <c r="AJ172" i="81"/>
  <c r="AK172" i="81"/>
  <c r="AL172" i="81"/>
  <c r="AM172" i="81"/>
  <c r="AN172" i="81"/>
  <c r="AO172" i="81"/>
  <c r="AP172" i="81"/>
  <c r="AQ172" i="81"/>
  <c r="AR172" i="81"/>
  <c r="AS172" i="81"/>
  <c r="AT172" i="81"/>
  <c r="AU172" i="81"/>
  <c r="AV172" i="81"/>
  <c r="AW172" i="81"/>
  <c r="AX172" i="81"/>
  <c r="AY172" i="81"/>
  <c r="AZ172" i="81"/>
  <c r="BA172" i="81"/>
  <c r="BB172" i="81"/>
  <c r="BC172" i="81"/>
  <c r="BD172" i="81"/>
  <c r="BH172" i="81"/>
  <c r="BI172" i="81"/>
  <c r="BJ172" i="81"/>
  <c r="BK172" i="81"/>
  <c r="BL172" i="81"/>
  <c r="BM172" i="81"/>
  <c r="BN172" i="81"/>
  <c r="BO172" i="81"/>
  <c r="BP172" i="81"/>
  <c r="BQ172" i="81"/>
  <c r="BR172" i="81"/>
  <c r="BS172" i="81"/>
  <c r="BT172" i="81"/>
  <c r="BU172" i="81"/>
  <c r="BV172" i="81"/>
  <c r="BW172" i="81"/>
  <c r="BX172" i="81"/>
  <c r="BY172" i="81"/>
  <c r="BZ172" i="81"/>
  <c r="CA172" i="81"/>
  <c r="CB172" i="81"/>
  <c r="D173" i="81"/>
  <c r="E173" i="81"/>
  <c r="F173" i="81"/>
  <c r="G173" i="81"/>
  <c r="H173" i="81"/>
  <c r="I173" i="81"/>
  <c r="J173" i="81"/>
  <c r="K173" i="81"/>
  <c r="L173" i="81"/>
  <c r="M173" i="81"/>
  <c r="N173" i="81"/>
  <c r="O173" i="81"/>
  <c r="P173" i="81"/>
  <c r="Q173" i="81"/>
  <c r="R173" i="81"/>
  <c r="S173" i="81"/>
  <c r="T173" i="81"/>
  <c r="U173" i="81"/>
  <c r="V173" i="81"/>
  <c r="W173" i="81"/>
  <c r="X173" i="81"/>
  <c r="Y173" i="81"/>
  <c r="Z173" i="81"/>
  <c r="AA173" i="81"/>
  <c r="Z172" i="82" s="1"/>
  <c r="AB173" i="81"/>
  <c r="AC173" i="81"/>
  <c r="AD173" i="81"/>
  <c r="AE173" i="81"/>
  <c r="AF173" i="81"/>
  <c r="AG173" i="81"/>
  <c r="AH173" i="81"/>
  <c r="AI173" i="81"/>
  <c r="AJ173" i="81"/>
  <c r="AK173" i="81"/>
  <c r="AL173" i="81"/>
  <c r="AM173" i="81"/>
  <c r="AN173" i="81"/>
  <c r="AO173" i="81"/>
  <c r="AP173" i="81"/>
  <c r="AQ173" i="81"/>
  <c r="AR173" i="81"/>
  <c r="AS173" i="81"/>
  <c r="AT173" i="81"/>
  <c r="AU173" i="81"/>
  <c r="AV173" i="81"/>
  <c r="AW173" i="81"/>
  <c r="AV172" i="82" s="1"/>
  <c r="AX173" i="81"/>
  <c r="AY173" i="81"/>
  <c r="AZ173" i="81"/>
  <c r="BA173" i="81"/>
  <c r="BB173" i="81"/>
  <c r="BC173" i="81"/>
  <c r="BD173" i="81"/>
  <c r="BH173" i="81"/>
  <c r="BI173" i="81"/>
  <c r="BJ173" i="81"/>
  <c r="BK173" i="81"/>
  <c r="BL173" i="81"/>
  <c r="BM173" i="81"/>
  <c r="BN173" i="81"/>
  <c r="BO173" i="81"/>
  <c r="BP173" i="81"/>
  <c r="BQ173" i="81"/>
  <c r="BR173" i="81"/>
  <c r="BS173" i="81"/>
  <c r="BT173" i="81"/>
  <c r="BU173" i="81"/>
  <c r="BV173" i="81"/>
  <c r="BW173" i="81"/>
  <c r="BV172" i="82" s="1"/>
  <c r="BX173" i="81"/>
  <c r="BY173" i="81"/>
  <c r="BZ173" i="81"/>
  <c r="CA173" i="81"/>
  <c r="CB173" i="81"/>
  <c r="D174" i="81"/>
  <c r="E174" i="81"/>
  <c r="F174" i="81"/>
  <c r="G174" i="81"/>
  <c r="H174" i="81"/>
  <c r="I174" i="81"/>
  <c r="J174" i="81"/>
  <c r="K174" i="81"/>
  <c r="L174" i="81"/>
  <c r="M174" i="81"/>
  <c r="N174" i="81"/>
  <c r="O174" i="81"/>
  <c r="P174" i="81"/>
  <c r="Q174" i="81"/>
  <c r="R174" i="81"/>
  <c r="S174" i="81"/>
  <c r="T174" i="81"/>
  <c r="U174" i="81"/>
  <c r="V174" i="81"/>
  <c r="W174" i="81"/>
  <c r="X174" i="81"/>
  <c r="Y174" i="81"/>
  <c r="Z174" i="81"/>
  <c r="AA174" i="81"/>
  <c r="AB174" i="81"/>
  <c r="AC174" i="81"/>
  <c r="AD174" i="81"/>
  <c r="AE174" i="81"/>
  <c r="AF174" i="81"/>
  <c r="AG174" i="81"/>
  <c r="AH174" i="81"/>
  <c r="AI174" i="81"/>
  <c r="AJ174" i="81"/>
  <c r="AK174" i="81"/>
  <c r="AL174" i="81"/>
  <c r="AM174" i="81"/>
  <c r="AN174" i="81"/>
  <c r="AO174" i="81"/>
  <c r="AP174" i="81"/>
  <c r="AQ174" i="81"/>
  <c r="AR174" i="81"/>
  <c r="AS174" i="81"/>
  <c r="AT174" i="81"/>
  <c r="AU174" i="81"/>
  <c r="AV174" i="81"/>
  <c r="AU173" i="82" s="1"/>
  <c r="AW174" i="81"/>
  <c r="AV173" i="82" s="1"/>
  <c r="AX174" i="81"/>
  <c r="AY174" i="81"/>
  <c r="AZ174" i="81"/>
  <c r="AY173" i="82" s="1"/>
  <c r="BA174" i="81"/>
  <c r="BB174" i="81"/>
  <c r="BC174" i="81"/>
  <c r="BD174" i="81"/>
  <c r="BH174" i="81"/>
  <c r="BI174" i="81"/>
  <c r="BJ174" i="81"/>
  <c r="BK174" i="81"/>
  <c r="BL174" i="81"/>
  <c r="BM174" i="81"/>
  <c r="BN174" i="81"/>
  <c r="BO174" i="81"/>
  <c r="BP174" i="81"/>
  <c r="BQ174" i="81"/>
  <c r="BR174" i="81"/>
  <c r="BS174" i="81"/>
  <c r="BT174" i="81"/>
  <c r="BU174" i="81"/>
  <c r="BV174" i="81"/>
  <c r="BW174" i="81"/>
  <c r="BV173" i="82" s="1"/>
  <c r="BX174" i="81"/>
  <c r="BY174" i="81"/>
  <c r="BZ174" i="81"/>
  <c r="CA174" i="81"/>
  <c r="CB174" i="81"/>
  <c r="D175" i="81"/>
  <c r="E175" i="81"/>
  <c r="F175" i="81"/>
  <c r="G175" i="81"/>
  <c r="H175" i="81"/>
  <c r="I175" i="81"/>
  <c r="J175" i="81"/>
  <c r="K175" i="81"/>
  <c r="L175" i="81"/>
  <c r="M175" i="81"/>
  <c r="N175" i="81"/>
  <c r="O175" i="81"/>
  <c r="P175" i="81"/>
  <c r="Q175" i="81"/>
  <c r="R175" i="81"/>
  <c r="S175" i="81"/>
  <c r="T175" i="81"/>
  <c r="U175" i="81"/>
  <c r="V175" i="81"/>
  <c r="W175" i="81"/>
  <c r="X175" i="81"/>
  <c r="Y175" i="81"/>
  <c r="Z175" i="81"/>
  <c r="AA175" i="81"/>
  <c r="AB175" i="81"/>
  <c r="AC175" i="81"/>
  <c r="AD175" i="81"/>
  <c r="AE175" i="81"/>
  <c r="AF175" i="81"/>
  <c r="AG175" i="81"/>
  <c r="AH175" i="81"/>
  <c r="AI175" i="81"/>
  <c r="AJ175" i="81"/>
  <c r="AK175" i="81"/>
  <c r="AL175" i="81"/>
  <c r="AM175" i="81"/>
  <c r="AN175" i="81"/>
  <c r="AO175" i="81"/>
  <c r="AP175" i="81"/>
  <c r="AQ175" i="81"/>
  <c r="AR175" i="81"/>
  <c r="AS175" i="81"/>
  <c r="AT175" i="81"/>
  <c r="AU175" i="81"/>
  <c r="AV175" i="81"/>
  <c r="AW175" i="81"/>
  <c r="AX175" i="81"/>
  <c r="AY175" i="81"/>
  <c r="AZ175" i="81"/>
  <c r="BA175" i="81"/>
  <c r="BB175" i="81"/>
  <c r="BC175" i="81"/>
  <c r="BD175" i="81"/>
  <c r="BH175" i="81"/>
  <c r="BI175" i="81"/>
  <c r="BJ175" i="81"/>
  <c r="BK175" i="81"/>
  <c r="BL175" i="81"/>
  <c r="BM175" i="81"/>
  <c r="BN175" i="81"/>
  <c r="BO175" i="81"/>
  <c r="BP175" i="81"/>
  <c r="BQ175" i="81"/>
  <c r="BR175" i="81"/>
  <c r="BS175" i="81"/>
  <c r="BT175" i="81"/>
  <c r="BU175" i="81"/>
  <c r="BV175" i="81"/>
  <c r="BU174" i="82" s="1"/>
  <c r="BW175" i="81"/>
  <c r="BX175" i="81"/>
  <c r="BY175" i="81"/>
  <c r="BZ175" i="81"/>
  <c r="CA175" i="81"/>
  <c r="CB175" i="81"/>
  <c r="D176" i="81"/>
  <c r="E176" i="81"/>
  <c r="F176" i="81"/>
  <c r="G176" i="81"/>
  <c r="H176" i="81"/>
  <c r="I176" i="81"/>
  <c r="J176" i="81"/>
  <c r="K176" i="81"/>
  <c r="L176" i="81"/>
  <c r="M176" i="81"/>
  <c r="N176" i="81"/>
  <c r="O176" i="81"/>
  <c r="P176" i="81"/>
  <c r="Q176" i="81"/>
  <c r="R176" i="81"/>
  <c r="S176" i="81"/>
  <c r="T176" i="81"/>
  <c r="U176" i="81"/>
  <c r="V176" i="81"/>
  <c r="W176" i="81"/>
  <c r="X176" i="81"/>
  <c r="Y176" i="81"/>
  <c r="Z176" i="81"/>
  <c r="AA176" i="81"/>
  <c r="Z175" i="82" s="1"/>
  <c r="AB176" i="81"/>
  <c r="AC176" i="81"/>
  <c r="AB175" i="82" s="1"/>
  <c r="AD176" i="81"/>
  <c r="AE176" i="81"/>
  <c r="AF176" i="81"/>
  <c r="AE175" i="82" s="1"/>
  <c r="AG176" i="81"/>
  <c r="AH176" i="81"/>
  <c r="AI176" i="81"/>
  <c r="AJ176" i="81"/>
  <c r="AK176" i="81"/>
  <c r="AL176" i="81"/>
  <c r="AM176" i="81"/>
  <c r="AL175" i="82" s="1"/>
  <c r="AN176" i="81"/>
  <c r="AO176" i="81"/>
  <c r="AP176" i="81"/>
  <c r="AQ176" i="81"/>
  <c r="AR176" i="81"/>
  <c r="AS176" i="81"/>
  <c r="AT176" i="81"/>
  <c r="AU176" i="81"/>
  <c r="AV176" i="81"/>
  <c r="AU175" i="82" s="1"/>
  <c r="AW176" i="81"/>
  <c r="AV175" i="82" s="1"/>
  <c r="AX176" i="81"/>
  <c r="AW175" i="82" s="1"/>
  <c r="AY176" i="81"/>
  <c r="AZ176" i="81"/>
  <c r="BA176" i="81"/>
  <c r="BB176" i="81"/>
  <c r="BC176" i="81"/>
  <c r="BD176" i="81"/>
  <c r="BH176" i="81"/>
  <c r="BI176" i="81"/>
  <c r="BJ176" i="81"/>
  <c r="BK176" i="81"/>
  <c r="BL176" i="81"/>
  <c r="BK175" i="82" s="1"/>
  <c r="BM176" i="81"/>
  <c r="BN176" i="81"/>
  <c r="BO176" i="81"/>
  <c r="BP176" i="81"/>
  <c r="BQ176" i="81"/>
  <c r="BR176" i="81"/>
  <c r="BS176" i="81"/>
  <c r="BT176" i="81"/>
  <c r="BU176" i="81"/>
  <c r="BV176" i="81"/>
  <c r="BW176" i="81"/>
  <c r="BV175" i="82" s="1"/>
  <c r="BX176" i="81"/>
  <c r="BY176" i="81"/>
  <c r="BZ176" i="81"/>
  <c r="CA176" i="81"/>
  <c r="CB176" i="81"/>
  <c r="D177" i="81"/>
  <c r="E177" i="81"/>
  <c r="F177" i="81"/>
  <c r="G177" i="81"/>
  <c r="H177" i="81"/>
  <c r="I177" i="81"/>
  <c r="J177" i="81"/>
  <c r="K177" i="81"/>
  <c r="L177" i="81"/>
  <c r="M177" i="81"/>
  <c r="N177" i="81"/>
  <c r="O177" i="81"/>
  <c r="P177" i="81"/>
  <c r="Q177" i="81"/>
  <c r="R177" i="81"/>
  <c r="S177" i="81"/>
  <c r="T177" i="81"/>
  <c r="U177" i="81"/>
  <c r="V177" i="81"/>
  <c r="W177" i="81"/>
  <c r="X177" i="81"/>
  <c r="Y177" i="81"/>
  <c r="Z177" i="81"/>
  <c r="AA177" i="81"/>
  <c r="AB177" i="81"/>
  <c r="AC177" i="81"/>
  <c r="AD177" i="81"/>
  <c r="AE177" i="81"/>
  <c r="AF177" i="81"/>
  <c r="AG177" i="81"/>
  <c r="AH177" i="81"/>
  <c r="AI177" i="81"/>
  <c r="AJ177" i="81"/>
  <c r="AK177" i="81"/>
  <c r="AL177" i="81"/>
  <c r="AM177" i="81"/>
  <c r="AL176" i="82" s="1"/>
  <c r="AN177" i="81"/>
  <c r="AO177" i="81"/>
  <c r="AP177" i="81"/>
  <c r="AQ177" i="81"/>
  <c r="AP176" i="82" s="1"/>
  <c r="AR177" i="81"/>
  <c r="AS177" i="81"/>
  <c r="AT177" i="81"/>
  <c r="AS176" i="82" s="1"/>
  <c r="AU177" i="81"/>
  <c r="AV177" i="81"/>
  <c r="AW177" i="81"/>
  <c r="AX177" i="81"/>
  <c r="AW176" i="82" s="1"/>
  <c r="AY177" i="81"/>
  <c r="AZ177" i="81"/>
  <c r="BA177" i="81"/>
  <c r="AZ176" i="82" s="1"/>
  <c r="BB177" i="81"/>
  <c r="BC177" i="81"/>
  <c r="BD177" i="81"/>
  <c r="BH177" i="81"/>
  <c r="BI177" i="81"/>
  <c r="BJ177" i="81"/>
  <c r="BK177" i="81"/>
  <c r="BL177" i="81"/>
  <c r="BM177" i="81"/>
  <c r="BN177" i="81"/>
  <c r="BO177" i="81"/>
  <c r="BP177" i="81"/>
  <c r="BQ177" i="81"/>
  <c r="BR177" i="81"/>
  <c r="BS177" i="81"/>
  <c r="BT177" i="81"/>
  <c r="BU177" i="81"/>
  <c r="BV177" i="81"/>
  <c r="BW177" i="81"/>
  <c r="BX177" i="81"/>
  <c r="BY177" i="81"/>
  <c r="BZ177" i="81"/>
  <c r="CA177" i="81"/>
  <c r="CB177" i="81"/>
  <c r="D178" i="81"/>
  <c r="E178" i="81"/>
  <c r="F178" i="81"/>
  <c r="G178" i="81"/>
  <c r="H178" i="81"/>
  <c r="I178" i="81"/>
  <c r="J178" i="81"/>
  <c r="K178" i="81"/>
  <c r="L178" i="81"/>
  <c r="M178" i="81"/>
  <c r="N178" i="81"/>
  <c r="O178" i="81"/>
  <c r="P178" i="81"/>
  <c r="Q178" i="81"/>
  <c r="R178" i="81"/>
  <c r="S178" i="81"/>
  <c r="T178" i="81"/>
  <c r="U178" i="81"/>
  <c r="V178" i="81"/>
  <c r="W178" i="81"/>
  <c r="X178" i="81"/>
  <c r="Y178" i="81"/>
  <c r="Z178" i="81"/>
  <c r="AA178" i="81"/>
  <c r="Z177" i="82" s="1"/>
  <c r="AB178" i="81"/>
  <c r="AC178" i="81"/>
  <c r="AD178" i="81"/>
  <c r="AE178" i="81"/>
  <c r="AF178" i="81"/>
  <c r="AG178" i="81"/>
  <c r="AH178" i="81"/>
  <c r="AI178" i="81"/>
  <c r="AJ178" i="81"/>
  <c r="AK178" i="81"/>
  <c r="AL178" i="81"/>
  <c r="AM178" i="81"/>
  <c r="AN178" i="81"/>
  <c r="AO178" i="81"/>
  <c r="AP178" i="81"/>
  <c r="AQ178" i="81"/>
  <c r="AR178" i="81"/>
  <c r="AS178" i="81"/>
  <c r="AT178" i="81"/>
  <c r="AU178" i="81"/>
  <c r="AV178" i="81"/>
  <c r="AW178" i="81"/>
  <c r="AX178" i="81"/>
  <c r="AW177" i="82" s="1"/>
  <c r="AY178" i="81"/>
  <c r="AZ178" i="81"/>
  <c r="BA178" i="81"/>
  <c r="BB178" i="81"/>
  <c r="BC178" i="81"/>
  <c r="BD178" i="81"/>
  <c r="BH178" i="81"/>
  <c r="BI178" i="81"/>
  <c r="BJ178" i="81"/>
  <c r="BK178" i="81"/>
  <c r="BL178" i="81"/>
  <c r="BM178" i="81"/>
  <c r="BN178" i="81"/>
  <c r="BO178" i="81"/>
  <c r="BP178" i="81"/>
  <c r="BQ178" i="81"/>
  <c r="BR178" i="81"/>
  <c r="BS178" i="81"/>
  <c r="BT178" i="81"/>
  <c r="BU178" i="81"/>
  <c r="BV178" i="81"/>
  <c r="BW178" i="81"/>
  <c r="BV177" i="82" s="1"/>
  <c r="BX178" i="81"/>
  <c r="BY178" i="81"/>
  <c r="BZ178" i="81"/>
  <c r="CA178" i="81"/>
  <c r="CB178" i="81"/>
  <c r="D179" i="81"/>
  <c r="E179" i="81"/>
  <c r="F179" i="81"/>
  <c r="G179" i="81"/>
  <c r="H179" i="81"/>
  <c r="I179" i="81"/>
  <c r="J179" i="81"/>
  <c r="K179" i="81"/>
  <c r="L179" i="81"/>
  <c r="M179" i="81"/>
  <c r="N179" i="81"/>
  <c r="O179" i="81"/>
  <c r="P179" i="81"/>
  <c r="Q179" i="81"/>
  <c r="R179" i="81"/>
  <c r="S179" i="81"/>
  <c r="T179" i="81"/>
  <c r="U179" i="81"/>
  <c r="V179" i="81"/>
  <c r="W179" i="81"/>
  <c r="X179" i="81"/>
  <c r="Y179" i="81"/>
  <c r="Z179" i="81"/>
  <c r="AA179" i="81"/>
  <c r="Z178" i="82" s="1"/>
  <c r="AB179" i="81"/>
  <c r="AC179" i="81"/>
  <c r="AB178" i="82" s="1"/>
  <c r="AD179" i="81"/>
  <c r="AE179" i="81"/>
  <c r="AF179" i="81"/>
  <c r="AG179" i="81"/>
  <c r="AH179" i="81"/>
  <c r="AI179" i="81"/>
  <c r="AJ179" i="81"/>
  <c r="AK179" i="81"/>
  <c r="AL179" i="81"/>
  <c r="AM179" i="81"/>
  <c r="AL178" i="82" s="1"/>
  <c r="AN179" i="81"/>
  <c r="AO179" i="81"/>
  <c r="AP179" i="81"/>
  <c r="AQ179" i="81"/>
  <c r="AR179" i="81"/>
  <c r="AS179" i="81"/>
  <c r="AT179" i="81"/>
  <c r="AU179" i="81"/>
  <c r="AV179" i="81"/>
  <c r="AU178" i="82" s="1"/>
  <c r="AW179" i="81"/>
  <c r="AV178" i="82" s="1"/>
  <c r="AX179" i="81"/>
  <c r="AY179" i="81"/>
  <c r="AZ179" i="81"/>
  <c r="BA179" i="81"/>
  <c r="BB179" i="81"/>
  <c r="BC179" i="81"/>
  <c r="BD179" i="81"/>
  <c r="BH179" i="81"/>
  <c r="BI179" i="81"/>
  <c r="BJ179" i="81"/>
  <c r="BK179" i="81"/>
  <c r="BL179" i="81"/>
  <c r="BM179" i="81"/>
  <c r="BN179" i="81"/>
  <c r="BO179" i="81"/>
  <c r="BP179" i="81"/>
  <c r="BQ179" i="81"/>
  <c r="BR179" i="81"/>
  <c r="BS179" i="81"/>
  <c r="BT179" i="81"/>
  <c r="BU179" i="81"/>
  <c r="BV179" i="81"/>
  <c r="BW179" i="81"/>
  <c r="BX179" i="81"/>
  <c r="BY179" i="81"/>
  <c r="BZ179" i="81"/>
  <c r="CA179" i="81"/>
  <c r="CB179" i="81"/>
  <c r="D180" i="81"/>
  <c r="E180" i="81"/>
  <c r="F180" i="81"/>
  <c r="G180" i="81"/>
  <c r="H180" i="81"/>
  <c r="I180" i="81"/>
  <c r="J180" i="81"/>
  <c r="K180" i="81"/>
  <c r="L180" i="81"/>
  <c r="M180" i="81"/>
  <c r="N180" i="81"/>
  <c r="O180" i="81"/>
  <c r="P180" i="81"/>
  <c r="Q180" i="81"/>
  <c r="R180" i="81"/>
  <c r="S180" i="81"/>
  <c r="T180" i="81"/>
  <c r="U180" i="81"/>
  <c r="V180" i="81"/>
  <c r="W180" i="81"/>
  <c r="X180" i="81"/>
  <c r="Y180" i="81"/>
  <c r="Z180" i="81"/>
  <c r="AA180" i="81"/>
  <c r="Z179" i="82" s="1"/>
  <c r="AB180" i="81"/>
  <c r="AC180" i="81"/>
  <c r="AD180" i="81"/>
  <c r="AE180" i="81"/>
  <c r="AF180" i="81"/>
  <c r="AE179" i="82" s="1"/>
  <c r="AG180" i="81"/>
  <c r="AH180" i="81"/>
  <c r="AI180" i="81"/>
  <c r="AJ180" i="81"/>
  <c r="AK180" i="81"/>
  <c r="AL180" i="81"/>
  <c r="AM180" i="81"/>
  <c r="AN180" i="81"/>
  <c r="AO180" i="81"/>
  <c r="AP180" i="81"/>
  <c r="AQ180" i="81"/>
  <c r="AR180" i="81"/>
  <c r="AS180" i="81"/>
  <c r="AT180" i="81"/>
  <c r="AS179" i="82" s="1"/>
  <c r="AU180" i="81"/>
  <c r="AV180" i="81"/>
  <c r="AU179" i="82" s="1"/>
  <c r="AW180" i="81"/>
  <c r="AV179" i="82" s="1"/>
  <c r="AX180" i="81"/>
  <c r="AY180" i="81"/>
  <c r="AZ180" i="81"/>
  <c r="AY179" i="82" s="1"/>
  <c r="BA180" i="81"/>
  <c r="AZ179" i="82" s="1"/>
  <c r="BB180" i="81"/>
  <c r="BC180" i="81"/>
  <c r="BD180" i="81"/>
  <c r="BH180" i="81"/>
  <c r="BI180" i="81"/>
  <c r="BJ180" i="81"/>
  <c r="BI179" i="82" s="1"/>
  <c r="BK180" i="81"/>
  <c r="BL180" i="81"/>
  <c r="BM180" i="81"/>
  <c r="BN180" i="81"/>
  <c r="BO180" i="81"/>
  <c r="BP180" i="81"/>
  <c r="BQ180" i="81"/>
  <c r="BR180" i="81"/>
  <c r="BS180" i="81"/>
  <c r="BT180" i="81"/>
  <c r="BU180" i="81"/>
  <c r="BV180" i="81"/>
  <c r="BW180" i="81"/>
  <c r="BV179" i="82" s="1"/>
  <c r="BX180" i="81"/>
  <c r="BY180" i="81"/>
  <c r="BZ180" i="81"/>
  <c r="CA180" i="81"/>
  <c r="CB180" i="81"/>
  <c r="D181" i="81"/>
  <c r="E181" i="81"/>
  <c r="F181" i="81"/>
  <c r="G181" i="81"/>
  <c r="H181" i="81"/>
  <c r="I181" i="81"/>
  <c r="J181" i="81"/>
  <c r="K181" i="81"/>
  <c r="L181" i="81"/>
  <c r="M181" i="81"/>
  <c r="N181" i="81"/>
  <c r="O181" i="81"/>
  <c r="P181" i="81"/>
  <c r="Q181" i="81"/>
  <c r="R181" i="81"/>
  <c r="S181" i="81"/>
  <c r="T181" i="81"/>
  <c r="U181" i="81"/>
  <c r="V181" i="81"/>
  <c r="W181" i="81"/>
  <c r="X181" i="81"/>
  <c r="Y181" i="81"/>
  <c r="Z181" i="81"/>
  <c r="AA181" i="81"/>
  <c r="Z180" i="82" s="1"/>
  <c r="AB181" i="81"/>
  <c r="AC181" i="81"/>
  <c r="AB180" i="82" s="1"/>
  <c r="AD181" i="81"/>
  <c r="AE181" i="81"/>
  <c r="AF181" i="81"/>
  <c r="AE180" i="82" s="1"/>
  <c r="AG181" i="81"/>
  <c r="AH181" i="81"/>
  <c r="AI181" i="81"/>
  <c r="AJ181" i="81"/>
  <c r="AK181" i="81"/>
  <c r="AL181" i="81"/>
  <c r="AK180" i="82" s="1"/>
  <c r="AM181" i="81"/>
  <c r="AL180" i="82" s="1"/>
  <c r="AN181" i="81"/>
  <c r="AO181" i="81"/>
  <c r="AP181" i="81"/>
  <c r="AQ181" i="81"/>
  <c r="AR181" i="81"/>
  <c r="AS181" i="81"/>
  <c r="AT181" i="81"/>
  <c r="AU181" i="81"/>
  <c r="AV181" i="81"/>
  <c r="AU180" i="82" s="1"/>
  <c r="AW181" i="81"/>
  <c r="AV180" i="82" s="1"/>
  <c r="AX181" i="81"/>
  <c r="AW180" i="82" s="1"/>
  <c r="AY181" i="81"/>
  <c r="AZ181" i="81"/>
  <c r="AY180" i="82" s="1"/>
  <c r="BA181" i="81"/>
  <c r="BB181" i="81"/>
  <c r="BC181" i="81"/>
  <c r="BD181" i="81"/>
  <c r="BH181" i="81"/>
  <c r="BI181" i="81"/>
  <c r="BJ181" i="81"/>
  <c r="BI180" i="82" s="1"/>
  <c r="BK181" i="81"/>
  <c r="BL181" i="81"/>
  <c r="BK180" i="82" s="1"/>
  <c r="BM181" i="81"/>
  <c r="BN181" i="81"/>
  <c r="BM180" i="82" s="1"/>
  <c r="BO181" i="81"/>
  <c r="BP181" i="81"/>
  <c r="BQ181" i="81"/>
  <c r="BR181" i="81"/>
  <c r="BS181" i="81"/>
  <c r="BT181" i="81"/>
  <c r="BU181" i="81"/>
  <c r="BV181" i="81"/>
  <c r="BW181" i="81"/>
  <c r="BV180" i="82" s="1"/>
  <c r="BX181" i="81"/>
  <c r="BY181" i="81"/>
  <c r="BX180" i="82" s="1"/>
  <c r="BZ181" i="81"/>
  <c r="CA181" i="81"/>
  <c r="CB181" i="81"/>
  <c r="D182" i="81"/>
  <c r="E182" i="81"/>
  <c r="F182" i="81"/>
  <c r="G182" i="81"/>
  <c r="H182" i="81"/>
  <c r="I182" i="81"/>
  <c r="J182" i="81"/>
  <c r="K182" i="81"/>
  <c r="L182" i="81"/>
  <c r="M182" i="81"/>
  <c r="N182" i="81"/>
  <c r="O182" i="81"/>
  <c r="P182" i="81"/>
  <c r="Q182" i="81"/>
  <c r="R182" i="81"/>
  <c r="S182" i="81"/>
  <c r="T182" i="81"/>
  <c r="U182" i="81"/>
  <c r="V182" i="81"/>
  <c r="W182" i="81"/>
  <c r="X182" i="81"/>
  <c r="Y182" i="81"/>
  <c r="Z182" i="81"/>
  <c r="AA182" i="81"/>
  <c r="AB182" i="81"/>
  <c r="AC182" i="81"/>
  <c r="AD182" i="81"/>
  <c r="AE182" i="81"/>
  <c r="AF182" i="81"/>
  <c r="AG182" i="81"/>
  <c r="AH182" i="81"/>
  <c r="AI182" i="81"/>
  <c r="AJ182" i="81"/>
  <c r="AK182" i="81"/>
  <c r="AL182" i="81"/>
  <c r="AM182" i="81"/>
  <c r="AN182" i="81"/>
  <c r="AO182" i="81"/>
  <c r="AP182" i="81"/>
  <c r="AQ182" i="81"/>
  <c r="AR182" i="81"/>
  <c r="AS182" i="81"/>
  <c r="AT182" i="81"/>
  <c r="AU182" i="81"/>
  <c r="AV182" i="81"/>
  <c r="AW182" i="81"/>
  <c r="AX182" i="81"/>
  <c r="AY182" i="81"/>
  <c r="AZ182" i="81"/>
  <c r="BA182" i="81"/>
  <c r="BB182" i="81"/>
  <c r="BC182" i="81"/>
  <c r="BD182" i="81"/>
  <c r="BH182" i="81"/>
  <c r="BI182" i="81"/>
  <c r="BJ182" i="81"/>
  <c r="BI181" i="82" s="1"/>
  <c r="BK182" i="81"/>
  <c r="BL182" i="81"/>
  <c r="BM182" i="81"/>
  <c r="BN182" i="81"/>
  <c r="BO182" i="81"/>
  <c r="BP182" i="81"/>
  <c r="BQ182" i="81"/>
  <c r="BR182" i="81"/>
  <c r="BS182" i="81"/>
  <c r="BT182" i="81"/>
  <c r="BU182" i="81"/>
  <c r="BV182" i="81"/>
  <c r="BU181" i="82" s="1"/>
  <c r="BW182" i="81"/>
  <c r="BX182" i="81"/>
  <c r="BY182" i="81"/>
  <c r="BZ182" i="81"/>
  <c r="CA182" i="81"/>
  <c r="CB182" i="81"/>
  <c r="D183" i="81"/>
  <c r="E183" i="81"/>
  <c r="F183" i="81"/>
  <c r="G183" i="81"/>
  <c r="H183" i="81"/>
  <c r="I183" i="81"/>
  <c r="J183" i="81"/>
  <c r="K183" i="81"/>
  <c r="L183" i="81"/>
  <c r="M183" i="81"/>
  <c r="N183" i="81"/>
  <c r="O183" i="81"/>
  <c r="P183" i="81"/>
  <c r="Q183" i="81"/>
  <c r="R183" i="81"/>
  <c r="S183" i="81"/>
  <c r="T183" i="81"/>
  <c r="U183" i="81"/>
  <c r="V183" i="81"/>
  <c r="W183" i="81"/>
  <c r="X183" i="81"/>
  <c r="Y183" i="81"/>
  <c r="Z183" i="81"/>
  <c r="AA183" i="81"/>
  <c r="AB183" i="81"/>
  <c r="AC183" i="81"/>
  <c r="AB182" i="82" s="1"/>
  <c r="AD183" i="81"/>
  <c r="AE183" i="81"/>
  <c r="AF183" i="81"/>
  <c r="AG183" i="81"/>
  <c r="AH183" i="81"/>
  <c r="AI183" i="81"/>
  <c r="AJ183" i="81"/>
  <c r="AK183" i="81"/>
  <c r="AL183" i="81"/>
  <c r="AM183" i="81"/>
  <c r="AN183" i="81"/>
  <c r="AO183" i="81"/>
  <c r="AP183" i="81"/>
  <c r="AQ183" i="81"/>
  <c r="AR183" i="81"/>
  <c r="AS183" i="81"/>
  <c r="AT183" i="81"/>
  <c r="AS182" i="82" s="1"/>
  <c r="AU183" i="81"/>
  <c r="AV183" i="81"/>
  <c r="AW183" i="81"/>
  <c r="AX183" i="81"/>
  <c r="AW182" i="82" s="1"/>
  <c r="AY183" i="81"/>
  <c r="AZ183" i="81"/>
  <c r="BA183" i="81"/>
  <c r="BB183" i="81"/>
  <c r="BC183" i="81"/>
  <c r="BD183" i="81"/>
  <c r="BH183" i="81"/>
  <c r="BI183" i="81"/>
  <c r="BJ183" i="81"/>
  <c r="BI182" i="82" s="1"/>
  <c r="BK183" i="81"/>
  <c r="BL183" i="81"/>
  <c r="BM183" i="81"/>
  <c r="BN183" i="81"/>
  <c r="BO183" i="81"/>
  <c r="BP183" i="81"/>
  <c r="BQ183" i="81"/>
  <c r="BR183" i="81"/>
  <c r="BS183" i="81"/>
  <c r="BT183" i="81"/>
  <c r="BU183" i="81"/>
  <c r="BV183" i="81"/>
  <c r="BW183" i="81"/>
  <c r="BV182" i="82" s="1"/>
  <c r="BX183" i="81"/>
  <c r="BY183" i="81"/>
  <c r="BZ183" i="81"/>
  <c r="CA183" i="81"/>
  <c r="CB183" i="81"/>
  <c r="D184" i="81"/>
  <c r="E184" i="81"/>
  <c r="F184" i="81"/>
  <c r="G184" i="81"/>
  <c r="H184" i="81"/>
  <c r="I184" i="81"/>
  <c r="J184" i="81"/>
  <c r="K184" i="81"/>
  <c r="L184" i="81"/>
  <c r="M184" i="81"/>
  <c r="N184" i="81"/>
  <c r="O184" i="81"/>
  <c r="P184" i="81"/>
  <c r="Q184" i="81"/>
  <c r="R184" i="81"/>
  <c r="S184" i="81"/>
  <c r="T184" i="81"/>
  <c r="U184" i="81"/>
  <c r="V184" i="81"/>
  <c r="W184" i="81"/>
  <c r="X184" i="81"/>
  <c r="Y184" i="81"/>
  <c r="Z184" i="81"/>
  <c r="AA184" i="81"/>
  <c r="Z183" i="82" s="1"/>
  <c r="AB184" i="81"/>
  <c r="AC184" i="81"/>
  <c r="AB183" i="82" s="1"/>
  <c r="AD184" i="81"/>
  <c r="AE184" i="81"/>
  <c r="AF184" i="81"/>
  <c r="AE183" i="82" s="1"/>
  <c r="AG184" i="81"/>
  <c r="AH184" i="81"/>
  <c r="AI184" i="81"/>
  <c r="AJ184" i="81"/>
  <c r="AK184" i="81"/>
  <c r="AL184" i="81"/>
  <c r="AM184" i="81"/>
  <c r="AL183" i="82" s="1"/>
  <c r="AN184" i="81"/>
  <c r="AO184" i="81"/>
  <c r="AP184" i="81"/>
  <c r="AQ184" i="81"/>
  <c r="AP183" i="82" s="1"/>
  <c r="AR184" i="81"/>
  <c r="AQ183" i="82" s="1"/>
  <c r="AS184" i="81"/>
  <c r="AT184" i="81"/>
  <c r="AS183" i="82" s="1"/>
  <c r="AU184" i="81"/>
  <c r="AV184" i="81"/>
  <c r="AU183" i="82" s="1"/>
  <c r="AW184" i="81"/>
  <c r="AV183" i="82" s="1"/>
  <c r="AX184" i="81"/>
  <c r="AY184" i="81"/>
  <c r="AZ184" i="81"/>
  <c r="BA184" i="81"/>
  <c r="AZ183" i="82" s="1"/>
  <c r="BB184" i="81"/>
  <c r="BC184" i="81"/>
  <c r="BD184" i="81"/>
  <c r="BH184" i="81"/>
  <c r="BI184" i="81"/>
  <c r="BJ184" i="81"/>
  <c r="BK184" i="81"/>
  <c r="BL184" i="81"/>
  <c r="BM184" i="81"/>
  <c r="BN184" i="81"/>
  <c r="BO184" i="81"/>
  <c r="BP184" i="81"/>
  <c r="BQ184" i="81"/>
  <c r="BR184" i="81"/>
  <c r="BS184" i="81"/>
  <c r="BT184" i="81"/>
  <c r="BU184" i="81"/>
  <c r="BV184" i="81"/>
  <c r="BW184" i="81"/>
  <c r="BX184" i="81"/>
  <c r="BY184" i="81"/>
  <c r="BZ184" i="81"/>
  <c r="CA184" i="81"/>
  <c r="CB184" i="81"/>
  <c r="D185" i="81"/>
  <c r="E185" i="81"/>
  <c r="F185" i="81"/>
  <c r="G185" i="81"/>
  <c r="H185" i="81"/>
  <c r="I185" i="81"/>
  <c r="J185" i="81"/>
  <c r="K185" i="81"/>
  <c r="L185" i="81"/>
  <c r="M185" i="81"/>
  <c r="N185" i="81"/>
  <c r="O185" i="81"/>
  <c r="P185" i="81"/>
  <c r="Q185" i="81"/>
  <c r="R185" i="81"/>
  <c r="S185" i="81"/>
  <c r="T185" i="81"/>
  <c r="U185" i="81"/>
  <c r="V185" i="81"/>
  <c r="W185" i="81"/>
  <c r="X185" i="81"/>
  <c r="Y185" i="81"/>
  <c r="Z185" i="81"/>
  <c r="AA185" i="81"/>
  <c r="AB185" i="81"/>
  <c r="AC185" i="81"/>
  <c r="AB184" i="82" s="1"/>
  <c r="AD185" i="81"/>
  <c r="AE185" i="81"/>
  <c r="AF185" i="81"/>
  <c r="AE184" i="82" s="1"/>
  <c r="AG185" i="81"/>
  <c r="AH185" i="81"/>
  <c r="AI185" i="81"/>
  <c r="AJ185" i="81"/>
  <c r="AK185" i="81"/>
  <c r="AL185" i="81"/>
  <c r="AM185" i="81"/>
  <c r="AL184" i="82" s="1"/>
  <c r="AN185" i="81"/>
  <c r="AO185" i="81"/>
  <c r="AP185" i="81"/>
  <c r="AQ185" i="81"/>
  <c r="AP184" i="82" s="1"/>
  <c r="AR185" i="81"/>
  <c r="AS185" i="81"/>
  <c r="AT185" i="81"/>
  <c r="AS184" i="82" s="1"/>
  <c r="AU185" i="81"/>
  <c r="AV185" i="81"/>
  <c r="AW185" i="81"/>
  <c r="AV184" i="82" s="1"/>
  <c r="AX185" i="81"/>
  <c r="AW184" i="82" s="1"/>
  <c r="AY185" i="81"/>
  <c r="AZ185" i="81"/>
  <c r="BA185" i="81"/>
  <c r="BB185" i="81"/>
  <c r="BC185" i="81"/>
  <c r="BD185" i="81"/>
  <c r="BH185" i="81"/>
  <c r="BI185" i="81"/>
  <c r="BJ185" i="81"/>
  <c r="BK185" i="81"/>
  <c r="BL185" i="81"/>
  <c r="BM185" i="81"/>
  <c r="BN185" i="81"/>
  <c r="BM184" i="82" s="1"/>
  <c r="BO185" i="81"/>
  <c r="BP185" i="81"/>
  <c r="BQ185" i="81"/>
  <c r="BR185" i="81"/>
  <c r="BS185" i="81"/>
  <c r="BT185" i="81"/>
  <c r="BU185" i="81"/>
  <c r="BV185" i="81"/>
  <c r="BW185" i="81"/>
  <c r="BX185" i="81"/>
  <c r="BY185" i="81"/>
  <c r="BZ185" i="81"/>
  <c r="CA185" i="81"/>
  <c r="CB185" i="81"/>
  <c r="D186" i="81"/>
  <c r="E186" i="81"/>
  <c r="F186" i="81"/>
  <c r="G186" i="81"/>
  <c r="H186" i="81"/>
  <c r="I186" i="81"/>
  <c r="J186" i="81"/>
  <c r="K186" i="81"/>
  <c r="L186" i="81"/>
  <c r="M186" i="81"/>
  <c r="N186" i="81"/>
  <c r="O186" i="81"/>
  <c r="P186" i="81"/>
  <c r="Q186" i="81"/>
  <c r="R186" i="81"/>
  <c r="S186" i="81"/>
  <c r="T186" i="81"/>
  <c r="U186" i="81"/>
  <c r="V186" i="81"/>
  <c r="W186" i="81"/>
  <c r="X186" i="81"/>
  <c r="Y186" i="81"/>
  <c r="Z186" i="81"/>
  <c r="AA186" i="81"/>
  <c r="AB186" i="81"/>
  <c r="AC186" i="81"/>
  <c r="AB185" i="82" s="1"/>
  <c r="AD186" i="81"/>
  <c r="AE186" i="81"/>
  <c r="AF186" i="81"/>
  <c r="AE185" i="82" s="1"/>
  <c r="AG186" i="81"/>
  <c r="AH186" i="81"/>
  <c r="AI186" i="81"/>
  <c r="AJ186" i="81"/>
  <c r="AK186" i="81"/>
  <c r="AL186" i="81"/>
  <c r="AM186" i="81"/>
  <c r="AL185" i="82" s="1"/>
  <c r="AN186" i="81"/>
  <c r="AO186" i="81"/>
  <c r="AP186" i="81"/>
  <c r="AQ186" i="81"/>
  <c r="AP185" i="82" s="1"/>
  <c r="AR186" i="81"/>
  <c r="AS186" i="81"/>
  <c r="AT186" i="81"/>
  <c r="AU186" i="81"/>
  <c r="AV186" i="81"/>
  <c r="AU185" i="82" s="1"/>
  <c r="AW186" i="81"/>
  <c r="AV185" i="82" s="1"/>
  <c r="AX186" i="81"/>
  <c r="AW185" i="82" s="1"/>
  <c r="AY186" i="81"/>
  <c r="AZ186" i="81"/>
  <c r="BA186" i="81"/>
  <c r="BB186" i="81"/>
  <c r="BC186" i="81"/>
  <c r="BD186" i="81"/>
  <c r="BH186" i="81"/>
  <c r="BI186" i="81"/>
  <c r="BJ186" i="81"/>
  <c r="BK186" i="81"/>
  <c r="BL186" i="81"/>
  <c r="BM186" i="81"/>
  <c r="BN186" i="81"/>
  <c r="BM185" i="82" s="1"/>
  <c r="BO186" i="81"/>
  <c r="BP186" i="81"/>
  <c r="BQ186" i="81"/>
  <c r="BR186" i="81"/>
  <c r="BS186" i="81"/>
  <c r="BT186" i="81"/>
  <c r="BU186" i="81"/>
  <c r="BV186" i="81"/>
  <c r="BW186" i="81"/>
  <c r="BX186" i="81"/>
  <c r="BY186" i="81"/>
  <c r="BZ186" i="81"/>
  <c r="CA186" i="81"/>
  <c r="CB186" i="81"/>
  <c r="D187" i="81"/>
  <c r="E187" i="81"/>
  <c r="F187" i="81"/>
  <c r="G187" i="81"/>
  <c r="H187" i="81"/>
  <c r="I187" i="81"/>
  <c r="J187" i="81"/>
  <c r="K187" i="81"/>
  <c r="L187" i="81"/>
  <c r="M187" i="81"/>
  <c r="N187" i="81"/>
  <c r="O187" i="81"/>
  <c r="P187" i="81"/>
  <c r="Q187" i="81"/>
  <c r="R187" i="81"/>
  <c r="S187" i="81"/>
  <c r="T187" i="81"/>
  <c r="U187" i="81"/>
  <c r="V187" i="81"/>
  <c r="W187" i="81"/>
  <c r="X187" i="81"/>
  <c r="Y187" i="81"/>
  <c r="Z187" i="81"/>
  <c r="AA187" i="81"/>
  <c r="AB187" i="81"/>
  <c r="AC187" i="81"/>
  <c r="AB186" i="82" s="1"/>
  <c r="AD187" i="81"/>
  <c r="AE187" i="81"/>
  <c r="AF187" i="81"/>
  <c r="AE186" i="82" s="1"/>
  <c r="AG187" i="81"/>
  <c r="AH187" i="81"/>
  <c r="AI187" i="81"/>
  <c r="AJ187" i="81"/>
  <c r="AK187" i="81"/>
  <c r="AL187" i="81"/>
  <c r="AM187" i="81"/>
  <c r="AL186" i="82" s="1"/>
  <c r="AN187" i="81"/>
  <c r="AO187" i="81"/>
  <c r="AP187" i="81"/>
  <c r="AQ187" i="81"/>
  <c r="AR187" i="81"/>
  <c r="AS187" i="81"/>
  <c r="AT187" i="81"/>
  <c r="AU187" i="81"/>
  <c r="AV187" i="81"/>
  <c r="AW187" i="81"/>
  <c r="AX187" i="81"/>
  <c r="AW186" i="82" s="1"/>
  <c r="AY187" i="81"/>
  <c r="AZ187" i="81"/>
  <c r="BA187" i="81"/>
  <c r="BB187" i="81"/>
  <c r="BC187" i="81"/>
  <c r="BD187" i="81"/>
  <c r="BH187" i="81"/>
  <c r="BI187" i="81"/>
  <c r="BJ187" i="81"/>
  <c r="BK187" i="81"/>
  <c r="BL187" i="81"/>
  <c r="BM187" i="81"/>
  <c r="BN187" i="81"/>
  <c r="BO187" i="81"/>
  <c r="BP187" i="81"/>
  <c r="BQ187" i="81"/>
  <c r="BR187" i="81"/>
  <c r="BS187" i="81"/>
  <c r="BT187" i="81"/>
  <c r="BU187" i="81"/>
  <c r="BV187" i="81"/>
  <c r="BW187" i="81"/>
  <c r="BX187" i="81"/>
  <c r="BY187" i="81"/>
  <c r="BZ187" i="81"/>
  <c r="CA187" i="81"/>
  <c r="CB187" i="81"/>
  <c r="D188" i="81"/>
  <c r="E188" i="81"/>
  <c r="F188" i="81"/>
  <c r="G188" i="81"/>
  <c r="H188" i="81"/>
  <c r="I188" i="81"/>
  <c r="J188" i="81"/>
  <c r="K188" i="81"/>
  <c r="L188" i="81"/>
  <c r="M188" i="81"/>
  <c r="N188" i="81"/>
  <c r="O188" i="81"/>
  <c r="P188" i="81"/>
  <c r="Q188" i="81"/>
  <c r="R188" i="81"/>
  <c r="S188" i="81"/>
  <c r="T188" i="81"/>
  <c r="U188" i="81"/>
  <c r="V188" i="81"/>
  <c r="W188" i="81"/>
  <c r="X188" i="81"/>
  <c r="Y188" i="81"/>
  <c r="Z188" i="81"/>
  <c r="AA188" i="81"/>
  <c r="Z187" i="82" s="1"/>
  <c r="AB188" i="81"/>
  <c r="AC188" i="81"/>
  <c r="AB187" i="82" s="1"/>
  <c r="AD188" i="81"/>
  <c r="AE188" i="81"/>
  <c r="AF188" i="81"/>
  <c r="AG188" i="81"/>
  <c r="AH188" i="81"/>
  <c r="AI188" i="81"/>
  <c r="AJ188" i="81"/>
  <c r="AK188" i="81"/>
  <c r="AL188" i="81"/>
  <c r="AM188" i="81"/>
  <c r="AL187" i="82" s="1"/>
  <c r="AN188" i="81"/>
  <c r="AO188" i="81"/>
  <c r="AP188" i="81"/>
  <c r="AQ188" i="81"/>
  <c r="AR188" i="81"/>
  <c r="AS188" i="81"/>
  <c r="AT188" i="81"/>
  <c r="AU188" i="81"/>
  <c r="AV188" i="81"/>
  <c r="AW188" i="81"/>
  <c r="AX188" i="81"/>
  <c r="AY188" i="81"/>
  <c r="AZ188" i="81"/>
  <c r="BA188" i="81"/>
  <c r="AZ187" i="82" s="1"/>
  <c r="BB188" i="81"/>
  <c r="BC188" i="81"/>
  <c r="BD188" i="81"/>
  <c r="BH188" i="81"/>
  <c r="BI188" i="81"/>
  <c r="BJ188" i="81"/>
  <c r="BK188" i="81"/>
  <c r="BL188" i="81"/>
  <c r="BM188" i="81"/>
  <c r="BN188" i="81"/>
  <c r="BO188" i="81"/>
  <c r="BP188" i="81"/>
  <c r="BQ188" i="81"/>
  <c r="BR188" i="81"/>
  <c r="BS188" i="81"/>
  <c r="BT188" i="81"/>
  <c r="BU188" i="81"/>
  <c r="BV188" i="81"/>
  <c r="BW188" i="81"/>
  <c r="BX188" i="81"/>
  <c r="BY188" i="81"/>
  <c r="BZ188" i="81"/>
  <c r="CA188" i="81"/>
  <c r="CB188" i="81"/>
  <c r="D189" i="81"/>
  <c r="E189" i="81"/>
  <c r="F189" i="81"/>
  <c r="G189" i="81"/>
  <c r="H189" i="81"/>
  <c r="I189" i="81"/>
  <c r="J189" i="81"/>
  <c r="K189" i="81"/>
  <c r="L189" i="81"/>
  <c r="M189" i="81"/>
  <c r="N189" i="81"/>
  <c r="O189" i="81"/>
  <c r="P189" i="81"/>
  <c r="Q189" i="81"/>
  <c r="R189" i="81"/>
  <c r="S189" i="81"/>
  <c r="T189" i="81"/>
  <c r="U189" i="81"/>
  <c r="V189" i="81"/>
  <c r="W189" i="81"/>
  <c r="X189" i="81"/>
  <c r="Y189" i="81"/>
  <c r="Z189" i="81"/>
  <c r="AA189" i="81"/>
  <c r="Z188" i="82" s="1"/>
  <c r="AB189" i="81"/>
  <c r="AC189" i="81"/>
  <c r="AD189" i="81"/>
  <c r="AE189" i="81"/>
  <c r="AF189" i="81"/>
  <c r="AE188" i="82" s="1"/>
  <c r="AG189" i="81"/>
  <c r="AH189" i="81"/>
  <c r="AI189" i="81"/>
  <c r="AJ189" i="81"/>
  <c r="AK189" i="81"/>
  <c r="AL189" i="81"/>
  <c r="AM189" i="81"/>
  <c r="AN189" i="81"/>
  <c r="AO189" i="81"/>
  <c r="AP189" i="81"/>
  <c r="AQ189" i="81"/>
  <c r="AR189" i="81"/>
  <c r="AS189" i="81"/>
  <c r="AT189" i="81"/>
  <c r="AU189" i="81"/>
  <c r="AV189" i="81"/>
  <c r="AU188" i="82" s="1"/>
  <c r="AW189" i="81"/>
  <c r="AV188" i="82" s="1"/>
  <c r="AX189" i="81"/>
  <c r="AY189" i="81"/>
  <c r="AZ189" i="81"/>
  <c r="AY188" i="82" s="1"/>
  <c r="BA189" i="81"/>
  <c r="BB189" i="81"/>
  <c r="BC189" i="81"/>
  <c r="BD189" i="81"/>
  <c r="BH189" i="81"/>
  <c r="BI189" i="81"/>
  <c r="BJ189" i="81"/>
  <c r="BK189" i="81"/>
  <c r="BL189" i="81"/>
  <c r="BM189" i="81"/>
  <c r="BN189" i="81"/>
  <c r="BO189" i="81"/>
  <c r="BP189" i="81"/>
  <c r="BQ189" i="81"/>
  <c r="BR189" i="81"/>
  <c r="BS189" i="81"/>
  <c r="BT189" i="81"/>
  <c r="BU189" i="81"/>
  <c r="BV189" i="81"/>
  <c r="BU188" i="82" s="1"/>
  <c r="BW189" i="81"/>
  <c r="BV188" i="82" s="1"/>
  <c r="BX189" i="81"/>
  <c r="BY189" i="81"/>
  <c r="BZ189" i="81"/>
  <c r="CA189" i="81"/>
  <c r="CB189" i="81"/>
  <c r="D190" i="81"/>
  <c r="E190" i="81"/>
  <c r="F190" i="81"/>
  <c r="G190" i="81"/>
  <c r="H190" i="81"/>
  <c r="I190" i="81"/>
  <c r="J190" i="81"/>
  <c r="K190" i="81"/>
  <c r="L190" i="81"/>
  <c r="M190" i="81"/>
  <c r="N190" i="81"/>
  <c r="O190" i="81"/>
  <c r="P190" i="81"/>
  <c r="Q190" i="81"/>
  <c r="R190" i="81"/>
  <c r="S190" i="81"/>
  <c r="T190" i="81"/>
  <c r="U190" i="81"/>
  <c r="V190" i="81"/>
  <c r="W190" i="81"/>
  <c r="X190" i="81"/>
  <c r="Y190" i="81"/>
  <c r="Z190" i="81"/>
  <c r="AA190" i="81"/>
  <c r="Z189" i="82" s="1"/>
  <c r="AB190" i="81"/>
  <c r="AC190" i="81"/>
  <c r="AB189" i="82" s="1"/>
  <c r="AD190" i="81"/>
  <c r="AE190" i="81"/>
  <c r="AF190" i="81"/>
  <c r="AG190" i="81"/>
  <c r="AH190" i="81"/>
  <c r="AI190" i="81"/>
  <c r="AJ190" i="81"/>
  <c r="AK190" i="81"/>
  <c r="AL190" i="81"/>
  <c r="AM190" i="81"/>
  <c r="AL189" i="82" s="1"/>
  <c r="AN190" i="81"/>
  <c r="AO190" i="81"/>
  <c r="AP190" i="81"/>
  <c r="AQ190" i="81"/>
  <c r="AP189" i="82" s="1"/>
  <c r="AR190" i="81"/>
  <c r="AS190" i="81"/>
  <c r="AT190" i="81"/>
  <c r="AU190" i="81"/>
  <c r="AV190" i="81"/>
  <c r="AW190" i="81"/>
  <c r="AV189" i="82" s="1"/>
  <c r="AX190" i="81"/>
  <c r="AY190" i="81"/>
  <c r="AZ190" i="81"/>
  <c r="BA190" i="81"/>
  <c r="AZ189" i="82" s="1"/>
  <c r="BB190" i="81"/>
  <c r="BC190" i="81"/>
  <c r="BD190" i="81"/>
  <c r="BH190" i="81"/>
  <c r="BI190" i="81"/>
  <c r="BJ190" i="81"/>
  <c r="BK190" i="81"/>
  <c r="BL190" i="81"/>
  <c r="BM190" i="81"/>
  <c r="BN190" i="81"/>
  <c r="BO190" i="81"/>
  <c r="BP190" i="81"/>
  <c r="BQ190" i="81"/>
  <c r="BR190" i="81"/>
  <c r="BS190" i="81"/>
  <c r="BT190" i="81"/>
  <c r="BS189" i="82" s="1"/>
  <c r="BU190" i="81"/>
  <c r="BV190" i="81"/>
  <c r="BW190" i="81"/>
  <c r="BX190" i="81"/>
  <c r="BY190" i="81"/>
  <c r="BZ190" i="81"/>
  <c r="CA190" i="81"/>
  <c r="CB190" i="81"/>
  <c r="D191" i="81"/>
  <c r="E191" i="81"/>
  <c r="F191" i="81"/>
  <c r="G191" i="81"/>
  <c r="H191" i="81"/>
  <c r="I191" i="81"/>
  <c r="J191" i="81"/>
  <c r="K191" i="81"/>
  <c r="L191" i="81"/>
  <c r="M191" i="81"/>
  <c r="N191" i="81"/>
  <c r="O191" i="81"/>
  <c r="P191" i="81"/>
  <c r="Q191" i="81"/>
  <c r="R191" i="81"/>
  <c r="S191" i="81"/>
  <c r="T191" i="81"/>
  <c r="U191" i="81"/>
  <c r="V191" i="81"/>
  <c r="W191" i="81"/>
  <c r="X191" i="81"/>
  <c r="Y191" i="81"/>
  <c r="Z191" i="81"/>
  <c r="AA191" i="81"/>
  <c r="AB191" i="81"/>
  <c r="AC191" i="81"/>
  <c r="AD191" i="81"/>
  <c r="AE191" i="81"/>
  <c r="AF191" i="81"/>
  <c r="AG191" i="81"/>
  <c r="AH191" i="81"/>
  <c r="AI191" i="81"/>
  <c r="AJ191" i="81"/>
  <c r="AK191" i="81"/>
  <c r="AL191" i="81"/>
  <c r="AM191" i="81"/>
  <c r="AN191" i="81"/>
  <c r="AO191" i="81"/>
  <c r="AP191" i="81"/>
  <c r="AQ191" i="81"/>
  <c r="AR191" i="81"/>
  <c r="AS191" i="81"/>
  <c r="AT191" i="81"/>
  <c r="AU191" i="81"/>
  <c r="AV191" i="81"/>
  <c r="AW191" i="81"/>
  <c r="AV190" i="82" s="1"/>
  <c r="AX191" i="81"/>
  <c r="AY191" i="81"/>
  <c r="AZ191" i="81"/>
  <c r="BA191" i="81"/>
  <c r="BB191" i="81"/>
  <c r="BC191" i="81"/>
  <c r="BD191" i="81"/>
  <c r="BH191" i="81"/>
  <c r="BI191" i="81"/>
  <c r="BJ191" i="81"/>
  <c r="BK191" i="81"/>
  <c r="BL191" i="81"/>
  <c r="BM191" i="81"/>
  <c r="BN191" i="81"/>
  <c r="BO191" i="81"/>
  <c r="BP191" i="81"/>
  <c r="BQ191" i="81"/>
  <c r="BR191" i="81"/>
  <c r="BS191" i="81"/>
  <c r="BT191" i="81"/>
  <c r="BU191" i="81"/>
  <c r="BV191" i="81"/>
  <c r="BW191" i="81"/>
  <c r="BV190" i="82" s="1"/>
  <c r="BX191" i="81"/>
  <c r="BY191" i="81"/>
  <c r="BZ191" i="81"/>
  <c r="CA191" i="81"/>
  <c r="CB191" i="81"/>
  <c r="D192" i="81"/>
  <c r="E192" i="81"/>
  <c r="F192" i="81"/>
  <c r="G192" i="81"/>
  <c r="H192" i="81"/>
  <c r="I192" i="81"/>
  <c r="J192" i="81"/>
  <c r="K192" i="81"/>
  <c r="L192" i="81"/>
  <c r="M192" i="81"/>
  <c r="N192" i="81"/>
  <c r="O192" i="81"/>
  <c r="P192" i="81"/>
  <c r="Q192" i="81"/>
  <c r="R192" i="81"/>
  <c r="S192" i="81"/>
  <c r="T192" i="81"/>
  <c r="U192" i="81"/>
  <c r="V192" i="81"/>
  <c r="W192" i="81"/>
  <c r="X192" i="81"/>
  <c r="Y192" i="81"/>
  <c r="Z192" i="81"/>
  <c r="AA192" i="81"/>
  <c r="AB192" i="81"/>
  <c r="AC192" i="81"/>
  <c r="AD192" i="81"/>
  <c r="AE192" i="81"/>
  <c r="AF192" i="81"/>
  <c r="AG192" i="81"/>
  <c r="AH192" i="81"/>
  <c r="AI192" i="81"/>
  <c r="AJ192" i="81"/>
  <c r="AK192" i="81"/>
  <c r="AL192" i="81"/>
  <c r="AM192" i="81"/>
  <c r="AN192" i="81"/>
  <c r="AO192" i="81"/>
  <c r="AP192" i="81"/>
  <c r="AQ192" i="81"/>
  <c r="AR192" i="81"/>
  <c r="AS192" i="81"/>
  <c r="AT192" i="81"/>
  <c r="AU192" i="81"/>
  <c r="AV192" i="81"/>
  <c r="AW192" i="81"/>
  <c r="AV191" i="82" s="1"/>
  <c r="AX192" i="81"/>
  <c r="AY192" i="81"/>
  <c r="AZ192" i="81"/>
  <c r="BA192" i="81"/>
  <c r="BB192" i="81"/>
  <c r="BC192" i="81"/>
  <c r="BD192" i="81"/>
  <c r="BH192" i="81"/>
  <c r="BI192" i="81"/>
  <c r="BJ192" i="81"/>
  <c r="BK192" i="81"/>
  <c r="BL192" i="81"/>
  <c r="BM192" i="81"/>
  <c r="BN192" i="81"/>
  <c r="BO192" i="81"/>
  <c r="BP192" i="81"/>
  <c r="BQ192" i="81"/>
  <c r="BR192" i="81"/>
  <c r="BS192" i="81"/>
  <c r="BT192" i="81"/>
  <c r="BU192" i="81"/>
  <c r="BV192" i="81"/>
  <c r="BW192" i="81"/>
  <c r="BX192" i="81"/>
  <c r="BY192" i="81"/>
  <c r="BZ192" i="81"/>
  <c r="CA192" i="81"/>
  <c r="CB192" i="81"/>
  <c r="D193" i="81"/>
  <c r="E193" i="81"/>
  <c r="F193" i="81"/>
  <c r="G193" i="81"/>
  <c r="H193" i="81"/>
  <c r="I193" i="81"/>
  <c r="J193" i="81"/>
  <c r="K193" i="81"/>
  <c r="L193" i="81"/>
  <c r="M193" i="81"/>
  <c r="N193" i="81"/>
  <c r="O193" i="81"/>
  <c r="P193" i="81"/>
  <c r="Q193" i="81"/>
  <c r="R193" i="81"/>
  <c r="S193" i="81"/>
  <c r="T193" i="81"/>
  <c r="U193" i="81"/>
  <c r="V193" i="81"/>
  <c r="W193" i="81"/>
  <c r="X193" i="81"/>
  <c r="Y193" i="81"/>
  <c r="Z193" i="81"/>
  <c r="AA193" i="81"/>
  <c r="AB193" i="81"/>
  <c r="AC193" i="81"/>
  <c r="AD193" i="81"/>
  <c r="AE193" i="81"/>
  <c r="AF193" i="81"/>
  <c r="AG193" i="81"/>
  <c r="AH193" i="81"/>
  <c r="AI193" i="81"/>
  <c r="AJ193" i="81"/>
  <c r="AK193" i="81"/>
  <c r="AL193" i="81"/>
  <c r="AM193" i="81"/>
  <c r="AN193" i="81"/>
  <c r="AO193" i="81"/>
  <c r="AP193" i="81"/>
  <c r="AQ193" i="81"/>
  <c r="AR193" i="81"/>
  <c r="AS193" i="81"/>
  <c r="AT193" i="81"/>
  <c r="AU193" i="81"/>
  <c r="AV193" i="81"/>
  <c r="AW193" i="81"/>
  <c r="AX193" i="81"/>
  <c r="AY193" i="81"/>
  <c r="AZ193" i="81"/>
  <c r="BA193" i="81"/>
  <c r="BB193" i="81"/>
  <c r="BC193" i="81"/>
  <c r="BD193" i="81"/>
  <c r="BH193" i="81"/>
  <c r="BI193" i="81"/>
  <c r="BJ193" i="81"/>
  <c r="BK193" i="81"/>
  <c r="BL193" i="81"/>
  <c r="BM193" i="81"/>
  <c r="BN193" i="81"/>
  <c r="BO193" i="81"/>
  <c r="BP193" i="81"/>
  <c r="BQ193" i="81"/>
  <c r="BR193" i="81"/>
  <c r="BS193" i="81"/>
  <c r="BT193" i="81"/>
  <c r="BU193" i="81"/>
  <c r="BV193" i="81"/>
  <c r="BW193" i="81"/>
  <c r="BX193" i="81"/>
  <c r="BY193" i="81"/>
  <c r="BZ193" i="81"/>
  <c r="CA193" i="81"/>
  <c r="CB193" i="81"/>
  <c r="D194" i="81"/>
  <c r="E194" i="81"/>
  <c r="F194" i="81"/>
  <c r="G194" i="81"/>
  <c r="H194" i="81"/>
  <c r="I194" i="81"/>
  <c r="J194" i="81"/>
  <c r="K194" i="81"/>
  <c r="L194" i="81"/>
  <c r="M194" i="81"/>
  <c r="N194" i="81"/>
  <c r="O194" i="81"/>
  <c r="P194" i="81"/>
  <c r="Q194" i="81"/>
  <c r="R194" i="81"/>
  <c r="S194" i="81"/>
  <c r="T194" i="81"/>
  <c r="U194" i="81"/>
  <c r="V194" i="81"/>
  <c r="W194" i="81"/>
  <c r="X194" i="81"/>
  <c r="Y194" i="81"/>
  <c r="Z194" i="81"/>
  <c r="AA194" i="81"/>
  <c r="AB194" i="81"/>
  <c r="AC194" i="81"/>
  <c r="AD194" i="81"/>
  <c r="AE194" i="81"/>
  <c r="AF194" i="81"/>
  <c r="AG194" i="81"/>
  <c r="AH194" i="81"/>
  <c r="AI194" i="81"/>
  <c r="AJ194" i="81"/>
  <c r="AK194" i="81"/>
  <c r="AL194" i="81"/>
  <c r="AM194" i="81"/>
  <c r="AN194" i="81"/>
  <c r="AO194" i="81"/>
  <c r="AP194" i="81"/>
  <c r="AQ194" i="81"/>
  <c r="AR194" i="81"/>
  <c r="AS194" i="81"/>
  <c r="AT194" i="81"/>
  <c r="AU194" i="81"/>
  <c r="AV194" i="81"/>
  <c r="AW194" i="81"/>
  <c r="AX194" i="81"/>
  <c r="AY194" i="81"/>
  <c r="AZ194" i="81"/>
  <c r="BA194" i="81"/>
  <c r="BB194" i="81"/>
  <c r="BC194" i="81"/>
  <c r="BD194" i="81"/>
  <c r="BH194" i="81"/>
  <c r="BI194" i="81"/>
  <c r="BJ194" i="81"/>
  <c r="BK194" i="81"/>
  <c r="BL194" i="81"/>
  <c r="BM194" i="81"/>
  <c r="BN194" i="81"/>
  <c r="BO194" i="81"/>
  <c r="BP194" i="81"/>
  <c r="BQ194" i="81"/>
  <c r="BR194" i="81"/>
  <c r="BS194" i="81"/>
  <c r="BT194" i="81"/>
  <c r="BU194" i="81"/>
  <c r="BV194" i="81"/>
  <c r="BW194" i="81"/>
  <c r="BX194" i="81"/>
  <c r="BY194" i="81"/>
  <c r="BZ194" i="81"/>
  <c r="CA194" i="81"/>
  <c r="CB194" i="81"/>
  <c r="D2" i="81"/>
  <c r="E2" i="81"/>
  <c r="F2" i="81"/>
  <c r="G2" i="81"/>
  <c r="H2" i="81"/>
  <c r="I2" i="81"/>
  <c r="J2" i="81"/>
  <c r="K2" i="81"/>
  <c r="L2" i="81"/>
  <c r="M2" i="81"/>
  <c r="N2" i="81"/>
  <c r="O2" i="81"/>
  <c r="P2" i="81"/>
  <c r="Q2" i="81"/>
  <c r="R2" i="81"/>
  <c r="S2" i="81"/>
  <c r="T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BW2" i="81"/>
  <c r="BX2" i="81"/>
  <c r="BY2" i="81"/>
  <c r="BZ2" i="81"/>
  <c r="CA2" i="81"/>
  <c r="CB2" i="81"/>
  <c r="C2" i="81"/>
  <c r="D2" i="78"/>
  <c r="E2" i="78"/>
  <c r="F2" i="78"/>
  <c r="G2" i="78"/>
  <c r="H2" i="78"/>
  <c r="I2" i="78"/>
  <c r="J2" i="78"/>
  <c r="K2" i="78"/>
  <c r="L2" i="78"/>
  <c r="M2" i="78"/>
  <c r="N2" i="78"/>
  <c r="O2" i="78"/>
  <c r="P2" i="78"/>
  <c r="Q2" i="78"/>
  <c r="R2" i="78"/>
  <c r="S2" i="78"/>
  <c r="T2" i="78"/>
  <c r="U2" i="78"/>
  <c r="V2" i="78"/>
  <c r="W2" i="78"/>
  <c r="X2" i="78"/>
  <c r="Y2" i="78"/>
  <c r="Z2" i="78"/>
  <c r="AA2" i="78"/>
  <c r="AB2" i="78"/>
  <c r="AC2" i="78"/>
  <c r="AD2" i="78"/>
  <c r="AE2" i="78"/>
  <c r="AF2" i="78"/>
  <c r="AG2" i="78"/>
  <c r="AH2" i="78"/>
  <c r="AI2" i="78"/>
  <c r="AJ2" i="78"/>
  <c r="AK2" i="78"/>
  <c r="AL2" i="78"/>
  <c r="AM2" i="78"/>
  <c r="AN2" i="78"/>
  <c r="AO2" i="78"/>
  <c r="AP2" i="78"/>
  <c r="AQ2" i="78"/>
  <c r="AR2" i="78"/>
  <c r="AS2" i="78"/>
  <c r="AT2" i="78"/>
  <c r="AU2" i="78"/>
  <c r="AV2" i="78"/>
  <c r="AW2" i="78"/>
  <c r="AX2" i="78"/>
  <c r="AY2" i="78"/>
  <c r="AZ2" i="78"/>
  <c r="BA2" i="78"/>
  <c r="BB2" i="78"/>
  <c r="BC2" i="78"/>
  <c r="BD2" i="78"/>
  <c r="BE2" i="78"/>
  <c r="BF2" i="78"/>
  <c r="BG2" i="78"/>
  <c r="BH2" i="78"/>
  <c r="BI2" i="78"/>
  <c r="BJ2" i="78"/>
  <c r="BK2" i="78"/>
  <c r="BL2" i="78"/>
  <c r="BM2" i="78"/>
  <c r="BN2" i="78"/>
  <c r="BO2" i="78"/>
  <c r="BP2" i="78"/>
  <c r="BQ2" i="78"/>
  <c r="BR2" i="78"/>
  <c r="BS2" i="78"/>
  <c r="BT2" i="78"/>
  <c r="BU2" i="78"/>
  <c r="BV2" i="78"/>
  <c r="BW2" i="78"/>
  <c r="BX2" i="78"/>
  <c r="BY2" i="78"/>
  <c r="BZ2" i="78"/>
  <c r="CA2" i="78"/>
  <c r="CB2" i="78"/>
  <c r="D3" i="78"/>
  <c r="D3" i="81" s="1"/>
  <c r="C2" i="82" s="1"/>
  <c r="E3" i="78"/>
  <c r="E3" i="81" s="1"/>
  <c r="D2" i="82" s="1"/>
  <c r="F3" i="78"/>
  <c r="F3" i="81" s="1"/>
  <c r="E2" i="82" s="1"/>
  <c r="G3" i="78"/>
  <c r="G3" i="81" s="1"/>
  <c r="F2" i="82" s="1"/>
  <c r="H3" i="78"/>
  <c r="H3" i="81" s="1"/>
  <c r="G2" i="82" s="1"/>
  <c r="I3" i="78"/>
  <c r="I3" i="81" s="1"/>
  <c r="H2" i="82" s="1"/>
  <c r="J3" i="78"/>
  <c r="J3" i="81" s="1"/>
  <c r="I2" i="82" s="1"/>
  <c r="K3" i="78"/>
  <c r="K3" i="81" s="1"/>
  <c r="J2" i="82" s="1"/>
  <c r="L3" i="78"/>
  <c r="L3" i="81" s="1"/>
  <c r="K2" i="82" s="1"/>
  <c r="M3" i="78"/>
  <c r="M3" i="81" s="1"/>
  <c r="L2" i="82" s="1"/>
  <c r="N3" i="78"/>
  <c r="N3" i="81" s="1"/>
  <c r="M2" i="82" s="1"/>
  <c r="O3" i="78"/>
  <c r="O3" i="81" s="1"/>
  <c r="N2" i="82" s="1"/>
  <c r="P3" i="78"/>
  <c r="P3" i="81" s="1"/>
  <c r="O2" i="82" s="1"/>
  <c r="Q3" i="78"/>
  <c r="Q3" i="81" s="1"/>
  <c r="P2" i="82" s="1"/>
  <c r="R3" i="78"/>
  <c r="R3" i="81" s="1"/>
  <c r="Q2" i="82" s="1"/>
  <c r="S3" i="78"/>
  <c r="S3" i="81" s="1"/>
  <c r="R2" i="82" s="1"/>
  <c r="T3" i="78"/>
  <c r="T3" i="81" s="1"/>
  <c r="S2" i="82" s="1"/>
  <c r="U3" i="78"/>
  <c r="U3" i="81" s="1"/>
  <c r="T2" i="82" s="1"/>
  <c r="V3" i="78"/>
  <c r="V3" i="81" s="1"/>
  <c r="U2" i="82" s="1"/>
  <c r="W3" i="78"/>
  <c r="W3" i="81" s="1"/>
  <c r="V2" i="82" s="1"/>
  <c r="X3" i="78"/>
  <c r="X3" i="81" s="1"/>
  <c r="W2" i="82" s="1"/>
  <c r="Y3" i="78"/>
  <c r="Y3" i="81" s="1"/>
  <c r="X2" i="82" s="1"/>
  <c r="Z3" i="78"/>
  <c r="Z3" i="81" s="1"/>
  <c r="Y2" i="82" s="1"/>
  <c r="AA3" i="78"/>
  <c r="AA3" i="81" s="1"/>
  <c r="Z2" i="82" s="1"/>
  <c r="AB3" i="78"/>
  <c r="AB3" i="81" s="1"/>
  <c r="AA2" i="82" s="1"/>
  <c r="AC3" i="78"/>
  <c r="AC3" i="81" s="1"/>
  <c r="AB2" i="82" s="1"/>
  <c r="AD3" i="78"/>
  <c r="AD3" i="81" s="1"/>
  <c r="AC2" i="82" s="1"/>
  <c r="AE3" i="78"/>
  <c r="AE3" i="81" s="1"/>
  <c r="AD2" i="82" s="1"/>
  <c r="AF3" i="78"/>
  <c r="AF3" i="81" s="1"/>
  <c r="AE2" i="82" s="1"/>
  <c r="AG3" i="78"/>
  <c r="AG3" i="81" s="1"/>
  <c r="AF2" i="82" s="1"/>
  <c r="AH3" i="78"/>
  <c r="AH3" i="81" s="1"/>
  <c r="AG2" i="82" s="1"/>
  <c r="AI3" i="78"/>
  <c r="AI3" i="81" s="1"/>
  <c r="AH2" i="82" s="1"/>
  <c r="AJ3" i="78"/>
  <c r="AJ3" i="81" s="1"/>
  <c r="AI2" i="82" s="1"/>
  <c r="AK3" i="78"/>
  <c r="AK3" i="81" s="1"/>
  <c r="AJ2" i="82" s="1"/>
  <c r="AL3" i="78"/>
  <c r="AL3" i="81" s="1"/>
  <c r="AK2" i="82" s="1"/>
  <c r="AM3" i="78"/>
  <c r="AM3" i="81" s="1"/>
  <c r="AL2" i="82" s="1"/>
  <c r="AN3" i="78"/>
  <c r="AN3" i="81" s="1"/>
  <c r="AM2" i="82" s="1"/>
  <c r="AO3" i="78"/>
  <c r="AO3" i="81" s="1"/>
  <c r="AN2" i="82" s="1"/>
  <c r="AP3" i="78"/>
  <c r="AP3" i="81" s="1"/>
  <c r="AO2" i="82" s="1"/>
  <c r="AQ3" i="78"/>
  <c r="AQ3" i="81" s="1"/>
  <c r="AP2" i="82" s="1"/>
  <c r="AR3" i="78"/>
  <c r="AR3" i="81" s="1"/>
  <c r="AQ2" i="82" s="1"/>
  <c r="AS3" i="78"/>
  <c r="AS3" i="81" s="1"/>
  <c r="AR2" i="82" s="1"/>
  <c r="AT3" i="78"/>
  <c r="AT3" i="81" s="1"/>
  <c r="AS2" i="82" s="1"/>
  <c r="AU3" i="78"/>
  <c r="AU3" i="81" s="1"/>
  <c r="AT2" i="82" s="1"/>
  <c r="AV3" i="78"/>
  <c r="AV3" i="81" s="1"/>
  <c r="AU2" i="82" s="1"/>
  <c r="AW3" i="78"/>
  <c r="AW3" i="81" s="1"/>
  <c r="AV2" i="82" s="1"/>
  <c r="AX3" i="78"/>
  <c r="AX3" i="81" s="1"/>
  <c r="AW2" i="82" s="1"/>
  <c r="AY3" i="78"/>
  <c r="AY3" i="81" s="1"/>
  <c r="AX2" i="82" s="1"/>
  <c r="AZ3" i="78"/>
  <c r="AZ3" i="81" s="1"/>
  <c r="AY2" i="82" s="1"/>
  <c r="BA3" i="78"/>
  <c r="BA3" i="81" s="1"/>
  <c r="AZ2" i="82" s="1"/>
  <c r="BB3" i="78"/>
  <c r="BB3" i="81" s="1"/>
  <c r="BA2" i="82" s="1"/>
  <c r="BC3" i="78"/>
  <c r="BC3" i="81" s="1"/>
  <c r="BB2" i="82" s="1"/>
  <c r="BD3" i="78"/>
  <c r="BD3" i="81" s="1"/>
  <c r="BC2" i="82" s="1"/>
  <c r="BE3" i="78"/>
  <c r="BE3" i="81" s="1"/>
  <c r="BD2" i="82" s="1"/>
  <c r="BF3" i="78"/>
  <c r="BF3" i="81" s="1"/>
  <c r="BE2" i="82" s="1"/>
  <c r="BG3" i="78"/>
  <c r="BG3" i="81" s="1"/>
  <c r="BF2" i="82" s="1"/>
  <c r="BH3" i="78"/>
  <c r="BH3" i="81" s="1"/>
  <c r="BG2" i="82" s="1"/>
  <c r="BI3" i="78"/>
  <c r="BI3" i="81" s="1"/>
  <c r="BH2" i="82" s="1"/>
  <c r="BJ3" i="78"/>
  <c r="BJ3" i="81" s="1"/>
  <c r="BI2" i="82" s="1"/>
  <c r="BK3" i="78"/>
  <c r="BK3" i="81" s="1"/>
  <c r="BJ2" i="82" s="1"/>
  <c r="BL3" i="78"/>
  <c r="BL3" i="81" s="1"/>
  <c r="BK2" i="82" s="1"/>
  <c r="BM3" i="78"/>
  <c r="BM3" i="81" s="1"/>
  <c r="BL2" i="82" s="1"/>
  <c r="BN3" i="78"/>
  <c r="BN3" i="81" s="1"/>
  <c r="BM2" i="82" s="1"/>
  <c r="BO3" i="78"/>
  <c r="BO3" i="81" s="1"/>
  <c r="BN2" i="82" s="1"/>
  <c r="BP3" i="78"/>
  <c r="BP3" i="81" s="1"/>
  <c r="BO2" i="82" s="1"/>
  <c r="BQ3" i="78"/>
  <c r="BQ3" i="81" s="1"/>
  <c r="BP2" i="82" s="1"/>
  <c r="BR3" i="78"/>
  <c r="BR3" i="81" s="1"/>
  <c r="BQ2" i="82" s="1"/>
  <c r="BS3" i="78"/>
  <c r="BS3" i="81" s="1"/>
  <c r="BR2" i="82" s="1"/>
  <c r="BT3" i="78"/>
  <c r="BT3" i="81" s="1"/>
  <c r="BS2" i="82" s="1"/>
  <c r="BU3" i="78"/>
  <c r="BU3" i="81" s="1"/>
  <c r="BT2" i="82" s="1"/>
  <c r="BV3" i="78"/>
  <c r="BV3" i="81" s="1"/>
  <c r="BU2" i="82" s="1"/>
  <c r="BW3" i="78"/>
  <c r="BW3" i="81" s="1"/>
  <c r="BV2" i="82" s="1"/>
  <c r="BX3" i="78"/>
  <c r="BX3" i="81" s="1"/>
  <c r="BW2" i="82" s="1"/>
  <c r="BY3" i="78"/>
  <c r="BY3" i="81" s="1"/>
  <c r="BX2" i="82" s="1"/>
  <c r="BZ3" i="78"/>
  <c r="BZ3" i="81" s="1"/>
  <c r="CA3" i="78"/>
  <c r="CA3" i="81" s="1"/>
  <c r="CB3" i="78"/>
  <c r="CB3" i="81" s="1"/>
  <c r="BO191" i="82" l="1"/>
  <c r="BO187" i="82"/>
  <c r="BO183" i="82"/>
  <c r="BO179" i="82"/>
  <c r="BO175" i="82"/>
  <c r="BO171" i="82"/>
  <c r="BO167" i="82"/>
  <c r="BO163" i="82"/>
  <c r="BO159" i="82"/>
  <c r="BO155" i="82"/>
  <c r="BO151" i="82"/>
  <c r="BO147" i="82"/>
  <c r="BO143" i="82"/>
  <c r="BO139" i="82"/>
  <c r="BO135" i="82"/>
  <c r="BO131" i="82"/>
  <c r="BO127" i="82"/>
  <c r="BO123" i="82"/>
  <c r="BO119" i="82"/>
  <c r="BO115" i="82"/>
  <c r="BO111" i="82"/>
  <c r="BO107" i="82"/>
  <c r="BO103" i="82"/>
  <c r="BO99" i="82"/>
  <c r="BO95" i="82"/>
  <c r="BO91" i="82"/>
  <c r="BO87" i="82"/>
  <c r="BO83" i="82"/>
  <c r="BO79" i="82"/>
  <c r="BO75" i="82"/>
  <c r="BO71" i="82"/>
  <c r="BO67" i="82"/>
  <c r="BO63" i="82"/>
  <c r="BO59" i="82"/>
  <c r="BO55" i="82"/>
  <c r="BO51" i="82"/>
  <c r="BO47" i="82"/>
  <c r="BO43" i="82"/>
  <c r="BO39" i="82"/>
  <c r="BO35" i="82"/>
  <c r="BO31" i="82"/>
  <c r="BO27" i="82"/>
  <c r="BO23" i="82"/>
  <c r="BO19" i="82"/>
  <c r="BO15" i="82"/>
  <c r="BO11" i="82"/>
  <c r="BO7" i="82"/>
  <c r="BO3" i="82"/>
  <c r="BD127" i="82"/>
  <c r="BD169" i="82"/>
  <c r="BD43" i="82"/>
  <c r="BD136" i="82"/>
  <c r="BD53" i="82"/>
  <c r="BD164" i="82"/>
  <c r="BD38" i="82"/>
  <c r="BD113" i="82"/>
  <c r="BD89" i="82"/>
  <c r="BD35" i="82"/>
  <c r="BD128" i="82"/>
  <c r="BD181" i="82"/>
  <c r="BD132" i="82"/>
  <c r="BD59" i="82"/>
  <c r="BD81" i="82"/>
  <c r="BD65" i="82"/>
  <c r="BD79" i="82"/>
  <c r="BD120" i="82"/>
  <c r="BD165" i="82"/>
  <c r="BD108" i="82"/>
  <c r="BD134" i="82"/>
  <c r="BD41" i="82"/>
  <c r="BD97" i="82"/>
  <c r="BD104" i="82"/>
  <c r="BD178" i="82"/>
  <c r="BD129" i="82"/>
  <c r="BD78" i="82"/>
  <c r="BD139" i="82"/>
  <c r="BD182" i="82"/>
  <c r="BD40" i="82"/>
  <c r="BD162" i="82"/>
  <c r="BD172" i="82"/>
  <c r="BD70" i="82"/>
  <c r="BD75" i="82"/>
  <c r="BD160" i="82"/>
  <c r="BD32" i="82"/>
  <c r="BD138" i="82"/>
  <c r="BD46" i="82"/>
  <c r="BD67" i="82"/>
  <c r="BD152" i="82"/>
  <c r="BD119" i="82"/>
  <c r="BD34" i="82"/>
  <c r="BD144" i="82"/>
  <c r="W4" i="82"/>
  <c r="W5" i="82"/>
  <c r="W6" i="82"/>
  <c r="W7" i="82"/>
  <c r="W8" i="82"/>
  <c r="W9" i="82"/>
  <c r="W10" i="82"/>
  <c r="W14" i="82"/>
  <c r="W13" i="82"/>
  <c r="W15" i="82"/>
  <c r="W16" i="82"/>
  <c r="W17" i="82"/>
  <c r="W18" i="82"/>
  <c r="W19" i="82"/>
  <c r="W20" i="82"/>
  <c r="W11" i="82"/>
  <c r="W12" i="82"/>
  <c r="W21" i="82"/>
  <c r="W22" i="82"/>
  <c r="W23" i="82"/>
  <c r="W25" i="82"/>
  <c r="W29" i="82"/>
  <c r="W30" i="82"/>
  <c r="W31" i="82"/>
  <c r="W32" i="82"/>
  <c r="W33" i="82"/>
  <c r="W34" i="82"/>
  <c r="W24" i="82"/>
  <c r="W35" i="82"/>
  <c r="W26" i="82"/>
  <c r="W28" i="82"/>
  <c r="W36" i="82"/>
  <c r="W27" i="82"/>
  <c r="W37" i="82"/>
  <c r="W38" i="82"/>
  <c r="W39" i="82"/>
  <c r="W40" i="82"/>
  <c r="W41" i="82"/>
  <c r="W42" i="82"/>
  <c r="W43" i="82"/>
  <c r="W44" i="82"/>
  <c r="W45" i="82"/>
  <c r="W46" i="82"/>
  <c r="W47" i="82"/>
  <c r="W48" i="82"/>
  <c r="W49" i="82"/>
  <c r="W50" i="82"/>
  <c r="W51" i="82"/>
  <c r="W52" i="82"/>
  <c r="W53" i="82"/>
  <c r="W54" i="82"/>
  <c r="W55" i="82"/>
  <c r="W56" i="82"/>
  <c r="W57" i="82"/>
  <c r="W58" i="82"/>
  <c r="W63" i="82"/>
  <c r="W64" i="82"/>
  <c r="W65" i="82"/>
  <c r="W66" i="82"/>
  <c r="W67" i="82"/>
  <c r="W68" i="82"/>
  <c r="W69" i="82"/>
  <c r="W70" i="82"/>
  <c r="W71" i="82"/>
  <c r="W72" i="82"/>
  <c r="W59" i="82"/>
  <c r="W62" i="82"/>
  <c r="W60" i="82"/>
  <c r="W74" i="82"/>
  <c r="W75" i="82"/>
  <c r="W76" i="82"/>
  <c r="W77" i="82"/>
  <c r="W78" i="82"/>
  <c r="W79" i="82"/>
  <c r="W80" i="82"/>
  <c r="W61" i="82"/>
  <c r="W82" i="82"/>
  <c r="W83" i="82"/>
  <c r="W84" i="82"/>
  <c r="W89" i="82"/>
  <c r="W90" i="82"/>
  <c r="W91" i="82"/>
  <c r="W73" i="82"/>
  <c r="W81" i="82"/>
  <c r="W85" i="82"/>
  <c r="W86" i="82"/>
  <c r="W88" i="82"/>
  <c r="W87" i="82"/>
  <c r="W92" i="82"/>
  <c r="W93" i="82"/>
  <c r="W94" i="82"/>
  <c r="W95" i="82"/>
  <c r="W96" i="82"/>
  <c r="W101" i="82"/>
  <c r="W103" i="82"/>
  <c r="W99" i="82"/>
  <c r="W104" i="82"/>
  <c r="W105" i="82"/>
  <c r="W106" i="82"/>
  <c r="W107" i="82"/>
  <c r="W108" i="82"/>
  <c r="W109" i="82"/>
  <c r="W110" i="82"/>
  <c r="W111" i="82"/>
  <c r="W112" i="82"/>
  <c r="W113" i="82"/>
  <c r="W114" i="82"/>
  <c r="W115" i="82"/>
  <c r="W116" i="82"/>
  <c r="W100" i="82"/>
  <c r="W102" i="82"/>
  <c r="W98" i="82"/>
  <c r="W118" i="82"/>
  <c r="W119" i="82"/>
  <c r="W120" i="82"/>
  <c r="W121" i="82"/>
  <c r="W122" i="82"/>
  <c r="W97" i="82"/>
  <c r="W117" i="82"/>
  <c r="W123" i="82"/>
  <c r="W124" i="82"/>
  <c r="W125" i="82"/>
  <c r="W126" i="82"/>
  <c r="W127" i="82"/>
  <c r="W128" i="82"/>
  <c r="W129" i="82"/>
  <c r="W130" i="82"/>
  <c r="W131" i="82"/>
  <c r="W132" i="82"/>
  <c r="W133" i="82"/>
  <c r="W134" i="82"/>
  <c r="W135" i="82"/>
  <c r="W136" i="82"/>
  <c r="W137" i="82"/>
  <c r="W138" i="82"/>
  <c r="W139" i="82"/>
  <c r="W140" i="82"/>
  <c r="W141" i="82"/>
  <c r="W142" i="82"/>
  <c r="W143" i="82"/>
  <c r="W144" i="82"/>
  <c r="W145" i="82"/>
  <c r="W146" i="82"/>
  <c r="W161" i="82"/>
  <c r="W162" i="82"/>
  <c r="W163" i="82"/>
  <c r="W147" i="82"/>
  <c r="W148" i="82"/>
  <c r="W149" i="82"/>
  <c r="W150" i="82"/>
  <c r="W151" i="82"/>
  <c r="W152" i="82"/>
  <c r="W153" i="82"/>
  <c r="W154" i="82"/>
  <c r="W155" i="82"/>
  <c r="W156" i="82"/>
  <c r="W160" i="82"/>
  <c r="W164" i="82"/>
  <c r="W165" i="82"/>
  <c r="W166" i="82"/>
  <c r="W167" i="82"/>
  <c r="W168" i="82"/>
  <c r="W169" i="82"/>
  <c r="W159" i="82"/>
  <c r="W170" i="82"/>
  <c r="W171" i="82"/>
  <c r="W172" i="82"/>
  <c r="W173" i="82"/>
  <c r="W174" i="82"/>
  <c r="W175" i="82"/>
  <c r="W176" i="82"/>
  <c r="W177" i="82"/>
  <c r="W178" i="82"/>
  <c r="W179" i="82"/>
  <c r="W180" i="82"/>
  <c r="W181" i="82"/>
  <c r="W157" i="82"/>
  <c r="W183" i="82"/>
  <c r="W188" i="82"/>
  <c r="W3" i="82"/>
  <c r="W193" i="82"/>
  <c r="W184" i="82"/>
  <c r="W187" i="82"/>
  <c r="W189" i="82"/>
  <c r="W190" i="82"/>
  <c r="W191" i="82"/>
  <c r="W192" i="82"/>
  <c r="W182" i="82"/>
  <c r="W185" i="82"/>
  <c r="W186" i="82"/>
  <c r="W158" i="82"/>
  <c r="BR4" i="82"/>
  <c r="BR5" i="82"/>
  <c r="BR6" i="82"/>
  <c r="BR7" i="82"/>
  <c r="BR8" i="82"/>
  <c r="BR9" i="82"/>
  <c r="BR10" i="82"/>
  <c r="BR11" i="82"/>
  <c r="BR12" i="82"/>
  <c r="BR13" i="82"/>
  <c r="BR19" i="82"/>
  <c r="BR17" i="82"/>
  <c r="BR21" i="82"/>
  <c r="BR22" i="82"/>
  <c r="BR23" i="82"/>
  <c r="BR24" i="82"/>
  <c r="BR25" i="82"/>
  <c r="BR14" i="82"/>
  <c r="BR18" i="82"/>
  <c r="BR26" i="82"/>
  <c r="BR27" i="82"/>
  <c r="BR15" i="82"/>
  <c r="BR16" i="82"/>
  <c r="BR20" i="82"/>
  <c r="BR30" i="82"/>
  <c r="BR34" i="82"/>
  <c r="BR28" i="82"/>
  <c r="BR33" i="82"/>
  <c r="BR29" i="82"/>
  <c r="BR31" i="82"/>
  <c r="BR36" i="82"/>
  <c r="BR37" i="82"/>
  <c r="BR38" i="82"/>
  <c r="BR39" i="82"/>
  <c r="BR40" i="82"/>
  <c r="BR41" i="82"/>
  <c r="BR42" i="82"/>
  <c r="BR32" i="82"/>
  <c r="BR35" i="82"/>
  <c r="BR43" i="82"/>
  <c r="BR44" i="82"/>
  <c r="BR52" i="82"/>
  <c r="BR56" i="82"/>
  <c r="BR57" i="82"/>
  <c r="BR58" i="82"/>
  <c r="BR59" i="82"/>
  <c r="BR60" i="82"/>
  <c r="BR61" i="82"/>
  <c r="BR49" i="82"/>
  <c r="BR54" i="82"/>
  <c r="BR47" i="82"/>
  <c r="BR48" i="82"/>
  <c r="BR51" i="82"/>
  <c r="BR45" i="82"/>
  <c r="BR46" i="82"/>
  <c r="BR73" i="82"/>
  <c r="BR74" i="82"/>
  <c r="BR75" i="82"/>
  <c r="BR76" i="82"/>
  <c r="BR77" i="82"/>
  <c r="BR78" i="82"/>
  <c r="BR79" i="82"/>
  <c r="BR80" i="82"/>
  <c r="BR81" i="82"/>
  <c r="BR82" i="82"/>
  <c r="BR83" i="82"/>
  <c r="BR53" i="82"/>
  <c r="BR63" i="82"/>
  <c r="BR72" i="82"/>
  <c r="BR65" i="82"/>
  <c r="BR66" i="82"/>
  <c r="BR68" i="82"/>
  <c r="BR71" i="82"/>
  <c r="BR50" i="82"/>
  <c r="BR70" i="82"/>
  <c r="BR67" i="82"/>
  <c r="BR88" i="82"/>
  <c r="BR89" i="82"/>
  <c r="BR90" i="82"/>
  <c r="BR91" i="82"/>
  <c r="BR85" i="82"/>
  <c r="BR87" i="82"/>
  <c r="BR92" i="82"/>
  <c r="BR93" i="82"/>
  <c r="BR94" i="82"/>
  <c r="BR95" i="82"/>
  <c r="BR96" i="82"/>
  <c r="BR97" i="82"/>
  <c r="BR98" i="82"/>
  <c r="BR99" i="82"/>
  <c r="BR84" i="82"/>
  <c r="BR62" i="82"/>
  <c r="BR86" i="82"/>
  <c r="BR101" i="82"/>
  <c r="BR64" i="82"/>
  <c r="BR69" i="82"/>
  <c r="BR102" i="82"/>
  <c r="BR104" i="82"/>
  <c r="BR105" i="82"/>
  <c r="BR106" i="82"/>
  <c r="BR107" i="82"/>
  <c r="BR108" i="82"/>
  <c r="BR109" i="82"/>
  <c r="BR110" i="82"/>
  <c r="BR103" i="82"/>
  <c r="BR55" i="82"/>
  <c r="BR100" i="82"/>
  <c r="BR111" i="82"/>
  <c r="BR112" i="82"/>
  <c r="BR113" i="82"/>
  <c r="BR117" i="82"/>
  <c r="BR114" i="82"/>
  <c r="BR115" i="82"/>
  <c r="BR116" i="82"/>
  <c r="BR118" i="82"/>
  <c r="BR119" i="82"/>
  <c r="BR120" i="82"/>
  <c r="BR123" i="82"/>
  <c r="BR124" i="82"/>
  <c r="BR135" i="82"/>
  <c r="BR136" i="82"/>
  <c r="BR137" i="82"/>
  <c r="BR138" i="82"/>
  <c r="BR139" i="82"/>
  <c r="BR140" i="82"/>
  <c r="BR141" i="82"/>
  <c r="BR142" i="82"/>
  <c r="BR143" i="82"/>
  <c r="BR144" i="82"/>
  <c r="BR125" i="82"/>
  <c r="BR127" i="82"/>
  <c r="BR122" i="82"/>
  <c r="BR129" i="82"/>
  <c r="BR130" i="82"/>
  <c r="BR121" i="82"/>
  <c r="BR126" i="82"/>
  <c r="BR131" i="82"/>
  <c r="BR132" i="82"/>
  <c r="BR133" i="82"/>
  <c r="BR134" i="82"/>
  <c r="BR146" i="82"/>
  <c r="BR128" i="82"/>
  <c r="BR147" i="82"/>
  <c r="BR148" i="82"/>
  <c r="BR149" i="82"/>
  <c r="BR150" i="82"/>
  <c r="BR151" i="82"/>
  <c r="BR152" i="82"/>
  <c r="BR153" i="82"/>
  <c r="BR154" i="82"/>
  <c r="BR155" i="82"/>
  <c r="BR156" i="82"/>
  <c r="BR157" i="82"/>
  <c r="BR158" i="82"/>
  <c r="BR159" i="82"/>
  <c r="BR160" i="82"/>
  <c r="BR161" i="82"/>
  <c r="BR162" i="82"/>
  <c r="BR163" i="82"/>
  <c r="BR164" i="82"/>
  <c r="BR165" i="82"/>
  <c r="BR166" i="82"/>
  <c r="BR167" i="82"/>
  <c r="BR168" i="82"/>
  <c r="BR169" i="82"/>
  <c r="BR170" i="82"/>
  <c r="BR171" i="82"/>
  <c r="BR172" i="82"/>
  <c r="BR173" i="82"/>
  <c r="BR174" i="82"/>
  <c r="BR175" i="82"/>
  <c r="BR176" i="82"/>
  <c r="BR177" i="82"/>
  <c r="BR178" i="82"/>
  <c r="BR179" i="82"/>
  <c r="BR180" i="82"/>
  <c r="BR181" i="82"/>
  <c r="BR182" i="82"/>
  <c r="BR183" i="82"/>
  <c r="BR184" i="82"/>
  <c r="BR185" i="82"/>
  <c r="BR186" i="82"/>
  <c r="BR187" i="82"/>
  <c r="BR145" i="82"/>
  <c r="BR188" i="82"/>
  <c r="BR189" i="82"/>
  <c r="BR190" i="82"/>
  <c r="BR191" i="82"/>
  <c r="BR192" i="82"/>
  <c r="BR193" i="82"/>
  <c r="BR3" i="82"/>
  <c r="BJ14" i="82"/>
  <c r="BJ15" i="82"/>
  <c r="BJ16" i="82"/>
  <c r="BJ17" i="82"/>
  <c r="BJ18" i="82"/>
  <c r="BJ19" i="82"/>
  <c r="BJ20" i="82"/>
  <c r="BJ7" i="82"/>
  <c r="BJ8" i="82"/>
  <c r="BJ5" i="82"/>
  <c r="BJ10" i="82"/>
  <c r="BJ9" i="82"/>
  <c r="BJ12" i="82"/>
  <c r="BJ11" i="82"/>
  <c r="BJ4" i="82"/>
  <c r="BJ6" i="82"/>
  <c r="BJ21" i="82"/>
  <c r="BJ22" i="82"/>
  <c r="BJ23" i="82"/>
  <c r="BJ24" i="82"/>
  <c r="BJ25" i="82"/>
  <c r="BJ26" i="82"/>
  <c r="BJ27" i="82"/>
  <c r="BJ13" i="82"/>
  <c r="BJ28" i="82"/>
  <c r="BJ29" i="82"/>
  <c r="BJ30" i="82"/>
  <c r="BJ31" i="82"/>
  <c r="BJ32" i="82"/>
  <c r="BJ35" i="82"/>
  <c r="BJ34" i="82"/>
  <c r="BJ33" i="82"/>
  <c r="BJ36" i="82"/>
  <c r="BJ37" i="82"/>
  <c r="BJ38" i="82"/>
  <c r="BJ45" i="82"/>
  <c r="BJ46" i="82"/>
  <c r="BJ47" i="82"/>
  <c r="BJ48" i="82"/>
  <c r="BJ49" i="82"/>
  <c r="BJ50" i="82"/>
  <c r="BJ51" i="82"/>
  <c r="BJ52" i="82"/>
  <c r="BJ53" i="82"/>
  <c r="BJ54" i="82"/>
  <c r="BJ41" i="82"/>
  <c r="BJ43" i="82"/>
  <c r="BJ40" i="82"/>
  <c r="BJ39" i="82"/>
  <c r="BJ42" i="82"/>
  <c r="BJ55" i="82"/>
  <c r="BJ56" i="82"/>
  <c r="BJ57" i="82"/>
  <c r="BJ58" i="82"/>
  <c r="BJ59" i="82"/>
  <c r="BJ60" i="82"/>
  <c r="BJ61" i="82"/>
  <c r="BJ62" i="82"/>
  <c r="BJ44" i="82"/>
  <c r="BJ63" i="82"/>
  <c r="BJ64" i="82"/>
  <c r="BJ65" i="82"/>
  <c r="BJ66" i="82"/>
  <c r="BJ67" i="82"/>
  <c r="BJ68" i="82"/>
  <c r="BJ69" i="82"/>
  <c r="BJ70" i="82"/>
  <c r="BJ71" i="82"/>
  <c r="BJ72" i="82"/>
  <c r="BJ73" i="82"/>
  <c r="BJ74" i="82"/>
  <c r="BJ75" i="82"/>
  <c r="BJ76" i="82"/>
  <c r="BJ77" i="82"/>
  <c r="BJ78" i="82"/>
  <c r="BJ79" i="82"/>
  <c r="BJ80" i="82"/>
  <c r="BJ84" i="82"/>
  <c r="BJ89" i="82"/>
  <c r="BJ90" i="82"/>
  <c r="BJ81" i="82"/>
  <c r="BJ88" i="82"/>
  <c r="BJ91" i="82"/>
  <c r="BJ82" i="82"/>
  <c r="BJ92" i="82"/>
  <c r="BJ93" i="82"/>
  <c r="BJ94" i="82"/>
  <c r="BJ95" i="82"/>
  <c r="BJ96" i="82"/>
  <c r="BJ97" i="82"/>
  <c r="BJ98" i="82"/>
  <c r="BJ99" i="82"/>
  <c r="BJ100" i="82"/>
  <c r="BJ83" i="82"/>
  <c r="BJ85" i="82"/>
  <c r="BJ87" i="82"/>
  <c r="BJ102" i="82"/>
  <c r="BJ103" i="82"/>
  <c r="BJ104" i="82"/>
  <c r="BJ105" i="82"/>
  <c r="BJ106" i="82"/>
  <c r="BJ107" i="82"/>
  <c r="BJ108" i="82"/>
  <c r="BJ109" i="82"/>
  <c r="BJ110" i="82"/>
  <c r="BJ111" i="82"/>
  <c r="BJ112" i="82"/>
  <c r="BJ113" i="82"/>
  <c r="BJ114" i="82"/>
  <c r="BJ115" i="82"/>
  <c r="BJ116" i="82"/>
  <c r="BJ117" i="82"/>
  <c r="BJ86" i="82"/>
  <c r="BJ101" i="82"/>
  <c r="BJ122" i="82"/>
  <c r="BJ123" i="82"/>
  <c r="BJ124" i="82"/>
  <c r="BJ125" i="82"/>
  <c r="BJ126" i="82"/>
  <c r="BJ127" i="82"/>
  <c r="BJ128" i="82"/>
  <c r="BJ129" i="82"/>
  <c r="BJ130" i="82"/>
  <c r="BJ131" i="82"/>
  <c r="BJ132" i="82"/>
  <c r="BJ133" i="82"/>
  <c r="BJ134" i="82"/>
  <c r="BJ120" i="82"/>
  <c r="BJ135" i="82"/>
  <c r="BJ136" i="82"/>
  <c r="BJ137" i="82"/>
  <c r="BJ138" i="82"/>
  <c r="BJ139" i="82"/>
  <c r="BJ140" i="82"/>
  <c r="BJ118" i="82"/>
  <c r="BJ121" i="82"/>
  <c r="BJ144" i="82"/>
  <c r="BJ119" i="82"/>
  <c r="BJ141" i="82"/>
  <c r="BJ145" i="82"/>
  <c r="BJ147" i="82"/>
  <c r="BJ148" i="82"/>
  <c r="BJ149" i="82"/>
  <c r="BJ150" i="82"/>
  <c r="BJ151" i="82"/>
  <c r="BJ152" i="82"/>
  <c r="BJ153" i="82"/>
  <c r="BJ154" i="82"/>
  <c r="BJ155" i="82"/>
  <c r="BJ142" i="82"/>
  <c r="BJ143" i="82"/>
  <c r="BJ146" i="82"/>
  <c r="BJ156" i="82"/>
  <c r="BJ157" i="82"/>
  <c r="BJ158" i="82"/>
  <c r="BJ159" i="82"/>
  <c r="BJ160" i="82"/>
  <c r="BJ162" i="82"/>
  <c r="BJ163" i="82"/>
  <c r="BJ164" i="82"/>
  <c r="BJ165" i="82"/>
  <c r="BJ166" i="82"/>
  <c r="BJ167" i="82"/>
  <c r="BJ168" i="82"/>
  <c r="BJ169" i="82"/>
  <c r="BJ170" i="82"/>
  <c r="BJ171" i="82"/>
  <c r="BJ172" i="82"/>
  <c r="BJ173" i="82"/>
  <c r="BJ174" i="82"/>
  <c r="BJ175" i="82"/>
  <c r="BJ176" i="82"/>
  <c r="BJ177" i="82"/>
  <c r="BJ178" i="82"/>
  <c r="BJ179" i="82"/>
  <c r="BJ180" i="82"/>
  <c r="BJ181" i="82"/>
  <c r="BJ182" i="82"/>
  <c r="BJ161" i="82"/>
  <c r="BJ183" i="82"/>
  <c r="BJ3" i="82"/>
  <c r="BJ188" i="82"/>
  <c r="BJ189" i="82"/>
  <c r="BJ190" i="82"/>
  <c r="BJ191" i="82"/>
  <c r="BJ192" i="82"/>
  <c r="BJ193" i="82"/>
  <c r="BJ187" i="82"/>
  <c r="BJ184" i="82"/>
  <c r="BJ185" i="82"/>
  <c r="BJ186" i="82"/>
  <c r="BB14" i="82"/>
  <c r="BB15" i="82"/>
  <c r="BB16" i="82"/>
  <c r="BB17" i="82"/>
  <c r="BB18" i="82"/>
  <c r="BB19" i="82"/>
  <c r="BB20" i="82"/>
  <c r="BB7" i="82"/>
  <c r="BB8" i="82"/>
  <c r="BB12" i="82"/>
  <c r="BB5" i="82"/>
  <c r="BB10" i="82"/>
  <c r="BB9" i="82"/>
  <c r="BB11" i="82"/>
  <c r="BB4" i="82"/>
  <c r="BB6" i="82"/>
  <c r="BB21" i="82"/>
  <c r="BB22" i="82"/>
  <c r="BB23" i="82"/>
  <c r="BB24" i="82"/>
  <c r="BB25" i="82"/>
  <c r="BB13" i="82"/>
  <c r="BB26" i="82"/>
  <c r="BB27" i="82"/>
  <c r="BB29" i="82"/>
  <c r="BB30" i="82"/>
  <c r="BB31" i="82"/>
  <c r="BB32" i="82"/>
  <c r="BB28" i="82"/>
  <c r="BB35" i="82"/>
  <c r="BB33" i="82"/>
  <c r="BB36" i="82"/>
  <c r="BB37" i="82"/>
  <c r="BB38" i="82"/>
  <c r="BB45" i="82"/>
  <c r="BB46" i="82"/>
  <c r="BB47" i="82"/>
  <c r="BB48" i="82"/>
  <c r="BB49" i="82"/>
  <c r="BB50" i="82"/>
  <c r="BB51" i="82"/>
  <c r="BB52" i="82"/>
  <c r="BB53" i="82"/>
  <c r="BB54" i="82"/>
  <c r="BB39" i="82"/>
  <c r="BB42" i="82"/>
  <c r="BB43" i="82"/>
  <c r="BB34" i="82"/>
  <c r="BB41" i="82"/>
  <c r="BB44" i="82"/>
  <c r="BB55" i="82"/>
  <c r="BB56" i="82"/>
  <c r="BB57" i="82"/>
  <c r="BB58" i="82"/>
  <c r="BB59" i="82"/>
  <c r="BB60" i="82"/>
  <c r="BB61" i="82"/>
  <c r="BB62" i="82"/>
  <c r="BB40" i="82"/>
  <c r="BB63" i="82"/>
  <c r="BB64" i="82"/>
  <c r="BB65" i="82"/>
  <c r="BB66" i="82"/>
  <c r="BB67" i="82"/>
  <c r="BB68" i="82"/>
  <c r="BB69" i="82"/>
  <c r="BB70" i="82"/>
  <c r="BB71" i="82"/>
  <c r="BB72" i="82"/>
  <c r="BB73" i="82"/>
  <c r="BB74" i="82"/>
  <c r="BB75" i="82"/>
  <c r="BB76" i="82"/>
  <c r="BB77" i="82"/>
  <c r="BB78" i="82"/>
  <c r="BB79" i="82"/>
  <c r="BB80" i="82"/>
  <c r="BB83" i="82"/>
  <c r="BB85" i="82"/>
  <c r="BB87" i="82"/>
  <c r="BB89" i="82"/>
  <c r="BB90" i="82"/>
  <c r="BB86" i="82"/>
  <c r="BB91" i="82"/>
  <c r="BB88" i="82"/>
  <c r="BB92" i="82"/>
  <c r="BB93" i="82"/>
  <c r="BB94" i="82"/>
  <c r="BB95" i="82"/>
  <c r="BB96" i="82"/>
  <c r="BB97" i="82"/>
  <c r="BB98" i="82"/>
  <c r="BB99" i="82"/>
  <c r="BB84" i="82"/>
  <c r="BB100" i="82"/>
  <c r="BB102" i="82"/>
  <c r="BB103" i="82"/>
  <c r="BB82" i="82"/>
  <c r="BB104" i="82"/>
  <c r="BB105" i="82"/>
  <c r="BB106" i="82"/>
  <c r="BB107" i="82"/>
  <c r="BB108" i="82"/>
  <c r="BB109" i="82"/>
  <c r="BB110" i="82"/>
  <c r="BB111" i="82"/>
  <c r="BB112" i="82"/>
  <c r="BB113" i="82"/>
  <c r="BB114" i="82"/>
  <c r="BB115" i="82"/>
  <c r="BB116" i="82"/>
  <c r="BB117" i="82"/>
  <c r="BB81" i="82"/>
  <c r="BB122" i="82"/>
  <c r="BB123" i="82"/>
  <c r="BB124" i="82"/>
  <c r="BB125" i="82"/>
  <c r="BB126" i="82"/>
  <c r="BB127" i="82"/>
  <c r="BB128" i="82"/>
  <c r="BB129" i="82"/>
  <c r="BB130" i="82"/>
  <c r="BB131" i="82"/>
  <c r="BB132" i="82"/>
  <c r="BB133" i="82"/>
  <c r="BB134" i="82"/>
  <c r="BB118" i="82"/>
  <c r="BB135" i="82"/>
  <c r="BB136" i="82"/>
  <c r="BB137" i="82"/>
  <c r="BB138" i="82"/>
  <c r="BB139" i="82"/>
  <c r="BB140" i="82"/>
  <c r="BB101" i="82"/>
  <c r="BB119" i="82"/>
  <c r="BB121" i="82"/>
  <c r="BB145" i="82"/>
  <c r="BB142" i="82"/>
  <c r="BB143" i="82"/>
  <c r="BB144" i="82"/>
  <c r="BB120" i="82"/>
  <c r="BB147" i="82"/>
  <c r="BB148" i="82"/>
  <c r="BB149" i="82"/>
  <c r="BB150" i="82"/>
  <c r="BB151" i="82"/>
  <c r="BB152" i="82"/>
  <c r="BB153" i="82"/>
  <c r="BB154" i="82"/>
  <c r="BB155" i="82"/>
  <c r="BB156" i="82"/>
  <c r="BB157" i="82"/>
  <c r="BB158" i="82"/>
  <c r="BB159" i="82"/>
  <c r="BB141" i="82"/>
  <c r="BB160" i="82"/>
  <c r="BB161" i="82"/>
  <c r="BB163" i="82"/>
  <c r="BB164" i="82"/>
  <c r="BB165" i="82"/>
  <c r="BB166" i="82"/>
  <c r="BB167" i="82"/>
  <c r="BB168" i="82"/>
  <c r="BB169" i="82"/>
  <c r="BB170" i="82"/>
  <c r="BB171" i="82"/>
  <c r="BB172" i="82"/>
  <c r="BB173" i="82"/>
  <c r="BB174" i="82"/>
  <c r="BB175" i="82"/>
  <c r="BB176" i="82"/>
  <c r="BB177" i="82"/>
  <c r="BB178" i="82"/>
  <c r="BB179" i="82"/>
  <c r="BB180" i="82"/>
  <c r="BB181" i="82"/>
  <c r="BB182" i="82"/>
  <c r="BB183" i="82"/>
  <c r="BB146" i="82"/>
  <c r="BB162" i="82"/>
  <c r="BB184" i="82"/>
  <c r="BB185" i="82"/>
  <c r="BB186" i="82"/>
  <c r="BB3" i="82"/>
  <c r="BB188" i="82"/>
  <c r="BB189" i="82"/>
  <c r="BB190" i="82"/>
  <c r="BB191" i="82"/>
  <c r="BB192" i="82"/>
  <c r="BB193" i="82"/>
  <c r="BB187" i="82"/>
  <c r="AT8" i="82"/>
  <c r="AT10" i="82"/>
  <c r="AT13" i="82"/>
  <c r="AT14" i="82"/>
  <c r="AT15" i="82"/>
  <c r="AT16" i="82"/>
  <c r="AT17" i="82"/>
  <c r="AT18" i="82"/>
  <c r="AT19" i="82"/>
  <c r="AT20" i="82"/>
  <c r="AT5" i="82"/>
  <c r="AT4" i="82"/>
  <c r="AT9" i="82"/>
  <c r="AT6" i="82"/>
  <c r="AT7" i="82"/>
  <c r="AT12" i="82"/>
  <c r="AT21" i="82"/>
  <c r="AT22" i="82"/>
  <c r="AT23" i="82"/>
  <c r="AT24" i="82"/>
  <c r="AT25" i="82"/>
  <c r="AT26" i="82"/>
  <c r="AT27" i="82"/>
  <c r="AT28" i="82"/>
  <c r="AT11" i="82"/>
  <c r="AT29" i="82"/>
  <c r="AT30" i="82"/>
  <c r="AT31" i="82"/>
  <c r="AT32" i="82"/>
  <c r="AT35" i="82"/>
  <c r="AT34" i="82"/>
  <c r="AT33" i="82"/>
  <c r="AT36" i="82"/>
  <c r="AT37" i="82"/>
  <c r="AT38" i="82"/>
  <c r="AT45" i="82"/>
  <c r="AT46" i="82"/>
  <c r="AT47" i="82"/>
  <c r="AT48" i="82"/>
  <c r="AT49" i="82"/>
  <c r="AT50" i="82"/>
  <c r="AT51" i="82"/>
  <c r="AT52" i="82"/>
  <c r="AT53" i="82"/>
  <c r="AT54" i="82"/>
  <c r="AT41" i="82"/>
  <c r="AT40" i="82"/>
  <c r="AT39" i="82"/>
  <c r="AT43" i="82"/>
  <c r="AT44" i="82"/>
  <c r="AT42" i="82"/>
  <c r="AT56" i="82"/>
  <c r="AT57" i="82"/>
  <c r="AT58" i="82"/>
  <c r="AT59" i="82"/>
  <c r="AT60" i="82"/>
  <c r="AT61" i="82"/>
  <c r="AT62" i="82"/>
  <c r="AT55" i="82"/>
  <c r="AT63" i="82"/>
  <c r="AT64" i="82"/>
  <c r="AT65" i="82"/>
  <c r="AT66" i="82"/>
  <c r="AT67" i="82"/>
  <c r="AT68" i="82"/>
  <c r="AT69" i="82"/>
  <c r="AT70" i="82"/>
  <c r="AT71" i="82"/>
  <c r="AT72" i="82"/>
  <c r="AT73" i="82"/>
  <c r="AT74" i="82"/>
  <c r="AT75" i="82"/>
  <c r="AT76" i="82"/>
  <c r="AT77" i="82"/>
  <c r="AT78" i="82"/>
  <c r="AT79" i="82"/>
  <c r="AT80" i="82"/>
  <c r="AT89" i="82"/>
  <c r="AT90" i="82"/>
  <c r="AT85" i="82"/>
  <c r="AT91" i="82"/>
  <c r="AT81" i="82"/>
  <c r="AT82" i="82"/>
  <c r="AT86" i="82"/>
  <c r="AT87" i="82"/>
  <c r="AT92" i="82"/>
  <c r="AT93" i="82"/>
  <c r="AT94" i="82"/>
  <c r="AT95" i="82"/>
  <c r="AT96" i="82"/>
  <c r="AT97" i="82"/>
  <c r="AT98" i="82"/>
  <c r="AT99" i="82"/>
  <c r="AT83" i="82"/>
  <c r="AT100" i="82"/>
  <c r="AT88" i="82"/>
  <c r="AT102" i="82"/>
  <c r="AT103" i="82"/>
  <c r="AT104" i="82"/>
  <c r="AT105" i="82"/>
  <c r="AT106" i="82"/>
  <c r="AT107" i="82"/>
  <c r="AT108" i="82"/>
  <c r="AT109" i="82"/>
  <c r="AT110" i="82"/>
  <c r="AT111" i="82"/>
  <c r="AT112" i="82"/>
  <c r="AT113" i="82"/>
  <c r="AT114" i="82"/>
  <c r="AT115" i="82"/>
  <c r="AT116" i="82"/>
  <c r="AT117" i="82"/>
  <c r="AT84" i="82"/>
  <c r="AT122" i="82"/>
  <c r="AT123" i="82"/>
  <c r="AT124" i="82"/>
  <c r="AT125" i="82"/>
  <c r="AT126" i="82"/>
  <c r="AT127" i="82"/>
  <c r="AT128" i="82"/>
  <c r="AT129" i="82"/>
  <c r="AT130" i="82"/>
  <c r="AT118" i="82"/>
  <c r="AT131" i="82"/>
  <c r="AT132" i="82"/>
  <c r="AT133" i="82"/>
  <c r="AT134" i="82"/>
  <c r="AT119" i="82"/>
  <c r="AT135" i="82"/>
  <c r="AT136" i="82"/>
  <c r="AT137" i="82"/>
  <c r="AT138" i="82"/>
  <c r="AT139" i="82"/>
  <c r="AT140" i="82"/>
  <c r="AT141" i="82"/>
  <c r="AT120" i="82"/>
  <c r="AT121" i="82"/>
  <c r="AT142" i="82"/>
  <c r="AT147" i="82"/>
  <c r="AT148" i="82"/>
  <c r="AT149" i="82"/>
  <c r="AT150" i="82"/>
  <c r="AT151" i="82"/>
  <c r="AT152" i="82"/>
  <c r="AT153" i="82"/>
  <c r="AT154" i="82"/>
  <c r="AT155" i="82"/>
  <c r="AT143" i="82"/>
  <c r="AT145" i="82"/>
  <c r="AT156" i="82"/>
  <c r="AT157" i="82"/>
  <c r="AT158" i="82"/>
  <c r="AT159" i="82"/>
  <c r="AT160" i="82"/>
  <c r="AT161" i="82"/>
  <c r="AT163" i="82"/>
  <c r="AT164" i="82"/>
  <c r="AT165" i="82"/>
  <c r="AT166" i="82"/>
  <c r="AT167" i="82"/>
  <c r="AT168" i="82"/>
  <c r="AT169" i="82"/>
  <c r="AT170" i="82"/>
  <c r="AT171" i="82"/>
  <c r="AT172" i="82"/>
  <c r="AT173" i="82"/>
  <c r="AT174" i="82"/>
  <c r="AT175" i="82"/>
  <c r="AT176" i="82"/>
  <c r="AT177" i="82"/>
  <c r="AT178" i="82"/>
  <c r="AT179" i="82"/>
  <c r="AT180" i="82"/>
  <c r="AT181" i="82"/>
  <c r="AT182" i="82"/>
  <c r="AT183" i="82"/>
  <c r="AT144" i="82"/>
  <c r="AT162" i="82"/>
  <c r="AT146" i="82"/>
  <c r="AT3" i="82"/>
  <c r="AT187" i="82"/>
  <c r="AT188" i="82"/>
  <c r="AT189" i="82"/>
  <c r="AT190" i="82"/>
  <c r="AT191" i="82"/>
  <c r="AT192" i="82"/>
  <c r="AT193" i="82"/>
  <c r="AT184" i="82"/>
  <c r="AT185" i="82"/>
  <c r="AT186" i="82"/>
  <c r="AL4" i="82"/>
  <c r="AL6" i="82"/>
  <c r="AL9" i="82"/>
  <c r="AL15" i="82"/>
  <c r="AL16" i="82"/>
  <c r="AL20" i="82"/>
  <c r="AL19" i="82"/>
  <c r="AL21" i="82"/>
  <c r="AL22" i="82"/>
  <c r="AL23" i="82"/>
  <c r="AL25" i="82"/>
  <c r="AL29" i="82"/>
  <c r="AL31" i="82"/>
  <c r="AL28" i="82"/>
  <c r="AL35" i="82"/>
  <c r="AL32" i="82"/>
  <c r="AL34" i="82"/>
  <c r="AL41" i="82"/>
  <c r="AL38" i="82"/>
  <c r="AL43" i="82"/>
  <c r="AL51" i="82"/>
  <c r="AL40" i="82"/>
  <c r="AL39" i="82"/>
  <c r="AL37" i="82"/>
  <c r="AL53" i="82"/>
  <c r="AL58" i="82"/>
  <c r="AL59" i="82"/>
  <c r="AL63" i="82"/>
  <c r="AL64" i="82"/>
  <c r="AL67" i="82"/>
  <c r="AL70" i="82"/>
  <c r="AL71" i="82"/>
  <c r="AL52" i="82"/>
  <c r="AL73" i="82"/>
  <c r="AL74" i="82"/>
  <c r="AL75" i="82"/>
  <c r="AL78" i="82"/>
  <c r="AL79" i="82"/>
  <c r="AL81" i="82"/>
  <c r="AL85" i="82"/>
  <c r="AL87" i="82"/>
  <c r="AL88" i="82"/>
  <c r="AL89" i="82"/>
  <c r="AL94" i="82"/>
  <c r="AL95" i="82"/>
  <c r="AL98" i="82"/>
  <c r="AL99" i="82"/>
  <c r="AL100" i="82"/>
  <c r="AL104" i="82"/>
  <c r="AL105" i="82"/>
  <c r="AL107" i="82"/>
  <c r="AL108" i="82"/>
  <c r="AL111" i="82"/>
  <c r="AL113" i="82"/>
  <c r="AL118" i="82"/>
  <c r="AL119" i="82"/>
  <c r="AL120" i="82"/>
  <c r="AL121" i="82"/>
  <c r="AL116" i="82"/>
  <c r="AL123" i="82"/>
  <c r="AL126" i="82"/>
  <c r="AL127" i="82"/>
  <c r="AL128" i="82"/>
  <c r="AL129" i="82"/>
  <c r="AL115" i="82"/>
  <c r="AL117" i="82"/>
  <c r="AL132" i="82"/>
  <c r="AL134" i="82"/>
  <c r="AL137" i="82"/>
  <c r="AL138" i="82"/>
  <c r="AL139" i="82"/>
  <c r="AL145" i="82"/>
  <c r="AL147" i="82"/>
  <c r="AL161" i="82"/>
  <c r="AL162" i="82"/>
  <c r="AL150" i="82"/>
  <c r="AL152" i="82"/>
  <c r="AL153" i="82"/>
  <c r="AL155" i="82"/>
  <c r="AL165" i="82"/>
  <c r="AL166" i="82"/>
  <c r="AL169" i="82"/>
  <c r="AL170" i="82"/>
  <c r="AL171" i="82"/>
  <c r="AL172" i="82"/>
  <c r="AL173" i="82"/>
  <c r="AL174" i="82"/>
  <c r="AL177" i="82"/>
  <c r="AL179" i="82"/>
  <c r="AL181" i="82"/>
  <c r="AL182" i="82"/>
  <c r="AL3" i="82"/>
  <c r="AL190" i="82"/>
  <c r="AL191" i="82"/>
  <c r="AL192" i="82"/>
  <c r="AL193" i="82"/>
  <c r="AL188" i="82"/>
  <c r="AD4" i="82"/>
  <c r="AD5" i="82"/>
  <c r="AD6" i="82"/>
  <c r="AD7" i="82"/>
  <c r="AD8" i="82"/>
  <c r="AD9" i="82"/>
  <c r="AD10" i="82"/>
  <c r="AD11" i="82"/>
  <c r="AD12" i="82"/>
  <c r="AD13" i="82"/>
  <c r="AD14" i="82"/>
  <c r="AD15" i="82"/>
  <c r="AD16" i="82"/>
  <c r="AD17" i="82"/>
  <c r="AD18" i="82"/>
  <c r="AD19" i="82"/>
  <c r="AD21" i="82"/>
  <c r="AD22" i="82"/>
  <c r="AD23" i="82"/>
  <c r="AD24" i="82"/>
  <c r="AD25" i="82"/>
  <c r="AD26" i="82"/>
  <c r="AD29" i="82"/>
  <c r="AD30" i="82"/>
  <c r="AD31" i="82"/>
  <c r="AD20" i="82"/>
  <c r="AD27" i="82"/>
  <c r="AD35" i="82"/>
  <c r="AD33" i="82"/>
  <c r="AD28" i="82"/>
  <c r="AD38" i="82"/>
  <c r="AD44" i="82"/>
  <c r="AD45" i="82"/>
  <c r="AD46" i="82"/>
  <c r="AD47" i="82"/>
  <c r="AD48" i="82"/>
  <c r="AD49" i="82"/>
  <c r="AD50" i="82"/>
  <c r="AD51" i="82"/>
  <c r="AD42" i="82"/>
  <c r="AD34" i="82"/>
  <c r="AD39" i="82"/>
  <c r="AD43" i="82"/>
  <c r="AD37" i="82"/>
  <c r="AD41" i="82"/>
  <c r="AD32" i="82"/>
  <c r="AD36" i="82"/>
  <c r="AD55" i="82"/>
  <c r="AD52" i="82"/>
  <c r="AD56" i="82"/>
  <c r="AD54" i="82"/>
  <c r="AD57" i="82"/>
  <c r="AD58" i="82"/>
  <c r="AD59" i="82"/>
  <c r="AD60" i="82"/>
  <c r="AD61" i="82"/>
  <c r="AD62" i="82"/>
  <c r="AD53" i="82"/>
  <c r="AD63" i="82"/>
  <c r="AD64" i="82"/>
  <c r="AD65" i="82"/>
  <c r="AD66" i="82"/>
  <c r="AD67" i="82"/>
  <c r="AD68" i="82"/>
  <c r="AD69" i="82"/>
  <c r="AD70" i="82"/>
  <c r="AD71" i="82"/>
  <c r="AD72" i="82"/>
  <c r="AD74" i="82"/>
  <c r="AD75" i="82"/>
  <c r="AD76" i="82"/>
  <c r="AD77" i="82"/>
  <c r="AD78" i="82"/>
  <c r="AD79" i="82"/>
  <c r="AD80" i="82"/>
  <c r="AD81" i="82"/>
  <c r="AD82" i="82"/>
  <c r="AD83" i="82"/>
  <c r="AD84" i="82"/>
  <c r="AD85" i="82"/>
  <c r="AD86" i="82"/>
  <c r="AD87" i="82"/>
  <c r="AD88" i="82"/>
  <c r="AD73" i="82"/>
  <c r="AD89" i="82"/>
  <c r="AD90" i="82"/>
  <c r="AD91" i="82"/>
  <c r="AD92" i="82"/>
  <c r="AD93" i="82"/>
  <c r="AD94" i="82"/>
  <c r="AD95" i="82"/>
  <c r="AD96" i="82"/>
  <c r="AD97" i="82"/>
  <c r="AD98" i="82"/>
  <c r="AD99" i="82"/>
  <c r="AD100" i="82"/>
  <c r="AD40" i="82"/>
  <c r="AD102" i="82"/>
  <c r="AD101" i="82"/>
  <c r="AD104" i="82"/>
  <c r="AD105" i="82"/>
  <c r="AD106" i="82"/>
  <c r="AD107" i="82"/>
  <c r="AD108" i="82"/>
  <c r="AD109" i="82"/>
  <c r="AD110" i="82"/>
  <c r="AD111" i="82"/>
  <c r="AD112" i="82"/>
  <c r="AD118" i="82"/>
  <c r="AD119" i="82"/>
  <c r="AD120" i="82"/>
  <c r="AD121" i="82"/>
  <c r="AD122" i="82"/>
  <c r="AD123" i="82"/>
  <c r="AD124" i="82"/>
  <c r="AD125" i="82"/>
  <c r="AD126" i="82"/>
  <c r="AD127" i="82"/>
  <c r="AD128" i="82"/>
  <c r="AD129" i="82"/>
  <c r="AD130" i="82"/>
  <c r="AD103" i="82"/>
  <c r="AD114" i="82"/>
  <c r="AD113" i="82"/>
  <c r="AD116" i="82"/>
  <c r="AD115" i="82"/>
  <c r="AD132" i="82"/>
  <c r="AD133" i="82"/>
  <c r="AD134" i="82"/>
  <c r="AD135" i="82"/>
  <c r="AD136" i="82"/>
  <c r="AD137" i="82"/>
  <c r="AD138" i="82"/>
  <c r="AD139" i="82"/>
  <c r="AD140" i="82"/>
  <c r="AD141" i="82"/>
  <c r="AD142" i="82"/>
  <c r="AD143" i="82"/>
  <c r="AD144" i="82"/>
  <c r="AD145" i="82"/>
  <c r="AD146" i="82"/>
  <c r="AD147" i="82"/>
  <c r="AD117" i="82"/>
  <c r="AD161" i="82"/>
  <c r="AD162" i="82"/>
  <c r="AD131" i="82"/>
  <c r="AD148" i="82"/>
  <c r="AD149" i="82"/>
  <c r="AD150" i="82"/>
  <c r="AD151" i="82"/>
  <c r="AD152" i="82"/>
  <c r="AD153" i="82"/>
  <c r="AD154" i="82"/>
  <c r="AD155" i="82"/>
  <c r="AD156" i="82"/>
  <c r="AD157" i="82"/>
  <c r="AD158" i="82"/>
  <c r="AD159" i="82"/>
  <c r="AD160" i="82"/>
  <c r="AD164" i="82"/>
  <c r="AD165" i="82"/>
  <c r="AD166" i="82"/>
  <c r="AD167" i="82"/>
  <c r="AD168" i="82"/>
  <c r="AD169" i="82"/>
  <c r="AD170" i="82"/>
  <c r="AD171" i="82"/>
  <c r="AD172" i="82"/>
  <c r="AD173" i="82"/>
  <c r="AD174" i="82"/>
  <c r="AD175" i="82"/>
  <c r="AD176" i="82"/>
  <c r="AD177" i="82"/>
  <c r="AD178" i="82"/>
  <c r="AD179" i="82"/>
  <c r="AD180" i="82"/>
  <c r="AD181" i="82"/>
  <c r="AD182" i="82"/>
  <c r="AD183" i="82"/>
  <c r="AD163" i="82"/>
  <c r="AD184" i="82"/>
  <c r="AD187" i="82"/>
  <c r="AD185" i="82"/>
  <c r="AD186" i="82"/>
  <c r="AD3" i="82"/>
  <c r="AD189" i="82"/>
  <c r="AD190" i="82"/>
  <c r="AD191" i="82"/>
  <c r="AD192" i="82"/>
  <c r="AD193" i="82"/>
  <c r="AD188" i="82"/>
  <c r="V4" i="82"/>
  <c r="V5" i="82"/>
  <c r="V6" i="82"/>
  <c r="V7" i="82"/>
  <c r="V8" i="82"/>
  <c r="V9" i="82"/>
  <c r="V10" i="82"/>
  <c r="V11" i="82"/>
  <c r="V12" i="82"/>
  <c r="V13" i="82"/>
  <c r="V14" i="82"/>
  <c r="V15" i="82"/>
  <c r="V16" i="82"/>
  <c r="V17" i="82"/>
  <c r="V20" i="82"/>
  <c r="V21" i="82"/>
  <c r="V22" i="82"/>
  <c r="V23" i="82"/>
  <c r="V24" i="82"/>
  <c r="V25" i="82"/>
  <c r="V26" i="82"/>
  <c r="V18" i="82"/>
  <c r="V19" i="82"/>
  <c r="V29" i="82"/>
  <c r="V30" i="82"/>
  <c r="V31" i="82"/>
  <c r="V35" i="82"/>
  <c r="V28" i="82"/>
  <c r="V27" i="82"/>
  <c r="V33" i="82"/>
  <c r="V36" i="82"/>
  <c r="V34" i="82"/>
  <c r="V32" i="82"/>
  <c r="V44" i="82"/>
  <c r="V45" i="82"/>
  <c r="V37" i="82"/>
  <c r="V46" i="82"/>
  <c r="V47" i="82"/>
  <c r="V48" i="82"/>
  <c r="V49" i="82"/>
  <c r="V50" i="82"/>
  <c r="V51" i="82"/>
  <c r="V39" i="82"/>
  <c r="V41" i="82"/>
  <c r="V40" i="82"/>
  <c r="V43" i="82"/>
  <c r="V52" i="82"/>
  <c r="V42" i="82"/>
  <c r="V38" i="82"/>
  <c r="V56" i="82"/>
  <c r="V53" i="82"/>
  <c r="V57" i="82"/>
  <c r="V58" i="82"/>
  <c r="V59" i="82"/>
  <c r="V60" i="82"/>
  <c r="V61" i="82"/>
  <c r="V62" i="82"/>
  <c r="V55" i="82"/>
  <c r="V63" i="82"/>
  <c r="V64" i="82"/>
  <c r="V65" i="82"/>
  <c r="V66" i="82"/>
  <c r="V67" i="82"/>
  <c r="V68" i="82"/>
  <c r="V69" i="82"/>
  <c r="V70" i="82"/>
  <c r="V71" i="82"/>
  <c r="V54" i="82"/>
  <c r="V74" i="82"/>
  <c r="V75" i="82"/>
  <c r="V76" i="82"/>
  <c r="V77" i="82"/>
  <c r="V78" i="82"/>
  <c r="V79" i="82"/>
  <c r="V80" i="82"/>
  <c r="V81" i="82"/>
  <c r="V82" i="82"/>
  <c r="V83" i="82"/>
  <c r="V84" i="82"/>
  <c r="V85" i="82"/>
  <c r="V86" i="82"/>
  <c r="V87" i="82"/>
  <c r="V88" i="82"/>
  <c r="V72" i="82"/>
  <c r="V73" i="82"/>
  <c r="V89" i="82"/>
  <c r="V90" i="82"/>
  <c r="V91" i="82"/>
  <c r="V92" i="82"/>
  <c r="V93" i="82"/>
  <c r="V94" i="82"/>
  <c r="V95" i="82"/>
  <c r="V96" i="82"/>
  <c r="V97" i="82"/>
  <c r="V98" i="82"/>
  <c r="V99" i="82"/>
  <c r="V100" i="82"/>
  <c r="V103" i="82"/>
  <c r="V104" i="82"/>
  <c r="V105" i="82"/>
  <c r="V106" i="82"/>
  <c r="V107" i="82"/>
  <c r="V108" i="82"/>
  <c r="V109" i="82"/>
  <c r="V110" i="82"/>
  <c r="V111" i="82"/>
  <c r="V112" i="82"/>
  <c r="V113" i="82"/>
  <c r="V102" i="82"/>
  <c r="V101" i="82"/>
  <c r="V118" i="82"/>
  <c r="V119" i="82"/>
  <c r="V120" i="82"/>
  <c r="V121" i="82"/>
  <c r="V122" i="82"/>
  <c r="V117" i="82"/>
  <c r="V123" i="82"/>
  <c r="V124" i="82"/>
  <c r="V125" i="82"/>
  <c r="V126" i="82"/>
  <c r="V127" i="82"/>
  <c r="V128" i="82"/>
  <c r="V129" i="82"/>
  <c r="V130" i="82"/>
  <c r="V114" i="82"/>
  <c r="V116" i="82"/>
  <c r="V115" i="82"/>
  <c r="V131" i="82"/>
  <c r="V132" i="82"/>
  <c r="V133" i="82"/>
  <c r="V134" i="82"/>
  <c r="V135" i="82"/>
  <c r="V136" i="82"/>
  <c r="V137" i="82"/>
  <c r="V138" i="82"/>
  <c r="V139" i="82"/>
  <c r="V140" i="82"/>
  <c r="V141" i="82"/>
  <c r="V142" i="82"/>
  <c r="V143" i="82"/>
  <c r="V144" i="82"/>
  <c r="V145" i="82"/>
  <c r="V146" i="82"/>
  <c r="V147" i="82"/>
  <c r="V161" i="82"/>
  <c r="V162" i="82"/>
  <c r="V163" i="82"/>
  <c r="V148" i="82"/>
  <c r="V149" i="82"/>
  <c r="V150" i="82"/>
  <c r="V151" i="82"/>
  <c r="V152" i="82"/>
  <c r="V153" i="82"/>
  <c r="V154" i="82"/>
  <c r="V155" i="82"/>
  <c r="V156" i="82"/>
  <c r="V157" i="82"/>
  <c r="V158" i="82"/>
  <c r="V159" i="82"/>
  <c r="V160" i="82"/>
  <c r="V164" i="82"/>
  <c r="V165" i="82"/>
  <c r="V166" i="82"/>
  <c r="V167" i="82"/>
  <c r="V168" i="82"/>
  <c r="V169" i="82"/>
  <c r="V170" i="82"/>
  <c r="V171" i="82"/>
  <c r="V172" i="82"/>
  <c r="V173" i="82"/>
  <c r="V174" i="82"/>
  <c r="V175" i="82"/>
  <c r="V176" i="82"/>
  <c r="V177" i="82"/>
  <c r="V178" i="82"/>
  <c r="V179" i="82"/>
  <c r="V180" i="82"/>
  <c r="V181" i="82"/>
  <c r="V182" i="82"/>
  <c r="V183" i="82"/>
  <c r="V188" i="82"/>
  <c r="V3" i="82"/>
  <c r="V184" i="82"/>
  <c r="V187" i="82"/>
  <c r="V189" i="82"/>
  <c r="V190" i="82"/>
  <c r="V191" i="82"/>
  <c r="V192" i="82"/>
  <c r="V193" i="82"/>
  <c r="V185" i="82"/>
  <c r="V186" i="82"/>
  <c r="N4" i="82"/>
  <c r="N5" i="82"/>
  <c r="N6" i="82"/>
  <c r="N7" i="82"/>
  <c r="N8" i="82"/>
  <c r="N9" i="82"/>
  <c r="N10" i="82"/>
  <c r="N11" i="82"/>
  <c r="N12" i="82"/>
  <c r="N13" i="82"/>
  <c r="N14" i="82"/>
  <c r="N15" i="82"/>
  <c r="N16" i="82"/>
  <c r="N17" i="82"/>
  <c r="N20" i="82"/>
  <c r="N18" i="82"/>
  <c r="N19" i="82"/>
  <c r="N22" i="82"/>
  <c r="N23" i="82"/>
  <c r="N24" i="82"/>
  <c r="N25" i="82"/>
  <c r="N26" i="82"/>
  <c r="N28" i="82"/>
  <c r="N29" i="82"/>
  <c r="N30" i="82"/>
  <c r="N31" i="82"/>
  <c r="N35" i="82"/>
  <c r="N27" i="82"/>
  <c r="N32" i="82"/>
  <c r="N21" i="82"/>
  <c r="N36" i="82"/>
  <c r="N34" i="82"/>
  <c r="N33" i="82"/>
  <c r="N37" i="82"/>
  <c r="N43" i="82"/>
  <c r="N44" i="82"/>
  <c r="N45" i="82"/>
  <c r="N39" i="82"/>
  <c r="N40" i="82"/>
  <c r="N46" i="82"/>
  <c r="N47" i="82"/>
  <c r="N48" i="82"/>
  <c r="N49" i="82"/>
  <c r="N50" i="82"/>
  <c r="N51" i="82"/>
  <c r="N42" i="82"/>
  <c r="N38" i="82"/>
  <c r="N55" i="82"/>
  <c r="N56" i="82"/>
  <c r="N41" i="82"/>
  <c r="N57" i="82"/>
  <c r="N58" i="82"/>
  <c r="N59" i="82"/>
  <c r="N60" i="82"/>
  <c r="N61" i="82"/>
  <c r="N62" i="82"/>
  <c r="N52" i="82"/>
  <c r="N63" i="82"/>
  <c r="N64" i="82"/>
  <c r="N65" i="82"/>
  <c r="N66" i="82"/>
  <c r="N67" i="82"/>
  <c r="N68" i="82"/>
  <c r="N69" i="82"/>
  <c r="N70" i="82"/>
  <c r="N71" i="82"/>
  <c r="N53" i="82"/>
  <c r="N54" i="82"/>
  <c r="N74" i="82"/>
  <c r="N75" i="82"/>
  <c r="N76" i="82"/>
  <c r="N77" i="82"/>
  <c r="N78" i="82"/>
  <c r="N79" i="82"/>
  <c r="N80" i="82"/>
  <c r="N81" i="82"/>
  <c r="N82" i="82"/>
  <c r="N83" i="82"/>
  <c r="N84" i="82"/>
  <c r="N85" i="82"/>
  <c r="N86" i="82"/>
  <c r="N87" i="82"/>
  <c r="N88" i="82"/>
  <c r="N72" i="82"/>
  <c r="N73" i="82"/>
  <c r="N89" i="82"/>
  <c r="N90" i="82"/>
  <c r="N91" i="82"/>
  <c r="N92" i="82"/>
  <c r="N93" i="82"/>
  <c r="N94" i="82"/>
  <c r="N95" i="82"/>
  <c r="N96" i="82"/>
  <c r="N97" i="82"/>
  <c r="N98" i="82"/>
  <c r="N99" i="82"/>
  <c r="N100" i="82"/>
  <c r="N101" i="82"/>
  <c r="N104" i="82"/>
  <c r="N105" i="82"/>
  <c r="N106" i="82"/>
  <c r="N107" i="82"/>
  <c r="N108" i="82"/>
  <c r="N109" i="82"/>
  <c r="N110" i="82"/>
  <c r="N111" i="82"/>
  <c r="N112" i="82"/>
  <c r="N113" i="82"/>
  <c r="N103" i="82"/>
  <c r="N102" i="82"/>
  <c r="N119" i="82"/>
  <c r="N120" i="82"/>
  <c r="N121" i="82"/>
  <c r="N122" i="82"/>
  <c r="N116" i="82"/>
  <c r="N118" i="82"/>
  <c r="N123" i="82"/>
  <c r="N124" i="82"/>
  <c r="N125" i="82"/>
  <c r="N126" i="82"/>
  <c r="N127" i="82"/>
  <c r="N128" i="82"/>
  <c r="N129" i="82"/>
  <c r="N130" i="82"/>
  <c r="N131" i="82"/>
  <c r="N115" i="82"/>
  <c r="N117" i="82"/>
  <c r="N132" i="82"/>
  <c r="N133" i="82"/>
  <c r="N134" i="82"/>
  <c r="N135" i="82"/>
  <c r="N136" i="82"/>
  <c r="N137" i="82"/>
  <c r="N138" i="82"/>
  <c r="N139" i="82"/>
  <c r="N140" i="82"/>
  <c r="N141" i="82"/>
  <c r="N142" i="82"/>
  <c r="N143" i="82"/>
  <c r="N144" i="82"/>
  <c r="N145" i="82"/>
  <c r="N146" i="82"/>
  <c r="N147" i="82"/>
  <c r="N114" i="82"/>
  <c r="N161" i="82"/>
  <c r="N162" i="82"/>
  <c r="N163" i="82"/>
  <c r="N148" i="82"/>
  <c r="N149" i="82"/>
  <c r="N150" i="82"/>
  <c r="N151" i="82"/>
  <c r="N152" i="82"/>
  <c r="N153" i="82"/>
  <c r="N154" i="82"/>
  <c r="N155" i="82"/>
  <c r="N156" i="82"/>
  <c r="N157" i="82"/>
  <c r="N158" i="82"/>
  <c r="N159" i="82"/>
  <c r="N160" i="82"/>
  <c r="N164" i="82"/>
  <c r="N165" i="82"/>
  <c r="N166" i="82"/>
  <c r="N167" i="82"/>
  <c r="N168" i="82"/>
  <c r="N169" i="82"/>
  <c r="N170" i="82"/>
  <c r="N171" i="82"/>
  <c r="N172" i="82"/>
  <c r="N173" i="82"/>
  <c r="N174" i="82"/>
  <c r="N175" i="82"/>
  <c r="N176" i="82"/>
  <c r="N177" i="82"/>
  <c r="N178" i="82"/>
  <c r="N179" i="82"/>
  <c r="N180" i="82"/>
  <c r="N181" i="82"/>
  <c r="N182" i="82"/>
  <c r="N183" i="82"/>
  <c r="N3" i="82"/>
  <c r="N189" i="82"/>
  <c r="N190" i="82"/>
  <c r="N191" i="82"/>
  <c r="N192" i="82"/>
  <c r="N193" i="82"/>
  <c r="N188" i="82"/>
  <c r="N184" i="82"/>
  <c r="N187" i="82"/>
  <c r="N185" i="82"/>
  <c r="N186" i="82"/>
  <c r="F4" i="82"/>
  <c r="F5" i="82"/>
  <c r="F6" i="82"/>
  <c r="F7" i="82"/>
  <c r="F8" i="82"/>
  <c r="F9" i="82"/>
  <c r="F10" i="82"/>
  <c r="F11" i="82"/>
  <c r="F12" i="82"/>
  <c r="F13" i="82"/>
  <c r="F14" i="82"/>
  <c r="F15" i="82"/>
  <c r="F16" i="82"/>
  <c r="F17" i="82"/>
  <c r="F21" i="82"/>
  <c r="F22" i="82"/>
  <c r="F23" i="82"/>
  <c r="F24" i="82"/>
  <c r="F25" i="82"/>
  <c r="F26" i="82"/>
  <c r="F20" i="82"/>
  <c r="F18" i="82"/>
  <c r="F19" i="82"/>
  <c r="F27" i="82"/>
  <c r="F29" i="82"/>
  <c r="F30" i="82"/>
  <c r="F31" i="82"/>
  <c r="F35" i="82"/>
  <c r="F36" i="82"/>
  <c r="F28" i="82"/>
  <c r="F33" i="82"/>
  <c r="F34" i="82"/>
  <c r="F39" i="82"/>
  <c r="F45" i="82"/>
  <c r="F42" i="82"/>
  <c r="F44" i="82"/>
  <c r="F46" i="82"/>
  <c r="F47" i="82"/>
  <c r="F48" i="82"/>
  <c r="F49" i="82"/>
  <c r="F50" i="82"/>
  <c r="F51" i="82"/>
  <c r="F41" i="82"/>
  <c r="F32" i="82"/>
  <c r="F38" i="82"/>
  <c r="F43" i="82"/>
  <c r="F40" i="82"/>
  <c r="F52" i="82"/>
  <c r="F54" i="82"/>
  <c r="F56" i="82"/>
  <c r="F37" i="82"/>
  <c r="F57" i="82"/>
  <c r="F58" i="82"/>
  <c r="F59" i="82"/>
  <c r="F60" i="82"/>
  <c r="F61" i="82"/>
  <c r="F62" i="82"/>
  <c r="F55" i="82"/>
  <c r="F53" i="82"/>
  <c r="F63" i="82"/>
  <c r="F64" i="82"/>
  <c r="F65" i="82"/>
  <c r="F66" i="82"/>
  <c r="F67" i="82"/>
  <c r="F68" i="82"/>
  <c r="F69" i="82"/>
  <c r="F70" i="82"/>
  <c r="F71" i="82"/>
  <c r="F73" i="82"/>
  <c r="F72" i="82"/>
  <c r="F74" i="82"/>
  <c r="F75" i="82"/>
  <c r="F76" i="82"/>
  <c r="F77" i="82"/>
  <c r="F78" i="82"/>
  <c r="F79" i="82"/>
  <c r="F80" i="82"/>
  <c r="F81" i="82"/>
  <c r="F82" i="82"/>
  <c r="F83" i="82"/>
  <c r="F84" i="82"/>
  <c r="F85" i="82"/>
  <c r="F86" i="82"/>
  <c r="F87" i="82"/>
  <c r="F88" i="82"/>
  <c r="F89" i="82"/>
  <c r="F90" i="82"/>
  <c r="F91" i="82"/>
  <c r="F92" i="82"/>
  <c r="F93" i="82"/>
  <c r="F94" i="82"/>
  <c r="F95" i="82"/>
  <c r="F96" i="82"/>
  <c r="F97" i="82"/>
  <c r="F98" i="82"/>
  <c r="F99" i="82"/>
  <c r="F100" i="82"/>
  <c r="F102" i="82"/>
  <c r="F101" i="82"/>
  <c r="F104" i="82"/>
  <c r="F105" i="82"/>
  <c r="F106" i="82"/>
  <c r="F107" i="82"/>
  <c r="F108" i="82"/>
  <c r="F109" i="82"/>
  <c r="F110" i="82"/>
  <c r="F111" i="82"/>
  <c r="F112" i="82"/>
  <c r="F113" i="82"/>
  <c r="F103" i="82"/>
  <c r="F119" i="82"/>
  <c r="F120" i="82"/>
  <c r="F121" i="82"/>
  <c r="F122" i="82"/>
  <c r="F123" i="82"/>
  <c r="F124" i="82"/>
  <c r="F125" i="82"/>
  <c r="F126" i="82"/>
  <c r="F127" i="82"/>
  <c r="F128" i="82"/>
  <c r="F129" i="82"/>
  <c r="F130" i="82"/>
  <c r="F131" i="82"/>
  <c r="F114" i="82"/>
  <c r="F118" i="82"/>
  <c r="F116" i="82"/>
  <c r="F115" i="82"/>
  <c r="F117" i="82"/>
  <c r="F132" i="82"/>
  <c r="F133" i="82"/>
  <c r="F134" i="82"/>
  <c r="F135" i="82"/>
  <c r="F136" i="82"/>
  <c r="F137" i="82"/>
  <c r="F138" i="82"/>
  <c r="F139" i="82"/>
  <c r="F140" i="82"/>
  <c r="F141" i="82"/>
  <c r="F142" i="82"/>
  <c r="F143" i="82"/>
  <c r="F144" i="82"/>
  <c r="F145" i="82"/>
  <c r="F146" i="82"/>
  <c r="F147" i="82"/>
  <c r="F161" i="82"/>
  <c r="F162" i="82"/>
  <c r="F163" i="82"/>
  <c r="F148" i="82"/>
  <c r="F149" i="82"/>
  <c r="F150" i="82"/>
  <c r="F151" i="82"/>
  <c r="F152" i="82"/>
  <c r="F153" i="82"/>
  <c r="F154" i="82"/>
  <c r="F155" i="82"/>
  <c r="F156" i="82"/>
  <c r="F157" i="82"/>
  <c r="F158" i="82"/>
  <c r="F159" i="82"/>
  <c r="F160" i="82"/>
  <c r="F164" i="82"/>
  <c r="F165" i="82"/>
  <c r="F166" i="82"/>
  <c r="F167" i="82"/>
  <c r="F168" i="82"/>
  <c r="F169" i="82"/>
  <c r="F170" i="82"/>
  <c r="F171" i="82"/>
  <c r="F172" i="82"/>
  <c r="F173" i="82"/>
  <c r="F174" i="82"/>
  <c r="F175" i="82"/>
  <c r="F176" i="82"/>
  <c r="F177" i="82"/>
  <c r="F178" i="82"/>
  <c r="F179" i="82"/>
  <c r="F180" i="82"/>
  <c r="F181" i="82"/>
  <c r="F182" i="82"/>
  <c r="F183" i="82"/>
  <c r="F187" i="82"/>
  <c r="F184" i="82"/>
  <c r="F185" i="82"/>
  <c r="F186" i="82"/>
  <c r="F3" i="82"/>
  <c r="F189" i="82"/>
  <c r="F190" i="82"/>
  <c r="F191" i="82"/>
  <c r="F192" i="82"/>
  <c r="F193" i="82"/>
  <c r="F188" i="82"/>
  <c r="BC4" i="82"/>
  <c r="BC5" i="82"/>
  <c r="BC6" i="82"/>
  <c r="BC7" i="82"/>
  <c r="BC8" i="82"/>
  <c r="BC9" i="82"/>
  <c r="BC10" i="82"/>
  <c r="BC11" i="82"/>
  <c r="BC12" i="82"/>
  <c r="BC13" i="82"/>
  <c r="BC14" i="82"/>
  <c r="BC15" i="82"/>
  <c r="BC16" i="82"/>
  <c r="BC19" i="82"/>
  <c r="BC17" i="82"/>
  <c r="BC18" i="82"/>
  <c r="BC21" i="82"/>
  <c r="BC22" i="82"/>
  <c r="BC23" i="82"/>
  <c r="BC24" i="82"/>
  <c r="BC25" i="82"/>
  <c r="BC20" i="82"/>
  <c r="BC29" i="82"/>
  <c r="BC30" i="82"/>
  <c r="BC31" i="82"/>
  <c r="BC28" i="82"/>
  <c r="BC34" i="82"/>
  <c r="BC35" i="82"/>
  <c r="BC27" i="82"/>
  <c r="BC26" i="82"/>
  <c r="BC33" i="82"/>
  <c r="BC32" i="82"/>
  <c r="BC37" i="82"/>
  <c r="BC40" i="82"/>
  <c r="BC44" i="82"/>
  <c r="BC45" i="82"/>
  <c r="BC46" i="82"/>
  <c r="BC47" i="82"/>
  <c r="BC48" i="82"/>
  <c r="BC49" i="82"/>
  <c r="BC50" i="82"/>
  <c r="BC39" i="82"/>
  <c r="BC55" i="82"/>
  <c r="BC36" i="82"/>
  <c r="BC42" i="82"/>
  <c r="BC38" i="82"/>
  <c r="BC43" i="82"/>
  <c r="BC41" i="82"/>
  <c r="BC53" i="82"/>
  <c r="BC52" i="82"/>
  <c r="BC56" i="82"/>
  <c r="BC57" i="82"/>
  <c r="BC58" i="82"/>
  <c r="BC59" i="82"/>
  <c r="BC60" i="82"/>
  <c r="BC61" i="82"/>
  <c r="BC62" i="82"/>
  <c r="BC54" i="82"/>
  <c r="BC51" i="82"/>
  <c r="BC63" i="82"/>
  <c r="BC64" i="82"/>
  <c r="BC65" i="82"/>
  <c r="BC66" i="82"/>
  <c r="BC67" i="82"/>
  <c r="BC68" i="82"/>
  <c r="BC69" i="82"/>
  <c r="BC70" i="82"/>
  <c r="BC71" i="82"/>
  <c r="BC72" i="82"/>
  <c r="BC73" i="82"/>
  <c r="BC74" i="82"/>
  <c r="BC75" i="82"/>
  <c r="BC76" i="82"/>
  <c r="BC77" i="82"/>
  <c r="BC78" i="82"/>
  <c r="BC79" i="82"/>
  <c r="BC80" i="82"/>
  <c r="BC81" i="82"/>
  <c r="BC82" i="82"/>
  <c r="BC83" i="82"/>
  <c r="BC84" i="82"/>
  <c r="BC85" i="82"/>
  <c r="BC86" i="82"/>
  <c r="BC87" i="82"/>
  <c r="BC88" i="82"/>
  <c r="BC89" i="82"/>
  <c r="BC90" i="82"/>
  <c r="BC91" i="82"/>
  <c r="BC92" i="82"/>
  <c r="BC93" i="82"/>
  <c r="BC94" i="82"/>
  <c r="BC95" i="82"/>
  <c r="BC96" i="82"/>
  <c r="BC97" i="82"/>
  <c r="BC98" i="82"/>
  <c r="BC99" i="82"/>
  <c r="BC101" i="82"/>
  <c r="BC102" i="82"/>
  <c r="BC104" i="82"/>
  <c r="BC105" i="82"/>
  <c r="BC106" i="82"/>
  <c r="BC107" i="82"/>
  <c r="BC108" i="82"/>
  <c r="BC109" i="82"/>
  <c r="BC110" i="82"/>
  <c r="BC111" i="82"/>
  <c r="BC112" i="82"/>
  <c r="BC100" i="82"/>
  <c r="BC103" i="82"/>
  <c r="BC118" i="82"/>
  <c r="BC119" i="82"/>
  <c r="BC120" i="82"/>
  <c r="BC121" i="82"/>
  <c r="BC117" i="82"/>
  <c r="BC122" i="82"/>
  <c r="BC123" i="82"/>
  <c r="BC124" i="82"/>
  <c r="BC125" i="82"/>
  <c r="BC126" i="82"/>
  <c r="BC127" i="82"/>
  <c r="BC128" i="82"/>
  <c r="BC129" i="82"/>
  <c r="BC130" i="82"/>
  <c r="BC113" i="82"/>
  <c r="BC116" i="82"/>
  <c r="BC114" i="82"/>
  <c r="BC115" i="82"/>
  <c r="BC131" i="82"/>
  <c r="BC132" i="82"/>
  <c r="BC133" i="82"/>
  <c r="BC134" i="82"/>
  <c r="BC135" i="82"/>
  <c r="BC136" i="82"/>
  <c r="BC137" i="82"/>
  <c r="BC138" i="82"/>
  <c r="BC139" i="82"/>
  <c r="BC140" i="82"/>
  <c r="BC141" i="82"/>
  <c r="BC142" i="82"/>
  <c r="BC143" i="82"/>
  <c r="BC144" i="82"/>
  <c r="BC145" i="82"/>
  <c r="BC146" i="82"/>
  <c r="BC161" i="82"/>
  <c r="BC162" i="82"/>
  <c r="BC147" i="82"/>
  <c r="BC148" i="82"/>
  <c r="BC149" i="82"/>
  <c r="BC150" i="82"/>
  <c r="BC151" i="82"/>
  <c r="BC152" i="82"/>
  <c r="BC153" i="82"/>
  <c r="BC154" i="82"/>
  <c r="BC155" i="82"/>
  <c r="BC156" i="82"/>
  <c r="BC157" i="82"/>
  <c r="BC158" i="82"/>
  <c r="BC159" i="82"/>
  <c r="BC160" i="82"/>
  <c r="BC163" i="82"/>
  <c r="BC164" i="82"/>
  <c r="BC165" i="82"/>
  <c r="BC166" i="82"/>
  <c r="BC167" i="82"/>
  <c r="BC168" i="82"/>
  <c r="BC169" i="82"/>
  <c r="BC170" i="82"/>
  <c r="BC171" i="82"/>
  <c r="BC172" i="82"/>
  <c r="BC173" i="82"/>
  <c r="BC174" i="82"/>
  <c r="BC175" i="82"/>
  <c r="BC176" i="82"/>
  <c r="BC177" i="82"/>
  <c r="BC178" i="82"/>
  <c r="BC179" i="82"/>
  <c r="BC180" i="82"/>
  <c r="BC181" i="82"/>
  <c r="BC182" i="82"/>
  <c r="BC187" i="82"/>
  <c r="BC184" i="82"/>
  <c r="BC185" i="82"/>
  <c r="BC186" i="82"/>
  <c r="BC3" i="82"/>
  <c r="BC188" i="82"/>
  <c r="BC189" i="82"/>
  <c r="BC190" i="82"/>
  <c r="BC191" i="82"/>
  <c r="BC192" i="82"/>
  <c r="BC193" i="82"/>
  <c r="BC183" i="82"/>
  <c r="G4" i="82"/>
  <c r="G5" i="82"/>
  <c r="G6" i="82"/>
  <c r="G7" i="82"/>
  <c r="G8" i="82"/>
  <c r="G9" i="82"/>
  <c r="G10" i="82"/>
  <c r="G11" i="82"/>
  <c r="G14" i="82"/>
  <c r="G15" i="82"/>
  <c r="G16" i="82"/>
  <c r="G17" i="82"/>
  <c r="G18" i="82"/>
  <c r="G19" i="82"/>
  <c r="G20" i="82"/>
  <c r="G13" i="82"/>
  <c r="G12" i="82"/>
  <c r="G21" i="82"/>
  <c r="G22" i="82"/>
  <c r="G23" i="82"/>
  <c r="G27" i="82"/>
  <c r="G25" i="82"/>
  <c r="G29" i="82"/>
  <c r="G30" i="82"/>
  <c r="G31" i="82"/>
  <c r="G32" i="82"/>
  <c r="G33" i="82"/>
  <c r="G34" i="82"/>
  <c r="G35" i="82"/>
  <c r="G24" i="82"/>
  <c r="G26" i="82"/>
  <c r="G28" i="82"/>
  <c r="G36" i="82"/>
  <c r="G37" i="82"/>
  <c r="G38" i="82"/>
  <c r="G39" i="82"/>
  <c r="G40" i="82"/>
  <c r="G41" i="82"/>
  <c r="G42" i="82"/>
  <c r="G43" i="82"/>
  <c r="G45" i="82"/>
  <c r="G44" i="82"/>
  <c r="G46" i="82"/>
  <c r="G47" i="82"/>
  <c r="G48" i="82"/>
  <c r="G49" i="82"/>
  <c r="G50" i="82"/>
  <c r="G51" i="82"/>
  <c r="G52" i="82"/>
  <c r="G53" i="82"/>
  <c r="G54" i="82"/>
  <c r="G55" i="82"/>
  <c r="G56" i="82"/>
  <c r="G57" i="82"/>
  <c r="G61" i="82"/>
  <c r="G62" i="82"/>
  <c r="G60" i="82"/>
  <c r="G58" i="82"/>
  <c r="G63" i="82"/>
  <c r="G64" i="82"/>
  <c r="G65" i="82"/>
  <c r="G66" i="82"/>
  <c r="G67" i="82"/>
  <c r="G68" i="82"/>
  <c r="G69" i="82"/>
  <c r="G70" i="82"/>
  <c r="G71" i="82"/>
  <c r="G72" i="82"/>
  <c r="G59" i="82"/>
  <c r="G73" i="82"/>
  <c r="G74" i="82"/>
  <c r="G75" i="82"/>
  <c r="G76" i="82"/>
  <c r="G77" i="82"/>
  <c r="G78" i="82"/>
  <c r="G79" i="82"/>
  <c r="G80" i="82"/>
  <c r="G81" i="82"/>
  <c r="G82" i="82"/>
  <c r="G85" i="82"/>
  <c r="G86" i="82"/>
  <c r="G88" i="82"/>
  <c r="G83" i="82"/>
  <c r="G87" i="82"/>
  <c r="G89" i="82"/>
  <c r="G90" i="82"/>
  <c r="G91" i="82"/>
  <c r="G84" i="82"/>
  <c r="G92" i="82"/>
  <c r="G93" i="82"/>
  <c r="G94" i="82"/>
  <c r="G95" i="82"/>
  <c r="G96" i="82"/>
  <c r="G101" i="82"/>
  <c r="G97" i="82"/>
  <c r="G103" i="82"/>
  <c r="G98" i="82"/>
  <c r="G102" i="82"/>
  <c r="G104" i="82"/>
  <c r="G105" i="82"/>
  <c r="G106" i="82"/>
  <c r="G107" i="82"/>
  <c r="G108" i="82"/>
  <c r="G109" i="82"/>
  <c r="G110" i="82"/>
  <c r="G111" i="82"/>
  <c r="G112" i="82"/>
  <c r="G113" i="82"/>
  <c r="G114" i="82"/>
  <c r="G115" i="82"/>
  <c r="G116" i="82"/>
  <c r="G100" i="82"/>
  <c r="G99" i="82"/>
  <c r="G119" i="82"/>
  <c r="G120" i="82"/>
  <c r="G121" i="82"/>
  <c r="G122" i="82"/>
  <c r="G123" i="82"/>
  <c r="G124" i="82"/>
  <c r="G125" i="82"/>
  <c r="G126" i="82"/>
  <c r="G127" i="82"/>
  <c r="G128" i="82"/>
  <c r="G129" i="82"/>
  <c r="G118" i="82"/>
  <c r="G117" i="82"/>
  <c r="G131" i="82"/>
  <c r="G130" i="82"/>
  <c r="G132" i="82"/>
  <c r="G133" i="82"/>
  <c r="G134" i="82"/>
  <c r="G135" i="82"/>
  <c r="G136" i="82"/>
  <c r="G137" i="82"/>
  <c r="G138" i="82"/>
  <c r="G139" i="82"/>
  <c r="G140" i="82"/>
  <c r="G141" i="82"/>
  <c r="G142" i="82"/>
  <c r="G143" i="82"/>
  <c r="G144" i="82"/>
  <c r="G145" i="82"/>
  <c r="G146" i="82"/>
  <c r="G147" i="82"/>
  <c r="G161" i="82"/>
  <c r="G162" i="82"/>
  <c r="G163" i="82"/>
  <c r="G148" i="82"/>
  <c r="G149" i="82"/>
  <c r="G150" i="82"/>
  <c r="G151" i="82"/>
  <c r="G152" i="82"/>
  <c r="G153" i="82"/>
  <c r="G154" i="82"/>
  <c r="G155" i="82"/>
  <c r="G156" i="82"/>
  <c r="G160" i="82"/>
  <c r="G159" i="82"/>
  <c r="G158" i="82"/>
  <c r="G164" i="82"/>
  <c r="G165" i="82"/>
  <c r="G166" i="82"/>
  <c r="G167" i="82"/>
  <c r="G168" i="82"/>
  <c r="G169" i="82"/>
  <c r="G157" i="82"/>
  <c r="G170" i="82"/>
  <c r="G171" i="82"/>
  <c r="G172" i="82"/>
  <c r="G173" i="82"/>
  <c r="G174" i="82"/>
  <c r="G175" i="82"/>
  <c r="G176" i="82"/>
  <c r="G177" i="82"/>
  <c r="G178" i="82"/>
  <c r="G179" i="82"/>
  <c r="G180" i="82"/>
  <c r="G181" i="82"/>
  <c r="G188" i="82"/>
  <c r="G187" i="82"/>
  <c r="G184" i="82"/>
  <c r="G185" i="82"/>
  <c r="G186" i="82"/>
  <c r="G3" i="82"/>
  <c r="G189" i="82"/>
  <c r="G190" i="82"/>
  <c r="G191" i="82"/>
  <c r="G192" i="82"/>
  <c r="G193" i="82"/>
  <c r="G183" i="82"/>
  <c r="G182" i="82"/>
  <c r="BQ4" i="82"/>
  <c r="BQ5" i="82"/>
  <c r="BQ6" i="82"/>
  <c r="BQ7" i="82"/>
  <c r="BQ8" i="82"/>
  <c r="BQ9" i="82"/>
  <c r="BQ10" i="82"/>
  <c r="BQ11" i="82"/>
  <c r="BQ13" i="82"/>
  <c r="BQ14" i="82"/>
  <c r="BQ15" i="82"/>
  <c r="BQ16" i="82"/>
  <c r="BQ17" i="82"/>
  <c r="BQ18" i="82"/>
  <c r="BQ19" i="82"/>
  <c r="BQ20" i="82"/>
  <c r="BQ12" i="82"/>
  <c r="BQ21" i="82"/>
  <c r="BQ22" i="82"/>
  <c r="BQ23" i="82"/>
  <c r="BQ26" i="82"/>
  <c r="BQ27" i="82"/>
  <c r="BQ25" i="82"/>
  <c r="BQ24" i="82"/>
  <c r="BQ28" i="82"/>
  <c r="BQ29" i="82"/>
  <c r="BQ30" i="82"/>
  <c r="BQ31" i="82"/>
  <c r="BQ32" i="82"/>
  <c r="BQ33" i="82"/>
  <c r="BQ36" i="82"/>
  <c r="BQ37" i="82"/>
  <c r="BQ38" i="82"/>
  <c r="BQ39" i="82"/>
  <c r="BQ40" i="82"/>
  <c r="BQ41" i="82"/>
  <c r="BQ42" i="82"/>
  <c r="BQ34" i="82"/>
  <c r="BQ35" i="82"/>
  <c r="BQ44" i="82"/>
  <c r="BQ45" i="82"/>
  <c r="BQ46" i="82"/>
  <c r="BQ47" i="82"/>
  <c r="BQ48" i="82"/>
  <c r="BQ49" i="82"/>
  <c r="BQ50" i="82"/>
  <c r="BQ51" i="82"/>
  <c r="BQ52" i="82"/>
  <c r="BQ53" i="82"/>
  <c r="BQ54" i="82"/>
  <c r="BQ55" i="82"/>
  <c r="BQ43" i="82"/>
  <c r="BQ58" i="82"/>
  <c r="BQ56" i="82"/>
  <c r="BQ60" i="82"/>
  <c r="BQ61" i="82"/>
  <c r="BQ59" i="82"/>
  <c r="BQ63" i="82"/>
  <c r="BQ72" i="82"/>
  <c r="BQ65" i="82"/>
  <c r="BQ66" i="82"/>
  <c r="BQ68" i="82"/>
  <c r="BQ71" i="82"/>
  <c r="BQ57" i="82"/>
  <c r="BQ62" i="82"/>
  <c r="BQ64" i="82"/>
  <c r="BQ67" i="82"/>
  <c r="BQ69" i="82"/>
  <c r="BQ73" i="82"/>
  <c r="BQ74" i="82"/>
  <c r="BQ75" i="82"/>
  <c r="BQ76" i="82"/>
  <c r="BQ77" i="82"/>
  <c r="BQ78" i="82"/>
  <c r="BQ79" i="82"/>
  <c r="BQ80" i="82"/>
  <c r="BQ81" i="82"/>
  <c r="BQ82" i="82"/>
  <c r="BQ83" i="82"/>
  <c r="BQ84" i="82"/>
  <c r="BQ85" i="82"/>
  <c r="BQ86" i="82"/>
  <c r="BQ87" i="82"/>
  <c r="BQ91" i="82"/>
  <c r="BQ92" i="82"/>
  <c r="BQ93" i="82"/>
  <c r="BQ94" i="82"/>
  <c r="BQ95" i="82"/>
  <c r="BQ70" i="82"/>
  <c r="BQ100" i="82"/>
  <c r="BQ102" i="82"/>
  <c r="BQ88" i="82"/>
  <c r="BQ99" i="82"/>
  <c r="BQ104" i="82"/>
  <c r="BQ105" i="82"/>
  <c r="BQ106" i="82"/>
  <c r="BQ107" i="82"/>
  <c r="BQ108" i="82"/>
  <c r="BQ109" i="82"/>
  <c r="BQ110" i="82"/>
  <c r="BQ111" i="82"/>
  <c r="BQ90" i="82"/>
  <c r="BQ98" i="82"/>
  <c r="BQ101" i="82"/>
  <c r="BQ103" i="82"/>
  <c r="BQ89" i="82"/>
  <c r="BQ96" i="82"/>
  <c r="BQ97" i="82"/>
  <c r="BQ112" i="82"/>
  <c r="BQ113" i="82"/>
  <c r="BQ117" i="82"/>
  <c r="BQ114" i="82"/>
  <c r="BQ115" i="82"/>
  <c r="BQ116" i="82"/>
  <c r="BQ125" i="82"/>
  <c r="BQ127" i="82"/>
  <c r="BQ122" i="82"/>
  <c r="BQ120" i="82"/>
  <c r="BQ129" i="82"/>
  <c r="BQ130" i="82"/>
  <c r="BQ118" i="82"/>
  <c r="BQ121" i="82"/>
  <c r="BQ126" i="82"/>
  <c r="BQ128" i="82"/>
  <c r="BQ119" i="82"/>
  <c r="BQ123" i="82"/>
  <c r="BQ124" i="82"/>
  <c r="BQ135" i="82"/>
  <c r="BQ136" i="82"/>
  <c r="BQ137" i="82"/>
  <c r="BQ138" i="82"/>
  <c r="BQ139" i="82"/>
  <c r="BQ140" i="82"/>
  <c r="BQ141" i="82"/>
  <c r="BQ142" i="82"/>
  <c r="BQ143" i="82"/>
  <c r="BQ144" i="82"/>
  <c r="BQ145" i="82"/>
  <c r="BQ146" i="82"/>
  <c r="BQ133" i="82"/>
  <c r="BQ147" i="82"/>
  <c r="BQ148" i="82"/>
  <c r="BQ149" i="82"/>
  <c r="BQ150" i="82"/>
  <c r="BQ151" i="82"/>
  <c r="BQ152" i="82"/>
  <c r="BQ153" i="82"/>
  <c r="BQ154" i="82"/>
  <c r="BQ155" i="82"/>
  <c r="BQ156" i="82"/>
  <c r="BQ157" i="82"/>
  <c r="BQ158" i="82"/>
  <c r="BQ159" i="82"/>
  <c r="BQ131" i="82"/>
  <c r="BQ134" i="82"/>
  <c r="BQ160" i="82"/>
  <c r="BQ161" i="82"/>
  <c r="BQ162" i="82"/>
  <c r="BQ132" i="82"/>
  <c r="BQ163" i="82"/>
  <c r="BQ164" i="82"/>
  <c r="BQ165" i="82"/>
  <c r="BQ166" i="82"/>
  <c r="BQ167" i="82"/>
  <c r="BQ168" i="82"/>
  <c r="BQ169" i="82"/>
  <c r="BQ170" i="82"/>
  <c r="BQ171" i="82"/>
  <c r="BQ172" i="82"/>
  <c r="BQ173" i="82"/>
  <c r="BQ174" i="82"/>
  <c r="BQ175" i="82"/>
  <c r="BQ176" i="82"/>
  <c r="BQ177" i="82"/>
  <c r="BQ178" i="82"/>
  <c r="BQ179" i="82"/>
  <c r="BQ180" i="82"/>
  <c r="BQ183" i="82"/>
  <c r="BQ184" i="82"/>
  <c r="BQ185" i="82"/>
  <c r="BQ186" i="82"/>
  <c r="BQ187" i="82"/>
  <c r="BQ182" i="82"/>
  <c r="BQ181" i="82"/>
  <c r="BQ191" i="82"/>
  <c r="BQ189" i="82"/>
  <c r="BQ193" i="82"/>
  <c r="BQ3" i="82"/>
  <c r="BQ192" i="82"/>
  <c r="BQ188" i="82"/>
  <c r="BQ190" i="82"/>
  <c r="BI5" i="82"/>
  <c r="BI6" i="82"/>
  <c r="BI7" i="82"/>
  <c r="BI8" i="82"/>
  <c r="BI9" i="82"/>
  <c r="BI10" i="82"/>
  <c r="BI11" i="82"/>
  <c r="BI14" i="82"/>
  <c r="BI16" i="82"/>
  <c r="BI20" i="82"/>
  <c r="BI21" i="82"/>
  <c r="BI22" i="82"/>
  <c r="BI24" i="82"/>
  <c r="BI25" i="82"/>
  <c r="BI15" i="82"/>
  <c r="BI26" i="82"/>
  <c r="BI27" i="82"/>
  <c r="BI17" i="82"/>
  <c r="BI28" i="82"/>
  <c r="BI29" i="82"/>
  <c r="BI32" i="82"/>
  <c r="BI31" i="82"/>
  <c r="BI33" i="82"/>
  <c r="BI36" i="82"/>
  <c r="BI37" i="82"/>
  <c r="BI38" i="82"/>
  <c r="BI39" i="82"/>
  <c r="BI41" i="82"/>
  <c r="BI42" i="82"/>
  <c r="BI30" i="82"/>
  <c r="BI43" i="82"/>
  <c r="BI44" i="82"/>
  <c r="BI54" i="82"/>
  <c r="BI49" i="82"/>
  <c r="BI51" i="82"/>
  <c r="BI58" i="82"/>
  <c r="BI59" i="82"/>
  <c r="BI60" i="82"/>
  <c r="BI61" i="82"/>
  <c r="BI47" i="82"/>
  <c r="BI48" i="82"/>
  <c r="BI53" i="82"/>
  <c r="BI52" i="82"/>
  <c r="BI62" i="82"/>
  <c r="BI45" i="82"/>
  <c r="BI66" i="82"/>
  <c r="BI71" i="82"/>
  <c r="BI74" i="82"/>
  <c r="BI75" i="82"/>
  <c r="BI76" i="82"/>
  <c r="BI78" i="82"/>
  <c r="BI79" i="82"/>
  <c r="BI80" i="82"/>
  <c r="BI81" i="82"/>
  <c r="BI65" i="82"/>
  <c r="BI68" i="82"/>
  <c r="BI69" i="82"/>
  <c r="BI64" i="82"/>
  <c r="BI67" i="82"/>
  <c r="BI70" i="82"/>
  <c r="BI72" i="82"/>
  <c r="BI63" i="82"/>
  <c r="BI89" i="82"/>
  <c r="BI88" i="82"/>
  <c r="BI92" i="82"/>
  <c r="BI94" i="82"/>
  <c r="BI95" i="82"/>
  <c r="BI97" i="82"/>
  <c r="BI98" i="82"/>
  <c r="BI85" i="82"/>
  <c r="BI87" i="82"/>
  <c r="BI86" i="82"/>
  <c r="BI104" i="82"/>
  <c r="BI105" i="82"/>
  <c r="BI106" i="82"/>
  <c r="BI107" i="82"/>
  <c r="BI108" i="82"/>
  <c r="BI110" i="82"/>
  <c r="BI116" i="82"/>
  <c r="BI114" i="82"/>
  <c r="BI115" i="82"/>
  <c r="BI111" i="82"/>
  <c r="BI84" i="82"/>
  <c r="BI112" i="82"/>
  <c r="BI117" i="82"/>
  <c r="BI118" i="82"/>
  <c r="BI119" i="82"/>
  <c r="BI120" i="82"/>
  <c r="BI135" i="82"/>
  <c r="BI136" i="82"/>
  <c r="BI137" i="82"/>
  <c r="BI138" i="82"/>
  <c r="BI139" i="82"/>
  <c r="BI140" i="82"/>
  <c r="BI141" i="82"/>
  <c r="BI142" i="82"/>
  <c r="BI143" i="82"/>
  <c r="BI145" i="82"/>
  <c r="BI129" i="82"/>
  <c r="BI121" i="82"/>
  <c r="BI126" i="82"/>
  <c r="BI128" i="82"/>
  <c r="BI124" i="82"/>
  <c r="BI113" i="82"/>
  <c r="BI122" i="82"/>
  <c r="BI123" i="82"/>
  <c r="BI125" i="82"/>
  <c r="BI130" i="82"/>
  <c r="BI132" i="82"/>
  <c r="BI133" i="82"/>
  <c r="BI134" i="82"/>
  <c r="BI147" i="82"/>
  <c r="BI149" i="82"/>
  <c r="BI152" i="82"/>
  <c r="BI153" i="82"/>
  <c r="BI154" i="82"/>
  <c r="BI155" i="82"/>
  <c r="BI127" i="82"/>
  <c r="BI146" i="82"/>
  <c r="BI156" i="82"/>
  <c r="BI157" i="82"/>
  <c r="BI158" i="82"/>
  <c r="BI159" i="82"/>
  <c r="BI161" i="82"/>
  <c r="BI163" i="82"/>
  <c r="BI164" i="82"/>
  <c r="BI165" i="82"/>
  <c r="BI167" i="82"/>
  <c r="BI168" i="82"/>
  <c r="BI169" i="82"/>
  <c r="BI170" i="82"/>
  <c r="BI171" i="82"/>
  <c r="BI172" i="82"/>
  <c r="BI173" i="82"/>
  <c r="BI174" i="82"/>
  <c r="BI175" i="82"/>
  <c r="BI176" i="82"/>
  <c r="BI177" i="82"/>
  <c r="BI178" i="82"/>
  <c r="BI183" i="82"/>
  <c r="BI184" i="82"/>
  <c r="BI185" i="82"/>
  <c r="BI186" i="82"/>
  <c r="BI187" i="82"/>
  <c r="BI188" i="82"/>
  <c r="BI189" i="82"/>
  <c r="BI190" i="82"/>
  <c r="BI191" i="82"/>
  <c r="BI192" i="82"/>
  <c r="BI193" i="82"/>
  <c r="BI3" i="82"/>
  <c r="BA4" i="82"/>
  <c r="BA5" i="82"/>
  <c r="BA6" i="82"/>
  <c r="BA7" i="82"/>
  <c r="BA8" i="82"/>
  <c r="BA9" i="82"/>
  <c r="BA10" i="82"/>
  <c r="BA11" i="82"/>
  <c r="BA12" i="82"/>
  <c r="BA13" i="82"/>
  <c r="BA14" i="82"/>
  <c r="BA16" i="82"/>
  <c r="BA19" i="82"/>
  <c r="BA15" i="82"/>
  <c r="BA21" i="82"/>
  <c r="BA22" i="82"/>
  <c r="BA23" i="82"/>
  <c r="BA24" i="82"/>
  <c r="BA25" i="82"/>
  <c r="BA17" i="82"/>
  <c r="BA18" i="82"/>
  <c r="BA26" i="82"/>
  <c r="BA27" i="82"/>
  <c r="BA28" i="82"/>
  <c r="BA20" i="82"/>
  <c r="BA29" i="82"/>
  <c r="BA31" i="82"/>
  <c r="BA36" i="82"/>
  <c r="BA37" i="82"/>
  <c r="BA38" i="82"/>
  <c r="BA39" i="82"/>
  <c r="BA40" i="82"/>
  <c r="BA41" i="82"/>
  <c r="BA42" i="82"/>
  <c r="BA30" i="82"/>
  <c r="BA34" i="82"/>
  <c r="BA35" i="82"/>
  <c r="BA33" i="82"/>
  <c r="BA55" i="82"/>
  <c r="BA43" i="82"/>
  <c r="BA44" i="82"/>
  <c r="BA32" i="82"/>
  <c r="BA47" i="82"/>
  <c r="BA48" i="82"/>
  <c r="BA50" i="82"/>
  <c r="BA56" i="82"/>
  <c r="BA57" i="82"/>
  <c r="BA58" i="82"/>
  <c r="BA59" i="82"/>
  <c r="BA60" i="82"/>
  <c r="BA61" i="82"/>
  <c r="BA62" i="82"/>
  <c r="BA46" i="82"/>
  <c r="BA52" i="82"/>
  <c r="BA45" i="82"/>
  <c r="BA54" i="82"/>
  <c r="BA49" i="82"/>
  <c r="BA53" i="82"/>
  <c r="BA51" i="82"/>
  <c r="BA69" i="82"/>
  <c r="BA70" i="82"/>
  <c r="BA73" i="82"/>
  <c r="BA74" i="82"/>
  <c r="BA75" i="82"/>
  <c r="BA76" i="82"/>
  <c r="BA77" i="82"/>
  <c r="BA78" i="82"/>
  <c r="BA79" i="82"/>
  <c r="BA80" i="82"/>
  <c r="BA81" i="82"/>
  <c r="BA82" i="82"/>
  <c r="BA83" i="82"/>
  <c r="BA64" i="82"/>
  <c r="BA67" i="82"/>
  <c r="BA63" i="82"/>
  <c r="BA71" i="82"/>
  <c r="BA66" i="82"/>
  <c r="BA68" i="82"/>
  <c r="BA72" i="82"/>
  <c r="BA85" i="82"/>
  <c r="BA87" i="82"/>
  <c r="BA89" i="82"/>
  <c r="BA90" i="82"/>
  <c r="BA86" i="82"/>
  <c r="BA91" i="82"/>
  <c r="BA65" i="82"/>
  <c r="BA88" i="82"/>
  <c r="BA92" i="82"/>
  <c r="BA93" i="82"/>
  <c r="BA94" i="82"/>
  <c r="BA95" i="82"/>
  <c r="BA96" i="82"/>
  <c r="BA97" i="82"/>
  <c r="BA98" i="82"/>
  <c r="BA99" i="82"/>
  <c r="BA84" i="82"/>
  <c r="BA101" i="82"/>
  <c r="BA104" i="82"/>
  <c r="BA105" i="82"/>
  <c r="BA106" i="82"/>
  <c r="BA107" i="82"/>
  <c r="BA108" i="82"/>
  <c r="BA109" i="82"/>
  <c r="BA110" i="82"/>
  <c r="BA100" i="82"/>
  <c r="BA102" i="82"/>
  <c r="BA103" i="82"/>
  <c r="BA117" i="82"/>
  <c r="BA111" i="82"/>
  <c r="BA112" i="82"/>
  <c r="BA113" i="82"/>
  <c r="BA116" i="82"/>
  <c r="BA114" i="82"/>
  <c r="BA115" i="82"/>
  <c r="BA118" i="82"/>
  <c r="BA119" i="82"/>
  <c r="BA120" i="82"/>
  <c r="BA124" i="82"/>
  <c r="BA135" i="82"/>
  <c r="BA136" i="82"/>
  <c r="BA137" i="82"/>
  <c r="BA138" i="82"/>
  <c r="BA139" i="82"/>
  <c r="BA140" i="82"/>
  <c r="BA141" i="82"/>
  <c r="BA142" i="82"/>
  <c r="BA143" i="82"/>
  <c r="BA144" i="82"/>
  <c r="BA145" i="82"/>
  <c r="BA122" i="82"/>
  <c r="BA123" i="82"/>
  <c r="BA125" i="82"/>
  <c r="BA127" i="82"/>
  <c r="BA130" i="82"/>
  <c r="BA129" i="82"/>
  <c r="BA128" i="82"/>
  <c r="BA131" i="82"/>
  <c r="BA132" i="82"/>
  <c r="BA133" i="82"/>
  <c r="BA134" i="82"/>
  <c r="BA121" i="82"/>
  <c r="BA147" i="82"/>
  <c r="BA148" i="82"/>
  <c r="BA149" i="82"/>
  <c r="BA150" i="82"/>
  <c r="BA151" i="82"/>
  <c r="BA152" i="82"/>
  <c r="BA153" i="82"/>
  <c r="BA154" i="82"/>
  <c r="BA155" i="82"/>
  <c r="BA156" i="82"/>
  <c r="BA157" i="82"/>
  <c r="BA158" i="82"/>
  <c r="BA159" i="82"/>
  <c r="BA160" i="82"/>
  <c r="BA126" i="82"/>
  <c r="BA146" i="82"/>
  <c r="BA161" i="82"/>
  <c r="BA162" i="82"/>
  <c r="BA163" i="82"/>
  <c r="BA164" i="82"/>
  <c r="BA165" i="82"/>
  <c r="BA166" i="82"/>
  <c r="BA167" i="82"/>
  <c r="BA168" i="82"/>
  <c r="BA169" i="82"/>
  <c r="BA170" i="82"/>
  <c r="BA171" i="82"/>
  <c r="BA172" i="82"/>
  <c r="BA173" i="82"/>
  <c r="BA174" i="82"/>
  <c r="BA175" i="82"/>
  <c r="BA176" i="82"/>
  <c r="BA177" i="82"/>
  <c r="BA178" i="82"/>
  <c r="BA179" i="82"/>
  <c r="BA180" i="82"/>
  <c r="BA181" i="82"/>
  <c r="BA182" i="82"/>
  <c r="BA183" i="82"/>
  <c r="BA184" i="82"/>
  <c r="BA185" i="82"/>
  <c r="BA186" i="82"/>
  <c r="BA187" i="82"/>
  <c r="BA188" i="82"/>
  <c r="BA189" i="82"/>
  <c r="BA190" i="82"/>
  <c r="BA191" i="82"/>
  <c r="BA192" i="82"/>
  <c r="BA193" i="82"/>
  <c r="BA3" i="82"/>
  <c r="AS4" i="82"/>
  <c r="AS5" i="82"/>
  <c r="AS6" i="82"/>
  <c r="AS9" i="82"/>
  <c r="AS10" i="82"/>
  <c r="AS12" i="82"/>
  <c r="AS15" i="82"/>
  <c r="AS21" i="82"/>
  <c r="AS22" i="82"/>
  <c r="AS23" i="82"/>
  <c r="AS24" i="82"/>
  <c r="AS25" i="82"/>
  <c r="AS20" i="82"/>
  <c r="AS26" i="82"/>
  <c r="AS28" i="82"/>
  <c r="AS16" i="82"/>
  <c r="AS19" i="82"/>
  <c r="AS34" i="82"/>
  <c r="AS35" i="82"/>
  <c r="AS32" i="82"/>
  <c r="AS36" i="82"/>
  <c r="AS37" i="82"/>
  <c r="AS38" i="82"/>
  <c r="AS39" i="82"/>
  <c r="AS40" i="82"/>
  <c r="AS41" i="82"/>
  <c r="AS42" i="82"/>
  <c r="AS29" i="82"/>
  <c r="AS31" i="82"/>
  <c r="AS55" i="82"/>
  <c r="AS43" i="82"/>
  <c r="AS52" i="82"/>
  <c r="AS56" i="82"/>
  <c r="AS58" i="82"/>
  <c r="AS59" i="82"/>
  <c r="AS51" i="82"/>
  <c r="AS53" i="82"/>
  <c r="AS49" i="82"/>
  <c r="AS73" i="82"/>
  <c r="AS74" i="82"/>
  <c r="AS75" i="82"/>
  <c r="AS78" i="82"/>
  <c r="AS79" i="82"/>
  <c r="AS81" i="82"/>
  <c r="AS71" i="82"/>
  <c r="AS63" i="82"/>
  <c r="AS72" i="82"/>
  <c r="AS54" i="82"/>
  <c r="AS65" i="82"/>
  <c r="AS70" i="82"/>
  <c r="AS64" i="82"/>
  <c r="AS67" i="82"/>
  <c r="AS89" i="82"/>
  <c r="AS90" i="82"/>
  <c r="AS85" i="82"/>
  <c r="AS91" i="82"/>
  <c r="AS86" i="82"/>
  <c r="AS87" i="82"/>
  <c r="AS92" i="82"/>
  <c r="AS93" i="82"/>
  <c r="AS94" i="82"/>
  <c r="AS95" i="82"/>
  <c r="AS98" i="82"/>
  <c r="AS99" i="82"/>
  <c r="AS88" i="82"/>
  <c r="AS105" i="82"/>
  <c r="AS106" i="82"/>
  <c r="AS107" i="82"/>
  <c r="AS108" i="82"/>
  <c r="AS110" i="82"/>
  <c r="AS100" i="82"/>
  <c r="AS117" i="82"/>
  <c r="AS113" i="82"/>
  <c r="AS116" i="82"/>
  <c r="AS111" i="82"/>
  <c r="AS115" i="82"/>
  <c r="AS118" i="82"/>
  <c r="AS119" i="82"/>
  <c r="AS120" i="82"/>
  <c r="AS135" i="82"/>
  <c r="AS136" i="82"/>
  <c r="AS137" i="82"/>
  <c r="AS138" i="82"/>
  <c r="AS139" i="82"/>
  <c r="AS145" i="82"/>
  <c r="AS129" i="82"/>
  <c r="AS121" i="82"/>
  <c r="AS122" i="82"/>
  <c r="AS126" i="82"/>
  <c r="AS128" i="82"/>
  <c r="AS127" i="82"/>
  <c r="AS131" i="82"/>
  <c r="AS132" i="82"/>
  <c r="AS133" i="82"/>
  <c r="AS134" i="82"/>
  <c r="AS147" i="82"/>
  <c r="AS149" i="82"/>
  <c r="AS150" i="82"/>
  <c r="AS152" i="82"/>
  <c r="AS153" i="82"/>
  <c r="AS154" i="82"/>
  <c r="AS155" i="82"/>
  <c r="AS159" i="82"/>
  <c r="AS160" i="82"/>
  <c r="AS161" i="82"/>
  <c r="AS162" i="82"/>
  <c r="AS164" i="82"/>
  <c r="AS165" i="82"/>
  <c r="AS166" i="82"/>
  <c r="AS169" i="82"/>
  <c r="AS170" i="82"/>
  <c r="AS171" i="82"/>
  <c r="AS172" i="82"/>
  <c r="AS173" i="82"/>
  <c r="AS174" i="82"/>
  <c r="AS175" i="82"/>
  <c r="AS177" i="82"/>
  <c r="AS178" i="82"/>
  <c r="AS180" i="82"/>
  <c r="AS181" i="82"/>
  <c r="AS185" i="82"/>
  <c r="AS186" i="82"/>
  <c r="AS187" i="82"/>
  <c r="AS123" i="82"/>
  <c r="AS188" i="82"/>
  <c r="AS189" i="82"/>
  <c r="AS190" i="82"/>
  <c r="AS191" i="82"/>
  <c r="AS192" i="82"/>
  <c r="AS193" i="82"/>
  <c r="AK7" i="82"/>
  <c r="AK15" i="82"/>
  <c r="AK16" i="82"/>
  <c r="AK17" i="82"/>
  <c r="AK18" i="82"/>
  <c r="AK19" i="82"/>
  <c r="AK20" i="82"/>
  <c r="AK4" i="82"/>
  <c r="AK9" i="82"/>
  <c r="AK11" i="82"/>
  <c r="AK13" i="82"/>
  <c r="AK6" i="82"/>
  <c r="AK12" i="82"/>
  <c r="AK8" i="82"/>
  <c r="AK10" i="82"/>
  <c r="AK14" i="82"/>
  <c r="AK21" i="82"/>
  <c r="AK22" i="82"/>
  <c r="AK23" i="82"/>
  <c r="AK24" i="82"/>
  <c r="AK25" i="82"/>
  <c r="AK26" i="82"/>
  <c r="AK5" i="82"/>
  <c r="AK27" i="82"/>
  <c r="AK28" i="82"/>
  <c r="AK29" i="82"/>
  <c r="AK30" i="82"/>
  <c r="AK31" i="82"/>
  <c r="AK32" i="82"/>
  <c r="AK34" i="82"/>
  <c r="AK35" i="82"/>
  <c r="AK36" i="82"/>
  <c r="AK37" i="82"/>
  <c r="AK38" i="82"/>
  <c r="AK39" i="82"/>
  <c r="AK43" i="82"/>
  <c r="AK46" i="82"/>
  <c r="AK47" i="82"/>
  <c r="AK48" i="82"/>
  <c r="AK49" i="82"/>
  <c r="AK50" i="82"/>
  <c r="AK51" i="82"/>
  <c r="AK52" i="82"/>
  <c r="AK53" i="82"/>
  <c r="AK54" i="82"/>
  <c r="AK55" i="82"/>
  <c r="AK40" i="82"/>
  <c r="AK42" i="82"/>
  <c r="AK33" i="82"/>
  <c r="AK56" i="82"/>
  <c r="AK57" i="82"/>
  <c r="AK58" i="82"/>
  <c r="AK59" i="82"/>
  <c r="AK60" i="82"/>
  <c r="AK61" i="82"/>
  <c r="AK62" i="82"/>
  <c r="AK44" i="82"/>
  <c r="AK41" i="82"/>
  <c r="AK45" i="82"/>
  <c r="AK63" i="82"/>
  <c r="AK64" i="82"/>
  <c r="AK65" i="82"/>
  <c r="AK66" i="82"/>
  <c r="AK67" i="82"/>
  <c r="AK68" i="82"/>
  <c r="AK69" i="82"/>
  <c r="AK70" i="82"/>
  <c r="AK71" i="82"/>
  <c r="AK72" i="82"/>
  <c r="AK73" i="82"/>
  <c r="AK74" i="82"/>
  <c r="AK75" i="82"/>
  <c r="AK76" i="82"/>
  <c r="AK77" i="82"/>
  <c r="AK78" i="82"/>
  <c r="AK79" i="82"/>
  <c r="AK80" i="82"/>
  <c r="AK81" i="82"/>
  <c r="AK89" i="82"/>
  <c r="AK91" i="82"/>
  <c r="AK84" i="82"/>
  <c r="AK92" i="82"/>
  <c r="AK93" i="82"/>
  <c r="AK94" i="82"/>
  <c r="AK95" i="82"/>
  <c r="AK96" i="82"/>
  <c r="AK97" i="82"/>
  <c r="AK98" i="82"/>
  <c r="AK99" i="82"/>
  <c r="AK101" i="82"/>
  <c r="AK85" i="82"/>
  <c r="AK86" i="82"/>
  <c r="AK82" i="82"/>
  <c r="AK87" i="82"/>
  <c r="AK102" i="82"/>
  <c r="AK103" i="82"/>
  <c r="AK104" i="82"/>
  <c r="AK105" i="82"/>
  <c r="AK106" i="82"/>
  <c r="AK107" i="82"/>
  <c r="AK108" i="82"/>
  <c r="AK110" i="82"/>
  <c r="AK111" i="82"/>
  <c r="AK112" i="82"/>
  <c r="AK113" i="82"/>
  <c r="AK114" i="82"/>
  <c r="AK115" i="82"/>
  <c r="AK116" i="82"/>
  <c r="AK117" i="82"/>
  <c r="AK83" i="82"/>
  <c r="AK88" i="82"/>
  <c r="AK123" i="82"/>
  <c r="AK124" i="82"/>
  <c r="AK125" i="82"/>
  <c r="AK126" i="82"/>
  <c r="AK127" i="82"/>
  <c r="AK128" i="82"/>
  <c r="AK129" i="82"/>
  <c r="AK130" i="82"/>
  <c r="AK131" i="82"/>
  <c r="AK100" i="82"/>
  <c r="AK132" i="82"/>
  <c r="AK133" i="82"/>
  <c r="AK134" i="82"/>
  <c r="AK135" i="82"/>
  <c r="AK136" i="82"/>
  <c r="AK137" i="82"/>
  <c r="AK138" i="82"/>
  <c r="AK139" i="82"/>
  <c r="AK140" i="82"/>
  <c r="AK141" i="82"/>
  <c r="AK120" i="82"/>
  <c r="AK118" i="82"/>
  <c r="AK119" i="82"/>
  <c r="AK122" i="82"/>
  <c r="AK143" i="82"/>
  <c r="AK163" i="82"/>
  <c r="AK146" i="82"/>
  <c r="AK144" i="82"/>
  <c r="AK145" i="82"/>
  <c r="AK148" i="82"/>
  <c r="AK149" i="82"/>
  <c r="AK150" i="82"/>
  <c r="AK151" i="82"/>
  <c r="AK152" i="82"/>
  <c r="AK153" i="82"/>
  <c r="AK154" i="82"/>
  <c r="AK155" i="82"/>
  <c r="AK156" i="82"/>
  <c r="AK157" i="82"/>
  <c r="AK159" i="82"/>
  <c r="AK160" i="82"/>
  <c r="AK147" i="82"/>
  <c r="AK161" i="82"/>
  <c r="AK164" i="82"/>
  <c r="AK165" i="82"/>
  <c r="AK166" i="82"/>
  <c r="AK167" i="82"/>
  <c r="AK168" i="82"/>
  <c r="AK169" i="82"/>
  <c r="AK142" i="82"/>
  <c r="AK162" i="82"/>
  <c r="AK170" i="82"/>
  <c r="AK171" i="82"/>
  <c r="AK172" i="82"/>
  <c r="AK173" i="82"/>
  <c r="AK174" i="82"/>
  <c r="AK175" i="82"/>
  <c r="AK176" i="82"/>
  <c r="AK177" i="82"/>
  <c r="AK178" i="82"/>
  <c r="AK179" i="82"/>
  <c r="AK181" i="82"/>
  <c r="AK182" i="82"/>
  <c r="AK183" i="82"/>
  <c r="AK3" i="82"/>
  <c r="AK189" i="82"/>
  <c r="AK190" i="82"/>
  <c r="AK191" i="82"/>
  <c r="AK192" i="82"/>
  <c r="AK193" i="82"/>
  <c r="AK188" i="82"/>
  <c r="AK184" i="82"/>
  <c r="AK187" i="82"/>
  <c r="AK185" i="82"/>
  <c r="AK186" i="82"/>
  <c r="AC9" i="82"/>
  <c r="AC15" i="82"/>
  <c r="AC16" i="82"/>
  <c r="AC17" i="82"/>
  <c r="AC18" i="82"/>
  <c r="AC19" i="82"/>
  <c r="AC20" i="82"/>
  <c r="AC6" i="82"/>
  <c r="AC10" i="82"/>
  <c r="AC8" i="82"/>
  <c r="AC5" i="82"/>
  <c r="AC13" i="82"/>
  <c r="AC7" i="82"/>
  <c r="AC11" i="82"/>
  <c r="AC21" i="82"/>
  <c r="AC22" i="82"/>
  <c r="AC23" i="82"/>
  <c r="AC24" i="82"/>
  <c r="AC25" i="82"/>
  <c r="AC26" i="82"/>
  <c r="AC4" i="82"/>
  <c r="AC12" i="82"/>
  <c r="AC27" i="82"/>
  <c r="AC28" i="82"/>
  <c r="AC14" i="82"/>
  <c r="AC29" i="82"/>
  <c r="AC30" i="82"/>
  <c r="AC31" i="82"/>
  <c r="AC32" i="82"/>
  <c r="AC33" i="82"/>
  <c r="AC36" i="82"/>
  <c r="AC34" i="82"/>
  <c r="AC37" i="82"/>
  <c r="AC38" i="82"/>
  <c r="AC39" i="82"/>
  <c r="AC46" i="82"/>
  <c r="AC47" i="82"/>
  <c r="AC48" i="82"/>
  <c r="AC49" i="82"/>
  <c r="AC50" i="82"/>
  <c r="AC51" i="82"/>
  <c r="AC52" i="82"/>
  <c r="AC53" i="82"/>
  <c r="AC54" i="82"/>
  <c r="AC55" i="82"/>
  <c r="AC42" i="82"/>
  <c r="AC43" i="82"/>
  <c r="AC35" i="82"/>
  <c r="AC41" i="82"/>
  <c r="AC40" i="82"/>
  <c r="AC44" i="82"/>
  <c r="AC56" i="82"/>
  <c r="AC57" i="82"/>
  <c r="AC58" i="82"/>
  <c r="AC59" i="82"/>
  <c r="AC60" i="82"/>
  <c r="AC61" i="82"/>
  <c r="AC62" i="82"/>
  <c r="AC45" i="82"/>
  <c r="AC63" i="82"/>
  <c r="AC64" i="82"/>
  <c r="AC65" i="82"/>
  <c r="AC66" i="82"/>
  <c r="AC67" i="82"/>
  <c r="AC68" i="82"/>
  <c r="AC69" i="82"/>
  <c r="AC70" i="82"/>
  <c r="AC71" i="82"/>
  <c r="AC72" i="82"/>
  <c r="AC73" i="82"/>
  <c r="AC74" i="82"/>
  <c r="AC75" i="82"/>
  <c r="AC76" i="82"/>
  <c r="AC77" i="82"/>
  <c r="AC78" i="82"/>
  <c r="AC79" i="82"/>
  <c r="AC80" i="82"/>
  <c r="AC81" i="82"/>
  <c r="AC85" i="82"/>
  <c r="AC86" i="82"/>
  <c r="AC87" i="82"/>
  <c r="AC88" i="82"/>
  <c r="AC89" i="82"/>
  <c r="AC90" i="82"/>
  <c r="AC91" i="82"/>
  <c r="AC82" i="82"/>
  <c r="AC92" i="82"/>
  <c r="AC93" i="82"/>
  <c r="AC94" i="82"/>
  <c r="AC95" i="82"/>
  <c r="AC96" i="82"/>
  <c r="AC97" i="82"/>
  <c r="AC98" i="82"/>
  <c r="AC99" i="82"/>
  <c r="AC100" i="82"/>
  <c r="AC83" i="82"/>
  <c r="AC101" i="82"/>
  <c r="AC84" i="82"/>
  <c r="AC102" i="82"/>
  <c r="AC103" i="82"/>
  <c r="AC104" i="82"/>
  <c r="AC105" i="82"/>
  <c r="AC106" i="82"/>
  <c r="AC107" i="82"/>
  <c r="AC108" i="82"/>
  <c r="AC109" i="82"/>
  <c r="AC110" i="82"/>
  <c r="AC111" i="82"/>
  <c r="AC112" i="82"/>
  <c r="AC113" i="82"/>
  <c r="AC114" i="82"/>
  <c r="AC115" i="82"/>
  <c r="AC116" i="82"/>
  <c r="AC117" i="82"/>
  <c r="AC123" i="82"/>
  <c r="AC124" i="82"/>
  <c r="AC125" i="82"/>
  <c r="AC126" i="82"/>
  <c r="AC127" i="82"/>
  <c r="AC128" i="82"/>
  <c r="AC129" i="82"/>
  <c r="AC130" i="82"/>
  <c r="AC131" i="82"/>
  <c r="AC120" i="82"/>
  <c r="AC132" i="82"/>
  <c r="AC133" i="82"/>
  <c r="AC134" i="82"/>
  <c r="AC135" i="82"/>
  <c r="AC136" i="82"/>
  <c r="AC137" i="82"/>
  <c r="AC138" i="82"/>
  <c r="AC139" i="82"/>
  <c r="AC140" i="82"/>
  <c r="AC141" i="82"/>
  <c r="AC122" i="82"/>
  <c r="AC119" i="82"/>
  <c r="AC147" i="82"/>
  <c r="AC163" i="82"/>
  <c r="AC142" i="82"/>
  <c r="AC146" i="82"/>
  <c r="AC148" i="82"/>
  <c r="AC149" i="82"/>
  <c r="AC150" i="82"/>
  <c r="AC151" i="82"/>
  <c r="AC152" i="82"/>
  <c r="AC153" i="82"/>
  <c r="AC154" i="82"/>
  <c r="AC155" i="82"/>
  <c r="AC156" i="82"/>
  <c r="AC118" i="82"/>
  <c r="AC143" i="82"/>
  <c r="AC157" i="82"/>
  <c r="AC158" i="82"/>
  <c r="AC159" i="82"/>
  <c r="AC160" i="82"/>
  <c r="AC144" i="82"/>
  <c r="AC145" i="82"/>
  <c r="AC162" i="82"/>
  <c r="AC164" i="82"/>
  <c r="AC165" i="82"/>
  <c r="AC166" i="82"/>
  <c r="AC167" i="82"/>
  <c r="AC168" i="82"/>
  <c r="AC169" i="82"/>
  <c r="AC170" i="82"/>
  <c r="AC171" i="82"/>
  <c r="AC172" i="82"/>
  <c r="AC173" i="82"/>
  <c r="AC174" i="82"/>
  <c r="AC175" i="82"/>
  <c r="AC176" i="82"/>
  <c r="AC177" i="82"/>
  <c r="AC178" i="82"/>
  <c r="AC179" i="82"/>
  <c r="AC180" i="82"/>
  <c r="AC181" i="82"/>
  <c r="AC182" i="82"/>
  <c r="AC183" i="82"/>
  <c r="AC121" i="82"/>
  <c r="AC161" i="82"/>
  <c r="AC185" i="82"/>
  <c r="AC186" i="82"/>
  <c r="AC3" i="82"/>
  <c r="AC184" i="82"/>
  <c r="AC187" i="82"/>
  <c r="AC189" i="82"/>
  <c r="AC190" i="82"/>
  <c r="AC191" i="82"/>
  <c r="AC192" i="82"/>
  <c r="AC193" i="82"/>
  <c r="AC188" i="82"/>
  <c r="U6" i="82"/>
  <c r="U15" i="82"/>
  <c r="U16" i="82"/>
  <c r="U17" i="82"/>
  <c r="U18" i="82"/>
  <c r="U19" i="82"/>
  <c r="U20" i="82"/>
  <c r="U10" i="82"/>
  <c r="U13" i="82"/>
  <c r="U8" i="82"/>
  <c r="U11" i="82"/>
  <c r="U5" i="82"/>
  <c r="U7" i="82"/>
  <c r="U12" i="82"/>
  <c r="U4" i="82"/>
  <c r="U21" i="82"/>
  <c r="U22" i="82"/>
  <c r="U23" i="82"/>
  <c r="U24" i="82"/>
  <c r="U25" i="82"/>
  <c r="U26" i="82"/>
  <c r="U14" i="82"/>
  <c r="U27" i="82"/>
  <c r="U28" i="82"/>
  <c r="U9" i="82"/>
  <c r="U29" i="82"/>
  <c r="U30" i="82"/>
  <c r="U31" i="82"/>
  <c r="U32" i="82"/>
  <c r="U33" i="82"/>
  <c r="U36" i="82"/>
  <c r="U34" i="82"/>
  <c r="U35" i="82"/>
  <c r="U37" i="82"/>
  <c r="U38" i="82"/>
  <c r="U39" i="82"/>
  <c r="U46" i="82"/>
  <c r="U47" i="82"/>
  <c r="U48" i="82"/>
  <c r="U49" i="82"/>
  <c r="U50" i="82"/>
  <c r="U51" i="82"/>
  <c r="U52" i="82"/>
  <c r="U53" i="82"/>
  <c r="U54" i="82"/>
  <c r="U55" i="82"/>
  <c r="U41" i="82"/>
  <c r="U40" i="82"/>
  <c r="U43" i="82"/>
  <c r="U42" i="82"/>
  <c r="U44" i="82"/>
  <c r="U45" i="82"/>
  <c r="U56" i="82"/>
  <c r="U57" i="82"/>
  <c r="U58" i="82"/>
  <c r="U59" i="82"/>
  <c r="U60" i="82"/>
  <c r="U61" i="82"/>
  <c r="U62" i="82"/>
  <c r="U63" i="82"/>
  <c r="U64" i="82"/>
  <c r="U65" i="82"/>
  <c r="U66" i="82"/>
  <c r="U67" i="82"/>
  <c r="U68" i="82"/>
  <c r="U69" i="82"/>
  <c r="U70" i="82"/>
  <c r="U71" i="82"/>
  <c r="U72" i="82"/>
  <c r="U73" i="82"/>
  <c r="U74" i="82"/>
  <c r="U75" i="82"/>
  <c r="U76" i="82"/>
  <c r="U77" i="82"/>
  <c r="U78" i="82"/>
  <c r="U79" i="82"/>
  <c r="U80" i="82"/>
  <c r="U81" i="82"/>
  <c r="U83" i="82"/>
  <c r="U89" i="82"/>
  <c r="U90" i="82"/>
  <c r="U91" i="82"/>
  <c r="U84" i="82"/>
  <c r="U85" i="82"/>
  <c r="U86" i="82"/>
  <c r="U88" i="82"/>
  <c r="U92" i="82"/>
  <c r="U93" i="82"/>
  <c r="U94" i="82"/>
  <c r="U95" i="82"/>
  <c r="U96" i="82"/>
  <c r="U97" i="82"/>
  <c r="U98" i="82"/>
  <c r="U99" i="82"/>
  <c r="U100" i="82"/>
  <c r="U87" i="82"/>
  <c r="U101" i="82"/>
  <c r="U102" i="82"/>
  <c r="U103" i="82"/>
  <c r="U82" i="82"/>
  <c r="U104" i="82"/>
  <c r="U105" i="82"/>
  <c r="U106" i="82"/>
  <c r="U107" i="82"/>
  <c r="U108" i="82"/>
  <c r="U109" i="82"/>
  <c r="U110" i="82"/>
  <c r="U111" i="82"/>
  <c r="U112" i="82"/>
  <c r="U113" i="82"/>
  <c r="U114" i="82"/>
  <c r="U115" i="82"/>
  <c r="U116" i="82"/>
  <c r="U117" i="82"/>
  <c r="U123" i="82"/>
  <c r="U124" i="82"/>
  <c r="U125" i="82"/>
  <c r="U126" i="82"/>
  <c r="U127" i="82"/>
  <c r="U128" i="82"/>
  <c r="U129" i="82"/>
  <c r="U130" i="82"/>
  <c r="U131" i="82"/>
  <c r="U132" i="82"/>
  <c r="U133" i="82"/>
  <c r="U134" i="82"/>
  <c r="U135" i="82"/>
  <c r="U136" i="82"/>
  <c r="U137" i="82"/>
  <c r="U138" i="82"/>
  <c r="U139" i="82"/>
  <c r="U140" i="82"/>
  <c r="U141" i="82"/>
  <c r="U119" i="82"/>
  <c r="U121" i="82"/>
  <c r="U118" i="82"/>
  <c r="U122" i="82"/>
  <c r="U163" i="82"/>
  <c r="U143" i="82"/>
  <c r="U144" i="82"/>
  <c r="U147" i="82"/>
  <c r="U120" i="82"/>
  <c r="U145" i="82"/>
  <c r="U148" i="82"/>
  <c r="U149" i="82"/>
  <c r="U150" i="82"/>
  <c r="U151" i="82"/>
  <c r="U152" i="82"/>
  <c r="U153" i="82"/>
  <c r="U154" i="82"/>
  <c r="U155" i="82"/>
  <c r="U156" i="82"/>
  <c r="U157" i="82"/>
  <c r="U158" i="82"/>
  <c r="U159" i="82"/>
  <c r="U160" i="82"/>
  <c r="U146" i="82"/>
  <c r="U162" i="82"/>
  <c r="U164" i="82"/>
  <c r="U165" i="82"/>
  <c r="U166" i="82"/>
  <c r="U167" i="82"/>
  <c r="U168" i="82"/>
  <c r="U169" i="82"/>
  <c r="U170" i="82"/>
  <c r="U171" i="82"/>
  <c r="U172" i="82"/>
  <c r="U173" i="82"/>
  <c r="U174" i="82"/>
  <c r="U175" i="82"/>
  <c r="U176" i="82"/>
  <c r="U177" i="82"/>
  <c r="U178" i="82"/>
  <c r="U179" i="82"/>
  <c r="U180" i="82"/>
  <c r="U181" i="82"/>
  <c r="U182" i="82"/>
  <c r="U183" i="82"/>
  <c r="U142" i="82"/>
  <c r="U188" i="82"/>
  <c r="U3" i="82"/>
  <c r="U184" i="82"/>
  <c r="U187" i="82"/>
  <c r="U189" i="82"/>
  <c r="U190" i="82"/>
  <c r="U191" i="82"/>
  <c r="U192" i="82"/>
  <c r="U193" i="82"/>
  <c r="U185" i="82"/>
  <c r="U186" i="82"/>
  <c r="U161" i="82"/>
  <c r="M10" i="82"/>
  <c r="M11" i="82"/>
  <c r="M15" i="82"/>
  <c r="M16" i="82"/>
  <c r="M17" i="82"/>
  <c r="M18" i="82"/>
  <c r="M19" i="82"/>
  <c r="M20" i="82"/>
  <c r="M21" i="82"/>
  <c r="M8" i="82"/>
  <c r="M12" i="82"/>
  <c r="M5" i="82"/>
  <c r="M7" i="82"/>
  <c r="M4" i="82"/>
  <c r="M9" i="82"/>
  <c r="M13" i="82"/>
  <c r="M14" i="82"/>
  <c r="M22" i="82"/>
  <c r="M23" i="82"/>
  <c r="M24" i="82"/>
  <c r="M25" i="82"/>
  <c r="M26" i="82"/>
  <c r="M27" i="82"/>
  <c r="M28" i="82"/>
  <c r="M6" i="82"/>
  <c r="M29" i="82"/>
  <c r="M30" i="82"/>
  <c r="M31" i="82"/>
  <c r="M32" i="82"/>
  <c r="M33" i="82"/>
  <c r="M36" i="82"/>
  <c r="M34" i="82"/>
  <c r="M35" i="82"/>
  <c r="M37" i="82"/>
  <c r="M38" i="82"/>
  <c r="M39" i="82"/>
  <c r="M40" i="82"/>
  <c r="M46" i="82"/>
  <c r="M47" i="82"/>
  <c r="M48" i="82"/>
  <c r="M49" i="82"/>
  <c r="M50" i="82"/>
  <c r="M51" i="82"/>
  <c r="M52" i="82"/>
  <c r="M53" i="82"/>
  <c r="M54" i="82"/>
  <c r="M55" i="82"/>
  <c r="M42" i="82"/>
  <c r="M41" i="82"/>
  <c r="M45" i="82"/>
  <c r="M56" i="82"/>
  <c r="M57" i="82"/>
  <c r="M58" i="82"/>
  <c r="M59" i="82"/>
  <c r="M60" i="82"/>
  <c r="M61" i="82"/>
  <c r="M62" i="82"/>
  <c r="M44" i="82"/>
  <c r="M63" i="82"/>
  <c r="M64" i="82"/>
  <c r="M65" i="82"/>
  <c r="M66" i="82"/>
  <c r="M67" i="82"/>
  <c r="M68" i="82"/>
  <c r="M69" i="82"/>
  <c r="M70" i="82"/>
  <c r="M71" i="82"/>
  <c r="M72" i="82"/>
  <c r="M73" i="82"/>
  <c r="M74" i="82"/>
  <c r="M75" i="82"/>
  <c r="M76" i="82"/>
  <c r="M77" i="82"/>
  <c r="M78" i="82"/>
  <c r="M79" i="82"/>
  <c r="M80" i="82"/>
  <c r="M81" i="82"/>
  <c r="M89" i="82"/>
  <c r="M90" i="82"/>
  <c r="M91" i="82"/>
  <c r="M92" i="82"/>
  <c r="M93" i="82"/>
  <c r="M94" i="82"/>
  <c r="M95" i="82"/>
  <c r="M96" i="82"/>
  <c r="M97" i="82"/>
  <c r="M98" i="82"/>
  <c r="M99" i="82"/>
  <c r="M100" i="82"/>
  <c r="M82" i="82"/>
  <c r="M101" i="82"/>
  <c r="M83" i="82"/>
  <c r="M43" i="82"/>
  <c r="M85" i="82"/>
  <c r="M86" i="82"/>
  <c r="M88" i="82"/>
  <c r="M102" i="82"/>
  <c r="M103" i="82"/>
  <c r="M104" i="82"/>
  <c r="M105" i="82"/>
  <c r="M106" i="82"/>
  <c r="M107" i="82"/>
  <c r="M108" i="82"/>
  <c r="M109" i="82"/>
  <c r="M110" i="82"/>
  <c r="M111" i="82"/>
  <c r="M112" i="82"/>
  <c r="M113" i="82"/>
  <c r="M114" i="82"/>
  <c r="M115" i="82"/>
  <c r="M116" i="82"/>
  <c r="M117" i="82"/>
  <c r="M118" i="82"/>
  <c r="M84" i="82"/>
  <c r="M123" i="82"/>
  <c r="M124" i="82"/>
  <c r="M125" i="82"/>
  <c r="M126" i="82"/>
  <c r="M127" i="82"/>
  <c r="M128" i="82"/>
  <c r="M129" i="82"/>
  <c r="M130" i="82"/>
  <c r="M131" i="82"/>
  <c r="M87" i="82"/>
  <c r="M121" i="82"/>
  <c r="M132" i="82"/>
  <c r="M133" i="82"/>
  <c r="M134" i="82"/>
  <c r="M119" i="82"/>
  <c r="M135" i="82"/>
  <c r="M136" i="82"/>
  <c r="M137" i="82"/>
  <c r="M138" i="82"/>
  <c r="M139" i="82"/>
  <c r="M140" i="82"/>
  <c r="M141" i="82"/>
  <c r="M120" i="82"/>
  <c r="M122" i="82"/>
  <c r="M163" i="82"/>
  <c r="M145" i="82"/>
  <c r="M146" i="82"/>
  <c r="M142" i="82"/>
  <c r="M148" i="82"/>
  <c r="M149" i="82"/>
  <c r="M150" i="82"/>
  <c r="M151" i="82"/>
  <c r="M152" i="82"/>
  <c r="M153" i="82"/>
  <c r="M154" i="82"/>
  <c r="M155" i="82"/>
  <c r="M156" i="82"/>
  <c r="M147" i="82"/>
  <c r="M157" i="82"/>
  <c r="M158" i="82"/>
  <c r="M159" i="82"/>
  <c r="M160" i="82"/>
  <c r="M143" i="82"/>
  <c r="M164" i="82"/>
  <c r="M165" i="82"/>
  <c r="M166" i="82"/>
  <c r="M167" i="82"/>
  <c r="M168" i="82"/>
  <c r="M169" i="82"/>
  <c r="M170" i="82"/>
  <c r="M171" i="82"/>
  <c r="M172" i="82"/>
  <c r="M173" i="82"/>
  <c r="M174" i="82"/>
  <c r="M175" i="82"/>
  <c r="M176" i="82"/>
  <c r="M177" i="82"/>
  <c r="M178" i="82"/>
  <c r="M179" i="82"/>
  <c r="M180" i="82"/>
  <c r="M181" i="82"/>
  <c r="M182" i="82"/>
  <c r="M183" i="82"/>
  <c r="M184" i="82"/>
  <c r="M161" i="82"/>
  <c r="M144" i="82"/>
  <c r="M162" i="82"/>
  <c r="M3" i="82"/>
  <c r="M189" i="82"/>
  <c r="M190" i="82"/>
  <c r="M191" i="82"/>
  <c r="M192" i="82"/>
  <c r="M193" i="82"/>
  <c r="M188" i="82"/>
  <c r="M187" i="82"/>
  <c r="M185" i="82"/>
  <c r="M186" i="82"/>
  <c r="E8" i="82"/>
  <c r="E15" i="82"/>
  <c r="E16" i="82"/>
  <c r="E17" i="82"/>
  <c r="E18" i="82"/>
  <c r="E19" i="82"/>
  <c r="E20" i="82"/>
  <c r="E21" i="82"/>
  <c r="E5" i="82"/>
  <c r="E7" i="82"/>
  <c r="E4" i="82"/>
  <c r="E13" i="82"/>
  <c r="E9" i="82"/>
  <c r="E6" i="82"/>
  <c r="E12" i="82"/>
  <c r="E14" i="82"/>
  <c r="E22" i="82"/>
  <c r="E23" i="82"/>
  <c r="E24" i="82"/>
  <c r="E25" i="82"/>
  <c r="E26" i="82"/>
  <c r="E27" i="82"/>
  <c r="E28" i="82"/>
  <c r="E10" i="82"/>
  <c r="E11" i="82"/>
  <c r="E29" i="82"/>
  <c r="E30" i="82"/>
  <c r="E31" i="82"/>
  <c r="E32" i="82"/>
  <c r="E33" i="82"/>
  <c r="E36" i="82"/>
  <c r="E37" i="82"/>
  <c r="E38" i="82"/>
  <c r="E39" i="82"/>
  <c r="E35" i="82"/>
  <c r="E34" i="82"/>
  <c r="E42" i="82"/>
  <c r="E44" i="82"/>
  <c r="E46" i="82"/>
  <c r="E47" i="82"/>
  <c r="E48" i="82"/>
  <c r="E49" i="82"/>
  <c r="E50" i="82"/>
  <c r="E51" i="82"/>
  <c r="E52" i="82"/>
  <c r="E53" i="82"/>
  <c r="E54" i="82"/>
  <c r="E55" i="82"/>
  <c r="E41" i="82"/>
  <c r="E43" i="82"/>
  <c r="E40" i="82"/>
  <c r="E4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5" i="82"/>
  <c r="E86" i="82"/>
  <c r="E88" i="82"/>
  <c r="E89" i="82"/>
  <c r="E90" i="82"/>
  <c r="E91" i="82"/>
  <c r="E83" i="82"/>
  <c r="E87" i="82"/>
  <c r="E92" i="82"/>
  <c r="E93" i="82"/>
  <c r="E94" i="82"/>
  <c r="E95" i="82"/>
  <c r="E96" i="82"/>
  <c r="E97" i="82"/>
  <c r="E98" i="82"/>
  <c r="E99" i="82"/>
  <c r="E100" i="82"/>
  <c r="E84" i="82"/>
  <c r="E101" i="82"/>
  <c r="E102" i="82"/>
  <c r="E103" i="82"/>
  <c r="E104" i="82"/>
  <c r="E105" i="82"/>
  <c r="E106" i="82"/>
  <c r="E107" i="82"/>
  <c r="E108" i="82"/>
  <c r="E109" i="82"/>
  <c r="E110" i="82"/>
  <c r="E111" i="82"/>
  <c r="E112" i="82"/>
  <c r="E113" i="82"/>
  <c r="E114" i="82"/>
  <c r="E115" i="82"/>
  <c r="E116" i="82"/>
  <c r="E117" i="82"/>
  <c r="E118" i="82"/>
  <c r="E123" i="82"/>
  <c r="E124" i="82"/>
  <c r="E125" i="82"/>
  <c r="E126" i="82"/>
  <c r="E127" i="82"/>
  <c r="E128" i="82"/>
  <c r="E129" i="82"/>
  <c r="E130" i="82"/>
  <c r="E131" i="82"/>
  <c r="E132" i="82"/>
  <c r="E133" i="82"/>
  <c r="E134" i="82"/>
  <c r="E122" i="82"/>
  <c r="E135" i="82"/>
  <c r="E136" i="82"/>
  <c r="E137" i="82"/>
  <c r="E138" i="82"/>
  <c r="E139" i="82"/>
  <c r="E140" i="82"/>
  <c r="E141" i="82"/>
  <c r="E120" i="82"/>
  <c r="E121" i="82"/>
  <c r="E119" i="82"/>
  <c r="E147" i="82"/>
  <c r="E163" i="82"/>
  <c r="E142" i="82"/>
  <c r="E143" i="82"/>
  <c r="E144" i="82"/>
  <c r="E146" i="82"/>
  <c r="E148" i="82"/>
  <c r="E149" i="82"/>
  <c r="E150" i="82"/>
  <c r="E151" i="82"/>
  <c r="E152" i="82"/>
  <c r="E153" i="82"/>
  <c r="E154" i="82"/>
  <c r="E155" i="82"/>
  <c r="E156" i="82"/>
  <c r="E157" i="82"/>
  <c r="E158" i="82"/>
  <c r="E159" i="82"/>
  <c r="E160" i="82"/>
  <c r="E145" i="82"/>
  <c r="E164" i="82"/>
  <c r="E165" i="82"/>
  <c r="E166" i="82"/>
  <c r="E167" i="82"/>
  <c r="E168" i="82"/>
  <c r="E169" i="82"/>
  <c r="E170" i="82"/>
  <c r="E171" i="82"/>
  <c r="E172" i="82"/>
  <c r="E173" i="82"/>
  <c r="E174" i="82"/>
  <c r="E175" i="82"/>
  <c r="E176" i="82"/>
  <c r="E177" i="82"/>
  <c r="E178" i="82"/>
  <c r="E179" i="82"/>
  <c r="E180" i="82"/>
  <c r="E181" i="82"/>
  <c r="E182" i="82"/>
  <c r="E183" i="82"/>
  <c r="E161" i="82"/>
  <c r="E184" i="82"/>
  <c r="E185" i="82"/>
  <c r="E186" i="82"/>
  <c r="E3" i="82"/>
  <c r="E189" i="82"/>
  <c r="E190" i="82"/>
  <c r="E191" i="82"/>
  <c r="E192" i="82"/>
  <c r="E193" i="82"/>
  <c r="E187" i="82"/>
  <c r="E162" i="82"/>
  <c r="E188" i="82"/>
  <c r="BO190" i="82"/>
  <c r="BO186" i="82"/>
  <c r="BO182" i="82"/>
  <c r="BO178" i="82"/>
  <c r="BO174" i="82"/>
  <c r="BO170" i="82"/>
  <c r="BO166" i="82"/>
  <c r="BO162" i="82"/>
  <c r="BO158" i="82"/>
  <c r="BO154" i="82"/>
  <c r="BO150" i="82"/>
  <c r="BO146" i="82"/>
  <c r="BO142" i="82"/>
  <c r="BO138" i="82"/>
  <c r="BO134" i="82"/>
  <c r="BO130" i="82"/>
  <c r="BO126" i="82"/>
  <c r="BO122" i="82"/>
  <c r="BO118" i="82"/>
  <c r="BO114" i="82"/>
  <c r="BO110" i="82"/>
  <c r="BO106" i="82"/>
  <c r="BO102" i="82"/>
  <c r="BO98" i="82"/>
  <c r="BO94" i="82"/>
  <c r="BO90" i="82"/>
  <c r="BO86" i="82"/>
  <c r="BO82" i="82"/>
  <c r="BO78" i="82"/>
  <c r="BO74" i="82"/>
  <c r="BO70" i="82"/>
  <c r="BO66" i="82"/>
  <c r="BO62" i="82"/>
  <c r="BO58" i="82"/>
  <c r="BO54" i="82"/>
  <c r="BO50" i="82"/>
  <c r="BO46" i="82"/>
  <c r="BO42" i="82"/>
  <c r="BO38" i="82"/>
  <c r="BO34" i="82"/>
  <c r="BO30" i="82"/>
  <c r="BO26" i="82"/>
  <c r="BO22" i="82"/>
  <c r="BO18" i="82"/>
  <c r="BO14" i="82"/>
  <c r="BO10" i="82"/>
  <c r="BO6" i="82"/>
  <c r="AM4" i="82"/>
  <c r="AM5" i="82"/>
  <c r="AM6" i="82"/>
  <c r="AM7" i="82"/>
  <c r="AM8" i="82"/>
  <c r="AM9" i="82"/>
  <c r="AM10" i="82"/>
  <c r="AM14" i="82"/>
  <c r="AM15" i="82"/>
  <c r="AM16" i="82"/>
  <c r="AM17" i="82"/>
  <c r="AM18" i="82"/>
  <c r="AM19" i="82"/>
  <c r="AM20" i="82"/>
  <c r="AM11" i="82"/>
  <c r="AM13" i="82"/>
  <c r="AM12" i="82"/>
  <c r="AM21" i="82"/>
  <c r="AM22" i="82"/>
  <c r="AM23" i="82"/>
  <c r="AM29" i="82"/>
  <c r="AM30" i="82"/>
  <c r="AM31" i="82"/>
  <c r="AM32" i="82"/>
  <c r="AM33" i="82"/>
  <c r="AM34" i="82"/>
  <c r="AM24" i="82"/>
  <c r="AM28" i="82"/>
  <c r="AM35" i="82"/>
  <c r="AM26" i="82"/>
  <c r="AM27" i="82"/>
  <c r="AM25" i="82"/>
  <c r="AM36" i="82"/>
  <c r="AM37" i="82"/>
  <c r="AM38" i="82"/>
  <c r="AM39" i="82"/>
  <c r="AM40" i="82"/>
  <c r="AM41" i="82"/>
  <c r="AM42" i="82"/>
  <c r="AM43" i="82"/>
  <c r="AM44" i="82"/>
  <c r="AM45" i="82"/>
  <c r="AM46" i="82"/>
  <c r="AM47" i="82"/>
  <c r="AM48" i="82"/>
  <c r="AM49" i="82"/>
  <c r="AM50" i="82"/>
  <c r="AM51" i="82"/>
  <c r="AM52" i="82"/>
  <c r="AM53" i="82"/>
  <c r="AM54" i="82"/>
  <c r="AM55" i="82"/>
  <c r="AM56" i="82"/>
  <c r="AM57" i="82"/>
  <c r="AM59" i="82"/>
  <c r="AM63" i="82"/>
  <c r="AM64" i="82"/>
  <c r="AM65" i="82"/>
  <c r="AM66" i="82"/>
  <c r="AM67" i="82"/>
  <c r="AM68" i="82"/>
  <c r="AM69" i="82"/>
  <c r="AM70" i="82"/>
  <c r="AM71" i="82"/>
  <c r="AM72" i="82"/>
  <c r="AM58" i="82"/>
  <c r="AM73" i="82"/>
  <c r="AM74" i="82"/>
  <c r="AM75" i="82"/>
  <c r="AM76" i="82"/>
  <c r="AM77" i="82"/>
  <c r="AM78" i="82"/>
  <c r="AM79" i="82"/>
  <c r="AM80" i="82"/>
  <c r="AM61" i="82"/>
  <c r="AM60" i="82"/>
  <c r="AM62" i="82"/>
  <c r="AM82" i="82"/>
  <c r="AM88" i="82"/>
  <c r="AM81" i="82"/>
  <c r="AM83" i="82"/>
  <c r="AM89" i="82"/>
  <c r="AM90" i="82"/>
  <c r="AM91" i="82"/>
  <c r="AM84" i="82"/>
  <c r="AM92" i="82"/>
  <c r="AM93" i="82"/>
  <c r="AM94" i="82"/>
  <c r="AM95" i="82"/>
  <c r="AM96" i="82"/>
  <c r="AM85" i="82"/>
  <c r="AM101" i="82"/>
  <c r="AM87" i="82"/>
  <c r="AM99" i="82"/>
  <c r="AM103" i="82"/>
  <c r="AM104" i="82"/>
  <c r="AM105" i="82"/>
  <c r="AM106" i="82"/>
  <c r="AM107" i="82"/>
  <c r="AM108" i="82"/>
  <c r="AM109" i="82"/>
  <c r="AM110" i="82"/>
  <c r="AM111" i="82"/>
  <c r="AM112" i="82"/>
  <c r="AM113" i="82"/>
  <c r="AM114" i="82"/>
  <c r="AM115" i="82"/>
  <c r="AM116" i="82"/>
  <c r="AM86" i="82"/>
  <c r="AM98" i="82"/>
  <c r="AM97" i="82"/>
  <c r="AM100" i="82"/>
  <c r="AM102" i="82"/>
  <c r="AM118" i="82"/>
  <c r="AM119" i="82"/>
  <c r="AM120" i="82"/>
  <c r="AM121" i="82"/>
  <c r="AM122" i="82"/>
  <c r="AM123" i="82"/>
  <c r="AM124" i="82"/>
  <c r="AM125" i="82"/>
  <c r="AM126" i="82"/>
  <c r="AM127" i="82"/>
  <c r="AM128" i="82"/>
  <c r="AM129" i="82"/>
  <c r="AM117" i="82"/>
  <c r="AM132" i="82"/>
  <c r="AM133" i="82"/>
  <c r="AM134" i="82"/>
  <c r="AM130" i="82"/>
  <c r="AM135" i="82"/>
  <c r="AM136" i="82"/>
  <c r="AM137" i="82"/>
  <c r="AM138" i="82"/>
  <c r="AM139" i="82"/>
  <c r="AM140" i="82"/>
  <c r="AM141" i="82"/>
  <c r="AM142" i="82"/>
  <c r="AM143" i="82"/>
  <c r="AM144" i="82"/>
  <c r="AM145" i="82"/>
  <c r="AM146" i="82"/>
  <c r="AM131" i="82"/>
  <c r="AM161" i="82"/>
  <c r="AM162" i="82"/>
  <c r="AM148" i="82"/>
  <c r="AM149" i="82"/>
  <c r="AM150" i="82"/>
  <c r="AM151" i="82"/>
  <c r="AM152" i="82"/>
  <c r="AM153" i="82"/>
  <c r="AM154" i="82"/>
  <c r="AM155" i="82"/>
  <c r="AM156" i="82"/>
  <c r="AM159" i="82"/>
  <c r="AM157" i="82"/>
  <c r="AM158" i="82"/>
  <c r="AM163" i="82"/>
  <c r="AM164" i="82"/>
  <c r="AM165" i="82"/>
  <c r="AM166" i="82"/>
  <c r="AM167" i="82"/>
  <c r="AM168" i="82"/>
  <c r="AM169" i="82"/>
  <c r="AM170" i="82"/>
  <c r="AM171" i="82"/>
  <c r="AM172" i="82"/>
  <c r="AM173" i="82"/>
  <c r="AM174" i="82"/>
  <c r="AM175" i="82"/>
  <c r="AM176" i="82"/>
  <c r="AM177" i="82"/>
  <c r="AM178" i="82"/>
  <c r="AM179" i="82"/>
  <c r="AM180" i="82"/>
  <c r="AM147" i="82"/>
  <c r="AM160" i="82"/>
  <c r="AM186" i="82"/>
  <c r="AM3" i="82"/>
  <c r="AM185" i="82"/>
  <c r="AM182" i="82"/>
  <c r="AM183" i="82"/>
  <c r="AM189" i="82"/>
  <c r="AM190" i="82"/>
  <c r="AM191" i="82"/>
  <c r="AM192" i="82"/>
  <c r="AM193" i="82"/>
  <c r="AM188" i="82"/>
  <c r="AM181" i="82"/>
  <c r="AM184" i="82"/>
  <c r="AM187" i="82"/>
  <c r="BX4" i="82"/>
  <c r="BX5" i="82"/>
  <c r="BX6" i="82"/>
  <c r="BX8" i="82"/>
  <c r="BX9" i="82"/>
  <c r="BX10" i="82"/>
  <c r="BX11" i="82"/>
  <c r="BX12" i="82"/>
  <c r="BX13" i="82"/>
  <c r="BX14" i="82"/>
  <c r="BX15" i="82"/>
  <c r="BX16" i="82"/>
  <c r="BX17" i="82"/>
  <c r="BX18" i="82"/>
  <c r="BX19" i="82"/>
  <c r="BX20" i="82"/>
  <c r="BX26" i="82"/>
  <c r="BX27" i="82"/>
  <c r="BX21" i="82"/>
  <c r="BX22" i="82"/>
  <c r="BX23" i="82"/>
  <c r="BX24" i="82"/>
  <c r="BX25" i="82"/>
  <c r="BX28" i="82"/>
  <c r="BX29" i="82"/>
  <c r="BX30" i="82"/>
  <c r="BX31" i="82"/>
  <c r="BX32" i="82"/>
  <c r="BX33" i="82"/>
  <c r="BX35" i="82"/>
  <c r="BX36" i="82"/>
  <c r="BX37" i="82"/>
  <c r="BX38" i="82"/>
  <c r="BX34" i="82"/>
  <c r="BX40" i="82"/>
  <c r="BX42" i="82"/>
  <c r="BX44" i="82"/>
  <c r="BX39" i="82"/>
  <c r="BX45" i="82"/>
  <c r="BX46" i="82"/>
  <c r="BX47" i="82"/>
  <c r="BX48" i="82"/>
  <c r="BX49" i="82"/>
  <c r="BX51" i="82"/>
  <c r="BX52" i="82"/>
  <c r="BX53" i="82"/>
  <c r="BX54" i="82"/>
  <c r="BX43" i="82"/>
  <c r="BX41" i="82"/>
  <c r="BX56" i="82"/>
  <c r="BX57" i="82"/>
  <c r="BX58" i="82"/>
  <c r="BX59" i="82"/>
  <c r="BX60" i="82"/>
  <c r="BX61" i="82"/>
  <c r="BX55" i="82"/>
  <c r="BX62" i="82"/>
  <c r="BX63" i="82"/>
  <c r="BX64" i="82"/>
  <c r="BX65" i="82"/>
  <c r="BX66" i="82"/>
  <c r="BX67" i="82"/>
  <c r="BX68" i="82"/>
  <c r="BX69" i="82"/>
  <c r="BX70" i="82"/>
  <c r="BX71" i="82"/>
  <c r="BX72" i="82"/>
  <c r="BX73" i="82"/>
  <c r="BX74" i="82"/>
  <c r="BX75" i="82"/>
  <c r="BX76" i="82"/>
  <c r="BX77" i="82"/>
  <c r="BX78" i="82"/>
  <c r="BX79" i="82"/>
  <c r="BX80" i="82"/>
  <c r="BX81" i="82"/>
  <c r="BX82" i="82"/>
  <c r="BX83" i="82"/>
  <c r="BX102" i="82"/>
  <c r="BX103" i="82"/>
  <c r="BX88" i="82"/>
  <c r="BX89" i="82"/>
  <c r="BX90" i="82"/>
  <c r="BX84" i="82"/>
  <c r="BX85" i="82"/>
  <c r="BX87" i="82"/>
  <c r="BX91" i="82"/>
  <c r="BX100" i="82"/>
  <c r="BX92" i="82"/>
  <c r="BX99" i="82"/>
  <c r="BX93" i="82"/>
  <c r="BX95" i="82"/>
  <c r="BX98" i="82"/>
  <c r="BX86" i="82"/>
  <c r="BX97" i="82"/>
  <c r="BX94" i="82"/>
  <c r="BX109" i="82"/>
  <c r="BX117" i="82"/>
  <c r="BX96" i="82"/>
  <c r="BX107" i="82"/>
  <c r="BX115" i="82"/>
  <c r="BX104" i="82"/>
  <c r="BX114" i="82"/>
  <c r="BX116" i="82"/>
  <c r="BX106" i="82"/>
  <c r="BX111" i="82"/>
  <c r="BX118" i="82"/>
  <c r="BX119" i="82"/>
  <c r="BX120" i="82"/>
  <c r="BX121" i="82"/>
  <c r="BX105" i="82"/>
  <c r="BX108" i="82"/>
  <c r="BX112" i="82"/>
  <c r="BX123" i="82"/>
  <c r="BX124" i="82"/>
  <c r="BX125" i="82"/>
  <c r="BX126" i="82"/>
  <c r="BX127" i="82"/>
  <c r="BX128" i="82"/>
  <c r="BX129" i="82"/>
  <c r="BX130" i="82"/>
  <c r="BX131" i="82"/>
  <c r="BX132" i="82"/>
  <c r="BX134" i="82"/>
  <c r="BX135" i="82"/>
  <c r="BX136" i="82"/>
  <c r="BX137" i="82"/>
  <c r="BX138" i="82"/>
  <c r="BX139" i="82"/>
  <c r="BX140" i="82"/>
  <c r="BX147" i="82"/>
  <c r="BX148" i="82"/>
  <c r="BX149" i="82"/>
  <c r="BX150" i="82"/>
  <c r="BX151" i="82"/>
  <c r="BX152" i="82"/>
  <c r="BX153" i="82"/>
  <c r="BX155" i="82"/>
  <c r="BX113" i="82"/>
  <c r="BX142" i="82"/>
  <c r="BX145" i="82"/>
  <c r="BX156" i="82"/>
  <c r="BX157" i="82"/>
  <c r="BX158" i="82"/>
  <c r="BX159" i="82"/>
  <c r="BX143" i="82"/>
  <c r="BX160" i="82"/>
  <c r="BX161" i="82"/>
  <c r="BX144" i="82"/>
  <c r="BX162" i="82"/>
  <c r="BX169" i="82"/>
  <c r="BX170" i="82"/>
  <c r="BX171" i="82"/>
  <c r="BX172" i="82"/>
  <c r="BX173" i="82"/>
  <c r="BX174" i="82"/>
  <c r="BX175" i="82"/>
  <c r="BX176" i="82"/>
  <c r="BX177" i="82"/>
  <c r="BX178" i="82"/>
  <c r="BX179" i="82"/>
  <c r="BX181" i="82"/>
  <c r="BX182" i="82"/>
  <c r="BX164" i="82"/>
  <c r="BX166" i="82"/>
  <c r="BX163" i="82"/>
  <c r="BX165" i="82"/>
  <c r="BX167" i="82"/>
  <c r="BX187" i="82"/>
  <c r="BX3" i="82"/>
  <c r="BX141" i="82"/>
  <c r="BX186" i="82"/>
  <c r="BX188" i="82"/>
  <c r="BX189" i="82"/>
  <c r="BX190" i="82"/>
  <c r="BX191" i="82"/>
  <c r="BX192" i="82"/>
  <c r="BX193" i="82"/>
  <c r="BX184" i="82"/>
  <c r="BX185" i="82"/>
  <c r="BX168" i="82"/>
  <c r="BX183" i="82"/>
  <c r="BP4" i="82"/>
  <c r="BP5" i="82"/>
  <c r="BP6" i="82"/>
  <c r="BP7" i="82"/>
  <c r="BP8" i="82"/>
  <c r="BP9" i="82"/>
  <c r="BP10" i="82"/>
  <c r="BP11" i="82"/>
  <c r="BP12" i="82"/>
  <c r="BP13" i="82"/>
  <c r="BP14" i="82"/>
  <c r="BP15" i="82"/>
  <c r="BP16" i="82"/>
  <c r="BP21" i="82"/>
  <c r="BP22" i="82"/>
  <c r="BP23" i="82"/>
  <c r="BP24" i="82"/>
  <c r="BP25" i="82"/>
  <c r="BP17" i="82"/>
  <c r="BP18" i="82"/>
  <c r="BP20" i="82"/>
  <c r="BP19" i="82"/>
  <c r="BP27" i="82"/>
  <c r="BP26" i="82"/>
  <c r="BP28" i="82"/>
  <c r="BP29" i="82"/>
  <c r="BP30" i="82"/>
  <c r="BP31" i="82"/>
  <c r="BP34" i="82"/>
  <c r="BP33" i="82"/>
  <c r="BP36" i="82"/>
  <c r="BP37" i="82"/>
  <c r="BP38" i="82"/>
  <c r="BP39" i="82"/>
  <c r="BP40" i="82"/>
  <c r="BP41" i="82"/>
  <c r="BP42" i="82"/>
  <c r="BP43" i="82"/>
  <c r="BP32" i="82"/>
  <c r="BP35" i="82"/>
  <c r="BP44" i="82"/>
  <c r="BP45" i="82"/>
  <c r="BP46" i="82"/>
  <c r="BP47" i="82"/>
  <c r="BP48" i="82"/>
  <c r="BP49" i="82"/>
  <c r="BP50" i="82"/>
  <c r="BP56" i="82"/>
  <c r="BP57" i="82"/>
  <c r="BP58" i="82"/>
  <c r="BP59" i="82"/>
  <c r="BP60" i="82"/>
  <c r="BP61" i="82"/>
  <c r="BP54" i="82"/>
  <c r="BP51" i="82"/>
  <c r="BP53" i="82"/>
  <c r="BP55" i="82"/>
  <c r="BP52" i="82"/>
  <c r="BP62" i="82"/>
  <c r="BP63" i="82"/>
  <c r="BP64" i="82"/>
  <c r="BP65" i="82"/>
  <c r="BP66" i="82"/>
  <c r="BP67" i="82"/>
  <c r="BP68" i="82"/>
  <c r="BP69" i="82"/>
  <c r="BP72" i="82"/>
  <c r="BP71" i="82"/>
  <c r="BP70" i="82"/>
  <c r="BP75" i="82"/>
  <c r="BP83" i="82"/>
  <c r="BP92" i="82"/>
  <c r="BP93" i="82"/>
  <c r="BP94" i="82"/>
  <c r="BP95" i="82"/>
  <c r="BP96" i="82"/>
  <c r="BP97" i="82"/>
  <c r="BP98" i="82"/>
  <c r="BP85" i="82"/>
  <c r="BP87" i="82"/>
  <c r="BP77" i="82"/>
  <c r="BP84" i="82"/>
  <c r="BP101" i="82"/>
  <c r="BP86" i="82"/>
  <c r="BP73" i="82"/>
  <c r="BP78" i="82"/>
  <c r="BP81" i="82"/>
  <c r="BP74" i="82"/>
  <c r="BP80" i="82"/>
  <c r="BP82" i="82"/>
  <c r="BP88" i="82"/>
  <c r="BP89" i="82"/>
  <c r="BP90" i="82"/>
  <c r="BP76" i="82"/>
  <c r="BP102" i="82"/>
  <c r="BP103" i="82"/>
  <c r="BP79" i="82"/>
  <c r="BP100" i="82"/>
  <c r="BP91" i="82"/>
  <c r="BP99" i="82"/>
  <c r="BP104" i="82"/>
  <c r="BP105" i="82"/>
  <c r="BP106" i="82"/>
  <c r="BP107" i="82"/>
  <c r="BP108" i="82"/>
  <c r="BP109" i="82"/>
  <c r="BP110" i="82"/>
  <c r="BP111" i="82"/>
  <c r="BP112" i="82"/>
  <c r="BP113" i="82"/>
  <c r="BP114" i="82"/>
  <c r="BP115" i="82"/>
  <c r="BP116" i="82"/>
  <c r="BP117" i="82"/>
  <c r="BP118" i="82"/>
  <c r="BP119" i="82"/>
  <c r="BP120" i="82"/>
  <c r="BP121" i="82"/>
  <c r="BP122" i="82"/>
  <c r="BP129" i="82"/>
  <c r="BP130" i="82"/>
  <c r="BP126" i="82"/>
  <c r="BP128" i="82"/>
  <c r="BP131" i="82"/>
  <c r="BP132" i="82"/>
  <c r="BP133" i="82"/>
  <c r="BP134" i="82"/>
  <c r="BP125" i="82"/>
  <c r="BP127" i="82"/>
  <c r="BP139" i="82"/>
  <c r="BP140" i="82"/>
  <c r="BP123" i="82"/>
  <c r="BP146" i="82"/>
  <c r="BP147" i="82"/>
  <c r="BP148" i="82"/>
  <c r="BP149" i="82"/>
  <c r="BP150" i="82"/>
  <c r="BP151" i="82"/>
  <c r="BP152" i="82"/>
  <c r="BP153" i="82"/>
  <c r="BP154" i="82"/>
  <c r="BP155" i="82"/>
  <c r="BP135" i="82"/>
  <c r="BP144" i="82"/>
  <c r="BP156" i="82"/>
  <c r="BP157" i="82"/>
  <c r="BP158" i="82"/>
  <c r="BP159" i="82"/>
  <c r="BP137" i="82"/>
  <c r="BP160" i="82"/>
  <c r="BP141" i="82"/>
  <c r="BP161" i="82"/>
  <c r="BP162" i="82"/>
  <c r="BP124" i="82"/>
  <c r="BP138" i="82"/>
  <c r="BP145" i="82"/>
  <c r="BP169" i="82"/>
  <c r="BP170" i="82"/>
  <c r="BP171" i="82"/>
  <c r="BP172" i="82"/>
  <c r="BP173" i="82"/>
  <c r="BP174" i="82"/>
  <c r="BP175" i="82"/>
  <c r="BP176" i="82"/>
  <c r="BP177" i="82"/>
  <c r="BP178" i="82"/>
  <c r="BP179" i="82"/>
  <c r="BP180" i="82"/>
  <c r="BP181" i="82"/>
  <c r="BP182" i="82"/>
  <c r="BP142" i="82"/>
  <c r="BP143" i="82"/>
  <c r="BP136" i="82"/>
  <c r="BP163" i="82"/>
  <c r="BP164" i="82"/>
  <c r="BP165" i="82"/>
  <c r="BP166" i="82"/>
  <c r="BP167" i="82"/>
  <c r="BP168" i="82"/>
  <c r="BP187" i="82"/>
  <c r="BP186" i="82"/>
  <c r="BP184" i="82"/>
  <c r="BP185" i="82"/>
  <c r="BP183" i="82"/>
  <c r="BP188" i="82"/>
  <c r="BP189" i="82"/>
  <c r="BP190" i="82"/>
  <c r="BP191" i="82"/>
  <c r="BP192" i="82"/>
  <c r="BP193" i="82"/>
  <c r="BP3" i="82"/>
  <c r="BH4" i="82"/>
  <c r="BH5" i="82"/>
  <c r="BH6" i="82"/>
  <c r="BH7" i="82"/>
  <c r="BH8" i="82"/>
  <c r="BH9" i="82"/>
  <c r="BH10" i="82"/>
  <c r="BH12" i="82"/>
  <c r="BH11" i="82"/>
  <c r="BH13" i="82"/>
  <c r="BH14" i="82"/>
  <c r="BH15" i="82"/>
  <c r="BH16" i="82"/>
  <c r="BH17" i="82"/>
  <c r="BH18" i="82"/>
  <c r="BH19" i="82"/>
  <c r="BH20" i="82"/>
  <c r="BH21" i="82"/>
  <c r="BH22" i="82"/>
  <c r="BH23" i="82"/>
  <c r="BH26" i="82"/>
  <c r="BH27" i="82"/>
  <c r="BH24" i="82"/>
  <c r="BH28" i="82"/>
  <c r="BH29" i="82"/>
  <c r="BH30" i="82"/>
  <c r="BH31" i="82"/>
  <c r="BH32" i="82"/>
  <c r="BH33" i="82"/>
  <c r="BH35" i="82"/>
  <c r="BH34" i="82"/>
  <c r="BH36" i="82"/>
  <c r="BH37" i="82"/>
  <c r="BH38" i="82"/>
  <c r="BH39" i="82"/>
  <c r="BH40" i="82"/>
  <c r="BH41" i="82"/>
  <c r="BH42" i="82"/>
  <c r="BH25" i="82"/>
  <c r="BH43" i="82"/>
  <c r="BH44" i="82"/>
  <c r="BH45" i="82"/>
  <c r="BH46" i="82"/>
  <c r="BH47" i="82"/>
  <c r="BH48" i="82"/>
  <c r="BH49" i="82"/>
  <c r="BH50" i="82"/>
  <c r="BH51" i="82"/>
  <c r="BH52" i="82"/>
  <c r="BH53" i="82"/>
  <c r="BH54" i="82"/>
  <c r="BH55" i="82"/>
  <c r="BH56" i="82"/>
  <c r="BH60" i="82"/>
  <c r="BH62" i="82"/>
  <c r="BH61" i="82"/>
  <c r="BH57" i="82"/>
  <c r="BH59" i="82"/>
  <c r="BH65" i="82"/>
  <c r="BH68" i="82"/>
  <c r="BH69" i="82"/>
  <c r="BH64" i="82"/>
  <c r="BH67" i="82"/>
  <c r="BH70" i="82"/>
  <c r="BH72" i="82"/>
  <c r="BH58" i="82"/>
  <c r="BH66" i="82"/>
  <c r="BH71" i="82"/>
  <c r="BH73" i="82"/>
  <c r="BH74" i="82"/>
  <c r="BH75" i="82"/>
  <c r="BH76" i="82"/>
  <c r="BH77" i="82"/>
  <c r="BH78" i="82"/>
  <c r="BH79" i="82"/>
  <c r="BH80" i="82"/>
  <c r="BH81" i="82"/>
  <c r="BH82" i="82"/>
  <c r="BH83" i="82"/>
  <c r="BH84" i="82"/>
  <c r="BH85" i="82"/>
  <c r="BH86" i="82"/>
  <c r="BH87" i="82"/>
  <c r="BH88" i="82"/>
  <c r="BH91" i="82"/>
  <c r="BH92" i="82"/>
  <c r="BH93" i="82"/>
  <c r="BH94" i="82"/>
  <c r="BH95" i="82"/>
  <c r="BH100" i="82"/>
  <c r="BH102" i="82"/>
  <c r="BH96" i="82"/>
  <c r="BH104" i="82"/>
  <c r="BH105" i="82"/>
  <c r="BH106" i="82"/>
  <c r="BH107" i="82"/>
  <c r="BH108" i="82"/>
  <c r="BH109" i="82"/>
  <c r="BH110" i="82"/>
  <c r="BH111" i="82"/>
  <c r="BH89" i="82"/>
  <c r="BH97" i="82"/>
  <c r="BH101" i="82"/>
  <c r="BH99" i="82"/>
  <c r="BH103" i="82"/>
  <c r="BH90" i="82"/>
  <c r="BH63" i="82"/>
  <c r="BH114" i="82"/>
  <c r="BH115" i="82"/>
  <c r="BH112" i="82"/>
  <c r="BH117" i="82"/>
  <c r="BH118" i="82"/>
  <c r="BH113" i="82"/>
  <c r="BH120" i="82"/>
  <c r="BH129" i="82"/>
  <c r="BH121" i="82"/>
  <c r="BH126" i="82"/>
  <c r="BH128" i="82"/>
  <c r="BH124" i="82"/>
  <c r="BH122" i="82"/>
  <c r="BH123" i="82"/>
  <c r="BH125" i="82"/>
  <c r="BH98" i="82"/>
  <c r="BH119" i="82"/>
  <c r="BH127" i="82"/>
  <c r="BH135" i="82"/>
  <c r="BH136" i="82"/>
  <c r="BH137" i="82"/>
  <c r="BH138" i="82"/>
  <c r="BH139" i="82"/>
  <c r="BH140" i="82"/>
  <c r="BH141" i="82"/>
  <c r="BH142" i="82"/>
  <c r="BH143" i="82"/>
  <c r="BH144" i="82"/>
  <c r="BH145" i="82"/>
  <c r="BH146" i="82"/>
  <c r="BH131" i="82"/>
  <c r="BH134" i="82"/>
  <c r="BH147" i="82"/>
  <c r="BH148" i="82"/>
  <c r="BH149" i="82"/>
  <c r="BH150" i="82"/>
  <c r="BH151" i="82"/>
  <c r="BH152" i="82"/>
  <c r="BH153" i="82"/>
  <c r="BH154" i="82"/>
  <c r="BH155" i="82"/>
  <c r="BH156" i="82"/>
  <c r="BH157" i="82"/>
  <c r="BH158" i="82"/>
  <c r="BH159" i="82"/>
  <c r="BH160" i="82"/>
  <c r="BH130" i="82"/>
  <c r="BH132" i="82"/>
  <c r="BH161" i="82"/>
  <c r="BH162" i="82"/>
  <c r="BH116" i="82"/>
  <c r="BH163" i="82"/>
  <c r="BH164" i="82"/>
  <c r="BH165" i="82"/>
  <c r="BH166" i="82"/>
  <c r="BH167" i="82"/>
  <c r="BH168" i="82"/>
  <c r="BH169" i="82"/>
  <c r="BH170" i="82"/>
  <c r="BH171" i="82"/>
  <c r="BH172" i="82"/>
  <c r="BH173" i="82"/>
  <c r="BH174" i="82"/>
  <c r="BH175" i="82"/>
  <c r="BH176" i="82"/>
  <c r="BH177" i="82"/>
  <c r="BH178" i="82"/>
  <c r="BH179" i="82"/>
  <c r="BH180" i="82"/>
  <c r="BH183" i="82"/>
  <c r="BH184" i="82"/>
  <c r="BH185" i="82"/>
  <c r="BH186" i="82"/>
  <c r="BH187" i="82"/>
  <c r="BH133" i="82"/>
  <c r="BH188" i="82"/>
  <c r="BH189" i="82"/>
  <c r="BH193" i="82"/>
  <c r="BH190" i="82"/>
  <c r="BH191" i="82"/>
  <c r="BH182" i="82"/>
  <c r="BH181" i="82"/>
  <c r="BH3" i="82"/>
  <c r="BH192" i="82"/>
  <c r="AZ4" i="82"/>
  <c r="AZ5" i="82"/>
  <c r="AZ6" i="82"/>
  <c r="AZ8" i="82"/>
  <c r="AZ9" i="82"/>
  <c r="AZ10" i="82"/>
  <c r="AZ12" i="82"/>
  <c r="AZ11" i="82"/>
  <c r="AZ15" i="82"/>
  <c r="AZ17" i="82"/>
  <c r="AZ18" i="82"/>
  <c r="AZ20" i="82"/>
  <c r="AZ21" i="82"/>
  <c r="AZ22" i="82"/>
  <c r="AZ23" i="82"/>
  <c r="AZ27" i="82"/>
  <c r="AZ24" i="82"/>
  <c r="AZ28" i="82"/>
  <c r="AZ25" i="82"/>
  <c r="AZ29" i="82"/>
  <c r="AZ30" i="82"/>
  <c r="AZ32" i="82"/>
  <c r="AZ33" i="82"/>
  <c r="AZ36" i="82"/>
  <c r="AZ37" i="82"/>
  <c r="AZ38" i="82"/>
  <c r="AZ39" i="82"/>
  <c r="AZ40" i="82"/>
  <c r="AZ41" i="82"/>
  <c r="AZ42" i="82"/>
  <c r="AZ34" i="82"/>
  <c r="AZ35" i="82"/>
  <c r="AZ43" i="82"/>
  <c r="AZ44" i="82"/>
  <c r="AZ46" i="82"/>
  <c r="AZ47" i="82"/>
  <c r="AZ48" i="82"/>
  <c r="AZ49" i="82"/>
  <c r="AZ51" i="82"/>
  <c r="AZ52" i="82"/>
  <c r="AZ53" i="82"/>
  <c r="AZ54" i="82"/>
  <c r="AZ58" i="82"/>
  <c r="AZ60" i="82"/>
  <c r="AZ62" i="82"/>
  <c r="AZ64" i="82"/>
  <c r="AZ67" i="82"/>
  <c r="AZ57" i="82"/>
  <c r="AZ61" i="82"/>
  <c r="AZ63" i="82"/>
  <c r="AZ71" i="82"/>
  <c r="AZ66" i="82"/>
  <c r="AZ59" i="82"/>
  <c r="AZ65" i="82"/>
  <c r="AZ70" i="82"/>
  <c r="AZ74" i="82"/>
  <c r="AZ75" i="82"/>
  <c r="AZ76" i="82"/>
  <c r="AZ77" i="82"/>
  <c r="AZ78" i="82"/>
  <c r="AZ79" i="82"/>
  <c r="AZ80" i="82"/>
  <c r="AZ81" i="82"/>
  <c r="AZ82" i="82"/>
  <c r="AZ83" i="82"/>
  <c r="AZ84" i="82"/>
  <c r="AZ87" i="82"/>
  <c r="AZ88" i="82"/>
  <c r="AZ92" i="82"/>
  <c r="AZ94" i="82"/>
  <c r="AZ95" i="82"/>
  <c r="AZ102" i="82"/>
  <c r="AZ68" i="82"/>
  <c r="AZ72" i="82"/>
  <c r="AZ104" i="82"/>
  <c r="AZ105" i="82"/>
  <c r="AZ106" i="82"/>
  <c r="AZ107" i="82"/>
  <c r="AZ108" i="82"/>
  <c r="AZ109" i="82"/>
  <c r="AZ111" i="82"/>
  <c r="AZ112" i="82"/>
  <c r="AZ90" i="82"/>
  <c r="AZ98" i="82"/>
  <c r="AZ96" i="82"/>
  <c r="AZ103" i="82"/>
  <c r="AZ89" i="82"/>
  <c r="AZ99" i="82"/>
  <c r="AZ97" i="82"/>
  <c r="AZ113" i="82"/>
  <c r="AZ116" i="82"/>
  <c r="AZ114" i="82"/>
  <c r="AZ115" i="82"/>
  <c r="AZ118" i="82"/>
  <c r="AZ123" i="82"/>
  <c r="AZ127" i="82"/>
  <c r="AZ119" i="82"/>
  <c r="AZ130" i="82"/>
  <c r="AZ129" i="82"/>
  <c r="AZ120" i="82"/>
  <c r="AZ121" i="82"/>
  <c r="AZ126" i="82"/>
  <c r="AZ117" i="82"/>
  <c r="AZ124" i="82"/>
  <c r="AZ135" i="82"/>
  <c r="AZ136" i="82"/>
  <c r="AZ137" i="82"/>
  <c r="AZ138" i="82"/>
  <c r="AZ139" i="82"/>
  <c r="AZ140" i="82"/>
  <c r="AZ141" i="82"/>
  <c r="AZ143" i="82"/>
  <c r="AZ144" i="82"/>
  <c r="AZ145" i="82"/>
  <c r="AZ134" i="82"/>
  <c r="AZ128" i="82"/>
  <c r="AZ147" i="82"/>
  <c r="AZ149" i="82"/>
  <c r="AZ150" i="82"/>
  <c r="AZ152" i="82"/>
  <c r="AZ153" i="82"/>
  <c r="AZ154" i="82"/>
  <c r="AZ155" i="82"/>
  <c r="AZ132" i="82"/>
  <c r="AZ157" i="82"/>
  <c r="AZ158" i="82"/>
  <c r="AZ159" i="82"/>
  <c r="AZ161" i="82"/>
  <c r="AZ162" i="82"/>
  <c r="AZ163" i="82"/>
  <c r="AZ164" i="82"/>
  <c r="AZ165" i="82"/>
  <c r="AZ167" i="82"/>
  <c r="AZ168" i="82"/>
  <c r="AZ170" i="82"/>
  <c r="AZ171" i="82"/>
  <c r="AZ172" i="82"/>
  <c r="AZ173" i="82"/>
  <c r="AZ174" i="82"/>
  <c r="AZ175" i="82"/>
  <c r="AZ177" i="82"/>
  <c r="AZ178" i="82"/>
  <c r="AZ180" i="82"/>
  <c r="AZ184" i="82"/>
  <c r="AZ185" i="82"/>
  <c r="AZ186" i="82"/>
  <c r="AZ190" i="82"/>
  <c r="AZ182" i="82"/>
  <c r="AZ191" i="82"/>
  <c r="AZ188" i="82"/>
  <c r="AZ192" i="82"/>
  <c r="AZ181" i="82"/>
  <c r="AZ193" i="82"/>
  <c r="AR4" i="82"/>
  <c r="AR5" i="82"/>
  <c r="AR6" i="82"/>
  <c r="AR7" i="82"/>
  <c r="AR8" i="82"/>
  <c r="AR9" i="82"/>
  <c r="AR10" i="82"/>
  <c r="AR11" i="82"/>
  <c r="AR12" i="82"/>
  <c r="AR13" i="82"/>
  <c r="AR14" i="82"/>
  <c r="AR15" i="82"/>
  <c r="AR16" i="82"/>
  <c r="AR17" i="82"/>
  <c r="AR18" i="82"/>
  <c r="AR19" i="82"/>
  <c r="AR20" i="82"/>
  <c r="AR21" i="82"/>
  <c r="AR22" i="82"/>
  <c r="AR23" i="82"/>
  <c r="AR26" i="82"/>
  <c r="AR27" i="82"/>
  <c r="AR28" i="82"/>
  <c r="AR25" i="82"/>
  <c r="AR24" i="82"/>
  <c r="AR29" i="82"/>
  <c r="AR30" i="82"/>
  <c r="AR31" i="82"/>
  <c r="AR32" i="82"/>
  <c r="AR33" i="82"/>
  <c r="AR36" i="82"/>
  <c r="AR37" i="82"/>
  <c r="AR38" i="82"/>
  <c r="AR39" i="82"/>
  <c r="AR40" i="82"/>
  <c r="AR41" i="82"/>
  <c r="AR42" i="82"/>
  <c r="AR34" i="82"/>
  <c r="AR35" i="82"/>
  <c r="AR43" i="82"/>
  <c r="AR44" i="82"/>
  <c r="AR45" i="82"/>
  <c r="AR46" i="82"/>
  <c r="AR47" i="82"/>
  <c r="AR48" i="82"/>
  <c r="AR49" i="82"/>
  <c r="AR50" i="82"/>
  <c r="AR51" i="82"/>
  <c r="AR52" i="82"/>
  <c r="AR53" i="82"/>
  <c r="AR54" i="82"/>
  <c r="AR58" i="82"/>
  <c r="AR60" i="82"/>
  <c r="AR61" i="82"/>
  <c r="AR62" i="82"/>
  <c r="AR56" i="82"/>
  <c r="AR57" i="82"/>
  <c r="AR59" i="82"/>
  <c r="AR66" i="82"/>
  <c r="AR71" i="82"/>
  <c r="AR55" i="82"/>
  <c r="AR63" i="82"/>
  <c r="AR69" i="82"/>
  <c r="AR72" i="82"/>
  <c r="AR65" i="82"/>
  <c r="AR68" i="82"/>
  <c r="AR70" i="82"/>
  <c r="AR73" i="82"/>
  <c r="AR74" i="82"/>
  <c r="AR75" i="82"/>
  <c r="AR76" i="82"/>
  <c r="AR77" i="82"/>
  <c r="AR78" i="82"/>
  <c r="AR79" i="82"/>
  <c r="AR80" i="82"/>
  <c r="AR81" i="82"/>
  <c r="AR82" i="82"/>
  <c r="AR83" i="82"/>
  <c r="AR84" i="82"/>
  <c r="AR85" i="82"/>
  <c r="AR86" i="82"/>
  <c r="AR87" i="82"/>
  <c r="AR88" i="82"/>
  <c r="AR91" i="82"/>
  <c r="AR92" i="82"/>
  <c r="AR93" i="82"/>
  <c r="AR94" i="82"/>
  <c r="AR95" i="82"/>
  <c r="AR64" i="82"/>
  <c r="AR102" i="82"/>
  <c r="AR67" i="82"/>
  <c r="AR96" i="82"/>
  <c r="AR104" i="82"/>
  <c r="AR105" i="82"/>
  <c r="AR106" i="82"/>
  <c r="AR107" i="82"/>
  <c r="AR108" i="82"/>
  <c r="AR109" i="82"/>
  <c r="AR110" i="82"/>
  <c r="AR111" i="82"/>
  <c r="AR112" i="82"/>
  <c r="AR97" i="82"/>
  <c r="AR99" i="82"/>
  <c r="AR90" i="82"/>
  <c r="AR101" i="82"/>
  <c r="AR98" i="82"/>
  <c r="AR103" i="82"/>
  <c r="AR117" i="82"/>
  <c r="AR113" i="82"/>
  <c r="AR114" i="82"/>
  <c r="AR116" i="82"/>
  <c r="AR89" i="82"/>
  <c r="AR115" i="82"/>
  <c r="AR118" i="82"/>
  <c r="AR119" i="82"/>
  <c r="AR129" i="82"/>
  <c r="AR121" i="82"/>
  <c r="AR122" i="82"/>
  <c r="AR126" i="82"/>
  <c r="AR128" i="82"/>
  <c r="AR120" i="82"/>
  <c r="AR124" i="82"/>
  <c r="AR125" i="82"/>
  <c r="AR123" i="82"/>
  <c r="AR130" i="82"/>
  <c r="AR135" i="82"/>
  <c r="AR136" i="82"/>
  <c r="AR137" i="82"/>
  <c r="AR138" i="82"/>
  <c r="AR139" i="82"/>
  <c r="AR140" i="82"/>
  <c r="AR141" i="82"/>
  <c r="AR142" i="82"/>
  <c r="AR143" i="82"/>
  <c r="AR144" i="82"/>
  <c r="AR145" i="82"/>
  <c r="AR146" i="82"/>
  <c r="AR147" i="82"/>
  <c r="AR133" i="82"/>
  <c r="AR127" i="82"/>
  <c r="AR132" i="82"/>
  <c r="AR134" i="82"/>
  <c r="AR148" i="82"/>
  <c r="AR149" i="82"/>
  <c r="AR150" i="82"/>
  <c r="AR151" i="82"/>
  <c r="AR152" i="82"/>
  <c r="AR153" i="82"/>
  <c r="AR154" i="82"/>
  <c r="AR155" i="82"/>
  <c r="AR156" i="82"/>
  <c r="AR157" i="82"/>
  <c r="AR158" i="82"/>
  <c r="AR159" i="82"/>
  <c r="AR160" i="82"/>
  <c r="AR161" i="82"/>
  <c r="AR162" i="82"/>
  <c r="AR131" i="82"/>
  <c r="AR163" i="82"/>
  <c r="AR164" i="82"/>
  <c r="AR165" i="82"/>
  <c r="AR166" i="82"/>
  <c r="AR167" i="82"/>
  <c r="AR168" i="82"/>
  <c r="AR169" i="82"/>
  <c r="AR170" i="82"/>
  <c r="AR171" i="82"/>
  <c r="AR172" i="82"/>
  <c r="AR173" i="82"/>
  <c r="AR174" i="82"/>
  <c r="AR175" i="82"/>
  <c r="AR176" i="82"/>
  <c r="AR177" i="82"/>
  <c r="AR178" i="82"/>
  <c r="AR179" i="82"/>
  <c r="AR180" i="82"/>
  <c r="AR183" i="82"/>
  <c r="AR184" i="82"/>
  <c r="AR185" i="82"/>
  <c r="AR186" i="82"/>
  <c r="AR187" i="82"/>
  <c r="AR181" i="82"/>
  <c r="AR193" i="82"/>
  <c r="AR192" i="82"/>
  <c r="AR182" i="82"/>
  <c r="AR3" i="82"/>
  <c r="AR188" i="82"/>
  <c r="AR189" i="82"/>
  <c r="AR190" i="82"/>
  <c r="AR191" i="82"/>
  <c r="AJ4" i="82"/>
  <c r="AJ5" i="82"/>
  <c r="AJ6" i="82"/>
  <c r="AJ7" i="82"/>
  <c r="AJ8" i="82"/>
  <c r="AJ9" i="82"/>
  <c r="AJ10" i="82"/>
  <c r="AJ11" i="82"/>
  <c r="AJ12" i="82"/>
  <c r="AJ13" i="82"/>
  <c r="AJ14" i="82"/>
  <c r="AJ15" i="82"/>
  <c r="AJ20" i="82"/>
  <c r="AJ19" i="82"/>
  <c r="AJ21" i="82"/>
  <c r="AJ22" i="82"/>
  <c r="AJ23" i="82"/>
  <c r="AJ24" i="82"/>
  <c r="AJ25" i="82"/>
  <c r="AJ26" i="82"/>
  <c r="AJ16" i="82"/>
  <c r="AJ18" i="82"/>
  <c r="AJ27" i="82"/>
  <c r="AJ28" i="82"/>
  <c r="AJ17" i="82"/>
  <c r="AJ32" i="82"/>
  <c r="AJ30" i="82"/>
  <c r="AJ34" i="82"/>
  <c r="AJ35" i="82"/>
  <c r="AJ36" i="82"/>
  <c r="AJ37" i="82"/>
  <c r="AJ38" i="82"/>
  <c r="AJ39" i="82"/>
  <c r="AJ40" i="82"/>
  <c r="AJ41" i="82"/>
  <c r="AJ42" i="82"/>
  <c r="AJ33" i="82"/>
  <c r="AJ29" i="82"/>
  <c r="AJ31" i="82"/>
  <c r="AJ44" i="82"/>
  <c r="AJ45" i="82"/>
  <c r="AJ43" i="82"/>
  <c r="AJ50" i="82"/>
  <c r="AJ51" i="82"/>
  <c r="AJ55" i="82"/>
  <c r="AJ57" i="82"/>
  <c r="AJ58" i="82"/>
  <c r="AJ59" i="82"/>
  <c r="AJ60" i="82"/>
  <c r="AJ61" i="82"/>
  <c r="AJ62" i="82"/>
  <c r="AJ49" i="82"/>
  <c r="AJ47" i="82"/>
  <c r="AJ48" i="82"/>
  <c r="AJ52" i="82"/>
  <c r="AJ46" i="82"/>
  <c r="AJ53" i="82"/>
  <c r="AJ54" i="82"/>
  <c r="AJ56" i="82"/>
  <c r="AJ63" i="82"/>
  <c r="AJ68" i="82"/>
  <c r="AJ73" i="82"/>
  <c r="AJ74" i="82"/>
  <c r="AJ75" i="82"/>
  <c r="AJ76" i="82"/>
  <c r="AJ77" i="82"/>
  <c r="AJ78" i="82"/>
  <c r="AJ79" i="82"/>
  <c r="AJ80" i="82"/>
  <c r="AJ81" i="82"/>
  <c r="AJ82" i="82"/>
  <c r="AJ83" i="82"/>
  <c r="AJ65" i="82"/>
  <c r="AJ70" i="82"/>
  <c r="AJ64" i="82"/>
  <c r="AJ66" i="82"/>
  <c r="AJ67" i="82"/>
  <c r="AJ72" i="82"/>
  <c r="AJ69" i="82"/>
  <c r="AJ89" i="82"/>
  <c r="AJ90" i="82"/>
  <c r="AJ91" i="82"/>
  <c r="AJ84" i="82"/>
  <c r="AJ92" i="82"/>
  <c r="AJ93" i="82"/>
  <c r="AJ94" i="82"/>
  <c r="AJ95" i="82"/>
  <c r="AJ96" i="82"/>
  <c r="AJ97" i="82"/>
  <c r="AJ98" i="82"/>
  <c r="AJ99" i="82"/>
  <c r="AJ100" i="82"/>
  <c r="AJ71" i="82"/>
  <c r="AJ85" i="82"/>
  <c r="AJ86" i="82"/>
  <c r="AJ87" i="82"/>
  <c r="AJ88" i="82"/>
  <c r="AJ104" i="82"/>
  <c r="AJ105" i="82"/>
  <c r="AJ106" i="82"/>
  <c r="AJ107" i="82"/>
  <c r="AJ108" i="82"/>
  <c r="AJ109" i="82"/>
  <c r="AJ110" i="82"/>
  <c r="AJ103" i="82"/>
  <c r="AJ102" i="82"/>
  <c r="AJ101" i="82"/>
  <c r="AJ116" i="82"/>
  <c r="AJ112" i="82"/>
  <c r="AJ115" i="82"/>
  <c r="AJ111" i="82"/>
  <c r="AJ117" i="82"/>
  <c r="AJ118" i="82"/>
  <c r="AJ119" i="82"/>
  <c r="AJ120" i="82"/>
  <c r="AJ121" i="82"/>
  <c r="AJ124" i="82"/>
  <c r="AJ125" i="82"/>
  <c r="AJ126" i="82"/>
  <c r="AJ128" i="82"/>
  <c r="AJ135" i="82"/>
  <c r="AJ136" i="82"/>
  <c r="AJ137" i="82"/>
  <c r="AJ138" i="82"/>
  <c r="AJ139" i="82"/>
  <c r="AJ140" i="82"/>
  <c r="AJ141" i="82"/>
  <c r="AJ142" i="82"/>
  <c r="AJ143" i="82"/>
  <c r="AJ144" i="82"/>
  <c r="AJ145" i="82"/>
  <c r="AJ130" i="82"/>
  <c r="AJ113" i="82"/>
  <c r="AJ131" i="82"/>
  <c r="AJ114" i="82"/>
  <c r="AJ123" i="82"/>
  <c r="AJ127" i="82"/>
  <c r="AJ132" i="82"/>
  <c r="AJ133" i="82"/>
  <c r="AJ134" i="82"/>
  <c r="AJ122" i="82"/>
  <c r="AJ129" i="82"/>
  <c r="AJ146" i="82"/>
  <c r="AJ148" i="82"/>
  <c r="AJ149" i="82"/>
  <c r="AJ150" i="82"/>
  <c r="AJ151" i="82"/>
  <c r="AJ152" i="82"/>
  <c r="AJ153" i="82"/>
  <c r="AJ154" i="82"/>
  <c r="AJ155" i="82"/>
  <c r="AJ156" i="82"/>
  <c r="AJ157" i="82"/>
  <c r="AJ158" i="82"/>
  <c r="AJ159" i="82"/>
  <c r="AJ160" i="82"/>
  <c r="AJ147" i="82"/>
  <c r="AJ161" i="82"/>
  <c r="AJ162" i="82"/>
  <c r="AJ164" i="82"/>
  <c r="AJ165" i="82"/>
  <c r="AJ166" i="82"/>
  <c r="AJ167" i="82"/>
  <c r="AJ168" i="82"/>
  <c r="AJ169" i="82"/>
  <c r="AJ163" i="82"/>
  <c r="AJ170" i="82"/>
  <c r="AJ171" i="82"/>
  <c r="AJ172" i="82"/>
  <c r="AJ173" i="82"/>
  <c r="AJ174" i="82"/>
  <c r="AJ175" i="82"/>
  <c r="AJ176" i="82"/>
  <c r="AJ177" i="82"/>
  <c r="AJ178" i="82"/>
  <c r="AJ179" i="82"/>
  <c r="AJ180" i="82"/>
  <c r="AJ181" i="82"/>
  <c r="AJ182" i="82"/>
  <c r="AJ183" i="82"/>
  <c r="AJ184" i="82"/>
  <c r="AJ185" i="82"/>
  <c r="AJ186" i="82"/>
  <c r="AJ187" i="82"/>
  <c r="AJ188" i="82"/>
  <c r="AJ189" i="82"/>
  <c r="AJ190" i="82"/>
  <c r="AJ191" i="82"/>
  <c r="AJ192" i="82"/>
  <c r="AJ193" i="82"/>
  <c r="AJ3" i="82"/>
  <c r="AB5" i="82"/>
  <c r="AB6" i="82"/>
  <c r="AB9" i="82"/>
  <c r="AB12" i="82"/>
  <c r="AB16" i="82"/>
  <c r="AB21" i="82"/>
  <c r="AB22" i="82"/>
  <c r="AB23" i="82"/>
  <c r="AB28" i="82"/>
  <c r="AB20" i="82"/>
  <c r="AB15" i="82"/>
  <c r="AB19" i="82"/>
  <c r="AB34" i="82"/>
  <c r="AB38" i="82"/>
  <c r="AB39" i="82"/>
  <c r="AB40" i="82"/>
  <c r="AB41" i="82"/>
  <c r="AB42" i="82"/>
  <c r="AB29" i="82"/>
  <c r="AB31" i="82"/>
  <c r="AB32" i="82"/>
  <c r="AB35" i="82"/>
  <c r="AB43" i="82"/>
  <c r="AB45" i="82"/>
  <c r="AB51" i="82"/>
  <c r="AB52" i="82"/>
  <c r="AB58" i="82"/>
  <c r="AB59" i="82"/>
  <c r="AB54" i="82"/>
  <c r="AB55" i="82"/>
  <c r="AB53" i="82"/>
  <c r="AB72" i="82"/>
  <c r="AB74" i="82"/>
  <c r="AB75" i="82"/>
  <c r="AB78" i="82"/>
  <c r="AB79" i="82"/>
  <c r="AB81" i="82"/>
  <c r="AB73" i="82"/>
  <c r="AB64" i="82"/>
  <c r="AB67" i="82"/>
  <c r="AB71" i="82"/>
  <c r="AB70" i="82"/>
  <c r="AB88" i="82"/>
  <c r="AB89" i="82"/>
  <c r="AB94" i="82"/>
  <c r="AB95" i="82"/>
  <c r="AB98" i="82"/>
  <c r="AB99" i="82"/>
  <c r="AB85" i="82"/>
  <c r="AB104" i="82"/>
  <c r="AB105" i="82"/>
  <c r="AB107" i="82"/>
  <c r="AB108" i="82"/>
  <c r="AB110" i="82"/>
  <c r="AB111" i="82"/>
  <c r="AB113" i="82"/>
  <c r="AB116" i="82"/>
  <c r="AB115" i="82"/>
  <c r="AB119" i="82"/>
  <c r="AB120" i="82"/>
  <c r="AB123" i="82"/>
  <c r="AB137" i="82"/>
  <c r="AB139" i="82"/>
  <c r="AB145" i="82"/>
  <c r="AB127" i="82"/>
  <c r="AB121" i="82"/>
  <c r="AB128" i="82"/>
  <c r="AB131" i="82"/>
  <c r="AB132" i="82"/>
  <c r="AB150" i="82"/>
  <c r="AB152" i="82"/>
  <c r="AB153" i="82"/>
  <c r="AB155" i="82"/>
  <c r="AB159" i="82"/>
  <c r="AB160" i="82"/>
  <c r="AB161" i="82"/>
  <c r="AB165" i="82"/>
  <c r="AB166" i="82"/>
  <c r="AB169" i="82"/>
  <c r="AB170" i="82"/>
  <c r="AB171" i="82"/>
  <c r="AB172" i="82"/>
  <c r="AB173" i="82"/>
  <c r="AB174" i="82"/>
  <c r="AB176" i="82"/>
  <c r="AB177" i="82"/>
  <c r="AB179" i="82"/>
  <c r="AB181" i="82"/>
  <c r="AB188" i="82"/>
  <c r="AB190" i="82"/>
  <c r="AB191" i="82"/>
  <c r="AB192" i="82"/>
  <c r="AB193" i="82"/>
  <c r="AB147" i="82"/>
  <c r="AB3" i="82"/>
  <c r="T4" i="82"/>
  <c r="T5" i="82"/>
  <c r="T6" i="82"/>
  <c r="T7" i="82"/>
  <c r="T8" i="82"/>
  <c r="T9" i="82"/>
  <c r="T10" i="82"/>
  <c r="T11" i="82"/>
  <c r="T12" i="82"/>
  <c r="T13" i="82"/>
  <c r="T14" i="82"/>
  <c r="T17" i="82"/>
  <c r="T20" i="82"/>
  <c r="T21" i="82"/>
  <c r="T22" i="82"/>
  <c r="T23" i="82"/>
  <c r="T24" i="82"/>
  <c r="T25" i="82"/>
  <c r="T26" i="82"/>
  <c r="T27" i="82"/>
  <c r="T28" i="82"/>
  <c r="T18" i="82"/>
  <c r="T19" i="82"/>
  <c r="T16" i="82"/>
  <c r="T15" i="82"/>
  <c r="T35" i="82"/>
  <c r="T32" i="82"/>
  <c r="T29" i="82"/>
  <c r="T31" i="82"/>
  <c r="T37" i="82"/>
  <c r="T38" i="82"/>
  <c r="T39" i="82"/>
  <c r="T40" i="82"/>
  <c r="T41" i="82"/>
  <c r="T42" i="82"/>
  <c r="T43" i="82"/>
  <c r="T30" i="82"/>
  <c r="T33" i="82"/>
  <c r="T34" i="82"/>
  <c r="T36" i="82"/>
  <c r="T44" i="82"/>
  <c r="T45" i="82"/>
  <c r="T49" i="82"/>
  <c r="T54" i="82"/>
  <c r="T47" i="82"/>
  <c r="T48" i="82"/>
  <c r="T57" i="82"/>
  <c r="T58" i="82"/>
  <c r="T59" i="82"/>
  <c r="T60" i="82"/>
  <c r="T61" i="82"/>
  <c r="T62" i="82"/>
  <c r="T46" i="82"/>
  <c r="T53" i="82"/>
  <c r="T55" i="82"/>
  <c r="T52" i="82"/>
  <c r="T50" i="82"/>
  <c r="T51" i="82"/>
  <c r="T71" i="82"/>
  <c r="T74" i="82"/>
  <c r="T75" i="82"/>
  <c r="T76" i="82"/>
  <c r="T77" i="82"/>
  <c r="T78" i="82"/>
  <c r="T79" i="82"/>
  <c r="T80" i="82"/>
  <c r="T81" i="82"/>
  <c r="T82" i="82"/>
  <c r="T83" i="82"/>
  <c r="T84" i="82"/>
  <c r="T56" i="82"/>
  <c r="T64" i="82"/>
  <c r="T66" i="82"/>
  <c r="T67" i="82"/>
  <c r="T69" i="82"/>
  <c r="T72" i="82"/>
  <c r="T63" i="82"/>
  <c r="T65" i="82"/>
  <c r="T68" i="82"/>
  <c r="T73" i="82"/>
  <c r="T70" i="82"/>
  <c r="T89" i="82"/>
  <c r="T90" i="82"/>
  <c r="T91" i="82"/>
  <c r="T85" i="82"/>
  <c r="T86" i="82"/>
  <c r="T88" i="82"/>
  <c r="T92" i="82"/>
  <c r="T93" i="82"/>
  <c r="T94" i="82"/>
  <c r="T95" i="82"/>
  <c r="T96" i="82"/>
  <c r="T97" i="82"/>
  <c r="T98" i="82"/>
  <c r="T99" i="82"/>
  <c r="T100" i="82"/>
  <c r="T87" i="82"/>
  <c r="T103" i="82"/>
  <c r="T104" i="82"/>
  <c r="T105" i="82"/>
  <c r="T106" i="82"/>
  <c r="T107" i="82"/>
  <c r="T108" i="82"/>
  <c r="T109" i="82"/>
  <c r="T110" i="82"/>
  <c r="T102" i="82"/>
  <c r="T101" i="82"/>
  <c r="T117" i="82"/>
  <c r="T112" i="82"/>
  <c r="T114" i="82"/>
  <c r="T111" i="82"/>
  <c r="T116" i="82"/>
  <c r="T113" i="82"/>
  <c r="T115" i="82"/>
  <c r="T118" i="82"/>
  <c r="T119" i="82"/>
  <c r="T120" i="82"/>
  <c r="T129" i="82"/>
  <c r="T131" i="82"/>
  <c r="T135" i="82"/>
  <c r="T136" i="82"/>
  <c r="T137" i="82"/>
  <c r="T138" i="82"/>
  <c r="T139" i="82"/>
  <c r="T140" i="82"/>
  <c r="T141" i="82"/>
  <c r="T142" i="82"/>
  <c r="T143" i="82"/>
  <c r="T144" i="82"/>
  <c r="T145" i="82"/>
  <c r="T124" i="82"/>
  <c r="T125" i="82"/>
  <c r="T130" i="82"/>
  <c r="T121" i="82"/>
  <c r="T126" i="82"/>
  <c r="T128" i="82"/>
  <c r="T123" i="82"/>
  <c r="T132" i="82"/>
  <c r="T133" i="82"/>
  <c r="T134" i="82"/>
  <c r="T127" i="82"/>
  <c r="T147" i="82"/>
  <c r="T148" i="82"/>
  <c r="T149" i="82"/>
  <c r="T150" i="82"/>
  <c r="T151" i="82"/>
  <c r="T152" i="82"/>
  <c r="T153" i="82"/>
  <c r="T154" i="82"/>
  <c r="T155" i="82"/>
  <c r="T156" i="82"/>
  <c r="T122" i="82"/>
  <c r="T157" i="82"/>
  <c r="T158" i="82"/>
  <c r="T159" i="82"/>
  <c r="T160" i="82"/>
  <c r="T146" i="82"/>
  <c r="T161" i="82"/>
  <c r="T162" i="82"/>
  <c r="T163" i="82"/>
  <c r="T164" i="82"/>
  <c r="T165" i="82"/>
  <c r="T166" i="82"/>
  <c r="T167" i="82"/>
  <c r="T168" i="82"/>
  <c r="T169" i="82"/>
  <c r="T170" i="82"/>
  <c r="T171" i="82"/>
  <c r="T172" i="82"/>
  <c r="T173" i="82"/>
  <c r="T174" i="82"/>
  <c r="T175" i="82"/>
  <c r="T176" i="82"/>
  <c r="T177" i="82"/>
  <c r="T178" i="82"/>
  <c r="T179" i="82"/>
  <c r="T180" i="82"/>
  <c r="T181" i="82"/>
  <c r="T182" i="82"/>
  <c r="T183" i="82"/>
  <c r="T184" i="82"/>
  <c r="T185" i="82"/>
  <c r="T186" i="82"/>
  <c r="T187" i="82"/>
  <c r="T188" i="82"/>
  <c r="T189" i="82"/>
  <c r="T190" i="82"/>
  <c r="T191" i="82"/>
  <c r="T192" i="82"/>
  <c r="T193" i="82"/>
  <c r="T3" i="82"/>
  <c r="L4" i="82"/>
  <c r="L5" i="82"/>
  <c r="L6" i="82"/>
  <c r="L7" i="82"/>
  <c r="L8" i="82"/>
  <c r="L9" i="82"/>
  <c r="L10" i="82"/>
  <c r="L11" i="82"/>
  <c r="L12" i="82"/>
  <c r="L13" i="82"/>
  <c r="L14" i="82"/>
  <c r="L18" i="82"/>
  <c r="L19" i="82"/>
  <c r="L22" i="82"/>
  <c r="L23" i="82"/>
  <c r="L24" i="82"/>
  <c r="L25" i="82"/>
  <c r="L26" i="82"/>
  <c r="L27" i="82"/>
  <c r="L28" i="82"/>
  <c r="L15" i="82"/>
  <c r="L21" i="82"/>
  <c r="L20" i="82"/>
  <c r="L16" i="82"/>
  <c r="L17" i="82"/>
  <c r="L36" i="82"/>
  <c r="L34" i="82"/>
  <c r="L29" i="82"/>
  <c r="L31" i="82"/>
  <c r="L35" i="82"/>
  <c r="L30" i="82"/>
  <c r="L33" i="82"/>
  <c r="L37" i="82"/>
  <c r="L38" i="82"/>
  <c r="L39" i="82"/>
  <c r="L40" i="82"/>
  <c r="L41" i="82"/>
  <c r="L42" i="82"/>
  <c r="L43" i="82"/>
  <c r="L32" i="82"/>
  <c r="L44" i="82"/>
  <c r="L45" i="82"/>
  <c r="L47" i="82"/>
  <c r="L48" i="82"/>
  <c r="L53" i="82"/>
  <c r="L46" i="82"/>
  <c r="L57" i="82"/>
  <c r="L58" i="82"/>
  <c r="L59" i="82"/>
  <c r="L60" i="82"/>
  <c r="L61" i="82"/>
  <c r="L62" i="82"/>
  <c r="L51" i="82"/>
  <c r="L52" i="82"/>
  <c r="L50" i="82"/>
  <c r="L54" i="82"/>
  <c r="L49" i="82"/>
  <c r="L55" i="82"/>
  <c r="L56" i="82"/>
  <c r="L69" i="82"/>
  <c r="L74" i="82"/>
  <c r="L75" i="82"/>
  <c r="L76" i="82"/>
  <c r="L77" i="82"/>
  <c r="L78" i="82"/>
  <c r="L79" i="82"/>
  <c r="L80" i="82"/>
  <c r="L81" i="82"/>
  <c r="L82" i="82"/>
  <c r="L83" i="82"/>
  <c r="L84" i="82"/>
  <c r="L63" i="82"/>
  <c r="L65" i="82"/>
  <c r="L68" i="82"/>
  <c r="L70" i="82"/>
  <c r="L71" i="82"/>
  <c r="L64" i="82"/>
  <c r="L66" i="82"/>
  <c r="L67" i="82"/>
  <c r="L89" i="82"/>
  <c r="L90" i="82"/>
  <c r="L91" i="82"/>
  <c r="L72" i="82"/>
  <c r="L92" i="82"/>
  <c r="L93" i="82"/>
  <c r="L94" i="82"/>
  <c r="L95" i="82"/>
  <c r="L96" i="82"/>
  <c r="L97" i="82"/>
  <c r="L98" i="82"/>
  <c r="L99" i="82"/>
  <c r="L100" i="82"/>
  <c r="L73" i="82"/>
  <c r="L85" i="82"/>
  <c r="L86" i="82"/>
  <c r="L88" i="82"/>
  <c r="L87" i="82"/>
  <c r="L104" i="82"/>
  <c r="L105" i="82"/>
  <c r="L106" i="82"/>
  <c r="L107" i="82"/>
  <c r="L108" i="82"/>
  <c r="L109" i="82"/>
  <c r="L110" i="82"/>
  <c r="L103" i="82"/>
  <c r="L101" i="82"/>
  <c r="L116" i="82"/>
  <c r="L118" i="82"/>
  <c r="L111" i="82"/>
  <c r="L115" i="82"/>
  <c r="L113" i="82"/>
  <c r="L117" i="82"/>
  <c r="L102" i="82"/>
  <c r="L114" i="82"/>
  <c r="L119" i="82"/>
  <c r="L120" i="82"/>
  <c r="L135" i="82"/>
  <c r="L136" i="82"/>
  <c r="L137" i="82"/>
  <c r="L138" i="82"/>
  <c r="L139" i="82"/>
  <c r="L140" i="82"/>
  <c r="L141" i="82"/>
  <c r="L142" i="82"/>
  <c r="L143" i="82"/>
  <c r="L144" i="82"/>
  <c r="L145" i="82"/>
  <c r="L123" i="82"/>
  <c r="L122" i="82"/>
  <c r="L127" i="82"/>
  <c r="L131" i="82"/>
  <c r="L129" i="82"/>
  <c r="L130" i="82"/>
  <c r="L121" i="82"/>
  <c r="L126" i="82"/>
  <c r="L128" i="82"/>
  <c r="L132" i="82"/>
  <c r="L133" i="82"/>
  <c r="L134" i="82"/>
  <c r="L112" i="82"/>
  <c r="L146" i="82"/>
  <c r="L124" i="82"/>
  <c r="L148" i="82"/>
  <c r="L149" i="82"/>
  <c r="L150" i="82"/>
  <c r="L151" i="82"/>
  <c r="L152" i="82"/>
  <c r="L153" i="82"/>
  <c r="L154" i="82"/>
  <c r="L155" i="82"/>
  <c r="L156" i="82"/>
  <c r="L147" i="82"/>
  <c r="L157" i="82"/>
  <c r="L158" i="82"/>
  <c r="L159" i="82"/>
  <c r="L160" i="82"/>
  <c r="L125" i="82"/>
  <c r="L161" i="82"/>
  <c r="L162" i="82"/>
  <c r="L163" i="82"/>
  <c r="L164" i="82"/>
  <c r="L165" i="82"/>
  <c r="L166" i="82"/>
  <c r="L167" i="82"/>
  <c r="L168" i="82"/>
  <c r="L169" i="82"/>
  <c r="L170" i="82"/>
  <c r="L171" i="82"/>
  <c r="L172" i="82"/>
  <c r="L173" i="82"/>
  <c r="L174" i="82"/>
  <c r="L175" i="82"/>
  <c r="L176" i="82"/>
  <c r="L177" i="82"/>
  <c r="L178" i="82"/>
  <c r="L179" i="82"/>
  <c r="L180" i="82"/>
  <c r="L181" i="82"/>
  <c r="L182" i="82"/>
  <c r="L183" i="82"/>
  <c r="L184" i="82"/>
  <c r="L185" i="82"/>
  <c r="L186" i="82"/>
  <c r="L187" i="82"/>
  <c r="L188" i="82"/>
  <c r="L189" i="82"/>
  <c r="L190" i="82"/>
  <c r="L191" i="82"/>
  <c r="L192" i="82"/>
  <c r="L193" i="82"/>
  <c r="L3" i="82"/>
  <c r="D4" i="82"/>
  <c r="D5" i="82"/>
  <c r="D6" i="82"/>
  <c r="D7" i="82"/>
  <c r="D8" i="82"/>
  <c r="D9" i="82"/>
  <c r="D10" i="82"/>
  <c r="D11" i="82"/>
  <c r="D12" i="82"/>
  <c r="D13" i="82"/>
  <c r="D14" i="82"/>
  <c r="D21" i="82"/>
  <c r="D22" i="82"/>
  <c r="D23" i="82"/>
  <c r="D24" i="82"/>
  <c r="D25" i="82"/>
  <c r="D26" i="82"/>
  <c r="D27" i="82"/>
  <c r="D28" i="82"/>
  <c r="D15" i="82"/>
  <c r="D20" i="82"/>
  <c r="D16" i="82"/>
  <c r="D17" i="82"/>
  <c r="D19" i="82"/>
  <c r="D18" i="82"/>
  <c r="D33" i="82"/>
  <c r="D29" i="82"/>
  <c r="D31" i="82"/>
  <c r="D30" i="82"/>
  <c r="D36" i="82"/>
  <c r="D37" i="82"/>
  <c r="D38" i="82"/>
  <c r="D39" i="82"/>
  <c r="D40" i="82"/>
  <c r="D41" i="82"/>
  <c r="D42" i="82"/>
  <c r="D43" i="82"/>
  <c r="D32" i="82"/>
  <c r="D34" i="82"/>
  <c r="D35" i="82"/>
  <c r="D45" i="82"/>
  <c r="D46" i="82"/>
  <c r="D51" i="82"/>
  <c r="D54" i="82"/>
  <c r="D57" i="82"/>
  <c r="D58" i="82"/>
  <c r="D59" i="82"/>
  <c r="D60" i="82"/>
  <c r="D61" i="82"/>
  <c r="D62" i="82"/>
  <c r="D50" i="82"/>
  <c r="D53" i="82"/>
  <c r="D47" i="82"/>
  <c r="D48" i="82"/>
  <c r="D52" i="82"/>
  <c r="D55" i="82"/>
  <c r="D44" i="82"/>
  <c r="D49" i="82"/>
  <c r="D56" i="82"/>
  <c r="D63" i="82"/>
  <c r="D65" i="82"/>
  <c r="D68" i="82"/>
  <c r="D73" i="82"/>
  <c r="D74" i="82"/>
  <c r="D75" i="82"/>
  <c r="D76" i="82"/>
  <c r="D77" i="82"/>
  <c r="D78" i="82"/>
  <c r="D79" i="82"/>
  <c r="D80" i="82"/>
  <c r="D81" i="82"/>
  <c r="D82" i="82"/>
  <c r="D83" i="82"/>
  <c r="D84" i="82"/>
  <c r="D70" i="82"/>
  <c r="D72" i="82"/>
  <c r="D71" i="82"/>
  <c r="D64" i="82"/>
  <c r="D66" i="82"/>
  <c r="D67" i="82"/>
  <c r="D69" i="82"/>
  <c r="D85" i="82"/>
  <c r="D86" i="82"/>
  <c r="D88" i="82"/>
  <c r="D89" i="82"/>
  <c r="D90" i="82"/>
  <c r="D91" i="82"/>
  <c r="D87" i="82"/>
  <c r="D92" i="82"/>
  <c r="D93" i="82"/>
  <c r="D94" i="82"/>
  <c r="D95" i="82"/>
  <c r="D96" i="82"/>
  <c r="D97" i="82"/>
  <c r="D98" i="82"/>
  <c r="D99" i="82"/>
  <c r="D100" i="82"/>
  <c r="D102" i="82"/>
  <c r="D104" i="82"/>
  <c r="D105" i="82"/>
  <c r="D106" i="82"/>
  <c r="D107" i="82"/>
  <c r="D108" i="82"/>
  <c r="D109" i="82"/>
  <c r="D110" i="82"/>
  <c r="D111" i="82"/>
  <c r="D101" i="82"/>
  <c r="D114" i="82"/>
  <c r="D118" i="82"/>
  <c r="D116" i="82"/>
  <c r="D112" i="82"/>
  <c r="D115" i="82"/>
  <c r="D117" i="82"/>
  <c r="D113" i="82"/>
  <c r="D119" i="82"/>
  <c r="D120" i="82"/>
  <c r="D121" i="82"/>
  <c r="D122" i="82"/>
  <c r="D127" i="82"/>
  <c r="D131" i="82"/>
  <c r="D135" i="82"/>
  <c r="D136" i="82"/>
  <c r="D137" i="82"/>
  <c r="D138" i="82"/>
  <c r="D139" i="82"/>
  <c r="D140" i="82"/>
  <c r="D141" i="82"/>
  <c r="D142" i="82"/>
  <c r="D143" i="82"/>
  <c r="D144" i="82"/>
  <c r="D145" i="82"/>
  <c r="D130" i="82"/>
  <c r="D129" i="82"/>
  <c r="D124" i="82"/>
  <c r="D125" i="82"/>
  <c r="D126" i="82"/>
  <c r="D128" i="82"/>
  <c r="D103" i="82"/>
  <c r="D123" i="82"/>
  <c r="D132" i="82"/>
  <c r="D133" i="82"/>
  <c r="D134" i="82"/>
  <c r="D146" i="82"/>
  <c r="D148" i="82"/>
  <c r="D149" i="82"/>
  <c r="D150" i="82"/>
  <c r="D151" i="82"/>
  <c r="D152" i="82"/>
  <c r="D153" i="82"/>
  <c r="D154" i="82"/>
  <c r="D155" i="82"/>
  <c r="D156" i="82"/>
  <c r="D157" i="82"/>
  <c r="D158" i="82"/>
  <c r="D159" i="82"/>
  <c r="D160" i="82"/>
  <c r="D161" i="82"/>
  <c r="D162" i="82"/>
  <c r="D164" i="82"/>
  <c r="D165" i="82"/>
  <c r="D166" i="82"/>
  <c r="D167" i="82"/>
  <c r="D168" i="82"/>
  <c r="D169" i="82"/>
  <c r="D170" i="82"/>
  <c r="D171" i="82"/>
  <c r="D172" i="82"/>
  <c r="D173" i="82"/>
  <c r="D174" i="82"/>
  <c r="D175" i="82"/>
  <c r="D176" i="82"/>
  <c r="D177" i="82"/>
  <c r="D178" i="82"/>
  <c r="D179" i="82"/>
  <c r="D180" i="82"/>
  <c r="D181" i="82"/>
  <c r="D182" i="82"/>
  <c r="D183" i="82"/>
  <c r="D147" i="82"/>
  <c r="D184" i="82"/>
  <c r="D185" i="82"/>
  <c r="D186" i="82"/>
  <c r="D187" i="82"/>
  <c r="D188" i="82"/>
  <c r="D163" i="82"/>
  <c r="D189" i="82"/>
  <c r="D190" i="82"/>
  <c r="D191" i="82"/>
  <c r="D192" i="82"/>
  <c r="D193" i="82"/>
  <c r="D3" i="82"/>
  <c r="BG4" i="82"/>
  <c r="BG5" i="82"/>
  <c r="BG6" i="82"/>
  <c r="BG7" i="82"/>
  <c r="BG8" i="82"/>
  <c r="BG9" i="82"/>
  <c r="BG10" i="82"/>
  <c r="BG11" i="82"/>
  <c r="BG12" i="82"/>
  <c r="BG13" i="82"/>
  <c r="BG14" i="82"/>
  <c r="BG15" i="82"/>
  <c r="BG16" i="82"/>
  <c r="BG21" i="82"/>
  <c r="BG22" i="82"/>
  <c r="BG23" i="82"/>
  <c r="BG24" i="82"/>
  <c r="BG25" i="82"/>
  <c r="BG20" i="82"/>
  <c r="BG19" i="82"/>
  <c r="BG26" i="82"/>
  <c r="BG17" i="82"/>
  <c r="BG28" i="82"/>
  <c r="BG29" i="82"/>
  <c r="BG30" i="82"/>
  <c r="BG31" i="82"/>
  <c r="BG18" i="82"/>
  <c r="BG34" i="82"/>
  <c r="BG35" i="82"/>
  <c r="BG32" i="82"/>
  <c r="BG36" i="82"/>
  <c r="BG37" i="82"/>
  <c r="BG38" i="82"/>
  <c r="BG39" i="82"/>
  <c r="BG40" i="82"/>
  <c r="BG41" i="82"/>
  <c r="BG42" i="82"/>
  <c r="BG43" i="82"/>
  <c r="BG33" i="82"/>
  <c r="BG27" i="82"/>
  <c r="BG44" i="82"/>
  <c r="BG45" i="82"/>
  <c r="BG46" i="82"/>
  <c r="BG47" i="82"/>
  <c r="BG48" i="82"/>
  <c r="BG49" i="82"/>
  <c r="BG50" i="82"/>
  <c r="BG56" i="82"/>
  <c r="BG57" i="82"/>
  <c r="BG58" i="82"/>
  <c r="BG59" i="82"/>
  <c r="BG60" i="82"/>
  <c r="BG61" i="82"/>
  <c r="BG62" i="82"/>
  <c r="BG53" i="82"/>
  <c r="BG54" i="82"/>
  <c r="BG55" i="82"/>
  <c r="BG63" i="82"/>
  <c r="BG64" i="82"/>
  <c r="BG65" i="82"/>
  <c r="BG66" i="82"/>
  <c r="BG67" i="82"/>
  <c r="BG68" i="82"/>
  <c r="BG69" i="82"/>
  <c r="BG70" i="82"/>
  <c r="BG51" i="82"/>
  <c r="BG72" i="82"/>
  <c r="BG52" i="82"/>
  <c r="BG92" i="82"/>
  <c r="BG93" i="82"/>
  <c r="BG94" i="82"/>
  <c r="BG95" i="82"/>
  <c r="BG96" i="82"/>
  <c r="BG97" i="82"/>
  <c r="BG98" i="82"/>
  <c r="BG81" i="82"/>
  <c r="BG82" i="82"/>
  <c r="BG73" i="82"/>
  <c r="BG101" i="82"/>
  <c r="BG78" i="82"/>
  <c r="BG83" i="82"/>
  <c r="BG74" i="82"/>
  <c r="BG80" i="82"/>
  <c r="BG85" i="82"/>
  <c r="BG87" i="82"/>
  <c r="BG86" i="82"/>
  <c r="BG76" i="82"/>
  <c r="BG79" i="82"/>
  <c r="BG84" i="82"/>
  <c r="BG89" i="82"/>
  <c r="BG90" i="82"/>
  <c r="BG91" i="82"/>
  <c r="BG99" i="82"/>
  <c r="BG103" i="82"/>
  <c r="BG77" i="82"/>
  <c r="BG102" i="82"/>
  <c r="BG71" i="82"/>
  <c r="BG75" i="82"/>
  <c r="BG88" i="82"/>
  <c r="BG100" i="82"/>
  <c r="BG104" i="82"/>
  <c r="BG105" i="82"/>
  <c r="BG106" i="82"/>
  <c r="BG107" i="82"/>
  <c r="BG108" i="82"/>
  <c r="BG109" i="82"/>
  <c r="BG110" i="82"/>
  <c r="BG111" i="82"/>
  <c r="BG112" i="82"/>
  <c r="BG113" i="82"/>
  <c r="BG114" i="82"/>
  <c r="BG115" i="82"/>
  <c r="BG116" i="82"/>
  <c r="BG117" i="82"/>
  <c r="BG118" i="82"/>
  <c r="BG119" i="82"/>
  <c r="BG120" i="82"/>
  <c r="BG121" i="82"/>
  <c r="BG126" i="82"/>
  <c r="BG128" i="82"/>
  <c r="BG124" i="82"/>
  <c r="BG122" i="82"/>
  <c r="BG123" i="82"/>
  <c r="BG125" i="82"/>
  <c r="BG127" i="82"/>
  <c r="BG130" i="82"/>
  <c r="BG131" i="82"/>
  <c r="BG132" i="82"/>
  <c r="BG133" i="82"/>
  <c r="BG134" i="82"/>
  <c r="BG129" i="82"/>
  <c r="BG135" i="82"/>
  <c r="BG141" i="82"/>
  <c r="BG147" i="82"/>
  <c r="BG148" i="82"/>
  <c r="BG149" i="82"/>
  <c r="BG150" i="82"/>
  <c r="BG151" i="82"/>
  <c r="BG152" i="82"/>
  <c r="BG153" i="82"/>
  <c r="BG154" i="82"/>
  <c r="BG155" i="82"/>
  <c r="BG137" i="82"/>
  <c r="BG156" i="82"/>
  <c r="BG157" i="82"/>
  <c r="BG158" i="82"/>
  <c r="BG159" i="82"/>
  <c r="BG145" i="82"/>
  <c r="BG146" i="82"/>
  <c r="BG160" i="82"/>
  <c r="BG142" i="82"/>
  <c r="BG143" i="82"/>
  <c r="BG161" i="82"/>
  <c r="BG162" i="82"/>
  <c r="BG138" i="82"/>
  <c r="BG136" i="82"/>
  <c r="BG144" i="82"/>
  <c r="BG169" i="82"/>
  <c r="BG170" i="82"/>
  <c r="BG171" i="82"/>
  <c r="BG172" i="82"/>
  <c r="BG173" i="82"/>
  <c r="BG174" i="82"/>
  <c r="BG175" i="82"/>
  <c r="BG176" i="82"/>
  <c r="BG177" i="82"/>
  <c r="BG178" i="82"/>
  <c r="BG179" i="82"/>
  <c r="BG180" i="82"/>
  <c r="BG181" i="82"/>
  <c r="BG182" i="82"/>
  <c r="BG139" i="82"/>
  <c r="BG140" i="82"/>
  <c r="BG163" i="82"/>
  <c r="BG164" i="82"/>
  <c r="BG165" i="82"/>
  <c r="BG166" i="82"/>
  <c r="BG167" i="82"/>
  <c r="BG168" i="82"/>
  <c r="BG183" i="82"/>
  <c r="BG187" i="82"/>
  <c r="BG184" i="82"/>
  <c r="BG185" i="82"/>
  <c r="BG186" i="82"/>
  <c r="BG3" i="82"/>
  <c r="BG188" i="82"/>
  <c r="BG189" i="82"/>
  <c r="BG190" i="82"/>
  <c r="BG191" i="82"/>
  <c r="BG192" i="82"/>
  <c r="BG193" i="82"/>
  <c r="AY4" i="82"/>
  <c r="AY5" i="82"/>
  <c r="AY8" i="82"/>
  <c r="AY9" i="82"/>
  <c r="AY10" i="82"/>
  <c r="AY11" i="82"/>
  <c r="AY12" i="82"/>
  <c r="AY13" i="82"/>
  <c r="AY14" i="82"/>
  <c r="AY15" i="82"/>
  <c r="AY16" i="82"/>
  <c r="AY21" i="82"/>
  <c r="AY22" i="82"/>
  <c r="AY23" i="82"/>
  <c r="AY24" i="82"/>
  <c r="AY25" i="82"/>
  <c r="AY17" i="82"/>
  <c r="AY18" i="82"/>
  <c r="AY20" i="82"/>
  <c r="AY19" i="82"/>
  <c r="AY26" i="82"/>
  <c r="AY27" i="82"/>
  <c r="AY29" i="82"/>
  <c r="AY31" i="82"/>
  <c r="AY34" i="82"/>
  <c r="AY36" i="82"/>
  <c r="AY37" i="82"/>
  <c r="AY38" i="82"/>
  <c r="AY40" i="82"/>
  <c r="AY41" i="82"/>
  <c r="AY42" i="82"/>
  <c r="AY43" i="82"/>
  <c r="AY35" i="82"/>
  <c r="AY32" i="82"/>
  <c r="AY28" i="82"/>
  <c r="AY33" i="82"/>
  <c r="AY44" i="82"/>
  <c r="AY45" i="82"/>
  <c r="AY46" i="82"/>
  <c r="AY47" i="82"/>
  <c r="AY48" i="82"/>
  <c r="AY57" i="82"/>
  <c r="AY58" i="82"/>
  <c r="AY59" i="82"/>
  <c r="AY60" i="82"/>
  <c r="AY61" i="82"/>
  <c r="AY62" i="82"/>
  <c r="AY52" i="82"/>
  <c r="AY54" i="82"/>
  <c r="AY51" i="82"/>
  <c r="AY53" i="82"/>
  <c r="AY63" i="82"/>
  <c r="AY64" i="82"/>
  <c r="AY65" i="82"/>
  <c r="AY66" i="82"/>
  <c r="AY67" i="82"/>
  <c r="AY68" i="82"/>
  <c r="AY70" i="82"/>
  <c r="AY83" i="82"/>
  <c r="AY92" i="82"/>
  <c r="AY93" i="82"/>
  <c r="AY94" i="82"/>
  <c r="AY95" i="82"/>
  <c r="AY96" i="82"/>
  <c r="AY97" i="82"/>
  <c r="AY98" i="82"/>
  <c r="AY99" i="82"/>
  <c r="AY78" i="82"/>
  <c r="AY88" i="82"/>
  <c r="AY80" i="82"/>
  <c r="AY84" i="82"/>
  <c r="AY74" i="82"/>
  <c r="AY76" i="82"/>
  <c r="AY79" i="82"/>
  <c r="AY75" i="82"/>
  <c r="AY77" i="82"/>
  <c r="AY81" i="82"/>
  <c r="AY82" i="82"/>
  <c r="AY85" i="82"/>
  <c r="AY89" i="82"/>
  <c r="AY86" i="82"/>
  <c r="AY100" i="82"/>
  <c r="AY87" i="82"/>
  <c r="AY103" i="82"/>
  <c r="AY73" i="82"/>
  <c r="AY105" i="82"/>
  <c r="AY106" i="82"/>
  <c r="AY107" i="82"/>
  <c r="AY108" i="82"/>
  <c r="AY109" i="82"/>
  <c r="AY111" i="82"/>
  <c r="AY112" i="82"/>
  <c r="AY113" i="82"/>
  <c r="AY115" i="82"/>
  <c r="AY116" i="82"/>
  <c r="AY117" i="82"/>
  <c r="AY102" i="82"/>
  <c r="AY91" i="82"/>
  <c r="AY118" i="82"/>
  <c r="AY119" i="82"/>
  <c r="AY120" i="82"/>
  <c r="AY121" i="82"/>
  <c r="AY127" i="82"/>
  <c r="AY130" i="82"/>
  <c r="AY129" i="82"/>
  <c r="AY126" i="82"/>
  <c r="AY131" i="82"/>
  <c r="AY132" i="82"/>
  <c r="AY123" i="82"/>
  <c r="AY125" i="82"/>
  <c r="AY137" i="82"/>
  <c r="AY143" i="82"/>
  <c r="AY147" i="82"/>
  <c r="AY149" i="82"/>
  <c r="AY150" i="82"/>
  <c r="AY151" i="82"/>
  <c r="AY152" i="82"/>
  <c r="AY153" i="82"/>
  <c r="AY155" i="82"/>
  <c r="AY124" i="82"/>
  <c r="AY144" i="82"/>
  <c r="AY156" i="82"/>
  <c r="AY157" i="82"/>
  <c r="AY158" i="82"/>
  <c r="AY138" i="82"/>
  <c r="AY160" i="82"/>
  <c r="AY136" i="82"/>
  <c r="AY161" i="82"/>
  <c r="AY139" i="82"/>
  <c r="AY140" i="82"/>
  <c r="AY141" i="82"/>
  <c r="AY135" i="82"/>
  <c r="AY142" i="82"/>
  <c r="AY169" i="82"/>
  <c r="AY170" i="82"/>
  <c r="AY171" i="82"/>
  <c r="AY172" i="82"/>
  <c r="AY174" i="82"/>
  <c r="AY175" i="82"/>
  <c r="AY176" i="82"/>
  <c r="AY177" i="82"/>
  <c r="AY178" i="82"/>
  <c r="AY181" i="82"/>
  <c r="AY182" i="82"/>
  <c r="AY145" i="82"/>
  <c r="AY163" i="82"/>
  <c r="AY164" i="82"/>
  <c r="AY165" i="82"/>
  <c r="AY166" i="82"/>
  <c r="AY167" i="82"/>
  <c r="AY168" i="82"/>
  <c r="AY184" i="82"/>
  <c r="AY185" i="82"/>
  <c r="AY183" i="82"/>
  <c r="AY3" i="82"/>
  <c r="AY187" i="82"/>
  <c r="AY189" i="82"/>
  <c r="AY190" i="82"/>
  <c r="AY191" i="82"/>
  <c r="AY192" i="82"/>
  <c r="AY193" i="82"/>
  <c r="AY186" i="82"/>
  <c r="AI4" i="82"/>
  <c r="AI5" i="82"/>
  <c r="AI6" i="82"/>
  <c r="AI7" i="82"/>
  <c r="AI8" i="82"/>
  <c r="AI9" i="82"/>
  <c r="AI10" i="82"/>
  <c r="AI11" i="82"/>
  <c r="AI12" i="82"/>
  <c r="AI14" i="82"/>
  <c r="AI15" i="82"/>
  <c r="AI16" i="82"/>
  <c r="AI17" i="82"/>
  <c r="AI18" i="82"/>
  <c r="AI19" i="82"/>
  <c r="AI20" i="82"/>
  <c r="AI21" i="82"/>
  <c r="AI22" i="82"/>
  <c r="AI23" i="82"/>
  <c r="AI27" i="82"/>
  <c r="AI28" i="82"/>
  <c r="AI13" i="82"/>
  <c r="AI24" i="82"/>
  <c r="AI26" i="82"/>
  <c r="AI25" i="82"/>
  <c r="AI29" i="82"/>
  <c r="AI30" i="82"/>
  <c r="AI31" i="82"/>
  <c r="AI32" i="82"/>
  <c r="AI33" i="82"/>
  <c r="AI34" i="82"/>
  <c r="AI35" i="82"/>
  <c r="AI36" i="82"/>
  <c r="AI37" i="82"/>
  <c r="AI38" i="82"/>
  <c r="AI39" i="82"/>
  <c r="AI40" i="82"/>
  <c r="AI41" i="82"/>
  <c r="AI42" i="82"/>
  <c r="AI44" i="82"/>
  <c r="AI45" i="82"/>
  <c r="AI43" i="82"/>
  <c r="AI46" i="82"/>
  <c r="AI47" i="82"/>
  <c r="AI48" i="82"/>
  <c r="AI49" i="82"/>
  <c r="AI50" i="82"/>
  <c r="AI51" i="82"/>
  <c r="AI52" i="82"/>
  <c r="AI53" i="82"/>
  <c r="AI54" i="82"/>
  <c r="AI55" i="82"/>
  <c r="AI56" i="82"/>
  <c r="AI57" i="82"/>
  <c r="AI59" i="82"/>
  <c r="AI61" i="82"/>
  <c r="AI62" i="82"/>
  <c r="AI58" i="82"/>
  <c r="AI60" i="82"/>
  <c r="AI65" i="82"/>
  <c r="AI70" i="82"/>
  <c r="AI64" i="82"/>
  <c r="AI66" i="82"/>
  <c r="AI67" i="82"/>
  <c r="AI72" i="82"/>
  <c r="AI71" i="82"/>
  <c r="AI63" i="82"/>
  <c r="AI68" i="82"/>
  <c r="AI73" i="82"/>
  <c r="AI74" i="82"/>
  <c r="AI75" i="82"/>
  <c r="AI76" i="82"/>
  <c r="AI77" i="82"/>
  <c r="AI78" i="82"/>
  <c r="AI79" i="82"/>
  <c r="AI80" i="82"/>
  <c r="AI81" i="82"/>
  <c r="AI82" i="82"/>
  <c r="AI83" i="82"/>
  <c r="AI84" i="82"/>
  <c r="AI85" i="82"/>
  <c r="AI86" i="82"/>
  <c r="AI87" i="82"/>
  <c r="AI88" i="82"/>
  <c r="AI92" i="82"/>
  <c r="AI93" i="82"/>
  <c r="AI94" i="82"/>
  <c r="AI95" i="82"/>
  <c r="AI101" i="82"/>
  <c r="AI69" i="82"/>
  <c r="AI102" i="82"/>
  <c r="AI103" i="82"/>
  <c r="AI91" i="82"/>
  <c r="AI104" i="82"/>
  <c r="AI105" i="82"/>
  <c r="AI106" i="82"/>
  <c r="AI107" i="82"/>
  <c r="AI108" i="82"/>
  <c r="AI109" i="82"/>
  <c r="AI110" i="82"/>
  <c r="AI111" i="82"/>
  <c r="AI112" i="82"/>
  <c r="AI99" i="82"/>
  <c r="AI90" i="82"/>
  <c r="AI96" i="82"/>
  <c r="AI98" i="82"/>
  <c r="AI89" i="82"/>
  <c r="AI97" i="82"/>
  <c r="AI100" i="82"/>
  <c r="AI115" i="82"/>
  <c r="AI117" i="82"/>
  <c r="AI118" i="82"/>
  <c r="AI113" i="82"/>
  <c r="AI114" i="82"/>
  <c r="AI130" i="82"/>
  <c r="AI120" i="82"/>
  <c r="AI131" i="82"/>
  <c r="AI123" i="82"/>
  <c r="AI116" i="82"/>
  <c r="AI127" i="82"/>
  <c r="AI122" i="82"/>
  <c r="AI129" i="82"/>
  <c r="AI121" i="82"/>
  <c r="AI124" i="82"/>
  <c r="AI125" i="82"/>
  <c r="AI126" i="82"/>
  <c r="AI128" i="82"/>
  <c r="AI135" i="82"/>
  <c r="AI136" i="82"/>
  <c r="AI137" i="82"/>
  <c r="AI138" i="82"/>
  <c r="AI139" i="82"/>
  <c r="AI140" i="82"/>
  <c r="AI141" i="82"/>
  <c r="AI142" i="82"/>
  <c r="AI143" i="82"/>
  <c r="AI144" i="82"/>
  <c r="AI145" i="82"/>
  <c r="AI146" i="82"/>
  <c r="AI147" i="82"/>
  <c r="AI119" i="82"/>
  <c r="AI132" i="82"/>
  <c r="AI134" i="82"/>
  <c r="AI148" i="82"/>
  <c r="AI149" i="82"/>
  <c r="AI150" i="82"/>
  <c r="AI151" i="82"/>
  <c r="AI152" i="82"/>
  <c r="AI153" i="82"/>
  <c r="AI154" i="82"/>
  <c r="AI155" i="82"/>
  <c r="AI156" i="82"/>
  <c r="AI157" i="82"/>
  <c r="AI158" i="82"/>
  <c r="AI159" i="82"/>
  <c r="AI160" i="82"/>
  <c r="AI161" i="82"/>
  <c r="AI162" i="82"/>
  <c r="AI133" i="82"/>
  <c r="AI164" i="82"/>
  <c r="AI165" i="82"/>
  <c r="AI166" i="82"/>
  <c r="AI167" i="82"/>
  <c r="AI168" i="82"/>
  <c r="AI169" i="82"/>
  <c r="AI163" i="82"/>
  <c r="AI170" i="82"/>
  <c r="AI171" i="82"/>
  <c r="AI172" i="82"/>
  <c r="AI173" i="82"/>
  <c r="AI174" i="82"/>
  <c r="AI175" i="82"/>
  <c r="AI176" i="82"/>
  <c r="AI177" i="82"/>
  <c r="AI178" i="82"/>
  <c r="AI179" i="82"/>
  <c r="AI180" i="82"/>
  <c r="AI184" i="82"/>
  <c r="AI185" i="82"/>
  <c r="AI186" i="82"/>
  <c r="AI187" i="82"/>
  <c r="AI188" i="82"/>
  <c r="AI183" i="82"/>
  <c r="AI190" i="82"/>
  <c r="AI192" i="82"/>
  <c r="AI182" i="82"/>
  <c r="AI191" i="82"/>
  <c r="AI181" i="82"/>
  <c r="AI3" i="82"/>
  <c r="AI189" i="82"/>
  <c r="AI193" i="82"/>
  <c r="AA4" i="82"/>
  <c r="AA5" i="82"/>
  <c r="AA6" i="82"/>
  <c r="AA7" i="82"/>
  <c r="AA8" i="82"/>
  <c r="AA9" i="82"/>
  <c r="AA10" i="82"/>
  <c r="AA13" i="82"/>
  <c r="AA11" i="82"/>
  <c r="AA14" i="82"/>
  <c r="AA12" i="82"/>
  <c r="AA15" i="82"/>
  <c r="AA16" i="82"/>
  <c r="AA17" i="82"/>
  <c r="AA18" i="82"/>
  <c r="AA19" i="82"/>
  <c r="AA20" i="82"/>
  <c r="AA21" i="82"/>
  <c r="AA22" i="82"/>
  <c r="AA23" i="82"/>
  <c r="AA27" i="82"/>
  <c r="AA28" i="82"/>
  <c r="AA25" i="82"/>
  <c r="AA24" i="82"/>
  <c r="AA29" i="82"/>
  <c r="AA30" i="82"/>
  <c r="AA31" i="82"/>
  <c r="AA32" i="82"/>
  <c r="AA33" i="82"/>
  <c r="AA34" i="82"/>
  <c r="AA26" i="82"/>
  <c r="AA37" i="82"/>
  <c r="AA38" i="82"/>
  <c r="AA39" i="82"/>
  <c r="AA40" i="82"/>
  <c r="AA41" i="82"/>
  <c r="AA42" i="82"/>
  <c r="AA35" i="82"/>
  <c r="AA36" i="82"/>
  <c r="AA43" i="82"/>
  <c r="AA44" i="82"/>
  <c r="AA45" i="82"/>
  <c r="AA46" i="82"/>
  <c r="AA47" i="82"/>
  <c r="AA48" i="82"/>
  <c r="AA49" i="82"/>
  <c r="AA50" i="82"/>
  <c r="AA51" i="82"/>
  <c r="AA52" i="82"/>
  <c r="AA53" i="82"/>
  <c r="AA54" i="82"/>
  <c r="AA55" i="82"/>
  <c r="AA56" i="82"/>
  <c r="AA61" i="82"/>
  <c r="AA62" i="82"/>
  <c r="AA60" i="82"/>
  <c r="AA58" i="82"/>
  <c r="AA57" i="82"/>
  <c r="AA73" i="82"/>
  <c r="AA59" i="82"/>
  <c r="AA64" i="82"/>
  <c r="AA66" i="82"/>
  <c r="AA67" i="82"/>
  <c r="AA71" i="82"/>
  <c r="AA69" i="82"/>
  <c r="AA63" i="82"/>
  <c r="AA68" i="82"/>
  <c r="AA72" i="82"/>
  <c r="AA74" i="82"/>
  <c r="AA75" i="82"/>
  <c r="AA76" i="82"/>
  <c r="AA77" i="82"/>
  <c r="AA78" i="82"/>
  <c r="AA79" i="82"/>
  <c r="AA80" i="82"/>
  <c r="AA81" i="82"/>
  <c r="AA82" i="82"/>
  <c r="AA83" i="82"/>
  <c r="AA84" i="82"/>
  <c r="AA85" i="82"/>
  <c r="AA86" i="82"/>
  <c r="AA87" i="82"/>
  <c r="AA88" i="82"/>
  <c r="AA92" i="82"/>
  <c r="AA93" i="82"/>
  <c r="AA94" i="82"/>
  <c r="AA95" i="82"/>
  <c r="AA101" i="82"/>
  <c r="AA102" i="82"/>
  <c r="AA103" i="82"/>
  <c r="AA96" i="82"/>
  <c r="AA100" i="82"/>
  <c r="AA104" i="82"/>
  <c r="AA105" i="82"/>
  <c r="AA106" i="82"/>
  <c r="AA107" i="82"/>
  <c r="AA108" i="82"/>
  <c r="AA109" i="82"/>
  <c r="AA110" i="82"/>
  <c r="AA111" i="82"/>
  <c r="AA112" i="82"/>
  <c r="AA97" i="82"/>
  <c r="AA98" i="82"/>
  <c r="AA70" i="82"/>
  <c r="AA65" i="82"/>
  <c r="AA89" i="82"/>
  <c r="AA91" i="82"/>
  <c r="AA90" i="82"/>
  <c r="AA114" i="82"/>
  <c r="AA113" i="82"/>
  <c r="AA99" i="82"/>
  <c r="AA116" i="82"/>
  <c r="AA115" i="82"/>
  <c r="AA117" i="82"/>
  <c r="AA118" i="82"/>
  <c r="AA127" i="82"/>
  <c r="AA122" i="82"/>
  <c r="AA129" i="82"/>
  <c r="AA124" i="82"/>
  <c r="AA125" i="82"/>
  <c r="AA119" i="82"/>
  <c r="AA121" i="82"/>
  <c r="AA126" i="82"/>
  <c r="AA128" i="82"/>
  <c r="AA130" i="82"/>
  <c r="AA131" i="82"/>
  <c r="AA120" i="82"/>
  <c r="AA123" i="82"/>
  <c r="AA135" i="82"/>
  <c r="AA136" i="82"/>
  <c r="AA137" i="82"/>
  <c r="AA138" i="82"/>
  <c r="AA139" i="82"/>
  <c r="AA140" i="82"/>
  <c r="AA141" i="82"/>
  <c r="AA142" i="82"/>
  <c r="AA143" i="82"/>
  <c r="AA144" i="82"/>
  <c r="AA145" i="82"/>
  <c r="AA146" i="82"/>
  <c r="AA147" i="82"/>
  <c r="AA132" i="82"/>
  <c r="AA148" i="82"/>
  <c r="AA149" i="82"/>
  <c r="AA150" i="82"/>
  <c r="AA151" i="82"/>
  <c r="AA152" i="82"/>
  <c r="AA153" i="82"/>
  <c r="AA154" i="82"/>
  <c r="AA155" i="82"/>
  <c r="AA156" i="82"/>
  <c r="AA133" i="82"/>
  <c r="AA157" i="82"/>
  <c r="AA158" i="82"/>
  <c r="AA159" i="82"/>
  <c r="AA160" i="82"/>
  <c r="AA161" i="82"/>
  <c r="AA162" i="82"/>
  <c r="AA163" i="82"/>
  <c r="AA164" i="82"/>
  <c r="AA165" i="82"/>
  <c r="AA166" i="82"/>
  <c r="AA167" i="82"/>
  <c r="AA168" i="82"/>
  <c r="AA169" i="82"/>
  <c r="AA170" i="82"/>
  <c r="AA171" i="82"/>
  <c r="AA172" i="82"/>
  <c r="AA173" i="82"/>
  <c r="AA174" i="82"/>
  <c r="AA175" i="82"/>
  <c r="AA176" i="82"/>
  <c r="AA177" i="82"/>
  <c r="AA178" i="82"/>
  <c r="AA179" i="82"/>
  <c r="AA180" i="82"/>
  <c r="AA134" i="82"/>
  <c r="AA184" i="82"/>
  <c r="AA185" i="82"/>
  <c r="AA186" i="82"/>
  <c r="AA187" i="82"/>
  <c r="AA188" i="82"/>
  <c r="AA189" i="82"/>
  <c r="AA190" i="82"/>
  <c r="AA191" i="82"/>
  <c r="AA181" i="82"/>
  <c r="AA193" i="82"/>
  <c r="AA183" i="82"/>
  <c r="AA182" i="82"/>
  <c r="AA3" i="82"/>
  <c r="AA192" i="82"/>
  <c r="S4" i="82"/>
  <c r="S5" i="82"/>
  <c r="S6" i="82"/>
  <c r="S7" i="82"/>
  <c r="S8" i="82"/>
  <c r="S9" i="82"/>
  <c r="S10" i="82"/>
  <c r="S13" i="82"/>
  <c r="S11" i="82"/>
  <c r="S12" i="82"/>
  <c r="S14" i="82"/>
  <c r="S15" i="82"/>
  <c r="S16" i="82"/>
  <c r="S17" i="82"/>
  <c r="S18" i="82"/>
  <c r="S19" i="82"/>
  <c r="S20" i="82"/>
  <c r="S21" i="82"/>
  <c r="S22" i="82"/>
  <c r="S23" i="82"/>
  <c r="S27" i="82"/>
  <c r="S28" i="82"/>
  <c r="S24" i="82"/>
  <c r="S26" i="82"/>
  <c r="S29" i="82"/>
  <c r="S30" i="82"/>
  <c r="S31" i="82"/>
  <c r="S32" i="82"/>
  <c r="S33" i="82"/>
  <c r="S34" i="82"/>
  <c r="S25" i="82"/>
  <c r="S37" i="82"/>
  <c r="S38" i="82"/>
  <c r="S39" i="82"/>
  <c r="S40" i="82"/>
  <c r="S41" i="82"/>
  <c r="S42" i="82"/>
  <c r="S35" i="82"/>
  <c r="S43" i="82"/>
  <c r="S36" i="82"/>
  <c r="S44" i="82"/>
  <c r="S45" i="82"/>
  <c r="S46" i="82"/>
  <c r="S47" i="82"/>
  <c r="S48" i="82"/>
  <c r="S49" i="82"/>
  <c r="S50" i="82"/>
  <c r="S51" i="82"/>
  <c r="S52" i="82"/>
  <c r="S53" i="82"/>
  <c r="S54" i="82"/>
  <c r="S55" i="82"/>
  <c r="S56" i="82"/>
  <c r="S57" i="82"/>
  <c r="S59" i="82"/>
  <c r="S61" i="82"/>
  <c r="S62" i="82"/>
  <c r="S64" i="82"/>
  <c r="S66" i="82"/>
  <c r="S67" i="82"/>
  <c r="S58" i="82"/>
  <c r="S60" i="82"/>
  <c r="S69" i="82"/>
  <c r="S72" i="82"/>
  <c r="S63" i="82"/>
  <c r="S65" i="82"/>
  <c r="S68" i="82"/>
  <c r="S73" i="82"/>
  <c r="S70" i="82"/>
  <c r="S71" i="82"/>
  <c r="S74" i="82"/>
  <c r="S75" i="82"/>
  <c r="S76" i="82"/>
  <c r="S77" i="82"/>
  <c r="S78" i="82"/>
  <c r="S79" i="82"/>
  <c r="S80" i="82"/>
  <c r="S81" i="82"/>
  <c r="S82" i="82"/>
  <c r="S83" i="82"/>
  <c r="S84" i="82"/>
  <c r="S85" i="82"/>
  <c r="S86" i="82"/>
  <c r="S87" i="82"/>
  <c r="S88" i="82"/>
  <c r="S92" i="82"/>
  <c r="S93" i="82"/>
  <c r="S94" i="82"/>
  <c r="S95" i="82"/>
  <c r="S101" i="82"/>
  <c r="S102" i="82"/>
  <c r="S103" i="82"/>
  <c r="S104" i="82"/>
  <c r="S105" i="82"/>
  <c r="S106" i="82"/>
  <c r="S107" i="82"/>
  <c r="S108" i="82"/>
  <c r="S109" i="82"/>
  <c r="S110" i="82"/>
  <c r="S111" i="82"/>
  <c r="S112" i="82"/>
  <c r="S89" i="82"/>
  <c r="S99" i="82"/>
  <c r="S91" i="82"/>
  <c r="S100" i="82"/>
  <c r="S90" i="82"/>
  <c r="S97" i="82"/>
  <c r="S114" i="82"/>
  <c r="S98" i="82"/>
  <c r="S116" i="82"/>
  <c r="S113" i="82"/>
  <c r="S115" i="82"/>
  <c r="S118" i="82"/>
  <c r="S96" i="82"/>
  <c r="S124" i="82"/>
  <c r="S125" i="82"/>
  <c r="S130" i="82"/>
  <c r="S121" i="82"/>
  <c r="S126" i="82"/>
  <c r="S128" i="82"/>
  <c r="S117" i="82"/>
  <c r="S119" i="82"/>
  <c r="S123" i="82"/>
  <c r="S120" i="82"/>
  <c r="S122" i="82"/>
  <c r="S127" i="82"/>
  <c r="S129" i="82"/>
  <c r="S131" i="82"/>
  <c r="S135" i="82"/>
  <c r="S136" i="82"/>
  <c r="S137" i="82"/>
  <c r="S138" i="82"/>
  <c r="S139" i="82"/>
  <c r="S140" i="82"/>
  <c r="S141" i="82"/>
  <c r="S142" i="82"/>
  <c r="S143" i="82"/>
  <c r="S144" i="82"/>
  <c r="S145" i="82"/>
  <c r="S146" i="82"/>
  <c r="S147" i="82"/>
  <c r="S133" i="82"/>
  <c r="S148" i="82"/>
  <c r="S149" i="82"/>
  <c r="S150" i="82"/>
  <c r="S151" i="82"/>
  <c r="S152" i="82"/>
  <c r="S153" i="82"/>
  <c r="S154" i="82"/>
  <c r="S155" i="82"/>
  <c r="S156" i="82"/>
  <c r="S157" i="82"/>
  <c r="S158" i="82"/>
  <c r="S159" i="82"/>
  <c r="S160" i="82"/>
  <c r="S161" i="82"/>
  <c r="S162" i="82"/>
  <c r="S134" i="82"/>
  <c r="S163" i="82"/>
  <c r="S164" i="82"/>
  <c r="S165" i="82"/>
  <c r="S166" i="82"/>
  <c r="S167" i="82"/>
  <c r="S168" i="82"/>
  <c r="S169" i="82"/>
  <c r="S132" i="82"/>
  <c r="S170" i="82"/>
  <c r="S171" i="82"/>
  <c r="S172" i="82"/>
  <c r="S173" i="82"/>
  <c r="S174" i="82"/>
  <c r="S175" i="82"/>
  <c r="S176" i="82"/>
  <c r="S177" i="82"/>
  <c r="S178" i="82"/>
  <c r="S179" i="82"/>
  <c r="S180" i="82"/>
  <c r="S181" i="82"/>
  <c r="S184" i="82"/>
  <c r="S185" i="82"/>
  <c r="S186" i="82"/>
  <c r="S187" i="82"/>
  <c r="S188" i="82"/>
  <c r="S193" i="82"/>
  <c r="S183" i="82"/>
  <c r="S189" i="82"/>
  <c r="S192" i="82"/>
  <c r="S182" i="82"/>
  <c r="S190" i="82"/>
  <c r="S3" i="82"/>
  <c r="S191" i="82"/>
  <c r="K4" i="82"/>
  <c r="K5" i="82"/>
  <c r="K6" i="82"/>
  <c r="K7" i="82"/>
  <c r="K8" i="82"/>
  <c r="K9" i="82"/>
  <c r="K10" i="82"/>
  <c r="K11" i="82"/>
  <c r="K12" i="82"/>
  <c r="K13" i="82"/>
  <c r="K14" i="82"/>
  <c r="K15" i="82"/>
  <c r="K16" i="82"/>
  <c r="K17" i="82"/>
  <c r="K18" i="82"/>
  <c r="K19" i="82"/>
  <c r="K20" i="82"/>
  <c r="K21" i="82"/>
  <c r="K22" i="82"/>
  <c r="K23" i="82"/>
  <c r="K27" i="82"/>
  <c r="K28" i="82"/>
  <c r="K26" i="82"/>
  <c r="K25" i="82"/>
  <c r="K29" i="82"/>
  <c r="K30" i="82"/>
  <c r="K31" i="82"/>
  <c r="K32" i="82"/>
  <c r="K33" i="82"/>
  <c r="K34" i="82"/>
  <c r="K36" i="82"/>
  <c r="K24" i="82"/>
  <c r="K35" i="82"/>
  <c r="K37" i="82"/>
  <c r="K38" i="82"/>
  <c r="K39" i="82"/>
  <c r="K40" i="82"/>
  <c r="K41" i="82"/>
  <c r="K42" i="82"/>
  <c r="K43" i="82"/>
  <c r="K44" i="82"/>
  <c r="K45" i="82"/>
  <c r="K46" i="82"/>
  <c r="K47" i="82"/>
  <c r="K48" i="82"/>
  <c r="K49" i="82"/>
  <c r="K50" i="82"/>
  <c r="K51" i="82"/>
  <c r="K52" i="82"/>
  <c r="K53" i="82"/>
  <c r="K54" i="82"/>
  <c r="K55" i="82"/>
  <c r="K56" i="82"/>
  <c r="K57" i="82"/>
  <c r="K59" i="82"/>
  <c r="K61" i="82"/>
  <c r="K62" i="82"/>
  <c r="K60" i="82"/>
  <c r="K58" i="82"/>
  <c r="K63" i="82"/>
  <c r="K65" i="82"/>
  <c r="K68" i="82"/>
  <c r="K70" i="82"/>
  <c r="K71" i="82"/>
  <c r="K72" i="82"/>
  <c r="K73" i="82"/>
  <c r="K69" i="82"/>
  <c r="K74" i="82"/>
  <c r="K75" i="82"/>
  <c r="K76" i="82"/>
  <c r="K77" i="82"/>
  <c r="K78" i="82"/>
  <c r="K79" i="82"/>
  <c r="K80" i="82"/>
  <c r="K81" i="82"/>
  <c r="K82" i="82"/>
  <c r="K83" i="82"/>
  <c r="K84" i="82"/>
  <c r="K85" i="82"/>
  <c r="K86" i="82"/>
  <c r="K87" i="82"/>
  <c r="K88" i="82"/>
  <c r="K92" i="82"/>
  <c r="K93" i="82"/>
  <c r="K94" i="82"/>
  <c r="K95" i="82"/>
  <c r="K96" i="82"/>
  <c r="K64" i="82"/>
  <c r="K101" i="82"/>
  <c r="K66" i="82"/>
  <c r="K102" i="82"/>
  <c r="K103" i="82"/>
  <c r="K67" i="82"/>
  <c r="K99" i="82"/>
  <c r="K100" i="82"/>
  <c r="K104" i="82"/>
  <c r="K105" i="82"/>
  <c r="K106" i="82"/>
  <c r="K107" i="82"/>
  <c r="K108" i="82"/>
  <c r="K109" i="82"/>
  <c r="K110" i="82"/>
  <c r="K111" i="82"/>
  <c r="K112" i="82"/>
  <c r="K89" i="82"/>
  <c r="K97" i="82"/>
  <c r="K91" i="82"/>
  <c r="K98" i="82"/>
  <c r="K90" i="82"/>
  <c r="K115" i="82"/>
  <c r="K113" i="82"/>
  <c r="K117" i="82"/>
  <c r="K114" i="82"/>
  <c r="K116" i="82"/>
  <c r="K119" i="82"/>
  <c r="K123" i="82"/>
  <c r="K122" i="82"/>
  <c r="K127" i="82"/>
  <c r="K118" i="82"/>
  <c r="K120" i="82"/>
  <c r="K131" i="82"/>
  <c r="K129" i="82"/>
  <c r="K130" i="82"/>
  <c r="K124" i="82"/>
  <c r="K125" i="82"/>
  <c r="K135" i="82"/>
  <c r="K136" i="82"/>
  <c r="K137" i="82"/>
  <c r="K138" i="82"/>
  <c r="K139" i="82"/>
  <c r="K140" i="82"/>
  <c r="K141" i="82"/>
  <c r="K142" i="82"/>
  <c r="K143" i="82"/>
  <c r="K144" i="82"/>
  <c r="K145" i="82"/>
  <c r="K146" i="82"/>
  <c r="K147" i="82"/>
  <c r="K133" i="82"/>
  <c r="K126" i="82"/>
  <c r="K148" i="82"/>
  <c r="K149" i="82"/>
  <c r="K150" i="82"/>
  <c r="K151" i="82"/>
  <c r="K152" i="82"/>
  <c r="K153" i="82"/>
  <c r="K154" i="82"/>
  <c r="K155" i="82"/>
  <c r="K156" i="82"/>
  <c r="K157" i="82"/>
  <c r="K158" i="82"/>
  <c r="K159" i="82"/>
  <c r="K160" i="82"/>
  <c r="K128" i="82"/>
  <c r="K134" i="82"/>
  <c r="K161" i="82"/>
  <c r="K162" i="82"/>
  <c r="K121" i="82"/>
  <c r="K132" i="82"/>
  <c r="K163" i="82"/>
  <c r="K164" i="82"/>
  <c r="K165" i="82"/>
  <c r="K166" i="82"/>
  <c r="K167" i="82"/>
  <c r="K168" i="82"/>
  <c r="K169" i="82"/>
  <c r="K170" i="82"/>
  <c r="K171" i="82"/>
  <c r="K172" i="82"/>
  <c r="K173" i="82"/>
  <c r="K174" i="82"/>
  <c r="K175" i="82"/>
  <c r="K176" i="82"/>
  <c r="K177" i="82"/>
  <c r="K178" i="82"/>
  <c r="K179" i="82"/>
  <c r="K180" i="82"/>
  <c r="K181" i="82"/>
  <c r="K184" i="82"/>
  <c r="K185" i="82"/>
  <c r="K186" i="82"/>
  <c r="K187" i="82"/>
  <c r="K188" i="82"/>
  <c r="K182" i="82"/>
  <c r="K192" i="82"/>
  <c r="K190" i="82"/>
  <c r="K191" i="82"/>
  <c r="K183" i="82"/>
  <c r="K3" i="82"/>
  <c r="K189" i="82"/>
  <c r="K193" i="82"/>
  <c r="C4" i="82"/>
  <c r="C5" i="82"/>
  <c r="C6" i="82"/>
  <c r="C7" i="82"/>
  <c r="C8" i="82"/>
  <c r="C9" i="82"/>
  <c r="C10" i="82"/>
  <c r="C11" i="82"/>
  <c r="C13" i="82"/>
  <c r="C12" i="82"/>
  <c r="C14" i="82"/>
  <c r="C15" i="82"/>
  <c r="C16" i="82"/>
  <c r="C17" i="82"/>
  <c r="C18" i="82"/>
  <c r="C19" i="82"/>
  <c r="C20" i="82"/>
  <c r="C21" i="82"/>
  <c r="C22" i="82"/>
  <c r="C23" i="82"/>
  <c r="C27" i="82"/>
  <c r="C28" i="82"/>
  <c r="C25" i="82"/>
  <c r="C24" i="82"/>
  <c r="C26" i="82"/>
  <c r="C29" i="82"/>
  <c r="C30" i="82"/>
  <c r="C31" i="82"/>
  <c r="C32" i="82"/>
  <c r="C33" i="82"/>
  <c r="C34" i="82"/>
  <c r="C36" i="82"/>
  <c r="C37" i="82"/>
  <c r="C38" i="82"/>
  <c r="C39" i="82"/>
  <c r="C40" i="82"/>
  <c r="C41" i="82"/>
  <c r="C42" i="82"/>
  <c r="C43" i="82"/>
  <c r="C35" i="82"/>
  <c r="C45" i="82"/>
  <c r="C44" i="82"/>
  <c r="C46" i="82"/>
  <c r="C47" i="82"/>
  <c r="C48" i="82"/>
  <c r="C49" i="82"/>
  <c r="C50" i="82"/>
  <c r="C51" i="82"/>
  <c r="C52" i="82"/>
  <c r="C53" i="82"/>
  <c r="C54" i="82"/>
  <c r="C55" i="82"/>
  <c r="C56" i="82"/>
  <c r="C60" i="82"/>
  <c r="C58" i="82"/>
  <c r="C59" i="82"/>
  <c r="C70" i="82"/>
  <c r="C72" i="82"/>
  <c r="C57" i="82"/>
  <c r="C71" i="82"/>
  <c r="C64" i="82"/>
  <c r="C66" i="82"/>
  <c r="C67" i="82"/>
  <c r="C69" i="82"/>
  <c r="C62" i="82"/>
  <c r="C63" i="82"/>
  <c r="C65" i="82"/>
  <c r="C68" i="82"/>
  <c r="C73" i="82"/>
  <c r="C74" i="82"/>
  <c r="C75" i="82"/>
  <c r="C76" i="82"/>
  <c r="C77" i="82"/>
  <c r="C78" i="82"/>
  <c r="C79" i="82"/>
  <c r="C80" i="82"/>
  <c r="C81" i="82"/>
  <c r="C82" i="82"/>
  <c r="C83" i="82"/>
  <c r="C84" i="82"/>
  <c r="C85" i="82"/>
  <c r="C86" i="82"/>
  <c r="C87" i="82"/>
  <c r="C88" i="82"/>
  <c r="C92" i="82"/>
  <c r="C93" i="82"/>
  <c r="C94" i="82"/>
  <c r="C95" i="82"/>
  <c r="C96" i="82"/>
  <c r="C101" i="82"/>
  <c r="C102" i="82"/>
  <c r="C103" i="82"/>
  <c r="C98" i="82"/>
  <c r="C104" i="82"/>
  <c r="C105" i="82"/>
  <c r="C106" i="82"/>
  <c r="C107" i="82"/>
  <c r="C108" i="82"/>
  <c r="C109" i="82"/>
  <c r="C110" i="82"/>
  <c r="C111" i="82"/>
  <c r="C112" i="82"/>
  <c r="C89" i="82"/>
  <c r="C61" i="82"/>
  <c r="C91" i="82"/>
  <c r="C90" i="82"/>
  <c r="C100" i="82"/>
  <c r="C99" i="82"/>
  <c r="C97" i="82"/>
  <c r="C114" i="82"/>
  <c r="C118" i="82"/>
  <c r="C116" i="82"/>
  <c r="C115" i="82"/>
  <c r="C117" i="82"/>
  <c r="C113" i="82"/>
  <c r="C130" i="82"/>
  <c r="C120" i="82"/>
  <c r="C129" i="82"/>
  <c r="C124" i="82"/>
  <c r="C125" i="82"/>
  <c r="C126" i="82"/>
  <c r="C128" i="82"/>
  <c r="C121" i="82"/>
  <c r="C122" i="82"/>
  <c r="C127" i="82"/>
  <c r="C131" i="82"/>
  <c r="C135" i="82"/>
  <c r="C136" i="82"/>
  <c r="C137" i="82"/>
  <c r="C138" i="82"/>
  <c r="C139" i="82"/>
  <c r="C140" i="82"/>
  <c r="C141" i="82"/>
  <c r="C142" i="82"/>
  <c r="C143" i="82"/>
  <c r="C144" i="82"/>
  <c r="C145" i="82"/>
  <c r="C146" i="82"/>
  <c r="C147" i="82"/>
  <c r="C148" i="82"/>
  <c r="C149" i="82"/>
  <c r="C150" i="82"/>
  <c r="C151" i="82"/>
  <c r="C152" i="82"/>
  <c r="C153" i="82"/>
  <c r="C154" i="82"/>
  <c r="C155" i="82"/>
  <c r="C156" i="82"/>
  <c r="C157" i="82"/>
  <c r="C158" i="82"/>
  <c r="C159" i="82"/>
  <c r="C160" i="82"/>
  <c r="C134" i="82"/>
  <c r="C123" i="82"/>
  <c r="C132" i="82"/>
  <c r="C161" i="82"/>
  <c r="C162" i="82"/>
  <c r="C163" i="82"/>
  <c r="C164" i="82"/>
  <c r="C165" i="82"/>
  <c r="C166" i="82"/>
  <c r="C167" i="82"/>
  <c r="C168" i="82"/>
  <c r="C169" i="82"/>
  <c r="C119" i="82"/>
  <c r="C170" i="82"/>
  <c r="C171" i="82"/>
  <c r="C172" i="82"/>
  <c r="C173" i="82"/>
  <c r="C174" i="82"/>
  <c r="C175" i="82"/>
  <c r="C176" i="82"/>
  <c r="C177" i="82"/>
  <c r="C178" i="82"/>
  <c r="C179" i="82"/>
  <c r="C180" i="82"/>
  <c r="C181" i="82"/>
  <c r="C184" i="82"/>
  <c r="C185" i="82"/>
  <c r="C186" i="82"/>
  <c r="C187" i="82"/>
  <c r="C188" i="82"/>
  <c r="C133" i="82"/>
  <c r="C189" i="82"/>
  <c r="C191" i="82"/>
  <c r="C193" i="82"/>
  <c r="C183" i="82"/>
  <c r="C182" i="82"/>
  <c r="C3" i="82"/>
  <c r="C190" i="82"/>
  <c r="C192" i="82"/>
  <c r="BO193" i="82"/>
  <c r="BO189" i="82"/>
  <c r="BO185" i="82"/>
  <c r="BO181" i="82"/>
  <c r="BO177" i="82"/>
  <c r="BO173" i="82"/>
  <c r="BO169" i="82"/>
  <c r="BO165" i="82"/>
  <c r="BO161" i="82"/>
  <c r="BO157" i="82"/>
  <c r="BO153" i="82"/>
  <c r="BO149" i="82"/>
  <c r="BO145" i="82"/>
  <c r="BO141" i="82"/>
  <c r="BO137" i="82"/>
  <c r="BO133" i="82"/>
  <c r="BO129" i="82"/>
  <c r="BO125" i="82"/>
  <c r="BO121" i="82"/>
  <c r="BO117" i="82"/>
  <c r="BO113" i="82"/>
  <c r="BO109" i="82"/>
  <c r="BO105" i="82"/>
  <c r="BO101" i="82"/>
  <c r="BO97" i="82"/>
  <c r="BO93" i="82"/>
  <c r="BO89" i="82"/>
  <c r="BO85" i="82"/>
  <c r="BO81" i="82"/>
  <c r="BO77" i="82"/>
  <c r="BO73" i="82"/>
  <c r="BO69" i="82"/>
  <c r="BO65" i="82"/>
  <c r="BO61" i="82"/>
  <c r="BO57" i="82"/>
  <c r="BO53" i="82"/>
  <c r="BO49" i="82"/>
  <c r="BO45" i="82"/>
  <c r="BO41" i="82"/>
  <c r="BO37" i="82"/>
  <c r="BO33" i="82"/>
  <c r="BO29" i="82"/>
  <c r="BO25" i="82"/>
  <c r="BO21" i="82"/>
  <c r="BO17" i="82"/>
  <c r="BO13" i="82"/>
  <c r="BO9" i="82"/>
  <c r="BO5" i="82"/>
  <c r="BK4" i="82"/>
  <c r="BK5" i="82"/>
  <c r="BK6" i="82"/>
  <c r="BK8" i="82"/>
  <c r="BK9" i="82"/>
  <c r="BK10" i="82"/>
  <c r="BK11" i="82"/>
  <c r="BK12" i="82"/>
  <c r="BK13" i="82"/>
  <c r="BK14" i="82"/>
  <c r="BK15" i="82"/>
  <c r="BK16" i="82"/>
  <c r="BK17" i="82"/>
  <c r="BK18" i="82"/>
  <c r="BK20" i="82"/>
  <c r="BK21" i="82"/>
  <c r="BK22" i="82"/>
  <c r="BK23" i="82"/>
  <c r="BK24" i="82"/>
  <c r="BK25" i="82"/>
  <c r="BK27" i="82"/>
  <c r="BK26" i="82"/>
  <c r="BK28" i="82"/>
  <c r="BK29" i="82"/>
  <c r="BK30" i="82"/>
  <c r="BK31" i="82"/>
  <c r="BK34" i="82"/>
  <c r="BK35" i="82"/>
  <c r="BK32" i="82"/>
  <c r="BK44" i="82"/>
  <c r="BK45" i="82"/>
  <c r="BK46" i="82"/>
  <c r="BK47" i="82"/>
  <c r="BK48" i="82"/>
  <c r="BK49" i="82"/>
  <c r="BK50" i="82"/>
  <c r="BK37" i="82"/>
  <c r="BK41" i="82"/>
  <c r="BK43" i="82"/>
  <c r="BK36" i="82"/>
  <c r="BK40" i="82"/>
  <c r="BK33" i="82"/>
  <c r="BK38" i="82"/>
  <c r="BK39" i="82"/>
  <c r="BK52" i="82"/>
  <c r="BK51" i="82"/>
  <c r="BK55" i="82"/>
  <c r="BK53" i="82"/>
  <c r="BK56" i="82"/>
  <c r="BK57" i="82"/>
  <c r="BK58" i="82"/>
  <c r="BK59" i="82"/>
  <c r="BK61" i="82"/>
  <c r="BK62" i="82"/>
  <c r="BK42" i="82"/>
  <c r="BK54" i="82"/>
  <c r="BK63" i="82"/>
  <c r="BK64" i="82"/>
  <c r="BK65" i="82"/>
  <c r="BK66" i="82"/>
  <c r="BK67" i="82"/>
  <c r="BK68" i="82"/>
  <c r="BK69" i="82"/>
  <c r="BK70" i="82"/>
  <c r="BK71" i="82"/>
  <c r="BK73" i="82"/>
  <c r="BK74" i="82"/>
  <c r="BK75" i="82"/>
  <c r="BK76" i="82"/>
  <c r="BK77" i="82"/>
  <c r="BK78" i="82"/>
  <c r="BK79" i="82"/>
  <c r="BK80" i="82"/>
  <c r="BK81" i="82"/>
  <c r="BK82" i="82"/>
  <c r="BK83" i="82"/>
  <c r="BK84" i="82"/>
  <c r="BK85" i="82"/>
  <c r="BK86" i="82"/>
  <c r="BK87" i="82"/>
  <c r="BK88" i="82"/>
  <c r="BK72" i="82"/>
  <c r="BK89" i="82"/>
  <c r="BK91" i="82"/>
  <c r="BK92" i="82"/>
  <c r="BK93" i="82"/>
  <c r="BK94" i="82"/>
  <c r="BK95" i="82"/>
  <c r="BK96" i="82"/>
  <c r="BK97" i="82"/>
  <c r="BK98" i="82"/>
  <c r="BK99" i="82"/>
  <c r="BK100" i="82"/>
  <c r="BK104" i="82"/>
  <c r="BK105" i="82"/>
  <c r="BK106" i="82"/>
  <c r="BK107" i="82"/>
  <c r="BK108" i="82"/>
  <c r="BK109" i="82"/>
  <c r="BK111" i="82"/>
  <c r="BK112" i="82"/>
  <c r="BK102" i="82"/>
  <c r="BK103" i="82"/>
  <c r="BK113" i="82"/>
  <c r="BK118" i="82"/>
  <c r="BK119" i="82"/>
  <c r="BK120" i="82"/>
  <c r="BK121" i="82"/>
  <c r="BK116" i="82"/>
  <c r="BK123" i="82"/>
  <c r="BK124" i="82"/>
  <c r="BK125" i="82"/>
  <c r="BK126" i="82"/>
  <c r="BK127" i="82"/>
  <c r="BK128" i="82"/>
  <c r="BK129" i="82"/>
  <c r="BK130" i="82"/>
  <c r="BK115" i="82"/>
  <c r="BK117" i="82"/>
  <c r="BK131" i="82"/>
  <c r="BK132" i="82"/>
  <c r="BK135" i="82"/>
  <c r="BK136" i="82"/>
  <c r="BK137" i="82"/>
  <c r="BK138" i="82"/>
  <c r="BK139" i="82"/>
  <c r="BK140" i="82"/>
  <c r="BK141" i="82"/>
  <c r="BK142" i="82"/>
  <c r="BK143" i="82"/>
  <c r="BK144" i="82"/>
  <c r="BK145" i="82"/>
  <c r="BK161" i="82"/>
  <c r="BK162" i="82"/>
  <c r="BK147" i="82"/>
  <c r="BK148" i="82"/>
  <c r="BK150" i="82"/>
  <c r="BK151" i="82"/>
  <c r="BK152" i="82"/>
  <c r="BK153" i="82"/>
  <c r="BK154" i="82"/>
  <c r="BK155" i="82"/>
  <c r="BK156" i="82"/>
  <c r="BK157" i="82"/>
  <c r="BK158" i="82"/>
  <c r="BK159" i="82"/>
  <c r="BK163" i="82"/>
  <c r="BK164" i="82"/>
  <c r="BK165" i="82"/>
  <c r="BK166" i="82"/>
  <c r="BK167" i="82"/>
  <c r="BK168" i="82"/>
  <c r="BK169" i="82"/>
  <c r="BK170" i="82"/>
  <c r="BK171" i="82"/>
  <c r="BK172" i="82"/>
  <c r="BK173" i="82"/>
  <c r="BK174" i="82"/>
  <c r="BK176" i="82"/>
  <c r="BK177" i="82"/>
  <c r="BK178" i="82"/>
  <c r="BK179" i="82"/>
  <c r="BK181" i="82"/>
  <c r="BK182" i="82"/>
  <c r="BK3" i="82"/>
  <c r="BK183" i="82"/>
  <c r="BK188" i="82"/>
  <c r="BK189" i="82"/>
  <c r="BK190" i="82"/>
  <c r="BK191" i="82"/>
  <c r="BK192" i="82"/>
  <c r="BK193" i="82"/>
  <c r="BK187" i="82"/>
  <c r="BK160" i="82"/>
  <c r="BK184" i="82"/>
  <c r="BK185" i="82"/>
  <c r="BK186" i="82"/>
  <c r="O4" i="82"/>
  <c r="O5" i="82"/>
  <c r="O6" i="82"/>
  <c r="O7" i="82"/>
  <c r="O8" i="82"/>
  <c r="O9" i="82"/>
  <c r="O10" i="82"/>
  <c r="O11" i="82"/>
  <c r="O14" i="82"/>
  <c r="O12" i="82"/>
  <c r="O15" i="82"/>
  <c r="O16" i="82"/>
  <c r="O17" i="82"/>
  <c r="O18" i="82"/>
  <c r="O19" i="82"/>
  <c r="O20" i="82"/>
  <c r="O13" i="82"/>
  <c r="O22" i="82"/>
  <c r="O23" i="82"/>
  <c r="O21" i="82"/>
  <c r="O24" i="82"/>
  <c r="O26" i="82"/>
  <c r="O28" i="82"/>
  <c r="O29" i="82"/>
  <c r="O30" i="82"/>
  <c r="O31" i="82"/>
  <c r="O32" i="82"/>
  <c r="O33" i="82"/>
  <c r="O34" i="82"/>
  <c r="O35" i="82"/>
  <c r="O27" i="82"/>
  <c r="O25" i="82"/>
  <c r="O36" i="82"/>
  <c r="O37" i="82"/>
  <c r="O38" i="82"/>
  <c r="O39" i="82"/>
  <c r="O40" i="82"/>
  <c r="O41" i="82"/>
  <c r="O42" i="82"/>
  <c r="O43" i="82"/>
  <c r="O44" i="82"/>
  <c r="O45" i="82"/>
  <c r="O46" i="82"/>
  <c r="O47" i="82"/>
  <c r="O48" i="82"/>
  <c r="O49" i="82"/>
  <c r="O50" i="82"/>
  <c r="O51" i="82"/>
  <c r="O52" i="82"/>
  <c r="O53" i="82"/>
  <c r="O54" i="82"/>
  <c r="O55" i="82"/>
  <c r="O56" i="82"/>
  <c r="O57" i="82"/>
  <c r="O59" i="82"/>
  <c r="O63" i="82"/>
  <c r="O64" i="82"/>
  <c r="O65" i="82"/>
  <c r="O66" i="82"/>
  <c r="O67" i="82"/>
  <c r="O68" i="82"/>
  <c r="O69" i="82"/>
  <c r="O70" i="82"/>
  <c r="O71" i="82"/>
  <c r="O72" i="82"/>
  <c r="O61" i="82"/>
  <c r="O62" i="82"/>
  <c r="O60" i="82"/>
  <c r="O58" i="82"/>
  <c r="O73" i="82"/>
  <c r="O74" i="82"/>
  <c r="O75" i="82"/>
  <c r="O76" i="82"/>
  <c r="O77" i="82"/>
  <c r="O78" i="82"/>
  <c r="O79" i="82"/>
  <c r="O80" i="82"/>
  <c r="O84" i="82"/>
  <c r="O87" i="82"/>
  <c r="O81" i="82"/>
  <c r="O89" i="82"/>
  <c r="O90" i="82"/>
  <c r="O91" i="82"/>
  <c r="O82" i="82"/>
  <c r="O92" i="82"/>
  <c r="O93" i="82"/>
  <c r="O94" i="82"/>
  <c r="O95" i="82"/>
  <c r="O96" i="82"/>
  <c r="O83" i="82"/>
  <c r="O101" i="82"/>
  <c r="O85" i="82"/>
  <c r="O102" i="82"/>
  <c r="O86" i="82"/>
  <c r="O88" i="82"/>
  <c r="O99" i="82"/>
  <c r="O100" i="82"/>
  <c r="O97" i="82"/>
  <c r="O98" i="82"/>
  <c r="O104" i="82"/>
  <c r="O105" i="82"/>
  <c r="O106" i="82"/>
  <c r="O107" i="82"/>
  <c r="O108" i="82"/>
  <c r="O109" i="82"/>
  <c r="O110" i="82"/>
  <c r="O111" i="82"/>
  <c r="O112" i="82"/>
  <c r="O113" i="82"/>
  <c r="O114" i="82"/>
  <c r="O115" i="82"/>
  <c r="O116" i="82"/>
  <c r="O103" i="82"/>
  <c r="O119" i="82"/>
  <c r="O120" i="82"/>
  <c r="O121" i="82"/>
  <c r="O122" i="82"/>
  <c r="O118" i="82"/>
  <c r="O123" i="82"/>
  <c r="O124" i="82"/>
  <c r="O125" i="82"/>
  <c r="O126" i="82"/>
  <c r="O127" i="82"/>
  <c r="O128" i="82"/>
  <c r="O129" i="82"/>
  <c r="O117" i="82"/>
  <c r="O132" i="82"/>
  <c r="O133" i="82"/>
  <c r="O134" i="82"/>
  <c r="O135" i="82"/>
  <c r="O136" i="82"/>
  <c r="O137" i="82"/>
  <c r="O138" i="82"/>
  <c r="O139" i="82"/>
  <c r="O140" i="82"/>
  <c r="O141" i="82"/>
  <c r="O142" i="82"/>
  <c r="O143" i="82"/>
  <c r="O144" i="82"/>
  <c r="O145" i="82"/>
  <c r="O146" i="82"/>
  <c r="O147" i="82"/>
  <c r="O131" i="82"/>
  <c r="O161" i="82"/>
  <c r="O162" i="82"/>
  <c r="O163" i="82"/>
  <c r="O130" i="82"/>
  <c r="O148" i="82"/>
  <c r="O149" i="82"/>
  <c r="O150" i="82"/>
  <c r="O151" i="82"/>
  <c r="O152" i="82"/>
  <c r="O153" i="82"/>
  <c r="O154" i="82"/>
  <c r="O155" i="82"/>
  <c r="O156" i="82"/>
  <c r="O160" i="82"/>
  <c r="O159" i="82"/>
  <c r="O164" i="82"/>
  <c r="O165" i="82"/>
  <c r="O166" i="82"/>
  <c r="O167" i="82"/>
  <c r="O168" i="82"/>
  <c r="O169" i="82"/>
  <c r="O158" i="82"/>
  <c r="O170" i="82"/>
  <c r="O171" i="82"/>
  <c r="O172" i="82"/>
  <c r="O173" i="82"/>
  <c r="O174" i="82"/>
  <c r="O175" i="82"/>
  <c r="O176" i="82"/>
  <c r="O177" i="82"/>
  <c r="O178" i="82"/>
  <c r="O179" i="82"/>
  <c r="O180" i="82"/>
  <c r="O181" i="82"/>
  <c r="O182" i="82"/>
  <c r="O186" i="82"/>
  <c r="O3" i="82"/>
  <c r="O157" i="82"/>
  <c r="O189" i="82"/>
  <c r="O190" i="82"/>
  <c r="O191" i="82"/>
  <c r="O192" i="82"/>
  <c r="O193" i="82"/>
  <c r="O188" i="82"/>
  <c r="O184" i="82"/>
  <c r="O187" i="82"/>
  <c r="O183" i="82"/>
  <c r="O185" i="82"/>
  <c r="BV4" i="82"/>
  <c r="BV5" i="82"/>
  <c r="BV6" i="82"/>
  <c r="BV8" i="82"/>
  <c r="BV9" i="82"/>
  <c r="BV10" i="82"/>
  <c r="BV12" i="82"/>
  <c r="BV13" i="82"/>
  <c r="BV14" i="82"/>
  <c r="BV15" i="82"/>
  <c r="BV16" i="82"/>
  <c r="BV18" i="82"/>
  <c r="BV20" i="82"/>
  <c r="BV27" i="82"/>
  <c r="BV24" i="82"/>
  <c r="BV28" i="82"/>
  <c r="BV29" i="82"/>
  <c r="BV31" i="82"/>
  <c r="BV32" i="82"/>
  <c r="BV33" i="82"/>
  <c r="BV25" i="82"/>
  <c r="BV22" i="82"/>
  <c r="BV36" i="82"/>
  <c r="BV38" i="82"/>
  <c r="BV40" i="82"/>
  <c r="BV41" i="82"/>
  <c r="BV42" i="82"/>
  <c r="BV34" i="82"/>
  <c r="BV46" i="82"/>
  <c r="BV48" i="82"/>
  <c r="BV49" i="82"/>
  <c r="BV51" i="82"/>
  <c r="BV52" i="82"/>
  <c r="BV54" i="82"/>
  <c r="BV43" i="82"/>
  <c r="BV62" i="82"/>
  <c r="BV64" i="82"/>
  <c r="BV65" i="82"/>
  <c r="BV66" i="82"/>
  <c r="BV67" i="82"/>
  <c r="BV68" i="82"/>
  <c r="BV70" i="82"/>
  <c r="BV58" i="82"/>
  <c r="BV56" i="82"/>
  <c r="BV59" i="82"/>
  <c r="BV73" i="82"/>
  <c r="BV75" i="82"/>
  <c r="BV76" i="82"/>
  <c r="BV77" i="82"/>
  <c r="BV82" i="82"/>
  <c r="BV83" i="82"/>
  <c r="BV84" i="82"/>
  <c r="BV86" i="82"/>
  <c r="BV60" i="82"/>
  <c r="BV72" i="82"/>
  <c r="BV61" i="82"/>
  <c r="BV88" i="82"/>
  <c r="BV89" i="82"/>
  <c r="BV90" i="82"/>
  <c r="BV92" i="82"/>
  <c r="BV93" i="82"/>
  <c r="BV95" i="82"/>
  <c r="BV96" i="82"/>
  <c r="BV98" i="82"/>
  <c r="BV99" i="82"/>
  <c r="BV102" i="82"/>
  <c r="BV104" i="82"/>
  <c r="BV105" i="82"/>
  <c r="BV108" i="82"/>
  <c r="BV100" i="82"/>
  <c r="BV115" i="82"/>
  <c r="BV114" i="82"/>
  <c r="BV111" i="82"/>
  <c r="BV118" i="82"/>
  <c r="BV119" i="82"/>
  <c r="BV120" i="82"/>
  <c r="BV121" i="82"/>
  <c r="BV112" i="82"/>
  <c r="BV123" i="82"/>
  <c r="BV124" i="82"/>
  <c r="BV125" i="82"/>
  <c r="BV126" i="82"/>
  <c r="BV127" i="82"/>
  <c r="BV128" i="82"/>
  <c r="BV130" i="82"/>
  <c r="BV103" i="82"/>
  <c r="BV110" i="82"/>
  <c r="BV113" i="82"/>
  <c r="BV131" i="82"/>
  <c r="BV132" i="82"/>
  <c r="BV133" i="82"/>
  <c r="BV134" i="82"/>
  <c r="BV135" i="82"/>
  <c r="BV136" i="82"/>
  <c r="BV137" i="82"/>
  <c r="BV138" i="82"/>
  <c r="BV139" i="82"/>
  <c r="BV142" i="82"/>
  <c r="BV144" i="82"/>
  <c r="BV145" i="82"/>
  <c r="BV156" i="82"/>
  <c r="BV157" i="82"/>
  <c r="BV158" i="82"/>
  <c r="BV159" i="82"/>
  <c r="BV161" i="82"/>
  <c r="BV150" i="82"/>
  <c r="BV151" i="82"/>
  <c r="BV155" i="82"/>
  <c r="BV152" i="82"/>
  <c r="BV165" i="82"/>
  <c r="BV167" i="82"/>
  <c r="BV168" i="82"/>
  <c r="BV183" i="82"/>
  <c r="BV184" i="82"/>
  <c r="BV185" i="82"/>
  <c r="BV186" i="82"/>
  <c r="BV187" i="82"/>
  <c r="BV171" i="82"/>
  <c r="BV192" i="82"/>
  <c r="BV193" i="82"/>
  <c r="BV3" i="82"/>
  <c r="BV181" i="82"/>
  <c r="BV189" i="82"/>
  <c r="BV191" i="82"/>
  <c r="BV176" i="82"/>
  <c r="BV174" i="82"/>
  <c r="BV178" i="82"/>
  <c r="BN4" i="82"/>
  <c r="BN5" i="82"/>
  <c r="BN6" i="82"/>
  <c r="BN7" i="82"/>
  <c r="BN8" i="82"/>
  <c r="BN9" i="82"/>
  <c r="BN10" i="82"/>
  <c r="BN11" i="82"/>
  <c r="BN12" i="82"/>
  <c r="BN13" i="82"/>
  <c r="BN14" i="82"/>
  <c r="BN15" i="82"/>
  <c r="BN16" i="82"/>
  <c r="BN17" i="82"/>
  <c r="BN18" i="82"/>
  <c r="BN19" i="82"/>
  <c r="BN20" i="82"/>
  <c r="BN26" i="82"/>
  <c r="BN27" i="82"/>
  <c r="BN21" i="82"/>
  <c r="BN22" i="82"/>
  <c r="BN23" i="82"/>
  <c r="BN24" i="82"/>
  <c r="BN25" i="82"/>
  <c r="BN28" i="82"/>
  <c r="BN29" i="82"/>
  <c r="BN30" i="82"/>
  <c r="BN31" i="82"/>
  <c r="BN32" i="82"/>
  <c r="BN33" i="82"/>
  <c r="BN35" i="82"/>
  <c r="BN36" i="82"/>
  <c r="BN37" i="82"/>
  <c r="BN38" i="82"/>
  <c r="BN34" i="82"/>
  <c r="BN42" i="82"/>
  <c r="BN41" i="82"/>
  <c r="BN44" i="82"/>
  <c r="BN45" i="82"/>
  <c r="BN46" i="82"/>
  <c r="BN47" i="82"/>
  <c r="BN48" i="82"/>
  <c r="BN49" i="82"/>
  <c r="BN50" i="82"/>
  <c r="BN51" i="82"/>
  <c r="BN52" i="82"/>
  <c r="BN53" i="82"/>
  <c r="BN54" i="82"/>
  <c r="BN40" i="82"/>
  <c r="BN43" i="82"/>
  <c r="BN39" i="82"/>
  <c r="BN56" i="82"/>
  <c r="BN57" i="82"/>
  <c r="BN58" i="82"/>
  <c r="BN59" i="82"/>
  <c r="BN60" i="82"/>
  <c r="BN61" i="82"/>
  <c r="BN62" i="82"/>
  <c r="BN63" i="82"/>
  <c r="BN64" i="82"/>
  <c r="BN65" i="82"/>
  <c r="BN66" i="82"/>
  <c r="BN67" i="82"/>
  <c r="BN68" i="82"/>
  <c r="BN69" i="82"/>
  <c r="BN70" i="82"/>
  <c r="BN71" i="82"/>
  <c r="BN72" i="82"/>
  <c r="BN55" i="82"/>
  <c r="BN73" i="82"/>
  <c r="BN74" i="82"/>
  <c r="BN75" i="82"/>
  <c r="BN76" i="82"/>
  <c r="BN77" i="82"/>
  <c r="BN78" i="82"/>
  <c r="BN79" i="82"/>
  <c r="BN80" i="82"/>
  <c r="BN81" i="82"/>
  <c r="BN82" i="82"/>
  <c r="BN83" i="82"/>
  <c r="BN84" i="82"/>
  <c r="BN85" i="82"/>
  <c r="BN87" i="82"/>
  <c r="BN86" i="82"/>
  <c r="BN102" i="82"/>
  <c r="BN103" i="82"/>
  <c r="BN88" i="82"/>
  <c r="BN89" i="82"/>
  <c r="BN90" i="82"/>
  <c r="BN92" i="82"/>
  <c r="BN98" i="82"/>
  <c r="BN101" i="82"/>
  <c r="BN95" i="82"/>
  <c r="BN93" i="82"/>
  <c r="BN96" i="82"/>
  <c r="BN97" i="82"/>
  <c r="BN100" i="82"/>
  <c r="BN94" i="82"/>
  <c r="BN104" i="82"/>
  <c r="BN112" i="82"/>
  <c r="BN106" i="82"/>
  <c r="BN108" i="82"/>
  <c r="BN113" i="82"/>
  <c r="BN117" i="82"/>
  <c r="BN105" i="82"/>
  <c r="BN118" i="82"/>
  <c r="BN119" i="82"/>
  <c r="BN120" i="82"/>
  <c r="BN121" i="82"/>
  <c r="BN110" i="82"/>
  <c r="BN114" i="82"/>
  <c r="BN115" i="82"/>
  <c r="BN116" i="82"/>
  <c r="BN122" i="82"/>
  <c r="BN123" i="82"/>
  <c r="BN124" i="82"/>
  <c r="BN125" i="82"/>
  <c r="BN126" i="82"/>
  <c r="BN127" i="82"/>
  <c r="BN128" i="82"/>
  <c r="BN129" i="82"/>
  <c r="BN130" i="82"/>
  <c r="BN99" i="82"/>
  <c r="BN109" i="82"/>
  <c r="BN107" i="82"/>
  <c r="BN111" i="82"/>
  <c r="BN131" i="82"/>
  <c r="BN132" i="82"/>
  <c r="BN134" i="82"/>
  <c r="BN135" i="82"/>
  <c r="BN136" i="82"/>
  <c r="BN137" i="82"/>
  <c r="BN138" i="82"/>
  <c r="BN139" i="82"/>
  <c r="BN140" i="82"/>
  <c r="BN146" i="82"/>
  <c r="BN147" i="82"/>
  <c r="BN148" i="82"/>
  <c r="BN149" i="82"/>
  <c r="BN150" i="82"/>
  <c r="BN151" i="82"/>
  <c r="BN152" i="82"/>
  <c r="BN153" i="82"/>
  <c r="BN154" i="82"/>
  <c r="BN155" i="82"/>
  <c r="BN144" i="82"/>
  <c r="BN156" i="82"/>
  <c r="BN157" i="82"/>
  <c r="BN158" i="82"/>
  <c r="BN159" i="82"/>
  <c r="BN160" i="82"/>
  <c r="BN141" i="82"/>
  <c r="BN161" i="82"/>
  <c r="BN162" i="82"/>
  <c r="BN145" i="82"/>
  <c r="BN142" i="82"/>
  <c r="BN143" i="82"/>
  <c r="BN169" i="82"/>
  <c r="BN170" i="82"/>
  <c r="BN171" i="82"/>
  <c r="BN172" i="82"/>
  <c r="BN173" i="82"/>
  <c r="BN174" i="82"/>
  <c r="BN175" i="82"/>
  <c r="BN176" i="82"/>
  <c r="BN177" i="82"/>
  <c r="BN178" i="82"/>
  <c r="BN179" i="82"/>
  <c r="BN180" i="82"/>
  <c r="BN181" i="82"/>
  <c r="BN182" i="82"/>
  <c r="BN164" i="82"/>
  <c r="BN166" i="82"/>
  <c r="BN186" i="82"/>
  <c r="BN163" i="82"/>
  <c r="BN184" i="82"/>
  <c r="BN185" i="82"/>
  <c r="BN3" i="82"/>
  <c r="BN193" i="82"/>
  <c r="BN165" i="82"/>
  <c r="BN167" i="82"/>
  <c r="BN183" i="82"/>
  <c r="BN188" i="82"/>
  <c r="BN189" i="82"/>
  <c r="BN190" i="82"/>
  <c r="BN191" i="82"/>
  <c r="BN192" i="82"/>
  <c r="BN168" i="82"/>
  <c r="BN187" i="82"/>
  <c r="BF4" i="82"/>
  <c r="BF5" i="82"/>
  <c r="BF6" i="82"/>
  <c r="BF7" i="82"/>
  <c r="BF8" i="82"/>
  <c r="BF9" i="82"/>
  <c r="BF10" i="82"/>
  <c r="BF11" i="82"/>
  <c r="BF12" i="82"/>
  <c r="BF13" i="82"/>
  <c r="BF14" i="82"/>
  <c r="BF15" i="82"/>
  <c r="BF16" i="82"/>
  <c r="BF17" i="82"/>
  <c r="BF18" i="82"/>
  <c r="BF19" i="82"/>
  <c r="BF20" i="82"/>
  <c r="BF26" i="82"/>
  <c r="BF27" i="82"/>
  <c r="BF21" i="82"/>
  <c r="BF22" i="82"/>
  <c r="BF23" i="82"/>
  <c r="BF24" i="82"/>
  <c r="BF25" i="82"/>
  <c r="BF28" i="82"/>
  <c r="BF29" i="82"/>
  <c r="BF30" i="82"/>
  <c r="BF31" i="82"/>
  <c r="BF32" i="82"/>
  <c r="BF33" i="82"/>
  <c r="BF35" i="82"/>
  <c r="BF34" i="82"/>
  <c r="BF36" i="82"/>
  <c r="BF37" i="82"/>
  <c r="BF38" i="82"/>
  <c r="BF41" i="82"/>
  <c r="BF43" i="82"/>
  <c r="BF40" i="82"/>
  <c r="BF44" i="82"/>
  <c r="BF39" i="82"/>
  <c r="BF45" i="82"/>
  <c r="BF46" i="82"/>
  <c r="BF47" i="82"/>
  <c r="BF48" i="82"/>
  <c r="BF49" i="82"/>
  <c r="BF50" i="82"/>
  <c r="BF51" i="82"/>
  <c r="BF52" i="82"/>
  <c r="BF53" i="82"/>
  <c r="BF54" i="82"/>
  <c r="BF42" i="82"/>
  <c r="BF56" i="82"/>
  <c r="BF57" i="82"/>
  <c r="BF58" i="82"/>
  <c r="BF59" i="82"/>
  <c r="BF60" i="82"/>
  <c r="BF61" i="82"/>
  <c r="BF62" i="82"/>
  <c r="BF55" i="82"/>
  <c r="BF63" i="82"/>
  <c r="BF64" i="82"/>
  <c r="BF65" i="82"/>
  <c r="BF66" i="82"/>
  <c r="BF67" i="82"/>
  <c r="BF68" i="82"/>
  <c r="BF69" i="82"/>
  <c r="BF70" i="82"/>
  <c r="BF71" i="82"/>
  <c r="BF72" i="82"/>
  <c r="BF73" i="82"/>
  <c r="BF74" i="82"/>
  <c r="BF75" i="82"/>
  <c r="BF76" i="82"/>
  <c r="BF77" i="82"/>
  <c r="BF78" i="82"/>
  <c r="BF79" i="82"/>
  <c r="BF80" i="82"/>
  <c r="BF81" i="82"/>
  <c r="BF82" i="82"/>
  <c r="BF83" i="82"/>
  <c r="BF84" i="82"/>
  <c r="BF102" i="82"/>
  <c r="BF103" i="82"/>
  <c r="BF85" i="82"/>
  <c r="BF87" i="82"/>
  <c r="BF86" i="82"/>
  <c r="BF89" i="82"/>
  <c r="BF90" i="82"/>
  <c r="BF88" i="82"/>
  <c r="BF91" i="82"/>
  <c r="BF93" i="82"/>
  <c r="BF95" i="82"/>
  <c r="BF97" i="82"/>
  <c r="BF99" i="82"/>
  <c r="BF101" i="82"/>
  <c r="BF94" i="82"/>
  <c r="BF98" i="82"/>
  <c r="BF92" i="82"/>
  <c r="BF96" i="82"/>
  <c r="BF106" i="82"/>
  <c r="BF108" i="82"/>
  <c r="BF110" i="82"/>
  <c r="BF105" i="82"/>
  <c r="BF118" i="82"/>
  <c r="BF119" i="82"/>
  <c r="BF120" i="82"/>
  <c r="BF121" i="82"/>
  <c r="BF100" i="82"/>
  <c r="BF109" i="82"/>
  <c r="BF111" i="82"/>
  <c r="BF112" i="82"/>
  <c r="BF117" i="82"/>
  <c r="BF122" i="82"/>
  <c r="BF123" i="82"/>
  <c r="BF124" i="82"/>
  <c r="BF125" i="82"/>
  <c r="BF126" i="82"/>
  <c r="BF127" i="82"/>
  <c r="BF128" i="82"/>
  <c r="BF129" i="82"/>
  <c r="BF130" i="82"/>
  <c r="BF113" i="82"/>
  <c r="BF107" i="82"/>
  <c r="BF116" i="82"/>
  <c r="BF104" i="82"/>
  <c r="BF114" i="82"/>
  <c r="BF131" i="82"/>
  <c r="BF132" i="82"/>
  <c r="BF133" i="82"/>
  <c r="BF134" i="82"/>
  <c r="BF135" i="82"/>
  <c r="BF136" i="82"/>
  <c r="BF137" i="82"/>
  <c r="BF138" i="82"/>
  <c r="BF139" i="82"/>
  <c r="BF140" i="82"/>
  <c r="BF141" i="82"/>
  <c r="BF147" i="82"/>
  <c r="BF148" i="82"/>
  <c r="BF149" i="82"/>
  <c r="BF150" i="82"/>
  <c r="BF151" i="82"/>
  <c r="BF152" i="82"/>
  <c r="BF153" i="82"/>
  <c r="BF154" i="82"/>
  <c r="BF155" i="82"/>
  <c r="BF156" i="82"/>
  <c r="BF157" i="82"/>
  <c r="BF158" i="82"/>
  <c r="BF159" i="82"/>
  <c r="BF115" i="82"/>
  <c r="BF145" i="82"/>
  <c r="BF146" i="82"/>
  <c r="BF160" i="82"/>
  <c r="BF142" i="82"/>
  <c r="BF143" i="82"/>
  <c r="BF161" i="82"/>
  <c r="BF162" i="82"/>
  <c r="BF144" i="82"/>
  <c r="BF169" i="82"/>
  <c r="BF170" i="82"/>
  <c r="BF171" i="82"/>
  <c r="BF172" i="82"/>
  <c r="BF173" i="82"/>
  <c r="BF174" i="82"/>
  <c r="BF175" i="82"/>
  <c r="BF176" i="82"/>
  <c r="BF177" i="82"/>
  <c r="BF178" i="82"/>
  <c r="BF179" i="82"/>
  <c r="BF180" i="82"/>
  <c r="BF181" i="82"/>
  <c r="BF182" i="82"/>
  <c r="BF163" i="82"/>
  <c r="BF167" i="82"/>
  <c r="BF165" i="82"/>
  <c r="BF187" i="82"/>
  <c r="BF183" i="82"/>
  <c r="BF184" i="82"/>
  <c r="BF185" i="82"/>
  <c r="BF186" i="82"/>
  <c r="BF3" i="82"/>
  <c r="BF193" i="82"/>
  <c r="BF168" i="82"/>
  <c r="BF188" i="82"/>
  <c r="BF189" i="82"/>
  <c r="BF190" i="82"/>
  <c r="BF191" i="82"/>
  <c r="BF192" i="82"/>
  <c r="BF166" i="82"/>
  <c r="BF164" i="82"/>
  <c r="AX4" i="82"/>
  <c r="AX5" i="82"/>
  <c r="AX6" i="82"/>
  <c r="AX7" i="82"/>
  <c r="AX8" i="82"/>
  <c r="AX9" i="82"/>
  <c r="AX10" i="82"/>
  <c r="AX11" i="82"/>
  <c r="AX12" i="82"/>
  <c r="AX13" i="82"/>
  <c r="AX14" i="82"/>
  <c r="AX15" i="82"/>
  <c r="AX16" i="82"/>
  <c r="AX17" i="82"/>
  <c r="AX18" i="82"/>
  <c r="AX19" i="82"/>
  <c r="AX20" i="82"/>
  <c r="AX26" i="82"/>
  <c r="AX27" i="82"/>
  <c r="AX28" i="82"/>
  <c r="AX21" i="82"/>
  <c r="AX22" i="82"/>
  <c r="AX23" i="82"/>
  <c r="AX24" i="82"/>
  <c r="AX25" i="82"/>
  <c r="AX29" i="82"/>
  <c r="AX30" i="82"/>
  <c r="AX31" i="82"/>
  <c r="AX32" i="82"/>
  <c r="AX33" i="82"/>
  <c r="AX35" i="82"/>
  <c r="AX36" i="82"/>
  <c r="AX37" i="82"/>
  <c r="AX38" i="82"/>
  <c r="AX34" i="82"/>
  <c r="AX42" i="82"/>
  <c r="AX43" i="82"/>
  <c r="AX44" i="82"/>
  <c r="AX41" i="82"/>
  <c r="AX45" i="82"/>
  <c r="AX46" i="82"/>
  <c r="AX47" i="82"/>
  <c r="AX48" i="82"/>
  <c r="AX49" i="82"/>
  <c r="AX50" i="82"/>
  <c r="AX51" i="82"/>
  <c r="AX52" i="82"/>
  <c r="AX53" i="82"/>
  <c r="AX54" i="82"/>
  <c r="AX40" i="82"/>
  <c r="AX55" i="82"/>
  <c r="AX39" i="82"/>
  <c r="AX56" i="82"/>
  <c r="AX57" i="82"/>
  <c r="AX58" i="82"/>
  <c r="AX59" i="82"/>
  <c r="AX60" i="82"/>
  <c r="AX61" i="82"/>
  <c r="AX62" i="82"/>
  <c r="AX63" i="82"/>
  <c r="AX64" i="82"/>
  <c r="AX65" i="82"/>
  <c r="AX66" i="82"/>
  <c r="AX67" i="82"/>
  <c r="AX68" i="82"/>
  <c r="AX69" i="82"/>
  <c r="AX70" i="82"/>
  <c r="AX71" i="82"/>
  <c r="AX72" i="82"/>
  <c r="AX73" i="82"/>
  <c r="AX74" i="82"/>
  <c r="AX75" i="82"/>
  <c r="AX76" i="82"/>
  <c r="AX77" i="82"/>
  <c r="AX78" i="82"/>
  <c r="AX79" i="82"/>
  <c r="AX80" i="82"/>
  <c r="AX81" i="82"/>
  <c r="AX82" i="82"/>
  <c r="AX83" i="82"/>
  <c r="AX84" i="82"/>
  <c r="AX88" i="82"/>
  <c r="AX102" i="82"/>
  <c r="AX103" i="82"/>
  <c r="AX85" i="82"/>
  <c r="AX89" i="82"/>
  <c r="AX90" i="82"/>
  <c r="AX86" i="82"/>
  <c r="AX87" i="82"/>
  <c r="AX91" i="82"/>
  <c r="AX100" i="82"/>
  <c r="AX94" i="82"/>
  <c r="AX98" i="82"/>
  <c r="AX96" i="82"/>
  <c r="AX92" i="82"/>
  <c r="AX93" i="82"/>
  <c r="AX97" i="82"/>
  <c r="AX105" i="82"/>
  <c r="AX111" i="82"/>
  <c r="AX112" i="82"/>
  <c r="AX114" i="82"/>
  <c r="AX116" i="82"/>
  <c r="AX115" i="82"/>
  <c r="AX109" i="82"/>
  <c r="AX95" i="82"/>
  <c r="AX99" i="82"/>
  <c r="AX107" i="82"/>
  <c r="AX118" i="82"/>
  <c r="AX119" i="82"/>
  <c r="AX120" i="82"/>
  <c r="AX121" i="82"/>
  <c r="AX104" i="82"/>
  <c r="AX110" i="82"/>
  <c r="AX122" i="82"/>
  <c r="AX123" i="82"/>
  <c r="AX124" i="82"/>
  <c r="AX125" i="82"/>
  <c r="AX126" i="82"/>
  <c r="AX127" i="82"/>
  <c r="AX128" i="82"/>
  <c r="AX129" i="82"/>
  <c r="AX130" i="82"/>
  <c r="AX106" i="82"/>
  <c r="AX117" i="82"/>
  <c r="AX113" i="82"/>
  <c r="AX131" i="82"/>
  <c r="AX132" i="82"/>
  <c r="AX133" i="82"/>
  <c r="AX108" i="82"/>
  <c r="AX135" i="82"/>
  <c r="AX136" i="82"/>
  <c r="AX137" i="82"/>
  <c r="AX138" i="82"/>
  <c r="AX139" i="82"/>
  <c r="AX140" i="82"/>
  <c r="AX147" i="82"/>
  <c r="AX148" i="82"/>
  <c r="AX149" i="82"/>
  <c r="AX150" i="82"/>
  <c r="AX151" i="82"/>
  <c r="AX152" i="82"/>
  <c r="AX153" i="82"/>
  <c r="AX154" i="82"/>
  <c r="AX155" i="82"/>
  <c r="AX144" i="82"/>
  <c r="AX156" i="82"/>
  <c r="AX157" i="82"/>
  <c r="AX158" i="82"/>
  <c r="AX159" i="82"/>
  <c r="AX160" i="82"/>
  <c r="AX146" i="82"/>
  <c r="AX161" i="82"/>
  <c r="AX162" i="82"/>
  <c r="AX141" i="82"/>
  <c r="AX142" i="82"/>
  <c r="AX145" i="82"/>
  <c r="AX143" i="82"/>
  <c r="AX169" i="82"/>
  <c r="AX170" i="82"/>
  <c r="AX171" i="82"/>
  <c r="AX172" i="82"/>
  <c r="AX173" i="82"/>
  <c r="AX174" i="82"/>
  <c r="AX175" i="82"/>
  <c r="AX176" i="82"/>
  <c r="AX177" i="82"/>
  <c r="AX178" i="82"/>
  <c r="AX179" i="82"/>
  <c r="AX180" i="82"/>
  <c r="AX181" i="82"/>
  <c r="AX182" i="82"/>
  <c r="AX165" i="82"/>
  <c r="AX168" i="82"/>
  <c r="AX183" i="82"/>
  <c r="AX3" i="82"/>
  <c r="AX166" i="82"/>
  <c r="AX187" i="82"/>
  <c r="AX164" i="82"/>
  <c r="AX188" i="82"/>
  <c r="AX189" i="82"/>
  <c r="AX190" i="82"/>
  <c r="AX191" i="82"/>
  <c r="AX192" i="82"/>
  <c r="AX193" i="82"/>
  <c r="AX163" i="82"/>
  <c r="AX184" i="82"/>
  <c r="AX185" i="82"/>
  <c r="AX186" i="82"/>
  <c r="AX167" i="82"/>
  <c r="AP4" i="82"/>
  <c r="AP5" i="82"/>
  <c r="AP6" i="82"/>
  <c r="AP7" i="82"/>
  <c r="AP8" i="82"/>
  <c r="AP9" i="82"/>
  <c r="AP12" i="82"/>
  <c r="AP15" i="82"/>
  <c r="AP21" i="82"/>
  <c r="AP22" i="82"/>
  <c r="AP23" i="82"/>
  <c r="AP24" i="82"/>
  <c r="AP25" i="82"/>
  <c r="AP20" i="82"/>
  <c r="AP19" i="82"/>
  <c r="AP28" i="82"/>
  <c r="AP17" i="82"/>
  <c r="AP29" i="82"/>
  <c r="AP30" i="82"/>
  <c r="AP31" i="82"/>
  <c r="AP35" i="82"/>
  <c r="AP32" i="82"/>
  <c r="AP36" i="82"/>
  <c r="AP37" i="82"/>
  <c r="AP38" i="82"/>
  <c r="AP39" i="82"/>
  <c r="AP40" i="82"/>
  <c r="AP41" i="82"/>
  <c r="AP42" i="82"/>
  <c r="AP43" i="82"/>
  <c r="AP34" i="82"/>
  <c r="AP49" i="82"/>
  <c r="AP50" i="82"/>
  <c r="AP54" i="82"/>
  <c r="AP59" i="82"/>
  <c r="AP60" i="82"/>
  <c r="AP51" i="82"/>
  <c r="AP53" i="82"/>
  <c r="AP55" i="82"/>
  <c r="AP52" i="82"/>
  <c r="AP63" i="82"/>
  <c r="AP64" i="82"/>
  <c r="AP65" i="82"/>
  <c r="AP67" i="82"/>
  <c r="AP69" i="82"/>
  <c r="AP72" i="82"/>
  <c r="AP70" i="82"/>
  <c r="AP71" i="82"/>
  <c r="AP78" i="82"/>
  <c r="AP80" i="82"/>
  <c r="AP85" i="82"/>
  <c r="AP94" i="82"/>
  <c r="AP95" i="82"/>
  <c r="AP97" i="82"/>
  <c r="AP98" i="82"/>
  <c r="AP99" i="82"/>
  <c r="AP87" i="82"/>
  <c r="AP74" i="82"/>
  <c r="AP81" i="82"/>
  <c r="AP79" i="82"/>
  <c r="AP88" i="82"/>
  <c r="AP75" i="82"/>
  <c r="AP73" i="82"/>
  <c r="AP89" i="82"/>
  <c r="AP90" i="82"/>
  <c r="AP100" i="82"/>
  <c r="AP104" i="82"/>
  <c r="AP105" i="82"/>
  <c r="AP106" i="82"/>
  <c r="AP107" i="82"/>
  <c r="AP108" i="82"/>
  <c r="AP110" i="82"/>
  <c r="AP111" i="82"/>
  <c r="AP112" i="82"/>
  <c r="AP113" i="82"/>
  <c r="AP114" i="82"/>
  <c r="AP115" i="82"/>
  <c r="AP116" i="82"/>
  <c r="AP117" i="82"/>
  <c r="AP118" i="82"/>
  <c r="AP119" i="82"/>
  <c r="AP120" i="82"/>
  <c r="AP121" i="82"/>
  <c r="AP122" i="82"/>
  <c r="AP126" i="82"/>
  <c r="AP128" i="82"/>
  <c r="AP123" i="82"/>
  <c r="AP127" i="82"/>
  <c r="AP132" i="82"/>
  <c r="AP133" i="82"/>
  <c r="AP134" i="82"/>
  <c r="AP129" i="82"/>
  <c r="AP148" i="82"/>
  <c r="AP149" i="82"/>
  <c r="AP150" i="82"/>
  <c r="AP152" i="82"/>
  <c r="AP153" i="82"/>
  <c r="AP154" i="82"/>
  <c r="AP155" i="82"/>
  <c r="AP138" i="82"/>
  <c r="AP147" i="82"/>
  <c r="AP159" i="82"/>
  <c r="AP160" i="82"/>
  <c r="AP136" i="82"/>
  <c r="AP139" i="82"/>
  <c r="AP145" i="82"/>
  <c r="AP161" i="82"/>
  <c r="AP135" i="82"/>
  <c r="AP170" i="82"/>
  <c r="AP171" i="82"/>
  <c r="AP172" i="82"/>
  <c r="AP173" i="82"/>
  <c r="AP174" i="82"/>
  <c r="AP175" i="82"/>
  <c r="AP177" i="82"/>
  <c r="AP178" i="82"/>
  <c r="AP179" i="82"/>
  <c r="AP180" i="82"/>
  <c r="AP181" i="82"/>
  <c r="AP182" i="82"/>
  <c r="AP137" i="82"/>
  <c r="AP164" i="82"/>
  <c r="AP165" i="82"/>
  <c r="AP166" i="82"/>
  <c r="AP187" i="82"/>
  <c r="AP186" i="82"/>
  <c r="AP3" i="82"/>
  <c r="AP188" i="82"/>
  <c r="AP190" i="82"/>
  <c r="AP191" i="82"/>
  <c r="AP192" i="82"/>
  <c r="AP193" i="82"/>
  <c r="AH4" i="82"/>
  <c r="AH5" i="82"/>
  <c r="AH6" i="82"/>
  <c r="AH7" i="82"/>
  <c r="AH8" i="82"/>
  <c r="AH9" i="82"/>
  <c r="AH10" i="82"/>
  <c r="AH11" i="82"/>
  <c r="AH12" i="82"/>
  <c r="AH13" i="82"/>
  <c r="AH14" i="82"/>
  <c r="AH15" i="82"/>
  <c r="AH16" i="82"/>
  <c r="AH21" i="82"/>
  <c r="AH22" i="82"/>
  <c r="AH23" i="82"/>
  <c r="AH24" i="82"/>
  <c r="AH25" i="82"/>
  <c r="AH26" i="82"/>
  <c r="AH19" i="82"/>
  <c r="AH18" i="82"/>
  <c r="AH17" i="82"/>
  <c r="AH20" i="82"/>
  <c r="AH28" i="82"/>
  <c r="AH27" i="82"/>
  <c r="AH29" i="82"/>
  <c r="AH30" i="82"/>
  <c r="AH31" i="82"/>
  <c r="AH35" i="82"/>
  <c r="AH34" i="82"/>
  <c r="AH36" i="82"/>
  <c r="AH37" i="82"/>
  <c r="AH38" i="82"/>
  <c r="AH39" i="82"/>
  <c r="AH40" i="82"/>
  <c r="AH41" i="82"/>
  <c r="AH42" i="82"/>
  <c r="AH43" i="82"/>
  <c r="AH33" i="82"/>
  <c r="AH32" i="82"/>
  <c r="AH44" i="82"/>
  <c r="AH45" i="82"/>
  <c r="AH46" i="82"/>
  <c r="AH47" i="82"/>
  <c r="AH48" i="82"/>
  <c r="AH49" i="82"/>
  <c r="AH50" i="82"/>
  <c r="AH53" i="82"/>
  <c r="AH57" i="82"/>
  <c r="AH58" i="82"/>
  <c r="AH59" i="82"/>
  <c r="AH60" i="82"/>
  <c r="AH61" i="82"/>
  <c r="AH62" i="82"/>
  <c r="AH52" i="82"/>
  <c r="AH54" i="82"/>
  <c r="AH56" i="82"/>
  <c r="AH51" i="82"/>
  <c r="AH55" i="82"/>
  <c r="AH63" i="82"/>
  <c r="AH64" i="82"/>
  <c r="AH65" i="82"/>
  <c r="AH66" i="82"/>
  <c r="AH67" i="82"/>
  <c r="AH68" i="82"/>
  <c r="AH69" i="82"/>
  <c r="AH70" i="82"/>
  <c r="AH72" i="82"/>
  <c r="AH71" i="82"/>
  <c r="AH84" i="82"/>
  <c r="AH92" i="82"/>
  <c r="AH93" i="82"/>
  <c r="AH94" i="82"/>
  <c r="AH95" i="82"/>
  <c r="AH96" i="82"/>
  <c r="AH97" i="82"/>
  <c r="AH98" i="82"/>
  <c r="AH99" i="82"/>
  <c r="AH74" i="82"/>
  <c r="AH79" i="82"/>
  <c r="AH75" i="82"/>
  <c r="AH85" i="82"/>
  <c r="AH86" i="82"/>
  <c r="AH87" i="82"/>
  <c r="AH73" i="82"/>
  <c r="AH82" i="82"/>
  <c r="AH88" i="82"/>
  <c r="AH77" i="82"/>
  <c r="AH80" i="82"/>
  <c r="AH83" i="82"/>
  <c r="AH89" i="82"/>
  <c r="AH90" i="82"/>
  <c r="AH91" i="82"/>
  <c r="AH103" i="82"/>
  <c r="AH76" i="82"/>
  <c r="AH81" i="82"/>
  <c r="AH100" i="82"/>
  <c r="AH102" i="82"/>
  <c r="AH104" i="82"/>
  <c r="AH105" i="82"/>
  <c r="AH106" i="82"/>
  <c r="AH107" i="82"/>
  <c r="AH108" i="82"/>
  <c r="AH109" i="82"/>
  <c r="AH110" i="82"/>
  <c r="AH111" i="82"/>
  <c r="AH112" i="82"/>
  <c r="AH113" i="82"/>
  <c r="AH114" i="82"/>
  <c r="AH115" i="82"/>
  <c r="AH116" i="82"/>
  <c r="AH117" i="82"/>
  <c r="AH78" i="82"/>
  <c r="AH101" i="82"/>
  <c r="AH118" i="82"/>
  <c r="AH119" i="82"/>
  <c r="AH120" i="82"/>
  <c r="AH121" i="82"/>
  <c r="AH122" i="82"/>
  <c r="AH131" i="82"/>
  <c r="AH123" i="82"/>
  <c r="AH127" i="82"/>
  <c r="AH129" i="82"/>
  <c r="AH132" i="82"/>
  <c r="AH133" i="82"/>
  <c r="AH134" i="82"/>
  <c r="AH130" i="82"/>
  <c r="AH125" i="82"/>
  <c r="AH136" i="82"/>
  <c r="AH138" i="82"/>
  <c r="AH144" i="82"/>
  <c r="AH145" i="82"/>
  <c r="AH148" i="82"/>
  <c r="AH149" i="82"/>
  <c r="AH150" i="82"/>
  <c r="AH151" i="82"/>
  <c r="AH152" i="82"/>
  <c r="AH153" i="82"/>
  <c r="AH154" i="82"/>
  <c r="AH155" i="82"/>
  <c r="AH156" i="82"/>
  <c r="AH157" i="82"/>
  <c r="AH158" i="82"/>
  <c r="AH159" i="82"/>
  <c r="AH160" i="82"/>
  <c r="AH139" i="82"/>
  <c r="AH135" i="82"/>
  <c r="AH147" i="82"/>
  <c r="AH161" i="82"/>
  <c r="AH162" i="82"/>
  <c r="AH124" i="82"/>
  <c r="AH126" i="82"/>
  <c r="AH128" i="82"/>
  <c r="AH137" i="82"/>
  <c r="AH142" i="82"/>
  <c r="AH163" i="82"/>
  <c r="AH170" i="82"/>
  <c r="AH171" i="82"/>
  <c r="AH172" i="82"/>
  <c r="AH173" i="82"/>
  <c r="AH174" i="82"/>
  <c r="AH175" i="82"/>
  <c r="AH176" i="82"/>
  <c r="AH177" i="82"/>
  <c r="AH178" i="82"/>
  <c r="AH179" i="82"/>
  <c r="AH180" i="82"/>
  <c r="AH181" i="82"/>
  <c r="AH182" i="82"/>
  <c r="AH183" i="82"/>
  <c r="AH146" i="82"/>
  <c r="AH140" i="82"/>
  <c r="AH141" i="82"/>
  <c r="AH164" i="82"/>
  <c r="AH165" i="82"/>
  <c r="AH166" i="82"/>
  <c r="AH167" i="82"/>
  <c r="AH168" i="82"/>
  <c r="AH169" i="82"/>
  <c r="AH143" i="82"/>
  <c r="AH188" i="82"/>
  <c r="AH184" i="82"/>
  <c r="AH187" i="82"/>
  <c r="AH3" i="82"/>
  <c r="AH185" i="82"/>
  <c r="AH186" i="82"/>
  <c r="AH189" i="82"/>
  <c r="AH190" i="82"/>
  <c r="AH191" i="82"/>
  <c r="AH192" i="82"/>
  <c r="AH193" i="82"/>
  <c r="Z4" i="82"/>
  <c r="Z6" i="82"/>
  <c r="Z8" i="82"/>
  <c r="Z9" i="82"/>
  <c r="Z10" i="82"/>
  <c r="Z11" i="82"/>
  <c r="Z12" i="82"/>
  <c r="Z13" i="82"/>
  <c r="Z15" i="82"/>
  <c r="Z22" i="82"/>
  <c r="Z24" i="82"/>
  <c r="Z25" i="82"/>
  <c r="Z17" i="82"/>
  <c r="Z20" i="82"/>
  <c r="Z27" i="82"/>
  <c r="Z18" i="82"/>
  <c r="Z29" i="82"/>
  <c r="Z31" i="82"/>
  <c r="Z28" i="82"/>
  <c r="Z35" i="82"/>
  <c r="Z33" i="82"/>
  <c r="Z38" i="82"/>
  <c r="Z39" i="82"/>
  <c r="Z40" i="82"/>
  <c r="Z41" i="82"/>
  <c r="Z42" i="82"/>
  <c r="Z43" i="82"/>
  <c r="Z32" i="82"/>
  <c r="Z44" i="82"/>
  <c r="Z46" i="82"/>
  <c r="Z47" i="82"/>
  <c r="Z57" i="82"/>
  <c r="Z58" i="82"/>
  <c r="Z59" i="82"/>
  <c r="Z60" i="82"/>
  <c r="Z61" i="82"/>
  <c r="Z62" i="82"/>
  <c r="Z54" i="82"/>
  <c r="Z53" i="82"/>
  <c r="Z51" i="82"/>
  <c r="Z52" i="82"/>
  <c r="Z63" i="82"/>
  <c r="Z64" i="82"/>
  <c r="Z66" i="82"/>
  <c r="Z67" i="82"/>
  <c r="Z68" i="82"/>
  <c r="Z70" i="82"/>
  <c r="Z73" i="82"/>
  <c r="Z71" i="82"/>
  <c r="Z74" i="82"/>
  <c r="Z94" i="82"/>
  <c r="Z96" i="82"/>
  <c r="Z98" i="82"/>
  <c r="Z99" i="82"/>
  <c r="Z79" i="82"/>
  <c r="Z82" i="82"/>
  <c r="Z75" i="82"/>
  <c r="Z83" i="82"/>
  <c r="Z80" i="82"/>
  <c r="Z84" i="82"/>
  <c r="Z76" i="82"/>
  <c r="Z78" i="82"/>
  <c r="Z85" i="82"/>
  <c r="Z86" i="82"/>
  <c r="Z89" i="82"/>
  <c r="Z91" i="82"/>
  <c r="Z101" i="82"/>
  <c r="Z88" i="82"/>
  <c r="Z103" i="82"/>
  <c r="Z87" i="82"/>
  <c r="Z102" i="82"/>
  <c r="Z104" i="82"/>
  <c r="Z105" i="82"/>
  <c r="Z107" i="82"/>
  <c r="Z108" i="82"/>
  <c r="Z109" i="82"/>
  <c r="Z112" i="82"/>
  <c r="Z113" i="82"/>
  <c r="Z117" i="82"/>
  <c r="Z118" i="82"/>
  <c r="Z119" i="82"/>
  <c r="Z120" i="82"/>
  <c r="Z121" i="82"/>
  <c r="Z124" i="82"/>
  <c r="Z125" i="82"/>
  <c r="Z128" i="82"/>
  <c r="Z130" i="82"/>
  <c r="Z132" i="82"/>
  <c r="Z134" i="82"/>
  <c r="Z127" i="82"/>
  <c r="Z150" i="82"/>
  <c r="Z152" i="82"/>
  <c r="Z153" i="82"/>
  <c r="Z155" i="82"/>
  <c r="Z156" i="82"/>
  <c r="Z135" i="82"/>
  <c r="Z139" i="82"/>
  <c r="Z157" i="82"/>
  <c r="Z158" i="82"/>
  <c r="Z143" i="82"/>
  <c r="Z144" i="82"/>
  <c r="Z161" i="82"/>
  <c r="Z162" i="82"/>
  <c r="Z140" i="82"/>
  <c r="Z141" i="82"/>
  <c r="Z123" i="82"/>
  <c r="Z145" i="82"/>
  <c r="Z170" i="82"/>
  <c r="Z171" i="82"/>
  <c r="Z173" i="82"/>
  <c r="Z174" i="82"/>
  <c r="Z176" i="82"/>
  <c r="Z181" i="82"/>
  <c r="Z182" i="82"/>
  <c r="Z163" i="82"/>
  <c r="Z138" i="82"/>
  <c r="Z165" i="82"/>
  <c r="Z3" i="82"/>
  <c r="Z184" i="82"/>
  <c r="Z185" i="82"/>
  <c r="Z186" i="82"/>
  <c r="Z190" i="82"/>
  <c r="Z191" i="82"/>
  <c r="Z192" i="82"/>
  <c r="Z193" i="82"/>
  <c r="R4" i="82"/>
  <c r="R5" i="82"/>
  <c r="R6" i="82"/>
  <c r="R7" i="82"/>
  <c r="R8" i="82"/>
  <c r="R9" i="82"/>
  <c r="R10" i="82"/>
  <c r="R11" i="82"/>
  <c r="R12" i="82"/>
  <c r="R13" i="82"/>
  <c r="R14" i="82"/>
  <c r="R15" i="82"/>
  <c r="R16" i="82"/>
  <c r="R21" i="82"/>
  <c r="R22" i="82"/>
  <c r="R23" i="82"/>
  <c r="R24" i="82"/>
  <c r="R25" i="82"/>
  <c r="R26" i="82"/>
  <c r="R20" i="82"/>
  <c r="R18" i="82"/>
  <c r="R19" i="82"/>
  <c r="R17" i="82"/>
  <c r="R28" i="82"/>
  <c r="R27" i="82"/>
  <c r="R29" i="82"/>
  <c r="R30" i="82"/>
  <c r="R31" i="82"/>
  <c r="R35" i="82"/>
  <c r="R32" i="82"/>
  <c r="R37" i="82"/>
  <c r="R38" i="82"/>
  <c r="R39" i="82"/>
  <c r="R40" i="82"/>
  <c r="R41" i="82"/>
  <c r="R42" i="82"/>
  <c r="R43" i="82"/>
  <c r="R36" i="82"/>
  <c r="R34" i="82"/>
  <c r="R33" i="82"/>
  <c r="R44" i="82"/>
  <c r="R45" i="82"/>
  <c r="R46" i="82"/>
  <c r="R47" i="82"/>
  <c r="R48" i="82"/>
  <c r="R49" i="82"/>
  <c r="R50" i="82"/>
  <c r="R57" i="82"/>
  <c r="R58" i="82"/>
  <c r="R59" i="82"/>
  <c r="R60" i="82"/>
  <c r="R61" i="82"/>
  <c r="R62" i="82"/>
  <c r="R53" i="82"/>
  <c r="R55" i="82"/>
  <c r="R51" i="82"/>
  <c r="R54" i="82"/>
  <c r="R56" i="82"/>
  <c r="R52" i="82"/>
  <c r="R63" i="82"/>
  <c r="R64" i="82"/>
  <c r="R65" i="82"/>
  <c r="R66" i="82"/>
  <c r="R67" i="82"/>
  <c r="R68" i="82"/>
  <c r="R69" i="82"/>
  <c r="R70" i="82"/>
  <c r="R72" i="82"/>
  <c r="R73" i="82"/>
  <c r="R79" i="82"/>
  <c r="R92" i="82"/>
  <c r="R93" i="82"/>
  <c r="R94" i="82"/>
  <c r="R95" i="82"/>
  <c r="R96" i="82"/>
  <c r="R97" i="82"/>
  <c r="R98" i="82"/>
  <c r="R99" i="82"/>
  <c r="R75" i="82"/>
  <c r="R84" i="82"/>
  <c r="R85" i="82"/>
  <c r="R86" i="82"/>
  <c r="R88" i="82"/>
  <c r="R77" i="82"/>
  <c r="R87" i="82"/>
  <c r="R71" i="82"/>
  <c r="R80" i="82"/>
  <c r="R81" i="82"/>
  <c r="R76" i="82"/>
  <c r="R78" i="82"/>
  <c r="R82" i="82"/>
  <c r="R89" i="82"/>
  <c r="R90" i="82"/>
  <c r="R91" i="82"/>
  <c r="R83" i="82"/>
  <c r="R102" i="82"/>
  <c r="R74" i="82"/>
  <c r="R100" i="82"/>
  <c r="R101" i="82"/>
  <c r="R103" i="82"/>
  <c r="R104" i="82"/>
  <c r="R105" i="82"/>
  <c r="R106" i="82"/>
  <c r="R107" i="82"/>
  <c r="R108" i="82"/>
  <c r="R109" i="82"/>
  <c r="R110" i="82"/>
  <c r="R111" i="82"/>
  <c r="R112" i="82"/>
  <c r="R113" i="82"/>
  <c r="R114" i="82"/>
  <c r="R115" i="82"/>
  <c r="R116" i="82"/>
  <c r="R117" i="82"/>
  <c r="R118" i="82"/>
  <c r="R119" i="82"/>
  <c r="R120" i="82"/>
  <c r="R121" i="82"/>
  <c r="R122" i="82"/>
  <c r="R126" i="82"/>
  <c r="R128" i="82"/>
  <c r="R123" i="82"/>
  <c r="R127" i="82"/>
  <c r="R132" i="82"/>
  <c r="R133" i="82"/>
  <c r="R134" i="82"/>
  <c r="R124" i="82"/>
  <c r="R125" i="82"/>
  <c r="R130" i="82"/>
  <c r="R131" i="82"/>
  <c r="R143" i="82"/>
  <c r="R147" i="82"/>
  <c r="R135" i="82"/>
  <c r="R139" i="82"/>
  <c r="R144" i="82"/>
  <c r="R148" i="82"/>
  <c r="R149" i="82"/>
  <c r="R150" i="82"/>
  <c r="R151" i="82"/>
  <c r="R152" i="82"/>
  <c r="R153" i="82"/>
  <c r="R154" i="82"/>
  <c r="R155" i="82"/>
  <c r="R156" i="82"/>
  <c r="R157" i="82"/>
  <c r="R158" i="82"/>
  <c r="R159" i="82"/>
  <c r="R160" i="82"/>
  <c r="R145" i="82"/>
  <c r="R137" i="82"/>
  <c r="R140" i="82"/>
  <c r="R141" i="82"/>
  <c r="R146" i="82"/>
  <c r="R161" i="82"/>
  <c r="R162" i="82"/>
  <c r="R129" i="82"/>
  <c r="R136" i="82"/>
  <c r="R163" i="82"/>
  <c r="R138" i="82"/>
  <c r="R142" i="82"/>
  <c r="R170" i="82"/>
  <c r="R171" i="82"/>
  <c r="R172" i="82"/>
  <c r="R173" i="82"/>
  <c r="R174" i="82"/>
  <c r="R175" i="82"/>
  <c r="R176" i="82"/>
  <c r="R177" i="82"/>
  <c r="R178" i="82"/>
  <c r="R179" i="82"/>
  <c r="R180" i="82"/>
  <c r="R181" i="82"/>
  <c r="R182" i="82"/>
  <c r="R183" i="82"/>
  <c r="R164" i="82"/>
  <c r="R165" i="82"/>
  <c r="R166" i="82"/>
  <c r="R167" i="82"/>
  <c r="R168" i="82"/>
  <c r="R169" i="82"/>
  <c r="R184" i="82"/>
  <c r="R187" i="82"/>
  <c r="R188" i="82"/>
  <c r="R185" i="82"/>
  <c r="R186" i="82"/>
  <c r="R3" i="82"/>
  <c r="R189" i="82"/>
  <c r="R190" i="82"/>
  <c r="R191" i="82"/>
  <c r="R192" i="82"/>
  <c r="R193" i="82"/>
  <c r="J4" i="82"/>
  <c r="J5" i="82"/>
  <c r="J6" i="82"/>
  <c r="J7" i="82"/>
  <c r="J8" i="82"/>
  <c r="J9" i="82"/>
  <c r="J10" i="82"/>
  <c r="J11" i="82"/>
  <c r="J12" i="82"/>
  <c r="J13" i="82"/>
  <c r="J14" i="82"/>
  <c r="J15" i="82"/>
  <c r="J16" i="82"/>
  <c r="J17" i="82"/>
  <c r="J18" i="82"/>
  <c r="J19" i="82"/>
  <c r="J22" i="82"/>
  <c r="J23" i="82"/>
  <c r="J24" i="82"/>
  <c r="J25" i="82"/>
  <c r="J26" i="82"/>
  <c r="J21" i="82"/>
  <c r="J28" i="82"/>
  <c r="J20" i="82"/>
  <c r="J27" i="82"/>
  <c r="J29" i="82"/>
  <c r="J30" i="82"/>
  <c r="J31" i="82"/>
  <c r="J32" i="82"/>
  <c r="J35" i="82"/>
  <c r="J34" i="82"/>
  <c r="J37" i="82"/>
  <c r="J38" i="82"/>
  <c r="J39" i="82"/>
  <c r="J40" i="82"/>
  <c r="J41" i="82"/>
  <c r="J42" i="82"/>
  <c r="J43" i="82"/>
  <c r="J44" i="82"/>
  <c r="J33" i="82"/>
  <c r="J36" i="82"/>
  <c r="J45" i="82"/>
  <c r="J46" i="82"/>
  <c r="J47" i="82"/>
  <c r="J48" i="82"/>
  <c r="J49" i="82"/>
  <c r="J50" i="82"/>
  <c r="J55" i="82"/>
  <c r="J57" i="82"/>
  <c r="J58" i="82"/>
  <c r="J59" i="82"/>
  <c r="J60" i="82"/>
  <c r="J61" i="82"/>
  <c r="J62" i="82"/>
  <c r="J51" i="82"/>
  <c r="J52" i="82"/>
  <c r="J54" i="82"/>
  <c r="J53" i="82"/>
  <c r="J56" i="82"/>
  <c r="J63" i="82"/>
  <c r="J64" i="82"/>
  <c r="J65" i="82"/>
  <c r="J66" i="82"/>
  <c r="J67" i="82"/>
  <c r="J68" i="82"/>
  <c r="J69" i="82"/>
  <c r="J70" i="82"/>
  <c r="J71" i="82"/>
  <c r="J72" i="82"/>
  <c r="J73" i="82"/>
  <c r="J75" i="82"/>
  <c r="J92" i="82"/>
  <c r="J93" i="82"/>
  <c r="J94" i="82"/>
  <c r="J95" i="82"/>
  <c r="J96" i="82"/>
  <c r="J97" i="82"/>
  <c r="J98" i="82"/>
  <c r="J99" i="82"/>
  <c r="J77" i="82"/>
  <c r="J81" i="82"/>
  <c r="J80" i="82"/>
  <c r="J76" i="82"/>
  <c r="J82" i="82"/>
  <c r="J78" i="82"/>
  <c r="J83" i="82"/>
  <c r="J85" i="82"/>
  <c r="J86" i="82"/>
  <c r="J88" i="82"/>
  <c r="J87" i="82"/>
  <c r="J74" i="82"/>
  <c r="J84" i="82"/>
  <c r="J89" i="82"/>
  <c r="J90" i="82"/>
  <c r="J91" i="82"/>
  <c r="J79" i="82"/>
  <c r="J103" i="82"/>
  <c r="J102" i="82"/>
  <c r="J100" i="82"/>
  <c r="J104" i="82"/>
  <c r="J105" i="82"/>
  <c r="J106" i="82"/>
  <c r="J107" i="82"/>
  <c r="J108" i="82"/>
  <c r="J109" i="82"/>
  <c r="J110" i="82"/>
  <c r="J111" i="82"/>
  <c r="J112" i="82"/>
  <c r="J113" i="82"/>
  <c r="J114" i="82"/>
  <c r="J115" i="82"/>
  <c r="J116" i="82"/>
  <c r="J117" i="82"/>
  <c r="J118" i="82"/>
  <c r="J119" i="82"/>
  <c r="J120" i="82"/>
  <c r="J121" i="82"/>
  <c r="J122" i="82"/>
  <c r="J123" i="82"/>
  <c r="J127" i="82"/>
  <c r="J131" i="82"/>
  <c r="J129" i="82"/>
  <c r="J130" i="82"/>
  <c r="J101" i="82"/>
  <c r="J124" i="82"/>
  <c r="J125" i="82"/>
  <c r="J126" i="82"/>
  <c r="J128" i="82"/>
  <c r="J132" i="82"/>
  <c r="J133" i="82"/>
  <c r="J134" i="82"/>
  <c r="J135" i="82"/>
  <c r="J139" i="82"/>
  <c r="J145" i="82"/>
  <c r="J148" i="82"/>
  <c r="J149" i="82"/>
  <c r="J150" i="82"/>
  <c r="J151" i="82"/>
  <c r="J152" i="82"/>
  <c r="J153" i="82"/>
  <c r="J154" i="82"/>
  <c r="J155" i="82"/>
  <c r="J156" i="82"/>
  <c r="J157" i="82"/>
  <c r="J158" i="82"/>
  <c r="J159" i="82"/>
  <c r="J160" i="82"/>
  <c r="J137" i="82"/>
  <c r="J140" i="82"/>
  <c r="J141" i="82"/>
  <c r="J142" i="82"/>
  <c r="J147" i="82"/>
  <c r="J136" i="82"/>
  <c r="J161" i="82"/>
  <c r="J162" i="82"/>
  <c r="J138" i="82"/>
  <c r="J143" i="82"/>
  <c r="J163" i="82"/>
  <c r="J144" i="82"/>
  <c r="J170" i="82"/>
  <c r="J171" i="82"/>
  <c r="J172" i="82"/>
  <c r="J173" i="82"/>
  <c r="J174" i="82"/>
  <c r="J175" i="82"/>
  <c r="J176" i="82"/>
  <c r="J177" i="82"/>
  <c r="J178" i="82"/>
  <c r="J179" i="82"/>
  <c r="J180" i="82"/>
  <c r="J181" i="82"/>
  <c r="J182" i="82"/>
  <c r="J183" i="82"/>
  <c r="J164" i="82"/>
  <c r="J165" i="82"/>
  <c r="J166" i="82"/>
  <c r="J167" i="82"/>
  <c r="J168" i="82"/>
  <c r="J169" i="82"/>
  <c r="J146" i="82"/>
  <c r="J188" i="82"/>
  <c r="J187" i="82"/>
  <c r="J184" i="82"/>
  <c r="J185" i="82"/>
  <c r="J186" i="82"/>
  <c r="J3" i="82"/>
  <c r="J189" i="82"/>
  <c r="J190" i="82"/>
  <c r="J191" i="82"/>
  <c r="J192" i="82"/>
  <c r="J193" i="82"/>
  <c r="AU4" i="82"/>
  <c r="AU5" i="82"/>
  <c r="AU6" i="82"/>
  <c r="AU8" i="82"/>
  <c r="AU9" i="82"/>
  <c r="AU10" i="82"/>
  <c r="AU11" i="82"/>
  <c r="AU12" i="82"/>
  <c r="AU13" i="82"/>
  <c r="AU14" i="82"/>
  <c r="AU15" i="82"/>
  <c r="AU16" i="82"/>
  <c r="AU17" i="82"/>
  <c r="AU20" i="82"/>
  <c r="AU21" i="82"/>
  <c r="AU22" i="82"/>
  <c r="AU24" i="82"/>
  <c r="AU25" i="82"/>
  <c r="AU26" i="82"/>
  <c r="AU27" i="82"/>
  <c r="AU29" i="82"/>
  <c r="AU30" i="82"/>
  <c r="AU31" i="82"/>
  <c r="AU34" i="82"/>
  <c r="AU19" i="82"/>
  <c r="AU35" i="82"/>
  <c r="AU28" i="82"/>
  <c r="AU32" i="82"/>
  <c r="AU42" i="82"/>
  <c r="AU44" i="82"/>
  <c r="AU36" i="82"/>
  <c r="AU45" i="82"/>
  <c r="AU46" i="82"/>
  <c r="AU47" i="82"/>
  <c r="AU48" i="82"/>
  <c r="AU49" i="82"/>
  <c r="AU51" i="82"/>
  <c r="AU38" i="82"/>
  <c r="AU55" i="82"/>
  <c r="AU41" i="82"/>
  <c r="AU40" i="82"/>
  <c r="AU39" i="82"/>
  <c r="AU43" i="82"/>
  <c r="AU54" i="82"/>
  <c r="AU56" i="82"/>
  <c r="AU57" i="82"/>
  <c r="AU58" i="82"/>
  <c r="AU59" i="82"/>
  <c r="AU60" i="82"/>
  <c r="AU62" i="82"/>
  <c r="AU53" i="82"/>
  <c r="AU63" i="82"/>
  <c r="AU64" i="82"/>
  <c r="AU65" i="82"/>
  <c r="AU66" i="82"/>
  <c r="AU67" i="82"/>
  <c r="AU68" i="82"/>
  <c r="AU70" i="82"/>
  <c r="AU71" i="82"/>
  <c r="AU52" i="82"/>
  <c r="AU73" i="82"/>
  <c r="AU74" i="82"/>
  <c r="AU75" i="82"/>
  <c r="AU76" i="82"/>
  <c r="AU78" i="82"/>
  <c r="AU79" i="82"/>
  <c r="AU80" i="82"/>
  <c r="AU82" i="82"/>
  <c r="AU84" i="82"/>
  <c r="AU85" i="82"/>
  <c r="AU86" i="82"/>
  <c r="AU87" i="82"/>
  <c r="AU88" i="82"/>
  <c r="AU72" i="82"/>
  <c r="AU89" i="82"/>
  <c r="AU93" i="82"/>
  <c r="AU94" i="82"/>
  <c r="AU95" i="82"/>
  <c r="AU96" i="82"/>
  <c r="AU97" i="82"/>
  <c r="AU98" i="82"/>
  <c r="AU99" i="82"/>
  <c r="AU103" i="82"/>
  <c r="AU102" i="82"/>
  <c r="AU104" i="82"/>
  <c r="AU105" i="82"/>
  <c r="AU106" i="82"/>
  <c r="AU107" i="82"/>
  <c r="AU108" i="82"/>
  <c r="AU109" i="82"/>
  <c r="AU111" i="82"/>
  <c r="AU112" i="82"/>
  <c r="AU118" i="82"/>
  <c r="AU119" i="82"/>
  <c r="AU120" i="82"/>
  <c r="AU121" i="82"/>
  <c r="AU123" i="82"/>
  <c r="AU124" i="82"/>
  <c r="AU125" i="82"/>
  <c r="AU126" i="82"/>
  <c r="AU127" i="82"/>
  <c r="AU128" i="82"/>
  <c r="AU129" i="82"/>
  <c r="AU130" i="82"/>
  <c r="AU117" i="82"/>
  <c r="AU113" i="82"/>
  <c r="AU116" i="82"/>
  <c r="AU131" i="82"/>
  <c r="AU132" i="82"/>
  <c r="AU135" i="82"/>
  <c r="AU136" i="82"/>
  <c r="AU137" i="82"/>
  <c r="AU138" i="82"/>
  <c r="AU139" i="82"/>
  <c r="AU140" i="82"/>
  <c r="AU141" i="82"/>
  <c r="AU142" i="82"/>
  <c r="AU143" i="82"/>
  <c r="AU144" i="82"/>
  <c r="AU145" i="82"/>
  <c r="AU115" i="82"/>
  <c r="AU161" i="82"/>
  <c r="AU162" i="82"/>
  <c r="AU150" i="82"/>
  <c r="AU151" i="82"/>
  <c r="AU152" i="82"/>
  <c r="AU153" i="82"/>
  <c r="AU155" i="82"/>
  <c r="AU156" i="82"/>
  <c r="AU157" i="82"/>
  <c r="AU158" i="82"/>
  <c r="AU160" i="82"/>
  <c r="AU163" i="82"/>
  <c r="AU164" i="82"/>
  <c r="AU165" i="82"/>
  <c r="AU166" i="82"/>
  <c r="AU167" i="82"/>
  <c r="AU168" i="82"/>
  <c r="AU169" i="82"/>
  <c r="AU170" i="82"/>
  <c r="AU171" i="82"/>
  <c r="AU172" i="82"/>
  <c r="AU174" i="82"/>
  <c r="AU176" i="82"/>
  <c r="AU177" i="82"/>
  <c r="AU181" i="82"/>
  <c r="AU182" i="82"/>
  <c r="AU3" i="82"/>
  <c r="AU187" i="82"/>
  <c r="AU189" i="82"/>
  <c r="AU190" i="82"/>
  <c r="AU191" i="82"/>
  <c r="AU192" i="82"/>
  <c r="AU193" i="82"/>
  <c r="AU184" i="82"/>
  <c r="AU186" i="82"/>
  <c r="BU4" i="82"/>
  <c r="BU5" i="82"/>
  <c r="BU6" i="82"/>
  <c r="BU7" i="82"/>
  <c r="BU8" i="82"/>
  <c r="BU9" i="82"/>
  <c r="BU10" i="82"/>
  <c r="BU12" i="82"/>
  <c r="BU13" i="82"/>
  <c r="BU14" i="82"/>
  <c r="BU15" i="82"/>
  <c r="BU16" i="82"/>
  <c r="BU17" i="82"/>
  <c r="BU18" i="82"/>
  <c r="BU19" i="82"/>
  <c r="BU11" i="82"/>
  <c r="BU21" i="82"/>
  <c r="BU23" i="82"/>
  <c r="BU28" i="82"/>
  <c r="BU29" i="82"/>
  <c r="BU30" i="82"/>
  <c r="BU31" i="82"/>
  <c r="BU33" i="82"/>
  <c r="BU25" i="82"/>
  <c r="BU27" i="82"/>
  <c r="BU26" i="82"/>
  <c r="BU24" i="82"/>
  <c r="BU36" i="82"/>
  <c r="BU37" i="82"/>
  <c r="BU38" i="82"/>
  <c r="BU42" i="82"/>
  <c r="BU44" i="82"/>
  <c r="BU45" i="82"/>
  <c r="BU46" i="82"/>
  <c r="BU47" i="82"/>
  <c r="BU48" i="82"/>
  <c r="BU49" i="82"/>
  <c r="BU50" i="82"/>
  <c r="BU52" i="82"/>
  <c r="BU53" i="82"/>
  <c r="BU54" i="82"/>
  <c r="BU56" i="82"/>
  <c r="BU62" i="82"/>
  <c r="BU64" i="82"/>
  <c r="BU65" i="82"/>
  <c r="BU66" i="82"/>
  <c r="BU67" i="82"/>
  <c r="BU68" i="82"/>
  <c r="BU69" i="82"/>
  <c r="BU70" i="82"/>
  <c r="BU58" i="82"/>
  <c r="BU60" i="82"/>
  <c r="BU61" i="82"/>
  <c r="BU73" i="82"/>
  <c r="BU74" i="82"/>
  <c r="BU76" i="82"/>
  <c r="BU77" i="82"/>
  <c r="BU78" i="82"/>
  <c r="BU79" i="82"/>
  <c r="BU80" i="82"/>
  <c r="BU57" i="82"/>
  <c r="BU83" i="82"/>
  <c r="BU88" i="82"/>
  <c r="BU89" i="82"/>
  <c r="BU90" i="82"/>
  <c r="BU85" i="82"/>
  <c r="BU87" i="82"/>
  <c r="BU91" i="82"/>
  <c r="BU84" i="82"/>
  <c r="BU92" i="82"/>
  <c r="BU93" i="82"/>
  <c r="BU94" i="82"/>
  <c r="BU81" i="82"/>
  <c r="BU86" i="82"/>
  <c r="BU100" i="82"/>
  <c r="BU98" i="82"/>
  <c r="BU102" i="82"/>
  <c r="BU105" i="82"/>
  <c r="BU106" i="82"/>
  <c r="BU107" i="82"/>
  <c r="BU109" i="82"/>
  <c r="BU110" i="82"/>
  <c r="BU112" i="82"/>
  <c r="BU113" i="82"/>
  <c r="BU114" i="82"/>
  <c r="BU115" i="82"/>
  <c r="BU96" i="82"/>
  <c r="BU97" i="82"/>
  <c r="BU103" i="82"/>
  <c r="BU116" i="82"/>
  <c r="BU118" i="82"/>
  <c r="BU119" i="82"/>
  <c r="BU120" i="82"/>
  <c r="BU121" i="82"/>
  <c r="BU122" i="82"/>
  <c r="BU123" i="82"/>
  <c r="BU124" i="82"/>
  <c r="BU125" i="82"/>
  <c r="BU126" i="82"/>
  <c r="BU127" i="82"/>
  <c r="BU117" i="82"/>
  <c r="BU131" i="82"/>
  <c r="BU132" i="82"/>
  <c r="BU133" i="82"/>
  <c r="BU134" i="82"/>
  <c r="BU135" i="82"/>
  <c r="BU137" i="82"/>
  <c r="BU138" i="82"/>
  <c r="BU139" i="82"/>
  <c r="BU140" i="82"/>
  <c r="BU141" i="82"/>
  <c r="BU142" i="82"/>
  <c r="BU143" i="82"/>
  <c r="BU144" i="82"/>
  <c r="BU145" i="82"/>
  <c r="BU146" i="82"/>
  <c r="BU129" i="82"/>
  <c r="BU130" i="82"/>
  <c r="BU161" i="82"/>
  <c r="BU147" i="82"/>
  <c r="BU148" i="82"/>
  <c r="BU149" i="82"/>
  <c r="BU150" i="82"/>
  <c r="BU151" i="82"/>
  <c r="BU152" i="82"/>
  <c r="BU153" i="82"/>
  <c r="BU154" i="82"/>
  <c r="BU155" i="82"/>
  <c r="BU158" i="82"/>
  <c r="BU157" i="82"/>
  <c r="BU156" i="82"/>
  <c r="BU163" i="82"/>
  <c r="BU164" i="82"/>
  <c r="BU165" i="82"/>
  <c r="BU166" i="82"/>
  <c r="BU167" i="82"/>
  <c r="BU168" i="82"/>
  <c r="BU169" i="82"/>
  <c r="BU170" i="82"/>
  <c r="BU171" i="82"/>
  <c r="BU172" i="82"/>
  <c r="BU173" i="82"/>
  <c r="BU175" i="82"/>
  <c r="BU176" i="82"/>
  <c r="BU177" i="82"/>
  <c r="BU178" i="82"/>
  <c r="BU179" i="82"/>
  <c r="BU180" i="82"/>
  <c r="BU182" i="82"/>
  <c r="BU193" i="82"/>
  <c r="BU3" i="82"/>
  <c r="BU187" i="82"/>
  <c r="BU189" i="82"/>
  <c r="BU190" i="82"/>
  <c r="BU191" i="82"/>
  <c r="BU192" i="82"/>
  <c r="BU186" i="82"/>
  <c r="BU184" i="82"/>
  <c r="BU185" i="82"/>
  <c r="BU183" i="82"/>
  <c r="BM4" i="82"/>
  <c r="BM5" i="82"/>
  <c r="BM6" i="82"/>
  <c r="BM7" i="82"/>
  <c r="BM8" i="82"/>
  <c r="BM9" i="82"/>
  <c r="BM12" i="82"/>
  <c r="BM14" i="82"/>
  <c r="BM15" i="82"/>
  <c r="BM17" i="82"/>
  <c r="BM19" i="82"/>
  <c r="BM20" i="82"/>
  <c r="BM26" i="82"/>
  <c r="BM27" i="82"/>
  <c r="BM21" i="82"/>
  <c r="BM23" i="82"/>
  <c r="BM25" i="82"/>
  <c r="BM22" i="82"/>
  <c r="BM28" i="82"/>
  <c r="BM29" i="82"/>
  <c r="BM30" i="82"/>
  <c r="BM31" i="82"/>
  <c r="BM32" i="82"/>
  <c r="BM24" i="82"/>
  <c r="BM36" i="82"/>
  <c r="BM37" i="82"/>
  <c r="BM38" i="82"/>
  <c r="BM39" i="82"/>
  <c r="BM40" i="82"/>
  <c r="BM41" i="82"/>
  <c r="BM42" i="82"/>
  <c r="BM35" i="82"/>
  <c r="BM34" i="82"/>
  <c r="BM44" i="82"/>
  <c r="BM45" i="82"/>
  <c r="BM46" i="82"/>
  <c r="BM51" i="82"/>
  <c r="BM52" i="82"/>
  <c r="BM53" i="82"/>
  <c r="BM54" i="82"/>
  <c r="BM43" i="82"/>
  <c r="BM55" i="82"/>
  <c r="BM58" i="82"/>
  <c r="BM56" i="82"/>
  <c r="BM63" i="82"/>
  <c r="BM64" i="82"/>
  <c r="BM65" i="82"/>
  <c r="BM67" i="82"/>
  <c r="BM68" i="82"/>
  <c r="BM70" i="82"/>
  <c r="BM59" i="82"/>
  <c r="BM57" i="82"/>
  <c r="BM71" i="82"/>
  <c r="BM73" i="82"/>
  <c r="BM74" i="82"/>
  <c r="BM75" i="82"/>
  <c r="BM76" i="82"/>
  <c r="BM78" i="82"/>
  <c r="BM79" i="82"/>
  <c r="BM80" i="82"/>
  <c r="BM81" i="82"/>
  <c r="BM84" i="82"/>
  <c r="BM85" i="82"/>
  <c r="BM87" i="82"/>
  <c r="BM72" i="82"/>
  <c r="BM88" i="82"/>
  <c r="BM89" i="82"/>
  <c r="BM91" i="82"/>
  <c r="BM92" i="82"/>
  <c r="BM93" i="82"/>
  <c r="BM94" i="82"/>
  <c r="BM95" i="82"/>
  <c r="BM96" i="82"/>
  <c r="BM97" i="82"/>
  <c r="BM98" i="82"/>
  <c r="BM99" i="82"/>
  <c r="BM100" i="82"/>
  <c r="BM104" i="82"/>
  <c r="BM105" i="82"/>
  <c r="BM106" i="82"/>
  <c r="BM107" i="82"/>
  <c r="BM108" i="82"/>
  <c r="BM109" i="82"/>
  <c r="BM102" i="82"/>
  <c r="BM113" i="82"/>
  <c r="BM117" i="82"/>
  <c r="BM118" i="82"/>
  <c r="BM119" i="82"/>
  <c r="BM120" i="82"/>
  <c r="BM121" i="82"/>
  <c r="BM110" i="82"/>
  <c r="BM115" i="82"/>
  <c r="BM116" i="82"/>
  <c r="BM123" i="82"/>
  <c r="BM126" i="82"/>
  <c r="BM127" i="82"/>
  <c r="BM128" i="82"/>
  <c r="BM129" i="82"/>
  <c r="BM111" i="82"/>
  <c r="BM131" i="82"/>
  <c r="BM132" i="82"/>
  <c r="BM133" i="82"/>
  <c r="BM134" i="82"/>
  <c r="BM135" i="82"/>
  <c r="BM136" i="82"/>
  <c r="BM137" i="82"/>
  <c r="BM138" i="82"/>
  <c r="BM139" i="82"/>
  <c r="BM140" i="82"/>
  <c r="BM141" i="82"/>
  <c r="BM142" i="82"/>
  <c r="BM143" i="82"/>
  <c r="BM144" i="82"/>
  <c r="BM145" i="82"/>
  <c r="BM112" i="82"/>
  <c r="BM156" i="82"/>
  <c r="BM158" i="82"/>
  <c r="BM161" i="82"/>
  <c r="BM162" i="82"/>
  <c r="BM150" i="82"/>
  <c r="BM151" i="82"/>
  <c r="BM155" i="82"/>
  <c r="BM149" i="82"/>
  <c r="BM152" i="82"/>
  <c r="BM163" i="82"/>
  <c r="BM164" i="82"/>
  <c r="BM165" i="82"/>
  <c r="BM166" i="82"/>
  <c r="BM154" i="82"/>
  <c r="BM183" i="82"/>
  <c r="BM186" i="82"/>
  <c r="BM187" i="82"/>
  <c r="BM153" i="82"/>
  <c r="BM179" i="82"/>
  <c r="BM170" i="82"/>
  <c r="BM182" i="82"/>
  <c r="BM171" i="82"/>
  <c r="BM181" i="82"/>
  <c r="BM173" i="82"/>
  <c r="BM3" i="82"/>
  <c r="BM191" i="82"/>
  <c r="BM193" i="82"/>
  <c r="BM174" i="82"/>
  <c r="BM176" i="82"/>
  <c r="BM188" i="82"/>
  <c r="BM189" i="82"/>
  <c r="BM190" i="82"/>
  <c r="BM192" i="82"/>
  <c r="BM169" i="82"/>
  <c r="BM172" i="82"/>
  <c r="BM175" i="82"/>
  <c r="BM178" i="82"/>
  <c r="BM177" i="82"/>
  <c r="BE4" i="82"/>
  <c r="BE5" i="82"/>
  <c r="BE6" i="82"/>
  <c r="BE7" i="82"/>
  <c r="BE8" i="82"/>
  <c r="BE9" i="82"/>
  <c r="BE10" i="82"/>
  <c r="BE11" i="82"/>
  <c r="BE12" i="82"/>
  <c r="BE13" i="82"/>
  <c r="BE14" i="82"/>
  <c r="BE15" i="82"/>
  <c r="BE16" i="82"/>
  <c r="BE17" i="82"/>
  <c r="BE18" i="82"/>
  <c r="BE19" i="82"/>
  <c r="BE20" i="82"/>
  <c r="BE26" i="82"/>
  <c r="BE27" i="82"/>
  <c r="BE28" i="82"/>
  <c r="BE21" i="82"/>
  <c r="BE22" i="82"/>
  <c r="BE24" i="82"/>
  <c r="BE29" i="82"/>
  <c r="BE30" i="82"/>
  <c r="BE31" i="82"/>
  <c r="BE32" i="82"/>
  <c r="BE33" i="82"/>
  <c r="BE25" i="82"/>
  <c r="BE34" i="82"/>
  <c r="BE36" i="82"/>
  <c r="BE37" i="82"/>
  <c r="BE38" i="82"/>
  <c r="BE39" i="82"/>
  <c r="BE40" i="82"/>
  <c r="BE41" i="82"/>
  <c r="BE42" i="82"/>
  <c r="BE23" i="82"/>
  <c r="BE35" i="82"/>
  <c r="BE44" i="82"/>
  <c r="BE45" i="82"/>
  <c r="BE46" i="82"/>
  <c r="BE47" i="82"/>
  <c r="BE48" i="82"/>
  <c r="BE49" i="82"/>
  <c r="BE50" i="82"/>
  <c r="BE51" i="82"/>
  <c r="BE52" i="82"/>
  <c r="BE53" i="82"/>
  <c r="BE54" i="82"/>
  <c r="BE43" i="82"/>
  <c r="BE55" i="82"/>
  <c r="BE61" i="82"/>
  <c r="BE57" i="82"/>
  <c r="BE59" i="82"/>
  <c r="BE63" i="82"/>
  <c r="BE64" i="82"/>
  <c r="BE65" i="82"/>
  <c r="BE66" i="82"/>
  <c r="BE67" i="82"/>
  <c r="BE68" i="82"/>
  <c r="BE69" i="82"/>
  <c r="BE70" i="82"/>
  <c r="BE71" i="82"/>
  <c r="BE60" i="82"/>
  <c r="BE72" i="82"/>
  <c r="BE62" i="82"/>
  <c r="BE73" i="82"/>
  <c r="BE74" i="82"/>
  <c r="BE75" i="82"/>
  <c r="BE76" i="82"/>
  <c r="BE77" i="82"/>
  <c r="BE78" i="82"/>
  <c r="BE79" i="82"/>
  <c r="BE80" i="82"/>
  <c r="BE81" i="82"/>
  <c r="BE82" i="82"/>
  <c r="BE83" i="82"/>
  <c r="BE84" i="82"/>
  <c r="BE85" i="82"/>
  <c r="BE86" i="82"/>
  <c r="BE87" i="82"/>
  <c r="BE58" i="82"/>
  <c r="BE89" i="82"/>
  <c r="BE56" i="82"/>
  <c r="BE88" i="82"/>
  <c r="BE92" i="82"/>
  <c r="BE93" i="82"/>
  <c r="BE94" i="82"/>
  <c r="BE95" i="82"/>
  <c r="BE96" i="82"/>
  <c r="BE97" i="82"/>
  <c r="BE98" i="82"/>
  <c r="BE99" i="82"/>
  <c r="BE101" i="82"/>
  <c r="BE103" i="82"/>
  <c r="BE102" i="82"/>
  <c r="BE100" i="82"/>
  <c r="BE104" i="82"/>
  <c r="BE105" i="82"/>
  <c r="BE106" i="82"/>
  <c r="BE108" i="82"/>
  <c r="BE109" i="82"/>
  <c r="BE118" i="82"/>
  <c r="BE119" i="82"/>
  <c r="BE120" i="82"/>
  <c r="BE121" i="82"/>
  <c r="BE111" i="82"/>
  <c r="BE112" i="82"/>
  <c r="BE117" i="82"/>
  <c r="BE122" i="82"/>
  <c r="BE123" i="82"/>
  <c r="BE124" i="82"/>
  <c r="BE125" i="82"/>
  <c r="BE126" i="82"/>
  <c r="BE127" i="82"/>
  <c r="BE128" i="82"/>
  <c r="BE129" i="82"/>
  <c r="BE130" i="82"/>
  <c r="BE113" i="82"/>
  <c r="BE116" i="82"/>
  <c r="BE114" i="82"/>
  <c r="BE115" i="82"/>
  <c r="BE131" i="82"/>
  <c r="BE132" i="82"/>
  <c r="BE133" i="82"/>
  <c r="BE134" i="82"/>
  <c r="BE135" i="82"/>
  <c r="BE136" i="82"/>
  <c r="BE137" i="82"/>
  <c r="BE138" i="82"/>
  <c r="BE139" i="82"/>
  <c r="BE140" i="82"/>
  <c r="BE141" i="82"/>
  <c r="BE142" i="82"/>
  <c r="BE143" i="82"/>
  <c r="BE144" i="82"/>
  <c r="BE145" i="82"/>
  <c r="BE156" i="82"/>
  <c r="BE157" i="82"/>
  <c r="BE158" i="82"/>
  <c r="BE159" i="82"/>
  <c r="BE146" i="82"/>
  <c r="BE160" i="82"/>
  <c r="BE161" i="82"/>
  <c r="BE162" i="82"/>
  <c r="BE148" i="82"/>
  <c r="BE151" i="82"/>
  <c r="BE155" i="82"/>
  <c r="BE149" i="82"/>
  <c r="BE152" i="82"/>
  <c r="BE147" i="82"/>
  <c r="BE153" i="82"/>
  <c r="BE163" i="82"/>
  <c r="BE164" i="82"/>
  <c r="BE165" i="82"/>
  <c r="BE166" i="82"/>
  <c r="BE167" i="82"/>
  <c r="BE168" i="82"/>
  <c r="BE183" i="82"/>
  <c r="BE184" i="82"/>
  <c r="BE185" i="82"/>
  <c r="BE186" i="82"/>
  <c r="BE187" i="82"/>
  <c r="BE150" i="82"/>
  <c r="BE171" i="82"/>
  <c r="BE173" i="82"/>
  <c r="BE192" i="82"/>
  <c r="BE174" i="82"/>
  <c r="BE176" i="82"/>
  <c r="BE182" i="82"/>
  <c r="BE3" i="82"/>
  <c r="BE154" i="82"/>
  <c r="BE169" i="82"/>
  <c r="BE172" i="82"/>
  <c r="BE175" i="82"/>
  <c r="BE188" i="82"/>
  <c r="BE189" i="82"/>
  <c r="BE190" i="82"/>
  <c r="BE191" i="82"/>
  <c r="BE193" i="82"/>
  <c r="BE178" i="82"/>
  <c r="BE181" i="82"/>
  <c r="BE170" i="82"/>
  <c r="BE177" i="82"/>
  <c r="BE179" i="82"/>
  <c r="AW5" i="82"/>
  <c r="AW6" i="82"/>
  <c r="AW8" i="82"/>
  <c r="AW9" i="82"/>
  <c r="AW12" i="82"/>
  <c r="AW15" i="82"/>
  <c r="AW19" i="82"/>
  <c r="AW20" i="82"/>
  <c r="AW28" i="82"/>
  <c r="AW22" i="82"/>
  <c r="AW25" i="82"/>
  <c r="AW29" i="82"/>
  <c r="AW30" i="82"/>
  <c r="AW31" i="82"/>
  <c r="AW32" i="82"/>
  <c r="AW21" i="82"/>
  <c r="AW37" i="82"/>
  <c r="AW38" i="82"/>
  <c r="AW39" i="82"/>
  <c r="AW40" i="82"/>
  <c r="AW41" i="82"/>
  <c r="AW42" i="82"/>
  <c r="AW34" i="82"/>
  <c r="AW35" i="82"/>
  <c r="AW43" i="82"/>
  <c r="AW24" i="82"/>
  <c r="AW49" i="82"/>
  <c r="AW51" i="82"/>
  <c r="AW52" i="82"/>
  <c r="AW53" i="82"/>
  <c r="AW54" i="82"/>
  <c r="AW55" i="82"/>
  <c r="AW56" i="82"/>
  <c r="AW58" i="82"/>
  <c r="AW63" i="82"/>
  <c r="AW64" i="82"/>
  <c r="AW65" i="82"/>
  <c r="AW67" i="82"/>
  <c r="AW70" i="82"/>
  <c r="AW71" i="82"/>
  <c r="AW59" i="82"/>
  <c r="AW72" i="82"/>
  <c r="AW73" i="82"/>
  <c r="AW74" i="82"/>
  <c r="AW75" i="82"/>
  <c r="AW78" i="82"/>
  <c r="AW79" i="82"/>
  <c r="AW80" i="82"/>
  <c r="AW81" i="82"/>
  <c r="AW89" i="82"/>
  <c r="AW91" i="82"/>
  <c r="AW92" i="82"/>
  <c r="AW94" i="82"/>
  <c r="AW95" i="82"/>
  <c r="AW99" i="82"/>
  <c r="AW88" i="82"/>
  <c r="AW104" i="82"/>
  <c r="AW105" i="82"/>
  <c r="AW106" i="82"/>
  <c r="AW108" i="82"/>
  <c r="AW118" i="82"/>
  <c r="AW119" i="82"/>
  <c r="AW120" i="82"/>
  <c r="AW121" i="82"/>
  <c r="AW123" i="82"/>
  <c r="AW126" i="82"/>
  <c r="AW127" i="82"/>
  <c r="AW128" i="82"/>
  <c r="AW113" i="82"/>
  <c r="AW111" i="82"/>
  <c r="AW131" i="82"/>
  <c r="AW132" i="82"/>
  <c r="AW135" i="82"/>
  <c r="AW136" i="82"/>
  <c r="AW137" i="82"/>
  <c r="AW138" i="82"/>
  <c r="AW139" i="82"/>
  <c r="AW145" i="82"/>
  <c r="AW159" i="82"/>
  <c r="AW160" i="82"/>
  <c r="AW161" i="82"/>
  <c r="AW162" i="82"/>
  <c r="AW152" i="82"/>
  <c r="AW150" i="82"/>
  <c r="AW151" i="82"/>
  <c r="AW164" i="82"/>
  <c r="AW165" i="82"/>
  <c r="AW166" i="82"/>
  <c r="AW155" i="82"/>
  <c r="AW183" i="82"/>
  <c r="AW187" i="82"/>
  <c r="AW169" i="82"/>
  <c r="AW174" i="82"/>
  <c r="AW172" i="82"/>
  <c r="AW179" i="82"/>
  <c r="AW181" i="82"/>
  <c r="AW3" i="82"/>
  <c r="AW193" i="82"/>
  <c r="AW178" i="82"/>
  <c r="AW170" i="82"/>
  <c r="AW188" i="82"/>
  <c r="AW189" i="82"/>
  <c r="AW190" i="82"/>
  <c r="AW191" i="82"/>
  <c r="AW192" i="82"/>
  <c r="AW171" i="82"/>
  <c r="AW173" i="82"/>
  <c r="AO4" i="82"/>
  <c r="AO5" i="82"/>
  <c r="AO6" i="82"/>
  <c r="AO7" i="82"/>
  <c r="AO8" i="82"/>
  <c r="AO9" i="82"/>
  <c r="AO10" i="82"/>
  <c r="AO11" i="82"/>
  <c r="AO12" i="82"/>
  <c r="AO13" i="82"/>
  <c r="AO14" i="82"/>
  <c r="AO15" i="82"/>
  <c r="AO16" i="82"/>
  <c r="AO17" i="82"/>
  <c r="AO18" i="82"/>
  <c r="AO19" i="82"/>
  <c r="AO20" i="82"/>
  <c r="AO27" i="82"/>
  <c r="AO28" i="82"/>
  <c r="AO21" i="82"/>
  <c r="AO22" i="82"/>
  <c r="AO23" i="82"/>
  <c r="AO24" i="82"/>
  <c r="AO25" i="82"/>
  <c r="AO26" i="82"/>
  <c r="AO29" i="82"/>
  <c r="AO30" i="82"/>
  <c r="AO31" i="82"/>
  <c r="AO32" i="82"/>
  <c r="AO33" i="82"/>
  <c r="AO36" i="82"/>
  <c r="AO37" i="82"/>
  <c r="AO38" i="82"/>
  <c r="AO39" i="82"/>
  <c r="AO34" i="82"/>
  <c r="AO35" i="82"/>
  <c r="AO41" i="82"/>
  <c r="AO40" i="82"/>
  <c r="AO43" i="82"/>
  <c r="AO44" i="82"/>
  <c r="AO45" i="82"/>
  <c r="AO46" i="82"/>
  <c r="AO47" i="82"/>
  <c r="AO48" i="82"/>
  <c r="AO49" i="82"/>
  <c r="AO50" i="82"/>
  <c r="AO51" i="82"/>
  <c r="AO52" i="82"/>
  <c r="AO53" i="82"/>
  <c r="AO54" i="82"/>
  <c r="AO55" i="82"/>
  <c r="AO42" i="82"/>
  <c r="AO57" i="82"/>
  <c r="AO58" i="82"/>
  <c r="AO59" i="82"/>
  <c r="AO60" i="82"/>
  <c r="AO61" i="82"/>
  <c r="AO62" i="82"/>
  <c r="AO63" i="82"/>
  <c r="AO64" i="82"/>
  <c r="AO65" i="82"/>
  <c r="AO66" i="82"/>
  <c r="AO67" i="82"/>
  <c r="AO68" i="82"/>
  <c r="AO69" i="82"/>
  <c r="AO70" i="82"/>
  <c r="AO71" i="82"/>
  <c r="AO72" i="82"/>
  <c r="AO56" i="82"/>
  <c r="AO73" i="82"/>
  <c r="AO74" i="82"/>
  <c r="AO75" i="82"/>
  <c r="AO76" i="82"/>
  <c r="AO77" i="82"/>
  <c r="AO78" i="82"/>
  <c r="AO79" i="82"/>
  <c r="AO80" i="82"/>
  <c r="AO81" i="82"/>
  <c r="AO82" i="82"/>
  <c r="AO83" i="82"/>
  <c r="AO84" i="82"/>
  <c r="AO86" i="82"/>
  <c r="AO87" i="82"/>
  <c r="AO88" i="82"/>
  <c r="AO102" i="82"/>
  <c r="AO103" i="82"/>
  <c r="AO89" i="82"/>
  <c r="AO90" i="82"/>
  <c r="AO91" i="82"/>
  <c r="AO94" i="82"/>
  <c r="AO97" i="82"/>
  <c r="AO100" i="82"/>
  <c r="AO92" i="82"/>
  <c r="AO85" i="82"/>
  <c r="AO93" i="82"/>
  <c r="AO101" i="82"/>
  <c r="AO99" i="82"/>
  <c r="AO95" i="82"/>
  <c r="AO107" i="82"/>
  <c r="AO110" i="82"/>
  <c r="AO117" i="82"/>
  <c r="AO96" i="82"/>
  <c r="AO104" i="82"/>
  <c r="AO113" i="82"/>
  <c r="AO114" i="82"/>
  <c r="AO116" i="82"/>
  <c r="AO118" i="82"/>
  <c r="AO119" i="82"/>
  <c r="AO120" i="82"/>
  <c r="AO121" i="82"/>
  <c r="AO122" i="82"/>
  <c r="AO98" i="82"/>
  <c r="AO112" i="82"/>
  <c r="AO115" i="82"/>
  <c r="AO123" i="82"/>
  <c r="AO124" i="82"/>
  <c r="AO125" i="82"/>
  <c r="AO126" i="82"/>
  <c r="AO127" i="82"/>
  <c r="AO128" i="82"/>
  <c r="AO129" i="82"/>
  <c r="AO130" i="82"/>
  <c r="AO131" i="82"/>
  <c r="AO106" i="82"/>
  <c r="AO109" i="82"/>
  <c r="AO111" i="82"/>
  <c r="AO108" i="82"/>
  <c r="AO132" i="82"/>
  <c r="AO133" i="82"/>
  <c r="AO134" i="82"/>
  <c r="AO105" i="82"/>
  <c r="AO135" i="82"/>
  <c r="AO136" i="82"/>
  <c r="AO137" i="82"/>
  <c r="AO138" i="82"/>
  <c r="AO139" i="82"/>
  <c r="AO140" i="82"/>
  <c r="AO141" i="82"/>
  <c r="AO148" i="82"/>
  <c r="AO149" i="82"/>
  <c r="AO150" i="82"/>
  <c r="AO151" i="82"/>
  <c r="AO152" i="82"/>
  <c r="AO153" i="82"/>
  <c r="AO154" i="82"/>
  <c r="AO155" i="82"/>
  <c r="AO156" i="82"/>
  <c r="AO142" i="82"/>
  <c r="AO147" i="82"/>
  <c r="AO157" i="82"/>
  <c r="AO158" i="82"/>
  <c r="AO159" i="82"/>
  <c r="AO160" i="82"/>
  <c r="AO143" i="82"/>
  <c r="AO145" i="82"/>
  <c r="AO161" i="82"/>
  <c r="AO162" i="82"/>
  <c r="AO144" i="82"/>
  <c r="AO146" i="82"/>
  <c r="AO170" i="82"/>
  <c r="AO171" i="82"/>
  <c r="AO172" i="82"/>
  <c r="AO173" i="82"/>
  <c r="AO174" i="82"/>
  <c r="AO175" i="82"/>
  <c r="AO176" i="82"/>
  <c r="AO177" i="82"/>
  <c r="AO178" i="82"/>
  <c r="AO179" i="82"/>
  <c r="AO180" i="82"/>
  <c r="AO181" i="82"/>
  <c r="AO182" i="82"/>
  <c r="AO183" i="82"/>
  <c r="AO185" i="82"/>
  <c r="AO186" i="82"/>
  <c r="AO163" i="82"/>
  <c r="AO166" i="82"/>
  <c r="AO167" i="82"/>
  <c r="AO187" i="82"/>
  <c r="AO164" i="82"/>
  <c r="AO3" i="82"/>
  <c r="AO168" i="82"/>
  <c r="AO169" i="82"/>
  <c r="AO188" i="82"/>
  <c r="AO189" i="82"/>
  <c r="AO190" i="82"/>
  <c r="AO191" i="82"/>
  <c r="AO192" i="82"/>
  <c r="AO193" i="82"/>
  <c r="AO165" i="82"/>
  <c r="AO184" i="82"/>
  <c r="AG4" i="82"/>
  <c r="AG5" i="82"/>
  <c r="AG6" i="82"/>
  <c r="AG7" i="82"/>
  <c r="AG8" i="82"/>
  <c r="AG9" i="82"/>
  <c r="AG10" i="82"/>
  <c r="AG11" i="82"/>
  <c r="AG12" i="82"/>
  <c r="AG13" i="82"/>
  <c r="AG14" i="82"/>
  <c r="AG15" i="82"/>
  <c r="AG16" i="82"/>
  <c r="AG17" i="82"/>
  <c r="AG18" i="82"/>
  <c r="AG19" i="82"/>
  <c r="AG20" i="82"/>
  <c r="AG27" i="82"/>
  <c r="AG28" i="82"/>
  <c r="AG21" i="82"/>
  <c r="AG22" i="82"/>
  <c r="AG23" i="82"/>
  <c r="AG24" i="82"/>
  <c r="AG25" i="82"/>
  <c r="AG26" i="82"/>
  <c r="AG29" i="82"/>
  <c r="AG30" i="82"/>
  <c r="AG31" i="82"/>
  <c r="AG32" i="82"/>
  <c r="AG33" i="82"/>
  <c r="AG35" i="82"/>
  <c r="AG36" i="82"/>
  <c r="AG37" i="82"/>
  <c r="AG38" i="82"/>
  <c r="AG39" i="82"/>
  <c r="AG34" i="82"/>
  <c r="AG40" i="82"/>
  <c r="AG42" i="82"/>
  <c r="AG44" i="82"/>
  <c r="AG45" i="82"/>
  <c r="AG46" i="82"/>
  <c r="AG47" i="82"/>
  <c r="AG48" i="82"/>
  <c r="AG49" i="82"/>
  <c r="AG50" i="82"/>
  <c r="AG51" i="82"/>
  <c r="AG52" i="82"/>
  <c r="AG53" i="82"/>
  <c r="AG54" i="82"/>
  <c r="AG55" i="82"/>
  <c r="AG43" i="82"/>
  <c r="AG41" i="82"/>
  <c r="AG57" i="82"/>
  <c r="AG58" i="82"/>
  <c r="AG59" i="82"/>
  <c r="AG60" i="82"/>
  <c r="AG61" i="82"/>
  <c r="AG62" i="82"/>
  <c r="AG56"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102" i="82"/>
  <c r="AG103" i="82"/>
  <c r="AG87" i="82"/>
  <c r="AG88" i="82"/>
  <c r="AG89" i="82"/>
  <c r="AG90" i="82"/>
  <c r="AG91" i="82"/>
  <c r="AG93" i="82"/>
  <c r="AG99" i="82"/>
  <c r="AG95" i="82"/>
  <c r="AG96" i="82"/>
  <c r="AG98" i="82"/>
  <c r="AG100" i="82"/>
  <c r="AG97" i="82"/>
  <c r="AG101" i="82"/>
  <c r="AG92" i="82"/>
  <c r="AG94" i="82"/>
  <c r="AG112" i="82"/>
  <c r="AG104" i="82"/>
  <c r="AG109" i="82"/>
  <c r="AG111" i="82"/>
  <c r="AG117" i="82"/>
  <c r="AG106" i="82"/>
  <c r="AG118" i="82"/>
  <c r="AG119" i="82"/>
  <c r="AG120" i="82"/>
  <c r="AG121" i="82"/>
  <c r="AG122" i="82"/>
  <c r="AG123" i="82"/>
  <c r="AG124" i="82"/>
  <c r="AG125" i="82"/>
  <c r="AG126" i="82"/>
  <c r="AG127" i="82"/>
  <c r="AG128" i="82"/>
  <c r="AG129" i="82"/>
  <c r="AG130" i="82"/>
  <c r="AG131" i="82"/>
  <c r="AG108" i="82"/>
  <c r="AG113" i="82"/>
  <c r="AG114" i="82"/>
  <c r="AG105" i="82"/>
  <c r="AG110" i="82"/>
  <c r="AG116" i="82"/>
  <c r="AG115" i="82"/>
  <c r="AG132" i="82"/>
  <c r="AG133" i="82"/>
  <c r="AG134" i="82"/>
  <c r="AG135" i="82"/>
  <c r="AG136" i="82"/>
  <c r="AG137" i="82"/>
  <c r="AG138" i="82"/>
  <c r="AG139" i="82"/>
  <c r="AG140" i="82"/>
  <c r="AG141" i="82"/>
  <c r="AG144" i="82"/>
  <c r="AG145" i="82"/>
  <c r="AG148" i="82"/>
  <c r="AG149" i="82"/>
  <c r="AG150" i="82"/>
  <c r="AG151" i="82"/>
  <c r="AG152" i="82"/>
  <c r="AG153" i="82"/>
  <c r="AG154" i="82"/>
  <c r="AG155" i="82"/>
  <c r="AG156" i="82"/>
  <c r="AG157" i="82"/>
  <c r="AG158" i="82"/>
  <c r="AG159" i="82"/>
  <c r="AG160" i="82"/>
  <c r="AG147" i="82"/>
  <c r="AG161" i="82"/>
  <c r="AG162" i="82"/>
  <c r="AG163" i="82"/>
  <c r="AG142" i="82"/>
  <c r="AG107" i="82"/>
  <c r="AG143" i="82"/>
  <c r="AG146" i="82"/>
  <c r="AG170" i="82"/>
  <c r="AG171" i="82"/>
  <c r="AG172" i="82"/>
  <c r="AG173" i="82"/>
  <c r="AG174" i="82"/>
  <c r="AG175" i="82"/>
  <c r="AG176" i="82"/>
  <c r="AG177" i="82"/>
  <c r="AG178" i="82"/>
  <c r="AG179" i="82"/>
  <c r="AG180" i="82"/>
  <c r="AG181" i="82"/>
  <c r="AG182" i="82"/>
  <c r="AG183" i="82"/>
  <c r="AG167" i="82"/>
  <c r="AG188" i="82"/>
  <c r="AG166" i="82"/>
  <c r="AG164" i="82"/>
  <c r="AG184" i="82"/>
  <c r="AG187" i="82"/>
  <c r="AG168" i="82"/>
  <c r="AG185" i="82"/>
  <c r="AG186" i="82"/>
  <c r="AG3" i="82"/>
  <c r="AG169" i="82"/>
  <c r="AG189" i="82"/>
  <c r="AG190" i="82"/>
  <c r="AG191" i="82"/>
  <c r="AG192" i="82"/>
  <c r="AG193" i="82"/>
  <c r="AG165" i="82"/>
  <c r="Y4" i="82"/>
  <c r="Y5" i="82"/>
  <c r="Y6" i="82"/>
  <c r="Y7" i="82"/>
  <c r="Y8" i="82"/>
  <c r="Y9" i="82"/>
  <c r="Y10" i="82"/>
  <c r="Y11" i="82"/>
  <c r="Y12" i="82"/>
  <c r="Y13" i="82"/>
  <c r="Y14" i="82"/>
  <c r="Y15" i="82"/>
  <c r="Y16" i="82"/>
  <c r="Y17" i="82"/>
  <c r="Y18" i="82"/>
  <c r="Y19" i="82"/>
  <c r="Y20" i="82"/>
  <c r="Y27" i="82"/>
  <c r="Y28" i="82"/>
  <c r="Y21" i="82"/>
  <c r="Y22" i="82"/>
  <c r="Y23" i="82"/>
  <c r="Y24" i="82"/>
  <c r="Y25" i="82"/>
  <c r="Y26" i="82"/>
  <c r="Y29" i="82"/>
  <c r="Y30" i="82"/>
  <c r="Y31" i="82"/>
  <c r="Y32" i="82"/>
  <c r="Y33" i="82"/>
  <c r="Y36" i="82"/>
  <c r="Y37" i="82"/>
  <c r="Y38" i="82"/>
  <c r="Y39" i="82"/>
  <c r="Y34" i="82"/>
  <c r="Y35" i="82"/>
  <c r="Y42" i="82"/>
  <c r="Y41" i="82"/>
  <c r="Y44" i="82"/>
  <c r="Y45" i="82"/>
  <c r="Y46" i="82"/>
  <c r="Y47" i="82"/>
  <c r="Y48" i="82"/>
  <c r="Y49" i="82"/>
  <c r="Y50" i="82"/>
  <c r="Y51" i="82"/>
  <c r="Y52" i="82"/>
  <c r="Y53" i="82"/>
  <c r="Y54" i="82"/>
  <c r="Y55" i="82"/>
  <c r="Y40" i="82"/>
  <c r="Y43" i="82"/>
  <c r="Y57" i="82"/>
  <c r="Y58" i="82"/>
  <c r="Y59" i="82"/>
  <c r="Y60" i="82"/>
  <c r="Y61" i="82"/>
  <c r="Y62" i="82"/>
  <c r="Y63" i="82"/>
  <c r="Y64" i="82"/>
  <c r="Y65" i="82"/>
  <c r="Y66" i="82"/>
  <c r="Y67" i="82"/>
  <c r="Y68" i="82"/>
  <c r="Y69" i="82"/>
  <c r="Y70" i="82"/>
  <c r="Y71" i="82"/>
  <c r="Y72" i="82"/>
  <c r="Y73" i="82"/>
  <c r="Y74" i="82"/>
  <c r="Y75" i="82"/>
  <c r="Y76" i="82"/>
  <c r="Y77" i="82"/>
  <c r="Y78" i="82"/>
  <c r="Y79" i="82"/>
  <c r="Y80" i="82"/>
  <c r="Y81" i="82"/>
  <c r="Y82" i="82"/>
  <c r="Y83" i="82"/>
  <c r="Y84" i="82"/>
  <c r="Y102" i="82"/>
  <c r="Y103" i="82"/>
  <c r="Y85" i="82"/>
  <c r="Y86" i="82"/>
  <c r="Y89" i="82"/>
  <c r="Y90" i="82"/>
  <c r="Y91" i="82"/>
  <c r="Y87" i="82"/>
  <c r="Y88" i="82"/>
  <c r="Y98" i="82"/>
  <c r="Y95" i="82"/>
  <c r="Y92" i="82"/>
  <c r="Y93" i="82"/>
  <c r="Y99" i="82"/>
  <c r="Y96" i="82"/>
  <c r="Y97" i="82"/>
  <c r="Y101" i="82"/>
  <c r="Y104" i="82"/>
  <c r="Y113" i="82"/>
  <c r="Y116" i="82"/>
  <c r="Y100" i="82"/>
  <c r="Y115" i="82"/>
  <c r="Y110" i="82"/>
  <c r="Y118" i="82"/>
  <c r="Y119" i="82"/>
  <c r="Y120" i="82"/>
  <c r="Y121" i="82"/>
  <c r="Y122" i="82"/>
  <c r="Y108" i="82"/>
  <c r="Y112" i="82"/>
  <c r="Y117" i="82"/>
  <c r="Y123" i="82"/>
  <c r="Y124" i="82"/>
  <c r="Y125" i="82"/>
  <c r="Y126" i="82"/>
  <c r="Y127" i="82"/>
  <c r="Y128" i="82"/>
  <c r="Y129" i="82"/>
  <c r="Y130" i="82"/>
  <c r="Y131" i="82"/>
  <c r="Y94" i="82"/>
  <c r="Y105" i="82"/>
  <c r="Y107" i="82"/>
  <c r="Y111" i="82"/>
  <c r="Y114" i="82"/>
  <c r="Y109" i="82"/>
  <c r="Y132" i="82"/>
  <c r="Y133" i="82"/>
  <c r="Y134" i="82"/>
  <c r="Y135" i="82"/>
  <c r="Y136" i="82"/>
  <c r="Y137" i="82"/>
  <c r="Y138" i="82"/>
  <c r="Y139" i="82"/>
  <c r="Y140" i="82"/>
  <c r="Y141" i="82"/>
  <c r="Y106" i="82"/>
  <c r="Y142" i="82"/>
  <c r="Y146" i="82"/>
  <c r="Y148" i="82"/>
  <c r="Y149" i="82"/>
  <c r="Y150" i="82"/>
  <c r="Y151" i="82"/>
  <c r="Y152" i="82"/>
  <c r="Y153" i="82"/>
  <c r="Y154" i="82"/>
  <c r="Y155" i="82"/>
  <c r="Y156" i="82"/>
  <c r="Y157" i="82"/>
  <c r="Y158" i="82"/>
  <c r="Y159" i="82"/>
  <c r="Y160" i="82"/>
  <c r="Y143" i="82"/>
  <c r="Y144" i="82"/>
  <c r="Y161" i="82"/>
  <c r="Y162" i="82"/>
  <c r="Y163" i="82"/>
  <c r="Y145" i="82"/>
  <c r="Y147" i="82"/>
  <c r="Y170" i="82"/>
  <c r="Y171" i="82"/>
  <c r="Y172" i="82"/>
  <c r="Y173" i="82"/>
  <c r="Y174" i="82"/>
  <c r="Y175" i="82"/>
  <c r="Y176" i="82"/>
  <c r="Y177" i="82"/>
  <c r="Y178" i="82"/>
  <c r="Y179" i="82"/>
  <c r="Y180" i="82"/>
  <c r="Y181" i="82"/>
  <c r="Y182" i="82"/>
  <c r="Y183" i="82"/>
  <c r="Y169" i="82"/>
  <c r="Y3" i="82"/>
  <c r="Y188" i="82"/>
  <c r="Y184" i="82"/>
  <c r="Y187" i="82"/>
  <c r="Y165" i="82"/>
  <c r="Y167" i="82"/>
  <c r="Y185" i="82"/>
  <c r="Y186" i="82"/>
  <c r="Y189" i="82"/>
  <c r="Y190" i="82"/>
  <c r="Y191" i="82"/>
  <c r="Y192" i="82"/>
  <c r="Y193" i="82"/>
  <c r="Y164" i="82"/>
  <c r="Y166" i="82"/>
  <c r="Y168" i="82"/>
  <c r="Q4" i="82"/>
  <c r="Q5" i="82"/>
  <c r="Q6" i="82"/>
  <c r="Q7" i="82"/>
  <c r="Q8" i="82"/>
  <c r="Q9" i="82"/>
  <c r="Q10" i="82"/>
  <c r="Q11" i="82"/>
  <c r="Q12" i="82"/>
  <c r="Q13" i="82"/>
  <c r="Q14" i="82"/>
  <c r="Q15" i="82"/>
  <c r="Q16" i="82"/>
  <c r="Q17" i="82"/>
  <c r="Q18" i="82"/>
  <c r="Q19" i="82"/>
  <c r="Q20" i="82"/>
  <c r="Q21" i="82"/>
  <c r="Q27" i="82"/>
  <c r="Q28" i="82"/>
  <c r="Q22" i="82"/>
  <c r="Q23" i="82"/>
  <c r="Q24" i="82"/>
  <c r="Q25" i="82"/>
  <c r="Q26" i="82"/>
  <c r="Q29" i="82"/>
  <c r="Q30" i="82"/>
  <c r="Q31" i="82"/>
  <c r="Q32" i="82"/>
  <c r="Q33" i="82"/>
  <c r="Q36" i="82"/>
  <c r="Q37" i="82"/>
  <c r="Q38" i="82"/>
  <c r="Q39" i="82"/>
  <c r="Q34" i="82"/>
  <c r="Q41" i="82"/>
  <c r="Q40" i="82"/>
  <c r="Q43" i="82"/>
  <c r="Q35" i="82"/>
  <c r="Q44" i="82"/>
  <c r="Q45" i="82"/>
  <c r="Q46" i="82"/>
  <c r="Q47" i="82"/>
  <c r="Q48" i="82"/>
  <c r="Q49" i="82"/>
  <c r="Q50" i="82"/>
  <c r="Q51" i="82"/>
  <c r="Q52" i="82"/>
  <c r="Q53" i="82"/>
  <c r="Q54" i="82"/>
  <c r="Q55" i="82"/>
  <c r="Q42" i="82"/>
  <c r="Q57" i="82"/>
  <c r="Q58" i="82"/>
  <c r="Q59" i="82"/>
  <c r="Q60" i="82"/>
  <c r="Q61" i="82"/>
  <c r="Q62" i="82"/>
  <c r="Q63" i="82"/>
  <c r="Q64" i="82"/>
  <c r="Q65" i="82"/>
  <c r="Q66" i="82"/>
  <c r="Q67" i="82"/>
  <c r="Q68" i="82"/>
  <c r="Q69" i="82"/>
  <c r="Q70" i="82"/>
  <c r="Q71" i="82"/>
  <c r="Q72" i="82"/>
  <c r="Q73" i="82"/>
  <c r="Q56" i="82"/>
  <c r="Q74" i="82"/>
  <c r="Q75" i="82"/>
  <c r="Q76" i="82"/>
  <c r="Q77" i="82"/>
  <c r="Q78" i="82"/>
  <c r="Q79" i="82"/>
  <c r="Q80" i="82"/>
  <c r="Q81" i="82"/>
  <c r="Q82" i="82"/>
  <c r="Q83" i="82"/>
  <c r="Q84" i="82"/>
  <c r="Q85" i="82"/>
  <c r="Q86" i="82"/>
  <c r="Q88" i="82"/>
  <c r="Q87" i="82"/>
  <c r="Q102" i="82"/>
  <c r="Q103" i="82"/>
  <c r="Q89" i="82"/>
  <c r="Q90" i="82"/>
  <c r="Q91" i="82"/>
  <c r="Q95" i="82"/>
  <c r="Q92" i="82"/>
  <c r="Q99" i="82"/>
  <c r="Q100" i="82"/>
  <c r="Q101" i="82"/>
  <c r="Q93" i="82"/>
  <c r="Q97" i="82"/>
  <c r="Q94" i="82"/>
  <c r="Q96" i="82"/>
  <c r="Q98" i="82"/>
  <c r="Q112" i="82"/>
  <c r="Q114" i="82"/>
  <c r="Q110" i="82"/>
  <c r="Q108" i="82"/>
  <c r="Q111" i="82"/>
  <c r="Q116" i="82"/>
  <c r="Q119" i="82"/>
  <c r="Q120" i="82"/>
  <c r="Q121" i="82"/>
  <c r="Q122" i="82"/>
  <c r="Q105" i="82"/>
  <c r="Q113" i="82"/>
  <c r="Q115" i="82"/>
  <c r="Q118" i="82"/>
  <c r="Q123" i="82"/>
  <c r="Q124" i="82"/>
  <c r="Q125" i="82"/>
  <c r="Q126" i="82"/>
  <c r="Q127" i="82"/>
  <c r="Q128" i="82"/>
  <c r="Q129" i="82"/>
  <c r="Q130" i="82"/>
  <c r="Q131" i="82"/>
  <c r="Q107" i="82"/>
  <c r="Q106" i="82"/>
  <c r="Q109" i="82"/>
  <c r="Q117" i="82"/>
  <c r="Q132" i="82"/>
  <c r="Q133" i="82"/>
  <c r="Q134" i="82"/>
  <c r="Q135" i="82"/>
  <c r="Q136" i="82"/>
  <c r="Q137" i="82"/>
  <c r="Q138" i="82"/>
  <c r="Q139" i="82"/>
  <c r="Q140" i="82"/>
  <c r="Q141" i="82"/>
  <c r="Q104" i="82"/>
  <c r="Q144" i="82"/>
  <c r="Q148" i="82"/>
  <c r="Q149" i="82"/>
  <c r="Q150" i="82"/>
  <c r="Q151" i="82"/>
  <c r="Q152" i="82"/>
  <c r="Q153" i="82"/>
  <c r="Q154" i="82"/>
  <c r="Q155" i="82"/>
  <c r="Q156" i="82"/>
  <c r="Q157" i="82"/>
  <c r="Q158" i="82"/>
  <c r="Q159" i="82"/>
  <c r="Q160" i="82"/>
  <c r="Q145" i="82"/>
  <c r="Q146" i="82"/>
  <c r="Q161" i="82"/>
  <c r="Q162" i="82"/>
  <c r="Q163" i="82"/>
  <c r="Q142" i="82"/>
  <c r="Q143" i="82"/>
  <c r="Q147" i="82"/>
  <c r="Q170" i="82"/>
  <c r="Q171" i="82"/>
  <c r="Q172" i="82"/>
  <c r="Q173" i="82"/>
  <c r="Q174" i="82"/>
  <c r="Q175" i="82"/>
  <c r="Q176" i="82"/>
  <c r="Q177" i="82"/>
  <c r="Q178" i="82"/>
  <c r="Q179" i="82"/>
  <c r="Q180" i="82"/>
  <c r="Q181" i="82"/>
  <c r="Q182" i="82"/>
  <c r="Q183" i="82"/>
  <c r="Q185" i="82"/>
  <c r="Q186" i="82"/>
  <c r="Q169" i="82"/>
  <c r="Q3" i="82"/>
  <c r="Q165" i="82"/>
  <c r="Q167" i="82"/>
  <c r="Q164" i="82"/>
  <c r="Q189" i="82"/>
  <c r="Q190" i="82"/>
  <c r="Q191" i="82"/>
  <c r="Q192" i="82"/>
  <c r="Q193" i="82"/>
  <c r="Q166" i="82"/>
  <c r="Q168" i="82"/>
  <c r="Q188" i="82"/>
  <c r="Q184" i="82"/>
  <c r="Q187" i="82"/>
  <c r="I4" i="82"/>
  <c r="I5" i="82"/>
  <c r="I6" i="82"/>
  <c r="I7" i="82"/>
  <c r="I8" i="82"/>
  <c r="I9" i="82"/>
  <c r="I10" i="82"/>
  <c r="I11" i="82"/>
  <c r="I12" i="82"/>
  <c r="I13" i="82"/>
  <c r="I14" i="82"/>
  <c r="I15" i="82"/>
  <c r="I16" i="82"/>
  <c r="I17" i="82"/>
  <c r="I18" i="82"/>
  <c r="I19" i="82"/>
  <c r="I20" i="82"/>
  <c r="I21" i="82"/>
  <c r="I27" i="82"/>
  <c r="I28" i="82"/>
  <c r="I22" i="82"/>
  <c r="I23" i="82"/>
  <c r="I24" i="82"/>
  <c r="I25" i="82"/>
  <c r="I26" i="82"/>
  <c r="I29" i="82"/>
  <c r="I30" i="82"/>
  <c r="I31" i="82"/>
  <c r="I32" i="82"/>
  <c r="I33" i="82"/>
  <c r="I36" i="82"/>
  <c r="I34" i="82"/>
  <c r="I35" i="82"/>
  <c r="I37" i="82"/>
  <c r="I38" i="82"/>
  <c r="I39" i="82"/>
  <c r="I42" i="82"/>
  <c r="I45" i="82"/>
  <c r="I44" i="82"/>
  <c r="I46" i="82"/>
  <c r="I47" i="82"/>
  <c r="I48" i="82"/>
  <c r="I49" i="82"/>
  <c r="I50" i="82"/>
  <c r="I51" i="82"/>
  <c r="I52" i="82"/>
  <c r="I53" i="82"/>
  <c r="I54" i="82"/>
  <c r="I55" i="82"/>
  <c r="I41" i="82"/>
  <c r="I43" i="82"/>
  <c r="I40" i="82"/>
  <c r="I57" i="82"/>
  <c r="I58" i="82"/>
  <c r="I59" i="82"/>
  <c r="I60" i="82"/>
  <c r="I61" i="82"/>
  <c r="I62" i="82"/>
  <c r="I56" i="82"/>
  <c r="I63" i="82"/>
  <c r="I64" i="82"/>
  <c r="I65" i="82"/>
  <c r="I66" i="82"/>
  <c r="I67" i="82"/>
  <c r="I68" i="82"/>
  <c r="I69" i="82"/>
  <c r="I70" i="82"/>
  <c r="I71" i="82"/>
  <c r="I72" i="82"/>
  <c r="I73" i="82"/>
  <c r="I74" i="82"/>
  <c r="I75" i="82"/>
  <c r="I76" i="82"/>
  <c r="I77" i="82"/>
  <c r="I78" i="82"/>
  <c r="I79" i="82"/>
  <c r="I80" i="82"/>
  <c r="I81" i="82"/>
  <c r="I82" i="82"/>
  <c r="I83" i="82"/>
  <c r="I84" i="82"/>
  <c r="I102" i="82"/>
  <c r="I103" i="82"/>
  <c r="I85" i="82"/>
  <c r="I86" i="82"/>
  <c r="I88" i="82"/>
  <c r="I87" i="82"/>
  <c r="I89" i="82"/>
  <c r="I90" i="82"/>
  <c r="I91" i="82"/>
  <c r="I92" i="82"/>
  <c r="I97" i="82"/>
  <c r="I93" i="82"/>
  <c r="I98" i="82"/>
  <c r="I94" i="82"/>
  <c r="I96" i="82"/>
  <c r="I101" i="82"/>
  <c r="I95" i="82"/>
  <c r="I99" i="82"/>
  <c r="I100" i="82"/>
  <c r="I111" i="82"/>
  <c r="I113" i="82"/>
  <c r="I117" i="82"/>
  <c r="I110" i="82"/>
  <c r="I108" i="82"/>
  <c r="I105" i="82"/>
  <c r="I119" i="82"/>
  <c r="I120" i="82"/>
  <c r="I121" i="82"/>
  <c r="I122" i="82"/>
  <c r="I107" i="82"/>
  <c r="I114" i="82"/>
  <c r="I123" i="82"/>
  <c r="I124" i="82"/>
  <c r="I125" i="82"/>
  <c r="I126" i="82"/>
  <c r="I127" i="82"/>
  <c r="I128" i="82"/>
  <c r="I129" i="82"/>
  <c r="I130" i="82"/>
  <c r="I131" i="82"/>
  <c r="I106" i="82"/>
  <c r="I109" i="82"/>
  <c r="I104" i="82"/>
  <c r="I112" i="82"/>
  <c r="I116" i="82"/>
  <c r="I118" i="82"/>
  <c r="I132" i="82"/>
  <c r="I133" i="82"/>
  <c r="I134" i="82"/>
  <c r="I135" i="82"/>
  <c r="I136" i="82"/>
  <c r="I137" i="82"/>
  <c r="I138" i="82"/>
  <c r="I139" i="82"/>
  <c r="I140" i="82"/>
  <c r="I141" i="82"/>
  <c r="I115" i="82"/>
  <c r="I148" i="82"/>
  <c r="I149" i="82"/>
  <c r="I150" i="82"/>
  <c r="I151" i="82"/>
  <c r="I152" i="82"/>
  <c r="I153" i="82"/>
  <c r="I154" i="82"/>
  <c r="I155" i="82"/>
  <c r="I156" i="82"/>
  <c r="I157" i="82"/>
  <c r="I158" i="82"/>
  <c r="I159" i="82"/>
  <c r="I160" i="82"/>
  <c r="I142" i="82"/>
  <c r="I147" i="82"/>
  <c r="I161" i="82"/>
  <c r="I162" i="82"/>
  <c r="I143" i="82"/>
  <c r="I163" i="82"/>
  <c r="I144" i="82"/>
  <c r="I146" i="82"/>
  <c r="I145" i="82"/>
  <c r="I170" i="82"/>
  <c r="I171" i="82"/>
  <c r="I172" i="82"/>
  <c r="I173" i="82"/>
  <c r="I174" i="82"/>
  <c r="I175" i="82"/>
  <c r="I176" i="82"/>
  <c r="I177" i="82"/>
  <c r="I178" i="82"/>
  <c r="I179" i="82"/>
  <c r="I180" i="82"/>
  <c r="I181" i="82"/>
  <c r="I182" i="82"/>
  <c r="I183" i="82"/>
  <c r="I169" i="82"/>
  <c r="I188" i="82"/>
  <c r="I187" i="82"/>
  <c r="I165" i="82"/>
  <c r="I167" i="82"/>
  <c r="I184" i="82"/>
  <c r="I185" i="82"/>
  <c r="I186" i="82"/>
  <c r="I164" i="82"/>
  <c r="I3" i="82"/>
  <c r="I166" i="82"/>
  <c r="I168" i="82"/>
  <c r="I189" i="82"/>
  <c r="I190" i="82"/>
  <c r="I191" i="82"/>
  <c r="I192" i="82"/>
  <c r="I193" i="82"/>
  <c r="BO192" i="82"/>
  <c r="BO188" i="82"/>
  <c r="BO184" i="82"/>
  <c r="BO180" i="82"/>
  <c r="BO176" i="82"/>
  <c r="BO172" i="82"/>
  <c r="BO168" i="82"/>
  <c r="BO164" i="82"/>
  <c r="BO160" i="82"/>
  <c r="BO156" i="82"/>
  <c r="BO152" i="82"/>
  <c r="BO148" i="82"/>
  <c r="BO144" i="82"/>
  <c r="BO140" i="82"/>
  <c r="BO136" i="82"/>
  <c r="BO132" i="82"/>
  <c r="BO128" i="82"/>
  <c r="BO124" i="82"/>
  <c r="BO120" i="82"/>
  <c r="BO116" i="82"/>
  <c r="BO112" i="82"/>
  <c r="BO108" i="82"/>
  <c r="BO104" i="82"/>
  <c r="BO100" i="82"/>
  <c r="BO96" i="82"/>
  <c r="BO92" i="82"/>
  <c r="BO88" i="82"/>
  <c r="BO84" i="82"/>
  <c r="BO80" i="82"/>
  <c r="BO76" i="82"/>
  <c r="BO72" i="82"/>
  <c r="BO68" i="82"/>
  <c r="BO64" i="82"/>
  <c r="BO60" i="82"/>
  <c r="BO56" i="82"/>
  <c r="BO52" i="82"/>
  <c r="BO48" i="82"/>
  <c r="BO44" i="82"/>
  <c r="BO40" i="82"/>
  <c r="BO36" i="82"/>
  <c r="BO32" i="82"/>
  <c r="BO28" i="82"/>
  <c r="BO24" i="82"/>
  <c r="BO20" i="82"/>
  <c r="BO16" i="82"/>
  <c r="BO12" i="82"/>
  <c r="BO8" i="82"/>
  <c r="BO4" i="82"/>
  <c r="BS4" i="82"/>
  <c r="BS6" i="82"/>
  <c r="BS12" i="82"/>
  <c r="BS14" i="82"/>
  <c r="BS15" i="82"/>
  <c r="BS16" i="82"/>
  <c r="BS17" i="82"/>
  <c r="BS18" i="82"/>
  <c r="BS19" i="82"/>
  <c r="BS20" i="82"/>
  <c r="BS11" i="82"/>
  <c r="BS8" i="82"/>
  <c r="BS5" i="82"/>
  <c r="BS7" i="82"/>
  <c r="BS9" i="82"/>
  <c r="BS10" i="82"/>
  <c r="BS13" i="82"/>
  <c r="BS21" i="82"/>
  <c r="BS22" i="82"/>
  <c r="BS23" i="82"/>
  <c r="BS24" i="82"/>
  <c r="BS25" i="82"/>
  <c r="BS26" i="82"/>
  <c r="BS27" i="82"/>
  <c r="BS28" i="82"/>
  <c r="BS29" i="82"/>
  <c r="BS30" i="82"/>
  <c r="BS31" i="82"/>
  <c r="BS32" i="82"/>
  <c r="BS35" i="82"/>
  <c r="BS34" i="82"/>
  <c r="BS33" i="82"/>
  <c r="BS36" i="82"/>
  <c r="BS37" i="82"/>
  <c r="BS38" i="82"/>
  <c r="BS39" i="82"/>
  <c r="BS45" i="82"/>
  <c r="BS46" i="82"/>
  <c r="BS47" i="82"/>
  <c r="BS48" i="82"/>
  <c r="BS49" i="82"/>
  <c r="BS50" i="82"/>
  <c r="BS51" i="82"/>
  <c r="BS52" i="82"/>
  <c r="BS53" i="82"/>
  <c r="BS54" i="82"/>
  <c r="BS42" i="82"/>
  <c r="BS43" i="82"/>
  <c r="BS41" i="82"/>
  <c r="BS40" i="82"/>
  <c r="BS55" i="82"/>
  <c r="BS57" i="82"/>
  <c r="BS58" i="82"/>
  <c r="BS59" i="82"/>
  <c r="BS60" i="82"/>
  <c r="BS61" i="82"/>
  <c r="BS62" i="82"/>
  <c r="BS63" i="82"/>
  <c r="BS64" i="82"/>
  <c r="BS65" i="82"/>
  <c r="BS66" i="82"/>
  <c r="BS67" i="82"/>
  <c r="BS68" i="82"/>
  <c r="BS69" i="82"/>
  <c r="BS70" i="82"/>
  <c r="BS71" i="82"/>
  <c r="BS72" i="82"/>
  <c r="BS44" i="82"/>
  <c r="BS73" i="82"/>
  <c r="BS74" i="82"/>
  <c r="BS75" i="82"/>
  <c r="BS76" i="82"/>
  <c r="BS77" i="82"/>
  <c r="BS78" i="82"/>
  <c r="BS79" i="82"/>
  <c r="BS80" i="82"/>
  <c r="BS83" i="82"/>
  <c r="BS88" i="82"/>
  <c r="BS89" i="82"/>
  <c r="BS90" i="82"/>
  <c r="BS91" i="82"/>
  <c r="BS85" i="82"/>
  <c r="BS87" i="82"/>
  <c r="BS92" i="82"/>
  <c r="BS93" i="82"/>
  <c r="BS94" i="82"/>
  <c r="BS95" i="82"/>
  <c r="BS96" i="82"/>
  <c r="BS97" i="82"/>
  <c r="BS99" i="82"/>
  <c r="BS84" i="82"/>
  <c r="BS100" i="82"/>
  <c r="BS81" i="82"/>
  <c r="BS86" i="82"/>
  <c r="BS102" i="82"/>
  <c r="BS104" i="82"/>
  <c r="BS105" i="82"/>
  <c r="BS106" i="82"/>
  <c r="BS107" i="82"/>
  <c r="BS108" i="82"/>
  <c r="BS109" i="82"/>
  <c r="BS110" i="82"/>
  <c r="BS111" i="82"/>
  <c r="BS112" i="82"/>
  <c r="BS113" i="82"/>
  <c r="BS115" i="82"/>
  <c r="BS116" i="82"/>
  <c r="BS117" i="82"/>
  <c r="BS103" i="82"/>
  <c r="BS122" i="82"/>
  <c r="BS123" i="82"/>
  <c r="BS124" i="82"/>
  <c r="BS125" i="82"/>
  <c r="BS126" i="82"/>
  <c r="BS127" i="82"/>
  <c r="BS128" i="82"/>
  <c r="BS129" i="82"/>
  <c r="BS130" i="82"/>
  <c r="BS82" i="82"/>
  <c r="BS119" i="82"/>
  <c r="BS131" i="82"/>
  <c r="BS132" i="82"/>
  <c r="BS133" i="82"/>
  <c r="BS135" i="82"/>
  <c r="BS137" i="82"/>
  <c r="BS138" i="82"/>
  <c r="BS140" i="82"/>
  <c r="BS120" i="82"/>
  <c r="BS118" i="82"/>
  <c r="BS142" i="82"/>
  <c r="BS143" i="82"/>
  <c r="BS145" i="82"/>
  <c r="BS144" i="82"/>
  <c r="BS146" i="82"/>
  <c r="BS149" i="82"/>
  <c r="BS150" i="82"/>
  <c r="BS151" i="82"/>
  <c r="BS152" i="82"/>
  <c r="BS153" i="82"/>
  <c r="BS154" i="82"/>
  <c r="BS155" i="82"/>
  <c r="BS141" i="82"/>
  <c r="BS156" i="82"/>
  <c r="BS157" i="82"/>
  <c r="BS158" i="82"/>
  <c r="BS159" i="82"/>
  <c r="BS160" i="82"/>
  <c r="BS163" i="82"/>
  <c r="BS164" i="82"/>
  <c r="BS165" i="82"/>
  <c r="BS166" i="82"/>
  <c r="BS167" i="82"/>
  <c r="BS168" i="82"/>
  <c r="BS169" i="82"/>
  <c r="BS170" i="82"/>
  <c r="BS171" i="82"/>
  <c r="BS172" i="82"/>
  <c r="BS173" i="82"/>
  <c r="BS174" i="82"/>
  <c r="BS175" i="82"/>
  <c r="BS176" i="82"/>
  <c r="BS177" i="82"/>
  <c r="BS178" i="82"/>
  <c r="BS179" i="82"/>
  <c r="BS180" i="82"/>
  <c r="BS181" i="82"/>
  <c r="BS182" i="82"/>
  <c r="BS183" i="82"/>
  <c r="BS161" i="82"/>
  <c r="BS187" i="82"/>
  <c r="BS188" i="82"/>
  <c r="BS190" i="82"/>
  <c r="BS191" i="82"/>
  <c r="BS192" i="82"/>
  <c r="BS193" i="82"/>
  <c r="BS3" i="82"/>
  <c r="BS186" i="82"/>
  <c r="BS184" i="82"/>
  <c r="BS185" i="82"/>
  <c r="AE6" i="82"/>
  <c r="AE8" i="82"/>
  <c r="AE9" i="82"/>
  <c r="AE15" i="82"/>
  <c r="AE17" i="82"/>
  <c r="AE19" i="82"/>
  <c r="AE20" i="82"/>
  <c r="AE22" i="82"/>
  <c r="AE23" i="82"/>
  <c r="AE28" i="82"/>
  <c r="AE29" i="82"/>
  <c r="AE31" i="82"/>
  <c r="AE32" i="82"/>
  <c r="AE33" i="82"/>
  <c r="AE34" i="82"/>
  <c r="AE35" i="82"/>
  <c r="AE25" i="82"/>
  <c r="AE36" i="82"/>
  <c r="AE37" i="82"/>
  <c r="AE38" i="82"/>
  <c r="AE39" i="82"/>
  <c r="AE40" i="82"/>
  <c r="AE41" i="82"/>
  <c r="AE42" i="82"/>
  <c r="AE43" i="82"/>
  <c r="AE45" i="82"/>
  <c r="AE48" i="82"/>
  <c r="AE49" i="82"/>
  <c r="AE51" i="82"/>
  <c r="AE52" i="82"/>
  <c r="AE53" i="82"/>
  <c r="AE54" i="82"/>
  <c r="AE55" i="82"/>
  <c r="AE63" i="82"/>
  <c r="AE64" i="82"/>
  <c r="AE65" i="82"/>
  <c r="AE66" i="82"/>
  <c r="AE67" i="82"/>
  <c r="AE68" i="82"/>
  <c r="AE69" i="82"/>
  <c r="AE70" i="82"/>
  <c r="AE71" i="82"/>
  <c r="AE72" i="82"/>
  <c r="AE58" i="82"/>
  <c r="AE60" i="82"/>
  <c r="AE59" i="82"/>
  <c r="AE74" i="82"/>
  <c r="AE75" i="82"/>
  <c r="AE76" i="82"/>
  <c r="AE78" i="82"/>
  <c r="AE79" i="82"/>
  <c r="AE80" i="82"/>
  <c r="AE73" i="82"/>
  <c r="AE85" i="82"/>
  <c r="AE87" i="82"/>
  <c r="AE89" i="82"/>
  <c r="AE94" i="82"/>
  <c r="AE95" i="82"/>
  <c r="AE81" i="82"/>
  <c r="AE98" i="82"/>
  <c r="AE97" i="82"/>
  <c r="AE104" i="82"/>
  <c r="AE105" i="82"/>
  <c r="AE107" i="82"/>
  <c r="AE108" i="82"/>
  <c r="AE111" i="82"/>
  <c r="AE113" i="82"/>
  <c r="AE115" i="82"/>
  <c r="AE116" i="82"/>
  <c r="AE99" i="82"/>
  <c r="AE117" i="82"/>
  <c r="AE118" i="82"/>
  <c r="AE119" i="82"/>
  <c r="AE120" i="82"/>
  <c r="AE121" i="82"/>
  <c r="AE123" i="82"/>
  <c r="AE126" i="82"/>
  <c r="AE127" i="82"/>
  <c r="AE128" i="82"/>
  <c r="AE129" i="82"/>
  <c r="AE132" i="82"/>
  <c r="AE134" i="82"/>
  <c r="AE135" i="82"/>
  <c r="AE137" i="82"/>
  <c r="AE138" i="82"/>
  <c r="AE139" i="82"/>
  <c r="AE140" i="82"/>
  <c r="AE141" i="82"/>
  <c r="AE143" i="82"/>
  <c r="AE145" i="82"/>
  <c r="AE147" i="82"/>
  <c r="AE161" i="82"/>
  <c r="AE162" i="82"/>
  <c r="AE130" i="82"/>
  <c r="AE150" i="82"/>
  <c r="AE151" i="82"/>
  <c r="AE152" i="82"/>
  <c r="AE153" i="82"/>
  <c r="AE155" i="82"/>
  <c r="AE158" i="82"/>
  <c r="AE165" i="82"/>
  <c r="AE166" i="82"/>
  <c r="AE167" i="82"/>
  <c r="AE169" i="82"/>
  <c r="AE160" i="82"/>
  <c r="AE170" i="82"/>
  <c r="AE171" i="82"/>
  <c r="AE172" i="82"/>
  <c r="AE173" i="82"/>
  <c r="AE174" i="82"/>
  <c r="AE176" i="82"/>
  <c r="AE177" i="82"/>
  <c r="AE178" i="82"/>
  <c r="AE163" i="82"/>
  <c r="AE182" i="82"/>
  <c r="AE187" i="82"/>
  <c r="AE3" i="82"/>
  <c r="AE181" i="82"/>
  <c r="AE189" i="82"/>
  <c r="AE190" i="82"/>
  <c r="AE191" i="82"/>
  <c r="AE192" i="82"/>
  <c r="AE193" i="82"/>
  <c r="BT4" i="82"/>
  <c r="BT5" i="82"/>
  <c r="BT6" i="82"/>
  <c r="BT7" i="82"/>
  <c r="BT8" i="82"/>
  <c r="BT9" i="82"/>
  <c r="BT10" i="82"/>
  <c r="BT11" i="82"/>
  <c r="BT12" i="82"/>
  <c r="BT13" i="82"/>
  <c r="BT14" i="82"/>
  <c r="BT15" i="82"/>
  <c r="BT16" i="82"/>
  <c r="BT19" i="82"/>
  <c r="BT17" i="82"/>
  <c r="BT18" i="82"/>
  <c r="BT21" i="82"/>
  <c r="BT22" i="82"/>
  <c r="BT23" i="82"/>
  <c r="BT24" i="82"/>
  <c r="BT25" i="82"/>
  <c r="BT28" i="82"/>
  <c r="BT29" i="82"/>
  <c r="BT30" i="82"/>
  <c r="BT31" i="82"/>
  <c r="BT34" i="82"/>
  <c r="BT27" i="82"/>
  <c r="BT35" i="82"/>
  <c r="BT26" i="82"/>
  <c r="BT20" i="82"/>
  <c r="BT33" i="82"/>
  <c r="BT40" i="82"/>
  <c r="BT44" i="82"/>
  <c r="BT32" i="82"/>
  <c r="BT39" i="82"/>
  <c r="BT45" i="82"/>
  <c r="BT46" i="82"/>
  <c r="BT47" i="82"/>
  <c r="BT48" i="82"/>
  <c r="BT49" i="82"/>
  <c r="BT50" i="82"/>
  <c r="BT42" i="82"/>
  <c r="BT43" i="82"/>
  <c r="BT37" i="82"/>
  <c r="BT41" i="82"/>
  <c r="BT36" i="82"/>
  <c r="BT52" i="82"/>
  <c r="BT55" i="82"/>
  <c r="BT54" i="82"/>
  <c r="BT56" i="82"/>
  <c r="BT57" i="82"/>
  <c r="BT58" i="82"/>
  <c r="BT59" i="82"/>
  <c r="BT60" i="82"/>
  <c r="BT61" i="82"/>
  <c r="BT53" i="82"/>
  <c r="BT62" i="82"/>
  <c r="BT63" i="82"/>
  <c r="BT64" i="82"/>
  <c r="BT65" i="82"/>
  <c r="BT66" i="82"/>
  <c r="BT67" i="82"/>
  <c r="BT68" i="82"/>
  <c r="BT69" i="82"/>
  <c r="BT70" i="82"/>
  <c r="BT71" i="82"/>
  <c r="BT38" i="82"/>
  <c r="BT73" i="82"/>
  <c r="BT74" i="82"/>
  <c r="BT75" i="82"/>
  <c r="BT76" i="82"/>
  <c r="BT77" i="82"/>
  <c r="BT78" i="82"/>
  <c r="BT79" i="82"/>
  <c r="BT80" i="82"/>
  <c r="BT81" i="82"/>
  <c r="BT82" i="82"/>
  <c r="BT83" i="82"/>
  <c r="BT84" i="82"/>
  <c r="BT85" i="82"/>
  <c r="BT86" i="82"/>
  <c r="BT87" i="82"/>
  <c r="BT72" i="82"/>
  <c r="BT51" i="82"/>
  <c r="BT88" i="82"/>
  <c r="BT89" i="82"/>
  <c r="BT90" i="82"/>
  <c r="BT91" i="82"/>
  <c r="BT92" i="82"/>
  <c r="BT93" i="82"/>
  <c r="BT94" i="82"/>
  <c r="BT95" i="82"/>
  <c r="BT96" i="82"/>
  <c r="BT97" i="82"/>
  <c r="BT98" i="82"/>
  <c r="BT99" i="82"/>
  <c r="BT102" i="82"/>
  <c r="BT104" i="82"/>
  <c r="BT105" i="82"/>
  <c r="BT106" i="82"/>
  <c r="BT107" i="82"/>
  <c r="BT108" i="82"/>
  <c r="BT109" i="82"/>
  <c r="BT110" i="82"/>
  <c r="BT111" i="82"/>
  <c r="BT112" i="82"/>
  <c r="BT103" i="82"/>
  <c r="BT114" i="82"/>
  <c r="BT118" i="82"/>
  <c r="BT119" i="82"/>
  <c r="BT120" i="82"/>
  <c r="BT121" i="82"/>
  <c r="BT122" i="82"/>
  <c r="BT123" i="82"/>
  <c r="BT124" i="82"/>
  <c r="BT125" i="82"/>
  <c r="BT126" i="82"/>
  <c r="BT127" i="82"/>
  <c r="BT128" i="82"/>
  <c r="BT129" i="82"/>
  <c r="BT130" i="82"/>
  <c r="BT113" i="82"/>
  <c r="BT117" i="82"/>
  <c r="BT100" i="82"/>
  <c r="BT131" i="82"/>
  <c r="BT132" i="82"/>
  <c r="BT133" i="82"/>
  <c r="BT134" i="82"/>
  <c r="BT135" i="82"/>
  <c r="BT136" i="82"/>
  <c r="BT137" i="82"/>
  <c r="BT138" i="82"/>
  <c r="BT139" i="82"/>
  <c r="BT140" i="82"/>
  <c r="BT141" i="82"/>
  <c r="BT142" i="82"/>
  <c r="BT143" i="82"/>
  <c r="BT144" i="82"/>
  <c r="BT145" i="82"/>
  <c r="BT146" i="82"/>
  <c r="BT115" i="82"/>
  <c r="BT116" i="82"/>
  <c r="BT161" i="82"/>
  <c r="BT162" i="82"/>
  <c r="BT147" i="82"/>
  <c r="BT148" i="82"/>
  <c r="BT149" i="82"/>
  <c r="BT150" i="82"/>
  <c r="BT151" i="82"/>
  <c r="BT152" i="82"/>
  <c r="BT153" i="82"/>
  <c r="BT154" i="82"/>
  <c r="BT155" i="82"/>
  <c r="BT156" i="82"/>
  <c r="BT157" i="82"/>
  <c r="BT158" i="82"/>
  <c r="BT159" i="82"/>
  <c r="BT160" i="82"/>
  <c r="BT163" i="82"/>
  <c r="BT164" i="82"/>
  <c r="BT165" i="82"/>
  <c r="BT166" i="82"/>
  <c r="BT167" i="82"/>
  <c r="BT168" i="82"/>
  <c r="BT169" i="82"/>
  <c r="BT170" i="82"/>
  <c r="BT171" i="82"/>
  <c r="BT172" i="82"/>
  <c r="BT173" i="82"/>
  <c r="BT174" i="82"/>
  <c r="BT175" i="82"/>
  <c r="BT176" i="82"/>
  <c r="BT177" i="82"/>
  <c r="BT178" i="82"/>
  <c r="BT179" i="82"/>
  <c r="BT180" i="82"/>
  <c r="BT181" i="82"/>
  <c r="BT182" i="82"/>
  <c r="BT187" i="82"/>
  <c r="BT188" i="82"/>
  <c r="BT189" i="82"/>
  <c r="BT190" i="82"/>
  <c r="BT191" i="82"/>
  <c r="BT192" i="82"/>
  <c r="BT193" i="82"/>
  <c r="BT3" i="82"/>
  <c r="BT186" i="82"/>
  <c r="BT184" i="82"/>
  <c r="BT185" i="82"/>
  <c r="BT183" i="82"/>
  <c r="BL4" i="82"/>
  <c r="BL5" i="82"/>
  <c r="BL6" i="82"/>
  <c r="BL7" i="82"/>
  <c r="BL8" i="82"/>
  <c r="BL9" i="82"/>
  <c r="BL10" i="82"/>
  <c r="BL13" i="82"/>
  <c r="BL14" i="82"/>
  <c r="BL15" i="82"/>
  <c r="BL16" i="82"/>
  <c r="BL17" i="82"/>
  <c r="BL18" i="82"/>
  <c r="BL19" i="82"/>
  <c r="BL20" i="82"/>
  <c r="BL12" i="82"/>
  <c r="BL11" i="82"/>
  <c r="BL21" i="82"/>
  <c r="BL22" i="82"/>
  <c r="BL23" i="82"/>
  <c r="BL25" i="82"/>
  <c r="BL27" i="82"/>
  <c r="BL26" i="82"/>
  <c r="BL28" i="82"/>
  <c r="BL29" i="82"/>
  <c r="BL30" i="82"/>
  <c r="BL31" i="82"/>
  <c r="BL32" i="82"/>
  <c r="BL33" i="82"/>
  <c r="BL34" i="82"/>
  <c r="BL24" i="82"/>
  <c r="BL35" i="82"/>
  <c r="BL36" i="82"/>
  <c r="BL37" i="82"/>
  <c r="BL38" i="82"/>
  <c r="BL39" i="82"/>
  <c r="BL40" i="82"/>
  <c r="BL41" i="82"/>
  <c r="BL42" i="82"/>
  <c r="BL43" i="82"/>
  <c r="BL44" i="82"/>
  <c r="BL45" i="82"/>
  <c r="BL46" i="82"/>
  <c r="BL47" i="82"/>
  <c r="BL48" i="82"/>
  <c r="BL49" i="82"/>
  <c r="BL50" i="82"/>
  <c r="BL51" i="82"/>
  <c r="BL52" i="82"/>
  <c r="BL53" i="82"/>
  <c r="BL54" i="82"/>
  <c r="BL55" i="82"/>
  <c r="BL56" i="82"/>
  <c r="BL58" i="82"/>
  <c r="BL60" i="82"/>
  <c r="BL61" i="82"/>
  <c r="BL62" i="82"/>
  <c r="BL63" i="82"/>
  <c r="BL64" i="82"/>
  <c r="BL65" i="82"/>
  <c r="BL66" i="82"/>
  <c r="BL67" i="82"/>
  <c r="BL68" i="82"/>
  <c r="BL69" i="82"/>
  <c r="BL70" i="82"/>
  <c r="BL71" i="82"/>
  <c r="BL72" i="82"/>
  <c r="BL59" i="82"/>
  <c r="BL57" i="82"/>
  <c r="BL73" i="82"/>
  <c r="BL74" i="82"/>
  <c r="BL75" i="82"/>
  <c r="BL76" i="82"/>
  <c r="BL77" i="82"/>
  <c r="BL78" i="82"/>
  <c r="BL79" i="82"/>
  <c r="BL80" i="82"/>
  <c r="BL86" i="82"/>
  <c r="BL84" i="82"/>
  <c r="BL81" i="82"/>
  <c r="BL88" i="82"/>
  <c r="BL89" i="82"/>
  <c r="BL90" i="82"/>
  <c r="BL82" i="82"/>
  <c r="BL91" i="82"/>
  <c r="BL92" i="82"/>
  <c r="BL93" i="82"/>
  <c r="BL94" i="82"/>
  <c r="BL95" i="82"/>
  <c r="BL83" i="82"/>
  <c r="BL100" i="82"/>
  <c r="BL96" i="82"/>
  <c r="BL97" i="82"/>
  <c r="BL104" i="82"/>
  <c r="BL105" i="82"/>
  <c r="BL106" i="82"/>
  <c r="BL107" i="82"/>
  <c r="BL108" i="82"/>
  <c r="BL109" i="82"/>
  <c r="BL110" i="82"/>
  <c r="BL111" i="82"/>
  <c r="BL112" i="82"/>
  <c r="BL113" i="82"/>
  <c r="BL114" i="82"/>
  <c r="BL115" i="82"/>
  <c r="BL99" i="82"/>
  <c r="BL98" i="82"/>
  <c r="BL117" i="82"/>
  <c r="BL87" i="82"/>
  <c r="BL118" i="82"/>
  <c r="BL119" i="82"/>
  <c r="BL120" i="82"/>
  <c r="BL121" i="82"/>
  <c r="BL85" i="82"/>
  <c r="BL116" i="82"/>
  <c r="BL122" i="82"/>
  <c r="BL123" i="82"/>
  <c r="BL124" i="82"/>
  <c r="BL125" i="82"/>
  <c r="BL126" i="82"/>
  <c r="BL127" i="82"/>
  <c r="BL128" i="82"/>
  <c r="BL129" i="82"/>
  <c r="BL101" i="82"/>
  <c r="BL103" i="82"/>
  <c r="BL102" i="82"/>
  <c r="BL130" i="82"/>
  <c r="BL131" i="82"/>
  <c r="BL132" i="82"/>
  <c r="BL133" i="82"/>
  <c r="BL134" i="82"/>
  <c r="BL135" i="82"/>
  <c r="BL136" i="82"/>
  <c r="BL137" i="82"/>
  <c r="BL138" i="82"/>
  <c r="BL139" i="82"/>
  <c r="BL140" i="82"/>
  <c r="BL141" i="82"/>
  <c r="BL142" i="82"/>
  <c r="BL143" i="82"/>
  <c r="BL144" i="82"/>
  <c r="BL145" i="82"/>
  <c r="BL146" i="82"/>
  <c r="BL160" i="82"/>
  <c r="BL161" i="82"/>
  <c r="BL162" i="82"/>
  <c r="BL147" i="82"/>
  <c r="BL148" i="82"/>
  <c r="BL149" i="82"/>
  <c r="BL150" i="82"/>
  <c r="BL151" i="82"/>
  <c r="BL152" i="82"/>
  <c r="BL153" i="82"/>
  <c r="BL154" i="82"/>
  <c r="BL155" i="82"/>
  <c r="BL157" i="82"/>
  <c r="BL158" i="82"/>
  <c r="BL156" i="82"/>
  <c r="BL163" i="82"/>
  <c r="BL164" i="82"/>
  <c r="BL165" i="82"/>
  <c r="BL166" i="82"/>
  <c r="BL167" i="82"/>
  <c r="BL168" i="82"/>
  <c r="BL169" i="82"/>
  <c r="BL170" i="82"/>
  <c r="BL171" i="82"/>
  <c r="BL172" i="82"/>
  <c r="BL173" i="82"/>
  <c r="BL174" i="82"/>
  <c r="BL175" i="82"/>
  <c r="BL176" i="82"/>
  <c r="BL177" i="82"/>
  <c r="BL178" i="82"/>
  <c r="BL179" i="82"/>
  <c r="BL180" i="82"/>
  <c r="BL181" i="82"/>
  <c r="BL185" i="82"/>
  <c r="BL183" i="82"/>
  <c r="BL3" i="82"/>
  <c r="BL192" i="82"/>
  <c r="BL193" i="82"/>
  <c r="BL186" i="82"/>
  <c r="BL188" i="82"/>
  <c r="BL189" i="82"/>
  <c r="BL190" i="82"/>
  <c r="BL191" i="82"/>
  <c r="BL159" i="82"/>
  <c r="BL182" i="82"/>
  <c r="BL187" i="82"/>
  <c r="BL184" i="82"/>
  <c r="BD12" i="82"/>
  <c r="BD15" i="82"/>
  <c r="BD23" i="82"/>
  <c r="BD29" i="82"/>
  <c r="BD28" i="82"/>
  <c r="BD74" i="82"/>
  <c r="BD100" i="82"/>
  <c r="BD3" i="82"/>
  <c r="BD191" i="82"/>
  <c r="AV4" i="82"/>
  <c r="AV5" i="82"/>
  <c r="AV6" i="82"/>
  <c r="AV8" i="82"/>
  <c r="AV9" i="82"/>
  <c r="AV10" i="82"/>
  <c r="AV13" i="82"/>
  <c r="AV11" i="82"/>
  <c r="AV14" i="82"/>
  <c r="AV15" i="82"/>
  <c r="AV16" i="82"/>
  <c r="AV17" i="82"/>
  <c r="AV19" i="82"/>
  <c r="AV20" i="82"/>
  <c r="AV22" i="82"/>
  <c r="AV12" i="82"/>
  <c r="AV25" i="82"/>
  <c r="AV27" i="82"/>
  <c r="AV29" i="82"/>
  <c r="AV30" i="82"/>
  <c r="AV31" i="82"/>
  <c r="AV32" i="82"/>
  <c r="AV34" i="82"/>
  <c r="AV24" i="82"/>
  <c r="AV28" i="82"/>
  <c r="AV35" i="82"/>
  <c r="AV36" i="82"/>
  <c r="AV39" i="82"/>
  <c r="AV40" i="82"/>
  <c r="AV41" i="82"/>
  <c r="AV42" i="82"/>
  <c r="AV43" i="82"/>
  <c r="AV45" i="82"/>
  <c r="AV46" i="82"/>
  <c r="AV47" i="82"/>
  <c r="AV48" i="82"/>
  <c r="AV49" i="82"/>
  <c r="AV51" i="82"/>
  <c r="AV52" i="82"/>
  <c r="AV53" i="82"/>
  <c r="AV54" i="82"/>
  <c r="AV55" i="82"/>
  <c r="AV56" i="82"/>
  <c r="AV57" i="82"/>
  <c r="AV58" i="82"/>
  <c r="AV63" i="82"/>
  <c r="AV64" i="82"/>
  <c r="AV65" i="82"/>
  <c r="AV67" i="82"/>
  <c r="AV68" i="82"/>
  <c r="AV70" i="82"/>
  <c r="AV71" i="82"/>
  <c r="AV72" i="82"/>
  <c r="AV62" i="82"/>
  <c r="AV59" i="82"/>
  <c r="AV73" i="82"/>
  <c r="AV74" i="82"/>
  <c r="AV75" i="82"/>
  <c r="AV76" i="82"/>
  <c r="AV78" i="82"/>
  <c r="AV79" i="82"/>
  <c r="AV80" i="82"/>
  <c r="AV84" i="82"/>
  <c r="AV85" i="82"/>
  <c r="AV89" i="82"/>
  <c r="AV86" i="82"/>
  <c r="AV93" i="82"/>
  <c r="AV94" i="82"/>
  <c r="AV88" i="82"/>
  <c r="AV98" i="82"/>
  <c r="AV103" i="82"/>
  <c r="AV97" i="82"/>
  <c r="AV102" i="82"/>
  <c r="AV104" i="82"/>
  <c r="AV105" i="82"/>
  <c r="AV106" i="82"/>
  <c r="AV108" i="82"/>
  <c r="AV111" i="82"/>
  <c r="AV113" i="82"/>
  <c r="AV115" i="82"/>
  <c r="AV116" i="82"/>
  <c r="AV99" i="82"/>
  <c r="AV118" i="82"/>
  <c r="AV119" i="82"/>
  <c r="AV120" i="82"/>
  <c r="AV121" i="82"/>
  <c r="AV123" i="82"/>
  <c r="AV124" i="82"/>
  <c r="AV126" i="82"/>
  <c r="AV127" i="82"/>
  <c r="AV129" i="82"/>
  <c r="AV117" i="82"/>
  <c r="AV132" i="82"/>
  <c r="AV135" i="82"/>
  <c r="AV136" i="82"/>
  <c r="AV137" i="82"/>
  <c r="AV138" i="82"/>
  <c r="AV139" i="82"/>
  <c r="AV141" i="82"/>
  <c r="AV142" i="82"/>
  <c r="AV143" i="82"/>
  <c r="AV144" i="82"/>
  <c r="AV145" i="82"/>
  <c r="AV160" i="82"/>
  <c r="AV161" i="82"/>
  <c r="AV162" i="82"/>
  <c r="AV152" i="82"/>
  <c r="AV153" i="82"/>
  <c r="AV155" i="82"/>
  <c r="AV163" i="82"/>
  <c r="AV164" i="82"/>
  <c r="AV165" i="82"/>
  <c r="AV166" i="82"/>
  <c r="AV170" i="82"/>
  <c r="AV171" i="82"/>
  <c r="AV174" i="82"/>
  <c r="AV176" i="82"/>
  <c r="AV177" i="82"/>
  <c r="AV156" i="82"/>
  <c r="AV157" i="82"/>
  <c r="AV181" i="82"/>
  <c r="AV193" i="82"/>
  <c r="AV158" i="82"/>
  <c r="AV187" i="82"/>
  <c r="AV192" i="82"/>
  <c r="AV186" i="82"/>
  <c r="AV182" i="82"/>
  <c r="AN4" i="82"/>
  <c r="AN5" i="82"/>
  <c r="AN6" i="82"/>
  <c r="AN7" i="82"/>
  <c r="AN8" i="82"/>
  <c r="AN9" i="82"/>
  <c r="AN10" i="82"/>
  <c r="AN11" i="82"/>
  <c r="AN12" i="82"/>
  <c r="AN13" i="82"/>
  <c r="AN14" i="82"/>
  <c r="AN15" i="82"/>
  <c r="AN16" i="82"/>
  <c r="AN17" i="82"/>
  <c r="AN18" i="82"/>
  <c r="AN19" i="82"/>
  <c r="AN20" i="82"/>
  <c r="AN27" i="82"/>
  <c r="AN28" i="82"/>
  <c r="AN25" i="82"/>
  <c r="AN23" i="82"/>
  <c r="AN29" i="82"/>
  <c r="AN30" i="82"/>
  <c r="AN31" i="82"/>
  <c r="AN32" i="82"/>
  <c r="AN33" i="82"/>
  <c r="AN34" i="82"/>
  <c r="AN21" i="82"/>
  <c r="AN24" i="82"/>
  <c r="AN26" i="82"/>
  <c r="AN36" i="82"/>
  <c r="AN37" i="82"/>
  <c r="AN38" i="82"/>
  <c r="AN39" i="82"/>
  <c r="AN40" i="82"/>
  <c r="AN41" i="82"/>
  <c r="AN42" i="82"/>
  <c r="AN35" i="82"/>
  <c r="AN22" i="82"/>
  <c r="AN43" i="82"/>
  <c r="AN44" i="82"/>
  <c r="AN45" i="82"/>
  <c r="AN46" i="82"/>
  <c r="AN47" i="82"/>
  <c r="AN48" i="82"/>
  <c r="AN49" i="82"/>
  <c r="AN50" i="82"/>
  <c r="AN51" i="82"/>
  <c r="AN52" i="82"/>
  <c r="AN53" i="82"/>
  <c r="AN54" i="82"/>
  <c r="AN55" i="82"/>
  <c r="AN56" i="82"/>
  <c r="AN60" i="82"/>
  <c r="AN57" i="82"/>
  <c r="AN59" i="82"/>
  <c r="AN63" i="82"/>
  <c r="AN64" i="82"/>
  <c r="AN65" i="82"/>
  <c r="AN66" i="82"/>
  <c r="AN67" i="82"/>
  <c r="AN68" i="82"/>
  <c r="AN69" i="82"/>
  <c r="AN70" i="82"/>
  <c r="AN71" i="82"/>
  <c r="AN58" i="82"/>
  <c r="AN73" i="82"/>
  <c r="AN74" i="82"/>
  <c r="AN75" i="82"/>
  <c r="AN76" i="82"/>
  <c r="AN77" i="82"/>
  <c r="AN78" i="82"/>
  <c r="AN79" i="82"/>
  <c r="AN80" i="82"/>
  <c r="AN81" i="82"/>
  <c r="AN82" i="82"/>
  <c r="AN83" i="82"/>
  <c r="AN84" i="82"/>
  <c r="AN85" i="82"/>
  <c r="AN86" i="82"/>
  <c r="AN87" i="82"/>
  <c r="AN61" i="82"/>
  <c r="AN72" i="82"/>
  <c r="AN88" i="82"/>
  <c r="AN89" i="82"/>
  <c r="AN90" i="82"/>
  <c r="AN91" i="82"/>
  <c r="AN62" i="82"/>
  <c r="AN92" i="82"/>
  <c r="AN93" i="82"/>
  <c r="AN94" i="82"/>
  <c r="AN95" i="82"/>
  <c r="AN96" i="82"/>
  <c r="AN97" i="82"/>
  <c r="AN98" i="82"/>
  <c r="AN99" i="82"/>
  <c r="AN100" i="82"/>
  <c r="AN102" i="82"/>
  <c r="AN101" i="82"/>
  <c r="AN103" i="82"/>
  <c r="AN104" i="82"/>
  <c r="AN105" i="82"/>
  <c r="AN106" i="82"/>
  <c r="AN107" i="82"/>
  <c r="AN108" i="82"/>
  <c r="AN109" i="82"/>
  <c r="AN110" i="82"/>
  <c r="AN113" i="82"/>
  <c r="AN114" i="82"/>
  <c r="AN116" i="82"/>
  <c r="AN118" i="82"/>
  <c r="AN119" i="82"/>
  <c r="AN120" i="82"/>
  <c r="AN121" i="82"/>
  <c r="AN122" i="82"/>
  <c r="AN112" i="82"/>
  <c r="AN115" i="82"/>
  <c r="AN123" i="82"/>
  <c r="AN124" i="82"/>
  <c r="AN125" i="82"/>
  <c r="AN126" i="82"/>
  <c r="AN127" i="82"/>
  <c r="AN128" i="82"/>
  <c r="AN129" i="82"/>
  <c r="AN130" i="82"/>
  <c r="AN131" i="82"/>
  <c r="AN111" i="82"/>
  <c r="AN132" i="82"/>
  <c r="AN133" i="82"/>
  <c r="AN134" i="82"/>
  <c r="AN135" i="82"/>
  <c r="AN136" i="82"/>
  <c r="AN137" i="82"/>
  <c r="AN138" i="82"/>
  <c r="AN139" i="82"/>
  <c r="AN140" i="82"/>
  <c r="AN141" i="82"/>
  <c r="AN142" i="82"/>
  <c r="AN143" i="82"/>
  <c r="AN144" i="82"/>
  <c r="AN145" i="82"/>
  <c r="AN117" i="82"/>
  <c r="AN147" i="82"/>
  <c r="AN157" i="82"/>
  <c r="AN158" i="82"/>
  <c r="AN159" i="82"/>
  <c r="AN160" i="82"/>
  <c r="AN161" i="82"/>
  <c r="AN162" i="82"/>
  <c r="AN146" i="82"/>
  <c r="AN148" i="82"/>
  <c r="AN152" i="82"/>
  <c r="AN154" i="82"/>
  <c r="AN151" i="82"/>
  <c r="AN150" i="82"/>
  <c r="AN153" i="82"/>
  <c r="AN156" i="82"/>
  <c r="AN149" i="82"/>
  <c r="AN163" i="82"/>
  <c r="AN164" i="82"/>
  <c r="AN165" i="82"/>
  <c r="AN166" i="82"/>
  <c r="AN167" i="82"/>
  <c r="AN168" i="82"/>
  <c r="AN169" i="82"/>
  <c r="AN184" i="82"/>
  <c r="AN185" i="82"/>
  <c r="AN186" i="82"/>
  <c r="AN187" i="82"/>
  <c r="AN188" i="82"/>
  <c r="AN172" i="82"/>
  <c r="AN174" i="82"/>
  <c r="AN178" i="82"/>
  <c r="AN3" i="82"/>
  <c r="AN170" i="82"/>
  <c r="AN173" i="82"/>
  <c r="AN177" i="82"/>
  <c r="AN180" i="82"/>
  <c r="AN193" i="82"/>
  <c r="AN182" i="82"/>
  <c r="AN183" i="82"/>
  <c r="AN189" i="82"/>
  <c r="AN190" i="82"/>
  <c r="AN191" i="82"/>
  <c r="AN192" i="82"/>
  <c r="AN171" i="82"/>
  <c r="AN176" i="82"/>
  <c r="AN179" i="82"/>
  <c r="AN155" i="82"/>
  <c r="AN175" i="82"/>
  <c r="AN181" i="82"/>
  <c r="AF4" i="82"/>
  <c r="AF5" i="82"/>
  <c r="AF6" i="82"/>
  <c r="AF7" i="82"/>
  <c r="AF8" i="82"/>
  <c r="AF9" i="82"/>
  <c r="AF10" i="82"/>
  <c r="AF11" i="82"/>
  <c r="AF12" i="82"/>
  <c r="AF13" i="82"/>
  <c r="AF14" i="82"/>
  <c r="AF15" i="82"/>
  <c r="AF16" i="82"/>
  <c r="AF17" i="82"/>
  <c r="AF18" i="82"/>
  <c r="AF19" i="82"/>
  <c r="AF20" i="82"/>
  <c r="AF27" i="82"/>
  <c r="AF28" i="82"/>
  <c r="AF24" i="82"/>
  <c r="AF23" i="82"/>
  <c r="AF26" i="82"/>
  <c r="AF21" i="82"/>
  <c r="AF29" i="82"/>
  <c r="AF30" i="82"/>
  <c r="AF31" i="82"/>
  <c r="AF32" i="82"/>
  <c r="AF33" i="82"/>
  <c r="AF34" i="82"/>
  <c r="AF25" i="82"/>
  <c r="AF22" i="82"/>
  <c r="AF36" i="82"/>
  <c r="AF37" i="82"/>
  <c r="AF38" i="82"/>
  <c r="AF39" i="82"/>
  <c r="AF40" i="82"/>
  <c r="AF41" i="82"/>
  <c r="AF42" i="82"/>
  <c r="AF35" i="82"/>
  <c r="AF44" i="82"/>
  <c r="AF45" i="82"/>
  <c r="AF46" i="82"/>
  <c r="AF47" i="82"/>
  <c r="AF48" i="82"/>
  <c r="AF49" i="82"/>
  <c r="AF50" i="82"/>
  <c r="AF51" i="82"/>
  <c r="AF52" i="82"/>
  <c r="AF53" i="82"/>
  <c r="AF54" i="82"/>
  <c r="AF55" i="82"/>
  <c r="AF43" i="82"/>
  <c r="AF56" i="82"/>
  <c r="AF59" i="82"/>
  <c r="AF61" i="82"/>
  <c r="AF62" i="82"/>
  <c r="AF63" i="82"/>
  <c r="AF64" i="82"/>
  <c r="AF65" i="82"/>
  <c r="AF66" i="82"/>
  <c r="AF67" i="82"/>
  <c r="AF68" i="82"/>
  <c r="AF69" i="82"/>
  <c r="AF70" i="82"/>
  <c r="AF71" i="82"/>
  <c r="AF58" i="82"/>
  <c r="AF60" i="82"/>
  <c r="AF72" i="82"/>
  <c r="AF74" i="82"/>
  <c r="AF75" i="82"/>
  <c r="AF76" i="82"/>
  <c r="AF77" i="82"/>
  <c r="AF78" i="82"/>
  <c r="AF79" i="82"/>
  <c r="AF80" i="82"/>
  <c r="AF81" i="82"/>
  <c r="AF82" i="82"/>
  <c r="AF83" i="82"/>
  <c r="AF84" i="82"/>
  <c r="AF85" i="82"/>
  <c r="AF86" i="82"/>
  <c r="AF87" i="82"/>
  <c r="AF57" i="82"/>
  <c r="AF73" i="82"/>
  <c r="AF88" i="82"/>
  <c r="AF89" i="82"/>
  <c r="AF90" i="82"/>
  <c r="AF91" i="82"/>
  <c r="AF92" i="82"/>
  <c r="AF93" i="82"/>
  <c r="AF94" i="82"/>
  <c r="AF95" i="82"/>
  <c r="AF96" i="82"/>
  <c r="AF97" i="82"/>
  <c r="AF98" i="82"/>
  <c r="AF99" i="82"/>
  <c r="AF100" i="82"/>
  <c r="AF103" i="82"/>
  <c r="AF102" i="82"/>
  <c r="AF101" i="82"/>
  <c r="AF104" i="82"/>
  <c r="AF105" i="82"/>
  <c r="AF106" i="82"/>
  <c r="AF107" i="82"/>
  <c r="AF108" i="82"/>
  <c r="AF109" i="82"/>
  <c r="AF110" i="82"/>
  <c r="AF111" i="82"/>
  <c r="AF117" i="82"/>
  <c r="AF118" i="82"/>
  <c r="AF119" i="82"/>
  <c r="AF120" i="82"/>
  <c r="AF121" i="82"/>
  <c r="AF122" i="82"/>
  <c r="AF123" i="82"/>
  <c r="AF124" i="82"/>
  <c r="AF125" i="82"/>
  <c r="AF126" i="82"/>
  <c r="AF127" i="82"/>
  <c r="AF128" i="82"/>
  <c r="AF129" i="82"/>
  <c r="AF130" i="82"/>
  <c r="AF131" i="82"/>
  <c r="AF113" i="82"/>
  <c r="AF114" i="82"/>
  <c r="AF116" i="82"/>
  <c r="AF115" i="82"/>
  <c r="AF112" i="82"/>
  <c r="AF132" i="82"/>
  <c r="AF133" i="82"/>
  <c r="AF134" i="82"/>
  <c r="AF135" i="82"/>
  <c r="AF136" i="82"/>
  <c r="AF137" i="82"/>
  <c r="AF138" i="82"/>
  <c r="AF139" i="82"/>
  <c r="AF140" i="82"/>
  <c r="AF141" i="82"/>
  <c r="AF142" i="82"/>
  <c r="AF143" i="82"/>
  <c r="AF144" i="82"/>
  <c r="AF145" i="82"/>
  <c r="AF157" i="82"/>
  <c r="AF158" i="82"/>
  <c r="AF159" i="82"/>
  <c r="AF160" i="82"/>
  <c r="AF147" i="82"/>
  <c r="AF161" i="82"/>
  <c r="AF162" i="82"/>
  <c r="AF146" i="82"/>
  <c r="AF150" i="82"/>
  <c r="AF153" i="82"/>
  <c r="AF156" i="82"/>
  <c r="AF149" i="82"/>
  <c r="AF155" i="82"/>
  <c r="AF164" i="82"/>
  <c r="AF165" i="82"/>
  <c r="AF166" i="82"/>
  <c r="AF167" i="82"/>
  <c r="AF168" i="82"/>
  <c r="AF169" i="82"/>
  <c r="AF151" i="82"/>
  <c r="AF152" i="82"/>
  <c r="AF163" i="82"/>
  <c r="AF184" i="82"/>
  <c r="AF185" i="82"/>
  <c r="AF186" i="82"/>
  <c r="AF187" i="82"/>
  <c r="AF188" i="82"/>
  <c r="AF180" i="82"/>
  <c r="AF183" i="82"/>
  <c r="AF182" i="82"/>
  <c r="AF170" i="82"/>
  <c r="AF173" i="82"/>
  <c r="AF177" i="82"/>
  <c r="AF176" i="82"/>
  <c r="AF3" i="82"/>
  <c r="AF171" i="82"/>
  <c r="AF181" i="82"/>
  <c r="AF189" i="82"/>
  <c r="AF190" i="82"/>
  <c r="AF191" i="82"/>
  <c r="AF192" i="82"/>
  <c r="AF193" i="82"/>
  <c r="AF148" i="82"/>
  <c r="AF154" i="82"/>
  <c r="AF175" i="82"/>
  <c r="AF179" i="82"/>
  <c r="AF178" i="82"/>
  <c r="AF172" i="82"/>
  <c r="AF174" i="82"/>
  <c r="X4" i="82"/>
  <c r="X5" i="82"/>
  <c r="X6" i="82"/>
  <c r="X7" i="82"/>
  <c r="X8" i="82"/>
  <c r="X9" i="82"/>
  <c r="X10" i="82"/>
  <c r="X11" i="82"/>
  <c r="X12" i="82"/>
  <c r="X13" i="82"/>
  <c r="X14" i="82"/>
  <c r="X15" i="82"/>
  <c r="X16" i="82"/>
  <c r="X17" i="82"/>
  <c r="X18" i="82"/>
  <c r="X19" i="82"/>
  <c r="X20" i="82"/>
  <c r="X27" i="82"/>
  <c r="X28" i="82"/>
  <c r="X21" i="82"/>
  <c r="X23" i="82"/>
  <c r="X25" i="82"/>
  <c r="X29" i="82"/>
  <c r="X30" i="82"/>
  <c r="X31" i="82"/>
  <c r="X32" i="82"/>
  <c r="X33" i="82"/>
  <c r="X34" i="82"/>
  <c r="X24" i="82"/>
  <c r="X22" i="82"/>
  <c r="X26" i="82"/>
  <c r="X37" i="82"/>
  <c r="X38" i="82"/>
  <c r="X39" i="82"/>
  <c r="X40" i="82"/>
  <c r="X41" i="82"/>
  <c r="X42" i="82"/>
  <c r="X35" i="82"/>
  <c r="X36" i="82"/>
  <c r="X44" i="82"/>
  <c r="X45" i="82"/>
  <c r="X46" i="82"/>
  <c r="X47" i="82"/>
  <c r="X48" i="82"/>
  <c r="X49" i="82"/>
  <c r="X50" i="82"/>
  <c r="X51" i="82"/>
  <c r="X52" i="82"/>
  <c r="X53" i="82"/>
  <c r="X54" i="82"/>
  <c r="X55" i="82"/>
  <c r="X43" i="82"/>
  <c r="X60" i="82"/>
  <c r="X58" i="82"/>
  <c r="X57" i="82"/>
  <c r="X63" i="82"/>
  <c r="X64" i="82"/>
  <c r="X65" i="82"/>
  <c r="X66" i="82"/>
  <c r="X67" i="82"/>
  <c r="X68" i="82"/>
  <c r="X69" i="82"/>
  <c r="X70" i="82"/>
  <c r="X71" i="82"/>
  <c r="X59" i="82"/>
  <c r="X61" i="82"/>
  <c r="X62" i="82"/>
  <c r="X74" i="82"/>
  <c r="X75" i="82"/>
  <c r="X76" i="82"/>
  <c r="X77" i="82"/>
  <c r="X78" i="82"/>
  <c r="X79" i="82"/>
  <c r="X80" i="82"/>
  <c r="X81" i="82"/>
  <c r="X82" i="82"/>
  <c r="X83" i="82"/>
  <c r="X84" i="82"/>
  <c r="X85" i="82"/>
  <c r="X86" i="82"/>
  <c r="X87" i="82"/>
  <c r="X72" i="82"/>
  <c r="X73" i="82"/>
  <c r="X89" i="82"/>
  <c r="X90" i="82"/>
  <c r="X91" i="82"/>
  <c r="X88" i="82"/>
  <c r="X92" i="82"/>
  <c r="X93" i="82"/>
  <c r="X94" i="82"/>
  <c r="X95" i="82"/>
  <c r="X96" i="82"/>
  <c r="X97" i="82"/>
  <c r="X98" i="82"/>
  <c r="X99" i="82"/>
  <c r="X100" i="82"/>
  <c r="X103" i="82"/>
  <c r="X104" i="82"/>
  <c r="X105" i="82"/>
  <c r="X106" i="82"/>
  <c r="X107" i="82"/>
  <c r="X108" i="82"/>
  <c r="X109" i="82"/>
  <c r="X110" i="82"/>
  <c r="X101" i="82"/>
  <c r="X115" i="82"/>
  <c r="X118" i="82"/>
  <c r="X119" i="82"/>
  <c r="X120" i="82"/>
  <c r="X121" i="82"/>
  <c r="X122" i="82"/>
  <c r="X112" i="82"/>
  <c r="X117" i="82"/>
  <c r="X123" i="82"/>
  <c r="X124" i="82"/>
  <c r="X125" i="82"/>
  <c r="X126" i="82"/>
  <c r="X127" i="82"/>
  <c r="X128" i="82"/>
  <c r="X129" i="82"/>
  <c r="X130" i="82"/>
  <c r="X131" i="82"/>
  <c r="X102" i="82"/>
  <c r="X111" i="82"/>
  <c r="X114" i="82"/>
  <c r="X113" i="82"/>
  <c r="X116" i="82"/>
  <c r="X132" i="82"/>
  <c r="X133" i="82"/>
  <c r="X134" i="82"/>
  <c r="X135" i="82"/>
  <c r="X136" i="82"/>
  <c r="X137" i="82"/>
  <c r="X138" i="82"/>
  <c r="X139" i="82"/>
  <c r="X140" i="82"/>
  <c r="X141" i="82"/>
  <c r="X142" i="82"/>
  <c r="X143" i="82"/>
  <c r="X144" i="82"/>
  <c r="X145" i="82"/>
  <c r="X157" i="82"/>
  <c r="X158" i="82"/>
  <c r="X159" i="82"/>
  <c r="X160" i="82"/>
  <c r="X161" i="82"/>
  <c r="X162" i="82"/>
  <c r="X147" i="82"/>
  <c r="X150" i="82"/>
  <c r="X153" i="82"/>
  <c r="X148" i="82"/>
  <c r="X154" i="82"/>
  <c r="X163" i="82"/>
  <c r="X151" i="82"/>
  <c r="X155" i="82"/>
  <c r="X164" i="82"/>
  <c r="X165" i="82"/>
  <c r="X166" i="82"/>
  <c r="X167" i="82"/>
  <c r="X168" i="82"/>
  <c r="X169" i="82"/>
  <c r="X146" i="82"/>
  <c r="X149" i="82"/>
  <c r="X184" i="82"/>
  <c r="X185" i="82"/>
  <c r="X186" i="82"/>
  <c r="X187" i="82"/>
  <c r="X188" i="82"/>
  <c r="X177" i="82"/>
  <c r="X156" i="82"/>
  <c r="X170" i="82"/>
  <c r="X173" i="82"/>
  <c r="X175" i="82"/>
  <c r="X181" i="82"/>
  <c r="X176" i="82"/>
  <c r="X179" i="82"/>
  <c r="X3" i="82"/>
  <c r="X193" i="82"/>
  <c r="X152" i="82"/>
  <c r="X171" i="82"/>
  <c r="X178" i="82"/>
  <c r="X183" i="82"/>
  <c r="X192" i="82"/>
  <c r="X180" i="82"/>
  <c r="X189" i="82"/>
  <c r="X190" i="82"/>
  <c r="X191" i="82"/>
  <c r="X172" i="82"/>
  <c r="X182" i="82"/>
  <c r="X174" i="82"/>
  <c r="P4" i="82"/>
  <c r="P5" i="82"/>
  <c r="P6" i="82"/>
  <c r="P7" i="82"/>
  <c r="P8" i="82"/>
  <c r="P9" i="82"/>
  <c r="P10" i="82"/>
  <c r="P11" i="82"/>
  <c r="P12" i="82"/>
  <c r="P13" i="82"/>
  <c r="P14" i="82"/>
  <c r="P15" i="82"/>
  <c r="P16" i="82"/>
  <c r="P17" i="82"/>
  <c r="P18" i="82"/>
  <c r="P19" i="82"/>
  <c r="P20" i="82"/>
  <c r="P21" i="82"/>
  <c r="P27" i="82"/>
  <c r="P28" i="82"/>
  <c r="P24" i="82"/>
  <c r="P26" i="82"/>
  <c r="P29" i="82"/>
  <c r="P30" i="82"/>
  <c r="P31" i="82"/>
  <c r="P32" i="82"/>
  <c r="P33" i="82"/>
  <c r="P34" i="82"/>
  <c r="P22" i="82"/>
  <c r="P25" i="82"/>
  <c r="P37" i="82"/>
  <c r="P38" i="82"/>
  <c r="P39" i="82"/>
  <c r="P40" i="82"/>
  <c r="P41" i="82"/>
  <c r="P42" i="82"/>
  <c r="P23" i="82"/>
  <c r="P36" i="82"/>
  <c r="P35" i="82"/>
  <c r="P43" i="82"/>
  <c r="P44" i="82"/>
  <c r="P45" i="82"/>
  <c r="P46" i="82"/>
  <c r="P47" i="82"/>
  <c r="P48" i="82"/>
  <c r="P49" i="82"/>
  <c r="P50" i="82"/>
  <c r="P51" i="82"/>
  <c r="P52" i="82"/>
  <c r="P53" i="82"/>
  <c r="P54" i="82"/>
  <c r="P55" i="82"/>
  <c r="P56" i="82"/>
  <c r="P57" i="82"/>
  <c r="P59" i="82"/>
  <c r="P63" i="82"/>
  <c r="P64" i="82"/>
  <c r="P65" i="82"/>
  <c r="P66" i="82"/>
  <c r="P67" i="82"/>
  <c r="P68" i="82"/>
  <c r="P69" i="82"/>
  <c r="P70" i="82"/>
  <c r="P71" i="82"/>
  <c r="P61" i="82"/>
  <c r="P62" i="82"/>
  <c r="P60" i="82"/>
  <c r="P58"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4" i="82"/>
  <c r="P105" i="82"/>
  <c r="P106" i="82"/>
  <c r="P107" i="82"/>
  <c r="P108" i="82"/>
  <c r="P109" i="82"/>
  <c r="P110" i="82"/>
  <c r="P103" i="82"/>
  <c r="P112" i="82"/>
  <c r="P114" i="82"/>
  <c r="P111" i="82"/>
  <c r="P116" i="82"/>
  <c r="P119" i="82"/>
  <c r="P120" i="82"/>
  <c r="P121" i="82"/>
  <c r="P122" i="82"/>
  <c r="P113" i="82"/>
  <c r="P115" i="82"/>
  <c r="P118" i="82"/>
  <c r="P123" i="82"/>
  <c r="P124" i="82"/>
  <c r="P125" i="82"/>
  <c r="P126" i="82"/>
  <c r="P127" i="82"/>
  <c r="P128" i="82"/>
  <c r="P129" i="82"/>
  <c r="P130" i="82"/>
  <c r="P131" i="82"/>
  <c r="P117" i="82"/>
  <c r="P132" i="82"/>
  <c r="P133" i="82"/>
  <c r="P134" i="82"/>
  <c r="P135" i="82"/>
  <c r="P136" i="82"/>
  <c r="P137" i="82"/>
  <c r="P138" i="82"/>
  <c r="P139" i="82"/>
  <c r="P140" i="82"/>
  <c r="P141" i="82"/>
  <c r="P142" i="82"/>
  <c r="P143" i="82"/>
  <c r="P144" i="82"/>
  <c r="P145" i="82"/>
  <c r="P157" i="82"/>
  <c r="P158" i="82"/>
  <c r="P159" i="82"/>
  <c r="P160" i="82"/>
  <c r="P146" i="82"/>
  <c r="P161" i="82"/>
  <c r="P162" i="82"/>
  <c r="P163" i="82"/>
  <c r="P147" i="82"/>
  <c r="P148" i="82"/>
  <c r="P154" i="82"/>
  <c r="P151" i="82"/>
  <c r="P155" i="82"/>
  <c r="P152" i="82"/>
  <c r="P156" i="82"/>
  <c r="P164" i="82"/>
  <c r="P165" i="82"/>
  <c r="P166" i="82"/>
  <c r="P167" i="82"/>
  <c r="P168" i="82"/>
  <c r="P169" i="82"/>
  <c r="P150" i="82"/>
  <c r="P153" i="82"/>
  <c r="P184" i="82"/>
  <c r="P185" i="82"/>
  <c r="P186" i="82"/>
  <c r="P187" i="82"/>
  <c r="P188" i="82"/>
  <c r="P170" i="82"/>
  <c r="P173" i="82"/>
  <c r="P175" i="82"/>
  <c r="P181" i="82"/>
  <c r="P183" i="82"/>
  <c r="P176" i="82"/>
  <c r="P179" i="82"/>
  <c r="P149" i="82"/>
  <c r="P171" i="82"/>
  <c r="P178" i="82"/>
  <c r="P182" i="82"/>
  <c r="P3" i="82"/>
  <c r="P180" i="82"/>
  <c r="P193" i="82"/>
  <c r="P172" i="82"/>
  <c r="P189" i="82"/>
  <c r="P190" i="82"/>
  <c r="P191" i="82"/>
  <c r="P192" i="82"/>
  <c r="P174" i="82"/>
  <c r="P177" i="82"/>
  <c r="H4" i="82"/>
  <c r="H5" i="82"/>
  <c r="H6" i="82"/>
  <c r="H7" i="82"/>
  <c r="H8" i="82"/>
  <c r="H9" i="82"/>
  <c r="H10" i="82"/>
  <c r="H11" i="82"/>
  <c r="H12" i="82"/>
  <c r="H13" i="82"/>
  <c r="H14" i="82"/>
  <c r="H15" i="82"/>
  <c r="H16" i="82"/>
  <c r="H17" i="82"/>
  <c r="H18" i="82"/>
  <c r="H19" i="82"/>
  <c r="H20" i="82"/>
  <c r="H21" i="82"/>
  <c r="H27" i="82"/>
  <c r="H28" i="82"/>
  <c r="H22" i="82"/>
  <c r="H25" i="82"/>
  <c r="H29" i="82"/>
  <c r="H30" i="82"/>
  <c r="H31" i="82"/>
  <c r="H32" i="82"/>
  <c r="H33" i="82"/>
  <c r="H34" i="82"/>
  <c r="H23" i="82"/>
  <c r="H24" i="82"/>
  <c r="H35" i="82"/>
  <c r="H37" i="82"/>
  <c r="H38" i="82"/>
  <c r="H39" i="82"/>
  <c r="H40" i="82"/>
  <c r="H41" i="82"/>
  <c r="H42" i="82"/>
  <c r="H43" i="82"/>
  <c r="H45" i="82"/>
  <c r="H36" i="82"/>
  <c r="H44" i="82"/>
  <c r="H46" i="82"/>
  <c r="H47" i="82"/>
  <c r="H48" i="82"/>
  <c r="H49" i="82"/>
  <c r="H50" i="82"/>
  <c r="H51" i="82"/>
  <c r="H52" i="82"/>
  <c r="H53" i="82"/>
  <c r="H54" i="82"/>
  <c r="H55" i="82"/>
  <c r="H26" i="82"/>
  <c r="H56" i="82"/>
  <c r="H61" i="82"/>
  <c r="H62" i="82"/>
  <c r="H60" i="82"/>
  <c r="H58" i="82"/>
  <c r="H63" i="82"/>
  <c r="H64" i="82"/>
  <c r="H65" i="82"/>
  <c r="H66" i="82"/>
  <c r="H67" i="82"/>
  <c r="H68" i="82"/>
  <c r="H69" i="82"/>
  <c r="H70" i="82"/>
  <c r="H71" i="82"/>
  <c r="H59" i="82"/>
  <c r="H57"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3" i="82"/>
  <c r="H101" i="82"/>
  <c r="H102" i="82"/>
  <c r="H104" i="82"/>
  <c r="H105" i="82"/>
  <c r="H106" i="82"/>
  <c r="H107" i="82"/>
  <c r="H108" i="82"/>
  <c r="H109" i="82"/>
  <c r="H110" i="82"/>
  <c r="H119" i="82"/>
  <c r="H120" i="82"/>
  <c r="H121" i="82"/>
  <c r="H122" i="82"/>
  <c r="H114" i="82"/>
  <c r="H123" i="82"/>
  <c r="H124" i="82"/>
  <c r="H125" i="82"/>
  <c r="H126" i="82"/>
  <c r="H127" i="82"/>
  <c r="H128" i="82"/>
  <c r="H129" i="82"/>
  <c r="H130" i="82"/>
  <c r="H131" i="82"/>
  <c r="H112" i="82"/>
  <c r="H116" i="82"/>
  <c r="H118" i="82"/>
  <c r="H115" i="82"/>
  <c r="H111" i="82"/>
  <c r="H113" i="82"/>
  <c r="H117" i="82"/>
  <c r="H132" i="82"/>
  <c r="H133" i="82"/>
  <c r="H134" i="82"/>
  <c r="H135" i="82"/>
  <c r="H136" i="82"/>
  <c r="H137" i="82"/>
  <c r="H138" i="82"/>
  <c r="H139" i="82"/>
  <c r="H140" i="82"/>
  <c r="H141" i="82"/>
  <c r="H142" i="82"/>
  <c r="H143" i="82"/>
  <c r="H144" i="82"/>
  <c r="H145" i="82"/>
  <c r="H157" i="82"/>
  <c r="H158" i="82"/>
  <c r="H159" i="82"/>
  <c r="H160" i="82"/>
  <c r="H147" i="82"/>
  <c r="H161" i="82"/>
  <c r="H162" i="82"/>
  <c r="H163" i="82"/>
  <c r="H146" i="82"/>
  <c r="H148" i="82"/>
  <c r="H154" i="82"/>
  <c r="H151" i="82"/>
  <c r="H155" i="82"/>
  <c r="H152" i="82"/>
  <c r="H156" i="82"/>
  <c r="H149" i="82"/>
  <c r="H164" i="82"/>
  <c r="H165" i="82"/>
  <c r="H166" i="82"/>
  <c r="H167" i="82"/>
  <c r="H168" i="82"/>
  <c r="H169" i="82"/>
  <c r="H184" i="82"/>
  <c r="H185" i="82"/>
  <c r="H186" i="82"/>
  <c r="H187" i="82"/>
  <c r="H188" i="82"/>
  <c r="H176" i="82"/>
  <c r="H179" i="82"/>
  <c r="H171" i="82"/>
  <c r="H178" i="82"/>
  <c r="H173" i="82"/>
  <c r="H180" i="82"/>
  <c r="H172" i="82"/>
  <c r="H3" i="82"/>
  <c r="H174" i="82"/>
  <c r="H189" i="82"/>
  <c r="H190" i="82"/>
  <c r="H191" i="82"/>
  <c r="H192" i="82"/>
  <c r="H193" i="82"/>
  <c r="H150" i="82"/>
  <c r="H153" i="82"/>
  <c r="H183" i="82"/>
  <c r="H177" i="82"/>
  <c r="H170" i="82"/>
  <c r="H175" i="82"/>
  <c r="H181" i="82"/>
  <c r="H182" i="82"/>
  <c r="BW11" i="82"/>
  <c r="BW17" i="82"/>
  <c r="BW25" i="82"/>
  <c r="BW28" i="82"/>
  <c r="BW42" i="82"/>
  <c r="BW45" i="82"/>
  <c r="BW53" i="82"/>
  <c r="BW59" i="82"/>
  <c r="BW67" i="82"/>
  <c r="BW75" i="82"/>
  <c r="BW83" i="82"/>
  <c r="BW94" i="82"/>
  <c r="BW108" i="82"/>
  <c r="BW116" i="82"/>
  <c r="BW127" i="82"/>
  <c r="BW135" i="82"/>
  <c r="BW143" i="82"/>
  <c r="BW151" i="82"/>
  <c r="BW165" i="82"/>
  <c r="BW176" i="82"/>
  <c r="BW187" i="82"/>
  <c r="BW22" i="82"/>
  <c r="BW184" i="82"/>
  <c r="BW5" i="82"/>
  <c r="BW19" i="82"/>
  <c r="BW30" i="82"/>
  <c r="BW36" i="82"/>
  <c r="BW44" i="82"/>
  <c r="BW47" i="82"/>
  <c r="BW61" i="82"/>
  <c r="BW69" i="82"/>
  <c r="BW77" i="82"/>
  <c r="BW85" i="82"/>
  <c r="BW96" i="82"/>
  <c r="BW102" i="82"/>
  <c r="BW110" i="82"/>
  <c r="BW118" i="82"/>
  <c r="BW129" i="82"/>
  <c r="BW137" i="82"/>
  <c r="BW145" i="82"/>
  <c r="BW153" i="82"/>
  <c r="BW156" i="82"/>
  <c r="BW167" i="82"/>
  <c r="BW170" i="82"/>
  <c r="BW178" i="82"/>
  <c r="BW189" i="82"/>
  <c r="BW3" i="82"/>
  <c r="BW33" i="82"/>
  <c r="BW50" i="82"/>
  <c r="BW80" i="82"/>
  <c r="BW113" i="82"/>
  <c r="BW140" i="82"/>
  <c r="BW159" i="82"/>
  <c r="BW181" i="82"/>
  <c r="BW10" i="82"/>
  <c r="BW13" i="82"/>
  <c r="BW16" i="82"/>
  <c r="BW24" i="82"/>
  <c r="BW27" i="82"/>
  <c r="BW41" i="82"/>
  <c r="BW52" i="82"/>
  <c r="BW55" i="82"/>
  <c r="BW58" i="82"/>
  <c r="BW66" i="82"/>
  <c r="BW74" i="82"/>
  <c r="BW82" i="82"/>
  <c r="BW90" i="82"/>
  <c r="BW93" i="82"/>
  <c r="BW107" i="82"/>
  <c r="BW115" i="82"/>
  <c r="BW126" i="82"/>
  <c r="BW142" i="82"/>
  <c r="BW150" i="82"/>
  <c r="BW164" i="82"/>
  <c r="BW175" i="82"/>
  <c r="BW186" i="82"/>
  <c r="BW56" i="82"/>
  <c r="BW88" i="82"/>
  <c r="BW105" i="82"/>
  <c r="BW121" i="82"/>
  <c r="BW132" i="82"/>
  <c r="BW148" i="82"/>
  <c r="BW7" i="82"/>
  <c r="BW21" i="82"/>
  <c r="BW32" i="82"/>
  <c r="BW38" i="82"/>
  <c r="BW49" i="82"/>
  <c r="BW63" i="82"/>
  <c r="BW71" i="82"/>
  <c r="BW79" i="82"/>
  <c r="BW87" i="82"/>
  <c r="BW98" i="82"/>
  <c r="BW104" i="82"/>
  <c r="BW112" i="82"/>
  <c r="BW120" i="82"/>
  <c r="BW123" i="82"/>
  <c r="BW131" i="82"/>
  <c r="BW139" i="82"/>
  <c r="BW147" i="82"/>
  <c r="BW155" i="82"/>
  <c r="BW158" i="82"/>
  <c r="BW161" i="82"/>
  <c r="BW172" i="82"/>
  <c r="BW180" i="82"/>
  <c r="BW183" i="82"/>
  <c r="BW191" i="82"/>
  <c r="BW4" i="82"/>
  <c r="BW12" i="82"/>
  <c r="BW18" i="82"/>
  <c r="BW29" i="82"/>
  <c r="BW35" i="82"/>
  <c r="BW43" i="82"/>
  <c r="BW46" i="82"/>
  <c r="BW54" i="82"/>
  <c r="BW60" i="82"/>
  <c r="BW68" i="82"/>
  <c r="BW76" i="82"/>
  <c r="BW84" i="82"/>
  <c r="BW95" i="82"/>
  <c r="BW109" i="82"/>
  <c r="BW117" i="82"/>
  <c r="BW128" i="82"/>
  <c r="BW136" i="82"/>
  <c r="BW144" i="82"/>
  <c r="BW152" i="82"/>
  <c r="BW166" i="82"/>
  <c r="BW169" i="82"/>
  <c r="BW177" i="82"/>
  <c r="BW188" i="82"/>
  <c r="BW39" i="82"/>
  <c r="BW64" i="82"/>
  <c r="BW124" i="82"/>
  <c r="BW173" i="82"/>
  <c r="BW192" i="82"/>
  <c r="BW9" i="82"/>
  <c r="BW15" i="82"/>
  <c r="BW23" i="82"/>
  <c r="BW26" i="82"/>
  <c r="BW40" i="82"/>
  <c r="BW51" i="82"/>
  <c r="BW57" i="82"/>
  <c r="BW65" i="82"/>
  <c r="BW73" i="82"/>
  <c r="BW81" i="82"/>
  <c r="BW89" i="82"/>
  <c r="BW92" i="82"/>
  <c r="BW106" i="82"/>
  <c r="BW114" i="82"/>
  <c r="BW125" i="82"/>
  <c r="BW133" i="82"/>
  <c r="BW141" i="82"/>
  <c r="BW149" i="82"/>
  <c r="BW163" i="82"/>
  <c r="BW174" i="82"/>
  <c r="BW182" i="82"/>
  <c r="BW185" i="82"/>
  <c r="BW193" i="82"/>
  <c r="BW14" i="82"/>
  <c r="BW99" i="82"/>
  <c r="BW6" i="82"/>
  <c r="BW20" i="82"/>
  <c r="BW31" i="82"/>
  <c r="BW34" i="82"/>
  <c r="BW37" i="82"/>
  <c r="BW48" i="82"/>
  <c r="BW62" i="82"/>
  <c r="BW70" i="82"/>
  <c r="BW78" i="82"/>
  <c r="BW86" i="82"/>
  <c r="BW97" i="82"/>
  <c r="BW100" i="82"/>
  <c r="BW103" i="82"/>
  <c r="BW111" i="82"/>
  <c r="BW119" i="82"/>
  <c r="BW122" i="82"/>
  <c r="BW130" i="82"/>
  <c r="BW138" i="82"/>
  <c r="BW146" i="82"/>
  <c r="BW154" i="82"/>
  <c r="BW157" i="82"/>
  <c r="BW168" i="82"/>
  <c r="BW171" i="82"/>
  <c r="BW179" i="82"/>
  <c r="BW190" i="82"/>
  <c r="BW8" i="82"/>
  <c r="BW72" i="82"/>
  <c r="AQ7" i="82"/>
  <c r="AQ11" i="82"/>
  <c r="AQ15" i="82"/>
  <c r="AQ19" i="82"/>
  <c r="AQ23" i="82"/>
  <c r="AQ27" i="82"/>
  <c r="AQ31" i="82"/>
  <c r="AQ39" i="82"/>
  <c r="AQ43" i="82"/>
  <c r="AQ47" i="82"/>
  <c r="AQ51" i="82"/>
  <c r="AQ59" i="82"/>
  <c r="AQ63" i="82"/>
  <c r="AQ67" i="82"/>
  <c r="AQ71" i="82"/>
  <c r="AQ75" i="82"/>
  <c r="AQ79" i="82"/>
  <c r="AQ83" i="82"/>
  <c r="AQ87" i="82"/>
  <c r="AQ95" i="82"/>
  <c r="AQ99" i="82"/>
  <c r="AQ103" i="82"/>
  <c r="AQ107" i="82"/>
  <c r="AQ111" i="82"/>
  <c r="AQ115" i="82"/>
  <c r="AQ119" i="82"/>
  <c r="AQ123" i="82"/>
  <c r="AQ127" i="82"/>
  <c r="AQ131" i="82"/>
  <c r="AQ135" i="82"/>
  <c r="AQ139" i="82"/>
  <c r="AQ143" i="82"/>
  <c r="AQ147" i="82"/>
  <c r="AQ151" i="82"/>
  <c r="AQ155" i="82"/>
  <c r="AQ159" i="82"/>
  <c r="AQ163" i="82"/>
  <c r="AQ167" i="82"/>
  <c r="AQ171" i="82"/>
  <c r="AQ175" i="82"/>
  <c r="AQ179" i="82"/>
  <c r="AQ187" i="82"/>
  <c r="AQ191" i="82"/>
  <c r="AQ126" i="82"/>
  <c r="AQ142" i="82"/>
  <c r="AQ182" i="82"/>
  <c r="AQ3" i="82"/>
  <c r="AQ46" i="82"/>
  <c r="AQ54" i="82"/>
  <c r="AQ62" i="82"/>
  <c r="AQ70" i="82"/>
  <c r="AQ74" i="82"/>
  <c r="AQ78" i="82"/>
  <c r="AQ86" i="82"/>
  <c r="AQ110" i="82"/>
  <c r="AQ162" i="82"/>
  <c r="AQ170" i="82"/>
  <c r="AQ178" i="82"/>
  <c r="AQ186" i="82"/>
  <c r="AQ6" i="82"/>
  <c r="AQ10" i="82"/>
  <c r="AQ18" i="82"/>
  <c r="AQ22" i="82"/>
  <c r="AQ30" i="82"/>
  <c r="AQ38" i="82"/>
  <c r="AQ42" i="82"/>
  <c r="AQ50" i="82"/>
  <c r="AQ58" i="82"/>
  <c r="AQ66" i="82"/>
  <c r="AQ102" i="82"/>
  <c r="AQ130" i="82"/>
  <c r="AQ5" i="82"/>
  <c r="AQ9" i="82"/>
  <c r="AQ17" i="82"/>
  <c r="AQ21" i="82"/>
  <c r="AQ25" i="82"/>
  <c r="AQ29" i="82"/>
  <c r="AQ33" i="82"/>
  <c r="AQ37" i="82"/>
  <c r="AQ41" i="82"/>
  <c r="AQ49" i="82"/>
  <c r="AQ53" i="82"/>
  <c r="AQ57" i="82"/>
  <c r="AQ61" i="82"/>
  <c r="AQ65" i="82"/>
  <c r="AQ69" i="82"/>
  <c r="AQ73" i="82"/>
  <c r="AQ77" i="82"/>
  <c r="AQ81" i="82"/>
  <c r="AQ85" i="82"/>
  <c r="AQ89" i="82"/>
  <c r="AQ93" i="82"/>
  <c r="AQ97" i="82"/>
  <c r="AQ105" i="82"/>
  <c r="AQ109" i="82"/>
  <c r="AQ113" i="82"/>
  <c r="AQ117" i="82"/>
  <c r="AQ121" i="82"/>
  <c r="AQ125" i="82"/>
  <c r="AQ129" i="82"/>
  <c r="AQ133" i="82"/>
  <c r="AQ137" i="82"/>
  <c r="AQ141" i="82"/>
  <c r="AQ145" i="82"/>
  <c r="AQ149" i="82"/>
  <c r="AQ153" i="82"/>
  <c r="AQ157" i="82"/>
  <c r="AQ161" i="82"/>
  <c r="AQ165" i="82"/>
  <c r="AQ173" i="82"/>
  <c r="AQ177" i="82"/>
  <c r="AQ181" i="82"/>
  <c r="AQ185" i="82"/>
  <c r="AQ189" i="82"/>
  <c r="AQ193" i="82"/>
  <c r="AQ82" i="82"/>
  <c r="AQ90" i="82"/>
  <c r="AQ94" i="82"/>
  <c r="AQ98" i="82"/>
  <c r="AQ106" i="82"/>
  <c r="AQ114" i="82"/>
  <c r="AQ118" i="82"/>
  <c r="AQ134" i="82"/>
  <c r="AQ138" i="82"/>
  <c r="AQ146" i="82"/>
  <c r="AQ150" i="82"/>
  <c r="AQ154" i="82"/>
  <c r="AQ158" i="82"/>
  <c r="AQ166" i="82"/>
  <c r="AQ174" i="82"/>
  <c r="AQ190" i="82"/>
  <c r="AQ4" i="82"/>
  <c r="AQ8" i="82"/>
  <c r="AQ12" i="82"/>
  <c r="AQ16" i="82"/>
  <c r="AQ20" i="82"/>
  <c r="AQ24" i="82"/>
  <c r="AQ28" i="82"/>
  <c r="AQ32" i="82"/>
  <c r="AQ36" i="82"/>
  <c r="AQ40" i="82"/>
  <c r="AQ44" i="82"/>
  <c r="AQ48" i="82"/>
  <c r="AQ52" i="82"/>
  <c r="AQ60" i="82"/>
  <c r="AQ64" i="82"/>
  <c r="AQ68" i="82"/>
  <c r="AQ72" i="82"/>
  <c r="AQ76" i="82"/>
  <c r="AQ80" i="82"/>
  <c r="AQ84" i="82"/>
  <c r="AQ88" i="82"/>
  <c r="AQ92" i="82"/>
  <c r="AQ96" i="82"/>
  <c r="AQ104" i="82"/>
  <c r="AQ108" i="82"/>
  <c r="AQ112" i="82"/>
  <c r="AQ116" i="82"/>
  <c r="AQ120" i="82"/>
  <c r="AQ124" i="82"/>
  <c r="AQ128" i="82"/>
  <c r="AQ132" i="82"/>
  <c r="AQ136" i="82"/>
  <c r="AQ140" i="82"/>
  <c r="AQ144" i="82"/>
  <c r="AQ148" i="82"/>
  <c r="AQ152" i="82"/>
  <c r="AQ164" i="82"/>
  <c r="AQ168" i="82"/>
  <c r="AQ172" i="82"/>
  <c r="AQ176" i="82"/>
  <c r="AQ180" i="82"/>
  <c r="AQ184" i="82"/>
  <c r="AQ188" i="82"/>
  <c r="AQ192" i="82"/>
  <c r="BK193" i="83"/>
  <c r="BK194" i="83" s="1"/>
  <c r="AW193" i="83"/>
  <c r="AW194" i="83" s="1"/>
  <c r="AP193" i="83"/>
  <c r="AP194" i="83" s="1"/>
  <c r="I193" i="83"/>
  <c r="I194" i="83" s="1"/>
  <c r="BR193" i="83"/>
  <c r="BR194" i="83" s="1"/>
  <c r="BJ193" i="83"/>
  <c r="BJ194" i="83" s="1"/>
  <c r="BD193" i="83"/>
  <c r="BD194" i="83" s="1"/>
  <c r="AV193" i="83"/>
  <c r="AV194" i="83" s="1"/>
  <c r="AO193" i="83"/>
  <c r="AO194" i="83" s="1"/>
  <c r="AI193" i="83"/>
  <c r="AI194" i="83" s="1"/>
  <c r="AA193" i="83"/>
  <c r="AA194" i="83" s="1"/>
  <c r="H193" i="83"/>
  <c r="H194" i="83" s="1"/>
  <c r="BS193" i="83"/>
  <c r="BS194" i="83" s="1"/>
  <c r="BE193" i="83"/>
  <c r="BE194" i="83" s="1"/>
  <c r="AB193" i="83"/>
  <c r="AB194" i="83" s="1"/>
  <c r="Q193" i="83"/>
  <c r="Q194" i="83" s="1"/>
  <c r="M193" i="83"/>
  <c r="M194" i="83" s="1"/>
  <c r="E193" i="83"/>
  <c r="E194" i="83" s="1"/>
  <c r="BV193" i="83"/>
  <c r="BV194" i="83" s="1"/>
  <c r="BN193" i="83"/>
  <c r="BN194" i="83" s="1"/>
  <c r="AZ193" i="83"/>
  <c r="AZ194" i="83" s="1"/>
  <c r="AS193" i="83"/>
  <c r="AS194" i="83" s="1"/>
  <c r="AE193" i="83"/>
  <c r="AE194" i="83" s="1"/>
  <c r="Y193" i="83"/>
  <c r="Y194" i="83" s="1"/>
  <c r="N193" i="83"/>
  <c r="N194" i="83" s="1"/>
  <c r="F193" i="83"/>
  <c r="F194" i="83" s="1"/>
  <c r="BW193" i="83"/>
  <c r="BW194" i="83" s="1"/>
  <c r="BO193" i="83"/>
  <c r="BO194" i="83" s="1"/>
  <c r="BG193" i="83"/>
  <c r="BA193" i="83"/>
  <c r="BA194" i="83" s="1"/>
  <c r="AT193" i="83"/>
  <c r="AT194" i="83" s="1"/>
  <c r="AL193" i="83"/>
  <c r="AL194" i="83" s="1"/>
  <c r="AF193" i="83"/>
  <c r="AF194" i="83" s="1"/>
  <c r="Z193" i="83"/>
  <c r="Z194" i="83" s="1"/>
  <c r="U193" i="83"/>
  <c r="U194" i="83" s="1"/>
  <c r="O193" i="83"/>
  <c r="O194" i="83" s="1"/>
  <c r="G193" i="83"/>
  <c r="G194" i="83" s="1"/>
  <c r="BP193" i="83"/>
  <c r="BP194" i="83" s="1"/>
  <c r="BH193" i="83"/>
  <c r="BH194" i="83" s="1"/>
  <c r="BB193" i="83"/>
  <c r="BB194" i="83" s="1"/>
  <c r="AM193" i="83"/>
  <c r="AM194" i="83" s="1"/>
  <c r="AG193" i="83"/>
  <c r="AG194" i="83" s="1"/>
  <c r="BX193" i="83"/>
  <c r="BX194" i="83" s="1"/>
  <c r="BQ193" i="83"/>
  <c r="BQ194" i="83" s="1"/>
  <c r="BI193" i="83"/>
  <c r="BI194" i="83" s="1"/>
  <c r="BC193" i="83"/>
  <c r="BC194" i="83" s="1"/>
  <c r="AU193" i="83"/>
  <c r="AU194" i="83" s="1"/>
  <c r="AN193" i="83"/>
  <c r="AN194" i="83" s="1"/>
  <c r="AH193" i="83"/>
  <c r="AH194" i="83" s="1"/>
  <c r="V193" i="83"/>
  <c r="V194" i="83" s="1"/>
  <c r="T193" i="83"/>
  <c r="T194" i="83" s="1"/>
  <c r="L193" i="83"/>
  <c r="L194" i="83" s="1"/>
  <c r="D193" i="83"/>
  <c r="D194" i="83" s="1"/>
  <c r="BU193" i="83"/>
  <c r="BU194" i="83" s="1"/>
  <c r="BM193" i="83"/>
  <c r="BM194" i="83" s="1"/>
  <c r="AY193" i="83"/>
  <c r="AY194" i="83" s="1"/>
  <c r="AR193" i="83"/>
  <c r="AR194" i="83" s="1"/>
  <c r="AJ193" i="83"/>
  <c r="AJ194" i="83" s="1"/>
  <c r="AD193" i="83"/>
  <c r="AD194" i="83" s="1"/>
  <c r="X193" i="83"/>
  <c r="X194" i="83" s="1"/>
  <c r="S193" i="83"/>
  <c r="S194" i="83" s="1"/>
  <c r="K193" i="83"/>
  <c r="K194" i="83" s="1"/>
  <c r="C193" i="83"/>
  <c r="C194" i="83" s="1"/>
  <c r="BT193" i="83"/>
  <c r="BT194" i="83" s="1"/>
  <c r="BL193" i="83"/>
  <c r="BL194" i="83" s="1"/>
  <c r="BF193" i="83"/>
  <c r="BF194" i="83" s="1"/>
  <c r="AX193" i="83"/>
  <c r="AX194" i="83" s="1"/>
  <c r="AQ193" i="83"/>
  <c r="AQ194" i="83" s="1"/>
  <c r="AC193" i="83"/>
  <c r="AC194" i="83" s="1"/>
  <c r="R193" i="83"/>
  <c r="R194" i="83" s="1"/>
  <c r="J193" i="83"/>
  <c r="J194" i="83" s="1"/>
  <c r="X168" i="74"/>
  <c r="W164" i="83" s="1"/>
  <c r="X165" i="74"/>
  <c r="W161" i="83" s="1"/>
  <c r="X59" i="74"/>
  <c r="W55" i="83" s="1"/>
  <c r="W193" i="83" l="1"/>
  <c r="W194" i="83" s="1"/>
  <c r="BG194" i="83"/>
  <c r="C199" i="83"/>
  <c r="CU4" i="75"/>
  <c r="CU5" i="75"/>
  <c r="CU6" i="75"/>
  <c r="CU7" i="75"/>
  <c r="CU8" i="75"/>
  <c r="CU9" i="75"/>
  <c r="CU10" i="75"/>
  <c r="CU11" i="75"/>
  <c r="CU12" i="75"/>
  <c r="CU13" i="75"/>
  <c r="CU14" i="75"/>
  <c r="CU15" i="75"/>
  <c r="CU16" i="75"/>
  <c r="CU17" i="75"/>
  <c r="CU18" i="75"/>
  <c r="CU19" i="75"/>
  <c r="CU20" i="75"/>
  <c r="CU21" i="75"/>
  <c r="CU22" i="75"/>
  <c r="CU23" i="75"/>
  <c r="CU24" i="75"/>
  <c r="CU25" i="75"/>
  <c r="CU26" i="75"/>
  <c r="CU27" i="75"/>
  <c r="CU28" i="75"/>
  <c r="CU29" i="75"/>
  <c r="CU30" i="75"/>
  <c r="CU31" i="75"/>
  <c r="CU32" i="75"/>
  <c r="CU33" i="75"/>
  <c r="CU34" i="75"/>
  <c r="CU35" i="75"/>
  <c r="CU36" i="75"/>
  <c r="CU37" i="75"/>
  <c r="CU38" i="75"/>
  <c r="CU39" i="75"/>
  <c r="CU40" i="75"/>
  <c r="CU41" i="75"/>
  <c r="CU42" i="75"/>
  <c r="CU43" i="75"/>
  <c r="CU44" i="75"/>
  <c r="CU45" i="75"/>
  <c r="CU46" i="75"/>
  <c r="CU47" i="75"/>
  <c r="CU48" i="75"/>
  <c r="CU49" i="75"/>
  <c r="CU50" i="75"/>
  <c r="CU51" i="75"/>
  <c r="CU52" i="75"/>
  <c r="CU53" i="75"/>
  <c r="CU54" i="75"/>
  <c r="CU55" i="75"/>
  <c r="CU56" i="75"/>
  <c r="CU57" i="75"/>
  <c r="CU58" i="75"/>
  <c r="CU59" i="75"/>
  <c r="CU60" i="75"/>
  <c r="CU61" i="75"/>
  <c r="CU62" i="75"/>
  <c r="CU63" i="75"/>
  <c r="CU64" i="75"/>
  <c r="CU65" i="75"/>
  <c r="CU66" i="75"/>
  <c r="CU67" i="75"/>
  <c r="CU68" i="75"/>
  <c r="CU69" i="75"/>
  <c r="CU70" i="75"/>
  <c r="CU71" i="75"/>
  <c r="CU72" i="75"/>
  <c r="CU73" i="75"/>
  <c r="CU74" i="75"/>
  <c r="CU75" i="75"/>
  <c r="CU76" i="75"/>
  <c r="CU77" i="75"/>
  <c r="CU78" i="75"/>
  <c r="CU79" i="75"/>
  <c r="CU80" i="75"/>
  <c r="CU81" i="75"/>
  <c r="CU82" i="75"/>
  <c r="CU83" i="75"/>
  <c r="CU84" i="75"/>
  <c r="CU85" i="75"/>
  <c r="CU86" i="75"/>
  <c r="CU87" i="75"/>
  <c r="CU88" i="75"/>
  <c r="CU89" i="75"/>
  <c r="CU90" i="75"/>
  <c r="CU91" i="75"/>
  <c r="CU92" i="75"/>
  <c r="CU93" i="75"/>
  <c r="CU94" i="75"/>
  <c r="CU95" i="75"/>
  <c r="CU96" i="75"/>
  <c r="CU97" i="75"/>
  <c r="CU98" i="75"/>
  <c r="CU99" i="75"/>
  <c r="CU100" i="75"/>
  <c r="CU101" i="75"/>
  <c r="CU102" i="75"/>
  <c r="CU103" i="75"/>
  <c r="CU104" i="75"/>
  <c r="CU105" i="75"/>
  <c r="CU106" i="75"/>
  <c r="CU107" i="75"/>
  <c r="CU108" i="75"/>
  <c r="CU109" i="75"/>
  <c r="CU110" i="75"/>
  <c r="CU111" i="75"/>
  <c r="CU112" i="75"/>
  <c r="CU113" i="75"/>
  <c r="CU114" i="75"/>
  <c r="CU115" i="75"/>
  <c r="CU116" i="75"/>
  <c r="CU117" i="75"/>
  <c r="CU118" i="75"/>
  <c r="CU119" i="75"/>
  <c r="CU120" i="75"/>
  <c r="CU121" i="75"/>
  <c r="CU122" i="75"/>
  <c r="CU123" i="75"/>
  <c r="CU124" i="75"/>
  <c r="CU125" i="75"/>
  <c r="CU126" i="75"/>
  <c r="CU127" i="75"/>
  <c r="CU128" i="75"/>
  <c r="CU129" i="75"/>
  <c r="CU130" i="75"/>
  <c r="CU131" i="75"/>
  <c r="CU132" i="75"/>
  <c r="CU133" i="75"/>
  <c r="CU134" i="75"/>
  <c r="CU135" i="75"/>
  <c r="CU136" i="75"/>
  <c r="CU137" i="75"/>
  <c r="CU138" i="75"/>
  <c r="CU139" i="75"/>
  <c r="CU140" i="75"/>
  <c r="CU141" i="75"/>
  <c r="CU142" i="75"/>
  <c r="CU143" i="75"/>
  <c r="CU144" i="75"/>
  <c r="CU145" i="75"/>
  <c r="CU146" i="75"/>
  <c r="CU147" i="75"/>
  <c r="CU148" i="75"/>
  <c r="CU149" i="75"/>
  <c r="CU150" i="75"/>
  <c r="CU151" i="75"/>
  <c r="CU152" i="75"/>
  <c r="CU153" i="75"/>
  <c r="CU154" i="75"/>
  <c r="CU155" i="75"/>
  <c r="CU156" i="75"/>
  <c r="CU157" i="75"/>
  <c r="CU158" i="75"/>
  <c r="CU159" i="75"/>
  <c r="CU160" i="75"/>
  <c r="CU161" i="75"/>
  <c r="CU162" i="75"/>
  <c r="CU163" i="75"/>
  <c r="CU164" i="75"/>
  <c r="CU165" i="75"/>
  <c r="CU166" i="75"/>
  <c r="CU167" i="75"/>
  <c r="CU168" i="75"/>
  <c r="CU169" i="75"/>
  <c r="CU170" i="75"/>
  <c r="CU171" i="75"/>
  <c r="CU172" i="75"/>
  <c r="CU173" i="75"/>
  <c r="CU174" i="75"/>
  <c r="CU175" i="75"/>
  <c r="CU176" i="75"/>
  <c r="CU177" i="75"/>
  <c r="CU178" i="75"/>
  <c r="CU179" i="75"/>
  <c r="CU180" i="75"/>
  <c r="CU181" i="75"/>
  <c r="CU182" i="75"/>
  <c r="CU183" i="75"/>
  <c r="CU184" i="75"/>
  <c r="CU185" i="75"/>
  <c r="CU186" i="75"/>
  <c r="CU187" i="75"/>
  <c r="CU188" i="75"/>
  <c r="CU189" i="75"/>
  <c r="CU190" i="75"/>
  <c r="CU191" i="75"/>
  <c r="CU192" i="75"/>
  <c r="CU193" i="75"/>
  <c r="CU3" i="75"/>
  <c r="DF4" i="75"/>
  <c r="DF5" i="75"/>
  <c r="DF6" i="75"/>
  <c r="DF7" i="75"/>
  <c r="DF8" i="75"/>
  <c r="DF9" i="75"/>
  <c r="DF10" i="75"/>
  <c r="DF11" i="75"/>
  <c r="DF12" i="75"/>
  <c r="DF13" i="75"/>
  <c r="DF14" i="75"/>
  <c r="DF15" i="75"/>
  <c r="DF16" i="75"/>
  <c r="DF17" i="75"/>
  <c r="DF18" i="75"/>
  <c r="DF19" i="75"/>
  <c r="DF20" i="75"/>
  <c r="DF21" i="75"/>
  <c r="DF22" i="75"/>
  <c r="DF23" i="75"/>
  <c r="DF24" i="75"/>
  <c r="DF25" i="75"/>
  <c r="DF26" i="75"/>
  <c r="DF27" i="75"/>
  <c r="DF28" i="75"/>
  <c r="DF29" i="75"/>
  <c r="DF30" i="75"/>
  <c r="DF31" i="75"/>
  <c r="DF32" i="75"/>
  <c r="DF33" i="75"/>
  <c r="DF34" i="75"/>
  <c r="DF35" i="75"/>
  <c r="DF36" i="75"/>
  <c r="DF37" i="75"/>
  <c r="DF38" i="75"/>
  <c r="DF39" i="75"/>
  <c r="DF40" i="75"/>
  <c r="DF41" i="75"/>
  <c r="DF42" i="75"/>
  <c r="DF43" i="75"/>
  <c r="DF44" i="75"/>
  <c r="DF45" i="75"/>
  <c r="DF46" i="75"/>
  <c r="DF47" i="75"/>
  <c r="DF48" i="75"/>
  <c r="DF49" i="75"/>
  <c r="DF50" i="75"/>
  <c r="DF51" i="75"/>
  <c r="DF52" i="75"/>
  <c r="DF53" i="75"/>
  <c r="DF54" i="75"/>
  <c r="DF55" i="75"/>
  <c r="DF56" i="75"/>
  <c r="DF57" i="75"/>
  <c r="DF58" i="75"/>
  <c r="DF59" i="75"/>
  <c r="DF60" i="75"/>
  <c r="DF61" i="75"/>
  <c r="DF62" i="75"/>
  <c r="DF63" i="75"/>
  <c r="DF64" i="75"/>
  <c r="DF65" i="75"/>
  <c r="DF66" i="75"/>
  <c r="DF67" i="75"/>
  <c r="DF68" i="75"/>
  <c r="DF69" i="75"/>
  <c r="DF70" i="75"/>
  <c r="DF71" i="75"/>
  <c r="DF72" i="75"/>
  <c r="DF73" i="75"/>
  <c r="DF74" i="75"/>
  <c r="DF75" i="75"/>
  <c r="DF76" i="75"/>
  <c r="DF77" i="75"/>
  <c r="DF78" i="75"/>
  <c r="DF79" i="75"/>
  <c r="DF80" i="75"/>
  <c r="DF81" i="75"/>
  <c r="DF82" i="75"/>
  <c r="DF83" i="75"/>
  <c r="DF84" i="75"/>
  <c r="DF85" i="75"/>
  <c r="DF86" i="75"/>
  <c r="DF87" i="75"/>
  <c r="DF88" i="75"/>
  <c r="DF89" i="75"/>
  <c r="DF90" i="75"/>
  <c r="DF91" i="75"/>
  <c r="DF92" i="75"/>
  <c r="DF93" i="75"/>
  <c r="DF94" i="75"/>
  <c r="DF95" i="75"/>
  <c r="DF96" i="75"/>
  <c r="DF97" i="75"/>
  <c r="DF98" i="75"/>
  <c r="DF99" i="75"/>
  <c r="DF100" i="75"/>
  <c r="DF101" i="75"/>
  <c r="DF102" i="75"/>
  <c r="DF103" i="75"/>
  <c r="DF104" i="75"/>
  <c r="DF105" i="75"/>
  <c r="DF106" i="75"/>
  <c r="DF107" i="75"/>
  <c r="DF108" i="75"/>
  <c r="DF109" i="75"/>
  <c r="DF110" i="75"/>
  <c r="DF111" i="75"/>
  <c r="DF112" i="75"/>
  <c r="DF113" i="75"/>
  <c r="DF114" i="75"/>
  <c r="DF115" i="75"/>
  <c r="DF116" i="75"/>
  <c r="DF117" i="75"/>
  <c r="DF118" i="75"/>
  <c r="DF119" i="75"/>
  <c r="DF120" i="75"/>
  <c r="DF121" i="75"/>
  <c r="DF122" i="75"/>
  <c r="DF123" i="75"/>
  <c r="DF124" i="75"/>
  <c r="DF125" i="75"/>
  <c r="DF126" i="75"/>
  <c r="DF127" i="75"/>
  <c r="DF128" i="75"/>
  <c r="DF129" i="75"/>
  <c r="DF130" i="75"/>
  <c r="DF131" i="75"/>
  <c r="DF132" i="75"/>
  <c r="DF133" i="75"/>
  <c r="DF134" i="75"/>
  <c r="DF135" i="75"/>
  <c r="DF136" i="75"/>
  <c r="DF137" i="75"/>
  <c r="DF138" i="75"/>
  <c r="DF139" i="75"/>
  <c r="DF140" i="75"/>
  <c r="DF141" i="75"/>
  <c r="DF142" i="75"/>
  <c r="DF143" i="75"/>
  <c r="DF144" i="75"/>
  <c r="DF145" i="75"/>
  <c r="DF146" i="75"/>
  <c r="DF147" i="75"/>
  <c r="DF148" i="75"/>
  <c r="DF149" i="75"/>
  <c r="DF150" i="75"/>
  <c r="DF151" i="75"/>
  <c r="DF152" i="75"/>
  <c r="DF153" i="75"/>
  <c r="DF154" i="75"/>
  <c r="DF155" i="75"/>
  <c r="DF156" i="75"/>
  <c r="DF157" i="75"/>
  <c r="DF158" i="75"/>
  <c r="DF159" i="75"/>
  <c r="DF160" i="75"/>
  <c r="DF161" i="75"/>
  <c r="DF162" i="75"/>
  <c r="DF163" i="75"/>
  <c r="DF164" i="75"/>
  <c r="DF165" i="75"/>
  <c r="DF166" i="75"/>
  <c r="DF167" i="75"/>
  <c r="DF168" i="75"/>
  <c r="DF169" i="75"/>
  <c r="DF170" i="75"/>
  <c r="DF171" i="75"/>
  <c r="DF172" i="75"/>
  <c r="DF173" i="75"/>
  <c r="DF174" i="75"/>
  <c r="DF175" i="75"/>
  <c r="DF176" i="75"/>
  <c r="DF177" i="75"/>
  <c r="DF178" i="75"/>
  <c r="DF179" i="75"/>
  <c r="DF180" i="75"/>
  <c r="DF181" i="75"/>
  <c r="DF182" i="75"/>
  <c r="DF183" i="75"/>
  <c r="DF184" i="75"/>
  <c r="DF185" i="75"/>
  <c r="DF186" i="75"/>
  <c r="DF187" i="75"/>
  <c r="DF188" i="75"/>
  <c r="DF189" i="75"/>
  <c r="DF190" i="75"/>
  <c r="DF191" i="75"/>
  <c r="DF192" i="75"/>
  <c r="DF193" i="75"/>
  <c r="DF3" i="75"/>
  <c r="DG190" i="75" l="1"/>
  <c r="DG186" i="75"/>
  <c r="DG182" i="75"/>
  <c r="DG193" i="75"/>
  <c r="DG189" i="75"/>
  <c r="DG185" i="75"/>
  <c r="DG181" i="75"/>
  <c r="DG177" i="75"/>
  <c r="DG173" i="75"/>
  <c r="DG169" i="75"/>
  <c r="DG165" i="75"/>
  <c r="DG161" i="75"/>
  <c r="DG157" i="75"/>
  <c r="DG153" i="75"/>
  <c r="DG149" i="75"/>
  <c r="DG145" i="75"/>
  <c r="DG141" i="75"/>
  <c r="DG137" i="75"/>
  <c r="DG133" i="75"/>
  <c r="DG129" i="75"/>
  <c r="DG125" i="75"/>
  <c r="DG121" i="75"/>
  <c r="DG117" i="75"/>
  <c r="DG113" i="75"/>
  <c r="DG109" i="75"/>
  <c r="DG105" i="75"/>
  <c r="DG101" i="75"/>
  <c r="DG97" i="75"/>
  <c r="DG93" i="75"/>
  <c r="DG89" i="75"/>
  <c r="DG85" i="75"/>
  <c r="DG81" i="75"/>
  <c r="DG77" i="75"/>
  <c r="DG73" i="75"/>
  <c r="DG69" i="75"/>
  <c r="DG65" i="75"/>
  <c r="DG61" i="75"/>
  <c r="DG57" i="75"/>
  <c r="DG53" i="75"/>
  <c r="DG49" i="75"/>
  <c r="DG45" i="75"/>
  <c r="DG41" i="75"/>
  <c r="DG37" i="75"/>
  <c r="DG33" i="75"/>
  <c r="DG29" i="75"/>
  <c r="DG25" i="75"/>
  <c r="DG21" i="75"/>
  <c r="DG17" i="75"/>
  <c r="DG13" i="75"/>
  <c r="DG9" i="75"/>
  <c r="DG5" i="75"/>
  <c r="DG191" i="75"/>
  <c r="DG187" i="75"/>
  <c r="DG183" i="75"/>
  <c r="DG179" i="75"/>
  <c r="DG175" i="75"/>
  <c r="DG171" i="75"/>
  <c r="DG167" i="75"/>
  <c r="DG163" i="75"/>
  <c r="DG159" i="75"/>
  <c r="DG155" i="75"/>
  <c r="DG151" i="75"/>
  <c r="DG147" i="75"/>
  <c r="DG143" i="75"/>
  <c r="DG139" i="75"/>
  <c r="DG135" i="75"/>
  <c r="DG131" i="75"/>
  <c r="DG127" i="75"/>
  <c r="DG123" i="75"/>
  <c r="DG119" i="75"/>
  <c r="DG115" i="75"/>
  <c r="DG111" i="75"/>
  <c r="DG107" i="75"/>
  <c r="DG103" i="75"/>
  <c r="DG99" i="75"/>
  <c r="DG95" i="75"/>
  <c r="DG91" i="75"/>
  <c r="DG87" i="75"/>
  <c r="DG83" i="75"/>
  <c r="DG79" i="75"/>
  <c r="DG75" i="75"/>
  <c r="DG71" i="75"/>
  <c r="DG67" i="75"/>
  <c r="DG63" i="75"/>
  <c r="DG59" i="75"/>
  <c r="DG55" i="75"/>
  <c r="DG51" i="75"/>
  <c r="DG47" i="75"/>
  <c r="DG43" i="75"/>
  <c r="DG39" i="75"/>
  <c r="DG35" i="75"/>
  <c r="DG31" i="75"/>
  <c r="DG27" i="75"/>
  <c r="DG23" i="75"/>
  <c r="DG19" i="75"/>
  <c r="DG15" i="75"/>
  <c r="DG11" i="75"/>
  <c r="DG7" i="75"/>
  <c r="DG178" i="75"/>
  <c r="DG174" i="75"/>
  <c r="DG170" i="75"/>
  <c r="DG166" i="75"/>
  <c r="DG162" i="75"/>
  <c r="DG158" i="75"/>
  <c r="DG154" i="75"/>
  <c r="DG150" i="75"/>
  <c r="DG146" i="75"/>
  <c r="DG142" i="75"/>
  <c r="DG138" i="75"/>
  <c r="DG134" i="75"/>
  <c r="DG130" i="75"/>
  <c r="DG126" i="75"/>
  <c r="DG122" i="75"/>
  <c r="DG118" i="75"/>
  <c r="DG114" i="75"/>
  <c r="DG110" i="75"/>
  <c r="DG106" i="75"/>
  <c r="DG102" i="75"/>
  <c r="DG98" i="75"/>
  <c r="DG94" i="75"/>
  <c r="DG90" i="75"/>
  <c r="DG86" i="75"/>
  <c r="DG82" i="75"/>
  <c r="DG78" i="75"/>
  <c r="DG74" i="75"/>
  <c r="DG70" i="75"/>
  <c r="DG66" i="75"/>
  <c r="DG62" i="75"/>
  <c r="DG58" i="75"/>
  <c r="DG54" i="75"/>
  <c r="DG50" i="75"/>
  <c r="DG46" i="75"/>
  <c r="DG42" i="75"/>
  <c r="DG38" i="75"/>
  <c r="DG34" i="75"/>
  <c r="DG30" i="75"/>
  <c r="DG26" i="75"/>
  <c r="DG22" i="75"/>
  <c r="DG18" i="75"/>
  <c r="DG14" i="75"/>
  <c r="DG10" i="75"/>
  <c r="DG6" i="75"/>
  <c r="DG192" i="75"/>
  <c r="DG188" i="75"/>
  <c r="DG184" i="75"/>
  <c r="DG180" i="75"/>
  <c r="DG176" i="75"/>
  <c r="DG172" i="75"/>
  <c r="DG168" i="75"/>
  <c r="DG164" i="75"/>
  <c r="DG160" i="75"/>
  <c r="DG156" i="75"/>
  <c r="DG152" i="75"/>
  <c r="DG148" i="75"/>
  <c r="DG144" i="75"/>
  <c r="DG140" i="75"/>
  <c r="DG3" i="75"/>
  <c r="DG136" i="75"/>
  <c r="DG132" i="75"/>
  <c r="DG128" i="75"/>
  <c r="DG124" i="75"/>
  <c r="DG120" i="75"/>
  <c r="DG116" i="75"/>
  <c r="DG112" i="75"/>
  <c r="DG108" i="75"/>
  <c r="DG104" i="75"/>
  <c r="DG100" i="75"/>
  <c r="DG96" i="75"/>
  <c r="DG92" i="75"/>
  <c r="DG88" i="75"/>
  <c r="DG84" i="75"/>
  <c r="DG80" i="75"/>
  <c r="DG76" i="75"/>
  <c r="DG72" i="75"/>
  <c r="DG68" i="75"/>
  <c r="DG64" i="75"/>
  <c r="DG60" i="75"/>
  <c r="DG56" i="75"/>
  <c r="DG52" i="75"/>
  <c r="DG48" i="75"/>
  <c r="DG44" i="75"/>
  <c r="DG40" i="75"/>
  <c r="DG36" i="75"/>
  <c r="DG32" i="75"/>
  <c r="DG28" i="75"/>
  <c r="DG24" i="75"/>
  <c r="DG20" i="75"/>
  <c r="DG16" i="75"/>
  <c r="DG12" i="75"/>
  <c r="DG8" i="75"/>
  <c r="DG4" i="75"/>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3" i="3"/>
  <c r="T4" i="4" l="1"/>
  <c r="U4" i="4"/>
  <c r="V4" i="4"/>
  <c r="T5" i="4"/>
  <c r="U5" i="4"/>
  <c r="V5" i="4"/>
  <c r="T6" i="4"/>
  <c r="U6" i="4"/>
  <c r="V6" i="4"/>
  <c r="T7" i="4"/>
  <c r="U7" i="4"/>
  <c r="V7" i="4"/>
  <c r="T8" i="4"/>
  <c r="U8" i="4"/>
  <c r="V8" i="4"/>
  <c r="T9" i="4"/>
  <c r="U9" i="4"/>
  <c r="V9" i="4"/>
  <c r="T10" i="4"/>
  <c r="U10" i="4"/>
  <c r="V10" i="4"/>
  <c r="T11" i="4"/>
  <c r="U11" i="4"/>
  <c r="V11" i="4"/>
  <c r="T12" i="4"/>
  <c r="U12" i="4"/>
  <c r="V12" i="4"/>
  <c r="T13" i="4"/>
  <c r="U13" i="4"/>
  <c r="V13" i="4"/>
  <c r="T14" i="4"/>
  <c r="U14" i="4"/>
  <c r="V14" i="4"/>
  <c r="T15" i="4"/>
  <c r="U15" i="4"/>
  <c r="V15" i="4"/>
  <c r="T16" i="4"/>
  <c r="U16" i="4"/>
  <c r="V16" i="4"/>
  <c r="T17" i="4"/>
  <c r="U17" i="4"/>
  <c r="V17" i="4"/>
  <c r="T18" i="4"/>
  <c r="U18" i="4"/>
  <c r="V18" i="4"/>
  <c r="T19" i="4"/>
  <c r="U19" i="4"/>
  <c r="V19" i="4"/>
  <c r="T20" i="4"/>
  <c r="U20" i="4"/>
  <c r="V20" i="4"/>
  <c r="T21" i="4"/>
  <c r="U21" i="4"/>
  <c r="V21" i="4"/>
  <c r="T22" i="4"/>
  <c r="U22" i="4"/>
  <c r="V22" i="4"/>
  <c r="T23" i="4"/>
  <c r="U23" i="4"/>
  <c r="V23" i="4"/>
  <c r="T24" i="4"/>
  <c r="U24" i="4"/>
  <c r="V24" i="4"/>
  <c r="T25" i="4"/>
  <c r="U25" i="4"/>
  <c r="V25" i="4"/>
  <c r="T26" i="4"/>
  <c r="U26" i="4"/>
  <c r="V26" i="4"/>
  <c r="T27" i="4"/>
  <c r="U27" i="4"/>
  <c r="V27" i="4"/>
  <c r="T28" i="4"/>
  <c r="U28" i="4"/>
  <c r="V28" i="4"/>
  <c r="T29" i="4"/>
  <c r="U29" i="4"/>
  <c r="V29" i="4"/>
  <c r="T30" i="4"/>
  <c r="U30" i="4"/>
  <c r="V30" i="4"/>
  <c r="T31" i="4"/>
  <c r="U31" i="4"/>
  <c r="V31" i="4"/>
  <c r="T32" i="4"/>
  <c r="U32" i="4"/>
  <c r="V32" i="4"/>
  <c r="T33" i="4"/>
  <c r="U33" i="4"/>
  <c r="V33" i="4"/>
  <c r="T34" i="4"/>
  <c r="U34" i="4"/>
  <c r="V34" i="4"/>
  <c r="T35" i="4"/>
  <c r="U35" i="4"/>
  <c r="V35" i="4"/>
  <c r="T36" i="4"/>
  <c r="U36" i="4"/>
  <c r="V36" i="4"/>
  <c r="T37" i="4"/>
  <c r="U37" i="4"/>
  <c r="V37" i="4"/>
  <c r="T38" i="4"/>
  <c r="U38" i="4"/>
  <c r="V38" i="4"/>
  <c r="T39" i="4"/>
  <c r="U39" i="4"/>
  <c r="V39" i="4"/>
  <c r="T40" i="4"/>
  <c r="U40" i="4"/>
  <c r="V40" i="4"/>
  <c r="T41" i="4"/>
  <c r="U41" i="4"/>
  <c r="V41" i="4"/>
  <c r="T42" i="4"/>
  <c r="U42" i="4"/>
  <c r="V42" i="4"/>
  <c r="T43" i="4"/>
  <c r="U43" i="4"/>
  <c r="V43" i="4"/>
  <c r="T44" i="4"/>
  <c r="U44" i="4"/>
  <c r="V44" i="4"/>
  <c r="T45" i="4"/>
  <c r="U45" i="4"/>
  <c r="V45" i="4"/>
  <c r="T46" i="4"/>
  <c r="U46" i="4"/>
  <c r="V46" i="4"/>
  <c r="T47" i="4"/>
  <c r="U47" i="4"/>
  <c r="V47" i="4"/>
  <c r="T48" i="4"/>
  <c r="U48" i="4"/>
  <c r="V48" i="4"/>
  <c r="T49" i="4"/>
  <c r="U49" i="4"/>
  <c r="V49" i="4"/>
  <c r="T50" i="4"/>
  <c r="U50" i="4"/>
  <c r="V50" i="4"/>
  <c r="T51" i="4"/>
  <c r="U51" i="4"/>
  <c r="V51" i="4"/>
  <c r="T52" i="4"/>
  <c r="U52" i="4"/>
  <c r="V52" i="4"/>
  <c r="T53" i="4"/>
  <c r="U53" i="4"/>
  <c r="V53" i="4"/>
  <c r="T54" i="4"/>
  <c r="U54" i="4"/>
  <c r="V54" i="4"/>
  <c r="T55" i="4"/>
  <c r="U55" i="4"/>
  <c r="V55" i="4"/>
  <c r="T56" i="4"/>
  <c r="U56" i="4"/>
  <c r="V56" i="4"/>
  <c r="T57" i="4"/>
  <c r="U57" i="4"/>
  <c r="V57" i="4"/>
  <c r="T58" i="4"/>
  <c r="U58" i="4"/>
  <c r="V58" i="4"/>
  <c r="T59" i="4"/>
  <c r="U59" i="4"/>
  <c r="V59" i="4"/>
  <c r="T60" i="4"/>
  <c r="U60" i="4"/>
  <c r="V60" i="4"/>
  <c r="T61" i="4"/>
  <c r="U61" i="4"/>
  <c r="V61" i="4"/>
  <c r="T62" i="4"/>
  <c r="U62" i="4"/>
  <c r="V62" i="4"/>
  <c r="T63" i="4"/>
  <c r="U63" i="4"/>
  <c r="V63" i="4"/>
  <c r="T64" i="4"/>
  <c r="U64" i="4"/>
  <c r="V64" i="4"/>
  <c r="T65" i="4"/>
  <c r="U65" i="4"/>
  <c r="V65" i="4"/>
  <c r="T66" i="4"/>
  <c r="U66" i="4"/>
  <c r="V66" i="4"/>
  <c r="T67" i="4"/>
  <c r="U67" i="4"/>
  <c r="V67" i="4"/>
  <c r="T68" i="4"/>
  <c r="U68" i="4"/>
  <c r="V68" i="4"/>
  <c r="T69" i="4"/>
  <c r="U69" i="4"/>
  <c r="V69" i="4"/>
  <c r="T70" i="4"/>
  <c r="U70" i="4"/>
  <c r="V70" i="4"/>
  <c r="T71" i="4"/>
  <c r="U71" i="4"/>
  <c r="V71" i="4"/>
  <c r="T72" i="4"/>
  <c r="U72" i="4"/>
  <c r="V72" i="4"/>
  <c r="T73" i="4"/>
  <c r="U73" i="4"/>
  <c r="V73" i="4"/>
  <c r="T74" i="4"/>
  <c r="U74" i="4"/>
  <c r="V74" i="4"/>
  <c r="T75" i="4"/>
  <c r="U75" i="4"/>
  <c r="V75" i="4"/>
  <c r="T76" i="4"/>
  <c r="U76" i="4"/>
  <c r="V76" i="4"/>
  <c r="T77" i="4"/>
  <c r="U77" i="4"/>
  <c r="V77" i="4"/>
  <c r="T78" i="4"/>
  <c r="U78" i="4"/>
  <c r="V78" i="4"/>
  <c r="T79" i="4"/>
  <c r="U79" i="4"/>
  <c r="V79" i="4"/>
  <c r="T80" i="4"/>
  <c r="U80" i="4"/>
  <c r="V80" i="4"/>
  <c r="T81" i="4"/>
  <c r="U81" i="4"/>
  <c r="V81" i="4"/>
  <c r="T82" i="4"/>
  <c r="U82" i="4"/>
  <c r="V82" i="4"/>
  <c r="T83" i="4"/>
  <c r="U83" i="4"/>
  <c r="V83" i="4"/>
  <c r="T84" i="4"/>
  <c r="U84" i="4"/>
  <c r="V84" i="4"/>
  <c r="T85" i="4"/>
  <c r="U85" i="4"/>
  <c r="V85" i="4"/>
  <c r="T86" i="4"/>
  <c r="U86" i="4"/>
  <c r="V86" i="4"/>
  <c r="T87" i="4"/>
  <c r="U87" i="4"/>
  <c r="V87" i="4"/>
  <c r="T88" i="4"/>
  <c r="U88" i="4"/>
  <c r="V88" i="4"/>
  <c r="T89" i="4"/>
  <c r="U89" i="4"/>
  <c r="V89" i="4"/>
  <c r="T90" i="4"/>
  <c r="U90" i="4"/>
  <c r="V90" i="4"/>
  <c r="T91" i="4"/>
  <c r="U91" i="4"/>
  <c r="V91" i="4"/>
  <c r="T92" i="4"/>
  <c r="U92" i="4"/>
  <c r="V92" i="4"/>
  <c r="T93" i="4"/>
  <c r="U93" i="4"/>
  <c r="V93" i="4"/>
  <c r="T94" i="4"/>
  <c r="U94" i="4"/>
  <c r="V94" i="4"/>
  <c r="T95" i="4"/>
  <c r="U95" i="4"/>
  <c r="V95" i="4"/>
  <c r="T96" i="4"/>
  <c r="U96" i="4"/>
  <c r="V96" i="4"/>
  <c r="T97" i="4"/>
  <c r="U97" i="4"/>
  <c r="V97" i="4"/>
  <c r="T98" i="4"/>
  <c r="U98" i="4"/>
  <c r="V98" i="4"/>
  <c r="T99" i="4"/>
  <c r="U99" i="4"/>
  <c r="V99" i="4"/>
  <c r="T100" i="4"/>
  <c r="U100" i="4"/>
  <c r="V100" i="4"/>
  <c r="T101" i="4"/>
  <c r="U101" i="4"/>
  <c r="V101" i="4"/>
  <c r="T102" i="4"/>
  <c r="U102" i="4"/>
  <c r="V102" i="4"/>
  <c r="T103" i="4"/>
  <c r="U103" i="4"/>
  <c r="V103" i="4"/>
  <c r="T104" i="4"/>
  <c r="U104" i="4"/>
  <c r="V104" i="4"/>
  <c r="T105" i="4"/>
  <c r="U105" i="4"/>
  <c r="V105" i="4"/>
  <c r="T106" i="4"/>
  <c r="U106" i="4"/>
  <c r="V106" i="4"/>
  <c r="T107" i="4"/>
  <c r="U107" i="4"/>
  <c r="V107" i="4"/>
  <c r="T108" i="4"/>
  <c r="U108" i="4"/>
  <c r="V108" i="4"/>
  <c r="T109" i="4"/>
  <c r="U109" i="4"/>
  <c r="V109" i="4"/>
  <c r="T110" i="4"/>
  <c r="U110" i="4"/>
  <c r="V110" i="4"/>
  <c r="T111" i="4"/>
  <c r="U111" i="4"/>
  <c r="V111" i="4"/>
  <c r="T112" i="4"/>
  <c r="U112" i="4"/>
  <c r="V112" i="4"/>
  <c r="T113" i="4"/>
  <c r="U113" i="4"/>
  <c r="V113" i="4"/>
  <c r="T114" i="4"/>
  <c r="U114" i="4"/>
  <c r="V114" i="4"/>
  <c r="T115" i="4"/>
  <c r="U115" i="4"/>
  <c r="V115" i="4"/>
  <c r="T116" i="4"/>
  <c r="U116" i="4"/>
  <c r="V116" i="4"/>
  <c r="T117" i="4"/>
  <c r="U117" i="4"/>
  <c r="V117" i="4"/>
  <c r="T118" i="4"/>
  <c r="U118" i="4"/>
  <c r="V118" i="4"/>
  <c r="T119" i="4"/>
  <c r="U119" i="4"/>
  <c r="V119" i="4"/>
  <c r="T120" i="4"/>
  <c r="U120" i="4"/>
  <c r="V120" i="4"/>
  <c r="T121" i="4"/>
  <c r="U121" i="4"/>
  <c r="V121" i="4"/>
  <c r="T122" i="4"/>
  <c r="U122" i="4"/>
  <c r="V122" i="4"/>
  <c r="T123" i="4"/>
  <c r="U123" i="4"/>
  <c r="V123" i="4"/>
  <c r="T124" i="4"/>
  <c r="U124" i="4"/>
  <c r="V124" i="4"/>
  <c r="T125" i="4"/>
  <c r="U125" i="4"/>
  <c r="V125" i="4"/>
  <c r="T126" i="4"/>
  <c r="U126" i="4"/>
  <c r="V126" i="4"/>
  <c r="T127" i="4"/>
  <c r="U127" i="4"/>
  <c r="V127" i="4"/>
  <c r="T128" i="4"/>
  <c r="U128" i="4"/>
  <c r="V128" i="4"/>
  <c r="T129" i="4"/>
  <c r="U129" i="4"/>
  <c r="V129" i="4"/>
  <c r="T130" i="4"/>
  <c r="U130" i="4"/>
  <c r="V130" i="4"/>
  <c r="T131" i="4"/>
  <c r="U131" i="4"/>
  <c r="V131" i="4"/>
  <c r="T132" i="4"/>
  <c r="U132" i="4"/>
  <c r="V132" i="4"/>
  <c r="T133" i="4"/>
  <c r="U133" i="4"/>
  <c r="V133" i="4"/>
  <c r="T134" i="4"/>
  <c r="U134" i="4"/>
  <c r="V134" i="4"/>
  <c r="T135" i="4"/>
  <c r="U135" i="4"/>
  <c r="V135" i="4"/>
  <c r="T136" i="4"/>
  <c r="U136" i="4"/>
  <c r="V136" i="4"/>
  <c r="T137" i="4"/>
  <c r="U137" i="4"/>
  <c r="V137" i="4"/>
  <c r="T138" i="4"/>
  <c r="U138" i="4"/>
  <c r="V138" i="4"/>
  <c r="T139" i="4"/>
  <c r="U139" i="4"/>
  <c r="V139" i="4"/>
  <c r="T140" i="4"/>
  <c r="U140" i="4"/>
  <c r="V140" i="4"/>
  <c r="T141" i="4"/>
  <c r="U141" i="4"/>
  <c r="V141" i="4"/>
  <c r="T142" i="4"/>
  <c r="U142" i="4"/>
  <c r="V142" i="4"/>
  <c r="T143" i="4"/>
  <c r="U143" i="4"/>
  <c r="V143" i="4"/>
  <c r="T144" i="4"/>
  <c r="U144" i="4"/>
  <c r="V144" i="4"/>
  <c r="T145" i="4"/>
  <c r="U145" i="4"/>
  <c r="V145" i="4"/>
  <c r="T146" i="4"/>
  <c r="U146" i="4"/>
  <c r="V146" i="4"/>
  <c r="T147" i="4"/>
  <c r="U147" i="4"/>
  <c r="V147" i="4"/>
  <c r="T148" i="4"/>
  <c r="U148" i="4"/>
  <c r="V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T159" i="4"/>
  <c r="U159" i="4"/>
  <c r="V159" i="4"/>
  <c r="T160" i="4"/>
  <c r="U160" i="4"/>
  <c r="V160" i="4"/>
  <c r="T161" i="4"/>
  <c r="U161" i="4"/>
  <c r="V161" i="4"/>
  <c r="T162" i="4"/>
  <c r="U162" i="4"/>
  <c r="V162" i="4"/>
  <c r="T163" i="4"/>
  <c r="U163" i="4"/>
  <c r="V163" i="4"/>
  <c r="T164" i="4"/>
  <c r="U164" i="4"/>
  <c r="V164" i="4"/>
  <c r="T165" i="4"/>
  <c r="U165" i="4"/>
  <c r="V165" i="4"/>
  <c r="T166" i="4"/>
  <c r="U166" i="4"/>
  <c r="V166" i="4"/>
  <c r="T167" i="4"/>
  <c r="U167" i="4"/>
  <c r="V167" i="4"/>
  <c r="T168" i="4"/>
  <c r="U168" i="4"/>
  <c r="V168" i="4"/>
  <c r="T169" i="4"/>
  <c r="U169" i="4"/>
  <c r="V169" i="4"/>
  <c r="T170" i="4"/>
  <c r="U170" i="4"/>
  <c r="V170" i="4"/>
  <c r="T171" i="4"/>
  <c r="U171" i="4"/>
  <c r="V171" i="4"/>
  <c r="T172" i="4"/>
  <c r="U172" i="4"/>
  <c r="V172" i="4"/>
  <c r="T173" i="4"/>
  <c r="U173" i="4"/>
  <c r="V173" i="4"/>
  <c r="T174" i="4"/>
  <c r="U174" i="4"/>
  <c r="V174" i="4"/>
  <c r="T175" i="4"/>
  <c r="U175" i="4"/>
  <c r="V175" i="4"/>
  <c r="T176" i="4"/>
  <c r="U176" i="4"/>
  <c r="V176" i="4"/>
  <c r="T177" i="4"/>
  <c r="U177" i="4"/>
  <c r="V177" i="4"/>
  <c r="T178" i="4"/>
  <c r="U178" i="4"/>
  <c r="V178" i="4"/>
  <c r="T179" i="4"/>
  <c r="U179" i="4"/>
  <c r="V179" i="4"/>
  <c r="T180" i="4"/>
  <c r="U180" i="4"/>
  <c r="V180" i="4"/>
  <c r="T181" i="4"/>
  <c r="U181" i="4"/>
  <c r="V181" i="4"/>
  <c r="T182" i="4"/>
  <c r="U182" i="4"/>
  <c r="V182" i="4"/>
  <c r="T183" i="4"/>
  <c r="U183" i="4"/>
  <c r="V183" i="4"/>
  <c r="T184" i="4"/>
  <c r="U184" i="4"/>
  <c r="V184" i="4"/>
  <c r="T185" i="4"/>
  <c r="U185" i="4"/>
  <c r="V185" i="4"/>
  <c r="T186" i="4"/>
  <c r="U186" i="4"/>
  <c r="V186" i="4"/>
  <c r="T187" i="4"/>
  <c r="U187" i="4"/>
  <c r="V187" i="4"/>
  <c r="T188" i="4"/>
  <c r="U188" i="4"/>
  <c r="V188" i="4"/>
  <c r="T189" i="4"/>
  <c r="U189" i="4"/>
  <c r="V189" i="4"/>
  <c r="T190" i="4"/>
  <c r="U190" i="4"/>
  <c r="V190" i="4"/>
  <c r="T191" i="4"/>
  <c r="U191" i="4"/>
  <c r="V191" i="4"/>
  <c r="T192" i="4"/>
  <c r="U192" i="4"/>
  <c r="V192" i="4"/>
  <c r="T193" i="4"/>
  <c r="U193" i="4"/>
  <c r="V193" i="4"/>
  <c r="U3" i="4"/>
  <c r="V3" i="4"/>
  <c r="T3" i="4"/>
  <c r="AA4" i="3"/>
  <c r="AA5"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3" i="3"/>
  <c r="W193" i="4" l="1"/>
  <c r="W185" i="4"/>
  <c r="W177" i="4"/>
  <c r="W169" i="4"/>
  <c r="W161" i="4"/>
  <c r="W153" i="4"/>
  <c r="W145" i="4"/>
  <c r="W137" i="4"/>
  <c r="W129" i="4"/>
  <c r="W121" i="4"/>
  <c r="W113" i="4"/>
  <c r="W105" i="4"/>
  <c r="W97" i="4"/>
  <c r="W89" i="4"/>
  <c r="W81" i="4"/>
  <c r="W73" i="4"/>
  <c r="W65" i="4"/>
  <c r="W57" i="4"/>
  <c r="W49" i="4"/>
  <c r="W41" i="4"/>
  <c r="W33" i="4"/>
  <c r="W25" i="4"/>
  <c r="W17" i="4"/>
  <c r="W9" i="4"/>
  <c r="W182" i="4"/>
  <c r="W166" i="4"/>
  <c r="W134" i="4"/>
  <c r="W118" i="4"/>
  <c r="W102" i="4"/>
  <c r="W70" i="4"/>
  <c r="W54" i="4"/>
  <c r="W14" i="4"/>
  <c r="W187" i="4"/>
  <c r="W179" i="4"/>
  <c r="W171" i="4"/>
  <c r="W163" i="4"/>
  <c r="W155" i="4"/>
  <c r="W147" i="4"/>
  <c r="W139" i="4"/>
  <c r="W131" i="4"/>
  <c r="W123" i="4"/>
  <c r="W115" i="4"/>
  <c r="W107" i="4"/>
  <c r="W99" i="4"/>
  <c r="W91" i="4"/>
  <c r="W83" i="4"/>
  <c r="W75" i="4"/>
  <c r="W67" i="4"/>
  <c r="W59" i="4"/>
  <c r="W51" i="4"/>
  <c r="W43" i="4"/>
  <c r="W35" i="4"/>
  <c r="W27" i="4"/>
  <c r="W19" i="4"/>
  <c r="W11" i="4"/>
  <c r="W190" i="4"/>
  <c r="W174" i="4"/>
  <c r="W158" i="4"/>
  <c r="W142" i="4"/>
  <c r="W110" i="4"/>
  <c r="W38" i="4"/>
  <c r="W22" i="4"/>
  <c r="W3" i="4"/>
  <c r="W192" i="4"/>
  <c r="W184" i="4"/>
  <c r="W176" i="4"/>
  <c r="W168" i="4"/>
  <c r="W160" i="4"/>
  <c r="W152" i="4"/>
  <c r="W144" i="4"/>
  <c r="W136" i="4"/>
  <c r="W128" i="4"/>
  <c r="W120" i="4"/>
  <c r="W112" i="4"/>
  <c r="W104" i="4"/>
  <c r="W96" i="4"/>
  <c r="W88" i="4"/>
  <c r="W80" i="4"/>
  <c r="W72" i="4"/>
  <c r="W64" i="4"/>
  <c r="W56" i="4"/>
  <c r="W48" i="4"/>
  <c r="W40" i="4"/>
  <c r="W32" i="4"/>
  <c r="W24" i="4"/>
  <c r="W16" i="4"/>
  <c r="W8" i="4"/>
  <c r="W94" i="4"/>
  <c r="W30" i="4"/>
  <c r="W189" i="4"/>
  <c r="W181" i="4"/>
  <c r="W173" i="4"/>
  <c r="W165" i="4"/>
  <c r="W157" i="4"/>
  <c r="W149" i="4"/>
  <c r="W141" i="4"/>
  <c r="W133" i="4"/>
  <c r="W125" i="4"/>
  <c r="W117" i="4"/>
  <c r="W109" i="4"/>
  <c r="W101" i="4"/>
  <c r="W93" i="4"/>
  <c r="W85" i="4"/>
  <c r="W77" i="4"/>
  <c r="W69" i="4"/>
  <c r="W61" i="4"/>
  <c r="W53" i="4"/>
  <c r="W45" i="4"/>
  <c r="W37" i="4"/>
  <c r="W29" i="4"/>
  <c r="W21" i="4"/>
  <c r="W13" i="4"/>
  <c r="W5" i="4"/>
  <c r="W126" i="4"/>
  <c r="W78" i="4"/>
  <c r="W186" i="4"/>
  <c r="W178" i="4"/>
  <c r="W170" i="4"/>
  <c r="W162" i="4"/>
  <c r="W154" i="4"/>
  <c r="W146" i="4"/>
  <c r="W138" i="4"/>
  <c r="W130" i="4"/>
  <c r="W122" i="4"/>
  <c r="W114" i="4"/>
  <c r="W106" i="4"/>
  <c r="W98" i="4"/>
  <c r="W90" i="4"/>
  <c r="W82" i="4"/>
  <c r="W74" i="4"/>
  <c r="W66" i="4"/>
  <c r="W58" i="4"/>
  <c r="W50" i="4"/>
  <c r="W42" i="4"/>
  <c r="W34" i="4"/>
  <c r="W26" i="4"/>
  <c r="W18" i="4"/>
  <c r="W10" i="4"/>
  <c r="W150" i="4"/>
  <c r="W86" i="4"/>
  <c r="W62" i="4"/>
  <c r="W46" i="4"/>
  <c r="W6" i="4"/>
  <c r="W191" i="4"/>
  <c r="W188" i="4"/>
  <c r="W183" i="4"/>
  <c r="W180" i="4"/>
  <c r="W175" i="4"/>
  <c r="W172" i="4"/>
  <c r="W167" i="4"/>
  <c r="W164" i="4"/>
  <c r="W159" i="4"/>
  <c r="W156" i="4"/>
  <c r="W151" i="4"/>
  <c r="W148" i="4"/>
  <c r="W143" i="4"/>
  <c r="W140" i="4"/>
  <c r="W135" i="4"/>
  <c r="W132" i="4"/>
  <c r="W127" i="4"/>
  <c r="W124" i="4"/>
  <c r="W119" i="4"/>
  <c r="W116" i="4"/>
  <c r="W111" i="4"/>
  <c r="W108" i="4"/>
  <c r="W103" i="4"/>
  <c r="W100" i="4"/>
  <c r="W95" i="4"/>
  <c r="W92" i="4"/>
  <c r="W87" i="4"/>
  <c r="W84" i="4"/>
  <c r="W79" i="4"/>
  <c r="W76" i="4"/>
  <c r="W71" i="4"/>
  <c r="W68" i="4"/>
  <c r="W63" i="4"/>
  <c r="W60" i="4"/>
  <c r="W55" i="4"/>
  <c r="W52" i="4"/>
  <c r="W47" i="4"/>
  <c r="W44" i="4"/>
  <c r="W39" i="4"/>
  <c r="W36" i="4"/>
  <c r="W31" i="4"/>
  <c r="W28" i="4"/>
  <c r="W23" i="4"/>
  <c r="W20" i="4"/>
  <c r="W15" i="4"/>
  <c r="W12" i="4"/>
  <c r="W7" i="4"/>
  <c r="W4" i="4"/>
  <c r="Y4" i="3"/>
  <c r="Y5" i="3"/>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3" i="3"/>
  <c r="CK4" i="75" l="1"/>
  <c r="CK5" i="75"/>
  <c r="CK6" i="75"/>
  <c r="CK7" i="75"/>
  <c r="CK8" i="75"/>
  <c r="CK9"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CK49" i="75"/>
  <c r="CK50" i="75"/>
  <c r="CK51" i="75"/>
  <c r="CK52" i="75"/>
  <c r="CK53" i="75"/>
  <c r="CK54" i="75"/>
  <c r="CK55" i="75"/>
  <c r="CK56" i="75"/>
  <c r="CK57" i="75"/>
  <c r="CK58" i="75"/>
  <c r="CK59" i="75"/>
  <c r="CK60" i="75"/>
  <c r="CK61" i="75"/>
  <c r="CK62" i="75"/>
  <c r="CK63" i="75"/>
  <c r="CK64" i="75"/>
  <c r="CK65" i="75"/>
  <c r="CK66" i="75"/>
  <c r="CK67" i="75"/>
  <c r="CK68" i="75"/>
  <c r="CK69" i="75"/>
  <c r="CK70" i="75"/>
  <c r="CK71" i="75"/>
  <c r="CK72" i="75"/>
  <c r="CK73" i="75"/>
  <c r="CK74" i="75"/>
  <c r="CK75" i="75"/>
  <c r="CK76" i="75"/>
  <c r="CK77" i="75"/>
  <c r="CK78" i="75"/>
  <c r="CK79" i="75"/>
  <c r="CK80" i="75"/>
  <c r="CK81" i="75"/>
  <c r="CK82" i="75"/>
  <c r="CK83" i="75"/>
  <c r="CK84" i="75"/>
  <c r="CK85" i="75"/>
  <c r="CK86" i="75"/>
  <c r="CK87" i="75"/>
  <c r="CK88" i="75"/>
  <c r="CK89" i="75"/>
  <c r="CK90" i="75"/>
  <c r="CK91" i="75"/>
  <c r="CK92" i="75"/>
  <c r="CK93" i="75"/>
  <c r="CK94" i="75"/>
  <c r="CK95" i="75"/>
  <c r="CK96" i="75"/>
  <c r="CK97" i="75"/>
  <c r="CK98" i="75"/>
  <c r="CK99" i="75"/>
  <c r="CK100" i="75"/>
  <c r="CK101" i="75"/>
  <c r="CK102" i="75"/>
  <c r="CK103" i="75"/>
  <c r="CK104" i="75"/>
  <c r="CK105" i="75"/>
  <c r="CK106" i="75"/>
  <c r="CK107" i="75"/>
  <c r="CK108" i="75"/>
  <c r="CK109" i="75"/>
  <c r="CK110" i="75"/>
  <c r="CK111" i="75"/>
  <c r="CK112" i="75"/>
  <c r="CK113" i="75"/>
  <c r="CK114" i="75"/>
  <c r="CK115" i="75"/>
  <c r="CK116" i="75"/>
  <c r="CK117" i="75"/>
  <c r="CK118" i="75"/>
  <c r="CK119" i="75"/>
  <c r="CK120" i="75"/>
  <c r="CK121" i="75"/>
  <c r="CK122" i="75"/>
  <c r="CK123" i="75"/>
  <c r="CK124" i="75"/>
  <c r="CK125" i="75"/>
  <c r="CK126" i="75"/>
  <c r="CK127" i="75"/>
  <c r="CK128" i="75"/>
  <c r="CK129" i="75"/>
  <c r="CK130" i="75"/>
  <c r="CK131" i="75"/>
  <c r="CK132" i="75"/>
  <c r="CK133" i="75"/>
  <c r="CK134" i="75"/>
  <c r="CK135" i="75"/>
  <c r="CK136" i="75"/>
  <c r="CK137" i="75"/>
  <c r="CK138" i="75"/>
  <c r="CK139" i="75"/>
  <c r="CK140" i="75"/>
  <c r="CK141" i="75"/>
  <c r="CK142" i="75"/>
  <c r="CK143" i="75"/>
  <c r="CK144" i="75"/>
  <c r="CK145" i="75"/>
  <c r="CK146" i="75"/>
  <c r="CK147" i="75"/>
  <c r="CK148" i="75"/>
  <c r="CK149" i="75"/>
  <c r="CK150" i="75"/>
  <c r="CK151" i="75"/>
  <c r="CK152" i="75"/>
  <c r="CK153" i="75"/>
  <c r="CK154" i="75"/>
  <c r="CK155" i="75"/>
  <c r="CK156" i="75"/>
  <c r="CK157" i="75"/>
  <c r="CK158" i="75"/>
  <c r="CK159" i="75"/>
  <c r="CK160" i="75"/>
  <c r="CK161" i="75"/>
  <c r="CK162" i="75"/>
  <c r="CK163" i="75"/>
  <c r="CK164" i="75"/>
  <c r="CK165" i="75"/>
  <c r="CK166" i="75"/>
  <c r="CK167" i="75"/>
  <c r="CK168" i="75"/>
  <c r="CK169" i="75"/>
  <c r="CK170" i="75"/>
  <c r="CK171" i="75"/>
  <c r="CK172" i="75"/>
  <c r="CK173" i="75"/>
  <c r="CK174" i="75"/>
  <c r="CK175" i="75"/>
  <c r="CK176" i="75"/>
  <c r="CK177" i="75"/>
  <c r="CK178" i="75"/>
  <c r="CK179" i="75"/>
  <c r="CK180" i="75"/>
  <c r="CK181" i="75"/>
  <c r="CK182" i="75"/>
  <c r="CK183" i="75"/>
  <c r="CK184" i="75"/>
  <c r="CK185" i="75"/>
  <c r="CK186" i="75"/>
  <c r="CK187" i="75"/>
  <c r="CK188" i="75"/>
  <c r="CK189" i="75"/>
  <c r="CK190" i="75"/>
  <c r="CK191" i="75"/>
  <c r="CK192" i="75"/>
  <c r="CK193" i="75"/>
  <c r="CK3" i="75"/>
  <c r="DH5" i="75" l="1"/>
  <c r="DI5" i="75" s="1"/>
  <c r="DH6" i="75"/>
  <c r="DI6" i="75" s="1"/>
  <c r="DH7" i="75"/>
  <c r="DI7" i="75" s="1"/>
  <c r="DH8" i="75"/>
  <c r="DI8" i="75" s="1"/>
  <c r="DH9" i="75"/>
  <c r="DI9" i="75" s="1"/>
  <c r="DH10" i="75"/>
  <c r="DI10" i="75" s="1"/>
  <c r="DH11" i="75"/>
  <c r="DI11" i="75" s="1"/>
  <c r="DH12" i="75"/>
  <c r="DI12" i="75" s="1"/>
  <c r="DH13" i="75"/>
  <c r="DI13" i="75" s="1"/>
  <c r="DH14" i="75"/>
  <c r="DI14" i="75" s="1"/>
  <c r="DH15" i="75"/>
  <c r="DI15" i="75" s="1"/>
  <c r="DH16" i="75"/>
  <c r="DI16" i="75" s="1"/>
  <c r="DH17" i="75"/>
  <c r="DI17" i="75" s="1"/>
  <c r="DH18" i="75"/>
  <c r="DI18" i="75" s="1"/>
  <c r="DH19" i="75"/>
  <c r="DI19" i="75" s="1"/>
  <c r="DH20" i="75"/>
  <c r="DI20" i="75" s="1"/>
  <c r="DH21" i="75"/>
  <c r="DI21" i="75" s="1"/>
  <c r="DH22" i="75"/>
  <c r="DI22" i="75" s="1"/>
  <c r="DH23" i="75"/>
  <c r="DI23" i="75" s="1"/>
  <c r="DH24" i="75"/>
  <c r="DI24" i="75" s="1"/>
  <c r="DH25" i="75"/>
  <c r="DI25" i="75" s="1"/>
  <c r="DH26" i="75"/>
  <c r="DI26" i="75" s="1"/>
  <c r="DH27" i="75"/>
  <c r="DI27" i="75" s="1"/>
  <c r="DH28" i="75"/>
  <c r="DI28" i="75" s="1"/>
  <c r="DH29" i="75"/>
  <c r="DI29" i="75" s="1"/>
  <c r="DH30" i="75"/>
  <c r="DI30" i="75" s="1"/>
  <c r="DH31" i="75"/>
  <c r="DI31" i="75" s="1"/>
  <c r="DH32" i="75"/>
  <c r="DI32" i="75" s="1"/>
  <c r="DH33" i="75"/>
  <c r="DI33" i="75" s="1"/>
  <c r="DH34" i="75"/>
  <c r="DI34" i="75" s="1"/>
  <c r="DH35" i="75"/>
  <c r="DI35" i="75" s="1"/>
  <c r="DH36" i="75"/>
  <c r="DI36" i="75" s="1"/>
  <c r="DH37" i="75"/>
  <c r="DI37" i="75" s="1"/>
  <c r="DH38" i="75"/>
  <c r="DI38" i="75" s="1"/>
  <c r="DH39" i="75"/>
  <c r="DI39" i="75" s="1"/>
  <c r="DH40" i="75"/>
  <c r="DI40" i="75" s="1"/>
  <c r="DH41" i="75"/>
  <c r="DI41" i="75" s="1"/>
  <c r="DH42" i="75"/>
  <c r="DI42" i="75" s="1"/>
  <c r="DH43" i="75"/>
  <c r="DI43" i="75" s="1"/>
  <c r="DH44" i="75"/>
  <c r="DI44" i="75" s="1"/>
  <c r="DH45" i="75"/>
  <c r="DI45" i="75" s="1"/>
  <c r="DH46" i="75"/>
  <c r="DI46" i="75" s="1"/>
  <c r="DH47" i="75"/>
  <c r="DI47" i="75" s="1"/>
  <c r="DH48" i="75"/>
  <c r="DI48" i="75" s="1"/>
  <c r="DH49" i="75"/>
  <c r="DI49" i="75" s="1"/>
  <c r="DH50" i="75"/>
  <c r="DI50" i="75" s="1"/>
  <c r="DH51" i="75"/>
  <c r="DI51" i="75" s="1"/>
  <c r="DH52" i="75"/>
  <c r="DI52" i="75" s="1"/>
  <c r="DH53" i="75"/>
  <c r="DI53" i="75" s="1"/>
  <c r="DH54" i="75"/>
  <c r="DI54" i="75" s="1"/>
  <c r="DH55" i="75"/>
  <c r="DI55" i="75" s="1"/>
  <c r="DH56" i="75"/>
  <c r="DI56" i="75" s="1"/>
  <c r="DH57" i="75"/>
  <c r="DI57" i="75" s="1"/>
  <c r="DH58" i="75"/>
  <c r="DI58" i="75" s="1"/>
  <c r="DH59" i="75"/>
  <c r="DI59" i="75" s="1"/>
  <c r="DH60" i="75"/>
  <c r="DI60" i="75" s="1"/>
  <c r="DH61" i="75"/>
  <c r="DI61" i="75" s="1"/>
  <c r="DH62" i="75"/>
  <c r="DI62" i="75" s="1"/>
  <c r="DH63" i="75"/>
  <c r="DI63" i="75" s="1"/>
  <c r="DH64" i="75"/>
  <c r="DI64" i="75" s="1"/>
  <c r="DH65" i="75"/>
  <c r="DI65" i="75" s="1"/>
  <c r="DH66" i="75"/>
  <c r="DI66" i="75" s="1"/>
  <c r="DH67" i="75"/>
  <c r="DI67" i="75" s="1"/>
  <c r="DH68" i="75"/>
  <c r="DI68" i="75" s="1"/>
  <c r="DH69" i="75"/>
  <c r="DI69" i="75" s="1"/>
  <c r="DH70" i="75"/>
  <c r="DI70" i="75" s="1"/>
  <c r="DH71" i="75"/>
  <c r="DI71" i="75" s="1"/>
  <c r="DH72" i="75"/>
  <c r="DI72" i="75" s="1"/>
  <c r="DH73" i="75"/>
  <c r="DI73" i="75" s="1"/>
  <c r="DH74" i="75"/>
  <c r="DI74" i="75" s="1"/>
  <c r="DH75" i="75"/>
  <c r="DI75" i="75" s="1"/>
  <c r="DH76" i="75"/>
  <c r="DI76" i="75" s="1"/>
  <c r="DH77" i="75"/>
  <c r="DI77" i="75" s="1"/>
  <c r="DH78" i="75"/>
  <c r="DI78" i="75" s="1"/>
  <c r="DH79" i="75"/>
  <c r="DI79" i="75" s="1"/>
  <c r="DH80" i="75"/>
  <c r="DI80" i="75" s="1"/>
  <c r="DH81" i="75"/>
  <c r="DI81" i="75" s="1"/>
  <c r="DH82" i="75"/>
  <c r="DI82" i="75" s="1"/>
  <c r="DH83" i="75"/>
  <c r="DI83" i="75" s="1"/>
  <c r="DH84" i="75"/>
  <c r="DI84" i="75" s="1"/>
  <c r="DH85" i="75"/>
  <c r="DI85" i="75" s="1"/>
  <c r="DH86" i="75"/>
  <c r="DI86" i="75" s="1"/>
  <c r="DH87" i="75"/>
  <c r="DI87" i="75" s="1"/>
  <c r="DH88" i="75"/>
  <c r="DI88" i="75" s="1"/>
  <c r="DH89" i="75"/>
  <c r="DI89" i="75" s="1"/>
  <c r="DH90" i="75"/>
  <c r="DI90" i="75" s="1"/>
  <c r="DH91" i="75"/>
  <c r="DI91" i="75" s="1"/>
  <c r="DH92" i="75"/>
  <c r="DI92" i="75" s="1"/>
  <c r="DH93" i="75"/>
  <c r="DI93" i="75" s="1"/>
  <c r="DH94" i="75"/>
  <c r="DI94" i="75" s="1"/>
  <c r="DH95" i="75"/>
  <c r="DI95" i="75" s="1"/>
  <c r="DH96" i="75"/>
  <c r="DI96" i="75" s="1"/>
  <c r="DH97" i="75"/>
  <c r="DI97" i="75" s="1"/>
  <c r="DH98" i="75"/>
  <c r="DI98" i="75" s="1"/>
  <c r="DH99" i="75"/>
  <c r="DI99" i="75" s="1"/>
  <c r="DH100" i="75"/>
  <c r="DI100" i="75" s="1"/>
  <c r="DH101" i="75"/>
  <c r="DI101" i="75" s="1"/>
  <c r="DH102" i="75"/>
  <c r="DI102" i="75" s="1"/>
  <c r="DH103" i="75"/>
  <c r="DI103" i="75" s="1"/>
  <c r="DH104" i="75"/>
  <c r="DI104" i="75" s="1"/>
  <c r="DH105" i="75"/>
  <c r="DI105" i="75" s="1"/>
  <c r="DH106" i="75"/>
  <c r="DI106" i="75" s="1"/>
  <c r="DH107" i="75"/>
  <c r="DI107" i="75" s="1"/>
  <c r="DH108" i="75"/>
  <c r="DI108" i="75" s="1"/>
  <c r="DH109" i="75"/>
  <c r="DI109" i="75" s="1"/>
  <c r="DH110" i="75"/>
  <c r="DI110" i="75" s="1"/>
  <c r="DH111" i="75"/>
  <c r="DI111" i="75" s="1"/>
  <c r="DH112" i="75"/>
  <c r="DI112" i="75" s="1"/>
  <c r="DH113" i="75"/>
  <c r="DI113" i="75" s="1"/>
  <c r="DH114" i="75"/>
  <c r="DI114" i="75" s="1"/>
  <c r="DH115" i="75"/>
  <c r="DI115" i="75" s="1"/>
  <c r="DH116" i="75"/>
  <c r="DI116" i="75" s="1"/>
  <c r="DH117" i="75"/>
  <c r="DI117" i="75" s="1"/>
  <c r="DH118" i="75"/>
  <c r="DI118" i="75" s="1"/>
  <c r="DH119" i="75"/>
  <c r="DI119" i="75" s="1"/>
  <c r="DH120" i="75"/>
  <c r="DI120" i="75" s="1"/>
  <c r="DH121" i="75"/>
  <c r="DI121" i="75" s="1"/>
  <c r="DH122" i="75"/>
  <c r="DI122" i="75" s="1"/>
  <c r="DH123" i="75"/>
  <c r="DI123" i="75" s="1"/>
  <c r="DH124" i="75"/>
  <c r="DI124" i="75" s="1"/>
  <c r="DH125" i="75"/>
  <c r="DI125" i="75" s="1"/>
  <c r="DH126" i="75"/>
  <c r="DI126" i="75" s="1"/>
  <c r="DH127" i="75"/>
  <c r="DI127" i="75" s="1"/>
  <c r="DH128" i="75"/>
  <c r="DI128" i="75" s="1"/>
  <c r="DH129" i="75"/>
  <c r="DI129" i="75" s="1"/>
  <c r="DH130" i="75"/>
  <c r="DI130" i="75" s="1"/>
  <c r="DH131" i="75"/>
  <c r="DI131" i="75" s="1"/>
  <c r="DH132" i="75"/>
  <c r="DI132" i="75" s="1"/>
  <c r="DH133" i="75"/>
  <c r="DI133" i="75" s="1"/>
  <c r="DH134" i="75"/>
  <c r="DI134" i="75" s="1"/>
  <c r="DH135" i="75"/>
  <c r="DI135" i="75" s="1"/>
  <c r="DH136" i="75"/>
  <c r="DI136" i="75" s="1"/>
  <c r="DH137" i="75"/>
  <c r="DI137" i="75" s="1"/>
  <c r="DH138" i="75"/>
  <c r="DI138" i="75" s="1"/>
  <c r="DH139" i="75"/>
  <c r="DI139" i="75" s="1"/>
  <c r="DH140" i="75"/>
  <c r="DI140" i="75" s="1"/>
  <c r="DH141" i="75"/>
  <c r="DI141" i="75" s="1"/>
  <c r="DH142" i="75"/>
  <c r="DI142" i="75" s="1"/>
  <c r="DH143" i="75"/>
  <c r="DI143" i="75" s="1"/>
  <c r="DH144" i="75"/>
  <c r="DI144" i="75" s="1"/>
  <c r="DH145" i="75"/>
  <c r="DI145" i="75" s="1"/>
  <c r="DH146" i="75"/>
  <c r="DI146" i="75" s="1"/>
  <c r="DH147" i="75"/>
  <c r="DI147" i="75" s="1"/>
  <c r="DH148" i="75"/>
  <c r="DI148" i="75" s="1"/>
  <c r="DH149" i="75"/>
  <c r="DI149" i="75" s="1"/>
  <c r="DH150" i="75"/>
  <c r="DI150" i="75" s="1"/>
  <c r="DH151" i="75"/>
  <c r="DI151" i="75" s="1"/>
  <c r="DH152" i="75"/>
  <c r="DI152" i="75" s="1"/>
  <c r="DH153" i="75"/>
  <c r="DI153" i="75" s="1"/>
  <c r="DH154" i="75"/>
  <c r="DI154" i="75" s="1"/>
  <c r="DH155" i="75"/>
  <c r="DI155" i="75" s="1"/>
  <c r="DH156" i="75"/>
  <c r="DI156" i="75" s="1"/>
  <c r="DH157" i="75"/>
  <c r="DI157" i="75" s="1"/>
  <c r="DH158" i="75"/>
  <c r="DI158" i="75" s="1"/>
  <c r="DH159" i="75"/>
  <c r="DI159" i="75" s="1"/>
  <c r="DH160" i="75"/>
  <c r="DI160" i="75" s="1"/>
  <c r="DH161" i="75"/>
  <c r="DI161" i="75" s="1"/>
  <c r="DH162" i="75"/>
  <c r="DI162" i="75" s="1"/>
  <c r="DH163" i="75"/>
  <c r="DI163" i="75" s="1"/>
  <c r="DH164" i="75"/>
  <c r="DI164" i="75" s="1"/>
  <c r="DH165" i="75"/>
  <c r="DI165" i="75" s="1"/>
  <c r="DH166" i="75"/>
  <c r="DI166" i="75" s="1"/>
  <c r="DH167" i="75"/>
  <c r="DI167" i="75" s="1"/>
  <c r="DH168" i="75"/>
  <c r="DI168" i="75" s="1"/>
  <c r="DH169" i="75"/>
  <c r="DI169" i="75" s="1"/>
  <c r="DH170" i="75"/>
  <c r="DI170" i="75" s="1"/>
  <c r="DH171" i="75"/>
  <c r="DI171" i="75" s="1"/>
  <c r="DH172" i="75"/>
  <c r="DI172" i="75" s="1"/>
  <c r="DH173" i="75"/>
  <c r="DI173" i="75" s="1"/>
  <c r="DH174" i="75"/>
  <c r="DI174" i="75" s="1"/>
  <c r="DH175" i="75"/>
  <c r="DI175" i="75" s="1"/>
  <c r="DH176" i="75"/>
  <c r="DI176" i="75" s="1"/>
  <c r="DH177" i="75"/>
  <c r="DI177" i="75" s="1"/>
  <c r="DH178" i="75"/>
  <c r="DI178" i="75" s="1"/>
  <c r="DH179" i="75"/>
  <c r="DI179" i="75" s="1"/>
  <c r="DH180" i="75"/>
  <c r="DI180" i="75" s="1"/>
  <c r="DH181" i="75"/>
  <c r="DI181" i="75" s="1"/>
  <c r="DH182" i="75"/>
  <c r="DI182" i="75" s="1"/>
  <c r="DH183" i="75"/>
  <c r="DI183" i="75" s="1"/>
  <c r="DH184" i="75"/>
  <c r="DI184" i="75" s="1"/>
  <c r="DH185" i="75"/>
  <c r="DI185" i="75" s="1"/>
  <c r="DH186" i="75"/>
  <c r="DI186" i="75" s="1"/>
  <c r="DH187" i="75"/>
  <c r="DI187" i="75" s="1"/>
  <c r="DH188" i="75"/>
  <c r="DI188" i="75" s="1"/>
  <c r="DH189" i="75"/>
  <c r="DI189" i="75" s="1"/>
  <c r="DH190" i="75"/>
  <c r="DI190" i="75" s="1"/>
  <c r="DH191" i="75"/>
  <c r="DI191" i="75" s="1"/>
  <c r="DH192" i="75"/>
  <c r="DI192" i="75" s="1"/>
  <c r="DH193" i="75"/>
  <c r="DI193" i="75" s="1"/>
  <c r="DH4" i="75"/>
  <c r="DI4" i="75" s="1"/>
  <c r="DH3" i="75"/>
  <c r="DD4" i="75"/>
  <c r="DD5" i="75"/>
  <c r="DD6" i="75"/>
  <c r="DD7" i="75"/>
  <c r="DD8" i="75"/>
  <c r="DD9" i="75"/>
  <c r="DD10" i="75"/>
  <c r="DD11" i="75"/>
  <c r="DD12" i="75"/>
  <c r="DD13" i="75"/>
  <c r="DD14" i="75"/>
  <c r="DD15" i="75"/>
  <c r="DD16" i="75"/>
  <c r="DD17" i="75"/>
  <c r="DD18" i="75"/>
  <c r="DD19" i="75"/>
  <c r="DD20" i="75"/>
  <c r="DD21" i="75"/>
  <c r="DD22" i="75"/>
  <c r="DD23" i="75"/>
  <c r="DD24" i="75"/>
  <c r="DD25" i="75"/>
  <c r="DD26" i="75"/>
  <c r="DD27" i="75"/>
  <c r="DD28" i="75"/>
  <c r="DD29" i="75"/>
  <c r="DD30" i="75"/>
  <c r="DD31" i="75"/>
  <c r="DD32" i="75"/>
  <c r="DD33" i="75"/>
  <c r="DD34" i="75"/>
  <c r="DD35" i="75"/>
  <c r="DD36" i="75"/>
  <c r="DD37" i="75"/>
  <c r="DD38" i="75"/>
  <c r="DD39" i="75"/>
  <c r="DD40" i="75"/>
  <c r="DD41" i="75"/>
  <c r="DD42" i="75"/>
  <c r="DD43" i="75"/>
  <c r="DD44" i="75"/>
  <c r="DD45" i="75"/>
  <c r="DD46" i="75"/>
  <c r="DD47" i="75"/>
  <c r="DD48" i="75"/>
  <c r="DD49" i="75"/>
  <c r="DD50" i="75"/>
  <c r="DD51" i="75"/>
  <c r="DD52" i="75"/>
  <c r="DD53" i="75"/>
  <c r="DD54" i="75"/>
  <c r="DD55" i="75"/>
  <c r="DD56" i="75"/>
  <c r="DD57" i="75"/>
  <c r="DD58" i="75"/>
  <c r="DD59" i="75"/>
  <c r="DD60" i="75"/>
  <c r="DD61" i="75"/>
  <c r="DD62" i="75"/>
  <c r="DD63" i="75"/>
  <c r="DD64" i="75"/>
  <c r="DD65" i="75"/>
  <c r="DD66" i="75"/>
  <c r="DD67" i="75"/>
  <c r="DD68" i="75"/>
  <c r="DD69" i="75"/>
  <c r="DD70" i="75"/>
  <c r="DD71" i="75"/>
  <c r="DD72" i="75"/>
  <c r="DD73" i="75"/>
  <c r="DD74" i="75"/>
  <c r="DD75" i="75"/>
  <c r="DD76" i="75"/>
  <c r="DD77" i="75"/>
  <c r="DD78" i="75"/>
  <c r="DD79" i="75"/>
  <c r="DD80" i="75"/>
  <c r="DD81" i="75"/>
  <c r="DD82" i="75"/>
  <c r="DD83" i="75"/>
  <c r="DD84" i="75"/>
  <c r="DD85" i="75"/>
  <c r="DD86" i="75"/>
  <c r="DD87" i="75"/>
  <c r="DD88" i="75"/>
  <c r="DD89" i="75"/>
  <c r="DD90" i="75"/>
  <c r="DD91" i="75"/>
  <c r="DD92" i="75"/>
  <c r="DD93" i="75"/>
  <c r="DD94" i="75"/>
  <c r="DD95" i="75"/>
  <c r="DD96" i="75"/>
  <c r="DD97" i="75"/>
  <c r="DD98" i="75"/>
  <c r="DD99" i="75"/>
  <c r="DD100" i="75"/>
  <c r="DD101" i="75"/>
  <c r="DD102" i="75"/>
  <c r="DD103" i="75"/>
  <c r="DD104" i="75"/>
  <c r="DD105" i="75"/>
  <c r="DD106" i="75"/>
  <c r="DD107" i="75"/>
  <c r="DD108" i="75"/>
  <c r="DD109" i="75"/>
  <c r="DD110" i="75"/>
  <c r="DD111" i="75"/>
  <c r="DD112" i="75"/>
  <c r="DD113" i="75"/>
  <c r="DD114" i="75"/>
  <c r="DD115" i="75"/>
  <c r="DD116" i="75"/>
  <c r="DD117" i="75"/>
  <c r="DD118" i="75"/>
  <c r="DD119" i="75"/>
  <c r="DD120" i="75"/>
  <c r="DD121" i="75"/>
  <c r="DD122" i="75"/>
  <c r="DD123" i="75"/>
  <c r="DD124" i="75"/>
  <c r="DD125" i="75"/>
  <c r="DD126" i="75"/>
  <c r="DD127" i="75"/>
  <c r="DD128" i="75"/>
  <c r="DD129" i="75"/>
  <c r="DD130" i="75"/>
  <c r="DD131" i="75"/>
  <c r="DD132" i="75"/>
  <c r="DD133" i="75"/>
  <c r="DD134" i="75"/>
  <c r="DD135" i="75"/>
  <c r="DD136" i="75"/>
  <c r="DD137" i="75"/>
  <c r="DD138" i="75"/>
  <c r="DD139" i="75"/>
  <c r="DD140" i="75"/>
  <c r="DD141" i="75"/>
  <c r="DD142" i="75"/>
  <c r="DD143" i="75"/>
  <c r="DD144" i="75"/>
  <c r="DD145" i="75"/>
  <c r="DD146" i="75"/>
  <c r="DD147" i="75"/>
  <c r="DD148" i="75"/>
  <c r="DD149" i="75"/>
  <c r="DD150" i="75"/>
  <c r="DD151" i="75"/>
  <c r="DD152" i="75"/>
  <c r="DD153" i="75"/>
  <c r="DD154" i="75"/>
  <c r="DD155" i="75"/>
  <c r="DD156" i="75"/>
  <c r="DD157" i="75"/>
  <c r="DD158" i="75"/>
  <c r="DD159" i="75"/>
  <c r="DD160" i="75"/>
  <c r="DD161" i="75"/>
  <c r="DD162" i="75"/>
  <c r="DD163" i="75"/>
  <c r="DD164" i="75"/>
  <c r="DD165" i="75"/>
  <c r="DD166" i="75"/>
  <c r="DD167" i="75"/>
  <c r="DD168" i="75"/>
  <c r="DD169" i="75"/>
  <c r="DD170" i="75"/>
  <c r="DD171" i="75"/>
  <c r="DD172" i="75"/>
  <c r="DD173" i="75"/>
  <c r="DD174" i="75"/>
  <c r="DD175" i="75"/>
  <c r="DD176" i="75"/>
  <c r="DD177" i="75"/>
  <c r="DD178" i="75"/>
  <c r="DD179" i="75"/>
  <c r="DD180" i="75"/>
  <c r="DD181" i="75"/>
  <c r="DD182" i="75"/>
  <c r="DD183" i="75"/>
  <c r="DD184" i="75"/>
  <c r="DD185" i="75"/>
  <c r="DD186" i="75"/>
  <c r="DD187" i="75"/>
  <c r="DD188" i="75"/>
  <c r="DD189" i="75"/>
  <c r="DD190" i="75"/>
  <c r="DD191" i="75"/>
  <c r="DD192" i="75"/>
  <c r="DD193" i="75"/>
  <c r="DD3" i="75"/>
  <c r="DC4" i="75"/>
  <c r="DC5" i="75"/>
  <c r="DC6" i="75"/>
  <c r="DC7" i="75"/>
  <c r="DC8" i="75"/>
  <c r="DC9" i="75"/>
  <c r="DC10" i="75"/>
  <c r="DC11" i="75"/>
  <c r="DC12" i="75"/>
  <c r="DC13" i="75"/>
  <c r="DC14" i="75"/>
  <c r="DC15" i="75"/>
  <c r="DC16" i="75"/>
  <c r="DC17" i="75"/>
  <c r="DC18" i="75"/>
  <c r="DC19" i="75"/>
  <c r="DC20" i="75"/>
  <c r="DC21" i="75"/>
  <c r="DC22" i="75"/>
  <c r="DC23"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DC48" i="75"/>
  <c r="DC49" i="75"/>
  <c r="DC50" i="75"/>
  <c r="DC51" i="75"/>
  <c r="DC52" i="75"/>
  <c r="DC53" i="75"/>
  <c r="DC54" i="75"/>
  <c r="DC55" i="75"/>
  <c r="DC56" i="75"/>
  <c r="DC57" i="75"/>
  <c r="DC58" i="75"/>
  <c r="DC59" i="75"/>
  <c r="DC60" i="75"/>
  <c r="DC61" i="75"/>
  <c r="DC62" i="75"/>
  <c r="DC63" i="75"/>
  <c r="DC64" i="75"/>
  <c r="DC65" i="75"/>
  <c r="DC66" i="75"/>
  <c r="DC67" i="75"/>
  <c r="DC68" i="75"/>
  <c r="DC69" i="75"/>
  <c r="DC70" i="75"/>
  <c r="DC71" i="75"/>
  <c r="DC72" i="75"/>
  <c r="DC73" i="75"/>
  <c r="DC74" i="75"/>
  <c r="DC75" i="75"/>
  <c r="DC76" i="75"/>
  <c r="DC77" i="75"/>
  <c r="DC78" i="75"/>
  <c r="DC79" i="75"/>
  <c r="DC80" i="75"/>
  <c r="DC81" i="75"/>
  <c r="DC82" i="75"/>
  <c r="DC83" i="75"/>
  <c r="DC84" i="75"/>
  <c r="DC85" i="75"/>
  <c r="DC86" i="75"/>
  <c r="DC87" i="75"/>
  <c r="DC88" i="75"/>
  <c r="DC89" i="75"/>
  <c r="DC90" i="75"/>
  <c r="DC91" i="75"/>
  <c r="DC92" i="75"/>
  <c r="DC93" i="75"/>
  <c r="DC94" i="75"/>
  <c r="DC95" i="75"/>
  <c r="DC96" i="75"/>
  <c r="DC97" i="75"/>
  <c r="DC98" i="75"/>
  <c r="DC99" i="75"/>
  <c r="DC100" i="75"/>
  <c r="DC101" i="75"/>
  <c r="DC102" i="75"/>
  <c r="DC103" i="75"/>
  <c r="DC104" i="75"/>
  <c r="DC105" i="75"/>
  <c r="DC106" i="75"/>
  <c r="DC107" i="75"/>
  <c r="DC108" i="75"/>
  <c r="DC109" i="75"/>
  <c r="DC110" i="75"/>
  <c r="DC111" i="75"/>
  <c r="DC112" i="75"/>
  <c r="DC113" i="75"/>
  <c r="DC114" i="75"/>
  <c r="DC115" i="75"/>
  <c r="DC116" i="75"/>
  <c r="DC117" i="75"/>
  <c r="DC118" i="75"/>
  <c r="DC119" i="75"/>
  <c r="DC120" i="75"/>
  <c r="DC121" i="75"/>
  <c r="DC122" i="75"/>
  <c r="DC123" i="75"/>
  <c r="DC124" i="75"/>
  <c r="DC125" i="75"/>
  <c r="DC126" i="75"/>
  <c r="DC127" i="75"/>
  <c r="DC128" i="75"/>
  <c r="DC129" i="75"/>
  <c r="DC130" i="75"/>
  <c r="DC131" i="75"/>
  <c r="DC132" i="75"/>
  <c r="DC133" i="75"/>
  <c r="DC134" i="75"/>
  <c r="DC135" i="75"/>
  <c r="DC136" i="75"/>
  <c r="DC137" i="75"/>
  <c r="DC138" i="75"/>
  <c r="DC139" i="75"/>
  <c r="DC140" i="75"/>
  <c r="DC141" i="75"/>
  <c r="DC142" i="75"/>
  <c r="DC143" i="75"/>
  <c r="DC144" i="75"/>
  <c r="DC145" i="75"/>
  <c r="DC146" i="75"/>
  <c r="DC147" i="75"/>
  <c r="DC148" i="75"/>
  <c r="DC149" i="75"/>
  <c r="DC150" i="75"/>
  <c r="DC151" i="75"/>
  <c r="DC152" i="75"/>
  <c r="DC153" i="75"/>
  <c r="DC154" i="75"/>
  <c r="DC155" i="75"/>
  <c r="DC156" i="75"/>
  <c r="DC157" i="75"/>
  <c r="DC158" i="75"/>
  <c r="DC159" i="75"/>
  <c r="DC160" i="75"/>
  <c r="DC161" i="75"/>
  <c r="DC162" i="75"/>
  <c r="DC163" i="75"/>
  <c r="DC164" i="75"/>
  <c r="DC165" i="75"/>
  <c r="DC166" i="75"/>
  <c r="DC167" i="75"/>
  <c r="DC168" i="75"/>
  <c r="DC169" i="75"/>
  <c r="DC170" i="75"/>
  <c r="DC171" i="75"/>
  <c r="DC172" i="75"/>
  <c r="DC173" i="75"/>
  <c r="DC174" i="75"/>
  <c r="DC175" i="75"/>
  <c r="DC176" i="75"/>
  <c r="DC177" i="75"/>
  <c r="DC178" i="75"/>
  <c r="DC179" i="75"/>
  <c r="DC180" i="75"/>
  <c r="DC181" i="75"/>
  <c r="DC182" i="75"/>
  <c r="DC183" i="75"/>
  <c r="DC184" i="75"/>
  <c r="DC185" i="75"/>
  <c r="DC186" i="75"/>
  <c r="DC187" i="75"/>
  <c r="DC188" i="75"/>
  <c r="DC189" i="75"/>
  <c r="DC190" i="75"/>
  <c r="DC191" i="75"/>
  <c r="DC192" i="75"/>
  <c r="DC193" i="75"/>
  <c r="DC3" i="75"/>
  <c r="CW11" i="75"/>
  <c r="CW19" i="75"/>
  <c r="CW27" i="75"/>
  <c r="CW35" i="75"/>
  <c r="CW43" i="75"/>
  <c r="CW51" i="75"/>
  <c r="CW59" i="75"/>
  <c r="CW67" i="75"/>
  <c r="CW75" i="75"/>
  <c r="CW83" i="75"/>
  <c r="CW91" i="75"/>
  <c r="CW99" i="75"/>
  <c r="CW107" i="75"/>
  <c r="CW115" i="75"/>
  <c r="CW123" i="75"/>
  <c r="CW131" i="75"/>
  <c r="CW139" i="75"/>
  <c r="CW147" i="75"/>
  <c r="CW155" i="75"/>
  <c r="CW163" i="75"/>
  <c r="CW171" i="75"/>
  <c r="CW179" i="75"/>
  <c r="CW187" i="75"/>
  <c r="CZ4" i="75"/>
  <c r="CZ5" i="75"/>
  <c r="CZ6" i="75"/>
  <c r="CZ7" i="75"/>
  <c r="CZ8" i="75"/>
  <c r="CZ9" i="75"/>
  <c r="CZ10" i="75"/>
  <c r="CZ11" i="75"/>
  <c r="CZ12" i="75"/>
  <c r="CZ13" i="75"/>
  <c r="CZ14" i="75"/>
  <c r="CZ15" i="75"/>
  <c r="CZ16" i="75"/>
  <c r="CZ17" i="75"/>
  <c r="CZ18" i="75"/>
  <c r="CZ19" i="75"/>
  <c r="CZ20" i="75"/>
  <c r="CZ21" i="75"/>
  <c r="CZ22" i="75"/>
  <c r="CZ23" i="75"/>
  <c r="CZ24" i="75"/>
  <c r="CZ25" i="75"/>
  <c r="CZ26" i="75"/>
  <c r="CZ27" i="75"/>
  <c r="CZ28" i="75"/>
  <c r="CZ29" i="75"/>
  <c r="CZ30" i="75"/>
  <c r="CZ31" i="75"/>
  <c r="CZ32" i="75"/>
  <c r="CZ33" i="75"/>
  <c r="CZ34" i="75"/>
  <c r="CZ35" i="75"/>
  <c r="CZ36" i="75"/>
  <c r="CZ37" i="75"/>
  <c r="CZ38" i="75"/>
  <c r="CZ39" i="75"/>
  <c r="CZ40" i="75"/>
  <c r="CZ41" i="75"/>
  <c r="CZ42" i="75"/>
  <c r="CZ43" i="75"/>
  <c r="CZ44" i="75"/>
  <c r="CZ45" i="75"/>
  <c r="CZ46" i="75"/>
  <c r="CZ47" i="75"/>
  <c r="CZ48" i="75"/>
  <c r="CZ49" i="75"/>
  <c r="CZ50" i="75"/>
  <c r="CZ51" i="75"/>
  <c r="CZ52" i="75"/>
  <c r="CZ53" i="75"/>
  <c r="CZ54" i="75"/>
  <c r="CZ55" i="75"/>
  <c r="CZ56" i="75"/>
  <c r="CZ57" i="75"/>
  <c r="CZ58" i="75"/>
  <c r="CZ59" i="75"/>
  <c r="CZ60" i="75"/>
  <c r="CZ61" i="75"/>
  <c r="CZ62" i="75"/>
  <c r="CZ63" i="75"/>
  <c r="CZ64" i="75"/>
  <c r="CZ65" i="75"/>
  <c r="CZ66" i="75"/>
  <c r="CZ67" i="75"/>
  <c r="CZ68" i="75"/>
  <c r="CZ69" i="75"/>
  <c r="CZ70" i="75"/>
  <c r="CZ71" i="75"/>
  <c r="CZ72" i="75"/>
  <c r="CZ73" i="75"/>
  <c r="CZ74" i="75"/>
  <c r="CZ75" i="75"/>
  <c r="CZ76" i="75"/>
  <c r="CZ77" i="75"/>
  <c r="CZ78" i="75"/>
  <c r="CZ79" i="75"/>
  <c r="CZ80" i="75"/>
  <c r="CZ81" i="75"/>
  <c r="CZ82" i="75"/>
  <c r="CZ83" i="75"/>
  <c r="CZ84" i="75"/>
  <c r="CZ85" i="75"/>
  <c r="CZ86" i="75"/>
  <c r="CZ87" i="75"/>
  <c r="CZ88" i="75"/>
  <c r="CZ89" i="75"/>
  <c r="CZ90" i="75"/>
  <c r="CZ91" i="75"/>
  <c r="CZ92" i="75"/>
  <c r="CZ93" i="75"/>
  <c r="CZ94" i="75"/>
  <c r="CZ95" i="75"/>
  <c r="CZ96" i="75"/>
  <c r="CZ97" i="75"/>
  <c r="CZ98" i="75"/>
  <c r="CZ99" i="75"/>
  <c r="CZ100" i="75"/>
  <c r="CZ101" i="75"/>
  <c r="CZ102" i="75"/>
  <c r="CZ103" i="75"/>
  <c r="CZ104" i="75"/>
  <c r="CZ105" i="75"/>
  <c r="CZ106" i="75"/>
  <c r="CZ107" i="75"/>
  <c r="CZ108" i="75"/>
  <c r="CZ109" i="75"/>
  <c r="CZ110" i="75"/>
  <c r="CZ111" i="75"/>
  <c r="CZ112" i="75"/>
  <c r="CZ113" i="75"/>
  <c r="CZ114" i="75"/>
  <c r="CZ115" i="75"/>
  <c r="CZ116" i="75"/>
  <c r="CZ117" i="75"/>
  <c r="CZ118" i="75"/>
  <c r="CZ119" i="75"/>
  <c r="CZ120" i="75"/>
  <c r="CZ121" i="75"/>
  <c r="CZ122" i="75"/>
  <c r="CZ123" i="75"/>
  <c r="CZ124" i="75"/>
  <c r="CZ125" i="75"/>
  <c r="CZ126" i="75"/>
  <c r="CZ127" i="75"/>
  <c r="CZ128" i="75"/>
  <c r="CZ129" i="75"/>
  <c r="CZ130" i="75"/>
  <c r="CZ131" i="75"/>
  <c r="CZ132" i="75"/>
  <c r="CZ133" i="75"/>
  <c r="CZ134" i="75"/>
  <c r="CZ135" i="75"/>
  <c r="CZ136" i="75"/>
  <c r="CZ137" i="75"/>
  <c r="CZ138" i="75"/>
  <c r="CZ139" i="75"/>
  <c r="CZ140" i="75"/>
  <c r="CZ141" i="75"/>
  <c r="CZ142" i="75"/>
  <c r="CZ143" i="75"/>
  <c r="CZ144" i="75"/>
  <c r="CZ145" i="75"/>
  <c r="CZ146" i="75"/>
  <c r="CZ147" i="75"/>
  <c r="CZ148" i="75"/>
  <c r="CZ149" i="75"/>
  <c r="CZ150" i="75"/>
  <c r="CZ151" i="75"/>
  <c r="CZ152" i="75"/>
  <c r="CZ153" i="75"/>
  <c r="CZ154" i="75"/>
  <c r="CZ155" i="75"/>
  <c r="CZ156" i="75"/>
  <c r="CZ157" i="75"/>
  <c r="CZ158" i="75"/>
  <c r="CZ159" i="75"/>
  <c r="CZ160" i="75"/>
  <c r="CZ161" i="75"/>
  <c r="CZ162" i="75"/>
  <c r="CZ163" i="75"/>
  <c r="CZ164" i="75"/>
  <c r="CZ165" i="75"/>
  <c r="CZ166" i="75"/>
  <c r="CZ167" i="75"/>
  <c r="CZ168" i="75"/>
  <c r="CZ169" i="75"/>
  <c r="CZ170" i="75"/>
  <c r="CZ171" i="75"/>
  <c r="CZ172" i="75"/>
  <c r="CZ173" i="75"/>
  <c r="CZ174" i="75"/>
  <c r="CZ175" i="75"/>
  <c r="CZ176" i="75"/>
  <c r="CZ177" i="75"/>
  <c r="CZ178" i="75"/>
  <c r="CZ179" i="75"/>
  <c r="CZ180" i="75"/>
  <c r="CZ181" i="75"/>
  <c r="CZ182" i="75"/>
  <c r="CZ183" i="75"/>
  <c r="CZ184" i="75"/>
  <c r="CZ185" i="75"/>
  <c r="CZ186" i="75"/>
  <c r="CZ187" i="75"/>
  <c r="CZ188" i="75"/>
  <c r="CZ189" i="75"/>
  <c r="CZ190" i="75"/>
  <c r="CZ191" i="75"/>
  <c r="CZ192" i="75"/>
  <c r="CZ193" i="75"/>
  <c r="CZ3" i="75"/>
  <c r="CY4" i="75"/>
  <c r="CY5" i="75"/>
  <c r="CY6" i="75"/>
  <c r="CY7" i="75"/>
  <c r="CY8" i="75"/>
  <c r="CY9" i="75"/>
  <c r="CY10" i="75"/>
  <c r="CY11" i="75"/>
  <c r="CY12" i="75"/>
  <c r="CY13" i="75"/>
  <c r="CY14" i="75"/>
  <c r="CY15" i="75"/>
  <c r="CY16" i="75"/>
  <c r="CY17" i="75"/>
  <c r="CY18" i="75"/>
  <c r="CY19" i="75"/>
  <c r="CY20" i="75"/>
  <c r="CY21" i="75"/>
  <c r="CY22" i="75"/>
  <c r="CY23" i="75"/>
  <c r="CY24" i="75"/>
  <c r="CY25" i="75"/>
  <c r="CY26" i="75"/>
  <c r="CY27" i="75"/>
  <c r="CY28" i="75"/>
  <c r="CY29" i="75"/>
  <c r="CY30" i="75"/>
  <c r="CY31" i="75"/>
  <c r="CY32" i="75"/>
  <c r="CY33" i="75"/>
  <c r="CY34" i="75"/>
  <c r="CY35" i="75"/>
  <c r="CY36" i="75"/>
  <c r="CY37" i="75"/>
  <c r="CY38" i="75"/>
  <c r="CY39" i="75"/>
  <c r="CY40" i="75"/>
  <c r="CY41" i="75"/>
  <c r="CY42" i="75"/>
  <c r="CY43" i="75"/>
  <c r="CY44" i="75"/>
  <c r="CY45" i="75"/>
  <c r="CY46" i="75"/>
  <c r="CY47" i="75"/>
  <c r="CY48" i="75"/>
  <c r="CY49" i="75"/>
  <c r="CY50" i="75"/>
  <c r="CY51" i="75"/>
  <c r="CY52" i="75"/>
  <c r="CY53" i="75"/>
  <c r="CY54" i="75"/>
  <c r="CY55" i="75"/>
  <c r="CY56" i="75"/>
  <c r="CY57" i="75"/>
  <c r="CY58" i="75"/>
  <c r="CY59" i="75"/>
  <c r="CY60" i="75"/>
  <c r="CY61" i="75"/>
  <c r="CY62" i="75"/>
  <c r="CY63" i="75"/>
  <c r="CY64" i="75"/>
  <c r="CY65" i="75"/>
  <c r="CY66" i="75"/>
  <c r="CY67" i="75"/>
  <c r="CY68" i="75"/>
  <c r="CY69" i="75"/>
  <c r="CY70" i="75"/>
  <c r="CY71" i="75"/>
  <c r="CY72" i="75"/>
  <c r="CY73" i="75"/>
  <c r="CY74" i="75"/>
  <c r="CY75" i="75"/>
  <c r="CY76" i="75"/>
  <c r="CY77" i="75"/>
  <c r="CY78" i="75"/>
  <c r="CY79" i="75"/>
  <c r="CY80" i="75"/>
  <c r="CY81" i="75"/>
  <c r="CY82" i="75"/>
  <c r="CY83" i="75"/>
  <c r="CY84" i="75"/>
  <c r="CY85" i="75"/>
  <c r="CY86" i="75"/>
  <c r="CY87" i="75"/>
  <c r="CY88" i="75"/>
  <c r="CY89" i="75"/>
  <c r="CY90" i="75"/>
  <c r="CY91" i="75"/>
  <c r="CY92" i="75"/>
  <c r="CY93" i="75"/>
  <c r="CY94" i="75"/>
  <c r="CY95" i="75"/>
  <c r="CY96" i="75"/>
  <c r="CY97" i="75"/>
  <c r="CY98" i="75"/>
  <c r="CY99" i="75"/>
  <c r="CY100" i="75"/>
  <c r="CY101" i="75"/>
  <c r="CY102" i="75"/>
  <c r="CY103" i="75"/>
  <c r="CY104" i="75"/>
  <c r="CY105" i="75"/>
  <c r="CY106" i="75"/>
  <c r="CY107" i="75"/>
  <c r="CY108" i="75"/>
  <c r="CY109" i="75"/>
  <c r="CY110" i="75"/>
  <c r="CY111" i="75"/>
  <c r="CY112" i="75"/>
  <c r="CY113" i="75"/>
  <c r="CY114" i="75"/>
  <c r="CY115" i="75"/>
  <c r="CY116" i="75"/>
  <c r="CY117" i="75"/>
  <c r="CY118" i="75"/>
  <c r="CY119" i="75"/>
  <c r="CY120" i="75"/>
  <c r="CY121" i="75"/>
  <c r="CY122" i="75"/>
  <c r="CY123" i="75"/>
  <c r="CY124" i="75"/>
  <c r="CY125" i="75"/>
  <c r="CY126" i="75"/>
  <c r="CY127" i="75"/>
  <c r="CY128" i="75"/>
  <c r="CY129" i="75"/>
  <c r="CY130" i="75"/>
  <c r="CY131" i="75"/>
  <c r="CY132" i="75"/>
  <c r="CY133" i="75"/>
  <c r="CY134" i="75"/>
  <c r="CY135" i="75"/>
  <c r="CY136" i="75"/>
  <c r="CY137" i="75"/>
  <c r="CY138" i="75"/>
  <c r="CY139" i="75"/>
  <c r="CY140" i="75"/>
  <c r="CY141" i="75"/>
  <c r="CY142" i="75"/>
  <c r="CY143" i="75"/>
  <c r="CY144" i="75"/>
  <c r="CY145" i="75"/>
  <c r="CY146" i="75"/>
  <c r="CY147" i="75"/>
  <c r="CY148" i="75"/>
  <c r="CY149" i="75"/>
  <c r="CY150" i="75"/>
  <c r="CY151" i="75"/>
  <c r="CY152" i="75"/>
  <c r="CY153" i="75"/>
  <c r="CY154" i="75"/>
  <c r="CY155" i="75"/>
  <c r="CY156" i="75"/>
  <c r="CY157" i="75"/>
  <c r="CY158" i="75"/>
  <c r="CY159" i="75"/>
  <c r="CY160" i="75"/>
  <c r="CY161" i="75"/>
  <c r="CY162" i="75"/>
  <c r="CY163" i="75"/>
  <c r="CY164" i="75"/>
  <c r="CY165" i="75"/>
  <c r="CY166" i="75"/>
  <c r="CY167" i="75"/>
  <c r="CY168" i="75"/>
  <c r="CY169" i="75"/>
  <c r="CY170" i="75"/>
  <c r="CY171" i="75"/>
  <c r="CY172" i="75"/>
  <c r="CY173" i="75"/>
  <c r="CY174" i="75"/>
  <c r="CY175" i="75"/>
  <c r="CY176" i="75"/>
  <c r="CY177" i="75"/>
  <c r="CY178" i="75"/>
  <c r="CY179" i="75"/>
  <c r="CY180" i="75"/>
  <c r="CY181" i="75"/>
  <c r="CY182" i="75"/>
  <c r="CY183" i="75"/>
  <c r="CY184" i="75"/>
  <c r="CY185" i="75"/>
  <c r="CY186" i="75"/>
  <c r="CY187" i="75"/>
  <c r="CY188" i="75"/>
  <c r="CY189" i="75"/>
  <c r="CY190" i="75"/>
  <c r="CY191" i="75"/>
  <c r="CY192" i="75"/>
  <c r="CY193" i="75"/>
  <c r="CY3" i="75"/>
  <c r="CX4" i="75"/>
  <c r="CX5" i="75"/>
  <c r="CX6" i="75"/>
  <c r="CX7" i="75"/>
  <c r="CX8" i="75"/>
  <c r="CX9" i="75"/>
  <c r="CX10" i="75"/>
  <c r="CX11" i="75"/>
  <c r="CX12" i="75"/>
  <c r="CX13" i="75"/>
  <c r="CX14" i="75"/>
  <c r="CX15" i="75"/>
  <c r="CX16" i="75"/>
  <c r="CX17" i="75"/>
  <c r="CX18" i="75"/>
  <c r="CX19" i="75"/>
  <c r="CX20" i="75"/>
  <c r="CX21" i="75"/>
  <c r="CX22" i="75"/>
  <c r="CX23" i="75"/>
  <c r="CX24" i="75"/>
  <c r="CX25" i="75"/>
  <c r="CX26" i="75"/>
  <c r="CX27" i="75"/>
  <c r="CX28" i="75"/>
  <c r="CX29" i="75"/>
  <c r="CX30" i="75"/>
  <c r="CX31" i="75"/>
  <c r="CX32" i="75"/>
  <c r="CX33" i="75"/>
  <c r="CX34" i="75"/>
  <c r="CX35" i="75"/>
  <c r="CX36" i="75"/>
  <c r="CX37" i="75"/>
  <c r="CX38" i="75"/>
  <c r="CX39" i="75"/>
  <c r="CX40" i="75"/>
  <c r="CX41" i="75"/>
  <c r="CX42" i="75"/>
  <c r="CX43" i="75"/>
  <c r="CX44" i="75"/>
  <c r="CX45" i="75"/>
  <c r="CX46" i="75"/>
  <c r="CX47" i="75"/>
  <c r="CX48" i="75"/>
  <c r="CX49" i="75"/>
  <c r="CX50" i="75"/>
  <c r="CX51" i="75"/>
  <c r="CX52" i="75"/>
  <c r="CX53" i="75"/>
  <c r="CX54" i="75"/>
  <c r="CX55" i="75"/>
  <c r="CX56" i="75"/>
  <c r="CX57" i="75"/>
  <c r="CX58" i="75"/>
  <c r="CX59" i="75"/>
  <c r="CX60" i="75"/>
  <c r="CX61" i="75"/>
  <c r="CX62" i="75"/>
  <c r="CX63" i="75"/>
  <c r="CX64" i="75"/>
  <c r="CX65" i="75"/>
  <c r="CX66" i="75"/>
  <c r="CX67" i="75"/>
  <c r="CX68" i="75"/>
  <c r="CX69" i="75"/>
  <c r="CX70" i="75"/>
  <c r="CX71" i="75"/>
  <c r="CX72" i="75"/>
  <c r="CX73" i="75"/>
  <c r="CX74" i="75"/>
  <c r="CX75" i="75"/>
  <c r="CX76" i="75"/>
  <c r="CX77" i="75"/>
  <c r="CX78" i="75"/>
  <c r="CX79" i="75"/>
  <c r="CX80" i="75"/>
  <c r="CX81" i="75"/>
  <c r="CX82" i="75"/>
  <c r="CX83" i="75"/>
  <c r="CX84" i="75"/>
  <c r="CX85" i="75"/>
  <c r="CX86" i="75"/>
  <c r="CX87" i="75"/>
  <c r="CX88" i="75"/>
  <c r="CX89" i="75"/>
  <c r="CX90" i="75"/>
  <c r="CX91" i="75"/>
  <c r="CX92" i="75"/>
  <c r="CX93" i="75"/>
  <c r="CX94" i="75"/>
  <c r="CX95" i="75"/>
  <c r="CX96" i="75"/>
  <c r="CX97" i="75"/>
  <c r="CX98" i="75"/>
  <c r="CX99" i="75"/>
  <c r="CX100" i="75"/>
  <c r="CX101" i="75"/>
  <c r="CX102" i="75"/>
  <c r="CX103" i="75"/>
  <c r="CX104" i="75"/>
  <c r="CX105" i="75"/>
  <c r="CX106" i="75"/>
  <c r="CX107" i="75"/>
  <c r="CX108" i="75"/>
  <c r="CX109" i="75"/>
  <c r="CX110" i="75"/>
  <c r="CX111" i="75"/>
  <c r="CX112" i="75"/>
  <c r="CX113" i="75"/>
  <c r="CX114" i="75"/>
  <c r="CX115" i="75"/>
  <c r="CX116" i="75"/>
  <c r="CX117" i="75"/>
  <c r="CX118" i="75"/>
  <c r="CX119" i="75"/>
  <c r="CX120" i="75"/>
  <c r="CX121" i="75"/>
  <c r="CX122" i="75"/>
  <c r="CX123" i="75"/>
  <c r="CX124" i="75"/>
  <c r="CX125" i="75"/>
  <c r="CX126" i="75"/>
  <c r="CX127" i="75"/>
  <c r="CX128" i="75"/>
  <c r="CX129" i="75"/>
  <c r="CX130" i="75"/>
  <c r="CX131" i="75"/>
  <c r="CX132" i="75"/>
  <c r="CX133" i="75"/>
  <c r="CX134" i="75"/>
  <c r="CX135" i="75"/>
  <c r="CX136" i="75"/>
  <c r="CX137" i="75"/>
  <c r="CX138" i="75"/>
  <c r="CX139" i="75"/>
  <c r="CX140" i="75"/>
  <c r="CX141" i="75"/>
  <c r="CX142" i="75"/>
  <c r="CX143" i="75"/>
  <c r="CX144" i="75"/>
  <c r="CX145" i="75"/>
  <c r="CX146" i="75"/>
  <c r="CX147" i="75"/>
  <c r="CX148" i="75"/>
  <c r="CX149" i="75"/>
  <c r="CX150" i="75"/>
  <c r="CX151" i="75"/>
  <c r="CX152" i="75"/>
  <c r="CX153" i="75"/>
  <c r="CX154" i="75"/>
  <c r="CX155" i="75"/>
  <c r="CX156" i="75"/>
  <c r="CX157" i="75"/>
  <c r="CX158" i="75"/>
  <c r="CX159" i="75"/>
  <c r="CX160" i="75"/>
  <c r="CX161" i="75"/>
  <c r="CX162" i="75"/>
  <c r="CX163" i="75"/>
  <c r="CX164" i="75"/>
  <c r="CX165" i="75"/>
  <c r="CX166" i="75"/>
  <c r="CX167" i="75"/>
  <c r="CX168" i="75"/>
  <c r="CX169" i="75"/>
  <c r="CX170" i="75"/>
  <c r="CX171" i="75"/>
  <c r="CX172" i="75"/>
  <c r="CX173" i="75"/>
  <c r="CX174" i="75"/>
  <c r="CX175" i="75"/>
  <c r="CX176" i="75"/>
  <c r="CX177" i="75"/>
  <c r="CX178" i="75"/>
  <c r="CX179" i="75"/>
  <c r="CX180" i="75"/>
  <c r="CX181" i="75"/>
  <c r="CX182" i="75"/>
  <c r="CX183" i="75"/>
  <c r="CX184" i="75"/>
  <c r="CX185" i="75"/>
  <c r="CX186" i="75"/>
  <c r="CX187" i="75"/>
  <c r="CX188" i="75"/>
  <c r="CX189" i="75"/>
  <c r="CX190" i="75"/>
  <c r="CX191" i="75"/>
  <c r="CX192" i="75"/>
  <c r="CX193" i="75"/>
  <c r="CX3" i="75"/>
  <c r="CW3" i="75"/>
  <c r="CW4" i="75"/>
  <c r="CW5" i="75"/>
  <c r="CW6" i="75"/>
  <c r="CW7" i="75"/>
  <c r="CW8" i="75"/>
  <c r="CW9" i="75"/>
  <c r="CW10" i="75"/>
  <c r="DA10" i="75" s="1"/>
  <c r="CW12" i="75"/>
  <c r="CW13" i="75"/>
  <c r="CW14" i="75"/>
  <c r="CW15" i="75"/>
  <c r="CW16" i="75"/>
  <c r="CW17" i="75"/>
  <c r="CW18" i="75"/>
  <c r="CW20" i="75"/>
  <c r="CW21" i="75"/>
  <c r="CW22" i="75"/>
  <c r="CW23" i="75"/>
  <c r="CW24" i="75"/>
  <c r="CW25" i="75"/>
  <c r="CW26" i="75"/>
  <c r="CW28" i="75"/>
  <c r="CW29" i="75"/>
  <c r="CW30" i="75"/>
  <c r="CW31" i="75"/>
  <c r="CW32" i="75"/>
  <c r="CW33" i="75"/>
  <c r="CW34" i="75"/>
  <c r="CW36" i="75"/>
  <c r="CW37" i="75"/>
  <c r="CW38" i="75"/>
  <c r="CW39" i="75"/>
  <c r="CW40" i="75"/>
  <c r="CW41" i="75"/>
  <c r="CW42" i="75"/>
  <c r="CW44" i="75"/>
  <c r="CW45" i="75"/>
  <c r="CW46" i="75"/>
  <c r="CW47" i="75"/>
  <c r="CW48" i="75"/>
  <c r="CW49" i="75"/>
  <c r="CW50" i="75"/>
  <c r="CW52" i="75"/>
  <c r="CW53" i="75"/>
  <c r="CW54" i="75"/>
  <c r="CW55" i="75"/>
  <c r="CW56" i="75"/>
  <c r="CW57" i="75"/>
  <c r="CW58" i="75"/>
  <c r="CW60" i="75"/>
  <c r="CW61" i="75"/>
  <c r="CW62" i="75"/>
  <c r="CW63" i="75"/>
  <c r="CW64" i="75"/>
  <c r="CW65" i="75"/>
  <c r="CW66" i="75"/>
  <c r="CW68" i="75"/>
  <c r="CW69" i="75"/>
  <c r="CW70" i="75"/>
  <c r="CW71" i="75"/>
  <c r="CW72" i="75"/>
  <c r="CW73" i="75"/>
  <c r="CW74" i="75"/>
  <c r="CW76" i="75"/>
  <c r="CW77" i="75"/>
  <c r="CW78" i="75"/>
  <c r="CW79" i="75"/>
  <c r="CW80" i="75"/>
  <c r="CW81" i="75"/>
  <c r="CW82" i="75"/>
  <c r="CW84" i="75"/>
  <c r="CW85" i="75"/>
  <c r="CW86" i="75"/>
  <c r="CW87" i="75"/>
  <c r="CW88" i="75"/>
  <c r="CW89" i="75"/>
  <c r="CW90" i="75"/>
  <c r="CW92" i="75"/>
  <c r="CW93" i="75"/>
  <c r="CW94" i="75"/>
  <c r="CW95" i="75"/>
  <c r="CW96" i="75"/>
  <c r="CW97" i="75"/>
  <c r="CW98" i="75"/>
  <c r="CW100" i="75"/>
  <c r="CW101" i="75"/>
  <c r="CW102" i="75"/>
  <c r="CW103" i="75"/>
  <c r="CW104" i="75"/>
  <c r="CW105" i="75"/>
  <c r="CW106" i="75"/>
  <c r="CW108" i="75"/>
  <c r="CW109" i="75"/>
  <c r="CW110" i="75"/>
  <c r="CW111" i="75"/>
  <c r="CW112" i="75"/>
  <c r="CW113" i="75"/>
  <c r="CW114" i="75"/>
  <c r="CW116" i="75"/>
  <c r="CW117" i="75"/>
  <c r="CW118" i="75"/>
  <c r="CW119" i="75"/>
  <c r="CW120" i="75"/>
  <c r="CW121" i="75"/>
  <c r="CW122" i="75"/>
  <c r="CW124" i="75"/>
  <c r="CW125" i="75"/>
  <c r="CW126" i="75"/>
  <c r="CW127" i="75"/>
  <c r="CW128" i="75"/>
  <c r="CW129" i="75"/>
  <c r="CW130" i="75"/>
  <c r="CW132" i="75"/>
  <c r="CW133" i="75"/>
  <c r="CW134" i="75"/>
  <c r="CW135" i="75"/>
  <c r="CW136" i="75"/>
  <c r="CW137" i="75"/>
  <c r="CW138" i="75"/>
  <c r="CW140" i="75"/>
  <c r="CW141" i="75"/>
  <c r="CW142" i="75"/>
  <c r="CW143" i="75"/>
  <c r="CW144" i="75"/>
  <c r="CW145" i="75"/>
  <c r="CW146" i="75"/>
  <c r="CW148" i="75"/>
  <c r="CW149" i="75"/>
  <c r="CW150" i="75"/>
  <c r="CW151" i="75"/>
  <c r="CW152" i="75"/>
  <c r="CW153" i="75"/>
  <c r="CW154" i="75"/>
  <c r="CW156" i="75"/>
  <c r="CW157" i="75"/>
  <c r="CW158" i="75"/>
  <c r="CW159" i="75"/>
  <c r="CW160" i="75"/>
  <c r="CW161" i="75"/>
  <c r="CW162" i="75"/>
  <c r="CW164" i="75"/>
  <c r="CW165" i="75"/>
  <c r="CW166" i="75"/>
  <c r="CW167" i="75"/>
  <c r="CW168" i="75"/>
  <c r="CW169" i="75"/>
  <c r="CW170" i="75"/>
  <c r="CW172" i="75"/>
  <c r="CW173" i="75"/>
  <c r="CW174" i="75"/>
  <c r="CW175" i="75"/>
  <c r="CW176" i="75"/>
  <c r="CW177" i="75"/>
  <c r="CW178" i="75"/>
  <c r="CW180" i="75"/>
  <c r="CW181" i="75"/>
  <c r="CW182" i="75"/>
  <c r="CW183" i="75"/>
  <c r="CW184" i="75"/>
  <c r="CW185" i="75"/>
  <c r="CW186" i="75"/>
  <c r="CW188" i="75"/>
  <c r="CW189" i="75"/>
  <c r="CW190" i="75"/>
  <c r="CW191" i="75"/>
  <c r="CW192" i="75"/>
  <c r="CW193" i="75"/>
  <c r="CN4" i="75"/>
  <c r="CO4" i="75"/>
  <c r="CN5" i="75"/>
  <c r="CO5" i="75"/>
  <c r="CN6" i="75"/>
  <c r="CO6" i="75"/>
  <c r="CN7" i="75"/>
  <c r="CO7" i="75"/>
  <c r="CN8" i="75"/>
  <c r="CO8" i="75"/>
  <c r="CN9" i="75"/>
  <c r="CO9" i="75"/>
  <c r="CN10" i="75"/>
  <c r="CO10" i="75"/>
  <c r="CN11" i="75"/>
  <c r="CO11" i="75"/>
  <c r="CN12" i="75"/>
  <c r="CO12" i="75"/>
  <c r="CN13" i="75"/>
  <c r="CO13" i="75"/>
  <c r="CN14" i="75"/>
  <c r="CO14" i="75"/>
  <c r="CN15" i="75"/>
  <c r="CO15" i="75"/>
  <c r="CN16" i="75"/>
  <c r="CO16" i="75"/>
  <c r="CN17" i="75"/>
  <c r="CO17" i="75"/>
  <c r="CN18" i="75"/>
  <c r="CO18" i="75"/>
  <c r="CN19" i="75"/>
  <c r="CO19" i="75"/>
  <c r="CN20" i="75"/>
  <c r="CO20" i="75"/>
  <c r="CN21" i="75"/>
  <c r="CO21" i="75"/>
  <c r="CN22" i="75"/>
  <c r="CO22" i="75"/>
  <c r="CN23" i="75"/>
  <c r="CO23" i="75"/>
  <c r="CN24" i="75"/>
  <c r="CO24" i="75"/>
  <c r="CN25" i="75"/>
  <c r="CO25" i="75"/>
  <c r="CN26" i="75"/>
  <c r="CO26" i="75"/>
  <c r="CN27" i="75"/>
  <c r="CO27" i="75"/>
  <c r="CN28" i="75"/>
  <c r="CO28" i="75"/>
  <c r="CN29" i="75"/>
  <c r="CO29" i="75"/>
  <c r="CN30" i="75"/>
  <c r="CO30" i="75"/>
  <c r="CN31" i="75"/>
  <c r="CO31" i="75"/>
  <c r="CN32" i="75"/>
  <c r="CO32" i="75"/>
  <c r="CN33" i="75"/>
  <c r="CO33" i="75"/>
  <c r="CN34" i="75"/>
  <c r="CO34" i="75"/>
  <c r="CN35" i="75"/>
  <c r="CO35" i="75"/>
  <c r="CN36" i="75"/>
  <c r="CO36" i="75"/>
  <c r="CN37" i="75"/>
  <c r="CO37" i="75"/>
  <c r="CN38" i="75"/>
  <c r="CO38" i="75"/>
  <c r="CN39" i="75"/>
  <c r="CO39" i="75"/>
  <c r="CN40" i="75"/>
  <c r="CO40" i="75"/>
  <c r="CN41" i="75"/>
  <c r="CO41" i="75"/>
  <c r="CN42" i="75"/>
  <c r="CO42" i="75"/>
  <c r="CN43" i="75"/>
  <c r="CO43" i="75"/>
  <c r="CN44" i="75"/>
  <c r="CO44" i="75"/>
  <c r="CN45" i="75"/>
  <c r="CO45" i="75"/>
  <c r="CN46" i="75"/>
  <c r="CO46" i="75"/>
  <c r="CN47" i="75"/>
  <c r="CO47" i="75"/>
  <c r="CN48" i="75"/>
  <c r="CO48" i="75"/>
  <c r="CN49" i="75"/>
  <c r="CO49" i="75"/>
  <c r="CN50" i="75"/>
  <c r="CO50" i="75"/>
  <c r="CN51" i="75"/>
  <c r="CO51" i="75"/>
  <c r="CN52" i="75"/>
  <c r="CO52" i="75"/>
  <c r="CN53" i="75"/>
  <c r="CO53" i="75"/>
  <c r="CN54" i="75"/>
  <c r="CO54" i="75"/>
  <c r="CN55" i="75"/>
  <c r="CO55" i="75"/>
  <c r="CN56" i="75"/>
  <c r="CO56" i="75"/>
  <c r="CN57" i="75"/>
  <c r="CO57" i="75"/>
  <c r="CN58" i="75"/>
  <c r="CO58" i="75"/>
  <c r="CN59" i="75"/>
  <c r="CO59" i="75"/>
  <c r="CN60" i="75"/>
  <c r="CO60" i="75"/>
  <c r="CN61" i="75"/>
  <c r="CO61" i="75"/>
  <c r="CN62" i="75"/>
  <c r="CO62" i="75"/>
  <c r="CN63" i="75"/>
  <c r="CO63" i="75"/>
  <c r="CN64" i="75"/>
  <c r="CO64" i="75"/>
  <c r="CN65" i="75"/>
  <c r="CO65" i="75"/>
  <c r="CN66" i="75"/>
  <c r="CO66" i="75"/>
  <c r="CN67" i="75"/>
  <c r="CO67" i="75"/>
  <c r="CN68" i="75"/>
  <c r="CO68" i="75"/>
  <c r="CN69" i="75"/>
  <c r="CO69" i="75"/>
  <c r="CN70" i="75"/>
  <c r="CO70" i="75"/>
  <c r="CN71" i="75"/>
  <c r="CO71" i="75"/>
  <c r="CN72" i="75"/>
  <c r="CO72" i="75"/>
  <c r="CN73" i="75"/>
  <c r="CO73" i="75"/>
  <c r="CN74" i="75"/>
  <c r="CO74" i="75"/>
  <c r="CN75" i="75"/>
  <c r="CO75" i="75"/>
  <c r="CN76" i="75"/>
  <c r="CO76" i="75"/>
  <c r="CN77" i="75"/>
  <c r="CO77" i="75"/>
  <c r="CN78" i="75"/>
  <c r="CO78" i="75"/>
  <c r="CN79" i="75"/>
  <c r="CO79" i="75"/>
  <c r="CN80" i="75"/>
  <c r="CO80" i="75"/>
  <c r="CN81" i="75"/>
  <c r="CO81" i="75"/>
  <c r="CN82" i="75"/>
  <c r="CO82" i="75"/>
  <c r="CN83" i="75"/>
  <c r="CO83" i="75"/>
  <c r="CN84" i="75"/>
  <c r="CO84" i="75"/>
  <c r="CN85" i="75"/>
  <c r="CO85" i="75"/>
  <c r="CN86" i="75"/>
  <c r="CO86" i="75"/>
  <c r="CN87" i="75"/>
  <c r="CO87" i="75"/>
  <c r="CN88" i="75"/>
  <c r="CO88" i="75"/>
  <c r="CN89" i="75"/>
  <c r="CO89" i="75"/>
  <c r="CN90" i="75"/>
  <c r="CO90" i="75"/>
  <c r="CN91" i="75"/>
  <c r="CO91" i="75"/>
  <c r="CN92" i="75"/>
  <c r="CO92" i="75"/>
  <c r="CN93" i="75"/>
  <c r="CO93" i="75"/>
  <c r="CN94" i="75"/>
  <c r="CO94" i="75"/>
  <c r="CN95" i="75"/>
  <c r="CO95" i="75"/>
  <c r="CN96" i="75"/>
  <c r="CO96" i="75"/>
  <c r="CN97" i="75"/>
  <c r="CO97" i="75"/>
  <c r="CN98" i="75"/>
  <c r="CO98" i="75"/>
  <c r="CN99" i="75"/>
  <c r="CO99" i="75"/>
  <c r="CN100" i="75"/>
  <c r="CO100" i="75"/>
  <c r="CN101" i="75"/>
  <c r="CO101" i="75"/>
  <c r="CN102" i="75"/>
  <c r="CO102" i="75"/>
  <c r="CN103" i="75"/>
  <c r="CO103" i="75"/>
  <c r="CN104" i="75"/>
  <c r="CO104" i="75"/>
  <c r="CN105" i="75"/>
  <c r="CO105" i="75"/>
  <c r="CN106" i="75"/>
  <c r="CO106" i="75"/>
  <c r="CN107" i="75"/>
  <c r="CO107" i="75"/>
  <c r="CN108" i="75"/>
  <c r="CO108" i="75"/>
  <c r="CN109" i="75"/>
  <c r="CO109" i="75"/>
  <c r="CN110" i="75"/>
  <c r="CO110" i="75"/>
  <c r="CN111" i="75"/>
  <c r="CO111" i="75"/>
  <c r="CN112" i="75"/>
  <c r="CO112" i="75"/>
  <c r="CN113" i="75"/>
  <c r="CO113" i="75"/>
  <c r="CN114" i="75"/>
  <c r="CO114" i="75"/>
  <c r="CN115" i="75"/>
  <c r="CO115" i="75"/>
  <c r="CN116" i="75"/>
  <c r="CO116" i="75"/>
  <c r="CN117" i="75"/>
  <c r="CO117" i="75"/>
  <c r="CN118" i="75"/>
  <c r="CO118" i="75"/>
  <c r="CN119" i="75"/>
  <c r="CO119" i="75"/>
  <c r="CN120" i="75"/>
  <c r="CO120" i="75"/>
  <c r="CN121" i="75"/>
  <c r="CO121" i="75"/>
  <c r="CN122" i="75"/>
  <c r="CO122" i="75"/>
  <c r="CN123" i="75"/>
  <c r="CO123" i="75"/>
  <c r="CN124" i="75"/>
  <c r="CO124" i="75"/>
  <c r="CN125" i="75"/>
  <c r="CO125" i="75"/>
  <c r="CN126" i="75"/>
  <c r="CO126" i="75"/>
  <c r="CN127" i="75"/>
  <c r="CO127" i="75"/>
  <c r="CN128" i="75"/>
  <c r="CO128" i="75"/>
  <c r="CN129" i="75"/>
  <c r="CO129" i="75"/>
  <c r="CN130" i="75"/>
  <c r="CO130" i="75"/>
  <c r="CN131" i="75"/>
  <c r="CO131" i="75"/>
  <c r="CN132" i="75"/>
  <c r="CO132" i="75"/>
  <c r="CN133" i="75"/>
  <c r="CO133" i="75"/>
  <c r="CN134" i="75"/>
  <c r="CO134" i="75"/>
  <c r="CN135" i="75"/>
  <c r="CO135" i="75"/>
  <c r="CN136" i="75"/>
  <c r="CO136" i="75"/>
  <c r="CN137" i="75"/>
  <c r="CO137" i="75"/>
  <c r="CN138" i="75"/>
  <c r="CO138" i="75"/>
  <c r="CN139" i="75"/>
  <c r="CO139" i="75"/>
  <c r="CN140" i="75"/>
  <c r="CO140" i="75"/>
  <c r="CN141" i="75"/>
  <c r="CO141" i="75"/>
  <c r="CN142" i="75"/>
  <c r="CO142" i="75"/>
  <c r="CN143" i="75"/>
  <c r="CO143" i="75"/>
  <c r="CN144" i="75"/>
  <c r="CO144" i="75"/>
  <c r="CN145" i="75"/>
  <c r="CO145" i="75"/>
  <c r="CN146" i="75"/>
  <c r="CO146" i="75"/>
  <c r="CN147" i="75"/>
  <c r="CO147" i="75"/>
  <c r="CN148" i="75"/>
  <c r="CO148" i="75"/>
  <c r="CN149" i="75"/>
  <c r="CO149" i="75"/>
  <c r="CN150" i="75"/>
  <c r="CO150" i="75"/>
  <c r="CN151" i="75"/>
  <c r="CO151" i="75"/>
  <c r="CN152" i="75"/>
  <c r="CO152" i="75"/>
  <c r="CN153" i="75"/>
  <c r="CO153" i="75"/>
  <c r="CN154" i="75"/>
  <c r="CO154" i="75"/>
  <c r="CN155" i="75"/>
  <c r="CO155" i="75"/>
  <c r="CN156" i="75"/>
  <c r="CO156" i="75"/>
  <c r="CN157" i="75"/>
  <c r="CO157" i="75"/>
  <c r="CN158" i="75"/>
  <c r="CO158" i="75"/>
  <c r="CN159" i="75"/>
  <c r="CO159" i="75"/>
  <c r="CN160" i="75"/>
  <c r="CO160" i="75"/>
  <c r="CN161" i="75"/>
  <c r="CO161" i="75"/>
  <c r="CN162" i="75"/>
  <c r="CO162" i="75"/>
  <c r="CN163" i="75"/>
  <c r="CO163" i="75"/>
  <c r="CN164" i="75"/>
  <c r="CO164" i="75"/>
  <c r="CN165" i="75"/>
  <c r="CO165" i="75"/>
  <c r="CN166" i="75"/>
  <c r="CO166" i="75"/>
  <c r="CN167" i="75"/>
  <c r="CO167" i="75"/>
  <c r="CN168" i="75"/>
  <c r="CO168" i="75"/>
  <c r="CN169" i="75"/>
  <c r="CO169" i="75"/>
  <c r="CN170" i="75"/>
  <c r="CO170" i="75"/>
  <c r="CN171" i="75"/>
  <c r="CO171" i="75"/>
  <c r="CN172" i="75"/>
  <c r="CO172" i="75"/>
  <c r="CN173" i="75"/>
  <c r="CO173" i="75"/>
  <c r="CN174" i="75"/>
  <c r="CO174" i="75"/>
  <c r="CN175" i="75"/>
  <c r="CO175" i="75"/>
  <c r="CN176" i="75"/>
  <c r="CO176" i="75"/>
  <c r="CN177" i="75"/>
  <c r="CO177" i="75"/>
  <c r="CN178" i="75"/>
  <c r="CO178" i="75"/>
  <c r="CN179" i="75"/>
  <c r="CO179" i="75"/>
  <c r="CN180" i="75"/>
  <c r="CO180" i="75"/>
  <c r="CN181" i="75"/>
  <c r="CO181" i="75"/>
  <c r="CN182" i="75"/>
  <c r="CO182" i="75"/>
  <c r="CN183" i="75"/>
  <c r="CO183" i="75"/>
  <c r="CN184" i="75"/>
  <c r="CO184" i="75"/>
  <c r="CN185" i="75"/>
  <c r="CO185" i="75"/>
  <c r="CN186" i="75"/>
  <c r="CO186" i="75"/>
  <c r="CN187" i="75"/>
  <c r="CO187" i="75"/>
  <c r="CN188" i="75"/>
  <c r="CO188" i="75"/>
  <c r="CN189" i="75"/>
  <c r="CO189" i="75"/>
  <c r="CN190" i="75"/>
  <c r="CO190" i="75"/>
  <c r="CN191" i="75"/>
  <c r="CO191" i="75"/>
  <c r="CN192" i="75"/>
  <c r="CO192" i="75"/>
  <c r="CN193" i="75"/>
  <c r="CO193" i="75"/>
  <c r="CO3" i="75"/>
  <c r="CN3" i="75"/>
  <c r="CJ4" i="75"/>
  <c r="CJ5" i="75"/>
  <c r="CJ6" i="75"/>
  <c r="CJ7" i="75"/>
  <c r="CJ8" i="75"/>
  <c r="CJ9"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J48" i="75"/>
  <c r="CJ49" i="75"/>
  <c r="CJ50" i="75"/>
  <c r="CJ51" i="75"/>
  <c r="CJ52" i="75"/>
  <c r="CJ53" i="75"/>
  <c r="CJ54" i="75"/>
  <c r="CJ55" i="75"/>
  <c r="CJ56" i="75"/>
  <c r="CJ57" i="75"/>
  <c r="CJ58" i="75"/>
  <c r="CJ59" i="75"/>
  <c r="CJ60" i="75"/>
  <c r="CJ61" i="75"/>
  <c r="CJ62" i="75"/>
  <c r="CJ63" i="75"/>
  <c r="CJ64" i="75"/>
  <c r="CJ65" i="75"/>
  <c r="CJ66" i="75"/>
  <c r="CJ67" i="75"/>
  <c r="CJ68" i="75"/>
  <c r="CJ69" i="75"/>
  <c r="CJ70" i="75"/>
  <c r="CJ71" i="75"/>
  <c r="CJ72" i="75"/>
  <c r="CJ73" i="75"/>
  <c r="CJ74" i="75"/>
  <c r="CJ75" i="75"/>
  <c r="CJ76" i="75"/>
  <c r="CJ77" i="75"/>
  <c r="CJ78" i="75"/>
  <c r="CJ79" i="75"/>
  <c r="CJ80" i="75"/>
  <c r="CJ81" i="75"/>
  <c r="CJ82" i="75"/>
  <c r="CJ83" i="75"/>
  <c r="CJ84" i="75"/>
  <c r="CJ85" i="75"/>
  <c r="CJ86" i="75"/>
  <c r="CJ87" i="75"/>
  <c r="CJ88" i="75"/>
  <c r="CJ89" i="75"/>
  <c r="CJ90" i="75"/>
  <c r="CJ91" i="75"/>
  <c r="CJ92" i="75"/>
  <c r="CJ93" i="75"/>
  <c r="CJ94" i="75"/>
  <c r="CJ95" i="75"/>
  <c r="CJ96" i="75"/>
  <c r="CJ97" i="75"/>
  <c r="CJ98" i="75"/>
  <c r="CJ99" i="75"/>
  <c r="CJ100" i="75"/>
  <c r="CJ101" i="75"/>
  <c r="CJ102" i="75"/>
  <c r="CJ103" i="75"/>
  <c r="CJ104" i="75"/>
  <c r="CJ105" i="75"/>
  <c r="CJ106" i="75"/>
  <c r="CJ107" i="75"/>
  <c r="CJ108" i="75"/>
  <c r="CJ109" i="75"/>
  <c r="CJ110" i="75"/>
  <c r="CJ111" i="75"/>
  <c r="CJ112" i="75"/>
  <c r="CJ113" i="75"/>
  <c r="CJ114" i="75"/>
  <c r="CJ115" i="75"/>
  <c r="CJ116" i="75"/>
  <c r="CJ117" i="75"/>
  <c r="CJ118" i="75"/>
  <c r="CJ119" i="75"/>
  <c r="CJ120" i="75"/>
  <c r="CJ121" i="75"/>
  <c r="CJ122" i="75"/>
  <c r="CJ123" i="75"/>
  <c r="CJ124" i="75"/>
  <c r="CJ125" i="75"/>
  <c r="CJ126" i="75"/>
  <c r="CJ127" i="75"/>
  <c r="CJ128" i="75"/>
  <c r="CJ129" i="75"/>
  <c r="CJ130" i="75"/>
  <c r="CJ131" i="75"/>
  <c r="CJ132" i="75"/>
  <c r="CJ133" i="75"/>
  <c r="CJ134" i="75"/>
  <c r="CJ135" i="75"/>
  <c r="CJ136" i="75"/>
  <c r="CJ137" i="75"/>
  <c r="CJ138" i="75"/>
  <c r="CJ139" i="75"/>
  <c r="CJ140" i="75"/>
  <c r="CJ141" i="75"/>
  <c r="CJ142" i="75"/>
  <c r="CJ143" i="75"/>
  <c r="CJ144" i="75"/>
  <c r="CJ145" i="75"/>
  <c r="CJ146" i="75"/>
  <c r="CJ147" i="75"/>
  <c r="CJ148" i="75"/>
  <c r="CJ149" i="75"/>
  <c r="CJ150" i="75"/>
  <c r="CJ151" i="75"/>
  <c r="CJ152" i="75"/>
  <c r="CJ153" i="75"/>
  <c r="CJ154" i="75"/>
  <c r="CJ155" i="75"/>
  <c r="CJ156" i="75"/>
  <c r="CJ157" i="75"/>
  <c r="CJ158" i="75"/>
  <c r="CJ159" i="75"/>
  <c r="CJ160" i="75"/>
  <c r="CJ161" i="75"/>
  <c r="CJ162" i="75"/>
  <c r="CJ163" i="75"/>
  <c r="CJ164" i="75"/>
  <c r="CJ165" i="75"/>
  <c r="CJ166" i="75"/>
  <c r="CJ167" i="75"/>
  <c r="CJ168" i="75"/>
  <c r="CJ169" i="75"/>
  <c r="CJ170" i="75"/>
  <c r="CJ171" i="75"/>
  <c r="CJ172" i="75"/>
  <c r="CJ173" i="75"/>
  <c r="CJ174" i="75"/>
  <c r="CJ175" i="75"/>
  <c r="CJ176" i="75"/>
  <c r="CJ177" i="75"/>
  <c r="CJ178" i="75"/>
  <c r="CJ179" i="75"/>
  <c r="CJ180" i="75"/>
  <c r="CJ181" i="75"/>
  <c r="CJ182" i="75"/>
  <c r="CJ183" i="75"/>
  <c r="CJ184" i="75"/>
  <c r="CJ185" i="75"/>
  <c r="CJ186" i="75"/>
  <c r="CJ187" i="75"/>
  <c r="CJ188" i="75"/>
  <c r="CJ189" i="75"/>
  <c r="CJ190" i="75"/>
  <c r="CJ191" i="75"/>
  <c r="CJ192" i="75"/>
  <c r="CJ193" i="75"/>
  <c r="CJ3" i="75"/>
  <c r="CF4" i="75"/>
  <c r="CG4" i="75"/>
  <c r="CF5" i="75"/>
  <c r="CG5" i="75"/>
  <c r="CF6" i="75"/>
  <c r="CG6" i="75"/>
  <c r="CF7" i="75"/>
  <c r="CG7" i="75"/>
  <c r="CF8" i="75"/>
  <c r="CG8" i="75"/>
  <c r="CF9" i="75"/>
  <c r="CG9" i="75"/>
  <c r="CF10" i="75"/>
  <c r="CG10" i="75"/>
  <c r="CF11" i="75"/>
  <c r="CG11" i="75"/>
  <c r="CF12" i="75"/>
  <c r="CG12" i="75"/>
  <c r="CF13" i="75"/>
  <c r="CG13" i="75"/>
  <c r="CF14" i="75"/>
  <c r="CG14" i="75"/>
  <c r="CF15" i="75"/>
  <c r="CG15" i="75"/>
  <c r="CF16" i="75"/>
  <c r="CG16" i="75"/>
  <c r="CF17" i="75"/>
  <c r="CG17" i="75"/>
  <c r="CF18" i="75"/>
  <c r="CG18" i="75"/>
  <c r="CF19" i="75"/>
  <c r="CG19" i="75"/>
  <c r="CF20" i="75"/>
  <c r="CG20" i="75"/>
  <c r="CF21" i="75"/>
  <c r="CG21" i="75"/>
  <c r="CF22" i="75"/>
  <c r="CG22" i="75"/>
  <c r="CF23" i="75"/>
  <c r="CG23" i="75"/>
  <c r="CF24" i="75"/>
  <c r="CG24" i="75"/>
  <c r="CF25" i="75"/>
  <c r="CG25" i="75"/>
  <c r="CF26" i="75"/>
  <c r="CG26" i="75"/>
  <c r="CF27" i="75"/>
  <c r="CG27" i="75"/>
  <c r="CF28" i="75"/>
  <c r="CG28" i="75"/>
  <c r="CF29" i="75"/>
  <c r="CG29" i="75"/>
  <c r="CF30" i="75"/>
  <c r="CG30" i="75"/>
  <c r="CF31" i="75"/>
  <c r="CG31" i="75"/>
  <c r="CF32" i="75"/>
  <c r="CG32" i="75"/>
  <c r="CF33" i="75"/>
  <c r="CG33" i="75"/>
  <c r="CF34" i="75"/>
  <c r="CG34" i="75"/>
  <c r="CF35" i="75"/>
  <c r="CG35" i="75"/>
  <c r="CF36" i="75"/>
  <c r="CG36" i="75"/>
  <c r="CF37" i="75"/>
  <c r="CG37" i="75"/>
  <c r="CF38" i="75"/>
  <c r="CG38" i="75"/>
  <c r="CF39" i="75"/>
  <c r="CG39" i="75"/>
  <c r="CF40" i="75"/>
  <c r="CG40" i="75"/>
  <c r="CF41" i="75"/>
  <c r="CG41" i="75"/>
  <c r="CF42" i="75"/>
  <c r="CG42" i="75"/>
  <c r="CF43" i="75"/>
  <c r="CG43" i="75"/>
  <c r="CF44" i="75"/>
  <c r="CG44" i="75"/>
  <c r="CF45" i="75"/>
  <c r="CG45" i="75"/>
  <c r="CF46" i="75"/>
  <c r="CG46" i="75"/>
  <c r="CF47" i="75"/>
  <c r="CG47" i="75"/>
  <c r="CF48" i="75"/>
  <c r="CG48" i="75"/>
  <c r="CF49" i="75"/>
  <c r="CG49" i="75"/>
  <c r="CF50" i="75"/>
  <c r="CG50" i="75"/>
  <c r="CF51" i="75"/>
  <c r="CG51" i="75"/>
  <c r="CF52" i="75"/>
  <c r="CG52" i="75"/>
  <c r="CF53" i="75"/>
  <c r="CG53" i="75"/>
  <c r="CF54" i="75"/>
  <c r="CG54" i="75"/>
  <c r="CF55" i="75"/>
  <c r="CG55" i="75"/>
  <c r="CF56" i="75"/>
  <c r="CG56" i="75"/>
  <c r="CF57" i="75"/>
  <c r="CG57" i="75"/>
  <c r="CF58" i="75"/>
  <c r="CG58" i="75"/>
  <c r="CF59" i="75"/>
  <c r="CG59" i="75"/>
  <c r="CF60" i="75"/>
  <c r="CG60" i="75"/>
  <c r="CF61" i="75"/>
  <c r="CG61" i="75"/>
  <c r="CF62" i="75"/>
  <c r="CG62" i="75"/>
  <c r="CF63" i="75"/>
  <c r="CG63" i="75"/>
  <c r="CF64" i="75"/>
  <c r="CG64" i="75"/>
  <c r="CF65" i="75"/>
  <c r="CG65" i="75"/>
  <c r="CF66" i="75"/>
  <c r="CG66" i="75"/>
  <c r="CF67" i="75"/>
  <c r="CG67" i="75"/>
  <c r="CF68" i="75"/>
  <c r="CG68" i="75"/>
  <c r="CF69" i="75"/>
  <c r="CG69" i="75"/>
  <c r="CF70" i="75"/>
  <c r="CG70" i="75"/>
  <c r="CF71" i="75"/>
  <c r="CG71" i="75"/>
  <c r="CF72" i="75"/>
  <c r="CG72" i="75"/>
  <c r="CF73" i="75"/>
  <c r="CG73" i="75"/>
  <c r="CF74" i="75"/>
  <c r="CG74" i="75"/>
  <c r="CF75" i="75"/>
  <c r="CG75" i="75"/>
  <c r="CF76" i="75"/>
  <c r="CG76" i="75"/>
  <c r="CF77" i="75"/>
  <c r="CG77" i="75"/>
  <c r="CF78" i="75"/>
  <c r="CG78" i="75"/>
  <c r="CF79" i="75"/>
  <c r="CG79" i="75"/>
  <c r="CF80" i="75"/>
  <c r="CG80" i="75"/>
  <c r="CF81" i="75"/>
  <c r="CG81" i="75"/>
  <c r="CF82" i="75"/>
  <c r="CG82" i="75"/>
  <c r="CF83" i="75"/>
  <c r="CG83" i="75"/>
  <c r="CF84" i="75"/>
  <c r="CG84" i="75"/>
  <c r="CF85" i="75"/>
  <c r="CG85" i="75"/>
  <c r="CF86" i="75"/>
  <c r="CG86" i="75"/>
  <c r="CF87" i="75"/>
  <c r="CG87" i="75"/>
  <c r="CF88" i="75"/>
  <c r="CG88" i="75"/>
  <c r="CF89" i="75"/>
  <c r="CG89" i="75"/>
  <c r="CF90" i="75"/>
  <c r="CG90" i="75"/>
  <c r="CF91" i="75"/>
  <c r="CG91" i="75"/>
  <c r="CF92" i="75"/>
  <c r="CG92" i="75"/>
  <c r="CF93" i="75"/>
  <c r="CG93" i="75"/>
  <c r="CF94" i="75"/>
  <c r="CG94" i="75"/>
  <c r="CF95" i="75"/>
  <c r="CG95" i="75"/>
  <c r="CF96" i="75"/>
  <c r="CG96" i="75"/>
  <c r="CF97" i="75"/>
  <c r="CG97" i="75"/>
  <c r="CF98" i="75"/>
  <c r="CG98" i="75"/>
  <c r="CF99" i="75"/>
  <c r="CG99" i="75"/>
  <c r="CF100" i="75"/>
  <c r="CG100" i="75"/>
  <c r="CF101" i="75"/>
  <c r="CG101" i="75"/>
  <c r="CF102" i="75"/>
  <c r="CG102" i="75"/>
  <c r="CF103" i="75"/>
  <c r="CG103" i="75"/>
  <c r="CF104" i="75"/>
  <c r="CG104" i="75"/>
  <c r="CF105" i="75"/>
  <c r="CG105" i="75"/>
  <c r="CF106" i="75"/>
  <c r="CG106" i="75"/>
  <c r="CF107" i="75"/>
  <c r="CG107" i="75"/>
  <c r="CF108" i="75"/>
  <c r="CG108" i="75"/>
  <c r="CF109" i="75"/>
  <c r="CG109" i="75"/>
  <c r="CF110" i="75"/>
  <c r="CG110" i="75"/>
  <c r="CF111" i="75"/>
  <c r="CG111" i="75"/>
  <c r="CF112" i="75"/>
  <c r="CG112" i="75"/>
  <c r="CF113" i="75"/>
  <c r="CG113" i="75"/>
  <c r="CF114" i="75"/>
  <c r="CG114" i="75"/>
  <c r="CF115" i="75"/>
  <c r="CG115" i="75"/>
  <c r="CF116" i="75"/>
  <c r="CG116" i="75"/>
  <c r="CF117" i="75"/>
  <c r="CG117" i="75"/>
  <c r="CF118" i="75"/>
  <c r="CG118" i="75"/>
  <c r="CF119" i="75"/>
  <c r="CG119" i="75"/>
  <c r="CF120" i="75"/>
  <c r="CG120" i="75"/>
  <c r="CF121" i="75"/>
  <c r="CG121" i="75"/>
  <c r="CF122" i="75"/>
  <c r="CG122" i="75"/>
  <c r="CF123" i="75"/>
  <c r="CG123" i="75"/>
  <c r="CF124" i="75"/>
  <c r="CG124" i="75"/>
  <c r="CF125" i="75"/>
  <c r="CG125" i="75"/>
  <c r="CF126" i="75"/>
  <c r="CG126" i="75"/>
  <c r="CF127" i="75"/>
  <c r="CG127" i="75"/>
  <c r="CF128" i="75"/>
  <c r="CG128" i="75"/>
  <c r="CF129" i="75"/>
  <c r="CG129" i="75"/>
  <c r="CF130" i="75"/>
  <c r="CG130" i="75"/>
  <c r="CF131" i="75"/>
  <c r="CG131" i="75"/>
  <c r="CF132" i="75"/>
  <c r="CG132" i="75"/>
  <c r="CF133" i="75"/>
  <c r="CG133" i="75"/>
  <c r="CF134" i="75"/>
  <c r="CG134" i="75"/>
  <c r="CF135" i="75"/>
  <c r="CG135" i="75"/>
  <c r="CF136" i="75"/>
  <c r="CG136" i="75"/>
  <c r="CF137" i="75"/>
  <c r="CG137" i="75"/>
  <c r="CF138" i="75"/>
  <c r="CG138" i="75"/>
  <c r="CF139" i="75"/>
  <c r="CG139" i="75"/>
  <c r="CF140" i="75"/>
  <c r="CG140" i="75"/>
  <c r="CF141" i="75"/>
  <c r="CG141" i="75"/>
  <c r="CF142" i="75"/>
  <c r="CG142" i="75"/>
  <c r="CF143" i="75"/>
  <c r="CG143" i="75"/>
  <c r="CF144" i="75"/>
  <c r="CG144" i="75"/>
  <c r="CF145" i="75"/>
  <c r="CG145" i="75"/>
  <c r="CF146" i="75"/>
  <c r="CG146" i="75"/>
  <c r="CF147" i="75"/>
  <c r="CG147" i="75"/>
  <c r="CF148" i="75"/>
  <c r="CG148" i="75"/>
  <c r="CF149" i="75"/>
  <c r="CG149" i="75"/>
  <c r="CF150" i="75"/>
  <c r="CG150" i="75"/>
  <c r="CF151" i="75"/>
  <c r="CG151" i="75"/>
  <c r="CF152" i="75"/>
  <c r="CG152" i="75"/>
  <c r="CF153" i="75"/>
  <c r="CG153" i="75"/>
  <c r="CF154" i="75"/>
  <c r="CG154" i="75"/>
  <c r="CF155" i="75"/>
  <c r="CG155" i="75"/>
  <c r="CF156" i="75"/>
  <c r="CG156" i="75"/>
  <c r="CF157" i="75"/>
  <c r="CG157" i="75"/>
  <c r="CF158" i="75"/>
  <c r="CG158" i="75"/>
  <c r="CF159" i="75"/>
  <c r="CG159" i="75"/>
  <c r="CF160" i="75"/>
  <c r="CG160" i="75"/>
  <c r="CF161" i="75"/>
  <c r="CG161" i="75"/>
  <c r="CF162" i="75"/>
  <c r="CG162" i="75"/>
  <c r="CF163" i="75"/>
  <c r="CG163" i="75"/>
  <c r="CF164" i="75"/>
  <c r="CG164" i="75"/>
  <c r="CF165" i="75"/>
  <c r="CG165" i="75"/>
  <c r="CF166" i="75"/>
  <c r="CG166" i="75"/>
  <c r="CF167" i="75"/>
  <c r="CG167" i="75"/>
  <c r="CF168" i="75"/>
  <c r="CG168" i="75"/>
  <c r="CF169" i="75"/>
  <c r="CG169" i="75"/>
  <c r="CF170" i="75"/>
  <c r="CG170" i="75"/>
  <c r="CF171" i="75"/>
  <c r="CG171" i="75"/>
  <c r="CF172" i="75"/>
  <c r="CG172" i="75"/>
  <c r="CF173" i="75"/>
  <c r="CG173" i="75"/>
  <c r="CF174" i="75"/>
  <c r="CG174" i="75"/>
  <c r="CF175" i="75"/>
  <c r="CG175" i="75"/>
  <c r="CF176" i="75"/>
  <c r="CG176" i="75"/>
  <c r="CF177" i="75"/>
  <c r="CG177" i="75"/>
  <c r="CF178" i="75"/>
  <c r="CG178" i="75"/>
  <c r="CF179" i="75"/>
  <c r="CG179" i="75"/>
  <c r="CF180" i="75"/>
  <c r="CG180" i="75"/>
  <c r="CF181" i="75"/>
  <c r="CG181" i="75"/>
  <c r="CF182" i="75"/>
  <c r="CG182" i="75"/>
  <c r="CF183" i="75"/>
  <c r="CG183" i="75"/>
  <c r="CF184" i="75"/>
  <c r="CG184" i="75"/>
  <c r="CF185" i="75"/>
  <c r="CG185" i="75"/>
  <c r="CF186" i="75"/>
  <c r="CG186" i="75"/>
  <c r="CF187" i="75"/>
  <c r="CG187" i="75"/>
  <c r="CF188" i="75"/>
  <c r="CG188" i="75"/>
  <c r="CF189" i="75"/>
  <c r="CG189" i="75"/>
  <c r="CF190" i="75"/>
  <c r="CG190" i="75"/>
  <c r="CF191" i="75"/>
  <c r="CG191" i="75"/>
  <c r="CF192" i="75"/>
  <c r="CG192" i="75"/>
  <c r="CF193" i="75"/>
  <c r="CG193" i="75"/>
  <c r="CG3" i="75"/>
  <c r="CF3" i="75"/>
  <c r="BY4" i="75"/>
  <c r="BZ4" i="75"/>
  <c r="BY5" i="75"/>
  <c r="BZ5" i="75"/>
  <c r="BY6" i="75"/>
  <c r="BZ6" i="75"/>
  <c r="BY7" i="75"/>
  <c r="BZ7" i="75"/>
  <c r="BY8" i="75"/>
  <c r="BZ8" i="75"/>
  <c r="BY9" i="75"/>
  <c r="BZ9" i="75"/>
  <c r="BY10" i="75"/>
  <c r="BZ10" i="75"/>
  <c r="BY11" i="75"/>
  <c r="BZ11" i="75"/>
  <c r="BY12" i="75"/>
  <c r="BZ12" i="75"/>
  <c r="BY13" i="75"/>
  <c r="BZ13" i="75"/>
  <c r="BY14" i="75"/>
  <c r="BZ14" i="75"/>
  <c r="BY15" i="75"/>
  <c r="BZ15" i="75"/>
  <c r="BY16" i="75"/>
  <c r="BZ16" i="75"/>
  <c r="BY17" i="75"/>
  <c r="BZ17" i="75"/>
  <c r="BY18" i="75"/>
  <c r="BZ18" i="75"/>
  <c r="BY19" i="75"/>
  <c r="BZ19" i="75"/>
  <c r="BY20" i="75"/>
  <c r="BZ20" i="75"/>
  <c r="BY21" i="75"/>
  <c r="BZ21" i="75"/>
  <c r="BY22" i="75"/>
  <c r="BZ22" i="75"/>
  <c r="BY23" i="75"/>
  <c r="BZ23" i="75"/>
  <c r="BY24" i="75"/>
  <c r="BZ24" i="75"/>
  <c r="BY25" i="75"/>
  <c r="BZ25" i="75"/>
  <c r="BY26" i="75"/>
  <c r="BZ26" i="75"/>
  <c r="BY27" i="75"/>
  <c r="BZ27" i="75"/>
  <c r="BY28" i="75"/>
  <c r="BZ28" i="75"/>
  <c r="BY29" i="75"/>
  <c r="BZ29" i="75"/>
  <c r="BY30" i="75"/>
  <c r="BZ30" i="75"/>
  <c r="BY31" i="75"/>
  <c r="BZ31" i="75"/>
  <c r="BY32" i="75"/>
  <c r="BZ32" i="75"/>
  <c r="BY33" i="75"/>
  <c r="BZ33" i="75"/>
  <c r="BY34" i="75"/>
  <c r="BZ34" i="75"/>
  <c r="BY35" i="75"/>
  <c r="BZ35" i="75"/>
  <c r="BY36" i="75"/>
  <c r="BZ36" i="75"/>
  <c r="BY37" i="75"/>
  <c r="BZ37" i="75"/>
  <c r="BY38" i="75"/>
  <c r="BZ38" i="75"/>
  <c r="BY39" i="75"/>
  <c r="BZ39" i="75"/>
  <c r="BY40" i="75"/>
  <c r="BZ40" i="75"/>
  <c r="BY41" i="75"/>
  <c r="BZ41" i="75"/>
  <c r="BY42" i="75"/>
  <c r="BZ42" i="75"/>
  <c r="BY43" i="75"/>
  <c r="BZ43" i="75"/>
  <c r="BY44" i="75"/>
  <c r="BZ44" i="75"/>
  <c r="BY45" i="75"/>
  <c r="BZ45" i="75"/>
  <c r="BY46" i="75"/>
  <c r="BZ46" i="75"/>
  <c r="BY47" i="75"/>
  <c r="BZ47" i="75"/>
  <c r="BY48" i="75"/>
  <c r="BZ48" i="75"/>
  <c r="BY49" i="75"/>
  <c r="BZ49" i="75"/>
  <c r="BY50" i="75"/>
  <c r="BZ50" i="75"/>
  <c r="BY51" i="75"/>
  <c r="BZ51" i="75"/>
  <c r="BY52" i="75"/>
  <c r="BZ52" i="75"/>
  <c r="BY53" i="75"/>
  <c r="BZ53" i="75"/>
  <c r="BY54" i="75"/>
  <c r="BZ54" i="75"/>
  <c r="BY55" i="75"/>
  <c r="BZ55" i="75"/>
  <c r="BY56" i="75"/>
  <c r="BZ56" i="75"/>
  <c r="BY57" i="75"/>
  <c r="BZ57" i="75"/>
  <c r="BY58" i="75"/>
  <c r="BZ58" i="75"/>
  <c r="BY59" i="75"/>
  <c r="BZ59" i="75"/>
  <c r="BY60" i="75"/>
  <c r="BZ60" i="75"/>
  <c r="BY61" i="75"/>
  <c r="BZ61" i="75"/>
  <c r="BY62" i="75"/>
  <c r="BZ62" i="75"/>
  <c r="BY63" i="75"/>
  <c r="BZ63" i="75"/>
  <c r="BY64" i="75"/>
  <c r="BZ64" i="75"/>
  <c r="BY65" i="75"/>
  <c r="BZ65" i="75"/>
  <c r="BY66" i="75"/>
  <c r="BZ66" i="75"/>
  <c r="BY67" i="75"/>
  <c r="BZ67" i="75"/>
  <c r="BY68" i="75"/>
  <c r="BZ68" i="75"/>
  <c r="BY69" i="75"/>
  <c r="BZ69" i="75"/>
  <c r="BY70" i="75"/>
  <c r="BZ70" i="75"/>
  <c r="BY71" i="75"/>
  <c r="BZ71" i="75"/>
  <c r="BY72" i="75"/>
  <c r="BZ72" i="75"/>
  <c r="BY73" i="75"/>
  <c r="BZ73" i="75"/>
  <c r="BY74" i="75"/>
  <c r="BZ74" i="75"/>
  <c r="BY75" i="75"/>
  <c r="BZ75" i="75"/>
  <c r="BY76" i="75"/>
  <c r="BZ76" i="75"/>
  <c r="BY77" i="75"/>
  <c r="BZ77" i="75"/>
  <c r="BY78" i="75"/>
  <c r="BZ78" i="75"/>
  <c r="BY79" i="75"/>
  <c r="BZ79" i="75"/>
  <c r="BY80" i="75"/>
  <c r="BZ80" i="75"/>
  <c r="BY81" i="75"/>
  <c r="BZ81" i="75"/>
  <c r="BY82" i="75"/>
  <c r="BZ82" i="75"/>
  <c r="BY83" i="75"/>
  <c r="BZ83" i="75"/>
  <c r="BY84" i="75"/>
  <c r="BZ84" i="75"/>
  <c r="BY85" i="75"/>
  <c r="BZ85" i="75"/>
  <c r="BY86" i="75"/>
  <c r="BZ86" i="75"/>
  <c r="BY87" i="75"/>
  <c r="BZ87" i="75"/>
  <c r="BY88" i="75"/>
  <c r="BZ88" i="75"/>
  <c r="BY89" i="75"/>
  <c r="BZ89" i="75"/>
  <c r="BY90" i="75"/>
  <c r="BZ90" i="75"/>
  <c r="BY91" i="75"/>
  <c r="BZ91" i="75"/>
  <c r="BY92" i="75"/>
  <c r="BZ92" i="75"/>
  <c r="BY93" i="75"/>
  <c r="BZ93" i="75"/>
  <c r="BY94" i="75"/>
  <c r="BZ94" i="75"/>
  <c r="BY95" i="75"/>
  <c r="BZ95" i="75"/>
  <c r="BY96" i="75"/>
  <c r="BZ96" i="75"/>
  <c r="BY97" i="75"/>
  <c r="BZ97" i="75"/>
  <c r="BY98" i="75"/>
  <c r="BZ98" i="75"/>
  <c r="BY99" i="75"/>
  <c r="BZ99" i="75"/>
  <c r="BY100" i="75"/>
  <c r="BZ100" i="75"/>
  <c r="BY101" i="75"/>
  <c r="BZ101" i="75"/>
  <c r="BY102" i="75"/>
  <c r="BZ102" i="75"/>
  <c r="BY103" i="75"/>
  <c r="BZ103" i="75"/>
  <c r="BY104" i="75"/>
  <c r="BZ104" i="75"/>
  <c r="BY105" i="75"/>
  <c r="BZ105" i="75"/>
  <c r="BY106" i="75"/>
  <c r="BZ106" i="75"/>
  <c r="BY107" i="75"/>
  <c r="BZ107" i="75"/>
  <c r="BY108" i="75"/>
  <c r="BZ108" i="75"/>
  <c r="BY109" i="75"/>
  <c r="BZ109" i="75"/>
  <c r="BY110" i="75"/>
  <c r="BZ110" i="75"/>
  <c r="BY111" i="75"/>
  <c r="BZ111" i="75"/>
  <c r="BY112" i="75"/>
  <c r="BZ112" i="75"/>
  <c r="BY113" i="75"/>
  <c r="BZ113" i="75"/>
  <c r="BY114" i="75"/>
  <c r="BZ114" i="75"/>
  <c r="BY115" i="75"/>
  <c r="BZ115" i="75"/>
  <c r="BY116" i="75"/>
  <c r="BZ116" i="75"/>
  <c r="BY117" i="75"/>
  <c r="BZ117" i="75"/>
  <c r="BY118" i="75"/>
  <c r="BZ118" i="75"/>
  <c r="BY119" i="75"/>
  <c r="BZ119" i="75"/>
  <c r="BY120" i="75"/>
  <c r="BZ120" i="75"/>
  <c r="BY121" i="75"/>
  <c r="BZ121" i="75"/>
  <c r="BY122" i="75"/>
  <c r="BZ122" i="75"/>
  <c r="BY123" i="75"/>
  <c r="BZ123" i="75"/>
  <c r="BY124" i="75"/>
  <c r="BZ124" i="75"/>
  <c r="BY125" i="75"/>
  <c r="BZ125" i="75"/>
  <c r="BY126" i="75"/>
  <c r="BZ126" i="75"/>
  <c r="BY127" i="75"/>
  <c r="BZ127" i="75"/>
  <c r="BY128" i="75"/>
  <c r="BZ128" i="75"/>
  <c r="BY129" i="75"/>
  <c r="BZ129" i="75"/>
  <c r="BY130" i="75"/>
  <c r="BZ130" i="75"/>
  <c r="BY131" i="75"/>
  <c r="BZ131" i="75"/>
  <c r="BY132" i="75"/>
  <c r="BZ132" i="75"/>
  <c r="BY133" i="75"/>
  <c r="BZ133" i="75"/>
  <c r="BY134" i="75"/>
  <c r="BZ134" i="75"/>
  <c r="BY135" i="75"/>
  <c r="BZ135" i="75"/>
  <c r="BY136" i="75"/>
  <c r="BZ136" i="75"/>
  <c r="BY137" i="75"/>
  <c r="BZ137" i="75"/>
  <c r="BY138" i="75"/>
  <c r="BZ138" i="75"/>
  <c r="BY139" i="75"/>
  <c r="BZ139" i="75"/>
  <c r="BY140" i="75"/>
  <c r="BZ140" i="75"/>
  <c r="BY141" i="75"/>
  <c r="BZ141" i="75"/>
  <c r="BY142" i="75"/>
  <c r="BZ142" i="75"/>
  <c r="BY143" i="75"/>
  <c r="BZ143" i="75"/>
  <c r="BY144" i="75"/>
  <c r="BZ144" i="75"/>
  <c r="BY145" i="75"/>
  <c r="BZ145" i="75"/>
  <c r="BY146" i="75"/>
  <c r="BZ146" i="75"/>
  <c r="BY147" i="75"/>
  <c r="BZ147" i="75"/>
  <c r="BY148" i="75"/>
  <c r="BZ148" i="75"/>
  <c r="BY149" i="75"/>
  <c r="BZ149" i="75"/>
  <c r="BY150" i="75"/>
  <c r="BZ150" i="75"/>
  <c r="BY151" i="75"/>
  <c r="BZ151" i="75"/>
  <c r="BY152" i="75"/>
  <c r="BZ152" i="75"/>
  <c r="BY153" i="75"/>
  <c r="BZ153" i="75"/>
  <c r="BY154" i="75"/>
  <c r="BZ154" i="75"/>
  <c r="BY155" i="75"/>
  <c r="BZ155" i="75"/>
  <c r="BY156" i="75"/>
  <c r="BZ156" i="75"/>
  <c r="BY157" i="75"/>
  <c r="BZ157" i="75"/>
  <c r="BY158" i="75"/>
  <c r="BZ158" i="75"/>
  <c r="BY159" i="75"/>
  <c r="BZ159" i="75"/>
  <c r="BY160" i="75"/>
  <c r="BZ160" i="75"/>
  <c r="BY161" i="75"/>
  <c r="BZ161" i="75"/>
  <c r="BY162" i="75"/>
  <c r="BZ162" i="75"/>
  <c r="BY163" i="75"/>
  <c r="BZ163" i="75"/>
  <c r="BY164" i="75"/>
  <c r="BZ164" i="75"/>
  <c r="BY165" i="75"/>
  <c r="BZ165" i="75"/>
  <c r="BY166" i="75"/>
  <c r="BZ166" i="75"/>
  <c r="BY167" i="75"/>
  <c r="BZ167" i="75"/>
  <c r="BY168" i="75"/>
  <c r="BZ168" i="75"/>
  <c r="BY169" i="75"/>
  <c r="BZ169" i="75"/>
  <c r="BY170" i="75"/>
  <c r="BZ170" i="75"/>
  <c r="BY171" i="75"/>
  <c r="BZ171" i="75"/>
  <c r="BY172" i="75"/>
  <c r="BZ172" i="75"/>
  <c r="BY173" i="75"/>
  <c r="BZ173" i="75"/>
  <c r="BY174" i="75"/>
  <c r="BZ174" i="75"/>
  <c r="BY175" i="75"/>
  <c r="BZ175" i="75"/>
  <c r="BY176" i="75"/>
  <c r="BZ176" i="75"/>
  <c r="BY177" i="75"/>
  <c r="BZ177" i="75"/>
  <c r="BY178" i="75"/>
  <c r="BZ178" i="75"/>
  <c r="BY179" i="75"/>
  <c r="BZ179" i="75"/>
  <c r="BY180" i="75"/>
  <c r="BZ180" i="75"/>
  <c r="BY181" i="75"/>
  <c r="BZ181" i="75"/>
  <c r="BY182" i="75"/>
  <c r="BZ182" i="75"/>
  <c r="BY183" i="75"/>
  <c r="BZ183" i="75"/>
  <c r="BY184" i="75"/>
  <c r="BZ184" i="75"/>
  <c r="BY185" i="75"/>
  <c r="BZ185" i="75"/>
  <c r="BY186" i="75"/>
  <c r="BZ186" i="75"/>
  <c r="BY187" i="75"/>
  <c r="BZ187" i="75"/>
  <c r="BY188" i="75"/>
  <c r="BZ188" i="75"/>
  <c r="BY189" i="75"/>
  <c r="BZ189" i="75"/>
  <c r="BY190" i="75"/>
  <c r="BZ190" i="75"/>
  <c r="BY191" i="75"/>
  <c r="BZ191" i="75"/>
  <c r="BY192" i="75"/>
  <c r="BZ192" i="75"/>
  <c r="BY193" i="75"/>
  <c r="BZ193" i="75"/>
  <c r="BZ3" i="75"/>
  <c r="BY3" i="75"/>
  <c r="BV4" i="75"/>
  <c r="BW4" i="75"/>
  <c r="BV5" i="75"/>
  <c r="BW5" i="75"/>
  <c r="BV6" i="75"/>
  <c r="BW6" i="75"/>
  <c r="BV7" i="75"/>
  <c r="BW7" i="75"/>
  <c r="BV8" i="75"/>
  <c r="BW8" i="75"/>
  <c r="BV9" i="75"/>
  <c r="BW9" i="75"/>
  <c r="BV10" i="75"/>
  <c r="BW10" i="75"/>
  <c r="BV11" i="75"/>
  <c r="BW11" i="75"/>
  <c r="BV12" i="75"/>
  <c r="BW12" i="75"/>
  <c r="BV13" i="75"/>
  <c r="BW13" i="75"/>
  <c r="BV14" i="75"/>
  <c r="BW14" i="75"/>
  <c r="BV15" i="75"/>
  <c r="BW15" i="75"/>
  <c r="BV16" i="75"/>
  <c r="BW16" i="75"/>
  <c r="BV17" i="75"/>
  <c r="BW17" i="75"/>
  <c r="BV18" i="75"/>
  <c r="BW18" i="75"/>
  <c r="BV19" i="75"/>
  <c r="BW19" i="75"/>
  <c r="BV20" i="75"/>
  <c r="BW20" i="75"/>
  <c r="BV21" i="75"/>
  <c r="BW21" i="75"/>
  <c r="BV22" i="75"/>
  <c r="BW22" i="75"/>
  <c r="BV23" i="75"/>
  <c r="BW23" i="75"/>
  <c r="BV24" i="75"/>
  <c r="BW24" i="75"/>
  <c r="BV25" i="75"/>
  <c r="BW25" i="75"/>
  <c r="BV26" i="75"/>
  <c r="BW26" i="75"/>
  <c r="BV27" i="75"/>
  <c r="BW27" i="75"/>
  <c r="BV28" i="75"/>
  <c r="BW28" i="75"/>
  <c r="BV29" i="75"/>
  <c r="BW29" i="75"/>
  <c r="BV30" i="75"/>
  <c r="BW30" i="75"/>
  <c r="BV31" i="75"/>
  <c r="BW31" i="75"/>
  <c r="BV32" i="75"/>
  <c r="BW32" i="75"/>
  <c r="BV33" i="75"/>
  <c r="BW33" i="75"/>
  <c r="BV34" i="75"/>
  <c r="BW34" i="75"/>
  <c r="BV35" i="75"/>
  <c r="BW35" i="75"/>
  <c r="BV36" i="75"/>
  <c r="BW36" i="75"/>
  <c r="BV37" i="75"/>
  <c r="BW37" i="75"/>
  <c r="BV38" i="75"/>
  <c r="BW38" i="75"/>
  <c r="BV39" i="75"/>
  <c r="BW39" i="75"/>
  <c r="BV40" i="75"/>
  <c r="BW40" i="75"/>
  <c r="BV41" i="75"/>
  <c r="BW41" i="75"/>
  <c r="BV42" i="75"/>
  <c r="BW42" i="75"/>
  <c r="BV43" i="75"/>
  <c r="BW43" i="75"/>
  <c r="BV44" i="75"/>
  <c r="BW44" i="75"/>
  <c r="BV45" i="75"/>
  <c r="BW45" i="75"/>
  <c r="BV46" i="75"/>
  <c r="BW46" i="75"/>
  <c r="BV47" i="75"/>
  <c r="BW47" i="75"/>
  <c r="BV48" i="75"/>
  <c r="BW48" i="75"/>
  <c r="BV49" i="75"/>
  <c r="BW49" i="75"/>
  <c r="BV50" i="75"/>
  <c r="BW50" i="75"/>
  <c r="BV51" i="75"/>
  <c r="BW51" i="75"/>
  <c r="BV52" i="75"/>
  <c r="BW52" i="75"/>
  <c r="BV53" i="75"/>
  <c r="BW53" i="75"/>
  <c r="BV54" i="75"/>
  <c r="BW54" i="75"/>
  <c r="BV55" i="75"/>
  <c r="BW55" i="75"/>
  <c r="BV56" i="75"/>
  <c r="BW56" i="75"/>
  <c r="BV57" i="75"/>
  <c r="BW57" i="75"/>
  <c r="BV58" i="75"/>
  <c r="BW58" i="75"/>
  <c r="BV59" i="75"/>
  <c r="BW59" i="75"/>
  <c r="BV60" i="75"/>
  <c r="BW60" i="75"/>
  <c r="BV61" i="75"/>
  <c r="BW61" i="75"/>
  <c r="BV62" i="75"/>
  <c r="BW62" i="75"/>
  <c r="BV63" i="75"/>
  <c r="BW63" i="75"/>
  <c r="BV64" i="75"/>
  <c r="BW64" i="75"/>
  <c r="BV65" i="75"/>
  <c r="BW65" i="75"/>
  <c r="BV66" i="75"/>
  <c r="BW66" i="75"/>
  <c r="BV67" i="75"/>
  <c r="BW67" i="75"/>
  <c r="BV68" i="75"/>
  <c r="BW68" i="75"/>
  <c r="BV69" i="75"/>
  <c r="BW69" i="75"/>
  <c r="BV70" i="75"/>
  <c r="BW70" i="75"/>
  <c r="BV71" i="75"/>
  <c r="BW71" i="75"/>
  <c r="BV72" i="75"/>
  <c r="BW72" i="75"/>
  <c r="BV73" i="75"/>
  <c r="BW73" i="75"/>
  <c r="BV74" i="75"/>
  <c r="BW74" i="75"/>
  <c r="BV75" i="75"/>
  <c r="BW75" i="75"/>
  <c r="BV76" i="75"/>
  <c r="BW76" i="75"/>
  <c r="BV77" i="75"/>
  <c r="BW77" i="75"/>
  <c r="BV78" i="75"/>
  <c r="BW78" i="75"/>
  <c r="BV79" i="75"/>
  <c r="BW79" i="75"/>
  <c r="BV80" i="75"/>
  <c r="BW80" i="75"/>
  <c r="BV81" i="75"/>
  <c r="BW81" i="75"/>
  <c r="BV82" i="75"/>
  <c r="BW82" i="75"/>
  <c r="BV83" i="75"/>
  <c r="BW83" i="75"/>
  <c r="BV84" i="75"/>
  <c r="BW84" i="75"/>
  <c r="BV85" i="75"/>
  <c r="BW85" i="75"/>
  <c r="BV86" i="75"/>
  <c r="BW86" i="75"/>
  <c r="BV87" i="75"/>
  <c r="BW87" i="75"/>
  <c r="BV88" i="75"/>
  <c r="BW88" i="75"/>
  <c r="BV89" i="75"/>
  <c r="BW89" i="75"/>
  <c r="BV90" i="75"/>
  <c r="BW90" i="75"/>
  <c r="BV91" i="75"/>
  <c r="BW91" i="75"/>
  <c r="BV92" i="75"/>
  <c r="BW92" i="75"/>
  <c r="BV93" i="75"/>
  <c r="BW93" i="75"/>
  <c r="BV94" i="75"/>
  <c r="BW94" i="75"/>
  <c r="BV95" i="75"/>
  <c r="BW95" i="75"/>
  <c r="BV96" i="75"/>
  <c r="BW96" i="75"/>
  <c r="BV97" i="75"/>
  <c r="BW97" i="75"/>
  <c r="BV98" i="75"/>
  <c r="BW98" i="75"/>
  <c r="BV99" i="75"/>
  <c r="BW99" i="75"/>
  <c r="BV100" i="75"/>
  <c r="BW100" i="75"/>
  <c r="BV101" i="75"/>
  <c r="BW101" i="75"/>
  <c r="BV102" i="75"/>
  <c r="BW102" i="75"/>
  <c r="BV103" i="75"/>
  <c r="BW103" i="75"/>
  <c r="BV104" i="75"/>
  <c r="BW104" i="75"/>
  <c r="BV105" i="75"/>
  <c r="BW105" i="75"/>
  <c r="BV106" i="75"/>
  <c r="BW106" i="75"/>
  <c r="BV107" i="75"/>
  <c r="BW107" i="75"/>
  <c r="BV108" i="75"/>
  <c r="BW108" i="75"/>
  <c r="BV109" i="75"/>
  <c r="BW109" i="75"/>
  <c r="BV110" i="75"/>
  <c r="BW110" i="75"/>
  <c r="BV111" i="75"/>
  <c r="BW111" i="75"/>
  <c r="BV112" i="75"/>
  <c r="BW112" i="75"/>
  <c r="BV113" i="75"/>
  <c r="BW113" i="75"/>
  <c r="BV114" i="75"/>
  <c r="BW114" i="75"/>
  <c r="BV115" i="75"/>
  <c r="BW115" i="75"/>
  <c r="BV116" i="75"/>
  <c r="BW116" i="75"/>
  <c r="BV117" i="75"/>
  <c r="BW117" i="75"/>
  <c r="BV118" i="75"/>
  <c r="BW118" i="75"/>
  <c r="BV119" i="75"/>
  <c r="BW119" i="75"/>
  <c r="BV120" i="75"/>
  <c r="BW120" i="75"/>
  <c r="BV121" i="75"/>
  <c r="BW121" i="75"/>
  <c r="BV122" i="75"/>
  <c r="BW122" i="75"/>
  <c r="BV123" i="75"/>
  <c r="BW123" i="75"/>
  <c r="BV124" i="75"/>
  <c r="BW124" i="75"/>
  <c r="BV125" i="75"/>
  <c r="BW125" i="75"/>
  <c r="BV126" i="75"/>
  <c r="BW126" i="75"/>
  <c r="BV127" i="75"/>
  <c r="BW127" i="75"/>
  <c r="BV128" i="75"/>
  <c r="BW128" i="75"/>
  <c r="BV129" i="75"/>
  <c r="BW129" i="75"/>
  <c r="BV130" i="75"/>
  <c r="BW130" i="75"/>
  <c r="BV131" i="75"/>
  <c r="BW131" i="75"/>
  <c r="BV132" i="75"/>
  <c r="BW132" i="75"/>
  <c r="BV133" i="75"/>
  <c r="BW133" i="75"/>
  <c r="BV134" i="75"/>
  <c r="BW134" i="75"/>
  <c r="BV135" i="75"/>
  <c r="BW135" i="75"/>
  <c r="BV136" i="75"/>
  <c r="BW136" i="75"/>
  <c r="BV137" i="75"/>
  <c r="BW137" i="75"/>
  <c r="BV138" i="75"/>
  <c r="BW138" i="75"/>
  <c r="BV139" i="75"/>
  <c r="BW139" i="75"/>
  <c r="BV140" i="75"/>
  <c r="BW140" i="75"/>
  <c r="BV141" i="75"/>
  <c r="BW141" i="75"/>
  <c r="BV142" i="75"/>
  <c r="BW142" i="75"/>
  <c r="BV143" i="75"/>
  <c r="BW143" i="75"/>
  <c r="BV144" i="75"/>
  <c r="BW144" i="75"/>
  <c r="BV145" i="75"/>
  <c r="BW145" i="75"/>
  <c r="BV146" i="75"/>
  <c r="BW146" i="75"/>
  <c r="BV147" i="75"/>
  <c r="BW147" i="75"/>
  <c r="BV148" i="75"/>
  <c r="BW148" i="75"/>
  <c r="BV149" i="75"/>
  <c r="BW149" i="75"/>
  <c r="BV150" i="75"/>
  <c r="BW150" i="75"/>
  <c r="BV151" i="75"/>
  <c r="BW151" i="75"/>
  <c r="BV152" i="75"/>
  <c r="BW152" i="75"/>
  <c r="BV153" i="75"/>
  <c r="BW153" i="75"/>
  <c r="BV154" i="75"/>
  <c r="BW154" i="75"/>
  <c r="BV155" i="75"/>
  <c r="BW155" i="75"/>
  <c r="BV156" i="75"/>
  <c r="BW156" i="75"/>
  <c r="BV157" i="75"/>
  <c r="BW157" i="75"/>
  <c r="BV158" i="75"/>
  <c r="BW158" i="75"/>
  <c r="BV159" i="75"/>
  <c r="BW159" i="75"/>
  <c r="BV160" i="75"/>
  <c r="BW160" i="75"/>
  <c r="BV161" i="75"/>
  <c r="BW161" i="75"/>
  <c r="BV162" i="75"/>
  <c r="BW162" i="75"/>
  <c r="BV163" i="75"/>
  <c r="BW163" i="75"/>
  <c r="BV164" i="75"/>
  <c r="BW164" i="75"/>
  <c r="BV165" i="75"/>
  <c r="BW165" i="75"/>
  <c r="BV166" i="75"/>
  <c r="BW166" i="75"/>
  <c r="BV167" i="75"/>
  <c r="BW167" i="75"/>
  <c r="BV168" i="75"/>
  <c r="BW168" i="75"/>
  <c r="BV169" i="75"/>
  <c r="BW169" i="75"/>
  <c r="BV170" i="75"/>
  <c r="BW170" i="75"/>
  <c r="BV171" i="75"/>
  <c r="BW171" i="75"/>
  <c r="BV172" i="75"/>
  <c r="BW172" i="75"/>
  <c r="BV173" i="75"/>
  <c r="BW173" i="75"/>
  <c r="BV174" i="75"/>
  <c r="BW174" i="75"/>
  <c r="BV175" i="75"/>
  <c r="BW175" i="75"/>
  <c r="BV176" i="75"/>
  <c r="BW176" i="75"/>
  <c r="BV177" i="75"/>
  <c r="BW177" i="75"/>
  <c r="BV178" i="75"/>
  <c r="BW178" i="75"/>
  <c r="BV179" i="75"/>
  <c r="BW179" i="75"/>
  <c r="BV180" i="75"/>
  <c r="BW180" i="75"/>
  <c r="BV181" i="75"/>
  <c r="BW181" i="75"/>
  <c r="BV182" i="75"/>
  <c r="BW182" i="75"/>
  <c r="BV183" i="75"/>
  <c r="BW183" i="75"/>
  <c r="BV184" i="75"/>
  <c r="BW184" i="75"/>
  <c r="BV185" i="75"/>
  <c r="BW185" i="75"/>
  <c r="BV186" i="75"/>
  <c r="BW186" i="75"/>
  <c r="BV187" i="75"/>
  <c r="BW187" i="75"/>
  <c r="BV188" i="75"/>
  <c r="BW188" i="75"/>
  <c r="BV189" i="75"/>
  <c r="BW189" i="75"/>
  <c r="BV190" i="75"/>
  <c r="BW190" i="75"/>
  <c r="BV191" i="75"/>
  <c r="BW191" i="75"/>
  <c r="BV192" i="75"/>
  <c r="BW192" i="75"/>
  <c r="BV193" i="75"/>
  <c r="BW193" i="75"/>
  <c r="BW3" i="75"/>
  <c r="BV3" i="75"/>
  <c r="BP4" i="75"/>
  <c r="BQ4" i="75"/>
  <c r="BP5" i="75"/>
  <c r="BQ5" i="75"/>
  <c r="BP6" i="75"/>
  <c r="BQ6" i="75"/>
  <c r="BP7" i="75"/>
  <c r="BQ7" i="75"/>
  <c r="BP8" i="75"/>
  <c r="BQ8" i="75"/>
  <c r="BP9" i="75"/>
  <c r="BQ9" i="75"/>
  <c r="BP10" i="75"/>
  <c r="BQ10" i="75"/>
  <c r="BP11" i="75"/>
  <c r="BQ11" i="75"/>
  <c r="BP12" i="75"/>
  <c r="BQ12" i="75"/>
  <c r="BP13" i="75"/>
  <c r="BQ13" i="75"/>
  <c r="BP14" i="75"/>
  <c r="BQ14" i="75"/>
  <c r="BP15" i="75"/>
  <c r="BQ15" i="75"/>
  <c r="BP16" i="75"/>
  <c r="BQ16" i="75"/>
  <c r="BP17" i="75"/>
  <c r="BQ17" i="75"/>
  <c r="BP18" i="75"/>
  <c r="BQ18" i="75"/>
  <c r="BP19" i="75"/>
  <c r="BQ19" i="75"/>
  <c r="BP20" i="75"/>
  <c r="BQ20" i="75"/>
  <c r="BP21" i="75"/>
  <c r="BQ21" i="75"/>
  <c r="BP22" i="75"/>
  <c r="BQ22" i="75"/>
  <c r="BP23" i="75"/>
  <c r="BQ23" i="75"/>
  <c r="BP24" i="75"/>
  <c r="BQ24" i="75"/>
  <c r="BP25" i="75"/>
  <c r="BQ25" i="75"/>
  <c r="BP26" i="75"/>
  <c r="BQ26" i="75"/>
  <c r="BP27" i="75"/>
  <c r="BQ27" i="75"/>
  <c r="BP28" i="75"/>
  <c r="BQ28" i="75"/>
  <c r="BP29" i="75"/>
  <c r="BQ29" i="75"/>
  <c r="BP30" i="75"/>
  <c r="BQ30" i="75"/>
  <c r="BP31" i="75"/>
  <c r="BQ31" i="75"/>
  <c r="BP32" i="75"/>
  <c r="BQ32" i="75"/>
  <c r="BP33" i="75"/>
  <c r="BQ33" i="75"/>
  <c r="BP34" i="75"/>
  <c r="BQ34" i="75"/>
  <c r="BP35" i="75"/>
  <c r="BQ35" i="75"/>
  <c r="BP36" i="75"/>
  <c r="BQ36" i="75"/>
  <c r="BP37" i="75"/>
  <c r="BQ37" i="75"/>
  <c r="BP38" i="75"/>
  <c r="BQ38" i="75"/>
  <c r="BP39" i="75"/>
  <c r="BQ39" i="75"/>
  <c r="BP40" i="75"/>
  <c r="BQ40" i="75"/>
  <c r="BP41" i="75"/>
  <c r="BQ41" i="75"/>
  <c r="BP42" i="75"/>
  <c r="BQ42" i="75"/>
  <c r="BP43" i="75"/>
  <c r="BQ43" i="75"/>
  <c r="BP44" i="75"/>
  <c r="BQ44" i="75"/>
  <c r="BP45" i="75"/>
  <c r="BQ45" i="75"/>
  <c r="BP46" i="75"/>
  <c r="BQ46" i="75"/>
  <c r="BP47" i="75"/>
  <c r="BQ47" i="75"/>
  <c r="BP48" i="75"/>
  <c r="BQ48" i="75"/>
  <c r="BP49" i="75"/>
  <c r="BQ49" i="75"/>
  <c r="BP50" i="75"/>
  <c r="BQ50" i="75"/>
  <c r="BP51" i="75"/>
  <c r="BQ51" i="75"/>
  <c r="BP52" i="75"/>
  <c r="BQ52" i="75"/>
  <c r="BP53" i="75"/>
  <c r="BQ53" i="75"/>
  <c r="BP54" i="75"/>
  <c r="BQ54" i="75"/>
  <c r="BP55" i="75"/>
  <c r="BQ55" i="75"/>
  <c r="BP56" i="75"/>
  <c r="BQ56" i="75"/>
  <c r="BP57" i="75"/>
  <c r="BQ57" i="75"/>
  <c r="BP58" i="75"/>
  <c r="BQ58" i="75"/>
  <c r="BP59" i="75"/>
  <c r="BQ59" i="75"/>
  <c r="BP60" i="75"/>
  <c r="BQ60" i="75"/>
  <c r="BP61" i="75"/>
  <c r="BQ61" i="75"/>
  <c r="BP62" i="75"/>
  <c r="BQ62" i="75"/>
  <c r="BP63" i="75"/>
  <c r="BQ63" i="75"/>
  <c r="BP64" i="75"/>
  <c r="BQ64" i="75"/>
  <c r="BP65" i="75"/>
  <c r="BQ65" i="75"/>
  <c r="BP66" i="75"/>
  <c r="BQ66" i="75"/>
  <c r="BP67" i="75"/>
  <c r="BQ67" i="75"/>
  <c r="BP68" i="75"/>
  <c r="BQ68" i="75"/>
  <c r="BP69" i="75"/>
  <c r="BQ69" i="75"/>
  <c r="BP70" i="75"/>
  <c r="BQ70" i="75"/>
  <c r="BP71" i="75"/>
  <c r="BQ71" i="75"/>
  <c r="BP72" i="75"/>
  <c r="BQ72" i="75"/>
  <c r="BP73" i="75"/>
  <c r="BQ73" i="75"/>
  <c r="BP74" i="75"/>
  <c r="BQ74" i="75"/>
  <c r="BP75" i="75"/>
  <c r="BQ75" i="75"/>
  <c r="BP76" i="75"/>
  <c r="BQ76" i="75"/>
  <c r="BP77" i="75"/>
  <c r="BQ77" i="75"/>
  <c r="BP78" i="75"/>
  <c r="BQ78" i="75"/>
  <c r="BP79" i="75"/>
  <c r="BQ79" i="75"/>
  <c r="BP80" i="75"/>
  <c r="BQ80" i="75"/>
  <c r="BP81" i="75"/>
  <c r="BQ81" i="75"/>
  <c r="BP82" i="75"/>
  <c r="BQ82" i="75"/>
  <c r="BP83" i="75"/>
  <c r="BQ83" i="75"/>
  <c r="BP84" i="75"/>
  <c r="BQ84" i="75"/>
  <c r="BP85" i="75"/>
  <c r="BQ85" i="75"/>
  <c r="BP86" i="75"/>
  <c r="BQ86" i="75"/>
  <c r="BP87" i="75"/>
  <c r="BQ87" i="75"/>
  <c r="BP88" i="75"/>
  <c r="BQ88" i="75"/>
  <c r="BP89" i="75"/>
  <c r="BQ89" i="75"/>
  <c r="BP90" i="75"/>
  <c r="BQ90" i="75"/>
  <c r="BP91" i="75"/>
  <c r="BQ91" i="75"/>
  <c r="BP92" i="75"/>
  <c r="BQ92" i="75"/>
  <c r="BP93" i="75"/>
  <c r="BQ93" i="75"/>
  <c r="BP94" i="75"/>
  <c r="BQ94" i="75"/>
  <c r="BP95" i="75"/>
  <c r="BQ95" i="75"/>
  <c r="BP96" i="75"/>
  <c r="BQ96" i="75"/>
  <c r="BP97" i="75"/>
  <c r="BQ97" i="75"/>
  <c r="BP98" i="75"/>
  <c r="BQ98" i="75"/>
  <c r="BP99" i="75"/>
  <c r="BQ99" i="75"/>
  <c r="BP100" i="75"/>
  <c r="BQ100" i="75"/>
  <c r="BP101" i="75"/>
  <c r="BQ101" i="75"/>
  <c r="BP102" i="75"/>
  <c r="BQ102" i="75"/>
  <c r="BP103" i="75"/>
  <c r="BQ103" i="75"/>
  <c r="BP104" i="75"/>
  <c r="BQ104" i="75"/>
  <c r="BP105" i="75"/>
  <c r="BQ105" i="75"/>
  <c r="BP106" i="75"/>
  <c r="BQ106" i="75"/>
  <c r="BP107" i="75"/>
  <c r="BQ107" i="75"/>
  <c r="BP108" i="75"/>
  <c r="BQ108" i="75"/>
  <c r="BP109" i="75"/>
  <c r="BQ109" i="75"/>
  <c r="BP110" i="75"/>
  <c r="BQ110" i="75"/>
  <c r="BP111" i="75"/>
  <c r="BQ111" i="75"/>
  <c r="BP112" i="75"/>
  <c r="BQ112" i="75"/>
  <c r="BP113" i="75"/>
  <c r="BQ113" i="75"/>
  <c r="BP114" i="75"/>
  <c r="BQ114" i="75"/>
  <c r="BP115" i="75"/>
  <c r="BQ115" i="75"/>
  <c r="BP116" i="75"/>
  <c r="BQ116" i="75"/>
  <c r="BP117" i="75"/>
  <c r="BQ117" i="75"/>
  <c r="BP118" i="75"/>
  <c r="BQ118" i="75"/>
  <c r="BP119" i="75"/>
  <c r="BQ119" i="75"/>
  <c r="BP120" i="75"/>
  <c r="BQ120" i="75"/>
  <c r="BP121" i="75"/>
  <c r="BQ121" i="75"/>
  <c r="BP122" i="75"/>
  <c r="BQ122" i="75"/>
  <c r="BP123" i="75"/>
  <c r="BQ123" i="75"/>
  <c r="BP124" i="75"/>
  <c r="BQ124" i="75"/>
  <c r="BP125" i="75"/>
  <c r="BQ125" i="75"/>
  <c r="BP126" i="75"/>
  <c r="BQ126" i="75"/>
  <c r="BP127" i="75"/>
  <c r="BQ127" i="75"/>
  <c r="BP128" i="75"/>
  <c r="BQ128" i="75"/>
  <c r="BP129" i="75"/>
  <c r="BQ129" i="75"/>
  <c r="BP130" i="75"/>
  <c r="BQ130" i="75"/>
  <c r="BP131" i="75"/>
  <c r="BQ131" i="75"/>
  <c r="BP132" i="75"/>
  <c r="BQ132" i="75"/>
  <c r="BP133" i="75"/>
  <c r="BQ133" i="75"/>
  <c r="BP134" i="75"/>
  <c r="BQ134" i="75"/>
  <c r="BP135" i="75"/>
  <c r="BQ135" i="75"/>
  <c r="BP136" i="75"/>
  <c r="BQ136" i="75"/>
  <c r="BP137" i="75"/>
  <c r="BQ137" i="75"/>
  <c r="BP138" i="75"/>
  <c r="BQ138" i="75"/>
  <c r="BP139" i="75"/>
  <c r="BQ139" i="75"/>
  <c r="BP140" i="75"/>
  <c r="BQ140" i="75"/>
  <c r="BP141" i="75"/>
  <c r="BQ141" i="75"/>
  <c r="BP142" i="75"/>
  <c r="BQ142" i="75"/>
  <c r="BP143" i="75"/>
  <c r="BQ143" i="75"/>
  <c r="BP144" i="75"/>
  <c r="BQ144" i="75"/>
  <c r="BP145" i="75"/>
  <c r="BQ145" i="75"/>
  <c r="BP146" i="75"/>
  <c r="BQ146" i="75"/>
  <c r="BP147" i="75"/>
  <c r="BQ147" i="75"/>
  <c r="BP148" i="75"/>
  <c r="BQ148" i="75"/>
  <c r="BP149" i="75"/>
  <c r="BQ149" i="75"/>
  <c r="BP150" i="75"/>
  <c r="BQ150" i="75"/>
  <c r="BP151" i="75"/>
  <c r="BQ151" i="75"/>
  <c r="BP152" i="75"/>
  <c r="BQ152" i="75"/>
  <c r="BP153" i="75"/>
  <c r="BQ153" i="75"/>
  <c r="BP154" i="75"/>
  <c r="BQ154" i="75"/>
  <c r="BP155" i="75"/>
  <c r="BQ155" i="75"/>
  <c r="BP156" i="75"/>
  <c r="BQ156" i="75"/>
  <c r="BP157" i="75"/>
  <c r="BQ157" i="75"/>
  <c r="BP158" i="75"/>
  <c r="BQ158" i="75"/>
  <c r="BP159" i="75"/>
  <c r="BQ159" i="75"/>
  <c r="BP160" i="75"/>
  <c r="BQ160" i="75"/>
  <c r="BP161" i="75"/>
  <c r="BQ161" i="75"/>
  <c r="BP162" i="75"/>
  <c r="BQ162" i="75"/>
  <c r="BP163" i="75"/>
  <c r="BQ163" i="75"/>
  <c r="BP164" i="75"/>
  <c r="BQ164" i="75"/>
  <c r="BP165" i="75"/>
  <c r="BQ165" i="75"/>
  <c r="BP166" i="75"/>
  <c r="BQ166" i="75"/>
  <c r="BP167" i="75"/>
  <c r="BQ167" i="75"/>
  <c r="BP168" i="75"/>
  <c r="BQ168" i="75"/>
  <c r="BP169" i="75"/>
  <c r="BQ169" i="75"/>
  <c r="BP170" i="75"/>
  <c r="BQ170" i="75"/>
  <c r="BP171" i="75"/>
  <c r="BQ171" i="75"/>
  <c r="BP172" i="75"/>
  <c r="BQ172" i="75"/>
  <c r="BP173" i="75"/>
  <c r="BQ173" i="75"/>
  <c r="BP174" i="75"/>
  <c r="BQ174" i="75"/>
  <c r="BP175" i="75"/>
  <c r="BQ175" i="75"/>
  <c r="BP176" i="75"/>
  <c r="BQ176" i="75"/>
  <c r="BP177" i="75"/>
  <c r="BQ177" i="75"/>
  <c r="BP178" i="75"/>
  <c r="BQ178" i="75"/>
  <c r="BP179" i="75"/>
  <c r="BQ179" i="75"/>
  <c r="BP180" i="75"/>
  <c r="BQ180" i="75"/>
  <c r="BP181" i="75"/>
  <c r="BQ181" i="75"/>
  <c r="BP182" i="75"/>
  <c r="BQ182" i="75"/>
  <c r="BP183" i="75"/>
  <c r="BQ183" i="75"/>
  <c r="BP184" i="75"/>
  <c r="BQ184" i="75"/>
  <c r="BP185" i="75"/>
  <c r="BQ185" i="75"/>
  <c r="BP186" i="75"/>
  <c r="BQ186" i="75"/>
  <c r="BP187" i="75"/>
  <c r="BQ187" i="75"/>
  <c r="BP188" i="75"/>
  <c r="BQ188" i="75"/>
  <c r="BP189" i="75"/>
  <c r="BQ189" i="75"/>
  <c r="BP190" i="75"/>
  <c r="BQ190" i="75"/>
  <c r="BP191" i="75"/>
  <c r="BQ191" i="75"/>
  <c r="BP192" i="75"/>
  <c r="BQ192" i="75"/>
  <c r="BP193" i="75"/>
  <c r="BQ193" i="75"/>
  <c r="BQ3" i="75"/>
  <c r="BP3" i="75"/>
  <c r="BM4" i="75"/>
  <c r="BN4" i="75"/>
  <c r="BM5" i="75"/>
  <c r="BN5" i="75"/>
  <c r="BM6" i="75"/>
  <c r="BN6" i="75"/>
  <c r="BM7" i="75"/>
  <c r="BN7" i="75"/>
  <c r="BM8" i="75"/>
  <c r="BN8" i="75"/>
  <c r="BM9" i="75"/>
  <c r="BN9" i="75"/>
  <c r="BM10" i="75"/>
  <c r="BN10" i="75"/>
  <c r="BM11" i="75"/>
  <c r="BN11" i="75"/>
  <c r="BM12" i="75"/>
  <c r="BN12" i="75"/>
  <c r="BM13" i="75"/>
  <c r="BN13" i="75"/>
  <c r="BM14" i="75"/>
  <c r="BN14" i="75"/>
  <c r="BM15" i="75"/>
  <c r="BN15" i="75"/>
  <c r="BM16" i="75"/>
  <c r="BN16" i="75"/>
  <c r="BM17" i="75"/>
  <c r="BN17" i="75"/>
  <c r="BM18" i="75"/>
  <c r="BN18" i="75"/>
  <c r="BM19" i="75"/>
  <c r="BN19" i="75"/>
  <c r="BM20" i="75"/>
  <c r="BN20" i="75"/>
  <c r="BM21" i="75"/>
  <c r="BN21" i="75"/>
  <c r="BM22" i="75"/>
  <c r="BN22" i="75"/>
  <c r="BM23" i="75"/>
  <c r="BN23" i="75"/>
  <c r="BM24" i="75"/>
  <c r="BN24" i="75"/>
  <c r="BM25" i="75"/>
  <c r="BN25" i="75"/>
  <c r="BM26" i="75"/>
  <c r="BN26" i="75"/>
  <c r="BM27" i="75"/>
  <c r="BN27" i="75"/>
  <c r="BM28" i="75"/>
  <c r="BN28" i="75"/>
  <c r="BM29" i="75"/>
  <c r="BN29" i="75"/>
  <c r="BM30" i="75"/>
  <c r="BN30" i="75"/>
  <c r="BM31" i="75"/>
  <c r="BN31" i="75"/>
  <c r="BM32" i="75"/>
  <c r="BN32" i="75"/>
  <c r="BM33" i="75"/>
  <c r="BN33" i="75"/>
  <c r="BM34" i="75"/>
  <c r="BN34" i="75"/>
  <c r="BM35" i="75"/>
  <c r="BN35" i="75"/>
  <c r="BM36" i="75"/>
  <c r="BN36" i="75"/>
  <c r="BM37" i="75"/>
  <c r="BN37" i="75"/>
  <c r="BM38" i="75"/>
  <c r="BN38" i="75"/>
  <c r="BM39" i="75"/>
  <c r="BN39" i="75"/>
  <c r="BM40" i="75"/>
  <c r="BN40" i="75"/>
  <c r="BM41" i="75"/>
  <c r="BN41" i="75"/>
  <c r="BM42" i="75"/>
  <c r="BN42" i="75"/>
  <c r="BM43" i="75"/>
  <c r="BN43" i="75"/>
  <c r="BM44" i="75"/>
  <c r="BN44" i="75"/>
  <c r="BM45" i="75"/>
  <c r="BN45" i="75"/>
  <c r="BM46" i="75"/>
  <c r="BN46" i="75"/>
  <c r="BM47" i="75"/>
  <c r="BN47" i="75"/>
  <c r="BM48" i="75"/>
  <c r="BN48" i="75"/>
  <c r="BM49" i="75"/>
  <c r="BN49" i="75"/>
  <c r="BM50" i="75"/>
  <c r="BN50" i="75"/>
  <c r="BM51" i="75"/>
  <c r="BN51" i="75"/>
  <c r="BM52" i="75"/>
  <c r="BN52" i="75"/>
  <c r="BM53" i="75"/>
  <c r="BN53" i="75"/>
  <c r="BM54" i="75"/>
  <c r="BN54" i="75"/>
  <c r="BM55" i="75"/>
  <c r="BN55" i="75"/>
  <c r="BM56" i="75"/>
  <c r="BN56" i="75"/>
  <c r="BM57" i="75"/>
  <c r="BN57" i="75"/>
  <c r="BM58" i="75"/>
  <c r="BN58" i="75"/>
  <c r="BM59" i="75"/>
  <c r="BN59" i="75"/>
  <c r="BM60" i="75"/>
  <c r="BN60" i="75"/>
  <c r="BM61" i="75"/>
  <c r="BN61" i="75"/>
  <c r="BM62" i="75"/>
  <c r="BN62" i="75"/>
  <c r="BM63" i="75"/>
  <c r="BN63" i="75"/>
  <c r="BM64" i="75"/>
  <c r="BN64" i="75"/>
  <c r="BM65" i="75"/>
  <c r="BN65" i="75"/>
  <c r="BM66" i="75"/>
  <c r="BN66" i="75"/>
  <c r="BM67" i="75"/>
  <c r="BN67" i="75"/>
  <c r="BM68" i="75"/>
  <c r="BN68" i="75"/>
  <c r="BM69" i="75"/>
  <c r="BN69" i="75"/>
  <c r="BM70" i="75"/>
  <c r="BN70" i="75"/>
  <c r="BM71" i="75"/>
  <c r="BN71" i="75"/>
  <c r="BM72" i="75"/>
  <c r="BN72" i="75"/>
  <c r="BM73" i="75"/>
  <c r="BN73" i="75"/>
  <c r="BM74" i="75"/>
  <c r="BN74" i="75"/>
  <c r="BM75" i="75"/>
  <c r="BN75" i="75"/>
  <c r="BM76" i="75"/>
  <c r="BN76" i="75"/>
  <c r="BM77" i="75"/>
  <c r="BN77" i="75"/>
  <c r="BM78" i="75"/>
  <c r="BN78" i="75"/>
  <c r="BM79" i="75"/>
  <c r="BN79" i="75"/>
  <c r="BM80" i="75"/>
  <c r="BN80" i="75"/>
  <c r="BM81" i="75"/>
  <c r="BN81" i="75"/>
  <c r="BM82" i="75"/>
  <c r="BN82" i="75"/>
  <c r="BM83" i="75"/>
  <c r="BN83" i="75"/>
  <c r="BM84" i="75"/>
  <c r="BN84" i="75"/>
  <c r="BM85" i="75"/>
  <c r="BN85" i="75"/>
  <c r="BM86" i="75"/>
  <c r="BN86" i="75"/>
  <c r="BM87" i="75"/>
  <c r="BN87" i="75"/>
  <c r="BM88" i="75"/>
  <c r="BN88" i="75"/>
  <c r="BM89" i="75"/>
  <c r="BN89" i="75"/>
  <c r="BM90" i="75"/>
  <c r="BN90" i="75"/>
  <c r="BM91" i="75"/>
  <c r="BN91" i="75"/>
  <c r="BM92" i="75"/>
  <c r="BN92" i="75"/>
  <c r="BM93" i="75"/>
  <c r="BN93" i="75"/>
  <c r="BM94" i="75"/>
  <c r="BN94" i="75"/>
  <c r="BM95" i="75"/>
  <c r="BN95" i="75"/>
  <c r="BM96" i="75"/>
  <c r="BN96" i="75"/>
  <c r="BM97" i="75"/>
  <c r="BN97" i="75"/>
  <c r="BM98" i="75"/>
  <c r="BN98" i="75"/>
  <c r="BM99" i="75"/>
  <c r="BN99" i="75"/>
  <c r="BM100" i="75"/>
  <c r="BN100" i="75"/>
  <c r="BM101" i="75"/>
  <c r="BN101" i="75"/>
  <c r="BM102" i="75"/>
  <c r="BN102" i="75"/>
  <c r="BM103" i="75"/>
  <c r="BN103" i="75"/>
  <c r="BM104" i="75"/>
  <c r="BN104" i="75"/>
  <c r="BM105" i="75"/>
  <c r="BN105" i="75"/>
  <c r="BM106" i="75"/>
  <c r="BN106" i="75"/>
  <c r="BM107" i="75"/>
  <c r="BN107" i="75"/>
  <c r="BM108" i="75"/>
  <c r="BN108" i="75"/>
  <c r="BM109" i="75"/>
  <c r="BN109" i="75"/>
  <c r="BM110" i="75"/>
  <c r="BN110" i="75"/>
  <c r="BM111" i="75"/>
  <c r="BN111" i="75"/>
  <c r="BM112" i="75"/>
  <c r="BN112" i="75"/>
  <c r="BM113" i="75"/>
  <c r="BN113" i="75"/>
  <c r="BM114" i="75"/>
  <c r="BN114" i="75"/>
  <c r="BM115" i="75"/>
  <c r="BN115" i="75"/>
  <c r="BM116" i="75"/>
  <c r="BN116" i="75"/>
  <c r="BM117" i="75"/>
  <c r="BN117" i="75"/>
  <c r="BM118" i="75"/>
  <c r="BN118" i="75"/>
  <c r="BM119" i="75"/>
  <c r="BN119" i="75"/>
  <c r="BM120" i="75"/>
  <c r="BN120" i="75"/>
  <c r="BM121" i="75"/>
  <c r="BN121" i="75"/>
  <c r="BM122" i="75"/>
  <c r="BN122" i="75"/>
  <c r="BM123" i="75"/>
  <c r="BN123" i="75"/>
  <c r="BM124" i="75"/>
  <c r="BN124" i="75"/>
  <c r="BM125" i="75"/>
  <c r="BN125" i="75"/>
  <c r="BM126" i="75"/>
  <c r="BN126" i="75"/>
  <c r="BM127" i="75"/>
  <c r="BN127" i="75"/>
  <c r="BM128" i="75"/>
  <c r="BN128" i="75"/>
  <c r="BM129" i="75"/>
  <c r="BN129" i="75"/>
  <c r="BM130" i="75"/>
  <c r="BN130" i="75"/>
  <c r="BM131" i="75"/>
  <c r="BN131" i="75"/>
  <c r="BM132" i="75"/>
  <c r="BN132" i="75"/>
  <c r="BM133" i="75"/>
  <c r="BN133" i="75"/>
  <c r="BM134" i="75"/>
  <c r="BN134" i="75"/>
  <c r="BM135" i="75"/>
  <c r="BN135" i="75"/>
  <c r="BM136" i="75"/>
  <c r="BN136" i="75"/>
  <c r="BM137" i="75"/>
  <c r="BN137" i="75"/>
  <c r="BM138" i="75"/>
  <c r="BN138" i="75"/>
  <c r="BM139" i="75"/>
  <c r="BN139" i="75"/>
  <c r="BM140" i="75"/>
  <c r="BN140" i="75"/>
  <c r="BM141" i="75"/>
  <c r="BN141" i="75"/>
  <c r="BM142" i="75"/>
  <c r="BN142" i="75"/>
  <c r="BM143" i="75"/>
  <c r="BN143" i="75"/>
  <c r="BM144" i="75"/>
  <c r="BN144" i="75"/>
  <c r="BM145" i="75"/>
  <c r="BN145" i="75"/>
  <c r="BM146" i="75"/>
  <c r="BN146" i="75"/>
  <c r="BM147" i="75"/>
  <c r="BN147" i="75"/>
  <c r="BM148" i="75"/>
  <c r="BN148" i="75"/>
  <c r="BM149" i="75"/>
  <c r="BN149" i="75"/>
  <c r="BM150" i="75"/>
  <c r="BN150" i="75"/>
  <c r="BM151" i="75"/>
  <c r="BN151" i="75"/>
  <c r="BM152" i="75"/>
  <c r="BN152" i="75"/>
  <c r="BM153" i="75"/>
  <c r="BN153" i="75"/>
  <c r="BM154" i="75"/>
  <c r="BN154" i="75"/>
  <c r="BM155" i="75"/>
  <c r="BN155" i="75"/>
  <c r="BM156" i="75"/>
  <c r="BN156" i="75"/>
  <c r="BM157" i="75"/>
  <c r="BN157" i="75"/>
  <c r="BM158" i="75"/>
  <c r="BN158" i="75"/>
  <c r="BM159" i="75"/>
  <c r="BN159" i="75"/>
  <c r="BM160" i="75"/>
  <c r="BN160" i="75"/>
  <c r="BM161" i="75"/>
  <c r="BN161" i="75"/>
  <c r="BM162" i="75"/>
  <c r="BN162" i="75"/>
  <c r="BM163" i="75"/>
  <c r="BN163" i="75"/>
  <c r="BM164" i="75"/>
  <c r="BN164" i="75"/>
  <c r="BM165" i="75"/>
  <c r="BN165" i="75"/>
  <c r="BM166" i="75"/>
  <c r="BN166" i="75"/>
  <c r="BM167" i="75"/>
  <c r="BN167" i="75"/>
  <c r="BM168" i="75"/>
  <c r="BN168" i="75"/>
  <c r="BM169" i="75"/>
  <c r="BN169" i="75"/>
  <c r="BM170" i="75"/>
  <c r="BN170" i="75"/>
  <c r="BM171" i="75"/>
  <c r="BN171" i="75"/>
  <c r="BM172" i="75"/>
  <c r="BN172" i="75"/>
  <c r="BM173" i="75"/>
  <c r="BN173" i="75"/>
  <c r="BM174" i="75"/>
  <c r="BN174" i="75"/>
  <c r="BM175" i="75"/>
  <c r="BN175" i="75"/>
  <c r="BM176" i="75"/>
  <c r="BN176" i="75"/>
  <c r="BM177" i="75"/>
  <c r="BN177" i="75"/>
  <c r="BM178" i="75"/>
  <c r="BN178" i="75"/>
  <c r="BM179" i="75"/>
  <c r="BN179" i="75"/>
  <c r="BM180" i="75"/>
  <c r="BN180" i="75"/>
  <c r="BM181" i="75"/>
  <c r="BN181" i="75"/>
  <c r="BM182" i="75"/>
  <c r="BN182" i="75"/>
  <c r="BM183" i="75"/>
  <c r="BN183" i="75"/>
  <c r="BM184" i="75"/>
  <c r="BN184" i="75"/>
  <c r="BM185" i="75"/>
  <c r="BN185" i="75"/>
  <c r="BM186" i="75"/>
  <c r="BN186" i="75"/>
  <c r="BM187" i="75"/>
  <c r="BN187" i="75"/>
  <c r="BM188" i="75"/>
  <c r="BN188" i="75"/>
  <c r="BM189" i="75"/>
  <c r="BN189" i="75"/>
  <c r="BM190" i="75"/>
  <c r="BN190" i="75"/>
  <c r="BM191" i="75"/>
  <c r="BN191" i="75"/>
  <c r="BM192" i="75"/>
  <c r="BN192" i="75"/>
  <c r="BM193" i="75"/>
  <c r="BN193" i="75"/>
  <c r="BN3" i="75"/>
  <c r="BM3" i="75"/>
  <c r="AV3" i="75"/>
  <c r="AV4" i="75"/>
  <c r="BH4" i="75"/>
  <c r="BJ4" i="75" s="1"/>
  <c r="BH5" i="75"/>
  <c r="BH6" i="75"/>
  <c r="BH7" i="75"/>
  <c r="BJ7" i="75" s="1"/>
  <c r="BH8" i="75"/>
  <c r="BJ8" i="75" s="1"/>
  <c r="BH9" i="75"/>
  <c r="BJ9" i="75" s="1"/>
  <c r="BH10" i="75"/>
  <c r="BJ10" i="75" s="1"/>
  <c r="BH11" i="75"/>
  <c r="BJ11" i="75" s="1"/>
  <c r="BH12" i="75"/>
  <c r="BJ12" i="75" s="1"/>
  <c r="BH13" i="75"/>
  <c r="BJ13" i="75" s="1"/>
  <c r="BH14" i="75"/>
  <c r="BJ14" i="75" s="1"/>
  <c r="BH15" i="75"/>
  <c r="BJ15" i="75" s="1"/>
  <c r="BH16" i="75"/>
  <c r="BH17" i="75"/>
  <c r="BJ17" i="75" s="1"/>
  <c r="BH18" i="75"/>
  <c r="BJ18" i="75" s="1"/>
  <c r="BH19" i="75"/>
  <c r="BJ19" i="75" s="1"/>
  <c r="BH20" i="75"/>
  <c r="BH21" i="75"/>
  <c r="BJ21" i="75" s="1"/>
  <c r="BH22" i="75"/>
  <c r="BH23" i="75"/>
  <c r="BJ23" i="75" s="1"/>
  <c r="BH24" i="75"/>
  <c r="BH25" i="75"/>
  <c r="BJ25" i="75" s="1"/>
  <c r="BH26" i="75"/>
  <c r="BH27" i="75"/>
  <c r="BJ27" i="75" s="1"/>
  <c r="BH28" i="75"/>
  <c r="BH29" i="75"/>
  <c r="BH30" i="75"/>
  <c r="BJ30" i="75" s="1"/>
  <c r="BH31" i="75"/>
  <c r="BJ31" i="75" s="1"/>
  <c r="BH32" i="75"/>
  <c r="BH33" i="75"/>
  <c r="BJ33" i="75" s="1"/>
  <c r="BH34" i="75"/>
  <c r="BH35" i="75"/>
  <c r="BH36" i="75"/>
  <c r="BJ36" i="75" s="1"/>
  <c r="BH37" i="75"/>
  <c r="BJ37" i="75" s="1"/>
  <c r="BH38" i="75"/>
  <c r="BJ38" i="75" s="1"/>
  <c r="BH39" i="75"/>
  <c r="BH40" i="75"/>
  <c r="BH41" i="75"/>
  <c r="BH42" i="75"/>
  <c r="BJ42" i="75" s="1"/>
  <c r="BH43" i="75"/>
  <c r="BH44" i="75"/>
  <c r="BJ44" i="75" s="1"/>
  <c r="BH45" i="75"/>
  <c r="BJ45" i="75" s="1"/>
  <c r="BH46" i="75"/>
  <c r="BH47" i="75"/>
  <c r="BH48" i="75"/>
  <c r="BJ48" i="75" s="1"/>
  <c r="BH49" i="75"/>
  <c r="BH50" i="75"/>
  <c r="BH51" i="75"/>
  <c r="BJ51" i="75" s="1"/>
  <c r="BH52" i="75"/>
  <c r="BJ52" i="75" s="1"/>
  <c r="BH53" i="75"/>
  <c r="BH54" i="75"/>
  <c r="BH55" i="75"/>
  <c r="BH56" i="75"/>
  <c r="BH57" i="75"/>
  <c r="BJ57" i="75" s="1"/>
  <c r="BH58" i="75"/>
  <c r="BH59" i="75"/>
  <c r="BH60" i="75"/>
  <c r="BJ60" i="75" s="1"/>
  <c r="BH61" i="75"/>
  <c r="BJ61" i="75" s="1"/>
  <c r="BH62" i="75"/>
  <c r="BJ62" i="75" s="1"/>
  <c r="BH63" i="75"/>
  <c r="BH64" i="75"/>
  <c r="BH65" i="75"/>
  <c r="BJ65" i="75" s="1"/>
  <c r="BH66" i="75"/>
  <c r="BJ66" i="75" s="1"/>
  <c r="BH67" i="75"/>
  <c r="BH68" i="75"/>
  <c r="BH69" i="75"/>
  <c r="BJ69" i="75" s="1"/>
  <c r="BH70" i="75"/>
  <c r="BJ70" i="75" s="1"/>
  <c r="BH71" i="75"/>
  <c r="BH72" i="75"/>
  <c r="BH73" i="75"/>
  <c r="BJ73" i="75" s="1"/>
  <c r="BH74" i="75"/>
  <c r="BJ74" i="75" s="1"/>
  <c r="BH75" i="75"/>
  <c r="BJ75" i="75" s="1"/>
  <c r="BH76" i="75"/>
  <c r="BH77" i="75"/>
  <c r="BJ77" i="75" s="1"/>
  <c r="BH78" i="75"/>
  <c r="BJ78" i="75" s="1"/>
  <c r="BH79" i="75"/>
  <c r="BH80" i="75"/>
  <c r="BH81" i="75"/>
  <c r="BH82" i="75"/>
  <c r="BJ82" i="75" s="1"/>
  <c r="BH83" i="75"/>
  <c r="BH84" i="75"/>
  <c r="BH85" i="75"/>
  <c r="BJ85" i="75" s="1"/>
  <c r="BH86" i="75"/>
  <c r="BJ86" i="75" s="1"/>
  <c r="BH87" i="75"/>
  <c r="BH88" i="75"/>
  <c r="BJ88" i="75" s="1"/>
  <c r="BH89" i="75"/>
  <c r="BH90" i="75"/>
  <c r="BJ90" i="75" s="1"/>
  <c r="BH91" i="75"/>
  <c r="BJ91" i="75" s="1"/>
  <c r="BH92" i="75"/>
  <c r="BJ92" i="75" s="1"/>
  <c r="BH93" i="75"/>
  <c r="BJ93" i="75" s="1"/>
  <c r="BH94" i="75"/>
  <c r="BJ94" i="75" s="1"/>
  <c r="BH95" i="75"/>
  <c r="BJ95" i="75" s="1"/>
  <c r="BH96" i="75"/>
  <c r="BJ96" i="75" s="1"/>
  <c r="BH97" i="75"/>
  <c r="BH98" i="75"/>
  <c r="BH99" i="75"/>
  <c r="BH100" i="75"/>
  <c r="BH101" i="75"/>
  <c r="BJ101" i="75" s="1"/>
  <c r="BH102" i="75"/>
  <c r="BJ102" i="75" s="1"/>
  <c r="BH103" i="75"/>
  <c r="BJ103" i="75" s="1"/>
  <c r="BH104" i="75"/>
  <c r="BH105" i="75"/>
  <c r="BH106" i="75"/>
  <c r="BH107" i="75"/>
  <c r="BJ107" i="75" s="1"/>
  <c r="BH108" i="75"/>
  <c r="BH109" i="75"/>
  <c r="BH110" i="75"/>
  <c r="BJ110" i="75" s="1"/>
  <c r="BH111" i="75"/>
  <c r="BH112" i="75"/>
  <c r="BJ112" i="75" s="1"/>
  <c r="BH113" i="75"/>
  <c r="BJ113" i="75" s="1"/>
  <c r="BH114" i="75"/>
  <c r="BJ114" i="75" s="1"/>
  <c r="BH115" i="75"/>
  <c r="BJ115" i="75" s="1"/>
  <c r="BH116" i="75"/>
  <c r="BJ116" i="75" s="1"/>
  <c r="BH117" i="75"/>
  <c r="BJ117" i="75" s="1"/>
  <c r="BH118" i="75"/>
  <c r="BH119" i="75"/>
  <c r="BH120" i="75"/>
  <c r="BJ120" i="75" s="1"/>
  <c r="BH121" i="75"/>
  <c r="BH122" i="75"/>
  <c r="BJ122" i="75" s="1"/>
  <c r="BH123" i="75"/>
  <c r="BJ123" i="75" s="1"/>
  <c r="BH124" i="75"/>
  <c r="BH125" i="75"/>
  <c r="BH126" i="75"/>
  <c r="BJ126" i="75" s="1"/>
  <c r="BH127" i="75"/>
  <c r="BH128" i="75"/>
  <c r="BH129" i="75"/>
  <c r="BJ129" i="75" s="1"/>
  <c r="BH130" i="75"/>
  <c r="BJ130" i="75" s="1"/>
  <c r="BH131" i="75"/>
  <c r="BH132" i="75"/>
  <c r="BH133" i="75"/>
  <c r="BJ133" i="75" s="1"/>
  <c r="BH134" i="75"/>
  <c r="BH135" i="75"/>
  <c r="BJ135" i="75" s="1"/>
  <c r="BH136" i="75"/>
  <c r="BJ136" i="75" s="1"/>
  <c r="BH137" i="75"/>
  <c r="BJ137" i="75" s="1"/>
  <c r="BH138" i="75"/>
  <c r="BJ138" i="75" s="1"/>
  <c r="BH139" i="75"/>
  <c r="BJ139" i="75" s="1"/>
  <c r="BH140" i="75"/>
  <c r="BJ140" i="75" s="1"/>
  <c r="BH141" i="75"/>
  <c r="BH142" i="75"/>
  <c r="BJ142" i="75" s="1"/>
  <c r="BH143" i="75"/>
  <c r="BJ143" i="75" s="1"/>
  <c r="BH144" i="75"/>
  <c r="BH145" i="75"/>
  <c r="BH146" i="75"/>
  <c r="BJ146" i="75" s="1"/>
  <c r="BH147" i="75"/>
  <c r="BH148" i="75"/>
  <c r="BJ148" i="75" s="1"/>
  <c r="BH149" i="75"/>
  <c r="BJ149" i="75" s="1"/>
  <c r="BH150" i="75"/>
  <c r="BH151" i="75"/>
  <c r="BH152" i="75"/>
  <c r="BH153" i="75"/>
  <c r="BJ153" i="75" s="1"/>
  <c r="BH154" i="75"/>
  <c r="BH155" i="75"/>
  <c r="BH156" i="75"/>
  <c r="BH157" i="75"/>
  <c r="BJ157" i="75" s="1"/>
  <c r="BH158" i="75"/>
  <c r="BJ158" i="75" s="1"/>
  <c r="BH159" i="75"/>
  <c r="BJ159" i="75" s="1"/>
  <c r="BH160" i="75"/>
  <c r="BH161" i="75"/>
  <c r="BH162" i="75"/>
  <c r="BH163" i="75"/>
  <c r="BH164" i="75"/>
  <c r="BJ164" i="75" s="1"/>
  <c r="BH165" i="75"/>
  <c r="BH166" i="75"/>
  <c r="BJ166" i="75" s="1"/>
  <c r="BH167" i="75"/>
  <c r="BJ167" i="75" s="1"/>
  <c r="BH168" i="75"/>
  <c r="BJ168" i="75" s="1"/>
  <c r="BH169" i="75"/>
  <c r="BH170" i="75"/>
  <c r="BH171" i="75"/>
  <c r="BH172" i="75"/>
  <c r="BH173" i="75"/>
  <c r="BJ173" i="75" s="1"/>
  <c r="BH174" i="75"/>
  <c r="BH175" i="75"/>
  <c r="BJ175" i="75" s="1"/>
  <c r="BH176" i="75"/>
  <c r="BJ176" i="75" s="1"/>
  <c r="BH177" i="75"/>
  <c r="BH178" i="75"/>
  <c r="BH179" i="75"/>
  <c r="BJ179" i="75" s="1"/>
  <c r="BH180" i="75"/>
  <c r="BJ180" i="75" s="1"/>
  <c r="BH181" i="75"/>
  <c r="BH182" i="75"/>
  <c r="BJ182" i="75" s="1"/>
  <c r="BH183" i="75"/>
  <c r="BJ183" i="75" s="1"/>
  <c r="BH184" i="75"/>
  <c r="BJ184" i="75" s="1"/>
  <c r="BH185" i="75"/>
  <c r="BH186" i="75"/>
  <c r="BJ186" i="75" s="1"/>
  <c r="BH187" i="75"/>
  <c r="BJ187" i="75" s="1"/>
  <c r="BH188" i="75"/>
  <c r="BH189" i="75"/>
  <c r="BJ189" i="75" s="1"/>
  <c r="BH190" i="75"/>
  <c r="BJ190" i="75" s="1"/>
  <c r="BH191" i="75"/>
  <c r="BH192" i="75"/>
  <c r="BH193" i="75"/>
  <c r="BH3" i="75"/>
  <c r="BJ3" i="75" s="1"/>
  <c r="BD4" i="75"/>
  <c r="BF4" i="75" s="1"/>
  <c r="BD5" i="75"/>
  <c r="BD6" i="75"/>
  <c r="BD7" i="75"/>
  <c r="BF7" i="75" s="1"/>
  <c r="BD8" i="75"/>
  <c r="BD9" i="75"/>
  <c r="BF9" i="75" s="1"/>
  <c r="BD10" i="75"/>
  <c r="BF10" i="75" s="1"/>
  <c r="BD11" i="75"/>
  <c r="BF11" i="75" s="1"/>
  <c r="BD12" i="75"/>
  <c r="BF12" i="75" s="1"/>
  <c r="BD13" i="75"/>
  <c r="BF13" i="75" s="1"/>
  <c r="BD14" i="75"/>
  <c r="BF14" i="75" s="1"/>
  <c r="BD15" i="75"/>
  <c r="BF15" i="75" s="1"/>
  <c r="BD16" i="75"/>
  <c r="BF16" i="75" s="1"/>
  <c r="BD17" i="75"/>
  <c r="BF17" i="75" s="1"/>
  <c r="BD18" i="75"/>
  <c r="BF18" i="75" s="1"/>
  <c r="BD19" i="75"/>
  <c r="BF19" i="75" s="1"/>
  <c r="BD20" i="75"/>
  <c r="BD21" i="75"/>
  <c r="BF21" i="75" s="1"/>
  <c r="BD22" i="75"/>
  <c r="BD23" i="75"/>
  <c r="BF23" i="75" s="1"/>
  <c r="BD24" i="75"/>
  <c r="BD25" i="75"/>
  <c r="BD26" i="75"/>
  <c r="BF26" i="75" s="1"/>
  <c r="BD27" i="75"/>
  <c r="BD28" i="75"/>
  <c r="BD29" i="75"/>
  <c r="BD30" i="75"/>
  <c r="BF30" i="75" s="1"/>
  <c r="BD31" i="75"/>
  <c r="BF31" i="75" s="1"/>
  <c r="BD32" i="75"/>
  <c r="BD33" i="75"/>
  <c r="BF33" i="75" s="1"/>
  <c r="BD34" i="75"/>
  <c r="BD35" i="75"/>
  <c r="BD36" i="75"/>
  <c r="BF36" i="75" s="1"/>
  <c r="BD37" i="75"/>
  <c r="BF37" i="75" s="1"/>
  <c r="BD38" i="75"/>
  <c r="BF38" i="75" s="1"/>
  <c r="BD39" i="75"/>
  <c r="BD40" i="75"/>
  <c r="BD41" i="75"/>
  <c r="BD42" i="75"/>
  <c r="BF42" i="75" s="1"/>
  <c r="BD43" i="75"/>
  <c r="BD44" i="75"/>
  <c r="BF44" i="75" s="1"/>
  <c r="BD45" i="75"/>
  <c r="BF45" i="75" s="1"/>
  <c r="BD46" i="75"/>
  <c r="BF46" i="75" s="1"/>
  <c r="BD47" i="75"/>
  <c r="BF47" i="75" s="1"/>
  <c r="BD48" i="75"/>
  <c r="BF48" i="75" s="1"/>
  <c r="BD49" i="75"/>
  <c r="BD50" i="75"/>
  <c r="BF50" i="75" s="1"/>
  <c r="BD51" i="75"/>
  <c r="BD52" i="75"/>
  <c r="BD53" i="75"/>
  <c r="BD54" i="75"/>
  <c r="BF54" i="75" s="1"/>
  <c r="BD55" i="75"/>
  <c r="BD56" i="75"/>
  <c r="BD57" i="75"/>
  <c r="BF57" i="75" s="1"/>
  <c r="BD58" i="75"/>
  <c r="BD59" i="75"/>
  <c r="BD60" i="75"/>
  <c r="BF60" i="75" s="1"/>
  <c r="BD61" i="75"/>
  <c r="BF61" i="75" s="1"/>
  <c r="BD62" i="75"/>
  <c r="BF62" i="75" s="1"/>
  <c r="BD63" i="75"/>
  <c r="BD64" i="75"/>
  <c r="BD65" i="75"/>
  <c r="BF65" i="75" s="1"/>
  <c r="BD66" i="75"/>
  <c r="BF66" i="75" s="1"/>
  <c r="BD67" i="75"/>
  <c r="BD68" i="75"/>
  <c r="BD69" i="75"/>
  <c r="BF69" i="75" s="1"/>
  <c r="BD70" i="75"/>
  <c r="BD71" i="75"/>
  <c r="BD72" i="75"/>
  <c r="BD73" i="75"/>
  <c r="BD74" i="75"/>
  <c r="BD75" i="75"/>
  <c r="BF75" i="75" s="1"/>
  <c r="BD76" i="75"/>
  <c r="BF76" i="75" s="1"/>
  <c r="BD77" i="75"/>
  <c r="BF77" i="75" s="1"/>
  <c r="BD78" i="75"/>
  <c r="BF78" i="75" s="1"/>
  <c r="BD79" i="75"/>
  <c r="BF79" i="75" s="1"/>
  <c r="BD80" i="75"/>
  <c r="BD81" i="75"/>
  <c r="BF81" i="75" s="1"/>
  <c r="BD82" i="75"/>
  <c r="BF82" i="75" s="1"/>
  <c r="BD83" i="75"/>
  <c r="BD84" i="75"/>
  <c r="BF84" i="75" s="1"/>
  <c r="BD85" i="75"/>
  <c r="BF85" i="75" s="1"/>
  <c r="BD86" i="75"/>
  <c r="BF86" i="75" s="1"/>
  <c r="BD87" i="75"/>
  <c r="BF87" i="75" s="1"/>
  <c r="BD88" i="75"/>
  <c r="BF88" i="75" s="1"/>
  <c r="BD89" i="75"/>
  <c r="BD90" i="75"/>
  <c r="BF90" i="75" s="1"/>
  <c r="BD91" i="75"/>
  <c r="BF91" i="75" s="1"/>
  <c r="BD92" i="75"/>
  <c r="BF92" i="75" s="1"/>
  <c r="BD93" i="75"/>
  <c r="BF93" i="75" s="1"/>
  <c r="BD94" i="75"/>
  <c r="BF94" i="75" s="1"/>
  <c r="BD95" i="75"/>
  <c r="BF95" i="75" s="1"/>
  <c r="BD96" i="75"/>
  <c r="BF96" i="75" s="1"/>
  <c r="BD97" i="75"/>
  <c r="BF97" i="75" s="1"/>
  <c r="BD98" i="75"/>
  <c r="BD99" i="75"/>
  <c r="BD100" i="75"/>
  <c r="BD101" i="75"/>
  <c r="BF101" i="75" s="1"/>
  <c r="BD102" i="75"/>
  <c r="BF102" i="75" s="1"/>
  <c r="BD103" i="75"/>
  <c r="BF103" i="75" s="1"/>
  <c r="BD104" i="75"/>
  <c r="BD105" i="75"/>
  <c r="BD106" i="75"/>
  <c r="BF106" i="75" s="1"/>
  <c r="BD107" i="75"/>
  <c r="BF107" i="75" s="1"/>
  <c r="BD108" i="75"/>
  <c r="BD109" i="75"/>
  <c r="BF109" i="75" s="1"/>
  <c r="BD110" i="75"/>
  <c r="BD111" i="75"/>
  <c r="BD112" i="75"/>
  <c r="BF112" i="75" s="1"/>
  <c r="BD113" i="75"/>
  <c r="BF113" i="75" s="1"/>
  <c r="BD114" i="75"/>
  <c r="BF114" i="75" s="1"/>
  <c r="BD115" i="75"/>
  <c r="BD116" i="75"/>
  <c r="BF116" i="75" s="1"/>
  <c r="BD117" i="75"/>
  <c r="BD118" i="75"/>
  <c r="BD119" i="75"/>
  <c r="BD120" i="75"/>
  <c r="BF120" i="75" s="1"/>
  <c r="BD121" i="75"/>
  <c r="BD122" i="75"/>
  <c r="BF122" i="75" s="1"/>
  <c r="BD123" i="75"/>
  <c r="BF123" i="75" s="1"/>
  <c r="BD124" i="75"/>
  <c r="BD125" i="75"/>
  <c r="BD126" i="75"/>
  <c r="BD127" i="75"/>
  <c r="BD128" i="75"/>
  <c r="BD129" i="75"/>
  <c r="BF129" i="75" s="1"/>
  <c r="BD130" i="75"/>
  <c r="BF130" i="75" s="1"/>
  <c r="BD131" i="75"/>
  <c r="BF131" i="75" s="1"/>
  <c r="BD132" i="75"/>
  <c r="BF132" i="75" s="1"/>
  <c r="BD133" i="75"/>
  <c r="BF133" i="75" s="1"/>
  <c r="BD134" i="75"/>
  <c r="BF134" i="75" s="1"/>
  <c r="BD135" i="75"/>
  <c r="BF135" i="75" s="1"/>
  <c r="BD136" i="75"/>
  <c r="BF136" i="75" s="1"/>
  <c r="BD137" i="75"/>
  <c r="BF137" i="75" s="1"/>
  <c r="BD138" i="75"/>
  <c r="BF138" i="75" s="1"/>
  <c r="BD139" i="75"/>
  <c r="BF139" i="75" s="1"/>
  <c r="BD140" i="75"/>
  <c r="BF140" i="75" s="1"/>
  <c r="BD141" i="75"/>
  <c r="BF141" i="75" s="1"/>
  <c r="BD142" i="75"/>
  <c r="BD143" i="75"/>
  <c r="BF143" i="75" s="1"/>
  <c r="BD144" i="75"/>
  <c r="BD145" i="75"/>
  <c r="BD146" i="75"/>
  <c r="BF146" i="75" s="1"/>
  <c r="BD147" i="75"/>
  <c r="BF147" i="75" s="1"/>
  <c r="BD148" i="75"/>
  <c r="BF148" i="75" s="1"/>
  <c r="BD149" i="75"/>
  <c r="BF149" i="75" s="1"/>
  <c r="BD150" i="75"/>
  <c r="BD151" i="75"/>
  <c r="BF151" i="75" s="1"/>
  <c r="BD152" i="75"/>
  <c r="BD153" i="75"/>
  <c r="BF153" i="75" s="1"/>
  <c r="BD154" i="75"/>
  <c r="BD155" i="75"/>
  <c r="BD156" i="75"/>
  <c r="BD157" i="75"/>
  <c r="BF157" i="75" s="1"/>
  <c r="BD158" i="75"/>
  <c r="BF158" i="75" s="1"/>
  <c r="BD159" i="75"/>
  <c r="BD160" i="75"/>
  <c r="BD161" i="75"/>
  <c r="BD162" i="75"/>
  <c r="BD163" i="75"/>
  <c r="BD164" i="75"/>
  <c r="BF164" i="75" s="1"/>
  <c r="BD165" i="75"/>
  <c r="BD166" i="75"/>
  <c r="BD167" i="75"/>
  <c r="BF167" i="75" s="1"/>
  <c r="BD168" i="75"/>
  <c r="BF168" i="75" s="1"/>
  <c r="BD169" i="75"/>
  <c r="BF169" i="75" s="1"/>
  <c r="BD170" i="75"/>
  <c r="BF170" i="75" s="1"/>
  <c r="BD171" i="75"/>
  <c r="BD172" i="75"/>
  <c r="BD173" i="75"/>
  <c r="BF173" i="75" s="1"/>
  <c r="BD174" i="75"/>
  <c r="BD175" i="75"/>
  <c r="BF175" i="75" s="1"/>
  <c r="BD176" i="75"/>
  <c r="BF176" i="75" s="1"/>
  <c r="BD177" i="75"/>
  <c r="BD178" i="75"/>
  <c r="BF178" i="75" s="1"/>
  <c r="BD179" i="75"/>
  <c r="BF179" i="75" s="1"/>
  <c r="BD180" i="75"/>
  <c r="BF180" i="75" s="1"/>
  <c r="BD181" i="75"/>
  <c r="BD182" i="75"/>
  <c r="BF182" i="75" s="1"/>
  <c r="BD183" i="75"/>
  <c r="BF183" i="75" s="1"/>
  <c r="BD184" i="75"/>
  <c r="BF184" i="75" s="1"/>
  <c r="BD185" i="75"/>
  <c r="BF185" i="75" s="1"/>
  <c r="BD186" i="75"/>
  <c r="BF186" i="75" s="1"/>
  <c r="BD187" i="75"/>
  <c r="BD188" i="75"/>
  <c r="BD189" i="75"/>
  <c r="BF189" i="75" s="1"/>
  <c r="BD190" i="75"/>
  <c r="BD191" i="75"/>
  <c r="BF191" i="75" s="1"/>
  <c r="BD192" i="75"/>
  <c r="BD193" i="75"/>
  <c r="BD3" i="75"/>
  <c r="AZ4" i="75"/>
  <c r="BB4" i="75" s="1"/>
  <c r="AZ5" i="75"/>
  <c r="AZ6" i="75"/>
  <c r="AZ7" i="75"/>
  <c r="BB7" i="75" s="1"/>
  <c r="AZ8" i="75"/>
  <c r="BB8" i="75" s="1"/>
  <c r="AZ9" i="75"/>
  <c r="BB9" i="75" s="1"/>
  <c r="AZ10" i="75"/>
  <c r="AZ11" i="75"/>
  <c r="AZ12" i="75"/>
  <c r="AZ13" i="75"/>
  <c r="BB13" i="75" s="1"/>
  <c r="AZ14" i="75"/>
  <c r="BB14" i="75" s="1"/>
  <c r="AZ15" i="75"/>
  <c r="BB15" i="75" s="1"/>
  <c r="AZ16" i="75"/>
  <c r="BB16" i="75" s="1"/>
  <c r="AZ17" i="75"/>
  <c r="BB17" i="75" s="1"/>
  <c r="AZ18" i="75"/>
  <c r="BB18" i="75" s="1"/>
  <c r="AZ19" i="75"/>
  <c r="BB19" i="75" s="1"/>
  <c r="AZ20" i="75"/>
  <c r="AZ21" i="75"/>
  <c r="BB21" i="75" s="1"/>
  <c r="AZ22" i="75"/>
  <c r="BB22" i="75" s="1"/>
  <c r="AZ23" i="75"/>
  <c r="AZ24" i="75"/>
  <c r="AZ25" i="75"/>
  <c r="BB25" i="75" s="1"/>
  <c r="AZ26" i="75"/>
  <c r="BB26" i="75" s="1"/>
  <c r="AZ27" i="75"/>
  <c r="BB27" i="75" s="1"/>
  <c r="AZ28" i="75"/>
  <c r="AZ29" i="75"/>
  <c r="AZ30" i="75"/>
  <c r="BB30" i="75" s="1"/>
  <c r="AZ31" i="75"/>
  <c r="AZ32" i="75"/>
  <c r="AZ33" i="75"/>
  <c r="BB33" i="75" s="1"/>
  <c r="AZ34" i="75"/>
  <c r="AZ35" i="75"/>
  <c r="AZ36" i="75"/>
  <c r="BB36" i="75" s="1"/>
  <c r="AZ37" i="75"/>
  <c r="BB37" i="75" s="1"/>
  <c r="AZ38" i="75"/>
  <c r="AZ39" i="75"/>
  <c r="AZ40" i="75"/>
  <c r="AZ41" i="75"/>
  <c r="AZ42" i="75"/>
  <c r="AZ43" i="75"/>
  <c r="AZ44" i="75"/>
  <c r="AZ45" i="75"/>
  <c r="BB45" i="75" s="1"/>
  <c r="AZ46" i="75"/>
  <c r="AZ47" i="75"/>
  <c r="BB47" i="75" s="1"/>
  <c r="AZ48" i="75"/>
  <c r="BB48" i="75" s="1"/>
  <c r="AZ49" i="75"/>
  <c r="AZ50" i="75"/>
  <c r="BB50" i="75" s="1"/>
  <c r="AZ51" i="75"/>
  <c r="BB51" i="75" s="1"/>
  <c r="AZ52" i="75"/>
  <c r="BB52" i="75" s="1"/>
  <c r="AZ53" i="75"/>
  <c r="AZ54" i="75"/>
  <c r="AZ55" i="75"/>
  <c r="AZ56" i="75"/>
  <c r="AZ57" i="75"/>
  <c r="AZ58" i="75"/>
  <c r="AZ59" i="75"/>
  <c r="AZ60" i="75"/>
  <c r="BB60" i="75" s="1"/>
  <c r="AZ61" i="75"/>
  <c r="BB61" i="75" s="1"/>
  <c r="AZ62" i="75"/>
  <c r="BB62" i="75" s="1"/>
  <c r="AZ63" i="75"/>
  <c r="AZ64" i="75"/>
  <c r="AZ65" i="75"/>
  <c r="BB65" i="75" s="1"/>
  <c r="AZ66" i="75"/>
  <c r="AZ67" i="75"/>
  <c r="AZ68" i="75"/>
  <c r="AZ69" i="75"/>
  <c r="AZ70" i="75"/>
  <c r="BB70" i="75" s="1"/>
  <c r="AZ71" i="75"/>
  <c r="AZ72" i="75"/>
  <c r="AZ73" i="75"/>
  <c r="BB73" i="75" s="1"/>
  <c r="AZ74" i="75"/>
  <c r="BB74" i="75" s="1"/>
  <c r="AZ75" i="75"/>
  <c r="BB75" i="75" s="1"/>
  <c r="AZ76" i="75"/>
  <c r="BB76" i="75" s="1"/>
  <c r="AZ77" i="75"/>
  <c r="BB77" i="75" s="1"/>
  <c r="AZ78" i="75"/>
  <c r="AZ79" i="75"/>
  <c r="AZ80" i="75"/>
  <c r="AZ81" i="75"/>
  <c r="AZ82" i="75"/>
  <c r="BB82" i="75" s="1"/>
  <c r="AZ83" i="75"/>
  <c r="AZ84" i="75"/>
  <c r="AZ85" i="75"/>
  <c r="BB85" i="75" s="1"/>
  <c r="AZ86" i="75"/>
  <c r="BB86" i="75" s="1"/>
  <c r="AZ87" i="75"/>
  <c r="AZ88" i="75"/>
  <c r="BB88" i="75" s="1"/>
  <c r="AZ89" i="75"/>
  <c r="AZ90" i="75"/>
  <c r="AZ91" i="75"/>
  <c r="BB91" i="75" s="1"/>
  <c r="AZ92" i="75"/>
  <c r="BB92" i="75" s="1"/>
  <c r="AZ93" i="75"/>
  <c r="AZ94" i="75"/>
  <c r="AZ95" i="75"/>
  <c r="BB95" i="75" s="1"/>
  <c r="AZ96" i="75"/>
  <c r="BB96" i="75" s="1"/>
  <c r="AZ97" i="75"/>
  <c r="AZ98" i="75"/>
  <c r="AZ99" i="75"/>
  <c r="AZ100" i="75"/>
  <c r="AZ101" i="75"/>
  <c r="BB101" i="75" s="1"/>
  <c r="AZ102" i="75"/>
  <c r="BB102" i="75" s="1"/>
  <c r="AZ103" i="75"/>
  <c r="AZ104" i="75"/>
  <c r="AZ105" i="75"/>
  <c r="AZ106" i="75"/>
  <c r="BB106" i="75" s="1"/>
  <c r="AZ107" i="75"/>
  <c r="BB107" i="75" s="1"/>
  <c r="AZ108" i="75"/>
  <c r="AZ109" i="75"/>
  <c r="AZ110" i="75"/>
  <c r="BB110" i="75" s="1"/>
  <c r="AZ111" i="75"/>
  <c r="AZ112" i="75"/>
  <c r="BB112" i="75" s="1"/>
  <c r="AZ113" i="75"/>
  <c r="BB113" i="75" s="1"/>
  <c r="AZ114" i="75"/>
  <c r="BB114" i="75" s="1"/>
  <c r="AZ115" i="75"/>
  <c r="BB115" i="75" s="1"/>
  <c r="AZ116" i="75"/>
  <c r="BB116" i="75" s="1"/>
  <c r="AZ117" i="75"/>
  <c r="AZ118" i="75"/>
  <c r="AZ119" i="75"/>
  <c r="AZ120" i="75"/>
  <c r="BB120" i="75" s="1"/>
  <c r="AZ121" i="75"/>
  <c r="AZ122" i="75"/>
  <c r="AZ123" i="75"/>
  <c r="BB123" i="75" s="1"/>
  <c r="AZ124" i="75"/>
  <c r="AZ125" i="75"/>
  <c r="BB125" i="75" s="1"/>
  <c r="AZ126" i="75"/>
  <c r="BB126" i="75" s="1"/>
  <c r="AZ127" i="75"/>
  <c r="AZ128" i="75"/>
  <c r="AZ129" i="75"/>
  <c r="BB129" i="75" s="1"/>
  <c r="AZ130" i="75"/>
  <c r="BB130" i="75" s="1"/>
  <c r="AZ131" i="75"/>
  <c r="AZ132" i="75"/>
  <c r="BB132" i="75" s="1"/>
  <c r="AZ133" i="75"/>
  <c r="AZ134" i="75"/>
  <c r="AZ135" i="75"/>
  <c r="BB135" i="75" s="1"/>
  <c r="AZ136" i="75"/>
  <c r="BB136" i="75" s="1"/>
  <c r="AZ137" i="75"/>
  <c r="BB137" i="75" s="1"/>
  <c r="AZ138" i="75"/>
  <c r="BB138" i="75" s="1"/>
  <c r="AZ139" i="75"/>
  <c r="BB139" i="75" s="1"/>
  <c r="AZ140" i="75"/>
  <c r="BB140" i="75" s="1"/>
  <c r="AZ141" i="75"/>
  <c r="AZ142" i="75"/>
  <c r="AZ143" i="75"/>
  <c r="AZ144" i="75"/>
  <c r="AZ145" i="75"/>
  <c r="AZ146" i="75"/>
  <c r="BB146" i="75" s="1"/>
  <c r="AZ147" i="75"/>
  <c r="BB147" i="75" s="1"/>
  <c r="AZ148" i="75"/>
  <c r="BB148" i="75" s="1"/>
  <c r="AZ149" i="75"/>
  <c r="BB149" i="75" s="1"/>
  <c r="AZ150" i="75"/>
  <c r="AZ151" i="75"/>
  <c r="AZ152" i="75"/>
  <c r="AZ153" i="75"/>
  <c r="AZ154" i="75"/>
  <c r="AZ155" i="75"/>
  <c r="AZ156" i="75"/>
  <c r="BB156" i="75" s="1"/>
  <c r="AZ157" i="75"/>
  <c r="AZ158" i="75"/>
  <c r="AZ159" i="75"/>
  <c r="BB159" i="75" s="1"/>
  <c r="AZ160" i="75"/>
  <c r="AZ161" i="75"/>
  <c r="AZ162" i="75"/>
  <c r="AZ163" i="75"/>
  <c r="AZ164" i="75"/>
  <c r="AZ165" i="75"/>
  <c r="AZ166" i="75"/>
  <c r="BB166" i="75" s="1"/>
  <c r="AZ167" i="75"/>
  <c r="BB167" i="75" s="1"/>
  <c r="AZ168" i="75"/>
  <c r="AZ169" i="75"/>
  <c r="AZ170" i="75"/>
  <c r="BB170" i="75" s="1"/>
  <c r="AZ171" i="75"/>
  <c r="AZ172" i="75"/>
  <c r="BB172" i="75" s="1"/>
  <c r="AZ173" i="75"/>
  <c r="BB173" i="75" s="1"/>
  <c r="AZ174" i="75"/>
  <c r="AZ175" i="75"/>
  <c r="AZ176" i="75"/>
  <c r="AZ177" i="75"/>
  <c r="AZ178" i="75"/>
  <c r="AZ179" i="75"/>
  <c r="BB179" i="75" s="1"/>
  <c r="AZ180" i="75"/>
  <c r="BB180" i="75" s="1"/>
  <c r="AZ181" i="75"/>
  <c r="AZ182" i="75"/>
  <c r="AZ183" i="75"/>
  <c r="AZ184" i="75"/>
  <c r="BB184" i="75" s="1"/>
  <c r="AZ185" i="75"/>
  <c r="AZ186" i="75"/>
  <c r="BB186" i="75" s="1"/>
  <c r="AZ187" i="75"/>
  <c r="BB187" i="75" s="1"/>
  <c r="AZ188" i="75"/>
  <c r="AZ189" i="75"/>
  <c r="BB189" i="75" s="1"/>
  <c r="AZ190" i="75"/>
  <c r="BB190" i="75" s="1"/>
  <c r="AZ191" i="75"/>
  <c r="AZ192" i="75"/>
  <c r="AZ193" i="75"/>
  <c r="AZ3" i="75"/>
  <c r="BB3" i="75" s="1"/>
  <c r="AV5" i="75"/>
  <c r="AV6" i="75"/>
  <c r="AV7" i="75"/>
  <c r="AV8" i="75"/>
  <c r="AX8" i="75" s="1"/>
  <c r="AV9" i="75"/>
  <c r="AV10" i="75"/>
  <c r="AV11" i="75"/>
  <c r="AV12" i="75"/>
  <c r="AV13" i="75"/>
  <c r="AX13" i="75" s="1"/>
  <c r="AV14" i="75"/>
  <c r="AV15" i="75"/>
  <c r="AV16" i="75"/>
  <c r="AV17" i="75"/>
  <c r="AV18" i="75"/>
  <c r="AV19" i="75"/>
  <c r="AV20" i="75"/>
  <c r="AV21" i="75"/>
  <c r="AV22" i="75"/>
  <c r="AX22" i="75" s="1"/>
  <c r="AV23" i="75"/>
  <c r="AV24" i="75"/>
  <c r="AV25" i="75"/>
  <c r="AX25" i="75" s="1"/>
  <c r="AV26" i="75"/>
  <c r="AV27" i="75"/>
  <c r="AV28" i="75"/>
  <c r="AV29" i="75"/>
  <c r="AV30" i="75"/>
  <c r="AV31" i="75"/>
  <c r="AV32" i="75"/>
  <c r="AV33" i="75"/>
  <c r="AX33" i="75" s="1"/>
  <c r="AV34" i="75"/>
  <c r="AV35" i="75"/>
  <c r="AV36" i="75"/>
  <c r="AX36" i="75" s="1"/>
  <c r="AV37" i="75"/>
  <c r="AV38" i="75"/>
  <c r="AX38" i="75" s="1"/>
  <c r="AV39" i="75"/>
  <c r="AV40" i="75"/>
  <c r="AV41" i="75"/>
  <c r="AV42" i="75"/>
  <c r="AX42" i="75" s="1"/>
  <c r="AV43" i="75"/>
  <c r="AV44" i="75"/>
  <c r="AV45" i="75"/>
  <c r="AX45" i="75" s="1"/>
  <c r="AV46" i="75"/>
  <c r="AV47" i="75"/>
  <c r="AV48" i="75"/>
  <c r="AV49" i="75"/>
  <c r="AV50" i="75"/>
  <c r="AX50" i="75" s="1"/>
  <c r="AV51" i="75"/>
  <c r="AV52" i="75"/>
  <c r="AV53" i="75"/>
  <c r="AV54" i="75"/>
  <c r="AX54" i="75" s="1"/>
  <c r="AV55" i="75"/>
  <c r="AV56" i="75"/>
  <c r="AV57" i="75"/>
  <c r="AV58" i="75"/>
  <c r="AV59" i="75"/>
  <c r="AV60" i="75"/>
  <c r="AV61" i="75"/>
  <c r="AV62" i="75"/>
  <c r="AV63" i="75"/>
  <c r="AV64" i="75"/>
  <c r="AV65" i="75"/>
  <c r="AV66" i="75"/>
  <c r="AV67" i="75"/>
  <c r="AV68" i="75"/>
  <c r="AV69" i="75"/>
  <c r="AX69" i="75" s="1"/>
  <c r="AV70" i="75"/>
  <c r="AV71" i="75"/>
  <c r="AV72" i="75"/>
  <c r="AV73" i="75"/>
  <c r="AX73" i="75" s="1"/>
  <c r="AV74" i="75"/>
  <c r="AX74" i="75" s="1"/>
  <c r="AV75" i="75"/>
  <c r="AX75" i="75" s="1"/>
  <c r="AV76" i="75"/>
  <c r="AV77" i="75"/>
  <c r="AX77" i="75" s="1"/>
  <c r="AV78" i="75"/>
  <c r="AV79" i="75"/>
  <c r="AV80" i="75"/>
  <c r="AV81" i="75"/>
  <c r="AV82" i="75"/>
  <c r="AV83" i="75"/>
  <c r="AV84" i="75"/>
  <c r="AV85" i="75"/>
  <c r="AX85" i="75" s="1"/>
  <c r="AV86" i="75"/>
  <c r="AV87" i="75"/>
  <c r="AV88" i="75"/>
  <c r="AV89" i="75"/>
  <c r="AV90" i="75"/>
  <c r="AX90" i="75" s="1"/>
  <c r="AV91" i="75"/>
  <c r="AV92" i="75"/>
  <c r="AV93" i="75"/>
  <c r="AV94" i="75"/>
  <c r="AV95" i="75"/>
  <c r="AV96" i="75"/>
  <c r="AV97" i="75"/>
  <c r="AV98" i="75"/>
  <c r="AV99" i="75"/>
  <c r="AV100" i="75"/>
  <c r="AV101" i="75"/>
  <c r="AV102" i="75"/>
  <c r="AV103" i="75"/>
  <c r="AV104" i="75"/>
  <c r="AV105" i="75"/>
  <c r="AV106" i="75"/>
  <c r="AV107" i="75"/>
  <c r="AX107" i="75" s="1"/>
  <c r="AV108" i="75"/>
  <c r="AV109" i="75"/>
  <c r="AV110" i="75"/>
  <c r="AX110" i="75" s="1"/>
  <c r="AV111" i="75"/>
  <c r="AV112" i="75"/>
  <c r="AV113" i="75"/>
  <c r="AX113" i="75" s="1"/>
  <c r="AV114" i="75"/>
  <c r="AV115" i="75"/>
  <c r="AV116" i="75"/>
  <c r="AV117" i="75"/>
  <c r="AV118" i="75"/>
  <c r="AV119" i="75"/>
  <c r="AV120" i="75"/>
  <c r="AV121" i="75"/>
  <c r="AV122" i="75"/>
  <c r="AX122" i="75" s="1"/>
  <c r="AV123" i="75"/>
  <c r="AV124" i="75"/>
  <c r="AV125" i="75"/>
  <c r="AX125" i="75" s="1"/>
  <c r="AV126" i="75"/>
  <c r="AX126" i="75" s="1"/>
  <c r="AV127" i="75"/>
  <c r="AV128" i="75"/>
  <c r="AV129" i="75"/>
  <c r="AV130" i="75"/>
  <c r="AV131" i="75"/>
  <c r="AV132" i="75"/>
  <c r="AV133" i="75"/>
  <c r="AV134" i="75"/>
  <c r="AV135" i="75"/>
  <c r="AX135" i="75" s="1"/>
  <c r="AV136" i="75"/>
  <c r="AV137" i="75"/>
  <c r="AV138" i="75"/>
  <c r="AV139" i="75"/>
  <c r="AV140" i="75"/>
  <c r="AV141" i="75"/>
  <c r="AV142" i="75"/>
  <c r="AV143" i="75"/>
  <c r="AV144" i="75"/>
  <c r="AV145" i="75"/>
  <c r="AV146" i="75"/>
  <c r="AX146" i="75" s="1"/>
  <c r="AV147" i="75"/>
  <c r="AX147" i="75" s="1"/>
  <c r="AV148" i="75"/>
  <c r="AX148" i="75" s="1"/>
  <c r="AV149" i="75"/>
  <c r="AX149" i="75" s="1"/>
  <c r="AV150" i="75"/>
  <c r="AV151" i="75"/>
  <c r="AV152" i="75"/>
  <c r="AV153" i="75"/>
  <c r="AV154" i="75"/>
  <c r="AV155" i="75"/>
  <c r="AV156" i="75"/>
  <c r="AV157" i="75"/>
  <c r="AV158" i="75"/>
  <c r="AV159" i="75"/>
  <c r="AV160" i="75"/>
  <c r="AV161" i="75"/>
  <c r="AV162" i="75"/>
  <c r="AV163" i="75"/>
  <c r="AV164" i="75"/>
  <c r="AV165" i="75"/>
  <c r="AV166" i="75"/>
  <c r="AX166" i="75" s="1"/>
  <c r="AV167" i="75"/>
  <c r="AV168" i="75"/>
  <c r="AV169" i="75"/>
  <c r="AV170" i="75"/>
  <c r="AV171" i="75"/>
  <c r="AV172" i="75"/>
  <c r="AV173" i="75"/>
  <c r="AV174" i="75"/>
  <c r="AV175" i="75"/>
  <c r="AX175" i="75" s="1"/>
  <c r="AV176" i="75"/>
  <c r="AV177" i="75"/>
  <c r="AV178" i="75"/>
  <c r="AV179" i="75"/>
  <c r="AV180" i="75"/>
  <c r="AX180" i="75" s="1"/>
  <c r="AV181" i="75"/>
  <c r="AV182" i="75"/>
  <c r="AV183" i="75"/>
  <c r="AV184" i="75"/>
  <c r="AV185" i="75"/>
  <c r="AX185" i="75" s="1"/>
  <c r="AV186" i="75"/>
  <c r="AX186" i="75" s="1"/>
  <c r="AV187" i="75"/>
  <c r="AV188" i="75"/>
  <c r="AV189" i="75"/>
  <c r="AX189" i="75" s="1"/>
  <c r="AV190" i="75"/>
  <c r="AV191" i="75"/>
  <c r="AV192" i="75"/>
  <c r="AV193" i="75"/>
  <c r="DA11" i="75" l="1"/>
  <c r="AW147" i="75"/>
  <c r="BA92" i="75"/>
  <c r="BA142" i="75"/>
  <c r="BB142" i="75"/>
  <c r="BI76" i="75"/>
  <c r="BJ76" i="75"/>
  <c r="AW79" i="75"/>
  <c r="AX79" i="75" s="1"/>
  <c r="AW7" i="75"/>
  <c r="AX7" i="75"/>
  <c r="BA69" i="75"/>
  <c r="BB69" i="75"/>
  <c r="BE124" i="75"/>
  <c r="BF124" i="75"/>
  <c r="BI171" i="75"/>
  <c r="BJ171" i="75" s="1"/>
  <c r="AW158" i="75"/>
  <c r="AX158" i="75" s="1"/>
  <c r="AW134" i="75"/>
  <c r="AX134" i="75" s="1"/>
  <c r="AW102" i="75"/>
  <c r="AX102" i="75" s="1"/>
  <c r="AW70" i="75"/>
  <c r="AX70" i="75"/>
  <c r="AW62" i="75"/>
  <c r="AX62" i="75" s="1"/>
  <c r="AW30" i="75"/>
  <c r="AX30" i="75" s="1"/>
  <c r="AW6" i="75"/>
  <c r="AX6" i="75" s="1"/>
  <c r="BA188" i="75"/>
  <c r="BB188" i="75"/>
  <c r="BA164" i="75"/>
  <c r="BB164" i="75"/>
  <c r="BA124" i="75"/>
  <c r="BB124" i="75"/>
  <c r="BA100" i="75"/>
  <c r="BB100" i="75" s="1"/>
  <c r="BA68" i="75"/>
  <c r="BB68" i="75" s="1"/>
  <c r="BA44" i="75"/>
  <c r="BB44" i="75"/>
  <c r="BA28" i="75"/>
  <c r="BB28" i="75" s="1"/>
  <c r="BA12" i="75"/>
  <c r="BB12" i="75"/>
  <c r="BE187" i="75"/>
  <c r="BF187" i="75"/>
  <c r="BE171" i="75"/>
  <c r="BF171" i="75" s="1"/>
  <c r="BE115" i="75"/>
  <c r="BF115" i="75"/>
  <c r="BE99" i="75"/>
  <c r="BF99" i="75" s="1"/>
  <c r="BE51" i="75"/>
  <c r="BF51" i="75"/>
  <c r="BE27" i="75"/>
  <c r="BF27" i="75"/>
  <c r="BI170" i="75"/>
  <c r="BJ170" i="75"/>
  <c r="BI106" i="75"/>
  <c r="BJ106" i="75"/>
  <c r="BI50" i="75"/>
  <c r="BJ50" i="75"/>
  <c r="BI26" i="75"/>
  <c r="BJ26" i="75"/>
  <c r="BA182" i="75"/>
  <c r="BB182" i="75"/>
  <c r="BA78" i="75"/>
  <c r="BB78" i="75"/>
  <c r="BA54" i="75"/>
  <c r="BB54" i="75"/>
  <c r="BE117" i="75"/>
  <c r="BF117" i="75"/>
  <c r="BI124" i="75"/>
  <c r="BJ124" i="75"/>
  <c r="AW103" i="75"/>
  <c r="AX103" i="75" s="1"/>
  <c r="AW15" i="75"/>
  <c r="AX15" i="75" s="1"/>
  <c r="BA53" i="75"/>
  <c r="BB53" i="75" s="1"/>
  <c r="BE188" i="75"/>
  <c r="BF188" i="75"/>
  <c r="BE172" i="75"/>
  <c r="BF172" i="75"/>
  <c r="BE156" i="75"/>
  <c r="BF156" i="75"/>
  <c r="BE108" i="75"/>
  <c r="BF108" i="75" s="1"/>
  <c r="BE68" i="75"/>
  <c r="BF68" i="75"/>
  <c r="BE52" i="75"/>
  <c r="BF52" i="75"/>
  <c r="BI147" i="75"/>
  <c r="BJ147" i="75"/>
  <c r="BA11" i="75"/>
  <c r="BB11" i="75"/>
  <c r="BE3" i="75"/>
  <c r="BF3" i="75"/>
  <c r="BE74" i="75"/>
  <c r="BF74" i="75"/>
  <c r="BI185" i="75"/>
  <c r="BJ185" i="75"/>
  <c r="BI49" i="75"/>
  <c r="BJ49" i="75" s="1"/>
  <c r="AW3" i="75"/>
  <c r="AX3" i="75" s="1"/>
  <c r="AW176" i="75"/>
  <c r="AX176" i="75"/>
  <c r="BA158" i="75"/>
  <c r="BB158" i="75"/>
  <c r="BA38" i="75"/>
  <c r="BB38" i="75"/>
  <c r="BI156" i="75"/>
  <c r="BJ156" i="75"/>
  <c r="AW47" i="75"/>
  <c r="AX47" i="75" s="1"/>
  <c r="BA181" i="75"/>
  <c r="BB181" i="75" s="1"/>
  <c r="BA157" i="75"/>
  <c r="BB157" i="75"/>
  <c r="AW132" i="75"/>
  <c r="AX132" i="75" s="1"/>
  <c r="AW124" i="75"/>
  <c r="AX124" i="75" s="1"/>
  <c r="AW100" i="75"/>
  <c r="AX100" i="75" s="1"/>
  <c r="AW92" i="75"/>
  <c r="AX92" i="75" s="1"/>
  <c r="AW84" i="75"/>
  <c r="AX84" i="75" s="1"/>
  <c r="AW20" i="75"/>
  <c r="AX20" i="75" s="1"/>
  <c r="BA154" i="75"/>
  <c r="BB154" i="75" s="1"/>
  <c r="BA10" i="75"/>
  <c r="BB10" i="75"/>
  <c r="BE25" i="75"/>
  <c r="BF25" i="75"/>
  <c r="BI128" i="75"/>
  <c r="BJ128" i="75" s="1"/>
  <c r="BI80" i="75"/>
  <c r="BJ80" i="75" s="1"/>
  <c r="AW115" i="75"/>
  <c r="AX115" i="75" s="1"/>
  <c r="AW83" i="75"/>
  <c r="AX83" i="75" s="1"/>
  <c r="AW51" i="75"/>
  <c r="AX51" i="75"/>
  <c r="AW19" i="75"/>
  <c r="AX19" i="75"/>
  <c r="BA185" i="75"/>
  <c r="BB185" i="75"/>
  <c r="BA153" i="75"/>
  <c r="BB153" i="75"/>
  <c r="BA145" i="75"/>
  <c r="BB145" i="75" s="1"/>
  <c r="BA121" i="75"/>
  <c r="BB121" i="75" s="1"/>
  <c r="BA57" i="75"/>
  <c r="BB57" i="75"/>
  <c r="BE144" i="75"/>
  <c r="BF144" i="75"/>
  <c r="BE80" i="75"/>
  <c r="BF80" i="75"/>
  <c r="BE8" i="75"/>
  <c r="BF8" i="75"/>
  <c r="BI127" i="75"/>
  <c r="BJ127" i="75" s="1"/>
  <c r="BI79" i="75"/>
  <c r="BJ79" i="75"/>
  <c r="BI47" i="75"/>
  <c r="BJ47" i="75"/>
  <c r="BE157" i="75"/>
  <c r="AW16" i="75"/>
  <c r="AX16" i="75"/>
  <c r="BA118" i="75"/>
  <c r="BB118" i="75" s="1"/>
  <c r="BA94" i="75"/>
  <c r="BB94" i="75"/>
  <c r="BE125" i="75"/>
  <c r="BF125" i="75"/>
  <c r="BI188" i="75"/>
  <c r="BJ188" i="75"/>
  <c r="BI172" i="75"/>
  <c r="BJ172" i="75"/>
  <c r="BI132" i="75"/>
  <c r="BJ132" i="75"/>
  <c r="AW31" i="75"/>
  <c r="AX31" i="75" s="1"/>
  <c r="BA117" i="75"/>
  <c r="BB117" i="75"/>
  <c r="AW188" i="75"/>
  <c r="AX188" i="75" s="1"/>
  <c r="AW156" i="75"/>
  <c r="AX156" i="75" s="1"/>
  <c r="AW52" i="75"/>
  <c r="AX52" i="75"/>
  <c r="BA122" i="75"/>
  <c r="BB122" i="75"/>
  <c r="BA42" i="75"/>
  <c r="BB42" i="75"/>
  <c r="BI144" i="75"/>
  <c r="BJ144" i="75"/>
  <c r="BI72" i="75"/>
  <c r="BJ72" i="75" s="1"/>
  <c r="BI16" i="75"/>
  <c r="BJ16" i="75"/>
  <c r="AW170" i="75"/>
  <c r="AX170" i="75" s="1"/>
  <c r="AW154" i="75"/>
  <c r="AX154" i="75" s="1"/>
  <c r="AW138" i="75"/>
  <c r="AX138" i="75"/>
  <c r="AW114" i="75"/>
  <c r="AX114" i="75" s="1"/>
  <c r="AW106" i="75"/>
  <c r="AX106" i="75" s="1"/>
  <c r="AW18" i="75"/>
  <c r="AX18" i="75" s="1"/>
  <c r="BA192" i="75"/>
  <c r="BB192" i="75" s="1"/>
  <c r="BA176" i="75"/>
  <c r="BB176" i="75"/>
  <c r="BA168" i="75"/>
  <c r="BB168" i="75"/>
  <c r="BA144" i="75"/>
  <c r="BB144" i="75"/>
  <c r="BA128" i="75"/>
  <c r="BB128" i="75" s="1"/>
  <c r="BA104" i="75"/>
  <c r="BB104" i="75" s="1"/>
  <c r="BA80" i="75"/>
  <c r="BB80" i="75" s="1"/>
  <c r="BA64" i="75"/>
  <c r="BB64" i="75" s="1"/>
  <c r="BA32" i="75"/>
  <c r="BB32" i="75" s="1"/>
  <c r="BE159" i="75"/>
  <c r="BF159" i="75"/>
  <c r="BE127" i="75"/>
  <c r="BF127" i="75" s="1"/>
  <c r="BE71" i="75"/>
  <c r="BF71" i="75" s="1"/>
  <c r="BI54" i="75"/>
  <c r="BJ54" i="75"/>
  <c r="BI22" i="75"/>
  <c r="BJ22" i="75"/>
  <c r="BE7" i="75"/>
  <c r="AW48" i="75"/>
  <c r="AX48" i="75" s="1"/>
  <c r="BE29" i="75"/>
  <c r="BF29" i="75" s="1"/>
  <c r="BI100" i="75"/>
  <c r="BJ100" i="75" s="1"/>
  <c r="AW39" i="75"/>
  <c r="AX39" i="75" s="1"/>
  <c r="BA133" i="75"/>
  <c r="BB133" i="75"/>
  <c r="BA93" i="75"/>
  <c r="BB93" i="75"/>
  <c r="AW116" i="75"/>
  <c r="AX116" i="75" s="1"/>
  <c r="AW60" i="75"/>
  <c r="AX60" i="75" s="1"/>
  <c r="AW28" i="75"/>
  <c r="AX28" i="75" s="1"/>
  <c r="BA90" i="75"/>
  <c r="BB90" i="75"/>
  <c r="BA66" i="75"/>
  <c r="BB66" i="75"/>
  <c r="BE73" i="75"/>
  <c r="BF73" i="75"/>
  <c r="AW177" i="75"/>
  <c r="AX177" i="75" s="1"/>
  <c r="AW169" i="75"/>
  <c r="AX169" i="75" s="1"/>
  <c r="AW137" i="75"/>
  <c r="AX137" i="75"/>
  <c r="AW105" i="75"/>
  <c r="AX105" i="75" s="1"/>
  <c r="AW41" i="75"/>
  <c r="AX41" i="75" s="1"/>
  <c r="AW17" i="75"/>
  <c r="AX17" i="75" s="1"/>
  <c r="BA183" i="75"/>
  <c r="BB183" i="75"/>
  <c r="BA175" i="75"/>
  <c r="BB175" i="75"/>
  <c r="BA143" i="75"/>
  <c r="BB143" i="75"/>
  <c r="BA119" i="75"/>
  <c r="BB119" i="75" s="1"/>
  <c r="BA103" i="75"/>
  <c r="BB103" i="75"/>
  <c r="BA79" i="75"/>
  <c r="BB79" i="75"/>
  <c r="BA39" i="75"/>
  <c r="BB39" i="75" s="1"/>
  <c r="BA31" i="75"/>
  <c r="BB31" i="75"/>
  <c r="BA23" i="75"/>
  <c r="BB23" i="75"/>
  <c r="BE190" i="75"/>
  <c r="BF190" i="75"/>
  <c r="BE166" i="75"/>
  <c r="BF166" i="75"/>
  <c r="BE142" i="75"/>
  <c r="BF142" i="75"/>
  <c r="BE126" i="75"/>
  <c r="BF126" i="75"/>
  <c r="BE110" i="75"/>
  <c r="BF110" i="75"/>
  <c r="BE70" i="75"/>
  <c r="BF70" i="75"/>
  <c r="BE22" i="75"/>
  <c r="BF22" i="75"/>
  <c r="BE6" i="75"/>
  <c r="BF6" i="75" s="1"/>
  <c r="BI125" i="75"/>
  <c r="BJ125" i="75"/>
  <c r="AW26" i="75"/>
  <c r="AX26" i="75" s="1"/>
  <c r="AW121" i="75"/>
  <c r="AX121" i="75" s="1"/>
  <c r="AW81" i="75"/>
  <c r="AX81" i="75" s="1"/>
  <c r="AW146" i="75"/>
  <c r="AW184" i="75"/>
  <c r="AX184" i="75" s="1"/>
  <c r="AW168" i="75"/>
  <c r="AX168" i="75" s="1"/>
  <c r="AW144" i="75"/>
  <c r="AX144" i="75" s="1"/>
  <c r="AW120" i="75"/>
  <c r="AX120" i="75" s="1"/>
  <c r="AW104" i="75"/>
  <c r="AX104" i="75" s="1"/>
  <c r="AW80" i="75"/>
  <c r="AX80" i="75" s="1"/>
  <c r="AW64" i="75"/>
  <c r="AX64" i="75" s="1"/>
  <c r="AW122" i="75"/>
  <c r="AW34" i="75"/>
  <c r="AX34" i="75" s="1"/>
  <c r="AW129" i="75"/>
  <c r="AX129" i="75" s="1"/>
  <c r="AW89" i="75"/>
  <c r="AX89" i="75" s="1"/>
  <c r="AW160" i="75"/>
  <c r="AX160" i="75" s="1"/>
  <c r="AW152" i="75"/>
  <c r="AX152" i="75" s="1"/>
  <c r="AW136" i="75"/>
  <c r="AX136" i="75" s="1"/>
  <c r="AW128" i="75"/>
  <c r="AX128" i="75" s="1"/>
  <c r="AW112" i="75"/>
  <c r="AX112" i="75" s="1"/>
  <c r="AW96" i="75"/>
  <c r="AX96" i="75" s="1"/>
  <c r="AW88" i="75"/>
  <c r="AX88" i="75" s="1"/>
  <c r="AW72" i="75"/>
  <c r="AX72" i="75" s="1"/>
  <c r="AW183" i="75"/>
  <c r="AX183" i="75" s="1"/>
  <c r="AW175" i="75"/>
  <c r="AW151" i="75"/>
  <c r="AX151" i="75" s="1"/>
  <c r="AW143" i="75"/>
  <c r="AX143" i="75" s="1"/>
  <c r="AW119" i="75"/>
  <c r="AX119" i="75" s="1"/>
  <c r="AW111" i="75"/>
  <c r="AX111" i="75" s="1"/>
  <c r="AW87" i="75"/>
  <c r="AX87" i="75" s="1"/>
  <c r="AW55" i="75"/>
  <c r="AX55" i="75" s="1"/>
  <c r="AW23" i="75"/>
  <c r="AX23" i="75" s="1"/>
  <c r="AW191" i="75"/>
  <c r="AX191" i="75" s="1"/>
  <c r="AW167" i="75"/>
  <c r="AX167" i="75" s="1"/>
  <c r="AW82" i="75"/>
  <c r="AX82" i="75" s="1"/>
  <c r="AW186" i="75"/>
  <c r="AW162" i="75"/>
  <c r="AX162" i="75" s="1"/>
  <c r="AW178" i="75"/>
  <c r="AX178" i="75" s="1"/>
  <c r="AW153" i="75"/>
  <c r="AX153" i="75" s="1"/>
  <c r="AW113" i="75"/>
  <c r="AW65" i="75"/>
  <c r="AX65" i="75" s="1"/>
  <c r="AW192" i="75"/>
  <c r="AX192" i="75" s="1"/>
  <c r="AW182" i="75"/>
  <c r="AX182" i="75" s="1"/>
  <c r="AW174" i="75"/>
  <c r="AX174" i="75" s="1"/>
  <c r="AW166" i="75"/>
  <c r="AW150" i="75"/>
  <c r="AX150" i="75" s="1"/>
  <c r="AW142" i="75"/>
  <c r="AX142" i="75" s="1"/>
  <c r="AW118" i="75"/>
  <c r="AX118" i="75" s="1"/>
  <c r="AW110" i="75"/>
  <c r="AW86" i="75"/>
  <c r="AX86" i="75" s="1"/>
  <c r="AW78" i="75"/>
  <c r="AX78" i="75" s="1"/>
  <c r="AW54" i="75"/>
  <c r="AW46" i="75"/>
  <c r="AX46" i="75" s="1"/>
  <c r="AW38" i="75"/>
  <c r="AW190" i="75"/>
  <c r="AX190" i="75" s="1"/>
  <c r="AW159" i="75"/>
  <c r="AX159" i="75" s="1"/>
  <c r="AW135" i="75"/>
  <c r="AW74" i="75"/>
  <c r="AW50" i="75"/>
  <c r="AW90" i="75"/>
  <c r="AW145" i="75"/>
  <c r="AX145" i="75" s="1"/>
  <c r="AW157" i="75"/>
  <c r="AX157" i="75" s="1"/>
  <c r="AW125" i="75"/>
  <c r="AW101" i="75"/>
  <c r="AX101" i="75" s="1"/>
  <c r="AW85" i="75"/>
  <c r="AW69" i="75"/>
  <c r="AW61" i="75"/>
  <c r="AX61" i="75" s="1"/>
  <c r="AW53" i="75"/>
  <c r="AX53" i="75" s="1"/>
  <c r="AW45" i="75"/>
  <c r="AW37" i="75"/>
  <c r="AX37" i="75" s="1"/>
  <c r="AW29" i="75"/>
  <c r="AX29" i="75" s="1"/>
  <c r="AW21" i="75"/>
  <c r="AX21" i="75" s="1"/>
  <c r="AW13" i="75"/>
  <c r="AW5" i="75"/>
  <c r="AX5" i="75" s="1"/>
  <c r="BA187" i="75"/>
  <c r="BA179" i="75"/>
  <c r="BA171" i="75"/>
  <c r="BB171" i="75" s="1"/>
  <c r="BA163" i="75"/>
  <c r="BB163" i="75" s="1"/>
  <c r="BA155" i="75"/>
  <c r="BB155" i="75" s="1"/>
  <c r="BA147" i="75"/>
  <c r="BA139" i="75"/>
  <c r="BA131" i="75"/>
  <c r="BB131" i="75" s="1"/>
  <c r="BA123" i="75"/>
  <c r="BA115" i="75"/>
  <c r="BA107" i="75"/>
  <c r="BA99" i="75"/>
  <c r="BB99" i="75" s="1"/>
  <c r="BA91" i="75"/>
  <c r="BA83" i="75"/>
  <c r="BB83" i="75" s="1"/>
  <c r="BA75" i="75"/>
  <c r="BA67" i="75"/>
  <c r="BB67" i="75" s="1"/>
  <c r="BA59" i="75"/>
  <c r="BB59" i="75" s="1"/>
  <c r="BA51" i="75"/>
  <c r="BA43" i="75"/>
  <c r="BB43" i="75" s="1"/>
  <c r="BA35" i="75"/>
  <c r="BB35" i="75" s="1"/>
  <c r="BA27" i="75"/>
  <c r="BA19" i="75"/>
  <c r="BE186" i="75"/>
  <c r="BE178" i="75"/>
  <c r="BE170" i="75"/>
  <c r="BE162" i="75"/>
  <c r="BF162" i="75" s="1"/>
  <c r="BE154" i="75"/>
  <c r="BF154" i="75" s="1"/>
  <c r="BE146" i="75"/>
  <c r="BE138" i="75"/>
  <c r="BE130" i="75"/>
  <c r="BE122" i="75"/>
  <c r="BE114" i="75"/>
  <c r="BE106" i="75"/>
  <c r="BE98" i="75"/>
  <c r="BF98" i="75" s="1"/>
  <c r="BE90" i="75"/>
  <c r="BE82" i="75"/>
  <c r="BE66" i="75"/>
  <c r="BE58" i="75"/>
  <c r="BF58" i="75" s="1"/>
  <c r="BE50" i="75"/>
  <c r="BE42" i="75"/>
  <c r="BE34" i="75"/>
  <c r="BF34" i="75" s="1"/>
  <c r="BE26" i="75"/>
  <c r="BE18" i="75"/>
  <c r="BE10" i="75"/>
  <c r="BI193" i="75"/>
  <c r="BJ193" i="75" s="1"/>
  <c r="BI177" i="75"/>
  <c r="BJ177" i="75" s="1"/>
  <c r="BI169" i="75"/>
  <c r="BJ169" i="75" s="1"/>
  <c r="BI161" i="75"/>
  <c r="BJ161" i="75" s="1"/>
  <c r="BI153" i="75"/>
  <c r="BI145" i="75"/>
  <c r="BJ145" i="75" s="1"/>
  <c r="BI137" i="75"/>
  <c r="BI129" i="75"/>
  <c r="BI121" i="75"/>
  <c r="BJ121" i="75" s="1"/>
  <c r="BI113" i="75"/>
  <c r="BI105" i="75"/>
  <c r="BJ105" i="75" s="1"/>
  <c r="BI97" i="75"/>
  <c r="BJ97" i="75" s="1"/>
  <c r="BI89" i="75"/>
  <c r="BJ89" i="75" s="1"/>
  <c r="BI81" i="75"/>
  <c r="BJ81" i="75" s="1"/>
  <c r="BI73" i="75"/>
  <c r="BI65" i="75"/>
  <c r="BI57" i="75"/>
  <c r="BI41" i="75"/>
  <c r="BJ41" i="75" s="1"/>
  <c r="BI33" i="75"/>
  <c r="BI25" i="75"/>
  <c r="BI17" i="75"/>
  <c r="AW127" i="75"/>
  <c r="AX127" i="75" s="1"/>
  <c r="AW73" i="75"/>
  <c r="AW42" i="75"/>
  <c r="AW130" i="75"/>
  <c r="AX130" i="75" s="1"/>
  <c r="AW98" i="75"/>
  <c r="AX98" i="75" s="1"/>
  <c r="AW66" i="75"/>
  <c r="AX66" i="75" s="1"/>
  <c r="AW185" i="75"/>
  <c r="AW97" i="75"/>
  <c r="AX97" i="75" s="1"/>
  <c r="AW181" i="75"/>
  <c r="AX181" i="75" s="1"/>
  <c r="AW173" i="75"/>
  <c r="AX173" i="75" s="1"/>
  <c r="AW149" i="75"/>
  <c r="AW133" i="75"/>
  <c r="AX133" i="75" s="1"/>
  <c r="AW109" i="75"/>
  <c r="AX109" i="75" s="1"/>
  <c r="AW93" i="75"/>
  <c r="AX93" i="75" s="1"/>
  <c r="AW172" i="75"/>
  <c r="AX172" i="75" s="1"/>
  <c r="AW164" i="75"/>
  <c r="AX164" i="75" s="1"/>
  <c r="AW140" i="75"/>
  <c r="AX140" i="75" s="1"/>
  <c r="AW108" i="75"/>
  <c r="AX108" i="75" s="1"/>
  <c r="AW76" i="75"/>
  <c r="AX76" i="75" s="1"/>
  <c r="AW68" i="75"/>
  <c r="AX68" i="75" s="1"/>
  <c r="AW44" i="75"/>
  <c r="AX44" i="75" s="1"/>
  <c r="AW36" i="75"/>
  <c r="AW12" i="75"/>
  <c r="AX12" i="75" s="1"/>
  <c r="BA3" i="75"/>
  <c r="BA186" i="75"/>
  <c r="BA178" i="75"/>
  <c r="BB178" i="75" s="1"/>
  <c r="BA170" i="75"/>
  <c r="BA162" i="75"/>
  <c r="BB162" i="75" s="1"/>
  <c r="BA146" i="75"/>
  <c r="BA138" i="75"/>
  <c r="BA130" i="75"/>
  <c r="BA114" i="75"/>
  <c r="BA106" i="75"/>
  <c r="BA98" i="75"/>
  <c r="BB98" i="75" s="1"/>
  <c r="BA82" i="75"/>
  <c r="BA74" i="75"/>
  <c r="BA58" i="75"/>
  <c r="BB58" i="75" s="1"/>
  <c r="BA50" i="75"/>
  <c r="BA34" i="75"/>
  <c r="BB34" i="75" s="1"/>
  <c r="BA26" i="75"/>
  <c r="BA18" i="75"/>
  <c r="BE193" i="75"/>
  <c r="BF193" i="75" s="1"/>
  <c r="BE185" i="75"/>
  <c r="BE177" i="75"/>
  <c r="BF177" i="75" s="1"/>
  <c r="BE169" i="75"/>
  <c r="BE161" i="75"/>
  <c r="BF161" i="75" s="1"/>
  <c r="BE153" i="75"/>
  <c r="BE145" i="75"/>
  <c r="BF145" i="75" s="1"/>
  <c r="BE137" i="75"/>
  <c r="BE129" i="75"/>
  <c r="BE121" i="75"/>
  <c r="BF121" i="75" s="1"/>
  <c r="BE113" i="75"/>
  <c r="BE105" i="75"/>
  <c r="BF105" i="75" s="1"/>
  <c r="BE97" i="75"/>
  <c r="BE89" i="75"/>
  <c r="BF89" i="75" s="1"/>
  <c r="BE81" i="75"/>
  <c r="BE65" i="75"/>
  <c r="BE57" i="75"/>
  <c r="BE49" i="75"/>
  <c r="BF49" i="75" s="1"/>
  <c r="BE41" i="75"/>
  <c r="BF41" i="75" s="1"/>
  <c r="BE33" i="75"/>
  <c r="BE17" i="75"/>
  <c r="BE9" i="75"/>
  <c r="BI192" i="75"/>
  <c r="BJ192" i="75" s="1"/>
  <c r="BI184" i="75"/>
  <c r="BI176" i="75"/>
  <c r="BI168" i="75"/>
  <c r="BI160" i="75"/>
  <c r="BJ160" i="75" s="1"/>
  <c r="BI152" i="75"/>
  <c r="BJ152" i="75" s="1"/>
  <c r="BI136" i="75"/>
  <c r="BI120" i="75"/>
  <c r="BI112" i="75"/>
  <c r="BI104" i="75"/>
  <c r="BJ104" i="75" s="1"/>
  <c r="BI96" i="75"/>
  <c r="BI88" i="75"/>
  <c r="BI64" i="75"/>
  <c r="BJ64" i="75" s="1"/>
  <c r="BI56" i="75"/>
  <c r="BJ56" i="75" s="1"/>
  <c r="BI48" i="75"/>
  <c r="BI40" i="75"/>
  <c r="BJ40" i="75" s="1"/>
  <c r="BI32" i="75"/>
  <c r="BJ32" i="75" s="1"/>
  <c r="BI24" i="75"/>
  <c r="BJ24" i="75" s="1"/>
  <c r="BI8" i="75"/>
  <c r="AW180" i="75"/>
  <c r="AW126" i="75"/>
  <c r="AW95" i="75"/>
  <c r="AX95" i="75" s="1"/>
  <c r="AW71" i="75"/>
  <c r="AX71" i="75" s="1"/>
  <c r="AW4" i="75"/>
  <c r="AX4" i="75" s="1"/>
  <c r="AW58" i="75"/>
  <c r="AX58" i="75" s="1"/>
  <c r="AW10" i="75"/>
  <c r="AX10" i="75" s="1"/>
  <c r="AW193" i="75"/>
  <c r="AX193" i="75" s="1"/>
  <c r="AW161" i="75"/>
  <c r="AX161" i="75" s="1"/>
  <c r="AW189" i="75"/>
  <c r="AW165" i="75"/>
  <c r="AX165" i="75" s="1"/>
  <c r="AW141" i="75"/>
  <c r="AX141" i="75" s="1"/>
  <c r="AW117" i="75"/>
  <c r="AX117" i="75" s="1"/>
  <c r="AW77" i="75"/>
  <c r="AW187" i="75"/>
  <c r="AX187" i="75" s="1"/>
  <c r="AW171" i="75"/>
  <c r="AX171" i="75" s="1"/>
  <c r="AW163" i="75"/>
  <c r="AX163" i="75" s="1"/>
  <c r="AW155" i="75"/>
  <c r="AX155" i="75" s="1"/>
  <c r="AW139" i="75"/>
  <c r="AX139" i="75" s="1"/>
  <c r="AW131" i="75"/>
  <c r="AX131" i="75" s="1"/>
  <c r="AW123" i="75"/>
  <c r="AX123" i="75" s="1"/>
  <c r="AW107" i="75"/>
  <c r="AW99" i="75"/>
  <c r="AX99" i="75" s="1"/>
  <c r="AW91" i="75"/>
  <c r="AX91" i="75" s="1"/>
  <c r="AW75" i="75"/>
  <c r="AW67" i="75"/>
  <c r="AX67" i="75" s="1"/>
  <c r="AW59" i="75"/>
  <c r="AX59" i="75" s="1"/>
  <c r="AW43" i="75"/>
  <c r="AX43" i="75" s="1"/>
  <c r="AW35" i="75"/>
  <c r="AX35" i="75" s="1"/>
  <c r="AW27" i="75"/>
  <c r="AX27" i="75" s="1"/>
  <c r="AW11" i="75"/>
  <c r="AX11" i="75" s="1"/>
  <c r="BA193" i="75"/>
  <c r="BB193" i="75" s="1"/>
  <c r="BA169" i="75"/>
  <c r="BB169" i="75" s="1"/>
  <c r="BA161" i="75"/>
  <c r="BB161" i="75" s="1"/>
  <c r="BA137" i="75"/>
  <c r="BA129" i="75"/>
  <c r="BA113" i="75"/>
  <c r="BA105" i="75"/>
  <c r="BB105" i="75" s="1"/>
  <c r="BA97" i="75"/>
  <c r="BB97" i="75" s="1"/>
  <c r="BA89" i="75"/>
  <c r="BB89" i="75" s="1"/>
  <c r="BA81" i="75"/>
  <c r="BB81" i="75" s="1"/>
  <c r="BA73" i="75"/>
  <c r="BA65" i="75"/>
  <c r="BA49" i="75"/>
  <c r="BB49" i="75" s="1"/>
  <c r="BA41" i="75"/>
  <c r="BB41" i="75" s="1"/>
  <c r="BA33" i="75"/>
  <c r="BA25" i="75"/>
  <c r="BA17" i="75"/>
  <c r="BA9" i="75"/>
  <c r="BE192" i="75"/>
  <c r="BF192" i="75" s="1"/>
  <c r="BE184" i="75"/>
  <c r="BE176" i="75"/>
  <c r="BE168" i="75"/>
  <c r="BE160" i="75"/>
  <c r="BF160" i="75" s="1"/>
  <c r="BE152" i="75"/>
  <c r="BF152" i="75" s="1"/>
  <c r="BE136" i="75"/>
  <c r="BE128" i="75"/>
  <c r="BF128" i="75" s="1"/>
  <c r="BE120" i="75"/>
  <c r="BE112" i="75"/>
  <c r="BE104" i="75"/>
  <c r="BF104" i="75" s="1"/>
  <c r="BE96" i="75"/>
  <c r="BE88" i="75"/>
  <c r="BE72" i="75"/>
  <c r="BF72" i="75" s="1"/>
  <c r="BE64" i="75"/>
  <c r="BF64" i="75" s="1"/>
  <c r="BE56" i="75"/>
  <c r="BF56" i="75" s="1"/>
  <c r="BE48" i="75"/>
  <c r="BE40" i="75"/>
  <c r="BF40" i="75" s="1"/>
  <c r="BE32" i="75"/>
  <c r="BF32" i="75" s="1"/>
  <c r="BE24" i="75"/>
  <c r="BF24" i="75" s="1"/>
  <c r="BE16" i="75"/>
  <c r="BI191" i="75"/>
  <c r="BJ191" i="75" s="1"/>
  <c r="BI183" i="75"/>
  <c r="BI175" i="75"/>
  <c r="BI167" i="75"/>
  <c r="BI159" i="75"/>
  <c r="BI151" i="75"/>
  <c r="BJ151" i="75" s="1"/>
  <c r="BI143" i="75"/>
  <c r="BI135" i="75"/>
  <c r="BI119" i="75"/>
  <c r="BJ119" i="75" s="1"/>
  <c r="BI111" i="75"/>
  <c r="BJ111" i="75" s="1"/>
  <c r="BI103" i="75"/>
  <c r="BI95" i="75"/>
  <c r="BI87" i="75"/>
  <c r="BJ87" i="75" s="1"/>
  <c r="BI71" i="75"/>
  <c r="BJ71" i="75" s="1"/>
  <c r="BI63" i="75"/>
  <c r="BJ63" i="75" s="1"/>
  <c r="BI55" i="75"/>
  <c r="BJ55" i="75" s="1"/>
  <c r="BI39" i="75"/>
  <c r="BJ39" i="75" s="1"/>
  <c r="BI31" i="75"/>
  <c r="BI23" i="75"/>
  <c r="BI15" i="75"/>
  <c r="BI7" i="75"/>
  <c r="AW179" i="75"/>
  <c r="AX179" i="75" s="1"/>
  <c r="AW148" i="75"/>
  <c r="AW94" i="75"/>
  <c r="AX94" i="75" s="1"/>
  <c r="AW63" i="75"/>
  <c r="AX63" i="75" s="1"/>
  <c r="BA177" i="75"/>
  <c r="BB177" i="75" s="1"/>
  <c r="BA184" i="75"/>
  <c r="BA160" i="75"/>
  <c r="BB160" i="75" s="1"/>
  <c r="BA152" i="75"/>
  <c r="BB152" i="75" s="1"/>
  <c r="BA136" i="75"/>
  <c r="BA120" i="75"/>
  <c r="BA96" i="75"/>
  <c r="BA88" i="75"/>
  <c r="BA72" i="75"/>
  <c r="BB72" i="75" s="1"/>
  <c r="BA48" i="75"/>
  <c r="BA40" i="75"/>
  <c r="BB40" i="75" s="1"/>
  <c r="BA24" i="75"/>
  <c r="BB24" i="75" s="1"/>
  <c r="BA8" i="75"/>
  <c r="BE191" i="75"/>
  <c r="BE183" i="75"/>
  <c r="BE175" i="75"/>
  <c r="BE167" i="75"/>
  <c r="BE151" i="75"/>
  <c r="BE143" i="75"/>
  <c r="BE135" i="75"/>
  <c r="BE119" i="75"/>
  <c r="BF119" i="75" s="1"/>
  <c r="BE111" i="75"/>
  <c r="BF111" i="75" s="1"/>
  <c r="BE103" i="75"/>
  <c r="BE95" i="75"/>
  <c r="BE87" i="75"/>
  <c r="BE79" i="75"/>
  <c r="BE63" i="75"/>
  <c r="BF63" i="75" s="1"/>
  <c r="BE55" i="75"/>
  <c r="BF55" i="75" s="1"/>
  <c r="BE47" i="75"/>
  <c r="BE39" i="75"/>
  <c r="BF39" i="75" s="1"/>
  <c r="BE31" i="75"/>
  <c r="BE23" i="75"/>
  <c r="BE15" i="75"/>
  <c r="BI190" i="75"/>
  <c r="BI182" i="75"/>
  <c r="BI174" i="75"/>
  <c r="BJ174" i="75" s="1"/>
  <c r="BI166" i="75"/>
  <c r="BI158" i="75"/>
  <c r="BI150" i="75"/>
  <c r="BJ150" i="75" s="1"/>
  <c r="BI142" i="75"/>
  <c r="BI134" i="75"/>
  <c r="BJ134" i="75" s="1"/>
  <c r="BI126" i="75"/>
  <c r="BI118" i="75"/>
  <c r="BJ118" i="75" s="1"/>
  <c r="BI110" i="75"/>
  <c r="BI102" i="75"/>
  <c r="BI94" i="75"/>
  <c r="BI86" i="75"/>
  <c r="BI78" i="75"/>
  <c r="BI70" i="75"/>
  <c r="BI62" i="75"/>
  <c r="BI46" i="75"/>
  <c r="BJ46" i="75" s="1"/>
  <c r="BI38" i="75"/>
  <c r="BI30" i="75"/>
  <c r="BI14" i="75"/>
  <c r="AW49" i="75"/>
  <c r="AX49" i="75" s="1"/>
  <c r="BA56" i="75"/>
  <c r="BB56" i="75" s="1"/>
  <c r="BE53" i="75"/>
  <c r="BF53" i="75" s="1"/>
  <c r="BA191" i="75"/>
  <c r="BB191" i="75" s="1"/>
  <c r="BA159" i="75"/>
  <c r="BA151" i="75"/>
  <c r="BB151" i="75" s="1"/>
  <c r="BA127" i="75"/>
  <c r="BB127" i="75" s="1"/>
  <c r="BA95" i="75"/>
  <c r="BA87" i="75"/>
  <c r="BB87" i="75" s="1"/>
  <c r="BA63" i="75"/>
  <c r="BB63" i="75" s="1"/>
  <c r="BA47" i="75"/>
  <c r="BA15" i="75"/>
  <c r="BE182" i="75"/>
  <c r="BE158" i="75"/>
  <c r="BE150" i="75"/>
  <c r="BF150" i="75" s="1"/>
  <c r="BE134" i="75"/>
  <c r="BE118" i="75"/>
  <c r="BF118" i="75" s="1"/>
  <c r="BE102" i="75"/>
  <c r="BE94" i="75"/>
  <c r="BE86" i="75"/>
  <c r="BE78" i="75"/>
  <c r="BE62" i="75"/>
  <c r="BE54" i="75"/>
  <c r="BE46" i="75"/>
  <c r="BE38" i="75"/>
  <c r="BE30" i="75"/>
  <c r="BE14" i="75"/>
  <c r="BI189" i="75"/>
  <c r="BI181" i="75"/>
  <c r="BJ181" i="75" s="1"/>
  <c r="BI173" i="75"/>
  <c r="BI165" i="75"/>
  <c r="BJ165" i="75" s="1"/>
  <c r="BI157" i="75"/>
  <c r="BI149" i="75"/>
  <c r="BI141" i="75"/>
  <c r="BJ141" i="75" s="1"/>
  <c r="BI133" i="75"/>
  <c r="BI117" i="75"/>
  <c r="BI109" i="75"/>
  <c r="BJ109" i="75" s="1"/>
  <c r="BI101" i="75"/>
  <c r="BI93" i="75"/>
  <c r="BI85" i="75"/>
  <c r="BI77" i="75"/>
  <c r="BI69" i="75"/>
  <c r="BI61" i="75"/>
  <c r="BI53" i="75"/>
  <c r="BJ53" i="75" s="1"/>
  <c r="BI45" i="75"/>
  <c r="BI37" i="75"/>
  <c r="BI29" i="75"/>
  <c r="BJ29" i="75" s="1"/>
  <c r="BI21" i="75"/>
  <c r="BI13" i="75"/>
  <c r="BI5" i="75"/>
  <c r="BJ5" i="75" s="1"/>
  <c r="BA167" i="75"/>
  <c r="BA112" i="75"/>
  <c r="BA55" i="75"/>
  <c r="BB55" i="75" s="1"/>
  <c r="AW56" i="75"/>
  <c r="AX56" i="75" s="1"/>
  <c r="AW40" i="75"/>
  <c r="AX40" i="75" s="1"/>
  <c r="AW32" i="75"/>
  <c r="AX32" i="75" s="1"/>
  <c r="AW24" i="75"/>
  <c r="AX24" i="75" s="1"/>
  <c r="AW8" i="75"/>
  <c r="BA190" i="75"/>
  <c r="BA174" i="75"/>
  <c r="BB174" i="75" s="1"/>
  <c r="BA150" i="75"/>
  <c r="BB150" i="75" s="1"/>
  <c r="BA126" i="75"/>
  <c r="BA110" i="75"/>
  <c r="BA86" i="75"/>
  <c r="BA70" i="75"/>
  <c r="BA62" i="75"/>
  <c r="BA46" i="75"/>
  <c r="BB46" i="75" s="1"/>
  <c r="BA30" i="75"/>
  <c r="BA22" i="75"/>
  <c r="BA14" i="75"/>
  <c r="BA6" i="75"/>
  <c r="BB6" i="75" s="1"/>
  <c r="BE189" i="75"/>
  <c r="BE181" i="75"/>
  <c r="BF181" i="75" s="1"/>
  <c r="BE165" i="75"/>
  <c r="BF165" i="75" s="1"/>
  <c r="BE149" i="75"/>
  <c r="BE133" i="75"/>
  <c r="BE109" i="75"/>
  <c r="BE101" i="75"/>
  <c r="BE85" i="75"/>
  <c r="BE77" i="75"/>
  <c r="BE69" i="75"/>
  <c r="BE61" i="75"/>
  <c r="BE37" i="75"/>
  <c r="BE21" i="75"/>
  <c r="BE13" i="75"/>
  <c r="BE5" i="75"/>
  <c r="BF5" i="75" s="1"/>
  <c r="BI180" i="75"/>
  <c r="BI164" i="75"/>
  <c r="BI148" i="75"/>
  <c r="BI140" i="75"/>
  <c r="BI116" i="75"/>
  <c r="BI108" i="75"/>
  <c r="BJ108" i="75" s="1"/>
  <c r="BI92" i="75"/>
  <c r="BI84" i="75"/>
  <c r="BJ84" i="75" s="1"/>
  <c r="BI68" i="75"/>
  <c r="BJ68" i="75" s="1"/>
  <c r="BI60" i="75"/>
  <c r="BI52" i="75"/>
  <c r="BI44" i="75"/>
  <c r="BI36" i="75"/>
  <c r="BI28" i="75"/>
  <c r="BJ28" i="75" s="1"/>
  <c r="BI20" i="75"/>
  <c r="BJ20" i="75" s="1"/>
  <c r="BI12" i="75"/>
  <c r="BI4" i="75"/>
  <c r="AW57" i="75"/>
  <c r="AX57" i="75" s="1"/>
  <c r="AW25" i="75"/>
  <c r="BA166" i="75"/>
  <c r="BA135" i="75"/>
  <c r="BA111" i="75"/>
  <c r="BB111" i="75" s="1"/>
  <c r="BA16" i="75"/>
  <c r="BE93" i="75"/>
  <c r="BE45" i="75"/>
  <c r="BA189" i="75"/>
  <c r="BA173" i="75"/>
  <c r="BA165" i="75"/>
  <c r="BB165" i="75" s="1"/>
  <c r="BA149" i="75"/>
  <c r="BA141" i="75"/>
  <c r="BB141" i="75" s="1"/>
  <c r="BA125" i="75"/>
  <c r="BA109" i="75"/>
  <c r="BB109" i="75" s="1"/>
  <c r="BA101" i="75"/>
  <c r="BA85" i="75"/>
  <c r="BA77" i="75"/>
  <c r="BA61" i="75"/>
  <c r="BA45" i="75"/>
  <c r="BA37" i="75"/>
  <c r="BA29" i="75"/>
  <c r="BB29" i="75" s="1"/>
  <c r="BA21" i="75"/>
  <c r="BA13" i="75"/>
  <c r="BA5" i="75"/>
  <c r="BB5" i="75" s="1"/>
  <c r="BE180" i="75"/>
  <c r="BE164" i="75"/>
  <c r="BE148" i="75"/>
  <c r="BE140" i="75"/>
  <c r="BE132" i="75"/>
  <c r="BE116" i="75"/>
  <c r="BE100" i="75"/>
  <c r="BF100" i="75" s="1"/>
  <c r="BE84" i="75"/>
  <c r="BE76" i="75"/>
  <c r="BE60" i="75"/>
  <c r="BE44" i="75"/>
  <c r="BE36" i="75"/>
  <c r="BE28" i="75"/>
  <c r="BF28" i="75" s="1"/>
  <c r="BE20" i="75"/>
  <c r="BF20" i="75" s="1"/>
  <c r="BE12" i="75"/>
  <c r="BE4" i="75"/>
  <c r="BI187" i="75"/>
  <c r="BI179" i="75"/>
  <c r="BI163" i="75"/>
  <c r="BJ163" i="75" s="1"/>
  <c r="BI155" i="75"/>
  <c r="BJ155" i="75" s="1"/>
  <c r="BI139" i="75"/>
  <c r="BI131" i="75"/>
  <c r="BJ131" i="75" s="1"/>
  <c r="BI123" i="75"/>
  <c r="BI115" i="75"/>
  <c r="BI107" i="75"/>
  <c r="BI91" i="75"/>
  <c r="BI83" i="75"/>
  <c r="BJ83" i="75" s="1"/>
  <c r="BI75" i="75"/>
  <c r="BI67" i="75"/>
  <c r="BJ67" i="75" s="1"/>
  <c r="BI59" i="75"/>
  <c r="BJ59" i="75" s="1"/>
  <c r="BI51" i="75"/>
  <c r="BI43" i="75"/>
  <c r="BJ43" i="75" s="1"/>
  <c r="BI35" i="75"/>
  <c r="BJ35" i="75" s="1"/>
  <c r="BI27" i="75"/>
  <c r="BI19" i="75"/>
  <c r="BI11" i="75"/>
  <c r="BA134" i="75"/>
  <c r="BB134" i="75" s="1"/>
  <c r="BA7" i="75"/>
  <c r="BE174" i="75"/>
  <c r="BF174" i="75" s="1"/>
  <c r="BE141" i="75"/>
  <c r="BE92" i="75"/>
  <c r="BI99" i="75"/>
  <c r="BJ99" i="75" s="1"/>
  <c r="AW14" i="75"/>
  <c r="AX14" i="75" s="1"/>
  <c r="BA180" i="75"/>
  <c r="BA172" i="75"/>
  <c r="BA148" i="75"/>
  <c r="BA140" i="75"/>
  <c r="BA116" i="75"/>
  <c r="BA108" i="75"/>
  <c r="BB108" i="75" s="1"/>
  <c r="BA84" i="75"/>
  <c r="BB84" i="75" s="1"/>
  <c r="BA76" i="75"/>
  <c r="BA60" i="75"/>
  <c r="BA52" i="75"/>
  <c r="BA36" i="75"/>
  <c r="BA20" i="75"/>
  <c r="BB20" i="75" s="1"/>
  <c r="BE179" i="75"/>
  <c r="BE163" i="75"/>
  <c r="BF163" i="75" s="1"/>
  <c r="BE155" i="75"/>
  <c r="BF155" i="75" s="1"/>
  <c r="BE147" i="75"/>
  <c r="BE139" i="75"/>
  <c r="BE131" i="75"/>
  <c r="BE123" i="75"/>
  <c r="BE107" i="75"/>
  <c r="BE83" i="75"/>
  <c r="BF83" i="75" s="1"/>
  <c r="BE75" i="75"/>
  <c r="BE67" i="75"/>
  <c r="BF67" i="75" s="1"/>
  <c r="BE59" i="75"/>
  <c r="BF59" i="75" s="1"/>
  <c r="BE43" i="75"/>
  <c r="BF43" i="75" s="1"/>
  <c r="BE35" i="75"/>
  <c r="BF35" i="75" s="1"/>
  <c r="BE19" i="75"/>
  <c r="BE11" i="75"/>
  <c r="BI3" i="75"/>
  <c r="BI186" i="75"/>
  <c r="BI178" i="75"/>
  <c r="BJ178" i="75" s="1"/>
  <c r="BI162" i="75"/>
  <c r="BJ162" i="75" s="1"/>
  <c r="BI154" i="75"/>
  <c r="BJ154" i="75" s="1"/>
  <c r="BI146" i="75"/>
  <c r="BI138" i="75"/>
  <c r="BI130" i="75"/>
  <c r="BI122" i="75"/>
  <c r="BI114" i="75"/>
  <c r="BI90" i="75"/>
  <c r="BI82" i="75"/>
  <c r="BI74" i="75"/>
  <c r="BI66" i="75"/>
  <c r="BI58" i="75"/>
  <c r="BJ58" i="75" s="1"/>
  <c r="BI42" i="75"/>
  <c r="BI34" i="75"/>
  <c r="BJ34" i="75" s="1"/>
  <c r="BI18" i="75"/>
  <c r="BI10" i="75"/>
  <c r="AW33" i="75"/>
  <c r="AW22" i="75"/>
  <c r="AW9" i="75"/>
  <c r="AX9" i="75" s="1"/>
  <c r="BA156" i="75"/>
  <c r="BA132" i="75"/>
  <c r="BA102" i="75"/>
  <c r="BA71" i="75"/>
  <c r="BB71" i="75" s="1"/>
  <c r="BA4" i="75"/>
  <c r="BE173" i="75"/>
  <c r="BE91" i="75"/>
  <c r="BI98" i="75"/>
  <c r="BJ98" i="75" s="1"/>
  <c r="BI9" i="75"/>
  <c r="BI6" i="75"/>
  <c r="BJ6" i="75" s="1"/>
  <c r="F4" i="75" l="1"/>
  <c r="P4" i="75" s="1"/>
  <c r="Y4" i="75" s="1"/>
  <c r="F5" i="75"/>
  <c r="P5" i="75" s="1"/>
  <c r="Y5" i="75" s="1"/>
  <c r="F6" i="75"/>
  <c r="P6" i="75" s="1"/>
  <c r="Y6" i="75" s="1"/>
  <c r="F7" i="75"/>
  <c r="P7" i="75" s="1"/>
  <c r="Y7" i="75" s="1"/>
  <c r="F8" i="75"/>
  <c r="P8" i="75" s="1"/>
  <c r="Y8" i="75" s="1"/>
  <c r="F9" i="75"/>
  <c r="P9" i="75" s="1"/>
  <c r="Y9" i="75" s="1"/>
  <c r="F10" i="75"/>
  <c r="P10" i="75" s="1"/>
  <c r="Y10" i="75" s="1"/>
  <c r="F11" i="75"/>
  <c r="P11" i="75" s="1"/>
  <c r="Y11" i="75" s="1"/>
  <c r="F12" i="75"/>
  <c r="P12" i="75" s="1"/>
  <c r="Y12" i="75" s="1"/>
  <c r="F13" i="75"/>
  <c r="P13" i="75" s="1"/>
  <c r="Y13" i="75" s="1"/>
  <c r="F14" i="75"/>
  <c r="P14" i="75" s="1"/>
  <c r="Y14" i="75" s="1"/>
  <c r="F15" i="75"/>
  <c r="P15" i="75" s="1"/>
  <c r="Y15" i="75" s="1"/>
  <c r="F16" i="75"/>
  <c r="P16" i="75" s="1"/>
  <c r="Y16" i="75" s="1"/>
  <c r="F17" i="75"/>
  <c r="P17" i="75" s="1"/>
  <c r="Y17" i="75" s="1"/>
  <c r="F18" i="75"/>
  <c r="P18" i="75" s="1"/>
  <c r="Y18" i="75" s="1"/>
  <c r="F19" i="75"/>
  <c r="P19" i="75" s="1"/>
  <c r="Y19" i="75" s="1"/>
  <c r="F20" i="75"/>
  <c r="P20" i="75" s="1"/>
  <c r="Y20" i="75" s="1"/>
  <c r="F21" i="75"/>
  <c r="P21" i="75" s="1"/>
  <c r="Y21" i="75" s="1"/>
  <c r="F22" i="75"/>
  <c r="P22" i="75" s="1"/>
  <c r="Y22" i="75" s="1"/>
  <c r="F23" i="75"/>
  <c r="P23" i="75" s="1"/>
  <c r="Y23" i="75" s="1"/>
  <c r="F24" i="75"/>
  <c r="P24" i="75" s="1"/>
  <c r="Y24" i="75" s="1"/>
  <c r="F25" i="75"/>
  <c r="P25" i="75" s="1"/>
  <c r="Y25" i="75" s="1"/>
  <c r="F26" i="75"/>
  <c r="P26" i="75" s="1"/>
  <c r="Y26" i="75" s="1"/>
  <c r="F27" i="75"/>
  <c r="P27" i="75" s="1"/>
  <c r="Y27" i="75" s="1"/>
  <c r="F28" i="75"/>
  <c r="P28" i="75" s="1"/>
  <c r="Y28" i="75" s="1"/>
  <c r="F29" i="75"/>
  <c r="P29" i="75" s="1"/>
  <c r="Y29" i="75" s="1"/>
  <c r="F30" i="75"/>
  <c r="P30" i="75" s="1"/>
  <c r="Y30" i="75" s="1"/>
  <c r="F31" i="75"/>
  <c r="P31" i="75" s="1"/>
  <c r="Y31" i="75" s="1"/>
  <c r="F32" i="75"/>
  <c r="P32" i="75" s="1"/>
  <c r="Y32" i="75" s="1"/>
  <c r="F33" i="75"/>
  <c r="P33" i="75" s="1"/>
  <c r="Y33" i="75" s="1"/>
  <c r="F34" i="75"/>
  <c r="P34" i="75" s="1"/>
  <c r="Y34" i="75" s="1"/>
  <c r="F35" i="75"/>
  <c r="P35" i="75" s="1"/>
  <c r="Y35" i="75" s="1"/>
  <c r="F36" i="75"/>
  <c r="P36" i="75" s="1"/>
  <c r="Y36" i="75" s="1"/>
  <c r="F37" i="75"/>
  <c r="P37" i="75" s="1"/>
  <c r="Y37" i="75" s="1"/>
  <c r="F38" i="75"/>
  <c r="P38" i="75" s="1"/>
  <c r="Y38" i="75" s="1"/>
  <c r="F39" i="75"/>
  <c r="P39" i="75" s="1"/>
  <c r="Y39" i="75" s="1"/>
  <c r="F40" i="75"/>
  <c r="P40" i="75" s="1"/>
  <c r="Y40" i="75" s="1"/>
  <c r="F41" i="75"/>
  <c r="P41" i="75" s="1"/>
  <c r="Y41" i="75" s="1"/>
  <c r="F42" i="75"/>
  <c r="P42" i="75" s="1"/>
  <c r="Y42" i="75" s="1"/>
  <c r="F43" i="75"/>
  <c r="P43" i="75" s="1"/>
  <c r="Y43" i="75" s="1"/>
  <c r="F44" i="75"/>
  <c r="P44" i="75" s="1"/>
  <c r="Y44" i="75" s="1"/>
  <c r="F45" i="75"/>
  <c r="P45" i="75" s="1"/>
  <c r="Y45" i="75" s="1"/>
  <c r="F46" i="75"/>
  <c r="P46" i="75" s="1"/>
  <c r="Y46" i="75" s="1"/>
  <c r="F47" i="75"/>
  <c r="P47" i="75" s="1"/>
  <c r="Y47" i="75" s="1"/>
  <c r="F48" i="75"/>
  <c r="P48" i="75" s="1"/>
  <c r="Y48" i="75" s="1"/>
  <c r="F49" i="75"/>
  <c r="P49" i="75" s="1"/>
  <c r="Y49" i="75" s="1"/>
  <c r="F50" i="75"/>
  <c r="P50" i="75" s="1"/>
  <c r="Y50" i="75" s="1"/>
  <c r="F51" i="75"/>
  <c r="P51" i="75" s="1"/>
  <c r="Y51" i="75" s="1"/>
  <c r="F52" i="75"/>
  <c r="P52" i="75" s="1"/>
  <c r="Y52" i="75" s="1"/>
  <c r="F53" i="75"/>
  <c r="P53" i="75" s="1"/>
  <c r="Y53" i="75" s="1"/>
  <c r="F54" i="75"/>
  <c r="P54" i="75" s="1"/>
  <c r="Y54" i="75" s="1"/>
  <c r="F55" i="75"/>
  <c r="P55" i="75" s="1"/>
  <c r="Y55" i="75" s="1"/>
  <c r="F56" i="75"/>
  <c r="P56" i="75" s="1"/>
  <c r="Y56" i="75" s="1"/>
  <c r="F57" i="75"/>
  <c r="P57" i="75" s="1"/>
  <c r="Y57" i="75" s="1"/>
  <c r="F58" i="75"/>
  <c r="P58" i="75" s="1"/>
  <c r="Y58" i="75" s="1"/>
  <c r="F59" i="75"/>
  <c r="P59" i="75" s="1"/>
  <c r="Y59" i="75" s="1"/>
  <c r="F60" i="75"/>
  <c r="P60" i="75" s="1"/>
  <c r="Y60" i="75" s="1"/>
  <c r="F61" i="75"/>
  <c r="P61" i="75" s="1"/>
  <c r="Y61" i="75" s="1"/>
  <c r="F62" i="75"/>
  <c r="P62" i="75" s="1"/>
  <c r="Y62" i="75" s="1"/>
  <c r="F63" i="75"/>
  <c r="P63" i="75" s="1"/>
  <c r="Y63" i="75" s="1"/>
  <c r="F64" i="75"/>
  <c r="P64" i="75" s="1"/>
  <c r="Y64" i="75" s="1"/>
  <c r="F65" i="75"/>
  <c r="P65" i="75" s="1"/>
  <c r="Y65" i="75" s="1"/>
  <c r="F66" i="75"/>
  <c r="P66" i="75" s="1"/>
  <c r="Y66" i="75" s="1"/>
  <c r="F67" i="75"/>
  <c r="P67" i="75" s="1"/>
  <c r="Y67" i="75" s="1"/>
  <c r="F68" i="75"/>
  <c r="P68" i="75" s="1"/>
  <c r="Y68" i="75" s="1"/>
  <c r="F69" i="75"/>
  <c r="P69" i="75" s="1"/>
  <c r="Y69" i="75" s="1"/>
  <c r="F70" i="75"/>
  <c r="P70" i="75" s="1"/>
  <c r="Y70" i="75" s="1"/>
  <c r="F71" i="75"/>
  <c r="P71" i="75" s="1"/>
  <c r="Y71" i="75" s="1"/>
  <c r="F72" i="75"/>
  <c r="P72" i="75" s="1"/>
  <c r="Y72" i="75" s="1"/>
  <c r="F73" i="75"/>
  <c r="P73" i="75" s="1"/>
  <c r="Y73" i="75" s="1"/>
  <c r="F74" i="75"/>
  <c r="P74" i="75" s="1"/>
  <c r="Y74" i="75" s="1"/>
  <c r="F75" i="75"/>
  <c r="P75" i="75" s="1"/>
  <c r="Y75" i="75" s="1"/>
  <c r="F76" i="75"/>
  <c r="P76" i="75" s="1"/>
  <c r="Y76" i="75" s="1"/>
  <c r="F77" i="75"/>
  <c r="P77" i="75" s="1"/>
  <c r="Y77" i="75" s="1"/>
  <c r="F78" i="75"/>
  <c r="P78" i="75" s="1"/>
  <c r="Y78" i="75" s="1"/>
  <c r="F79" i="75"/>
  <c r="P79" i="75" s="1"/>
  <c r="Y79" i="75" s="1"/>
  <c r="F80" i="75"/>
  <c r="P80" i="75" s="1"/>
  <c r="Y80" i="75" s="1"/>
  <c r="F81" i="75"/>
  <c r="P81" i="75" s="1"/>
  <c r="Y81" i="75" s="1"/>
  <c r="F82" i="75"/>
  <c r="P82" i="75" s="1"/>
  <c r="Y82" i="75" s="1"/>
  <c r="F83" i="75"/>
  <c r="P83" i="75" s="1"/>
  <c r="Y83" i="75" s="1"/>
  <c r="F84" i="75"/>
  <c r="P84" i="75" s="1"/>
  <c r="Y84" i="75" s="1"/>
  <c r="F85" i="75"/>
  <c r="P85" i="75" s="1"/>
  <c r="Y85" i="75" s="1"/>
  <c r="F86" i="75"/>
  <c r="P86" i="75" s="1"/>
  <c r="Y86" i="75" s="1"/>
  <c r="F87" i="75"/>
  <c r="P87" i="75" s="1"/>
  <c r="Y87" i="75" s="1"/>
  <c r="F88" i="75"/>
  <c r="P88" i="75" s="1"/>
  <c r="Y88" i="75" s="1"/>
  <c r="F89" i="75"/>
  <c r="P89" i="75" s="1"/>
  <c r="Y89" i="75" s="1"/>
  <c r="F90" i="75"/>
  <c r="P90" i="75" s="1"/>
  <c r="Y90" i="75" s="1"/>
  <c r="F91" i="75"/>
  <c r="P91" i="75" s="1"/>
  <c r="Y91" i="75" s="1"/>
  <c r="F92" i="75"/>
  <c r="P92" i="75" s="1"/>
  <c r="Y92" i="75" s="1"/>
  <c r="F93" i="75"/>
  <c r="P93" i="75" s="1"/>
  <c r="Y93" i="75" s="1"/>
  <c r="F94" i="75"/>
  <c r="P94" i="75" s="1"/>
  <c r="Y94" i="75" s="1"/>
  <c r="F95" i="75"/>
  <c r="P95" i="75" s="1"/>
  <c r="Y95" i="75" s="1"/>
  <c r="F96" i="75"/>
  <c r="P96" i="75" s="1"/>
  <c r="Y96" i="75" s="1"/>
  <c r="F97" i="75"/>
  <c r="P97" i="75" s="1"/>
  <c r="Y97" i="75" s="1"/>
  <c r="F98" i="75"/>
  <c r="P98" i="75" s="1"/>
  <c r="Y98" i="75" s="1"/>
  <c r="F99" i="75"/>
  <c r="P99" i="75" s="1"/>
  <c r="Y99" i="75" s="1"/>
  <c r="F100" i="75"/>
  <c r="P100" i="75" s="1"/>
  <c r="Y100" i="75" s="1"/>
  <c r="F101" i="75"/>
  <c r="P101" i="75" s="1"/>
  <c r="Y101" i="75" s="1"/>
  <c r="F102" i="75"/>
  <c r="P102" i="75" s="1"/>
  <c r="Y102" i="75" s="1"/>
  <c r="F103" i="75"/>
  <c r="P103" i="75" s="1"/>
  <c r="Y103" i="75" s="1"/>
  <c r="F104" i="75"/>
  <c r="P104" i="75" s="1"/>
  <c r="Y104" i="75" s="1"/>
  <c r="F105" i="75"/>
  <c r="P105" i="75" s="1"/>
  <c r="Y105" i="75" s="1"/>
  <c r="F106" i="75"/>
  <c r="P106" i="75" s="1"/>
  <c r="Y106" i="75" s="1"/>
  <c r="F107" i="75"/>
  <c r="P107" i="75" s="1"/>
  <c r="Y107" i="75" s="1"/>
  <c r="F108" i="75"/>
  <c r="P108" i="75" s="1"/>
  <c r="Y108" i="75" s="1"/>
  <c r="F109" i="75"/>
  <c r="P109" i="75" s="1"/>
  <c r="Y109" i="75" s="1"/>
  <c r="F110" i="75"/>
  <c r="P110" i="75" s="1"/>
  <c r="Y110" i="75" s="1"/>
  <c r="F111" i="75"/>
  <c r="P111" i="75" s="1"/>
  <c r="Y111" i="75" s="1"/>
  <c r="F112" i="75"/>
  <c r="P112" i="75" s="1"/>
  <c r="Y112" i="75" s="1"/>
  <c r="F113" i="75"/>
  <c r="P113" i="75" s="1"/>
  <c r="Y113" i="75" s="1"/>
  <c r="F114" i="75"/>
  <c r="P114" i="75" s="1"/>
  <c r="Y114" i="75" s="1"/>
  <c r="F115" i="75"/>
  <c r="P115" i="75" s="1"/>
  <c r="Y115" i="75" s="1"/>
  <c r="F116" i="75"/>
  <c r="P116" i="75" s="1"/>
  <c r="Y116" i="75" s="1"/>
  <c r="F117" i="75"/>
  <c r="P117" i="75" s="1"/>
  <c r="Y117" i="75" s="1"/>
  <c r="F118" i="75"/>
  <c r="P118" i="75" s="1"/>
  <c r="Y118" i="75" s="1"/>
  <c r="F119" i="75"/>
  <c r="P119" i="75" s="1"/>
  <c r="Y119" i="75" s="1"/>
  <c r="F120" i="75"/>
  <c r="P120" i="75" s="1"/>
  <c r="Y120" i="75" s="1"/>
  <c r="F121" i="75"/>
  <c r="P121" i="75" s="1"/>
  <c r="Y121" i="75" s="1"/>
  <c r="F122" i="75"/>
  <c r="P122" i="75" s="1"/>
  <c r="Y122" i="75" s="1"/>
  <c r="F123" i="75"/>
  <c r="P123" i="75" s="1"/>
  <c r="Y123" i="75" s="1"/>
  <c r="F124" i="75"/>
  <c r="P124" i="75" s="1"/>
  <c r="Y124" i="75" s="1"/>
  <c r="F125" i="75"/>
  <c r="P125" i="75" s="1"/>
  <c r="Y125" i="75" s="1"/>
  <c r="F126" i="75"/>
  <c r="P126" i="75" s="1"/>
  <c r="Y126" i="75" s="1"/>
  <c r="F127" i="75"/>
  <c r="P127" i="75" s="1"/>
  <c r="Y127" i="75" s="1"/>
  <c r="F128" i="75"/>
  <c r="P128" i="75" s="1"/>
  <c r="Y128" i="75" s="1"/>
  <c r="F129" i="75"/>
  <c r="P129" i="75" s="1"/>
  <c r="Y129" i="75" s="1"/>
  <c r="F130" i="75"/>
  <c r="P130" i="75" s="1"/>
  <c r="Y130" i="75" s="1"/>
  <c r="F131" i="75"/>
  <c r="P131" i="75" s="1"/>
  <c r="Y131" i="75" s="1"/>
  <c r="F132" i="75"/>
  <c r="P132" i="75" s="1"/>
  <c r="Y132" i="75" s="1"/>
  <c r="F133" i="75"/>
  <c r="P133" i="75" s="1"/>
  <c r="Y133" i="75" s="1"/>
  <c r="F134" i="75"/>
  <c r="P134" i="75" s="1"/>
  <c r="Y134" i="75" s="1"/>
  <c r="F135" i="75"/>
  <c r="P135" i="75" s="1"/>
  <c r="Y135" i="75" s="1"/>
  <c r="F136" i="75"/>
  <c r="P136" i="75" s="1"/>
  <c r="Y136" i="75" s="1"/>
  <c r="F137" i="75"/>
  <c r="P137" i="75" s="1"/>
  <c r="Y137" i="75" s="1"/>
  <c r="F138" i="75"/>
  <c r="P138" i="75" s="1"/>
  <c r="Y138" i="75" s="1"/>
  <c r="F139" i="75"/>
  <c r="P139" i="75" s="1"/>
  <c r="Y139" i="75" s="1"/>
  <c r="F140" i="75"/>
  <c r="P140" i="75" s="1"/>
  <c r="Y140" i="75" s="1"/>
  <c r="F141" i="75"/>
  <c r="P141" i="75" s="1"/>
  <c r="Y141" i="75" s="1"/>
  <c r="F142" i="75"/>
  <c r="P142" i="75" s="1"/>
  <c r="Y142" i="75" s="1"/>
  <c r="F143" i="75"/>
  <c r="P143" i="75" s="1"/>
  <c r="Y143" i="75" s="1"/>
  <c r="F144" i="75"/>
  <c r="P144" i="75" s="1"/>
  <c r="Y144" i="75" s="1"/>
  <c r="F145" i="75"/>
  <c r="P145" i="75" s="1"/>
  <c r="Y145" i="75" s="1"/>
  <c r="F146" i="75"/>
  <c r="P146" i="75" s="1"/>
  <c r="Y146" i="75" s="1"/>
  <c r="F147" i="75"/>
  <c r="P147" i="75" s="1"/>
  <c r="Y147" i="75" s="1"/>
  <c r="F148" i="75"/>
  <c r="P148" i="75" s="1"/>
  <c r="Y148" i="75" s="1"/>
  <c r="F149" i="75"/>
  <c r="P149" i="75" s="1"/>
  <c r="Y149" i="75" s="1"/>
  <c r="F150" i="75"/>
  <c r="P150" i="75" s="1"/>
  <c r="Y150" i="75" s="1"/>
  <c r="F151" i="75"/>
  <c r="P151" i="75" s="1"/>
  <c r="Y151" i="75" s="1"/>
  <c r="F152" i="75"/>
  <c r="P152" i="75" s="1"/>
  <c r="Y152" i="75" s="1"/>
  <c r="F153" i="75"/>
  <c r="P153" i="75" s="1"/>
  <c r="Y153" i="75" s="1"/>
  <c r="F154" i="75"/>
  <c r="P154" i="75" s="1"/>
  <c r="Y154" i="75" s="1"/>
  <c r="F155" i="75"/>
  <c r="P155" i="75" s="1"/>
  <c r="Y155" i="75" s="1"/>
  <c r="F156" i="75"/>
  <c r="P156" i="75" s="1"/>
  <c r="Y156" i="75" s="1"/>
  <c r="F157" i="75"/>
  <c r="P157" i="75" s="1"/>
  <c r="Y157" i="75" s="1"/>
  <c r="F158" i="75"/>
  <c r="P158" i="75" s="1"/>
  <c r="Y158" i="75" s="1"/>
  <c r="F159" i="75"/>
  <c r="P159" i="75" s="1"/>
  <c r="Y159" i="75" s="1"/>
  <c r="F160" i="75"/>
  <c r="P160" i="75" s="1"/>
  <c r="Y160" i="75" s="1"/>
  <c r="F161" i="75"/>
  <c r="P161" i="75" s="1"/>
  <c r="Y161" i="75" s="1"/>
  <c r="F162" i="75"/>
  <c r="P162" i="75" s="1"/>
  <c r="Y162" i="75" s="1"/>
  <c r="F163" i="75"/>
  <c r="P163" i="75" s="1"/>
  <c r="Y163" i="75" s="1"/>
  <c r="F164" i="75"/>
  <c r="P164" i="75" s="1"/>
  <c r="Y164" i="75" s="1"/>
  <c r="F165" i="75"/>
  <c r="P165" i="75" s="1"/>
  <c r="Y165" i="75" s="1"/>
  <c r="F166" i="75"/>
  <c r="P166" i="75" s="1"/>
  <c r="Y166" i="75" s="1"/>
  <c r="F167" i="75"/>
  <c r="P167" i="75" s="1"/>
  <c r="Y167" i="75" s="1"/>
  <c r="F168" i="75"/>
  <c r="P168" i="75" s="1"/>
  <c r="Y168" i="75" s="1"/>
  <c r="F169" i="75"/>
  <c r="P169" i="75" s="1"/>
  <c r="Y169" i="75" s="1"/>
  <c r="F170" i="75"/>
  <c r="P170" i="75" s="1"/>
  <c r="Y170" i="75" s="1"/>
  <c r="F171" i="75"/>
  <c r="P171" i="75" s="1"/>
  <c r="Y171" i="75" s="1"/>
  <c r="F172" i="75"/>
  <c r="P172" i="75" s="1"/>
  <c r="Y172" i="75" s="1"/>
  <c r="F173" i="75"/>
  <c r="P173" i="75" s="1"/>
  <c r="Y173" i="75" s="1"/>
  <c r="F174" i="75"/>
  <c r="P174" i="75" s="1"/>
  <c r="Y174" i="75" s="1"/>
  <c r="F175" i="75"/>
  <c r="P175" i="75" s="1"/>
  <c r="Y175" i="75" s="1"/>
  <c r="F176" i="75"/>
  <c r="P176" i="75" s="1"/>
  <c r="Y176" i="75" s="1"/>
  <c r="F177" i="75"/>
  <c r="P177" i="75" s="1"/>
  <c r="Y177" i="75" s="1"/>
  <c r="F178" i="75"/>
  <c r="P178" i="75" s="1"/>
  <c r="Y178" i="75" s="1"/>
  <c r="F179" i="75"/>
  <c r="P179" i="75" s="1"/>
  <c r="Y179" i="75" s="1"/>
  <c r="F180" i="75"/>
  <c r="P180" i="75" s="1"/>
  <c r="Y180" i="75" s="1"/>
  <c r="F181" i="75"/>
  <c r="P181" i="75" s="1"/>
  <c r="Y181" i="75" s="1"/>
  <c r="F182" i="75"/>
  <c r="P182" i="75" s="1"/>
  <c r="Y182" i="75" s="1"/>
  <c r="F183" i="75"/>
  <c r="P183" i="75" s="1"/>
  <c r="Y183" i="75" s="1"/>
  <c r="F184" i="75"/>
  <c r="P184" i="75" s="1"/>
  <c r="Y184" i="75" s="1"/>
  <c r="F185" i="75"/>
  <c r="P185" i="75" s="1"/>
  <c r="Y185" i="75" s="1"/>
  <c r="F186" i="75"/>
  <c r="P186" i="75" s="1"/>
  <c r="Y186" i="75" s="1"/>
  <c r="F187" i="75"/>
  <c r="P187" i="75" s="1"/>
  <c r="Y187" i="75" s="1"/>
  <c r="F188" i="75"/>
  <c r="P188" i="75" s="1"/>
  <c r="Y188" i="75" s="1"/>
  <c r="F189" i="75"/>
  <c r="P189" i="75" s="1"/>
  <c r="Y189" i="75" s="1"/>
  <c r="F190" i="75"/>
  <c r="P190" i="75" s="1"/>
  <c r="Y190" i="75" s="1"/>
  <c r="F191" i="75"/>
  <c r="P191" i="75" s="1"/>
  <c r="Y191" i="75" s="1"/>
  <c r="F192" i="75"/>
  <c r="P192" i="75" s="1"/>
  <c r="Y192" i="75" s="1"/>
  <c r="F193" i="75"/>
  <c r="P193" i="75" s="1"/>
  <c r="Y193" i="75" s="1"/>
  <c r="F3" i="75" l="1"/>
  <c r="P3" i="75" s="1"/>
  <c r="Y3" i="75" s="1"/>
  <c r="AP4" i="75" l="1"/>
  <c r="AP5" i="75"/>
  <c r="AP6" i="75"/>
  <c r="AP7" i="75"/>
  <c r="AP8" i="75"/>
  <c r="AP9"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P48" i="75"/>
  <c r="AP49" i="75"/>
  <c r="AP50" i="75"/>
  <c r="AP51" i="75"/>
  <c r="AP52" i="75"/>
  <c r="AP53" i="75"/>
  <c r="AP54" i="75"/>
  <c r="AP55" i="75"/>
  <c r="AP56" i="75"/>
  <c r="AP57" i="75"/>
  <c r="AP58" i="75"/>
  <c r="AP59" i="75"/>
  <c r="AP60" i="75"/>
  <c r="AP61" i="75"/>
  <c r="AP62" i="75"/>
  <c r="AP63" i="75"/>
  <c r="AP64" i="75"/>
  <c r="AP65" i="75"/>
  <c r="AP66" i="75"/>
  <c r="AP67" i="75"/>
  <c r="AP68" i="75"/>
  <c r="AP69" i="75"/>
  <c r="AP70" i="75"/>
  <c r="AP71" i="75"/>
  <c r="AP72" i="75"/>
  <c r="AP73" i="75"/>
  <c r="AP74" i="75"/>
  <c r="AP75" i="75"/>
  <c r="AP76" i="75"/>
  <c r="AP77" i="75"/>
  <c r="AP78" i="75"/>
  <c r="AP79" i="75"/>
  <c r="AP80" i="75"/>
  <c r="AP81" i="75"/>
  <c r="AP82" i="75"/>
  <c r="AP83" i="75"/>
  <c r="AP84" i="75"/>
  <c r="AP85" i="75"/>
  <c r="AP86" i="75"/>
  <c r="AP87" i="75"/>
  <c r="AP88" i="75"/>
  <c r="AP89" i="75"/>
  <c r="AP90" i="75"/>
  <c r="AP91" i="75"/>
  <c r="AP92" i="75"/>
  <c r="AP93" i="75"/>
  <c r="AP94" i="75"/>
  <c r="AP95" i="75"/>
  <c r="AP96" i="75"/>
  <c r="AP97" i="75"/>
  <c r="AP98" i="75"/>
  <c r="AP99" i="75"/>
  <c r="AP100" i="75"/>
  <c r="AP101" i="75"/>
  <c r="AP102" i="75"/>
  <c r="AP103" i="75"/>
  <c r="AP104" i="75"/>
  <c r="AP105" i="75"/>
  <c r="AP106" i="75"/>
  <c r="AP107" i="75"/>
  <c r="AP108" i="75"/>
  <c r="AP109" i="75"/>
  <c r="AP110" i="75"/>
  <c r="AP111" i="75"/>
  <c r="AP112" i="75"/>
  <c r="AP113" i="75"/>
  <c r="AP114" i="75"/>
  <c r="AP115" i="75"/>
  <c r="AP116" i="75"/>
  <c r="AP117" i="75"/>
  <c r="AP118" i="75"/>
  <c r="AP119" i="75"/>
  <c r="AP120" i="75"/>
  <c r="AP121" i="75"/>
  <c r="AP122" i="75"/>
  <c r="AP123" i="75"/>
  <c r="AP124" i="75"/>
  <c r="AP125" i="75"/>
  <c r="AP126" i="75"/>
  <c r="AP127" i="75"/>
  <c r="AP128" i="75"/>
  <c r="AP129" i="75"/>
  <c r="AP130" i="75"/>
  <c r="AP131" i="75"/>
  <c r="AP132" i="75"/>
  <c r="AP133" i="75"/>
  <c r="AP134" i="75"/>
  <c r="AP135" i="75"/>
  <c r="AP136" i="75"/>
  <c r="AP137" i="75"/>
  <c r="AP138" i="75"/>
  <c r="AP139" i="75"/>
  <c r="AP140" i="75"/>
  <c r="AP141" i="75"/>
  <c r="AP142" i="75"/>
  <c r="AP143" i="75"/>
  <c r="AP144" i="75"/>
  <c r="AP145" i="75"/>
  <c r="AP146" i="75"/>
  <c r="AP147" i="75"/>
  <c r="AP148" i="75"/>
  <c r="AP149" i="75"/>
  <c r="AP150" i="75"/>
  <c r="AP151" i="75"/>
  <c r="AP152" i="75"/>
  <c r="AP153" i="75"/>
  <c r="AP154" i="75"/>
  <c r="AP155" i="75"/>
  <c r="AP156" i="75"/>
  <c r="AP157" i="75"/>
  <c r="AP158" i="75"/>
  <c r="AP159" i="75"/>
  <c r="AP160" i="75"/>
  <c r="AP161" i="75"/>
  <c r="AP162" i="75"/>
  <c r="AP163" i="75"/>
  <c r="AP164" i="75"/>
  <c r="AP165" i="75"/>
  <c r="AP166" i="75"/>
  <c r="AP167" i="75"/>
  <c r="AP168" i="75"/>
  <c r="AP169" i="75"/>
  <c r="AP170" i="75"/>
  <c r="AP171" i="75"/>
  <c r="AP172" i="75"/>
  <c r="AP173" i="75"/>
  <c r="AP174" i="75"/>
  <c r="AP175" i="75"/>
  <c r="AP176" i="75"/>
  <c r="AP177" i="75"/>
  <c r="AP178" i="75"/>
  <c r="AP179" i="75"/>
  <c r="AP180" i="75"/>
  <c r="AP181" i="75"/>
  <c r="AP182" i="75"/>
  <c r="AP183" i="75"/>
  <c r="AP184" i="75"/>
  <c r="AP185" i="75"/>
  <c r="AP186" i="75"/>
  <c r="AP187" i="75"/>
  <c r="AP188" i="75"/>
  <c r="AP189" i="75"/>
  <c r="AP190" i="75"/>
  <c r="AP191" i="75"/>
  <c r="AP192" i="75"/>
  <c r="AP193" i="75"/>
  <c r="AP3" i="75"/>
  <c r="AY11" i="75" l="1"/>
  <c r="AY18" i="75"/>
  <c r="AY27" i="75"/>
  <c r="AY34" i="75"/>
  <c r="AY35" i="75"/>
  <c r="AY43" i="75"/>
  <c r="AY50" i="75"/>
  <c r="AY51" i="75"/>
  <c r="AY58" i="75"/>
  <c r="AY59" i="75"/>
  <c r="AY66" i="75"/>
  <c r="AY67" i="75"/>
  <c r="AY74" i="75"/>
  <c r="AY75" i="75"/>
  <c r="AY83" i="75"/>
  <c r="AY90" i="75"/>
  <c r="AY91" i="75"/>
  <c r="AY98" i="75"/>
  <c r="AY99" i="75"/>
  <c r="AY106" i="75"/>
  <c r="AY107" i="75"/>
  <c r="AY114" i="75"/>
  <c r="AY115" i="75"/>
  <c r="AY122" i="75"/>
  <c r="AY123" i="75"/>
  <c r="AY130" i="75"/>
  <c r="AY131" i="75"/>
  <c r="AY138" i="75"/>
  <c r="AY139" i="75"/>
  <c r="AY146" i="75"/>
  <c r="AY147" i="75"/>
  <c r="AY154" i="75"/>
  <c r="AY155" i="75"/>
  <c r="AY162" i="75"/>
  <c r="AY163" i="75"/>
  <c r="AY170" i="75"/>
  <c r="AY171" i="75"/>
  <c r="AY178" i="75"/>
  <c r="AY179" i="75"/>
  <c r="AY186" i="75"/>
  <c r="AY187" i="75"/>
  <c r="AY3" i="75"/>
  <c r="AY19" i="75"/>
  <c r="CV176" i="75"/>
  <c r="DE166" i="75"/>
  <c r="CV165" i="75"/>
  <c r="DA158" i="75"/>
  <c r="CV152" i="75"/>
  <c r="DE142" i="75"/>
  <c r="CV136" i="75"/>
  <c r="DA134" i="75"/>
  <c r="DA117" i="75"/>
  <c r="CV115" i="75"/>
  <c r="DA110" i="75"/>
  <c r="CV107" i="75"/>
  <c r="CV104" i="75"/>
  <c r="CV99" i="75"/>
  <c r="DA93" i="75"/>
  <c r="CV91" i="75"/>
  <c r="CV80" i="75"/>
  <c r="CV75" i="75"/>
  <c r="CV72" i="75"/>
  <c r="CV69" i="75"/>
  <c r="CV67" i="75"/>
  <c r="DE61" i="75"/>
  <c r="CV61" i="75"/>
  <c r="DA53" i="75"/>
  <c r="CV48" i="75"/>
  <c r="DE46" i="75"/>
  <c r="CV35" i="75"/>
  <c r="CV27" i="75"/>
  <c r="DE21" i="75"/>
  <c r="CV21" i="75"/>
  <c r="CV19" i="75"/>
  <c r="DA14" i="75"/>
  <c r="CV13" i="75"/>
  <c r="DE6" i="75"/>
  <c r="CV5" i="75"/>
  <c r="CH192" i="75"/>
  <c r="CL191" i="75"/>
  <c r="CL190" i="75"/>
  <c r="CP189" i="75"/>
  <c r="CP188" i="75"/>
  <c r="CH188" i="75"/>
  <c r="CL187" i="75"/>
  <c r="CP185" i="75"/>
  <c r="CH184" i="75"/>
  <c r="CL183" i="75"/>
  <c r="CP181" i="75"/>
  <c r="CP180" i="75"/>
  <c r="CQ180" i="75" s="1"/>
  <c r="CH180" i="75"/>
  <c r="CL179" i="75"/>
  <c r="CH179" i="75"/>
  <c r="CP177" i="75"/>
  <c r="CH176" i="75"/>
  <c r="CL175" i="75"/>
  <c r="CH172" i="75"/>
  <c r="CL171" i="75"/>
  <c r="CP169" i="75"/>
  <c r="CH168" i="75"/>
  <c r="CL167" i="75"/>
  <c r="CP165" i="75"/>
  <c r="CH164" i="75"/>
  <c r="CL163" i="75"/>
  <c r="CL162" i="75"/>
  <c r="CP161" i="75"/>
  <c r="CH160" i="75"/>
  <c r="CL159" i="75"/>
  <c r="CP157" i="75"/>
  <c r="CP156" i="75"/>
  <c r="CH156" i="75"/>
  <c r="CL155" i="75"/>
  <c r="CP153" i="75"/>
  <c r="CH152" i="75"/>
  <c r="CL151" i="75"/>
  <c r="CL150" i="75"/>
  <c r="CP149" i="75"/>
  <c r="CP148" i="75"/>
  <c r="CH148" i="75"/>
  <c r="CL147" i="75"/>
  <c r="CH147" i="75"/>
  <c r="CP145" i="75"/>
  <c r="CH144" i="75"/>
  <c r="CL143" i="75"/>
  <c r="CL142" i="75"/>
  <c r="CP141" i="75"/>
  <c r="CH140" i="75"/>
  <c r="CL139" i="75"/>
  <c r="CP137" i="75"/>
  <c r="CP136" i="75"/>
  <c r="CH136" i="75"/>
  <c r="CL135" i="75"/>
  <c r="CP133" i="75"/>
  <c r="CH132" i="75"/>
  <c r="CL131" i="75"/>
  <c r="CL130" i="75"/>
  <c r="CP129" i="75"/>
  <c r="CP128" i="75"/>
  <c r="CH128" i="75"/>
  <c r="CL127" i="75"/>
  <c r="CP125" i="75"/>
  <c r="CH124" i="75"/>
  <c r="CL123" i="75"/>
  <c r="CP121" i="75"/>
  <c r="CH120" i="75"/>
  <c r="CL119" i="75"/>
  <c r="CM119" i="75" s="1"/>
  <c r="CL118" i="75"/>
  <c r="CP117" i="75"/>
  <c r="CH116" i="75"/>
  <c r="CL115" i="75"/>
  <c r="CP113" i="75"/>
  <c r="CH112" i="75"/>
  <c r="CL111" i="75"/>
  <c r="CP109" i="75"/>
  <c r="CH108" i="75"/>
  <c r="CL107" i="75"/>
  <c r="CP105" i="75"/>
  <c r="CH104" i="75"/>
  <c r="CL103" i="75"/>
  <c r="CH102" i="75"/>
  <c r="CP101" i="75"/>
  <c r="CH100" i="75"/>
  <c r="CH98" i="75"/>
  <c r="CH96" i="75"/>
  <c r="CL95" i="75"/>
  <c r="CH94" i="75"/>
  <c r="CP93" i="75"/>
  <c r="CH92" i="75"/>
  <c r="CL91" i="75"/>
  <c r="CH90" i="75"/>
  <c r="CP89" i="75"/>
  <c r="CH88" i="75"/>
  <c r="CL87" i="75"/>
  <c r="CH86" i="75"/>
  <c r="CP85" i="75"/>
  <c r="CH84" i="75"/>
  <c r="CL83" i="75"/>
  <c r="CH82" i="75"/>
  <c r="CP81" i="75"/>
  <c r="CH80" i="75"/>
  <c r="CL79" i="75"/>
  <c r="CH78" i="75"/>
  <c r="CP77" i="75"/>
  <c r="CH76" i="75"/>
  <c r="CH74" i="75"/>
  <c r="CP73" i="75"/>
  <c r="CH72" i="75"/>
  <c r="CL71" i="75"/>
  <c r="CH68" i="75"/>
  <c r="CL67" i="75"/>
  <c r="CH66" i="75"/>
  <c r="CP65" i="75"/>
  <c r="CL63" i="75"/>
  <c r="CP61" i="75"/>
  <c r="CH60" i="75"/>
  <c r="CL59" i="75"/>
  <c r="CH58" i="75"/>
  <c r="CH56" i="75"/>
  <c r="CL55" i="75"/>
  <c r="CH54" i="75"/>
  <c r="CH52" i="75"/>
  <c r="CL51" i="75"/>
  <c r="CH48" i="75"/>
  <c r="CL47" i="75"/>
  <c r="CH46" i="75"/>
  <c r="CP45" i="75"/>
  <c r="CH44" i="75"/>
  <c r="CL43" i="75"/>
  <c r="CH42" i="75"/>
  <c r="CP41" i="75"/>
  <c r="CH38" i="75"/>
  <c r="CL35" i="75"/>
  <c r="CH32" i="75"/>
  <c r="CL31" i="75"/>
  <c r="CH30" i="75"/>
  <c r="CP29" i="75"/>
  <c r="CH28" i="75"/>
  <c r="CL27" i="75"/>
  <c r="CH24" i="75"/>
  <c r="CH22" i="75"/>
  <c r="CH20" i="75"/>
  <c r="CL19" i="75"/>
  <c r="CH18" i="75"/>
  <c r="CP17" i="75"/>
  <c r="CL15" i="75"/>
  <c r="CH14" i="75"/>
  <c r="CP13" i="75"/>
  <c r="CH12" i="75"/>
  <c r="CL11" i="75"/>
  <c r="CH10" i="75"/>
  <c r="CP9" i="75"/>
  <c r="CL7" i="75"/>
  <c r="CH6" i="75"/>
  <c r="CP5" i="75"/>
  <c r="CH4" i="75"/>
  <c r="CL3" i="75"/>
  <c r="CB192" i="75"/>
  <c r="CA192" i="75"/>
  <c r="BX192" i="75"/>
  <c r="CB190" i="75"/>
  <c r="CA190" i="75"/>
  <c r="CB188" i="75"/>
  <c r="BX188" i="75"/>
  <c r="CB186" i="75"/>
  <c r="CA186" i="75"/>
  <c r="CB184" i="75"/>
  <c r="CA184" i="75"/>
  <c r="CB182" i="75"/>
  <c r="CB180" i="75"/>
  <c r="CA180" i="75"/>
  <c r="CB178" i="75"/>
  <c r="BX178" i="75"/>
  <c r="CA176" i="75"/>
  <c r="BX176" i="75"/>
  <c r="CB174" i="75"/>
  <c r="BX174" i="75"/>
  <c r="CB172" i="75"/>
  <c r="CA172" i="75"/>
  <c r="CB170" i="75"/>
  <c r="CA170" i="75"/>
  <c r="CB168" i="75"/>
  <c r="CA168" i="75"/>
  <c r="BX168" i="75"/>
  <c r="CB166" i="75"/>
  <c r="BX166" i="75"/>
  <c r="CB164" i="75"/>
  <c r="CB162" i="75"/>
  <c r="CB160" i="75"/>
  <c r="CA160" i="75"/>
  <c r="BX160" i="75"/>
  <c r="CB158" i="75"/>
  <c r="CB156" i="75"/>
  <c r="BX156" i="75"/>
  <c r="CB154" i="75"/>
  <c r="CA154" i="75"/>
  <c r="CB152" i="75"/>
  <c r="CA152" i="75"/>
  <c r="BX152" i="75"/>
  <c r="CB150" i="75"/>
  <c r="CA150" i="75"/>
  <c r="CB148" i="75"/>
  <c r="CB146" i="75"/>
  <c r="CA146" i="75"/>
  <c r="CB144" i="75"/>
  <c r="BX144" i="75"/>
  <c r="CB142" i="75"/>
  <c r="CA142" i="75"/>
  <c r="BX142" i="75"/>
  <c r="CB140" i="75"/>
  <c r="CA140" i="75"/>
  <c r="CB138" i="75"/>
  <c r="CA138" i="75"/>
  <c r="CB136" i="75"/>
  <c r="BX136" i="75"/>
  <c r="CB134" i="75"/>
  <c r="BX134" i="75"/>
  <c r="CB132" i="75"/>
  <c r="CA132" i="75"/>
  <c r="CB130" i="75"/>
  <c r="CA130" i="75"/>
  <c r="BX130" i="75"/>
  <c r="CB128" i="75"/>
  <c r="CB126" i="75"/>
  <c r="CA126" i="75"/>
  <c r="BX126" i="75"/>
  <c r="CB124" i="75"/>
  <c r="CA124" i="75"/>
  <c r="BX124" i="75"/>
  <c r="CB122" i="75"/>
  <c r="CA122" i="75"/>
  <c r="CB120" i="75"/>
  <c r="BX120" i="75"/>
  <c r="CB118" i="75"/>
  <c r="CB116" i="75"/>
  <c r="CA116" i="75"/>
  <c r="CB114" i="75"/>
  <c r="BX114" i="75"/>
  <c r="CB112" i="75"/>
  <c r="BX112" i="75"/>
  <c r="CB110" i="75"/>
  <c r="BX110" i="75"/>
  <c r="CB108" i="75"/>
  <c r="BX108" i="75"/>
  <c r="CB106" i="75"/>
  <c r="CB104" i="75"/>
  <c r="BX104" i="75"/>
  <c r="CB102" i="75"/>
  <c r="BX102" i="75"/>
  <c r="CB100" i="75"/>
  <c r="BX100" i="75"/>
  <c r="CB98" i="75"/>
  <c r="BX98" i="75"/>
  <c r="CB96" i="75"/>
  <c r="CB94" i="75"/>
  <c r="BX94" i="75"/>
  <c r="CB92" i="75"/>
  <c r="BX92" i="75"/>
  <c r="CB90" i="75"/>
  <c r="CB88" i="75"/>
  <c r="CB86" i="75"/>
  <c r="BX86" i="75"/>
  <c r="CB84" i="75"/>
  <c r="BX84" i="75"/>
  <c r="CB82" i="75"/>
  <c r="CB80" i="75"/>
  <c r="BX80" i="75"/>
  <c r="CB78" i="75"/>
  <c r="BX78" i="75"/>
  <c r="CB76" i="75"/>
  <c r="BX76" i="75"/>
  <c r="CB74" i="75"/>
  <c r="CA74" i="75"/>
  <c r="BX74" i="75"/>
  <c r="CB72" i="75"/>
  <c r="BX72" i="75"/>
  <c r="BX70" i="75"/>
  <c r="CB68" i="75"/>
  <c r="BX68" i="75"/>
  <c r="CB66" i="75"/>
  <c r="CB62" i="75"/>
  <c r="BX62" i="75"/>
  <c r="BX54" i="75"/>
  <c r="CB52" i="75"/>
  <c r="CB50" i="75"/>
  <c r="BX50" i="75"/>
  <c r="CB48" i="75"/>
  <c r="BX48" i="75"/>
  <c r="CB46" i="75"/>
  <c r="BX46" i="75"/>
  <c r="CB44" i="75"/>
  <c r="CB42" i="75"/>
  <c r="CB40" i="75"/>
  <c r="CB38" i="75"/>
  <c r="CB36" i="75"/>
  <c r="CB34" i="75"/>
  <c r="CB30" i="75"/>
  <c r="CB28" i="75"/>
  <c r="BX28" i="75"/>
  <c r="CB26" i="75"/>
  <c r="BX26" i="75"/>
  <c r="CB24" i="75"/>
  <c r="BX24" i="75"/>
  <c r="CB22" i="75"/>
  <c r="CB20" i="75"/>
  <c r="CB18" i="75"/>
  <c r="CB16" i="75"/>
  <c r="BX16" i="75"/>
  <c r="CB14" i="75"/>
  <c r="CB12" i="75"/>
  <c r="CB10" i="75"/>
  <c r="BX10" i="75"/>
  <c r="CB8" i="75"/>
  <c r="CB6" i="75"/>
  <c r="BX6" i="75"/>
  <c r="BX4" i="75"/>
  <c r="BS193" i="75"/>
  <c r="BR193" i="75"/>
  <c r="BS191" i="75"/>
  <c r="BS189" i="75"/>
  <c r="BS187" i="75"/>
  <c r="BR187" i="75"/>
  <c r="BS185" i="75"/>
  <c r="BR185" i="75"/>
  <c r="BO185" i="75"/>
  <c r="BS183" i="75"/>
  <c r="BO183" i="75"/>
  <c r="BS181" i="75"/>
  <c r="BS179" i="75"/>
  <c r="BR179" i="75"/>
  <c r="BS177" i="75"/>
  <c r="BR177" i="75"/>
  <c r="BO177" i="75"/>
  <c r="BS175" i="75"/>
  <c r="BR175" i="75"/>
  <c r="BO175" i="75"/>
  <c r="BS173" i="75"/>
  <c r="BS171" i="75"/>
  <c r="BR171" i="75"/>
  <c r="BS169" i="75"/>
  <c r="BS167" i="75"/>
  <c r="BR167" i="75"/>
  <c r="BO167" i="75"/>
  <c r="BS165" i="75"/>
  <c r="BS163" i="75"/>
  <c r="BR163" i="75"/>
  <c r="BS161" i="75"/>
  <c r="BR161" i="75"/>
  <c r="BS159" i="75"/>
  <c r="BR159" i="75"/>
  <c r="BS157" i="75"/>
  <c r="BO157" i="75"/>
  <c r="BS155" i="75"/>
  <c r="BS153" i="75"/>
  <c r="BR153" i="75"/>
  <c r="BO153" i="75"/>
  <c r="BS151" i="75"/>
  <c r="BO151" i="75"/>
  <c r="BS149" i="75"/>
  <c r="BO149" i="75"/>
  <c r="BS147" i="75"/>
  <c r="BS145" i="75"/>
  <c r="BR145" i="75"/>
  <c r="BS143" i="75"/>
  <c r="BR143" i="75"/>
  <c r="BS141" i="75"/>
  <c r="BS139" i="75"/>
  <c r="BS137" i="75"/>
  <c r="BS135" i="75"/>
  <c r="BR135" i="75"/>
  <c r="BS133" i="75"/>
  <c r="BS131" i="75"/>
  <c r="BO131" i="75"/>
  <c r="BS129" i="75"/>
  <c r="BR129" i="75"/>
  <c r="BO129" i="75"/>
  <c r="BS127" i="75"/>
  <c r="BR127" i="75"/>
  <c r="BS125" i="75"/>
  <c r="BO125" i="75"/>
  <c r="BS123" i="75"/>
  <c r="BR123" i="75"/>
  <c r="BO123" i="75"/>
  <c r="BS121" i="75"/>
  <c r="BR121" i="75"/>
  <c r="BO121" i="75"/>
  <c r="BS119" i="75"/>
  <c r="BS117" i="75"/>
  <c r="BR117" i="75"/>
  <c r="BS115" i="75"/>
  <c r="BO114" i="75"/>
  <c r="BS113" i="75"/>
  <c r="BO113" i="75"/>
  <c r="BS111" i="75"/>
  <c r="BR111" i="75"/>
  <c r="BO111" i="75"/>
  <c r="BS109" i="75"/>
  <c r="BO108" i="75"/>
  <c r="BO106" i="75"/>
  <c r="BS105" i="75"/>
  <c r="BS103" i="75"/>
  <c r="BR103" i="75"/>
  <c r="BS101" i="75"/>
  <c r="BR101" i="75"/>
  <c r="BO101" i="75"/>
  <c r="BS99" i="75"/>
  <c r="BO99" i="75"/>
  <c r="BO98" i="75"/>
  <c r="BS97" i="75"/>
  <c r="BS95" i="75"/>
  <c r="BS93" i="75"/>
  <c r="BO93" i="75"/>
  <c r="BS91" i="75"/>
  <c r="BS89" i="75"/>
  <c r="BS87" i="75"/>
  <c r="BS85" i="75"/>
  <c r="BO85" i="75"/>
  <c r="BS83" i="75"/>
  <c r="BS81" i="75"/>
  <c r="BO81" i="75"/>
  <c r="BS79" i="75"/>
  <c r="BO79" i="75"/>
  <c r="BS77" i="75"/>
  <c r="BS75" i="75"/>
  <c r="BO75" i="75"/>
  <c r="BS73" i="75"/>
  <c r="BO73" i="75"/>
  <c r="BO72" i="75"/>
  <c r="BS71" i="75"/>
  <c r="BO71" i="75"/>
  <c r="BS69" i="75"/>
  <c r="BS67" i="75"/>
  <c r="BO67" i="75"/>
  <c r="BS65" i="75"/>
  <c r="BO65" i="75"/>
  <c r="BS63" i="75"/>
  <c r="BO63" i="75"/>
  <c r="BO62" i="75"/>
  <c r="BS61" i="75"/>
  <c r="BO61" i="75"/>
  <c r="BS59" i="75"/>
  <c r="BS57" i="75"/>
  <c r="BS55" i="75"/>
  <c r="BO55" i="75"/>
  <c r="BS53" i="75"/>
  <c r="BO53" i="75"/>
  <c r="BS51" i="75"/>
  <c r="BO50" i="75"/>
  <c r="BS49" i="75"/>
  <c r="BO49" i="75"/>
  <c r="BS47" i="75"/>
  <c r="BO47" i="75"/>
  <c r="BO45" i="75"/>
  <c r="BS43" i="75"/>
  <c r="BS41" i="75"/>
  <c r="BO41" i="75"/>
  <c r="BS39" i="75"/>
  <c r="BO39" i="75"/>
  <c r="BO36" i="75"/>
  <c r="BS35" i="75"/>
  <c r="BO35" i="75"/>
  <c r="BS33" i="75"/>
  <c r="BO33" i="75"/>
  <c r="BS31" i="75"/>
  <c r="BO31" i="75"/>
  <c r="BS29" i="75"/>
  <c r="BO29" i="75"/>
  <c r="BS27" i="75"/>
  <c r="BO27" i="75"/>
  <c r="BO26" i="75"/>
  <c r="BS25" i="75"/>
  <c r="BO25" i="75"/>
  <c r="BS23" i="75"/>
  <c r="BS21" i="75"/>
  <c r="BO21" i="75"/>
  <c r="BS19" i="75"/>
  <c r="BO19" i="75"/>
  <c r="BS17" i="75"/>
  <c r="BO17" i="75"/>
  <c r="BS15" i="75"/>
  <c r="BO15" i="75"/>
  <c r="BS13" i="75"/>
  <c r="BO13" i="75"/>
  <c r="BO11" i="75"/>
  <c r="BS9" i="75"/>
  <c r="BS7" i="75"/>
  <c r="BS5" i="75"/>
  <c r="BO5" i="75"/>
  <c r="BS3" i="75"/>
  <c r="BO3" i="75"/>
  <c r="BC193" i="75"/>
  <c r="AY193" i="75"/>
  <c r="BK192" i="75"/>
  <c r="BG192" i="75"/>
  <c r="BC192" i="75"/>
  <c r="AY192" i="75"/>
  <c r="BK191" i="75"/>
  <c r="BC191" i="75"/>
  <c r="BK190" i="75"/>
  <c r="BG190" i="75"/>
  <c r="AY190" i="75"/>
  <c r="BK189" i="75"/>
  <c r="BG189" i="75"/>
  <c r="BC189" i="75"/>
  <c r="AY189" i="75"/>
  <c r="BG188" i="75"/>
  <c r="BC188" i="75"/>
  <c r="AY188" i="75"/>
  <c r="BG187" i="75"/>
  <c r="BK186" i="75"/>
  <c r="BG186" i="75"/>
  <c r="BG185" i="75"/>
  <c r="AY185" i="75"/>
  <c r="BK184" i="75"/>
  <c r="BG184" i="75"/>
  <c r="AY184" i="75"/>
  <c r="BK183" i="75"/>
  <c r="BC183" i="75"/>
  <c r="AY183" i="75"/>
  <c r="BK182" i="75"/>
  <c r="BG182" i="75"/>
  <c r="BC182" i="75"/>
  <c r="AY182" i="75"/>
  <c r="BK181" i="75"/>
  <c r="BG181" i="75"/>
  <c r="AY181" i="75"/>
  <c r="BG180" i="75"/>
  <c r="BC180" i="75"/>
  <c r="BK179" i="75"/>
  <c r="BG179" i="75"/>
  <c r="BC179" i="75"/>
  <c r="BK178" i="75"/>
  <c r="BG178" i="75"/>
  <c r="BK177" i="75"/>
  <c r="BG177" i="75"/>
  <c r="BC177" i="75"/>
  <c r="AY177" i="75"/>
  <c r="BG176" i="75"/>
  <c r="AY176" i="75"/>
  <c r="BG175" i="75"/>
  <c r="BC175" i="75"/>
  <c r="AY175" i="75"/>
  <c r="BK174" i="75"/>
  <c r="BG174" i="75"/>
  <c r="BC174" i="75"/>
  <c r="BG173" i="75"/>
  <c r="AY173" i="75"/>
  <c r="BK172" i="75"/>
  <c r="BG172" i="75"/>
  <c r="BK171" i="75"/>
  <c r="BG171" i="75"/>
  <c r="BC171" i="75"/>
  <c r="BG170" i="75"/>
  <c r="BC170" i="75"/>
  <c r="BG169" i="75"/>
  <c r="BC169" i="75"/>
  <c r="AY169" i="75"/>
  <c r="BG168" i="75"/>
  <c r="AY168" i="75"/>
  <c r="BG167" i="75"/>
  <c r="AY167" i="75"/>
  <c r="BK166" i="75"/>
  <c r="BC166" i="75"/>
  <c r="AY166" i="75"/>
  <c r="BK165" i="75"/>
  <c r="BG165" i="75"/>
  <c r="BC165" i="75"/>
  <c r="AY165" i="75"/>
  <c r="BG164" i="75"/>
  <c r="AY164" i="75"/>
  <c r="BG163" i="75"/>
  <c r="BC163" i="75"/>
  <c r="BK162" i="75"/>
  <c r="BC162" i="75"/>
  <c r="BK161" i="75"/>
  <c r="BG161" i="75"/>
  <c r="BK160" i="75"/>
  <c r="BG160" i="75"/>
  <c r="BC160" i="75"/>
  <c r="AY160" i="75"/>
  <c r="BG159" i="75"/>
  <c r="AY159" i="75"/>
  <c r="BG158" i="75"/>
  <c r="BK157" i="75"/>
  <c r="BC157" i="75"/>
  <c r="BK156" i="75"/>
  <c r="BG156" i="75"/>
  <c r="AY156" i="75"/>
  <c r="BK155" i="75"/>
  <c r="BC155" i="75"/>
  <c r="BK154" i="75"/>
  <c r="BG154" i="75"/>
  <c r="BK153" i="75"/>
  <c r="BG153" i="75"/>
  <c r="BC153" i="75"/>
  <c r="AY153" i="75"/>
  <c r="BK152" i="75"/>
  <c r="BG152" i="75"/>
  <c r="BC152" i="75"/>
  <c r="BK151" i="75"/>
  <c r="BG151" i="75"/>
  <c r="AY151" i="75"/>
  <c r="BK150" i="75"/>
  <c r="BC150" i="75"/>
  <c r="AY150" i="75"/>
  <c r="BK149" i="75"/>
  <c r="BG149" i="75"/>
  <c r="BC149" i="75"/>
  <c r="BG148" i="75"/>
  <c r="BC148" i="75"/>
  <c r="AY148" i="75"/>
  <c r="BK147" i="75"/>
  <c r="BC147" i="75"/>
  <c r="BG146" i="75"/>
  <c r="BK145" i="75"/>
  <c r="BC145" i="75"/>
  <c r="BK144" i="75"/>
  <c r="BG144" i="75"/>
  <c r="AY144" i="75"/>
  <c r="BG143" i="75"/>
  <c r="BC143" i="75"/>
  <c r="AY143" i="75"/>
  <c r="BK142" i="75"/>
  <c r="BG142" i="75"/>
  <c r="BC142" i="75"/>
  <c r="BG141" i="75"/>
  <c r="BC141" i="75"/>
  <c r="AY141" i="75"/>
  <c r="BK140" i="75"/>
  <c r="BG140" i="75"/>
  <c r="BK139" i="75"/>
  <c r="BG139" i="75"/>
  <c r="BC139" i="75"/>
  <c r="BG138" i="75"/>
  <c r="BC138" i="75"/>
  <c r="BG137" i="75"/>
  <c r="BC137" i="75"/>
  <c r="AY137" i="75"/>
  <c r="BG136" i="75"/>
  <c r="AY136" i="75"/>
  <c r="BK135" i="75"/>
  <c r="BG135" i="75"/>
  <c r="BC135" i="75"/>
  <c r="AY135" i="75"/>
  <c r="BK134" i="75"/>
  <c r="BC134" i="75"/>
  <c r="AY134" i="75"/>
  <c r="BK133" i="75"/>
  <c r="BG133" i="75"/>
  <c r="BC133" i="75"/>
  <c r="AY133" i="75"/>
  <c r="BK132" i="75"/>
  <c r="BG132" i="75"/>
  <c r="AY132" i="75"/>
  <c r="BG131" i="75"/>
  <c r="BC131" i="75"/>
  <c r="BK130" i="75"/>
  <c r="BG130" i="75"/>
  <c r="BC130" i="75"/>
  <c r="BK129" i="75"/>
  <c r="BG129" i="75"/>
  <c r="AY129" i="75"/>
  <c r="BK128" i="75"/>
  <c r="BG128" i="75"/>
  <c r="BC128" i="75"/>
  <c r="AY128" i="75"/>
  <c r="BK127" i="75"/>
  <c r="BG127" i="75"/>
  <c r="AY127" i="75"/>
  <c r="BK126" i="75"/>
  <c r="BG126" i="75"/>
  <c r="BK125" i="75"/>
  <c r="BG125" i="75"/>
  <c r="BC125" i="75"/>
  <c r="BG124" i="75"/>
  <c r="AY124" i="75"/>
  <c r="BK123" i="75"/>
  <c r="BG123" i="75"/>
  <c r="BK122" i="75"/>
  <c r="BG122" i="75"/>
  <c r="BG121" i="75"/>
  <c r="BC121" i="75"/>
  <c r="AY121" i="75"/>
  <c r="BK120" i="75"/>
  <c r="BG120" i="75"/>
  <c r="BC120" i="75"/>
  <c r="AY120" i="75"/>
  <c r="BK119" i="75"/>
  <c r="BC119" i="75"/>
  <c r="AY119" i="75"/>
  <c r="BG118" i="75"/>
  <c r="AY118" i="75"/>
  <c r="BK117" i="75"/>
  <c r="BG117" i="75"/>
  <c r="AY117" i="75"/>
  <c r="BK116" i="75"/>
  <c r="BC116" i="75"/>
  <c r="AY116" i="75"/>
  <c r="BK115" i="75"/>
  <c r="BG115" i="75"/>
  <c r="BC115" i="75"/>
  <c r="BG114" i="75"/>
  <c r="BC114" i="75"/>
  <c r="BK113" i="75"/>
  <c r="BC113" i="75"/>
  <c r="BK112" i="75"/>
  <c r="BG112" i="75"/>
  <c r="AY112" i="75"/>
  <c r="BK111" i="75"/>
  <c r="BC111" i="75"/>
  <c r="AY111" i="75"/>
  <c r="BK110" i="75"/>
  <c r="BC110" i="75"/>
  <c r="AY110" i="75"/>
  <c r="BG109" i="75"/>
  <c r="AY109" i="75"/>
  <c r="BG108" i="75"/>
  <c r="BC108" i="75"/>
  <c r="BC107" i="75"/>
  <c r="BK106" i="75"/>
  <c r="BG106" i="75"/>
  <c r="BK105" i="75"/>
  <c r="BC105" i="75"/>
  <c r="AY105" i="75"/>
  <c r="BG104" i="75"/>
  <c r="AY104" i="75"/>
  <c r="BG103" i="75"/>
  <c r="BC103" i="75"/>
  <c r="BK102" i="75"/>
  <c r="BC102" i="75"/>
  <c r="AY102" i="75"/>
  <c r="BG101" i="75"/>
  <c r="BC101" i="75"/>
  <c r="AY101" i="75"/>
  <c r="BK100" i="75"/>
  <c r="BG100" i="75"/>
  <c r="AY100" i="75"/>
  <c r="BK99" i="75"/>
  <c r="BC99" i="75"/>
  <c r="BG98" i="75"/>
  <c r="BK97" i="75"/>
  <c r="BC97" i="75"/>
  <c r="BG96" i="75"/>
  <c r="AY96" i="75"/>
  <c r="BG95" i="75"/>
  <c r="AY95" i="75"/>
  <c r="BK94" i="75"/>
  <c r="BC94" i="75"/>
  <c r="AY94" i="75"/>
  <c r="BK93" i="75"/>
  <c r="BC93" i="75"/>
  <c r="BG92" i="75"/>
  <c r="BK91" i="75"/>
  <c r="BC91" i="75"/>
  <c r="BK90" i="75"/>
  <c r="BG90" i="75"/>
  <c r="BK89" i="75"/>
  <c r="BC89" i="75"/>
  <c r="BG88" i="75"/>
  <c r="BC88" i="75"/>
  <c r="AY88" i="75"/>
  <c r="BK87" i="75"/>
  <c r="BC87" i="75"/>
  <c r="BG86" i="75"/>
  <c r="BK85" i="75"/>
  <c r="BC85" i="75"/>
  <c r="AY85" i="75"/>
  <c r="BK84" i="75"/>
  <c r="BG84" i="75"/>
  <c r="BC84" i="75"/>
  <c r="BG83" i="75"/>
  <c r="BC83" i="75"/>
  <c r="BK82" i="75"/>
  <c r="BC82" i="75"/>
  <c r="BK81" i="75"/>
  <c r="BG81" i="75"/>
  <c r="BK80" i="75"/>
  <c r="BG80" i="75"/>
  <c r="BC80" i="75"/>
  <c r="BG79" i="75"/>
  <c r="AY79" i="75"/>
  <c r="BK78" i="75"/>
  <c r="BC78" i="75"/>
  <c r="BG77" i="75"/>
  <c r="AY77" i="75"/>
  <c r="BG76" i="75"/>
  <c r="BK75" i="75"/>
  <c r="BG75" i="75"/>
  <c r="BC75" i="75"/>
  <c r="BG74" i="75"/>
  <c r="BC74" i="75"/>
  <c r="BK73" i="75"/>
  <c r="BC73" i="75"/>
  <c r="AY73" i="75"/>
  <c r="BG72" i="75"/>
  <c r="BK71" i="75"/>
  <c r="BC71" i="75"/>
  <c r="BG70" i="75"/>
  <c r="BK69" i="75"/>
  <c r="BC69" i="75"/>
  <c r="BG68" i="75"/>
  <c r="BK67" i="75"/>
  <c r="BC67" i="75"/>
  <c r="BK66" i="75"/>
  <c r="BG66" i="75"/>
  <c r="BK65" i="75"/>
  <c r="BC65" i="75"/>
  <c r="BG64" i="75"/>
  <c r="BK63" i="75"/>
  <c r="BC63" i="75"/>
  <c r="BK62" i="75"/>
  <c r="BG62" i="75"/>
  <c r="BK61" i="75"/>
  <c r="BC61" i="75"/>
  <c r="BG60" i="75"/>
  <c r="BC60" i="75"/>
  <c r="BK59" i="75"/>
  <c r="BC59" i="75"/>
  <c r="BG58" i="75"/>
  <c r="BK57" i="75"/>
  <c r="BC57" i="75"/>
  <c r="BG56" i="75"/>
  <c r="BC55" i="75"/>
  <c r="BG54" i="75"/>
  <c r="BK53" i="75"/>
  <c r="BC53" i="75"/>
  <c r="BG52" i="75"/>
  <c r="BK51" i="75"/>
  <c r="BC51" i="75"/>
  <c r="BG50" i="75"/>
  <c r="BK49" i="75"/>
  <c r="BC49" i="75"/>
  <c r="BG48" i="75"/>
  <c r="BK47" i="75"/>
  <c r="BC47" i="75"/>
  <c r="BG46" i="75"/>
  <c r="BK45" i="75"/>
  <c r="BC45" i="75"/>
  <c r="BG44" i="75"/>
  <c r="BK43" i="75"/>
  <c r="BC43" i="75"/>
  <c r="BG42" i="75"/>
  <c r="BK41" i="75"/>
  <c r="BC41" i="75"/>
  <c r="BG40" i="75"/>
  <c r="BK39" i="75"/>
  <c r="BC39" i="75"/>
  <c r="BG38" i="75"/>
  <c r="BK37" i="75"/>
  <c r="BC37" i="75"/>
  <c r="BG36" i="75"/>
  <c r="BK35" i="75"/>
  <c r="BC35" i="75"/>
  <c r="BG34" i="75"/>
  <c r="BK33" i="75"/>
  <c r="BC33" i="75"/>
  <c r="BG32" i="75"/>
  <c r="BK31" i="75"/>
  <c r="BC31" i="75"/>
  <c r="BG30" i="75"/>
  <c r="BK29" i="75"/>
  <c r="BC29" i="75"/>
  <c r="BG28" i="75"/>
  <c r="BK27" i="75"/>
  <c r="BC27" i="75"/>
  <c r="BG26" i="75"/>
  <c r="BK25" i="75"/>
  <c r="BC25" i="75"/>
  <c r="BG24" i="75"/>
  <c r="BC23" i="75"/>
  <c r="BG22" i="75"/>
  <c r="BK21" i="75"/>
  <c r="BC21" i="75"/>
  <c r="BG20" i="75"/>
  <c r="BK19" i="75"/>
  <c r="BC19" i="75"/>
  <c r="BG18" i="75"/>
  <c r="BK17" i="75"/>
  <c r="BC17" i="75"/>
  <c r="BG16" i="75"/>
  <c r="BK15" i="75"/>
  <c r="BC15" i="75"/>
  <c r="BG14" i="75"/>
  <c r="BK13" i="75"/>
  <c r="BC13" i="75"/>
  <c r="BG12" i="75"/>
  <c r="BK11" i="75"/>
  <c r="BC11" i="75"/>
  <c r="BG10" i="75"/>
  <c r="BK9" i="75"/>
  <c r="BC9" i="75"/>
  <c r="BG8" i="75"/>
  <c r="BK7" i="75"/>
  <c r="BC7" i="75"/>
  <c r="BK5" i="75"/>
  <c r="BC5" i="75"/>
  <c r="BG4" i="75"/>
  <c r="BK3" i="75"/>
  <c r="BC3" i="75"/>
  <c r="CP193" i="75"/>
  <c r="CL193" i="75"/>
  <c r="CH193" i="75"/>
  <c r="CB193" i="75"/>
  <c r="CA193" i="75"/>
  <c r="BX193" i="75"/>
  <c r="BK193" i="75"/>
  <c r="BG193" i="75"/>
  <c r="CP192" i="75"/>
  <c r="CL192" i="75"/>
  <c r="BS192" i="75"/>
  <c r="BR192" i="75"/>
  <c r="CP191" i="75"/>
  <c r="CQ191" i="75" s="1"/>
  <c r="CH191" i="75"/>
  <c r="CA191" i="75"/>
  <c r="CB191" i="75"/>
  <c r="BR191" i="75"/>
  <c r="BG191" i="75"/>
  <c r="AY191" i="75"/>
  <c r="CP190" i="75"/>
  <c r="CH190" i="75"/>
  <c r="CI190" i="75" s="1"/>
  <c r="BS190" i="75"/>
  <c r="BR190" i="75"/>
  <c r="BC190" i="75"/>
  <c r="CL189" i="75"/>
  <c r="CH189" i="75"/>
  <c r="CB189" i="75"/>
  <c r="CA189" i="75"/>
  <c r="BR189" i="75"/>
  <c r="DA188" i="75"/>
  <c r="CL188" i="75"/>
  <c r="CA188" i="75"/>
  <c r="BS188" i="75"/>
  <c r="BR188" i="75"/>
  <c r="BK188" i="75"/>
  <c r="CP187" i="75"/>
  <c r="CQ187" i="75" s="1"/>
  <c r="CH187" i="75"/>
  <c r="CA187" i="75"/>
  <c r="CB187" i="75"/>
  <c r="BK187" i="75"/>
  <c r="BC187" i="75"/>
  <c r="DE186" i="75"/>
  <c r="CP186" i="75"/>
  <c r="CQ186" i="75" s="1"/>
  <c r="CL186" i="75"/>
  <c r="CH186" i="75"/>
  <c r="CI186" i="75" s="1"/>
  <c r="BS186" i="75"/>
  <c r="BR186" i="75"/>
  <c r="BC186" i="75"/>
  <c r="CL185" i="75"/>
  <c r="CH185" i="75"/>
  <c r="CI185" i="75" s="1"/>
  <c r="CB185" i="75"/>
  <c r="CA185" i="75"/>
  <c r="BK185" i="75"/>
  <c r="BC185" i="75"/>
  <c r="CP184" i="75"/>
  <c r="CL184" i="75"/>
  <c r="BS184" i="75"/>
  <c r="BR184" i="75"/>
  <c r="BC184" i="75"/>
  <c r="DA183" i="75"/>
  <c r="CP183" i="75"/>
  <c r="CQ183" i="75" s="1"/>
  <c r="CH183" i="75"/>
  <c r="CA183" i="75"/>
  <c r="CB183" i="75"/>
  <c r="BR183" i="75"/>
  <c r="BG183" i="75"/>
  <c r="CV182" i="75"/>
  <c r="CP182" i="75"/>
  <c r="CL182" i="75"/>
  <c r="CH182" i="75"/>
  <c r="CI182" i="75" s="1"/>
  <c r="CA182" i="75"/>
  <c r="BR182" i="75"/>
  <c r="BS182" i="75"/>
  <c r="CL181" i="75"/>
  <c r="CH181" i="75"/>
  <c r="CB181" i="75"/>
  <c r="CA181" i="75"/>
  <c r="BX181" i="75"/>
  <c r="BR181" i="75"/>
  <c r="BC181" i="75"/>
  <c r="DK180" i="75"/>
  <c r="CL180" i="75"/>
  <c r="BS180" i="75"/>
  <c r="BR180" i="75"/>
  <c r="BK180" i="75"/>
  <c r="AY180" i="75"/>
  <c r="CP179" i="75"/>
  <c r="CQ179" i="75" s="1"/>
  <c r="CB179" i="75"/>
  <c r="CA179" i="75"/>
  <c r="BX179" i="75"/>
  <c r="DE178" i="75"/>
  <c r="CP178" i="75"/>
  <c r="CL178" i="75"/>
  <c r="CH178" i="75"/>
  <c r="CI178" i="75" s="1"/>
  <c r="CA178" i="75"/>
  <c r="BR178" i="75"/>
  <c r="BS178" i="75"/>
  <c r="BC178" i="75"/>
  <c r="CL177" i="75"/>
  <c r="CM177" i="75" s="1"/>
  <c r="CH177" i="75"/>
  <c r="CB177" i="75"/>
  <c r="CA177" i="75"/>
  <c r="DA176" i="75"/>
  <c r="CP176" i="75"/>
  <c r="CL176" i="75"/>
  <c r="CB176" i="75"/>
  <c r="BS176" i="75"/>
  <c r="BR176" i="75"/>
  <c r="BK176" i="75"/>
  <c r="BC176" i="75"/>
  <c r="CP175" i="75"/>
  <c r="CH175" i="75"/>
  <c r="CA175" i="75"/>
  <c r="CB175" i="75"/>
  <c r="BK175" i="75"/>
  <c r="CP174" i="75"/>
  <c r="CL174" i="75"/>
  <c r="CH174" i="75"/>
  <c r="CI174" i="75" s="1"/>
  <c r="CA174" i="75"/>
  <c r="BR174" i="75"/>
  <c r="BS174" i="75"/>
  <c r="AY174" i="75"/>
  <c r="CP173" i="75"/>
  <c r="CL173" i="75"/>
  <c r="CH173" i="75"/>
  <c r="CA173" i="75"/>
  <c r="CB173" i="75"/>
  <c r="BR173" i="75"/>
  <c r="BK173" i="75"/>
  <c r="BC173" i="75"/>
  <c r="CP172" i="75"/>
  <c r="CL172" i="75"/>
  <c r="BR172" i="75"/>
  <c r="BS172" i="75"/>
  <c r="BC172" i="75"/>
  <c r="AY172" i="75"/>
  <c r="CP171" i="75"/>
  <c r="CQ171" i="75" s="1"/>
  <c r="CH171" i="75"/>
  <c r="CA171" i="75"/>
  <c r="CB171" i="75"/>
  <c r="CP170" i="75"/>
  <c r="CQ170" i="75" s="1"/>
  <c r="CL170" i="75"/>
  <c r="CM170" i="75" s="1"/>
  <c r="CH170" i="75"/>
  <c r="BR170" i="75"/>
  <c r="BS170" i="75"/>
  <c r="BK170" i="75"/>
  <c r="CL169" i="75"/>
  <c r="CH169" i="75"/>
  <c r="CI169" i="75" s="1"/>
  <c r="CA169" i="75"/>
  <c r="CB169" i="75"/>
  <c r="BR169" i="75"/>
  <c r="BK169" i="75"/>
  <c r="CP168" i="75"/>
  <c r="CL168" i="75"/>
  <c r="BS168" i="75"/>
  <c r="BR168" i="75"/>
  <c r="BK168" i="75"/>
  <c r="BC168" i="75"/>
  <c r="DE167" i="75"/>
  <c r="CV167" i="75"/>
  <c r="CP167" i="75"/>
  <c r="CQ167" i="75" s="1"/>
  <c r="CH167" i="75"/>
  <c r="CB167" i="75"/>
  <c r="CA167" i="75"/>
  <c r="BX167" i="75"/>
  <c r="BK167" i="75"/>
  <c r="BC167" i="75"/>
  <c r="CV166" i="75"/>
  <c r="CP166" i="75"/>
  <c r="CL166" i="75"/>
  <c r="CH166" i="75"/>
  <c r="CA166" i="75"/>
  <c r="BS166" i="75"/>
  <c r="BR166" i="75"/>
  <c r="BG166" i="75"/>
  <c r="CL165" i="75"/>
  <c r="CM165" i="75" s="1"/>
  <c r="CH165" i="75"/>
  <c r="CA165" i="75"/>
  <c r="CB165" i="75"/>
  <c r="BX165" i="75"/>
  <c r="BR165" i="75"/>
  <c r="CP164" i="75"/>
  <c r="CL164" i="75"/>
  <c r="CA164" i="75"/>
  <c r="BS164" i="75"/>
  <c r="BR164" i="75"/>
  <c r="BO164" i="75"/>
  <c r="BK164" i="75"/>
  <c r="BC164" i="75"/>
  <c r="CV163" i="75"/>
  <c r="CP163" i="75"/>
  <c r="CQ163" i="75" s="1"/>
  <c r="CH163" i="75"/>
  <c r="CB163" i="75"/>
  <c r="CA163" i="75"/>
  <c r="BX163" i="75"/>
  <c r="BK163" i="75"/>
  <c r="CP162" i="75"/>
  <c r="CH162" i="75"/>
  <c r="CI162" i="75" s="1"/>
  <c r="CA162" i="75"/>
  <c r="BS162" i="75"/>
  <c r="BR162" i="75"/>
  <c r="BG162" i="75"/>
  <c r="CL161" i="75"/>
  <c r="CH161" i="75"/>
  <c r="CB161" i="75"/>
  <c r="CA161" i="75"/>
  <c r="BX161" i="75"/>
  <c r="BC161" i="75"/>
  <c r="AY161" i="75"/>
  <c r="CP160" i="75"/>
  <c r="CL160" i="75"/>
  <c r="CM160" i="75" s="1"/>
  <c r="BS160" i="75"/>
  <c r="BR160" i="75"/>
  <c r="CP159" i="75"/>
  <c r="CH159" i="75"/>
  <c r="CB159" i="75"/>
  <c r="CA159" i="75"/>
  <c r="BK159" i="75"/>
  <c r="BC159" i="75"/>
  <c r="CP158" i="75"/>
  <c r="CQ158" i="75" s="1"/>
  <c r="CL158" i="75"/>
  <c r="CH158" i="75"/>
  <c r="CI158" i="75" s="1"/>
  <c r="CA158" i="75"/>
  <c r="BS158" i="75"/>
  <c r="BR158" i="75"/>
  <c r="BK158" i="75"/>
  <c r="BC158" i="75"/>
  <c r="AY158" i="75"/>
  <c r="CL157" i="75"/>
  <c r="CM157" i="75" s="1"/>
  <c r="CH157" i="75"/>
  <c r="CB157" i="75"/>
  <c r="CA157" i="75"/>
  <c r="BR157" i="75"/>
  <c r="BG157" i="75"/>
  <c r="AY157" i="75"/>
  <c r="DA156" i="75"/>
  <c r="CV156" i="75"/>
  <c r="CL156" i="75"/>
  <c r="CM156" i="75" s="1"/>
  <c r="CA156" i="75"/>
  <c r="BS156" i="75"/>
  <c r="BR156" i="75"/>
  <c r="BC156" i="75"/>
  <c r="CP155" i="75"/>
  <c r="CQ155" i="75" s="1"/>
  <c r="CH155" i="75"/>
  <c r="CB155" i="75"/>
  <c r="CA155" i="75"/>
  <c r="BR155" i="75"/>
  <c r="BG155" i="75"/>
  <c r="CP154" i="75"/>
  <c r="CL154" i="75"/>
  <c r="CH154" i="75"/>
  <c r="CI154" i="75" s="1"/>
  <c r="BS154" i="75"/>
  <c r="BR154" i="75"/>
  <c r="BC154" i="75"/>
  <c r="DA153" i="75"/>
  <c r="CV153" i="75"/>
  <c r="CL153" i="75"/>
  <c r="CH153" i="75"/>
  <c r="CA153" i="75"/>
  <c r="CB153" i="75"/>
  <c r="CP152" i="75"/>
  <c r="CL152" i="75"/>
  <c r="BR152" i="75"/>
  <c r="BS152" i="75"/>
  <c r="AY152" i="75"/>
  <c r="CP151" i="75"/>
  <c r="CQ151" i="75" s="1"/>
  <c r="CH151" i="75"/>
  <c r="CB151" i="75"/>
  <c r="CA151" i="75"/>
  <c r="BR151" i="75"/>
  <c r="BC151" i="75"/>
  <c r="CV150" i="75"/>
  <c r="CP150" i="75"/>
  <c r="CQ150" i="75" s="1"/>
  <c r="CH150" i="75"/>
  <c r="BS150" i="75"/>
  <c r="BR150" i="75"/>
  <c r="BG150" i="75"/>
  <c r="CL149" i="75"/>
  <c r="CM149" i="75" s="1"/>
  <c r="CH149" i="75"/>
  <c r="CB149" i="75"/>
  <c r="CA149" i="75"/>
  <c r="BR149" i="75"/>
  <c r="AY149" i="75"/>
  <c r="CL148" i="75"/>
  <c r="CA148" i="75"/>
  <c r="BS148" i="75"/>
  <c r="BR148" i="75"/>
  <c r="BK148" i="75"/>
  <c r="CP147" i="75"/>
  <c r="CQ147" i="75" s="1"/>
  <c r="CB147" i="75"/>
  <c r="CA147" i="75"/>
  <c r="BR147" i="75"/>
  <c r="BG147" i="75"/>
  <c r="DA146" i="75"/>
  <c r="CP146" i="75"/>
  <c r="CL146" i="75"/>
  <c r="CH146" i="75"/>
  <c r="CI146" i="75" s="1"/>
  <c r="BR146" i="75"/>
  <c r="BS146" i="75"/>
  <c r="BK146" i="75"/>
  <c r="BC146" i="75"/>
  <c r="CL145" i="75"/>
  <c r="CH145" i="75"/>
  <c r="CI145" i="75" s="1"/>
  <c r="CB145" i="75"/>
  <c r="CA145" i="75"/>
  <c r="BG145" i="75"/>
  <c r="AY145" i="75"/>
  <c r="CP144" i="75"/>
  <c r="CL144" i="75"/>
  <c r="CM144" i="75" s="1"/>
  <c r="CA144" i="75"/>
  <c r="BR144" i="75"/>
  <c r="BS144" i="75"/>
  <c r="BC144" i="75"/>
  <c r="CP143" i="75"/>
  <c r="CH143" i="75"/>
  <c r="CB143" i="75"/>
  <c r="CA143" i="75"/>
  <c r="BK143" i="75"/>
  <c r="CV142" i="75"/>
  <c r="CP142" i="75"/>
  <c r="CH142" i="75"/>
  <c r="CI142" i="75" s="1"/>
  <c r="BS142" i="75"/>
  <c r="BR142" i="75"/>
  <c r="AY142" i="75"/>
  <c r="CL141" i="75"/>
  <c r="CH141" i="75"/>
  <c r="CI141" i="75" s="1"/>
  <c r="CB141" i="75"/>
  <c r="CA141" i="75"/>
  <c r="BR141" i="75"/>
  <c r="BK141" i="75"/>
  <c r="CP140" i="75"/>
  <c r="CL140" i="75"/>
  <c r="BS140" i="75"/>
  <c r="BR140" i="75"/>
  <c r="BO140" i="75"/>
  <c r="BC140" i="75"/>
  <c r="AY140" i="75"/>
  <c r="CP139" i="75"/>
  <c r="CH139" i="75"/>
  <c r="CA139" i="75"/>
  <c r="CB139" i="75"/>
  <c r="BR139" i="75"/>
  <c r="CP138" i="75"/>
  <c r="CL138" i="75"/>
  <c r="CH138" i="75"/>
  <c r="CI138" i="75" s="1"/>
  <c r="BR138" i="75"/>
  <c r="BS138" i="75"/>
  <c r="BK138" i="75"/>
  <c r="CV137" i="75"/>
  <c r="CL137" i="75"/>
  <c r="CH137" i="75"/>
  <c r="CB137" i="75"/>
  <c r="CA137" i="75"/>
  <c r="BR137" i="75"/>
  <c r="BK137" i="75"/>
  <c r="CL136" i="75"/>
  <c r="CM136" i="75" s="1"/>
  <c r="CA136" i="75"/>
  <c r="BS136" i="75"/>
  <c r="BR136" i="75"/>
  <c r="BK136" i="75"/>
  <c r="BC136" i="75"/>
  <c r="CP135" i="75"/>
  <c r="CQ135" i="75" s="1"/>
  <c r="CH135" i="75"/>
  <c r="CB135" i="75"/>
  <c r="CA135" i="75"/>
  <c r="CP134" i="75"/>
  <c r="CL134" i="75"/>
  <c r="CH134" i="75"/>
  <c r="CI134" i="75" s="1"/>
  <c r="CA134" i="75"/>
  <c r="BS134" i="75"/>
  <c r="BR134" i="75"/>
  <c r="BG134" i="75"/>
  <c r="CL133" i="75"/>
  <c r="CH133" i="75"/>
  <c r="CI133" i="75" s="1"/>
  <c r="CA133" i="75"/>
  <c r="CB133" i="75"/>
  <c r="BR133" i="75"/>
  <c r="CP132" i="75"/>
  <c r="CL132" i="75"/>
  <c r="BS132" i="75"/>
  <c r="BR132" i="75"/>
  <c r="BC132" i="75"/>
  <c r="DA131" i="75"/>
  <c r="CP131" i="75"/>
  <c r="CH131" i="75"/>
  <c r="CA131" i="75"/>
  <c r="CB131" i="75"/>
  <c r="BR131" i="75"/>
  <c r="BK131" i="75"/>
  <c r="CP130" i="75"/>
  <c r="CH130" i="75"/>
  <c r="BS130" i="75"/>
  <c r="BR130" i="75"/>
  <c r="DE129" i="75"/>
  <c r="CV129" i="75"/>
  <c r="CL129" i="75"/>
  <c r="CM129" i="75" s="1"/>
  <c r="CH129" i="75"/>
  <c r="CI129" i="75" s="1"/>
  <c r="CA129" i="75"/>
  <c r="CB129" i="75"/>
  <c r="BX129" i="75"/>
  <c r="BC129" i="75"/>
  <c r="CL128" i="75"/>
  <c r="CM128" i="75" s="1"/>
  <c r="CA128" i="75"/>
  <c r="BS128" i="75"/>
  <c r="BR128" i="75"/>
  <c r="CP127" i="75"/>
  <c r="CQ127" i="75" s="1"/>
  <c r="CH127" i="75"/>
  <c r="CB127" i="75"/>
  <c r="CA127" i="75"/>
  <c r="BC127" i="75"/>
  <c r="CP126" i="75"/>
  <c r="CL126" i="75"/>
  <c r="CH126" i="75"/>
  <c r="CI126" i="75" s="1"/>
  <c r="BS126" i="75"/>
  <c r="BR126" i="75"/>
  <c r="BC126" i="75"/>
  <c r="AY126" i="75"/>
  <c r="CL125" i="75"/>
  <c r="CM125" i="75" s="1"/>
  <c r="CH125" i="75"/>
  <c r="CI125" i="75" s="1"/>
  <c r="CA125" i="75"/>
  <c r="CB125" i="75"/>
  <c r="BR125" i="75"/>
  <c r="AY125" i="75"/>
  <c r="CP124" i="75"/>
  <c r="CL124" i="75"/>
  <c r="BS124" i="75"/>
  <c r="BR124" i="75"/>
  <c r="BK124" i="75"/>
  <c r="BC124" i="75"/>
  <c r="CP123" i="75"/>
  <c r="CH123" i="75"/>
  <c r="CB123" i="75"/>
  <c r="CA123" i="75"/>
  <c r="BX123" i="75"/>
  <c r="BC123" i="75"/>
  <c r="CP122" i="75"/>
  <c r="CQ122" i="75" s="1"/>
  <c r="CL122" i="75"/>
  <c r="CH122" i="75"/>
  <c r="BS122" i="75"/>
  <c r="BR122" i="75"/>
  <c r="BC122" i="75"/>
  <c r="CV121" i="75"/>
  <c r="CL121" i="75"/>
  <c r="CH121" i="75"/>
  <c r="CB121" i="75"/>
  <c r="CA121" i="75"/>
  <c r="BX121" i="75"/>
  <c r="BK121" i="75"/>
  <c r="CP120" i="75"/>
  <c r="CL120" i="75"/>
  <c r="CM120" i="75" s="1"/>
  <c r="CA120" i="75"/>
  <c r="BS120" i="75"/>
  <c r="BR120" i="75"/>
  <c r="DA119" i="75"/>
  <c r="CP119" i="75"/>
  <c r="CQ119" i="75" s="1"/>
  <c r="CH119" i="75"/>
  <c r="CA119" i="75"/>
  <c r="CB119" i="75"/>
  <c r="BX119" i="75"/>
  <c r="BR119" i="75"/>
  <c r="BG119" i="75"/>
  <c r="CP118" i="75"/>
  <c r="CH118" i="75"/>
  <c r="CI118" i="75" s="1"/>
  <c r="CA118" i="75"/>
  <c r="BS118" i="75"/>
  <c r="BR118" i="75"/>
  <c r="BO118" i="75"/>
  <c r="BK118" i="75"/>
  <c r="BC118" i="75"/>
  <c r="CL117" i="75"/>
  <c r="CM117" i="75" s="1"/>
  <c r="CH117" i="75"/>
  <c r="CI117" i="75" s="1"/>
  <c r="CA117" i="75"/>
  <c r="CB117" i="75"/>
  <c r="BC117" i="75"/>
  <c r="CP116" i="75"/>
  <c r="CL116" i="75"/>
  <c r="CM116" i="75" s="1"/>
  <c r="BR116" i="75"/>
  <c r="BS116" i="75"/>
  <c r="BG116" i="75"/>
  <c r="CP115" i="75"/>
  <c r="CH115" i="75"/>
  <c r="CA115" i="75"/>
  <c r="CB115" i="75"/>
  <c r="BR115" i="75"/>
  <c r="BT115" i="75" s="1"/>
  <c r="CP114" i="75"/>
  <c r="CL114" i="75"/>
  <c r="CH114" i="75"/>
  <c r="CA114" i="75"/>
  <c r="BS114" i="75"/>
  <c r="BR114" i="75"/>
  <c r="BK114" i="75"/>
  <c r="CL113" i="75"/>
  <c r="CH113" i="75"/>
  <c r="CI113" i="75" s="1"/>
  <c r="CB113" i="75"/>
  <c r="CA113" i="75"/>
  <c r="BR113" i="75"/>
  <c r="BG113" i="75"/>
  <c r="AY113" i="75"/>
  <c r="CP112" i="75"/>
  <c r="CL112" i="75"/>
  <c r="CA112" i="75"/>
  <c r="BS112" i="75"/>
  <c r="BR112" i="75"/>
  <c r="BC112" i="75"/>
  <c r="CV111" i="75"/>
  <c r="CP111" i="75"/>
  <c r="CH111" i="75"/>
  <c r="CB111" i="75"/>
  <c r="CA111" i="75"/>
  <c r="BX111" i="75"/>
  <c r="BG111" i="75"/>
  <c r="DK110" i="75"/>
  <c r="CV110" i="75"/>
  <c r="CP110" i="75"/>
  <c r="CL110" i="75"/>
  <c r="CH110" i="75"/>
  <c r="CA110" i="75"/>
  <c r="BS110" i="75"/>
  <c r="BR110" i="75"/>
  <c r="BG110" i="75"/>
  <c r="CL109" i="75"/>
  <c r="CH109" i="75"/>
  <c r="CB109" i="75"/>
  <c r="CA109" i="75"/>
  <c r="BR109" i="75"/>
  <c r="BK109" i="75"/>
  <c r="BC109" i="75"/>
  <c r="DE108" i="75"/>
  <c r="CP108" i="75"/>
  <c r="CL108" i="75"/>
  <c r="CA108" i="75"/>
  <c r="BS108" i="75"/>
  <c r="BR108" i="75"/>
  <c r="BK108" i="75"/>
  <c r="AY108" i="75"/>
  <c r="CP107" i="75"/>
  <c r="CQ107" i="75" s="1"/>
  <c r="CH107" i="75"/>
  <c r="CB107" i="75"/>
  <c r="CA107" i="75"/>
  <c r="BS107" i="75"/>
  <c r="BR107" i="75"/>
  <c r="BK107" i="75"/>
  <c r="BG107" i="75"/>
  <c r="CP106" i="75"/>
  <c r="CQ106" i="75" s="1"/>
  <c r="CL106" i="75"/>
  <c r="CH106" i="75"/>
  <c r="CA106" i="75"/>
  <c r="BS106" i="75"/>
  <c r="BR106" i="75"/>
  <c r="BC106" i="75"/>
  <c r="DA105" i="75"/>
  <c r="CL105" i="75"/>
  <c r="CH105" i="75"/>
  <c r="CI105" i="75" s="1"/>
  <c r="CA105" i="75"/>
  <c r="CB105" i="75"/>
  <c r="BR105" i="75"/>
  <c r="BT105" i="75" s="1"/>
  <c r="BG105" i="75"/>
  <c r="CP104" i="75"/>
  <c r="CL104" i="75"/>
  <c r="CA104" i="75"/>
  <c r="BR104" i="75"/>
  <c r="BS104" i="75"/>
  <c r="BK104" i="75"/>
  <c r="BC104" i="75"/>
  <c r="DK103" i="75"/>
  <c r="CP103" i="75"/>
  <c r="CH103" i="75"/>
  <c r="CB103" i="75"/>
  <c r="CA103" i="75"/>
  <c r="BK103" i="75"/>
  <c r="AY103" i="75"/>
  <c r="CV102" i="75"/>
  <c r="CP102" i="75"/>
  <c r="CL102" i="75"/>
  <c r="CA102" i="75"/>
  <c r="BS102" i="75"/>
  <c r="BR102" i="75"/>
  <c r="BO102" i="75"/>
  <c r="BG102" i="75"/>
  <c r="CL101" i="75"/>
  <c r="CH101" i="75"/>
  <c r="CB101" i="75"/>
  <c r="CA101" i="75"/>
  <c r="BX101" i="75"/>
  <c r="BK101" i="75"/>
  <c r="CP100" i="75"/>
  <c r="CL100" i="75"/>
  <c r="CA100" i="75"/>
  <c r="BS100" i="75"/>
  <c r="BR100" i="75"/>
  <c r="BC100" i="75"/>
  <c r="DA99" i="75"/>
  <c r="CP99" i="75"/>
  <c r="CL99" i="75"/>
  <c r="CM99" i="75" s="1"/>
  <c r="CH99" i="75"/>
  <c r="CB99" i="75"/>
  <c r="CA99" i="75"/>
  <c r="BR99" i="75"/>
  <c r="BG99" i="75"/>
  <c r="CP98" i="75"/>
  <c r="CL98" i="75"/>
  <c r="CA98" i="75"/>
  <c r="BS98" i="75"/>
  <c r="BR98" i="75"/>
  <c r="BK98" i="75"/>
  <c r="BC98" i="75"/>
  <c r="DK97" i="75"/>
  <c r="CV97" i="75"/>
  <c r="CP97" i="75"/>
  <c r="CL97" i="75"/>
  <c r="CM97" i="75" s="1"/>
  <c r="CH97" i="75"/>
  <c r="CI97" i="75" s="1"/>
  <c r="CA97" i="75"/>
  <c r="CB97" i="75"/>
  <c r="BR97" i="75"/>
  <c r="BG97" i="75"/>
  <c r="AY97" i="75"/>
  <c r="DA96" i="75"/>
  <c r="CP96" i="75"/>
  <c r="CL96" i="75"/>
  <c r="CA96" i="75"/>
  <c r="BS96" i="75"/>
  <c r="BR96" i="75"/>
  <c r="BK96" i="75"/>
  <c r="BC96" i="75"/>
  <c r="CP95" i="75"/>
  <c r="CH95" i="75"/>
  <c r="CA95" i="75"/>
  <c r="CB95" i="75"/>
  <c r="BR95" i="75"/>
  <c r="BK95" i="75"/>
  <c r="BC95" i="75"/>
  <c r="CP94" i="75"/>
  <c r="CL94" i="75"/>
  <c r="CA94" i="75"/>
  <c r="BS94" i="75"/>
  <c r="BR94" i="75"/>
  <c r="BG94" i="75"/>
  <c r="CL93" i="75"/>
  <c r="CH93" i="75"/>
  <c r="CI93" i="75" s="1"/>
  <c r="CB93" i="75"/>
  <c r="CA93" i="75"/>
  <c r="BX93" i="75"/>
  <c r="BR93" i="75"/>
  <c r="BG93" i="75"/>
  <c r="AY93" i="75"/>
  <c r="CP92" i="75"/>
  <c r="CL92" i="75"/>
  <c r="CM92" i="75" s="1"/>
  <c r="CA92" i="75"/>
  <c r="BS92" i="75"/>
  <c r="BR92" i="75"/>
  <c r="BK92" i="75"/>
  <c r="BC92" i="75"/>
  <c r="AY92" i="75"/>
  <c r="DA91" i="75"/>
  <c r="CP91" i="75"/>
  <c r="CQ91" i="75" s="1"/>
  <c r="CH91" i="75"/>
  <c r="CB91" i="75"/>
  <c r="CA91" i="75"/>
  <c r="BR91" i="75"/>
  <c r="BG91" i="75"/>
  <c r="CP90" i="75"/>
  <c r="CQ90" i="75" s="1"/>
  <c r="CL90" i="75"/>
  <c r="CA90" i="75"/>
  <c r="BS90" i="75"/>
  <c r="BR90" i="75"/>
  <c r="BC90" i="75"/>
  <c r="CL89" i="75"/>
  <c r="CM89" i="75" s="1"/>
  <c r="CH89" i="75"/>
  <c r="CA89" i="75"/>
  <c r="CB89" i="75"/>
  <c r="BX89" i="75"/>
  <c r="BR89" i="75"/>
  <c r="BG89" i="75"/>
  <c r="AY89" i="75"/>
  <c r="DA88" i="75"/>
  <c r="CP88" i="75"/>
  <c r="CL88" i="75"/>
  <c r="CM88" i="75" s="1"/>
  <c r="CA88" i="75"/>
  <c r="BS88" i="75"/>
  <c r="BR88" i="75"/>
  <c r="BK88" i="75"/>
  <c r="DE87" i="75"/>
  <c r="CP87" i="75"/>
  <c r="CH87" i="75"/>
  <c r="CB87" i="75"/>
  <c r="CA87" i="75"/>
  <c r="BR87" i="75"/>
  <c r="BG87" i="75"/>
  <c r="AY87" i="75"/>
  <c r="CP86" i="75"/>
  <c r="CL86" i="75"/>
  <c r="CA86" i="75"/>
  <c r="BR86" i="75"/>
  <c r="BS86" i="75"/>
  <c r="BK86" i="75"/>
  <c r="BC86" i="75"/>
  <c r="AY86" i="75"/>
  <c r="CL85" i="75"/>
  <c r="CH85" i="75"/>
  <c r="CB85" i="75"/>
  <c r="CA85" i="75"/>
  <c r="BX85" i="75"/>
  <c r="BR85" i="75"/>
  <c r="BG85" i="75"/>
  <c r="CP84" i="75"/>
  <c r="CL84" i="75"/>
  <c r="CM84" i="75" s="1"/>
  <c r="CA84" i="75"/>
  <c r="BS84" i="75"/>
  <c r="BR84" i="75"/>
  <c r="AY84" i="75"/>
  <c r="DE83" i="75"/>
  <c r="CP83" i="75"/>
  <c r="CQ83" i="75" s="1"/>
  <c r="CH83" i="75"/>
  <c r="CB83" i="75"/>
  <c r="CA83" i="75"/>
  <c r="BR83" i="75"/>
  <c r="BK83" i="75"/>
  <c r="DA82" i="75"/>
  <c r="CP82" i="75"/>
  <c r="CL82" i="75"/>
  <c r="CA82" i="75"/>
  <c r="BS82" i="75"/>
  <c r="BR82" i="75"/>
  <c r="BG82" i="75"/>
  <c r="AY82" i="75"/>
  <c r="CL81" i="75"/>
  <c r="CH81" i="75"/>
  <c r="CB81" i="75"/>
  <c r="CA81" i="75"/>
  <c r="BR81" i="75"/>
  <c r="BC81" i="75"/>
  <c r="AY81" i="75"/>
  <c r="DA80" i="75"/>
  <c r="CP80" i="75"/>
  <c r="CL80" i="75"/>
  <c r="CA80" i="75"/>
  <c r="BS80" i="75"/>
  <c r="BR80" i="75"/>
  <c r="AY80" i="75"/>
  <c r="CP79" i="75"/>
  <c r="CH79" i="75"/>
  <c r="CB79" i="75"/>
  <c r="CA79" i="75"/>
  <c r="BR79" i="75"/>
  <c r="BK79" i="75"/>
  <c r="BC79" i="75"/>
  <c r="CV78" i="75"/>
  <c r="CP78" i="75"/>
  <c r="CL78" i="75"/>
  <c r="CA78" i="75"/>
  <c r="BS78" i="75"/>
  <c r="BR78" i="75"/>
  <c r="BG78" i="75"/>
  <c r="AY78" i="75"/>
  <c r="CL77" i="75"/>
  <c r="CH77" i="75"/>
  <c r="CI77" i="75" s="1"/>
  <c r="CB77" i="75"/>
  <c r="CA77" i="75"/>
  <c r="BR77" i="75"/>
  <c r="BK77" i="75"/>
  <c r="BC77" i="75"/>
  <c r="DE76" i="75"/>
  <c r="CV76" i="75"/>
  <c r="CP76" i="75"/>
  <c r="CL76" i="75"/>
  <c r="CA76" i="75"/>
  <c r="BS76" i="75"/>
  <c r="BR76" i="75"/>
  <c r="BK76" i="75"/>
  <c r="BC76" i="75"/>
  <c r="AY76" i="75"/>
  <c r="CP75" i="75"/>
  <c r="CQ75" i="75" s="1"/>
  <c r="CL75" i="75"/>
  <c r="CM75" i="75" s="1"/>
  <c r="CH75" i="75"/>
  <c r="CB75" i="75"/>
  <c r="CA75" i="75"/>
  <c r="BR75" i="75"/>
  <c r="CP74" i="75"/>
  <c r="CQ74" i="75" s="1"/>
  <c r="CL74" i="75"/>
  <c r="BS74" i="75"/>
  <c r="BR74" i="75"/>
  <c r="BK74" i="75"/>
  <c r="CL73" i="75"/>
  <c r="CH73" i="75"/>
  <c r="CB73" i="75"/>
  <c r="CA73" i="75"/>
  <c r="BR73" i="75"/>
  <c r="BG73" i="75"/>
  <c r="DA72" i="75"/>
  <c r="CP72" i="75"/>
  <c r="CL72" i="75"/>
  <c r="CA72" i="75"/>
  <c r="BS72" i="75"/>
  <c r="BR72" i="75"/>
  <c r="BK72" i="75"/>
  <c r="BC72" i="75"/>
  <c r="AY72" i="75"/>
  <c r="CP71" i="75"/>
  <c r="CH71" i="75"/>
  <c r="CA71" i="75"/>
  <c r="CB71" i="75"/>
  <c r="BR71" i="75"/>
  <c r="BG71" i="75"/>
  <c r="AY71" i="75"/>
  <c r="CP70" i="75"/>
  <c r="CQ70" i="75" s="1"/>
  <c r="CL70" i="75"/>
  <c r="CH70" i="75"/>
  <c r="CI70" i="75" s="1"/>
  <c r="CA70" i="75"/>
  <c r="CB70" i="75"/>
  <c r="BS70" i="75"/>
  <c r="BR70" i="75"/>
  <c r="BK70" i="75"/>
  <c r="BC70" i="75"/>
  <c r="AY70" i="75"/>
  <c r="CP69" i="75"/>
  <c r="CQ69" i="75" s="1"/>
  <c r="CL69" i="75"/>
  <c r="CH69" i="75"/>
  <c r="CB69" i="75"/>
  <c r="CA69" i="75"/>
  <c r="BR69" i="75"/>
  <c r="BG69" i="75"/>
  <c r="AY69" i="75"/>
  <c r="CP68" i="75"/>
  <c r="CL68" i="75"/>
  <c r="CA68" i="75"/>
  <c r="BS68" i="75"/>
  <c r="BR68" i="75"/>
  <c r="BK68" i="75"/>
  <c r="BC68" i="75"/>
  <c r="AY68" i="75"/>
  <c r="CP67" i="75"/>
  <c r="CQ67" i="75" s="1"/>
  <c r="CH67" i="75"/>
  <c r="CB67" i="75"/>
  <c r="CA67" i="75"/>
  <c r="BX67" i="75"/>
  <c r="BR67" i="75"/>
  <c r="BG67" i="75"/>
  <c r="CP66" i="75"/>
  <c r="CQ66" i="75" s="1"/>
  <c r="CL66" i="75"/>
  <c r="CA66" i="75"/>
  <c r="BR66" i="75"/>
  <c r="BS66" i="75"/>
  <c r="BC66" i="75"/>
  <c r="DA65" i="75"/>
  <c r="CL65" i="75"/>
  <c r="CH65" i="75"/>
  <c r="CB65" i="75"/>
  <c r="CA65" i="75"/>
  <c r="BX65" i="75"/>
  <c r="BR65" i="75"/>
  <c r="BG65" i="75"/>
  <c r="AY65" i="75"/>
  <c r="CP64" i="75"/>
  <c r="CL64" i="75"/>
  <c r="CH64" i="75"/>
  <c r="CA64" i="75"/>
  <c r="CB64" i="75"/>
  <c r="BS64" i="75"/>
  <c r="BR64" i="75"/>
  <c r="BK64" i="75"/>
  <c r="BC64" i="75"/>
  <c r="AY64" i="75"/>
  <c r="DK63" i="75"/>
  <c r="CP63" i="75"/>
  <c r="CH63" i="75"/>
  <c r="CB63" i="75"/>
  <c r="CA63" i="75"/>
  <c r="BR63" i="75"/>
  <c r="BG63" i="75"/>
  <c r="AY63" i="75"/>
  <c r="CP62" i="75"/>
  <c r="CQ62" i="75" s="1"/>
  <c r="CL62" i="75"/>
  <c r="CH62" i="75"/>
  <c r="CA62" i="75"/>
  <c r="BS62" i="75"/>
  <c r="BR62" i="75"/>
  <c r="BC62" i="75"/>
  <c r="AY62" i="75"/>
  <c r="CL61" i="75"/>
  <c r="CM61" i="75" s="1"/>
  <c r="CH61" i="75"/>
  <c r="CA61" i="75"/>
  <c r="CB61" i="75"/>
  <c r="BX61" i="75"/>
  <c r="BR61" i="75"/>
  <c r="BG61" i="75"/>
  <c r="AY61" i="75"/>
  <c r="CP60" i="75"/>
  <c r="CL60" i="75"/>
  <c r="CB60" i="75"/>
  <c r="CA60" i="75"/>
  <c r="BS60" i="75"/>
  <c r="BR60" i="75"/>
  <c r="BO60" i="75"/>
  <c r="BK60" i="75"/>
  <c r="AY60" i="75"/>
  <c r="CP59" i="75"/>
  <c r="CH59" i="75"/>
  <c r="CB59" i="75"/>
  <c r="CA59" i="75"/>
  <c r="BR59" i="75"/>
  <c r="BG59" i="75"/>
  <c r="CP58" i="75"/>
  <c r="CL58" i="75"/>
  <c r="CB58" i="75"/>
  <c r="CA58" i="75"/>
  <c r="BS58" i="75"/>
  <c r="BR58" i="75"/>
  <c r="BK58" i="75"/>
  <c r="BC58" i="75"/>
  <c r="CV57" i="75"/>
  <c r="CP57" i="75"/>
  <c r="CQ57" i="75" s="1"/>
  <c r="CL57" i="75"/>
  <c r="CH57" i="75"/>
  <c r="CI57" i="75" s="1"/>
  <c r="CB57" i="75"/>
  <c r="CA57" i="75"/>
  <c r="BX57" i="75"/>
  <c r="BR57" i="75"/>
  <c r="BG57" i="75"/>
  <c r="AY57" i="75"/>
  <c r="CP56" i="75"/>
  <c r="CL56" i="75"/>
  <c r="CM56" i="75" s="1"/>
  <c r="CB56" i="75"/>
  <c r="CA56" i="75"/>
  <c r="BS56" i="75"/>
  <c r="BR56" i="75"/>
  <c r="BK56" i="75"/>
  <c r="BC56" i="75"/>
  <c r="AY56" i="75"/>
  <c r="CP55" i="75"/>
  <c r="CH55" i="75"/>
  <c r="CB55" i="75"/>
  <c r="CA55" i="75"/>
  <c r="BR55" i="75"/>
  <c r="BK55" i="75"/>
  <c r="BG55" i="75"/>
  <c r="AY55" i="75"/>
  <c r="CV54" i="75"/>
  <c r="CP54" i="75"/>
  <c r="CL54" i="75"/>
  <c r="CB54" i="75"/>
  <c r="CA54" i="75"/>
  <c r="BS54" i="75"/>
  <c r="BR54" i="75"/>
  <c r="BK54" i="75"/>
  <c r="BC54" i="75"/>
  <c r="AY54" i="75"/>
  <c r="CP53" i="75"/>
  <c r="CQ53" i="75" s="1"/>
  <c r="CL53" i="75"/>
  <c r="CM53" i="75" s="1"/>
  <c r="CH53" i="75"/>
  <c r="CB53" i="75"/>
  <c r="CA53" i="75"/>
  <c r="BX53" i="75"/>
  <c r="BR53" i="75"/>
  <c r="BG53" i="75"/>
  <c r="AY53" i="75"/>
  <c r="CP52" i="75"/>
  <c r="CL52" i="75"/>
  <c r="CA52" i="75"/>
  <c r="BS52" i="75"/>
  <c r="BR52" i="75"/>
  <c r="BK52" i="75"/>
  <c r="BC52" i="75"/>
  <c r="AY52" i="75"/>
  <c r="CP51" i="75"/>
  <c r="CH51" i="75"/>
  <c r="CB51" i="75"/>
  <c r="CA51" i="75"/>
  <c r="BX51" i="75"/>
  <c r="BR51" i="75"/>
  <c r="BG51" i="75"/>
  <c r="DK50" i="75"/>
  <c r="DA50" i="75"/>
  <c r="CP50" i="75"/>
  <c r="CL50" i="75"/>
  <c r="CH50" i="75"/>
  <c r="CI50" i="75" s="1"/>
  <c r="CA50" i="75"/>
  <c r="BS50" i="75"/>
  <c r="BR50" i="75"/>
  <c r="BK50" i="75"/>
  <c r="BC50" i="75"/>
  <c r="CP49" i="75"/>
  <c r="CL49" i="75"/>
  <c r="CM49" i="75" s="1"/>
  <c r="CH49" i="75"/>
  <c r="CA49" i="75"/>
  <c r="CB49" i="75"/>
  <c r="BR49" i="75"/>
  <c r="BG49" i="75"/>
  <c r="AY49" i="75"/>
  <c r="CP48" i="75"/>
  <c r="CL48" i="75"/>
  <c r="CA48" i="75"/>
  <c r="BS48" i="75"/>
  <c r="BR48" i="75"/>
  <c r="BK48" i="75"/>
  <c r="BC48" i="75"/>
  <c r="AY48" i="75"/>
  <c r="CV47" i="75"/>
  <c r="CP47" i="75"/>
  <c r="CH47" i="75"/>
  <c r="CB47" i="75"/>
  <c r="CA47" i="75"/>
  <c r="BX47" i="75"/>
  <c r="BR47" i="75"/>
  <c r="BG47" i="75"/>
  <c r="AY47" i="75"/>
  <c r="CP46" i="75"/>
  <c r="CQ46" i="75" s="1"/>
  <c r="CL46" i="75"/>
  <c r="CA46" i="75"/>
  <c r="BS46" i="75"/>
  <c r="BR46" i="75"/>
  <c r="BK46" i="75"/>
  <c r="BC46" i="75"/>
  <c r="AY46" i="75"/>
  <c r="DA45" i="75"/>
  <c r="CL45" i="75"/>
  <c r="CM45" i="75" s="1"/>
  <c r="CH45" i="75"/>
  <c r="CA45" i="75"/>
  <c r="CB45" i="75"/>
  <c r="BS45" i="75"/>
  <c r="BR45" i="75"/>
  <c r="BG45" i="75"/>
  <c r="AY45" i="75"/>
  <c r="CP44" i="75"/>
  <c r="CL44" i="75"/>
  <c r="CM44" i="75" s="1"/>
  <c r="CA44" i="75"/>
  <c r="BS44" i="75"/>
  <c r="BR44" i="75"/>
  <c r="BK44" i="75"/>
  <c r="BC44" i="75"/>
  <c r="AY44" i="75"/>
  <c r="CP43" i="75"/>
  <c r="CQ43" i="75" s="1"/>
  <c r="CH43" i="75"/>
  <c r="CI43" i="75" s="1"/>
  <c r="CB43" i="75"/>
  <c r="CA43" i="75"/>
  <c r="BX43" i="75"/>
  <c r="BR43" i="75"/>
  <c r="BG43" i="75"/>
  <c r="CP42" i="75"/>
  <c r="CL42" i="75"/>
  <c r="CA42" i="75"/>
  <c r="BS42" i="75"/>
  <c r="BR42" i="75"/>
  <c r="BK42" i="75"/>
  <c r="BC42" i="75"/>
  <c r="AY42" i="75"/>
  <c r="CL41" i="75"/>
  <c r="CH41" i="75"/>
  <c r="CI41" i="75" s="1"/>
  <c r="CA41" i="75"/>
  <c r="CB41" i="75"/>
  <c r="BR41" i="75"/>
  <c r="BG41" i="75"/>
  <c r="AY41" i="75"/>
  <c r="CP40" i="75"/>
  <c r="CL40" i="75"/>
  <c r="CH40" i="75"/>
  <c r="CA40" i="75"/>
  <c r="BR40" i="75"/>
  <c r="BS40" i="75"/>
  <c r="BK40" i="75"/>
  <c r="BC40" i="75"/>
  <c r="AY40" i="75"/>
  <c r="CP39" i="75"/>
  <c r="CL39" i="75"/>
  <c r="CH39" i="75"/>
  <c r="CB39" i="75"/>
  <c r="CA39" i="75"/>
  <c r="BX39" i="75"/>
  <c r="BR39" i="75"/>
  <c r="BG39" i="75"/>
  <c r="AY39" i="75"/>
  <c r="CP38" i="75"/>
  <c r="CL38" i="75"/>
  <c r="CA38" i="75"/>
  <c r="BS38" i="75"/>
  <c r="BR38" i="75"/>
  <c r="BK38" i="75"/>
  <c r="BC38" i="75"/>
  <c r="AY38" i="75"/>
  <c r="DK37" i="75"/>
  <c r="CP37" i="75"/>
  <c r="CL37" i="75"/>
  <c r="CH37" i="75"/>
  <c r="CI37" i="75" s="1"/>
  <c r="CB37" i="75"/>
  <c r="CA37" i="75"/>
  <c r="BX37" i="75"/>
  <c r="BS37" i="75"/>
  <c r="BR37" i="75"/>
  <c r="BG37" i="75"/>
  <c r="AY37" i="75"/>
  <c r="CV36" i="75"/>
  <c r="CP36" i="75"/>
  <c r="CL36" i="75"/>
  <c r="CH36" i="75"/>
  <c r="CA36" i="75"/>
  <c r="BS36" i="75"/>
  <c r="BR36" i="75"/>
  <c r="BK36" i="75"/>
  <c r="BC36" i="75"/>
  <c r="AY36" i="75"/>
  <c r="CP35" i="75"/>
  <c r="CH35" i="75"/>
  <c r="CB35" i="75"/>
  <c r="CA35" i="75"/>
  <c r="BX35" i="75"/>
  <c r="BR35" i="75"/>
  <c r="BG35" i="75"/>
  <c r="CV34" i="75"/>
  <c r="CP34" i="75"/>
  <c r="CQ34" i="75" s="1"/>
  <c r="CL34" i="75"/>
  <c r="CH34" i="75"/>
  <c r="CI34" i="75" s="1"/>
  <c r="CA34" i="75"/>
  <c r="BR34" i="75"/>
  <c r="BS34" i="75"/>
  <c r="BK34" i="75"/>
  <c r="BC34" i="75"/>
  <c r="DA33" i="75"/>
  <c r="CP33" i="75"/>
  <c r="CL33" i="75"/>
  <c r="CH33" i="75"/>
  <c r="CB33" i="75"/>
  <c r="CA33" i="75"/>
  <c r="BX33" i="75"/>
  <c r="BR33" i="75"/>
  <c r="BT33" i="75" s="1"/>
  <c r="BG33" i="75"/>
  <c r="AY33" i="75"/>
  <c r="CP32" i="75"/>
  <c r="CL32" i="75"/>
  <c r="CM32" i="75" s="1"/>
  <c r="CA32" i="75"/>
  <c r="CB32" i="75"/>
  <c r="BS32" i="75"/>
  <c r="BR32" i="75"/>
  <c r="BK32" i="75"/>
  <c r="BC32" i="75"/>
  <c r="AY32" i="75"/>
  <c r="CP31" i="75"/>
  <c r="CH31" i="75"/>
  <c r="CB31" i="75"/>
  <c r="CA31" i="75"/>
  <c r="BR31" i="75"/>
  <c r="BG31" i="75"/>
  <c r="AY31" i="75"/>
  <c r="CV30" i="75"/>
  <c r="CP30" i="75"/>
  <c r="CL30" i="75"/>
  <c r="CA30" i="75"/>
  <c r="BS30" i="75"/>
  <c r="BR30" i="75"/>
  <c r="BK30" i="75"/>
  <c r="BC30" i="75"/>
  <c r="AY30" i="75"/>
  <c r="CL29" i="75"/>
  <c r="CM29" i="75" s="1"/>
  <c r="CH29" i="75"/>
  <c r="CB29" i="75"/>
  <c r="CA29" i="75"/>
  <c r="BX29" i="75"/>
  <c r="BR29" i="75"/>
  <c r="BT29" i="75" s="1"/>
  <c r="BG29" i="75"/>
  <c r="AY29" i="75"/>
  <c r="CV28" i="75"/>
  <c r="CP28" i="75"/>
  <c r="CL28" i="75"/>
  <c r="CM28" i="75" s="1"/>
  <c r="CA28" i="75"/>
  <c r="BS28" i="75"/>
  <c r="BR28" i="75"/>
  <c r="BK28" i="75"/>
  <c r="BC28" i="75"/>
  <c r="AY28" i="75"/>
  <c r="CP27" i="75"/>
  <c r="CQ27" i="75" s="1"/>
  <c r="CH27" i="75"/>
  <c r="CA27" i="75"/>
  <c r="CB27" i="75"/>
  <c r="BR27" i="75"/>
  <c r="BG27" i="75"/>
  <c r="CP26" i="75"/>
  <c r="CQ26" i="75" s="1"/>
  <c r="CL26" i="75"/>
  <c r="CH26" i="75"/>
  <c r="CA26" i="75"/>
  <c r="CC26" i="75" s="1"/>
  <c r="BR26" i="75"/>
  <c r="BS26" i="75"/>
  <c r="BK26" i="75"/>
  <c r="BC26" i="75"/>
  <c r="AY26" i="75"/>
  <c r="DA25" i="75"/>
  <c r="CV25" i="75"/>
  <c r="CP25" i="75"/>
  <c r="CL25" i="75"/>
  <c r="CH25" i="75"/>
  <c r="CB25" i="75"/>
  <c r="CA25" i="75"/>
  <c r="BR25" i="75"/>
  <c r="BG25" i="75"/>
  <c r="AY25" i="75"/>
  <c r="CP24" i="75"/>
  <c r="CL24" i="75"/>
  <c r="CM24" i="75" s="1"/>
  <c r="CA24" i="75"/>
  <c r="BS24" i="75"/>
  <c r="BR24" i="75"/>
  <c r="BK24" i="75"/>
  <c r="BC24" i="75"/>
  <c r="AY24" i="75"/>
  <c r="CV23" i="75"/>
  <c r="CP23" i="75"/>
  <c r="CQ23" i="75" s="1"/>
  <c r="CL23" i="75"/>
  <c r="CH23" i="75"/>
  <c r="CB23" i="75"/>
  <c r="CA23" i="75"/>
  <c r="BX23" i="75"/>
  <c r="BR23" i="75"/>
  <c r="BK23" i="75"/>
  <c r="BG23" i="75"/>
  <c r="AY23" i="75"/>
  <c r="CP22" i="75"/>
  <c r="CQ22" i="75" s="1"/>
  <c r="CL22" i="75"/>
  <c r="CA22" i="75"/>
  <c r="BS22" i="75"/>
  <c r="BR22" i="75"/>
  <c r="BK22" i="75"/>
  <c r="BC22" i="75"/>
  <c r="AY22" i="75"/>
  <c r="CP21" i="75"/>
  <c r="CQ21" i="75" s="1"/>
  <c r="CL21" i="75"/>
  <c r="CH21" i="75"/>
  <c r="CB21" i="75"/>
  <c r="CA21" i="75"/>
  <c r="BX21" i="75"/>
  <c r="BR21" i="75"/>
  <c r="BG21" i="75"/>
  <c r="AY21" i="75"/>
  <c r="CP20" i="75"/>
  <c r="CL20" i="75"/>
  <c r="CA20" i="75"/>
  <c r="BS20" i="75"/>
  <c r="BR20" i="75"/>
  <c r="BO20" i="75"/>
  <c r="BK20" i="75"/>
  <c r="BC20" i="75"/>
  <c r="AY20" i="75"/>
  <c r="DA19" i="75"/>
  <c r="CP19" i="75"/>
  <c r="CH19" i="75"/>
  <c r="CA19" i="75"/>
  <c r="CB19" i="75"/>
  <c r="BX19" i="75"/>
  <c r="BR19" i="75"/>
  <c r="BG19" i="75"/>
  <c r="CP18" i="75"/>
  <c r="CQ18" i="75" s="1"/>
  <c r="CL18" i="75"/>
  <c r="CA18" i="75"/>
  <c r="BS18" i="75"/>
  <c r="BR18" i="75"/>
  <c r="BK18" i="75"/>
  <c r="BC18" i="75"/>
  <c r="DE17" i="75"/>
  <c r="CL17" i="75"/>
  <c r="CM17" i="75" s="1"/>
  <c r="CH17" i="75"/>
  <c r="CB17" i="75"/>
  <c r="CA17" i="75"/>
  <c r="BX17" i="75"/>
  <c r="BR17" i="75"/>
  <c r="BG17" i="75"/>
  <c r="AY17" i="75"/>
  <c r="DA16" i="75"/>
  <c r="CP16" i="75"/>
  <c r="CL16" i="75"/>
  <c r="CH16" i="75"/>
  <c r="CA16" i="75"/>
  <c r="BS16" i="75"/>
  <c r="BR16" i="75"/>
  <c r="BK16" i="75"/>
  <c r="BC16" i="75"/>
  <c r="AY16" i="75"/>
  <c r="CP15" i="75"/>
  <c r="CH15" i="75"/>
  <c r="CI15" i="75" s="1"/>
  <c r="CA15" i="75"/>
  <c r="CB15" i="75"/>
  <c r="BX15" i="75"/>
  <c r="BR15" i="75"/>
  <c r="BG15" i="75"/>
  <c r="AY15" i="75"/>
  <c r="CP14" i="75"/>
  <c r="CQ14" i="75" s="1"/>
  <c r="CL14" i="75"/>
  <c r="CA14" i="75"/>
  <c r="BS14" i="75"/>
  <c r="BR14" i="75"/>
  <c r="BK14" i="75"/>
  <c r="BC14" i="75"/>
  <c r="AY14" i="75"/>
  <c r="CL13" i="75"/>
  <c r="CH13" i="75"/>
  <c r="CB13" i="75"/>
  <c r="CA13" i="75"/>
  <c r="BX13" i="75"/>
  <c r="BR13" i="75"/>
  <c r="BG13" i="75"/>
  <c r="AY13" i="75"/>
  <c r="CP12" i="75"/>
  <c r="CL12" i="75"/>
  <c r="CM12" i="75" s="1"/>
  <c r="CA12" i="75"/>
  <c r="BS12" i="75"/>
  <c r="BR12" i="75"/>
  <c r="BK12" i="75"/>
  <c r="BC12" i="75"/>
  <c r="AY12" i="75"/>
  <c r="CP11" i="75"/>
  <c r="CH11" i="75"/>
  <c r="CB11" i="75"/>
  <c r="CA11" i="75"/>
  <c r="BX11" i="75"/>
  <c r="BS11" i="75"/>
  <c r="BR11" i="75"/>
  <c r="BG11" i="75"/>
  <c r="CP10" i="75"/>
  <c r="CL10" i="75"/>
  <c r="CA10" i="75"/>
  <c r="BS10" i="75"/>
  <c r="BR10" i="75"/>
  <c r="BO10" i="75"/>
  <c r="BK10" i="75"/>
  <c r="BC10" i="75"/>
  <c r="AY10" i="75"/>
  <c r="CV9" i="75"/>
  <c r="CL9" i="75"/>
  <c r="CM9" i="75" s="1"/>
  <c r="CH9" i="75"/>
  <c r="CI9" i="75" s="1"/>
  <c r="CB9" i="75"/>
  <c r="CA9" i="75"/>
  <c r="BX9" i="75"/>
  <c r="BR9" i="75"/>
  <c r="BG9" i="75"/>
  <c r="AY9" i="75"/>
  <c r="CP8" i="75"/>
  <c r="CL8" i="75"/>
  <c r="CM8" i="75" s="1"/>
  <c r="CH8" i="75"/>
  <c r="CA8" i="75"/>
  <c r="BS8" i="75"/>
  <c r="BR8" i="75"/>
  <c r="BK8" i="75"/>
  <c r="BC8" i="75"/>
  <c r="AY8" i="75"/>
  <c r="CP7" i="75"/>
  <c r="CH7" i="75"/>
  <c r="CB7" i="75"/>
  <c r="CA7" i="75"/>
  <c r="BX7" i="75"/>
  <c r="BR7" i="75"/>
  <c r="BG7" i="75"/>
  <c r="AY7" i="75"/>
  <c r="CP6" i="75"/>
  <c r="CL6" i="75"/>
  <c r="CM6" i="75" s="1"/>
  <c r="CA6" i="75"/>
  <c r="BS6" i="75"/>
  <c r="BR6" i="75"/>
  <c r="BK6" i="75"/>
  <c r="BG6" i="75"/>
  <c r="BC6" i="75"/>
  <c r="AY6" i="75"/>
  <c r="DA5" i="75"/>
  <c r="CL5" i="75"/>
  <c r="CH5" i="75"/>
  <c r="CI5" i="75" s="1"/>
  <c r="CB5" i="75"/>
  <c r="CA5" i="75"/>
  <c r="BX5" i="75"/>
  <c r="BR5" i="75"/>
  <c r="BG5" i="75"/>
  <c r="AY5" i="75"/>
  <c r="CP4" i="75"/>
  <c r="CL4" i="75"/>
  <c r="CM4" i="75" s="1"/>
  <c r="CB4" i="75"/>
  <c r="CA4" i="75"/>
  <c r="BS4" i="75"/>
  <c r="BR4" i="75"/>
  <c r="BK4" i="75"/>
  <c r="BC4" i="75"/>
  <c r="AY4" i="75"/>
  <c r="CP3" i="75"/>
  <c r="CQ3" i="75" s="1"/>
  <c r="CH3" i="75"/>
  <c r="CB3" i="75"/>
  <c r="CA3" i="75"/>
  <c r="BR3" i="75"/>
  <c r="BG3" i="75"/>
  <c r="BT53" i="75" l="1"/>
  <c r="BT109" i="75"/>
  <c r="CC40" i="75"/>
  <c r="CC114" i="75"/>
  <c r="CC182" i="75"/>
  <c r="BT161" i="75"/>
  <c r="CC162" i="75"/>
  <c r="BL66" i="75"/>
  <c r="N67" i="5" s="1"/>
  <c r="BT125" i="75"/>
  <c r="BT47" i="75"/>
  <c r="BU47" i="75" s="1"/>
  <c r="CC44" i="75"/>
  <c r="CC108" i="75"/>
  <c r="CD108" i="75" s="1"/>
  <c r="CC72" i="75"/>
  <c r="CD72" i="75" s="1"/>
  <c r="BT55" i="75"/>
  <c r="CC188" i="75"/>
  <c r="BT81" i="75"/>
  <c r="BU81" i="75" s="1"/>
  <c r="BL184" i="75"/>
  <c r="N185" i="5" s="1"/>
  <c r="BT65" i="75"/>
  <c r="BU65" i="75" s="1"/>
  <c r="BT95" i="75"/>
  <c r="CC12" i="75"/>
  <c r="BT141" i="75"/>
  <c r="BT99" i="75"/>
  <c r="BU99" i="75" s="1"/>
  <c r="CC38" i="75"/>
  <c r="BT17" i="75"/>
  <c r="BU17" i="75" s="1"/>
  <c r="CC158" i="75"/>
  <c r="BT165" i="75"/>
  <c r="CC66" i="75"/>
  <c r="BT85" i="75"/>
  <c r="BU85" i="75" s="1"/>
  <c r="CC120" i="75"/>
  <c r="CD120" i="75" s="1"/>
  <c r="CC22" i="75"/>
  <c r="BT181" i="75"/>
  <c r="CC134" i="75"/>
  <c r="CD134" i="75" s="1"/>
  <c r="BL127" i="75"/>
  <c r="N128" i="5" s="1"/>
  <c r="CC116" i="75"/>
  <c r="CC73" i="75"/>
  <c r="BL123" i="75"/>
  <c r="N124" i="5" s="1"/>
  <c r="BL190" i="75"/>
  <c r="N191" i="5" s="1"/>
  <c r="BL132" i="75"/>
  <c r="N133" i="5" s="1"/>
  <c r="BL181" i="75"/>
  <c r="N182" i="5" s="1"/>
  <c r="BL129" i="75"/>
  <c r="N130" i="5" s="1"/>
  <c r="BL168" i="75"/>
  <c r="N169" i="5" s="1"/>
  <c r="BL176" i="75"/>
  <c r="N177" i="5" s="1"/>
  <c r="BL112" i="75"/>
  <c r="N113" i="5" s="1"/>
  <c r="BL156" i="75"/>
  <c r="N157" i="5" s="1"/>
  <c r="BL161" i="75"/>
  <c r="N162" i="5" s="1"/>
  <c r="BL54" i="75"/>
  <c r="N55" i="5" s="1"/>
  <c r="BL56" i="75"/>
  <c r="N57" i="5" s="1"/>
  <c r="BT121" i="75"/>
  <c r="BU121" i="75" s="1"/>
  <c r="BT128" i="75"/>
  <c r="BL62" i="75"/>
  <c r="N63" i="5" s="1"/>
  <c r="BL117" i="75"/>
  <c r="N118" i="5" s="1"/>
  <c r="BL34" i="75"/>
  <c r="N35" i="5" s="1"/>
  <c r="BT44" i="75"/>
  <c r="BL124" i="75"/>
  <c r="N125" i="5" s="1"/>
  <c r="BT170" i="75"/>
  <c r="BL106" i="75"/>
  <c r="N107" i="5" s="1"/>
  <c r="CC141" i="75"/>
  <c r="BL144" i="75"/>
  <c r="N145" i="5" s="1"/>
  <c r="BL55" i="75"/>
  <c r="N56" i="5" s="1"/>
  <c r="BL65" i="75"/>
  <c r="N66" i="5" s="1"/>
  <c r="BL74" i="75"/>
  <c r="N75" i="5" s="1"/>
  <c r="BL78" i="75"/>
  <c r="N79" i="5" s="1"/>
  <c r="BL93" i="75"/>
  <c r="N94" i="5" s="1"/>
  <c r="BL114" i="75"/>
  <c r="N115" i="5" s="1"/>
  <c r="BL152" i="75"/>
  <c r="N153" i="5" s="1"/>
  <c r="BL165" i="75"/>
  <c r="N166" i="5" s="1"/>
  <c r="BL192" i="75"/>
  <c r="N193" i="5" s="1"/>
  <c r="BL4" i="75"/>
  <c r="N5" i="5" s="1"/>
  <c r="BL8" i="75"/>
  <c r="N9" i="5" s="1"/>
  <c r="BL12" i="75"/>
  <c r="N13" i="5" s="1"/>
  <c r="BL48" i="75"/>
  <c r="N49" i="5" s="1"/>
  <c r="BL92" i="75"/>
  <c r="N93" i="5" s="1"/>
  <c r="BL96" i="75"/>
  <c r="N97" i="5" s="1"/>
  <c r="BL136" i="75"/>
  <c r="N137" i="5" s="1"/>
  <c r="BL187" i="75"/>
  <c r="N188" i="5" s="1"/>
  <c r="BL36" i="75"/>
  <c r="N37" i="5" s="1"/>
  <c r="BT116" i="75"/>
  <c r="BL20" i="75"/>
  <c r="N21" i="5" s="1"/>
  <c r="BL90" i="75"/>
  <c r="N91" i="5" s="1"/>
  <c r="BL140" i="75"/>
  <c r="N141" i="5" s="1"/>
  <c r="BL151" i="75"/>
  <c r="N152" i="5" s="1"/>
  <c r="BL167" i="75"/>
  <c r="N168" i="5" s="1"/>
  <c r="CC187" i="75"/>
  <c r="BL130" i="75"/>
  <c r="N131" i="5" s="1"/>
  <c r="BL179" i="75"/>
  <c r="N180" i="5" s="1"/>
  <c r="BL18" i="75"/>
  <c r="N19" i="5" s="1"/>
  <c r="BL40" i="75"/>
  <c r="N41" i="5" s="1"/>
  <c r="BL79" i="75"/>
  <c r="N80" i="5" s="1"/>
  <c r="BL104" i="75"/>
  <c r="N105" i="5" s="1"/>
  <c r="BL164" i="75"/>
  <c r="N165" i="5" s="1"/>
  <c r="CC87" i="75"/>
  <c r="CC145" i="75"/>
  <c r="CC192" i="75"/>
  <c r="CD192" i="75" s="1"/>
  <c r="BT39" i="75"/>
  <c r="BU39" i="75" s="1"/>
  <c r="BT160" i="75"/>
  <c r="BT184" i="75"/>
  <c r="BT123" i="75"/>
  <c r="BU123" i="75" s="1"/>
  <c r="BT167" i="75"/>
  <c r="BU167" i="75" s="1"/>
  <c r="CC41" i="75"/>
  <c r="BT147" i="75"/>
  <c r="BT23" i="75"/>
  <c r="BT6" i="75"/>
  <c r="CC8" i="75"/>
  <c r="BT60" i="75"/>
  <c r="BU60" i="75" s="1"/>
  <c r="BT90" i="75"/>
  <c r="CC140" i="75"/>
  <c r="CC45" i="75"/>
  <c r="CC166" i="75"/>
  <c r="CD166" i="75" s="1"/>
  <c r="BT179" i="75"/>
  <c r="BT187" i="75"/>
  <c r="BL64" i="75"/>
  <c r="N65" i="5" s="1"/>
  <c r="BL72" i="75"/>
  <c r="N73" i="5" s="1"/>
  <c r="BL95" i="75"/>
  <c r="N96" i="5" s="1"/>
  <c r="BL98" i="75"/>
  <c r="N99" i="5" s="1"/>
  <c r="BL109" i="75"/>
  <c r="N110" i="5" s="1"/>
  <c r="BL122" i="75"/>
  <c r="N123" i="5" s="1"/>
  <c r="BL185" i="75"/>
  <c r="N186" i="5" s="1"/>
  <c r="BL21" i="75"/>
  <c r="N22" i="5" s="1"/>
  <c r="BL27" i="75"/>
  <c r="N28" i="5" s="1"/>
  <c r="BL43" i="75"/>
  <c r="N44" i="5" s="1"/>
  <c r="BL73" i="75"/>
  <c r="N74" i="5" s="1"/>
  <c r="BL110" i="75"/>
  <c r="N111" i="5" s="1"/>
  <c r="BL113" i="75"/>
  <c r="N114" i="5" s="1"/>
  <c r="BL116" i="75"/>
  <c r="N117" i="5" s="1"/>
  <c r="BL119" i="75"/>
  <c r="N120" i="5" s="1"/>
  <c r="BL128" i="75"/>
  <c r="N129" i="5" s="1"/>
  <c r="BL139" i="75"/>
  <c r="N140" i="5" s="1"/>
  <c r="BL142" i="75"/>
  <c r="N143" i="5" s="1"/>
  <c r="BL157" i="75"/>
  <c r="N158" i="5" s="1"/>
  <c r="BL174" i="75"/>
  <c r="N175" i="5" s="1"/>
  <c r="BL10" i="75"/>
  <c r="N11" i="5" s="1"/>
  <c r="BL14" i="75"/>
  <c r="N15" i="5" s="1"/>
  <c r="BL24" i="75"/>
  <c r="N25" i="5" s="1"/>
  <c r="BL44" i="75"/>
  <c r="N45" i="5" s="1"/>
  <c r="BL46" i="75"/>
  <c r="N47" i="5" s="1"/>
  <c r="BL70" i="75"/>
  <c r="N71" i="5" s="1"/>
  <c r="BL77" i="75"/>
  <c r="N78" i="5" s="1"/>
  <c r="BL81" i="75"/>
  <c r="N82" i="5" s="1"/>
  <c r="BL118" i="75"/>
  <c r="N119" i="5" s="1"/>
  <c r="BL146" i="75"/>
  <c r="N147" i="5" s="1"/>
  <c r="BL159" i="75"/>
  <c r="N160" i="5" s="1"/>
  <c r="BL178" i="75"/>
  <c r="N179" i="5" s="1"/>
  <c r="BL186" i="75"/>
  <c r="N187" i="5" s="1"/>
  <c r="BL5" i="75"/>
  <c r="N6" i="5" s="1"/>
  <c r="BL11" i="75"/>
  <c r="N12" i="5" s="1"/>
  <c r="BL33" i="75"/>
  <c r="N34" i="5" s="1"/>
  <c r="BL49" i="75"/>
  <c r="N50" i="5" s="1"/>
  <c r="BL60" i="75"/>
  <c r="N61" i="5" s="1"/>
  <c r="BL69" i="75"/>
  <c r="N70" i="5" s="1"/>
  <c r="BL88" i="75"/>
  <c r="N89" i="5" s="1"/>
  <c r="BL103" i="75"/>
  <c r="N104" i="5" s="1"/>
  <c r="BL131" i="75"/>
  <c r="N132" i="5" s="1"/>
  <c r="BL145" i="75"/>
  <c r="N146" i="5" s="1"/>
  <c r="BL149" i="75"/>
  <c r="N150" i="5" s="1"/>
  <c r="BL171" i="75"/>
  <c r="N172" i="5" s="1"/>
  <c r="BL177" i="75"/>
  <c r="N178" i="5" s="1"/>
  <c r="BL180" i="75"/>
  <c r="N181" i="5" s="1"/>
  <c r="BL189" i="75"/>
  <c r="N190" i="5" s="1"/>
  <c r="BL17" i="75"/>
  <c r="N18" i="5" s="1"/>
  <c r="BL6" i="75"/>
  <c r="N7" i="5" s="1"/>
  <c r="BL42" i="75"/>
  <c r="N43" i="5" s="1"/>
  <c r="BL68" i="75"/>
  <c r="N69" i="5" s="1"/>
  <c r="BL7" i="75"/>
  <c r="N8" i="5" s="1"/>
  <c r="BL23" i="75"/>
  <c r="N24" i="5" s="1"/>
  <c r="BL29" i="75"/>
  <c r="N30" i="5" s="1"/>
  <c r="BL45" i="75"/>
  <c r="N46" i="5" s="1"/>
  <c r="BL61" i="75"/>
  <c r="N62" i="5" s="1"/>
  <c r="BL82" i="75"/>
  <c r="N83" i="5" s="1"/>
  <c r="BL85" i="75"/>
  <c r="N86" i="5" s="1"/>
  <c r="BL89" i="75"/>
  <c r="N90" i="5" s="1"/>
  <c r="BL97" i="75"/>
  <c r="N98" i="5" s="1"/>
  <c r="BL108" i="75"/>
  <c r="N109" i="5" s="1"/>
  <c r="BL111" i="75"/>
  <c r="N112" i="5" s="1"/>
  <c r="BL120" i="75"/>
  <c r="N121" i="5" s="1"/>
  <c r="BL134" i="75"/>
  <c r="N135" i="5" s="1"/>
  <c r="BL155" i="75"/>
  <c r="N156" i="5" s="1"/>
  <c r="BL162" i="75"/>
  <c r="N163" i="5" s="1"/>
  <c r="BL183" i="75"/>
  <c r="N184" i="5" s="1"/>
  <c r="BL28" i="75"/>
  <c r="N29" i="5" s="1"/>
  <c r="BL32" i="75"/>
  <c r="N33" i="5" s="1"/>
  <c r="BL86" i="75"/>
  <c r="N87" i="5" s="1"/>
  <c r="BL172" i="75"/>
  <c r="N173" i="5" s="1"/>
  <c r="BL173" i="75"/>
  <c r="N174" i="5" s="1"/>
  <c r="BL13" i="75"/>
  <c r="N14" i="5" s="1"/>
  <c r="BL35" i="75"/>
  <c r="N36" i="5" s="1"/>
  <c r="BL51" i="75"/>
  <c r="N52" i="5" s="1"/>
  <c r="BL57" i="75"/>
  <c r="N58" i="5" s="1"/>
  <c r="BL71" i="75"/>
  <c r="N72" i="5" s="1"/>
  <c r="BL75" i="75"/>
  <c r="N76" i="5" s="1"/>
  <c r="BL101" i="75"/>
  <c r="N102" i="5" s="1"/>
  <c r="BL115" i="75"/>
  <c r="N116" i="5" s="1"/>
  <c r="BL137" i="75"/>
  <c r="N138" i="5" s="1"/>
  <c r="BL143" i="75"/>
  <c r="N144" i="5" s="1"/>
  <c r="BL147" i="75"/>
  <c r="N148" i="5" s="1"/>
  <c r="BL175" i="75"/>
  <c r="N176" i="5" s="1"/>
  <c r="BL30" i="75"/>
  <c r="N31" i="5" s="1"/>
  <c r="BL76" i="75"/>
  <c r="N77" i="5" s="1"/>
  <c r="BL154" i="75"/>
  <c r="N155" i="5" s="1"/>
  <c r="BL19" i="75"/>
  <c r="N20" i="5" s="1"/>
  <c r="BL25" i="75"/>
  <c r="N26" i="5" s="1"/>
  <c r="BL41" i="75"/>
  <c r="N42" i="5" s="1"/>
  <c r="BL83" i="75"/>
  <c r="N84" i="5" s="1"/>
  <c r="BL94" i="75"/>
  <c r="N95" i="5" s="1"/>
  <c r="BL150" i="75"/>
  <c r="N151" i="5" s="1"/>
  <c r="BL163" i="75"/>
  <c r="N164" i="5" s="1"/>
  <c r="BL169" i="75"/>
  <c r="N170" i="5" s="1"/>
  <c r="BL107" i="75"/>
  <c r="N108" i="5" s="1"/>
  <c r="BL22" i="75"/>
  <c r="N23" i="5" s="1"/>
  <c r="BL50" i="75"/>
  <c r="N51" i="5" s="1"/>
  <c r="BL52" i="75"/>
  <c r="N53" i="5" s="1"/>
  <c r="BL58" i="75"/>
  <c r="N59" i="5" s="1"/>
  <c r="BL100" i="75"/>
  <c r="N101" i="5" s="1"/>
  <c r="BL158" i="75"/>
  <c r="N159" i="5" s="1"/>
  <c r="BL3" i="75"/>
  <c r="N4" i="5" s="1"/>
  <c r="BL9" i="75"/>
  <c r="N10" i="5" s="1"/>
  <c r="BL31" i="75"/>
  <c r="N32" i="5" s="1"/>
  <c r="BL47" i="75"/>
  <c r="N48" i="5" s="1"/>
  <c r="BL67" i="75"/>
  <c r="N68" i="5" s="1"/>
  <c r="BL80" i="75"/>
  <c r="N81" i="5" s="1"/>
  <c r="BL87" i="75"/>
  <c r="N88" i="5" s="1"/>
  <c r="BL99" i="75"/>
  <c r="N100" i="5" s="1"/>
  <c r="BL105" i="75"/>
  <c r="N106" i="5" s="1"/>
  <c r="BL135" i="75"/>
  <c r="N136" i="5" s="1"/>
  <c r="BL138" i="75"/>
  <c r="N139" i="5" s="1"/>
  <c r="BL141" i="75"/>
  <c r="N142" i="5" s="1"/>
  <c r="BL153" i="75"/>
  <c r="N154" i="5" s="1"/>
  <c r="BL160" i="75"/>
  <c r="N161" i="5" s="1"/>
  <c r="BL166" i="75"/>
  <c r="N167" i="5" s="1"/>
  <c r="BL188" i="75"/>
  <c r="N189" i="5" s="1"/>
  <c r="BL193" i="75"/>
  <c r="N194" i="5" s="1"/>
  <c r="BL39" i="75"/>
  <c r="N40" i="5" s="1"/>
  <c r="BL16" i="75"/>
  <c r="N17" i="5" s="1"/>
  <c r="BL26" i="75"/>
  <c r="N27" i="5" s="1"/>
  <c r="BL38" i="75"/>
  <c r="N39" i="5" s="1"/>
  <c r="BL126" i="75"/>
  <c r="N127" i="5" s="1"/>
  <c r="BL15" i="75"/>
  <c r="N16" i="5" s="1"/>
  <c r="BL37" i="75"/>
  <c r="N38" i="5" s="1"/>
  <c r="BL53" i="75"/>
  <c r="N54" i="5" s="1"/>
  <c r="BL59" i="75"/>
  <c r="N60" i="5" s="1"/>
  <c r="BL63" i="75"/>
  <c r="N64" i="5" s="1"/>
  <c r="BL84" i="75"/>
  <c r="N85" i="5" s="1"/>
  <c r="BL91" i="75"/>
  <c r="N92" i="5" s="1"/>
  <c r="BL102" i="75"/>
  <c r="N103" i="5" s="1"/>
  <c r="BL121" i="75"/>
  <c r="N122" i="5" s="1"/>
  <c r="BL125" i="75"/>
  <c r="N126" i="5" s="1"/>
  <c r="BL133" i="75"/>
  <c r="N134" i="5" s="1"/>
  <c r="BL148" i="75"/>
  <c r="N149" i="5" s="1"/>
  <c r="BL170" i="75"/>
  <c r="N171" i="5" s="1"/>
  <c r="BL182" i="75"/>
  <c r="N183" i="5" s="1"/>
  <c r="BL191" i="75"/>
  <c r="N192" i="5" s="1"/>
  <c r="BT78" i="75"/>
  <c r="BT102" i="75"/>
  <c r="BU102" i="75" s="1"/>
  <c r="BT139" i="75"/>
  <c r="CC11" i="75"/>
  <c r="CD11" i="75" s="1"/>
  <c r="BT36" i="75"/>
  <c r="BU36" i="75" s="1"/>
  <c r="CC51" i="75"/>
  <c r="CD51" i="75" s="1"/>
  <c r="BT64" i="75"/>
  <c r="CC48" i="75"/>
  <c r="CD48" i="75" s="1"/>
  <c r="BT26" i="75"/>
  <c r="BU26" i="75" s="1"/>
  <c r="BT25" i="75"/>
  <c r="BU25" i="75" s="1"/>
  <c r="CC79" i="75"/>
  <c r="CC93" i="75"/>
  <c r="CD93" i="75" s="1"/>
  <c r="CC103" i="75"/>
  <c r="CC115" i="75"/>
  <c r="CC127" i="75"/>
  <c r="CC165" i="75"/>
  <c r="CD165" i="75" s="1"/>
  <c r="BT166" i="75"/>
  <c r="BT61" i="75"/>
  <c r="BU61" i="75" s="1"/>
  <c r="DK127" i="75"/>
  <c r="CC77" i="75"/>
  <c r="CC169" i="75"/>
  <c r="CC125" i="75"/>
  <c r="CC4" i="75"/>
  <c r="CD4" i="75" s="1"/>
  <c r="CC64" i="75"/>
  <c r="BT27" i="75"/>
  <c r="BU27" i="75" s="1"/>
  <c r="BT86" i="75"/>
  <c r="BT11" i="75"/>
  <c r="BU11" i="75" s="1"/>
  <c r="BT37" i="75"/>
  <c r="BT58" i="75"/>
  <c r="BT63" i="75"/>
  <c r="BU63" i="75" s="1"/>
  <c r="BT80" i="75"/>
  <c r="BT100" i="75"/>
  <c r="BT130" i="75"/>
  <c r="BT168" i="75"/>
  <c r="BT18" i="75"/>
  <c r="BT20" i="75"/>
  <c r="BU20" i="75" s="1"/>
  <c r="BT48" i="75"/>
  <c r="BT106" i="75"/>
  <c r="BU106" i="75" s="1"/>
  <c r="BT132" i="75"/>
  <c r="BT4" i="75"/>
  <c r="BT76" i="75"/>
  <c r="BT96" i="75"/>
  <c r="CV119" i="75"/>
  <c r="DB119" i="75" s="1"/>
  <c r="P120" i="5" s="1"/>
  <c r="CV151" i="75"/>
  <c r="DK91" i="75"/>
  <c r="BO4" i="75"/>
  <c r="BO6" i="75"/>
  <c r="BU6" i="75" s="1"/>
  <c r="BO8" i="75"/>
  <c r="BO12" i="75"/>
  <c r="BO14" i="75"/>
  <c r="BO16" i="75"/>
  <c r="BO18" i="75"/>
  <c r="BO24" i="75"/>
  <c r="BO28" i="75"/>
  <c r="BO32" i="75"/>
  <c r="BO34" i="75"/>
  <c r="CV180" i="75"/>
  <c r="CV188" i="75"/>
  <c r="DB188" i="75" s="1"/>
  <c r="P189" i="5" s="1"/>
  <c r="BO38" i="75"/>
  <c r="BO46" i="75"/>
  <c r="BO48" i="75"/>
  <c r="BO52" i="75"/>
  <c r="BO54" i="75"/>
  <c r="BO58" i="75"/>
  <c r="BO64" i="75"/>
  <c r="BO68" i="75"/>
  <c r="BO74" i="75"/>
  <c r="BO76" i="75"/>
  <c r="BO82" i="75"/>
  <c r="BO86" i="75"/>
  <c r="BO94" i="75"/>
  <c r="BO100" i="75"/>
  <c r="BO128" i="75"/>
  <c r="BO162" i="75"/>
  <c r="BO180" i="75"/>
  <c r="BX91" i="75"/>
  <c r="BX113" i="75"/>
  <c r="BX137" i="75"/>
  <c r="BX141" i="75"/>
  <c r="BX145" i="75"/>
  <c r="BX149" i="75"/>
  <c r="BX151" i="75"/>
  <c r="BX153" i="75"/>
  <c r="BX183" i="75"/>
  <c r="BX185" i="75"/>
  <c r="BX189" i="75"/>
  <c r="CI27" i="75"/>
  <c r="CM18" i="75"/>
  <c r="CM182" i="75"/>
  <c r="CI155" i="75"/>
  <c r="CM3" i="75"/>
  <c r="CM19" i="75"/>
  <c r="CM27" i="75"/>
  <c r="CM35" i="75"/>
  <c r="CQ45" i="75"/>
  <c r="CM67" i="75"/>
  <c r="CQ77" i="75"/>
  <c r="CM79" i="75"/>
  <c r="CM83" i="75"/>
  <c r="CQ85" i="75"/>
  <c r="CQ89" i="75"/>
  <c r="CM91" i="75"/>
  <c r="CM103" i="75"/>
  <c r="CM107" i="75"/>
  <c r="CQ113" i="75"/>
  <c r="CQ125" i="75"/>
  <c r="CM127" i="75"/>
  <c r="CQ129" i="75"/>
  <c r="CQ133" i="75"/>
  <c r="CM135" i="75"/>
  <c r="CQ149" i="75"/>
  <c r="CM151" i="75"/>
  <c r="CQ157" i="75"/>
  <c r="CQ161" i="75"/>
  <c r="CM171" i="75"/>
  <c r="CM179" i="75"/>
  <c r="CM183" i="75"/>
  <c r="CQ185" i="75"/>
  <c r="CM187" i="75"/>
  <c r="CM191" i="75"/>
  <c r="CV12" i="75"/>
  <c r="CV31" i="75"/>
  <c r="CV68" i="75"/>
  <c r="CV100" i="75"/>
  <c r="CV108" i="75"/>
  <c r="CV124" i="75"/>
  <c r="CV148" i="75"/>
  <c r="CV172" i="75"/>
  <c r="CQ116" i="75"/>
  <c r="BO109" i="75"/>
  <c r="BU109" i="75" s="1"/>
  <c r="BO115" i="75"/>
  <c r="BU115" i="75" s="1"/>
  <c r="BO135" i="75"/>
  <c r="BO143" i="75"/>
  <c r="BO161" i="75"/>
  <c r="BU161" i="75" s="1"/>
  <c r="BO179" i="75"/>
  <c r="BO193" i="75"/>
  <c r="BX122" i="75"/>
  <c r="BX132" i="75"/>
  <c r="BX138" i="75"/>
  <c r="BX140" i="75"/>
  <c r="BX146" i="75"/>
  <c r="BX162" i="75"/>
  <c r="CD162" i="75" s="1"/>
  <c r="BX164" i="75"/>
  <c r="BX184" i="75"/>
  <c r="CM118" i="75"/>
  <c r="CQ128" i="75"/>
  <c r="CQ136" i="75"/>
  <c r="CM142" i="75"/>
  <c r="CM150" i="75"/>
  <c r="CM82" i="75"/>
  <c r="CM138" i="75"/>
  <c r="CQ48" i="75"/>
  <c r="BT113" i="75"/>
  <c r="BU113" i="75" s="1"/>
  <c r="CC96" i="75"/>
  <c r="CQ12" i="75"/>
  <c r="CQ192" i="75"/>
  <c r="CM14" i="75"/>
  <c r="CM54" i="75"/>
  <c r="CM62" i="75"/>
  <c r="CQ88" i="75"/>
  <c r="CQ92" i="75"/>
  <c r="CI115" i="75"/>
  <c r="CM178" i="75"/>
  <c r="CM186" i="75"/>
  <c r="CQ64" i="75"/>
  <c r="CM26" i="75"/>
  <c r="BU29" i="75"/>
  <c r="CQ8" i="75"/>
  <c r="CQ16" i="75"/>
  <c r="BU55" i="75"/>
  <c r="CQ96" i="75"/>
  <c r="CQ160" i="75"/>
  <c r="CQ32" i="75"/>
  <c r="CM98" i="75"/>
  <c r="CM110" i="75"/>
  <c r="CM158" i="75"/>
  <c r="CM74" i="75"/>
  <c r="CM174" i="75"/>
  <c r="CM30" i="75"/>
  <c r="CQ4" i="75"/>
  <c r="CQ24" i="75"/>
  <c r="CM38" i="75"/>
  <c r="CQ60" i="75"/>
  <c r="CM66" i="75"/>
  <c r="BX190" i="75"/>
  <c r="CM190" i="75"/>
  <c r="CV74" i="75"/>
  <c r="CV114" i="75"/>
  <c r="CV122" i="75"/>
  <c r="CV154" i="75"/>
  <c r="CV170" i="75"/>
  <c r="CV178" i="75"/>
  <c r="BO84" i="75"/>
  <c r="BO90" i="75"/>
  <c r="BO120" i="75"/>
  <c r="BO122" i="75"/>
  <c r="BO130" i="75"/>
  <c r="BO132" i="75"/>
  <c r="BO136" i="75"/>
  <c r="BO150" i="75"/>
  <c r="BO152" i="75"/>
  <c r="BO154" i="75"/>
  <c r="BO158" i="75"/>
  <c r="BO160" i="75"/>
  <c r="BO166" i="75"/>
  <c r="BO170" i="75"/>
  <c r="BO172" i="75"/>
  <c r="BO176" i="75"/>
  <c r="BO184" i="75"/>
  <c r="BO186" i="75"/>
  <c r="BO188" i="75"/>
  <c r="BO190" i="75"/>
  <c r="BO192" i="75"/>
  <c r="CQ56" i="75"/>
  <c r="DK107" i="75"/>
  <c r="BT180" i="75"/>
  <c r="CI6" i="75"/>
  <c r="CI10" i="75"/>
  <c r="CI18" i="75"/>
  <c r="CI42" i="75"/>
  <c r="CI58" i="75"/>
  <c r="CI66" i="75"/>
  <c r="CI74" i="75"/>
  <c r="CI86" i="75"/>
  <c r="CI102" i="75"/>
  <c r="CI8" i="75"/>
  <c r="CI16" i="75"/>
  <c r="CI64" i="75"/>
  <c r="CI7" i="75"/>
  <c r="CI88" i="75"/>
  <c r="CI100" i="75"/>
  <c r="CI116" i="75"/>
  <c r="CI124" i="75"/>
  <c r="CI132" i="75"/>
  <c r="CI144" i="75"/>
  <c r="CI168" i="75"/>
  <c r="CI67" i="75"/>
  <c r="CI87" i="75"/>
  <c r="CI179" i="75"/>
  <c r="CI147" i="75"/>
  <c r="CI23" i="75"/>
  <c r="CI95" i="75"/>
  <c r="CI12" i="75"/>
  <c r="CI24" i="75"/>
  <c r="CI44" i="75"/>
  <c r="CI48" i="75"/>
  <c r="CI52" i="75"/>
  <c r="CI103" i="75"/>
  <c r="CI175" i="75"/>
  <c r="CI183" i="75"/>
  <c r="CI191" i="75"/>
  <c r="CI31" i="75"/>
  <c r="CI75" i="75"/>
  <c r="CI123" i="75"/>
  <c r="CI131" i="75"/>
  <c r="CI171" i="75"/>
  <c r="CI3" i="75"/>
  <c r="DB5" i="75"/>
  <c r="P6" i="5" s="1"/>
  <c r="CC9" i="75"/>
  <c r="CD9" i="75" s="1"/>
  <c r="BT68" i="75"/>
  <c r="BT155" i="75"/>
  <c r="CC69" i="75"/>
  <c r="BT152" i="75"/>
  <c r="DK154" i="75"/>
  <c r="DK170" i="75"/>
  <c r="BT21" i="75"/>
  <c r="BU21" i="75" s="1"/>
  <c r="BT32" i="75"/>
  <c r="BT34" i="75"/>
  <c r="CC54" i="75"/>
  <c r="CD54" i="75" s="1"/>
  <c r="BT71" i="75"/>
  <c r="BU71" i="75" s="1"/>
  <c r="BT79" i="75"/>
  <c r="BU79" i="75" s="1"/>
  <c r="BT111" i="75"/>
  <c r="BU111" i="75" s="1"/>
  <c r="BT127" i="75"/>
  <c r="BT145" i="75"/>
  <c r="BT153" i="75"/>
  <c r="BU153" i="75" s="1"/>
  <c r="BT159" i="75"/>
  <c r="BT171" i="75"/>
  <c r="BT175" i="75"/>
  <c r="BU175" i="75" s="1"/>
  <c r="BT185" i="75"/>
  <c r="BU185" i="75" s="1"/>
  <c r="BT193" i="75"/>
  <c r="CC154" i="75"/>
  <c r="CC190" i="75"/>
  <c r="BT10" i="75"/>
  <c r="BU10" i="75" s="1"/>
  <c r="BT24" i="75"/>
  <c r="BT40" i="75"/>
  <c r="BT84" i="75"/>
  <c r="CC164" i="75"/>
  <c r="BT9" i="75"/>
  <c r="BT22" i="75"/>
  <c r="BT28" i="75"/>
  <c r="BT38" i="75"/>
  <c r="BT41" i="75"/>
  <c r="BU41" i="75" s="1"/>
  <c r="CC56" i="75"/>
  <c r="BT82" i="75"/>
  <c r="DB110" i="75"/>
  <c r="P111" i="5" s="1"/>
  <c r="CC119" i="75"/>
  <c r="CD119" i="75" s="1"/>
  <c r="BT3" i="75"/>
  <c r="BU3" i="75" s="1"/>
  <c r="BT7" i="75"/>
  <c r="CC10" i="75"/>
  <c r="CD10" i="75" s="1"/>
  <c r="BT15" i="75"/>
  <c r="BU15" i="75" s="1"/>
  <c r="CC30" i="75"/>
  <c r="BT54" i="75"/>
  <c r="BT74" i="75"/>
  <c r="BT146" i="75"/>
  <c r="CC31" i="75"/>
  <c r="BT42" i="75"/>
  <c r="BT52" i="75"/>
  <c r="BT62" i="75"/>
  <c r="CC78" i="75"/>
  <c r="CD78" i="75" s="1"/>
  <c r="CC82" i="75"/>
  <c r="BT98" i="75"/>
  <c r="BU98" i="75" s="1"/>
  <c r="BT104" i="75"/>
  <c r="CC112" i="75"/>
  <c r="CD112" i="75" s="1"/>
  <c r="DB99" i="75"/>
  <c r="P100" i="5" s="1"/>
  <c r="BT108" i="75"/>
  <c r="BU108" i="75" s="1"/>
  <c r="CC111" i="75"/>
  <c r="CD111" i="75" s="1"/>
  <c r="BT162" i="75"/>
  <c r="CM180" i="75"/>
  <c r="BT150" i="75"/>
  <c r="BO127" i="75"/>
  <c r="BO139" i="75"/>
  <c r="BO159" i="75"/>
  <c r="BO165" i="75"/>
  <c r="BO169" i="75"/>
  <c r="BO171" i="75"/>
  <c r="BO187" i="75"/>
  <c r="BO191" i="75"/>
  <c r="CM147" i="75"/>
  <c r="CI152" i="75"/>
  <c r="CC157" i="75"/>
  <c r="BT158" i="75"/>
  <c r="CC159" i="75"/>
  <c r="CC161" i="75"/>
  <c r="CD161" i="75" s="1"/>
  <c r="BT118" i="75"/>
  <c r="BU118" i="75" s="1"/>
  <c r="BT126" i="75"/>
  <c r="CC147" i="75"/>
  <c r="BT148" i="75"/>
  <c r="BT154" i="75"/>
  <c r="CC155" i="75"/>
  <c r="CI160" i="75"/>
  <c r="CM164" i="75"/>
  <c r="CQ173" i="75"/>
  <c r="BT176" i="75"/>
  <c r="CC7" i="75"/>
  <c r="CD7" i="75" s="1"/>
  <c r="CI4" i="75"/>
  <c r="BT8" i="75"/>
  <c r="DE7" i="75"/>
  <c r="CC3" i="75"/>
  <c r="CV3" i="75"/>
  <c r="CC5" i="75"/>
  <c r="CD5" i="75" s="1"/>
  <c r="CQ6" i="75"/>
  <c r="BO7" i="75"/>
  <c r="DA7" i="75"/>
  <c r="CQ9" i="75"/>
  <c r="CV10" i="75"/>
  <c r="DE12" i="75"/>
  <c r="CQ15" i="75"/>
  <c r="CQ19" i="75"/>
  <c r="CI22" i="75"/>
  <c r="CC24" i="75"/>
  <c r="CD24" i="75" s="1"/>
  <c r="CV41" i="75"/>
  <c r="BT49" i="75"/>
  <c r="BU49" i="75" s="1"/>
  <c r="DE32" i="75"/>
  <c r="DA32" i="75"/>
  <c r="CQ10" i="75"/>
  <c r="CM11" i="75"/>
  <c r="DE11" i="75"/>
  <c r="CC32" i="75"/>
  <c r="CV4" i="75"/>
  <c r="DE8" i="75"/>
  <c r="CI14" i="75"/>
  <c r="DE4" i="75"/>
  <c r="DE3" i="75"/>
  <c r="DA4" i="75"/>
  <c r="CM5" i="75"/>
  <c r="CV6" i="75"/>
  <c r="CV7" i="75"/>
  <c r="DK7" i="75"/>
  <c r="BX8" i="75"/>
  <c r="CV11" i="75"/>
  <c r="DK17" i="75"/>
  <c r="DL17" i="75" s="1"/>
  <c r="Q18" i="5" s="1"/>
  <c r="DE20" i="75"/>
  <c r="DA22" i="75"/>
  <c r="CI28" i="75"/>
  <c r="BT31" i="75"/>
  <c r="BU31" i="75" s="1"/>
  <c r="BX3" i="75"/>
  <c r="CC6" i="75"/>
  <c r="CD6" i="75" s="1"/>
  <c r="DA8" i="75"/>
  <c r="CQ11" i="75"/>
  <c r="BT13" i="75"/>
  <c r="BU13" i="75" s="1"/>
  <c r="CC17" i="75"/>
  <c r="CD17" i="75" s="1"/>
  <c r="CM20" i="75"/>
  <c r="DA24" i="75"/>
  <c r="BX25" i="75"/>
  <c r="CM34" i="75"/>
  <c r="DA144" i="75"/>
  <c r="DE144" i="75"/>
  <c r="DE5" i="75"/>
  <c r="DA6" i="75"/>
  <c r="BT19" i="75"/>
  <c r="BU19" i="75" s="1"/>
  <c r="DA28" i="75"/>
  <c r="DB28" i="75" s="1"/>
  <c r="P29" i="5" s="1"/>
  <c r="BX36" i="75"/>
  <c r="CQ44" i="75"/>
  <c r="BT45" i="75"/>
  <c r="BU45" i="75" s="1"/>
  <c r="CI45" i="75"/>
  <c r="CI49" i="75"/>
  <c r="CV49" i="75"/>
  <c r="CC50" i="75"/>
  <c r="CD50" i="75" s="1"/>
  <c r="BT51" i="75"/>
  <c r="BT57" i="75"/>
  <c r="CQ58" i="75"/>
  <c r="DA58" i="75"/>
  <c r="BX59" i="75"/>
  <c r="CV62" i="75"/>
  <c r="CM68" i="75"/>
  <c r="BO9" i="75"/>
  <c r="BT12" i="75"/>
  <c r="CI13" i="75"/>
  <c r="CQ13" i="75"/>
  <c r="BX20" i="75"/>
  <c r="BX22" i="75"/>
  <c r="CD22" i="75" s="1"/>
  <c r="BO23" i="75"/>
  <c r="CM23" i="75"/>
  <c r="CC25" i="75"/>
  <c r="CV26" i="75"/>
  <c r="BO30" i="75"/>
  <c r="CQ36" i="75"/>
  <c r="DE37" i="75"/>
  <c r="DL37" i="75" s="1"/>
  <c r="Q38" i="5" s="1"/>
  <c r="CI38" i="75"/>
  <c r="CQ41" i="75"/>
  <c r="BT43" i="75"/>
  <c r="DA43" i="75"/>
  <c r="DE43" i="75"/>
  <c r="CC52" i="75"/>
  <c r="CQ54" i="75"/>
  <c r="BO56" i="75"/>
  <c r="DE56" i="75"/>
  <c r="BX58" i="75"/>
  <c r="BT67" i="75"/>
  <c r="BU67" i="75" s="1"/>
  <c r="BX77" i="75"/>
  <c r="CC20" i="75"/>
  <c r="CV20" i="75"/>
  <c r="DA21" i="75"/>
  <c r="DB21" i="75" s="1"/>
  <c r="P22" i="5" s="1"/>
  <c r="CQ25" i="75"/>
  <c r="DA34" i="75"/>
  <c r="DB34" i="75" s="1"/>
  <c r="P35" i="5" s="1"/>
  <c r="CM46" i="75"/>
  <c r="DE52" i="75"/>
  <c r="DA52" i="75"/>
  <c r="CM10" i="75"/>
  <c r="DE13" i="75"/>
  <c r="BX14" i="75"/>
  <c r="CV15" i="75"/>
  <c r="CC16" i="75"/>
  <c r="CD16" i="75" s="1"/>
  <c r="DA17" i="75"/>
  <c r="BX18" i="75"/>
  <c r="DA20" i="75"/>
  <c r="CI21" i="75"/>
  <c r="BO22" i="75"/>
  <c r="CM22" i="75"/>
  <c r="CV24" i="75"/>
  <c r="BX27" i="75"/>
  <c r="CC29" i="75"/>
  <c r="CD29" i="75" s="1"/>
  <c r="BX31" i="75"/>
  <c r="CI36" i="75"/>
  <c r="DE36" i="75"/>
  <c r="CI39" i="75"/>
  <c r="CM41" i="75"/>
  <c r="CV46" i="75"/>
  <c r="BT50" i="75"/>
  <c r="BU50" i="75" s="1"/>
  <c r="CQ50" i="75"/>
  <c r="DE53" i="75"/>
  <c r="BX55" i="75"/>
  <c r="CV55" i="75"/>
  <c r="CC65" i="75"/>
  <c r="BX69" i="75"/>
  <c r="BT16" i="75"/>
  <c r="DE16" i="75"/>
  <c r="DA18" i="75"/>
  <c r="CC28" i="75"/>
  <c r="CD28" i="75" s="1"/>
  <c r="DE28" i="75"/>
  <c r="CI30" i="75"/>
  <c r="CC33" i="75"/>
  <c r="CD33" i="75" s="1"/>
  <c r="DE33" i="75"/>
  <c r="CQ35" i="75"/>
  <c r="BX42" i="75"/>
  <c r="CM42" i="75"/>
  <c r="CQ42" i="75"/>
  <c r="DA42" i="75"/>
  <c r="CC46" i="75"/>
  <c r="CD46" i="75" s="1"/>
  <c r="CM47" i="75"/>
  <c r="BO51" i="75"/>
  <c r="CQ52" i="75"/>
  <c r="CC57" i="75"/>
  <c r="CD57" i="75" s="1"/>
  <c r="BT59" i="75"/>
  <c r="CV87" i="75"/>
  <c r="DA9" i="75"/>
  <c r="DB9" i="75" s="1"/>
  <c r="P10" i="5" s="1"/>
  <c r="BX12" i="75"/>
  <c r="CC14" i="75"/>
  <c r="CM15" i="75"/>
  <c r="DE15" i="75"/>
  <c r="CV17" i="75"/>
  <c r="CC18" i="75"/>
  <c r="CQ20" i="75"/>
  <c r="CM21" i="75"/>
  <c r="CI26" i="75"/>
  <c r="BT30" i="75"/>
  <c r="BX32" i="75"/>
  <c r="DE47" i="75"/>
  <c r="DE69" i="75"/>
  <c r="CQ105" i="75"/>
  <c r="CC118" i="75"/>
  <c r="CI33" i="75"/>
  <c r="DA35" i="75"/>
  <c r="DB35" i="75" s="1"/>
  <c r="P36" i="5" s="1"/>
  <c r="CV37" i="75"/>
  <c r="CQ38" i="75"/>
  <c r="DA38" i="75"/>
  <c r="CQ39" i="75"/>
  <c r="CV39" i="75"/>
  <c r="BO42" i="75"/>
  <c r="CC42" i="75"/>
  <c r="BX44" i="75"/>
  <c r="CD44" i="75" s="1"/>
  <c r="DA44" i="75"/>
  <c r="CV45" i="75"/>
  <c r="DA48" i="75"/>
  <c r="DB48" i="75" s="1"/>
  <c r="P49" i="5" s="1"/>
  <c r="BX49" i="75"/>
  <c r="CM50" i="75"/>
  <c r="CI51" i="75"/>
  <c r="DA51" i="75"/>
  <c r="CI54" i="75"/>
  <c r="CQ61" i="75"/>
  <c r="CQ63" i="75"/>
  <c r="DA63" i="75"/>
  <c r="DE63" i="75"/>
  <c r="DL63" i="75" s="1"/>
  <c r="Q64" i="5" s="1"/>
  <c r="CC67" i="75"/>
  <c r="CD67" i="75" s="1"/>
  <c r="DE75" i="75"/>
  <c r="CI78" i="75"/>
  <c r="DE48" i="75"/>
  <c r="CC53" i="75"/>
  <c r="CD53" i="75" s="1"/>
  <c r="DE57" i="75"/>
  <c r="DA98" i="75"/>
  <c r="CD114" i="75"/>
  <c r="DA27" i="75"/>
  <c r="DB27" i="75" s="1"/>
  <c r="P28" i="5" s="1"/>
  <c r="CV29" i="75"/>
  <c r="BX30" i="75"/>
  <c r="CQ30" i="75"/>
  <c r="DE30" i="75"/>
  <c r="CM31" i="75"/>
  <c r="BX34" i="75"/>
  <c r="BO37" i="75"/>
  <c r="BX38" i="75"/>
  <c r="DE39" i="75"/>
  <c r="BX40" i="75"/>
  <c r="CD40" i="75" s="1"/>
  <c r="CV40" i="75"/>
  <c r="DA41" i="75"/>
  <c r="CV42" i="75"/>
  <c r="CC43" i="75"/>
  <c r="CD43" i="75" s="1"/>
  <c r="CV43" i="75"/>
  <c r="BX45" i="75"/>
  <c r="CQ47" i="75"/>
  <c r="DA47" i="75"/>
  <c r="DB47" i="75" s="1"/>
  <c r="P48" i="5" s="1"/>
  <c r="BX52" i="75"/>
  <c r="CM52" i="75"/>
  <c r="CV58" i="75"/>
  <c r="CM60" i="75"/>
  <c r="CI63" i="75"/>
  <c r="CV65" i="75"/>
  <c r="DB65" i="75" s="1"/>
  <c r="P66" i="5" s="1"/>
  <c r="BO66" i="75"/>
  <c r="DE68" i="75"/>
  <c r="BT77" i="75"/>
  <c r="CI79" i="75"/>
  <c r="CQ98" i="75"/>
  <c r="DA30" i="75"/>
  <c r="DB30" i="75" s="1"/>
  <c r="P31" i="5" s="1"/>
  <c r="DE31" i="75"/>
  <c r="CI32" i="75"/>
  <c r="DE34" i="75"/>
  <c r="BT35" i="75"/>
  <c r="BU35" i="75" s="1"/>
  <c r="CC36" i="75"/>
  <c r="CQ37" i="75"/>
  <c r="BX41" i="75"/>
  <c r="BO44" i="75"/>
  <c r="CV44" i="75"/>
  <c r="DE45" i="75"/>
  <c r="BT46" i="75"/>
  <c r="CI46" i="75"/>
  <c r="CV51" i="75"/>
  <c r="BX56" i="75"/>
  <c r="CV56" i="75"/>
  <c r="CM57" i="75"/>
  <c r="CC59" i="75"/>
  <c r="CM63" i="75"/>
  <c r="BX64" i="75"/>
  <c r="CD64" i="75" s="1"/>
  <c r="DE66" i="75"/>
  <c r="CI71" i="75"/>
  <c r="BT72" i="75"/>
  <c r="BU72" i="75" s="1"/>
  <c r="DA76" i="75"/>
  <c r="DB76" i="75" s="1"/>
  <c r="P77" i="5" s="1"/>
  <c r="CC60" i="75"/>
  <c r="DE60" i="75"/>
  <c r="DA61" i="75"/>
  <c r="DB61" i="75" s="1"/>
  <c r="P62" i="5" s="1"/>
  <c r="CV64" i="75"/>
  <c r="CQ65" i="75"/>
  <c r="CQ73" i="75"/>
  <c r="BO77" i="75"/>
  <c r="CV77" i="75"/>
  <c r="CQ82" i="75"/>
  <c r="DA83" i="75"/>
  <c r="BT88" i="75"/>
  <c r="DK90" i="75"/>
  <c r="CV92" i="75"/>
  <c r="DK99" i="75"/>
  <c r="CV103" i="75"/>
  <c r="DE112" i="75"/>
  <c r="DA112" i="75"/>
  <c r="CC62" i="75"/>
  <c r="CD62" i="75" s="1"/>
  <c r="CM69" i="75"/>
  <c r="CC70" i="75"/>
  <c r="CD70" i="75" s="1"/>
  <c r="CI72" i="75"/>
  <c r="CI73" i="75"/>
  <c r="DA74" i="75"/>
  <c r="BX75" i="75"/>
  <c r="CQ76" i="75"/>
  <c r="CC80" i="75"/>
  <c r="CD80" i="75" s="1"/>
  <c r="CQ80" i="75"/>
  <c r="DE86" i="75"/>
  <c r="DA86" i="75"/>
  <c r="BT93" i="75"/>
  <c r="BU93" i="75" s="1"/>
  <c r="CQ99" i="75"/>
  <c r="CQ117" i="75"/>
  <c r="DE123" i="75"/>
  <c r="DA123" i="75"/>
  <c r="CI56" i="75"/>
  <c r="BO57" i="75"/>
  <c r="DA59" i="75"/>
  <c r="DA60" i="75"/>
  <c r="CI61" i="75"/>
  <c r="DA62" i="75"/>
  <c r="CM64" i="75"/>
  <c r="BX66" i="75"/>
  <c r="CD66" i="75" s="1"/>
  <c r="CQ71" i="75"/>
  <c r="CV71" i="75"/>
  <c r="DA75" i="75"/>
  <c r="DB75" i="75" s="1"/>
  <c r="P76" i="5" s="1"/>
  <c r="CI80" i="75"/>
  <c r="CV82" i="75"/>
  <c r="DB82" i="75" s="1"/>
  <c r="P83" i="5" s="1"/>
  <c r="BO83" i="75"/>
  <c r="CI84" i="75"/>
  <c r="CI85" i="75"/>
  <c r="CC89" i="75"/>
  <c r="CD89" i="75" s="1"/>
  <c r="DE92" i="75"/>
  <c r="CI94" i="75"/>
  <c r="CM95" i="75"/>
  <c r="CI68" i="75"/>
  <c r="CQ68" i="75"/>
  <c r="BO69" i="75"/>
  <c r="DK69" i="75"/>
  <c r="CV70" i="75"/>
  <c r="CM71" i="75"/>
  <c r="BX73" i="75"/>
  <c r="CD73" i="75" s="1"/>
  <c r="CM76" i="75"/>
  <c r="CQ79" i="75"/>
  <c r="CC81" i="75"/>
  <c r="CI82" i="75"/>
  <c r="CV83" i="75"/>
  <c r="CM86" i="75"/>
  <c r="BT89" i="75"/>
  <c r="DA89" i="75"/>
  <c r="CM90" i="75"/>
  <c r="BO91" i="75"/>
  <c r="BX95" i="75"/>
  <c r="CC98" i="75"/>
  <c r="CD98" i="75" s="1"/>
  <c r="CQ100" i="75"/>
  <c r="DE100" i="75"/>
  <c r="CV106" i="75"/>
  <c r="DA120" i="75"/>
  <c r="DE120" i="75"/>
  <c r="CQ78" i="75"/>
  <c r="DE81" i="75"/>
  <c r="BX82" i="75"/>
  <c r="BX83" i="75"/>
  <c r="BO87" i="75"/>
  <c r="DE88" i="75"/>
  <c r="DE89" i="75"/>
  <c r="CC90" i="75"/>
  <c r="CV93" i="75"/>
  <c r="DB93" i="75" s="1"/>
  <c r="P94" i="5" s="1"/>
  <c r="DA94" i="75"/>
  <c r="CC97" i="75"/>
  <c r="DE97" i="75"/>
  <c r="DL97" i="75" s="1"/>
  <c r="Q98" i="5" s="1"/>
  <c r="CM100" i="75"/>
  <c r="BT101" i="75"/>
  <c r="BU101" i="75" s="1"/>
  <c r="CI101" i="75"/>
  <c r="CC110" i="75"/>
  <c r="CD110" i="75" s="1"/>
  <c r="CM113" i="75"/>
  <c r="BT117" i="75"/>
  <c r="CQ118" i="75"/>
  <c r="CV125" i="75"/>
  <c r="BO144" i="75"/>
  <c r="CI96" i="75"/>
  <c r="BT97" i="75"/>
  <c r="CQ97" i="75"/>
  <c r="BX99" i="75"/>
  <c r="CC102" i="75"/>
  <c r="CD102" i="75" s="1"/>
  <c r="CQ110" i="75"/>
  <c r="CC122" i="75"/>
  <c r="BU125" i="75"/>
  <c r="DE125" i="75"/>
  <c r="DA125" i="75"/>
  <c r="BX133" i="75"/>
  <c r="CM81" i="75"/>
  <c r="CQ84" i="75"/>
  <c r="CV84" i="75"/>
  <c r="CV85" i="75"/>
  <c r="BT87" i="75"/>
  <c r="BO92" i="75"/>
  <c r="CV95" i="75"/>
  <c r="DE96" i="75"/>
  <c r="BT103" i="75"/>
  <c r="BO104" i="75"/>
  <c r="CC104" i="75"/>
  <c r="CD104" i="75" s="1"/>
  <c r="DE104" i="75"/>
  <c r="CM105" i="75"/>
  <c r="BO107" i="75"/>
  <c r="CI107" i="75"/>
  <c r="DA107" i="75"/>
  <c r="DB107" i="75" s="1"/>
  <c r="P108" i="5" s="1"/>
  <c r="CI109" i="75"/>
  <c r="CQ111" i="75"/>
  <c r="BX115" i="75"/>
  <c r="DE116" i="75"/>
  <c r="CV120" i="75"/>
  <c r="CI122" i="75"/>
  <c r="DA126" i="75"/>
  <c r="BO80" i="75"/>
  <c r="CM80" i="75"/>
  <c r="BX81" i="75"/>
  <c r="DA81" i="75"/>
  <c r="BT83" i="75"/>
  <c r="CI83" i="75"/>
  <c r="CM85" i="75"/>
  <c r="CC86" i="75"/>
  <c r="CD86" i="75" s="1"/>
  <c r="CV86" i="75"/>
  <c r="DA87" i="75"/>
  <c r="BO88" i="75"/>
  <c r="BT91" i="75"/>
  <c r="CI92" i="75"/>
  <c r="CV94" i="75"/>
  <c r="CQ95" i="75"/>
  <c r="BO96" i="75"/>
  <c r="DA97" i="75"/>
  <c r="DB97" i="75" s="1"/>
  <c r="P98" i="5" s="1"/>
  <c r="CC100" i="75"/>
  <c r="CD100" i="75" s="1"/>
  <c r="CC101" i="75"/>
  <c r="CD101" i="75" s="1"/>
  <c r="DA108" i="75"/>
  <c r="DA114" i="75"/>
  <c r="CC126" i="75"/>
  <c r="CD126" i="75" s="1"/>
  <c r="BX87" i="75"/>
  <c r="CM87" i="75"/>
  <c r="CC88" i="75"/>
  <c r="BO89" i="75"/>
  <c r="CV89" i="75"/>
  <c r="BT94" i="75"/>
  <c r="DE95" i="75"/>
  <c r="CM96" i="75"/>
  <c r="BX97" i="75"/>
  <c r="CI99" i="75"/>
  <c r="DA102" i="75"/>
  <c r="DB102" i="75" s="1"/>
  <c r="P103" i="5" s="1"/>
  <c r="CI104" i="75"/>
  <c r="CM106" i="75"/>
  <c r="CI111" i="75"/>
  <c r="DA111" i="75"/>
  <c r="DB111" i="75" s="1"/>
  <c r="P112" i="5" s="1"/>
  <c r="BT114" i="75"/>
  <c r="BU114" i="75" s="1"/>
  <c r="CQ121" i="75"/>
  <c r="BT124" i="75"/>
  <c r="DA124" i="75"/>
  <c r="DA127" i="75"/>
  <c r="CV101" i="75"/>
  <c r="CQ103" i="75"/>
  <c r="CM108" i="75"/>
  <c r="CM109" i="75"/>
  <c r="DE111" i="75"/>
  <c r="CV113" i="75"/>
  <c r="CM114" i="75"/>
  <c r="BX116" i="75"/>
  <c r="CV117" i="75"/>
  <c r="BO119" i="75"/>
  <c r="CM121" i="75"/>
  <c r="BO124" i="75"/>
  <c r="CV128" i="75"/>
  <c r="CV131" i="75"/>
  <c r="DB131" i="75" s="1"/>
  <c r="P132" i="5" s="1"/>
  <c r="CM134" i="75"/>
  <c r="CV134" i="75"/>
  <c r="DB134" i="75" s="1"/>
  <c r="P135" i="5" s="1"/>
  <c r="CQ138" i="75"/>
  <c r="CQ142" i="75"/>
  <c r="DA142" i="75"/>
  <c r="DB142" i="75" s="1"/>
  <c r="P143" i="5" s="1"/>
  <c r="DE145" i="75"/>
  <c r="CC148" i="75"/>
  <c r="DE148" i="75"/>
  <c r="DA148" i="75"/>
  <c r="CV161" i="75"/>
  <c r="BX103" i="75"/>
  <c r="BX105" i="75"/>
  <c r="BX109" i="75"/>
  <c r="CV109" i="75"/>
  <c r="BO110" i="75"/>
  <c r="CM111" i="75"/>
  <c r="BO112" i="75"/>
  <c r="BO116" i="75"/>
  <c r="BX117" i="75"/>
  <c r="DE117" i="75"/>
  <c r="BT119" i="75"/>
  <c r="CI120" i="75"/>
  <c r="CM122" i="75"/>
  <c r="CV130" i="75"/>
  <c r="BO133" i="75"/>
  <c r="CC133" i="75"/>
  <c r="CV143" i="75"/>
  <c r="DE118" i="75"/>
  <c r="CQ120" i="75"/>
  <c r="DE121" i="75"/>
  <c r="DA104" i="75"/>
  <c r="DB104" i="75" s="1"/>
  <c r="P105" i="5" s="1"/>
  <c r="BX107" i="75"/>
  <c r="CI114" i="75"/>
  <c r="DA116" i="75"/>
  <c r="CI119" i="75"/>
  <c r="DE119" i="75"/>
  <c r="CV126" i="75"/>
  <c r="CV127" i="75"/>
  <c r="BX128" i="75"/>
  <c r="DA130" i="75"/>
  <c r="DE132" i="75"/>
  <c r="CC139" i="75"/>
  <c r="DA143" i="75"/>
  <c r="DE143" i="75"/>
  <c r="DA145" i="75"/>
  <c r="CC149" i="75"/>
  <c r="CQ102" i="75"/>
  <c r="CC105" i="75"/>
  <c r="DE105" i="75"/>
  <c r="CC106" i="75"/>
  <c r="CQ108" i="75"/>
  <c r="CI110" i="75"/>
  <c r="CI112" i="75"/>
  <c r="CQ114" i="75"/>
  <c r="CQ115" i="75"/>
  <c r="CI121" i="75"/>
  <c r="BT122" i="75"/>
  <c r="CI139" i="75"/>
  <c r="CI140" i="75"/>
  <c r="CC146" i="75"/>
  <c r="DE146" i="75"/>
  <c r="BX150" i="75"/>
  <c r="BO156" i="75"/>
  <c r="BX131" i="75"/>
  <c r="BT134" i="75"/>
  <c r="BT136" i="75"/>
  <c r="DA138" i="75"/>
  <c r="CM139" i="75"/>
  <c r="CQ140" i="75"/>
  <c r="BO142" i="75"/>
  <c r="BX143" i="75"/>
  <c r="CC144" i="75"/>
  <c r="CD144" i="75" s="1"/>
  <c r="BO145" i="75"/>
  <c r="BO148" i="75"/>
  <c r="DA151" i="75"/>
  <c r="DA155" i="75"/>
  <c r="CC156" i="75"/>
  <c r="CD156" i="75" s="1"/>
  <c r="BX157" i="75"/>
  <c r="CV158" i="75"/>
  <c r="DK173" i="75"/>
  <c r="CC176" i="75"/>
  <c r="CD176" i="75" s="1"/>
  <c r="CV184" i="75"/>
  <c r="BT186" i="75"/>
  <c r="CV132" i="75"/>
  <c r="DE133" i="75"/>
  <c r="CM140" i="75"/>
  <c r="BO141" i="75"/>
  <c r="CQ141" i="75"/>
  <c r="CQ144" i="75"/>
  <c r="BX147" i="75"/>
  <c r="DA150" i="75"/>
  <c r="DB150" i="75" s="1"/>
  <c r="P151" i="5" s="1"/>
  <c r="CM152" i="75"/>
  <c r="CQ153" i="75"/>
  <c r="CV155" i="75"/>
  <c r="CQ156" i="75"/>
  <c r="CQ190" i="75"/>
  <c r="BT191" i="75"/>
  <c r="DE134" i="75"/>
  <c r="BO137" i="75"/>
  <c r="CC138" i="75"/>
  <c r="CQ143" i="75"/>
  <c r="DK146" i="75"/>
  <c r="BO147" i="75"/>
  <c r="CI148" i="75"/>
  <c r="CC150" i="75"/>
  <c r="CI153" i="75"/>
  <c r="BX154" i="75"/>
  <c r="CI156" i="75"/>
  <c r="CI161" i="75"/>
  <c r="CM162" i="75"/>
  <c r="CI166" i="75"/>
  <c r="CQ169" i="75"/>
  <c r="BX172" i="75"/>
  <c r="CI173" i="75"/>
  <c r="CC181" i="75"/>
  <c r="CD181" i="75" s="1"/>
  <c r="CI187" i="75"/>
  <c r="BT133" i="75"/>
  <c r="DA133" i="75"/>
  <c r="CQ134" i="75"/>
  <c r="BT137" i="75"/>
  <c r="CV138" i="75"/>
  <c r="BX139" i="75"/>
  <c r="CV140" i="75"/>
  <c r="CV145" i="75"/>
  <c r="BX148" i="75"/>
  <c r="CI150" i="75"/>
  <c r="CI151" i="75"/>
  <c r="BO155" i="75"/>
  <c r="CM155" i="75"/>
  <c r="CQ165" i="75"/>
  <c r="CC167" i="75"/>
  <c r="CD167" i="75" s="1"/>
  <c r="BX170" i="75"/>
  <c r="CC179" i="75"/>
  <c r="CD179" i="75" s="1"/>
  <c r="CI136" i="75"/>
  <c r="CQ139" i="75"/>
  <c r="BT140" i="75"/>
  <c r="BU140" i="75" s="1"/>
  <c r="CV141" i="75"/>
  <c r="CM143" i="75"/>
  <c r="CV144" i="75"/>
  <c r="DA147" i="75"/>
  <c r="DE152" i="75"/>
  <c r="DE154" i="75"/>
  <c r="DA159" i="75"/>
  <c r="DA160" i="75"/>
  <c r="CI164" i="75"/>
  <c r="BX171" i="75"/>
  <c r="CV171" i="75"/>
  <c r="DE174" i="75"/>
  <c r="CQ175" i="75"/>
  <c r="DE175" i="75"/>
  <c r="CQ182" i="75"/>
  <c r="DA186" i="75"/>
  <c r="BX187" i="75"/>
  <c r="DA190" i="75"/>
  <c r="CV192" i="75"/>
  <c r="CM193" i="75"/>
  <c r="DE158" i="75"/>
  <c r="BX159" i="75"/>
  <c r="CM161" i="75"/>
  <c r="CQ164" i="75"/>
  <c r="CM166" i="75"/>
  <c r="CI167" i="75"/>
  <c r="BX169" i="75"/>
  <c r="CC170" i="75"/>
  <c r="BX173" i="75"/>
  <c r="BO174" i="75"/>
  <c r="DA174" i="75"/>
  <c r="CI176" i="75"/>
  <c r="CQ176" i="75"/>
  <c r="BX177" i="75"/>
  <c r="BO178" i="75"/>
  <c r="CC178" i="75"/>
  <c r="CD178" i="75" s="1"/>
  <c r="CV183" i="75"/>
  <c r="DB183" i="75" s="1"/>
  <c r="P184" i="5" s="1"/>
  <c r="CM185" i="75"/>
  <c r="CV185" i="75"/>
  <c r="BX186" i="75"/>
  <c r="BX191" i="75"/>
  <c r="DE192" i="75"/>
  <c r="CV177" i="75"/>
  <c r="BT188" i="75"/>
  <c r="CV189" i="75"/>
  <c r="CI165" i="75"/>
  <c r="CM167" i="75"/>
  <c r="CC168" i="75"/>
  <c r="CD168" i="75" s="1"/>
  <c r="CV168" i="75"/>
  <c r="CM169" i="75"/>
  <c r="DE171" i="75"/>
  <c r="CQ172" i="75"/>
  <c r="BO173" i="75"/>
  <c r="CM173" i="75"/>
  <c r="BX175" i="75"/>
  <c r="CC177" i="75"/>
  <c r="CQ178" i="75"/>
  <c r="CV179" i="75"/>
  <c r="CI180" i="75"/>
  <c r="CI181" i="75"/>
  <c r="BX182" i="75"/>
  <c r="CD182" i="75" s="1"/>
  <c r="DE183" i="75"/>
  <c r="CV191" i="75"/>
  <c r="BT192" i="75"/>
  <c r="CC193" i="75"/>
  <c r="CD193" i="75" s="1"/>
  <c r="CV193" i="75"/>
  <c r="CC185" i="75"/>
  <c r="DA185" i="75"/>
  <c r="BT172" i="75"/>
  <c r="CC173" i="75"/>
  <c r="CV173" i="75"/>
  <c r="BT174" i="75"/>
  <c r="CQ177" i="75"/>
  <c r="BT178" i="75"/>
  <c r="DA180" i="75"/>
  <c r="CV181" i="75"/>
  <c r="BT183" i="75"/>
  <c r="BU183" i="75" s="1"/>
  <c r="CV186" i="75"/>
  <c r="CC189" i="75"/>
  <c r="CI192" i="75"/>
  <c r="CQ193" i="75"/>
  <c r="DE193" i="75"/>
  <c r="CQ159" i="75"/>
  <c r="CV162" i="75"/>
  <c r="BO163" i="75"/>
  <c r="CQ166" i="75"/>
  <c r="DA166" i="75"/>
  <c r="DB166" i="75" s="1"/>
  <c r="P167" i="5" s="1"/>
  <c r="DA168" i="75"/>
  <c r="CM172" i="75"/>
  <c r="CQ174" i="75"/>
  <c r="CV174" i="75"/>
  <c r="CV175" i="75"/>
  <c r="CI177" i="75"/>
  <c r="BX180" i="75"/>
  <c r="BO181" i="75"/>
  <c r="DA182" i="75"/>
  <c r="DB182" i="75" s="1"/>
  <c r="P183" i="5" s="1"/>
  <c r="CM188" i="75"/>
  <c r="BO189" i="75"/>
  <c r="CQ189" i="75"/>
  <c r="CV190" i="75"/>
  <c r="CI193" i="75"/>
  <c r="DB19" i="75"/>
  <c r="P20" i="5" s="1"/>
  <c r="CM33" i="75"/>
  <c r="DA55" i="75"/>
  <c r="DE55" i="75"/>
  <c r="CD26" i="75"/>
  <c r="DE25" i="75"/>
  <c r="CV33" i="75"/>
  <c r="CV53" i="75"/>
  <c r="BT5" i="75"/>
  <c r="BU5" i="75" s="1"/>
  <c r="CQ5" i="75"/>
  <c r="CI25" i="75"/>
  <c r="DA26" i="75"/>
  <c r="DE26" i="75"/>
  <c r="CQ28" i="75"/>
  <c r="CQ31" i="75"/>
  <c r="CC34" i="75"/>
  <c r="CM36" i="75"/>
  <c r="DA40" i="75"/>
  <c r="DE40" i="75"/>
  <c r="CM59" i="75"/>
  <c r="DA73" i="75"/>
  <c r="DE73" i="75"/>
  <c r="DE18" i="75"/>
  <c r="DA29" i="75"/>
  <c r="DE29" i="75"/>
  <c r="CC19" i="75"/>
  <c r="CD19" i="75" s="1"/>
  <c r="DB25" i="75"/>
  <c r="P26" i="5" s="1"/>
  <c r="DE10" i="75"/>
  <c r="DE14" i="75"/>
  <c r="CM16" i="75"/>
  <c r="CI20" i="75"/>
  <c r="BU33" i="75"/>
  <c r="CC37" i="75"/>
  <c r="CD37" i="75" s="1"/>
  <c r="DE44" i="75"/>
  <c r="BX60" i="75"/>
  <c r="DE35" i="75"/>
  <c r="DE42" i="75"/>
  <c r="DE77" i="75"/>
  <c r="DA77" i="75"/>
  <c r="CC35" i="75"/>
  <c r="CD35" i="75" s="1"/>
  <c r="CQ7" i="75"/>
  <c r="CI11" i="75"/>
  <c r="CM13" i="75"/>
  <c r="BT14" i="75"/>
  <c r="DA15" i="75"/>
  <c r="CI19" i="75"/>
  <c r="DE22" i="75"/>
  <c r="CC23" i="75"/>
  <c r="CD23" i="75" s="1"/>
  <c r="DE24" i="75"/>
  <c r="CQ33" i="75"/>
  <c r="DA37" i="75"/>
  <c r="CV38" i="75"/>
  <c r="BO40" i="75"/>
  <c r="CC49" i="75"/>
  <c r="CV22" i="75"/>
  <c r="CM25" i="75"/>
  <c r="CV16" i="75"/>
  <c r="CQ17" i="75"/>
  <c r="CC21" i="75"/>
  <c r="CD21" i="75" s="1"/>
  <c r="DE23" i="75"/>
  <c r="DE27" i="75"/>
  <c r="CI35" i="75"/>
  <c r="CM39" i="75"/>
  <c r="DA46" i="75"/>
  <c r="CC15" i="75"/>
  <c r="CD15" i="75" s="1"/>
  <c r="CM7" i="75"/>
  <c r="DA13" i="75"/>
  <c r="DB13" i="75" s="1"/>
  <c r="P14" i="5" s="1"/>
  <c r="DA3" i="75"/>
  <c r="CV8" i="75"/>
  <c r="DE9" i="75"/>
  <c r="DA12" i="75"/>
  <c r="CC13" i="75"/>
  <c r="CD13" i="75" s="1"/>
  <c r="CV14" i="75"/>
  <c r="CI17" i="75"/>
  <c r="CV18" i="75"/>
  <c r="CC27" i="75"/>
  <c r="CI29" i="75"/>
  <c r="CQ29" i="75"/>
  <c r="CV32" i="75"/>
  <c r="DA36" i="75"/>
  <c r="DB36" i="75" s="1"/>
  <c r="P37" i="5" s="1"/>
  <c r="CM37" i="75"/>
  <c r="DE38" i="75"/>
  <c r="CC39" i="75"/>
  <c r="CD39" i="75" s="1"/>
  <c r="CI40" i="75"/>
  <c r="DE41" i="75"/>
  <c r="CI47" i="75"/>
  <c r="CV52" i="75"/>
  <c r="DA54" i="75"/>
  <c r="DB54" i="75" s="1"/>
  <c r="P55" i="5" s="1"/>
  <c r="DE54" i="75"/>
  <c r="DK55" i="75"/>
  <c r="CC58" i="75"/>
  <c r="DE19" i="75"/>
  <c r="DA23" i="75"/>
  <c r="DB23" i="75" s="1"/>
  <c r="P24" i="5" s="1"/>
  <c r="DA31" i="75"/>
  <c r="DA39" i="75"/>
  <c r="CM43" i="75"/>
  <c r="DE49" i="75"/>
  <c r="CV50" i="75"/>
  <c r="CM55" i="75"/>
  <c r="DA56" i="75"/>
  <c r="CD65" i="75"/>
  <c r="DA66" i="75"/>
  <c r="DA69" i="75"/>
  <c r="DB69" i="75" s="1"/>
  <c r="P70" i="5" s="1"/>
  <c r="DB80" i="75"/>
  <c r="P81" i="5" s="1"/>
  <c r="CC83" i="75"/>
  <c r="DE122" i="75"/>
  <c r="DA122" i="75"/>
  <c r="DA101" i="75"/>
  <c r="DE101" i="75"/>
  <c r="CQ51" i="75"/>
  <c r="BU53" i="75"/>
  <c r="CC55" i="75"/>
  <c r="CV59" i="75"/>
  <c r="CI62" i="75"/>
  <c r="DA67" i="75"/>
  <c r="DB67" i="75" s="1"/>
  <c r="P68" i="5" s="1"/>
  <c r="BT69" i="75"/>
  <c r="CI69" i="75"/>
  <c r="DE70" i="75"/>
  <c r="CQ40" i="75"/>
  <c r="CM40" i="75"/>
  <c r="DE50" i="75"/>
  <c r="DL50" i="75" s="1"/>
  <c r="Q51" i="5" s="1"/>
  <c r="CQ59" i="75"/>
  <c r="BU62" i="75"/>
  <c r="DE65" i="75"/>
  <c r="CC68" i="75"/>
  <c r="CD68" i="75" s="1"/>
  <c r="CC76" i="75"/>
  <c r="CD76" i="75" s="1"/>
  <c r="CC94" i="75"/>
  <c r="CD94" i="75" s="1"/>
  <c r="CC47" i="75"/>
  <c r="CD47" i="75" s="1"/>
  <c r="DE51" i="75"/>
  <c r="CI53" i="75"/>
  <c r="CI59" i="75"/>
  <c r="DE59" i="75"/>
  <c r="CV60" i="75"/>
  <c r="CC61" i="75"/>
  <c r="CD61" i="75" s="1"/>
  <c r="DE62" i="75"/>
  <c r="BX63" i="75"/>
  <c r="DB72" i="75"/>
  <c r="P73" i="5" s="1"/>
  <c r="CI81" i="75"/>
  <c r="BX90" i="75"/>
  <c r="BO43" i="75"/>
  <c r="CM48" i="75"/>
  <c r="CQ49" i="75"/>
  <c r="CM51" i="75"/>
  <c r="CI55" i="75"/>
  <c r="CQ55" i="75"/>
  <c r="BT56" i="75"/>
  <c r="CM58" i="75"/>
  <c r="DE58" i="75"/>
  <c r="BO59" i="75"/>
  <c r="CI60" i="75"/>
  <c r="DA64" i="75"/>
  <c r="CM65" i="75"/>
  <c r="DE85" i="75"/>
  <c r="DA109" i="75"/>
  <c r="DE109" i="75"/>
  <c r="DA49" i="75"/>
  <c r="DA57" i="75"/>
  <c r="DB57" i="75" s="1"/>
  <c r="P58" i="5" s="1"/>
  <c r="BT66" i="75"/>
  <c r="BT70" i="75"/>
  <c r="CC71" i="75"/>
  <c r="CQ72" i="75"/>
  <c r="CM73" i="75"/>
  <c r="CI76" i="75"/>
  <c r="CM77" i="75"/>
  <c r="CV79" i="75"/>
  <c r="CI89" i="75"/>
  <c r="CQ104" i="75"/>
  <c r="CQ109" i="75"/>
  <c r="DE80" i="75"/>
  <c r="CC63" i="75"/>
  <c r="DA68" i="75"/>
  <c r="DE72" i="75"/>
  <c r="DE79" i="75"/>
  <c r="CV81" i="75"/>
  <c r="DA90" i="75"/>
  <c r="DE90" i="75"/>
  <c r="CC92" i="75"/>
  <c r="CD92" i="75" s="1"/>
  <c r="CV105" i="75"/>
  <c r="CI65" i="75"/>
  <c r="CV66" i="75"/>
  <c r="DE71" i="75"/>
  <c r="CM72" i="75"/>
  <c r="CV73" i="75"/>
  <c r="BT75" i="75"/>
  <c r="BU75" i="75" s="1"/>
  <c r="CC75" i="75"/>
  <c r="BO78" i="75"/>
  <c r="CM78" i="75"/>
  <c r="BX79" i="75"/>
  <c r="DE82" i="75"/>
  <c r="DE84" i="75"/>
  <c r="CV63" i="75"/>
  <c r="DE64" i="75"/>
  <c r="DE67" i="75"/>
  <c r="BO70" i="75"/>
  <c r="CM70" i="75"/>
  <c r="BX71" i="75"/>
  <c r="BT73" i="75"/>
  <c r="BU73" i="75" s="1"/>
  <c r="CC74" i="75"/>
  <c r="CD74" i="75" s="1"/>
  <c r="DE74" i="75"/>
  <c r="DE78" i="75"/>
  <c r="CQ81" i="75"/>
  <c r="CC84" i="75"/>
  <c r="CD84" i="75" s="1"/>
  <c r="DE91" i="75"/>
  <c r="DA71" i="75"/>
  <c r="DA79" i="75"/>
  <c r="CQ86" i="75"/>
  <c r="CC91" i="75"/>
  <c r="BT92" i="75"/>
  <c r="DE93" i="75"/>
  <c r="BO95" i="75"/>
  <c r="BU95" i="75" s="1"/>
  <c r="CV98" i="75"/>
  <c r="DA100" i="75"/>
  <c r="CM101" i="75"/>
  <c r="DE102" i="75"/>
  <c r="CI106" i="75"/>
  <c r="CC107" i="75"/>
  <c r="DA115" i="75"/>
  <c r="DB115" i="75" s="1"/>
  <c r="P116" i="5" s="1"/>
  <c r="DE115" i="75"/>
  <c r="DA137" i="75"/>
  <c r="DB137" i="75" s="1"/>
  <c r="P138" i="5" s="1"/>
  <c r="DE137" i="75"/>
  <c r="DA70" i="75"/>
  <c r="DA78" i="75"/>
  <c r="DB78" i="75" s="1"/>
  <c r="P79" i="5" s="1"/>
  <c r="CQ93" i="75"/>
  <c r="CI98" i="75"/>
  <c r="DE98" i="75"/>
  <c r="CM102" i="75"/>
  <c r="CM104" i="75"/>
  <c r="BX106" i="75"/>
  <c r="DE106" i="75"/>
  <c r="CV112" i="75"/>
  <c r="CC85" i="75"/>
  <c r="CD85" i="75" s="1"/>
  <c r="DE99" i="75"/>
  <c r="DA85" i="75"/>
  <c r="BX88" i="75"/>
  <c r="CI91" i="75"/>
  <c r="CQ94" i="75"/>
  <c r="CC95" i="75"/>
  <c r="BX96" i="75"/>
  <c r="DE103" i="75"/>
  <c r="DL103" i="75" s="1"/>
  <c r="Q104" i="5" s="1"/>
  <c r="BT107" i="75"/>
  <c r="DK111" i="75"/>
  <c r="DA113" i="75"/>
  <c r="DE113" i="75"/>
  <c r="CC117" i="75"/>
  <c r="CV133" i="75"/>
  <c r="CV88" i="75"/>
  <c r="CV90" i="75"/>
  <c r="DA92" i="75"/>
  <c r="CM93" i="75"/>
  <c r="DE94" i="75"/>
  <c r="CV96" i="75"/>
  <c r="BO97" i="75"/>
  <c r="CC99" i="75"/>
  <c r="BO103" i="75"/>
  <c r="CI108" i="75"/>
  <c r="CC109" i="75"/>
  <c r="BT110" i="75"/>
  <c r="DA84" i="75"/>
  <c r="CQ87" i="75"/>
  <c r="CI90" i="75"/>
  <c r="DB91" i="75"/>
  <c r="P92" i="5" s="1"/>
  <c r="CM94" i="75"/>
  <c r="CQ101" i="75"/>
  <c r="BO105" i="75"/>
  <c r="BU105" i="75" s="1"/>
  <c r="DA106" i="75"/>
  <c r="CM115" i="75"/>
  <c r="CV116" i="75"/>
  <c r="BO117" i="75"/>
  <c r="CV118" i="75"/>
  <c r="DK122" i="75"/>
  <c r="CC123" i="75"/>
  <c r="CD123" i="75" s="1"/>
  <c r="CC124" i="75"/>
  <c r="CD124" i="75" s="1"/>
  <c r="BO126" i="75"/>
  <c r="BU126" i="75" s="1"/>
  <c r="DA95" i="75"/>
  <c r="DA103" i="75"/>
  <c r="DE107" i="75"/>
  <c r="DE110" i="75"/>
  <c r="DL110" i="75" s="1"/>
  <c r="Q111" i="5" s="1"/>
  <c r="DE114" i="75"/>
  <c r="CC121" i="75"/>
  <c r="CD121" i="75" s="1"/>
  <c r="DA136" i="75"/>
  <c r="DB136" i="75" s="1"/>
  <c r="P137" i="5" s="1"/>
  <c r="DE136" i="75"/>
  <c r="CQ112" i="75"/>
  <c r="CC131" i="75"/>
  <c r="BT120" i="75"/>
  <c r="CM124" i="75"/>
  <c r="CM126" i="75"/>
  <c r="BT112" i="75"/>
  <c r="CM112" i="75"/>
  <c r="BX118" i="75"/>
  <c r="CC132" i="75"/>
  <c r="CC113" i="75"/>
  <c r="DA118" i="75"/>
  <c r="CQ123" i="75"/>
  <c r="CV123" i="75"/>
  <c r="DE124" i="75"/>
  <c r="BX125" i="75"/>
  <c r="CC128" i="75"/>
  <c r="DA128" i="75"/>
  <c r="CI130" i="75"/>
  <c r="CQ130" i="75"/>
  <c r="DE130" i="75"/>
  <c r="BT131" i="75"/>
  <c r="BU131" i="75" s="1"/>
  <c r="BO134" i="75"/>
  <c r="CV135" i="75"/>
  <c r="DA141" i="75"/>
  <c r="DE141" i="75"/>
  <c r="CM123" i="75"/>
  <c r="DA132" i="75"/>
  <c r="CM133" i="75"/>
  <c r="BT135" i="75"/>
  <c r="CI135" i="75"/>
  <c r="CQ145" i="75"/>
  <c r="DE135" i="75"/>
  <c r="DA121" i="75"/>
  <c r="DB121" i="75" s="1"/>
  <c r="P122" i="5" s="1"/>
  <c r="CQ126" i="75"/>
  <c r="CI127" i="75"/>
  <c r="DE127" i="75"/>
  <c r="CI128" i="75"/>
  <c r="DA129" i="75"/>
  <c r="DB129" i="75" s="1"/>
  <c r="P130" i="5" s="1"/>
  <c r="CM130" i="75"/>
  <c r="CQ131" i="75"/>
  <c r="BX135" i="75"/>
  <c r="CC136" i="75"/>
  <c r="CD136" i="75" s="1"/>
  <c r="CC137" i="75"/>
  <c r="DB156" i="75"/>
  <c r="P157" i="5" s="1"/>
  <c r="DE131" i="75"/>
  <c r="CQ132" i="75"/>
  <c r="CQ124" i="75"/>
  <c r="DE126" i="75"/>
  <c r="BX127" i="75"/>
  <c r="BT129" i="75"/>
  <c r="BU129" i="75" s="1"/>
  <c r="CC129" i="75"/>
  <c r="CD129" i="75" s="1"/>
  <c r="CC130" i="75"/>
  <c r="CD130" i="75" s="1"/>
  <c r="CM131" i="75"/>
  <c r="CM132" i="75"/>
  <c r="CC135" i="75"/>
  <c r="CC142" i="75"/>
  <c r="CD142" i="75" s="1"/>
  <c r="DA135" i="75"/>
  <c r="CI137" i="75"/>
  <c r="CQ137" i="75"/>
  <c r="BO138" i="75"/>
  <c r="DA169" i="75"/>
  <c r="DE169" i="75"/>
  <c r="DE128" i="75"/>
  <c r="CM137" i="75"/>
  <c r="DE138" i="75"/>
  <c r="CV139" i="75"/>
  <c r="BT143" i="75"/>
  <c r="CI143" i="75"/>
  <c r="DE157" i="75"/>
  <c r="DA157" i="75"/>
  <c r="BT138" i="75"/>
  <c r="DE140" i="75"/>
  <c r="CC153" i="75"/>
  <c r="DA163" i="75"/>
  <c r="DB163" i="75" s="1"/>
  <c r="P164" i="5" s="1"/>
  <c r="DE163" i="75"/>
  <c r="DE139" i="75"/>
  <c r="BT142" i="75"/>
  <c r="BT144" i="75"/>
  <c r="DA139" i="75"/>
  <c r="DA140" i="75"/>
  <c r="CM141" i="75"/>
  <c r="DA149" i="75"/>
  <c r="DE149" i="75"/>
  <c r="CC151" i="75"/>
  <c r="DA164" i="75"/>
  <c r="DE164" i="75"/>
  <c r="CM145" i="75"/>
  <c r="CQ146" i="75"/>
  <c r="BT151" i="75"/>
  <c r="BU151" i="75" s="1"/>
  <c r="DE153" i="75"/>
  <c r="CQ154" i="75"/>
  <c r="DE156" i="75"/>
  <c r="CM146" i="75"/>
  <c r="CV146" i="75"/>
  <c r="CM148" i="75"/>
  <c r="CC152" i="75"/>
  <c r="CD152" i="75" s="1"/>
  <c r="CM153" i="75"/>
  <c r="CM154" i="75"/>
  <c r="DE160" i="75"/>
  <c r="DE161" i="75"/>
  <c r="CC163" i="75"/>
  <c r="CD163" i="75" s="1"/>
  <c r="BT164" i="75"/>
  <c r="BU164" i="75" s="1"/>
  <c r="CV147" i="75"/>
  <c r="DE162" i="75"/>
  <c r="DA162" i="75"/>
  <c r="CC171" i="75"/>
  <c r="DE151" i="75"/>
  <c r="CQ152" i="75"/>
  <c r="DE155" i="75"/>
  <c r="BX158" i="75"/>
  <c r="CV159" i="75"/>
  <c r="CQ162" i="75"/>
  <c r="BT163" i="75"/>
  <c r="BO146" i="75"/>
  <c r="DE147" i="75"/>
  <c r="BT149" i="75"/>
  <c r="BU149" i="75" s="1"/>
  <c r="CV149" i="75"/>
  <c r="DA154" i="75"/>
  <c r="BT156" i="75"/>
  <c r="CV157" i="75"/>
  <c r="CI159" i="75"/>
  <c r="DK159" i="75"/>
  <c r="CC160" i="75"/>
  <c r="CD160" i="75" s="1"/>
  <c r="DA172" i="75"/>
  <c r="DE172" i="75"/>
  <c r="CC143" i="75"/>
  <c r="CQ148" i="75"/>
  <c r="CI149" i="75"/>
  <c r="DA152" i="75"/>
  <c r="DB152" i="75" s="1"/>
  <c r="P153" i="5" s="1"/>
  <c r="DB153" i="75"/>
  <c r="P154" i="5" s="1"/>
  <c r="BX155" i="75"/>
  <c r="BT157" i="75"/>
  <c r="BU157" i="75" s="1"/>
  <c r="CI157" i="75"/>
  <c r="DE159" i="75"/>
  <c r="CI163" i="75"/>
  <c r="CV164" i="75"/>
  <c r="DA165" i="75"/>
  <c r="DB165" i="75" s="1"/>
  <c r="P166" i="5" s="1"/>
  <c r="DA167" i="75"/>
  <c r="DB167" i="75" s="1"/>
  <c r="P168" i="5" s="1"/>
  <c r="DE150" i="75"/>
  <c r="CM163" i="75"/>
  <c r="CM176" i="75"/>
  <c r="CV160" i="75"/>
  <c r="DA173" i="75"/>
  <c r="DE173" i="75"/>
  <c r="DA177" i="75"/>
  <c r="DE177" i="75"/>
  <c r="CM159" i="75"/>
  <c r="DA161" i="75"/>
  <c r="DE165" i="75"/>
  <c r="BO168" i="75"/>
  <c r="DE185" i="75"/>
  <c r="DA171" i="75"/>
  <c r="CC172" i="75"/>
  <c r="CM175" i="75"/>
  <c r="DA175" i="75"/>
  <c r="DA178" i="75"/>
  <c r="DE182" i="75"/>
  <c r="CQ168" i="75"/>
  <c r="DE170" i="75"/>
  <c r="DB176" i="75"/>
  <c r="P177" i="5" s="1"/>
  <c r="CI172" i="75"/>
  <c r="CM168" i="75"/>
  <c r="CV169" i="75"/>
  <c r="CI170" i="75"/>
  <c r="BT173" i="75"/>
  <c r="CC174" i="75"/>
  <c r="CD174" i="75" s="1"/>
  <c r="CC175" i="75"/>
  <c r="DE176" i="75"/>
  <c r="DA181" i="75"/>
  <c r="DE181" i="75"/>
  <c r="DA189" i="75"/>
  <c r="DE189" i="75"/>
  <c r="DE168" i="75"/>
  <c r="BT169" i="75"/>
  <c r="BT177" i="75"/>
  <c r="BU177" i="75" s="1"/>
  <c r="CC180" i="75"/>
  <c r="DA170" i="75"/>
  <c r="DE180" i="75"/>
  <c r="DL180" i="75" s="1"/>
  <c r="Q181" i="5" s="1"/>
  <c r="CQ181" i="75"/>
  <c r="BT182" i="75"/>
  <c r="CM184" i="75"/>
  <c r="DE187" i="75"/>
  <c r="CI188" i="75"/>
  <c r="DE179" i="75"/>
  <c r="CC183" i="75"/>
  <c r="CC191" i="75"/>
  <c r="DE191" i="75"/>
  <c r="CM181" i="75"/>
  <c r="BO182" i="75"/>
  <c r="CC184" i="75"/>
  <c r="CQ184" i="75"/>
  <c r="CC186" i="75"/>
  <c r="BT189" i="75"/>
  <c r="CI189" i="75"/>
  <c r="DA191" i="75"/>
  <c r="DA192" i="75"/>
  <c r="DE184" i="75"/>
  <c r="CI184" i="75"/>
  <c r="CV187" i="75"/>
  <c r="CD188" i="75"/>
  <c r="CQ188" i="75"/>
  <c r="DE188" i="75"/>
  <c r="CM189" i="75"/>
  <c r="BT190" i="75"/>
  <c r="CM192" i="75"/>
  <c r="DA179" i="75"/>
  <c r="DA187" i="75"/>
  <c r="DE190" i="75"/>
  <c r="DA193" i="75"/>
  <c r="DA184" i="75"/>
  <c r="DL111" i="75" l="1"/>
  <c r="Q112" i="5" s="1"/>
  <c r="CD184" i="75"/>
  <c r="DL122" i="75"/>
  <c r="Q123" i="5" s="1"/>
  <c r="CD95" i="75"/>
  <c r="CD12" i="75"/>
  <c r="BU141" i="75"/>
  <c r="BU8" i="75"/>
  <c r="CD36" i="75"/>
  <c r="CE36" i="75" s="1"/>
  <c r="CE108" i="75"/>
  <c r="CR108" i="75" s="1"/>
  <c r="O109" i="5" s="1"/>
  <c r="BU40" i="75"/>
  <c r="CE40" i="75" s="1"/>
  <c r="CR40" i="75" s="1"/>
  <c r="O41" i="5" s="1"/>
  <c r="CD8" i="75"/>
  <c r="CD38" i="75"/>
  <c r="DL90" i="75"/>
  <c r="Q91" i="5" s="1"/>
  <c r="CD30" i="75"/>
  <c r="DL7" i="75"/>
  <c r="Q8" i="5" s="1"/>
  <c r="DL154" i="75"/>
  <c r="Q155" i="5" s="1"/>
  <c r="DL173" i="75"/>
  <c r="Q174" i="5" s="1"/>
  <c r="DL127" i="75"/>
  <c r="Q128" i="5" s="1"/>
  <c r="DL55" i="75"/>
  <c r="Q56" i="5" s="1"/>
  <c r="DL99" i="75"/>
  <c r="Q100" i="5" s="1"/>
  <c r="DL69" i="75"/>
  <c r="Q70" i="5" s="1"/>
  <c r="DL91" i="75"/>
  <c r="Q92" i="5" s="1"/>
  <c r="CD158" i="75"/>
  <c r="DL146" i="75"/>
  <c r="Q147" i="5" s="1"/>
  <c r="DL159" i="75"/>
  <c r="Q160" i="5" s="1"/>
  <c r="DL170" i="75"/>
  <c r="Q171" i="5" s="1"/>
  <c r="DL107" i="75"/>
  <c r="Q108" i="5" s="1"/>
  <c r="CD113" i="75"/>
  <c r="CE113" i="75" s="1"/>
  <c r="CR113" i="75" s="1"/>
  <c r="O114" i="5" s="1"/>
  <c r="CD116" i="75"/>
  <c r="BU165" i="75"/>
  <c r="CE165" i="75" s="1"/>
  <c r="CR165" i="75" s="1"/>
  <c r="O166" i="5" s="1"/>
  <c r="CD58" i="75"/>
  <c r="CE47" i="75"/>
  <c r="CR47" i="75" s="1"/>
  <c r="O48" i="5" s="1"/>
  <c r="BU135" i="75"/>
  <c r="CD157" i="75"/>
  <c r="CE157" i="75" s="1"/>
  <c r="CR157" i="75" s="1"/>
  <c r="O158" i="5" s="1"/>
  <c r="CD56" i="75"/>
  <c r="BU180" i="75"/>
  <c r="CD145" i="75"/>
  <c r="BU181" i="75"/>
  <c r="CE181" i="75" s="1"/>
  <c r="CR181" i="75" s="1"/>
  <c r="O182" i="5" s="1"/>
  <c r="CD115" i="75"/>
  <c r="CE115" i="75" s="1"/>
  <c r="CR115" i="75" s="1"/>
  <c r="O116" i="5" s="1"/>
  <c r="CE33" i="75"/>
  <c r="CR33" i="75" s="1"/>
  <c r="O34" i="5" s="1"/>
  <c r="BU147" i="75"/>
  <c r="CD146" i="75"/>
  <c r="BU170" i="75"/>
  <c r="BU143" i="75"/>
  <c r="BU136" i="75"/>
  <c r="CE136" i="75" s="1"/>
  <c r="CR136" i="75" s="1"/>
  <c r="O137" i="5" s="1"/>
  <c r="BU24" i="75"/>
  <c r="CE24" i="75" s="1"/>
  <c r="CR24" i="75" s="1"/>
  <c r="O25" i="5" s="1"/>
  <c r="BU78" i="75"/>
  <c r="CE78" i="75" s="1"/>
  <c r="CR78" i="75" s="1"/>
  <c r="O79" i="5" s="1"/>
  <c r="BU172" i="75"/>
  <c r="BU34" i="75"/>
  <c r="DB180" i="75"/>
  <c r="P181" i="5" s="1"/>
  <c r="CD151" i="75"/>
  <c r="BU171" i="75"/>
  <c r="BU66" i="75"/>
  <c r="CE66" i="75" s="1"/>
  <c r="CR66" i="75" s="1"/>
  <c r="O67" i="5" s="1"/>
  <c r="BU76" i="75"/>
  <c r="CE76" i="75" s="1"/>
  <c r="BU184" i="75"/>
  <c r="CE184" i="75" s="1"/>
  <c r="CR184" i="75" s="1"/>
  <c r="O185" i="5" s="1"/>
  <c r="CD55" i="75"/>
  <c r="CE55" i="75" s="1"/>
  <c r="CR55" i="75" s="1"/>
  <c r="O56" i="5" s="1"/>
  <c r="BU107" i="75"/>
  <c r="CD34" i="75"/>
  <c r="CD27" i="75"/>
  <c r="CE27" i="75" s="1"/>
  <c r="CR27" i="75" s="1"/>
  <c r="O28" i="5" s="1"/>
  <c r="BU37" i="75"/>
  <c r="CD69" i="75"/>
  <c r="CD77" i="75"/>
  <c r="CD91" i="75"/>
  <c r="BU186" i="75"/>
  <c r="CE114" i="75"/>
  <c r="CR114" i="75" s="1"/>
  <c r="O115" i="5" s="1"/>
  <c r="BU12" i="75"/>
  <c r="BU64" i="75"/>
  <c r="CE64" i="75" s="1"/>
  <c r="CR64" i="75" s="1"/>
  <c r="O65" i="5" s="1"/>
  <c r="CD183" i="75"/>
  <c r="BU46" i="75"/>
  <c r="CE46" i="75" s="1"/>
  <c r="CR46" i="75" s="1"/>
  <c r="O47" i="5" s="1"/>
  <c r="BU48" i="75"/>
  <c r="CE48" i="75" s="1"/>
  <c r="BU58" i="75"/>
  <c r="DB77" i="75"/>
  <c r="P78" i="5" s="1"/>
  <c r="BU90" i="75"/>
  <c r="CD143" i="75"/>
  <c r="BU14" i="75"/>
  <c r="BU173" i="75"/>
  <c r="BU163" i="75"/>
  <c r="CE163" i="75" s="1"/>
  <c r="CR163" i="75" s="1"/>
  <c r="O164" i="5" s="1"/>
  <c r="CD132" i="75"/>
  <c r="BU128" i="75"/>
  <c r="BU87" i="75"/>
  <c r="CD190" i="75"/>
  <c r="CD141" i="75"/>
  <c r="CD187" i="75"/>
  <c r="CD45" i="75"/>
  <c r="CE45" i="75" s="1"/>
  <c r="CR45" i="75" s="1"/>
  <c r="O46" i="5" s="1"/>
  <c r="CD103" i="75"/>
  <c r="BU54" i="75"/>
  <c r="CE54" i="75" s="1"/>
  <c r="CR54" i="75" s="1"/>
  <c r="O55" i="5" s="1"/>
  <c r="BU146" i="75"/>
  <c r="CE29" i="75"/>
  <c r="CR29" i="75" s="1"/>
  <c r="O30" i="5" s="1"/>
  <c r="CD155" i="75"/>
  <c r="CD87" i="75"/>
  <c r="CD41" i="75"/>
  <c r="CE41" i="75" s="1"/>
  <c r="CR41" i="75" s="1"/>
  <c r="O42" i="5" s="1"/>
  <c r="BU132" i="75"/>
  <c r="CE123" i="75"/>
  <c r="CR123" i="75" s="1"/>
  <c r="O124" i="5" s="1"/>
  <c r="CD106" i="75"/>
  <c r="CE106" i="75" s="1"/>
  <c r="CR106" i="75" s="1"/>
  <c r="O107" i="5" s="1"/>
  <c r="BU80" i="75"/>
  <c r="DB31" i="75"/>
  <c r="P32" i="5" s="1"/>
  <c r="DB172" i="75"/>
  <c r="P173" i="5" s="1"/>
  <c r="CD154" i="75"/>
  <c r="DB68" i="75"/>
  <c r="P69" i="5" s="1"/>
  <c r="CD149" i="75"/>
  <c r="CE149" i="75" s="1"/>
  <c r="CR149" i="75" s="1"/>
  <c r="O150" i="5" s="1"/>
  <c r="BU44" i="75"/>
  <c r="CE44" i="75" s="1"/>
  <c r="CR44" i="75" s="1"/>
  <c r="O45" i="5" s="1"/>
  <c r="CD127" i="75"/>
  <c r="BU23" i="75"/>
  <c r="CE23" i="75" s="1"/>
  <c r="BU116" i="75"/>
  <c r="CD180" i="75"/>
  <c r="BU74" i="75"/>
  <c r="CE74" i="75" s="1"/>
  <c r="CR74" i="75" s="1"/>
  <c r="O75" i="5" s="1"/>
  <c r="BU28" i="75"/>
  <c r="CE28" i="75" s="1"/>
  <c r="CR28" i="75" s="1"/>
  <c r="O29" i="5" s="1"/>
  <c r="BU166" i="75"/>
  <c r="CE166" i="75" s="1"/>
  <c r="BU130" i="75"/>
  <c r="CE130" i="75" s="1"/>
  <c r="CR130" i="75" s="1"/>
  <c r="O131" i="5" s="1"/>
  <c r="BU179" i="75"/>
  <c r="CE179" i="75" s="1"/>
  <c r="CR179" i="75" s="1"/>
  <c r="O180" i="5" s="1"/>
  <c r="BU160" i="75"/>
  <c r="CD153" i="75"/>
  <c r="CE153" i="75" s="1"/>
  <c r="CD173" i="75"/>
  <c r="BU42" i="75"/>
  <c r="BU187" i="75"/>
  <c r="BU193" i="75"/>
  <c r="CE193" i="75" s="1"/>
  <c r="CR193" i="75" s="1"/>
  <c r="O194" i="5" s="1"/>
  <c r="BU32" i="75"/>
  <c r="BU22" i="75"/>
  <c r="CE22" i="75" s="1"/>
  <c r="CR22" i="75" s="1"/>
  <c r="O23" i="5" s="1"/>
  <c r="BU162" i="75"/>
  <c r="CE162" i="75" s="1"/>
  <c r="CR162" i="75" s="1"/>
  <c r="O163" i="5" s="1"/>
  <c r="CD164" i="75"/>
  <c r="CE164" i="75" s="1"/>
  <c r="CR164" i="75" s="1"/>
  <c r="O165" i="5" s="1"/>
  <c r="BU145" i="75"/>
  <c r="CD31" i="75"/>
  <c r="CE31" i="75" s="1"/>
  <c r="CR31" i="75" s="1"/>
  <c r="O32" i="5" s="1"/>
  <c r="BU18" i="75"/>
  <c r="BU168" i="75"/>
  <c r="CE168" i="75" s="1"/>
  <c r="CR168" i="75" s="1"/>
  <c r="O169" i="5" s="1"/>
  <c r="BU86" i="75"/>
  <c r="CE86" i="75" s="1"/>
  <c r="CR86" i="75" s="1"/>
  <c r="O87" i="5" s="1"/>
  <c r="BU16" i="75"/>
  <c r="CE16" i="75" s="1"/>
  <c r="CR16" i="75" s="1"/>
  <c r="O17" i="5" s="1"/>
  <c r="CD140" i="75"/>
  <c r="CE140" i="75" s="1"/>
  <c r="CR140" i="75" s="1"/>
  <c r="O141" i="5" s="1"/>
  <c r="CE167" i="75"/>
  <c r="DB62" i="75"/>
  <c r="P63" i="5" s="1"/>
  <c r="BU68" i="75"/>
  <c r="CE68" i="75" s="1"/>
  <c r="CR68" i="75" s="1"/>
  <c r="O69" i="5" s="1"/>
  <c r="BU117" i="75"/>
  <c r="BU97" i="75"/>
  <c r="CD96" i="75"/>
  <c r="DB114" i="75"/>
  <c r="P115" i="5" s="1"/>
  <c r="BU96" i="75"/>
  <c r="BU139" i="75"/>
  <c r="BU38" i="75"/>
  <c r="CE38" i="75" s="1"/>
  <c r="CR38" i="75" s="1"/>
  <c r="O39" i="5" s="1"/>
  <c r="CD189" i="75"/>
  <c r="BU82" i="75"/>
  <c r="CD18" i="75"/>
  <c r="BU127" i="75"/>
  <c r="BU156" i="75"/>
  <c r="CE156" i="75" s="1"/>
  <c r="CD49" i="75"/>
  <c r="CE49" i="75" s="1"/>
  <c r="CR49" i="75" s="1"/>
  <c r="O50" i="5" s="1"/>
  <c r="CD125" i="75"/>
  <c r="CE125" i="75" s="1"/>
  <c r="CR125" i="75" s="1"/>
  <c r="O126" i="5" s="1"/>
  <c r="CD137" i="75"/>
  <c r="BU176" i="75"/>
  <c r="CE176" i="75" s="1"/>
  <c r="CD88" i="75"/>
  <c r="BU52" i="75"/>
  <c r="DB151" i="75"/>
  <c r="P152" i="5" s="1"/>
  <c r="DB17" i="75"/>
  <c r="P18" i="5" s="1"/>
  <c r="DB122" i="75"/>
  <c r="P123" i="5" s="1"/>
  <c r="DB138" i="75"/>
  <c r="P139" i="5" s="1"/>
  <c r="DB86" i="75"/>
  <c r="P87" i="5" s="1"/>
  <c r="DB108" i="75"/>
  <c r="P109" i="5" s="1"/>
  <c r="DB132" i="75"/>
  <c r="P133" i="5" s="1"/>
  <c r="DB40" i="75"/>
  <c r="P41" i="5" s="1"/>
  <c r="DB45" i="75"/>
  <c r="P46" i="5" s="1"/>
  <c r="DB175" i="75"/>
  <c r="P176" i="5" s="1"/>
  <c r="DB95" i="75"/>
  <c r="P96" i="5" s="1"/>
  <c r="DB154" i="75"/>
  <c r="P155" i="5" s="1"/>
  <c r="DB141" i="75"/>
  <c r="P142" i="5" s="1"/>
  <c r="DB170" i="75"/>
  <c r="P171" i="5" s="1"/>
  <c r="DB162" i="75"/>
  <c r="P163" i="5" s="1"/>
  <c r="DB106" i="75"/>
  <c r="P107" i="5" s="1"/>
  <c r="DB12" i="75"/>
  <c r="P13" i="5" s="1"/>
  <c r="DB11" i="75"/>
  <c r="P12" i="5" s="1"/>
  <c r="DB179" i="75"/>
  <c r="P180" i="5" s="1"/>
  <c r="DB148" i="75"/>
  <c r="P149" i="5" s="1"/>
  <c r="BU110" i="75"/>
  <c r="CE110" i="75" s="1"/>
  <c r="CD169" i="75"/>
  <c r="BU192" i="75"/>
  <c r="CE192" i="75" s="1"/>
  <c r="CR192" i="75" s="1"/>
  <c r="O193" i="5" s="1"/>
  <c r="DB161" i="75"/>
  <c r="P162" i="5" s="1"/>
  <c r="CD79" i="75"/>
  <c r="CE79" i="75" s="1"/>
  <c r="CR79" i="75" s="1"/>
  <c r="O80" i="5" s="1"/>
  <c r="CD122" i="75"/>
  <c r="DB184" i="75"/>
  <c r="P185" i="5" s="1"/>
  <c r="CD185" i="75"/>
  <c r="CE185" i="75" s="1"/>
  <c r="CR185" i="75" s="1"/>
  <c r="O186" i="5" s="1"/>
  <c r="DB124" i="75"/>
  <c r="P125" i="5" s="1"/>
  <c r="BU4" i="75"/>
  <c r="CE4" i="75" s="1"/>
  <c r="CR4" i="75" s="1"/>
  <c r="O5" i="5" s="1"/>
  <c r="BU100" i="75"/>
  <c r="CE100" i="75" s="1"/>
  <c r="CR100" i="75" s="1"/>
  <c r="O101" i="5" s="1"/>
  <c r="BU169" i="75"/>
  <c r="DB103" i="75"/>
  <c r="P104" i="5" s="1"/>
  <c r="DB20" i="75"/>
  <c r="P21" i="5" s="1"/>
  <c r="DB49" i="75"/>
  <c r="P50" i="5" s="1"/>
  <c r="DB101" i="75"/>
  <c r="P102" i="5" s="1"/>
  <c r="DB70" i="75"/>
  <c r="P71" i="5" s="1"/>
  <c r="DB74" i="75"/>
  <c r="P75" i="5" s="1"/>
  <c r="DB171" i="75"/>
  <c r="P172" i="5" s="1"/>
  <c r="DB177" i="75"/>
  <c r="P178" i="5" s="1"/>
  <c r="DB100" i="75"/>
  <c r="P101" i="5" s="1"/>
  <c r="DB26" i="75"/>
  <c r="P27" i="5" s="1"/>
  <c r="DB125" i="75"/>
  <c r="P126" i="5" s="1"/>
  <c r="DB3" i="75"/>
  <c r="P4" i="5" s="1"/>
  <c r="CD133" i="75"/>
  <c r="CD25" i="75"/>
  <c r="CE25" i="75" s="1"/>
  <c r="CD172" i="75"/>
  <c r="CD191" i="75"/>
  <c r="CD177" i="75"/>
  <c r="CE177" i="75" s="1"/>
  <c r="CR177" i="75" s="1"/>
  <c r="O178" i="5" s="1"/>
  <c r="CE111" i="75"/>
  <c r="CR111" i="75" s="1"/>
  <c r="O112" i="5" s="1"/>
  <c r="BU137" i="75"/>
  <c r="BU69" i="75"/>
  <c r="BU154" i="75"/>
  <c r="CE101" i="75"/>
  <c r="CR101" i="75" s="1"/>
  <c r="O102" i="5" s="1"/>
  <c r="CD42" i="75"/>
  <c r="CD20" i="75"/>
  <c r="CE20" i="75" s="1"/>
  <c r="CR20" i="75" s="1"/>
  <c r="O21" i="5" s="1"/>
  <c r="BU150" i="75"/>
  <c r="CD170" i="75"/>
  <c r="CE72" i="75"/>
  <c r="CR72" i="75" s="1"/>
  <c r="O73" i="5" s="1"/>
  <c r="CE6" i="75"/>
  <c r="CR6" i="75" s="1"/>
  <c r="O7" i="5" s="1"/>
  <c r="BU144" i="75"/>
  <c r="CE144" i="75" s="1"/>
  <c r="CR144" i="75" s="1"/>
  <c r="O145" i="5" s="1"/>
  <c r="DB155" i="75"/>
  <c r="P156" i="5" s="1"/>
  <c r="CD3" i="75"/>
  <c r="CE3" i="75" s="1"/>
  <c r="CR3" i="75" s="1"/>
  <c r="O4" i="5" s="1"/>
  <c r="DB178" i="75"/>
  <c r="P179" i="5" s="1"/>
  <c r="CD128" i="75"/>
  <c r="CD90" i="75"/>
  <c r="BU94" i="75"/>
  <c r="CE94" i="75" s="1"/>
  <c r="CR94" i="75" s="1"/>
  <c r="O95" i="5" s="1"/>
  <c r="BU84" i="75"/>
  <c r="CE84" i="75" s="1"/>
  <c r="CR84" i="75" s="1"/>
  <c r="O85" i="5" s="1"/>
  <c r="CD148" i="75"/>
  <c r="CD52" i="75"/>
  <c r="BU152" i="75"/>
  <c r="CE152" i="75" s="1"/>
  <c r="CR152" i="75" s="1"/>
  <c r="O153" i="5" s="1"/>
  <c r="DB173" i="75"/>
  <c r="P174" i="5" s="1"/>
  <c r="CE121" i="75"/>
  <c r="CR121" i="75" s="1"/>
  <c r="O122" i="5" s="1"/>
  <c r="BU155" i="75"/>
  <c r="DB130" i="75"/>
  <c r="P131" i="5" s="1"/>
  <c r="CD82" i="75"/>
  <c r="DB71" i="75"/>
  <c r="P72" i="5" s="1"/>
  <c r="CE11" i="75"/>
  <c r="CR11" i="75" s="1"/>
  <c r="O12" i="5" s="1"/>
  <c r="BU190" i="75"/>
  <c r="CE85" i="75"/>
  <c r="CR85" i="75" s="1"/>
  <c r="O86" i="5" s="1"/>
  <c r="DB190" i="75"/>
  <c r="P191" i="5" s="1"/>
  <c r="BU122" i="75"/>
  <c r="DB126" i="75"/>
  <c r="P127" i="5" s="1"/>
  <c r="DB94" i="75"/>
  <c r="P95" i="5" s="1"/>
  <c r="DB41" i="75"/>
  <c r="P42" i="5" s="1"/>
  <c r="BU148" i="75"/>
  <c r="CE98" i="75"/>
  <c r="CR98" i="75" s="1"/>
  <c r="O99" i="5" s="1"/>
  <c r="CE10" i="75"/>
  <c r="CR10" i="75" s="1"/>
  <c r="O11" i="5" s="1"/>
  <c r="CE93" i="75"/>
  <c r="CR93" i="75" s="1"/>
  <c r="O94" i="5" s="1"/>
  <c r="BU112" i="75"/>
  <c r="CE112" i="75" s="1"/>
  <c r="CR112" i="75" s="1"/>
  <c r="O113" i="5" s="1"/>
  <c r="CD138" i="75"/>
  <c r="BU83" i="75"/>
  <c r="CE160" i="75"/>
  <c r="CR160" i="75" s="1"/>
  <c r="O161" i="5" s="1"/>
  <c r="BU174" i="75"/>
  <c r="CE174" i="75" s="1"/>
  <c r="CR174" i="75" s="1"/>
  <c r="O175" i="5" s="1"/>
  <c r="BU119" i="75"/>
  <c r="CE119" i="75" s="1"/>
  <c r="CR119" i="75" s="1"/>
  <c r="O120" i="5" s="1"/>
  <c r="CD75" i="75"/>
  <c r="CE75" i="75" s="1"/>
  <c r="CR75" i="75" s="1"/>
  <c r="O76" i="5" s="1"/>
  <c r="CE161" i="75"/>
  <c r="CR161" i="75" s="1"/>
  <c r="O162" i="5" s="1"/>
  <c r="DB192" i="75"/>
  <c r="P193" i="5" s="1"/>
  <c r="BU191" i="75"/>
  <c r="BU188" i="75"/>
  <c r="CE188" i="75" s="1"/>
  <c r="CR188" i="75" s="1"/>
  <c r="O189" i="5" s="1"/>
  <c r="BU158" i="75"/>
  <c r="BU56" i="75"/>
  <c r="DB15" i="75"/>
  <c r="P16" i="5" s="1"/>
  <c r="CE50" i="75"/>
  <c r="CR50" i="75" s="1"/>
  <c r="O51" i="5" s="1"/>
  <c r="DB10" i="75"/>
  <c r="P11" i="5" s="1"/>
  <c r="BU120" i="75"/>
  <c r="CE120" i="75" s="1"/>
  <c r="CR120" i="75" s="1"/>
  <c r="O121" i="5" s="1"/>
  <c r="CD83" i="75"/>
  <c r="DB55" i="75"/>
  <c r="P56" i="5" s="1"/>
  <c r="DB24" i="75"/>
  <c r="P25" i="5" s="1"/>
  <c r="DB189" i="75"/>
  <c r="P190" i="5" s="1"/>
  <c r="DB44" i="75"/>
  <c r="P45" i="5" s="1"/>
  <c r="DB191" i="75"/>
  <c r="P192" i="5" s="1"/>
  <c r="CD131" i="75"/>
  <c r="CE131" i="75" s="1"/>
  <c r="CR131" i="75" s="1"/>
  <c r="O132" i="5" s="1"/>
  <c r="DB113" i="75"/>
  <c r="P114" i="5" s="1"/>
  <c r="DB89" i="75"/>
  <c r="P90" i="5" s="1"/>
  <c r="DB39" i="75"/>
  <c r="P40" i="5" s="1"/>
  <c r="DB185" i="75"/>
  <c r="P186" i="5" s="1"/>
  <c r="CD105" i="75"/>
  <c r="CE105" i="75" s="1"/>
  <c r="CR105" i="75" s="1"/>
  <c r="O106" i="5" s="1"/>
  <c r="CD150" i="75"/>
  <c r="CE39" i="75"/>
  <c r="CR39" i="75" s="1"/>
  <c r="O40" i="5" s="1"/>
  <c r="CE13" i="75"/>
  <c r="CR13" i="75" s="1"/>
  <c r="O14" i="5" s="1"/>
  <c r="CE17" i="75"/>
  <c r="CR17" i="75" s="1"/>
  <c r="O18" i="5" s="1"/>
  <c r="DB84" i="75"/>
  <c r="P85" i="5" s="1"/>
  <c r="DB64" i="75"/>
  <c r="P65" i="5" s="1"/>
  <c r="CE15" i="75"/>
  <c r="CR15" i="75" s="1"/>
  <c r="O16" i="5" s="1"/>
  <c r="CD147" i="75"/>
  <c r="DB181" i="75"/>
  <c r="P182" i="5" s="1"/>
  <c r="CD159" i="75"/>
  <c r="BU104" i="75"/>
  <c r="CE104" i="75" s="1"/>
  <c r="BU7" i="75"/>
  <c r="CE7" i="75" s="1"/>
  <c r="CR7" i="75" s="1"/>
  <c r="O8" i="5" s="1"/>
  <c r="BU59" i="75"/>
  <c r="BU9" i="75"/>
  <c r="CE9" i="75" s="1"/>
  <c r="DB140" i="75"/>
  <c r="P141" i="5" s="1"/>
  <c r="DB85" i="75"/>
  <c r="P86" i="5" s="1"/>
  <c r="CE21" i="75"/>
  <c r="DB143" i="75"/>
  <c r="P144" i="5" s="1"/>
  <c r="CD63" i="75"/>
  <c r="CE63" i="75" s="1"/>
  <c r="CR63" i="75" s="1"/>
  <c r="O64" i="5" s="1"/>
  <c r="CE102" i="75"/>
  <c r="CR102" i="75" s="1"/>
  <c r="O103" i="5" s="1"/>
  <c r="BU124" i="75"/>
  <c r="CE124" i="75" s="1"/>
  <c r="CR124" i="75" s="1"/>
  <c r="O125" i="5" s="1"/>
  <c r="CE8" i="75"/>
  <c r="CR8" i="75" s="1"/>
  <c r="O9" i="5" s="1"/>
  <c r="CE67" i="75"/>
  <c r="CR67" i="75" s="1"/>
  <c r="O68" i="5" s="1"/>
  <c r="CE61" i="75"/>
  <c r="CR61" i="75" s="1"/>
  <c r="O62" i="5" s="1"/>
  <c r="DB168" i="75"/>
  <c r="P169" i="5" s="1"/>
  <c r="DB174" i="75"/>
  <c r="P175" i="5" s="1"/>
  <c r="DB127" i="75"/>
  <c r="P128" i="5" s="1"/>
  <c r="CD81" i="75"/>
  <c r="CE81" i="75" s="1"/>
  <c r="CR81" i="75" s="1"/>
  <c r="O82" i="5" s="1"/>
  <c r="DB120" i="75"/>
  <c r="P121" i="5" s="1"/>
  <c r="DB56" i="75"/>
  <c r="P57" i="5" s="1"/>
  <c r="CE53" i="75"/>
  <c r="CR53" i="75" s="1"/>
  <c r="O54" i="5" s="1"/>
  <c r="DB7" i="75"/>
  <c r="P8" i="5" s="1"/>
  <c r="CE151" i="75"/>
  <c r="CR151" i="75" s="1"/>
  <c r="O152" i="5" s="1"/>
  <c r="DB83" i="75"/>
  <c r="P84" i="5" s="1"/>
  <c r="CD60" i="75"/>
  <c r="CE60" i="75" s="1"/>
  <c r="CR60" i="75" s="1"/>
  <c r="O61" i="5" s="1"/>
  <c r="CD14" i="75"/>
  <c r="BU159" i="75"/>
  <c r="CD139" i="75"/>
  <c r="CD118" i="75"/>
  <c r="CE118" i="75" s="1"/>
  <c r="CR118" i="75" s="1"/>
  <c r="O119" i="5" s="1"/>
  <c r="DB58" i="75"/>
  <c r="P59" i="5" s="1"/>
  <c r="CE62" i="75"/>
  <c r="CR62" i="75" s="1"/>
  <c r="O63" i="5" s="1"/>
  <c r="DB4" i="75"/>
  <c r="P5" i="5" s="1"/>
  <c r="BU134" i="75"/>
  <c r="CE134" i="75" s="1"/>
  <c r="CD186" i="75"/>
  <c r="CE183" i="75"/>
  <c r="CR183" i="75" s="1"/>
  <c r="O184" i="5" s="1"/>
  <c r="DB193" i="75"/>
  <c r="P194" i="5" s="1"/>
  <c r="DB158" i="75"/>
  <c r="P159" i="5" s="1"/>
  <c r="DB144" i="75"/>
  <c r="P145" i="5" s="1"/>
  <c r="CD99" i="75"/>
  <c r="CE99" i="75" s="1"/>
  <c r="CE37" i="75"/>
  <c r="CR37" i="75" s="1"/>
  <c r="O38" i="5" s="1"/>
  <c r="CE19" i="75"/>
  <c r="CR19" i="75" s="1"/>
  <c r="O20" i="5" s="1"/>
  <c r="CE5" i="75"/>
  <c r="CR5" i="75" s="1"/>
  <c r="O6" i="5" s="1"/>
  <c r="CD97" i="75"/>
  <c r="DB42" i="75"/>
  <c r="P43" i="5" s="1"/>
  <c r="DB87" i="75"/>
  <c r="P88" i="5" s="1"/>
  <c r="CD32" i="75"/>
  <c r="DB46" i="75"/>
  <c r="P47" i="5" s="1"/>
  <c r="CE35" i="75"/>
  <c r="CR35" i="75" s="1"/>
  <c r="O36" i="5" s="1"/>
  <c r="BU77" i="75"/>
  <c r="BU30" i="75"/>
  <c r="BU189" i="75"/>
  <c r="CD175" i="75"/>
  <c r="CE175" i="75" s="1"/>
  <c r="CR175" i="75" s="1"/>
  <c r="O176" i="5" s="1"/>
  <c r="CD171" i="75"/>
  <c r="BU142" i="75"/>
  <c r="CE142" i="75" s="1"/>
  <c r="DB128" i="75"/>
  <c r="P129" i="5" s="1"/>
  <c r="BU178" i="75"/>
  <c r="CE178" i="75" s="1"/>
  <c r="CR178" i="75" s="1"/>
  <c r="O179" i="5" s="1"/>
  <c r="BU133" i="75"/>
  <c r="CE80" i="75"/>
  <c r="DB51" i="75"/>
  <c r="P52" i="5" s="1"/>
  <c r="BU57" i="75"/>
  <c r="CE57" i="75" s="1"/>
  <c r="CR57" i="75" s="1"/>
  <c r="O58" i="5" s="1"/>
  <c r="DB145" i="75"/>
  <c r="P146" i="5" s="1"/>
  <c r="CE129" i="75"/>
  <c r="DB117" i="75"/>
  <c r="P118" i="5" s="1"/>
  <c r="CD117" i="75"/>
  <c r="DB37" i="75"/>
  <c r="P38" i="5" s="1"/>
  <c r="CE26" i="75"/>
  <c r="CR26" i="75" s="1"/>
  <c r="O27" i="5" s="1"/>
  <c r="DB186" i="75"/>
  <c r="P187" i="5" s="1"/>
  <c r="CD59" i="75"/>
  <c r="BU51" i="75"/>
  <c r="CE51" i="75" s="1"/>
  <c r="CR51" i="75" s="1"/>
  <c r="O52" i="5" s="1"/>
  <c r="DB6" i="75"/>
  <c r="P7" i="5" s="1"/>
  <c r="BU92" i="75"/>
  <c r="CE92" i="75" s="1"/>
  <c r="CR92" i="75" s="1"/>
  <c r="O93" i="5" s="1"/>
  <c r="DB109" i="75"/>
  <c r="P110" i="5" s="1"/>
  <c r="BU103" i="75"/>
  <c r="CD107" i="75"/>
  <c r="CE73" i="75"/>
  <c r="CR73" i="75" s="1"/>
  <c r="O74" i="5" s="1"/>
  <c r="BU91" i="75"/>
  <c r="BU89" i="75"/>
  <c r="CE89" i="75" s="1"/>
  <c r="CR89" i="75" s="1"/>
  <c r="O90" i="5" s="1"/>
  <c r="BU88" i="75"/>
  <c r="DB43" i="75"/>
  <c r="P44" i="5" s="1"/>
  <c r="CD109" i="75"/>
  <c r="CE109" i="75" s="1"/>
  <c r="CR109" i="75" s="1"/>
  <c r="O110" i="5" s="1"/>
  <c r="DB92" i="75"/>
  <c r="P93" i="5" s="1"/>
  <c r="BU43" i="75"/>
  <c r="CE43" i="75" s="1"/>
  <c r="CR43" i="75" s="1"/>
  <c r="O44" i="5" s="1"/>
  <c r="DB29" i="75"/>
  <c r="P30" i="5" s="1"/>
  <c r="DB169" i="75"/>
  <c r="P170" i="5" s="1"/>
  <c r="DB164" i="75"/>
  <c r="P165" i="5" s="1"/>
  <c r="DB88" i="75"/>
  <c r="P89" i="5" s="1"/>
  <c r="DB60" i="75"/>
  <c r="P61" i="5" s="1"/>
  <c r="DB52" i="75"/>
  <c r="P53" i="5" s="1"/>
  <c r="DB32" i="75"/>
  <c r="P33" i="5" s="1"/>
  <c r="DB18" i="75"/>
  <c r="P19" i="5" s="1"/>
  <c r="BU138" i="75"/>
  <c r="DB135" i="75"/>
  <c r="P136" i="5" s="1"/>
  <c r="DB118" i="75"/>
  <c r="P119" i="5" s="1"/>
  <c r="DB96" i="75"/>
  <c r="P97" i="5" s="1"/>
  <c r="DB133" i="75"/>
  <c r="P134" i="5" s="1"/>
  <c r="CE95" i="75"/>
  <c r="CR95" i="75" s="1"/>
  <c r="O96" i="5" s="1"/>
  <c r="DB98" i="75"/>
  <c r="P99" i="5" s="1"/>
  <c r="DB81" i="75"/>
  <c r="P82" i="5" s="1"/>
  <c r="DB79" i="75"/>
  <c r="P80" i="5" s="1"/>
  <c r="DB50" i="75"/>
  <c r="P51" i="5" s="1"/>
  <c r="DB53" i="75"/>
  <c r="P54" i="5" s="1"/>
  <c r="DB149" i="75"/>
  <c r="P150" i="5" s="1"/>
  <c r="DB146" i="75"/>
  <c r="P147" i="5" s="1"/>
  <c r="CD135" i="75"/>
  <c r="DB123" i="75"/>
  <c r="P124" i="5" s="1"/>
  <c r="CE126" i="75"/>
  <c r="CR126" i="75" s="1"/>
  <c r="O127" i="5" s="1"/>
  <c r="DB59" i="75"/>
  <c r="P60" i="5" s="1"/>
  <c r="DB14" i="75"/>
  <c r="P15" i="5" s="1"/>
  <c r="BU182" i="75"/>
  <c r="CE182" i="75" s="1"/>
  <c r="DB159" i="75"/>
  <c r="P160" i="5" s="1"/>
  <c r="DB116" i="75"/>
  <c r="P117" i="5" s="1"/>
  <c r="DB112" i="75"/>
  <c r="P113" i="5" s="1"/>
  <c r="DB105" i="75"/>
  <c r="P106" i="5" s="1"/>
  <c r="CD71" i="75"/>
  <c r="CE71" i="75" s="1"/>
  <c r="CR71" i="75" s="1"/>
  <c r="O72" i="5" s="1"/>
  <c r="BU70" i="75"/>
  <c r="CE70" i="75" s="1"/>
  <c r="CR70" i="75" s="1"/>
  <c r="O71" i="5" s="1"/>
  <c r="DB22" i="75"/>
  <c r="P23" i="5" s="1"/>
  <c r="DB187" i="75"/>
  <c r="P188" i="5" s="1"/>
  <c r="DB160" i="75"/>
  <c r="P161" i="5" s="1"/>
  <c r="DB157" i="75"/>
  <c r="P158" i="5" s="1"/>
  <c r="DB73" i="75"/>
  <c r="P74" i="5" s="1"/>
  <c r="DB66" i="75"/>
  <c r="P67" i="5" s="1"/>
  <c r="CE65" i="75"/>
  <c r="CR65" i="75" s="1"/>
  <c r="O66" i="5" s="1"/>
  <c r="DB8" i="75"/>
  <c r="P9" i="5" s="1"/>
  <c r="DB16" i="75"/>
  <c r="P17" i="5" s="1"/>
  <c r="DB38" i="75"/>
  <c r="P39" i="5" s="1"/>
  <c r="DB33" i="75"/>
  <c r="P34" i="5" s="1"/>
  <c r="DB147" i="75"/>
  <c r="P148" i="5" s="1"/>
  <c r="DB139" i="75"/>
  <c r="P140" i="5" s="1"/>
  <c r="DB90" i="75"/>
  <c r="P91" i="5" s="1"/>
  <c r="DB63" i="75"/>
  <c r="P64" i="5" s="1"/>
  <c r="CE147" i="75" l="1"/>
  <c r="CR147" i="75" s="1"/>
  <c r="O148" i="5" s="1"/>
  <c r="CE135" i="75"/>
  <c r="CR135" i="75" s="1"/>
  <c r="O136" i="5" s="1"/>
  <c r="CE172" i="75"/>
  <c r="CR172" i="75" s="1"/>
  <c r="O173" i="5" s="1"/>
  <c r="CE12" i="75"/>
  <c r="CR12" i="75" s="1"/>
  <c r="O13" i="5" s="1"/>
  <c r="CE158" i="75"/>
  <c r="CR158" i="75" s="1"/>
  <c r="O159" i="5" s="1"/>
  <c r="CE171" i="75"/>
  <c r="CR171" i="75" s="1"/>
  <c r="O172" i="5" s="1"/>
  <c r="CE141" i="75"/>
  <c r="CR141" i="75" s="1"/>
  <c r="O142" i="5" s="1"/>
  <c r="CE30" i="75"/>
  <c r="CR30" i="75" s="1"/>
  <c r="O31" i="5" s="1"/>
  <c r="CE14" i="75"/>
  <c r="CR14" i="75" s="1"/>
  <c r="O15" i="5" s="1"/>
  <c r="CE117" i="75"/>
  <c r="CR117" i="75" s="1"/>
  <c r="O118" i="5" s="1"/>
  <c r="CE58" i="75"/>
  <c r="CR58" i="75" s="1"/>
  <c r="O59" i="5" s="1"/>
  <c r="CE116" i="75"/>
  <c r="CR116" i="75" s="1"/>
  <c r="O117" i="5" s="1"/>
  <c r="CE56" i="75"/>
  <c r="CR56" i="75" s="1"/>
  <c r="O57" i="5" s="1"/>
  <c r="CE154" i="75"/>
  <c r="CR154" i="75" s="1"/>
  <c r="CE145" i="75"/>
  <c r="CR145" i="75" s="1"/>
  <c r="O146" i="5" s="1"/>
  <c r="CE180" i="75"/>
  <c r="CR180" i="75" s="1"/>
  <c r="CE143" i="75"/>
  <c r="CR143" i="75" s="1"/>
  <c r="O144" i="5" s="1"/>
  <c r="CE146" i="75"/>
  <c r="CR146" i="75" s="1"/>
  <c r="CE107" i="75"/>
  <c r="CR107" i="75" s="1"/>
  <c r="CE190" i="75"/>
  <c r="CR190" i="75" s="1"/>
  <c r="O191" i="5" s="1"/>
  <c r="CE97" i="75"/>
  <c r="CR97" i="75" s="1"/>
  <c r="CE69" i="75"/>
  <c r="CR69" i="75" s="1"/>
  <c r="O70" i="5" s="1"/>
  <c r="CE34" i="75"/>
  <c r="CR34" i="75" s="1"/>
  <c r="O35" i="5" s="1"/>
  <c r="CE170" i="75"/>
  <c r="CR170" i="75" s="1"/>
  <c r="CE189" i="75"/>
  <c r="CR189" i="75" s="1"/>
  <c r="O190" i="5" s="1"/>
  <c r="CE173" i="75"/>
  <c r="CR173" i="75" s="1"/>
  <c r="CE155" i="75"/>
  <c r="CR155" i="75" s="1"/>
  <c r="O156" i="5" s="1"/>
  <c r="CE77" i="75"/>
  <c r="CR77" i="75" s="1"/>
  <c r="O78" i="5" s="1"/>
  <c r="CE187" i="75"/>
  <c r="CR187" i="75" s="1"/>
  <c r="O188" i="5" s="1"/>
  <c r="CE122" i="75"/>
  <c r="CR122" i="75" s="1"/>
  <c r="CR21" i="75"/>
  <c r="O22" i="5" s="1"/>
  <c r="CR156" i="75"/>
  <c r="O157" i="5" s="1"/>
  <c r="CR23" i="75"/>
  <c r="O24" i="5" s="1"/>
  <c r="CR134" i="75"/>
  <c r="O135" i="5" s="1"/>
  <c r="CR129" i="75"/>
  <c r="O130" i="5" s="1"/>
  <c r="CR25" i="75"/>
  <c r="O26" i="5" s="1"/>
  <c r="CR167" i="75"/>
  <c r="O168" i="5" s="1"/>
  <c r="CR166" i="75"/>
  <c r="O167" i="5" s="1"/>
  <c r="CR153" i="75"/>
  <c r="O154" i="5" s="1"/>
  <c r="CR110" i="75"/>
  <c r="CR99" i="75"/>
  <c r="CR76" i="75"/>
  <c r="O77" i="5" s="1"/>
  <c r="CR36" i="75"/>
  <c r="O37" i="5" s="1"/>
  <c r="CR142" i="75"/>
  <c r="O143" i="5" s="1"/>
  <c r="CR176" i="75"/>
  <c r="O177" i="5" s="1"/>
  <c r="CR48" i="75"/>
  <c r="O49" i="5" s="1"/>
  <c r="CR104" i="75"/>
  <c r="O105" i="5" s="1"/>
  <c r="CR80" i="75"/>
  <c r="O81" i="5" s="1"/>
  <c r="CR182" i="75"/>
  <c r="O183" i="5" s="1"/>
  <c r="CR9" i="75"/>
  <c r="O10" i="5" s="1"/>
  <c r="DM69" i="75"/>
  <c r="DM111" i="75"/>
  <c r="CE91" i="75"/>
  <c r="CE83" i="75"/>
  <c r="CE186" i="75"/>
  <c r="CE87" i="75"/>
  <c r="CE133" i="75"/>
  <c r="CR133" i="75" s="1"/>
  <c r="O134" i="5" s="1"/>
  <c r="CE32" i="75"/>
  <c r="CE139" i="75"/>
  <c r="CE90" i="75"/>
  <c r="CE103" i="75"/>
  <c r="CE42" i="75"/>
  <c r="CE132" i="75"/>
  <c r="CE128" i="75"/>
  <c r="CE88" i="75"/>
  <c r="CE159" i="75"/>
  <c r="CE150" i="75"/>
  <c r="CE96" i="75"/>
  <c r="CE18" i="75"/>
  <c r="CE82" i="75"/>
  <c r="CE127" i="75"/>
  <c r="DM55" i="75"/>
  <c r="DM7" i="75"/>
  <c r="CE52" i="75"/>
  <c r="CE137" i="75"/>
  <c r="CE148" i="75"/>
  <c r="DM17" i="75"/>
  <c r="DM63" i="75"/>
  <c r="DM50" i="75"/>
  <c r="DM37" i="75"/>
  <c r="CE169" i="75"/>
  <c r="CE191" i="75"/>
  <c r="CE138" i="75"/>
  <c r="CE59" i="75"/>
  <c r="CR59" i="75" s="1"/>
  <c r="O60" i="5" s="1"/>
  <c r="B3" i="83"/>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123" i="83"/>
  <c r="B124" i="83"/>
  <c r="B125" i="83"/>
  <c r="B126" i="83"/>
  <c r="B127" i="83"/>
  <c r="B128" i="83"/>
  <c r="B129" i="83"/>
  <c r="B130" i="83"/>
  <c r="B131" i="83"/>
  <c r="B132" i="83"/>
  <c r="B133" i="83"/>
  <c r="B134" i="83"/>
  <c r="B135" i="83"/>
  <c r="B136" i="83"/>
  <c r="B137" i="83"/>
  <c r="B138" i="83"/>
  <c r="B139" i="83"/>
  <c r="B140" i="83"/>
  <c r="B141" i="83"/>
  <c r="B142" i="83"/>
  <c r="B143" i="83"/>
  <c r="B144" i="83"/>
  <c r="B145" i="83"/>
  <c r="B146" i="83"/>
  <c r="B147" i="83"/>
  <c r="B148" i="83"/>
  <c r="B149" i="83"/>
  <c r="B150" i="83"/>
  <c r="B151" i="83"/>
  <c r="B152" i="83"/>
  <c r="B153" i="83"/>
  <c r="B154" i="83"/>
  <c r="B155" i="83"/>
  <c r="B156" i="83"/>
  <c r="B157" i="83"/>
  <c r="B158" i="83"/>
  <c r="B159" i="83"/>
  <c r="B160" i="83"/>
  <c r="B161" i="83"/>
  <c r="B162" i="83"/>
  <c r="B163" i="83"/>
  <c r="B164" i="83"/>
  <c r="B165" i="83"/>
  <c r="B166" i="83"/>
  <c r="B167" i="83"/>
  <c r="B168" i="83"/>
  <c r="B169" i="83"/>
  <c r="B170" i="83"/>
  <c r="B171" i="83"/>
  <c r="B172" i="83"/>
  <c r="B173" i="83"/>
  <c r="B174" i="83"/>
  <c r="B175" i="83"/>
  <c r="B176" i="83"/>
  <c r="B177" i="83"/>
  <c r="B178" i="83"/>
  <c r="B179" i="83"/>
  <c r="B180" i="83"/>
  <c r="B181" i="83"/>
  <c r="B182" i="83"/>
  <c r="B183" i="83"/>
  <c r="B184" i="83"/>
  <c r="B185" i="83"/>
  <c r="B186" i="83"/>
  <c r="B187" i="83"/>
  <c r="B188" i="83"/>
  <c r="B189" i="83"/>
  <c r="B190" i="83"/>
  <c r="B191" i="83"/>
  <c r="B192" i="83"/>
  <c r="B2" i="83"/>
  <c r="DM180" i="75" l="1"/>
  <c r="O181" i="5"/>
  <c r="H38" i="5"/>
  <c r="R38" i="5"/>
  <c r="H112" i="5"/>
  <c r="R112" i="5"/>
  <c r="H51" i="5"/>
  <c r="R51" i="5"/>
  <c r="H70" i="5"/>
  <c r="R70" i="5"/>
  <c r="DM107" i="75"/>
  <c r="O108" i="5"/>
  <c r="H56" i="5"/>
  <c r="R56" i="5"/>
  <c r="DM110" i="75"/>
  <c r="O111" i="5"/>
  <c r="DM170" i="75"/>
  <c r="O171" i="5"/>
  <c r="H64" i="5"/>
  <c r="R64" i="5"/>
  <c r="DM122" i="75"/>
  <c r="O123" i="5"/>
  <c r="DM173" i="75"/>
  <c r="O174" i="5"/>
  <c r="DM146" i="75"/>
  <c r="O147" i="5"/>
  <c r="DM154" i="75"/>
  <c r="O155" i="5"/>
  <c r="H18" i="5"/>
  <c r="R18" i="5"/>
  <c r="H8" i="5"/>
  <c r="R8" i="5"/>
  <c r="DM99" i="75"/>
  <c r="O100" i="5"/>
  <c r="DM97" i="75"/>
  <c r="O98" i="5"/>
  <c r="CR138" i="75"/>
  <c r="O139" i="5" s="1"/>
  <c r="CR148" i="75"/>
  <c r="O149" i="5" s="1"/>
  <c r="CR82" i="75"/>
  <c r="O83" i="5" s="1"/>
  <c r="CR90" i="75"/>
  <c r="CR83" i="75"/>
  <c r="O84" i="5" s="1"/>
  <c r="CR186" i="75"/>
  <c r="O187" i="5" s="1"/>
  <c r="CR191" i="75"/>
  <c r="O192" i="5" s="1"/>
  <c r="CR127" i="75"/>
  <c r="CR18" i="75"/>
  <c r="O19" i="5" s="1"/>
  <c r="CR88" i="75"/>
  <c r="O89" i="5" s="1"/>
  <c r="CR91" i="75"/>
  <c r="CR52" i="75"/>
  <c r="O53" i="5" s="1"/>
  <c r="CR169" i="75"/>
  <c r="O170" i="5" s="1"/>
  <c r="CR96" i="75"/>
  <c r="O97" i="5" s="1"/>
  <c r="CR139" i="75"/>
  <c r="O140" i="5" s="1"/>
  <c r="CR150" i="75"/>
  <c r="O151" i="5" s="1"/>
  <c r="CR128" i="75"/>
  <c r="O129" i="5" s="1"/>
  <c r="CR32" i="75"/>
  <c r="O33" i="5" s="1"/>
  <c r="CR159" i="75"/>
  <c r="CR103" i="75"/>
  <c r="CR137" i="75"/>
  <c r="O138" i="5" s="1"/>
  <c r="CR132" i="75"/>
  <c r="O133" i="5" s="1"/>
  <c r="CR42" i="75"/>
  <c r="O43" i="5" s="1"/>
  <c r="CR87" i="75"/>
  <c r="O88" i="5" s="1"/>
  <c r="B193" i="83"/>
  <c r="DM103" i="75" l="1"/>
  <c r="O104" i="5"/>
  <c r="DM127" i="75"/>
  <c r="O128" i="5"/>
  <c r="DM90" i="75"/>
  <c r="O91" i="5"/>
  <c r="DM159" i="75"/>
  <c r="O160" i="5"/>
  <c r="DM91" i="75"/>
  <c r="O92" i="5"/>
  <c r="H98" i="5"/>
  <c r="R98" i="5"/>
  <c r="H155" i="5"/>
  <c r="R155" i="5"/>
  <c r="H174" i="5"/>
  <c r="R174" i="5"/>
  <c r="H111" i="5"/>
  <c r="R111" i="5"/>
  <c r="H108" i="5"/>
  <c r="R108" i="5"/>
  <c r="H100" i="5"/>
  <c r="R100" i="5"/>
  <c r="H147" i="5"/>
  <c r="R147" i="5"/>
  <c r="H123" i="5"/>
  <c r="R123" i="5"/>
  <c r="H171" i="5"/>
  <c r="R171" i="5"/>
  <c r="H181" i="5"/>
  <c r="R181" i="5"/>
  <c r="B194" i="83"/>
  <c r="C3" i="79"/>
  <c r="C2" i="79"/>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A5" i="78"/>
  <c r="B5" i="78"/>
  <c r="A6" i="78"/>
  <c r="B6" i="78"/>
  <c r="A7" i="78"/>
  <c r="B7" i="78"/>
  <c r="A8" i="78"/>
  <c r="B8" i="78"/>
  <c r="A9" i="78"/>
  <c r="B9" i="78"/>
  <c r="A10" i="78"/>
  <c r="B10" i="78"/>
  <c r="A11" i="78"/>
  <c r="B11" i="78"/>
  <c r="A12" i="78"/>
  <c r="B12" i="78"/>
  <c r="A13" i="78"/>
  <c r="B13" i="78"/>
  <c r="A14" i="78"/>
  <c r="B14" i="78"/>
  <c r="A15" i="78"/>
  <c r="B15" i="78"/>
  <c r="A16" i="78"/>
  <c r="B16" i="78"/>
  <c r="A17" i="78"/>
  <c r="B17" i="78"/>
  <c r="A18" i="78"/>
  <c r="B18" i="78"/>
  <c r="A19" i="78"/>
  <c r="B19" i="78"/>
  <c r="A20" i="78"/>
  <c r="B20" i="78"/>
  <c r="A21" i="78"/>
  <c r="B21" i="78"/>
  <c r="A22" i="78"/>
  <c r="B22" i="78"/>
  <c r="A23" i="78"/>
  <c r="B23" i="78"/>
  <c r="A24" i="78"/>
  <c r="B24" i="78"/>
  <c r="A25" i="78"/>
  <c r="B25" i="78"/>
  <c r="A26" i="78"/>
  <c r="B26" i="78"/>
  <c r="A27" i="78"/>
  <c r="B27" i="78"/>
  <c r="A28" i="78"/>
  <c r="B28" i="78"/>
  <c r="A29" i="78"/>
  <c r="B29" i="78"/>
  <c r="A30" i="78"/>
  <c r="B30" i="78"/>
  <c r="A31" i="78"/>
  <c r="B31" i="78"/>
  <c r="A32" i="78"/>
  <c r="B32" i="78"/>
  <c r="A33" i="78"/>
  <c r="B33" i="78"/>
  <c r="A34" i="78"/>
  <c r="B34" i="78"/>
  <c r="A35" i="78"/>
  <c r="B35" i="78"/>
  <c r="A36" i="78"/>
  <c r="B36" i="78"/>
  <c r="A37" i="78"/>
  <c r="B37" i="78"/>
  <c r="A38" i="78"/>
  <c r="B38" i="78"/>
  <c r="A39" i="78"/>
  <c r="B39" i="78"/>
  <c r="A40" i="78"/>
  <c r="B40" i="78"/>
  <c r="A41" i="78"/>
  <c r="B41" i="78"/>
  <c r="A42" i="78"/>
  <c r="B42" i="78"/>
  <c r="A43" i="78"/>
  <c r="B43" i="78"/>
  <c r="A44" i="78"/>
  <c r="B44" i="78"/>
  <c r="A45" i="78"/>
  <c r="B45" i="78"/>
  <c r="A46" i="78"/>
  <c r="B46" i="78"/>
  <c r="A47" i="78"/>
  <c r="B47" i="78"/>
  <c r="A48" i="78"/>
  <c r="B48" i="78"/>
  <c r="A49" i="78"/>
  <c r="B49" i="78"/>
  <c r="A50" i="78"/>
  <c r="B50" i="78"/>
  <c r="A51" i="78"/>
  <c r="B51" i="78"/>
  <c r="A52" i="78"/>
  <c r="B52" i="78"/>
  <c r="A53" i="78"/>
  <c r="B53" i="78"/>
  <c r="A54" i="78"/>
  <c r="B54" i="78"/>
  <c r="A55" i="78"/>
  <c r="B55" i="78"/>
  <c r="A56" i="78"/>
  <c r="B56" i="78"/>
  <c r="A57" i="78"/>
  <c r="B57" i="78"/>
  <c r="A58" i="78"/>
  <c r="B58" i="78"/>
  <c r="A59" i="78"/>
  <c r="B59" i="78"/>
  <c r="A60" i="78"/>
  <c r="B60" i="78"/>
  <c r="A61" i="78"/>
  <c r="B61" i="78"/>
  <c r="A62" i="78"/>
  <c r="B62" i="78"/>
  <c r="A63" i="78"/>
  <c r="B63" i="78"/>
  <c r="A64" i="78"/>
  <c r="B64" i="78"/>
  <c r="A65" i="78"/>
  <c r="B65" i="78"/>
  <c r="A66" i="78"/>
  <c r="B66" i="78"/>
  <c r="A67" i="78"/>
  <c r="B67" i="78"/>
  <c r="A68" i="78"/>
  <c r="B68" i="78"/>
  <c r="A69" i="78"/>
  <c r="B69" i="78"/>
  <c r="A70" i="78"/>
  <c r="B70" i="78"/>
  <c r="A71" i="78"/>
  <c r="B71" i="78"/>
  <c r="A72" i="78"/>
  <c r="B72" i="78"/>
  <c r="A73" i="78"/>
  <c r="B73" i="78"/>
  <c r="A74" i="78"/>
  <c r="B74" i="78"/>
  <c r="A75" i="78"/>
  <c r="B75" i="78"/>
  <c r="A76" i="78"/>
  <c r="B76" i="78"/>
  <c r="A77" i="78"/>
  <c r="B77" i="78"/>
  <c r="A78" i="78"/>
  <c r="B78" i="78"/>
  <c r="A79" i="78"/>
  <c r="B79" i="78"/>
  <c r="A80" i="78"/>
  <c r="B80" i="78"/>
  <c r="A81" i="78"/>
  <c r="B81" i="78"/>
  <c r="A82" i="78"/>
  <c r="B82" i="78"/>
  <c r="A83" i="78"/>
  <c r="B83" i="78"/>
  <c r="A84" i="78"/>
  <c r="B84" i="78"/>
  <c r="A85" i="78"/>
  <c r="B85" i="78"/>
  <c r="A86" i="78"/>
  <c r="B86" i="78"/>
  <c r="A87" i="78"/>
  <c r="B87" i="78"/>
  <c r="A88" i="78"/>
  <c r="B88" i="78"/>
  <c r="A89" i="78"/>
  <c r="B89" i="78"/>
  <c r="A90" i="78"/>
  <c r="B90" i="78"/>
  <c r="A91" i="78"/>
  <c r="B91" i="78"/>
  <c r="A92" i="78"/>
  <c r="B92" i="78"/>
  <c r="A93" i="78"/>
  <c r="B93" i="78"/>
  <c r="A94" i="78"/>
  <c r="B94" i="78"/>
  <c r="A95" i="78"/>
  <c r="B95" i="78"/>
  <c r="A96" i="78"/>
  <c r="B96" i="78"/>
  <c r="A97" i="78"/>
  <c r="B97" i="78"/>
  <c r="A98" i="78"/>
  <c r="B98" i="78"/>
  <c r="A99" i="78"/>
  <c r="B99" i="78"/>
  <c r="A100" i="78"/>
  <c r="B100" i="78"/>
  <c r="A101" i="78"/>
  <c r="B101" i="78"/>
  <c r="A102" i="78"/>
  <c r="B102" i="78"/>
  <c r="A103" i="78"/>
  <c r="B103" i="78"/>
  <c r="A104" i="78"/>
  <c r="B104" i="78"/>
  <c r="A105" i="78"/>
  <c r="B105" i="78"/>
  <c r="A106" i="78"/>
  <c r="B106" i="78"/>
  <c r="A107" i="78"/>
  <c r="B107" i="78"/>
  <c r="A108" i="78"/>
  <c r="B108" i="78"/>
  <c r="A109" i="78"/>
  <c r="B109" i="78"/>
  <c r="A110" i="78"/>
  <c r="B110" i="78"/>
  <c r="A111" i="78"/>
  <c r="B111" i="78"/>
  <c r="A112" i="78"/>
  <c r="B112" i="78"/>
  <c r="A113" i="78"/>
  <c r="B113" i="78"/>
  <c r="A114" i="78"/>
  <c r="B114" i="78"/>
  <c r="A115" i="78"/>
  <c r="B115" i="78"/>
  <c r="A116" i="78"/>
  <c r="B116" i="78"/>
  <c r="A117" i="78"/>
  <c r="B117" i="78"/>
  <c r="A118" i="78"/>
  <c r="B118" i="78"/>
  <c r="A119" i="78"/>
  <c r="B119" i="78"/>
  <c r="A120" i="78"/>
  <c r="B120" i="78"/>
  <c r="A121" i="78"/>
  <c r="B121" i="78"/>
  <c r="A122" i="78"/>
  <c r="B122" i="78"/>
  <c r="A123" i="78"/>
  <c r="B123" i="78"/>
  <c r="A124" i="78"/>
  <c r="B124" i="78"/>
  <c r="A125" i="78"/>
  <c r="B125" i="78"/>
  <c r="A126" i="78"/>
  <c r="B126" i="78"/>
  <c r="A127" i="78"/>
  <c r="B127" i="78"/>
  <c r="A128" i="78"/>
  <c r="B128" i="78"/>
  <c r="A129" i="78"/>
  <c r="B129" i="78"/>
  <c r="A130" i="78"/>
  <c r="B130" i="78"/>
  <c r="A131" i="78"/>
  <c r="B131" i="78"/>
  <c r="A132" i="78"/>
  <c r="B132" i="78"/>
  <c r="A133" i="78"/>
  <c r="B133" i="78"/>
  <c r="A134" i="78"/>
  <c r="B134" i="78"/>
  <c r="A135" i="78"/>
  <c r="B135" i="78"/>
  <c r="A136" i="78"/>
  <c r="B136" i="78"/>
  <c r="A137" i="78"/>
  <c r="B137" i="78"/>
  <c r="A138" i="78"/>
  <c r="B138" i="78"/>
  <c r="A139" i="78"/>
  <c r="B139" i="78"/>
  <c r="A140" i="78"/>
  <c r="B140" i="78"/>
  <c r="A141" i="78"/>
  <c r="B141" i="78"/>
  <c r="A142" i="78"/>
  <c r="B142" i="78"/>
  <c r="A143" i="78"/>
  <c r="B143" i="78"/>
  <c r="A144" i="78"/>
  <c r="B144" i="78"/>
  <c r="A145" i="78"/>
  <c r="B145" i="78"/>
  <c r="A146" i="78"/>
  <c r="B146" i="78"/>
  <c r="A147" i="78"/>
  <c r="B147" i="78"/>
  <c r="A148" i="78"/>
  <c r="B148" i="78"/>
  <c r="A149" i="78"/>
  <c r="B149" i="78"/>
  <c r="A150" i="78"/>
  <c r="B150" i="78"/>
  <c r="A151" i="78"/>
  <c r="B151" i="78"/>
  <c r="A152" i="78"/>
  <c r="B152" i="78"/>
  <c r="A153" i="78"/>
  <c r="B153" i="78"/>
  <c r="A154" i="78"/>
  <c r="B154" i="78"/>
  <c r="A155" i="78"/>
  <c r="B155" i="78"/>
  <c r="A156" i="78"/>
  <c r="B156" i="78"/>
  <c r="A157" i="78"/>
  <c r="B157" i="78"/>
  <c r="A158" i="78"/>
  <c r="B158" i="78"/>
  <c r="A159" i="78"/>
  <c r="B159" i="78"/>
  <c r="A160" i="78"/>
  <c r="B160" i="78"/>
  <c r="A161" i="78"/>
  <c r="B161" i="78"/>
  <c r="A162" i="78"/>
  <c r="B162" i="78"/>
  <c r="A163" i="78"/>
  <c r="B163" i="78"/>
  <c r="A164" i="78"/>
  <c r="B164" i="78"/>
  <c r="A165" i="78"/>
  <c r="B165" i="78"/>
  <c r="A166" i="78"/>
  <c r="B166" i="78"/>
  <c r="A167" i="78"/>
  <c r="B167" i="78"/>
  <c r="A168" i="78"/>
  <c r="B168" i="78"/>
  <c r="A169" i="78"/>
  <c r="B169" i="78"/>
  <c r="A170" i="78"/>
  <c r="B170" i="78"/>
  <c r="A171" i="78"/>
  <c r="B171" i="78"/>
  <c r="A172" i="78"/>
  <c r="B172" i="78"/>
  <c r="A173" i="78"/>
  <c r="B173" i="78"/>
  <c r="A174" i="78"/>
  <c r="B174" i="78"/>
  <c r="A175" i="78"/>
  <c r="B175" i="78"/>
  <c r="A176" i="78"/>
  <c r="B176" i="78"/>
  <c r="A177" i="78"/>
  <c r="B177" i="78"/>
  <c r="A178" i="78"/>
  <c r="B178" i="78"/>
  <c r="A179" i="78"/>
  <c r="B179" i="78"/>
  <c r="A180" i="78"/>
  <c r="B180" i="78"/>
  <c r="A181" i="78"/>
  <c r="B181" i="78"/>
  <c r="A182" i="78"/>
  <c r="B182" i="78"/>
  <c r="A183" i="78"/>
  <c r="B183" i="78"/>
  <c r="A184" i="78"/>
  <c r="B184" i="78"/>
  <c r="A185" i="78"/>
  <c r="B185" i="78"/>
  <c r="A186" i="78"/>
  <c r="B186" i="78"/>
  <c r="A187" i="78"/>
  <c r="B187" i="78"/>
  <c r="A188" i="78"/>
  <c r="B188" i="78"/>
  <c r="A189" i="78"/>
  <c r="B189" i="78"/>
  <c r="A190" i="78"/>
  <c r="B190" i="78"/>
  <c r="A191" i="78"/>
  <c r="B191" i="78"/>
  <c r="A192" i="78"/>
  <c r="B192" i="78"/>
  <c r="A193" i="78"/>
  <c r="B193" i="78"/>
  <c r="A194" i="78"/>
  <c r="B194" i="78"/>
  <c r="B4" i="78"/>
  <c r="A4" i="78"/>
  <c r="C3" i="78"/>
  <c r="C3" i="81" s="1"/>
  <c r="B2" i="82" s="1"/>
  <c r="C2" i="78"/>
  <c r="H160" i="5" l="1"/>
  <c r="R160" i="5"/>
  <c r="H128" i="5"/>
  <c r="R128" i="5"/>
  <c r="H92" i="5"/>
  <c r="R92" i="5"/>
  <c r="H91" i="5"/>
  <c r="R91" i="5"/>
  <c r="H104" i="5"/>
  <c r="R104" i="5"/>
  <c r="A5"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6" i="5"/>
  <c r="B156"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B4" i="5"/>
  <c r="A4" i="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5" i="75"/>
  <c r="A5" i="75"/>
  <c r="B4" i="75"/>
  <c r="A4" i="75"/>
  <c r="B3" i="75"/>
  <c r="A3" i="75"/>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B5" i="3"/>
  <c r="A5" i="3"/>
  <c r="B4" i="3"/>
  <c r="A4" i="3"/>
  <c r="B3" i="3"/>
  <c r="A3" i="3"/>
  <c r="A4" i="4"/>
  <c r="B4" i="4"/>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B3" i="4"/>
  <c r="A3" i="4"/>
  <c r="C5" i="81" l="1"/>
  <c r="B4" i="82" s="1"/>
  <c r="C6" i="81"/>
  <c r="B5" i="82" s="1"/>
  <c r="C7" i="81"/>
  <c r="B6" i="82" s="1"/>
  <c r="C8" i="81"/>
  <c r="B7" i="82" s="1"/>
  <c r="C9" i="81"/>
  <c r="B8" i="82" s="1"/>
  <c r="C10" i="81"/>
  <c r="B9" i="82" s="1"/>
  <c r="C11" i="81"/>
  <c r="B10" i="82" s="1"/>
  <c r="C12" i="81"/>
  <c r="B11" i="82" s="1"/>
  <c r="C13" i="81"/>
  <c r="B12" i="82" s="1"/>
  <c r="C14" i="81"/>
  <c r="B13" i="82" s="1"/>
  <c r="C15" i="81"/>
  <c r="B14" i="82" s="1"/>
  <c r="C16" i="81"/>
  <c r="B15" i="82" s="1"/>
  <c r="C17" i="81"/>
  <c r="B16" i="82" s="1"/>
  <c r="C18" i="81"/>
  <c r="B17" i="82" s="1"/>
  <c r="C19" i="81"/>
  <c r="B18" i="82" s="1"/>
  <c r="C20" i="81"/>
  <c r="B19" i="82" s="1"/>
  <c r="C21" i="81"/>
  <c r="B20" i="82" s="1"/>
  <c r="C22" i="81"/>
  <c r="B21" i="82" s="1"/>
  <c r="C23" i="81"/>
  <c r="B22" i="82" s="1"/>
  <c r="C24" i="81"/>
  <c r="B23" i="82" s="1"/>
  <c r="C25" i="81"/>
  <c r="B24" i="82" s="1"/>
  <c r="C26" i="81"/>
  <c r="B25" i="82" s="1"/>
  <c r="C27" i="81"/>
  <c r="B26" i="82" s="1"/>
  <c r="C28" i="81"/>
  <c r="B27" i="82" s="1"/>
  <c r="C29" i="81"/>
  <c r="B28" i="82" s="1"/>
  <c r="C30" i="81"/>
  <c r="B29" i="82" s="1"/>
  <c r="C31" i="81"/>
  <c r="B30" i="82" s="1"/>
  <c r="C32" i="81"/>
  <c r="B31" i="82" s="1"/>
  <c r="C33" i="81"/>
  <c r="B32" i="82" s="1"/>
  <c r="C34" i="81"/>
  <c r="B33" i="82" s="1"/>
  <c r="C35" i="81"/>
  <c r="B34" i="82" s="1"/>
  <c r="C36" i="81"/>
  <c r="B35" i="82" s="1"/>
  <c r="C37" i="81"/>
  <c r="B36" i="82" s="1"/>
  <c r="C38" i="81"/>
  <c r="B37" i="82" s="1"/>
  <c r="C39" i="81"/>
  <c r="B38" i="82" s="1"/>
  <c r="C40" i="81"/>
  <c r="B39" i="82" s="1"/>
  <c r="C41" i="81"/>
  <c r="B40" i="82" s="1"/>
  <c r="C42" i="81"/>
  <c r="B41" i="82" s="1"/>
  <c r="C43" i="81"/>
  <c r="B42" i="82" s="1"/>
  <c r="C44" i="81"/>
  <c r="B43" i="82" s="1"/>
  <c r="C45" i="81"/>
  <c r="B44" i="82" s="1"/>
  <c r="C46" i="81"/>
  <c r="B45" i="82" s="1"/>
  <c r="C47" i="81"/>
  <c r="B46" i="82" s="1"/>
  <c r="C48" i="81"/>
  <c r="B47" i="82" s="1"/>
  <c r="C49" i="81"/>
  <c r="B48" i="82" s="1"/>
  <c r="C50" i="81"/>
  <c r="B49" i="82" s="1"/>
  <c r="C51" i="81"/>
  <c r="B50" i="82" s="1"/>
  <c r="C52" i="81"/>
  <c r="B51" i="82" s="1"/>
  <c r="C53" i="81"/>
  <c r="B52" i="82" s="1"/>
  <c r="C54" i="81"/>
  <c r="B53" i="82" s="1"/>
  <c r="C55" i="81"/>
  <c r="B54" i="82" s="1"/>
  <c r="C56" i="81"/>
  <c r="B55" i="82" s="1"/>
  <c r="C57" i="81"/>
  <c r="B56" i="82" s="1"/>
  <c r="C58" i="81"/>
  <c r="B57" i="82" s="1"/>
  <c r="C59" i="81"/>
  <c r="B58" i="82" s="1"/>
  <c r="C60" i="81"/>
  <c r="B59" i="82" s="1"/>
  <c r="C61" i="81"/>
  <c r="B60" i="82" s="1"/>
  <c r="C62" i="81"/>
  <c r="B61" i="82" s="1"/>
  <c r="C63" i="81"/>
  <c r="B62" i="82" s="1"/>
  <c r="C64" i="81"/>
  <c r="B63" i="82" s="1"/>
  <c r="C65" i="81"/>
  <c r="B64" i="82" s="1"/>
  <c r="C66" i="81"/>
  <c r="B65" i="82" s="1"/>
  <c r="C67" i="81"/>
  <c r="B66" i="82" s="1"/>
  <c r="C68" i="81"/>
  <c r="B67" i="82" s="1"/>
  <c r="C69" i="81"/>
  <c r="B68" i="82" s="1"/>
  <c r="C70" i="81"/>
  <c r="B69" i="82" s="1"/>
  <c r="C71" i="81"/>
  <c r="B70" i="82" s="1"/>
  <c r="C72" i="81"/>
  <c r="B71" i="82" s="1"/>
  <c r="C73" i="81"/>
  <c r="B72" i="82" s="1"/>
  <c r="C74" i="81"/>
  <c r="B73" i="82" s="1"/>
  <c r="C75" i="81"/>
  <c r="B74" i="82" s="1"/>
  <c r="C76" i="81"/>
  <c r="B75" i="82" s="1"/>
  <c r="C77" i="81"/>
  <c r="B76" i="82" s="1"/>
  <c r="C78" i="81"/>
  <c r="B77" i="82" s="1"/>
  <c r="C79" i="81"/>
  <c r="B78" i="82" s="1"/>
  <c r="C80" i="81"/>
  <c r="B79" i="82" s="1"/>
  <c r="C81" i="81"/>
  <c r="B80" i="82" s="1"/>
  <c r="C82" i="81"/>
  <c r="B81" i="82" s="1"/>
  <c r="C83" i="81"/>
  <c r="B82" i="82" s="1"/>
  <c r="C84" i="81"/>
  <c r="B83" i="82" s="1"/>
  <c r="C85" i="81"/>
  <c r="B84" i="82" s="1"/>
  <c r="C86" i="81"/>
  <c r="B85" i="82" s="1"/>
  <c r="C87" i="81"/>
  <c r="B86" i="82" s="1"/>
  <c r="C88" i="81"/>
  <c r="B87" i="82" s="1"/>
  <c r="C89" i="81"/>
  <c r="B88" i="82" s="1"/>
  <c r="C90" i="81"/>
  <c r="B89" i="82" s="1"/>
  <c r="C91" i="81"/>
  <c r="B90" i="82" s="1"/>
  <c r="C92" i="81"/>
  <c r="B91" i="82" s="1"/>
  <c r="C93" i="81"/>
  <c r="B92" i="82" s="1"/>
  <c r="C94" i="81"/>
  <c r="B93" i="82" s="1"/>
  <c r="C95" i="81"/>
  <c r="B94" i="82" s="1"/>
  <c r="C96" i="81"/>
  <c r="B95" i="82" s="1"/>
  <c r="C97" i="81"/>
  <c r="B96" i="82" s="1"/>
  <c r="C98" i="81"/>
  <c r="B97" i="82" s="1"/>
  <c r="C99" i="81"/>
  <c r="B98" i="82" s="1"/>
  <c r="C100" i="81"/>
  <c r="B99" i="82" s="1"/>
  <c r="C101" i="81"/>
  <c r="B100" i="82" s="1"/>
  <c r="C102" i="81"/>
  <c r="B101" i="82" s="1"/>
  <c r="C103" i="81"/>
  <c r="B102" i="82" s="1"/>
  <c r="C104" i="81"/>
  <c r="B103" i="82" s="1"/>
  <c r="C105" i="81"/>
  <c r="B104" i="82" s="1"/>
  <c r="C106" i="81"/>
  <c r="B105" i="82" s="1"/>
  <c r="C107" i="81"/>
  <c r="B106" i="82" s="1"/>
  <c r="C108" i="81"/>
  <c r="B107" i="82" s="1"/>
  <c r="C109" i="81"/>
  <c r="B108" i="82" s="1"/>
  <c r="C110" i="81"/>
  <c r="B109" i="82" s="1"/>
  <c r="C111" i="81"/>
  <c r="B110" i="82" s="1"/>
  <c r="C112" i="81"/>
  <c r="B111" i="82" s="1"/>
  <c r="C113" i="81"/>
  <c r="B112" i="82" s="1"/>
  <c r="C114" i="81"/>
  <c r="B113" i="82" s="1"/>
  <c r="C115" i="81"/>
  <c r="B114" i="82" s="1"/>
  <c r="C116" i="81"/>
  <c r="B115" i="82" s="1"/>
  <c r="C117" i="81"/>
  <c r="B116" i="82" s="1"/>
  <c r="C118" i="81"/>
  <c r="B117" i="82" s="1"/>
  <c r="C119" i="81"/>
  <c r="B118" i="82" s="1"/>
  <c r="C120" i="81"/>
  <c r="B119" i="82" s="1"/>
  <c r="C121" i="81"/>
  <c r="B120" i="82" s="1"/>
  <c r="C122" i="81"/>
  <c r="B121" i="82" s="1"/>
  <c r="C123" i="81"/>
  <c r="B122" i="82" s="1"/>
  <c r="C124" i="81"/>
  <c r="B123" i="82" s="1"/>
  <c r="C125" i="81"/>
  <c r="B124" i="82" s="1"/>
  <c r="C126" i="81"/>
  <c r="B125" i="82" s="1"/>
  <c r="C127" i="81"/>
  <c r="B126" i="82" s="1"/>
  <c r="C128" i="81"/>
  <c r="B127" i="82" s="1"/>
  <c r="C129" i="81"/>
  <c r="B128" i="82" s="1"/>
  <c r="C130" i="81"/>
  <c r="B129" i="82" s="1"/>
  <c r="C131" i="81"/>
  <c r="B130" i="82" s="1"/>
  <c r="C132" i="81"/>
  <c r="B131" i="82" s="1"/>
  <c r="C133" i="81"/>
  <c r="B132" i="82" s="1"/>
  <c r="C134" i="81"/>
  <c r="B133" i="82" s="1"/>
  <c r="C135" i="81"/>
  <c r="B134" i="82" s="1"/>
  <c r="C136" i="81"/>
  <c r="B135" i="82" s="1"/>
  <c r="C137" i="81"/>
  <c r="B136" i="82" s="1"/>
  <c r="C138" i="81"/>
  <c r="B137" i="82" s="1"/>
  <c r="C139" i="81"/>
  <c r="B138" i="82" s="1"/>
  <c r="C140" i="81"/>
  <c r="B139" i="82" s="1"/>
  <c r="C141" i="81"/>
  <c r="B140" i="82" s="1"/>
  <c r="C142" i="81"/>
  <c r="B141" i="82" s="1"/>
  <c r="C143" i="81"/>
  <c r="B142" i="82" s="1"/>
  <c r="C144" i="81"/>
  <c r="B143" i="82" s="1"/>
  <c r="C145" i="81"/>
  <c r="B144" i="82" s="1"/>
  <c r="C146" i="81"/>
  <c r="B145" i="82" s="1"/>
  <c r="C147" i="81"/>
  <c r="B146" i="82" s="1"/>
  <c r="C148" i="81"/>
  <c r="B147" i="82" s="1"/>
  <c r="C149" i="81"/>
  <c r="B148" i="82" s="1"/>
  <c r="C150" i="81"/>
  <c r="B149" i="82" s="1"/>
  <c r="C151" i="81"/>
  <c r="B150" i="82" s="1"/>
  <c r="C152" i="81"/>
  <c r="B151" i="82" s="1"/>
  <c r="C153" i="81"/>
  <c r="B152" i="82" s="1"/>
  <c r="C154" i="81"/>
  <c r="B153" i="82" s="1"/>
  <c r="C155" i="81"/>
  <c r="B154" i="82" s="1"/>
  <c r="C156" i="81"/>
  <c r="B155" i="82" s="1"/>
  <c r="C157" i="81"/>
  <c r="B156" i="82" s="1"/>
  <c r="C158" i="81"/>
  <c r="B157" i="82" s="1"/>
  <c r="C159" i="81"/>
  <c r="B158" i="82" s="1"/>
  <c r="C160" i="81"/>
  <c r="B159" i="82" s="1"/>
  <c r="C161" i="81"/>
  <c r="B160" i="82" s="1"/>
  <c r="C162" i="81"/>
  <c r="B161" i="82" s="1"/>
  <c r="C163" i="81"/>
  <c r="B162" i="82" s="1"/>
  <c r="C164" i="81"/>
  <c r="B163" i="82" s="1"/>
  <c r="C165" i="81"/>
  <c r="B164" i="82" s="1"/>
  <c r="C166" i="81"/>
  <c r="B165" i="82" s="1"/>
  <c r="C167" i="81"/>
  <c r="B166" i="82" s="1"/>
  <c r="C168" i="81"/>
  <c r="B167" i="82" s="1"/>
  <c r="C169" i="81"/>
  <c r="B168" i="82" s="1"/>
  <c r="C170" i="81"/>
  <c r="B169" i="82" s="1"/>
  <c r="C171" i="81"/>
  <c r="B170" i="82" s="1"/>
  <c r="C172" i="81"/>
  <c r="B171" i="82" s="1"/>
  <c r="C173" i="81"/>
  <c r="B172" i="82" s="1"/>
  <c r="C174" i="81"/>
  <c r="B173" i="82" s="1"/>
  <c r="C175" i="81"/>
  <c r="B174" i="82" s="1"/>
  <c r="C176" i="81"/>
  <c r="B175" i="82" s="1"/>
  <c r="C177" i="81"/>
  <c r="B176" i="82" s="1"/>
  <c r="C178" i="81"/>
  <c r="B177" i="82" s="1"/>
  <c r="C179" i="81"/>
  <c r="B178" i="82" s="1"/>
  <c r="C180" i="81"/>
  <c r="B179" i="82" s="1"/>
  <c r="C181" i="81"/>
  <c r="B180" i="82" s="1"/>
  <c r="C182" i="81"/>
  <c r="B181" i="82" s="1"/>
  <c r="C183" i="81"/>
  <c r="B182" i="82" s="1"/>
  <c r="C184" i="81"/>
  <c r="B183" i="82" s="1"/>
  <c r="C185" i="81"/>
  <c r="B184" i="82" s="1"/>
  <c r="C186" i="81"/>
  <c r="B185" i="82" s="1"/>
  <c r="C187" i="81"/>
  <c r="B186" i="82" s="1"/>
  <c r="C188" i="81"/>
  <c r="B187" i="82" s="1"/>
  <c r="C189" i="81"/>
  <c r="B188" i="82" s="1"/>
  <c r="C190" i="81"/>
  <c r="B189" i="82" s="1"/>
  <c r="C191" i="81"/>
  <c r="B190" i="82" s="1"/>
  <c r="C192" i="81"/>
  <c r="B191" i="82" s="1"/>
  <c r="C193" i="81"/>
  <c r="B192" i="82" s="1"/>
  <c r="C194" i="81"/>
  <c r="B193" i="82" s="1"/>
  <c r="C4" i="81"/>
  <c r="B3" i="82" s="1"/>
  <c r="D4" i="3" l="1"/>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3" i="3"/>
  <c r="AT31" i="75" l="1"/>
  <c r="AT32" i="75"/>
  <c r="AT33" i="75"/>
  <c r="AT34" i="75"/>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4" i="75"/>
  <c r="AT5" i="75"/>
  <c r="AT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 i="75"/>
  <c r="DP3" i="75"/>
  <c r="DP4" i="75"/>
  <c r="DP5" i="75"/>
  <c r="DP6" i="75"/>
  <c r="DP7" i="75"/>
  <c r="DP8" i="75"/>
  <c r="DP9" i="75"/>
  <c r="DP10" i="75"/>
  <c r="DP11" i="75"/>
  <c r="DP12" i="75"/>
  <c r="DP13" i="75"/>
  <c r="DP14" i="75"/>
  <c r="DP15" i="75"/>
  <c r="DP16" i="75"/>
  <c r="DP17" i="75"/>
  <c r="DP18" i="75"/>
  <c r="DP19" i="75"/>
  <c r="DP20" i="75"/>
  <c r="DP21" i="75"/>
  <c r="DP22" i="75"/>
  <c r="DP23" i="75"/>
  <c r="DP24" i="75"/>
  <c r="DP25" i="75"/>
  <c r="DP26" i="75"/>
  <c r="DP27" i="75"/>
  <c r="DP28" i="75"/>
  <c r="DP29" i="75"/>
  <c r="DP30" i="75"/>
  <c r="DP31" i="75"/>
  <c r="DP32" i="75"/>
  <c r="DP33" i="75"/>
  <c r="DP34" i="75"/>
  <c r="DP35" i="75"/>
  <c r="DP36" i="75"/>
  <c r="DP37" i="75"/>
  <c r="DP38" i="75"/>
  <c r="DP39" i="75"/>
  <c r="DP40" i="75"/>
  <c r="DP41" i="75"/>
  <c r="DP42" i="75"/>
  <c r="DP43" i="75"/>
  <c r="DP44" i="75"/>
  <c r="DP45" i="75"/>
  <c r="DP46" i="75"/>
  <c r="DP47" i="75"/>
  <c r="DP48" i="75"/>
  <c r="DP49" i="75"/>
  <c r="DP50" i="75"/>
  <c r="DP51" i="75"/>
  <c r="DP52" i="75"/>
  <c r="DP53" i="75"/>
  <c r="DP54" i="75"/>
  <c r="DP55" i="75"/>
  <c r="DP56" i="75"/>
  <c r="DP57" i="75"/>
  <c r="DP58" i="75"/>
  <c r="DP59" i="75"/>
  <c r="DP60" i="75"/>
  <c r="DP61" i="75"/>
  <c r="DP62" i="75"/>
  <c r="DP63" i="75"/>
  <c r="DP64" i="75"/>
  <c r="DP65" i="75"/>
  <c r="DP66" i="75"/>
  <c r="DP67" i="75"/>
  <c r="DP68" i="75"/>
  <c r="DP69" i="75"/>
  <c r="DP70" i="75"/>
  <c r="DP71" i="75"/>
  <c r="DP72" i="75"/>
  <c r="DP73" i="75"/>
  <c r="DP74" i="75"/>
  <c r="DP75" i="75"/>
  <c r="DP76" i="75"/>
  <c r="DP77" i="75"/>
  <c r="DP78" i="75"/>
  <c r="DP79" i="75"/>
  <c r="DP80" i="75"/>
  <c r="DP81" i="75"/>
  <c r="DP82" i="75"/>
  <c r="DP83" i="75"/>
  <c r="DP84" i="75"/>
  <c r="DP85" i="75"/>
  <c r="DP86" i="75"/>
  <c r="DP87" i="75"/>
  <c r="DP88" i="75"/>
  <c r="DP89" i="75"/>
  <c r="DP90" i="75"/>
  <c r="DP91" i="75"/>
  <c r="DP92" i="75"/>
  <c r="DP93" i="75"/>
  <c r="DP94" i="75"/>
  <c r="DP95" i="75"/>
  <c r="DP96" i="75"/>
  <c r="DP97" i="75"/>
  <c r="DP98" i="75"/>
  <c r="DP99" i="75"/>
  <c r="DP100" i="75"/>
  <c r="DP101" i="75"/>
  <c r="DP102" i="75"/>
  <c r="DP103" i="75"/>
  <c r="DP104" i="75"/>
  <c r="DP105" i="75"/>
  <c r="DP106" i="75"/>
  <c r="DP107" i="75"/>
  <c r="DP108" i="75"/>
  <c r="DP109" i="75"/>
  <c r="DP110" i="75"/>
  <c r="DP111" i="75"/>
  <c r="DP112" i="75"/>
  <c r="DP113" i="75"/>
  <c r="DP114" i="75"/>
  <c r="DP115" i="75"/>
  <c r="DP116" i="75"/>
  <c r="DP117" i="75"/>
  <c r="DP118" i="75"/>
  <c r="DP119" i="75"/>
  <c r="DP120" i="75"/>
  <c r="DP121" i="75"/>
  <c r="DP122" i="75"/>
  <c r="DP123" i="75"/>
  <c r="DP124" i="75"/>
  <c r="DP125" i="75"/>
  <c r="DP126" i="75"/>
  <c r="DP127" i="75"/>
  <c r="DP128" i="75"/>
  <c r="DP129" i="75"/>
  <c r="DP130" i="75"/>
  <c r="DP131" i="75"/>
  <c r="DP132" i="75"/>
  <c r="DP133" i="75"/>
  <c r="DP134" i="75"/>
  <c r="DP135" i="75"/>
  <c r="DP136" i="75"/>
  <c r="DP137" i="75"/>
  <c r="DP138" i="75"/>
  <c r="DP139" i="75"/>
  <c r="DP140" i="75"/>
  <c r="DP141" i="75"/>
  <c r="DP142" i="75"/>
  <c r="DP143" i="75"/>
  <c r="DP144" i="75"/>
  <c r="DP145" i="75"/>
  <c r="DP146" i="75"/>
  <c r="DP147" i="75"/>
  <c r="DP148" i="75"/>
  <c r="DP149" i="75"/>
  <c r="DP150" i="75"/>
  <c r="DP151" i="75"/>
  <c r="DP152" i="75"/>
  <c r="DP153" i="75"/>
  <c r="DP154" i="75"/>
  <c r="DP155" i="75"/>
  <c r="DP156" i="75"/>
  <c r="DP157" i="75"/>
  <c r="DP158" i="75"/>
  <c r="DP159" i="75"/>
  <c r="DP160" i="75"/>
  <c r="DP161" i="75"/>
  <c r="DP162" i="75"/>
  <c r="DP163" i="75"/>
  <c r="DP164" i="75"/>
  <c r="DP165" i="75"/>
  <c r="DP166" i="75"/>
  <c r="DP167" i="75"/>
  <c r="DP168" i="75"/>
  <c r="DP169" i="75"/>
  <c r="DP170" i="75"/>
  <c r="DP171" i="75"/>
  <c r="DP172" i="75"/>
  <c r="DP173" i="75"/>
  <c r="DP174" i="75"/>
  <c r="DP175" i="75"/>
  <c r="DP176" i="75"/>
  <c r="DP177" i="75"/>
  <c r="DP178" i="75"/>
  <c r="DP179" i="75"/>
  <c r="DP180" i="75"/>
  <c r="DP181" i="75"/>
  <c r="DP182" i="75"/>
  <c r="DP183" i="75"/>
  <c r="DP184" i="75"/>
  <c r="DP185" i="75"/>
  <c r="DP186" i="75"/>
  <c r="DP187" i="75"/>
  <c r="DP188" i="75"/>
  <c r="DP189" i="75"/>
  <c r="DP190" i="75"/>
  <c r="DP191" i="75"/>
  <c r="DP192" i="75"/>
  <c r="DP193" i="75"/>
  <c r="AL6" i="79"/>
  <c r="AK3" i="83" s="1"/>
  <c r="AL7" i="79"/>
  <c r="AK4" i="83" s="1"/>
  <c r="AL8" i="79"/>
  <c r="AK5" i="83" s="1"/>
  <c r="AL9" i="79"/>
  <c r="AK6" i="83" s="1"/>
  <c r="AL10" i="79"/>
  <c r="AK7" i="83" s="1"/>
  <c r="AL11" i="79"/>
  <c r="AK8" i="83" s="1"/>
  <c r="AL12" i="79"/>
  <c r="AK9" i="83" s="1"/>
  <c r="AL13" i="79"/>
  <c r="AK10" i="83" s="1"/>
  <c r="AL14" i="79"/>
  <c r="AK11" i="83" s="1"/>
  <c r="AL15" i="79"/>
  <c r="AK12" i="83" s="1"/>
  <c r="AL16" i="79"/>
  <c r="AK13" i="83" s="1"/>
  <c r="AL17" i="79"/>
  <c r="AK14" i="83" s="1"/>
  <c r="AL18" i="79"/>
  <c r="AK15" i="83" s="1"/>
  <c r="AL19" i="79"/>
  <c r="AK16" i="83" s="1"/>
  <c r="AL20" i="79"/>
  <c r="AK17" i="83" s="1"/>
  <c r="AL21" i="79"/>
  <c r="AK18" i="83" s="1"/>
  <c r="AL22" i="79"/>
  <c r="AK19" i="83" s="1"/>
  <c r="AL23" i="79"/>
  <c r="AK20" i="83" s="1"/>
  <c r="AL24" i="79"/>
  <c r="AK21" i="83" s="1"/>
  <c r="AL25" i="79"/>
  <c r="AK22" i="83" s="1"/>
  <c r="AL26" i="79"/>
  <c r="AK23" i="83" s="1"/>
  <c r="AL27" i="79"/>
  <c r="AK24" i="83" s="1"/>
  <c r="AL28" i="79"/>
  <c r="AK25" i="83" s="1"/>
  <c r="AL29" i="79"/>
  <c r="AK26" i="83" s="1"/>
  <c r="AL30" i="79"/>
  <c r="AK27" i="83" s="1"/>
  <c r="AL31" i="79"/>
  <c r="AK28" i="83" s="1"/>
  <c r="AL32" i="79"/>
  <c r="AK29" i="83" s="1"/>
  <c r="AL33" i="79"/>
  <c r="AK30" i="83" s="1"/>
  <c r="AL34" i="79"/>
  <c r="AK31" i="83" s="1"/>
  <c r="AL35" i="79"/>
  <c r="AK32" i="83" s="1"/>
  <c r="AL36" i="79"/>
  <c r="AK33" i="83" s="1"/>
  <c r="AL37" i="79"/>
  <c r="AK34" i="83" s="1"/>
  <c r="AL38" i="79"/>
  <c r="AK35" i="83" s="1"/>
  <c r="AL39" i="79"/>
  <c r="AK36" i="83" s="1"/>
  <c r="AL40" i="79"/>
  <c r="AK37" i="83" s="1"/>
  <c r="AL41" i="79"/>
  <c r="AK38" i="83" s="1"/>
  <c r="AL42" i="79"/>
  <c r="AK39" i="83" s="1"/>
  <c r="AL43" i="79"/>
  <c r="AK40" i="83" s="1"/>
  <c r="AL44" i="79"/>
  <c r="AK41" i="83" s="1"/>
  <c r="AL45" i="79"/>
  <c r="AK42" i="83" s="1"/>
  <c r="AL46" i="79"/>
  <c r="AK43" i="83" s="1"/>
  <c r="AL47" i="79"/>
  <c r="AK44" i="83" s="1"/>
  <c r="AL48" i="79"/>
  <c r="AK45" i="83" s="1"/>
  <c r="AL49" i="79"/>
  <c r="AK46" i="83" s="1"/>
  <c r="AL50" i="79"/>
  <c r="AK47" i="83" s="1"/>
  <c r="AL51" i="79"/>
  <c r="AK48" i="83" s="1"/>
  <c r="AL52" i="79"/>
  <c r="AK49" i="83" s="1"/>
  <c r="AL53" i="79"/>
  <c r="AK50" i="83" s="1"/>
  <c r="AL54" i="79"/>
  <c r="AK51" i="83" s="1"/>
  <c r="AL55" i="79"/>
  <c r="AK52" i="83" s="1"/>
  <c r="AL56" i="79"/>
  <c r="AK53" i="83" s="1"/>
  <c r="AL57" i="79"/>
  <c r="AK54" i="83" s="1"/>
  <c r="AL58" i="79"/>
  <c r="AK55" i="83" s="1"/>
  <c r="AL59" i="79"/>
  <c r="AK56" i="83" s="1"/>
  <c r="AL60" i="79"/>
  <c r="AK57" i="83" s="1"/>
  <c r="AL61" i="79"/>
  <c r="AK58" i="83" s="1"/>
  <c r="AL62" i="79"/>
  <c r="AK59" i="83" s="1"/>
  <c r="AL63" i="79"/>
  <c r="AK60" i="83" s="1"/>
  <c r="AL64" i="79"/>
  <c r="AK61" i="83" s="1"/>
  <c r="AL65" i="79"/>
  <c r="AK62" i="83" s="1"/>
  <c r="AL66" i="79"/>
  <c r="AK63" i="83" s="1"/>
  <c r="AL67" i="79"/>
  <c r="AK64" i="83" s="1"/>
  <c r="AL68" i="79"/>
  <c r="AK65" i="83" s="1"/>
  <c r="AL69" i="79"/>
  <c r="AK66" i="83" s="1"/>
  <c r="AL70" i="79"/>
  <c r="AK67" i="83" s="1"/>
  <c r="AL71" i="79"/>
  <c r="AK68" i="83" s="1"/>
  <c r="AL72" i="79"/>
  <c r="AK69" i="83" s="1"/>
  <c r="AL73" i="79"/>
  <c r="AK70" i="83" s="1"/>
  <c r="AL74" i="79"/>
  <c r="AK71" i="83" s="1"/>
  <c r="AL75" i="79"/>
  <c r="AK72" i="83" s="1"/>
  <c r="AL76" i="79"/>
  <c r="AK73" i="83" s="1"/>
  <c r="AL77" i="79"/>
  <c r="AK74" i="83" s="1"/>
  <c r="AL78" i="79"/>
  <c r="AK75" i="83" s="1"/>
  <c r="AL79" i="79"/>
  <c r="AK76" i="83" s="1"/>
  <c r="AL80" i="79"/>
  <c r="AK77" i="83" s="1"/>
  <c r="AL81" i="79"/>
  <c r="AK78" i="83" s="1"/>
  <c r="AL82" i="79"/>
  <c r="AK79" i="83" s="1"/>
  <c r="AL83" i="79"/>
  <c r="AK80" i="83" s="1"/>
  <c r="AL84" i="79"/>
  <c r="AK81" i="83" s="1"/>
  <c r="AL85" i="79"/>
  <c r="AK82" i="83" s="1"/>
  <c r="AL86" i="79"/>
  <c r="AK83" i="83" s="1"/>
  <c r="AL87" i="79"/>
  <c r="AK84" i="83" s="1"/>
  <c r="AL88" i="79"/>
  <c r="AK85" i="83" s="1"/>
  <c r="AL89" i="79"/>
  <c r="AK86" i="83" s="1"/>
  <c r="AL90" i="79"/>
  <c r="AK87" i="83" s="1"/>
  <c r="AL91" i="79"/>
  <c r="AK88" i="83" s="1"/>
  <c r="AL92" i="79"/>
  <c r="AK89" i="83" s="1"/>
  <c r="AL93" i="79"/>
  <c r="AL94" i="79"/>
  <c r="AK91" i="83" s="1"/>
  <c r="AL95" i="79"/>
  <c r="AK92" i="83" s="1"/>
  <c r="AL96" i="79"/>
  <c r="AK93" i="83" s="1"/>
  <c r="AL97" i="79"/>
  <c r="AK94" i="83" s="1"/>
  <c r="AL98" i="79"/>
  <c r="AK95" i="83" s="1"/>
  <c r="AL99" i="79"/>
  <c r="AK96" i="83" s="1"/>
  <c r="AL100" i="79"/>
  <c r="AK97" i="83" s="1"/>
  <c r="AL101" i="79"/>
  <c r="AK98" i="83" s="1"/>
  <c r="AL102" i="79"/>
  <c r="AK99" i="83" s="1"/>
  <c r="AL103" i="79"/>
  <c r="AK100" i="83" s="1"/>
  <c r="AL104" i="79"/>
  <c r="AK101" i="83" s="1"/>
  <c r="AL105" i="79"/>
  <c r="AK102" i="83" s="1"/>
  <c r="AL106" i="79"/>
  <c r="AK103" i="83" s="1"/>
  <c r="AL107" i="79"/>
  <c r="AK104" i="83" s="1"/>
  <c r="AL108" i="79"/>
  <c r="AK105" i="83" s="1"/>
  <c r="AL109" i="79"/>
  <c r="AK106" i="83" s="1"/>
  <c r="AL110" i="79"/>
  <c r="AK107" i="83" s="1"/>
  <c r="AL111" i="79"/>
  <c r="AK108" i="83" s="1"/>
  <c r="AL112" i="79"/>
  <c r="AK109" i="83" s="1"/>
  <c r="AL113" i="79"/>
  <c r="AK110" i="83" s="1"/>
  <c r="AL114" i="79"/>
  <c r="AK111" i="83" s="1"/>
  <c r="AL115" i="79"/>
  <c r="AK112" i="83" s="1"/>
  <c r="AL116" i="79"/>
  <c r="AK113" i="83" s="1"/>
  <c r="AL117" i="79"/>
  <c r="AK114" i="83" s="1"/>
  <c r="AL118" i="79"/>
  <c r="AK115" i="83" s="1"/>
  <c r="AL119" i="79"/>
  <c r="AK116" i="83" s="1"/>
  <c r="AL120" i="79"/>
  <c r="AK117" i="83" s="1"/>
  <c r="AL121" i="79"/>
  <c r="AK118" i="83" s="1"/>
  <c r="AL122" i="79"/>
  <c r="AK119" i="83" s="1"/>
  <c r="AL123" i="79"/>
  <c r="AK120" i="83" s="1"/>
  <c r="AL124" i="79"/>
  <c r="AL125" i="79"/>
  <c r="AK122" i="83" s="1"/>
  <c r="AL126" i="79"/>
  <c r="AK123" i="83" s="1"/>
  <c r="AL127" i="79"/>
  <c r="AK124" i="83" s="1"/>
  <c r="AL128" i="79"/>
  <c r="AK125" i="83" s="1"/>
  <c r="AL129" i="79"/>
  <c r="AK126" i="83" s="1"/>
  <c r="AL130" i="79"/>
  <c r="AK127" i="83" s="1"/>
  <c r="AL131" i="79"/>
  <c r="AK128" i="83" s="1"/>
  <c r="AL132" i="79"/>
  <c r="AK129" i="83" s="1"/>
  <c r="AL133" i="79"/>
  <c r="AK130" i="83" s="1"/>
  <c r="AL134" i="79"/>
  <c r="AK131" i="83" s="1"/>
  <c r="AL135" i="79"/>
  <c r="AK132" i="83" s="1"/>
  <c r="AL136" i="79"/>
  <c r="AK133" i="83" s="1"/>
  <c r="AL137" i="79"/>
  <c r="AK134" i="83" s="1"/>
  <c r="AL138" i="79"/>
  <c r="AK135" i="83" s="1"/>
  <c r="AL139" i="79"/>
  <c r="AK136" i="83" s="1"/>
  <c r="AL140" i="79"/>
  <c r="AK137" i="83" s="1"/>
  <c r="AL141" i="79"/>
  <c r="AK138" i="83" s="1"/>
  <c r="AL142" i="79"/>
  <c r="AK139" i="83" s="1"/>
  <c r="AL143" i="79"/>
  <c r="AK140" i="83" s="1"/>
  <c r="AL144" i="79"/>
  <c r="AK141" i="83" s="1"/>
  <c r="AL145" i="79"/>
  <c r="AK142" i="83" s="1"/>
  <c r="AL146" i="79"/>
  <c r="AK143" i="83" s="1"/>
  <c r="AL147" i="79"/>
  <c r="AK144" i="83" s="1"/>
  <c r="AL148" i="79"/>
  <c r="AK145" i="83" s="1"/>
  <c r="AL149" i="79"/>
  <c r="AK146" i="83" s="1"/>
  <c r="AL150" i="79"/>
  <c r="AK147" i="83" s="1"/>
  <c r="AL151" i="79"/>
  <c r="AK148" i="83" s="1"/>
  <c r="AL152" i="79"/>
  <c r="AK149" i="83" s="1"/>
  <c r="AL153" i="79"/>
  <c r="AK150" i="83" s="1"/>
  <c r="AL154" i="79"/>
  <c r="AK151" i="83" s="1"/>
  <c r="AL155" i="79"/>
  <c r="AK152" i="83" s="1"/>
  <c r="AL156" i="79"/>
  <c r="AK153" i="83" s="1"/>
  <c r="AL157" i="79"/>
  <c r="AK154" i="83" s="1"/>
  <c r="AL158" i="79"/>
  <c r="AK155" i="83" s="1"/>
  <c r="AL159" i="79"/>
  <c r="AK156" i="83" s="1"/>
  <c r="AL160" i="79"/>
  <c r="AK157" i="83" s="1"/>
  <c r="AL161" i="79"/>
  <c r="AK158" i="83" s="1"/>
  <c r="AL162" i="79"/>
  <c r="AL163" i="79"/>
  <c r="AK160" i="83" s="1"/>
  <c r="AL164" i="79"/>
  <c r="AK161" i="83" s="1"/>
  <c r="AL165" i="79"/>
  <c r="AK162" i="83" s="1"/>
  <c r="AL166" i="79"/>
  <c r="AK163" i="83" s="1"/>
  <c r="AL167" i="79"/>
  <c r="AK164" i="83" s="1"/>
  <c r="AL168" i="79"/>
  <c r="AK165" i="83" s="1"/>
  <c r="AL169" i="79"/>
  <c r="AK166" i="83" s="1"/>
  <c r="AL170" i="79"/>
  <c r="AK167" i="83" s="1"/>
  <c r="AL171" i="79"/>
  <c r="AL172" i="79"/>
  <c r="AK169" i="83" s="1"/>
  <c r="AL173" i="79"/>
  <c r="AK170" i="83" s="1"/>
  <c r="AL174" i="79"/>
  <c r="AK171" i="83" s="1"/>
  <c r="AL175" i="79"/>
  <c r="AK172" i="83" s="1"/>
  <c r="AL176" i="79"/>
  <c r="AK173" i="83" s="1"/>
  <c r="AL177" i="79"/>
  <c r="AK174" i="83" s="1"/>
  <c r="AL178" i="79"/>
  <c r="AK175" i="83" s="1"/>
  <c r="AL179" i="79"/>
  <c r="AK176" i="83" s="1"/>
  <c r="AL180" i="79"/>
  <c r="AK177" i="83" s="1"/>
  <c r="AL181" i="79"/>
  <c r="AK178" i="83" s="1"/>
  <c r="AL182" i="79"/>
  <c r="AL183" i="79"/>
  <c r="AK180" i="83" s="1"/>
  <c r="AL184" i="79"/>
  <c r="AK181" i="83" s="1"/>
  <c r="AL185" i="79"/>
  <c r="AK182" i="83" s="1"/>
  <c r="AL186" i="79"/>
  <c r="AK183" i="83" s="1"/>
  <c r="AL187" i="79"/>
  <c r="AK184" i="83" s="1"/>
  <c r="AL188" i="79"/>
  <c r="AK185" i="83" s="1"/>
  <c r="AL189" i="79"/>
  <c r="AK186" i="83" s="1"/>
  <c r="AL190" i="79"/>
  <c r="AK187" i="83" s="1"/>
  <c r="AL191" i="79"/>
  <c r="AK188" i="83" s="1"/>
  <c r="Q192" i="79"/>
  <c r="P189" i="83" s="1"/>
  <c r="Q193" i="79"/>
  <c r="P190" i="83" s="1"/>
  <c r="Q194" i="79"/>
  <c r="P191" i="83" s="1"/>
  <c r="Q195" i="79"/>
  <c r="P192" i="83" s="1"/>
  <c r="AL5" i="79"/>
  <c r="AK2" i="83" s="1"/>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3" i="4"/>
  <c r="D4" i="75"/>
  <c r="H4" i="75"/>
  <c r="I4" i="75"/>
  <c r="K4" i="75"/>
  <c r="N4" i="75"/>
  <c r="V4" i="75" s="1"/>
  <c r="O4" i="75"/>
  <c r="W4" i="75" s="1"/>
  <c r="Q4" i="75"/>
  <c r="Z4" i="75" s="1"/>
  <c r="R4" i="75"/>
  <c r="AA4" i="75" s="1"/>
  <c r="S4" i="75"/>
  <c r="AB4" i="75" s="1"/>
  <c r="T4" i="75"/>
  <c r="U4" i="75"/>
  <c r="DR4" i="75"/>
  <c r="DS4" i="75"/>
  <c r="D5" i="75"/>
  <c r="H5" i="75"/>
  <c r="I5" i="75"/>
  <c r="K5" i="75"/>
  <c r="M5" i="75"/>
  <c r="N5" i="75"/>
  <c r="O5" i="75"/>
  <c r="W5" i="75" s="1"/>
  <c r="Q5" i="75"/>
  <c r="Z5" i="75" s="1"/>
  <c r="R5" i="75"/>
  <c r="AA5" i="75" s="1"/>
  <c r="S5" i="75"/>
  <c r="AB5" i="75" s="1"/>
  <c r="T5" i="75"/>
  <c r="AD5" i="75" s="1"/>
  <c r="U5" i="75"/>
  <c r="AF5" i="75" s="1"/>
  <c r="AG5" i="75"/>
  <c r="DR5" i="75"/>
  <c r="DS5" i="75"/>
  <c r="C6" i="75"/>
  <c r="D6" i="75"/>
  <c r="G6" i="75"/>
  <c r="H6" i="75"/>
  <c r="I6" i="75"/>
  <c r="K6" i="75"/>
  <c r="N6" i="75"/>
  <c r="O6" i="75"/>
  <c r="W6" i="75" s="1"/>
  <c r="Q6" i="75"/>
  <c r="Z6" i="75" s="1"/>
  <c r="R6" i="75"/>
  <c r="AA6" i="75" s="1"/>
  <c r="S6" i="75"/>
  <c r="AB6" i="75" s="1"/>
  <c r="T6" i="75"/>
  <c r="AD6" i="75" s="1"/>
  <c r="U6" i="75"/>
  <c r="AF6" i="75" s="1"/>
  <c r="DR6" i="75"/>
  <c r="DS6" i="75"/>
  <c r="D8" i="5"/>
  <c r="G7" i="75"/>
  <c r="M7" i="75"/>
  <c r="N7" i="75"/>
  <c r="V7" i="75" s="1"/>
  <c r="O7" i="75"/>
  <c r="W7" i="75" s="1"/>
  <c r="Q7" i="75"/>
  <c r="Z7" i="75" s="1"/>
  <c r="R7" i="75"/>
  <c r="S7" i="75"/>
  <c r="T7" i="75"/>
  <c r="AD7" i="75" s="1"/>
  <c r="U7" i="75"/>
  <c r="AF7" i="75" s="1"/>
  <c r="AG7" i="75"/>
  <c r="DR7" i="75"/>
  <c r="DS7" i="75"/>
  <c r="G8" i="75"/>
  <c r="H8" i="75"/>
  <c r="I8" i="75"/>
  <c r="K8" i="75"/>
  <c r="M8" i="75"/>
  <c r="N8" i="75"/>
  <c r="V8" i="75" s="1"/>
  <c r="O8" i="75"/>
  <c r="W8" i="75" s="1"/>
  <c r="Q8" i="75"/>
  <c r="Z8" i="75" s="1"/>
  <c r="R8" i="75"/>
  <c r="AA8" i="75" s="1"/>
  <c r="S8" i="75"/>
  <c r="T8" i="75"/>
  <c r="AD8" i="75" s="1"/>
  <c r="U8" i="75"/>
  <c r="AF8" i="75" s="1"/>
  <c r="DR8" i="75"/>
  <c r="DS8" i="75"/>
  <c r="G9" i="75"/>
  <c r="H9" i="75"/>
  <c r="I9" i="75"/>
  <c r="K9" i="75"/>
  <c r="N9" i="75"/>
  <c r="O9" i="75"/>
  <c r="W9" i="75" s="1"/>
  <c r="Q9" i="75"/>
  <c r="Z9" i="75" s="1"/>
  <c r="R9" i="75"/>
  <c r="AA9" i="75" s="1"/>
  <c r="S9" i="75"/>
  <c r="AB9" i="75" s="1"/>
  <c r="T9" i="75"/>
  <c r="AD9" i="75" s="1"/>
  <c r="U9" i="75"/>
  <c r="AF9" i="75" s="1"/>
  <c r="DR9" i="75"/>
  <c r="DS9" i="75"/>
  <c r="D10" i="75"/>
  <c r="N10" i="75"/>
  <c r="V10" i="75" s="1"/>
  <c r="O10" i="75"/>
  <c r="W10" i="75" s="1"/>
  <c r="Q10" i="75"/>
  <c r="Z10" i="75" s="1"/>
  <c r="R10" i="75"/>
  <c r="AA10" i="75" s="1"/>
  <c r="S10" i="75"/>
  <c r="AB10" i="75" s="1"/>
  <c r="T10" i="75"/>
  <c r="U10" i="75"/>
  <c r="DR10" i="75"/>
  <c r="DS10" i="75"/>
  <c r="D11" i="75"/>
  <c r="G11" i="75"/>
  <c r="H11" i="75"/>
  <c r="I11" i="75"/>
  <c r="K11" i="75"/>
  <c r="M11" i="75"/>
  <c r="N11" i="75"/>
  <c r="V11" i="75" s="1"/>
  <c r="O11" i="75"/>
  <c r="W11" i="75" s="1"/>
  <c r="Q11" i="75"/>
  <c r="Z11" i="75" s="1"/>
  <c r="R11" i="75"/>
  <c r="AA11" i="75" s="1"/>
  <c r="S11" i="75"/>
  <c r="AB11" i="75" s="1"/>
  <c r="T11" i="75"/>
  <c r="AD11" i="75" s="1"/>
  <c r="U11" i="75"/>
  <c r="AG11" i="75"/>
  <c r="DR11" i="75"/>
  <c r="DS11" i="75"/>
  <c r="G12" i="75"/>
  <c r="H12" i="75"/>
  <c r="I12" i="75"/>
  <c r="K12" i="75"/>
  <c r="M12" i="75"/>
  <c r="N12" i="75"/>
  <c r="O12" i="75"/>
  <c r="W12" i="75" s="1"/>
  <c r="Q12" i="75"/>
  <c r="Z12" i="75" s="1"/>
  <c r="R12" i="75"/>
  <c r="AA12" i="75" s="1"/>
  <c r="S12" i="75"/>
  <c r="AB12" i="75" s="1"/>
  <c r="T12" i="75"/>
  <c r="AD12" i="75" s="1"/>
  <c r="U12" i="75"/>
  <c r="AF12" i="75" s="1"/>
  <c r="DR12" i="75"/>
  <c r="DS12" i="75"/>
  <c r="C13" i="75"/>
  <c r="D13" i="75"/>
  <c r="D14" i="5"/>
  <c r="G13" i="75"/>
  <c r="M13" i="75"/>
  <c r="N13" i="75"/>
  <c r="V13" i="75" s="1"/>
  <c r="O13" i="75"/>
  <c r="Q13" i="75"/>
  <c r="Z13" i="75" s="1"/>
  <c r="R13" i="75"/>
  <c r="AA13" i="75" s="1"/>
  <c r="S13" i="75"/>
  <c r="AB13" i="75" s="1"/>
  <c r="T13" i="75"/>
  <c r="AD13" i="75" s="1"/>
  <c r="U13" i="75"/>
  <c r="AF13" i="75" s="1"/>
  <c r="AG13" i="75"/>
  <c r="DR13" i="75"/>
  <c r="DS13" i="75"/>
  <c r="C14" i="75"/>
  <c r="D14" i="75"/>
  <c r="D15" i="5"/>
  <c r="G14" i="75"/>
  <c r="H14" i="75"/>
  <c r="I14" i="75"/>
  <c r="K14" i="75"/>
  <c r="M14" i="75"/>
  <c r="N14" i="75"/>
  <c r="O14" i="75"/>
  <c r="W14" i="75" s="1"/>
  <c r="Q14" i="75"/>
  <c r="Z14" i="75" s="1"/>
  <c r="R14" i="75"/>
  <c r="AA14" i="75" s="1"/>
  <c r="S14" i="75"/>
  <c r="AB14" i="75" s="1"/>
  <c r="T14" i="75"/>
  <c r="U14" i="75"/>
  <c r="AF14" i="75" s="1"/>
  <c r="AG14" i="75"/>
  <c r="DR14" i="75"/>
  <c r="DS14" i="75"/>
  <c r="N15" i="75"/>
  <c r="V15" i="75" s="1"/>
  <c r="O15" i="75"/>
  <c r="W15" i="75" s="1"/>
  <c r="Q15" i="75"/>
  <c r="Z15" i="75" s="1"/>
  <c r="R15" i="75"/>
  <c r="AA15" i="75" s="1"/>
  <c r="S15" i="75"/>
  <c r="AB15" i="75" s="1"/>
  <c r="T15" i="75"/>
  <c r="U15" i="75"/>
  <c r="DR15" i="75"/>
  <c r="DS15" i="75"/>
  <c r="C16" i="75"/>
  <c r="D16" i="75"/>
  <c r="D17" i="5"/>
  <c r="H16" i="75"/>
  <c r="M16" i="75"/>
  <c r="N16" i="75"/>
  <c r="O16" i="75"/>
  <c r="W16" i="75" s="1"/>
  <c r="Q16" i="75"/>
  <c r="Z16" i="75" s="1"/>
  <c r="R16" i="75"/>
  <c r="AA16" i="75" s="1"/>
  <c r="S16" i="75"/>
  <c r="AB16" i="75" s="1"/>
  <c r="T16" i="75"/>
  <c r="AD16" i="75" s="1"/>
  <c r="U16" i="75"/>
  <c r="AF16" i="75" s="1"/>
  <c r="DR16" i="75"/>
  <c r="DS16" i="75"/>
  <c r="C17" i="75"/>
  <c r="D17" i="75"/>
  <c r="G17" i="75"/>
  <c r="H17" i="75"/>
  <c r="I17" i="75"/>
  <c r="K17" i="75"/>
  <c r="M17" i="75"/>
  <c r="N17" i="75"/>
  <c r="O17" i="75"/>
  <c r="W17" i="75" s="1"/>
  <c r="Q17" i="75"/>
  <c r="Z17" i="75" s="1"/>
  <c r="R17" i="75"/>
  <c r="AA17" i="75" s="1"/>
  <c r="S17" i="75"/>
  <c r="AB17" i="75" s="1"/>
  <c r="T17" i="75"/>
  <c r="AD17" i="75" s="1"/>
  <c r="U17" i="75"/>
  <c r="AF17" i="75" s="1"/>
  <c r="AG17" i="75"/>
  <c r="DR17" i="75"/>
  <c r="DS17" i="75"/>
  <c r="D18" i="75"/>
  <c r="G18" i="75"/>
  <c r="H18" i="75"/>
  <c r="I18" i="75"/>
  <c r="K18" i="75"/>
  <c r="M18" i="75"/>
  <c r="N18" i="75"/>
  <c r="O18" i="75"/>
  <c r="W18" i="75" s="1"/>
  <c r="Q18" i="75"/>
  <c r="Z18" i="75" s="1"/>
  <c r="R18" i="75"/>
  <c r="AA18" i="75" s="1"/>
  <c r="S18" i="75"/>
  <c r="AB18" i="75" s="1"/>
  <c r="T18" i="75"/>
  <c r="AD18" i="75" s="1"/>
  <c r="U18" i="75"/>
  <c r="AF18" i="75" s="1"/>
  <c r="AG18" i="75"/>
  <c r="DR18" i="75"/>
  <c r="DS18" i="75"/>
  <c r="D19" i="75"/>
  <c r="M19" i="75"/>
  <c r="N19" i="75"/>
  <c r="V19" i="75" s="1"/>
  <c r="O19" i="75"/>
  <c r="W19" i="75" s="1"/>
  <c r="Q19" i="75"/>
  <c r="Z19" i="75" s="1"/>
  <c r="R19" i="75"/>
  <c r="S19" i="75"/>
  <c r="T19" i="75"/>
  <c r="AD19" i="75" s="1"/>
  <c r="U19" i="75"/>
  <c r="AF19" i="75" s="1"/>
  <c r="AG19" i="75"/>
  <c r="DR19" i="75"/>
  <c r="DS19" i="75"/>
  <c r="C20" i="75"/>
  <c r="D20" i="75"/>
  <c r="G20" i="75"/>
  <c r="H20" i="75"/>
  <c r="I20" i="75"/>
  <c r="K20" i="75"/>
  <c r="M20" i="75"/>
  <c r="N20" i="75"/>
  <c r="V20" i="75" s="1"/>
  <c r="O20" i="75"/>
  <c r="W20" i="75" s="1"/>
  <c r="Q20" i="75"/>
  <c r="R20" i="75"/>
  <c r="S20" i="75"/>
  <c r="AB20" i="75" s="1"/>
  <c r="T20" i="75"/>
  <c r="AD20" i="75" s="1"/>
  <c r="U20" i="75"/>
  <c r="AF20" i="75" s="1"/>
  <c r="AG20" i="75"/>
  <c r="DR20" i="75"/>
  <c r="DS20" i="75"/>
  <c r="G21" i="75"/>
  <c r="H21" i="75"/>
  <c r="I21" i="75"/>
  <c r="K21" i="75"/>
  <c r="M21" i="75"/>
  <c r="N21" i="75"/>
  <c r="V21" i="75" s="1"/>
  <c r="O21" i="75"/>
  <c r="W21" i="75" s="1"/>
  <c r="Q21" i="75"/>
  <c r="Z21" i="75" s="1"/>
  <c r="R21" i="75"/>
  <c r="S21" i="75"/>
  <c r="T21" i="75"/>
  <c r="AD21" i="75" s="1"/>
  <c r="U21" i="75"/>
  <c r="AF21" i="75" s="1"/>
  <c r="AG21" i="75"/>
  <c r="DR21" i="75"/>
  <c r="DS21" i="75"/>
  <c r="D22" i="75"/>
  <c r="G22" i="75"/>
  <c r="H22" i="75"/>
  <c r="I22" i="75"/>
  <c r="K22" i="75"/>
  <c r="N22" i="75"/>
  <c r="V22" i="75" s="1"/>
  <c r="O22" i="75"/>
  <c r="W22" i="75" s="1"/>
  <c r="Q22" i="75"/>
  <c r="Z22" i="75" s="1"/>
  <c r="R22" i="75"/>
  <c r="AA22" i="75" s="1"/>
  <c r="S22" i="75"/>
  <c r="T22" i="75"/>
  <c r="AD22" i="75" s="1"/>
  <c r="U22" i="75"/>
  <c r="AF22" i="75" s="1"/>
  <c r="DR22" i="75"/>
  <c r="DS22" i="75"/>
  <c r="D23" i="75"/>
  <c r="H23" i="75"/>
  <c r="I23" i="75"/>
  <c r="K23" i="75"/>
  <c r="N23" i="75"/>
  <c r="O23" i="75"/>
  <c r="W23" i="75" s="1"/>
  <c r="Q23" i="75"/>
  <c r="Z23" i="75" s="1"/>
  <c r="R23" i="75"/>
  <c r="AA23" i="75" s="1"/>
  <c r="S23" i="75"/>
  <c r="AB23" i="75" s="1"/>
  <c r="T23" i="75"/>
  <c r="AD23" i="75" s="1"/>
  <c r="U23" i="75"/>
  <c r="AF23" i="75" s="1"/>
  <c r="DR23" i="75"/>
  <c r="DS23" i="75"/>
  <c r="C24" i="75"/>
  <c r="D24" i="75"/>
  <c r="G24" i="75"/>
  <c r="H24" i="75"/>
  <c r="I24" i="75"/>
  <c r="K24" i="75"/>
  <c r="N24" i="75"/>
  <c r="O24" i="75"/>
  <c r="Q24" i="75"/>
  <c r="Z24" i="75" s="1"/>
  <c r="R24" i="75"/>
  <c r="AA24" i="75" s="1"/>
  <c r="S24" i="75"/>
  <c r="AB24" i="75" s="1"/>
  <c r="T24" i="75"/>
  <c r="AD24" i="75" s="1"/>
  <c r="U24" i="75"/>
  <c r="AF24" i="75" s="1"/>
  <c r="DR24" i="75"/>
  <c r="DS24" i="75"/>
  <c r="D25" i="75"/>
  <c r="G25" i="75"/>
  <c r="H25" i="75"/>
  <c r="I25" i="75"/>
  <c r="K25" i="75"/>
  <c r="N25" i="75"/>
  <c r="V25" i="75" s="1"/>
  <c r="O25" i="75"/>
  <c r="W25" i="75" s="1"/>
  <c r="Q25" i="75"/>
  <c r="R25" i="75"/>
  <c r="S25" i="75"/>
  <c r="AB25" i="75" s="1"/>
  <c r="T25" i="75"/>
  <c r="AD25" i="75" s="1"/>
  <c r="U25" i="75"/>
  <c r="AF25" i="75" s="1"/>
  <c r="DR25" i="75"/>
  <c r="DS25" i="75"/>
  <c r="C26" i="75"/>
  <c r="D26" i="75"/>
  <c r="I26" i="75"/>
  <c r="M26" i="75"/>
  <c r="N26" i="75"/>
  <c r="V26" i="75" s="1"/>
  <c r="O26" i="75"/>
  <c r="W26" i="75" s="1"/>
  <c r="Q26" i="75"/>
  <c r="Z26" i="75" s="1"/>
  <c r="R26" i="75"/>
  <c r="AA26" i="75" s="1"/>
  <c r="S26" i="75"/>
  <c r="AB26" i="75" s="1"/>
  <c r="T26" i="75"/>
  <c r="U26" i="75"/>
  <c r="AG26" i="75"/>
  <c r="DR26" i="75"/>
  <c r="DS26" i="75"/>
  <c r="G27" i="75"/>
  <c r="H27" i="75"/>
  <c r="I27" i="75"/>
  <c r="K27" i="75"/>
  <c r="M27" i="75"/>
  <c r="N27" i="75"/>
  <c r="V27" i="75" s="1"/>
  <c r="O27" i="75"/>
  <c r="W27" i="75" s="1"/>
  <c r="Q27" i="75"/>
  <c r="Z27" i="75" s="1"/>
  <c r="R27" i="75"/>
  <c r="AA27" i="75" s="1"/>
  <c r="S27" i="75"/>
  <c r="AB27" i="75" s="1"/>
  <c r="T27" i="75"/>
  <c r="AD27" i="75" s="1"/>
  <c r="U27" i="75"/>
  <c r="DR27" i="75"/>
  <c r="DS27" i="75"/>
  <c r="C28" i="75"/>
  <c r="D28" i="75"/>
  <c r="G28" i="75"/>
  <c r="H28" i="75"/>
  <c r="I28" i="75"/>
  <c r="K28" i="75"/>
  <c r="N28" i="75"/>
  <c r="O28" i="75"/>
  <c r="W28" i="75" s="1"/>
  <c r="Q28" i="75"/>
  <c r="Z28" i="75" s="1"/>
  <c r="R28" i="75"/>
  <c r="AA28" i="75" s="1"/>
  <c r="S28" i="75"/>
  <c r="AB28" i="75" s="1"/>
  <c r="T28" i="75"/>
  <c r="AD28" i="75" s="1"/>
  <c r="U28" i="75"/>
  <c r="AF28" i="75" s="1"/>
  <c r="DR28" i="75"/>
  <c r="DS28" i="75"/>
  <c r="D29" i="75"/>
  <c r="G29" i="75"/>
  <c r="H29" i="75"/>
  <c r="I29" i="75"/>
  <c r="K29" i="75"/>
  <c r="N29" i="75"/>
  <c r="V29" i="75" s="1"/>
  <c r="O29" i="75"/>
  <c r="Q29" i="75"/>
  <c r="R29" i="75"/>
  <c r="AA29" i="75" s="1"/>
  <c r="S29" i="75"/>
  <c r="AB29" i="75" s="1"/>
  <c r="T29" i="75"/>
  <c r="AD29" i="75" s="1"/>
  <c r="U29" i="75"/>
  <c r="AF29" i="75" s="1"/>
  <c r="DR29" i="75"/>
  <c r="DS29" i="75"/>
  <c r="C30" i="75"/>
  <c r="D30" i="75"/>
  <c r="D31" i="5"/>
  <c r="G30" i="75"/>
  <c r="H30" i="75"/>
  <c r="I30" i="75"/>
  <c r="K30" i="75"/>
  <c r="M30" i="75"/>
  <c r="N30" i="75"/>
  <c r="O30" i="75"/>
  <c r="Q30" i="75"/>
  <c r="Z30" i="75" s="1"/>
  <c r="R30" i="75"/>
  <c r="AA30" i="75" s="1"/>
  <c r="S30" i="75"/>
  <c r="AB30" i="75" s="1"/>
  <c r="T30" i="75"/>
  <c r="AD30" i="75" s="1"/>
  <c r="U30" i="75"/>
  <c r="AF30" i="75" s="1"/>
  <c r="DR30" i="75"/>
  <c r="DS30" i="75"/>
  <c r="C31" i="75"/>
  <c r="D31" i="75"/>
  <c r="N31" i="75"/>
  <c r="V31" i="75" s="1"/>
  <c r="O31" i="75"/>
  <c r="W31" i="75" s="1"/>
  <c r="Q31" i="75"/>
  <c r="Z31" i="75" s="1"/>
  <c r="R31" i="75"/>
  <c r="AA31" i="75" s="1"/>
  <c r="S31" i="75"/>
  <c r="AB31" i="75" s="1"/>
  <c r="T31" i="75"/>
  <c r="U31" i="75"/>
  <c r="DR31" i="75"/>
  <c r="DS31" i="75"/>
  <c r="D32" i="75"/>
  <c r="G32" i="75"/>
  <c r="H32" i="75"/>
  <c r="I32" i="75"/>
  <c r="K32" i="75"/>
  <c r="N32" i="75"/>
  <c r="O32" i="75"/>
  <c r="W32" i="75" s="1"/>
  <c r="Q32" i="75"/>
  <c r="Z32" i="75" s="1"/>
  <c r="R32" i="75"/>
  <c r="AA32" i="75" s="1"/>
  <c r="S32" i="75"/>
  <c r="AB32" i="75" s="1"/>
  <c r="T32" i="75"/>
  <c r="AD32" i="75" s="1"/>
  <c r="U32" i="75"/>
  <c r="AF32" i="75" s="1"/>
  <c r="DR32" i="75"/>
  <c r="DS32" i="75"/>
  <c r="N33" i="75"/>
  <c r="V33" i="75" s="1"/>
  <c r="O33" i="75"/>
  <c r="W33" i="75" s="1"/>
  <c r="Q33" i="75"/>
  <c r="Z33" i="75" s="1"/>
  <c r="R33" i="75"/>
  <c r="AA33" i="75" s="1"/>
  <c r="S33" i="75"/>
  <c r="AB33" i="75" s="1"/>
  <c r="T33" i="75"/>
  <c r="AD33" i="75" s="1"/>
  <c r="U33" i="75"/>
  <c r="DR33" i="75"/>
  <c r="DS33" i="75"/>
  <c r="D34" i="75"/>
  <c r="G34" i="75"/>
  <c r="H34" i="75"/>
  <c r="I34" i="75"/>
  <c r="K34" i="75"/>
  <c r="M34" i="75"/>
  <c r="N34" i="75"/>
  <c r="O34" i="75"/>
  <c r="W34" i="75" s="1"/>
  <c r="Q34" i="75"/>
  <c r="Z34" i="75" s="1"/>
  <c r="R34" i="75"/>
  <c r="AA34" i="75" s="1"/>
  <c r="S34" i="75"/>
  <c r="AB34" i="75" s="1"/>
  <c r="T34" i="75"/>
  <c r="AD34" i="75" s="1"/>
  <c r="U34" i="75"/>
  <c r="AF34" i="75" s="1"/>
  <c r="AG34" i="75"/>
  <c r="DR34" i="75"/>
  <c r="DS34" i="75"/>
  <c r="C35" i="75"/>
  <c r="D35" i="75"/>
  <c r="G35" i="75"/>
  <c r="H35" i="75"/>
  <c r="I35" i="75"/>
  <c r="K35" i="75"/>
  <c r="N35" i="75"/>
  <c r="O35" i="75"/>
  <c r="W35" i="75" s="1"/>
  <c r="Q35" i="75"/>
  <c r="Z35" i="75" s="1"/>
  <c r="R35" i="75"/>
  <c r="AA35" i="75" s="1"/>
  <c r="S35" i="75"/>
  <c r="AB35" i="75" s="1"/>
  <c r="T35" i="75"/>
  <c r="AD35" i="75" s="1"/>
  <c r="U35" i="75"/>
  <c r="AF35" i="75" s="1"/>
  <c r="DR35" i="75"/>
  <c r="DS35" i="75"/>
  <c r="H36" i="75"/>
  <c r="I36" i="75"/>
  <c r="K36" i="75"/>
  <c r="M36" i="75"/>
  <c r="N36" i="75"/>
  <c r="V36" i="75" s="1"/>
  <c r="O36" i="75"/>
  <c r="W36" i="75" s="1"/>
  <c r="Q36" i="75"/>
  <c r="R36" i="75"/>
  <c r="S36" i="75"/>
  <c r="AB36" i="75" s="1"/>
  <c r="T36" i="75"/>
  <c r="AD36" i="75" s="1"/>
  <c r="U36" i="75"/>
  <c r="AF36" i="75" s="1"/>
  <c r="DR36" i="75"/>
  <c r="DS36" i="75"/>
  <c r="N37" i="75"/>
  <c r="V37" i="75" s="1"/>
  <c r="O37" i="75"/>
  <c r="Q37" i="75"/>
  <c r="R37" i="75"/>
  <c r="AA37" i="75" s="1"/>
  <c r="S37" i="75"/>
  <c r="AB37" i="75" s="1"/>
  <c r="T37" i="75"/>
  <c r="AD37" i="75" s="1"/>
  <c r="U37" i="75"/>
  <c r="AF37" i="75" s="1"/>
  <c r="DR37" i="75"/>
  <c r="DS37" i="75"/>
  <c r="K38" i="75"/>
  <c r="N38" i="75"/>
  <c r="O38" i="75"/>
  <c r="W38" i="75" s="1"/>
  <c r="Q38" i="75"/>
  <c r="Z38" i="75" s="1"/>
  <c r="R38" i="75"/>
  <c r="AA38" i="75" s="1"/>
  <c r="S38" i="75"/>
  <c r="AB38" i="75" s="1"/>
  <c r="T38" i="75"/>
  <c r="AD38" i="75" s="1"/>
  <c r="U38" i="75"/>
  <c r="AF38" i="75" s="1"/>
  <c r="DR38" i="75"/>
  <c r="DS38" i="75"/>
  <c r="C39" i="75"/>
  <c r="D39" i="75"/>
  <c r="D40" i="5"/>
  <c r="K39" i="75"/>
  <c r="M39" i="75"/>
  <c r="N39" i="75"/>
  <c r="V39" i="75" s="1"/>
  <c r="O39" i="75"/>
  <c r="Q39" i="75"/>
  <c r="R39" i="75"/>
  <c r="AA39" i="75" s="1"/>
  <c r="S39" i="75"/>
  <c r="AB39" i="75" s="1"/>
  <c r="T39" i="75"/>
  <c r="AD39" i="75" s="1"/>
  <c r="U39" i="75"/>
  <c r="AF39" i="75" s="1"/>
  <c r="AG39" i="75"/>
  <c r="DR39" i="75"/>
  <c r="DS39" i="75"/>
  <c r="D40" i="75"/>
  <c r="G40" i="75"/>
  <c r="H40" i="75"/>
  <c r="I40" i="75"/>
  <c r="K40" i="75"/>
  <c r="M40" i="75"/>
  <c r="N40" i="75"/>
  <c r="V40" i="75" s="1"/>
  <c r="O40" i="75"/>
  <c r="Q40" i="75"/>
  <c r="R40" i="75"/>
  <c r="AA40" i="75" s="1"/>
  <c r="S40" i="75"/>
  <c r="AB40" i="75" s="1"/>
  <c r="T40" i="75"/>
  <c r="AD40" i="75" s="1"/>
  <c r="U40" i="75"/>
  <c r="AF40" i="75" s="1"/>
  <c r="AG40" i="75"/>
  <c r="DR40" i="75"/>
  <c r="DS40" i="75"/>
  <c r="D41" i="75"/>
  <c r="G41" i="75"/>
  <c r="H41" i="75"/>
  <c r="I41" i="75"/>
  <c r="K41" i="75"/>
  <c r="N41" i="75"/>
  <c r="V41" i="75" s="1"/>
  <c r="O41" i="75"/>
  <c r="W41" i="75" s="1"/>
  <c r="Q41" i="75"/>
  <c r="R41" i="75"/>
  <c r="S41" i="75"/>
  <c r="AB41" i="75" s="1"/>
  <c r="T41" i="75"/>
  <c r="AD41" i="75" s="1"/>
  <c r="U41" i="75"/>
  <c r="AF41" i="75" s="1"/>
  <c r="DR41" i="75"/>
  <c r="DS41" i="75"/>
  <c r="I42" i="75"/>
  <c r="M42" i="75"/>
  <c r="N42" i="75"/>
  <c r="O42" i="75"/>
  <c r="W42" i="75" s="1"/>
  <c r="Q42" i="75"/>
  <c r="Z42" i="75" s="1"/>
  <c r="R42" i="75"/>
  <c r="AA42" i="75" s="1"/>
  <c r="S42" i="75"/>
  <c r="AB42" i="75" s="1"/>
  <c r="T42" i="75"/>
  <c r="AD42" i="75" s="1"/>
  <c r="U42" i="75"/>
  <c r="AF42" i="75" s="1"/>
  <c r="DR42" i="75"/>
  <c r="DS42" i="75"/>
  <c r="C43" i="75"/>
  <c r="D43" i="75"/>
  <c r="H43" i="75"/>
  <c r="I43" i="75"/>
  <c r="K43" i="75"/>
  <c r="M43" i="75"/>
  <c r="N43" i="75"/>
  <c r="O43" i="75"/>
  <c r="Q43" i="75"/>
  <c r="Z43" i="75" s="1"/>
  <c r="R43" i="75"/>
  <c r="AA43" i="75" s="1"/>
  <c r="S43" i="75"/>
  <c r="AB43" i="75" s="1"/>
  <c r="T43" i="75"/>
  <c r="AD43" i="75" s="1"/>
  <c r="U43" i="75"/>
  <c r="AF43" i="75" s="1"/>
  <c r="AG43" i="75"/>
  <c r="DR43" i="75"/>
  <c r="DS43" i="75"/>
  <c r="H44" i="75"/>
  <c r="I44" i="75"/>
  <c r="K44" i="75"/>
  <c r="M44" i="75"/>
  <c r="N44" i="75"/>
  <c r="V44" i="75" s="1"/>
  <c r="O44" i="75"/>
  <c r="W44" i="75" s="1"/>
  <c r="Q44" i="75"/>
  <c r="R44" i="75"/>
  <c r="S44" i="75"/>
  <c r="AB44" i="75" s="1"/>
  <c r="T44" i="75"/>
  <c r="AD44" i="75" s="1"/>
  <c r="U44" i="75"/>
  <c r="AF44" i="75" s="1"/>
  <c r="DR44" i="75"/>
  <c r="DS44" i="75"/>
  <c r="H45" i="75"/>
  <c r="K45" i="75"/>
  <c r="N45" i="75"/>
  <c r="O45" i="75"/>
  <c r="W45" i="75" s="1"/>
  <c r="Q45" i="75"/>
  <c r="Z45" i="75" s="1"/>
  <c r="R45" i="75"/>
  <c r="AA45" i="75" s="1"/>
  <c r="S45" i="75"/>
  <c r="AB45" i="75" s="1"/>
  <c r="T45" i="75"/>
  <c r="AD45" i="75" s="1"/>
  <c r="U45" i="75"/>
  <c r="AF45" i="75" s="1"/>
  <c r="DR45" i="75"/>
  <c r="DS45" i="75"/>
  <c r="H46" i="75"/>
  <c r="H10" i="75"/>
  <c r="I46" i="75"/>
  <c r="I7" i="75"/>
  <c r="K46" i="75"/>
  <c r="K16" i="75"/>
  <c r="M46" i="75"/>
  <c r="M32" i="75"/>
  <c r="N46" i="75"/>
  <c r="V46" i="75" s="1"/>
  <c r="O46" i="75"/>
  <c r="W46" i="75" s="1"/>
  <c r="Q46" i="75"/>
  <c r="Z46" i="75" s="1"/>
  <c r="R46" i="75"/>
  <c r="AA46" i="75" s="1"/>
  <c r="S46" i="75"/>
  <c r="AB46" i="75" s="1"/>
  <c r="T46" i="75"/>
  <c r="AD46" i="75" s="1"/>
  <c r="U46" i="75"/>
  <c r="DR46" i="75"/>
  <c r="DS46" i="75"/>
  <c r="DT46" i="75" s="1"/>
  <c r="C45" i="84" s="1"/>
  <c r="D47" i="75"/>
  <c r="G47" i="75"/>
  <c r="H47" i="75"/>
  <c r="I47" i="75"/>
  <c r="K47" i="75"/>
  <c r="M47" i="75"/>
  <c r="N47" i="75"/>
  <c r="O47" i="75"/>
  <c r="W47" i="75" s="1"/>
  <c r="Q47" i="75"/>
  <c r="Z47" i="75" s="1"/>
  <c r="R47" i="75"/>
  <c r="AA47" i="75" s="1"/>
  <c r="S47" i="75"/>
  <c r="AB47" i="75" s="1"/>
  <c r="T47" i="75"/>
  <c r="AD47" i="75" s="1"/>
  <c r="U47" i="75"/>
  <c r="AF47" i="75" s="1"/>
  <c r="AG47" i="75"/>
  <c r="DR47" i="75"/>
  <c r="DS47" i="75"/>
  <c r="C48" i="75"/>
  <c r="D48" i="75"/>
  <c r="G48" i="75"/>
  <c r="H48" i="75"/>
  <c r="I48" i="75"/>
  <c r="K48" i="75"/>
  <c r="M48" i="75"/>
  <c r="N48" i="75"/>
  <c r="V48" i="75" s="1"/>
  <c r="O48" i="75"/>
  <c r="W48" i="75" s="1"/>
  <c r="Q48" i="75"/>
  <c r="Z48" i="75" s="1"/>
  <c r="R48" i="75"/>
  <c r="AA48" i="75" s="1"/>
  <c r="S48" i="75"/>
  <c r="AB48" i="75" s="1"/>
  <c r="T48" i="75"/>
  <c r="AD48" i="75" s="1"/>
  <c r="U48" i="75"/>
  <c r="DR48" i="75"/>
  <c r="DS48" i="75"/>
  <c r="DT48" i="75" s="1"/>
  <c r="C47" i="84" s="1"/>
  <c r="D49" i="75"/>
  <c r="H49" i="75"/>
  <c r="I49" i="75"/>
  <c r="K49" i="75"/>
  <c r="M49" i="75"/>
  <c r="N49" i="75"/>
  <c r="O49" i="75"/>
  <c r="Q49" i="75"/>
  <c r="Z49" i="75" s="1"/>
  <c r="R49" i="75"/>
  <c r="AA49" i="75" s="1"/>
  <c r="S49" i="75"/>
  <c r="AB49" i="75" s="1"/>
  <c r="T49" i="75"/>
  <c r="AD49" i="75" s="1"/>
  <c r="U49" i="75"/>
  <c r="AF49" i="75" s="1"/>
  <c r="DR49" i="75"/>
  <c r="DS49" i="75"/>
  <c r="D50" i="75"/>
  <c r="D51" i="5"/>
  <c r="H50" i="75"/>
  <c r="K50" i="75"/>
  <c r="M50" i="75"/>
  <c r="N50" i="75"/>
  <c r="V50" i="75" s="1"/>
  <c r="O50" i="75"/>
  <c r="W50" i="75" s="1"/>
  <c r="Q50" i="75"/>
  <c r="R50" i="75"/>
  <c r="S50" i="75"/>
  <c r="AB50" i="75" s="1"/>
  <c r="T50" i="75"/>
  <c r="AD50" i="75" s="1"/>
  <c r="U50" i="75"/>
  <c r="AF50" i="75" s="1"/>
  <c r="AG50" i="75"/>
  <c r="DR50" i="75"/>
  <c r="DS50" i="75"/>
  <c r="H51" i="75"/>
  <c r="K51" i="75"/>
  <c r="M51" i="75"/>
  <c r="N51" i="75"/>
  <c r="V51" i="75" s="1"/>
  <c r="O51" i="75"/>
  <c r="W51" i="75" s="1"/>
  <c r="Q51" i="75"/>
  <c r="Z51" i="75" s="1"/>
  <c r="R51" i="75"/>
  <c r="AA51" i="75" s="1"/>
  <c r="S51" i="75"/>
  <c r="AB51" i="75" s="1"/>
  <c r="T51" i="75"/>
  <c r="AD51" i="75" s="1"/>
  <c r="U51" i="75"/>
  <c r="AG51" i="75"/>
  <c r="DR51" i="75"/>
  <c r="DS51" i="75"/>
  <c r="H52" i="75"/>
  <c r="I52" i="75"/>
  <c r="K52" i="75"/>
  <c r="M52" i="75"/>
  <c r="N52" i="75"/>
  <c r="O52" i="75"/>
  <c r="W52" i="75" s="1"/>
  <c r="Q52" i="75"/>
  <c r="Z52" i="75" s="1"/>
  <c r="R52" i="75"/>
  <c r="AA52" i="75" s="1"/>
  <c r="S52" i="75"/>
  <c r="AB52" i="75" s="1"/>
  <c r="T52" i="75"/>
  <c r="AD52" i="75" s="1"/>
  <c r="U52" i="75"/>
  <c r="AF52" i="75" s="1"/>
  <c r="DR52" i="75"/>
  <c r="DS52" i="75"/>
  <c r="D53" i="75"/>
  <c r="H53" i="75"/>
  <c r="I53" i="75"/>
  <c r="K53" i="75"/>
  <c r="M53" i="75"/>
  <c r="N53" i="75"/>
  <c r="V53" i="75" s="1"/>
  <c r="O53" i="75"/>
  <c r="Q53" i="75"/>
  <c r="R53" i="75"/>
  <c r="AA53" i="75" s="1"/>
  <c r="S53" i="75"/>
  <c r="AB53" i="75" s="1"/>
  <c r="T53" i="75"/>
  <c r="AD53" i="75" s="1"/>
  <c r="U53" i="75"/>
  <c r="AF53" i="75" s="1"/>
  <c r="AG53" i="75"/>
  <c r="DR53" i="75"/>
  <c r="DS53" i="75"/>
  <c r="H54" i="75"/>
  <c r="K54" i="75"/>
  <c r="M54" i="75"/>
  <c r="N54" i="75"/>
  <c r="V54" i="75" s="1"/>
  <c r="O54" i="75"/>
  <c r="W54" i="75" s="1"/>
  <c r="Q54" i="75"/>
  <c r="Z54" i="75" s="1"/>
  <c r="R54" i="75"/>
  <c r="AA54" i="75" s="1"/>
  <c r="S54" i="75"/>
  <c r="T54" i="75"/>
  <c r="U54" i="75"/>
  <c r="AF54" i="75" s="1"/>
  <c r="DR54" i="75"/>
  <c r="DS54" i="75"/>
  <c r="D55" i="75"/>
  <c r="G55" i="75"/>
  <c r="H55" i="75"/>
  <c r="I55" i="75"/>
  <c r="K55" i="75"/>
  <c r="M55" i="75"/>
  <c r="N55" i="75"/>
  <c r="V55" i="75" s="1"/>
  <c r="O55" i="75"/>
  <c r="W55" i="75" s="1"/>
  <c r="Q55" i="75"/>
  <c r="Z55" i="75" s="1"/>
  <c r="R55" i="75"/>
  <c r="AA55" i="75" s="1"/>
  <c r="S55" i="75"/>
  <c r="AB55" i="75" s="1"/>
  <c r="T55" i="75"/>
  <c r="U55" i="75"/>
  <c r="AG55" i="75"/>
  <c r="DR55" i="75"/>
  <c r="DS55" i="75"/>
  <c r="D56" i="75"/>
  <c r="G56" i="75"/>
  <c r="H56" i="75"/>
  <c r="I56" i="75"/>
  <c r="K56" i="75"/>
  <c r="M56" i="75"/>
  <c r="N56" i="75"/>
  <c r="V56" i="75" s="1"/>
  <c r="O56" i="75"/>
  <c r="W56" i="75" s="1"/>
  <c r="Q56" i="75"/>
  <c r="Z56" i="75" s="1"/>
  <c r="R56" i="75"/>
  <c r="AA56" i="75" s="1"/>
  <c r="S56" i="75"/>
  <c r="AB56" i="75" s="1"/>
  <c r="T56" i="75"/>
  <c r="AD56" i="75" s="1"/>
  <c r="U56" i="75"/>
  <c r="DR56" i="75"/>
  <c r="DS56" i="75"/>
  <c r="C57" i="75"/>
  <c r="D57" i="75"/>
  <c r="G57" i="75"/>
  <c r="H57" i="75"/>
  <c r="I57" i="75"/>
  <c r="K57" i="75"/>
  <c r="M57" i="75"/>
  <c r="N57" i="75"/>
  <c r="V57" i="75" s="1"/>
  <c r="O57" i="75"/>
  <c r="W57" i="75" s="1"/>
  <c r="Q57" i="75"/>
  <c r="Z57" i="75" s="1"/>
  <c r="R57" i="75"/>
  <c r="AA57" i="75" s="1"/>
  <c r="S57" i="75"/>
  <c r="AB57" i="75" s="1"/>
  <c r="T57" i="75"/>
  <c r="AD57" i="75" s="1"/>
  <c r="U57" i="75"/>
  <c r="AG57" i="75"/>
  <c r="DR57" i="75"/>
  <c r="DS57" i="75"/>
  <c r="D58" i="75"/>
  <c r="G58" i="75"/>
  <c r="H58" i="75"/>
  <c r="I58" i="75"/>
  <c r="K58" i="75"/>
  <c r="M58" i="75"/>
  <c r="N58" i="75"/>
  <c r="V58" i="75" s="1"/>
  <c r="O58" i="75"/>
  <c r="W58" i="75" s="1"/>
  <c r="Q58" i="75"/>
  <c r="Z58" i="75" s="1"/>
  <c r="R58" i="75"/>
  <c r="AA58" i="75" s="1"/>
  <c r="S58" i="75"/>
  <c r="AB58" i="75" s="1"/>
  <c r="T58" i="75"/>
  <c r="U58" i="75"/>
  <c r="DR58" i="75"/>
  <c r="DS58" i="75"/>
  <c r="D59" i="75"/>
  <c r="D60" i="5"/>
  <c r="H59" i="75"/>
  <c r="K59" i="75"/>
  <c r="M59" i="75"/>
  <c r="N59" i="75"/>
  <c r="O59" i="75"/>
  <c r="W59" i="75" s="1"/>
  <c r="Q59" i="75"/>
  <c r="Z59" i="75" s="1"/>
  <c r="R59" i="75"/>
  <c r="AA59" i="75" s="1"/>
  <c r="S59" i="75"/>
  <c r="AB59" i="75" s="1"/>
  <c r="T59" i="75"/>
  <c r="AD59" i="75" s="1"/>
  <c r="U59" i="75"/>
  <c r="AF59" i="75" s="1"/>
  <c r="DR59" i="75"/>
  <c r="DS59" i="75"/>
  <c r="C60" i="75"/>
  <c r="D60" i="75"/>
  <c r="D61" i="5"/>
  <c r="G60" i="75"/>
  <c r="H60" i="75"/>
  <c r="I60" i="75"/>
  <c r="K60" i="75"/>
  <c r="M60" i="75"/>
  <c r="N60" i="75"/>
  <c r="V60" i="75" s="1"/>
  <c r="O60" i="75"/>
  <c r="W60" i="75" s="1"/>
  <c r="AI60" i="75" s="1"/>
  <c r="Q60" i="75"/>
  <c r="Z60" i="75" s="1"/>
  <c r="R60" i="75"/>
  <c r="AA60" i="75" s="1"/>
  <c r="S60" i="75"/>
  <c r="AB60" i="75" s="1"/>
  <c r="T60" i="75"/>
  <c r="AD60" i="75" s="1"/>
  <c r="U60" i="75"/>
  <c r="AG60" i="75"/>
  <c r="DR60" i="75"/>
  <c r="DS60" i="75"/>
  <c r="D61" i="75"/>
  <c r="H61" i="75"/>
  <c r="I61" i="75"/>
  <c r="K61" i="75"/>
  <c r="M61" i="75"/>
  <c r="N61" i="75"/>
  <c r="O61" i="75"/>
  <c r="W61" i="75" s="1"/>
  <c r="Q61" i="75"/>
  <c r="Z61" i="75" s="1"/>
  <c r="R61" i="75"/>
  <c r="AA61" i="75" s="1"/>
  <c r="S61" i="75"/>
  <c r="AB61" i="75" s="1"/>
  <c r="T61" i="75"/>
  <c r="AD61" i="75" s="1"/>
  <c r="U61" i="75"/>
  <c r="AF61" i="75" s="1"/>
  <c r="DR61" i="75"/>
  <c r="DS61" i="75"/>
  <c r="D62" i="75"/>
  <c r="G62" i="75"/>
  <c r="H62" i="75"/>
  <c r="I62" i="75"/>
  <c r="K62" i="75"/>
  <c r="M62" i="75"/>
  <c r="N62" i="75"/>
  <c r="O62" i="75"/>
  <c r="Q62" i="75"/>
  <c r="Z62" i="75" s="1"/>
  <c r="R62" i="75"/>
  <c r="AA62" i="75" s="1"/>
  <c r="S62" i="75"/>
  <c r="AB62" i="75" s="1"/>
  <c r="T62" i="75"/>
  <c r="AD62" i="75" s="1"/>
  <c r="U62" i="75"/>
  <c r="AF62" i="75" s="1"/>
  <c r="AG62" i="75"/>
  <c r="DR62" i="75"/>
  <c r="DS62" i="75"/>
  <c r="C63" i="75"/>
  <c r="D63" i="75"/>
  <c r="H63" i="75"/>
  <c r="I63" i="75"/>
  <c r="K63" i="75"/>
  <c r="M63" i="75"/>
  <c r="N63" i="75"/>
  <c r="O63" i="75"/>
  <c r="Q63" i="75"/>
  <c r="Z63" i="75" s="1"/>
  <c r="R63" i="75"/>
  <c r="AA63" i="75" s="1"/>
  <c r="S63" i="75"/>
  <c r="AB63" i="75" s="1"/>
  <c r="T63" i="75"/>
  <c r="AD63" i="75" s="1"/>
  <c r="U63" i="75"/>
  <c r="AF63" i="75" s="1"/>
  <c r="DR63" i="75"/>
  <c r="DS63" i="75"/>
  <c r="G64" i="75"/>
  <c r="H64" i="75"/>
  <c r="I64" i="75"/>
  <c r="K64" i="75"/>
  <c r="M64" i="75"/>
  <c r="N64" i="75"/>
  <c r="V64" i="75" s="1"/>
  <c r="O64" i="75"/>
  <c r="W64" i="75" s="1"/>
  <c r="Q64" i="75"/>
  <c r="Z64" i="75" s="1"/>
  <c r="R64" i="75"/>
  <c r="S64" i="75"/>
  <c r="AB64" i="75" s="1"/>
  <c r="T64" i="75"/>
  <c r="AD64" i="75" s="1"/>
  <c r="U64" i="75"/>
  <c r="AF64" i="75" s="1"/>
  <c r="DR64" i="75"/>
  <c r="DS64" i="75"/>
  <c r="D65" i="75"/>
  <c r="G65" i="75"/>
  <c r="H65" i="75"/>
  <c r="I65" i="75"/>
  <c r="K65" i="75"/>
  <c r="M65" i="75"/>
  <c r="N65" i="75"/>
  <c r="V65" i="75" s="1"/>
  <c r="O65" i="75"/>
  <c r="W65" i="75" s="1"/>
  <c r="Q65" i="75"/>
  <c r="Z65" i="75" s="1"/>
  <c r="R65" i="75"/>
  <c r="S65" i="75"/>
  <c r="T65" i="75"/>
  <c r="AD65" i="75" s="1"/>
  <c r="U65" i="75"/>
  <c r="AF65" i="75" s="1"/>
  <c r="AG65" i="75"/>
  <c r="DR65" i="75"/>
  <c r="DS65" i="75"/>
  <c r="C66" i="75"/>
  <c r="D66" i="75"/>
  <c r="H66" i="75"/>
  <c r="I66" i="75"/>
  <c r="J66" i="75" s="1"/>
  <c r="K66" i="75"/>
  <c r="M66" i="75"/>
  <c r="N66" i="75"/>
  <c r="V66" i="75" s="1"/>
  <c r="O66" i="75"/>
  <c r="W66" i="75" s="1"/>
  <c r="Q66" i="75"/>
  <c r="Z66" i="75" s="1"/>
  <c r="R66" i="75"/>
  <c r="S66" i="75"/>
  <c r="T66" i="75"/>
  <c r="AD66" i="75" s="1"/>
  <c r="U66" i="75"/>
  <c r="AF66" i="75" s="1"/>
  <c r="AG66" i="75"/>
  <c r="DR66" i="75"/>
  <c r="DS66" i="75"/>
  <c r="H67" i="75"/>
  <c r="I67" i="75"/>
  <c r="K67" i="75"/>
  <c r="M67" i="75"/>
  <c r="N67" i="75"/>
  <c r="V67" i="75" s="1"/>
  <c r="O67" i="75"/>
  <c r="W67" i="75" s="1"/>
  <c r="Q67" i="75"/>
  <c r="Z67" i="75" s="1"/>
  <c r="R67" i="75"/>
  <c r="AA67" i="75" s="1"/>
  <c r="S67" i="75"/>
  <c r="AB67" i="75" s="1"/>
  <c r="T67" i="75"/>
  <c r="AD67" i="75" s="1"/>
  <c r="U67" i="75"/>
  <c r="DR67" i="75"/>
  <c r="DS67" i="75"/>
  <c r="D68" i="75"/>
  <c r="D69" i="5"/>
  <c r="G68" i="75"/>
  <c r="H68" i="75"/>
  <c r="I68" i="75"/>
  <c r="K68" i="75"/>
  <c r="M68" i="75"/>
  <c r="N68" i="75"/>
  <c r="V68" i="75" s="1"/>
  <c r="O68" i="75"/>
  <c r="W68" i="75" s="1"/>
  <c r="Q68" i="75"/>
  <c r="Z68" i="75" s="1"/>
  <c r="R68" i="75"/>
  <c r="AA68" i="75" s="1"/>
  <c r="S68" i="75"/>
  <c r="AB68" i="75" s="1"/>
  <c r="T68" i="75"/>
  <c r="U68" i="75"/>
  <c r="DR68" i="75"/>
  <c r="DS68" i="75"/>
  <c r="H69" i="75"/>
  <c r="I69" i="75"/>
  <c r="K69" i="75"/>
  <c r="M69" i="75"/>
  <c r="N69" i="75"/>
  <c r="O69" i="75"/>
  <c r="Q69" i="75"/>
  <c r="Z69" i="75" s="1"/>
  <c r="R69" i="75"/>
  <c r="AA69" i="75" s="1"/>
  <c r="S69" i="75"/>
  <c r="AB69" i="75" s="1"/>
  <c r="T69" i="75"/>
  <c r="AD69" i="75" s="1"/>
  <c r="U69" i="75"/>
  <c r="AF69" i="75" s="1"/>
  <c r="DR69" i="75"/>
  <c r="DS69" i="75"/>
  <c r="C70" i="75"/>
  <c r="D70" i="75"/>
  <c r="H70" i="75"/>
  <c r="I70" i="75"/>
  <c r="K70" i="75"/>
  <c r="M70" i="75"/>
  <c r="N70" i="75"/>
  <c r="V70" i="75" s="1"/>
  <c r="O70" i="75"/>
  <c r="Q70" i="75"/>
  <c r="R70" i="75"/>
  <c r="AA70" i="75" s="1"/>
  <c r="S70" i="75"/>
  <c r="AB70" i="75" s="1"/>
  <c r="T70" i="75"/>
  <c r="AD70" i="75" s="1"/>
  <c r="U70" i="75"/>
  <c r="AF70" i="75" s="1"/>
  <c r="DR70" i="75"/>
  <c r="DS70" i="75"/>
  <c r="C71" i="75"/>
  <c r="D71" i="75"/>
  <c r="H71" i="75"/>
  <c r="I71" i="75"/>
  <c r="K71" i="75"/>
  <c r="M71" i="75"/>
  <c r="N71" i="75"/>
  <c r="V71" i="75" s="1"/>
  <c r="O71" i="75"/>
  <c r="W71" i="75" s="1"/>
  <c r="Q71" i="75"/>
  <c r="R71" i="75"/>
  <c r="S71" i="75"/>
  <c r="AB71" i="75" s="1"/>
  <c r="T71" i="75"/>
  <c r="AD71" i="75" s="1"/>
  <c r="U71" i="75"/>
  <c r="AF71" i="75" s="1"/>
  <c r="DR71" i="75"/>
  <c r="DS71" i="75"/>
  <c r="C72" i="75"/>
  <c r="D72" i="75"/>
  <c r="H72" i="75"/>
  <c r="I72" i="75"/>
  <c r="K72" i="75"/>
  <c r="M72" i="75"/>
  <c r="N72" i="75"/>
  <c r="V72" i="75" s="1"/>
  <c r="O72" i="75"/>
  <c r="W72" i="75" s="1"/>
  <c r="Q72" i="75"/>
  <c r="Z72" i="75" s="1"/>
  <c r="R72" i="75"/>
  <c r="S72" i="75"/>
  <c r="T72" i="75"/>
  <c r="AD72" i="75" s="1"/>
  <c r="U72" i="75"/>
  <c r="AF72" i="75" s="1"/>
  <c r="DR72" i="75"/>
  <c r="DS72" i="75"/>
  <c r="D73" i="75"/>
  <c r="H73" i="75"/>
  <c r="I73" i="75"/>
  <c r="K73" i="75"/>
  <c r="M73" i="75"/>
  <c r="N73" i="75"/>
  <c r="V73" i="75" s="1"/>
  <c r="O73" i="75"/>
  <c r="W73" i="75" s="1"/>
  <c r="Q73" i="75"/>
  <c r="Z73" i="75" s="1"/>
  <c r="R73" i="75"/>
  <c r="AA73" i="75" s="1"/>
  <c r="S73" i="75"/>
  <c r="AB73" i="75" s="1"/>
  <c r="T73" i="75"/>
  <c r="U73" i="75"/>
  <c r="DR73" i="75"/>
  <c r="DS73" i="75"/>
  <c r="D74" i="75"/>
  <c r="H74" i="75"/>
  <c r="I74" i="75"/>
  <c r="K74" i="75"/>
  <c r="M74" i="75"/>
  <c r="N74" i="75"/>
  <c r="O74" i="75"/>
  <c r="W74" i="75" s="1"/>
  <c r="Q74" i="75"/>
  <c r="Z74" i="75" s="1"/>
  <c r="R74" i="75"/>
  <c r="AA74" i="75" s="1"/>
  <c r="S74" i="75"/>
  <c r="AB74" i="75" s="1"/>
  <c r="T74" i="75"/>
  <c r="AD74" i="75" s="1"/>
  <c r="U74" i="75"/>
  <c r="AF74" i="75" s="1"/>
  <c r="DR74" i="75"/>
  <c r="DS74" i="75"/>
  <c r="D75" i="75"/>
  <c r="G75" i="75"/>
  <c r="H75" i="75"/>
  <c r="I75" i="75"/>
  <c r="K75" i="75"/>
  <c r="M75" i="75"/>
  <c r="N75" i="75"/>
  <c r="O75" i="75"/>
  <c r="Q75" i="75"/>
  <c r="Z75" i="75" s="1"/>
  <c r="R75" i="75"/>
  <c r="AA75" i="75" s="1"/>
  <c r="S75" i="75"/>
  <c r="AB75" i="75" s="1"/>
  <c r="T75" i="75"/>
  <c r="AD75" i="75" s="1"/>
  <c r="U75" i="75"/>
  <c r="AF75" i="75" s="1"/>
  <c r="DR75" i="75"/>
  <c r="DS75" i="75"/>
  <c r="G76" i="75"/>
  <c r="H76" i="75"/>
  <c r="I76" i="75"/>
  <c r="K76" i="75"/>
  <c r="M76" i="75"/>
  <c r="N76" i="75"/>
  <c r="V76" i="75" s="1"/>
  <c r="O76" i="75"/>
  <c r="Q76" i="75"/>
  <c r="Z76" i="75" s="1"/>
  <c r="R76" i="75"/>
  <c r="AA76" i="75" s="1"/>
  <c r="S76" i="75"/>
  <c r="AB76" i="75" s="1"/>
  <c r="T76" i="75"/>
  <c r="AD76" i="75" s="1"/>
  <c r="U76" i="75"/>
  <c r="AF76" i="75" s="1"/>
  <c r="AG76" i="75"/>
  <c r="DR76" i="75"/>
  <c r="DS76" i="75"/>
  <c r="H77" i="75"/>
  <c r="I77" i="75"/>
  <c r="K77" i="75"/>
  <c r="M77" i="75"/>
  <c r="N77" i="75"/>
  <c r="O77" i="75"/>
  <c r="W77" i="75" s="1"/>
  <c r="Q77" i="75"/>
  <c r="Z77" i="75" s="1"/>
  <c r="R77" i="75"/>
  <c r="S77" i="75"/>
  <c r="T77" i="75"/>
  <c r="AD77" i="75" s="1"/>
  <c r="U77" i="75"/>
  <c r="AF77" i="75" s="1"/>
  <c r="DR77" i="75"/>
  <c r="DS77" i="75"/>
  <c r="H78" i="75"/>
  <c r="I78" i="75"/>
  <c r="K78" i="75"/>
  <c r="M78" i="75"/>
  <c r="N78" i="75"/>
  <c r="V78" i="75" s="1"/>
  <c r="O78" i="75"/>
  <c r="W78" i="75" s="1"/>
  <c r="Q78" i="75"/>
  <c r="Z78" i="75" s="1"/>
  <c r="R78" i="75"/>
  <c r="AA78" i="75" s="1"/>
  <c r="S78" i="75"/>
  <c r="AB78" i="75" s="1"/>
  <c r="T78" i="75"/>
  <c r="AD78" i="75" s="1"/>
  <c r="U78" i="75"/>
  <c r="DR78" i="75"/>
  <c r="DS78" i="75"/>
  <c r="H79" i="75"/>
  <c r="I79" i="75"/>
  <c r="K79" i="75"/>
  <c r="M79" i="75"/>
  <c r="N79" i="75"/>
  <c r="V79" i="75" s="1"/>
  <c r="O79" i="75"/>
  <c r="Q79" i="75"/>
  <c r="R79" i="75"/>
  <c r="AA79" i="75" s="1"/>
  <c r="S79" i="75"/>
  <c r="AB79" i="75" s="1"/>
  <c r="T79" i="75"/>
  <c r="AD79" i="75" s="1"/>
  <c r="U79" i="75"/>
  <c r="AF79" i="75" s="1"/>
  <c r="DR79" i="75"/>
  <c r="DS79" i="75"/>
  <c r="G80" i="75"/>
  <c r="H80" i="75"/>
  <c r="I80" i="75"/>
  <c r="K80" i="75"/>
  <c r="M80" i="75"/>
  <c r="N80" i="75"/>
  <c r="V80" i="75" s="1"/>
  <c r="O80" i="75"/>
  <c r="W80" i="75" s="1"/>
  <c r="Q80" i="75"/>
  <c r="Z80" i="75" s="1"/>
  <c r="R80" i="75"/>
  <c r="S80" i="75"/>
  <c r="T80" i="75"/>
  <c r="AD80" i="75" s="1"/>
  <c r="U80" i="75"/>
  <c r="AF80" i="75" s="1"/>
  <c r="DR80" i="75"/>
  <c r="DS80" i="75"/>
  <c r="C81" i="75"/>
  <c r="D81" i="75"/>
  <c r="H81" i="75"/>
  <c r="I81" i="75"/>
  <c r="K81" i="75"/>
  <c r="M81" i="75"/>
  <c r="N81" i="75"/>
  <c r="V81" i="75" s="1"/>
  <c r="O81" i="75"/>
  <c r="W81" i="75" s="1"/>
  <c r="Q81" i="75"/>
  <c r="Z81" i="75" s="1"/>
  <c r="R81" i="75"/>
  <c r="AA81" i="75" s="1"/>
  <c r="S81" i="75"/>
  <c r="T81" i="75"/>
  <c r="AD81" i="75" s="1"/>
  <c r="U81" i="75"/>
  <c r="AF81" i="75" s="1"/>
  <c r="AG81" i="75"/>
  <c r="DR81" i="75"/>
  <c r="DT81" i="75" s="1"/>
  <c r="C80" i="84" s="1"/>
  <c r="DS81" i="75"/>
  <c r="D82" i="75"/>
  <c r="H82" i="75"/>
  <c r="I82" i="75"/>
  <c r="K82" i="75"/>
  <c r="M82" i="75"/>
  <c r="N82" i="75"/>
  <c r="V82" i="75" s="1"/>
  <c r="O82" i="75"/>
  <c r="W82" i="75" s="1"/>
  <c r="Q82" i="75"/>
  <c r="Z82" i="75" s="1"/>
  <c r="R82" i="75"/>
  <c r="AA82" i="75" s="1"/>
  <c r="S82" i="75"/>
  <c r="AB82" i="75" s="1"/>
  <c r="T82" i="75"/>
  <c r="AD82" i="75" s="1"/>
  <c r="U82" i="75"/>
  <c r="DR82" i="75"/>
  <c r="DS82" i="75"/>
  <c r="D83" i="75"/>
  <c r="H83" i="75"/>
  <c r="I83" i="75"/>
  <c r="K83" i="75"/>
  <c r="M83" i="75"/>
  <c r="N83" i="75"/>
  <c r="O83" i="75"/>
  <c r="Q83" i="75"/>
  <c r="Z83" i="75" s="1"/>
  <c r="R83" i="75"/>
  <c r="AA83" i="75" s="1"/>
  <c r="S83" i="75"/>
  <c r="AB83" i="75" s="1"/>
  <c r="T83" i="75"/>
  <c r="AD83" i="75" s="1"/>
  <c r="U83" i="75"/>
  <c r="AF83" i="75" s="1"/>
  <c r="DR83" i="75"/>
  <c r="DS83" i="75"/>
  <c r="D84" i="75"/>
  <c r="G84" i="75"/>
  <c r="H84" i="75"/>
  <c r="I84" i="75"/>
  <c r="K84" i="75"/>
  <c r="M84" i="75"/>
  <c r="N84" i="75"/>
  <c r="O84" i="75"/>
  <c r="Q84" i="75"/>
  <c r="Z84" i="75" s="1"/>
  <c r="R84" i="75"/>
  <c r="AA84" i="75" s="1"/>
  <c r="S84" i="75"/>
  <c r="AB84" i="75" s="1"/>
  <c r="T84" i="75"/>
  <c r="AD84" i="75" s="1"/>
  <c r="U84" i="75"/>
  <c r="AF84" i="75" s="1"/>
  <c r="DR84" i="75"/>
  <c r="DS84" i="75"/>
  <c r="H85" i="75"/>
  <c r="I85" i="75"/>
  <c r="K85" i="75"/>
  <c r="M85" i="75"/>
  <c r="N85" i="75"/>
  <c r="V85" i="75" s="1"/>
  <c r="O85" i="75"/>
  <c r="W85" i="75" s="1"/>
  <c r="Q85" i="75"/>
  <c r="Z85" i="75" s="1"/>
  <c r="R85" i="75"/>
  <c r="S85" i="75"/>
  <c r="T85" i="75"/>
  <c r="AD85" i="75" s="1"/>
  <c r="U85" i="75"/>
  <c r="AF85" i="75" s="1"/>
  <c r="AG85" i="75"/>
  <c r="DR85" i="75"/>
  <c r="DS85" i="75"/>
  <c r="D86" i="75"/>
  <c r="G86" i="75"/>
  <c r="H86" i="75"/>
  <c r="I86" i="75"/>
  <c r="K86" i="75"/>
  <c r="M86" i="75"/>
  <c r="N86" i="75"/>
  <c r="V86" i="75" s="1"/>
  <c r="O86" i="75"/>
  <c r="W86" i="75" s="1"/>
  <c r="Q86" i="75"/>
  <c r="Z86" i="75" s="1"/>
  <c r="R86" i="75"/>
  <c r="S86" i="75"/>
  <c r="T86" i="75"/>
  <c r="AD86" i="75" s="1"/>
  <c r="U86" i="75"/>
  <c r="AF86" i="75" s="1"/>
  <c r="DR86" i="75"/>
  <c r="DS86" i="75"/>
  <c r="G87" i="75"/>
  <c r="H87" i="75"/>
  <c r="I87" i="75"/>
  <c r="K87" i="75"/>
  <c r="M87" i="75"/>
  <c r="N87" i="75"/>
  <c r="V87" i="75" s="1"/>
  <c r="O87" i="75"/>
  <c r="W87" i="75" s="1"/>
  <c r="Q87" i="75"/>
  <c r="Z87" i="75" s="1"/>
  <c r="R87" i="75"/>
  <c r="AA87" i="75" s="1"/>
  <c r="S87" i="75"/>
  <c r="AB87" i="75" s="1"/>
  <c r="T87" i="75"/>
  <c r="AD87" i="75" s="1"/>
  <c r="U87" i="75"/>
  <c r="AG87" i="75"/>
  <c r="DR87" i="75"/>
  <c r="DS87" i="75"/>
  <c r="D88" i="75"/>
  <c r="H88" i="75"/>
  <c r="I88" i="75"/>
  <c r="K88" i="75"/>
  <c r="M88" i="75"/>
  <c r="N88" i="75"/>
  <c r="O88" i="75"/>
  <c r="W88" i="75" s="1"/>
  <c r="Q88" i="75"/>
  <c r="Z88" i="75" s="1"/>
  <c r="R88" i="75"/>
  <c r="AA88" i="75" s="1"/>
  <c r="S88" i="75"/>
  <c r="AB88" i="75" s="1"/>
  <c r="T88" i="75"/>
  <c r="AD88" i="75" s="1"/>
  <c r="U88" i="75"/>
  <c r="DR88" i="75"/>
  <c r="DS88" i="75"/>
  <c r="C89" i="75"/>
  <c r="D89" i="75"/>
  <c r="D90" i="5"/>
  <c r="I89" i="75"/>
  <c r="K89" i="75"/>
  <c r="M89" i="75"/>
  <c r="N89" i="75"/>
  <c r="O89" i="75"/>
  <c r="W89" i="75" s="1"/>
  <c r="Q89" i="75"/>
  <c r="Z89" i="75" s="1"/>
  <c r="R89" i="75"/>
  <c r="AA89" i="75" s="1"/>
  <c r="S89" i="75"/>
  <c r="AB89" i="75" s="1"/>
  <c r="T89" i="75"/>
  <c r="AD89" i="75" s="1"/>
  <c r="U89" i="75"/>
  <c r="AF89" i="75" s="1"/>
  <c r="DR89" i="75"/>
  <c r="DS89" i="75"/>
  <c r="D90" i="75"/>
  <c r="H90" i="75"/>
  <c r="I90" i="75"/>
  <c r="K90" i="75"/>
  <c r="M90" i="75"/>
  <c r="N90" i="75"/>
  <c r="V90" i="75" s="1"/>
  <c r="O90" i="75"/>
  <c r="Q90" i="75"/>
  <c r="R90" i="75"/>
  <c r="AA90" i="75" s="1"/>
  <c r="S90" i="75"/>
  <c r="AB90" i="75" s="1"/>
  <c r="T90" i="75"/>
  <c r="AD90" i="75" s="1"/>
  <c r="U90" i="75"/>
  <c r="AF90" i="75" s="1"/>
  <c r="DR90" i="75"/>
  <c r="DS90" i="75"/>
  <c r="C91" i="75"/>
  <c r="D91" i="75"/>
  <c r="H91" i="75"/>
  <c r="I91" i="75"/>
  <c r="K91" i="75"/>
  <c r="M91" i="75"/>
  <c r="N91" i="75"/>
  <c r="V91" i="75" s="1"/>
  <c r="O91" i="75"/>
  <c r="W91" i="75" s="1"/>
  <c r="Q91" i="75"/>
  <c r="R91" i="75"/>
  <c r="S91" i="75"/>
  <c r="T91" i="75"/>
  <c r="AD91" i="75" s="1"/>
  <c r="U91" i="75"/>
  <c r="AF91" i="75" s="1"/>
  <c r="DR91" i="75"/>
  <c r="DS91" i="75"/>
  <c r="D92" i="75"/>
  <c r="G92" i="75"/>
  <c r="H92" i="75"/>
  <c r="I92" i="75"/>
  <c r="K92" i="75"/>
  <c r="M92" i="75"/>
  <c r="N92" i="75"/>
  <c r="V92" i="75" s="1"/>
  <c r="O92" i="75"/>
  <c r="W92" i="75" s="1"/>
  <c r="Q92" i="75"/>
  <c r="Z92" i="75" s="1"/>
  <c r="R92" i="75"/>
  <c r="S92" i="75"/>
  <c r="T92" i="75"/>
  <c r="AD92" i="75" s="1"/>
  <c r="U92" i="75"/>
  <c r="AF92" i="75" s="1"/>
  <c r="AG92" i="75"/>
  <c r="DR92" i="75"/>
  <c r="DS92" i="75"/>
  <c r="G93" i="75"/>
  <c r="H93" i="75"/>
  <c r="I93" i="75"/>
  <c r="K93" i="75"/>
  <c r="M93" i="75"/>
  <c r="N93" i="75"/>
  <c r="V93" i="75" s="1"/>
  <c r="O93" i="75"/>
  <c r="W93" i="75" s="1"/>
  <c r="Q93" i="75"/>
  <c r="Z93" i="75" s="1"/>
  <c r="R93" i="75"/>
  <c r="AA93" i="75" s="1"/>
  <c r="S93" i="75"/>
  <c r="T93" i="75"/>
  <c r="U93" i="75"/>
  <c r="AF93" i="75" s="1"/>
  <c r="DR93" i="75"/>
  <c r="DS93" i="75"/>
  <c r="D94" i="75"/>
  <c r="G94" i="75"/>
  <c r="H94" i="75"/>
  <c r="I94" i="75"/>
  <c r="K94" i="75"/>
  <c r="M94" i="75"/>
  <c r="N94" i="75"/>
  <c r="V94" i="75" s="1"/>
  <c r="O94" i="75"/>
  <c r="W94" i="75" s="1"/>
  <c r="Q94" i="75"/>
  <c r="Z94" i="75" s="1"/>
  <c r="R94" i="75"/>
  <c r="AA94" i="75" s="1"/>
  <c r="S94" i="75"/>
  <c r="AB94" i="75" s="1"/>
  <c r="T94" i="75"/>
  <c r="U94" i="75"/>
  <c r="AF94" i="75" s="1"/>
  <c r="DR94" i="75"/>
  <c r="DS94" i="75"/>
  <c r="DT94" i="75" s="1"/>
  <c r="C93" i="84" s="1"/>
  <c r="C95" i="75"/>
  <c r="D95" i="75"/>
  <c r="G95" i="75"/>
  <c r="H95" i="75"/>
  <c r="I95" i="75"/>
  <c r="K95" i="75"/>
  <c r="M95" i="75"/>
  <c r="N95" i="75"/>
  <c r="V95" i="75" s="1"/>
  <c r="O95" i="75"/>
  <c r="W95" i="75" s="1"/>
  <c r="Q95" i="75"/>
  <c r="Z95" i="75" s="1"/>
  <c r="R95" i="75"/>
  <c r="AA95" i="75" s="1"/>
  <c r="S95" i="75"/>
  <c r="AB95" i="75" s="1"/>
  <c r="T95" i="75"/>
  <c r="U95" i="75"/>
  <c r="AF95" i="75" s="1"/>
  <c r="AG95" i="75"/>
  <c r="DR95" i="75"/>
  <c r="DS95" i="75"/>
  <c r="D96" i="75"/>
  <c r="H96" i="75"/>
  <c r="I96" i="75"/>
  <c r="K96" i="75"/>
  <c r="M96" i="75"/>
  <c r="N96" i="75"/>
  <c r="V96" i="75" s="1"/>
  <c r="O96" i="75"/>
  <c r="W96" i="75" s="1"/>
  <c r="Q96" i="75"/>
  <c r="Z96" i="75" s="1"/>
  <c r="R96" i="75"/>
  <c r="AA96" i="75" s="1"/>
  <c r="S96" i="75"/>
  <c r="AB96" i="75" s="1"/>
  <c r="T96" i="75"/>
  <c r="AD96" i="75" s="1"/>
  <c r="U96" i="75"/>
  <c r="AG96" i="75"/>
  <c r="DR96" i="75"/>
  <c r="DS96" i="75"/>
  <c r="DT96" i="75" s="1"/>
  <c r="C95" i="84" s="1"/>
  <c r="C97" i="75"/>
  <c r="D97" i="75"/>
  <c r="G97" i="75"/>
  <c r="H97" i="75"/>
  <c r="I97" i="75"/>
  <c r="K97" i="75"/>
  <c r="M97" i="75"/>
  <c r="N97" i="75"/>
  <c r="V97" i="75" s="1"/>
  <c r="O97" i="75"/>
  <c r="W97" i="75" s="1"/>
  <c r="Q97" i="75"/>
  <c r="Z97" i="75" s="1"/>
  <c r="R97" i="75"/>
  <c r="AA97" i="75" s="1"/>
  <c r="S97" i="75"/>
  <c r="AB97" i="75" s="1"/>
  <c r="T97" i="75"/>
  <c r="U97" i="75"/>
  <c r="AF97" i="75" s="1"/>
  <c r="DR97" i="75"/>
  <c r="DS97" i="75"/>
  <c r="DT97" i="75" s="1"/>
  <c r="C96" i="84" s="1"/>
  <c r="C98" i="75"/>
  <c r="D98" i="75"/>
  <c r="H98" i="75"/>
  <c r="I98" i="75"/>
  <c r="K98" i="75"/>
  <c r="M98" i="75"/>
  <c r="N98" i="75"/>
  <c r="V98" i="75" s="1"/>
  <c r="O98" i="75"/>
  <c r="W98" i="75" s="1"/>
  <c r="Q98" i="75"/>
  <c r="Z98" i="75" s="1"/>
  <c r="R98" i="75"/>
  <c r="AA98" i="75" s="1"/>
  <c r="S98" i="75"/>
  <c r="AB98" i="75" s="1"/>
  <c r="T98" i="75"/>
  <c r="AD98" i="75" s="1"/>
  <c r="U98" i="75"/>
  <c r="AG98" i="75"/>
  <c r="DR98" i="75"/>
  <c r="DS98" i="75"/>
  <c r="DT98" i="75" s="1"/>
  <c r="C97" i="84" s="1"/>
  <c r="D99" i="75"/>
  <c r="H99" i="75"/>
  <c r="I99" i="75"/>
  <c r="K99" i="75"/>
  <c r="M99" i="75"/>
  <c r="N99" i="75"/>
  <c r="O99" i="75"/>
  <c r="W99" i="75" s="1"/>
  <c r="Q99" i="75"/>
  <c r="Z99" i="75" s="1"/>
  <c r="R99" i="75"/>
  <c r="AA99" i="75" s="1"/>
  <c r="S99" i="75"/>
  <c r="AB99" i="75" s="1"/>
  <c r="T99" i="75"/>
  <c r="AD99" i="75" s="1"/>
  <c r="U99" i="75"/>
  <c r="AF99" i="75" s="1"/>
  <c r="AG99" i="75"/>
  <c r="DR99" i="75"/>
  <c r="DS99" i="75"/>
  <c r="D100" i="75"/>
  <c r="D101" i="5"/>
  <c r="G100" i="75"/>
  <c r="H100" i="75"/>
  <c r="I100" i="75"/>
  <c r="K100" i="75"/>
  <c r="M100" i="75"/>
  <c r="N100" i="75"/>
  <c r="V100" i="75" s="1"/>
  <c r="O100" i="75"/>
  <c r="W100" i="75" s="1"/>
  <c r="AI100" i="75" s="1"/>
  <c r="Q100" i="75"/>
  <c r="Z100" i="75" s="1"/>
  <c r="R100" i="75"/>
  <c r="AA100" i="75" s="1"/>
  <c r="S100" i="75"/>
  <c r="AB100" i="75" s="1"/>
  <c r="T100" i="75"/>
  <c r="AD100" i="75" s="1"/>
  <c r="U100" i="75"/>
  <c r="AF100" i="75" s="1"/>
  <c r="AG100" i="75"/>
  <c r="DR100" i="75"/>
  <c r="DT100" i="75" s="1"/>
  <c r="C99" i="84" s="1"/>
  <c r="DS100" i="75"/>
  <c r="C101" i="75"/>
  <c r="D101" i="75"/>
  <c r="G101" i="75"/>
  <c r="H101" i="75"/>
  <c r="I101" i="75"/>
  <c r="K101" i="75"/>
  <c r="M101" i="75"/>
  <c r="N101" i="75"/>
  <c r="V101" i="75" s="1"/>
  <c r="O101" i="75"/>
  <c r="W101" i="75" s="1"/>
  <c r="Q101" i="75"/>
  <c r="Z101" i="75" s="1"/>
  <c r="R101" i="75"/>
  <c r="AA101" i="75" s="1"/>
  <c r="S101" i="75"/>
  <c r="AB101" i="75" s="1"/>
  <c r="T101" i="75"/>
  <c r="U101" i="75"/>
  <c r="DR101" i="75"/>
  <c r="DS101" i="75"/>
  <c r="DT101" i="75" s="1"/>
  <c r="C100" i="84" s="1"/>
  <c r="C102" i="75"/>
  <c r="D102" i="75"/>
  <c r="G102" i="75"/>
  <c r="H102" i="75"/>
  <c r="I102" i="75"/>
  <c r="K102" i="75"/>
  <c r="M102" i="75"/>
  <c r="N102" i="75"/>
  <c r="V102" i="75" s="1"/>
  <c r="O102" i="75"/>
  <c r="W102" i="75" s="1"/>
  <c r="Q102" i="75"/>
  <c r="Z102" i="75" s="1"/>
  <c r="R102" i="75"/>
  <c r="AA102" i="75" s="1"/>
  <c r="S102" i="75"/>
  <c r="AB102" i="75" s="1"/>
  <c r="T102" i="75"/>
  <c r="U102" i="75"/>
  <c r="AF102" i="75" s="1"/>
  <c r="AG102" i="75"/>
  <c r="DR102" i="75"/>
  <c r="DS102" i="75"/>
  <c r="C103" i="75"/>
  <c r="D103" i="75"/>
  <c r="H103" i="75"/>
  <c r="I103" i="75"/>
  <c r="K103" i="75"/>
  <c r="M103" i="75"/>
  <c r="N103" i="75"/>
  <c r="V103" i="75" s="1"/>
  <c r="O103" i="75"/>
  <c r="W103" i="75" s="1"/>
  <c r="Q103" i="75"/>
  <c r="Z103" i="75" s="1"/>
  <c r="R103" i="75"/>
  <c r="AA103" i="75" s="1"/>
  <c r="S103" i="75"/>
  <c r="AB103" i="75" s="1"/>
  <c r="T103" i="75"/>
  <c r="U103" i="75"/>
  <c r="DR103" i="75"/>
  <c r="DS103" i="75"/>
  <c r="DT103" i="75" s="1"/>
  <c r="C102" i="84" s="1"/>
  <c r="D104" i="75"/>
  <c r="G104" i="75"/>
  <c r="H104" i="75"/>
  <c r="I104" i="75"/>
  <c r="K104" i="75"/>
  <c r="M104" i="75"/>
  <c r="N104" i="75"/>
  <c r="V104" i="75" s="1"/>
  <c r="O104" i="75"/>
  <c r="W104" i="75" s="1"/>
  <c r="Q104" i="75"/>
  <c r="Z104" i="75" s="1"/>
  <c r="R104" i="75"/>
  <c r="AA104" i="75" s="1"/>
  <c r="S104" i="75"/>
  <c r="AB104" i="75" s="1"/>
  <c r="T104" i="75"/>
  <c r="AD104" i="75" s="1"/>
  <c r="U104" i="75"/>
  <c r="AF104" i="75" s="1"/>
  <c r="DR104" i="75"/>
  <c r="DS104" i="75"/>
  <c r="D105" i="75"/>
  <c r="H105" i="75"/>
  <c r="I105" i="75"/>
  <c r="K105" i="75"/>
  <c r="M105" i="75"/>
  <c r="N105" i="75"/>
  <c r="O105" i="75"/>
  <c r="Q105" i="75"/>
  <c r="R105" i="75"/>
  <c r="AA105" i="75" s="1"/>
  <c r="S105" i="75"/>
  <c r="AB105" i="75" s="1"/>
  <c r="T105" i="75"/>
  <c r="AD105" i="75" s="1"/>
  <c r="U105" i="75"/>
  <c r="AF105" i="75" s="1"/>
  <c r="DR105" i="75"/>
  <c r="DS105" i="75"/>
  <c r="C106" i="75"/>
  <c r="D106" i="75"/>
  <c r="D107" i="5"/>
  <c r="H106" i="75"/>
  <c r="I106" i="75"/>
  <c r="K106" i="75"/>
  <c r="M106" i="75"/>
  <c r="N106" i="75"/>
  <c r="O106" i="75"/>
  <c r="Q106" i="75"/>
  <c r="Z106" i="75" s="1"/>
  <c r="R106" i="75"/>
  <c r="AA106" i="75" s="1"/>
  <c r="S106" i="75"/>
  <c r="AB106" i="75" s="1"/>
  <c r="T106" i="75"/>
  <c r="AD106" i="75" s="1"/>
  <c r="U106" i="75"/>
  <c r="AF106" i="75" s="1"/>
  <c r="AG106" i="75"/>
  <c r="DR106" i="75"/>
  <c r="DS106" i="75"/>
  <c r="C107" i="75"/>
  <c r="D107" i="75"/>
  <c r="G107" i="75"/>
  <c r="H107" i="75"/>
  <c r="I107" i="75"/>
  <c r="K107" i="75"/>
  <c r="M107" i="75"/>
  <c r="N107" i="75"/>
  <c r="O107" i="75"/>
  <c r="W107" i="75" s="1"/>
  <c r="Q107" i="75"/>
  <c r="Z107" i="75" s="1"/>
  <c r="R107" i="75"/>
  <c r="AA107" i="75" s="1"/>
  <c r="S107" i="75"/>
  <c r="AB107" i="75" s="1"/>
  <c r="T107" i="75"/>
  <c r="AD107" i="75" s="1"/>
  <c r="U107" i="75"/>
  <c r="AF107" i="75" s="1"/>
  <c r="DR107" i="75"/>
  <c r="DS107" i="75"/>
  <c r="C108" i="75"/>
  <c r="D108" i="75"/>
  <c r="D109" i="5"/>
  <c r="H108" i="75"/>
  <c r="I108" i="75"/>
  <c r="K108" i="75"/>
  <c r="M108" i="75"/>
  <c r="N108" i="75"/>
  <c r="V108" i="75" s="1"/>
  <c r="O108" i="75"/>
  <c r="Q108" i="75"/>
  <c r="Z108" i="75" s="1"/>
  <c r="R108" i="75"/>
  <c r="AA108" i="75" s="1"/>
  <c r="S108" i="75"/>
  <c r="AB108" i="75" s="1"/>
  <c r="T108" i="75"/>
  <c r="AD108" i="75" s="1"/>
  <c r="U108" i="75"/>
  <c r="AF108" i="75" s="1"/>
  <c r="AG108" i="75"/>
  <c r="DR108" i="75"/>
  <c r="DS108" i="75"/>
  <c r="C109" i="75"/>
  <c r="D109" i="75"/>
  <c r="D110" i="5"/>
  <c r="H109" i="75"/>
  <c r="K109" i="75"/>
  <c r="M109" i="75"/>
  <c r="N109" i="75"/>
  <c r="O109" i="75"/>
  <c r="Q109" i="75"/>
  <c r="Z109" i="75" s="1"/>
  <c r="R109" i="75"/>
  <c r="AA109" i="75" s="1"/>
  <c r="S109" i="75"/>
  <c r="AB109" i="75" s="1"/>
  <c r="T109" i="75"/>
  <c r="AD109" i="75" s="1"/>
  <c r="U109" i="75"/>
  <c r="AF109" i="75" s="1"/>
  <c r="DR109" i="75"/>
  <c r="DS109" i="75"/>
  <c r="C110" i="75"/>
  <c r="D110" i="75"/>
  <c r="H110" i="75"/>
  <c r="I110" i="75"/>
  <c r="K110" i="75"/>
  <c r="M110" i="75"/>
  <c r="N110" i="75"/>
  <c r="O110" i="75"/>
  <c r="Q110" i="75"/>
  <c r="Z110" i="75" s="1"/>
  <c r="R110" i="75"/>
  <c r="AA110" i="75" s="1"/>
  <c r="S110" i="75"/>
  <c r="AB110" i="75" s="1"/>
  <c r="T110" i="75"/>
  <c r="AD110" i="75" s="1"/>
  <c r="U110" i="75"/>
  <c r="AF110" i="75" s="1"/>
  <c r="DR110" i="75"/>
  <c r="DS110" i="75"/>
  <c r="C111" i="75"/>
  <c r="D111" i="75"/>
  <c r="D112" i="5"/>
  <c r="H111" i="75"/>
  <c r="I111" i="75"/>
  <c r="K111" i="75"/>
  <c r="M111" i="75"/>
  <c r="N111" i="75"/>
  <c r="O111" i="75"/>
  <c r="Q111" i="75"/>
  <c r="Z111" i="75" s="1"/>
  <c r="R111" i="75"/>
  <c r="AA111" i="75" s="1"/>
  <c r="S111" i="75"/>
  <c r="AB111" i="75" s="1"/>
  <c r="T111" i="75"/>
  <c r="AD111" i="75" s="1"/>
  <c r="U111" i="75"/>
  <c r="AF111" i="75" s="1"/>
  <c r="DR111" i="75"/>
  <c r="DS111" i="75"/>
  <c r="H112" i="75"/>
  <c r="I112" i="75"/>
  <c r="K112" i="75"/>
  <c r="M112" i="75"/>
  <c r="N112" i="75"/>
  <c r="V112" i="75" s="1"/>
  <c r="O112" i="75"/>
  <c r="W112" i="75" s="1"/>
  <c r="Q112" i="75"/>
  <c r="Z112" i="75" s="1"/>
  <c r="R112" i="75"/>
  <c r="S112" i="75"/>
  <c r="T112" i="75"/>
  <c r="U112" i="75"/>
  <c r="AF112" i="75" s="1"/>
  <c r="DR112" i="75"/>
  <c r="DS112" i="75"/>
  <c r="D113" i="75"/>
  <c r="D114" i="5"/>
  <c r="H113" i="75"/>
  <c r="I113" i="75"/>
  <c r="K113" i="75"/>
  <c r="M113" i="75"/>
  <c r="N113" i="75"/>
  <c r="V113" i="75" s="1"/>
  <c r="O113" i="75"/>
  <c r="W113" i="75" s="1"/>
  <c r="Q113" i="75"/>
  <c r="Z113" i="75" s="1"/>
  <c r="R113" i="75"/>
  <c r="AA113" i="75" s="1"/>
  <c r="S113" i="75"/>
  <c r="T113" i="75"/>
  <c r="AD113" i="75" s="1"/>
  <c r="U113" i="75"/>
  <c r="AF113" i="75" s="1"/>
  <c r="DR113" i="75"/>
  <c r="DS113" i="75"/>
  <c r="D114" i="75"/>
  <c r="G114" i="75"/>
  <c r="H114" i="75"/>
  <c r="I114" i="75"/>
  <c r="K114" i="75"/>
  <c r="M114" i="75"/>
  <c r="N114" i="75"/>
  <c r="V114" i="75" s="1"/>
  <c r="O114" i="75"/>
  <c r="W114" i="75" s="1"/>
  <c r="Q114" i="75"/>
  <c r="Z114" i="75" s="1"/>
  <c r="R114" i="75"/>
  <c r="AA114" i="75" s="1"/>
  <c r="S114" i="75"/>
  <c r="AB114" i="75" s="1"/>
  <c r="T114" i="75"/>
  <c r="U114" i="75"/>
  <c r="AF114" i="75" s="1"/>
  <c r="DR114" i="75"/>
  <c r="DS114" i="75"/>
  <c r="DT114" i="75" s="1"/>
  <c r="C113" i="84" s="1"/>
  <c r="G115" i="75"/>
  <c r="H115" i="75"/>
  <c r="I115" i="75"/>
  <c r="K115" i="75"/>
  <c r="M115" i="75"/>
  <c r="N115" i="75"/>
  <c r="V115" i="75" s="1"/>
  <c r="O115" i="75"/>
  <c r="W115" i="75" s="1"/>
  <c r="Q115" i="75"/>
  <c r="Z115" i="75" s="1"/>
  <c r="R115" i="75"/>
  <c r="AA115" i="75" s="1"/>
  <c r="S115" i="75"/>
  <c r="AB115" i="75" s="1"/>
  <c r="T115" i="75"/>
  <c r="AD115" i="75" s="1"/>
  <c r="U115" i="75"/>
  <c r="AF115" i="75" s="1"/>
  <c r="DR115" i="75"/>
  <c r="DS115" i="75"/>
  <c r="D116" i="75"/>
  <c r="H116" i="75"/>
  <c r="I116" i="75"/>
  <c r="K116" i="75"/>
  <c r="M116" i="75"/>
  <c r="N116" i="75"/>
  <c r="V116" i="75" s="1"/>
  <c r="O116" i="75"/>
  <c r="Q116" i="75"/>
  <c r="Z116" i="75" s="1"/>
  <c r="R116" i="75"/>
  <c r="AA116" i="75" s="1"/>
  <c r="S116" i="75"/>
  <c r="AB116" i="75" s="1"/>
  <c r="T116" i="75"/>
  <c r="AD116" i="75" s="1"/>
  <c r="U116" i="75"/>
  <c r="AF116" i="75" s="1"/>
  <c r="AG116" i="75"/>
  <c r="DR116" i="75"/>
  <c r="DS116" i="75"/>
  <c r="D117" i="75"/>
  <c r="H117" i="75"/>
  <c r="I117" i="75"/>
  <c r="K117" i="75"/>
  <c r="M117" i="75"/>
  <c r="N117" i="75"/>
  <c r="V117" i="75" s="1"/>
  <c r="O117" i="75"/>
  <c r="W117" i="75" s="1"/>
  <c r="Q117" i="75"/>
  <c r="R117" i="75"/>
  <c r="AA117" i="75" s="1"/>
  <c r="S117" i="75"/>
  <c r="AB117" i="75" s="1"/>
  <c r="T117" i="75"/>
  <c r="AD117" i="75" s="1"/>
  <c r="U117" i="75"/>
  <c r="AF117" i="75" s="1"/>
  <c r="DR117" i="75"/>
  <c r="DS117" i="75"/>
  <c r="D118" i="75"/>
  <c r="H118" i="75"/>
  <c r="I118" i="75"/>
  <c r="K118" i="75"/>
  <c r="M118" i="75"/>
  <c r="N118" i="75"/>
  <c r="V118" i="75" s="1"/>
  <c r="O118" i="75"/>
  <c r="W118" i="75" s="1"/>
  <c r="Q118" i="75"/>
  <c r="Z118" i="75" s="1"/>
  <c r="R118" i="75"/>
  <c r="AA118" i="75" s="1"/>
  <c r="S118" i="75"/>
  <c r="T118" i="75"/>
  <c r="AD118" i="75" s="1"/>
  <c r="U118" i="75"/>
  <c r="AF118" i="75" s="1"/>
  <c r="DR118" i="75"/>
  <c r="DS118" i="75"/>
  <c r="H119" i="75"/>
  <c r="I119" i="75"/>
  <c r="K119" i="75"/>
  <c r="M119" i="75"/>
  <c r="N119" i="75"/>
  <c r="V119" i="75" s="1"/>
  <c r="O119" i="75"/>
  <c r="W119" i="75" s="1"/>
  <c r="Q119" i="75"/>
  <c r="Z119" i="75" s="1"/>
  <c r="R119" i="75"/>
  <c r="AA119" i="75" s="1"/>
  <c r="S119" i="75"/>
  <c r="AB119" i="75" s="1"/>
  <c r="T119" i="75"/>
  <c r="AD119" i="75" s="1"/>
  <c r="U119" i="75"/>
  <c r="AF119" i="75" s="1"/>
  <c r="AG119" i="75"/>
  <c r="DR119" i="75"/>
  <c r="DS119" i="75"/>
  <c r="C120" i="75"/>
  <c r="D120" i="75"/>
  <c r="G120" i="75"/>
  <c r="H120" i="75"/>
  <c r="I120" i="75"/>
  <c r="K120" i="75"/>
  <c r="M120" i="75"/>
  <c r="N120" i="75"/>
  <c r="V120" i="75" s="1"/>
  <c r="O120" i="75"/>
  <c r="W120" i="75" s="1"/>
  <c r="Q120" i="75"/>
  <c r="Z120" i="75" s="1"/>
  <c r="R120" i="75"/>
  <c r="AA120" i="75" s="1"/>
  <c r="S120" i="75"/>
  <c r="AB120" i="75" s="1"/>
  <c r="T120" i="75"/>
  <c r="AD120" i="75" s="1"/>
  <c r="U120" i="75"/>
  <c r="DR120" i="75"/>
  <c r="DS120" i="75"/>
  <c r="C121" i="75"/>
  <c r="D121" i="75"/>
  <c r="D122" i="5"/>
  <c r="H121" i="75"/>
  <c r="I121" i="75"/>
  <c r="K121" i="75"/>
  <c r="M121" i="75"/>
  <c r="N121" i="75"/>
  <c r="V121" i="75" s="1"/>
  <c r="O121" i="75"/>
  <c r="W121" i="75" s="1"/>
  <c r="Q121" i="75"/>
  <c r="Z121" i="75" s="1"/>
  <c r="R121" i="75"/>
  <c r="AA121" i="75" s="1"/>
  <c r="S121" i="75"/>
  <c r="AB121" i="75" s="1"/>
  <c r="T121" i="75"/>
  <c r="AD121" i="75" s="1"/>
  <c r="U121" i="75"/>
  <c r="AG121" i="75"/>
  <c r="DR121" i="75"/>
  <c r="DS121" i="75"/>
  <c r="G122" i="75"/>
  <c r="H122" i="75"/>
  <c r="I122" i="75"/>
  <c r="K122" i="75"/>
  <c r="M122" i="75"/>
  <c r="N122" i="75"/>
  <c r="V122" i="75" s="1"/>
  <c r="O122" i="75"/>
  <c r="W122" i="75" s="1"/>
  <c r="Q122" i="75"/>
  <c r="Z122" i="75" s="1"/>
  <c r="R122" i="75"/>
  <c r="AA122" i="75" s="1"/>
  <c r="S122" i="75"/>
  <c r="AB122" i="75" s="1"/>
  <c r="T122" i="75"/>
  <c r="AD122" i="75" s="1"/>
  <c r="U122" i="75"/>
  <c r="AF122" i="75" s="1"/>
  <c r="DR122" i="75"/>
  <c r="DS122" i="75"/>
  <c r="D123" i="75"/>
  <c r="G123" i="75"/>
  <c r="H123" i="75"/>
  <c r="I123" i="75"/>
  <c r="K123" i="75"/>
  <c r="M123" i="75"/>
  <c r="N123" i="75"/>
  <c r="O123" i="75"/>
  <c r="W123" i="75" s="1"/>
  <c r="Q123" i="75"/>
  <c r="R123" i="75"/>
  <c r="AA123" i="75" s="1"/>
  <c r="S123" i="75"/>
  <c r="AB123" i="75" s="1"/>
  <c r="T123" i="75"/>
  <c r="AD123" i="75" s="1"/>
  <c r="U123" i="75"/>
  <c r="AF123" i="75" s="1"/>
  <c r="AG123" i="75"/>
  <c r="DR123" i="75"/>
  <c r="DS123" i="75"/>
  <c r="H124" i="75"/>
  <c r="I124" i="75"/>
  <c r="K124" i="75"/>
  <c r="M124" i="75"/>
  <c r="N124" i="75"/>
  <c r="V124" i="75" s="1"/>
  <c r="O124" i="75"/>
  <c r="W124" i="75" s="1"/>
  <c r="Q124" i="75"/>
  <c r="R124" i="75"/>
  <c r="AA124" i="75" s="1"/>
  <c r="S124" i="75"/>
  <c r="AB124" i="75" s="1"/>
  <c r="T124" i="75"/>
  <c r="AD124" i="75" s="1"/>
  <c r="U124" i="75"/>
  <c r="AF124" i="75" s="1"/>
  <c r="DR124" i="75"/>
  <c r="DS124" i="75"/>
  <c r="H125" i="75"/>
  <c r="I125" i="75"/>
  <c r="K125" i="75"/>
  <c r="M125" i="75"/>
  <c r="N125" i="75"/>
  <c r="V125" i="75" s="1"/>
  <c r="O125" i="75"/>
  <c r="W125" i="75" s="1"/>
  <c r="Q125" i="75"/>
  <c r="Z125" i="75" s="1"/>
  <c r="R125" i="75"/>
  <c r="AA125" i="75" s="1"/>
  <c r="S125" i="75"/>
  <c r="AB125" i="75" s="1"/>
  <c r="T125" i="75"/>
  <c r="U125" i="75"/>
  <c r="AF125" i="75" s="1"/>
  <c r="DR125" i="75"/>
  <c r="DS125" i="75"/>
  <c r="C126" i="75"/>
  <c r="D126" i="75"/>
  <c r="G126" i="75"/>
  <c r="H126" i="75"/>
  <c r="I126" i="75"/>
  <c r="K126" i="75"/>
  <c r="M126" i="75"/>
  <c r="N126" i="75"/>
  <c r="V126" i="75" s="1"/>
  <c r="O126" i="75"/>
  <c r="W126" i="75" s="1"/>
  <c r="Q126" i="75"/>
  <c r="Z126" i="75" s="1"/>
  <c r="R126" i="75"/>
  <c r="AA126" i="75" s="1"/>
  <c r="S126" i="75"/>
  <c r="AB126" i="75" s="1"/>
  <c r="T126" i="75"/>
  <c r="U126" i="75"/>
  <c r="AF126" i="75" s="1"/>
  <c r="DR126" i="75"/>
  <c r="DS126" i="75"/>
  <c r="C127" i="75"/>
  <c r="D127" i="75"/>
  <c r="G127" i="75"/>
  <c r="H127" i="75"/>
  <c r="I127" i="75"/>
  <c r="K127" i="75"/>
  <c r="M127" i="75"/>
  <c r="N127" i="75"/>
  <c r="V127" i="75" s="1"/>
  <c r="O127" i="75"/>
  <c r="W127" i="75" s="1"/>
  <c r="Q127" i="75"/>
  <c r="Z127" i="75" s="1"/>
  <c r="R127" i="75"/>
  <c r="AA127" i="75" s="1"/>
  <c r="S127" i="75"/>
  <c r="AB127" i="75" s="1"/>
  <c r="T127" i="75"/>
  <c r="U127" i="75"/>
  <c r="AF127" i="75" s="1"/>
  <c r="AG127" i="75"/>
  <c r="DR127" i="75"/>
  <c r="DS127" i="75"/>
  <c r="D128" i="75"/>
  <c r="D129" i="5"/>
  <c r="G128" i="75"/>
  <c r="H128" i="75"/>
  <c r="I128" i="75"/>
  <c r="K128" i="75"/>
  <c r="M128" i="75"/>
  <c r="N128" i="75"/>
  <c r="V128" i="75" s="1"/>
  <c r="O128" i="75"/>
  <c r="W128" i="75" s="1"/>
  <c r="AI128" i="75" s="1"/>
  <c r="Q128" i="75"/>
  <c r="Z128" i="75" s="1"/>
  <c r="R128" i="75"/>
  <c r="AA128" i="75" s="1"/>
  <c r="S128" i="75"/>
  <c r="T128" i="75"/>
  <c r="AD128" i="75" s="1"/>
  <c r="U128" i="75"/>
  <c r="AF128" i="75" s="1"/>
  <c r="AG128" i="75"/>
  <c r="DR128" i="75"/>
  <c r="DT128" i="75" s="1"/>
  <c r="C127" i="84" s="1"/>
  <c r="DS128" i="75"/>
  <c r="H129" i="75"/>
  <c r="I129" i="75"/>
  <c r="K129" i="75"/>
  <c r="M129" i="75"/>
  <c r="N129" i="75"/>
  <c r="V129" i="75" s="1"/>
  <c r="O129" i="75"/>
  <c r="W129" i="75" s="1"/>
  <c r="Q129" i="75"/>
  <c r="Z129" i="75" s="1"/>
  <c r="R129" i="75"/>
  <c r="AA129" i="75" s="1"/>
  <c r="S129" i="75"/>
  <c r="AB129" i="75" s="1"/>
  <c r="T129" i="75"/>
  <c r="AD129" i="75" s="1"/>
  <c r="U129" i="75"/>
  <c r="AG129" i="75"/>
  <c r="DR129" i="75"/>
  <c r="DS129" i="75"/>
  <c r="DT129" i="75" s="1"/>
  <c r="C128" i="84" s="1"/>
  <c r="H130" i="75"/>
  <c r="I130" i="75"/>
  <c r="K130" i="75"/>
  <c r="M130" i="75"/>
  <c r="N130" i="75"/>
  <c r="O130" i="75"/>
  <c r="W130" i="75" s="1"/>
  <c r="Q130" i="75"/>
  <c r="Z130" i="75" s="1"/>
  <c r="R130" i="75"/>
  <c r="AA130" i="75" s="1"/>
  <c r="S130" i="75"/>
  <c r="AB130" i="75" s="1"/>
  <c r="T130" i="75"/>
  <c r="AD130" i="75" s="1"/>
  <c r="U130" i="75"/>
  <c r="AF130" i="75" s="1"/>
  <c r="DR130" i="75"/>
  <c r="DS130" i="75"/>
  <c r="D131" i="75"/>
  <c r="D132" i="5"/>
  <c r="H131" i="75"/>
  <c r="I131" i="75"/>
  <c r="K131" i="75"/>
  <c r="M131" i="75"/>
  <c r="N131" i="75"/>
  <c r="V131" i="75" s="1"/>
  <c r="O131" i="75"/>
  <c r="Q131" i="75"/>
  <c r="Z131" i="75" s="1"/>
  <c r="R131" i="75"/>
  <c r="AA131" i="75" s="1"/>
  <c r="S131" i="75"/>
  <c r="AB131" i="75" s="1"/>
  <c r="T131" i="75"/>
  <c r="AD131" i="75" s="1"/>
  <c r="U131" i="75"/>
  <c r="AF131" i="75" s="1"/>
  <c r="AG131" i="75"/>
  <c r="DR131" i="75"/>
  <c r="DS131" i="75"/>
  <c r="D132" i="75"/>
  <c r="H132" i="75"/>
  <c r="I132" i="75"/>
  <c r="J132" i="75" s="1"/>
  <c r="K132" i="75"/>
  <c r="M132" i="75"/>
  <c r="N132" i="75"/>
  <c r="V132" i="75" s="1"/>
  <c r="O132" i="75"/>
  <c r="W132" i="75" s="1"/>
  <c r="Q132" i="75"/>
  <c r="R132" i="75"/>
  <c r="AA132" i="75" s="1"/>
  <c r="S132" i="75"/>
  <c r="AB132" i="75" s="1"/>
  <c r="T132" i="75"/>
  <c r="AD132" i="75" s="1"/>
  <c r="U132" i="75"/>
  <c r="AF132" i="75" s="1"/>
  <c r="AG132" i="75"/>
  <c r="DR132" i="75"/>
  <c r="DS132" i="75"/>
  <c r="H133" i="75"/>
  <c r="I133" i="75"/>
  <c r="K133" i="75"/>
  <c r="M133" i="75"/>
  <c r="N133" i="75"/>
  <c r="V133" i="75" s="1"/>
  <c r="O133" i="75"/>
  <c r="W133" i="75" s="1"/>
  <c r="Q133" i="75"/>
  <c r="Z133" i="75" s="1"/>
  <c r="R133" i="75"/>
  <c r="AA133" i="75" s="1"/>
  <c r="S133" i="75"/>
  <c r="T133" i="75"/>
  <c r="AD133" i="75" s="1"/>
  <c r="U133" i="75"/>
  <c r="AF133" i="75" s="1"/>
  <c r="DR133" i="75"/>
  <c r="DS133" i="75"/>
  <c r="H134" i="75"/>
  <c r="I134" i="75"/>
  <c r="K134" i="75"/>
  <c r="M134" i="75"/>
  <c r="N134" i="75"/>
  <c r="V134" i="75" s="1"/>
  <c r="O134" i="75"/>
  <c r="Q134" i="75"/>
  <c r="Z134" i="75" s="1"/>
  <c r="R134" i="75"/>
  <c r="AA134" i="75" s="1"/>
  <c r="S134" i="75"/>
  <c r="AB134" i="75" s="1"/>
  <c r="T134" i="75"/>
  <c r="AD134" i="75" s="1"/>
  <c r="U134" i="75"/>
  <c r="AF134" i="75" s="1"/>
  <c r="DR134" i="75"/>
  <c r="DS134" i="75"/>
  <c r="C135" i="75"/>
  <c r="D135" i="75"/>
  <c r="G135" i="75"/>
  <c r="H135" i="75"/>
  <c r="I135" i="75"/>
  <c r="K135" i="75"/>
  <c r="M135" i="75"/>
  <c r="N135" i="75"/>
  <c r="O135" i="75"/>
  <c r="W135" i="75" s="1"/>
  <c r="Q135" i="75"/>
  <c r="Z135" i="75" s="1"/>
  <c r="R135" i="75"/>
  <c r="AA135" i="75" s="1"/>
  <c r="S135" i="75"/>
  <c r="AB135" i="75" s="1"/>
  <c r="T135" i="75"/>
  <c r="AD135" i="75" s="1"/>
  <c r="U135" i="75"/>
  <c r="AF135" i="75" s="1"/>
  <c r="DR135" i="75"/>
  <c r="DS135" i="75"/>
  <c r="H136" i="75"/>
  <c r="I136" i="75"/>
  <c r="K136" i="75"/>
  <c r="M136" i="75"/>
  <c r="N136" i="75"/>
  <c r="V136" i="75" s="1"/>
  <c r="O136" i="75"/>
  <c r="W136" i="75" s="1"/>
  <c r="Q136" i="75"/>
  <c r="R136" i="75"/>
  <c r="AA136" i="75" s="1"/>
  <c r="S136" i="75"/>
  <c r="AB136" i="75" s="1"/>
  <c r="T136" i="75"/>
  <c r="AD136" i="75" s="1"/>
  <c r="U136" i="75"/>
  <c r="AF136" i="75" s="1"/>
  <c r="DR136" i="75"/>
  <c r="DS136" i="75"/>
  <c r="H137" i="75"/>
  <c r="I137" i="75"/>
  <c r="K137" i="75"/>
  <c r="M137" i="75"/>
  <c r="N137" i="75"/>
  <c r="V137" i="75" s="1"/>
  <c r="O137" i="75"/>
  <c r="W137" i="75" s="1"/>
  <c r="Q137" i="75"/>
  <c r="Z137" i="75" s="1"/>
  <c r="R137" i="75"/>
  <c r="AA137" i="75" s="1"/>
  <c r="S137" i="75"/>
  <c r="AB137" i="75" s="1"/>
  <c r="T137" i="75"/>
  <c r="U137" i="75"/>
  <c r="AF137" i="75" s="1"/>
  <c r="DR137" i="75"/>
  <c r="DS137" i="75"/>
  <c r="D138" i="75"/>
  <c r="G138" i="75"/>
  <c r="H138" i="75"/>
  <c r="I138" i="75"/>
  <c r="K138" i="75"/>
  <c r="M138" i="75"/>
  <c r="N138" i="75"/>
  <c r="V138" i="75" s="1"/>
  <c r="O138" i="75"/>
  <c r="W138" i="75" s="1"/>
  <c r="Q138" i="75"/>
  <c r="Z138" i="75" s="1"/>
  <c r="R138" i="75"/>
  <c r="AA138" i="75" s="1"/>
  <c r="S138" i="75"/>
  <c r="AB138" i="75" s="1"/>
  <c r="T138" i="75"/>
  <c r="AD138" i="75" s="1"/>
  <c r="U138" i="75"/>
  <c r="AG138" i="75"/>
  <c r="DR138" i="75"/>
  <c r="DS138" i="75"/>
  <c r="D139" i="75"/>
  <c r="H139" i="75"/>
  <c r="I139" i="75"/>
  <c r="K139" i="75"/>
  <c r="M139" i="75"/>
  <c r="N139" i="75"/>
  <c r="V139" i="75" s="1"/>
  <c r="O139" i="75"/>
  <c r="W139" i="75" s="1"/>
  <c r="Q139" i="75"/>
  <c r="Z139" i="75" s="1"/>
  <c r="R139" i="75"/>
  <c r="AA139" i="75" s="1"/>
  <c r="S139" i="75"/>
  <c r="AB139" i="75" s="1"/>
  <c r="T139" i="75"/>
  <c r="AD139" i="75" s="1"/>
  <c r="U139" i="75"/>
  <c r="AF139" i="75" s="1"/>
  <c r="DR139" i="75"/>
  <c r="DS139" i="75"/>
  <c r="D140" i="75"/>
  <c r="G140" i="75"/>
  <c r="H140" i="75"/>
  <c r="H89" i="75"/>
  <c r="I140" i="75"/>
  <c r="I109" i="75"/>
  <c r="K140" i="75"/>
  <c r="M140" i="75"/>
  <c r="N140" i="75"/>
  <c r="V140" i="75" s="1"/>
  <c r="O140" i="75"/>
  <c r="W140" i="75" s="1"/>
  <c r="Q140" i="75"/>
  <c r="Z140" i="75" s="1"/>
  <c r="R140" i="75"/>
  <c r="AA140" i="75" s="1"/>
  <c r="S140" i="75"/>
  <c r="AB140" i="75" s="1"/>
  <c r="AK140" i="75" s="1"/>
  <c r="T140" i="75"/>
  <c r="AD140" i="75" s="1"/>
  <c r="U140" i="75"/>
  <c r="AG140" i="75"/>
  <c r="DR140" i="75"/>
  <c r="DS140" i="75"/>
  <c r="G141" i="75"/>
  <c r="H141" i="75"/>
  <c r="I141" i="75"/>
  <c r="K141" i="75"/>
  <c r="M141" i="75"/>
  <c r="N141" i="75"/>
  <c r="V141" i="75" s="1"/>
  <c r="O141" i="75"/>
  <c r="W141" i="75" s="1"/>
  <c r="Q141" i="75"/>
  <c r="Z141" i="75" s="1"/>
  <c r="R141" i="75"/>
  <c r="AA141" i="75" s="1"/>
  <c r="S141" i="75"/>
  <c r="AB141" i="75" s="1"/>
  <c r="T141" i="75"/>
  <c r="AD141" i="75" s="1"/>
  <c r="U141" i="75"/>
  <c r="AF141" i="75" s="1"/>
  <c r="DR141" i="75"/>
  <c r="DS141" i="75"/>
  <c r="H142" i="75"/>
  <c r="I142" i="75"/>
  <c r="K142" i="75"/>
  <c r="M142" i="75"/>
  <c r="N142" i="75"/>
  <c r="V142" i="75" s="1"/>
  <c r="O142" i="75"/>
  <c r="W142" i="75" s="1"/>
  <c r="Q142" i="75"/>
  <c r="R142" i="75"/>
  <c r="AA142" i="75" s="1"/>
  <c r="S142" i="75"/>
  <c r="T142" i="75"/>
  <c r="AD142" i="75" s="1"/>
  <c r="U142" i="75"/>
  <c r="AF142" i="75" s="1"/>
  <c r="DR142" i="75"/>
  <c r="DS142" i="75"/>
  <c r="D143" i="75"/>
  <c r="G143" i="75"/>
  <c r="H143" i="75"/>
  <c r="I143" i="75"/>
  <c r="K143" i="75"/>
  <c r="M143" i="75"/>
  <c r="N143" i="75"/>
  <c r="V143" i="75" s="1"/>
  <c r="O143" i="75"/>
  <c r="W143" i="75" s="1"/>
  <c r="Q143" i="75"/>
  <c r="Z143" i="75" s="1"/>
  <c r="R143" i="75"/>
  <c r="S143" i="75"/>
  <c r="AB143" i="75" s="1"/>
  <c r="T143" i="75"/>
  <c r="AD143" i="75" s="1"/>
  <c r="U143" i="75"/>
  <c r="AF143" i="75" s="1"/>
  <c r="DR143" i="75"/>
  <c r="DS143" i="75"/>
  <c r="C144" i="75"/>
  <c r="D144" i="75"/>
  <c r="G144" i="75"/>
  <c r="H144" i="75"/>
  <c r="I144" i="75"/>
  <c r="K144" i="75"/>
  <c r="M144" i="75"/>
  <c r="N144" i="75"/>
  <c r="V144" i="75" s="1"/>
  <c r="O144" i="75"/>
  <c r="W144" i="75" s="1"/>
  <c r="Q144" i="75"/>
  <c r="Z144" i="75" s="1"/>
  <c r="R144" i="75"/>
  <c r="AA144" i="75" s="1"/>
  <c r="S144" i="75"/>
  <c r="AB144" i="75" s="1"/>
  <c r="T144" i="75"/>
  <c r="AD144" i="75" s="1"/>
  <c r="U144" i="75"/>
  <c r="AF144" i="75" s="1"/>
  <c r="AG144" i="75"/>
  <c r="DR144" i="75"/>
  <c r="DS144" i="75"/>
  <c r="D145" i="75"/>
  <c r="G145" i="75"/>
  <c r="H145" i="75"/>
  <c r="I145" i="75"/>
  <c r="K145" i="75"/>
  <c r="M145" i="75"/>
  <c r="N145" i="75"/>
  <c r="V145" i="75" s="1"/>
  <c r="O145" i="75"/>
  <c r="W145" i="75" s="1"/>
  <c r="Q145" i="75"/>
  <c r="Z145" i="75" s="1"/>
  <c r="R145" i="75"/>
  <c r="AA145" i="75" s="1"/>
  <c r="S145" i="75"/>
  <c r="AB145" i="75" s="1"/>
  <c r="T145" i="75"/>
  <c r="AD145" i="75" s="1"/>
  <c r="U145" i="75"/>
  <c r="AF145" i="75" s="1"/>
  <c r="DR145" i="75"/>
  <c r="DS145" i="75"/>
  <c r="D146" i="75"/>
  <c r="G146" i="75"/>
  <c r="H146" i="75"/>
  <c r="I146" i="75"/>
  <c r="K146" i="75"/>
  <c r="M146" i="75"/>
  <c r="N146" i="75"/>
  <c r="V146" i="75" s="1"/>
  <c r="O146" i="75"/>
  <c r="W146" i="75" s="1"/>
  <c r="Q146" i="75"/>
  <c r="Z146" i="75" s="1"/>
  <c r="R146" i="75"/>
  <c r="AA146" i="75" s="1"/>
  <c r="S146" i="75"/>
  <c r="T146" i="75"/>
  <c r="AD146" i="75" s="1"/>
  <c r="U146" i="75"/>
  <c r="DR146" i="75"/>
  <c r="DS146" i="75"/>
  <c r="C147" i="75"/>
  <c r="D147" i="75"/>
  <c r="D148" i="5"/>
  <c r="H147" i="75"/>
  <c r="I147" i="75"/>
  <c r="K147" i="75"/>
  <c r="M147" i="75"/>
  <c r="N147" i="75"/>
  <c r="V147" i="75" s="1"/>
  <c r="O147" i="75"/>
  <c r="W147" i="75" s="1"/>
  <c r="Q147" i="75"/>
  <c r="Z147" i="75" s="1"/>
  <c r="R147" i="75"/>
  <c r="AA147" i="75" s="1"/>
  <c r="S147" i="75"/>
  <c r="AB147" i="75" s="1"/>
  <c r="T147" i="75"/>
  <c r="AD147" i="75" s="1"/>
  <c r="U147" i="75"/>
  <c r="AF147" i="75" s="1"/>
  <c r="DR147" i="75"/>
  <c r="DS147" i="75"/>
  <c r="C148" i="75"/>
  <c r="D148" i="75"/>
  <c r="D149" i="5"/>
  <c r="G148" i="75"/>
  <c r="H148" i="75"/>
  <c r="I148" i="75"/>
  <c r="K148" i="75"/>
  <c r="M148" i="75"/>
  <c r="N148" i="75"/>
  <c r="V148" i="75" s="1"/>
  <c r="O148" i="75"/>
  <c r="W148" i="75" s="1"/>
  <c r="Q148" i="75"/>
  <c r="Z148" i="75" s="1"/>
  <c r="R148" i="75"/>
  <c r="AA148" i="75" s="1"/>
  <c r="S148" i="75"/>
  <c r="AB148" i="75" s="1"/>
  <c r="T148" i="75"/>
  <c r="AD148" i="75" s="1"/>
  <c r="U148" i="75"/>
  <c r="AF148" i="75" s="1"/>
  <c r="AG148" i="75"/>
  <c r="DR148" i="75"/>
  <c r="DS148" i="75"/>
  <c r="D149" i="75"/>
  <c r="G149" i="75"/>
  <c r="H149" i="75"/>
  <c r="I149" i="75"/>
  <c r="K149" i="75"/>
  <c r="M149" i="75"/>
  <c r="N149" i="75"/>
  <c r="V149" i="75" s="1"/>
  <c r="O149" i="75"/>
  <c r="W149" i="75" s="1"/>
  <c r="Q149" i="75"/>
  <c r="Z149" i="75" s="1"/>
  <c r="R149" i="75"/>
  <c r="AA149" i="75" s="1"/>
  <c r="S149" i="75"/>
  <c r="AB149" i="75" s="1"/>
  <c r="T149" i="75"/>
  <c r="AD149" i="75" s="1"/>
  <c r="U149" i="75"/>
  <c r="AF149" i="75" s="1"/>
  <c r="AG149" i="75"/>
  <c r="DR149" i="75"/>
  <c r="DS149" i="75"/>
  <c r="C150" i="75"/>
  <c r="D150" i="75"/>
  <c r="H150" i="75"/>
  <c r="I150" i="75"/>
  <c r="K150" i="75"/>
  <c r="M150" i="75"/>
  <c r="N150" i="75"/>
  <c r="V150" i="75" s="1"/>
  <c r="O150" i="75"/>
  <c r="W150" i="75" s="1"/>
  <c r="Q150" i="75"/>
  <c r="R150" i="75"/>
  <c r="AA150" i="75" s="1"/>
  <c r="S150" i="75"/>
  <c r="AB150" i="75" s="1"/>
  <c r="T150" i="75"/>
  <c r="AD150" i="75" s="1"/>
  <c r="U150" i="75"/>
  <c r="AF150" i="75" s="1"/>
  <c r="DR150" i="75"/>
  <c r="DS150" i="75"/>
  <c r="D151" i="75"/>
  <c r="G151" i="75"/>
  <c r="H151" i="75"/>
  <c r="I151" i="75"/>
  <c r="K151" i="75"/>
  <c r="M151" i="75"/>
  <c r="N151" i="75"/>
  <c r="V151" i="75" s="1"/>
  <c r="O151" i="75"/>
  <c r="W151" i="75" s="1"/>
  <c r="Q151" i="75"/>
  <c r="Z151" i="75" s="1"/>
  <c r="R151" i="75"/>
  <c r="AA151" i="75" s="1"/>
  <c r="S151" i="75"/>
  <c r="AB151" i="75" s="1"/>
  <c r="T151" i="75"/>
  <c r="AD151" i="75" s="1"/>
  <c r="U151" i="75"/>
  <c r="AG151" i="75"/>
  <c r="DR151" i="75"/>
  <c r="DS151" i="75"/>
  <c r="C152" i="75"/>
  <c r="D152" i="75"/>
  <c r="D153" i="5"/>
  <c r="H152" i="75"/>
  <c r="I152" i="75"/>
  <c r="K152" i="75"/>
  <c r="M152" i="75"/>
  <c r="N152" i="75"/>
  <c r="V152" i="75" s="1"/>
  <c r="O152" i="75"/>
  <c r="W152" i="75" s="1"/>
  <c r="Q152" i="75"/>
  <c r="Z152" i="75" s="1"/>
  <c r="R152" i="75"/>
  <c r="AA152" i="75" s="1"/>
  <c r="S152" i="75"/>
  <c r="AB152" i="75" s="1"/>
  <c r="T152" i="75"/>
  <c r="AD152" i="75" s="1"/>
  <c r="U152" i="75"/>
  <c r="AF152" i="75" s="1"/>
  <c r="AG152" i="75"/>
  <c r="DR152" i="75"/>
  <c r="DS152" i="75"/>
  <c r="C153" i="75"/>
  <c r="D153" i="75"/>
  <c r="H153" i="75"/>
  <c r="I153" i="75"/>
  <c r="K153" i="75"/>
  <c r="M153" i="75"/>
  <c r="N153" i="75"/>
  <c r="V153" i="75" s="1"/>
  <c r="O153" i="75"/>
  <c r="W153" i="75" s="1"/>
  <c r="Q153" i="75"/>
  <c r="Z153" i="75" s="1"/>
  <c r="R153" i="75"/>
  <c r="AA153" i="75" s="1"/>
  <c r="S153" i="75"/>
  <c r="AB153" i="75" s="1"/>
  <c r="T153" i="75"/>
  <c r="AD153" i="75" s="1"/>
  <c r="U153" i="75"/>
  <c r="AF153" i="75" s="1"/>
  <c r="AG153" i="75"/>
  <c r="DR153" i="75"/>
  <c r="DS153" i="75"/>
  <c r="C154" i="75"/>
  <c r="D154" i="75"/>
  <c r="D155" i="5"/>
  <c r="G154" i="75"/>
  <c r="H154" i="75"/>
  <c r="I154" i="75"/>
  <c r="K154" i="75"/>
  <c r="M154" i="75"/>
  <c r="N154" i="75"/>
  <c r="O154" i="75"/>
  <c r="W154" i="75" s="1"/>
  <c r="AI154" i="75" s="1"/>
  <c r="Q154" i="75"/>
  <c r="Z154" i="75" s="1"/>
  <c r="R154" i="75"/>
  <c r="S154" i="75"/>
  <c r="AB154" i="75" s="1"/>
  <c r="T154" i="75"/>
  <c r="AD154" i="75" s="1"/>
  <c r="U154" i="75"/>
  <c r="AF154" i="75" s="1"/>
  <c r="AG154" i="75"/>
  <c r="DR154" i="75"/>
  <c r="DS154" i="75"/>
  <c r="D155" i="75"/>
  <c r="G155" i="75"/>
  <c r="H155" i="75"/>
  <c r="I155" i="75"/>
  <c r="K155" i="75"/>
  <c r="M155" i="75"/>
  <c r="N155" i="75"/>
  <c r="O155" i="75"/>
  <c r="W155" i="75" s="1"/>
  <c r="Q155" i="75"/>
  <c r="Z155" i="75" s="1"/>
  <c r="R155" i="75"/>
  <c r="AA155" i="75" s="1"/>
  <c r="S155" i="75"/>
  <c r="AB155" i="75" s="1"/>
  <c r="T155" i="75"/>
  <c r="AD155" i="75" s="1"/>
  <c r="U155" i="75"/>
  <c r="AF155" i="75" s="1"/>
  <c r="AG155" i="75"/>
  <c r="DR155" i="75"/>
  <c r="DS155" i="75"/>
  <c r="H156" i="75"/>
  <c r="I156" i="75"/>
  <c r="K156" i="75"/>
  <c r="M156" i="75"/>
  <c r="N156" i="75"/>
  <c r="V156" i="75" s="1"/>
  <c r="O156" i="75"/>
  <c r="W156" i="75" s="1"/>
  <c r="Q156" i="75"/>
  <c r="Z156" i="75" s="1"/>
  <c r="R156" i="75"/>
  <c r="AA156" i="75" s="1"/>
  <c r="S156" i="75"/>
  <c r="AB156" i="75" s="1"/>
  <c r="T156" i="75"/>
  <c r="AD156" i="75" s="1"/>
  <c r="U156" i="75"/>
  <c r="AF156" i="75" s="1"/>
  <c r="AG156" i="75"/>
  <c r="DR156" i="75"/>
  <c r="DS156" i="75"/>
  <c r="D158" i="5"/>
  <c r="H157" i="75"/>
  <c r="I157" i="75"/>
  <c r="K157" i="75"/>
  <c r="M157" i="75"/>
  <c r="N157" i="75"/>
  <c r="V157" i="75" s="1"/>
  <c r="O157" i="75"/>
  <c r="W157" i="75" s="1"/>
  <c r="Q157" i="75"/>
  <c r="Z157" i="75" s="1"/>
  <c r="R157" i="75"/>
  <c r="AA157" i="75" s="1"/>
  <c r="S157" i="75"/>
  <c r="AB157" i="75" s="1"/>
  <c r="T157" i="75"/>
  <c r="AD157" i="75" s="1"/>
  <c r="U157" i="75"/>
  <c r="DR157" i="75"/>
  <c r="DS157" i="75"/>
  <c r="D158" i="75"/>
  <c r="H158" i="75"/>
  <c r="I158" i="75"/>
  <c r="K158" i="75"/>
  <c r="M158" i="75"/>
  <c r="N158" i="75"/>
  <c r="V158" i="75" s="1"/>
  <c r="O158" i="75"/>
  <c r="W158" i="75" s="1"/>
  <c r="Q158" i="75"/>
  <c r="Z158" i="75" s="1"/>
  <c r="R158" i="75"/>
  <c r="AA158" i="75" s="1"/>
  <c r="S158" i="75"/>
  <c r="AB158" i="75" s="1"/>
  <c r="T158" i="75"/>
  <c r="AD158" i="75" s="1"/>
  <c r="U158" i="75"/>
  <c r="AF158" i="75" s="1"/>
  <c r="DR158" i="75"/>
  <c r="DS158" i="75"/>
  <c r="D159" i="75"/>
  <c r="H159" i="75"/>
  <c r="I159" i="75"/>
  <c r="K159" i="75"/>
  <c r="M159" i="75"/>
  <c r="N159" i="75"/>
  <c r="V159" i="75" s="1"/>
  <c r="O159" i="75"/>
  <c r="W159" i="75" s="1"/>
  <c r="Q159" i="75"/>
  <c r="Z159" i="75" s="1"/>
  <c r="R159" i="75"/>
  <c r="AA159" i="75" s="1"/>
  <c r="S159" i="75"/>
  <c r="AB159" i="75" s="1"/>
  <c r="T159" i="75"/>
  <c r="AD159" i="75" s="1"/>
  <c r="U159" i="75"/>
  <c r="AF159" i="75" s="1"/>
  <c r="DR159" i="75"/>
  <c r="DS159" i="75"/>
  <c r="D160" i="75"/>
  <c r="G160" i="75"/>
  <c r="H160" i="75"/>
  <c r="I160" i="75"/>
  <c r="K160" i="75"/>
  <c r="M160" i="75"/>
  <c r="N160" i="75"/>
  <c r="V160" i="75" s="1"/>
  <c r="O160" i="75"/>
  <c r="W160" i="75" s="1"/>
  <c r="Q160" i="75"/>
  <c r="Z160" i="75" s="1"/>
  <c r="R160" i="75"/>
  <c r="S160" i="75"/>
  <c r="AB160" i="75" s="1"/>
  <c r="T160" i="75"/>
  <c r="AD160" i="75" s="1"/>
  <c r="U160" i="75"/>
  <c r="AF160" i="75" s="1"/>
  <c r="DR160" i="75"/>
  <c r="DT160" i="75" s="1"/>
  <c r="C159" i="84" s="1"/>
  <c r="DS160" i="75"/>
  <c r="D161" i="75"/>
  <c r="H161" i="75"/>
  <c r="I161" i="75"/>
  <c r="K161" i="75"/>
  <c r="M161" i="75"/>
  <c r="N161" i="75"/>
  <c r="V161" i="75" s="1"/>
  <c r="O161" i="75"/>
  <c r="W161" i="75" s="1"/>
  <c r="Q161" i="75"/>
  <c r="Z161" i="75" s="1"/>
  <c r="R161" i="75"/>
  <c r="AA161" i="75" s="1"/>
  <c r="S161" i="75"/>
  <c r="AB161" i="75" s="1"/>
  <c r="T161" i="75"/>
  <c r="AD161" i="75" s="1"/>
  <c r="U161" i="75"/>
  <c r="AF161" i="75" s="1"/>
  <c r="DR161" i="75"/>
  <c r="DS161" i="75"/>
  <c r="C162" i="75"/>
  <c r="D162" i="75"/>
  <c r="H162" i="75"/>
  <c r="I162" i="75"/>
  <c r="K162" i="75"/>
  <c r="M162" i="75"/>
  <c r="N162" i="75"/>
  <c r="V162" i="75" s="1"/>
  <c r="O162" i="75"/>
  <c r="W162" i="75" s="1"/>
  <c r="Q162" i="75"/>
  <c r="Z162" i="75" s="1"/>
  <c r="R162" i="75"/>
  <c r="AA162" i="75" s="1"/>
  <c r="S162" i="75"/>
  <c r="AB162" i="75" s="1"/>
  <c r="T162" i="75"/>
  <c r="AD162" i="75" s="1"/>
  <c r="U162" i="75"/>
  <c r="DR162" i="75"/>
  <c r="DS162" i="75"/>
  <c r="C163" i="75"/>
  <c r="D163" i="75"/>
  <c r="G163" i="75"/>
  <c r="H163" i="75"/>
  <c r="I163" i="75"/>
  <c r="K163" i="75"/>
  <c r="M163" i="75"/>
  <c r="N163" i="75"/>
  <c r="V163" i="75" s="1"/>
  <c r="O163" i="75"/>
  <c r="W163" i="75" s="1"/>
  <c r="Q163" i="75"/>
  <c r="Z163" i="75" s="1"/>
  <c r="R163" i="75"/>
  <c r="AA163" i="75" s="1"/>
  <c r="S163" i="75"/>
  <c r="AB163" i="75" s="1"/>
  <c r="T163" i="75"/>
  <c r="AD163" i="75" s="1"/>
  <c r="U163" i="75"/>
  <c r="DR163" i="75"/>
  <c r="DS163" i="75"/>
  <c r="C164" i="75"/>
  <c r="D164" i="75"/>
  <c r="H164" i="75"/>
  <c r="I164" i="75"/>
  <c r="K164" i="75"/>
  <c r="M164" i="75"/>
  <c r="N164" i="75"/>
  <c r="V164" i="75" s="1"/>
  <c r="O164" i="75"/>
  <c r="W164" i="75" s="1"/>
  <c r="Q164" i="75"/>
  <c r="Z164" i="75" s="1"/>
  <c r="R164" i="75"/>
  <c r="AA164" i="75" s="1"/>
  <c r="S164" i="75"/>
  <c r="AB164" i="75" s="1"/>
  <c r="T164" i="75"/>
  <c r="AD164" i="75" s="1"/>
  <c r="U164" i="75"/>
  <c r="AF164" i="75" s="1"/>
  <c r="AG164" i="75"/>
  <c r="DR164" i="75"/>
  <c r="DS164" i="75"/>
  <c r="C165" i="75"/>
  <c r="D165" i="75"/>
  <c r="G165" i="75"/>
  <c r="H165" i="75"/>
  <c r="I165" i="75"/>
  <c r="K165" i="75"/>
  <c r="M165" i="75"/>
  <c r="N165" i="75"/>
  <c r="V165" i="75" s="1"/>
  <c r="O165" i="75"/>
  <c r="W165" i="75" s="1"/>
  <c r="Q165" i="75"/>
  <c r="Z165" i="75" s="1"/>
  <c r="R165" i="75"/>
  <c r="AA165" i="75" s="1"/>
  <c r="S165" i="75"/>
  <c r="AB165" i="75" s="1"/>
  <c r="T165" i="75"/>
  <c r="AD165" i="75" s="1"/>
  <c r="U165" i="75"/>
  <c r="AF165" i="75" s="1"/>
  <c r="DR165" i="75"/>
  <c r="DS165" i="75"/>
  <c r="C166" i="75"/>
  <c r="D166" i="75"/>
  <c r="G166" i="75"/>
  <c r="H166" i="75"/>
  <c r="I166" i="75"/>
  <c r="K166" i="75"/>
  <c r="M166" i="75"/>
  <c r="N166" i="75"/>
  <c r="V166" i="75" s="1"/>
  <c r="O166" i="75"/>
  <c r="W166" i="75" s="1"/>
  <c r="Q166" i="75"/>
  <c r="Z166" i="75" s="1"/>
  <c r="R166" i="75"/>
  <c r="S166" i="75"/>
  <c r="AB166" i="75" s="1"/>
  <c r="T166" i="75"/>
  <c r="AD166" i="75" s="1"/>
  <c r="U166" i="75"/>
  <c r="AG166" i="75"/>
  <c r="DR166" i="75"/>
  <c r="DS166" i="75"/>
  <c r="D167" i="75"/>
  <c r="G167" i="75"/>
  <c r="H167" i="75"/>
  <c r="I167" i="75"/>
  <c r="K167" i="75"/>
  <c r="M167" i="75"/>
  <c r="N167" i="75"/>
  <c r="V167" i="75" s="1"/>
  <c r="O167" i="75"/>
  <c r="W167" i="75" s="1"/>
  <c r="Q167" i="75"/>
  <c r="Z167" i="75" s="1"/>
  <c r="R167" i="75"/>
  <c r="AA167" i="75" s="1"/>
  <c r="S167" i="75"/>
  <c r="T167" i="75"/>
  <c r="AD167" i="75" s="1"/>
  <c r="U167" i="75"/>
  <c r="AG167" i="75"/>
  <c r="DR167" i="75"/>
  <c r="DS167" i="75"/>
  <c r="H168" i="75"/>
  <c r="I168" i="75"/>
  <c r="K168" i="75"/>
  <c r="M168" i="75"/>
  <c r="N168" i="75"/>
  <c r="V168" i="75" s="1"/>
  <c r="O168" i="75"/>
  <c r="W168" i="75" s="1"/>
  <c r="Q168" i="75"/>
  <c r="Z168" i="75" s="1"/>
  <c r="R168" i="75"/>
  <c r="AA168" i="75" s="1"/>
  <c r="S168" i="75"/>
  <c r="AB168" i="75" s="1"/>
  <c r="T168" i="75"/>
  <c r="AD168" i="75" s="1"/>
  <c r="U168" i="75"/>
  <c r="AF168" i="75" s="1"/>
  <c r="DR168" i="75"/>
  <c r="DS168" i="75"/>
  <c r="G169" i="75"/>
  <c r="H169" i="75"/>
  <c r="I169" i="75"/>
  <c r="K169" i="75"/>
  <c r="M169" i="75"/>
  <c r="N169" i="75"/>
  <c r="V169" i="75" s="1"/>
  <c r="O169" i="75"/>
  <c r="W169" i="75" s="1"/>
  <c r="Q169" i="75"/>
  <c r="Z169" i="75" s="1"/>
  <c r="R169" i="75"/>
  <c r="AA169" i="75" s="1"/>
  <c r="S169" i="75"/>
  <c r="AB169" i="75" s="1"/>
  <c r="T169" i="75"/>
  <c r="AD169" i="75" s="1"/>
  <c r="U169" i="75"/>
  <c r="AF169" i="75" s="1"/>
  <c r="DR169" i="75"/>
  <c r="DT169" i="75" s="1"/>
  <c r="C168" i="84" s="1"/>
  <c r="DS169" i="75"/>
  <c r="D170" i="75"/>
  <c r="H170" i="75"/>
  <c r="I170" i="75"/>
  <c r="K170" i="75"/>
  <c r="M170" i="75"/>
  <c r="N170" i="75"/>
  <c r="V170" i="75" s="1"/>
  <c r="O170" i="75"/>
  <c r="W170" i="75" s="1"/>
  <c r="Q170" i="75"/>
  <c r="Z170" i="75" s="1"/>
  <c r="R170" i="75"/>
  <c r="AA170" i="75" s="1"/>
  <c r="S170" i="75"/>
  <c r="AB170" i="75" s="1"/>
  <c r="T170" i="75"/>
  <c r="AD170" i="75" s="1"/>
  <c r="U170" i="75"/>
  <c r="AF170" i="75" s="1"/>
  <c r="DR170" i="75"/>
  <c r="DS170" i="75"/>
  <c r="D171" i="75"/>
  <c r="H171" i="75"/>
  <c r="I171" i="75"/>
  <c r="K171" i="75"/>
  <c r="M171" i="75"/>
  <c r="N171" i="75"/>
  <c r="V171" i="75" s="1"/>
  <c r="O171" i="75"/>
  <c r="W171" i="75" s="1"/>
  <c r="Q171" i="75"/>
  <c r="Z171" i="75" s="1"/>
  <c r="R171" i="75"/>
  <c r="AA171" i="75" s="1"/>
  <c r="S171" i="75"/>
  <c r="AB171" i="75" s="1"/>
  <c r="T171" i="75"/>
  <c r="AD171" i="75" s="1"/>
  <c r="U171" i="75"/>
  <c r="DR171" i="75"/>
  <c r="DS171" i="75"/>
  <c r="G172" i="75"/>
  <c r="H172" i="75"/>
  <c r="I172" i="75"/>
  <c r="K172" i="75"/>
  <c r="M172" i="75"/>
  <c r="N172" i="75"/>
  <c r="V172" i="75" s="1"/>
  <c r="O172" i="75"/>
  <c r="W172" i="75" s="1"/>
  <c r="Q172" i="75"/>
  <c r="Z172" i="75" s="1"/>
  <c r="R172" i="75"/>
  <c r="AA172" i="75" s="1"/>
  <c r="S172" i="75"/>
  <c r="AB172" i="75" s="1"/>
  <c r="T172" i="75"/>
  <c r="AD172" i="75" s="1"/>
  <c r="U172" i="75"/>
  <c r="AF172" i="75" s="1"/>
  <c r="DR172" i="75"/>
  <c r="DS172" i="75"/>
  <c r="D173" i="75"/>
  <c r="H173" i="75"/>
  <c r="I173" i="75"/>
  <c r="K173" i="75"/>
  <c r="M173" i="75"/>
  <c r="N173" i="75"/>
  <c r="V173" i="75" s="1"/>
  <c r="O173" i="75"/>
  <c r="W173" i="75" s="1"/>
  <c r="Q173" i="75"/>
  <c r="Z173" i="75" s="1"/>
  <c r="R173" i="75"/>
  <c r="AA173" i="75" s="1"/>
  <c r="S173" i="75"/>
  <c r="AB173" i="75" s="1"/>
  <c r="T173" i="75"/>
  <c r="AD173" i="75" s="1"/>
  <c r="U173" i="75"/>
  <c r="AF173" i="75" s="1"/>
  <c r="DR173" i="75"/>
  <c r="DS173" i="75"/>
  <c r="C174" i="75"/>
  <c r="D174" i="75"/>
  <c r="G174" i="75"/>
  <c r="H174" i="75"/>
  <c r="I174" i="75"/>
  <c r="K174" i="75"/>
  <c r="M174" i="75"/>
  <c r="N174" i="75"/>
  <c r="V174" i="75" s="1"/>
  <c r="O174" i="75"/>
  <c r="W174" i="75" s="1"/>
  <c r="Q174" i="75"/>
  <c r="Z174" i="75" s="1"/>
  <c r="R174" i="75"/>
  <c r="AA174" i="75" s="1"/>
  <c r="S174" i="75"/>
  <c r="AB174" i="75" s="1"/>
  <c r="T174" i="75"/>
  <c r="AD174" i="75" s="1"/>
  <c r="U174" i="75"/>
  <c r="AF174" i="75" s="1"/>
  <c r="DR174" i="75"/>
  <c r="DS174" i="75"/>
  <c r="C175" i="75"/>
  <c r="D175" i="75"/>
  <c r="D176" i="5"/>
  <c r="H175" i="75"/>
  <c r="I175" i="75"/>
  <c r="K175" i="75"/>
  <c r="M175" i="75"/>
  <c r="N175" i="75"/>
  <c r="V175" i="75" s="1"/>
  <c r="O175" i="75"/>
  <c r="W175" i="75" s="1"/>
  <c r="Q175" i="75"/>
  <c r="Z175" i="75" s="1"/>
  <c r="R175" i="75"/>
  <c r="AA175" i="75" s="1"/>
  <c r="S175" i="75"/>
  <c r="AB175" i="75" s="1"/>
  <c r="T175" i="75"/>
  <c r="AD175" i="75" s="1"/>
  <c r="U175" i="75"/>
  <c r="AF175" i="75" s="1"/>
  <c r="DR175" i="75"/>
  <c r="DS175" i="75"/>
  <c r="G176" i="75"/>
  <c r="H176" i="75"/>
  <c r="I176" i="75"/>
  <c r="K176" i="75"/>
  <c r="M176" i="75"/>
  <c r="N176" i="75"/>
  <c r="V176" i="75" s="1"/>
  <c r="O176" i="75"/>
  <c r="W176" i="75" s="1"/>
  <c r="Q176" i="75"/>
  <c r="Z176" i="75" s="1"/>
  <c r="R176" i="75"/>
  <c r="AA176" i="75" s="1"/>
  <c r="S176" i="75"/>
  <c r="T176" i="75"/>
  <c r="AD176" i="75" s="1"/>
  <c r="U176" i="75"/>
  <c r="AF176" i="75" s="1"/>
  <c r="DR176" i="75"/>
  <c r="DS176" i="75"/>
  <c r="D177" i="75"/>
  <c r="H177" i="75"/>
  <c r="I177" i="75"/>
  <c r="K177" i="75"/>
  <c r="M177" i="75"/>
  <c r="N177" i="75"/>
  <c r="V177" i="75" s="1"/>
  <c r="O177" i="75"/>
  <c r="W177" i="75" s="1"/>
  <c r="Q177" i="75"/>
  <c r="Z177" i="75" s="1"/>
  <c r="R177" i="75"/>
  <c r="AA177" i="75" s="1"/>
  <c r="S177" i="75"/>
  <c r="AB177" i="75" s="1"/>
  <c r="T177" i="75"/>
  <c r="AD177" i="75" s="1"/>
  <c r="U177" i="75"/>
  <c r="DR177" i="75"/>
  <c r="DS177" i="75"/>
  <c r="H178" i="75"/>
  <c r="I178" i="75"/>
  <c r="K178" i="75"/>
  <c r="M178" i="75"/>
  <c r="N178" i="75"/>
  <c r="V178" i="75" s="1"/>
  <c r="O178" i="75"/>
  <c r="W178" i="75" s="1"/>
  <c r="Q178" i="75"/>
  <c r="Z178" i="75" s="1"/>
  <c r="R178" i="75"/>
  <c r="AA178" i="75" s="1"/>
  <c r="S178" i="75"/>
  <c r="AB178" i="75" s="1"/>
  <c r="T178" i="75"/>
  <c r="AD178" i="75" s="1"/>
  <c r="U178" i="75"/>
  <c r="AF178" i="75" s="1"/>
  <c r="AG178" i="75"/>
  <c r="DR178" i="75"/>
  <c r="DS178" i="75"/>
  <c r="G179" i="75"/>
  <c r="H179" i="75"/>
  <c r="I179" i="75"/>
  <c r="K179" i="75"/>
  <c r="M179" i="75"/>
  <c r="N179" i="75"/>
  <c r="V179" i="75" s="1"/>
  <c r="O179" i="75"/>
  <c r="W179" i="75" s="1"/>
  <c r="Q179" i="75"/>
  <c r="Z179" i="75" s="1"/>
  <c r="R179" i="75"/>
  <c r="AA179" i="75" s="1"/>
  <c r="S179" i="75"/>
  <c r="AB179" i="75" s="1"/>
  <c r="T179" i="75"/>
  <c r="AD179" i="75" s="1"/>
  <c r="U179" i="75"/>
  <c r="AF179" i="75" s="1"/>
  <c r="AG179" i="75"/>
  <c r="DR179" i="75"/>
  <c r="DS179" i="75"/>
  <c r="C180" i="75"/>
  <c r="D180" i="75"/>
  <c r="D181" i="5"/>
  <c r="H180" i="75"/>
  <c r="I180" i="75"/>
  <c r="K180" i="75"/>
  <c r="M180" i="75"/>
  <c r="N180" i="75"/>
  <c r="V180" i="75" s="1"/>
  <c r="O180" i="75"/>
  <c r="Q180" i="75"/>
  <c r="Z180" i="75" s="1"/>
  <c r="R180" i="75"/>
  <c r="AA180" i="75" s="1"/>
  <c r="S180" i="75"/>
  <c r="AB180" i="75" s="1"/>
  <c r="T180" i="75"/>
  <c r="AD180" i="75" s="1"/>
  <c r="U180" i="75"/>
  <c r="DR180" i="75"/>
  <c r="DS180" i="75"/>
  <c r="D181" i="75"/>
  <c r="G181" i="75"/>
  <c r="H181" i="75"/>
  <c r="I181" i="75"/>
  <c r="K181" i="75"/>
  <c r="M181" i="75"/>
  <c r="N181" i="75"/>
  <c r="V181" i="75" s="1"/>
  <c r="O181" i="75"/>
  <c r="W181" i="75" s="1"/>
  <c r="Q181" i="75"/>
  <c r="Z181" i="75" s="1"/>
  <c r="R181" i="75"/>
  <c r="AA181" i="75" s="1"/>
  <c r="S181" i="75"/>
  <c r="AB181" i="75" s="1"/>
  <c r="T181" i="75"/>
  <c r="AD181" i="75" s="1"/>
  <c r="U181" i="75"/>
  <c r="AF181" i="75" s="1"/>
  <c r="DR181" i="75"/>
  <c r="DS181" i="75"/>
  <c r="D182" i="75"/>
  <c r="G182" i="75"/>
  <c r="H182" i="75"/>
  <c r="I182" i="75"/>
  <c r="K182" i="75"/>
  <c r="M182" i="75"/>
  <c r="N182" i="75"/>
  <c r="V182" i="75" s="1"/>
  <c r="O182" i="75"/>
  <c r="W182" i="75" s="1"/>
  <c r="Q182" i="75"/>
  <c r="Z182" i="75" s="1"/>
  <c r="R182" i="75"/>
  <c r="S182" i="75"/>
  <c r="AB182" i="75" s="1"/>
  <c r="T182" i="75"/>
  <c r="AD182" i="75" s="1"/>
  <c r="U182" i="75"/>
  <c r="AF182" i="75" s="1"/>
  <c r="DR182" i="75"/>
  <c r="DS182" i="75"/>
  <c r="H183" i="75"/>
  <c r="I183" i="75"/>
  <c r="K183" i="75"/>
  <c r="M183" i="75"/>
  <c r="N183" i="75"/>
  <c r="V183" i="75" s="1"/>
  <c r="O183" i="75"/>
  <c r="W183" i="75" s="1"/>
  <c r="Q183" i="75"/>
  <c r="Z183" i="75" s="1"/>
  <c r="R183" i="75"/>
  <c r="AA183" i="75" s="1"/>
  <c r="S183" i="75"/>
  <c r="AB183" i="75" s="1"/>
  <c r="T183" i="75"/>
  <c r="AD183" i="75" s="1"/>
  <c r="U183" i="75"/>
  <c r="AF183" i="75" s="1"/>
  <c r="AG183" i="75"/>
  <c r="DR183" i="75"/>
  <c r="DS183" i="75"/>
  <c r="C184" i="75"/>
  <c r="D184" i="75"/>
  <c r="H184" i="75"/>
  <c r="I184" i="75"/>
  <c r="K184" i="75"/>
  <c r="M184" i="75"/>
  <c r="N184" i="75"/>
  <c r="V184" i="75" s="1"/>
  <c r="O184" i="75"/>
  <c r="W184" i="75" s="1"/>
  <c r="Q184" i="75"/>
  <c r="Z184" i="75" s="1"/>
  <c r="R184" i="75"/>
  <c r="AA184" i="75" s="1"/>
  <c r="S184" i="75"/>
  <c r="AB184" i="75" s="1"/>
  <c r="T184" i="75"/>
  <c r="AD184" i="75" s="1"/>
  <c r="U184" i="75"/>
  <c r="AG184" i="75"/>
  <c r="DR184" i="75"/>
  <c r="DS184" i="75"/>
  <c r="H185" i="75"/>
  <c r="I185" i="75"/>
  <c r="K185" i="75"/>
  <c r="M185" i="75"/>
  <c r="N185" i="75"/>
  <c r="V185" i="75" s="1"/>
  <c r="O185" i="75"/>
  <c r="W185" i="75" s="1"/>
  <c r="Q185" i="75"/>
  <c r="Z185" i="75" s="1"/>
  <c r="R185" i="75"/>
  <c r="AA185" i="75" s="1"/>
  <c r="S185" i="75"/>
  <c r="AB185" i="75" s="1"/>
  <c r="T185" i="75"/>
  <c r="AD185" i="75" s="1"/>
  <c r="U185" i="75"/>
  <c r="AF185" i="75" s="1"/>
  <c r="DR185" i="75"/>
  <c r="DS185" i="75"/>
  <c r="C186" i="75"/>
  <c r="D186" i="75"/>
  <c r="G186" i="75"/>
  <c r="H186" i="75"/>
  <c r="I186" i="75"/>
  <c r="K186" i="75"/>
  <c r="M186" i="75"/>
  <c r="N186" i="75"/>
  <c r="V186" i="75" s="1"/>
  <c r="O186" i="75"/>
  <c r="W186" i="75" s="1"/>
  <c r="Q186" i="75"/>
  <c r="Z186" i="75" s="1"/>
  <c r="R186" i="75"/>
  <c r="AA186" i="75" s="1"/>
  <c r="S186" i="75"/>
  <c r="AB186" i="75" s="1"/>
  <c r="T186" i="75"/>
  <c r="AD186" i="75" s="1"/>
  <c r="U186" i="75"/>
  <c r="AF186" i="75" s="1"/>
  <c r="DR186" i="75"/>
  <c r="DS186" i="75"/>
  <c r="G187" i="75"/>
  <c r="H187" i="75"/>
  <c r="I187" i="75"/>
  <c r="K187" i="75"/>
  <c r="M187" i="75"/>
  <c r="N187" i="75"/>
  <c r="V187" i="75" s="1"/>
  <c r="O187" i="75"/>
  <c r="W187" i="75" s="1"/>
  <c r="Q187" i="75"/>
  <c r="Z187" i="75" s="1"/>
  <c r="R187" i="75"/>
  <c r="AA187" i="75" s="1"/>
  <c r="S187" i="75"/>
  <c r="AB187" i="75" s="1"/>
  <c r="T187" i="75"/>
  <c r="AD187" i="75" s="1"/>
  <c r="U187" i="75"/>
  <c r="AF187" i="75" s="1"/>
  <c r="DR187" i="75"/>
  <c r="DS187" i="75"/>
  <c r="D189" i="5"/>
  <c r="H188" i="75"/>
  <c r="I188" i="75"/>
  <c r="K188" i="75"/>
  <c r="M188" i="75"/>
  <c r="N188" i="75"/>
  <c r="V188" i="75" s="1"/>
  <c r="O188" i="75"/>
  <c r="W188" i="75" s="1"/>
  <c r="Q188" i="75"/>
  <c r="Z188" i="75" s="1"/>
  <c r="R188" i="75"/>
  <c r="AA188" i="75" s="1"/>
  <c r="S188" i="75"/>
  <c r="T188" i="75"/>
  <c r="AD188" i="75" s="1"/>
  <c r="U188" i="75"/>
  <c r="AF188" i="75" s="1"/>
  <c r="AG188" i="75"/>
  <c r="DR188" i="75"/>
  <c r="DS188" i="75"/>
  <c r="H189" i="75"/>
  <c r="I189" i="75"/>
  <c r="K189" i="75"/>
  <c r="M189" i="75"/>
  <c r="N189" i="75"/>
  <c r="V189" i="75" s="1"/>
  <c r="O189" i="75"/>
  <c r="W189" i="75" s="1"/>
  <c r="Q189" i="75"/>
  <c r="Z189" i="75" s="1"/>
  <c r="R189" i="75"/>
  <c r="AA189" i="75" s="1"/>
  <c r="S189" i="75"/>
  <c r="AB189" i="75" s="1"/>
  <c r="T189" i="75"/>
  <c r="AD189" i="75" s="1"/>
  <c r="U189" i="75"/>
  <c r="DR189" i="75"/>
  <c r="DS189" i="75"/>
  <c r="D190" i="75"/>
  <c r="H190" i="75"/>
  <c r="I190" i="75"/>
  <c r="K190" i="75"/>
  <c r="M190" i="75"/>
  <c r="N190" i="75"/>
  <c r="V190" i="75" s="1"/>
  <c r="O190" i="75"/>
  <c r="W190" i="75" s="1"/>
  <c r="Q190" i="75"/>
  <c r="Z190" i="75" s="1"/>
  <c r="R190" i="75"/>
  <c r="AA190" i="75" s="1"/>
  <c r="S190" i="75"/>
  <c r="AB190" i="75" s="1"/>
  <c r="T190" i="75"/>
  <c r="AD190" i="75" s="1"/>
  <c r="U190" i="75"/>
  <c r="AF190" i="75" s="1"/>
  <c r="DR190" i="75"/>
  <c r="DS190" i="75"/>
  <c r="C191" i="75"/>
  <c r="D191" i="75"/>
  <c r="H191" i="75"/>
  <c r="I191" i="75"/>
  <c r="K191" i="75"/>
  <c r="M191" i="75"/>
  <c r="N191" i="75"/>
  <c r="V191" i="75" s="1"/>
  <c r="O191" i="75"/>
  <c r="W191" i="75" s="1"/>
  <c r="Q191" i="75"/>
  <c r="Z191" i="75" s="1"/>
  <c r="R191" i="75"/>
  <c r="AA191" i="75" s="1"/>
  <c r="S191" i="75"/>
  <c r="AB191" i="75" s="1"/>
  <c r="T191" i="75"/>
  <c r="AD191" i="75" s="1"/>
  <c r="U191" i="75"/>
  <c r="AF191" i="75" s="1"/>
  <c r="AG191" i="75"/>
  <c r="DR191" i="75"/>
  <c r="DT191" i="75" s="1"/>
  <c r="C190" i="84" s="1"/>
  <c r="DS191" i="75"/>
  <c r="D192" i="75"/>
  <c r="G192" i="75"/>
  <c r="H192" i="75"/>
  <c r="I192" i="75"/>
  <c r="K192" i="75"/>
  <c r="M192" i="75"/>
  <c r="N192" i="75"/>
  <c r="V192" i="75" s="1"/>
  <c r="O192" i="75"/>
  <c r="W192" i="75" s="1"/>
  <c r="Q192" i="75"/>
  <c r="Z192" i="75" s="1"/>
  <c r="R192" i="75"/>
  <c r="AA192" i="75" s="1"/>
  <c r="S192" i="75"/>
  <c r="AB192" i="75" s="1"/>
  <c r="T192" i="75"/>
  <c r="AD192" i="75" s="1"/>
  <c r="U192" i="75"/>
  <c r="AF192" i="75" s="1"/>
  <c r="DR192" i="75"/>
  <c r="DS192" i="75"/>
  <c r="D193" i="75"/>
  <c r="G193" i="75"/>
  <c r="H193" i="75"/>
  <c r="I193" i="75"/>
  <c r="K193" i="75"/>
  <c r="M193" i="75"/>
  <c r="N193" i="75"/>
  <c r="O193" i="75"/>
  <c r="W193" i="75" s="1"/>
  <c r="Q193" i="75"/>
  <c r="Z193" i="75" s="1"/>
  <c r="R193" i="75"/>
  <c r="AA193" i="75" s="1"/>
  <c r="S193" i="75"/>
  <c r="AB193" i="75" s="1"/>
  <c r="T193" i="75"/>
  <c r="AD193" i="75" s="1"/>
  <c r="U193" i="75"/>
  <c r="AF193" i="75" s="1"/>
  <c r="DR193" i="75"/>
  <c r="DS193" i="75"/>
  <c r="E4" i="3"/>
  <c r="T5" i="5" s="1"/>
  <c r="F4" i="3"/>
  <c r="G4" i="3"/>
  <c r="J4" i="3"/>
  <c r="K4" i="3" s="1"/>
  <c r="L4" i="3"/>
  <c r="P4" i="3"/>
  <c r="R4" i="3" s="1"/>
  <c r="S4" i="3" s="1"/>
  <c r="U4" i="3"/>
  <c r="W4" i="3" s="1"/>
  <c r="X4" i="3"/>
  <c r="AC4" i="3"/>
  <c r="AD4" i="3"/>
  <c r="AF4" i="3"/>
  <c r="AG4" i="3" s="1"/>
  <c r="AH4" i="3" s="1"/>
  <c r="AA5" i="5" s="1"/>
  <c r="AI4" i="3"/>
  <c r="AJ4" i="3"/>
  <c r="E5" i="3"/>
  <c r="T6" i="5" s="1"/>
  <c r="F5" i="3"/>
  <c r="G5" i="3"/>
  <c r="J5" i="3"/>
  <c r="K5" i="3" s="1"/>
  <c r="L5" i="3"/>
  <c r="P5" i="3"/>
  <c r="Q5" i="3" s="1"/>
  <c r="U5" i="3"/>
  <c r="W5" i="3" s="1"/>
  <c r="X5" i="3"/>
  <c r="AC5" i="3"/>
  <c r="AD5" i="3"/>
  <c r="AF5" i="3"/>
  <c r="AG5" i="3" s="1"/>
  <c r="AH5" i="3" s="1"/>
  <c r="AA6" i="5" s="1"/>
  <c r="AI5" i="3"/>
  <c r="AJ5" i="3"/>
  <c r="E6" i="3"/>
  <c r="T7" i="5" s="1"/>
  <c r="F6" i="3"/>
  <c r="G6" i="3"/>
  <c r="J6" i="3"/>
  <c r="K6" i="3" s="1"/>
  <c r="L6" i="3"/>
  <c r="P6" i="3"/>
  <c r="Q6" i="3" s="1"/>
  <c r="U6" i="3"/>
  <c r="W6" i="3" s="1"/>
  <c r="X6" i="3"/>
  <c r="AC6" i="3"/>
  <c r="AD6" i="3"/>
  <c r="AF6" i="3"/>
  <c r="AG6" i="3" s="1"/>
  <c r="AH6" i="3" s="1"/>
  <c r="AA7" i="5" s="1"/>
  <c r="AI6" i="3"/>
  <c r="AJ6" i="3"/>
  <c r="F7" i="3"/>
  <c r="G7" i="3"/>
  <c r="J7" i="3"/>
  <c r="K7" i="3" s="1"/>
  <c r="L7" i="3"/>
  <c r="P7" i="3"/>
  <c r="Q7" i="3" s="1"/>
  <c r="U7" i="3"/>
  <c r="W7" i="3" s="1"/>
  <c r="X7" i="3"/>
  <c r="AC7" i="3"/>
  <c r="AD7" i="3"/>
  <c r="AF7" i="3"/>
  <c r="AG7" i="3" s="1"/>
  <c r="AH7" i="3" s="1"/>
  <c r="AA8" i="5" s="1"/>
  <c r="AI7" i="3"/>
  <c r="AJ7" i="3"/>
  <c r="F8" i="3"/>
  <c r="G8" i="3"/>
  <c r="J8" i="3"/>
  <c r="K8" i="3" s="1"/>
  <c r="L8" i="3"/>
  <c r="P8" i="3"/>
  <c r="Q8" i="3" s="1"/>
  <c r="U8" i="3"/>
  <c r="W8" i="3" s="1"/>
  <c r="X8" i="3"/>
  <c r="AC8" i="3"/>
  <c r="AD8" i="3"/>
  <c r="AF8" i="3"/>
  <c r="AG8" i="3" s="1"/>
  <c r="AH8" i="3" s="1"/>
  <c r="AA9" i="5" s="1"/>
  <c r="AI8" i="3"/>
  <c r="AJ8" i="3"/>
  <c r="F9" i="3"/>
  <c r="G9" i="3"/>
  <c r="J9" i="3"/>
  <c r="K9" i="3" s="1"/>
  <c r="L9" i="3"/>
  <c r="P9" i="3"/>
  <c r="Q9" i="3" s="1"/>
  <c r="U9" i="3"/>
  <c r="W9" i="3" s="1"/>
  <c r="X9" i="3"/>
  <c r="AC9" i="3"/>
  <c r="AD9" i="3"/>
  <c r="AF9" i="3"/>
  <c r="AG9" i="3" s="1"/>
  <c r="AH9" i="3" s="1"/>
  <c r="AA10" i="5" s="1"/>
  <c r="AI9" i="3"/>
  <c r="AJ9" i="3"/>
  <c r="F10" i="3"/>
  <c r="G10" i="3"/>
  <c r="J10" i="3"/>
  <c r="K10" i="3" s="1"/>
  <c r="L10" i="3"/>
  <c r="P10" i="3"/>
  <c r="R10" i="3" s="1"/>
  <c r="S10" i="3" s="1"/>
  <c r="U10" i="3"/>
  <c r="W10" i="3" s="1"/>
  <c r="X10" i="3"/>
  <c r="AC10" i="3"/>
  <c r="AD10" i="3"/>
  <c r="AF10" i="3"/>
  <c r="AG10" i="3" s="1"/>
  <c r="AH10" i="3" s="1"/>
  <c r="AA11" i="5" s="1"/>
  <c r="AI10" i="3"/>
  <c r="AJ10" i="3"/>
  <c r="F11" i="3"/>
  <c r="G11" i="3"/>
  <c r="J11" i="3"/>
  <c r="K11" i="3" s="1"/>
  <c r="L11" i="3"/>
  <c r="P11" i="3"/>
  <c r="Q11" i="3" s="1"/>
  <c r="U11" i="3"/>
  <c r="W11" i="3" s="1"/>
  <c r="X11" i="3"/>
  <c r="AC11" i="3"/>
  <c r="AD11" i="3"/>
  <c r="AF11" i="3"/>
  <c r="AG11" i="3" s="1"/>
  <c r="AH11" i="3" s="1"/>
  <c r="AA12" i="5" s="1"/>
  <c r="AI11" i="3"/>
  <c r="AJ11" i="3"/>
  <c r="E12" i="3"/>
  <c r="T13" i="5" s="1"/>
  <c r="F12" i="3"/>
  <c r="G12" i="3"/>
  <c r="J12" i="3"/>
  <c r="K12" i="3" s="1"/>
  <c r="L12" i="3"/>
  <c r="P12" i="3"/>
  <c r="Q12" i="3" s="1"/>
  <c r="U12" i="3"/>
  <c r="W12" i="3" s="1"/>
  <c r="X12" i="3"/>
  <c r="AC12" i="3"/>
  <c r="AD12" i="3"/>
  <c r="AF12" i="3"/>
  <c r="AG12" i="3" s="1"/>
  <c r="AH12" i="3" s="1"/>
  <c r="AI12" i="3"/>
  <c r="AJ12" i="3"/>
  <c r="F13" i="3"/>
  <c r="G13" i="3"/>
  <c r="J13" i="3"/>
  <c r="K13" i="3" s="1"/>
  <c r="L13" i="3"/>
  <c r="P13" i="3"/>
  <c r="R13" i="3" s="1"/>
  <c r="S13" i="3" s="1"/>
  <c r="U13" i="3"/>
  <c r="W13" i="3" s="1"/>
  <c r="X13" i="3"/>
  <c r="AC13" i="3"/>
  <c r="AD13" i="3"/>
  <c r="AF13" i="3"/>
  <c r="AG13" i="3" s="1"/>
  <c r="AH13" i="3" s="1"/>
  <c r="AA14" i="5" s="1"/>
  <c r="AI13" i="3"/>
  <c r="AJ13" i="3"/>
  <c r="E14" i="3"/>
  <c r="T15" i="5" s="1"/>
  <c r="F14" i="3"/>
  <c r="G14" i="3"/>
  <c r="J14" i="3"/>
  <c r="K14" i="3" s="1"/>
  <c r="L14" i="3"/>
  <c r="P14" i="3"/>
  <c r="Q14" i="3" s="1"/>
  <c r="U14" i="3"/>
  <c r="W14" i="3" s="1"/>
  <c r="X14" i="3"/>
  <c r="AC14" i="3"/>
  <c r="AD14" i="3"/>
  <c r="AF14" i="3"/>
  <c r="AG14" i="3" s="1"/>
  <c r="AH14" i="3" s="1"/>
  <c r="AI14" i="3"/>
  <c r="AJ14" i="3"/>
  <c r="F15" i="3"/>
  <c r="G15" i="3"/>
  <c r="J15" i="3"/>
  <c r="K15" i="3" s="1"/>
  <c r="L15" i="3"/>
  <c r="P15" i="3"/>
  <c r="Q15" i="3" s="1"/>
  <c r="U15" i="3"/>
  <c r="W15" i="3" s="1"/>
  <c r="X15" i="3"/>
  <c r="AC15" i="3"/>
  <c r="AD15" i="3"/>
  <c r="AF15" i="3"/>
  <c r="AG15" i="3" s="1"/>
  <c r="AH15" i="3" s="1"/>
  <c r="AI15" i="3"/>
  <c r="AJ15" i="3"/>
  <c r="F16" i="3"/>
  <c r="G16" i="3"/>
  <c r="J16" i="3"/>
  <c r="K16" i="3" s="1"/>
  <c r="L16" i="3"/>
  <c r="P16" i="3"/>
  <c r="R16" i="3" s="1"/>
  <c r="S16" i="3" s="1"/>
  <c r="U16" i="3"/>
  <c r="W16" i="3" s="1"/>
  <c r="X16" i="3"/>
  <c r="AC16" i="3"/>
  <c r="AD16" i="3"/>
  <c r="AF16" i="3"/>
  <c r="AG16" i="3" s="1"/>
  <c r="AH16" i="3" s="1"/>
  <c r="AI16" i="3"/>
  <c r="AJ16" i="3"/>
  <c r="F17" i="3"/>
  <c r="G17" i="3"/>
  <c r="J17" i="3"/>
  <c r="K17" i="3" s="1"/>
  <c r="L17" i="3"/>
  <c r="P17" i="3"/>
  <c r="Q17" i="3" s="1"/>
  <c r="U17" i="3"/>
  <c r="W17" i="3" s="1"/>
  <c r="X17" i="3"/>
  <c r="AC17" i="3"/>
  <c r="AD17" i="3"/>
  <c r="AF17" i="3"/>
  <c r="AG17" i="3" s="1"/>
  <c r="AH17" i="3" s="1"/>
  <c r="AA18" i="5" s="1"/>
  <c r="AI17" i="3"/>
  <c r="AJ17" i="3"/>
  <c r="F18" i="3"/>
  <c r="G18" i="3"/>
  <c r="J18" i="3"/>
  <c r="K18" i="3" s="1"/>
  <c r="L18" i="3"/>
  <c r="P18" i="3"/>
  <c r="U18" i="3"/>
  <c r="W18" i="3" s="1"/>
  <c r="X18" i="3"/>
  <c r="AC18" i="3"/>
  <c r="AD18" i="3"/>
  <c r="AF18" i="3"/>
  <c r="AG18" i="3" s="1"/>
  <c r="AH18" i="3" s="1"/>
  <c r="AI18" i="3"/>
  <c r="AJ18" i="3"/>
  <c r="E19" i="3"/>
  <c r="F19" i="3"/>
  <c r="G19" i="3"/>
  <c r="J19" i="3"/>
  <c r="K19" i="3" s="1"/>
  <c r="L19" i="3"/>
  <c r="P19" i="3"/>
  <c r="U19" i="3"/>
  <c r="W19" i="3" s="1"/>
  <c r="X19" i="3"/>
  <c r="AC19" i="3"/>
  <c r="AD19" i="3"/>
  <c r="AF19" i="3"/>
  <c r="AG19" i="3" s="1"/>
  <c r="AH19" i="3" s="1"/>
  <c r="AA20" i="5" s="1"/>
  <c r="AI19" i="3"/>
  <c r="AJ19" i="3"/>
  <c r="F20" i="3"/>
  <c r="G20" i="3"/>
  <c r="J20" i="3"/>
  <c r="K20" i="3" s="1"/>
  <c r="L20" i="3"/>
  <c r="P20" i="3"/>
  <c r="Q20" i="3" s="1"/>
  <c r="U20" i="3"/>
  <c r="W20" i="3" s="1"/>
  <c r="X20" i="3"/>
  <c r="AC20" i="3"/>
  <c r="AD20" i="3"/>
  <c r="AF20" i="3"/>
  <c r="AG20" i="3" s="1"/>
  <c r="AH20" i="3" s="1"/>
  <c r="AA21" i="5" s="1"/>
  <c r="AI20" i="3"/>
  <c r="AJ20" i="3"/>
  <c r="F21" i="3"/>
  <c r="G21" i="3"/>
  <c r="J21" i="3"/>
  <c r="K21" i="3" s="1"/>
  <c r="L21" i="3"/>
  <c r="P21" i="3"/>
  <c r="Q21" i="3" s="1"/>
  <c r="U21" i="3"/>
  <c r="W21" i="3" s="1"/>
  <c r="X21" i="3"/>
  <c r="AC21" i="3"/>
  <c r="AD21" i="3"/>
  <c r="AF21" i="3"/>
  <c r="AG21" i="3" s="1"/>
  <c r="AH21" i="3" s="1"/>
  <c r="AA22" i="5" s="1"/>
  <c r="AI21" i="3"/>
  <c r="AJ21" i="3"/>
  <c r="E22" i="3"/>
  <c r="T23" i="5" s="1"/>
  <c r="F22" i="3"/>
  <c r="G22" i="3"/>
  <c r="J22" i="3"/>
  <c r="K22" i="3" s="1"/>
  <c r="L22" i="3"/>
  <c r="P22" i="3"/>
  <c r="R22" i="3" s="1"/>
  <c r="S22" i="3" s="1"/>
  <c r="U22" i="3"/>
  <c r="W22" i="3" s="1"/>
  <c r="X22" i="3"/>
  <c r="AC22" i="3"/>
  <c r="AD22" i="3"/>
  <c r="AF22" i="3"/>
  <c r="AG22" i="3" s="1"/>
  <c r="AH22" i="3" s="1"/>
  <c r="AA23" i="5" s="1"/>
  <c r="AI22" i="3"/>
  <c r="AJ22" i="3"/>
  <c r="F23" i="3"/>
  <c r="G23" i="3"/>
  <c r="J23" i="3"/>
  <c r="K23" i="3" s="1"/>
  <c r="L23" i="3"/>
  <c r="P23" i="3"/>
  <c r="Q23" i="3" s="1"/>
  <c r="U23" i="3"/>
  <c r="W23" i="3" s="1"/>
  <c r="X23" i="3"/>
  <c r="AC23" i="3"/>
  <c r="AD23" i="3"/>
  <c r="AF23" i="3"/>
  <c r="AG23" i="3" s="1"/>
  <c r="AH23" i="3" s="1"/>
  <c r="AA24" i="5" s="1"/>
  <c r="AI23" i="3"/>
  <c r="AJ23" i="3"/>
  <c r="F24" i="3"/>
  <c r="G24" i="3"/>
  <c r="J24" i="3"/>
  <c r="K24" i="3" s="1"/>
  <c r="L24" i="3"/>
  <c r="P24" i="3"/>
  <c r="Q24" i="3" s="1"/>
  <c r="U24" i="3"/>
  <c r="W24" i="3" s="1"/>
  <c r="X24" i="3"/>
  <c r="AC24" i="3"/>
  <c r="AD24" i="3"/>
  <c r="AF24" i="3"/>
  <c r="AG24" i="3" s="1"/>
  <c r="AH24" i="3" s="1"/>
  <c r="AA25" i="5" s="1"/>
  <c r="AI24" i="3"/>
  <c r="AJ24" i="3"/>
  <c r="F25" i="3"/>
  <c r="G25" i="3"/>
  <c r="J25" i="3"/>
  <c r="K25" i="3" s="1"/>
  <c r="L25" i="3"/>
  <c r="P25" i="3"/>
  <c r="Q25" i="3" s="1"/>
  <c r="U25" i="3"/>
  <c r="W25" i="3" s="1"/>
  <c r="X25" i="3"/>
  <c r="AC25" i="3"/>
  <c r="AD25" i="3"/>
  <c r="AF25" i="3"/>
  <c r="AG25" i="3" s="1"/>
  <c r="AH25" i="3" s="1"/>
  <c r="AI25" i="3"/>
  <c r="AJ25" i="3"/>
  <c r="F26" i="3"/>
  <c r="G26" i="3"/>
  <c r="J26" i="3"/>
  <c r="K26" i="3" s="1"/>
  <c r="L26" i="3"/>
  <c r="P26" i="3"/>
  <c r="R26" i="3" s="1"/>
  <c r="S26" i="3" s="1"/>
  <c r="U26" i="3"/>
  <c r="W26" i="3" s="1"/>
  <c r="X26" i="3"/>
  <c r="AC26" i="3"/>
  <c r="AD26" i="3"/>
  <c r="AF26" i="3"/>
  <c r="AG26" i="3" s="1"/>
  <c r="AH26" i="3" s="1"/>
  <c r="AA27" i="5" s="1"/>
  <c r="AI26" i="3"/>
  <c r="AJ26" i="3"/>
  <c r="E27" i="3"/>
  <c r="F27" i="3"/>
  <c r="G27" i="3"/>
  <c r="J27" i="3"/>
  <c r="K27" i="3" s="1"/>
  <c r="L27" i="3"/>
  <c r="P27" i="3"/>
  <c r="R27" i="3" s="1"/>
  <c r="S27" i="3" s="1"/>
  <c r="U27" i="3"/>
  <c r="W27" i="3" s="1"/>
  <c r="X27" i="3"/>
  <c r="AC27" i="3"/>
  <c r="AD27" i="3"/>
  <c r="AF27" i="3"/>
  <c r="AG27" i="3" s="1"/>
  <c r="AH27" i="3" s="1"/>
  <c r="AI27" i="3"/>
  <c r="AJ27" i="3"/>
  <c r="F28" i="3"/>
  <c r="G28" i="3"/>
  <c r="J28" i="3"/>
  <c r="K28" i="3" s="1"/>
  <c r="L28" i="3"/>
  <c r="P28" i="3"/>
  <c r="Q28" i="3" s="1"/>
  <c r="U28" i="3"/>
  <c r="W28" i="3" s="1"/>
  <c r="X28" i="3"/>
  <c r="AC28" i="3"/>
  <c r="AD28" i="3"/>
  <c r="AF28" i="3"/>
  <c r="AG28" i="3" s="1"/>
  <c r="AH28" i="3" s="1"/>
  <c r="AI28" i="3"/>
  <c r="AJ28" i="3"/>
  <c r="E29" i="3"/>
  <c r="T30" i="5" s="1"/>
  <c r="F29" i="3"/>
  <c r="G29" i="3"/>
  <c r="J29" i="3"/>
  <c r="K29" i="3" s="1"/>
  <c r="L29" i="3"/>
  <c r="P29" i="3"/>
  <c r="Q29" i="3" s="1"/>
  <c r="U29" i="3"/>
  <c r="W29" i="3" s="1"/>
  <c r="X29" i="3"/>
  <c r="AC29" i="3"/>
  <c r="AD29" i="3"/>
  <c r="AF29" i="3"/>
  <c r="AG29" i="3" s="1"/>
  <c r="AH29" i="3" s="1"/>
  <c r="AA30" i="5" s="1"/>
  <c r="AI29" i="3"/>
  <c r="AJ29" i="3"/>
  <c r="E30" i="3"/>
  <c r="F30" i="3"/>
  <c r="G30" i="3"/>
  <c r="J30" i="3"/>
  <c r="K30" i="3" s="1"/>
  <c r="L30" i="3"/>
  <c r="P30" i="3"/>
  <c r="Q30" i="3" s="1"/>
  <c r="U30" i="3"/>
  <c r="W30" i="3" s="1"/>
  <c r="X30" i="3"/>
  <c r="AC30" i="3"/>
  <c r="AD30" i="3"/>
  <c r="AF30" i="3"/>
  <c r="AG30" i="3" s="1"/>
  <c r="AH30" i="3" s="1"/>
  <c r="AA31" i="5" s="1"/>
  <c r="AI30" i="3"/>
  <c r="AJ30" i="3"/>
  <c r="F31" i="3"/>
  <c r="G31" i="3"/>
  <c r="J31" i="3"/>
  <c r="K31" i="3" s="1"/>
  <c r="L31" i="3"/>
  <c r="P31" i="3"/>
  <c r="Q31" i="3" s="1"/>
  <c r="U31" i="3"/>
  <c r="W31" i="3" s="1"/>
  <c r="X31" i="3"/>
  <c r="AC31" i="3"/>
  <c r="AD31" i="3"/>
  <c r="AF31" i="3"/>
  <c r="AG31" i="3" s="1"/>
  <c r="AH31" i="3" s="1"/>
  <c r="AA32" i="5" s="1"/>
  <c r="AI31" i="3"/>
  <c r="AJ31" i="3"/>
  <c r="F32" i="3"/>
  <c r="G32" i="3"/>
  <c r="J32" i="3"/>
  <c r="K32" i="3" s="1"/>
  <c r="L32" i="3"/>
  <c r="P32" i="3"/>
  <c r="Q32" i="3" s="1"/>
  <c r="U32" i="3"/>
  <c r="W32" i="3" s="1"/>
  <c r="X32" i="3"/>
  <c r="AC32" i="3"/>
  <c r="AD32" i="3"/>
  <c r="AF32" i="3"/>
  <c r="AG32" i="3" s="1"/>
  <c r="AH32" i="3" s="1"/>
  <c r="AA33" i="5" s="1"/>
  <c r="AI32" i="3"/>
  <c r="AJ32" i="3"/>
  <c r="F33" i="3"/>
  <c r="G33" i="3"/>
  <c r="J33" i="3"/>
  <c r="K33" i="3" s="1"/>
  <c r="L33" i="3"/>
  <c r="P33" i="3"/>
  <c r="Q33" i="3" s="1"/>
  <c r="U33" i="3"/>
  <c r="W33" i="3" s="1"/>
  <c r="X33" i="3"/>
  <c r="AC33" i="3"/>
  <c r="AD33" i="3"/>
  <c r="AF33" i="3"/>
  <c r="AG33" i="3" s="1"/>
  <c r="AH33" i="3" s="1"/>
  <c r="AA34" i="5" s="1"/>
  <c r="AI33" i="3"/>
  <c r="AJ33" i="3"/>
  <c r="E34" i="3"/>
  <c r="T35" i="5" s="1"/>
  <c r="F34" i="3"/>
  <c r="G34" i="3"/>
  <c r="J34" i="3"/>
  <c r="K34" i="3" s="1"/>
  <c r="L34" i="3"/>
  <c r="P34" i="3"/>
  <c r="R34" i="3" s="1"/>
  <c r="S34" i="3" s="1"/>
  <c r="U34" i="3"/>
  <c r="W34" i="3" s="1"/>
  <c r="X34" i="3"/>
  <c r="AC34" i="3"/>
  <c r="AD34" i="3"/>
  <c r="AF34" i="3"/>
  <c r="AG34" i="3" s="1"/>
  <c r="AH34" i="3" s="1"/>
  <c r="AA35" i="5" s="1"/>
  <c r="AI34" i="3"/>
  <c r="AJ34" i="3"/>
  <c r="E35" i="3"/>
  <c r="T36" i="5" s="1"/>
  <c r="F35" i="3"/>
  <c r="G35" i="3"/>
  <c r="J35" i="3"/>
  <c r="K35" i="3" s="1"/>
  <c r="L35" i="3"/>
  <c r="P35" i="3"/>
  <c r="R35" i="3" s="1"/>
  <c r="S35" i="3" s="1"/>
  <c r="U35" i="3"/>
  <c r="W35" i="3" s="1"/>
  <c r="X35" i="3"/>
  <c r="AC35" i="3"/>
  <c r="AD35" i="3"/>
  <c r="AF35" i="3"/>
  <c r="AG35" i="3" s="1"/>
  <c r="AH35" i="3" s="1"/>
  <c r="AI35" i="3"/>
  <c r="AJ35" i="3"/>
  <c r="E36" i="3"/>
  <c r="T37" i="5" s="1"/>
  <c r="F36" i="3"/>
  <c r="G36" i="3"/>
  <c r="J36" i="3"/>
  <c r="K36" i="3" s="1"/>
  <c r="L36" i="3"/>
  <c r="P36" i="3"/>
  <c r="R36" i="3" s="1"/>
  <c r="S36" i="3" s="1"/>
  <c r="U36" i="3"/>
  <c r="W36" i="3" s="1"/>
  <c r="X36" i="3"/>
  <c r="AC36" i="3"/>
  <c r="AD36" i="3"/>
  <c r="AF36" i="3"/>
  <c r="AG36" i="3" s="1"/>
  <c r="AH36" i="3" s="1"/>
  <c r="AI36" i="3"/>
  <c r="AJ36" i="3"/>
  <c r="E37" i="3"/>
  <c r="T38" i="5" s="1"/>
  <c r="F37" i="3"/>
  <c r="G37" i="3"/>
  <c r="J37" i="3"/>
  <c r="K37" i="3" s="1"/>
  <c r="L37" i="3"/>
  <c r="P37" i="3"/>
  <c r="Q37" i="3" s="1"/>
  <c r="U37" i="3"/>
  <c r="W37" i="3" s="1"/>
  <c r="X37" i="3"/>
  <c r="AC37" i="3"/>
  <c r="AD37" i="3"/>
  <c r="AF37" i="3"/>
  <c r="AG37" i="3" s="1"/>
  <c r="AH37" i="3" s="1"/>
  <c r="AA38" i="5" s="1"/>
  <c r="AI37" i="3"/>
  <c r="AJ37" i="3"/>
  <c r="E38" i="3"/>
  <c r="T39" i="5" s="1"/>
  <c r="F38" i="3"/>
  <c r="G38" i="3"/>
  <c r="J38" i="3"/>
  <c r="K38" i="3" s="1"/>
  <c r="L38" i="3"/>
  <c r="P38" i="3"/>
  <c r="Q38" i="3" s="1"/>
  <c r="U38" i="3"/>
  <c r="W38" i="3" s="1"/>
  <c r="X38" i="3"/>
  <c r="AC38" i="3"/>
  <c r="AD38" i="3"/>
  <c r="AF38" i="3"/>
  <c r="AG38" i="3" s="1"/>
  <c r="AH38" i="3" s="1"/>
  <c r="AI38" i="3"/>
  <c r="AJ38" i="3"/>
  <c r="F39" i="3"/>
  <c r="G39" i="3"/>
  <c r="J39" i="3"/>
  <c r="K39" i="3" s="1"/>
  <c r="L39" i="3"/>
  <c r="P39" i="3"/>
  <c r="Q39" i="3" s="1"/>
  <c r="U39" i="3"/>
  <c r="W39" i="3" s="1"/>
  <c r="X39" i="3"/>
  <c r="AC39" i="3"/>
  <c r="AD39" i="3"/>
  <c r="AF39" i="3"/>
  <c r="AG39" i="3" s="1"/>
  <c r="AH39" i="3" s="1"/>
  <c r="AA40" i="5" s="1"/>
  <c r="AI39" i="3"/>
  <c r="AJ39" i="3"/>
  <c r="E40" i="3"/>
  <c r="T41" i="5" s="1"/>
  <c r="F40" i="3"/>
  <c r="G40" i="3"/>
  <c r="J40" i="3"/>
  <c r="K40" i="3" s="1"/>
  <c r="L40" i="3"/>
  <c r="P40" i="3"/>
  <c r="R40" i="3" s="1"/>
  <c r="S40" i="3" s="1"/>
  <c r="U40" i="3"/>
  <c r="W40" i="3" s="1"/>
  <c r="X40" i="3"/>
  <c r="AC40" i="3"/>
  <c r="AD40" i="3"/>
  <c r="AF40" i="3"/>
  <c r="AG40" i="3" s="1"/>
  <c r="AH40" i="3" s="1"/>
  <c r="AA41" i="5" s="1"/>
  <c r="AI40" i="3"/>
  <c r="AJ40" i="3"/>
  <c r="E41" i="3"/>
  <c r="T42" i="5" s="1"/>
  <c r="F41" i="3"/>
  <c r="G41" i="3"/>
  <c r="J41" i="3"/>
  <c r="K41" i="3" s="1"/>
  <c r="L41" i="3"/>
  <c r="P41" i="3"/>
  <c r="U41" i="3"/>
  <c r="W41" i="3" s="1"/>
  <c r="X41" i="3"/>
  <c r="AC41" i="3"/>
  <c r="AD41" i="3"/>
  <c r="AF41" i="3"/>
  <c r="AG41" i="3" s="1"/>
  <c r="AH41" i="3" s="1"/>
  <c r="AI41" i="3"/>
  <c r="AJ41" i="3"/>
  <c r="F42" i="3"/>
  <c r="G42" i="3"/>
  <c r="J42" i="3"/>
  <c r="K42" i="3" s="1"/>
  <c r="L42" i="3"/>
  <c r="P42" i="3"/>
  <c r="Q42" i="3" s="1"/>
  <c r="U42" i="3"/>
  <c r="W42" i="3" s="1"/>
  <c r="X42" i="3"/>
  <c r="AC42" i="3"/>
  <c r="AD42" i="3"/>
  <c r="AF42" i="3"/>
  <c r="AG42" i="3" s="1"/>
  <c r="AH42" i="3" s="1"/>
  <c r="AI42" i="3"/>
  <c r="AJ42" i="3"/>
  <c r="F43" i="3"/>
  <c r="G43" i="3"/>
  <c r="J43" i="3"/>
  <c r="K43" i="3" s="1"/>
  <c r="L43" i="3"/>
  <c r="P43" i="3"/>
  <c r="R43" i="3" s="1"/>
  <c r="S43" i="3" s="1"/>
  <c r="U43" i="3"/>
  <c r="W43" i="3" s="1"/>
  <c r="X43" i="3"/>
  <c r="AC43" i="3"/>
  <c r="AD43" i="3"/>
  <c r="AF43" i="3"/>
  <c r="AG43" i="3" s="1"/>
  <c r="AH43" i="3" s="1"/>
  <c r="AI43" i="3"/>
  <c r="AJ43" i="3"/>
  <c r="F44" i="3"/>
  <c r="G44" i="3"/>
  <c r="J44" i="3"/>
  <c r="K44" i="3" s="1"/>
  <c r="L44" i="3"/>
  <c r="P44" i="3"/>
  <c r="R44" i="3" s="1"/>
  <c r="S44" i="3" s="1"/>
  <c r="U44" i="3"/>
  <c r="W44" i="3" s="1"/>
  <c r="X44" i="3"/>
  <c r="AC44" i="3"/>
  <c r="AD44" i="3"/>
  <c r="AF44" i="3"/>
  <c r="AG44" i="3" s="1"/>
  <c r="AH44" i="3" s="1"/>
  <c r="AI44" i="3"/>
  <c r="AJ44" i="3"/>
  <c r="F45" i="3"/>
  <c r="G45" i="3"/>
  <c r="J45" i="3"/>
  <c r="K45" i="3" s="1"/>
  <c r="L45" i="3"/>
  <c r="P45" i="3"/>
  <c r="Q45" i="3" s="1"/>
  <c r="U45" i="3"/>
  <c r="W45" i="3" s="1"/>
  <c r="X45" i="3"/>
  <c r="AC45" i="3"/>
  <c r="AD45" i="3"/>
  <c r="AF45" i="3"/>
  <c r="AG45" i="3" s="1"/>
  <c r="AH45" i="3" s="1"/>
  <c r="AI45" i="3"/>
  <c r="AJ45" i="3"/>
  <c r="F46" i="3"/>
  <c r="G46" i="3"/>
  <c r="J46" i="3"/>
  <c r="K46" i="3" s="1"/>
  <c r="L46" i="3"/>
  <c r="P46" i="3"/>
  <c r="Q46" i="3" s="1"/>
  <c r="U46" i="3"/>
  <c r="W46" i="3" s="1"/>
  <c r="X46" i="3"/>
  <c r="AC46" i="3"/>
  <c r="AD46" i="3"/>
  <c r="AF46" i="3"/>
  <c r="AG46" i="3" s="1"/>
  <c r="AH46" i="3" s="1"/>
  <c r="AA47" i="5" s="1"/>
  <c r="AI46" i="3"/>
  <c r="AJ46" i="3"/>
  <c r="F47" i="3"/>
  <c r="G47" i="3"/>
  <c r="J47" i="3"/>
  <c r="K47" i="3" s="1"/>
  <c r="L47" i="3"/>
  <c r="P47" i="3"/>
  <c r="R47" i="3" s="1"/>
  <c r="S47" i="3" s="1"/>
  <c r="U47" i="3"/>
  <c r="W47" i="3" s="1"/>
  <c r="X47" i="3"/>
  <c r="AC47" i="3"/>
  <c r="AD47" i="3"/>
  <c r="AF47" i="3"/>
  <c r="AG47" i="3" s="1"/>
  <c r="AH47" i="3" s="1"/>
  <c r="AA48" i="5" s="1"/>
  <c r="AI47" i="3"/>
  <c r="AJ47" i="3"/>
  <c r="F48" i="3"/>
  <c r="G48" i="3"/>
  <c r="J48" i="3"/>
  <c r="K48" i="3" s="1"/>
  <c r="L48" i="3"/>
  <c r="P48" i="3"/>
  <c r="Q48" i="3" s="1"/>
  <c r="U48" i="3"/>
  <c r="W48" i="3" s="1"/>
  <c r="X48" i="3"/>
  <c r="AC48" i="3"/>
  <c r="AD48" i="3"/>
  <c r="AF48" i="3"/>
  <c r="AG48" i="3" s="1"/>
  <c r="AH48" i="3" s="1"/>
  <c r="AA49" i="5" s="1"/>
  <c r="AI48" i="3"/>
  <c r="AJ48" i="3"/>
  <c r="E49" i="3"/>
  <c r="T50" i="5" s="1"/>
  <c r="F49" i="3"/>
  <c r="G49" i="3"/>
  <c r="J49" i="3"/>
  <c r="K49" i="3" s="1"/>
  <c r="L49" i="3"/>
  <c r="P49" i="3"/>
  <c r="Q49" i="3" s="1"/>
  <c r="U49" i="3"/>
  <c r="W49" i="3" s="1"/>
  <c r="X49" i="3"/>
  <c r="AC49" i="3"/>
  <c r="AD49" i="3"/>
  <c r="AF49" i="3"/>
  <c r="AG49" i="3" s="1"/>
  <c r="AH49" i="3" s="1"/>
  <c r="AI49" i="3"/>
  <c r="AJ49" i="3"/>
  <c r="E50" i="3"/>
  <c r="T51" i="5" s="1"/>
  <c r="F50" i="3"/>
  <c r="G50" i="3"/>
  <c r="J50" i="3"/>
  <c r="K50" i="3" s="1"/>
  <c r="L50" i="3"/>
  <c r="P50" i="3"/>
  <c r="Q50" i="3" s="1"/>
  <c r="U50" i="3"/>
  <c r="W50" i="3" s="1"/>
  <c r="X50" i="3"/>
  <c r="AC50" i="3"/>
  <c r="AD50" i="3"/>
  <c r="AF50" i="3"/>
  <c r="AG50" i="3" s="1"/>
  <c r="AH50" i="3" s="1"/>
  <c r="AA51" i="5" s="1"/>
  <c r="AI50" i="3"/>
  <c r="AJ50" i="3"/>
  <c r="E51" i="3"/>
  <c r="T52" i="5" s="1"/>
  <c r="F51" i="3"/>
  <c r="G51" i="3"/>
  <c r="J51" i="3"/>
  <c r="K51" i="3" s="1"/>
  <c r="L51" i="3"/>
  <c r="P51" i="3"/>
  <c r="R51" i="3" s="1"/>
  <c r="S51" i="3" s="1"/>
  <c r="U51" i="3"/>
  <c r="W51" i="3" s="1"/>
  <c r="X51" i="3"/>
  <c r="AC51" i="3"/>
  <c r="AD51" i="3"/>
  <c r="AF51" i="3"/>
  <c r="AG51" i="3" s="1"/>
  <c r="AH51" i="3" s="1"/>
  <c r="AI51" i="3"/>
  <c r="AJ51" i="3"/>
  <c r="F52" i="3"/>
  <c r="G52" i="3"/>
  <c r="J52" i="3"/>
  <c r="K52" i="3" s="1"/>
  <c r="L52" i="3"/>
  <c r="P52" i="3"/>
  <c r="Q52" i="3" s="1"/>
  <c r="U52" i="3"/>
  <c r="W52" i="3" s="1"/>
  <c r="X52" i="3"/>
  <c r="AC52" i="3"/>
  <c r="AD52" i="3"/>
  <c r="AF52" i="3"/>
  <c r="AG52" i="3" s="1"/>
  <c r="AH52" i="3" s="1"/>
  <c r="AA53" i="5" s="1"/>
  <c r="AI52" i="3"/>
  <c r="AJ52" i="3"/>
  <c r="F53" i="3"/>
  <c r="G53" i="3"/>
  <c r="J53" i="3"/>
  <c r="K53" i="3" s="1"/>
  <c r="L53" i="3"/>
  <c r="P53" i="3"/>
  <c r="Q53" i="3" s="1"/>
  <c r="U53" i="3"/>
  <c r="W53" i="3" s="1"/>
  <c r="X53" i="3"/>
  <c r="AC53" i="3"/>
  <c r="AD53" i="3"/>
  <c r="AF53" i="3"/>
  <c r="AG53" i="3" s="1"/>
  <c r="AH53" i="3" s="1"/>
  <c r="AA54" i="5" s="1"/>
  <c r="AI53" i="3"/>
  <c r="AJ53" i="3"/>
  <c r="E54" i="3"/>
  <c r="F54" i="3"/>
  <c r="G54" i="3"/>
  <c r="J54" i="3"/>
  <c r="K54" i="3" s="1"/>
  <c r="L54" i="3"/>
  <c r="P54" i="3"/>
  <c r="Q54" i="3" s="1"/>
  <c r="U54" i="3"/>
  <c r="W54" i="3" s="1"/>
  <c r="X54" i="3"/>
  <c r="AC54" i="3"/>
  <c r="AD54" i="3"/>
  <c r="AF54" i="3"/>
  <c r="AG54" i="3" s="1"/>
  <c r="AH54" i="3" s="1"/>
  <c r="AA55" i="5" s="1"/>
  <c r="AI54" i="3"/>
  <c r="AJ54" i="3"/>
  <c r="F55" i="3"/>
  <c r="G55" i="3"/>
  <c r="J55" i="3"/>
  <c r="K55" i="3" s="1"/>
  <c r="L55" i="3"/>
  <c r="P55" i="3"/>
  <c r="Q55" i="3" s="1"/>
  <c r="U55" i="3"/>
  <c r="W55" i="3" s="1"/>
  <c r="X55" i="3"/>
  <c r="AC55" i="3"/>
  <c r="AD55" i="3"/>
  <c r="AF55" i="3"/>
  <c r="AG55" i="3" s="1"/>
  <c r="AH55" i="3" s="1"/>
  <c r="AA56" i="5" s="1"/>
  <c r="AI55" i="3"/>
  <c r="AJ55" i="3"/>
  <c r="E56" i="3"/>
  <c r="F56" i="3"/>
  <c r="G56" i="3"/>
  <c r="J56" i="3"/>
  <c r="K56" i="3" s="1"/>
  <c r="L56" i="3"/>
  <c r="P56" i="3"/>
  <c r="U56" i="3"/>
  <c r="W56" i="3" s="1"/>
  <c r="X56" i="3"/>
  <c r="AC56" i="3"/>
  <c r="AD56" i="3"/>
  <c r="AF56" i="3"/>
  <c r="AG56" i="3" s="1"/>
  <c r="AH56" i="3" s="1"/>
  <c r="AI56" i="3"/>
  <c r="AJ56" i="3"/>
  <c r="F57" i="3"/>
  <c r="G57" i="3"/>
  <c r="J57" i="3"/>
  <c r="K57" i="3" s="1"/>
  <c r="L57" i="3"/>
  <c r="P57" i="3"/>
  <c r="Q57" i="3" s="1"/>
  <c r="U57" i="3"/>
  <c r="W57" i="3" s="1"/>
  <c r="X57" i="3"/>
  <c r="AC57" i="3"/>
  <c r="AD57" i="3"/>
  <c r="AF57" i="3"/>
  <c r="AG57" i="3" s="1"/>
  <c r="AH57" i="3" s="1"/>
  <c r="AA58" i="5" s="1"/>
  <c r="AI57" i="3"/>
  <c r="AJ57" i="3"/>
  <c r="E58" i="3"/>
  <c r="T59" i="5" s="1"/>
  <c r="F58" i="3"/>
  <c r="G58" i="3"/>
  <c r="J58" i="3"/>
  <c r="K58" i="3" s="1"/>
  <c r="L58" i="3"/>
  <c r="P58" i="3"/>
  <c r="Q58" i="3" s="1"/>
  <c r="U58" i="3"/>
  <c r="W58" i="3" s="1"/>
  <c r="X58" i="3"/>
  <c r="AC58" i="3"/>
  <c r="AD58" i="3"/>
  <c r="AF58" i="3"/>
  <c r="AG58" i="3" s="1"/>
  <c r="AH58" i="3" s="1"/>
  <c r="AI58" i="3"/>
  <c r="AJ58" i="3"/>
  <c r="E59" i="3"/>
  <c r="F59" i="3"/>
  <c r="G59" i="3"/>
  <c r="J59" i="3"/>
  <c r="K59" i="3" s="1"/>
  <c r="L59" i="3"/>
  <c r="P59" i="3"/>
  <c r="R59" i="3" s="1"/>
  <c r="S59" i="3" s="1"/>
  <c r="U59" i="3"/>
  <c r="W59" i="3" s="1"/>
  <c r="X59" i="3"/>
  <c r="AC59" i="3"/>
  <c r="AD59" i="3"/>
  <c r="AF59" i="3"/>
  <c r="AG59" i="3" s="1"/>
  <c r="AH59" i="3" s="1"/>
  <c r="AA60" i="5" s="1"/>
  <c r="AI59" i="3"/>
  <c r="AJ59" i="3"/>
  <c r="F60" i="3"/>
  <c r="G60" i="3"/>
  <c r="J60" i="3"/>
  <c r="K60" i="3" s="1"/>
  <c r="L60" i="3"/>
  <c r="P60" i="3"/>
  <c r="Q60" i="3" s="1"/>
  <c r="U60" i="3"/>
  <c r="W60" i="3" s="1"/>
  <c r="X60" i="3"/>
  <c r="AC60" i="3"/>
  <c r="AD60" i="3"/>
  <c r="AF60" i="3"/>
  <c r="AG60" i="3" s="1"/>
  <c r="AH60" i="3" s="1"/>
  <c r="AA61" i="5" s="1"/>
  <c r="AI60" i="3"/>
  <c r="AJ60" i="3"/>
  <c r="F61" i="3"/>
  <c r="G61" i="3"/>
  <c r="J61" i="3"/>
  <c r="K61" i="3" s="1"/>
  <c r="L61" i="3"/>
  <c r="P61" i="3"/>
  <c r="Q61" i="3" s="1"/>
  <c r="U61" i="3"/>
  <c r="W61" i="3" s="1"/>
  <c r="X61" i="3"/>
  <c r="AC61" i="3"/>
  <c r="AD61" i="3"/>
  <c r="AF61" i="3"/>
  <c r="AG61" i="3" s="1"/>
  <c r="AH61" i="3" s="1"/>
  <c r="AA62" i="5" s="1"/>
  <c r="AI61" i="3"/>
  <c r="AJ61" i="3"/>
  <c r="F62" i="3"/>
  <c r="G62" i="3"/>
  <c r="J62" i="3"/>
  <c r="K62" i="3" s="1"/>
  <c r="L62" i="3"/>
  <c r="P62" i="3"/>
  <c r="Q62" i="3" s="1"/>
  <c r="U62" i="3"/>
  <c r="W62" i="3" s="1"/>
  <c r="X62" i="3"/>
  <c r="AC62" i="3"/>
  <c r="AD62" i="3"/>
  <c r="AF62" i="3"/>
  <c r="AG62" i="3" s="1"/>
  <c r="AH62" i="3" s="1"/>
  <c r="AA63" i="5" s="1"/>
  <c r="AI62" i="3"/>
  <c r="AJ62" i="3"/>
  <c r="E63" i="3"/>
  <c r="T64" i="5" s="1"/>
  <c r="F63" i="3"/>
  <c r="G63" i="3"/>
  <c r="J63" i="3"/>
  <c r="K63" i="3" s="1"/>
  <c r="L63" i="3"/>
  <c r="P63" i="3"/>
  <c r="Q63" i="3" s="1"/>
  <c r="U63" i="3"/>
  <c r="W63" i="3" s="1"/>
  <c r="X63" i="3"/>
  <c r="AC63" i="3"/>
  <c r="AD63" i="3"/>
  <c r="AF63" i="3"/>
  <c r="AG63" i="3" s="1"/>
  <c r="AH63" i="3" s="1"/>
  <c r="AA64" i="5" s="1"/>
  <c r="AI63" i="3"/>
  <c r="AJ63" i="3"/>
  <c r="E64" i="3"/>
  <c r="T65" i="5" s="1"/>
  <c r="F64" i="3"/>
  <c r="G64" i="3"/>
  <c r="J64" i="3"/>
  <c r="K64" i="3" s="1"/>
  <c r="L64" i="3"/>
  <c r="P64" i="3"/>
  <c r="Q64" i="3" s="1"/>
  <c r="U64" i="3"/>
  <c r="W64" i="3" s="1"/>
  <c r="X64" i="3"/>
  <c r="AC64" i="3"/>
  <c r="AD64" i="3"/>
  <c r="AF64" i="3"/>
  <c r="AG64" i="3" s="1"/>
  <c r="AH64" i="3" s="1"/>
  <c r="AA65" i="5" s="1"/>
  <c r="AI64" i="3"/>
  <c r="AJ64" i="3"/>
  <c r="F65" i="3"/>
  <c r="G65" i="3"/>
  <c r="J65" i="3"/>
  <c r="K65" i="3" s="1"/>
  <c r="L65" i="3"/>
  <c r="P65" i="3"/>
  <c r="Q65" i="3" s="1"/>
  <c r="U65" i="3"/>
  <c r="W65" i="3" s="1"/>
  <c r="X65" i="3"/>
  <c r="AC65" i="3"/>
  <c r="AD65" i="3"/>
  <c r="AF65" i="3"/>
  <c r="AG65" i="3" s="1"/>
  <c r="AH65" i="3" s="1"/>
  <c r="AA66" i="5" s="1"/>
  <c r="AI65" i="3"/>
  <c r="AJ65" i="3"/>
  <c r="E66" i="3"/>
  <c r="T67" i="5" s="1"/>
  <c r="F66" i="3"/>
  <c r="G66" i="3"/>
  <c r="J66" i="3"/>
  <c r="K66" i="3" s="1"/>
  <c r="L66" i="3"/>
  <c r="P66" i="3"/>
  <c r="R66" i="3" s="1"/>
  <c r="S66" i="3" s="1"/>
  <c r="U66" i="3"/>
  <c r="W66" i="3" s="1"/>
  <c r="X66" i="3"/>
  <c r="AC66" i="3"/>
  <c r="AD66" i="3"/>
  <c r="AF66" i="3"/>
  <c r="AG66" i="3" s="1"/>
  <c r="AH66" i="3" s="1"/>
  <c r="AI66" i="3"/>
  <c r="AJ66" i="3"/>
  <c r="F67" i="3"/>
  <c r="G67" i="3"/>
  <c r="J67" i="3"/>
  <c r="K67" i="3" s="1"/>
  <c r="L67" i="3"/>
  <c r="P67" i="3"/>
  <c r="R67" i="3" s="1"/>
  <c r="S67" i="3" s="1"/>
  <c r="U67" i="3"/>
  <c r="W67" i="3" s="1"/>
  <c r="X67" i="3"/>
  <c r="AC67" i="3"/>
  <c r="AD67" i="3"/>
  <c r="AF67" i="3"/>
  <c r="AG67" i="3" s="1"/>
  <c r="AH67" i="3" s="1"/>
  <c r="AA68" i="5" s="1"/>
  <c r="AI67" i="3"/>
  <c r="AJ67" i="3"/>
  <c r="F68" i="3"/>
  <c r="G68" i="3"/>
  <c r="J68" i="3"/>
  <c r="K68" i="3" s="1"/>
  <c r="L68" i="3"/>
  <c r="P68" i="3"/>
  <c r="Q68" i="3" s="1"/>
  <c r="U68" i="3"/>
  <c r="W68" i="3" s="1"/>
  <c r="X68" i="3"/>
  <c r="AC68" i="3"/>
  <c r="AD68" i="3"/>
  <c r="AF68" i="3"/>
  <c r="AG68" i="3" s="1"/>
  <c r="AH68" i="3" s="1"/>
  <c r="AI68" i="3"/>
  <c r="AJ68" i="3"/>
  <c r="F69" i="3"/>
  <c r="G69" i="3"/>
  <c r="J69" i="3"/>
  <c r="K69" i="3" s="1"/>
  <c r="L69" i="3"/>
  <c r="P69" i="3"/>
  <c r="Q69" i="3" s="1"/>
  <c r="U69" i="3"/>
  <c r="W69" i="3" s="1"/>
  <c r="X69" i="3"/>
  <c r="AC69" i="3"/>
  <c r="AD69" i="3"/>
  <c r="AF69" i="3"/>
  <c r="AG69" i="3" s="1"/>
  <c r="AH69" i="3" s="1"/>
  <c r="AA70" i="5" s="1"/>
  <c r="AI69" i="3"/>
  <c r="AJ69" i="3"/>
  <c r="E70" i="3"/>
  <c r="T71" i="5" s="1"/>
  <c r="F70" i="3"/>
  <c r="G70" i="3"/>
  <c r="J70" i="3"/>
  <c r="K70" i="3" s="1"/>
  <c r="L70" i="3"/>
  <c r="P70" i="3"/>
  <c r="Q70" i="3" s="1"/>
  <c r="U70" i="3"/>
  <c r="W70" i="3" s="1"/>
  <c r="X70" i="3"/>
  <c r="AC70" i="3"/>
  <c r="AD70" i="3"/>
  <c r="AF70" i="3"/>
  <c r="AG70" i="3" s="1"/>
  <c r="AH70" i="3" s="1"/>
  <c r="AA71" i="5" s="1"/>
  <c r="AI70" i="3"/>
  <c r="AJ70" i="3"/>
  <c r="E71" i="3"/>
  <c r="F71" i="3"/>
  <c r="G71" i="3"/>
  <c r="J71" i="3"/>
  <c r="K71" i="3" s="1"/>
  <c r="L71" i="3"/>
  <c r="P71" i="3"/>
  <c r="Q71" i="3" s="1"/>
  <c r="U71" i="3"/>
  <c r="W71" i="3" s="1"/>
  <c r="X71" i="3"/>
  <c r="AC71" i="3"/>
  <c r="AD71" i="3"/>
  <c r="AF71" i="3"/>
  <c r="AG71" i="3" s="1"/>
  <c r="AH71" i="3" s="1"/>
  <c r="AA72" i="5" s="1"/>
  <c r="AI71" i="3"/>
  <c r="AJ71" i="3"/>
  <c r="F72" i="3"/>
  <c r="G72" i="3"/>
  <c r="J72" i="3"/>
  <c r="K72" i="3" s="1"/>
  <c r="L72" i="3"/>
  <c r="P72" i="3"/>
  <c r="R72" i="3" s="1"/>
  <c r="S72" i="3" s="1"/>
  <c r="U72" i="3"/>
  <c r="W72" i="3" s="1"/>
  <c r="X72" i="3"/>
  <c r="AC72" i="3"/>
  <c r="AD72" i="3"/>
  <c r="AF72" i="3"/>
  <c r="AG72" i="3" s="1"/>
  <c r="AH72" i="3" s="1"/>
  <c r="AA73" i="5" s="1"/>
  <c r="AI72" i="3"/>
  <c r="AJ72" i="3"/>
  <c r="E73" i="3"/>
  <c r="T74" i="5" s="1"/>
  <c r="F73" i="3"/>
  <c r="G73" i="3"/>
  <c r="J73" i="3"/>
  <c r="K73" i="3" s="1"/>
  <c r="L73" i="3"/>
  <c r="P73" i="3"/>
  <c r="Q73" i="3" s="1"/>
  <c r="U73" i="3"/>
  <c r="W73" i="3" s="1"/>
  <c r="X73" i="3"/>
  <c r="AC73" i="3"/>
  <c r="AD73" i="3"/>
  <c r="AF73" i="3"/>
  <c r="AG73" i="3" s="1"/>
  <c r="AH73" i="3" s="1"/>
  <c r="AA74" i="5" s="1"/>
  <c r="AI73" i="3"/>
  <c r="AJ73" i="3"/>
  <c r="F74" i="3"/>
  <c r="G74" i="3"/>
  <c r="J74" i="3"/>
  <c r="K74" i="3" s="1"/>
  <c r="L74" i="3"/>
  <c r="P74" i="3"/>
  <c r="Q74" i="3" s="1"/>
  <c r="U74" i="3"/>
  <c r="W74" i="3" s="1"/>
  <c r="X74" i="3"/>
  <c r="AC74" i="3"/>
  <c r="AD74" i="3"/>
  <c r="AF74" i="3"/>
  <c r="AG74" i="3" s="1"/>
  <c r="AH74" i="3" s="1"/>
  <c r="AA75" i="5" s="1"/>
  <c r="AI74" i="3"/>
  <c r="AJ74" i="3"/>
  <c r="F75" i="3"/>
  <c r="G75" i="3"/>
  <c r="J75" i="3"/>
  <c r="K75" i="3" s="1"/>
  <c r="L75" i="3"/>
  <c r="P75" i="3"/>
  <c r="Q75" i="3" s="1"/>
  <c r="U75" i="3"/>
  <c r="W75" i="3" s="1"/>
  <c r="X75" i="3"/>
  <c r="AC75" i="3"/>
  <c r="AD75" i="3"/>
  <c r="AF75" i="3"/>
  <c r="AG75" i="3" s="1"/>
  <c r="AH75" i="3" s="1"/>
  <c r="AA76" i="5" s="1"/>
  <c r="AI75" i="3"/>
  <c r="AJ75" i="3"/>
  <c r="F76" i="3"/>
  <c r="G76" i="3"/>
  <c r="J76" i="3"/>
  <c r="K76" i="3" s="1"/>
  <c r="L76" i="3"/>
  <c r="P76" i="3"/>
  <c r="Q76" i="3" s="1"/>
  <c r="U76" i="3"/>
  <c r="W76" i="3" s="1"/>
  <c r="X76" i="3"/>
  <c r="AC76" i="3"/>
  <c r="AD76" i="3"/>
  <c r="AF76" i="3"/>
  <c r="AG76" i="3" s="1"/>
  <c r="AH76" i="3" s="1"/>
  <c r="AI76" i="3"/>
  <c r="AJ76" i="3"/>
  <c r="F77" i="3"/>
  <c r="G77" i="3"/>
  <c r="J77" i="3"/>
  <c r="K77" i="3" s="1"/>
  <c r="L77" i="3"/>
  <c r="P77" i="3"/>
  <c r="R77" i="3" s="1"/>
  <c r="S77" i="3" s="1"/>
  <c r="U77" i="3"/>
  <c r="W77" i="3" s="1"/>
  <c r="X77" i="3"/>
  <c r="AC77" i="3"/>
  <c r="AD77" i="3"/>
  <c r="AF77" i="3"/>
  <c r="AG77" i="3" s="1"/>
  <c r="AH77" i="3" s="1"/>
  <c r="AA78" i="5" s="1"/>
  <c r="AI77" i="3"/>
  <c r="AJ77" i="3"/>
  <c r="F78" i="3"/>
  <c r="G78" i="3"/>
  <c r="J78" i="3"/>
  <c r="K78" i="3" s="1"/>
  <c r="L78" i="3"/>
  <c r="P78" i="3"/>
  <c r="Q78" i="3" s="1"/>
  <c r="U78" i="3"/>
  <c r="W78" i="3" s="1"/>
  <c r="X78" i="3"/>
  <c r="AC78" i="3"/>
  <c r="AD78" i="3"/>
  <c r="AF78" i="3"/>
  <c r="AG78" i="3" s="1"/>
  <c r="AH78" i="3" s="1"/>
  <c r="AI78" i="3"/>
  <c r="AJ78" i="3"/>
  <c r="F79" i="3"/>
  <c r="G79" i="3"/>
  <c r="J79" i="3"/>
  <c r="K79" i="3" s="1"/>
  <c r="L79" i="3"/>
  <c r="P79" i="3"/>
  <c r="U79" i="3"/>
  <c r="W79" i="3" s="1"/>
  <c r="X79" i="3"/>
  <c r="AC79" i="3"/>
  <c r="AD79" i="3"/>
  <c r="AF79" i="3"/>
  <c r="AG79" i="3" s="1"/>
  <c r="AH79" i="3" s="1"/>
  <c r="AI79" i="3"/>
  <c r="AJ79" i="3"/>
  <c r="E80" i="3"/>
  <c r="T81" i="5" s="1"/>
  <c r="F80" i="3"/>
  <c r="G80" i="3"/>
  <c r="J80" i="3"/>
  <c r="K80" i="3" s="1"/>
  <c r="L80" i="3"/>
  <c r="P80" i="3"/>
  <c r="U80" i="3"/>
  <c r="W80" i="3" s="1"/>
  <c r="X80" i="3"/>
  <c r="AC80" i="3"/>
  <c r="AD80" i="3"/>
  <c r="AF80" i="3"/>
  <c r="AG80" i="3" s="1"/>
  <c r="AH80" i="3" s="1"/>
  <c r="AA81" i="5" s="1"/>
  <c r="AI80" i="3"/>
  <c r="AJ80" i="3"/>
  <c r="F81" i="3"/>
  <c r="G81" i="3"/>
  <c r="J81" i="3"/>
  <c r="K81" i="3" s="1"/>
  <c r="L81" i="3"/>
  <c r="P81" i="3"/>
  <c r="Q81" i="3" s="1"/>
  <c r="U81" i="3"/>
  <c r="W81" i="3" s="1"/>
  <c r="X81" i="3"/>
  <c r="AC81" i="3"/>
  <c r="AD81" i="3"/>
  <c r="AF81" i="3"/>
  <c r="AG81" i="3" s="1"/>
  <c r="AH81" i="3" s="1"/>
  <c r="AA82" i="5" s="1"/>
  <c r="AI81" i="3"/>
  <c r="AJ81" i="3"/>
  <c r="F82" i="3"/>
  <c r="G82" i="3"/>
  <c r="J82" i="3"/>
  <c r="K82" i="3" s="1"/>
  <c r="L82" i="3"/>
  <c r="P82" i="3"/>
  <c r="Q82" i="3" s="1"/>
  <c r="U82" i="3"/>
  <c r="W82" i="3" s="1"/>
  <c r="X82" i="3"/>
  <c r="AC82" i="3"/>
  <c r="AD82" i="3"/>
  <c r="AF82" i="3"/>
  <c r="AG82" i="3" s="1"/>
  <c r="AH82" i="3" s="1"/>
  <c r="AA83" i="5" s="1"/>
  <c r="AI82" i="3"/>
  <c r="AJ82" i="3"/>
  <c r="F83" i="3"/>
  <c r="G83" i="3"/>
  <c r="J83" i="3"/>
  <c r="K83" i="3" s="1"/>
  <c r="L83" i="3"/>
  <c r="P83" i="3"/>
  <c r="Q83" i="3" s="1"/>
  <c r="U83" i="3"/>
  <c r="W83" i="3" s="1"/>
  <c r="X83" i="3"/>
  <c r="AC83" i="3"/>
  <c r="AD83" i="3"/>
  <c r="AF83" i="3"/>
  <c r="AG83" i="3" s="1"/>
  <c r="AH83" i="3" s="1"/>
  <c r="AA84" i="5" s="1"/>
  <c r="AI83" i="3"/>
  <c r="AJ83" i="3"/>
  <c r="F84" i="3"/>
  <c r="G84" i="3"/>
  <c r="J84" i="3"/>
  <c r="K84" i="3" s="1"/>
  <c r="L84" i="3"/>
  <c r="P84" i="3"/>
  <c r="Q84" i="3" s="1"/>
  <c r="U84" i="3"/>
  <c r="W84" i="3" s="1"/>
  <c r="X84" i="3"/>
  <c r="AC84" i="3"/>
  <c r="AD84" i="3"/>
  <c r="AF84" i="3"/>
  <c r="AG84" i="3" s="1"/>
  <c r="AH84" i="3" s="1"/>
  <c r="AI84" i="3"/>
  <c r="AJ84" i="3"/>
  <c r="F85" i="3"/>
  <c r="G85" i="3"/>
  <c r="J85" i="3"/>
  <c r="K85" i="3" s="1"/>
  <c r="L85" i="3"/>
  <c r="P85" i="3"/>
  <c r="R85" i="3" s="1"/>
  <c r="S85" i="3" s="1"/>
  <c r="U85" i="3"/>
  <c r="W85" i="3" s="1"/>
  <c r="X85" i="3"/>
  <c r="AC85" i="3"/>
  <c r="AD85" i="3"/>
  <c r="AF85" i="3"/>
  <c r="AG85" i="3" s="1"/>
  <c r="AH85" i="3" s="1"/>
  <c r="AA86" i="5" s="1"/>
  <c r="AI85" i="3"/>
  <c r="AJ85" i="3"/>
  <c r="E86" i="3"/>
  <c r="T87" i="5" s="1"/>
  <c r="F86" i="3"/>
  <c r="G86" i="3"/>
  <c r="J86" i="3"/>
  <c r="K86" i="3" s="1"/>
  <c r="L86" i="3"/>
  <c r="P86" i="3"/>
  <c r="Q86" i="3" s="1"/>
  <c r="U86" i="3"/>
  <c r="W86" i="3" s="1"/>
  <c r="X86" i="3"/>
  <c r="AC86" i="3"/>
  <c r="AD86" i="3"/>
  <c r="AF86" i="3"/>
  <c r="AG86" i="3" s="1"/>
  <c r="AH86" i="3" s="1"/>
  <c r="AA87" i="5" s="1"/>
  <c r="AI86" i="3"/>
  <c r="AJ86" i="3"/>
  <c r="E87" i="3"/>
  <c r="T88" i="5" s="1"/>
  <c r="F87" i="3"/>
  <c r="G87" i="3"/>
  <c r="J87" i="3"/>
  <c r="K87" i="3" s="1"/>
  <c r="L87" i="3"/>
  <c r="P87" i="3"/>
  <c r="U87" i="3"/>
  <c r="W87" i="3" s="1"/>
  <c r="X87" i="3"/>
  <c r="AC87" i="3"/>
  <c r="AD87" i="3"/>
  <c r="AF87" i="3"/>
  <c r="AG87" i="3" s="1"/>
  <c r="AH87" i="3" s="1"/>
  <c r="AA88" i="5" s="1"/>
  <c r="AI87" i="3"/>
  <c r="AJ87" i="3"/>
  <c r="F88" i="3"/>
  <c r="G88" i="3"/>
  <c r="J88" i="3"/>
  <c r="K88" i="3" s="1"/>
  <c r="L88" i="3"/>
  <c r="P88" i="3"/>
  <c r="R88" i="3" s="1"/>
  <c r="S88" i="3" s="1"/>
  <c r="U88" i="3"/>
  <c r="W88" i="3" s="1"/>
  <c r="X88" i="3"/>
  <c r="AC88" i="3"/>
  <c r="AD88" i="3"/>
  <c r="AF88" i="3"/>
  <c r="AG88" i="3" s="1"/>
  <c r="AH88" i="3" s="1"/>
  <c r="AI88" i="3"/>
  <c r="AJ88" i="3"/>
  <c r="E89" i="3"/>
  <c r="T90" i="5" s="1"/>
  <c r="F89" i="3"/>
  <c r="G89" i="3"/>
  <c r="J89" i="3"/>
  <c r="K89" i="3" s="1"/>
  <c r="L89" i="3"/>
  <c r="P89" i="3"/>
  <c r="R89" i="3" s="1"/>
  <c r="S89" i="3" s="1"/>
  <c r="U89" i="3"/>
  <c r="W89" i="3" s="1"/>
  <c r="X89" i="3"/>
  <c r="AC89" i="3"/>
  <c r="AD89" i="3"/>
  <c r="AF89" i="3"/>
  <c r="AG89" i="3" s="1"/>
  <c r="AH89" i="3" s="1"/>
  <c r="AA90" i="5" s="1"/>
  <c r="AI89" i="3"/>
  <c r="AJ89" i="3"/>
  <c r="E90" i="3"/>
  <c r="T91" i="5" s="1"/>
  <c r="F90" i="3"/>
  <c r="G90" i="3"/>
  <c r="J90" i="3"/>
  <c r="K90" i="3" s="1"/>
  <c r="L90" i="3"/>
  <c r="P90" i="3"/>
  <c r="R90" i="3" s="1"/>
  <c r="S90" i="3" s="1"/>
  <c r="U90" i="3"/>
  <c r="W90" i="3" s="1"/>
  <c r="X90" i="3"/>
  <c r="AC90" i="3"/>
  <c r="AD90" i="3"/>
  <c r="AF90" i="3"/>
  <c r="AG90" i="3" s="1"/>
  <c r="AH90" i="3" s="1"/>
  <c r="AA91" i="5" s="1"/>
  <c r="AI90" i="3"/>
  <c r="AJ90" i="3"/>
  <c r="E91" i="3"/>
  <c r="T92" i="5" s="1"/>
  <c r="F91" i="3"/>
  <c r="G91" i="3"/>
  <c r="J91" i="3"/>
  <c r="K91" i="3" s="1"/>
  <c r="L91" i="3"/>
  <c r="P91" i="3"/>
  <c r="Q91" i="3" s="1"/>
  <c r="U91" i="3"/>
  <c r="W91" i="3" s="1"/>
  <c r="X91" i="3"/>
  <c r="AC91" i="3"/>
  <c r="AD91" i="3"/>
  <c r="AF91" i="3"/>
  <c r="AG91" i="3" s="1"/>
  <c r="AH91" i="3" s="1"/>
  <c r="AI91" i="3"/>
  <c r="AJ91" i="3"/>
  <c r="F92" i="3"/>
  <c r="G92" i="3"/>
  <c r="J92" i="3"/>
  <c r="K92" i="3" s="1"/>
  <c r="L92" i="3"/>
  <c r="P92" i="3"/>
  <c r="R92" i="3" s="1"/>
  <c r="S92" i="3" s="1"/>
  <c r="U92" i="3"/>
  <c r="W92" i="3" s="1"/>
  <c r="X92" i="3"/>
  <c r="AC92" i="3"/>
  <c r="AD92" i="3"/>
  <c r="AF92" i="3"/>
  <c r="AG92" i="3" s="1"/>
  <c r="AH92" i="3" s="1"/>
  <c r="AA93" i="5" s="1"/>
  <c r="AI92" i="3"/>
  <c r="AJ92" i="3"/>
  <c r="F93" i="3"/>
  <c r="G93" i="3"/>
  <c r="J93" i="3"/>
  <c r="K93" i="3" s="1"/>
  <c r="L93" i="3"/>
  <c r="P93" i="3"/>
  <c r="Q93" i="3" s="1"/>
  <c r="U93" i="3"/>
  <c r="W93" i="3" s="1"/>
  <c r="X93" i="3"/>
  <c r="AC93" i="3"/>
  <c r="AD93" i="3"/>
  <c r="AF93" i="3"/>
  <c r="AG93" i="3" s="1"/>
  <c r="AH93" i="3" s="1"/>
  <c r="AI93" i="3"/>
  <c r="AJ93" i="3"/>
  <c r="E94" i="3"/>
  <c r="T95" i="5" s="1"/>
  <c r="F94" i="3"/>
  <c r="G94" i="3"/>
  <c r="J94" i="3"/>
  <c r="K94" i="3" s="1"/>
  <c r="L94" i="3"/>
  <c r="P94" i="3"/>
  <c r="Q94" i="3" s="1"/>
  <c r="U94" i="3"/>
  <c r="W94" i="3" s="1"/>
  <c r="X94" i="3"/>
  <c r="AC94" i="3"/>
  <c r="AD94" i="3"/>
  <c r="AF94" i="3"/>
  <c r="AG94" i="3" s="1"/>
  <c r="AH94" i="3" s="1"/>
  <c r="AA95" i="5" s="1"/>
  <c r="AI94" i="3"/>
  <c r="AJ94" i="3"/>
  <c r="F95" i="3"/>
  <c r="G95" i="3"/>
  <c r="J95" i="3"/>
  <c r="K95" i="3" s="1"/>
  <c r="L95" i="3"/>
  <c r="P95" i="3"/>
  <c r="Q95" i="3" s="1"/>
  <c r="U95" i="3"/>
  <c r="W95" i="3" s="1"/>
  <c r="X95" i="3"/>
  <c r="AC95" i="3"/>
  <c r="AD95" i="3"/>
  <c r="AF95" i="3"/>
  <c r="AG95" i="3" s="1"/>
  <c r="AH95" i="3" s="1"/>
  <c r="AA96" i="5" s="1"/>
  <c r="AI95" i="3"/>
  <c r="AJ95" i="3"/>
  <c r="F96" i="3"/>
  <c r="G96" i="3"/>
  <c r="J96" i="3"/>
  <c r="K96" i="3" s="1"/>
  <c r="L96" i="3"/>
  <c r="P96" i="3"/>
  <c r="Q96" i="3" s="1"/>
  <c r="U96" i="3"/>
  <c r="W96" i="3" s="1"/>
  <c r="X96" i="3"/>
  <c r="AC96" i="3"/>
  <c r="AD96" i="3"/>
  <c r="AF96" i="3"/>
  <c r="AG96" i="3" s="1"/>
  <c r="AH96" i="3" s="1"/>
  <c r="AA97" i="5" s="1"/>
  <c r="AI96" i="3"/>
  <c r="AJ96" i="3"/>
  <c r="F97" i="3"/>
  <c r="G97" i="3"/>
  <c r="J97" i="3"/>
  <c r="K97" i="3" s="1"/>
  <c r="L97" i="3"/>
  <c r="P97" i="3"/>
  <c r="R97" i="3" s="1"/>
  <c r="S97" i="3" s="1"/>
  <c r="U97" i="3"/>
  <c r="W97" i="3" s="1"/>
  <c r="X97" i="3"/>
  <c r="AC97" i="3"/>
  <c r="AD97" i="3"/>
  <c r="AF97" i="3"/>
  <c r="AG97" i="3" s="1"/>
  <c r="AH97" i="3" s="1"/>
  <c r="AA98" i="5" s="1"/>
  <c r="AI97" i="3"/>
  <c r="AJ97" i="3"/>
  <c r="E98" i="3"/>
  <c r="T99" i="5" s="1"/>
  <c r="F98" i="3"/>
  <c r="G98" i="3"/>
  <c r="J98" i="3"/>
  <c r="K98" i="3" s="1"/>
  <c r="L98" i="3"/>
  <c r="P98" i="3"/>
  <c r="Q98" i="3" s="1"/>
  <c r="U98" i="3"/>
  <c r="W98" i="3" s="1"/>
  <c r="X98" i="3"/>
  <c r="AC98" i="3"/>
  <c r="AD98" i="3"/>
  <c r="AF98" i="3"/>
  <c r="AG98" i="3" s="1"/>
  <c r="AH98" i="3" s="1"/>
  <c r="AA99" i="5" s="1"/>
  <c r="AI98" i="3"/>
  <c r="AJ98" i="3"/>
  <c r="F99" i="3"/>
  <c r="G99" i="3"/>
  <c r="J99" i="3"/>
  <c r="K99" i="3" s="1"/>
  <c r="L99" i="3"/>
  <c r="P99" i="3"/>
  <c r="Q99" i="3" s="1"/>
  <c r="U99" i="3"/>
  <c r="W99" i="3" s="1"/>
  <c r="X99" i="3"/>
  <c r="AC99" i="3"/>
  <c r="AD99" i="3"/>
  <c r="AF99" i="3"/>
  <c r="AG99" i="3" s="1"/>
  <c r="AH99" i="3" s="1"/>
  <c r="AI99" i="3"/>
  <c r="AJ99" i="3"/>
  <c r="F100" i="3"/>
  <c r="G100" i="3"/>
  <c r="J100" i="3"/>
  <c r="K100" i="3" s="1"/>
  <c r="L100" i="3"/>
  <c r="P100" i="3"/>
  <c r="R100" i="3" s="1"/>
  <c r="S100" i="3" s="1"/>
  <c r="U100" i="3"/>
  <c r="W100" i="3" s="1"/>
  <c r="X100" i="3"/>
  <c r="AC100" i="3"/>
  <c r="AD100" i="3"/>
  <c r="AF100" i="3"/>
  <c r="AG100" i="3" s="1"/>
  <c r="AH100" i="3" s="1"/>
  <c r="AA101" i="5" s="1"/>
  <c r="AI100" i="3"/>
  <c r="AJ100" i="3"/>
  <c r="E101" i="3"/>
  <c r="F101" i="3"/>
  <c r="G101" i="3"/>
  <c r="J101" i="3"/>
  <c r="K101" i="3" s="1"/>
  <c r="L101" i="3"/>
  <c r="P101" i="3"/>
  <c r="U101" i="3"/>
  <c r="W101" i="3" s="1"/>
  <c r="X101" i="3"/>
  <c r="AC101" i="3"/>
  <c r="AD101" i="3"/>
  <c r="AF101" i="3"/>
  <c r="AG101" i="3" s="1"/>
  <c r="AH101" i="3" s="1"/>
  <c r="AA102" i="5" s="1"/>
  <c r="AI101" i="3"/>
  <c r="AJ101" i="3"/>
  <c r="E102" i="3"/>
  <c r="T103" i="5" s="1"/>
  <c r="F102" i="3"/>
  <c r="G102" i="3"/>
  <c r="J102" i="3"/>
  <c r="K102" i="3" s="1"/>
  <c r="L102" i="3"/>
  <c r="P102" i="3"/>
  <c r="Q102" i="3" s="1"/>
  <c r="U102" i="3"/>
  <c r="W102" i="3" s="1"/>
  <c r="X102" i="3"/>
  <c r="AC102" i="3"/>
  <c r="AD102" i="3"/>
  <c r="AF102" i="3"/>
  <c r="AG102" i="3" s="1"/>
  <c r="AH102" i="3" s="1"/>
  <c r="AA103" i="5" s="1"/>
  <c r="AI102" i="3"/>
  <c r="AJ102" i="3"/>
  <c r="F103" i="3"/>
  <c r="G103" i="3"/>
  <c r="J103" i="3"/>
  <c r="K103" i="3" s="1"/>
  <c r="L103" i="3"/>
  <c r="P103" i="3"/>
  <c r="Q103" i="3" s="1"/>
  <c r="U103" i="3"/>
  <c r="W103" i="3" s="1"/>
  <c r="X103" i="3"/>
  <c r="AC103" i="3"/>
  <c r="AD103" i="3"/>
  <c r="AF103" i="3"/>
  <c r="AG103" i="3" s="1"/>
  <c r="AH103" i="3" s="1"/>
  <c r="AA104" i="5" s="1"/>
  <c r="AI103" i="3"/>
  <c r="AJ103" i="3"/>
  <c r="F104" i="3"/>
  <c r="G104" i="3"/>
  <c r="J104" i="3"/>
  <c r="K104" i="3" s="1"/>
  <c r="L104" i="3"/>
  <c r="P104" i="3"/>
  <c r="R104" i="3" s="1"/>
  <c r="S104" i="3" s="1"/>
  <c r="U104" i="3"/>
  <c r="W104" i="3" s="1"/>
  <c r="X104" i="3"/>
  <c r="AC104" i="3"/>
  <c r="AD104" i="3"/>
  <c r="AF104" i="3"/>
  <c r="AG104" i="3" s="1"/>
  <c r="AH104" i="3" s="1"/>
  <c r="AA105" i="5" s="1"/>
  <c r="AI104" i="3"/>
  <c r="AJ104" i="3"/>
  <c r="F105" i="3"/>
  <c r="G105" i="3"/>
  <c r="J105" i="3"/>
  <c r="K105" i="3" s="1"/>
  <c r="L105" i="3"/>
  <c r="P105" i="3"/>
  <c r="R105" i="3" s="1"/>
  <c r="S105" i="3" s="1"/>
  <c r="U105" i="3"/>
  <c r="W105" i="3" s="1"/>
  <c r="X105" i="3"/>
  <c r="AC105" i="3"/>
  <c r="AD105" i="3"/>
  <c r="AF105" i="3"/>
  <c r="AG105" i="3" s="1"/>
  <c r="AH105" i="3" s="1"/>
  <c r="AA106" i="5" s="1"/>
  <c r="AI105" i="3"/>
  <c r="AJ105" i="3"/>
  <c r="F106" i="3"/>
  <c r="G106" i="3"/>
  <c r="J106" i="3"/>
  <c r="K106" i="3" s="1"/>
  <c r="L106" i="3"/>
  <c r="P106" i="3"/>
  <c r="R106" i="3" s="1"/>
  <c r="S106" i="3" s="1"/>
  <c r="U106" i="3"/>
  <c r="W106" i="3" s="1"/>
  <c r="X106" i="3"/>
  <c r="AC106" i="3"/>
  <c r="AD106" i="3"/>
  <c r="AF106" i="3"/>
  <c r="AG106" i="3" s="1"/>
  <c r="AH106" i="3" s="1"/>
  <c r="AA107" i="5" s="1"/>
  <c r="AI106" i="3"/>
  <c r="AJ106" i="3"/>
  <c r="F107" i="3"/>
  <c r="G107" i="3"/>
  <c r="J107" i="3"/>
  <c r="K107" i="3" s="1"/>
  <c r="L107" i="3"/>
  <c r="P107" i="3"/>
  <c r="R107" i="3" s="1"/>
  <c r="S107" i="3" s="1"/>
  <c r="U107" i="3"/>
  <c r="W107" i="3" s="1"/>
  <c r="X107" i="3"/>
  <c r="AC107" i="3"/>
  <c r="AD107" i="3"/>
  <c r="AF107" i="3"/>
  <c r="AG107" i="3" s="1"/>
  <c r="AH107" i="3" s="1"/>
  <c r="AA108" i="5" s="1"/>
  <c r="AI107" i="3"/>
  <c r="AJ107" i="3"/>
  <c r="F108" i="3"/>
  <c r="G108" i="3"/>
  <c r="J108" i="3"/>
  <c r="K108" i="3" s="1"/>
  <c r="L108" i="3"/>
  <c r="P108" i="3"/>
  <c r="R108" i="3" s="1"/>
  <c r="S108" i="3" s="1"/>
  <c r="U108" i="3"/>
  <c r="W108" i="3" s="1"/>
  <c r="X108" i="3"/>
  <c r="AC108" i="3"/>
  <c r="AD108" i="3"/>
  <c r="AF108" i="3"/>
  <c r="AG108" i="3" s="1"/>
  <c r="AH108" i="3" s="1"/>
  <c r="AA109" i="5" s="1"/>
  <c r="AI108" i="3"/>
  <c r="AJ108" i="3"/>
  <c r="E109" i="3"/>
  <c r="T110" i="5" s="1"/>
  <c r="F109" i="3"/>
  <c r="G109" i="3"/>
  <c r="J109" i="3"/>
  <c r="K109" i="3" s="1"/>
  <c r="L109" i="3"/>
  <c r="P109" i="3"/>
  <c r="U109" i="3"/>
  <c r="W109" i="3" s="1"/>
  <c r="X109" i="3"/>
  <c r="AC109" i="3"/>
  <c r="AD109" i="3"/>
  <c r="AF109" i="3"/>
  <c r="AG109" i="3" s="1"/>
  <c r="AH109" i="3" s="1"/>
  <c r="AI109" i="3"/>
  <c r="AJ109" i="3"/>
  <c r="F110" i="3"/>
  <c r="G110" i="3"/>
  <c r="J110" i="3"/>
  <c r="K110" i="3" s="1"/>
  <c r="L110" i="3"/>
  <c r="P110" i="3"/>
  <c r="R110" i="3" s="1"/>
  <c r="S110" i="3" s="1"/>
  <c r="U110" i="3"/>
  <c r="W110" i="3" s="1"/>
  <c r="X110" i="3"/>
  <c r="AC110" i="3"/>
  <c r="AD110" i="3"/>
  <c r="AF110" i="3"/>
  <c r="AG110" i="3" s="1"/>
  <c r="AH110" i="3" s="1"/>
  <c r="AA111" i="5" s="1"/>
  <c r="AI110" i="3"/>
  <c r="AJ110" i="3"/>
  <c r="F111" i="3"/>
  <c r="G111" i="3"/>
  <c r="J111" i="3"/>
  <c r="K111" i="3" s="1"/>
  <c r="L111" i="3"/>
  <c r="P111" i="3"/>
  <c r="Q111" i="3" s="1"/>
  <c r="U111" i="3"/>
  <c r="W111" i="3" s="1"/>
  <c r="X111" i="3"/>
  <c r="AC111" i="3"/>
  <c r="AD111" i="3"/>
  <c r="AF111" i="3"/>
  <c r="AG111" i="3" s="1"/>
  <c r="AH111" i="3" s="1"/>
  <c r="AI111" i="3"/>
  <c r="AJ111" i="3"/>
  <c r="F112" i="3"/>
  <c r="G112" i="3"/>
  <c r="J112" i="3"/>
  <c r="K112" i="3" s="1"/>
  <c r="L112" i="3"/>
  <c r="P112" i="3"/>
  <c r="Q112" i="3" s="1"/>
  <c r="U112" i="3"/>
  <c r="W112" i="3" s="1"/>
  <c r="X112" i="3"/>
  <c r="AC112" i="3"/>
  <c r="AD112" i="3"/>
  <c r="AF112" i="3"/>
  <c r="AG112" i="3" s="1"/>
  <c r="AH112" i="3" s="1"/>
  <c r="AI112" i="3"/>
  <c r="AJ112" i="3"/>
  <c r="F113" i="3"/>
  <c r="G113" i="3"/>
  <c r="J113" i="3"/>
  <c r="K113" i="3" s="1"/>
  <c r="L113" i="3"/>
  <c r="P113" i="3"/>
  <c r="R113" i="3" s="1"/>
  <c r="S113" i="3" s="1"/>
  <c r="U113" i="3"/>
  <c r="W113" i="3" s="1"/>
  <c r="X113" i="3"/>
  <c r="AC113" i="3"/>
  <c r="AD113" i="3"/>
  <c r="AF113" i="3"/>
  <c r="AG113" i="3" s="1"/>
  <c r="AH113" i="3" s="1"/>
  <c r="AA114" i="5" s="1"/>
  <c r="AI113" i="3"/>
  <c r="AJ113" i="3"/>
  <c r="F114" i="3"/>
  <c r="G114" i="3"/>
  <c r="J114" i="3"/>
  <c r="K114" i="3" s="1"/>
  <c r="L114" i="3"/>
  <c r="P114" i="3"/>
  <c r="Q114" i="3" s="1"/>
  <c r="U114" i="3"/>
  <c r="W114" i="3" s="1"/>
  <c r="X114" i="3"/>
  <c r="AC114" i="3"/>
  <c r="AD114" i="3"/>
  <c r="AF114" i="3"/>
  <c r="AG114" i="3" s="1"/>
  <c r="AH114" i="3" s="1"/>
  <c r="AA115" i="5" s="1"/>
  <c r="AI114" i="3"/>
  <c r="AJ114" i="3"/>
  <c r="F115" i="3"/>
  <c r="G115" i="3"/>
  <c r="J115" i="3"/>
  <c r="K115" i="3" s="1"/>
  <c r="L115" i="3"/>
  <c r="P115" i="3"/>
  <c r="U115" i="3"/>
  <c r="W115" i="3" s="1"/>
  <c r="X115" i="3"/>
  <c r="AC115" i="3"/>
  <c r="AD115" i="3"/>
  <c r="AF115" i="3"/>
  <c r="AG115" i="3" s="1"/>
  <c r="AH115" i="3" s="1"/>
  <c r="AA116" i="5" s="1"/>
  <c r="AI115" i="3"/>
  <c r="AJ115" i="3"/>
  <c r="E116" i="3"/>
  <c r="T117" i="5" s="1"/>
  <c r="F116" i="3"/>
  <c r="G116" i="3"/>
  <c r="J116" i="3"/>
  <c r="K116" i="3" s="1"/>
  <c r="L116" i="3"/>
  <c r="P116" i="3"/>
  <c r="Q116" i="3" s="1"/>
  <c r="U116" i="3"/>
  <c r="W116" i="3" s="1"/>
  <c r="X116" i="3"/>
  <c r="AC116" i="3"/>
  <c r="AD116" i="3"/>
  <c r="AF116" i="3"/>
  <c r="AG116" i="3" s="1"/>
  <c r="AH116" i="3" s="1"/>
  <c r="AI116" i="3"/>
  <c r="AJ116" i="3"/>
  <c r="E117" i="3"/>
  <c r="T118" i="5" s="1"/>
  <c r="F117" i="3"/>
  <c r="G117" i="3"/>
  <c r="J117" i="3"/>
  <c r="K117" i="3" s="1"/>
  <c r="L117" i="3"/>
  <c r="P117" i="3"/>
  <c r="Q117" i="3" s="1"/>
  <c r="U117" i="3"/>
  <c r="W117" i="3" s="1"/>
  <c r="X117" i="3"/>
  <c r="AC117" i="3"/>
  <c r="AD117" i="3"/>
  <c r="AF117" i="3"/>
  <c r="AG117" i="3" s="1"/>
  <c r="AH117" i="3" s="1"/>
  <c r="AA118" i="5" s="1"/>
  <c r="AI117" i="3"/>
  <c r="AJ117" i="3"/>
  <c r="F118" i="3"/>
  <c r="G118" i="3"/>
  <c r="J118" i="3"/>
  <c r="K118" i="3" s="1"/>
  <c r="L118" i="3"/>
  <c r="P118" i="3"/>
  <c r="Q118" i="3" s="1"/>
  <c r="U118" i="3"/>
  <c r="W118" i="3" s="1"/>
  <c r="X118" i="3"/>
  <c r="AC118" i="3"/>
  <c r="AD118" i="3"/>
  <c r="AF118" i="3"/>
  <c r="AG118" i="3" s="1"/>
  <c r="AH118" i="3" s="1"/>
  <c r="AA119" i="5" s="1"/>
  <c r="AI118" i="3"/>
  <c r="AJ118" i="3"/>
  <c r="E119" i="3"/>
  <c r="T120" i="5" s="1"/>
  <c r="F119" i="3"/>
  <c r="G119" i="3"/>
  <c r="J119" i="3"/>
  <c r="K119" i="3" s="1"/>
  <c r="L119" i="3"/>
  <c r="P119" i="3"/>
  <c r="Q119" i="3" s="1"/>
  <c r="U119" i="3"/>
  <c r="W119" i="3" s="1"/>
  <c r="X119" i="3"/>
  <c r="AC119" i="3"/>
  <c r="AD119" i="3"/>
  <c r="AF119" i="3"/>
  <c r="AG119" i="3" s="1"/>
  <c r="AH119" i="3" s="1"/>
  <c r="AI119" i="3"/>
  <c r="AJ119" i="3"/>
  <c r="F120" i="3"/>
  <c r="G120" i="3"/>
  <c r="J120" i="3"/>
  <c r="K120" i="3" s="1"/>
  <c r="L120" i="3"/>
  <c r="P120" i="3"/>
  <c r="Q120" i="3" s="1"/>
  <c r="U120" i="3"/>
  <c r="W120" i="3" s="1"/>
  <c r="X120" i="3"/>
  <c r="AC120" i="3"/>
  <c r="AD120" i="3"/>
  <c r="AF120" i="3"/>
  <c r="AG120" i="3" s="1"/>
  <c r="AH120" i="3" s="1"/>
  <c r="AA121" i="5" s="1"/>
  <c r="AI120" i="3"/>
  <c r="AJ120" i="3"/>
  <c r="F121" i="3"/>
  <c r="G121" i="3"/>
  <c r="J121" i="3"/>
  <c r="K121" i="3" s="1"/>
  <c r="L121" i="3"/>
  <c r="P121" i="3"/>
  <c r="Q121" i="3" s="1"/>
  <c r="U121" i="3"/>
  <c r="W121" i="3" s="1"/>
  <c r="X121" i="3"/>
  <c r="AC121" i="3"/>
  <c r="AD121" i="3"/>
  <c r="AF121" i="3"/>
  <c r="AG121" i="3" s="1"/>
  <c r="AH121" i="3" s="1"/>
  <c r="AI121" i="3"/>
  <c r="AJ121" i="3"/>
  <c r="F122" i="3"/>
  <c r="G122" i="3"/>
  <c r="J122" i="3"/>
  <c r="K122" i="3" s="1"/>
  <c r="L122" i="3"/>
  <c r="P122" i="3"/>
  <c r="R122" i="3" s="1"/>
  <c r="S122" i="3" s="1"/>
  <c r="U122" i="3"/>
  <c r="W122" i="3" s="1"/>
  <c r="X122" i="3"/>
  <c r="AC122" i="3"/>
  <c r="AD122" i="3"/>
  <c r="AF122" i="3"/>
  <c r="AG122" i="3" s="1"/>
  <c r="AH122" i="3" s="1"/>
  <c r="AI122" i="3"/>
  <c r="AJ122" i="3"/>
  <c r="E123" i="3"/>
  <c r="T124" i="5" s="1"/>
  <c r="F123" i="3"/>
  <c r="G123" i="3"/>
  <c r="J123" i="3"/>
  <c r="K123" i="3" s="1"/>
  <c r="L123" i="3"/>
  <c r="P123" i="3"/>
  <c r="R123" i="3" s="1"/>
  <c r="S123" i="3" s="1"/>
  <c r="U123" i="3"/>
  <c r="W123" i="3" s="1"/>
  <c r="X123" i="3"/>
  <c r="AC123" i="3"/>
  <c r="AD123" i="3"/>
  <c r="AF123" i="3"/>
  <c r="AG123" i="3" s="1"/>
  <c r="AH123" i="3" s="1"/>
  <c r="AA124" i="5" s="1"/>
  <c r="AI123" i="3"/>
  <c r="AJ123" i="3"/>
  <c r="E124" i="3"/>
  <c r="T125" i="5" s="1"/>
  <c r="F124" i="3"/>
  <c r="G124" i="3"/>
  <c r="J124" i="3"/>
  <c r="K124" i="3" s="1"/>
  <c r="L124" i="3"/>
  <c r="P124" i="3"/>
  <c r="R124" i="3" s="1"/>
  <c r="S124" i="3" s="1"/>
  <c r="U124" i="3"/>
  <c r="W124" i="3" s="1"/>
  <c r="X124" i="3"/>
  <c r="AC124" i="3"/>
  <c r="AD124" i="3"/>
  <c r="AF124" i="3"/>
  <c r="AG124" i="3" s="1"/>
  <c r="AH124" i="3" s="1"/>
  <c r="AA125" i="5" s="1"/>
  <c r="AI124" i="3"/>
  <c r="AJ124" i="3"/>
  <c r="F125" i="3"/>
  <c r="G125" i="3"/>
  <c r="J125" i="3"/>
  <c r="K125" i="3" s="1"/>
  <c r="L125" i="3"/>
  <c r="P125" i="3"/>
  <c r="Q125" i="3" s="1"/>
  <c r="U125" i="3"/>
  <c r="W125" i="3" s="1"/>
  <c r="X125" i="3"/>
  <c r="AC125" i="3"/>
  <c r="AD125" i="3"/>
  <c r="AF125" i="3"/>
  <c r="AG125" i="3" s="1"/>
  <c r="AH125" i="3" s="1"/>
  <c r="AI125" i="3"/>
  <c r="AJ125" i="3"/>
  <c r="F126" i="3"/>
  <c r="G126" i="3"/>
  <c r="J126" i="3"/>
  <c r="K126" i="3" s="1"/>
  <c r="L126" i="3"/>
  <c r="P126" i="3"/>
  <c r="Q126" i="3" s="1"/>
  <c r="U126" i="3"/>
  <c r="W126" i="3" s="1"/>
  <c r="X126" i="3"/>
  <c r="AC126" i="3"/>
  <c r="AD126" i="3"/>
  <c r="AF126" i="3"/>
  <c r="AG126" i="3" s="1"/>
  <c r="AH126" i="3" s="1"/>
  <c r="AI126" i="3"/>
  <c r="AJ126" i="3"/>
  <c r="E127" i="3"/>
  <c r="T128" i="5" s="1"/>
  <c r="F127" i="3"/>
  <c r="G127" i="3"/>
  <c r="J127" i="3"/>
  <c r="K127" i="3" s="1"/>
  <c r="L127" i="3"/>
  <c r="P127" i="3"/>
  <c r="Q127" i="3" s="1"/>
  <c r="U127" i="3"/>
  <c r="W127" i="3" s="1"/>
  <c r="X127" i="3"/>
  <c r="AC127" i="3"/>
  <c r="AD127" i="3"/>
  <c r="AF127" i="3"/>
  <c r="AG127" i="3" s="1"/>
  <c r="AH127" i="3" s="1"/>
  <c r="AA128" i="5" s="1"/>
  <c r="AI127" i="3"/>
  <c r="AJ127" i="3"/>
  <c r="F128" i="3"/>
  <c r="G128" i="3"/>
  <c r="J128" i="3"/>
  <c r="K128" i="3" s="1"/>
  <c r="L128" i="3"/>
  <c r="P128" i="3"/>
  <c r="Q128" i="3" s="1"/>
  <c r="U128" i="3"/>
  <c r="W128" i="3" s="1"/>
  <c r="X128" i="3"/>
  <c r="AC128" i="3"/>
  <c r="AD128" i="3"/>
  <c r="AF128" i="3"/>
  <c r="AG128" i="3" s="1"/>
  <c r="AH128" i="3" s="1"/>
  <c r="AI128" i="3"/>
  <c r="AJ128" i="3"/>
  <c r="F129" i="3"/>
  <c r="G129" i="3"/>
  <c r="J129" i="3"/>
  <c r="K129" i="3" s="1"/>
  <c r="L129" i="3"/>
  <c r="P129" i="3"/>
  <c r="Q129" i="3" s="1"/>
  <c r="U129" i="3"/>
  <c r="W129" i="3" s="1"/>
  <c r="X129" i="3"/>
  <c r="AC129" i="3"/>
  <c r="AD129" i="3"/>
  <c r="AF129" i="3"/>
  <c r="AG129" i="3" s="1"/>
  <c r="AH129" i="3" s="1"/>
  <c r="AA130" i="5" s="1"/>
  <c r="AI129" i="3"/>
  <c r="AJ129" i="3"/>
  <c r="F130" i="3"/>
  <c r="G130" i="3"/>
  <c r="J130" i="3"/>
  <c r="K130" i="3" s="1"/>
  <c r="L130" i="3"/>
  <c r="P130" i="3"/>
  <c r="R130" i="3" s="1"/>
  <c r="S130" i="3" s="1"/>
  <c r="U130" i="3"/>
  <c r="W130" i="3" s="1"/>
  <c r="X130" i="3"/>
  <c r="AC130" i="3"/>
  <c r="AD130" i="3"/>
  <c r="AF130" i="3"/>
  <c r="AG130" i="3" s="1"/>
  <c r="AH130" i="3" s="1"/>
  <c r="AA131" i="5" s="1"/>
  <c r="AI130" i="3"/>
  <c r="AJ130" i="3"/>
  <c r="E131" i="3"/>
  <c r="F131" i="3"/>
  <c r="G131" i="3"/>
  <c r="J131" i="3"/>
  <c r="K131" i="3" s="1"/>
  <c r="L131" i="3"/>
  <c r="P131" i="3"/>
  <c r="R131" i="3" s="1"/>
  <c r="S131" i="3" s="1"/>
  <c r="U131" i="3"/>
  <c r="W131" i="3" s="1"/>
  <c r="X131" i="3"/>
  <c r="AC131" i="3"/>
  <c r="AD131" i="3"/>
  <c r="AF131" i="3"/>
  <c r="AG131" i="3" s="1"/>
  <c r="AH131" i="3" s="1"/>
  <c r="AA132" i="5" s="1"/>
  <c r="AI131" i="3"/>
  <c r="AJ131" i="3"/>
  <c r="E132" i="3"/>
  <c r="F132" i="3"/>
  <c r="G132" i="3"/>
  <c r="J132" i="3"/>
  <c r="K132" i="3" s="1"/>
  <c r="L132" i="3"/>
  <c r="P132" i="3"/>
  <c r="Q132" i="3" s="1"/>
  <c r="U132" i="3"/>
  <c r="W132" i="3" s="1"/>
  <c r="X132" i="3"/>
  <c r="AC132" i="3"/>
  <c r="AD132" i="3"/>
  <c r="AF132" i="3"/>
  <c r="AG132" i="3" s="1"/>
  <c r="AH132" i="3" s="1"/>
  <c r="AA133" i="5" s="1"/>
  <c r="AI132" i="3"/>
  <c r="AJ132" i="3"/>
  <c r="E133" i="3"/>
  <c r="T134" i="5" s="1"/>
  <c r="F133" i="3"/>
  <c r="G133" i="3"/>
  <c r="J133" i="3"/>
  <c r="K133" i="3" s="1"/>
  <c r="L133" i="3"/>
  <c r="P133" i="3"/>
  <c r="Q133" i="3" s="1"/>
  <c r="U133" i="3"/>
  <c r="W133" i="3" s="1"/>
  <c r="X133" i="3"/>
  <c r="AC133" i="3"/>
  <c r="AD133" i="3"/>
  <c r="AF133" i="3"/>
  <c r="AG133" i="3" s="1"/>
  <c r="AH133" i="3" s="1"/>
  <c r="AA134" i="5" s="1"/>
  <c r="AI133" i="3"/>
  <c r="AJ133" i="3"/>
  <c r="F134" i="3"/>
  <c r="G134" i="3"/>
  <c r="J134" i="3"/>
  <c r="K134" i="3" s="1"/>
  <c r="L134" i="3"/>
  <c r="P134" i="3"/>
  <c r="Q134" i="3" s="1"/>
  <c r="U134" i="3"/>
  <c r="W134" i="3" s="1"/>
  <c r="X134" i="3"/>
  <c r="AC134" i="3"/>
  <c r="AD134" i="3"/>
  <c r="AF134" i="3"/>
  <c r="AG134" i="3" s="1"/>
  <c r="AH134" i="3" s="1"/>
  <c r="AI134" i="3"/>
  <c r="AJ134" i="3"/>
  <c r="F135" i="3"/>
  <c r="G135" i="3"/>
  <c r="J135" i="3"/>
  <c r="K135" i="3" s="1"/>
  <c r="L135" i="3"/>
  <c r="P135" i="3"/>
  <c r="Q135" i="3" s="1"/>
  <c r="U135" i="3"/>
  <c r="W135" i="3" s="1"/>
  <c r="X135" i="3"/>
  <c r="AC135" i="3"/>
  <c r="AD135" i="3"/>
  <c r="AF135" i="3"/>
  <c r="AG135" i="3" s="1"/>
  <c r="AH135" i="3" s="1"/>
  <c r="AI135" i="3"/>
  <c r="AJ135" i="3"/>
  <c r="F136" i="3"/>
  <c r="G136" i="3"/>
  <c r="J136" i="3"/>
  <c r="K136" i="3" s="1"/>
  <c r="L136" i="3"/>
  <c r="P136" i="3"/>
  <c r="Q136" i="3" s="1"/>
  <c r="U136" i="3"/>
  <c r="W136" i="3" s="1"/>
  <c r="X136" i="3"/>
  <c r="AC136" i="3"/>
  <c r="AD136" i="3"/>
  <c r="AF136" i="3"/>
  <c r="AG136" i="3" s="1"/>
  <c r="AH136" i="3" s="1"/>
  <c r="AA137" i="5" s="1"/>
  <c r="AI136" i="3"/>
  <c r="AJ136" i="3"/>
  <c r="F137" i="3"/>
  <c r="G137" i="3"/>
  <c r="J137" i="3"/>
  <c r="K137" i="3" s="1"/>
  <c r="L137" i="3"/>
  <c r="P137" i="3"/>
  <c r="Q137" i="3" s="1"/>
  <c r="U137" i="3"/>
  <c r="W137" i="3" s="1"/>
  <c r="X137" i="3"/>
  <c r="AC137" i="3"/>
  <c r="AD137" i="3"/>
  <c r="AF137" i="3"/>
  <c r="AG137" i="3" s="1"/>
  <c r="AH137" i="3" s="1"/>
  <c r="AA138" i="5" s="1"/>
  <c r="AI137" i="3"/>
  <c r="AJ137" i="3"/>
  <c r="F138" i="3"/>
  <c r="G138" i="3"/>
  <c r="J138" i="3"/>
  <c r="K138" i="3" s="1"/>
  <c r="L138" i="3"/>
  <c r="P138" i="3"/>
  <c r="R138" i="3" s="1"/>
  <c r="S138" i="3" s="1"/>
  <c r="U138" i="3"/>
  <c r="W138" i="3" s="1"/>
  <c r="X138" i="3"/>
  <c r="AC138" i="3"/>
  <c r="AD138" i="3"/>
  <c r="AF138" i="3"/>
  <c r="AG138" i="3" s="1"/>
  <c r="AH138" i="3" s="1"/>
  <c r="AA139" i="5" s="1"/>
  <c r="AI138" i="3"/>
  <c r="AJ138" i="3"/>
  <c r="E139" i="3"/>
  <c r="T140" i="5" s="1"/>
  <c r="F139" i="3"/>
  <c r="G139" i="3"/>
  <c r="J139" i="3"/>
  <c r="K139" i="3" s="1"/>
  <c r="L139" i="3"/>
  <c r="P139" i="3"/>
  <c r="Q139" i="3" s="1"/>
  <c r="U139" i="3"/>
  <c r="W139" i="3" s="1"/>
  <c r="X139" i="3"/>
  <c r="AC139" i="3"/>
  <c r="AD139" i="3"/>
  <c r="AF139" i="3"/>
  <c r="AG139" i="3" s="1"/>
  <c r="AH139" i="3" s="1"/>
  <c r="AA140" i="5" s="1"/>
  <c r="AI139" i="3"/>
  <c r="AJ139" i="3"/>
  <c r="E140" i="3"/>
  <c r="F140" i="3"/>
  <c r="G140" i="3"/>
  <c r="J140" i="3"/>
  <c r="K140" i="3" s="1"/>
  <c r="L140" i="3"/>
  <c r="P140" i="3"/>
  <c r="Q140" i="3" s="1"/>
  <c r="U140" i="3"/>
  <c r="W140" i="3" s="1"/>
  <c r="X140" i="3"/>
  <c r="AC140" i="3"/>
  <c r="AD140" i="3"/>
  <c r="AF140" i="3"/>
  <c r="AG140" i="3" s="1"/>
  <c r="AH140" i="3" s="1"/>
  <c r="AA141" i="5" s="1"/>
  <c r="AI140" i="3"/>
  <c r="AJ140" i="3"/>
  <c r="F141" i="3"/>
  <c r="G141" i="3"/>
  <c r="J141" i="3"/>
  <c r="K141" i="3" s="1"/>
  <c r="L141" i="3"/>
  <c r="P141" i="3"/>
  <c r="R141" i="3" s="1"/>
  <c r="S141" i="3" s="1"/>
  <c r="U141" i="3"/>
  <c r="W141" i="3" s="1"/>
  <c r="X141" i="3"/>
  <c r="AC141" i="3"/>
  <c r="AD141" i="3"/>
  <c r="AF141" i="3"/>
  <c r="AG141" i="3" s="1"/>
  <c r="AH141" i="3" s="1"/>
  <c r="AA142" i="5" s="1"/>
  <c r="AI141" i="3"/>
  <c r="AJ141" i="3"/>
  <c r="F142" i="3"/>
  <c r="G142" i="3"/>
  <c r="J142" i="3"/>
  <c r="K142" i="3" s="1"/>
  <c r="L142" i="3"/>
  <c r="P142" i="3"/>
  <c r="Q142" i="3" s="1"/>
  <c r="U142" i="3"/>
  <c r="W142" i="3" s="1"/>
  <c r="X142" i="3"/>
  <c r="AC142" i="3"/>
  <c r="AD142" i="3"/>
  <c r="AF142" i="3"/>
  <c r="AG142" i="3" s="1"/>
  <c r="AH142" i="3" s="1"/>
  <c r="AI142" i="3"/>
  <c r="AJ142" i="3"/>
  <c r="F143" i="3"/>
  <c r="G143" i="3"/>
  <c r="J143" i="3"/>
  <c r="K143" i="3" s="1"/>
  <c r="L143" i="3"/>
  <c r="P143" i="3"/>
  <c r="Q143" i="3" s="1"/>
  <c r="U143" i="3"/>
  <c r="W143" i="3" s="1"/>
  <c r="X143" i="3"/>
  <c r="AC143" i="3"/>
  <c r="AD143" i="3"/>
  <c r="AF143" i="3"/>
  <c r="AG143" i="3" s="1"/>
  <c r="AH143" i="3" s="1"/>
  <c r="AI143" i="3"/>
  <c r="AJ143" i="3"/>
  <c r="F144" i="3"/>
  <c r="G144" i="3"/>
  <c r="J144" i="3"/>
  <c r="K144" i="3" s="1"/>
  <c r="L144" i="3"/>
  <c r="P144" i="3"/>
  <c r="Q144" i="3" s="1"/>
  <c r="U144" i="3"/>
  <c r="W144" i="3" s="1"/>
  <c r="X144" i="3"/>
  <c r="AC144" i="3"/>
  <c r="AD144" i="3"/>
  <c r="AF144" i="3"/>
  <c r="AG144" i="3" s="1"/>
  <c r="AH144" i="3" s="1"/>
  <c r="AI144" i="3"/>
  <c r="AJ144" i="3"/>
  <c r="E145" i="3"/>
  <c r="T146" i="5" s="1"/>
  <c r="F145" i="3"/>
  <c r="G145" i="3"/>
  <c r="J145" i="3"/>
  <c r="K145" i="3" s="1"/>
  <c r="L145" i="3"/>
  <c r="P145" i="3"/>
  <c r="U145" i="3"/>
  <c r="W145" i="3" s="1"/>
  <c r="X145" i="3"/>
  <c r="AC145" i="3"/>
  <c r="AD145" i="3"/>
  <c r="AF145" i="3"/>
  <c r="AG145" i="3" s="1"/>
  <c r="AH145" i="3" s="1"/>
  <c r="AI145" i="3"/>
  <c r="AJ145" i="3"/>
  <c r="E146" i="3"/>
  <c r="F146" i="3"/>
  <c r="G146" i="3"/>
  <c r="J146" i="3"/>
  <c r="K146" i="3" s="1"/>
  <c r="L146" i="3"/>
  <c r="P146" i="3"/>
  <c r="Q146" i="3" s="1"/>
  <c r="U146" i="3"/>
  <c r="W146" i="3" s="1"/>
  <c r="X146" i="3"/>
  <c r="AC146" i="3"/>
  <c r="AD146" i="3"/>
  <c r="AF146" i="3"/>
  <c r="AG146" i="3" s="1"/>
  <c r="AH146" i="3" s="1"/>
  <c r="AI146" i="3"/>
  <c r="AJ146" i="3"/>
  <c r="F147" i="3"/>
  <c r="G147" i="3"/>
  <c r="J147" i="3"/>
  <c r="K147" i="3" s="1"/>
  <c r="L147" i="3"/>
  <c r="P147" i="3"/>
  <c r="R147" i="3" s="1"/>
  <c r="S147" i="3" s="1"/>
  <c r="U147" i="3"/>
  <c r="W147" i="3" s="1"/>
  <c r="X147" i="3"/>
  <c r="AC147" i="3"/>
  <c r="AD147" i="3"/>
  <c r="AF147" i="3"/>
  <c r="AG147" i="3" s="1"/>
  <c r="AH147" i="3" s="1"/>
  <c r="AI147" i="3"/>
  <c r="AJ147" i="3"/>
  <c r="E148" i="3"/>
  <c r="T149" i="5" s="1"/>
  <c r="F148" i="3"/>
  <c r="G148" i="3"/>
  <c r="J148" i="3"/>
  <c r="K148" i="3" s="1"/>
  <c r="L148" i="3"/>
  <c r="P148" i="3"/>
  <c r="Q148" i="3" s="1"/>
  <c r="U148" i="3"/>
  <c r="W148" i="3" s="1"/>
  <c r="X148" i="3"/>
  <c r="AC148" i="3"/>
  <c r="AD148" i="3"/>
  <c r="AF148" i="3"/>
  <c r="AG148" i="3" s="1"/>
  <c r="AH148" i="3" s="1"/>
  <c r="AI148" i="3"/>
  <c r="AJ148" i="3"/>
  <c r="F149" i="3"/>
  <c r="G149" i="3"/>
  <c r="J149" i="3"/>
  <c r="K149" i="3" s="1"/>
  <c r="L149" i="3"/>
  <c r="P149" i="3"/>
  <c r="Q149" i="3" s="1"/>
  <c r="U149" i="3"/>
  <c r="W149" i="3" s="1"/>
  <c r="X149" i="3"/>
  <c r="AC149" i="3"/>
  <c r="AD149" i="3"/>
  <c r="AF149" i="3"/>
  <c r="AG149" i="3" s="1"/>
  <c r="AH149" i="3" s="1"/>
  <c r="AI149" i="3"/>
  <c r="AJ149" i="3"/>
  <c r="F150" i="3"/>
  <c r="G150" i="3"/>
  <c r="J150" i="3"/>
  <c r="K150" i="3" s="1"/>
  <c r="L150" i="3"/>
  <c r="P150" i="3"/>
  <c r="Q150" i="3" s="1"/>
  <c r="U150" i="3"/>
  <c r="W150" i="3" s="1"/>
  <c r="X150" i="3"/>
  <c r="AC150" i="3"/>
  <c r="AD150" i="3"/>
  <c r="AF150" i="3"/>
  <c r="AG150" i="3" s="1"/>
  <c r="AH150" i="3" s="1"/>
  <c r="AI150" i="3"/>
  <c r="AJ150" i="3"/>
  <c r="F151" i="3"/>
  <c r="G151" i="3"/>
  <c r="J151" i="3"/>
  <c r="K151" i="3" s="1"/>
  <c r="L151" i="3"/>
  <c r="P151" i="3"/>
  <c r="Q151" i="3" s="1"/>
  <c r="U151" i="3"/>
  <c r="W151" i="3" s="1"/>
  <c r="X151" i="3"/>
  <c r="AC151" i="3"/>
  <c r="AD151" i="3"/>
  <c r="AF151" i="3"/>
  <c r="AG151" i="3" s="1"/>
  <c r="AH151" i="3" s="1"/>
  <c r="AI151" i="3"/>
  <c r="AJ151" i="3"/>
  <c r="F152" i="3"/>
  <c r="G152" i="3"/>
  <c r="J152" i="3"/>
  <c r="K152" i="3" s="1"/>
  <c r="L152" i="3"/>
  <c r="P152" i="3"/>
  <c r="Q152" i="3" s="1"/>
  <c r="U152" i="3"/>
  <c r="W152" i="3" s="1"/>
  <c r="X152" i="3"/>
  <c r="AC152" i="3"/>
  <c r="AD152" i="3"/>
  <c r="AF152" i="3"/>
  <c r="AG152" i="3" s="1"/>
  <c r="AH152" i="3" s="1"/>
  <c r="AI152" i="3"/>
  <c r="AJ152" i="3"/>
  <c r="F153" i="3"/>
  <c r="G153" i="3"/>
  <c r="J153" i="3"/>
  <c r="K153" i="3" s="1"/>
  <c r="L153" i="3"/>
  <c r="P153" i="3"/>
  <c r="Q153" i="3" s="1"/>
  <c r="U153" i="3"/>
  <c r="W153" i="3" s="1"/>
  <c r="X153" i="3"/>
  <c r="AC153" i="3"/>
  <c r="AD153" i="3"/>
  <c r="AF153" i="3"/>
  <c r="AG153" i="3" s="1"/>
  <c r="AH153" i="3" s="1"/>
  <c r="AI153" i="3"/>
  <c r="AJ153" i="3"/>
  <c r="E154" i="3"/>
  <c r="F154" i="3"/>
  <c r="G154" i="3"/>
  <c r="J154" i="3"/>
  <c r="K154" i="3" s="1"/>
  <c r="L154" i="3"/>
  <c r="P154" i="3"/>
  <c r="Q154" i="3" s="1"/>
  <c r="U154" i="3"/>
  <c r="W154" i="3" s="1"/>
  <c r="X154" i="3"/>
  <c r="AC154" i="3"/>
  <c r="AD154" i="3"/>
  <c r="AF154" i="3"/>
  <c r="AG154" i="3" s="1"/>
  <c r="AH154" i="3" s="1"/>
  <c r="AA155" i="5" s="1"/>
  <c r="AI154" i="3"/>
  <c r="AJ154" i="3"/>
  <c r="F155" i="3"/>
  <c r="G155" i="3"/>
  <c r="J155" i="3"/>
  <c r="K155" i="3" s="1"/>
  <c r="L155" i="3"/>
  <c r="P155" i="3"/>
  <c r="R155" i="3" s="1"/>
  <c r="S155" i="3" s="1"/>
  <c r="U155" i="3"/>
  <c r="W155" i="3" s="1"/>
  <c r="X155" i="3"/>
  <c r="AC155" i="3"/>
  <c r="AD155" i="3"/>
  <c r="AF155" i="3"/>
  <c r="AG155" i="3" s="1"/>
  <c r="AH155" i="3" s="1"/>
  <c r="AI155" i="3"/>
  <c r="AJ155" i="3"/>
  <c r="F156" i="3"/>
  <c r="G156" i="3"/>
  <c r="J156" i="3"/>
  <c r="K156" i="3" s="1"/>
  <c r="L156" i="3"/>
  <c r="P156" i="3"/>
  <c r="Q156" i="3" s="1"/>
  <c r="U156" i="3"/>
  <c r="W156" i="3" s="1"/>
  <c r="X156" i="3"/>
  <c r="AC156" i="3"/>
  <c r="AD156" i="3"/>
  <c r="AF156" i="3"/>
  <c r="AG156" i="3" s="1"/>
  <c r="AH156" i="3" s="1"/>
  <c r="AA157" i="5" s="1"/>
  <c r="AI156" i="3"/>
  <c r="AJ156" i="3"/>
  <c r="F157" i="3"/>
  <c r="G157" i="3"/>
  <c r="J157" i="3"/>
  <c r="K157" i="3" s="1"/>
  <c r="L157" i="3"/>
  <c r="P157" i="3"/>
  <c r="Q157" i="3" s="1"/>
  <c r="U157" i="3"/>
  <c r="W157" i="3" s="1"/>
  <c r="X157" i="3"/>
  <c r="AC157" i="3"/>
  <c r="AD157" i="3"/>
  <c r="AF157" i="3"/>
  <c r="AG157" i="3" s="1"/>
  <c r="AH157" i="3" s="1"/>
  <c r="AI157" i="3"/>
  <c r="AJ157" i="3"/>
  <c r="F158" i="3"/>
  <c r="G158" i="3"/>
  <c r="J158" i="3"/>
  <c r="K158" i="3" s="1"/>
  <c r="L158" i="3"/>
  <c r="P158" i="3"/>
  <c r="R158" i="3" s="1"/>
  <c r="S158" i="3" s="1"/>
  <c r="U158" i="3"/>
  <c r="W158" i="3" s="1"/>
  <c r="X158" i="3"/>
  <c r="AC158" i="3"/>
  <c r="AD158" i="3"/>
  <c r="AF158" i="3"/>
  <c r="AG158" i="3" s="1"/>
  <c r="AH158" i="3" s="1"/>
  <c r="AA159" i="5" s="1"/>
  <c r="AI158" i="3"/>
  <c r="AJ158" i="3"/>
  <c r="F159" i="3"/>
  <c r="G159" i="3"/>
  <c r="J159" i="3"/>
  <c r="K159" i="3" s="1"/>
  <c r="L159" i="3"/>
  <c r="P159" i="3"/>
  <c r="Q159" i="3" s="1"/>
  <c r="U159" i="3"/>
  <c r="W159" i="3" s="1"/>
  <c r="X159" i="3"/>
  <c r="AC159" i="3"/>
  <c r="AD159" i="3"/>
  <c r="AF159" i="3"/>
  <c r="AG159" i="3" s="1"/>
  <c r="AH159" i="3" s="1"/>
  <c r="AA160" i="5" s="1"/>
  <c r="AI159" i="3"/>
  <c r="AJ159" i="3"/>
  <c r="E160" i="3"/>
  <c r="T161" i="5" s="1"/>
  <c r="F160" i="3"/>
  <c r="G160" i="3"/>
  <c r="J160" i="3"/>
  <c r="K160" i="3" s="1"/>
  <c r="L160" i="3"/>
  <c r="P160" i="3"/>
  <c r="U160" i="3"/>
  <c r="W160" i="3" s="1"/>
  <c r="X160" i="3"/>
  <c r="AC160" i="3"/>
  <c r="AD160" i="3"/>
  <c r="AF160" i="3"/>
  <c r="AG160" i="3" s="1"/>
  <c r="AH160" i="3" s="1"/>
  <c r="AI160" i="3"/>
  <c r="AJ160" i="3"/>
  <c r="E161" i="3"/>
  <c r="T162" i="5" s="1"/>
  <c r="F161" i="3"/>
  <c r="G161" i="3"/>
  <c r="J161" i="3"/>
  <c r="K161" i="3" s="1"/>
  <c r="L161" i="3"/>
  <c r="P161" i="3"/>
  <c r="R161" i="3" s="1"/>
  <c r="S161" i="3" s="1"/>
  <c r="U161" i="3"/>
  <c r="W161" i="3" s="1"/>
  <c r="X161" i="3"/>
  <c r="AC161" i="3"/>
  <c r="AD161" i="3"/>
  <c r="AF161" i="3"/>
  <c r="AG161" i="3" s="1"/>
  <c r="AH161" i="3" s="1"/>
  <c r="AI161" i="3"/>
  <c r="AJ161" i="3"/>
  <c r="F162" i="3"/>
  <c r="G162" i="3"/>
  <c r="J162" i="3"/>
  <c r="K162" i="3" s="1"/>
  <c r="L162" i="3"/>
  <c r="P162" i="3"/>
  <c r="Q162" i="3" s="1"/>
  <c r="U162" i="3"/>
  <c r="W162" i="3" s="1"/>
  <c r="X162" i="3"/>
  <c r="AC162" i="3"/>
  <c r="AD162" i="3"/>
  <c r="AF162" i="3"/>
  <c r="AG162" i="3" s="1"/>
  <c r="AH162" i="3" s="1"/>
  <c r="AA163" i="5" s="1"/>
  <c r="AI162" i="3"/>
  <c r="AJ162" i="3"/>
  <c r="F163" i="3"/>
  <c r="G163" i="3"/>
  <c r="J163" i="3"/>
  <c r="K163" i="3" s="1"/>
  <c r="L163" i="3"/>
  <c r="P163" i="3"/>
  <c r="R163" i="3" s="1"/>
  <c r="S163" i="3" s="1"/>
  <c r="U163" i="3"/>
  <c r="W163" i="3" s="1"/>
  <c r="X163" i="3"/>
  <c r="AC163" i="3"/>
  <c r="AD163" i="3"/>
  <c r="AF163" i="3"/>
  <c r="AG163" i="3" s="1"/>
  <c r="AH163" i="3" s="1"/>
  <c r="AI163" i="3"/>
  <c r="AJ163" i="3"/>
  <c r="F164" i="3"/>
  <c r="G164" i="3"/>
  <c r="J164" i="3"/>
  <c r="K164" i="3" s="1"/>
  <c r="L164" i="3"/>
  <c r="P164" i="3"/>
  <c r="R164" i="3" s="1"/>
  <c r="S164" i="3" s="1"/>
  <c r="U164" i="3"/>
  <c r="W164" i="3" s="1"/>
  <c r="X164" i="3"/>
  <c r="AC164" i="3"/>
  <c r="AD164" i="3"/>
  <c r="AF164" i="3"/>
  <c r="AG164" i="3" s="1"/>
  <c r="AH164" i="3" s="1"/>
  <c r="AI164" i="3"/>
  <c r="AJ164" i="3"/>
  <c r="F165" i="3"/>
  <c r="G165" i="3"/>
  <c r="J165" i="3"/>
  <c r="K165" i="3" s="1"/>
  <c r="L165" i="3"/>
  <c r="P165" i="3"/>
  <c r="Q165" i="3" s="1"/>
  <c r="U165" i="3"/>
  <c r="W165" i="3" s="1"/>
  <c r="X165" i="3"/>
  <c r="AC165" i="3"/>
  <c r="AD165" i="3"/>
  <c r="AF165" i="3"/>
  <c r="AG165" i="3" s="1"/>
  <c r="AH165" i="3" s="1"/>
  <c r="AA166" i="5" s="1"/>
  <c r="AI165" i="3"/>
  <c r="AJ165" i="3"/>
  <c r="F166" i="3"/>
  <c r="G166" i="3"/>
  <c r="J166" i="3"/>
  <c r="K166" i="3" s="1"/>
  <c r="L166" i="3"/>
  <c r="P166" i="3"/>
  <c r="Q166" i="3" s="1"/>
  <c r="U166" i="3"/>
  <c r="W166" i="3" s="1"/>
  <c r="X166" i="3"/>
  <c r="AC166" i="3"/>
  <c r="AD166" i="3"/>
  <c r="AF166" i="3"/>
  <c r="AG166" i="3" s="1"/>
  <c r="AH166" i="3" s="1"/>
  <c r="AI166" i="3"/>
  <c r="AJ166" i="3"/>
  <c r="F167" i="3"/>
  <c r="G167" i="3"/>
  <c r="J167" i="3"/>
  <c r="K167" i="3" s="1"/>
  <c r="L167" i="3"/>
  <c r="P167" i="3"/>
  <c r="R167" i="3" s="1"/>
  <c r="S167" i="3" s="1"/>
  <c r="U167" i="3"/>
  <c r="W167" i="3" s="1"/>
  <c r="X167" i="3"/>
  <c r="AC167" i="3"/>
  <c r="AD167" i="3"/>
  <c r="AF167" i="3"/>
  <c r="AG167" i="3" s="1"/>
  <c r="AH167" i="3" s="1"/>
  <c r="AA168" i="5" s="1"/>
  <c r="AI167" i="3"/>
  <c r="AJ167" i="3"/>
  <c r="F168" i="3"/>
  <c r="G168" i="3"/>
  <c r="J168" i="3"/>
  <c r="K168" i="3" s="1"/>
  <c r="L168" i="3"/>
  <c r="P168" i="3"/>
  <c r="U168" i="3"/>
  <c r="W168" i="3" s="1"/>
  <c r="X168" i="3"/>
  <c r="AC168" i="3"/>
  <c r="AD168" i="3"/>
  <c r="AF168" i="3"/>
  <c r="AG168" i="3" s="1"/>
  <c r="AH168" i="3" s="1"/>
  <c r="AA169" i="5" s="1"/>
  <c r="AI168" i="3"/>
  <c r="AJ168" i="3"/>
  <c r="E169" i="3"/>
  <c r="T170" i="5" s="1"/>
  <c r="F169" i="3"/>
  <c r="G169" i="3"/>
  <c r="J169" i="3"/>
  <c r="K169" i="3" s="1"/>
  <c r="L169" i="3"/>
  <c r="P169" i="3"/>
  <c r="Q169" i="3" s="1"/>
  <c r="U169" i="3"/>
  <c r="W169" i="3" s="1"/>
  <c r="X169" i="3"/>
  <c r="AC169" i="3"/>
  <c r="AD169" i="3"/>
  <c r="AF169" i="3"/>
  <c r="AG169" i="3" s="1"/>
  <c r="AH169" i="3" s="1"/>
  <c r="AI169" i="3"/>
  <c r="AJ169" i="3"/>
  <c r="E170" i="3"/>
  <c r="T171" i="5" s="1"/>
  <c r="F170" i="3"/>
  <c r="G170" i="3"/>
  <c r="J170" i="3"/>
  <c r="K170" i="3" s="1"/>
  <c r="L170" i="3"/>
  <c r="P170" i="3"/>
  <c r="Q170" i="3" s="1"/>
  <c r="U170" i="3"/>
  <c r="W170" i="3" s="1"/>
  <c r="X170" i="3"/>
  <c r="AC170" i="3"/>
  <c r="AD170" i="3"/>
  <c r="AF170" i="3"/>
  <c r="AG170" i="3" s="1"/>
  <c r="AH170" i="3" s="1"/>
  <c r="AA171" i="5" s="1"/>
  <c r="AI170" i="3"/>
  <c r="AJ170" i="3"/>
  <c r="F171" i="3"/>
  <c r="G171" i="3"/>
  <c r="J171" i="3"/>
  <c r="K171" i="3" s="1"/>
  <c r="L171" i="3"/>
  <c r="P171" i="3"/>
  <c r="R171" i="3" s="1"/>
  <c r="S171" i="3" s="1"/>
  <c r="U171" i="3"/>
  <c r="W171" i="3" s="1"/>
  <c r="X171" i="3"/>
  <c r="AC171" i="3"/>
  <c r="AD171" i="3"/>
  <c r="AF171" i="3"/>
  <c r="AG171" i="3" s="1"/>
  <c r="AH171" i="3" s="1"/>
  <c r="AI171" i="3"/>
  <c r="AJ171" i="3"/>
  <c r="F172" i="3"/>
  <c r="G172" i="3"/>
  <c r="J172" i="3"/>
  <c r="K172" i="3" s="1"/>
  <c r="L172" i="3"/>
  <c r="P172" i="3"/>
  <c r="R172" i="3" s="1"/>
  <c r="S172" i="3" s="1"/>
  <c r="U172" i="3"/>
  <c r="W172" i="3" s="1"/>
  <c r="X172" i="3"/>
  <c r="AC172" i="3"/>
  <c r="AD172" i="3"/>
  <c r="AF172" i="3"/>
  <c r="AG172" i="3" s="1"/>
  <c r="AH172" i="3" s="1"/>
  <c r="AI172" i="3"/>
  <c r="AJ172" i="3"/>
  <c r="F173" i="3"/>
  <c r="G173" i="3"/>
  <c r="J173" i="3"/>
  <c r="K173" i="3" s="1"/>
  <c r="L173" i="3"/>
  <c r="P173" i="3"/>
  <c r="R173" i="3" s="1"/>
  <c r="S173" i="3" s="1"/>
  <c r="U173" i="3"/>
  <c r="W173" i="3" s="1"/>
  <c r="X173" i="3"/>
  <c r="AC173" i="3"/>
  <c r="AD173" i="3"/>
  <c r="AF173" i="3"/>
  <c r="AG173" i="3" s="1"/>
  <c r="AH173" i="3" s="1"/>
  <c r="AA174" i="5" s="1"/>
  <c r="AI173" i="3"/>
  <c r="AJ173" i="3"/>
  <c r="E174" i="3"/>
  <c r="F174" i="3"/>
  <c r="G174" i="3"/>
  <c r="J174" i="3"/>
  <c r="K174" i="3" s="1"/>
  <c r="L174" i="3"/>
  <c r="P174" i="3"/>
  <c r="Q174" i="3" s="1"/>
  <c r="U174" i="3"/>
  <c r="W174" i="3" s="1"/>
  <c r="X174" i="3"/>
  <c r="AC174" i="3"/>
  <c r="AD174" i="3"/>
  <c r="AF174" i="3"/>
  <c r="AG174" i="3" s="1"/>
  <c r="AH174" i="3" s="1"/>
  <c r="AI174" i="3"/>
  <c r="AJ174" i="3"/>
  <c r="F175" i="3"/>
  <c r="G175" i="3"/>
  <c r="J175" i="3"/>
  <c r="K175" i="3" s="1"/>
  <c r="L175" i="3"/>
  <c r="P175" i="3"/>
  <c r="Q175" i="3" s="1"/>
  <c r="U175" i="3"/>
  <c r="W175" i="3" s="1"/>
  <c r="X175" i="3"/>
  <c r="AC175" i="3"/>
  <c r="AD175" i="3"/>
  <c r="AF175" i="3"/>
  <c r="AG175" i="3" s="1"/>
  <c r="AH175" i="3" s="1"/>
  <c r="AI175" i="3"/>
  <c r="AJ175" i="3"/>
  <c r="E176" i="3"/>
  <c r="T177" i="5" s="1"/>
  <c r="F176" i="3"/>
  <c r="G176" i="3"/>
  <c r="J176" i="3"/>
  <c r="K176" i="3" s="1"/>
  <c r="L176" i="3"/>
  <c r="P176" i="3"/>
  <c r="U176" i="3"/>
  <c r="W176" i="3" s="1"/>
  <c r="X176" i="3"/>
  <c r="AC176" i="3"/>
  <c r="AD176" i="3"/>
  <c r="AF176" i="3"/>
  <c r="AG176" i="3" s="1"/>
  <c r="AH176" i="3" s="1"/>
  <c r="AI176" i="3"/>
  <c r="AJ176" i="3"/>
  <c r="F177" i="3"/>
  <c r="G177" i="3"/>
  <c r="J177" i="3"/>
  <c r="K177" i="3" s="1"/>
  <c r="L177" i="3"/>
  <c r="P177" i="3"/>
  <c r="R177" i="3" s="1"/>
  <c r="S177" i="3" s="1"/>
  <c r="U177" i="3"/>
  <c r="W177" i="3" s="1"/>
  <c r="X177" i="3"/>
  <c r="AC177" i="3"/>
  <c r="AD177" i="3"/>
  <c r="AF177" i="3"/>
  <c r="AG177" i="3" s="1"/>
  <c r="AH177" i="3" s="1"/>
  <c r="AA178" i="5" s="1"/>
  <c r="AI177" i="3"/>
  <c r="AJ177" i="3"/>
  <c r="E178" i="3"/>
  <c r="T179" i="5" s="1"/>
  <c r="F178" i="3"/>
  <c r="G178" i="3"/>
  <c r="J178" i="3"/>
  <c r="K178" i="3" s="1"/>
  <c r="L178" i="3"/>
  <c r="P178" i="3"/>
  <c r="Q178" i="3" s="1"/>
  <c r="U178" i="3"/>
  <c r="W178" i="3" s="1"/>
  <c r="X178" i="3"/>
  <c r="AC178" i="3"/>
  <c r="AD178" i="3"/>
  <c r="AF178" i="3"/>
  <c r="AG178" i="3" s="1"/>
  <c r="AH178" i="3" s="1"/>
  <c r="AA179" i="5" s="1"/>
  <c r="AI178" i="3"/>
  <c r="AJ178" i="3"/>
  <c r="E179" i="3"/>
  <c r="T180" i="5" s="1"/>
  <c r="F179" i="3"/>
  <c r="G179" i="3"/>
  <c r="J179" i="3"/>
  <c r="K179" i="3" s="1"/>
  <c r="L179" i="3"/>
  <c r="P179" i="3"/>
  <c r="Q179" i="3" s="1"/>
  <c r="U179" i="3"/>
  <c r="W179" i="3" s="1"/>
  <c r="X179" i="3"/>
  <c r="AC179" i="3"/>
  <c r="AD179" i="3"/>
  <c r="AF179" i="3"/>
  <c r="AG179" i="3" s="1"/>
  <c r="AH179" i="3" s="1"/>
  <c r="AA180" i="5" s="1"/>
  <c r="AI179" i="3"/>
  <c r="AJ179" i="3"/>
  <c r="E180" i="3"/>
  <c r="T181" i="5" s="1"/>
  <c r="F180" i="3"/>
  <c r="G180" i="3"/>
  <c r="J180" i="3"/>
  <c r="K180" i="3" s="1"/>
  <c r="L180" i="3"/>
  <c r="P180" i="3"/>
  <c r="Q180" i="3" s="1"/>
  <c r="U180" i="3"/>
  <c r="W180" i="3" s="1"/>
  <c r="X180" i="3"/>
  <c r="AC180" i="3"/>
  <c r="AD180" i="3"/>
  <c r="AF180" i="3"/>
  <c r="AG180" i="3" s="1"/>
  <c r="AH180" i="3" s="1"/>
  <c r="AA181" i="5" s="1"/>
  <c r="AI180" i="3"/>
  <c r="AJ180" i="3"/>
  <c r="E181" i="3"/>
  <c r="T182" i="5" s="1"/>
  <c r="F181" i="3"/>
  <c r="G181" i="3"/>
  <c r="J181" i="3"/>
  <c r="K181" i="3" s="1"/>
  <c r="L181" i="3"/>
  <c r="P181" i="3"/>
  <c r="R181" i="3" s="1"/>
  <c r="S181" i="3" s="1"/>
  <c r="U181" i="3"/>
  <c r="W181" i="3" s="1"/>
  <c r="X181" i="3"/>
  <c r="AC181" i="3"/>
  <c r="AD181" i="3"/>
  <c r="AF181" i="3"/>
  <c r="AG181" i="3" s="1"/>
  <c r="AH181" i="3" s="1"/>
  <c r="AI181" i="3"/>
  <c r="AJ181" i="3"/>
  <c r="E182" i="3"/>
  <c r="T183" i="5" s="1"/>
  <c r="F182" i="3"/>
  <c r="G182" i="3"/>
  <c r="J182" i="3"/>
  <c r="K182" i="3" s="1"/>
  <c r="L182" i="3"/>
  <c r="P182" i="3"/>
  <c r="Q182" i="3" s="1"/>
  <c r="U182" i="3"/>
  <c r="W182" i="3" s="1"/>
  <c r="X182" i="3"/>
  <c r="AC182" i="3"/>
  <c r="AD182" i="3"/>
  <c r="AF182" i="3"/>
  <c r="AG182" i="3" s="1"/>
  <c r="AH182" i="3" s="1"/>
  <c r="AI182" i="3"/>
  <c r="AJ182" i="3"/>
  <c r="F183" i="3"/>
  <c r="G183" i="3"/>
  <c r="J183" i="3"/>
  <c r="K183" i="3" s="1"/>
  <c r="L183" i="3"/>
  <c r="P183" i="3"/>
  <c r="U183" i="3"/>
  <c r="W183" i="3" s="1"/>
  <c r="X183" i="3"/>
  <c r="AC183" i="3"/>
  <c r="AD183" i="3"/>
  <c r="AF183" i="3"/>
  <c r="AG183" i="3" s="1"/>
  <c r="AH183" i="3" s="1"/>
  <c r="AA184" i="5" s="1"/>
  <c r="AI183" i="3"/>
  <c r="AJ183" i="3"/>
  <c r="E184" i="3"/>
  <c r="T185" i="5" s="1"/>
  <c r="F184" i="3"/>
  <c r="G184" i="3"/>
  <c r="J184" i="3"/>
  <c r="K184" i="3" s="1"/>
  <c r="L184" i="3"/>
  <c r="P184" i="3"/>
  <c r="Q184" i="3" s="1"/>
  <c r="U184" i="3"/>
  <c r="W184" i="3" s="1"/>
  <c r="X184" i="3"/>
  <c r="AC184" i="3"/>
  <c r="AD184" i="3"/>
  <c r="AF184" i="3"/>
  <c r="AG184" i="3" s="1"/>
  <c r="AH184" i="3" s="1"/>
  <c r="AA185" i="5" s="1"/>
  <c r="AI184" i="3"/>
  <c r="AJ184" i="3"/>
  <c r="F185" i="3"/>
  <c r="G185" i="3"/>
  <c r="J185" i="3"/>
  <c r="K185" i="3" s="1"/>
  <c r="L185" i="3"/>
  <c r="P185" i="3"/>
  <c r="R185" i="3" s="1"/>
  <c r="S185" i="3" s="1"/>
  <c r="U185" i="3"/>
  <c r="W185" i="3" s="1"/>
  <c r="X185" i="3"/>
  <c r="AC185" i="3"/>
  <c r="AD185" i="3"/>
  <c r="AF185" i="3"/>
  <c r="AG185" i="3" s="1"/>
  <c r="AH185" i="3" s="1"/>
  <c r="AI185" i="3"/>
  <c r="AJ185" i="3"/>
  <c r="F186" i="3"/>
  <c r="G186" i="3"/>
  <c r="J186" i="3"/>
  <c r="K186" i="3" s="1"/>
  <c r="L186" i="3"/>
  <c r="P186" i="3"/>
  <c r="Q186" i="3" s="1"/>
  <c r="U186" i="3"/>
  <c r="W186" i="3" s="1"/>
  <c r="X186" i="3"/>
  <c r="AC186" i="3"/>
  <c r="AD186" i="3"/>
  <c r="AF186" i="3"/>
  <c r="AG186" i="3" s="1"/>
  <c r="AH186" i="3" s="1"/>
  <c r="AA187" i="5" s="1"/>
  <c r="AI186" i="3"/>
  <c r="AJ186" i="3"/>
  <c r="F187" i="3"/>
  <c r="G187" i="3"/>
  <c r="J187" i="3"/>
  <c r="K187" i="3" s="1"/>
  <c r="L187" i="3"/>
  <c r="P187" i="3"/>
  <c r="R187" i="3" s="1"/>
  <c r="S187" i="3" s="1"/>
  <c r="U187" i="3"/>
  <c r="W187" i="3" s="1"/>
  <c r="X187" i="3"/>
  <c r="AC187" i="3"/>
  <c r="AD187" i="3"/>
  <c r="AF187" i="3"/>
  <c r="AG187" i="3" s="1"/>
  <c r="AH187" i="3" s="1"/>
  <c r="AA188" i="5" s="1"/>
  <c r="AI187" i="3"/>
  <c r="AJ187" i="3"/>
  <c r="F188" i="3"/>
  <c r="G188" i="3"/>
  <c r="J188" i="3"/>
  <c r="K188" i="3" s="1"/>
  <c r="L188" i="3"/>
  <c r="P188" i="3"/>
  <c r="Q188" i="3" s="1"/>
  <c r="U188" i="3"/>
  <c r="W188" i="3" s="1"/>
  <c r="X188" i="3"/>
  <c r="AC188" i="3"/>
  <c r="AD188" i="3"/>
  <c r="AF188" i="3"/>
  <c r="AG188" i="3" s="1"/>
  <c r="AH188" i="3" s="1"/>
  <c r="AI188" i="3"/>
  <c r="AJ188" i="3"/>
  <c r="F189" i="3"/>
  <c r="G189" i="3"/>
  <c r="J189" i="3"/>
  <c r="K189" i="3" s="1"/>
  <c r="L189" i="3"/>
  <c r="P189" i="3"/>
  <c r="Q189" i="3" s="1"/>
  <c r="U189" i="3"/>
  <c r="W189" i="3" s="1"/>
  <c r="X189" i="3"/>
  <c r="AC189" i="3"/>
  <c r="AD189" i="3"/>
  <c r="AF189" i="3"/>
  <c r="AG189" i="3" s="1"/>
  <c r="AH189" i="3" s="1"/>
  <c r="AI189" i="3"/>
  <c r="AJ189" i="3"/>
  <c r="F190" i="3"/>
  <c r="G190" i="3"/>
  <c r="J190" i="3"/>
  <c r="K190" i="3" s="1"/>
  <c r="L190" i="3"/>
  <c r="P190" i="3"/>
  <c r="Q190" i="3" s="1"/>
  <c r="U190" i="3"/>
  <c r="W190" i="3" s="1"/>
  <c r="X190" i="3"/>
  <c r="AC190" i="3"/>
  <c r="AD190" i="3"/>
  <c r="AF190" i="3"/>
  <c r="AG190" i="3" s="1"/>
  <c r="AH190" i="3" s="1"/>
  <c r="AI190" i="3"/>
  <c r="AJ190" i="3"/>
  <c r="E191" i="3"/>
  <c r="T192" i="5" s="1"/>
  <c r="F191" i="3"/>
  <c r="G191" i="3"/>
  <c r="J191" i="3"/>
  <c r="K191" i="3" s="1"/>
  <c r="L191" i="3"/>
  <c r="P191" i="3"/>
  <c r="R191" i="3" s="1"/>
  <c r="S191" i="3" s="1"/>
  <c r="U191" i="3"/>
  <c r="W191" i="3" s="1"/>
  <c r="X191" i="3"/>
  <c r="AC191" i="3"/>
  <c r="AD191" i="3"/>
  <c r="AF191" i="3"/>
  <c r="AG191" i="3" s="1"/>
  <c r="AH191" i="3" s="1"/>
  <c r="AA192" i="5" s="1"/>
  <c r="AI191" i="3"/>
  <c r="AJ191" i="3"/>
  <c r="E192" i="3"/>
  <c r="T193" i="5" s="1"/>
  <c r="F192" i="3"/>
  <c r="G192" i="3"/>
  <c r="J192" i="3"/>
  <c r="K192" i="3" s="1"/>
  <c r="L192" i="3"/>
  <c r="P192" i="3"/>
  <c r="R192" i="3" s="1"/>
  <c r="S192" i="3" s="1"/>
  <c r="U192" i="3"/>
  <c r="W192" i="3" s="1"/>
  <c r="X192" i="3"/>
  <c r="AC192" i="3"/>
  <c r="AD192" i="3"/>
  <c r="AF192" i="3"/>
  <c r="AG192" i="3" s="1"/>
  <c r="AH192" i="3" s="1"/>
  <c r="AA193" i="5" s="1"/>
  <c r="AI192" i="3"/>
  <c r="AJ192" i="3"/>
  <c r="F193" i="3"/>
  <c r="G193" i="3"/>
  <c r="J193" i="3"/>
  <c r="K193" i="3" s="1"/>
  <c r="L193" i="3"/>
  <c r="P193" i="3"/>
  <c r="R193" i="3" s="1"/>
  <c r="S193" i="3" s="1"/>
  <c r="U193" i="3"/>
  <c r="W193" i="3" s="1"/>
  <c r="X193" i="3"/>
  <c r="AC193" i="3"/>
  <c r="AD193" i="3"/>
  <c r="AF193" i="3"/>
  <c r="AG193" i="3" s="1"/>
  <c r="AH193" i="3" s="1"/>
  <c r="AI193" i="3"/>
  <c r="AJ193" i="3"/>
  <c r="C4" i="4"/>
  <c r="D4" i="4" s="1"/>
  <c r="AH5" i="5" s="1"/>
  <c r="E4" i="4"/>
  <c r="F4" i="4"/>
  <c r="I4" i="4"/>
  <c r="J4" i="4"/>
  <c r="K4" i="4"/>
  <c r="L4" i="4"/>
  <c r="N4" i="4"/>
  <c r="O4" i="4" s="1"/>
  <c r="P4" i="4"/>
  <c r="Q4" i="4"/>
  <c r="S4" i="4"/>
  <c r="X4" i="4"/>
  <c r="C5" i="4"/>
  <c r="D5" i="4" s="1"/>
  <c r="AH6" i="5" s="1"/>
  <c r="E5" i="4"/>
  <c r="F5" i="4"/>
  <c r="I5" i="4"/>
  <c r="J5" i="4"/>
  <c r="K5" i="4"/>
  <c r="L5" i="4"/>
  <c r="N5" i="4"/>
  <c r="O5" i="4" s="1"/>
  <c r="P5" i="4"/>
  <c r="Q5" i="4"/>
  <c r="S5" i="4"/>
  <c r="X5" i="4"/>
  <c r="C6" i="4"/>
  <c r="D6" i="4" s="1"/>
  <c r="AH7" i="5" s="1"/>
  <c r="E6" i="4"/>
  <c r="F6" i="4"/>
  <c r="I6" i="4"/>
  <c r="J6" i="4"/>
  <c r="K6" i="4"/>
  <c r="L6" i="4"/>
  <c r="N6" i="4"/>
  <c r="O6" i="4" s="1"/>
  <c r="P6" i="4"/>
  <c r="Q6" i="4"/>
  <c r="S6" i="4"/>
  <c r="X6" i="4"/>
  <c r="C7" i="4"/>
  <c r="D7" i="4" s="1"/>
  <c r="AH8" i="5" s="1"/>
  <c r="E7" i="4"/>
  <c r="F7" i="4"/>
  <c r="I7" i="4"/>
  <c r="J7" i="4"/>
  <c r="K7" i="4"/>
  <c r="L7" i="4"/>
  <c r="N7" i="4"/>
  <c r="O7" i="4" s="1"/>
  <c r="P7" i="4"/>
  <c r="Q7" i="4"/>
  <c r="S7" i="4"/>
  <c r="X7" i="4"/>
  <c r="C8" i="4"/>
  <c r="D8" i="4" s="1"/>
  <c r="AH9" i="5" s="1"/>
  <c r="E8" i="4"/>
  <c r="F8" i="4"/>
  <c r="I8" i="4"/>
  <c r="J8" i="4"/>
  <c r="K8" i="4"/>
  <c r="L8" i="4"/>
  <c r="N8" i="4"/>
  <c r="O8" i="4" s="1"/>
  <c r="P8" i="4"/>
  <c r="Q8" i="4"/>
  <c r="S8" i="4"/>
  <c r="X8" i="4"/>
  <c r="C9" i="4"/>
  <c r="D9" i="4" s="1"/>
  <c r="AH10" i="5" s="1"/>
  <c r="E9" i="4"/>
  <c r="F9" i="4"/>
  <c r="I9" i="4"/>
  <c r="J9" i="4"/>
  <c r="K9" i="4"/>
  <c r="L9" i="4"/>
  <c r="N9" i="4"/>
  <c r="O9" i="4" s="1"/>
  <c r="P9" i="4"/>
  <c r="Q9" i="4"/>
  <c r="S9" i="4"/>
  <c r="X9" i="4"/>
  <c r="C10" i="4"/>
  <c r="D10" i="4" s="1"/>
  <c r="AH11" i="5" s="1"/>
  <c r="E10" i="4"/>
  <c r="F10" i="4"/>
  <c r="I10" i="4"/>
  <c r="J10" i="4"/>
  <c r="K10" i="4"/>
  <c r="L10" i="4"/>
  <c r="N10" i="4"/>
  <c r="O10" i="4" s="1"/>
  <c r="P10" i="4"/>
  <c r="Q10" i="4"/>
  <c r="S10" i="4"/>
  <c r="X10" i="4"/>
  <c r="C11" i="4"/>
  <c r="D11" i="4" s="1"/>
  <c r="AH12" i="5" s="1"/>
  <c r="E11" i="4"/>
  <c r="F11" i="4"/>
  <c r="I11" i="4"/>
  <c r="J11" i="4"/>
  <c r="K11" i="4"/>
  <c r="L11" i="4"/>
  <c r="N11" i="4"/>
  <c r="O11" i="4" s="1"/>
  <c r="P11" i="4"/>
  <c r="Q11" i="4"/>
  <c r="S11" i="4"/>
  <c r="X11" i="4"/>
  <c r="C12" i="4"/>
  <c r="D12" i="4" s="1"/>
  <c r="AH13" i="5" s="1"/>
  <c r="E12" i="4"/>
  <c r="F12" i="4"/>
  <c r="I12" i="4"/>
  <c r="J12" i="4"/>
  <c r="K12" i="4"/>
  <c r="L12" i="4"/>
  <c r="N12" i="4"/>
  <c r="O12" i="4" s="1"/>
  <c r="P12" i="4"/>
  <c r="Q12" i="4"/>
  <c r="S12" i="4"/>
  <c r="X12" i="4"/>
  <c r="C13" i="4"/>
  <c r="D13" i="4" s="1"/>
  <c r="AH14" i="5" s="1"/>
  <c r="E13" i="4"/>
  <c r="F13" i="4"/>
  <c r="I13" i="4"/>
  <c r="J13" i="4"/>
  <c r="K13" i="4"/>
  <c r="L13" i="4"/>
  <c r="N13" i="4"/>
  <c r="O13" i="4" s="1"/>
  <c r="P13" i="4"/>
  <c r="Q13" i="4"/>
  <c r="S13" i="4"/>
  <c r="X13" i="4"/>
  <c r="C14" i="4"/>
  <c r="D14" i="4" s="1"/>
  <c r="AH15" i="5" s="1"/>
  <c r="E14" i="4"/>
  <c r="F14" i="4"/>
  <c r="I14" i="4"/>
  <c r="J14" i="4"/>
  <c r="K14" i="4"/>
  <c r="L14" i="4"/>
  <c r="N14" i="4"/>
  <c r="O14" i="4" s="1"/>
  <c r="P14" i="4"/>
  <c r="Q14" i="4"/>
  <c r="S14" i="4"/>
  <c r="X14" i="4"/>
  <c r="C15" i="4"/>
  <c r="D15" i="4" s="1"/>
  <c r="AH16" i="5" s="1"/>
  <c r="E15" i="4"/>
  <c r="F15" i="4"/>
  <c r="I15" i="4"/>
  <c r="J15" i="4"/>
  <c r="K15" i="4"/>
  <c r="L15" i="4"/>
  <c r="N15" i="4"/>
  <c r="O15" i="4" s="1"/>
  <c r="P15" i="4"/>
  <c r="Q15" i="4"/>
  <c r="S15" i="4"/>
  <c r="X15" i="4"/>
  <c r="C16" i="4"/>
  <c r="D16" i="4" s="1"/>
  <c r="AH17" i="5" s="1"/>
  <c r="E16" i="4"/>
  <c r="F16" i="4"/>
  <c r="I16" i="4"/>
  <c r="J16" i="4"/>
  <c r="K16" i="4"/>
  <c r="L16" i="4"/>
  <c r="N16" i="4"/>
  <c r="O16" i="4" s="1"/>
  <c r="P16" i="4"/>
  <c r="Q16" i="4"/>
  <c r="S16" i="4"/>
  <c r="X16" i="4"/>
  <c r="C17" i="4"/>
  <c r="D17" i="4" s="1"/>
  <c r="AH18" i="5" s="1"/>
  <c r="E17" i="4"/>
  <c r="F17" i="4"/>
  <c r="I17" i="4"/>
  <c r="J17" i="4"/>
  <c r="K17" i="4"/>
  <c r="L17" i="4"/>
  <c r="N17" i="4"/>
  <c r="O17" i="4" s="1"/>
  <c r="P17" i="4"/>
  <c r="Q17" i="4"/>
  <c r="S17" i="4"/>
  <c r="X17" i="4"/>
  <c r="C18" i="4"/>
  <c r="D18" i="4" s="1"/>
  <c r="AH19" i="5" s="1"/>
  <c r="E18" i="4"/>
  <c r="F18" i="4"/>
  <c r="I18" i="4"/>
  <c r="J18" i="4"/>
  <c r="K18" i="4"/>
  <c r="L18" i="4"/>
  <c r="N18" i="4"/>
  <c r="O18" i="4" s="1"/>
  <c r="P18" i="4"/>
  <c r="Q18" i="4"/>
  <c r="S18" i="4"/>
  <c r="X18" i="4"/>
  <c r="C19" i="4"/>
  <c r="D19" i="4" s="1"/>
  <c r="AH20" i="5" s="1"/>
  <c r="E19" i="4"/>
  <c r="F19" i="4"/>
  <c r="I19" i="4"/>
  <c r="J19" i="4"/>
  <c r="K19" i="4"/>
  <c r="L19" i="4"/>
  <c r="N19" i="4"/>
  <c r="O19" i="4" s="1"/>
  <c r="P19" i="4"/>
  <c r="Q19" i="4"/>
  <c r="S19" i="4"/>
  <c r="X19" i="4"/>
  <c r="C20" i="4"/>
  <c r="D20" i="4" s="1"/>
  <c r="AH21" i="5" s="1"/>
  <c r="E20" i="4"/>
  <c r="F20" i="4"/>
  <c r="I20" i="4"/>
  <c r="J20" i="4"/>
  <c r="K20" i="4"/>
  <c r="L20" i="4"/>
  <c r="N20" i="4"/>
  <c r="O20" i="4" s="1"/>
  <c r="P20" i="4"/>
  <c r="Q20" i="4"/>
  <c r="S20" i="4"/>
  <c r="X20" i="4"/>
  <c r="C21" i="4"/>
  <c r="D21" i="4" s="1"/>
  <c r="AH22" i="5" s="1"/>
  <c r="E21" i="4"/>
  <c r="F21" i="4"/>
  <c r="I21" i="4"/>
  <c r="J21" i="4"/>
  <c r="K21" i="4"/>
  <c r="L21" i="4"/>
  <c r="N21" i="4"/>
  <c r="O21" i="4" s="1"/>
  <c r="P21" i="4"/>
  <c r="Q21" i="4"/>
  <c r="S21" i="4"/>
  <c r="X21" i="4"/>
  <c r="C22" i="4"/>
  <c r="D22" i="4" s="1"/>
  <c r="AH23" i="5" s="1"/>
  <c r="E22" i="4"/>
  <c r="F22" i="4"/>
  <c r="I22" i="4"/>
  <c r="J22" i="4"/>
  <c r="K22" i="4"/>
  <c r="L22" i="4"/>
  <c r="N22" i="4"/>
  <c r="O22" i="4" s="1"/>
  <c r="P22" i="4"/>
  <c r="Q22" i="4"/>
  <c r="S22" i="4"/>
  <c r="X22" i="4"/>
  <c r="C23" i="4"/>
  <c r="D23" i="4" s="1"/>
  <c r="AH24" i="5" s="1"/>
  <c r="E23" i="4"/>
  <c r="F23" i="4"/>
  <c r="I23" i="4"/>
  <c r="J23" i="4"/>
  <c r="K23" i="4"/>
  <c r="L23" i="4"/>
  <c r="N23" i="4"/>
  <c r="O23" i="4" s="1"/>
  <c r="P23" i="4"/>
  <c r="Q23" i="4"/>
  <c r="S23" i="4"/>
  <c r="X23" i="4"/>
  <c r="C24" i="4"/>
  <c r="D24" i="4" s="1"/>
  <c r="AH25" i="5" s="1"/>
  <c r="E24" i="4"/>
  <c r="F24" i="4"/>
  <c r="I24" i="4"/>
  <c r="J24" i="4"/>
  <c r="K24" i="4"/>
  <c r="L24" i="4"/>
  <c r="N24" i="4"/>
  <c r="O24" i="4" s="1"/>
  <c r="P24" i="4"/>
  <c r="Q24" i="4"/>
  <c r="S24" i="4"/>
  <c r="X24" i="4"/>
  <c r="C25" i="4"/>
  <c r="D25" i="4" s="1"/>
  <c r="AH26" i="5" s="1"/>
  <c r="E25" i="4"/>
  <c r="F25" i="4"/>
  <c r="I25" i="4"/>
  <c r="J25" i="4"/>
  <c r="K25" i="4"/>
  <c r="L25" i="4"/>
  <c r="N25" i="4"/>
  <c r="O25" i="4" s="1"/>
  <c r="P25" i="4"/>
  <c r="Q25" i="4"/>
  <c r="S25" i="4"/>
  <c r="X25" i="4"/>
  <c r="C26" i="4"/>
  <c r="D26" i="4" s="1"/>
  <c r="AH27" i="5" s="1"/>
  <c r="E26" i="4"/>
  <c r="F26" i="4"/>
  <c r="I26" i="4"/>
  <c r="J26" i="4"/>
  <c r="K26" i="4"/>
  <c r="L26" i="4"/>
  <c r="N26" i="4"/>
  <c r="O26" i="4" s="1"/>
  <c r="P26" i="4"/>
  <c r="Q26" i="4"/>
  <c r="S26" i="4"/>
  <c r="X26" i="4"/>
  <c r="C27" i="4"/>
  <c r="D27" i="4" s="1"/>
  <c r="AH28" i="5" s="1"/>
  <c r="E27" i="4"/>
  <c r="F27" i="4"/>
  <c r="I27" i="4"/>
  <c r="J27" i="4"/>
  <c r="K27" i="4"/>
  <c r="L27" i="4"/>
  <c r="N27" i="4"/>
  <c r="O27" i="4" s="1"/>
  <c r="P27" i="4"/>
  <c r="Q27" i="4"/>
  <c r="S27" i="4"/>
  <c r="X27" i="4"/>
  <c r="C28" i="4"/>
  <c r="D28" i="4" s="1"/>
  <c r="AH29" i="5" s="1"/>
  <c r="E28" i="4"/>
  <c r="F28" i="4"/>
  <c r="I28" i="4"/>
  <c r="J28" i="4"/>
  <c r="K28" i="4"/>
  <c r="L28" i="4"/>
  <c r="N28" i="4"/>
  <c r="O28" i="4" s="1"/>
  <c r="P28" i="4"/>
  <c r="Q28" i="4"/>
  <c r="S28" i="4"/>
  <c r="X28" i="4"/>
  <c r="C29" i="4"/>
  <c r="D29" i="4" s="1"/>
  <c r="AH30" i="5" s="1"/>
  <c r="E29" i="4"/>
  <c r="F29" i="4"/>
  <c r="I29" i="4"/>
  <c r="J29" i="4"/>
  <c r="K29" i="4"/>
  <c r="L29" i="4"/>
  <c r="N29" i="4"/>
  <c r="O29" i="4" s="1"/>
  <c r="P29" i="4"/>
  <c r="Q29" i="4"/>
  <c r="S29" i="4"/>
  <c r="X29" i="4"/>
  <c r="C30" i="4"/>
  <c r="D30" i="4" s="1"/>
  <c r="AH31" i="5" s="1"/>
  <c r="E30" i="4"/>
  <c r="F30" i="4"/>
  <c r="I30" i="4"/>
  <c r="J30" i="4"/>
  <c r="K30" i="4"/>
  <c r="L30" i="4"/>
  <c r="N30" i="4"/>
  <c r="O30" i="4" s="1"/>
  <c r="P30" i="4"/>
  <c r="Q30" i="4"/>
  <c r="S30" i="4"/>
  <c r="X30" i="4"/>
  <c r="C31" i="4"/>
  <c r="D31" i="4" s="1"/>
  <c r="AH32" i="5" s="1"/>
  <c r="E31" i="4"/>
  <c r="F31" i="4"/>
  <c r="I31" i="4"/>
  <c r="J31" i="4"/>
  <c r="K31" i="4"/>
  <c r="L31" i="4"/>
  <c r="N31" i="4"/>
  <c r="O31" i="4" s="1"/>
  <c r="P31" i="4"/>
  <c r="Q31" i="4"/>
  <c r="S31" i="4"/>
  <c r="X31" i="4"/>
  <c r="C32" i="4"/>
  <c r="D32" i="4" s="1"/>
  <c r="AH33" i="5" s="1"/>
  <c r="E32" i="4"/>
  <c r="F32" i="4"/>
  <c r="I32" i="4"/>
  <c r="J32" i="4"/>
  <c r="K32" i="4"/>
  <c r="L32" i="4"/>
  <c r="N32" i="4"/>
  <c r="O32" i="4" s="1"/>
  <c r="P32" i="4"/>
  <c r="Q32" i="4"/>
  <c r="S32" i="4"/>
  <c r="X32" i="4"/>
  <c r="C33" i="4"/>
  <c r="D33" i="4" s="1"/>
  <c r="AH34" i="5" s="1"/>
  <c r="E33" i="4"/>
  <c r="F33" i="4"/>
  <c r="I33" i="4"/>
  <c r="J33" i="4"/>
  <c r="K33" i="4"/>
  <c r="L33" i="4"/>
  <c r="N33" i="4"/>
  <c r="O33" i="4" s="1"/>
  <c r="P33" i="4"/>
  <c r="Q33" i="4"/>
  <c r="S33" i="4"/>
  <c r="X33" i="4"/>
  <c r="C34" i="4"/>
  <c r="D34" i="4" s="1"/>
  <c r="AH35" i="5" s="1"/>
  <c r="E34" i="4"/>
  <c r="F34" i="4"/>
  <c r="I34" i="4"/>
  <c r="J34" i="4"/>
  <c r="K34" i="4"/>
  <c r="L34" i="4"/>
  <c r="N34" i="4"/>
  <c r="O34" i="4" s="1"/>
  <c r="P34" i="4"/>
  <c r="Q34" i="4"/>
  <c r="S34" i="4"/>
  <c r="X34" i="4"/>
  <c r="C35" i="4"/>
  <c r="D35" i="4" s="1"/>
  <c r="AH36" i="5" s="1"/>
  <c r="E35" i="4"/>
  <c r="F35" i="4"/>
  <c r="I35" i="4"/>
  <c r="J35" i="4"/>
  <c r="K35" i="4"/>
  <c r="L35" i="4"/>
  <c r="N35" i="4"/>
  <c r="O35" i="4" s="1"/>
  <c r="P35" i="4"/>
  <c r="Q35" i="4"/>
  <c r="S35" i="4"/>
  <c r="X35" i="4"/>
  <c r="C36" i="4"/>
  <c r="D36" i="4" s="1"/>
  <c r="AH37" i="5" s="1"/>
  <c r="E36" i="4"/>
  <c r="F36" i="4"/>
  <c r="I36" i="4"/>
  <c r="J36" i="4"/>
  <c r="K36" i="4"/>
  <c r="L36" i="4"/>
  <c r="N36" i="4"/>
  <c r="O36" i="4" s="1"/>
  <c r="P36" i="4"/>
  <c r="Q36" i="4"/>
  <c r="S36" i="4"/>
  <c r="X36" i="4"/>
  <c r="C37" i="4"/>
  <c r="D37" i="4" s="1"/>
  <c r="AH38" i="5" s="1"/>
  <c r="E37" i="4"/>
  <c r="F37" i="4"/>
  <c r="I37" i="4"/>
  <c r="J37" i="4"/>
  <c r="K37" i="4"/>
  <c r="L37" i="4"/>
  <c r="N37" i="4"/>
  <c r="O37" i="4" s="1"/>
  <c r="P37" i="4"/>
  <c r="Q37" i="4"/>
  <c r="S37" i="4"/>
  <c r="X37" i="4"/>
  <c r="C38" i="4"/>
  <c r="D38" i="4" s="1"/>
  <c r="AH39" i="5" s="1"/>
  <c r="E38" i="4"/>
  <c r="F38" i="4"/>
  <c r="I38" i="4"/>
  <c r="J38" i="4"/>
  <c r="K38" i="4"/>
  <c r="L38" i="4"/>
  <c r="N38" i="4"/>
  <c r="O38" i="4" s="1"/>
  <c r="P38" i="4"/>
  <c r="Q38" i="4"/>
  <c r="S38" i="4"/>
  <c r="X38" i="4"/>
  <c r="C39" i="4"/>
  <c r="D39" i="4" s="1"/>
  <c r="E39" i="4"/>
  <c r="F39" i="4"/>
  <c r="I39" i="4"/>
  <c r="J39" i="4"/>
  <c r="K39" i="4"/>
  <c r="L39" i="4"/>
  <c r="N39" i="4"/>
  <c r="O39" i="4" s="1"/>
  <c r="P39" i="4"/>
  <c r="Q39" i="4"/>
  <c r="S39" i="4"/>
  <c r="X39" i="4"/>
  <c r="C40" i="4"/>
  <c r="D40" i="4" s="1"/>
  <c r="AH41" i="5" s="1"/>
  <c r="E40" i="4"/>
  <c r="F40" i="4"/>
  <c r="I40" i="4"/>
  <c r="J40" i="4"/>
  <c r="K40" i="4"/>
  <c r="L40" i="4"/>
  <c r="N40" i="4"/>
  <c r="O40" i="4" s="1"/>
  <c r="P40" i="4"/>
  <c r="Q40" i="4"/>
  <c r="S40" i="4"/>
  <c r="X40" i="4"/>
  <c r="C41" i="4"/>
  <c r="D41" i="4" s="1"/>
  <c r="AH42" i="5" s="1"/>
  <c r="E41" i="4"/>
  <c r="F41" i="4"/>
  <c r="I41" i="4"/>
  <c r="J41" i="4"/>
  <c r="K41" i="4"/>
  <c r="L41" i="4"/>
  <c r="N41" i="4"/>
  <c r="O41" i="4" s="1"/>
  <c r="P41" i="4"/>
  <c r="Q41" i="4"/>
  <c r="S41" i="4"/>
  <c r="X41" i="4"/>
  <c r="C42" i="4"/>
  <c r="D42" i="4" s="1"/>
  <c r="AH43" i="5" s="1"/>
  <c r="E42" i="4"/>
  <c r="F42" i="4"/>
  <c r="I42" i="4"/>
  <c r="J42" i="4"/>
  <c r="K42" i="4"/>
  <c r="L42" i="4"/>
  <c r="N42" i="4"/>
  <c r="O42" i="4" s="1"/>
  <c r="P42" i="4"/>
  <c r="Q42" i="4"/>
  <c r="S42" i="4"/>
  <c r="X42" i="4"/>
  <c r="C43" i="4"/>
  <c r="D43" i="4" s="1"/>
  <c r="AH44" i="5" s="1"/>
  <c r="E43" i="4"/>
  <c r="F43" i="4"/>
  <c r="I43" i="4"/>
  <c r="J43" i="4"/>
  <c r="K43" i="4"/>
  <c r="L43" i="4"/>
  <c r="N43" i="4"/>
  <c r="O43" i="4" s="1"/>
  <c r="P43" i="4"/>
  <c r="Q43" i="4"/>
  <c r="S43" i="4"/>
  <c r="X43" i="4"/>
  <c r="C44" i="4"/>
  <c r="D44" i="4" s="1"/>
  <c r="AH45" i="5" s="1"/>
  <c r="E44" i="4"/>
  <c r="F44" i="4"/>
  <c r="I44" i="4"/>
  <c r="J44" i="4"/>
  <c r="K44" i="4"/>
  <c r="L44" i="4"/>
  <c r="N44" i="4"/>
  <c r="O44" i="4" s="1"/>
  <c r="P44" i="4"/>
  <c r="Q44" i="4"/>
  <c r="S44" i="4"/>
  <c r="X44" i="4"/>
  <c r="C45" i="4"/>
  <c r="D45" i="4" s="1"/>
  <c r="AH46" i="5" s="1"/>
  <c r="E45" i="4"/>
  <c r="F45" i="4"/>
  <c r="I45" i="4"/>
  <c r="J45" i="4"/>
  <c r="K45" i="4"/>
  <c r="L45" i="4"/>
  <c r="N45" i="4"/>
  <c r="O45" i="4" s="1"/>
  <c r="P45" i="4"/>
  <c r="Q45" i="4"/>
  <c r="S45" i="4"/>
  <c r="X45" i="4"/>
  <c r="C46" i="4"/>
  <c r="D46" i="4" s="1"/>
  <c r="AH47" i="5" s="1"/>
  <c r="E46" i="4"/>
  <c r="F46" i="4"/>
  <c r="I46" i="4"/>
  <c r="J46" i="4"/>
  <c r="K46" i="4"/>
  <c r="L46" i="4"/>
  <c r="N46" i="4"/>
  <c r="O46" i="4" s="1"/>
  <c r="P46" i="4"/>
  <c r="Q46" i="4"/>
  <c r="S46" i="4"/>
  <c r="X46" i="4"/>
  <c r="C47" i="4"/>
  <c r="D47" i="4" s="1"/>
  <c r="AH48" i="5" s="1"/>
  <c r="E47" i="4"/>
  <c r="F47" i="4"/>
  <c r="I47" i="4"/>
  <c r="J47" i="4"/>
  <c r="K47" i="4"/>
  <c r="L47" i="4"/>
  <c r="N47" i="4"/>
  <c r="O47" i="4" s="1"/>
  <c r="P47" i="4"/>
  <c r="Q47" i="4"/>
  <c r="S47" i="4"/>
  <c r="X47" i="4"/>
  <c r="C48" i="4"/>
  <c r="D48" i="4" s="1"/>
  <c r="AH49" i="5" s="1"/>
  <c r="E48" i="4"/>
  <c r="F48" i="4"/>
  <c r="I48" i="4"/>
  <c r="J48" i="4"/>
  <c r="K48" i="4"/>
  <c r="L48" i="4"/>
  <c r="N48" i="4"/>
  <c r="O48" i="4" s="1"/>
  <c r="P48" i="4"/>
  <c r="Q48" i="4"/>
  <c r="S48" i="4"/>
  <c r="X48" i="4"/>
  <c r="C49" i="4"/>
  <c r="D49" i="4" s="1"/>
  <c r="AH50" i="5" s="1"/>
  <c r="E49" i="4"/>
  <c r="F49" i="4"/>
  <c r="I49" i="4"/>
  <c r="J49" i="4"/>
  <c r="K49" i="4"/>
  <c r="L49" i="4"/>
  <c r="N49" i="4"/>
  <c r="O49" i="4" s="1"/>
  <c r="P49" i="4"/>
  <c r="Q49" i="4"/>
  <c r="S49" i="4"/>
  <c r="X49" i="4"/>
  <c r="C50" i="4"/>
  <c r="D50" i="4" s="1"/>
  <c r="AH51" i="5" s="1"/>
  <c r="E50" i="4"/>
  <c r="F50" i="4"/>
  <c r="I50" i="4"/>
  <c r="J50" i="4"/>
  <c r="K50" i="4"/>
  <c r="L50" i="4"/>
  <c r="N50" i="4"/>
  <c r="O50" i="4" s="1"/>
  <c r="P50" i="4"/>
  <c r="Q50" i="4"/>
  <c r="S50" i="4"/>
  <c r="X50" i="4"/>
  <c r="C51" i="4"/>
  <c r="D51" i="4" s="1"/>
  <c r="AH52" i="5" s="1"/>
  <c r="E51" i="4"/>
  <c r="F51" i="4"/>
  <c r="I51" i="4"/>
  <c r="J51" i="4"/>
  <c r="K51" i="4"/>
  <c r="L51" i="4"/>
  <c r="N51" i="4"/>
  <c r="O51" i="4" s="1"/>
  <c r="P51" i="4"/>
  <c r="Q51" i="4"/>
  <c r="S51" i="4"/>
  <c r="X51" i="4"/>
  <c r="C52" i="4"/>
  <c r="D52" i="4" s="1"/>
  <c r="AH53" i="5" s="1"/>
  <c r="E52" i="4"/>
  <c r="F52" i="4"/>
  <c r="I52" i="4"/>
  <c r="J52" i="4"/>
  <c r="K52" i="4"/>
  <c r="L52" i="4"/>
  <c r="N52" i="4"/>
  <c r="O52" i="4" s="1"/>
  <c r="P52" i="4"/>
  <c r="Q52" i="4"/>
  <c r="S52" i="4"/>
  <c r="X52" i="4"/>
  <c r="C53" i="4"/>
  <c r="D53" i="4" s="1"/>
  <c r="AH54" i="5" s="1"/>
  <c r="E53" i="4"/>
  <c r="F53" i="4"/>
  <c r="I53" i="4"/>
  <c r="J53" i="4"/>
  <c r="K53" i="4"/>
  <c r="L53" i="4"/>
  <c r="N53" i="4"/>
  <c r="O53" i="4" s="1"/>
  <c r="P53" i="4"/>
  <c r="Q53" i="4"/>
  <c r="S53" i="4"/>
  <c r="X53" i="4"/>
  <c r="C54" i="4"/>
  <c r="D54" i="4" s="1"/>
  <c r="AH55" i="5" s="1"/>
  <c r="E54" i="4"/>
  <c r="F54" i="4"/>
  <c r="I54" i="4"/>
  <c r="J54" i="4"/>
  <c r="K54" i="4"/>
  <c r="L54" i="4"/>
  <c r="N54" i="4"/>
  <c r="O54" i="4" s="1"/>
  <c r="P54" i="4"/>
  <c r="Q54" i="4"/>
  <c r="S54" i="4"/>
  <c r="X54" i="4"/>
  <c r="C55" i="4"/>
  <c r="D55" i="4" s="1"/>
  <c r="AH56" i="5" s="1"/>
  <c r="E55" i="4"/>
  <c r="F55" i="4"/>
  <c r="I55" i="4"/>
  <c r="J55" i="4"/>
  <c r="K55" i="4"/>
  <c r="L55" i="4"/>
  <c r="N55" i="4"/>
  <c r="O55" i="4" s="1"/>
  <c r="P55" i="4"/>
  <c r="Q55" i="4"/>
  <c r="S55" i="4"/>
  <c r="X55" i="4"/>
  <c r="C56" i="4"/>
  <c r="D56" i="4" s="1"/>
  <c r="AH57" i="5" s="1"/>
  <c r="E56" i="4"/>
  <c r="F56" i="4"/>
  <c r="I56" i="4"/>
  <c r="J56" i="4"/>
  <c r="K56" i="4"/>
  <c r="L56" i="4"/>
  <c r="N56" i="4"/>
  <c r="O56" i="4" s="1"/>
  <c r="P56" i="4"/>
  <c r="Q56" i="4"/>
  <c r="S56" i="4"/>
  <c r="X56" i="4"/>
  <c r="C57" i="4"/>
  <c r="D57" i="4" s="1"/>
  <c r="AH58" i="5" s="1"/>
  <c r="E57" i="4"/>
  <c r="F57" i="4"/>
  <c r="I57" i="4"/>
  <c r="J57" i="4"/>
  <c r="K57" i="4"/>
  <c r="L57" i="4"/>
  <c r="N57" i="4"/>
  <c r="O57" i="4" s="1"/>
  <c r="P57" i="4"/>
  <c r="Q57" i="4"/>
  <c r="S57" i="4"/>
  <c r="X57" i="4"/>
  <c r="C58" i="4"/>
  <c r="D58" i="4" s="1"/>
  <c r="AH59" i="5" s="1"/>
  <c r="E58" i="4"/>
  <c r="F58" i="4"/>
  <c r="I58" i="4"/>
  <c r="J58" i="4"/>
  <c r="K58" i="4"/>
  <c r="L58" i="4"/>
  <c r="N58" i="4"/>
  <c r="O58" i="4" s="1"/>
  <c r="P58" i="4"/>
  <c r="Q58" i="4"/>
  <c r="S58" i="4"/>
  <c r="X58" i="4"/>
  <c r="C59" i="4"/>
  <c r="D59" i="4" s="1"/>
  <c r="AH60" i="5" s="1"/>
  <c r="E59" i="4"/>
  <c r="F59" i="4"/>
  <c r="I59" i="4"/>
  <c r="J59" i="4"/>
  <c r="K59" i="4"/>
  <c r="L59" i="4"/>
  <c r="N59" i="4"/>
  <c r="O59" i="4" s="1"/>
  <c r="P59" i="4"/>
  <c r="Q59" i="4"/>
  <c r="S59" i="4"/>
  <c r="X59" i="4"/>
  <c r="C60" i="4"/>
  <c r="D60" i="4" s="1"/>
  <c r="AH61" i="5" s="1"/>
  <c r="E60" i="4"/>
  <c r="F60" i="4"/>
  <c r="I60" i="4"/>
  <c r="J60" i="4"/>
  <c r="K60" i="4"/>
  <c r="L60" i="4"/>
  <c r="N60" i="4"/>
  <c r="O60" i="4" s="1"/>
  <c r="P60" i="4"/>
  <c r="Q60" i="4"/>
  <c r="S60" i="4"/>
  <c r="X60" i="4"/>
  <c r="C61" i="4"/>
  <c r="D61" i="4" s="1"/>
  <c r="AH62" i="5" s="1"/>
  <c r="E61" i="4"/>
  <c r="F61" i="4"/>
  <c r="I61" i="4"/>
  <c r="J61" i="4"/>
  <c r="K61" i="4"/>
  <c r="L61" i="4"/>
  <c r="N61" i="4"/>
  <c r="O61" i="4" s="1"/>
  <c r="P61" i="4"/>
  <c r="Q61" i="4"/>
  <c r="S61" i="4"/>
  <c r="X61" i="4"/>
  <c r="C62" i="4"/>
  <c r="D62" i="4" s="1"/>
  <c r="AH63" i="5" s="1"/>
  <c r="E62" i="4"/>
  <c r="F62" i="4"/>
  <c r="I62" i="4"/>
  <c r="J62" i="4"/>
  <c r="K62" i="4"/>
  <c r="L62" i="4"/>
  <c r="N62" i="4"/>
  <c r="O62" i="4" s="1"/>
  <c r="P62" i="4"/>
  <c r="Q62" i="4"/>
  <c r="S62" i="4"/>
  <c r="X62" i="4"/>
  <c r="C63" i="4"/>
  <c r="D63" i="4" s="1"/>
  <c r="AH64" i="5" s="1"/>
  <c r="E63" i="4"/>
  <c r="F63" i="4"/>
  <c r="I63" i="4"/>
  <c r="J63" i="4"/>
  <c r="K63" i="4"/>
  <c r="L63" i="4"/>
  <c r="N63" i="4"/>
  <c r="O63" i="4" s="1"/>
  <c r="P63" i="4"/>
  <c r="Q63" i="4"/>
  <c r="S63" i="4"/>
  <c r="X63" i="4"/>
  <c r="C64" i="4"/>
  <c r="D64" i="4" s="1"/>
  <c r="AH65" i="5" s="1"/>
  <c r="E64" i="4"/>
  <c r="F64" i="4"/>
  <c r="I64" i="4"/>
  <c r="J64" i="4"/>
  <c r="K64" i="4"/>
  <c r="L64" i="4"/>
  <c r="N64" i="4"/>
  <c r="O64" i="4" s="1"/>
  <c r="P64" i="4"/>
  <c r="Q64" i="4"/>
  <c r="S64" i="4"/>
  <c r="X64" i="4"/>
  <c r="C65" i="4"/>
  <c r="D65" i="4" s="1"/>
  <c r="AH66" i="5" s="1"/>
  <c r="E65" i="4"/>
  <c r="F65" i="4"/>
  <c r="I65" i="4"/>
  <c r="J65" i="4"/>
  <c r="K65" i="4"/>
  <c r="L65" i="4"/>
  <c r="N65" i="4"/>
  <c r="O65" i="4" s="1"/>
  <c r="P65" i="4"/>
  <c r="Q65" i="4"/>
  <c r="S65" i="4"/>
  <c r="X65" i="4"/>
  <c r="C66" i="4"/>
  <c r="D66" i="4" s="1"/>
  <c r="AH67" i="5" s="1"/>
  <c r="E66" i="4"/>
  <c r="F66" i="4"/>
  <c r="I66" i="4"/>
  <c r="J66" i="4"/>
  <c r="K66" i="4"/>
  <c r="L66" i="4"/>
  <c r="N66" i="4"/>
  <c r="O66" i="4" s="1"/>
  <c r="P66" i="4"/>
  <c r="Q66" i="4"/>
  <c r="S66" i="4"/>
  <c r="X66" i="4"/>
  <c r="C67" i="4"/>
  <c r="D67" i="4" s="1"/>
  <c r="AH68" i="5" s="1"/>
  <c r="E67" i="4"/>
  <c r="F67" i="4"/>
  <c r="I67" i="4"/>
  <c r="J67" i="4"/>
  <c r="K67" i="4"/>
  <c r="L67" i="4"/>
  <c r="N67" i="4"/>
  <c r="O67" i="4" s="1"/>
  <c r="P67" i="4"/>
  <c r="Q67" i="4"/>
  <c r="S67" i="4"/>
  <c r="X67" i="4"/>
  <c r="C68" i="4"/>
  <c r="D68" i="4" s="1"/>
  <c r="AH69" i="5" s="1"/>
  <c r="E68" i="4"/>
  <c r="F68" i="4"/>
  <c r="I68" i="4"/>
  <c r="J68" i="4"/>
  <c r="K68" i="4"/>
  <c r="L68" i="4"/>
  <c r="N68" i="4"/>
  <c r="O68" i="4" s="1"/>
  <c r="P68" i="4"/>
  <c r="Q68" i="4"/>
  <c r="S68" i="4"/>
  <c r="X68" i="4"/>
  <c r="C69" i="4"/>
  <c r="D69" i="4" s="1"/>
  <c r="AH70" i="5" s="1"/>
  <c r="E69" i="4"/>
  <c r="F69" i="4"/>
  <c r="I69" i="4"/>
  <c r="J69" i="4"/>
  <c r="K69" i="4"/>
  <c r="L69" i="4"/>
  <c r="N69" i="4"/>
  <c r="O69" i="4" s="1"/>
  <c r="P69" i="4"/>
  <c r="Q69" i="4"/>
  <c r="S69" i="4"/>
  <c r="X69" i="4"/>
  <c r="C70" i="4"/>
  <c r="D70" i="4" s="1"/>
  <c r="AH71" i="5" s="1"/>
  <c r="E70" i="4"/>
  <c r="F70" i="4"/>
  <c r="I70" i="4"/>
  <c r="J70" i="4"/>
  <c r="K70" i="4"/>
  <c r="L70" i="4"/>
  <c r="N70" i="4"/>
  <c r="O70" i="4" s="1"/>
  <c r="P70" i="4"/>
  <c r="Q70" i="4"/>
  <c r="S70" i="4"/>
  <c r="X70" i="4"/>
  <c r="C71" i="4"/>
  <c r="D71" i="4" s="1"/>
  <c r="AH72" i="5" s="1"/>
  <c r="E71" i="4"/>
  <c r="F71" i="4"/>
  <c r="I71" i="4"/>
  <c r="J71" i="4"/>
  <c r="K71" i="4"/>
  <c r="L71" i="4"/>
  <c r="N71" i="4"/>
  <c r="O71" i="4" s="1"/>
  <c r="P71" i="4"/>
  <c r="Q71" i="4"/>
  <c r="S71" i="4"/>
  <c r="X71" i="4"/>
  <c r="C72" i="4"/>
  <c r="D72" i="4" s="1"/>
  <c r="AH73" i="5" s="1"/>
  <c r="E72" i="4"/>
  <c r="F72" i="4"/>
  <c r="I72" i="4"/>
  <c r="J72" i="4"/>
  <c r="K72" i="4"/>
  <c r="L72" i="4"/>
  <c r="N72" i="4"/>
  <c r="O72" i="4" s="1"/>
  <c r="P72" i="4"/>
  <c r="Q72" i="4"/>
  <c r="S72" i="4"/>
  <c r="X72" i="4"/>
  <c r="C73" i="4"/>
  <c r="D73" i="4" s="1"/>
  <c r="AH74" i="5" s="1"/>
  <c r="E73" i="4"/>
  <c r="F73" i="4"/>
  <c r="I73" i="4"/>
  <c r="J73" i="4"/>
  <c r="K73" i="4"/>
  <c r="L73" i="4"/>
  <c r="N73" i="4"/>
  <c r="O73" i="4" s="1"/>
  <c r="P73" i="4"/>
  <c r="Q73" i="4"/>
  <c r="S73" i="4"/>
  <c r="X73" i="4"/>
  <c r="C74" i="4"/>
  <c r="D74" i="4" s="1"/>
  <c r="AH75" i="5" s="1"/>
  <c r="E74" i="4"/>
  <c r="F74" i="4"/>
  <c r="I74" i="4"/>
  <c r="J74" i="4"/>
  <c r="K74" i="4"/>
  <c r="L74" i="4"/>
  <c r="N74" i="4"/>
  <c r="O74" i="4" s="1"/>
  <c r="P74" i="4"/>
  <c r="Q74" i="4"/>
  <c r="S74" i="4"/>
  <c r="X74" i="4"/>
  <c r="C75" i="4"/>
  <c r="D75" i="4" s="1"/>
  <c r="AH76" i="5" s="1"/>
  <c r="E75" i="4"/>
  <c r="F75" i="4"/>
  <c r="I75" i="4"/>
  <c r="J75" i="4"/>
  <c r="K75" i="4"/>
  <c r="L75" i="4"/>
  <c r="N75" i="4"/>
  <c r="O75" i="4" s="1"/>
  <c r="P75" i="4"/>
  <c r="Q75" i="4"/>
  <c r="S75" i="4"/>
  <c r="X75" i="4"/>
  <c r="C76" i="4"/>
  <c r="D76" i="4" s="1"/>
  <c r="AH77" i="5" s="1"/>
  <c r="E76" i="4"/>
  <c r="F76" i="4"/>
  <c r="I76" i="4"/>
  <c r="J76" i="4"/>
  <c r="K76" i="4"/>
  <c r="L76" i="4"/>
  <c r="N76" i="4"/>
  <c r="O76" i="4" s="1"/>
  <c r="P76" i="4"/>
  <c r="Q76" i="4"/>
  <c r="S76" i="4"/>
  <c r="X76" i="4"/>
  <c r="C77" i="4"/>
  <c r="D77" i="4" s="1"/>
  <c r="AH78" i="5" s="1"/>
  <c r="E77" i="4"/>
  <c r="F77" i="4"/>
  <c r="I77" i="4"/>
  <c r="J77" i="4"/>
  <c r="K77" i="4"/>
  <c r="L77" i="4"/>
  <c r="N77" i="4"/>
  <c r="O77" i="4" s="1"/>
  <c r="P77" i="4"/>
  <c r="Q77" i="4"/>
  <c r="S77" i="4"/>
  <c r="X77" i="4"/>
  <c r="C78" i="4"/>
  <c r="D78" i="4" s="1"/>
  <c r="AH79" i="5" s="1"/>
  <c r="E78" i="4"/>
  <c r="F78" i="4"/>
  <c r="I78" i="4"/>
  <c r="J78" i="4"/>
  <c r="K78" i="4"/>
  <c r="L78" i="4"/>
  <c r="N78" i="4"/>
  <c r="O78" i="4" s="1"/>
  <c r="P78" i="4"/>
  <c r="Q78" i="4"/>
  <c r="S78" i="4"/>
  <c r="X78" i="4"/>
  <c r="C79" i="4"/>
  <c r="D79" i="4" s="1"/>
  <c r="AH80" i="5" s="1"/>
  <c r="E79" i="4"/>
  <c r="F79" i="4"/>
  <c r="I79" i="4"/>
  <c r="J79" i="4"/>
  <c r="K79" i="4"/>
  <c r="L79" i="4"/>
  <c r="N79" i="4"/>
  <c r="O79" i="4" s="1"/>
  <c r="P79" i="4"/>
  <c r="Q79" i="4"/>
  <c r="S79" i="4"/>
  <c r="X79" i="4"/>
  <c r="C80" i="4"/>
  <c r="D80" i="4" s="1"/>
  <c r="AH81" i="5" s="1"/>
  <c r="E80" i="4"/>
  <c r="F80" i="4"/>
  <c r="I80" i="4"/>
  <c r="J80" i="4"/>
  <c r="K80" i="4"/>
  <c r="L80" i="4"/>
  <c r="N80" i="4"/>
  <c r="O80" i="4" s="1"/>
  <c r="P80" i="4"/>
  <c r="Q80" i="4"/>
  <c r="S80" i="4"/>
  <c r="X80" i="4"/>
  <c r="C81" i="4"/>
  <c r="D81" i="4" s="1"/>
  <c r="AH82" i="5" s="1"/>
  <c r="E81" i="4"/>
  <c r="F81" i="4"/>
  <c r="I81" i="4"/>
  <c r="J81" i="4"/>
  <c r="K81" i="4"/>
  <c r="L81" i="4"/>
  <c r="N81" i="4"/>
  <c r="O81" i="4" s="1"/>
  <c r="P81" i="4"/>
  <c r="Q81" i="4"/>
  <c r="S81" i="4"/>
  <c r="X81" i="4"/>
  <c r="C82" i="4"/>
  <c r="D82" i="4" s="1"/>
  <c r="AH83" i="5" s="1"/>
  <c r="E82" i="4"/>
  <c r="F82" i="4"/>
  <c r="I82" i="4"/>
  <c r="J82" i="4"/>
  <c r="K82" i="4"/>
  <c r="L82" i="4"/>
  <c r="N82" i="4"/>
  <c r="O82" i="4" s="1"/>
  <c r="P82" i="4"/>
  <c r="Q82" i="4"/>
  <c r="S82" i="4"/>
  <c r="X82" i="4"/>
  <c r="C83" i="4"/>
  <c r="D83" i="4" s="1"/>
  <c r="AH84" i="5" s="1"/>
  <c r="E83" i="4"/>
  <c r="F83" i="4"/>
  <c r="I83" i="4"/>
  <c r="J83" i="4"/>
  <c r="K83" i="4"/>
  <c r="L83" i="4"/>
  <c r="N83" i="4"/>
  <c r="O83" i="4" s="1"/>
  <c r="P83" i="4"/>
  <c r="Q83" i="4"/>
  <c r="S83" i="4"/>
  <c r="X83" i="4"/>
  <c r="C84" i="4"/>
  <c r="D84" i="4" s="1"/>
  <c r="AH85" i="5" s="1"/>
  <c r="E84" i="4"/>
  <c r="F84" i="4"/>
  <c r="I84" i="4"/>
  <c r="J84" i="4"/>
  <c r="K84" i="4"/>
  <c r="L84" i="4"/>
  <c r="N84" i="4"/>
  <c r="O84" i="4" s="1"/>
  <c r="P84" i="4"/>
  <c r="Q84" i="4"/>
  <c r="S84" i="4"/>
  <c r="X84" i="4"/>
  <c r="C85" i="4"/>
  <c r="D85" i="4" s="1"/>
  <c r="AH86" i="5" s="1"/>
  <c r="E85" i="4"/>
  <c r="F85" i="4"/>
  <c r="I85" i="4"/>
  <c r="J85" i="4"/>
  <c r="K85" i="4"/>
  <c r="L85" i="4"/>
  <c r="N85" i="4"/>
  <c r="O85" i="4" s="1"/>
  <c r="P85" i="4"/>
  <c r="Q85" i="4"/>
  <c r="S85" i="4"/>
  <c r="X85" i="4"/>
  <c r="C86" i="4"/>
  <c r="D86" i="4" s="1"/>
  <c r="AH87" i="5" s="1"/>
  <c r="E86" i="4"/>
  <c r="F86" i="4"/>
  <c r="I86" i="4"/>
  <c r="J86" i="4"/>
  <c r="K86" i="4"/>
  <c r="L86" i="4"/>
  <c r="N86" i="4"/>
  <c r="O86" i="4" s="1"/>
  <c r="P86" i="4"/>
  <c r="Q86" i="4"/>
  <c r="S86" i="4"/>
  <c r="X86" i="4"/>
  <c r="C87" i="4"/>
  <c r="D87" i="4" s="1"/>
  <c r="AH88" i="5" s="1"/>
  <c r="E87" i="4"/>
  <c r="F87" i="4"/>
  <c r="I87" i="4"/>
  <c r="J87" i="4"/>
  <c r="K87" i="4"/>
  <c r="L87" i="4"/>
  <c r="N87" i="4"/>
  <c r="O87" i="4" s="1"/>
  <c r="P87" i="4"/>
  <c r="Q87" i="4"/>
  <c r="S87" i="4"/>
  <c r="X87" i="4"/>
  <c r="C88" i="4"/>
  <c r="D88" i="4" s="1"/>
  <c r="AH89" i="5" s="1"/>
  <c r="E88" i="4"/>
  <c r="F88" i="4"/>
  <c r="I88" i="4"/>
  <c r="J88" i="4"/>
  <c r="K88" i="4"/>
  <c r="L88" i="4"/>
  <c r="N88" i="4"/>
  <c r="O88" i="4" s="1"/>
  <c r="P88" i="4"/>
  <c r="Q88" i="4"/>
  <c r="S88" i="4"/>
  <c r="X88" i="4"/>
  <c r="C89" i="4"/>
  <c r="D89" i="4" s="1"/>
  <c r="AH90" i="5" s="1"/>
  <c r="E89" i="4"/>
  <c r="F89" i="4"/>
  <c r="I89" i="4"/>
  <c r="J89" i="4"/>
  <c r="K89" i="4"/>
  <c r="L89" i="4"/>
  <c r="N89" i="4"/>
  <c r="O89" i="4" s="1"/>
  <c r="P89" i="4"/>
  <c r="Q89" i="4"/>
  <c r="S89" i="4"/>
  <c r="X89" i="4"/>
  <c r="C90" i="4"/>
  <c r="D90" i="4" s="1"/>
  <c r="AH91" i="5" s="1"/>
  <c r="E90" i="4"/>
  <c r="F90" i="4"/>
  <c r="I90" i="4"/>
  <c r="J90" i="4"/>
  <c r="K90" i="4"/>
  <c r="L90" i="4"/>
  <c r="N90" i="4"/>
  <c r="O90" i="4" s="1"/>
  <c r="P90" i="4"/>
  <c r="Q90" i="4"/>
  <c r="S90" i="4"/>
  <c r="X90" i="4"/>
  <c r="C91" i="4"/>
  <c r="D91" i="4" s="1"/>
  <c r="AH92" i="5" s="1"/>
  <c r="E91" i="4"/>
  <c r="F91" i="4"/>
  <c r="I91" i="4"/>
  <c r="J91" i="4"/>
  <c r="K91" i="4"/>
  <c r="L91" i="4"/>
  <c r="N91" i="4"/>
  <c r="O91" i="4" s="1"/>
  <c r="P91" i="4"/>
  <c r="Q91" i="4"/>
  <c r="S91" i="4"/>
  <c r="X91" i="4"/>
  <c r="C92" i="4"/>
  <c r="D92" i="4" s="1"/>
  <c r="AH93" i="5" s="1"/>
  <c r="E92" i="4"/>
  <c r="F92" i="4"/>
  <c r="I92" i="4"/>
  <c r="J92" i="4"/>
  <c r="K92" i="4"/>
  <c r="L92" i="4"/>
  <c r="N92" i="4"/>
  <c r="O92" i="4" s="1"/>
  <c r="P92" i="4"/>
  <c r="Q92" i="4"/>
  <c r="S92" i="4"/>
  <c r="X92" i="4"/>
  <c r="C93" i="4"/>
  <c r="D93" i="4" s="1"/>
  <c r="E93" i="4"/>
  <c r="F93" i="4"/>
  <c r="I93" i="4"/>
  <c r="J93" i="4"/>
  <c r="K93" i="4"/>
  <c r="L93" i="4"/>
  <c r="N93" i="4"/>
  <c r="O93" i="4" s="1"/>
  <c r="P93" i="4"/>
  <c r="Q93" i="4"/>
  <c r="S93" i="4"/>
  <c r="X93" i="4"/>
  <c r="C94" i="4"/>
  <c r="D94" i="4" s="1"/>
  <c r="AH95" i="5" s="1"/>
  <c r="E94" i="4"/>
  <c r="F94" i="4"/>
  <c r="I94" i="4"/>
  <c r="J94" i="4"/>
  <c r="K94" i="4"/>
  <c r="L94" i="4"/>
  <c r="N94" i="4"/>
  <c r="O94" i="4" s="1"/>
  <c r="P94" i="4"/>
  <c r="Q94" i="4"/>
  <c r="S94" i="4"/>
  <c r="X94" i="4"/>
  <c r="C95" i="4"/>
  <c r="D95" i="4" s="1"/>
  <c r="AH96" i="5" s="1"/>
  <c r="E95" i="4"/>
  <c r="F95" i="4"/>
  <c r="I95" i="4"/>
  <c r="J95" i="4"/>
  <c r="K95" i="4"/>
  <c r="L95" i="4"/>
  <c r="N95" i="4"/>
  <c r="O95" i="4" s="1"/>
  <c r="P95" i="4"/>
  <c r="Q95" i="4"/>
  <c r="S95" i="4"/>
  <c r="X95" i="4"/>
  <c r="C96" i="4"/>
  <c r="D96" i="4" s="1"/>
  <c r="AH97" i="5" s="1"/>
  <c r="E96" i="4"/>
  <c r="F96" i="4"/>
  <c r="I96" i="4"/>
  <c r="J96" i="4"/>
  <c r="K96" i="4"/>
  <c r="L96" i="4"/>
  <c r="N96" i="4"/>
  <c r="O96" i="4" s="1"/>
  <c r="P96" i="4"/>
  <c r="Q96" i="4"/>
  <c r="S96" i="4"/>
  <c r="X96" i="4"/>
  <c r="C97" i="4"/>
  <c r="D97" i="4" s="1"/>
  <c r="AH98" i="5" s="1"/>
  <c r="E97" i="4"/>
  <c r="F97" i="4"/>
  <c r="I97" i="4"/>
  <c r="J97" i="4"/>
  <c r="K97" i="4"/>
  <c r="L97" i="4"/>
  <c r="N97" i="4"/>
  <c r="O97" i="4" s="1"/>
  <c r="P97" i="4"/>
  <c r="Q97" i="4"/>
  <c r="S97" i="4"/>
  <c r="X97" i="4"/>
  <c r="C98" i="4"/>
  <c r="D98" i="4" s="1"/>
  <c r="AH99" i="5" s="1"/>
  <c r="E98" i="4"/>
  <c r="F98" i="4"/>
  <c r="I98" i="4"/>
  <c r="J98" i="4"/>
  <c r="K98" i="4"/>
  <c r="L98" i="4"/>
  <c r="N98" i="4"/>
  <c r="O98" i="4" s="1"/>
  <c r="P98" i="4"/>
  <c r="Q98" i="4"/>
  <c r="S98" i="4"/>
  <c r="X98" i="4"/>
  <c r="C99" i="4"/>
  <c r="D99" i="4" s="1"/>
  <c r="AH100" i="5" s="1"/>
  <c r="E99" i="4"/>
  <c r="F99" i="4"/>
  <c r="I99" i="4"/>
  <c r="J99" i="4"/>
  <c r="K99" i="4"/>
  <c r="L99" i="4"/>
  <c r="N99" i="4"/>
  <c r="O99" i="4" s="1"/>
  <c r="P99" i="4"/>
  <c r="Q99" i="4"/>
  <c r="S99" i="4"/>
  <c r="X99" i="4"/>
  <c r="C100" i="4"/>
  <c r="D100" i="4" s="1"/>
  <c r="AH101" i="5" s="1"/>
  <c r="E100" i="4"/>
  <c r="F100" i="4"/>
  <c r="I100" i="4"/>
  <c r="J100" i="4"/>
  <c r="K100" i="4"/>
  <c r="L100" i="4"/>
  <c r="N100" i="4"/>
  <c r="O100" i="4" s="1"/>
  <c r="P100" i="4"/>
  <c r="Q100" i="4"/>
  <c r="S100" i="4"/>
  <c r="X100" i="4"/>
  <c r="C101" i="4"/>
  <c r="D101" i="4" s="1"/>
  <c r="AH102" i="5" s="1"/>
  <c r="E101" i="4"/>
  <c r="F101" i="4"/>
  <c r="I101" i="4"/>
  <c r="J101" i="4"/>
  <c r="K101" i="4"/>
  <c r="L101" i="4"/>
  <c r="N101" i="4"/>
  <c r="O101" i="4" s="1"/>
  <c r="P101" i="4"/>
  <c r="Q101" i="4"/>
  <c r="S101" i="4"/>
  <c r="X101" i="4"/>
  <c r="C102" i="4"/>
  <c r="D102" i="4" s="1"/>
  <c r="AH103" i="5" s="1"/>
  <c r="E102" i="4"/>
  <c r="F102" i="4"/>
  <c r="I102" i="4"/>
  <c r="J102" i="4"/>
  <c r="K102" i="4"/>
  <c r="L102" i="4"/>
  <c r="N102" i="4"/>
  <c r="O102" i="4" s="1"/>
  <c r="P102" i="4"/>
  <c r="Q102" i="4"/>
  <c r="S102" i="4"/>
  <c r="X102" i="4"/>
  <c r="C103" i="4"/>
  <c r="D103" i="4" s="1"/>
  <c r="AH104" i="5" s="1"/>
  <c r="E103" i="4"/>
  <c r="F103" i="4"/>
  <c r="I103" i="4"/>
  <c r="J103" i="4"/>
  <c r="K103" i="4"/>
  <c r="L103" i="4"/>
  <c r="N103" i="4"/>
  <c r="O103" i="4" s="1"/>
  <c r="P103" i="4"/>
  <c r="Q103" i="4"/>
  <c r="S103" i="4"/>
  <c r="X103" i="4"/>
  <c r="C104" i="4"/>
  <c r="D104" i="4" s="1"/>
  <c r="AH105" i="5" s="1"/>
  <c r="E104" i="4"/>
  <c r="F104" i="4"/>
  <c r="I104" i="4"/>
  <c r="J104" i="4"/>
  <c r="K104" i="4"/>
  <c r="L104" i="4"/>
  <c r="N104" i="4"/>
  <c r="O104" i="4" s="1"/>
  <c r="P104" i="4"/>
  <c r="Q104" i="4"/>
  <c r="S104" i="4"/>
  <c r="X104" i="4"/>
  <c r="C105" i="4"/>
  <c r="D105" i="4" s="1"/>
  <c r="AH106" i="5" s="1"/>
  <c r="E105" i="4"/>
  <c r="F105" i="4"/>
  <c r="I105" i="4"/>
  <c r="J105" i="4"/>
  <c r="K105" i="4"/>
  <c r="L105" i="4"/>
  <c r="N105" i="4"/>
  <c r="O105" i="4" s="1"/>
  <c r="P105" i="4"/>
  <c r="Q105" i="4"/>
  <c r="S105" i="4"/>
  <c r="X105" i="4"/>
  <c r="C106" i="4"/>
  <c r="D106" i="4" s="1"/>
  <c r="AH107" i="5" s="1"/>
  <c r="E106" i="4"/>
  <c r="F106" i="4"/>
  <c r="I106" i="4"/>
  <c r="J106" i="4"/>
  <c r="K106" i="4"/>
  <c r="L106" i="4"/>
  <c r="N106" i="4"/>
  <c r="O106" i="4" s="1"/>
  <c r="P106" i="4"/>
  <c r="Q106" i="4"/>
  <c r="S106" i="4"/>
  <c r="X106" i="4"/>
  <c r="C107" i="4"/>
  <c r="D107" i="4" s="1"/>
  <c r="E107" i="4"/>
  <c r="F107" i="4"/>
  <c r="I107" i="4"/>
  <c r="J107" i="4"/>
  <c r="K107" i="4"/>
  <c r="L107" i="4"/>
  <c r="N107" i="4"/>
  <c r="O107" i="4" s="1"/>
  <c r="P107" i="4"/>
  <c r="Q107" i="4"/>
  <c r="S107" i="4"/>
  <c r="X107" i="4"/>
  <c r="C108" i="4"/>
  <c r="D108" i="4" s="1"/>
  <c r="AH109" i="5" s="1"/>
  <c r="E108" i="4"/>
  <c r="F108" i="4"/>
  <c r="I108" i="4"/>
  <c r="J108" i="4"/>
  <c r="K108" i="4"/>
  <c r="L108" i="4"/>
  <c r="N108" i="4"/>
  <c r="O108" i="4" s="1"/>
  <c r="P108" i="4"/>
  <c r="Q108" i="4"/>
  <c r="S108" i="4"/>
  <c r="X108" i="4"/>
  <c r="C109" i="4"/>
  <c r="D109" i="4" s="1"/>
  <c r="AH110" i="5" s="1"/>
  <c r="E109" i="4"/>
  <c r="F109" i="4"/>
  <c r="I109" i="4"/>
  <c r="J109" i="4"/>
  <c r="K109" i="4"/>
  <c r="L109" i="4"/>
  <c r="N109" i="4"/>
  <c r="O109" i="4" s="1"/>
  <c r="P109" i="4"/>
  <c r="Q109" i="4"/>
  <c r="S109" i="4"/>
  <c r="X109" i="4"/>
  <c r="C110" i="4"/>
  <c r="D110" i="4" s="1"/>
  <c r="AH111" i="5" s="1"/>
  <c r="E110" i="4"/>
  <c r="F110" i="4"/>
  <c r="I110" i="4"/>
  <c r="J110" i="4"/>
  <c r="K110" i="4"/>
  <c r="L110" i="4"/>
  <c r="N110" i="4"/>
  <c r="O110" i="4" s="1"/>
  <c r="P110" i="4"/>
  <c r="Q110" i="4"/>
  <c r="S110" i="4"/>
  <c r="X110" i="4"/>
  <c r="C111" i="4"/>
  <c r="D111" i="4" s="1"/>
  <c r="AH112" i="5" s="1"/>
  <c r="E111" i="4"/>
  <c r="F111" i="4"/>
  <c r="I111" i="4"/>
  <c r="J111" i="4"/>
  <c r="K111" i="4"/>
  <c r="L111" i="4"/>
  <c r="N111" i="4"/>
  <c r="O111" i="4" s="1"/>
  <c r="P111" i="4"/>
  <c r="Q111" i="4"/>
  <c r="S111" i="4"/>
  <c r="X111" i="4"/>
  <c r="C112" i="4"/>
  <c r="D112" i="4" s="1"/>
  <c r="AH113" i="5" s="1"/>
  <c r="E112" i="4"/>
  <c r="F112" i="4"/>
  <c r="I112" i="4"/>
  <c r="J112" i="4"/>
  <c r="K112" i="4"/>
  <c r="L112" i="4"/>
  <c r="N112" i="4"/>
  <c r="O112" i="4" s="1"/>
  <c r="P112" i="4"/>
  <c r="Q112" i="4"/>
  <c r="S112" i="4"/>
  <c r="X112" i="4"/>
  <c r="C113" i="4"/>
  <c r="D113" i="4" s="1"/>
  <c r="AH114" i="5" s="1"/>
  <c r="E113" i="4"/>
  <c r="F113" i="4"/>
  <c r="I113" i="4"/>
  <c r="J113" i="4"/>
  <c r="K113" i="4"/>
  <c r="L113" i="4"/>
  <c r="N113" i="4"/>
  <c r="O113" i="4" s="1"/>
  <c r="P113" i="4"/>
  <c r="Q113" i="4"/>
  <c r="S113" i="4"/>
  <c r="X113" i="4"/>
  <c r="C114" i="4"/>
  <c r="D114" i="4" s="1"/>
  <c r="AH115" i="5" s="1"/>
  <c r="E114" i="4"/>
  <c r="F114" i="4"/>
  <c r="I114" i="4"/>
  <c r="J114" i="4"/>
  <c r="K114" i="4"/>
  <c r="L114" i="4"/>
  <c r="N114" i="4"/>
  <c r="O114" i="4" s="1"/>
  <c r="P114" i="4"/>
  <c r="Q114" i="4"/>
  <c r="S114" i="4"/>
  <c r="X114" i="4"/>
  <c r="C115" i="4"/>
  <c r="D115" i="4" s="1"/>
  <c r="AH116" i="5" s="1"/>
  <c r="E115" i="4"/>
  <c r="F115" i="4"/>
  <c r="I115" i="4"/>
  <c r="J115" i="4"/>
  <c r="K115" i="4"/>
  <c r="L115" i="4"/>
  <c r="N115" i="4"/>
  <c r="O115" i="4" s="1"/>
  <c r="P115" i="4"/>
  <c r="Q115" i="4"/>
  <c r="S115" i="4"/>
  <c r="X115" i="4"/>
  <c r="C116" i="4"/>
  <c r="D116" i="4" s="1"/>
  <c r="AH117" i="5" s="1"/>
  <c r="E116" i="4"/>
  <c r="F116" i="4"/>
  <c r="I116" i="4"/>
  <c r="J116" i="4"/>
  <c r="K116" i="4"/>
  <c r="L116" i="4"/>
  <c r="N116" i="4"/>
  <c r="O116" i="4" s="1"/>
  <c r="P116" i="4"/>
  <c r="Q116" i="4"/>
  <c r="S116" i="4"/>
  <c r="X116" i="4"/>
  <c r="C117" i="4"/>
  <c r="D117" i="4" s="1"/>
  <c r="E117" i="4"/>
  <c r="F117" i="4"/>
  <c r="I117" i="4"/>
  <c r="J117" i="4"/>
  <c r="K117" i="4"/>
  <c r="L117" i="4"/>
  <c r="N117" i="4"/>
  <c r="O117" i="4" s="1"/>
  <c r="P117" i="4"/>
  <c r="Q117" i="4"/>
  <c r="S117" i="4"/>
  <c r="X117" i="4"/>
  <c r="C118" i="4"/>
  <c r="D118" i="4" s="1"/>
  <c r="AH119" i="5" s="1"/>
  <c r="E118" i="4"/>
  <c r="F118" i="4"/>
  <c r="I118" i="4"/>
  <c r="J118" i="4"/>
  <c r="K118" i="4"/>
  <c r="L118" i="4"/>
  <c r="N118" i="4"/>
  <c r="O118" i="4" s="1"/>
  <c r="P118" i="4"/>
  <c r="Q118" i="4"/>
  <c r="S118" i="4"/>
  <c r="X118" i="4"/>
  <c r="C119" i="4"/>
  <c r="D119" i="4" s="1"/>
  <c r="AH120" i="5" s="1"/>
  <c r="E119" i="4"/>
  <c r="F119" i="4"/>
  <c r="I119" i="4"/>
  <c r="J119" i="4"/>
  <c r="K119" i="4"/>
  <c r="L119" i="4"/>
  <c r="N119" i="4"/>
  <c r="O119" i="4" s="1"/>
  <c r="P119" i="4"/>
  <c r="Q119" i="4"/>
  <c r="S119" i="4"/>
  <c r="X119" i="4"/>
  <c r="C120" i="4"/>
  <c r="D120" i="4" s="1"/>
  <c r="AH121" i="5" s="1"/>
  <c r="E120" i="4"/>
  <c r="F120" i="4"/>
  <c r="I120" i="4"/>
  <c r="J120" i="4"/>
  <c r="K120" i="4"/>
  <c r="L120" i="4"/>
  <c r="N120" i="4"/>
  <c r="O120" i="4" s="1"/>
  <c r="P120" i="4"/>
  <c r="Q120" i="4"/>
  <c r="S120" i="4"/>
  <c r="X120" i="4"/>
  <c r="C121" i="4"/>
  <c r="D121" i="4" s="1"/>
  <c r="AH122" i="5" s="1"/>
  <c r="E121" i="4"/>
  <c r="F121" i="4"/>
  <c r="I121" i="4"/>
  <c r="J121" i="4"/>
  <c r="K121" i="4"/>
  <c r="L121" i="4"/>
  <c r="N121" i="4"/>
  <c r="O121" i="4" s="1"/>
  <c r="P121" i="4"/>
  <c r="Q121" i="4"/>
  <c r="S121" i="4"/>
  <c r="X121" i="4"/>
  <c r="C122" i="4"/>
  <c r="D122" i="4" s="1"/>
  <c r="AH123" i="5" s="1"/>
  <c r="E122" i="4"/>
  <c r="F122" i="4"/>
  <c r="I122" i="4"/>
  <c r="J122" i="4"/>
  <c r="K122" i="4"/>
  <c r="L122" i="4"/>
  <c r="N122" i="4"/>
  <c r="O122" i="4" s="1"/>
  <c r="P122" i="4"/>
  <c r="Q122" i="4"/>
  <c r="S122" i="4"/>
  <c r="X122" i="4"/>
  <c r="C123" i="4"/>
  <c r="D123" i="4" s="1"/>
  <c r="AH124" i="5" s="1"/>
  <c r="E123" i="4"/>
  <c r="F123" i="4"/>
  <c r="I123" i="4"/>
  <c r="J123" i="4"/>
  <c r="K123" i="4"/>
  <c r="L123" i="4"/>
  <c r="N123" i="4"/>
  <c r="O123" i="4" s="1"/>
  <c r="P123" i="4"/>
  <c r="Q123" i="4"/>
  <c r="S123" i="4"/>
  <c r="X123" i="4"/>
  <c r="C124" i="4"/>
  <c r="D124" i="4" s="1"/>
  <c r="AH125" i="5" s="1"/>
  <c r="E124" i="4"/>
  <c r="F124" i="4"/>
  <c r="I124" i="4"/>
  <c r="J124" i="4"/>
  <c r="K124" i="4"/>
  <c r="L124" i="4"/>
  <c r="N124" i="4"/>
  <c r="O124" i="4" s="1"/>
  <c r="P124" i="4"/>
  <c r="Q124" i="4"/>
  <c r="S124" i="4"/>
  <c r="X124" i="4"/>
  <c r="C125" i="4"/>
  <c r="D125" i="4" s="1"/>
  <c r="AH126" i="5" s="1"/>
  <c r="E125" i="4"/>
  <c r="F125" i="4"/>
  <c r="I125" i="4"/>
  <c r="J125" i="4"/>
  <c r="K125" i="4"/>
  <c r="L125" i="4"/>
  <c r="N125" i="4"/>
  <c r="O125" i="4" s="1"/>
  <c r="P125" i="4"/>
  <c r="Q125" i="4"/>
  <c r="S125" i="4"/>
  <c r="X125" i="4"/>
  <c r="C126" i="4"/>
  <c r="D126" i="4" s="1"/>
  <c r="AH127" i="5" s="1"/>
  <c r="E126" i="4"/>
  <c r="F126" i="4"/>
  <c r="I126" i="4"/>
  <c r="J126" i="4"/>
  <c r="K126" i="4"/>
  <c r="L126" i="4"/>
  <c r="N126" i="4"/>
  <c r="O126" i="4" s="1"/>
  <c r="P126" i="4"/>
  <c r="Q126" i="4"/>
  <c r="S126" i="4"/>
  <c r="X126" i="4"/>
  <c r="C127" i="4"/>
  <c r="D127" i="4" s="1"/>
  <c r="AH128" i="5" s="1"/>
  <c r="E127" i="4"/>
  <c r="F127" i="4"/>
  <c r="I127" i="4"/>
  <c r="J127" i="4"/>
  <c r="K127" i="4"/>
  <c r="L127" i="4"/>
  <c r="N127" i="4"/>
  <c r="O127" i="4" s="1"/>
  <c r="P127" i="4"/>
  <c r="Q127" i="4"/>
  <c r="S127" i="4"/>
  <c r="X127" i="4"/>
  <c r="C128" i="4"/>
  <c r="D128" i="4" s="1"/>
  <c r="AH129" i="5" s="1"/>
  <c r="E128" i="4"/>
  <c r="F128" i="4"/>
  <c r="I128" i="4"/>
  <c r="J128" i="4"/>
  <c r="K128" i="4"/>
  <c r="L128" i="4"/>
  <c r="N128" i="4"/>
  <c r="O128" i="4" s="1"/>
  <c r="P128" i="4"/>
  <c r="Q128" i="4"/>
  <c r="S128" i="4"/>
  <c r="X128" i="4"/>
  <c r="C129" i="4"/>
  <c r="D129" i="4" s="1"/>
  <c r="AH130" i="5" s="1"/>
  <c r="E129" i="4"/>
  <c r="F129" i="4"/>
  <c r="I129" i="4"/>
  <c r="J129" i="4"/>
  <c r="K129" i="4"/>
  <c r="L129" i="4"/>
  <c r="N129" i="4"/>
  <c r="O129" i="4" s="1"/>
  <c r="P129" i="4"/>
  <c r="Q129" i="4"/>
  <c r="S129" i="4"/>
  <c r="X129" i="4"/>
  <c r="C130" i="4"/>
  <c r="D130" i="4" s="1"/>
  <c r="AH131" i="5" s="1"/>
  <c r="E130" i="4"/>
  <c r="F130" i="4"/>
  <c r="I130" i="4"/>
  <c r="J130" i="4"/>
  <c r="K130" i="4"/>
  <c r="L130" i="4"/>
  <c r="N130" i="4"/>
  <c r="O130" i="4" s="1"/>
  <c r="P130" i="4"/>
  <c r="Q130" i="4"/>
  <c r="S130" i="4"/>
  <c r="X130" i="4"/>
  <c r="C131" i="4"/>
  <c r="D131" i="4" s="1"/>
  <c r="AH132" i="5" s="1"/>
  <c r="E131" i="4"/>
  <c r="F131" i="4"/>
  <c r="I131" i="4"/>
  <c r="J131" i="4"/>
  <c r="K131" i="4"/>
  <c r="L131" i="4"/>
  <c r="N131" i="4"/>
  <c r="O131" i="4" s="1"/>
  <c r="P131" i="4"/>
  <c r="Q131" i="4"/>
  <c r="S131" i="4"/>
  <c r="X131" i="4"/>
  <c r="C132" i="4"/>
  <c r="D132" i="4" s="1"/>
  <c r="AH133" i="5" s="1"/>
  <c r="E132" i="4"/>
  <c r="F132" i="4"/>
  <c r="I132" i="4"/>
  <c r="J132" i="4"/>
  <c r="K132" i="4"/>
  <c r="L132" i="4"/>
  <c r="N132" i="4"/>
  <c r="O132" i="4" s="1"/>
  <c r="P132" i="4"/>
  <c r="Q132" i="4"/>
  <c r="S132" i="4"/>
  <c r="X132" i="4"/>
  <c r="C133" i="4"/>
  <c r="D133" i="4" s="1"/>
  <c r="AH134" i="5" s="1"/>
  <c r="E133" i="4"/>
  <c r="F133" i="4"/>
  <c r="I133" i="4"/>
  <c r="J133" i="4"/>
  <c r="K133" i="4"/>
  <c r="L133" i="4"/>
  <c r="N133" i="4"/>
  <c r="O133" i="4" s="1"/>
  <c r="P133" i="4"/>
  <c r="Q133" i="4"/>
  <c r="S133" i="4"/>
  <c r="X133" i="4"/>
  <c r="C134" i="4"/>
  <c r="D134" i="4" s="1"/>
  <c r="AH135" i="5" s="1"/>
  <c r="E134" i="4"/>
  <c r="F134" i="4"/>
  <c r="I134" i="4"/>
  <c r="J134" i="4"/>
  <c r="K134" i="4"/>
  <c r="L134" i="4"/>
  <c r="N134" i="4"/>
  <c r="O134" i="4" s="1"/>
  <c r="P134" i="4"/>
  <c r="Q134" i="4"/>
  <c r="S134" i="4"/>
  <c r="X134" i="4"/>
  <c r="C135" i="4"/>
  <c r="D135" i="4" s="1"/>
  <c r="AH136" i="5" s="1"/>
  <c r="E135" i="4"/>
  <c r="F135" i="4"/>
  <c r="I135" i="4"/>
  <c r="J135" i="4"/>
  <c r="K135" i="4"/>
  <c r="L135" i="4"/>
  <c r="N135" i="4"/>
  <c r="O135" i="4" s="1"/>
  <c r="P135" i="4"/>
  <c r="Q135" i="4"/>
  <c r="S135" i="4"/>
  <c r="X135" i="4"/>
  <c r="C136" i="4"/>
  <c r="D136" i="4" s="1"/>
  <c r="E136" i="4"/>
  <c r="F136" i="4"/>
  <c r="I136" i="4"/>
  <c r="J136" i="4"/>
  <c r="K136" i="4"/>
  <c r="L136" i="4"/>
  <c r="N136" i="4"/>
  <c r="O136" i="4" s="1"/>
  <c r="P136" i="4"/>
  <c r="Q136" i="4"/>
  <c r="S136" i="4"/>
  <c r="X136" i="4"/>
  <c r="C137" i="4"/>
  <c r="D137" i="4" s="1"/>
  <c r="AH138" i="5" s="1"/>
  <c r="E137" i="4"/>
  <c r="F137" i="4"/>
  <c r="I137" i="4"/>
  <c r="J137" i="4"/>
  <c r="K137" i="4"/>
  <c r="L137" i="4"/>
  <c r="N137" i="4"/>
  <c r="O137" i="4" s="1"/>
  <c r="P137" i="4"/>
  <c r="Q137" i="4"/>
  <c r="S137" i="4"/>
  <c r="X137" i="4"/>
  <c r="C138" i="4"/>
  <c r="D138" i="4" s="1"/>
  <c r="AH139" i="5" s="1"/>
  <c r="E138" i="4"/>
  <c r="F138" i="4"/>
  <c r="I138" i="4"/>
  <c r="J138" i="4"/>
  <c r="K138" i="4"/>
  <c r="L138" i="4"/>
  <c r="N138" i="4"/>
  <c r="O138" i="4" s="1"/>
  <c r="P138" i="4"/>
  <c r="Q138" i="4"/>
  <c r="S138" i="4"/>
  <c r="X138" i="4"/>
  <c r="C139" i="4"/>
  <c r="D139" i="4" s="1"/>
  <c r="AH140" i="5" s="1"/>
  <c r="E139" i="4"/>
  <c r="F139" i="4"/>
  <c r="I139" i="4"/>
  <c r="J139" i="4"/>
  <c r="K139" i="4"/>
  <c r="L139" i="4"/>
  <c r="N139" i="4"/>
  <c r="O139" i="4" s="1"/>
  <c r="P139" i="4"/>
  <c r="Q139" i="4"/>
  <c r="S139" i="4"/>
  <c r="X139" i="4"/>
  <c r="C140" i="4"/>
  <c r="D140" i="4" s="1"/>
  <c r="AH141" i="5" s="1"/>
  <c r="E140" i="4"/>
  <c r="F140" i="4"/>
  <c r="I140" i="4"/>
  <c r="J140" i="4"/>
  <c r="K140" i="4"/>
  <c r="L140" i="4"/>
  <c r="N140" i="4"/>
  <c r="O140" i="4" s="1"/>
  <c r="P140" i="4"/>
  <c r="Q140" i="4"/>
  <c r="S140" i="4"/>
  <c r="X140" i="4"/>
  <c r="C141" i="4"/>
  <c r="D141" i="4" s="1"/>
  <c r="AH142" i="5" s="1"/>
  <c r="E141" i="4"/>
  <c r="F141" i="4"/>
  <c r="I141" i="4"/>
  <c r="J141" i="4"/>
  <c r="K141" i="4"/>
  <c r="L141" i="4"/>
  <c r="N141" i="4"/>
  <c r="O141" i="4" s="1"/>
  <c r="P141" i="4"/>
  <c r="Q141" i="4"/>
  <c r="S141" i="4"/>
  <c r="X141" i="4"/>
  <c r="C142" i="4"/>
  <c r="D142" i="4" s="1"/>
  <c r="AH143" i="5" s="1"/>
  <c r="E142" i="4"/>
  <c r="F142" i="4"/>
  <c r="I142" i="4"/>
  <c r="J142" i="4"/>
  <c r="K142" i="4"/>
  <c r="L142" i="4"/>
  <c r="N142" i="4"/>
  <c r="O142" i="4" s="1"/>
  <c r="P142" i="4"/>
  <c r="Q142" i="4"/>
  <c r="S142" i="4"/>
  <c r="X142" i="4"/>
  <c r="C143" i="4"/>
  <c r="D143" i="4" s="1"/>
  <c r="AH144" i="5" s="1"/>
  <c r="E143" i="4"/>
  <c r="F143" i="4"/>
  <c r="I143" i="4"/>
  <c r="J143" i="4"/>
  <c r="K143" i="4"/>
  <c r="L143" i="4"/>
  <c r="N143" i="4"/>
  <c r="O143" i="4" s="1"/>
  <c r="P143" i="4"/>
  <c r="Q143" i="4"/>
  <c r="S143" i="4"/>
  <c r="X143" i="4"/>
  <c r="C144" i="4"/>
  <c r="D144" i="4" s="1"/>
  <c r="AH145" i="5" s="1"/>
  <c r="E144" i="4"/>
  <c r="F144" i="4"/>
  <c r="I144" i="4"/>
  <c r="J144" i="4"/>
  <c r="K144" i="4"/>
  <c r="L144" i="4"/>
  <c r="N144" i="4"/>
  <c r="O144" i="4" s="1"/>
  <c r="P144" i="4"/>
  <c r="Q144" i="4"/>
  <c r="S144" i="4"/>
  <c r="X144" i="4"/>
  <c r="C145" i="4"/>
  <c r="D145" i="4" s="1"/>
  <c r="AH146" i="5" s="1"/>
  <c r="E145" i="4"/>
  <c r="F145" i="4"/>
  <c r="I145" i="4"/>
  <c r="J145" i="4"/>
  <c r="K145" i="4"/>
  <c r="L145" i="4"/>
  <c r="N145" i="4"/>
  <c r="O145" i="4" s="1"/>
  <c r="P145" i="4"/>
  <c r="Q145" i="4"/>
  <c r="S145" i="4"/>
  <c r="X145" i="4"/>
  <c r="C146" i="4"/>
  <c r="D146" i="4" s="1"/>
  <c r="AH147" i="5" s="1"/>
  <c r="E146" i="4"/>
  <c r="F146" i="4"/>
  <c r="I146" i="4"/>
  <c r="J146" i="4"/>
  <c r="K146" i="4"/>
  <c r="L146" i="4"/>
  <c r="N146" i="4"/>
  <c r="O146" i="4" s="1"/>
  <c r="P146" i="4"/>
  <c r="Q146" i="4"/>
  <c r="S146" i="4"/>
  <c r="X146" i="4"/>
  <c r="C147" i="4"/>
  <c r="D147" i="4" s="1"/>
  <c r="AH148" i="5" s="1"/>
  <c r="E147" i="4"/>
  <c r="F147" i="4"/>
  <c r="I147" i="4"/>
  <c r="J147" i="4"/>
  <c r="K147" i="4"/>
  <c r="L147" i="4"/>
  <c r="N147" i="4"/>
  <c r="O147" i="4" s="1"/>
  <c r="P147" i="4"/>
  <c r="Q147" i="4"/>
  <c r="S147" i="4"/>
  <c r="X147" i="4"/>
  <c r="C148" i="4"/>
  <c r="D148" i="4" s="1"/>
  <c r="AH149" i="5" s="1"/>
  <c r="E148" i="4"/>
  <c r="F148" i="4"/>
  <c r="I148" i="4"/>
  <c r="J148" i="4"/>
  <c r="K148" i="4"/>
  <c r="L148" i="4"/>
  <c r="N148" i="4"/>
  <c r="O148" i="4" s="1"/>
  <c r="P148" i="4"/>
  <c r="Q148" i="4"/>
  <c r="S148" i="4"/>
  <c r="X148" i="4"/>
  <c r="C149" i="4"/>
  <c r="D149" i="4" s="1"/>
  <c r="AH150" i="5" s="1"/>
  <c r="E149" i="4"/>
  <c r="F149" i="4"/>
  <c r="I149" i="4"/>
  <c r="J149" i="4"/>
  <c r="K149" i="4"/>
  <c r="L149" i="4"/>
  <c r="N149" i="4"/>
  <c r="O149" i="4" s="1"/>
  <c r="P149" i="4"/>
  <c r="Q149" i="4"/>
  <c r="S149" i="4"/>
  <c r="X149" i="4"/>
  <c r="C150" i="4"/>
  <c r="D150" i="4" s="1"/>
  <c r="AH151" i="5" s="1"/>
  <c r="E150" i="4"/>
  <c r="F150" i="4"/>
  <c r="I150" i="4"/>
  <c r="J150" i="4"/>
  <c r="K150" i="4"/>
  <c r="L150" i="4"/>
  <c r="N150" i="4"/>
  <c r="O150" i="4" s="1"/>
  <c r="P150" i="4"/>
  <c r="Q150" i="4"/>
  <c r="S150" i="4"/>
  <c r="X150" i="4"/>
  <c r="C151" i="4"/>
  <c r="D151" i="4" s="1"/>
  <c r="AH152" i="5" s="1"/>
  <c r="E151" i="4"/>
  <c r="F151" i="4"/>
  <c r="I151" i="4"/>
  <c r="J151" i="4"/>
  <c r="K151" i="4"/>
  <c r="L151" i="4"/>
  <c r="N151" i="4"/>
  <c r="O151" i="4" s="1"/>
  <c r="P151" i="4"/>
  <c r="Q151" i="4"/>
  <c r="S151" i="4"/>
  <c r="X151" i="4"/>
  <c r="C152" i="4"/>
  <c r="D152" i="4" s="1"/>
  <c r="AH153" i="5" s="1"/>
  <c r="E152" i="4"/>
  <c r="F152" i="4"/>
  <c r="I152" i="4"/>
  <c r="J152" i="4"/>
  <c r="K152" i="4"/>
  <c r="L152" i="4"/>
  <c r="N152" i="4"/>
  <c r="O152" i="4" s="1"/>
  <c r="P152" i="4"/>
  <c r="Q152" i="4"/>
  <c r="S152" i="4"/>
  <c r="X152" i="4"/>
  <c r="C153" i="4"/>
  <c r="D153" i="4" s="1"/>
  <c r="AH154" i="5" s="1"/>
  <c r="E153" i="4"/>
  <c r="F153" i="4"/>
  <c r="I153" i="4"/>
  <c r="J153" i="4"/>
  <c r="K153" i="4"/>
  <c r="L153" i="4"/>
  <c r="N153" i="4"/>
  <c r="O153" i="4" s="1"/>
  <c r="P153" i="4"/>
  <c r="Q153" i="4"/>
  <c r="S153" i="4"/>
  <c r="X153" i="4"/>
  <c r="C154" i="4"/>
  <c r="D154" i="4" s="1"/>
  <c r="AH155" i="5" s="1"/>
  <c r="E154" i="4"/>
  <c r="F154" i="4"/>
  <c r="I154" i="4"/>
  <c r="J154" i="4"/>
  <c r="K154" i="4"/>
  <c r="L154" i="4"/>
  <c r="N154" i="4"/>
  <c r="O154" i="4" s="1"/>
  <c r="P154" i="4"/>
  <c r="Q154" i="4"/>
  <c r="S154" i="4"/>
  <c r="X154" i="4"/>
  <c r="C155" i="4"/>
  <c r="D155" i="4" s="1"/>
  <c r="AH156" i="5" s="1"/>
  <c r="E155" i="4"/>
  <c r="F155" i="4"/>
  <c r="I155" i="4"/>
  <c r="J155" i="4"/>
  <c r="K155" i="4"/>
  <c r="L155" i="4"/>
  <c r="N155" i="4"/>
  <c r="O155" i="4" s="1"/>
  <c r="P155" i="4"/>
  <c r="Q155" i="4"/>
  <c r="S155" i="4"/>
  <c r="X155" i="4"/>
  <c r="C156" i="4"/>
  <c r="D156" i="4" s="1"/>
  <c r="E156" i="4"/>
  <c r="F156" i="4"/>
  <c r="I156" i="4"/>
  <c r="J156" i="4"/>
  <c r="K156" i="4"/>
  <c r="L156" i="4"/>
  <c r="N156" i="4"/>
  <c r="O156" i="4" s="1"/>
  <c r="P156" i="4"/>
  <c r="Q156" i="4"/>
  <c r="S156" i="4"/>
  <c r="X156" i="4"/>
  <c r="C157" i="4"/>
  <c r="D157" i="4" s="1"/>
  <c r="AH158" i="5" s="1"/>
  <c r="E157" i="4"/>
  <c r="F157" i="4"/>
  <c r="I157" i="4"/>
  <c r="J157" i="4"/>
  <c r="K157" i="4"/>
  <c r="L157" i="4"/>
  <c r="N157" i="4"/>
  <c r="O157" i="4" s="1"/>
  <c r="P157" i="4"/>
  <c r="Q157" i="4"/>
  <c r="S157" i="4"/>
  <c r="X157" i="4"/>
  <c r="C158" i="4"/>
  <c r="D158" i="4" s="1"/>
  <c r="AH159" i="5" s="1"/>
  <c r="E158" i="4"/>
  <c r="F158" i="4"/>
  <c r="I158" i="4"/>
  <c r="J158" i="4"/>
  <c r="K158" i="4"/>
  <c r="L158" i="4"/>
  <c r="N158" i="4"/>
  <c r="O158" i="4" s="1"/>
  <c r="P158" i="4"/>
  <c r="Q158" i="4"/>
  <c r="S158" i="4"/>
  <c r="X158" i="4"/>
  <c r="C159" i="4"/>
  <c r="D159" i="4" s="1"/>
  <c r="AH160" i="5" s="1"/>
  <c r="E159" i="4"/>
  <c r="F159" i="4"/>
  <c r="I159" i="4"/>
  <c r="J159" i="4"/>
  <c r="K159" i="4"/>
  <c r="L159" i="4"/>
  <c r="N159" i="4"/>
  <c r="O159" i="4" s="1"/>
  <c r="P159" i="4"/>
  <c r="Q159" i="4"/>
  <c r="S159" i="4"/>
  <c r="X159" i="4"/>
  <c r="C160" i="4"/>
  <c r="D160" i="4" s="1"/>
  <c r="AH161" i="5" s="1"/>
  <c r="E160" i="4"/>
  <c r="F160" i="4"/>
  <c r="I160" i="4"/>
  <c r="J160" i="4"/>
  <c r="K160" i="4"/>
  <c r="L160" i="4"/>
  <c r="N160" i="4"/>
  <c r="O160" i="4" s="1"/>
  <c r="P160" i="4"/>
  <c r="Q160" i="4"/>
  <c r="S160" i="4"/>
  <c r="X160" i="4"/>
  <c r="C161" i="4"/>
  <c r="D161" i="4" s="1"/>
  <c r="AH162" i="5" s="1"/>
  <c r="E161" i="4"/>
  <c r="F161" i="4"/>
  <c r="I161" i="4"/>
  <c r="J161" i="4"/>
  <c r="K161" i="4"/>
  <c r="L161" i="4"/>
  <c r="N161" i="4"/>
  <c r="O161" i="4" s="1"/>
  <c r="P161" i="4"/>
  <c r="Q161" i="4"/>
  <c r="S161" i="4"/>
  <c r="X161" i="4"/>
  <c r="C162" i="4"/>
  <c r="D162" i="4" s="1"/>
  <c r="AH163" i="5" s="1"/>
  <c r="E162" i="4"/>
  <c r="F162" i="4"/>
  <c r="I162" i="4"/>
  <c r="J162" i="4"/>
  <c r="K162" i="4"/>
  <c r="L162" i="4"/>
  <c r="N162" i="4"/>
  <c r="O162" i="4" s="1"/>
  <c r="P162" i="4"/>
  <c r="Q162" i="4"/>
  <c r="S162" i="4"/>
  <c r="X162" i="4"/>
  <c r="C163" i="4"/>
  <c r="D163" i="4" s="1"/>
  <c r="AH164" i="5" s="1"/>
  <c r="E163" i="4"/>
  <c r="F163" i="4"/>
  <c r="I163" i="4"/>
  <c r="J163" i="4"/>
  <c r="K163" i="4"/>
  <c r="L163" i="4"/>
  <c r="N163" i="4"/>
  <c r="O163" i="4" s="1"/>
  <c r="P163" i="4"/>
  <c r="Q163" i="4"/>
  <c r="S163" i="4"/>
  <c r="X163" i="4"/>
  <c r="C164" i="4"/>
  <c r="D164" i="4" s="1"/>
  <c r="AH165" i="5" s="1"/>
  <c r="E164" i="4"/>
  <c r="F164" i="4"/>
  <c r="I164" i="4"/>
  <c r="J164" i="4"/>
  <c r="K164" i="4"/>
  <c r="L164" i="4"/>
  <c r="N164" i="4"/>
  <c r="O164" i="4" s="1"/>
  <c r="P164" i="4"/>
  <c r="Q164" i="4"/>
  <c r="S164" i="4"/>
  <c r="X164" i="4"/>
  <c r="C165" i="4"/>
  <c r="D165" i="4" s="1"/>
  <c r="AH166" i="5" s="1"/>
  <c r="E165" i="4"/>
  <c r="F165" i="4"/>
  <c r="I165" i="4"/>
  <c r="J165" i="4"/>
  <c r="K165" i="4"/>
  <c r="L165" i="4"/>
  <c r="N165" i="4"/>
  <c r="O165" i="4" s="1"/>
  <c r="P165" i="4"/>
  <c r="Q165" i="4"/>
  <c r="S165" i="4"/>
  <c r="X165" i="4"/>
  <c r="C166" i="4"/>
  <c r="D166" i="4" s="1"/>
  <c r="AH167" i="5" s="1"/>
  <c r="E166" i="4"/>
  <c r="F166" i="4"/>
  <c r="I166" i="4"/>
  <c r="J166" i="4"/>
  <c r="K166" i="4"/>
  <c r="L166" i="4"/>
  <c r="N166" i="4"/>
  <c r="O166" i="4" s="1"/>
  <c r="P166" i="4"/>
  <c r="Q166" i="4"/>
  <c r="S166" i="4"/>
  <c r="X166" i="4"/>
  <c r="C167" i="4"/>
  <c r="D167" i="4" s="1"/>
  <c r="AH168" i="5" s="1"/>
  <c r="E167" i="4"/>
  <c r="F167" i="4"/>
  <c r="I167" i="4"/>
  <c r="J167" i="4"/>
  <c r="K167" i="4"/>
  <c r="L167" i="4"/>
  <c r="N167" i="4"/>
  <c r="O167" i="4" s="1"/>
  <c r="P167" i="4"/>
  <c r="Q167" i="4"/>
  <c r="S167" i="4"/>
  <c r="X167" i="4"/>
  <c r="C168" i="4"/>
  <c r="D168" i="4" s="1"/>
  <c r="AH169" i="5" s="1"/>
  <c r="E168" i="4"/>
  <c r="F168" i="4"/>
  <c r="I168" i="4"/>
  <c r="J168" i="4"/>
  <c r="K168" i="4"/>
  <c r="L168" i="4"/>
  <c r="N168" i="4"/>
  <c r="O168" i="4" s="1"/>
  <c r="P168" i="4"/>
  <c r="Q168" i="4"/>
  <c r="S168" i="4"/>
  <c r="X168" i="4"/>
  <c r="C169" i="4"/>
  <c r="D169" i="4" s="1"/>
  <c r="E169" i="4"/>
  <c r="F169" i="4"/>
  <c r="I169" i="4"/>
  <c r="J169" i="4"/>
  <c r="K169" i="4"/>
  <c r="L169" i="4"/>
  <c r="N169" i="4"/>
  <c r="O169" i="4" s="1"/>
  <c r="P169" i="4"/>
  <c r="Q169" i="4"/>
  <c r="S169" i="4"/>
  <c r="X169" i="4"/>
  <c r="C170" i="4"/>
  <c r="D170" i="4" s="1"/>
  <c r="AH171" i="5" s="1"/>
  <c r="E170" i="4"/>
  <c r="F170" i="4"/>
  <c r="I170" i="4"/>
  <c r="J170" i="4"/>
  <c r="K170" i="4"/>
  <c r="L170" i="4"/>
  <c r="N170" i="4"/>
  <c r="O170" i="4" s="1"/>
  <c r="P170" i="4"/>
  <c r="Q170" i="4"/>
  <c r="S170" i="4"/>
  <c r="X170" i="4"/>
  <c r="C171" i="4"/>
  <c r="D171" i="4" s="1"/>
  <c r="AH172" i="5" s="1"/>
  <c r="E171" i="4"/>
  <c r="F171" i="4"/>
  <c r="I171" i="4"/>
  <c r="J171" i="4"/>
  <c r="K171" i="4"/>
  <c r="L171" i="4"/>
  <c r="N171" i="4"/>
  <c r="O171" i="4" s="1"/>
  <c r="P171" i="4"/>
  <c r="Q171" i="4"/>
  <c r="S171" i="4"/>
  <c r="X171" i="4"/>
  <c r="C172" i="4"/>
  <c r="D172" i="4" s="1"/>
  <c r="AH173" i="5" s="1"/>
  <c r="E172" i="4"/>
  <c r="F172" i="4"/>
  <c r="I172" i="4"/>
  <c r="J172" i="4"/>
  <c r="K172" i="4"/>
  <c r="L172" i="4"/>
  <c r="N172" i="4"/>
  <c r="O172" i="4" s="1"/>
  <c r="P172" i="4"/>
  <c r="Q172" i="4"/>
  <c r="S172" i="4"/>
  <c r="X172" i="4"/>
  <c r="C173" i="4"/>
  <c r="D173" i="4" s="1"/>
  <c r="AH174" i="5" s="1"/>
  <c r="E173" i="4"/>
  <c r="F173" i="4"/>
  <c r="I173" i="4"/>
  <c r="J173" i="4"/>
  <c r="K173" i="4"/>
  <c r="L173" i="4"/>
  <c r="N173" i="4"/>
  <c r="O173" i="4" s="1"/>
  <c r="P173" i="4"/>
  <c r="Q173" i="4"/>
  <c r="S173" i="4"/>
  <c r="X173" i="4"/>
  <c r="C174" i="4"/>
  <c r="D174" i="4" s="1"/>
  <c r="AH175" i="5" s="1"/>
  <c r="E174" i="4"/>
  <c r="F174" i="4"/>
  <c r="I174" i="4"/>
  <c r="J174" i="4"/>
  <c r="K174" i="4"/>
  <c r="L174" i="4"/>
  <c r="N174" i="4"/>
  <c r="O174" i="4" s="1"/>
  <c r="P174" i="4"/>
  <c r="Q174" i="4"/>
  <c r="S174" i="4"/>
  <c r="X174" i="4"/>
  <c r="C175" i="4"/>
  <c r="D175" i="4" s="1"/>
  <c r="AH176" i="5" s="1"/>
  <c r="E175" i="4"/>
  <c r="F175" i="4"/>
  <c r="I175" i="4"/>
  <c r="J175" i="4"/>
  <c r="K175" i="4"/>
  <c r="L175" i="4"/>
  <c r="N175" i="4"/>
  <c r="O175" i="4" s="1"/>
  <c r="P175" i="4"/>
  <c r="Q175" i="4"/>
  <c r="S175" i="4"/>
  <c r="X175" i="4"/>
  <c r="C176" i="4"/>
  <c r="D176" i="4" s="1"/>
  <c r="AH177" i="5" s="1"/>
  <c r="E176" i="4"/>
  <c r="F176" i="4"/>
  <c r="I176" i="4"/>
  <c r="J176" i="4"/>
  <c r="K176" i="4"/>
  <c r="L176" i="4"/>
  <c r="N176" i="4"/>
  <c r="O176" i="4" s="1"/>
  <c r="P176" i="4"/>
  <c r="Q176" i="4"/>
  <c r="S176" i="4"/>
  <c r="X176" i="4"/>
  <c r="C177" i="4"/>
  <c r="D177" i="4" s="1"/>
  <c r="AH178" i="5" s="1"/>
  <c r="E177" i="4"/>
  <c r="F177" i="4"/>
  <c r="I177" i="4"/>
  <c r="J177" i="4"/>
  <c r="K177" i="4"/>
  <c r="L177" i="4"/>
  <c r="N177" i="4"/>
  <c r="O177" i="4" s="1"/>
  <c r="P177" i="4"/>
  <c r="Q177" i="4"/>
  <c r="S177" i="4"/>
  <c r="X177" i="4"/>
  <c r="C178" i="4"/>
  <c r="D178" i="4" s="1"/>
  <c r="E178" i="4"/>
  <c r="F178" i="4"/>
  <c r="I178" i="4"/>
  <c r="J178" i="4"/>
  <c r="K178" i="4"/>
  <c r="L178" i="4"/>
  <c r="N178" i="4"/>
  <c r="O178" i="4" s="1"/>
  <c r="P178" i="4"/>
  <c r="Q178" i="4"/>
  <c r="S178" i="4"/>
  <c r="X178" i="4"/>
  <c r="C179" i="4"/>
  <c r="D179" i="4" s="1"/>
  <c r="AH180" i="5" s="1"/>
  <c r="E179" i="4"/>
  <c r="F179" i="4"/>
  <c r="I179" i="4"/>
  <c r="J179" i="4"/>
  <c r="K179" i="4"/>
  <c r="L179" i="4"/>
  <c r="N179" i="4"/>
  <c r="O179" i="4" s="1"/>
  <c r="P179" i="4"/>
  <c r="Q179" i="4"/>
  <c r="S179" i="4"/>
  <c r="X179" i="4"/>
  <c r="C180" i="4"/>
  <c r="D180" i="4" s="1"/>
  <c r="E180" i="4"/>
  <c r="F180" i="4"/>
  <c r="I180" i="4"/>
  <c r="J180" i="4"/>
  <c r="K180" i="4"/>
  <c r="L180" i="4"/>
  <c r="N180" i="4"/>
  <c r="O180" i="4" s="1"/>
  <c r="P180" i="4"/>
  <c r="Q180" i="4"/>
  <c r="S180" i="4"/>
  <c r="X180" i="4"/>
  <c r="C181" i="4"/>
  <c r="D181" i="4" s="1"/>
  <c r="AH182" i="5" s="1"/>
  <c r="E181" i="4"/>
  <c r="F181" i="4"/>
  <c r="I181" i="4"/>
  <c r="J181" i="4"/>
  <c r="K181" i="4"/>
  <c r="L181" i="4"/>
  <c r="N181" i="4"/>
  <c r="O181" i="4" s="1"/>
  <c r="P181" i="4"/>
  <c r="Q181" i="4"/>
  <c r="S181" i="4"/>
  <c r="X181" i="4"/>
  <c r="C182" i="4"/>
  <c r="D182" i="4" s="1"/>
  <c r="AH183" i="5" s="1"/>
  <c r="E182" i="4"/>
  <c r="F182" i="4"/>
  <c r="I182" i="4"/>
  <c r="J182" i="4"/>
  <c r="K182" i="4"/>
  <c r="L182" i="4"/>
  <c r="N182" i="4"/>
  <c r="O182" i="4" s="1"/>
  <c r="P182" i="4"/>
  <c r="Q182" i="4"/>
  <c r="S182" i="4"/>
  <c r="X182" i="4"/>
  <c r="C183" i="4"/>
  <c r="D183" i="4" s="1"/>
  <c r="AH184" i="5" s="1"/>
  <c r="E183" i="4"/>
  <c r="F183" i="4"/>
  <c r="I183" i="4"/>
  <c r="J183" i="4"/>
  <c r="K183" i="4"/>
  <c r="L183" i="4"/>
  <c r="N183" i="4"/>
  <c r="O183" i="4" s="1"/>
  <c r="P183" i="4"/>
  <c r="Q183" i="4"/>
  <c r="S183" i="4"/>
  <c r="X183" i="4"/>
  <c r="C184" i="4"/>
  <c r="D184" i="4" s="1"/>
  <c r="E184" i="4"/>
  <c r="F184" i="4"/>
  <c r="I184" i="4"/>
  <c r="J184" i="4"/>
  <c r="K184" i="4"/>
  <c r="L184" i="4"/>
  <c r="N184" i="4"/>
  <c r="O184" i="4" s="1"/>
  <c r="P184" i="4"/>
  <c r="Q184" i="4"/>
  <c r="S184" i="4"/>
  <c r="X184" i="4"/>
  <c r="C185" i="4"/>
  <c r="D185" i="4" s="1"/>
  <c r="AH186" i="5" s="1"/>
  <c r="E185" i="4"/>
  <c r="F185" i="4"/>
  <c r="I185" i="4"/>
  <c r="J185" i="4"/>
  <c r="K185" i="4"/>
  <c r="L185" i="4"/>
  <c r="N185" i="4"/>
  <c r="O185" i="4" s="1"/>
  <c r="P185" i="4"/>
  <c r="Q185" i="4"/>
  <c r="S185" i="4"/>
  <c r="X185" i="4"/>
  <c r="C186" i="4"/>
  <c r="D186" i="4" s="1"/>
  <c r="AH187" i="5" s="1"/>
  <c r="E186" i="4"/>
  <c r="F186" i="4"/>
  <c r="I186" i="4"/>
  <c r="J186" i="4"/>
  <c r="K186" i="4"/>
  <c r="L186" i="4"/>
  <c r="N186" i="4"/>
  <c r="O186" i="4" s="1"/>
  <c r="P186" i="4"/>
  <c r="Q186" i="4"/>
  <c r="S186" i="4"/>
  <c r="X186" i="4"/>
  <c r="C187" i="4"/>
  <c r="D187" i="4" s="1"/>
  <c r="AH188" i="5" s="1"/>
  <c r="E187" i="4"/>
  <c r="F187" i="4"/>
  <c r="I187" i="4"/>
  <c r="J187" i="4"/>
  <c r="K187" i="4"/>
  <c r="L187" i="4"/>
  <c r="N187" i="4"/>
  <c r="O187" i="4" s="1"/>
  <c r="P187" i="4"/>
  <c r="Q187" i="4"/>
  <c r="S187" i="4"/>
  <c r="X187" i="4"/>
  <c r="C188" i="4"/>
  <c r="D188" i="4" s="1"/>
  <c r="AH189" i="5" s="1"/>
  <c r="E188" i="4"/>
  <c r="F188" i="4"/>
  <c r="I188" i="4"/>
  <c r="J188" i="4"/>
  <c r="K188" i="4"/>
  <c r="L188" i="4"/>
  <c r="N188" i="4"/>
  <c r="O188" i="4" s="1"/>
  <c r="P188" i="4"/>
  <c r="Q188" i="4"/>
  <c r="S188" i="4"/>
  <c r="X188" i="4"/>
  <c r="C189" i="4"/>
  <c r="D189" i="4" s="1"/>
  <c r="AH190" i="5" s="1"/>
  <c r="E189" i="4"/>
  <c r="F189" i="4"/>
  <c r="I189" i="4"/>
  <c r="J189" i="4"/>
  <c r="K189" i="4"/>
  <c r="L189" i="4"/>
  <c r="N189" i="4"/>
  <c r="O189" i="4" s="1"/>
  <c r="P189" i="4"/>
  <c r="Q189" i="4"/>
  <c r="S189" i="4"/>
  <c r="X189" i="4"/>
  <c r="C190" i="4"/>
  <c r="D190" i="4" s="1"/>
  <c r="AH191" i="5" s="1"/>
  <c r="E190" i="4"/>
  <c r="F190" i="4"/>
  <c r="I190" i="4"/>
  <c r="J190" i="4"/>
  <c r="K190" i="4"/>
  <c r="L190" i="4"/>
  <c r="N190" i="4"/>
  <c r="O190" i="4" s="1"/>
  <c r="P190" i="4"/>
  <c r="Q190" i="4"/>
  <c r="S190" i="4"/>
  <c r="X190" i="4"/>
  <c r="C191" i="4"/>
  <c r="D191" i="4" s="1"/>
  <c r="AH192" i="5" s="1"/>
  <c r="E191" i="4"/>
  <c r="F191" i="4"/>
  <c r="I191" i="4"/>
  <c r="J191" i="4"/>
  <c r="K191" i="4"/>
  <c r="L191" i="4"/>
  <c r="N191" i="4"/>
  <c r="O191" i="4" s="1"/>
  <c r="P191" i="4"/>
  <c r="Q191" i="4"/>
  <c r="S191" i="4"/>
  <c r="X191" i="4"/>
  <c r="C192" i="4"/>
  <c r="D192" i="4" s="1"/>
  <c r="AH193" i="5" s="1"/>
  <c r="E192" i="4"/>
  <c r="F192" i="4"/>
  <c r="I192" i="4"/>
  <c r="J192" i="4"/>
  <c r="K192" i="4"/>
  <c r="L192" i="4"/>
  <c r="N192" i="4"/>
  <c r="O192" i="4" s="1"/>
  <c r="P192" i="4"/>
  <c r="Q192" i="4"/>
  <c r="S192" i="4"/>
  <c r="X192" i="4"/>
  <c r="C193" i="4"/>
  <c r="D193" i="4" s="1"/>
  <c r="AH194" i="5" s="1"/>
  <c r="E193" i="4"/>
  <c r="F193" i="4"/>
  <c r="I193" i="4"/>
  <c r="J193" i="4"/>
  <c r="K193" i="4"/>
  <c r="L193" i="4"/>
  <c r="N193" i="4"/>
  <c r="O193" i="4" s="1"/>
  <c r="P193" i="4"/>
  <c r="Q193" i="4"/>
  <c r="S193" i="4"/>
  <c r="X193" i="4"/>
  <c r="AD102" i="75"/>
  <c r="AM102" i="75" s="1"/>
  <c r="D147" i="5"/>
  <c r="AD125" i="75"/>
  <c r="AD68" i="75"/>
  <c r="AD137" i="75"/>
  <c r="AD126" i="75"/>
  <c r="AM126" i="75" s="1"/>
  <c r="D146" i="5"/>
  <c r="AD127" i="75"/>
  <c r="AM127" i="75" s="1"/>
  <c r="AD114" i="75"/>
  <c r="AD95" i="75"/>
  <c r="AM95" i="75" s="1"/>
  <c r="AD73" i="75"/>
  <c r="AM73" i="75" s="1"/>
  <c r="I19" i="75"/>
  <c r="AD112" i="75"/>
  <c r="AD101" i="75"/>
  <c r="I13" i="75"/>
  <c r="I37" i="75"/>
  <c r="I54" i="75"/>
  <c r="J54" i="75" s="1"/>
  <c r="I10" i="75"/>
  <c r="I31" i="75"/>
  <c r="I45" i="75"/>
  <c r="I15" i="75"/>
  <c r="I39" i="75"/>
  <c r="I50" i="75"/>
  <c r="I59" i="75"/>
  <c r="I33" i="75"/>
  <c r="I38" i="75"/>
  <c r="I16" i="75"/>
  <c r="I51" i="75"/>
  <c r="J51" i="75" s="1"/>
  <c r="AD93" i="75"/>
  <c r="D77" i="5"/>
  <c r="AD94" i="75"/>
  <c r="Z123" i="75"/>
  <c r="AD97" i="75"/>
  <c r="AM97" i="75" s="1"/>
  <c r="AD103" i="75"/>
  <c r="AM103" i="75" s="1"/>
  <c r="M41" i="75"/>
  <c r="M38" i="75"/>
  <c r="H37" i="75"/>
  <c r="M29" i="75"/>
  <c r="M25" i="75"/>
  <c r="M22" i="75"/>
  <c r="K19" i="75"/>
  <c r="H13" i="75"/>
  <c r="K7" i="75"/>
  <c r="AD58" i="75"/>
  <c r="AM58" i="75" s="1"/>
  <c r="AD55" i="75"/>
  <c r="Z40" i="75"/>
  <c r="M33" i="75"/>
  <c r="M23" i="75"/>
  <c r="H19" i="75"/>
  <c r="AD14" i="75"/>
  <c r="H7" i="75"/>
  <c r="M4" i="75"/>
  <c r="H38" i="75"/>
  <c r="K33" i="75"/>
  <c r="M15" i="75"/>
  <c r="M9" i="75"/>
  <c r="AD4" i="75"/>
  <c r="AM56" i="75"/>
  <c r="M45" i="75"/>
  <c r="K42" i="75"/>
  <c r="M31" i="75"/>
  <c r="Z29" i="75"/>
  <c r="K26" i="75"/>
  <c r="K15" i="75"/>
  <c r="M10" i="75"/>
  <c r="M6" i="75"/>
  <c r="Z41" i="75"/>
  <c r="M37" i="75"/>
  <c r="H33" i="75"/>
  <c r="K31" i="75"/>
  <c r="AD26" i="75"/>
  <c r="Z25" i="75"/>
  <c r="M24" i="75"/>
  <c r="AD15" i="75"/>
  <c r="K10" i="75"/>
  <c r="H42" i="75"/>
  <c r="H39" i="75"/>
  <c r="K37" i="75"/>
  <c r="AD31" i="75"/>
  <c r="M28" i="75"/>
  <c r="H26" i="75"/>
  <c r="J26" i="75" s="1"/>
  <c r="H15" i="75"/>
  <c r="K13" i="75"/>
  <c r="AD10" i="75"/>
  <c r="AD54" i="75"/>
  <c r="M35" i="75"/>
  <c r="H31" i="75"/>
  <c r="Z20" i="75"/>
  <c r="AQ20" i="75" s="1"/>
  <c r="E21" i="5" s="1"/>
  <c r="E111" i="75"/>
  <c r="AQ144" i="75"/>
  <c r="E145" i="5" s="1"/>
  <c r="DT89" i="75"/>
  <c r="C88" i="84" s="1"/>
  <c r="AM82" i="75"/>
  <c r="DT45" i="75"/>
  <c r="C44" i="84" s="1"/>
  <c r="J81" i="75"/>
  <c r="DT104" i="75"/>
  <c r="C103" i="84" s="1"/>
  <c r="AM87" i="75"/>
  <c r="J8" i="75"/>
  <c r="J4" i="75"/>
  <c r="DT52" i="75"/>
  <c r="C51" i="84" s="1"/>
  <c r="DT23" i="75"/>
  <c r="C22" i="84" s="1"/>
  <c r="DT62" i="75"/>
  <c r="C61" i="84" s="1"/>
  <c r="DT6" i="75"/>
  <c r="C5" i="84" s="1"/>
  <c r="DT122" i="75"/>
  <c r="C121" i="84" s="1"/>
  <c r="DT83" i="75"/>
  <c r="C82" i="84" s="1"/>
  <c r="DT88" i="75"/>
  <c r="C87" i="84" s="1"/>
  <c r="E106" i="75"/>
  <c r="DT139" i="75"/>
  <c r="C138" i="84" s="1"/>
  <c r="J93" i="75"/>
  <c r="DT109" i="75"/>
  <c r="C108" i="84" s="1"/>
  <c r="DT123" i="75"/>
  <c r="C122" i="84" s="1"/>
  <c r="J77" i="75"/>
  <c r="DT42" i="75"/>
  <c r="C41" i="84" s="1"/>
  <c r="E153" i="75"/>
  <c r="DT106" i="75"/>
  <c r="C105" i="84" s="1"/>
  <c r="J86" i="75"/>
  <c r="AM57" i="75"/>
  <c r="DT107" i="75"/>
  <c r="C106" i="84" s="1"/>
  <c r="DT59" i="75"/>
  <c r="C58" i="84" s="1"/>
  <c r="DT16" i="75"/>
  <c r="C15" i="84" s="1"/>
  <c r="E30" i="75"/>
  <c r="DT28" i="75"/>
  <c r="C27" i="84" s="1"/>
  <c r="DT35" i="75"/>
  <c r="C34" i="84" s="1"/>
  <c r="G3" i="75"/>
  <c r="K3" i="75"/>
  <c r="I3" i="75"/>
  <c r="H3" i="75"/>
  <c r="X3" i="4"/>
  <c r="S3" i="4"/>
  <c r="Q3" i="4"/>
  <c r="P3" i="4"/>
  <c r="L3" i="4"/>
  <c r="K3" i="4"/>
  <c r="J3" i="4"/>
  <c r="I3" i="4"/>
  <c r="F3" i="4"/>
  <c r="E3" i="4"/>
  <c r="C3" i="4"/>
  <c r="D3" i="4" s="1"/>
  <c r="AH4" i="5" s="1"/>
  <c r="AJ3" i="3"/>
  <c r="AI3" i="3"/>
  <c r="AD3" i="3"/>
  <c r="AC3" i="3"/>
  <c r="X3" i="3"/>
  <c r="U3" i="3"/>
  <c r="W3" i="3" s="1"/>
  <c r="L3" i="3"/>
  <c r="G3" i="3"/>
  <c r="F3" i="3"/>
  <c r="M3" i="75"/>
  <c r="U3" i="75"/>
  <c r="AF3" i="75" s="1"/>
  <c r="T3" i="75"/>
  <c r="AD3" i="75" s="1"/>
  <c r="S3" i="75"/>
  <c r="AB3" i="75" s="1"/>
  <c r="R3" i="75"/>
  <c r="AA3" i="75" s="1"/>
  <c r="Q3" i="75"/>
  <c r="Z3" i="75" s="1"/>
  <c r="O3" i="75"/>
  <c r="W3" i="75" s="1"/>
  <c r="N3" i="75"/>
  <c r="V3" i="75" s="1"/>
  <c r="AF3" i="3"/>
  <c r="AG3" i="3" s="1"/>
  <c r="AH3" i="3" s="1"/>
  <c r="AA4" i="5" s="1"/>
  <c r="J3" i="3"/>
  <c r="K3" i="3" s="1"/>
  <c r="N3" i="4"/>
  <c r="O3" i="4" s="1"/>
  <c r="DS3" i="75"/>
  <c r="DR3" i="75"/>
  <c r="DT3" i="75" s="1"/>
  <c r="C2" i="84" s="1"/>
  <c r="P3" i="3"/>
  <c r="R3" i="3" s="1"/>
  <c r="S3" i="3" s="1"/>
  <c r="D145" i="5"/>
  <c r="G112" i="75"/>
  <c r="G15" i="75"/>
  <c r="G111" i="75"/>
  <c r="V106" i="75"/>
  <c r="AH106" i="75" s="1"/>
  <c r="V63" i="75"/>
  <c r="AA72" i="75"/>
  <c r="AJ72" i="75" s="1"/>
  <c r="V89" i="75"/>
  <c r="AG15" i="75"/>
  <c r="DO60" i="75"/>
  <c r="DQ60" i="75" s="1"/>
  <c r="J61" i="5" s="1"/>
  <c r="DO177" i="75"/>
  <c r="DQ177" i="75" s="1"/>
  <c r="J178" i="5" s="1"/>
  <c r="G130" i="75"/>
  <c r="AA50" i="75"/>
  <c r="V16" i="75"/>
  <c r="V43" i="75"/>
  <c r="G53" i="75"/>
  <c r="G121" i="75"/>
  <c r="DO64" i="75"/>
  <c r="DQ64" i="75" s="1"/>
  <c r="J65" i="5" s="1"/>
  <c r="DO44" i="75"/>
  <c r="DQ44" i="75" s="1"/>
  <c r="J45" i="5" s="1"/>
  <c r="V35" i="75"/>
  <c r="G105" i="75"/>
  <c r="DO32" i="75"/>
  <c r="DQ32" i="75" s="1"/>
  <c r="J33" i="5" s="1"/>
  <c r="AG112" i="75"/>
  <c r="DO100" i="75"/>
  <c r="DQ100" i="75" s="1"/>
  <c r="J101" i="5" s="1"/>
  <c r="DO70" i="75"/>
  <c r="DQ70" i="75" s="1"/>
  <c r="J71" i="5" s="1"/>
  <c r="DO14" i="75"/>
  <c r="DQ14" i="75" s="1"/>
  <c r="V30" i="75"/>
  <c r="AH30" i="75" s="1"/>
  <c r="V28" i="75"/>
  <c r="AA182" i="75"/>
  <c r="G116" i="75"/>
  <c r="G63" i="75"/>
  <c r="DO118" i="75"/>
  <c r="DQ118" i="75" s="1"/>
  <c r="J119" i="5" s="1"/>
  <c r="DO6" i="75"/>
  <c r="DQ6" i="75" s="1"/>
  <c r="J7" i="5" s="1"/>
  <c r="AA112" i="75"/>
  <c r="DO107" i="75"/>
  <c r="DO81" i="75"/>
  <c r="DO117" i="75"/>
  <c r="DQ117" i="75" s="1"/>
  <c r="J118" i="5" s="1"/>
  <c r="G177" i="75"/>
  <c r="G36" i="75"/>
  <c r="DO19" i="75"/>
  <c r="G171" i="75"/>
  <c r="G83" i="75"/>
  <c r="DO165" i="75"/>
  <c r="DQ165" i="75" s="1"/>
  <c r="J166" i="5" s="1"/>
  <c r="G19" i="75"/>
  <c r="G173" i="75"/>
  <c r="DO57" i="75"/>
  <c r="G178" i="75"/>
  <c r="G180" i="75"/>
  <c r="AG172" i="75"/>
  <c r="G170" i="75"/>
  <c r="DO126" i="75"/>
  <c r="DQ126" i="75" s="1"/>
  <c r="J127" i="5" s="1"/>
  <c r="DO41" i="75"/>
  <c r="DO171" i="75"/>
  <c r="DO77" i="75"/>
  <c r="DQ77" i="75" s="1"/>
  <c r="J78" i="5" s="1"/>
  <c r="G124" i="75"/>
  <c r="G70" i="75"/>
  <c r="DO58" i="75"/>
  <c r="G133" i="75"/>
  <c r="DO90" i="75"/>
  <c r="DO61" i="75"/>
  <c r="DQ61" i="75" s="1"/>
  <c r="J62" i="5" s="1"/>
  <c r="AA85" i="75"/>
  <c r="G125" i="75"/>
  <c r="C9" i="75"/>
  <c r="C42" i="75"/>
  <c r="C49" i="75"/>
  <c r="C4" i="75"/>
  <c r="C115" i="75"/>
  <c r="C32" i="75"/>
  <c r="C61" i="75"/>
  <c r="C128" i="75"/>
  <c r="C84" i="75"/>
  <c r="E84" i="75" s="1"/>
  <c r="C132" i="75"/>
  <c r="E132" i="75" s="1"/>
  <c r="C37" i="75"/>
  <c r="C19" i="75"/>
  <c r="C22" i="75"/>
  <c r="C85" i="75"/>
  <c r="C41" i="75"/>
  <c r="C112" i="75"/>
  <c r="C64" i="75"/>
  <c r="C105" i="75"/>
  <c r="C45" i="75"/>
  <c r="C18" i="75"/>
  <c r="C65" i="75"/>
  <c r="C129" i="75"/>
  <c r="C190" i="75"/>
  <c r="C80" i="75"/>
  <c r="C68" i="75"/>
  <c r="C79" i="75"/>
  <c r="C25" i="75"/>
  <c r="E25" i="75" s="1"/>
  <c r="C122" i="75"/>
  <c r="C51" i="75"/>
  <c r="C10" i="75"/>
  <c r="C23" i="75"/>
  <c r="C183" i="75"/>
  <c r="C146" i="75"/>
  <c r="C193" i="75"/>
  <c r="C21" i="75"/>
  <c r="C173" i="75"/>
  <c r="C151" i="75"/>
  <c r="C7" i="75"/>
  <c r="C118" i="75"/>
  <c r="C82" i="75"/>
  <c r="C149" i="75"/>
  <c r="C130" i="75"/>
  <c r="C178" i="75"/>
  <c r="C181" i="75"/>
  <c r="C33" i="75"/>
  <c r="C143" i="75"/>
  <c r="C137" i="75"/>
  <c r="C141" i="75"/>
  <c r="C53" i="75"/>
  <c r="C189" i="75"/>
  <c r="C27" i="75"/>
  <c r="C92" i="75"/>
  <c r="C99" i="75"/>
  <c r="C158" i="75"/>
  <c r="C159" i="75"/>
  <c r="C171" i="75"/>
  <c r="E171" i="75" s="1"/>
  <c r="C11" i="75"/>
  <c r="C131" i="75"/>
  <c r="E131" i="75" s="1"/>
  <c r="C94" i="75"/>
  <c r="V111" i="75"/>
  <c r="AH111" i="75" s="1"/>
  <c r="V24" i="75"/>
  <c r="G153" i="75"/>
  <c r="AG124" i="75"/>
  <c r="DO152" i="75"/>
  <c r="DQ152" i="75" s="1"/>
  <c r="J153" i="5" s="1"/>
  <c r="C117" i="75"/>
  <c r="E117" i="75" s="1"/>
  <c r="C87" i="75"/>
  <c r="DO16" i="75"/>
  <c r="DQ16" i="75" s="1"/>
  <c r="C67" i="75"/>
  <c r="G98" i="75"/>
  <c r="DO130" i="75"/>
  <c r="AA66" i="75"/>
  <c r="AJ66" i="75" s="1"/>
  <c r="V17" i="75"/>
  <c r="C34" i="75"/>
  <c r="G184" i="75"/>
  <c r="DO91" i="75"/>
  <c r="DO34" i="75"/>
  <c r="C188" i="75"/>
  <c r="AA44" i="75"/>
  <c r="G152" i="75"/>
  <c r="G164" i="75"/>
  <c r="DO92" i="75"/>
  <c r="DQ92" i="75" s="1"/>
  <c r="J93" i="5" s="1"/>
  <c r="DO20" i="75"/>
  <c r="DQ20" i="75" s="1"/>
  <c r="J21" i="5" s="1"/>
  <c r="G44" i="75"/>
  <c r="DO80" i="75"/>
  <c r="DQ80" i="75" s="1"/>
  <c r="J81" i="5" s="1"/>
  <c r="DO108" i="75"/>
  <c r="DQ108" i="75" s="1"/>
  <c r="G45" i="75"/>
  <c r="DO163" i="75"/>
  <c r="C113" i="75"/>
  <c r="DO7" i="75"/>
  <c r="DQ7" i="75" s="1"/>
  <c r="J8" i="5" s="1"/>
  <c r="C185" i="75"/>
  <c r="G81" i="75"/>
  <c r="G52" i="75"/>
  <c r="DO68" i="75"/>
  <c r="DQ68" i="75" s="1"/>
  <c r="G129" i="75"/>
  <c r="G189" i="75"/>
  <c r="DO146" i="75"/>
  <c r="C124" i="75"/>
  <c r="G137" i="75"/>
  <c r="DO135" i="75"/>
  <c r="V14" i="75"/>
  <c r="AH14" i="75" s="1"/>
  <c r="C36" i="75"/>
  <c r="C3" i="75"/>
  <c r="G131" i="75"/>
  <c r="DO89" i="75"/>
  <c r="G31" i="75"/>
  <c r="C136" i="75"/>
  <c r="C38" i="75"/>
  <c r="V110" i="75"/>
  <c r="AH110" i="75" s="1"/>
  <c r="DO38" i="75"/>
  <c r="DQ38" i="75" s="1"/>
  <c r="J39" i="5" s="1"/>
  <c r="DO21" i="75"/>
  <c r="DQ21" i="75" s="1"/>
  <c r="J22" i="5" s="1"/>
  <c r="DO138" i="75"/>
  <c r="C140" i="75"/>
  <c r="E140" i="75" s="1"/>
  <c r="DO154" i="75"/>
  <c r="DO12" i="75"/>
  <c r="DQ12" i="75" s="1"/>
  <c r="J13" i="5" s="1"/>
  <c r="DO179" i="75"/>
  <c r="C75" i="75"/>
  <c r="C169" i="75"/>
  <c r="DO9" i="75"/>
  <c r="C83" i="75"/>
  <c r="AA36" i="75"/>
  <c r="C90" i="75"/>
  <c r="E90" i="75" s="1"/>
  <c r="AA71" i="75"/>
  <c r="G85" i="75"/>
  <c r="G59" i="75"/>
  <c r="DO142" i="75"/>
  <c r="DQ142" i="75" s="1"/>
  <c r="J143" i="5" s="1"/>
  <c r="DO63" i="75"/>
  <c r="DQ63" i="75" s="1"/>
  <c r="J64" i="5" s="1"/>
  <c r="DO88" i="75"/>
  <c r="DQ88" i="75" s="1"/>
  <c r="J89" i="5" s="1"/>
  <c r="C15" i="75"/>
  <c r="V135" i="75"/>
  <c r="DO125" i="75"/>
  <c r="DQ125" i="75" s="1"/>
  <c r="J126" i="5" s="1"/>
  <c r="V6" i="75"/>
  <c r="G161" i="75"/>
  <c r="C59" i="75"/>
  <c r="AA143" i="75"/>
  <c r="AJ143" i="75" s="1"/>
  <c r="DO113" i="75"/>
  <c r="DO147" i="75"/>
  <c r="V154" i="75"/>
  <c r="AH154" i="75" s="1"/>
  <c r="C62" i="75"/>
  <c r="C157" i="75"/>
  <c r="V107" i="75"/>
  <c r="AH107" i="75" s="1"/>
  <c r="DO157" i="75"/>
  <c r="DQ157" i="75" s="1"/>
  <c r="AG54" i="75"/>
  <c r="C160" i="75"/>
  <c r="G99" i="75"/>
  <c r="AG36" i="75"/>
  <c r="AF57" i="75"/>
  <c r="AA20" i="75"/>
  <c r="G33" i="75"/>
  <c r="DO28" i="75"/>
  <c r="DQ28" i="75" s="1"/>
  <c r="J29" i="5" s="1"/>
  <c r="DO31" i="75"/>
  <c r="D115" i="75"/>
  <c r="AF31" i="75"/>
  <c r="D12" i="75"/>
  <c r="W134" i="75"/>
  <c r="W79" i="75"/>
  <c r="W76" i="75"/>
  <c r="W37" i="75"/>
  <c r="W69" i="75"/>
  <c r="DO30" i="75"/>
  <c r="DQ30" i="75" s="1"/>
  <c r="V130" i="75"/>
  <c r="AB80" i="75"/>
  <c r="G43" i="75"/>
  <c r="DO132" i="75"/>
  <c r="DQ132" i="75" s="1"/>
  <c r="J133" i="5" s="1"/>
  <c r="C125" i="75"/>
  <c r="C96" i="75"/>
  <c r="DO119" i="75"/>
  <c r="AG33" i="75"/>
  <c r="C142" i="75"/>
  <c r="G113" i="75"/>
  <c r="DO155" i="75"/>
  <c r="AG78" i="75"/>
  <c r="AA166" i="75"/>
  <c r="G118" i="75"/>
  <c r="DO156" i="75"/>
  <c r="DQ156" i="75" s="1"/>
  <c r="J157" i="5" s="1"/>
  <c r="DO145" i="75"/>
  <c r="DQ145" i="75" s="1"/>
  <c r="J146" i="5" s="1"/>
  <c r="DO123" i="75"/>
  <c r="AG86" i="75"/>
  <c r="G139" i="75"/>
  <c r="DO158" i="75"/>
  <c r="DQ158" i="75" s="1"/>
  <c r="J159" i="5" s="1"/>
  <c r="G106" i="75"/>
  <c r="DO99" i="75"/>
  <c r="C8" i="75"/>
  <c r="G37" i="75"/>
  <c r="V75" i="75"/>
  <c r="D168" i="75"/>
  <c r="DO105" i="75"/>
  <c r="AA160" i="75"/>
  <c r="AG174" i="75"/>
  <c r="C145" i="75"/>
  <c r="E145" i="75" s="1"/>
  <c r="C133" i="75"/>
  <c r="AA77" i="75"/>
  <c r="AJ77" i="75" s="1"/>
  <c r="AA86" i="75"/>
  <c r="AJ86" i="75" s="1"/>
  <c r="G71" i="75"/>
  <c r="C54" i="75"/>
  <c r="G42" i="75"/>
  <c r="C29" i="75"/>
  <c r="DO83" i="75"/>
  <c r="AG56" i="75"/>
  <c r="G78" i="75"/>
  <c r="DO174" i="75"/>
  <c r="DQ174" i="75" s="1"/>
  <c r="AG137" i="75"/>
  <c r="V12" i="75"/>
  <c r="DO73" i="75"/>
  <c r="AG38" i="75"/>
  <c r="W75" i="75"/>
  <c r="AG135" i="75"/>
  <c r="AB81" i="75"/>
  <c r="DO178" i="75"/>
  <c r="DO47" i="75"/>
  <c r="DQ47" i="75" s="1"/>
  <c r="J48" i="5" s="1"/>
  <c r="AG48" i="75"/>
  <c r="V42" i="75"/>
  <c r="D27" i="75"/>
  <c r="DO87" i="75"/>
  <c r="C74" i="75"/>
  <c r="C170" i="75"/>
  <c r="C40" i="75"/>
  <c r="E40" i="75" s="1"/>
  <c r="DO5" i="75"/>
  <c r="DQ5" i="75" s="1"/>
  <c r="J6" i="5" s="1"/>
  <c r="DO76" i="75"/>
  <c r="DQ76" i="75" s="1"/>
  <c r="J77" i="5" s="1"/>
  <c r="G147" i="75"/>
  <c r="DO143" i="75"/>
  <c r="C134" i="75"/>
  <c r="DO49" i="75"/>
  <c r="DQ49" i="75" s="1"/>
  <c r="J50" i="5" s="1"/>
  <c r="C139" i="75"/>
  <c r="G159" i="75"/>
  <c r="DO94" i="75"/>
  <c r="DQ94" i="75" s="1"/>
  <c r="J95" i="5" s="1"/>
  <c r="DO82" i="75"/>
  <c r="AA154" i="75"/>
  <c r="C78" i="75"/>
  <c r="C55" i="75"/>
  <c r="G136" i="75"/>
  <c r="G119" i="75"/>
  <c r="C100" i="75"/>
  <c r="C161" i="75"/>
  <c r="E161" i="75" s="1"/>
  <c r="C69" i="75"/>
  <c r="DO121" i="75"/>
  <c r="DO75" i="75"/>
  <c r="C44" i="75"/>
  <c r="C123" i="75"/>
  <c r="G142" i="75"/>
  <c r="DO159" i="75"/>
  <c r="DQ159" i="75" s="1"/>
  <c r="DO54" i="75"/>
  <c r="DQ54" i="75" s="1"/>
  <c r="J55" i="5" s="1"/>
  <c r="DO148" i="75"/>
  <c r="DQ148" i="75" s="1"/>
  <c r="J149" i="5" s="1"/>
  <c r="C77" i="75"/>
  <c r="G89" i="75"/>
  <c r="DO164" i="75"/>
  <c r="DQ164" i="75" s="1"/>
  <c r="J165" i="5" s="1"/>
  <c r="AG118" i="75"/>
  <c r="C86" i="75"/>
  <c r="C179" i="75"/>
  <c r="DO95" i="75"/>
  <c r="DQ95" i="75" s="1"/>
  <c r="J96" i="5" s="1"/>
  <c r="DO23" i="75"/>
  <c r="DQ23" i="75" s="1"/>
  <c r="J24" i="5" s="1"/>
  <c r="C192" i="75"/>
  <c r="G74" i="75"/>
  <c r="C93" i="75"/>
  <c r="DO101" i="75"/>
  <c r="DQ101" i="75" s="1"/>
  <c r="DO191" i="75"/>
  <c r="C88" i="75"/>
  <c r="C138" i="75"/>
  <c r="V109" i="75"/>
  <c r="DO98" i="75"/>
  <c r="C168" i="75"/>
  <c r="DO180" i="75"/>
  <c r="DQ180" i="75" s="1"/>
  <c r="J181" i="5" s="1"/>
  <c r="G188" i="75"/>
  <c r="AA41" i="75"/>
  <c r="C50" i="75"/>
  <c r="E50" i="75" s="1"/>
  <c r="C119" i="75"/>
  <c r="G108" i="75"/>
  <c r="AB54" i="75"/>
  <c r="W106" i="75"/>
  <c r="AI106" i="75" s="1"/>
  <c r="AG117" i="75"/>
  <c r="DO169" i="75"/>
  <c r="AG3" i="75"/>
  <c r="D42" i="75"/>
  <c r="D77" i="75"/>
  <c r="DO168" i="75"/>
  <c r="AB22" i="75"/>
  <c r="DO175" i="75"/>
  <c r="AF67" i="75"/>
  <c r="W83" i="75"/>
  <c r="V84" i="75"/>
  <c r="AB92" i="75"/>
  <c r="AK92" i="75" s="1"/>
  <c r="D178" i="75"/>
  <c r="D36" i="75"/>
  <c r="G162" i="75"/>
  <c r="G91" i="75"/>
  <c r="C104" i="75"/>
  <c r="DO106" i="75"/>
  <c r="G103" i="75"/>
  <c r="DO160" i="75"/>
  <c r="DQ160" i="75" s="1"/>
  <c r="J161" i="5" s="1"/>
  <c r="DO51" i="75"/>
  <c r="C114" i="75"/>
  <c r="C177" i="75"/>
  <c r="G73" i="75"/>
  <c r="G10" i="75"/>
  <c r="W131" i="75"/>
  <c r="AI131" i="75" s="1"/>
  <c r="DO93" i="75"/>
  <c r="DQ93" i="75" s="1"/>
  <c r="AG186" i="75"/>
  <c r="AG70" i="75"/>
  <c r="AF11" i="75"/>
  <c r="AN11" i="75" s="1"/>
  <c r="AS11" i="75" s="1"/>
  <c r="AU11" i="75" s="1"/>
  <c r="G12" i="5" s="1"/>
  <c r="AF33" i="75"/>
  <c r="DO50" i="75"/>
  <c r="AG90" i="75"/>
  <c r="W109" i="75"/>
  <c r="AF120" i="75"/>
  <c r="D38" i="75"/>
  <c r="D44" i="75"/>
  <c r="D122" i="75"/>
  <c r="G23" i="75"/>
  <c r="D87" i="75"/>
  <c r="C58" i="75"/>
  <c r="DO45" i="75"/>
  <c r="DQ45" i="75" s="1"/>
  <c r="G72" i="75"/>
  <c r="C182" i="75"/>
  <c r="C76" i="75"/>
  <c r="DO42" i="75"/>
  <c r="DO74" i="75"/>
  <c r="C12" i="75"/>
  <c r="W13" i="75"/>
  <c r="V61" i="75"/>
  <c r="C5" i="75"/>
  <c r="V99" i="75"/>
  <c r="AG134" i="75"/>
  <c r="AB133" i="75"/>
  <c r="AK133" i="75" s="1"/>
  <c r="DO188" i="75"/>
  <c r="DQ188" i="75" s="1"/>
  <c r="J189" i="5" s="1"/>
  <c r="AG126" i="75"/>
  <c r="DO186" i="75"/>
  <c r="G69" i="75"/>
  <c r="DO161" i="75"/>
  <c r="D136" i="75"/>
  <c r="D141" i="75"/>
  <c r="AF180" i="75"/>
  <c r="AN180" i="75" s="1"/>
  <c r="V88" i="75"/>
  <c r="AG146" i="75"/>
  <c r="AF146" i="75"/>
  <c r="DO187" i="75"/>
  <c r="DO166" i="75"/>
  <c r="DQ166" i="75" s="1"/>
  <c r="AA7" i="75"/>
  <c r="C47" i="75"/>
  <c r="G39" i="75"/>
  <c r="DO37" i="75"/>
  <c r="DQ37" i="75" s="1"/>
  <c r="C187" i="75"/>
  <c r="AA19" i="75"/>
  <c r="C156" i="75"/>
  <c r="AA80" i="75"/>
  <c r="G117" i="75"/>
  <c r="DO183" i="75"/>
  <c r="D134" i="75"/>
  <c r="AG171" i="75"/>
  <c r="D112" i="75"/>
  <c r="V23" i="75"/>
  <c r="AG162" i="75"/>
  <c r="AG110" i="75"/>
  <c r="AG23" i="75"/>
  <c r="DO104" i="75"/>
  <c r="DQ104" i="75" s="1"/>
  <c r="J105" i="5" s="1"/>
  <c r="V74" i="75"/>
  <c r="DO36" i="75"/>
  <c r="DQ36" i="75" s="1"/>
  <c r="J37" i="5" s="1"/>
  <c r="DO129" i="75"/>
  <c r="D130" i="75"/>
  <c r="D7" i="75"/>
  <c r="AG94" i="75"/>
  <c r="AG71" i="75"/>
  <c r="AG165" i="75"/>
  <c r="AG113" i="75"/>
  <c r="DO110" i="75"/>
  <c r="DQ110" i="75" s="1"/>
  <c r="J111" i="5" s="1"/>
  <c r="AG163" i="75"/>
  <c r="DO176" i="75"/>
  <c r="DQ176" i="75" s="1"/>
  <c r="J177" i="5" s="1"/>
  <c r="G191" i="75"/>
  <c r="G110" i="75"/>
  <c r="AG89" i="75"/>
  <c r="DO85" i="75"/>
  <c r="DQ85" i="75" s="1"/>
  <c r="J86" i="5" s="1"/>
  <c r="G157" i="75"/>
  <c r="W90" i="75"/>
  <c r="AI90" i="75" s="1"/>
  <c r="AA92" i="75"/>
  <c r="AJ92" i="75" s="1"/>
  <c r="AA25" i="75"/>
  <c r="AG10" i="75"/>
  <c r="AG6" i="75"/>
  <c r="DO136" i="75"/>
  <c r="DO149" i="75"/>
  <c r="DQ149" i="75" s="1"/>
  <c r="J150" i="5" s="1"/>
  <c r="AG190" i="75"/>
  <c r="V49" i="75"/>
  <c r="DO185" i="75"/>
  <c r="AG69" i="75"/>
  <c r="AG189" i="75"/>
  <c r="AG27" i="75"/>
  <c r="AB7" i="75"/>
  <c r="C167" i="75"/>
  <c r="C172" i="75"/>
  <c r="AA65" i="75"/>
  <c r="G90" i="75"/>
  <c r="G38" i="75"/>
  <c r="AG64" i="75"/>
  <c r="AF26" i="75"/>
  <c r="AF27" i="75"/>
  <c r="AN27" i="75" s="1"/>
  <c r="AG83" i="75"/>
  <c r="AF82" i="75"/>
  <c r="D54" i="75"/>
  <c r="DO192" i="75"/>
  <c r="DQ192" i="75" s="1"/>
  <c r="AB66" i="75"/>
  <c r="DO27" i="75"/>
  <c r="DO69" i="75"/>
  <c r="DQ69" i="75" s="1"/>
  <c r="J70" i="5" s="1"/>
  <c r="AB176" i="75"/>
  <c r="AB86" i="75"/>
  <c r="DO13" i="75"/>
  <c r="DQ13" i="75" s="1"/>
  <c r="J14" i="5" s="1"/>
  <c r="V123" i="75"/>
  <c r="D133" i="75"/>
  <c r="AB21" i="75"/>
  <c r="AF68" i="75"/>
  <c r="W29" i="75"/>
  <c r="AB65" i="75"/>
  <c r="AB113" i="75"/>
  <c r="AF103" i="75"/>
  <c r="V59" i="75"/>
  <c r="AF4" i="75"/>
  <c r="AF73" i="75"/>
  <c r="AF58" i="75"/>
  <c r="Z150" i="75"/>
  <c r="Z90" i="75"/>
  <c r="Z53" i="75"/>
  <c r="Z39" i="75"/>
  <c r="Z91" i="75"/>
  <c r="Z50" i="75"/>
  <c r="Z132" i="75"/>
  <c r="Z117" i="75"/>
  <c r="Z105" i="75"/>
  <c r="Z71" i="75"/>
  <c r="Z70" i="75"/>
  <c r="Z79" i="75"/>
  <c r="Z124" i="75"/>
  <c r="Z142" i="75"/>
  <c r="Z44" i="75"/>
  <c r="Z136" i="75"/>
  <c r="Z37" i="75"/>
  <c r="Z36" i="75"/>
  <c r="D129" i="75"/>
  <c r="DO151" i="75"/>
  <c r="DO182" i="75"/>
  <c r="DQ182" i="75" s="1"/>
  <c r="J183" i="5" s="1"/>
  <c r="AG139" i="75"/>
  <c r="AG28" i="75"/>
  <c r="AG160" i="75"/>
  <c r="DO193" i="75"/>
  <c r="AG170" i="75"/>
  <c r="D119" i="75"/>
  <c r="DO133" i="75"/>
  <c r="DQ133" i="75" s="1"/>
  <c r="G49" i="75"/>
  <c r="G82" i="75"/>
  <c r="D179" i="75"/>
  <c r="AA91" i="75"/>
  <c r="AF101" i="75"/>
  <c r="AN101" i="75" s="1"/>
  <c r="D52" i="75"/>
  <c r="DO131" i="75"/>
  <c r="C52" i="75"/>
  <c r="AA21" i="75"/>
  <c r="AJ21" i="75" s="1"/>
  <c r="G183" i="75"/>
  <c r="AG44" i="75"/>
  <c r="AB77" i="75"/>
  <c r="AK77" i="75" s="1"/>
  <c r="DO3" i="75"/>
  <c r="AF166" i="75"/>
  <c r="AG130" i="75"/>
  <c r="AF121" i="75"/>
  <c r="AN121" i="75" s="1"/>
  <c r="AS121" i="75" s="1"/>
  <c r="AU121" i="75" s="1"/>
  <c r="G122" i="5" s="1"/>
  <c r="G190" i="75"/>
  <c r="AG4" i="75"/>
  <c r="AF184" i="75"/>
  <c r="AG72" i="75"/>
  <c r="AG91" i="75"/>
  <c r="W116" i="75"/>
  <c r="DO25" i="75"/>
  <c r="G158" i="75"/>
  <c r="V62" i="75"/>
  <c r="D51" i="75"/>
  <c r="D15" i="75"/>
  <c r="AF15" i="75"/>
  <c r="D183" i="75"/>
  <c r="AG32" i="75"/>
  <c r="D124" i="75"/>
  <c r="AG147" i="75"/>
  <c r="DO48" i="75"/>
  <c r="DQ48" i="75" s="1"/>
  <c r="G50" i="75"/>
  <c r="AB118" i="75"/>
  <c r="AG142" i="75"/>
  <c r="D8" i="75"/>
  <c r="D176" i="75"/>
  <c r="AG161" i="75"/>
  <c r="D64" i="75"/>
  <c r="D157" i="75"/>
  <c r="V45" i="75"/>
  <c r="V83" i="75"/>
  <c r="D137" i="75"/>
  <c r="AF88" i="75"/>
  <c r="AN88" i="75" s="1"/>
  <c r="AF157" i="75"/>
  <c r="AF177" i="75"/>
  <c r="W49" i="75"/>
  <c r="DO79" i="75"/>
  <c r="AG63" i="75"/>
  <c r="G4" i="75"/>
  <c r="DO97" i="75"/>
  <c r="DO167" i="75"/>
  <c r="AG103" i="75"/>
  <c r="V32" i="75"/>
  <c r="AG150" i="75"/>
  <c r="AG61" i="75"/>
  <c r="AG136" i="75"/>
  <c r="DO26" i="75"/>
  <c r="D45" i="75"/>
  <c r="DO10" i="75"/>
  <c r="D80" i="75"/>
  <c r="AF167" i="75"/>
  <c r="DO18" i="75"/>
  <c r="AG125" i="75"/>
  <c r="DO66" i="75"/>
  <c r="AG157" i="75"/>
  <c r="V69" i="75"/>
  <c r="D93" i="75"/>
  <c r="DO120" i="75"/>
  <c r="DO17" i="75"/>
  <c r="W40" i="75"/>
  <c r="AI40" i="75" s="1"/>
  <c r="DO109" i="75"/>
  <c r="DQ109" i="75" s="1"/>
  <c r="J110" i="5" s="1"/>
  <c r="D169" i="75"/>
  <c r="AG120" i="75"/>
  <c r="DO96" i="75"/>
  <c r="W108" i="75"/>
  <c r="AF87" i="75"/>
  <c r="DO144" i="75"/>
  <c r="DO22" i="75"/>
  <c r="DQ22" i="75" s="1"/>
  <c r="J23" i="5" s="1"/>
  <c r="DO84" i="75"/>
  <c r="DQ84" i="75" s="1"/>
  <c r="J85" i="5" s="1"/>
  <c r="DO189" i="75"/>
  <c r="DQ189" i="75" s="1"/>
  <c r="AG168" i="75"/>
  <c r="G51" i="75"/>
  <c r="DO116" i="75"/>
  <c r="DQ116" i="75" s="1"/>
  <c r="J117" i="5" s="1"/>
  <c r="DO39" i="75"/>
  <c r="C56" i="75"/>
  <c r="AA64" i="75"/>
  <c r="G16" i="75"/>
  <c r="DO150" i="75"/>
  <c r="DQ150" i="75" s="1"/>
  <c r="J151" i="5" s="1"/>
  <c r="D156" i="75"/>
  <c r="D69" i="75"/>
  <c r="AF96" i="75"/>
  <c r="DO86" i="75"/>
  <c r="DQ86" i="75" s="1"/>
  <c r="J87" i="5" s="1"/>
  <c r="DO153" i="75"/>
  <c r="AG68" i="75"/>
  <c r="AG77" i="75"/>
  <c r="AG9" i="75"/>
  <c r="AG45" i="75"/>
  <c r="AF48" i="75"/>
  <c r="AN48" i="75" s="1"/>
  <c r="AG67" i="75"/>
  <c r="W105" i="75"/>
  <c r="W24" i="75"/>
  <c r="V5" i="75"/>
  <c r="AG30" i="75"/>
  <c r="DO127" i="75"/>
  <c r="DO141" i="75"/>
  <c r="DQ141" i="75" s="1"/>
  <c r="J142" i="5" s="1"/>
  <c r="AF51" i="75"/>
  <c r="DO128" i="75"/>
  <c r="V155" i="75"/>
  <c r="DO71" i="75"/>
  <c r="D125" i="75"/>
  <c r="DO181" i="75"/>
  <c r="DQ181" i="75" s="1"/>
  <c r="AG58" i="75"/>
  <c r="AG22" i="75"/>
  <c r="AF60" i="75"/>
  <c r="AN60" i="75" s="1"/>
  <c r="AS60" i="75" s="1"/>
  <c r="C155" i="75"/>
  <c r="DO43" i="75"/>
  <c r="V47" i="75"/>
  <c r="AG82" i="75"/>
  <c r="AG141" i="75"/>
  <c r="AG80" i="75"/>
  <c r="DO65" i="75"/>
  <c r="AG93" i="75"/>
  <c r="W180" i="75"/>
  <c r="W111" i="75"/>
  <c r="AI111" i="75" s="1"/>
  <c r="AB72" i="75"/>
  <c r="DO162" i="75"/>
  <c r="D76" i="75"/>
  <c r="DO67" i="75"/>
  <c r="G54" i="75"/>
  <c r="C116" i="75"/>
  <c r="E116" i="75" s="1"/>
  <c r="C176" i="75"/>
  <c r="DO122" i="75"/>
  <c r="DO173" i="75"/>
  <c r="DQ173" i="75" s="1"/>
  <c r="J174" i="5" s="1"/>
  <c r="AG158" i="75"/>
  <c r="AF98" i="75"/>
  <c r="D21" i="75"/>
  <c r="AB128" i="75"/>
  <c r="D37" i="75"/>
  <c r="D189" i="75"/>
  <c r="DO190" i="75"/>
  <c r="DQ190" i="75" s="1"/>
  <c r="J191" i="5" s="1"/>
  <c r="DO139" i="75"/>
  <c r="AF163" i="75"/>
  <c r="AG187" i="75"/>
  <c r="V38" i="75"/>
  <c r="AG111" i="75"/>
  <c r="DO137" i="75"/>
  <c r="DO62" i="75"/>
  <c r="DQ62" i="75" s="1"/>
  <c r="J63" i="5" s="1"/>
  <c r="DO59" i="75"/>
  <c r="G185" i="75"/>
  <c r="D172" i="75"/>
  <c r="DO115" i="75"/>
  <c r="C46" i="75"/>
  <c r="C73" i="75"/>
  <c r="DO172" i="75"/>
  <c r="DQ172" i="75" s="1"/>
  <c r="J173" i="5" s="1"/>
  <c r="DO4" i="75"/>
  <c r="DQ4" i="75" s="1"/>
  <c r="J5" i="5" s="1"/>
  <c r="DO35" i="75"/>
  <c r="AG182" i="75"/>
  <c r="AG73" i="75"/>
  <c r="AG122" i="75"/>
  <c r="AF138" i="75"/>
  <c r="AN138" i="75" s="1"/>
  <c r="AS138" i="75" s="1"/>
  <c r="AU138" i="75" s="1"/>
  <c r="G139" i="5" s="1"/>
  <c r="AG115" i="75"/>
  <c r="D187" i="75"/>
  <c r="AG8" i="75"/>
  <c r="AG114" i="75"/>
  <c r="AF162" i="75"/>
  <c r="DO78" i="75"/>
  <c r="DQ78" i="75" s="1"/>
  <c r="J79" i="5" s="1"/>
  <c r="AG59" i="75"/>
  <c r="AG16" i="75"/>
  <c r="AG192" i="75"/>
  <c r="V77" i="75"/>
  <c r="AG180" i="75"/>
  <c r="G132" i="75"/>
  <c r="AG173" i="75"/>
  <c r="AG185" i="75"/>
  <c r="G150" i="75"/>
  <c r="AG177" i="75"/>
  <c r="AF129" i="75"/>
  <c r="AN129" i="75" s="1"/>
  <c r="AS129" i="75" s="1"/>
  <c r="AU129" i="75" s="1"/>
  <c r="G130" i="5" s="1"/>
  <c r="DO55" i="75"/>
  <c r="AG107" i="75"/>
  <c r="AB188" i="75"/>
  <c r="AG175" i="75"/>
  <c r="V105" i="75"/>
  <c r="AG97" i="75"/>
  <c r="G109" i="75"/>
  <c r="DO15" i="75"/>
  <c r="DO102" i="75"/>
  <c r="DQ102" i="75" s="1"/>
  <c r="D185" i="75"/>
  <c r="AG101" i="75"/>
  <c r="D188" i="75"/>
  <c r="AB91" i="75"/>
  <c r="AF189" i="75"/>
  <c r="AF78" i="75"/>
  <c r="AN78" i="75" s="1"/>
  <c r="W62" i="75"/>
  <c r="W110" i="75"/>
  <c r="D188" i="5"/>
  <c r="D182" i="5"/>
  <c r="D193" i="5"/>
  <c r="D170" i="5"/>
  <c r="D12" i="5"/>
  <c r="D97" i="5"/>
  <c r="D28" i="5"/>
  <c r="D124" i="5"/>
  <c r="D136" i="5"/>
  <c r="D140" i="5"/>
  <c r="D185" i="5"/>
  <c r="DO140" i="75"/>
  <c r="DQ140" i="75" s="1"/>
  <c r="J141" i="5" s="1"/>
  <c r="AB85" i="75"/>
  <c r="AB19" i="75"/>
  <c r="DO8" i="75"/>
  <c r="DQ8" i="75" s="1"/>
  <c r="J9" i="5" s="1"/>
  <c r="W84" i="75"/>
  <c r="AI84" i="75" s="1"/>
  <c r="AG176" i="75"/>
  <c r="V34" i="75"/>
  <c r="AB8" i="75"/>
  <c r="AK8" i="75" s="1"/>
  <c r="D191" i="5"/>
  <c r="D186" i="5"/>
  <c r="D7" i="5"/>
  <c r="D53" i="5"/>
  <c r="D33" i="5"/>
  <c r="D64" i="5"/>
  <c r="D75" i="5"/>
  <c r="D179" i="5"/>
  <c r="D95" i="5"/>
  <c r="D26" i="5"/>
  <c r="D119" i="5"/>
  <c r="D58" i="5"/>
  <c r="D116" i="5"/>
  <c r="D39" i="5"/>
  <c r="D150" i="5"/>
  <c r="D68" i="5"/>
  <c r="D184" i="5"/>
  <c r="D121" i="5"/>
  <c r="D42" i="5"/>
  <c r="D87" i="5"/>
  <c r="D21" i="5"/>
  <c r="AG25" i="75"/>
  <c r="AG75" i="75"/>
  <c r="DO72" i="75"/>
  <c r="DQ72" i="75" s="1"/>
  <c r="AG24" i="75"/>
  <c r="AG193" i="75"/>
  <c r="AG105" i="75"/>
  <c r="AG104" i="75"/>
  <c r="DO112" i="75"/>
  <c r="DQ112" i="75" s="1"/>
  <c r="J113" i="5" s="1"/>
  <c r="V18" i="75"/>
  <c r="DO111" i="75"/>
  <c r="V52" i="75"/>
  <c r="D78" i="75"/>
  <c r="AF151" i="75"/>
  <c r="AG88" i="75"/>
  <c r="AF56" i="75"/>
  <c r="AF171" i="75"/>
  <c r="G134" i="75"/>
  <c r="D33" i="75"/>
  <c r="D32" i="5"/>
  <c r="D74" i="5"/>
  <c r="D106" i="5"/>
  <c r="D164" i="5"/>
  <c r="D108" i="5"/>
  <c r="D44" i="5"/>
  <c r="D173" i="5"/>
  <c r="D133" i="5"/>
  <c r="D73" i="5"/>
  <c r="D36" i="5"/>
  <c r="D93" i="5"/>
  <c r="D29" i="5"/>
  <c r="D127" i="5"/>
  <c r="D66" i="5"/>
  <c r="DO103" i="75"/>
  <c r="AG74" i="75"/>
  <c r="D85" i="75"/>
  <c r="AF140" i="75"/>
  <c r="AN140" i="75" s="1"/>
  <c r="AS140" i="75" s="1"/>
  <c r="DO40" i="75"/>
  <c r="DQ40" i="75" s="1"/>
  <c r="J41" i="5" s="1"/>
  <c r="AG42" i="75"/>
  <c r="D9" i="75"/>
  <c r="AG79" i="75"/>
  <c r="G96" i="75"/>
  <c r="AG31" i="75"/>
  <c r="AG41" i="75"/>
  <c r="G66" i="75"/>
  <c r="W30" i="75"/>
  <c r="AI30" i="75" s="1"/>
  <c r="W43" i="75"/>
  <c r="D167" i="5"/>
  <c r="D161" i="5"/>
  <c r="D94" i="5"/>
  <c r="D4" i="5"/>
  <c r="D89" i="5"/>
  <c r="D11" i="5"/>
  <c r="D111" i="5"/>
  <c r="D49" i="5"/>
  <c r="D134" i="5"/>
  <c r="D70" i="5"/>
  <c r="AG52" i="75"/>
  <c r="DO53" i="75"/>
  <c r="DQ53" i="75" s="1"/>
  <c r="J54" i="5" s="1"/>
  <c r="DO114" i="75"/>
  <c r="AB167" i="75"/>
  <c r="AB112" i="75"/>
  <c r="AK112" i="75" s="1"/>
  <c r="AG35" i="75"/>
  <c r="AG29" i="75"/>
  <c r="DO134" i="75"/>
  <c r="DQ134" i="75" s="1"/>
  <c r="J135" i="5" s="1"/>
  <c r="AB142" i="75"/>
  <c r="AG143" i="75"/>
  <c r="W63" i="75"/>
  <c r="G175" i="75"/>
  <c r="AF10" i="75"/>
  <c r="G77" i="75"/>
  <c r="W70" i="75"/>
  <c r="D171" i="5"/>
  <c r="D160" i="5"/>
  <c r="G156" i="75"/>
  <c r="DO124" i="75"/>
  <c r="DQ124" i="75" s="1"/>
  <c r="J125" i="5" s="1"/>
  <c r="DO52" i="75"/>
  <c r="DQ52" i="75" s="1"/>
  <c r="DO29" i="75"/>
  <c r="DQ29" i="75" s="1"/>
  <c r="AG12" i="75"/>
  <c r="AG133" i="75"/>
  <c r="DO56" i="75"/>
  <c r="DQ56" i="75" s="1"/>
  <c r="J57" i="5" s="1"/>
  <c r="V9" i="75"/>
  <c r="G67" i="75"/>
  <c r="DO11" i="75"/>
  <c r="G5" i="75"/>
  <c r="DO33" i="75"/>
  <c r="W39" i="75"/>
  <c r="DO184" i="75"/>
  <c r="DQ184" i="75" s="1"/>
  <c r="AG145" i="75"/>
  <c r="AG159" i="75"/>
  <c r="G26" i="75"/>
  <c r="AF55" i="75"/>
  <c r="G61" i="75"/>
  <c r="D67" i="75"/>
  <c r="AG49" i="75"/>
  <c r="DO24" i="75"/>
  <c r="DQ24" i="75" s="1"/>
  <c r="AB146" i="75"/>
  <c r="D142" i="5"/>
  <c r="D100" i="5"/>
  <c r="D194" i="5"/>
  <c r="D37" i="5"/>
  <c r="D65" i="5"/>
  <c r="D163" i="5"/>
  <c r="D192" i="5"/>
  <c r="D91" i="5"/>
  <c r="D19" i="5"/>
  <c r="D144" i="5"/>
  <c r="D5" i="5"/>
  <c r="D165" i="5"/>
  <c r="D57" i="5"/>
  <c r="D159" i="5"/>
  <c r="D88" i="5"/>
  <c r="G88" i="75"/>
  <c r="AG109" i="75"/>
  <c r="AG169" i="75"/>
  <c r="D142" i="75"/>
  <c r="D22" i="5"/>
  <c r="D135" i="5"/>
  <c r="D52" i="5"/>
  <c r="D80" i="5"/>
  <c r="D162" i="5"/>
  <c r="D187" i="5"/>
  <c r="D41" i="5"/>
  <c r="D13" i="5"/>
  <c r="D123" i="5"/>
  <c r="D175" i="5"/>
  <c r="D168" i="5"/>
  <c r="D131" i="5"/>
  <c r="D20" i="5"/>
  <c r="D48" i="5"/>
  <c r="D92" i="5"/>
  <c r="D85" i="5"/>
  <c r="D118" i="5"/>
  <c r="D30" i="5"/>
  <c r="D83" i="5"/>
  <c r="D72" i="5"/>
  <c r="D6" i="5"/>
  <c r="D113" i="5"/>
  <c r="D78" i="5"/>
  <c r="AG37" i="75"/>
  <c r="W53" i="75"/>
  <c r="D154" i="5"/>
  <c r="D10" i="5"/>
  <c r="D54" i="5"/>
  <c r="AG84" i="75"/>
  <c r="G168" i="75"/>
  <c r="D55" i="5"/>
  <c r="D156" i="5"/>
  <c r="D16" i="5"/>
  <c r="D104" i="5"/>
  <c r="D63" i="5"/>
  <c r="D166" i="5"/>
  <c r="D139" i="5"/>
  <c r="D120" i="5"/>
  <c r="D24" i="5"/>
  <c r="D38" i="5"/>
  <c r="D86" i="5"/>
  <c r="D102" i="5"/>
  <c r="AG46" i="75"/>
  <c r="AG181" i="75"/>
  <c r="D18" i="5"/>
  <c r="D125" i="5"/>
  <c r="D71" i="5"/>
  <c r="D96" i="5"/>
  <c r="D151" i="5"/>
  <c r="D25" i="5"/>
  <c r="AB93" i="75"/>
  <c r="AK93" i="75" s="1"/>
  <c r="V193" i="75"/>
  <c r="D79" i="75"/>
  <c r="D62" i="5"/>
  <c r="D180" i="5"/>
  <c r="D27" i="5"/>
  <c r="D130" i="5"/>
  <c r="D45" i="5"/>
  <c r="D81" i="5"/>
  <c r="D23" i="5"/>
  <c r="D128" i="5"/>
  <c r="D183" i="5"/>
  <c r="D115" i="5"/>
  <c r="D46" i="75"/>
  <c r="D3" i="75"/>
  <c r="DO46" i="75"/>
  <c r="DQ46" i="75" s="1"/>
  <c r="DO170" i="75"/>
  <c r="D50" i="5"/>
  <c r="D152" i="5"/>
  <c r="AF46" i="75"/>
  <c r="AN46" i="75" s="1"/>
  <c r="D9" i="5"/>
  <c r="D56" i="5"/>
  <c r="D79" i="5"/>
  <c r="G46" i="75"/>
  <c r="G79" i="75"/>
  <c r="D34" i="5"/>
  <c r="D117" i="5"/>
  <c r="D84" i="5"/>
  <c r="D103" i="5"/>
  <c r="D47" i="5"/>
  <c r="D137" i="5"/>
  <c r="D99" i="5"/>
  <c r="AK193" i="83" l="1"/>
  <c r="AK168" i="83"/>
  <c r="BY168" i="83" s="1"/>
  <c r="BY163" i="83"/>
  <c r="BZ163" i="83" s="1"/>
  <c r="BY91" i="83"/>
  <c r="BZ91" i="83" s="1"/>
  <c r="BY43" i="83"/>
  <c r="BZ43" i="83" s="1"/>
  <c r="BY3" i="83"/>
  <c r="BZ3" i="83" s="1"/>
  <c r="BY188" i="83"/>
  <c r="BZ188" i="83" s="1"/>
  <c r="BY180" i="83"/>
  <c r="BZ180" i="83" s="1"/>
  <c r="BY172" i="83"/>
  <c r="BZ172" i="83" s="1"/>
  <c r="BY164" i="83"/>
  <c r="BZ164" i="83" s="1"/>
  <c r="BY156" i="83"/>
  <c r="BZ156" i="83" s="1"/>
  <c r="BY148" i="83"/>
  <c r="BZ148" i="83" s="1"/>
  <c r="BY140" i="83"/>
  <c r="BZ140" i="83" s="1"/>
  <c r="BY132" i="83"/>
  <c r="BZ132" i="83" s="1"/>
  <c r="BY124" i="83"/>
  <c r="BZ124" i="83" s="1"/>
  <c r="BY116" i="83"/>
  <c r="BZ116" i="83" s="1"/>
  <c r="BY108" i="83"/>
  <c r="BZ108" i="83" s="1"/>
  <c r="BY100" i="83"/>
  <c r="BZ100" i="83" s="1"/>
  <c r="BY92" i="83"/>
  <c r="BZ92" i="83" s="1"/>
  <c r="BY84" i="83"/>
  <c r="BZ84" i="83" s="1"/>
  <c r="BY76" i="83"/>
  <c r="BZ76" i="83" s="1"/>
  <c r="BY68" i="83"/>
  <c r="BZ68" i="83" s="1"/>
  <c r="BY60" i="83"/>
  <c r="BZ60" i="83" s="1"/>
  <c r="BY52" i="83"/>
  <c r="BZ52" i="83" s="1"/>
  <c r="BY44" i="83"/>
  <c r="BZ44" i="83" s="1"/>
  <c r="BY36" i="83"/>
  <c r="BZ36" i="83" s="1"/>
  <c r="BY28" i="83"/>
  <c r="BZ28" i="83" s="1"/>
  <c r="BY20" i="83"/>
  <c r="BZ20" i="83" s="1"/>
  <c r="BY12" i="83"/>
  <c r="BZ12" i="83" s="1"/>
  <c r="BY4" i="83"/>
  <c r="BZ4" i="83" s="1"/>
  <c r="BY179" i="83"/>
  <c r="BZ179" i="83" s="1"/>
  <c r="BY131" i="83"/>
  <c r="BZ131" i="83" s="1"/>
  <c r="BY83" i="83"/>
  <c r="BZ83" i="83" s="1"/>
  <c r="BY27" i="83"/>
  <c r="BZ27" i="83" s="1"/>
  <c r="BY186" i="83"/>
  <c r="BZ186" i="83" s="1"/>
  <c r="BY178" i="83"/>
  <c r="BZ178" i="83" s="1"/>
  <c r="BY170" i="83"/>
  <c r="BZ170" i="83" s="1"/>
  <c r="BY162" i="83"/>
  <c r="BZ162" i="83" s="1"/>
  <c r="BY154" i="83"/>
  <c r="BZ154" i="83" s="1"/>
  <c r="BY146" i="83"/>
  <c r="BZ146" i="83" s="1"/>
  <c r="BY138" i="83"/>
  <c r="BZ138" i="83" s="1"/>
  <c r="BY130" i="83"/>
  <c r="BZ130" i="83" s="1"/>
  <c r="BY122" i="83"/>
  <c r="BZ122" i="83" s="1"/>
  <c r="BY114" i="83"/>
  <c r="BZ114" i="83" s="1"/>
  <c r="BY106" i="83"/>
  <c r="BZ106" i="83" s="1"/>
  <c r="BY98" i="83"/>
  <c r="BZ98" i="83" s="1"/>
  <c r="BY90" i="83"/>
  <c r="BZ90" i="83" s="1"/>
  <c r="BY82" i="83"/>
  <c r="BZ82" i="83" s="1"/>
  <c r="BY74" i="83"/>
  <c r="BZ74" i="83" s="1"/>
  <c r="BY66" i="83"/>
  <c r="BZ66" i="83" s="1"/>
  <c r="BY58" i="83"/>
  <c r="BZ58" i="83" s="1"/>
  <c r="BY50" i="83"/>
  <c r="BZ50" i="83" s="1"/>
  <c r="BY42" i="83"/>
  <c r="BZ42" i="83" s="1"/>
  <c r="BY34" i="83"/>
  <c r="BZ34" i="83" s="1"/>
  <c r="BY26" i="83"/>
  <c r="BZ26" i="83" s="1"/>
  <c r="BY18" i="83"/>
  <c r="BZ18" i="83" s="1"/>
  <c r="BY10" i="83"/>
  <c r="BZ10" i="83" s="1"/>
  <c r="BY155" i="83"/>
  <c r="BZ155" i="83" s="1"/>
  <c r="BY107" i="83"/>
  <c r="BZ107" i="83" s="1"/>
  <c r="BY59" i="83"/>
  <c r="BZ59" i="83" s="1"/>
  <c r="BY19" i="83"/>
  <c r="BZ19" i="83" s="1"/>
  <c r="BY2" i="83"/>
  <c r="BY185" i="83"/>
  <c r="BZ185" i="83" s="1"/>
  <c r="BY177" i="83"/>
  <c r="BZ177" i="83" s="1"/>
  <c r="BY169" i="83"/>
  <c r="BZ169" i="83" s="1"/>
  <c r="BY161" i="83"/>
  <c r="BZ161" i="83" s="1"/>
  <c r="BY153" i="83"/>
  <c r="BZ153" i="83" s="1"/>
  <c r="BY145" i="83"/>
  <c r="BZ145" i="83" s="1"/>
  <c r="BY137" i="83"/>
  <c r="BZ137" i="83" s="1"/>
  <c r="BY129" i="83"/>
  <c r="BZ129" i="83" s="1"/>
  <c r="BY121" i="83"/>
  <c r="BZ121" i="83" s="1"/>
  <c r="BY113" i="83"/>
  <c r="BZ113" i="83" s="1"/>
  <c r="BY105" i="83"/>
  <c r="BZ105" i="83" s="1"/>
  <c r="BY97" i="83"/>
  <c r="BZ97" i="83" s="1"/>
  <c r="BY89" i="83"/>
  <c r="BZ89" i="83" s="1"/>
  <c r="BY81" i="83"/>
  <c r="BZ81" i="83" s="1"/>
  <c r="BY73" i="83"/>
  <c r="BZ73" i="83" s="1"/>
  <c r="BY65" i="83"/>
  <c r="BZ65" i="83" s="1"/>
  <c r="BY57" i="83"/>
  <c r="BZ57" i="83" s="1"/>
  <c r="BY49" i="83"/>
  <c r="BZ49" i="83" s="1"/>
  <c r="BY41" i="83"/>
  <c r="BZ41" i="83" s="1"/>
  <c r="BY33" i="83"/>
  <c r="BZ33" i="83" s="1"/>
  <c r="BY25" i="83"/>
  <c r="BZ25" i="83" s="1"/>
  <c r="BY17" i="83"/>
  <c r="BZ17" i="83" s="1"/>
  <c r="BY9" i="83"/>
  <c r="BZ9" i="83" s="1"/>
  <c r="BY147" i="83"/>
  <c r="BZ147" i="83" s="1"/>
  <c r="BY99" i="83"/>
  <c r="BZ99" i="83" s="1"/>
  <c r="BY35" i="83"/>
  <c r="BZ35" i="83" s="1"/>
  <c r="BY192" i="83"/>
  <c r="BZ192" i="83" s="1"/>
  <c r="BY184" i="83"/>
  <c r="BZ184" i="83" s="1"/>
  <c r="BY176" i="83"/>
  <c r="BZ176" i="83" s="1"/>
  <c r="BY160" i="83"/>
  <c r="BZ160" i="83" s="1"/>
  <c r="BY152" i="83"/>
  <c r="BZ152" i="83" s="1"/>
  <c r="BY144" i="83"/>
  <c r="BZ144" i="83" s="1"/>
  <c r="BY136" i="83"/>
  <c r="BZ136" i="83" s="1"/>
  <c r="BY128" i="83"/>
  <c r="BZ128" i="83" s="1"/>
  <c r="BY120" i="83"/>
  <c r="BZ120" i="83" s="1"/>
  <c r="BY112" i="83"/>
  <c r="BZ112" i="83" s="1"/>
  <c r="BY104" i="83"/>
  <c r="BZ104" i="83" s="1"/>
  <c r="BY96" i="83"/>
  <c r="BZ96" i="83" s="1"/>
  <c r="BY88" i="83"/>
  <c r="BZ88" i="83" s="1"/>
  <c r="BY80" i="83"/>
  <c r="BZ80" i="83" s="1"/>
  <c r="BY72" i="83"/>
  <c r="BZ72" i="83" s="1"/>
  <c r="BY64" i="83"/>
  <c r="BZ64" i="83" s="1"/>
  <c r="BY56" i="83"/>
  <c r="BZ56" i="83" s="1"/>
  <c r="BY48" i="83"/>
  <c r="BZ48" i="83" s="1"/>
  <c r="BY40" i="83"/>
  <c r="BZ40" i="83" s="1"/>
  <c r="BY32" i="83"/>
  <c r="BZ32" i="83" s="1"/>
  <c r="BY24" i="83"/>
  <c r="BZ24" i="83" s="1"/>
  <c r="BY16" i="83"/>
  <c r="BZ16" i="83" s="1"/>
  <c r="BY8" i="83"/>
  <c r="BZ8" i="83" s="1"/>
  <c r="BY171" i="83"/>
  <c r="BZ171" i="83" s="1"/>
  <c r="BY115" i="83"/>
  <c r="BZ115" i="83" s="1"/>
  <c r="BY67" i="83"/>
  <c r="BZ67" i="83" s="1"/>
  <c r="BY11" i="83"/>
  <c r="BZ11" i="83" s="1"/>
  <c r="BY191" i="83"/>
  <c r="BZ191" i="83" s="1"/>
  <c r="BY183" i="83"/>
  <c r="BZ183" i="83" s="1"/>
  <c r="BY175" i="83"/>
  <c r="BZ175" i="83" s="1"/>
  <c r="BY167" i="83"/>
  <c r="BZ167" i="83" s="1"/>
  <c r="BY159" i="83"/>
  <c r="BZ159" i="83" s="1"/>
  <c r="BY151" i="83"/>
  <c r="BZ151" i="83" s="1"/>
  <c r="BY143" i="83"/>
  <c r="BZ143" i="83" s="1"/>
  <c r="BY135" i="83"/>
  <c r="BZ135" i="83" s="1"/>
  <c r="BY127" i="83"/>
  <c r="BZ127" i="83" s="1"/>
  <c r="BY119" i="83"/>
  <c r="BZ119" i="83" s="1"/>
  <c r="BY111" i="83"/>
  <c r="BZ111" i="83" s="1"/>
  <c r="BY103" i="83"/>
  <c r="BZ103" i="83" s="1"/>
  <c r="BY95" i="83"/>
  <c r="BZ95" i="83" s="1"/>
  <c r="BY87" i="83"/>
  <c r="BZ87" i="83" s="1"/>
  <c r="BY79" i="83"/>
  <c r="BZ79" i="83" s="1"/>
  <c r="BY71" i="83"/>
  <c r="BZ71" i="83" s="1"/>
  <c r="BY63" i="83"/>
  <c r="BZ63" i="83" s="1"/>
  <c r="BY55" i="83"/>
  <c r="BZ55" i="83" s="1"/>
  <c r="BY47" i="83"/>
  <c r="BZ47" i="83" s="1"/>
  <c r="BY39" i="83"/>
  <c r="BZ39" i="83" s="1"/>
  <c r="BY31" i="83"/>
  <c r="BZ31" i="83" s="1"/>
  <c r="BY23" i="83"/>
  <c r="BZ23" i="83" s="1"/>
  <c r="BY15" i="83"/>
  <c r="BZ15" i="83" s="1"/>
  <c r="BY7" i="83"/>
  <c r="BZ7" i="83" s="1"/>
  <c r="BY187" i="83"/>
  <c r="BZ187" i="83" s="1"/>
  <c r="BY123" i="83"/>
  <c r="BZ123" i="83" s="1"/>
  <c r="BY51" i="83"/>
  <c r="BZ51" i="83" s="1"/>
  <c r="BY190" i="83"/>
  <c r="BZ190" i="83" s="1"/>
  <c r="BY182" i="83"/>
  <c r="BZ182" i="83" s="1"/>
  <c r="BY174" i="83"/>
  <c r="BZ174" i="83" s="1"/>
  <c r="BY166" i="83"/>
  <c r="BZ166" i="83" s="1"/>
  <c r="BY158" i="83"/>
  <c r="BZ158" i="83" s="1"/>
  <c r="BY150" i="83"/>
  <c r="BZ150" i="83" s="1"/>
  <c r="BY142" i="83"/>
  <c r="BZ142" i="83" s="1"/>
  <c r="BY134" i="83"/>
  <c r="BZ134" i="83" s="1"/>
  <c r="BY126" i="83"/>
  <c r="BZ126" i="83" s="1"/>
  <c r="BY118" i="83"/>
  <c r="BZ118" i="83" s="1"/>
  <c r="BY110" i="83"/>
  <c r="BZ110" i="83" s="1"/>
  <c r="BY102" i="83"/>
  <c r="BZ102" i="83" s="1"/>
  <c r="BY94" i="83"/>
  <c r="BZ94" i="83" s="1"/>
  <c r="BY86" i="83"/>
  <c r="BZ86" i="83" s="1"/>
  <c r="BY78" i="83"/>
  <c r="BZ78" i="83" s="1"/>
  <c r="BY70" i="83"/>
  <c r="BZ70" i="83" s="1"/>
  <c r="BY62" i="83"/>
  <c r="BZ62" i="83" s="1"/>
  <c r="BY54" i="83"/>
  <c r="BZ54" i="83" s="1"/>
  <c r="BY46" i="83"/>
  <c r="BZ46" i="83" s="1"/>
  <c r="BY38" i="83"/>
  <c r="BZ38" i="83" s="1"/>
  <c r="BY30" i="83"/>
  <c r="BZ30" i="83" s="1"/>
  <c r="BY22" i="83"/>
  <c r="BZ22" i="83" s="1"/>
  <c r="BY14" i="83"/>
  <c r="BZ14" i="83" s="1"/>
  <c r="BY6" i="83"/>
  <c r="BZ6" i="83" s="1"/>
  <c r="BY139" i="83"/>
  <c r="BZ139" i="83" s="1"/>
  <c r="BY75" i="83"/>
  <c r="BZ75" i="83" s="1"/>
  <c r="AB122" i="3"/>
  <c r="Y123" i="5" s="1"/>
  <c r="AB114" i="3"/>
  <c r="AB106" i="3"/>
  <c r="Y107" i="5" s="1"/>
  <c r="AB98" i="3"/>
  <c r="AB90" i="3"/>
  <c r="AB82" i="3"/>
  <c r="AB74" i="3"/>
  <c r="Y75" i="5" s="1"/>
  <c r="AB66" i="3"/>
  <c r="Y67" i="5" s="1"/>
  <c r="BY189" i="83"/>
  <c r="BZ189" i="83" s="1"/>
  <c r="BY181" i="83"/>
  <c r="BZ181" i="83" s="1"/>
  <c r="BY173" i="83"/>
  <c r="BZ173" i="83" s="1"/>
  <c r="BY165" i="83"/>
  <c r="BZ165" i="83" s="1"/>
  <c r="BY157" i="83"/>
  <c r="BZ157" i="83" s="1"/>
  <c r="BY149" i="83"/>
  <c r="BZ149" i="83" s="1"/>
  <c r="BY141" i="83"/>
  <c r="BZ141" i="83" s="1"/>
  <c r="BY133" i="83"/>
  <c r="BZ133" i="83" s="1"/>
  <c r="BY125" i="83"/>
  <c r="BZ125" i="83" s="1"/>
  <c r="BY117" i="83"/>
  <c r="BZ117" i="83" s="1"/>
  <c r="BY109" i="83"/>
  <c r="BZ109" i="83" s="1"/>
  <c r="BY101" i="83"/>
  <c r="BZ101" i="83" s="1"/>
  <c r="BY93" i="83"/>
  <c r="BZ93" i="83" s="1"/>
  <c r="BY85" i="83"/>
  <c r="BZ85" i="83" s="1"/>
  <c r="BY77" i="83"/>
  <c r="BZ77" i="83" s="1"/>
  <c r="BY69" i="83"/>
  <c r="BZ69" i="83" s="1"/>
  <c r="BY61" i="83"/>
  <c r="BZ61" i="83" s="1"/>
  <c r="BY53" i="83"/>
  <c r="BZ53" i="83" s="1"/>
  <c r="BY45" i="83"/>
  <c r="BZ45" i="83" s="1"/>
  <c r="BY37" i="83"/>
  <c r="BZ37" i="83" s="1"/>
  <c r="BY29" i="83"/>
  <c r="BZ29" i="83" s="1"/>
  <c r="BY21" i="83"/>
  <c r="BZ21" i="83" s="1"/>
  <c r="BY13" i="83"/>
  <c r="BZ13" i="83" s="1"/>
  <c r="BY5" i="83"/>
  <c r="BZ5" i="83" s="1"/>
  <c r="AB190" i="3"/>
  <c r="Y191" i="5" s="1"/>
  <c r="AB182" i="3"/>
  <c r="AB174" i="3"/>
  <c r="Y175" i="5" s="1"/>
  <c r="AB166" i="3"/>
  <c r="AB158" i="3"/>
  <c r="AB150" i="3"/>
  <c r="AB142" i="3"/>
  <c r="Y143" i="5" s="1"/>
  <c r="AB134" i="3"/>
  <c r="Y135" i="5" s="1"/>
  <c r="AB126" i="3"/>
  <c r="Y127" i="5" s="1"/>
  <c r="AB118" i="3"/>
  <c r="AB110" i="3"/>
  <c r="AB102" i="3"/>
  <c r="AB94" i="3"/>
  <c r="AB86" i="3"/>
  <c r="AB78" i="3"/>
  <c r="Y79" i="5" s="1"/>
  <c r="AB70" i="3"/>
  <c r="Y71" i="5" s="1"/>
  <c r="AB62" i="3"/>
  <c r="Y63" i="5" s="1"/>
  <c r="AB54" i="3"/>
  <c r="AB46" i="3"/>
  <c r="Y47" i="5" s="1"/>
  <c r="AB38" i="3"/>
  <c r="AB30" i="3"/>
  <c r="AB186" i="3"/>
  <c r="AB178" i="3"/>
  <c r="Y179" i="5" s="1"/>
  <c r="AB170" i="3"/>
  <c r="AB162" i="3"/>
  <c r="Y163" i="5" s="1"/>
  <c r="AB154" i="3"/>
  <c r="AB146" i="3"/>
  <c r="AB138" i="3"/>
  <c r="AB130" i="3"/>
  <c r="AB58" i="3"/>
  <c r="AB50" i="3"/>
  <c r="Y51" i="5" s="1"/>
  <c r="AB42" i="3"/>
  <c r="Y43" i="5" s="1"/>
  <c r="AB34" i="3"/>
  <c r="Y35" i="5" s="1"/>
  <c r="AB26" i="3"/>
  <c r="E31" i="75"/>
  <c r="DT27" i="75"/>
  <c r="C26" i="84" s="1"/>
  <c r="J21" i="75"/>
  <c r="DT17" i="75"/>
  <c r="C16" i="84" s="1"/>
  <c r="DT14" i="75"/>
  <c r="C13" i="84" s="1"/>
  <c r="E14" i="75"/>
  <c r="DT5" i="75"/>
  <c r="AJ20" i="75"/>
  <c r="AK21" i="75"/>
  <c r="AL21" i="75" s="1"/>
  <c r="N190" i="3"/>
  <c r="N186" i="3"/>
  <c r="N182" i="3"/>
  <c r="N178" i="3"/>
  <c r="V179" i="5" s="1"/>
  <c r="N174" i="3"/>
  <c r="V175" i="5" s="1"/>
  <c r="N170" i="3"/>
  <c r="V171" i="5" s="1"/>
  <c r="N166" i="3"/>
  <c r="N162" i="3"/>
  <c r="V163" i="5" s="1"/>
  <c r="N158" i="3"/>
  <c r="N154" i="3"/>
  <c r="N150" i="3"/>
  <c r="N146" i="3"/>
  <c r="N142" i="3"/>
  <c r="V143" i="5" s="1"/>
  <c r="N138" i="3"/>
  <c r="V139" i="5" s="1"/>
  <c r="N134" i="3"/>
  <c r="N130" i="3"/>
  <c r="V131" i="5" s="1"/>
  <c r="N126" i="3"/>
  <c r="N122" i="3"/>
  <c r="N118" i="3"/>
  <c r="N114" i="3"/>
  <c r="V115" i="5" s="1"/>
  <c r="N110" i="3"/>
  <c r="V111" i="5" s="1"/>
  <c r="N106" i="3"/>
  <c r="V107" i="5" s="1"/>
  <c r="N102" i="3"/>
  <c r="N98" i="3"/>
  <c r="V99" i="5" s="1"/>
  <c r="N94" i="3"/>
  <c r="N90" i="3"/>
  <c r="N86" i="3"/>
  <c r="N82" i="3"/>
  <c r="N78" i="3"/>
  <c r="V79" i="5" s="1"/>
  <c r="N74" i="3"/>
  <c r="V75" i="5" s="1"/>
  <c r="N70" i="3"/>
  <c r="N66" i="3"/>
  <c r="V67" i="5" s="1"/>
  <c r="N62" i="3"/>
  <c r="N58" i="3"/>
  <c r="N54" i="3"/>
  <c r="N50" i="3"/>
  <c r="N46" i="3"/>
  <c r="V47" i="5" s="1"/>
  <c r="N42" i="3"/>
  <c r="V43" i="5" s="1"/>
  <c r="N38" i="3"/>
  <c r="N34" i="3"/>
  <c r="V35" i="5" s="1"/>
  <c r="N30" i="3"/>
  <c r="N26" i="3"/>
  <c r="N22" i="3"/>
  <c r="N18" i="3"/>
  <c r="V19" i="5" s="1"/>
  <c r="N14" i="3"/>
  <c r="V15" i="5" s="1"/>
  <c r="N10" i="3"/>
  <c r="V11" i="5" s="1"/>
  <c r="N192" i="3"/>
  <c r="N188" i="3"/>
  <c r="N184" i="3"/>
  <c r="N180" i="3"/>
  <c r="N176" i="3"/>
  <c r="N172" i="3"/>
  <c r="N168" i="3"/>
  <c r="V169" i="5" s="1"/>
  <c r="N164" i="3"/>
  <c r="V165" i="5" s="1"/>
  <c r="N160" i="3"/>
  <c r="N156" i="3"/>
  <c r="V157" i="5" s="1"/>
  <c r="N152" i="3"/>
  <c r="N148" i="3"/>
  <c r="N144" i="3"/>
  <c r="N140" i="3"/>
  <c r="V141" i="5" s="1"/>
  <c r="N136" i="3"/>
  <c r="V137" i="5" s="1"/>
  <c r="N132" i="3"/>
  <c r="V133" i="5" s="1"/>
  <c r="N128" i="3"/>
  <c r="N124" i="3"/>
  <c r="V125" i="5" s="1"/>
  <c r="N120" i="3"/>
  <c r="N116" i="3"/>
  <c r="N112" i="3"/>
  <c r="N108" i="3"/>
  <c r="V109" i="5" s="1"/>
  <c r="N104" i="3"/>
  <c r="V105" i="5" s="1"/>
  <c r="N100" i="3"/>
  <c r="V101" i="5" s="1"/>
  <c r="N96" i="3"/>
  <c r="N92" i="3"/>
  <c r="V93" i="5" s="1"/>
  <c r="N88" i="3"/>
  <c r="N84" i="3"/>
  <c r="N80" i="3"/>
  <c r="N76" i="3"/>
  <c r="V77" i="5" s="1"/>
  <c r="N72" i="3"/>
  <c r="V73" i="5" s="1"/>
  <c r="N68" i="3"/>
  <c r="V69" i="5" s="1"/>
  <c r="N64" i="3"/>
  <c r="N60" i="3"/>
  <c r="V61" i="5" s="1"/>
  <c r="N56" i="3"/>
  <c r="N52" i="3"/>
  <c r="N48" i="3"/>
  <c r="N44" i="3"/>
  <c r="V45" i="5" s="1"/>
  <c r="N40" i="3"/>
  <c r="V41" i="5" s="1"/>
  <c r="N36" i="3"/>
  <c r="N32" i="3"/>
  <c r="N28" i="3"/>
  <c r="V29" i="5" s="1"/>
  <c r="N24" i="3"/>
  <c r="N20" i="3"/>
  <c r="N16" i="3"/>
  <c r="N12" i="3"/>
  <c r="V13" i="5" s="1"/>
  <c r="N8" i="3"/>
  <c r="V9" i="5" s="1"/>
  <c r="N4" i="3"/>
  <c r="V5" i="5" s="1"/>
  <c r="CB190" i="82"/>
  <c r="CC190" i="82"/>
  <c r="CA190" i="82"/>
  <c r="BY190" i="82"/>
  <c r="BZ190" i="82" s="1"/>
  <c r="D189" i="84" s="1"/>
  <c r="CB182" i="82"/>
  <c r="CC182" i="82"/>
  <c r="CA182" i="82"/>
  <c r="BY182" i="82"/>
  <c r="BZ182" i="82" s="1"/>
  <c r="CB174" i="82"/>
  <c r="CA174" i="82"/>
  <c r="CC174" i="82"/>
  <c r="BY174" i="82"/>
  <c r="BZ174" i="82" s="1"/>
  <c r="CB166" i="82"/>
  <c r="CA166" i="82"/>
  <c r="CC166" i="82"/>
  <c r="BY166" i="82"/>
  <c r="BZ166" i="82" s="1"/>
  <c r="CB158" i="82"/>
  <c r="CC158" i="82"/>
  <c r="CA158" i="82"/>
  <c r="BY158" i="82"/>
  <c r="BZ158" i="82" s="1"/>
  <c r="D157" i="84" s="1"/>
  <c r="CB150" i="82"/>
  <c r="CC150" i="82"/>
  <c r="CA150" i="82"/>
  <c r="BY150" i="82"/>
  <c r="BZ150" i="82" s="1"/>
  <c r="D149" i="84" s="1"/>
  <c r="CB142" i="82"/>
  <c r="CA142" i="82"/>
  <c r="CC142" i="82"/>
  <c r="BY142" i="82"/>
  <c r="BZ142" i="82" s="1"/>
  <c r="D141" i="84" s="1"/>
  <c r="CB134" i="82"/>
  <c r="CA134" i="82"/>
  <c r="BY134" i="82"/>
  <c r="BZ134" i="82" s="1"/>
  <c r="D133" i="84" s="1"/>
  <c r="CC134" i="82"/>
  <c r="CB126" i="82"/>
  <c r="CA126" i="82"/>
  <c r="CC126" i="82"/>
  <c r="BY126" i="82"/>
  <c r="BZ126" i="82" s="1"/>
  <c r="D125" i="84" s="1"/>
  <c r="CB118" i="82"/>
  <c r="CA118" i="82"/>
  <c r="BY118" i="82"/>
  <c r="BZ118" i="82" s="1"/>
  <c r="D117" i="84" s="1"/>
  <c r="CC118" i="82"/>
  <c r="CB110" i="82"/>
  <c r="CA110" i="82"/>
  <c r="BY110" i="82"/>
  <c r="BZ110" i="82" s="1"/>
  <c r="D109" i="84" s="1"/>
  <c r="CC110" i="82"/>
  <c r="CB102" i="82"/>
  <c r="CA102" i="82"/>
  <c r="BY102" i="82"/>
  <c r="BZ102" i="82" s="1"/>
  <c r="CC102" i="82"/>
  <c r="CB94" i="82"/>
  <c r="CA94" i="82"/>
  <c r="CC94" i="82"/>
  <c r="BY94" i="82"/>
  <c r="BZ94" i="82" s="1"/>
  <c r="D93" i="84" s="1"/>
  <c r="CB86" i="82"/>
  <c r="CA86" i="82"/>
  <c r="BY86" i="82"/>
  <c r="BZ86" i="82" s="1"/>
  <c r="D85" i="84" s="1"/>
  <c r="CC86" i="82"/>
  <c r="CB78" i="82"/>
  <c r="CA78" i="82"/>
  <c r="BY78" i="82"/>
  <c r="BZ78" i="82" s="1"/>
  <c r="D77" i="84" s="1"/>
  <c r="CC78" i="82"/>
  <c r="CB70" i="82"/>
  <c r="CA70" i="82"/>
  <c r="BY70" i="82"/>
  <c r="BZ70" i="82" s="1"/>
  <c r="D69" i="84" s="1"/>
  <c r="CC70" i="82"/>
  <c r="CB62" i="82"/>
  <c r="CA62" i="82"/>
  <c r="CC62" i="82"/>
  <c r="BY62" i="82"/>
  <c r="BZ62" i="82" s="1"/>
  <c r="D61" i="84" s="1"/>
  <c r="CB54" i="82"/>
  <c r="CA54" i="82"/>
  <c r="BY54" i="82"/>
  <c r="BZ54" i="82" s="1"/>
  <c r="D53" i="84" s="1"/>
  <c r="CC54" i="82"/>
  <c r="CB46" i="82"/>
  <c r="CA46" i="82"/>
  <c r="BY46" i="82"/>
  <c r="BZ46" i="82" s="1"/>
  <c r="D45" i="84" s="1"/>
  <c r="CC46" i="82"/>
  <c r="CB38" i="82"/>
  <c r="CA38" i="82"/>
  <c r="BY38" i="82"/>
  <c r="BZ38" i="82" s="1"/>
  <c r="CC38" i="82"/>
  <c r="CB30" i="82"/>
  <c r="CA30" i="82"/>
  <c r="CC30" i="82"/>
  <c r="BY30" i="82"/>
  <c r="BZ30" i="82" s="1"/>
  <c r="D29" i="84" s="1"/>
  <c r="CB22" i="82"/>
  <c r="CA22" i="82"/>
  <c r="BY22" i="82"/>
  <c r="BZ22" i="82" s="1"/>
  <c r="D21" i="84" s="1"/>
  <c r="CC22" i="82"/>
  <c r="CB14" i="82"/>
  <c r="CA14" i="82"/>
  <c r="BY14" i="82"/>
  <c r="BZ14" i="82" s="1"/>
  <c r="D13" i="84" s="1"/>
  <c r="CC14" i="82"/>
  <c r="CB6" i="82"/>
  <c r="CA6" i="82"/>
  <c r="BY6" i="82"/>
  <c r="BZ6" i="82" s="1"/>
  <c r="D5" i="84" s="1"/>
  <c r="CC6" i="82"/>
  <c r="CA189" i="82"/>
  <c r="CB189" i="82"/>
  <c r="CC189" i="82"/>
  <c r="BY189" i="82"/>
  <c r="BZ189" i="82" s="1"/>
  <c r="CB181" i="82"/>
  <c r="CC181" i="82"/>
  <c r="CA181" i="82"/>
  <c r="BY181" i="82"/>
  <c r="BZ181" i="82" s="1"/>
  <c r="D180" i="84" s="1"/>
  <c r="CA173" i="82"/>
  <c r="CB173" i="82"/>
  <c r="CC173" i="82"/>
  <c r="BY173" i="82"/>
  <c r="BZ173" i="82" s="1"/>
  <c r="D172" i="84" s="1"/>
  <c r="CA165" i="82"/>
  <c r="CC165" i="82"/>
  <c r="BY165" i="82"/>
  <c r="BZ165" i="82" s="1"/>
  <c r="D164" i="84" s="1"/>
  <c r="CB165" i="82"/>
  <c r="CA157" i="82"/>
  <c r="CB157" i="82"/>
  <c r="BY157" i="82"/>
  <c r="BZ157" i="82" s="1"/>
  <c r="D156" i="84" s="1"/>
  <c r="CC157" i="82"/>
  <c r="CB149" i="82"/>
  <c r="CC149" i="82"/>
  <c r="CA149" i="82"/>
  <c r="BY149" i="82"/>
  <c r="BZ149" i="82" s="1"/>
  <c r="CA141" i="82"/>
  <c r="CB141" i="82"/>
  <c r="CC141" i="82"/>
  <c r="BY141" i="82"/>
  <c r="BZ141" i="82" s="1"/>
  <c r="CC133" i="82"/>
  <c r="BY133" i="82"/>
  <c r="BZ133" i="82" s="1"/>
  <c r="CB133" i="82"/>
  <c r="CA133" i="82"/>
  <c r="CA125" i="82"/>
  <c r="CB125" i="82"/>
  <c r="CC125" i="82"/>
  <c r="BY125" i="82"/>
  <c r="BZ125" i="82" s="1"/>
  <c r="CA117" i="82"/>
  <c r="CB117" i="82"/>
  <c r="CC117" i="82"/>
  <c r="BY117" i="82"/>
  <c r="BZ117" i="82" s="1"/>
  <c r="D116" i="84" s="1"/>
  <c r="CA109" i="82"/>
  <c r="CB109" i="82"/>
  <c r="CC109" i="82"/>
  <c r="BY109" i="82"/>
  <c r="BZ109" i="82" s="1"/>
  <c r="D108" i="84" s="1"/>
  <c r="CA101" i="82"/>
  <c r="CC101" i="82"/>
  <c r="BY101" i="82"/>
  <c r="BZ101" i="82" s="1"/>
  <c r="CB101" i="82"/>
  <c r="CA93" i="82"/>
  <c r="CB93" i="82"/>
  <c r="CC93" i="82"/>
  <c r="BY93" i="82"/>
  <c r="BZ93" i="82" s="1"/>
  <c r="CA85" i="82"/>
  <c r="CB85" i="82"/>
  <c r="CC85" i="82"/>
  <c r="BY85" i="82"/>
  <c r="BZ85" i="82" s="1"/>
  <c r="CA77" i="82"/>
  <c r="CB77" i="82"/>
  <c r="CC77" i="82"/>
  <c r="BY77" i="82"/>
  <c r="BZ77" i="82" s="1"/>
  <c r="CA69" i="82"/>
  <c r="CC69" i="82"/>
  <c r="BY69" i="82"/>
  <c r="BZ69" i="82" s="1"/>
  <c r="CB69" i="82"/>
  <c r="CA61" i="82"/>
  <c r="CB61" i="82"/>
  <c r="CC61" i="82"/>
  <c r="BY61" i="82"/>
  <c r="BZ61" i="82" s="1"/>
  <c r="CA53" i="82"/>
  <c r="CB53" i="82"/>
  <c r="CC53" i="82"/>
  <c r="BY53" i="82"/>
  <c r="BZ53" i="82" s="1"/>
  <c r="CA45" i="82"/>
  <c r="CB45" i="82"/>
  <c r="CC45" i="82"/>
  <c r="BY45" i="82"/>
  <c r="BZ45" i="82" s="1"/>
  <c r="D44" i="84" s="1"/>
  <c r="CA37" i="82"/>
  <c r="CC37" i="82"/>
  <c r="BY37" i="82"/>
  <c r="BZ37" i="82" s="1"/>
  <c r="CB37" i="82"/>
  <c r="CA29" i="82"/>
  <c r="CB29" i="82"/>
  <c r="CC29" i="82"/>
  <c r="BY29" i="82"/>
  <c r="BZ29" i="82" s="1"/>
  <c r="D28" i="84" s="1"/>
  <c r="CA21" i="82"/>
  <c r="CB21" i="82"/>
  <c r="CC21" i="82"/>
  <c r="BY21" i="82"/>
  <c r="BZ21" i="82" s="1"/>
  <c r="D20" i="84" s="1"/>
  <c r="CA13" i="82"/>
  <c r="CB13" i="82"/>
  <c r="CC13" i="82"/>
  <c r="BY13" i="82"/>
  <c r="BZ13" i="82" s="1"/>
  <c r="CA5" i="82"/>
  <c r="CC5" i="82"/>
  <c r="BY5" i="82"/>
  <c r="BZ5" i="82" s="1"/>
  <c r="CB5" i="82"/>
  <c r="G118" i="4"/>
  <c r="AI119" i="5" s="1"/>
  <c r="Z102" i="4"/>
  <c r="G102" i="4"/>
  <c r="AI103" i="5" s="1"/>
  <c r="Z94" i="4"/>
  <c r="G94" i="4"/>
  <c r="AI95" i="5" s="1"/>
  <c r="Z86" i="4"/>
  <c r="AM87" i="5" s="1"/>
  <c r="Z78" i="4"/>
  <c r="AM79" i="5" s="1"/>
  <c r="Z70" i="4"/>
  <c r="AM71" i="5" s="1"/>
  <c r="Z62" i="4"/>
  <c r="Z54" i="4"/>
  <c r="AM55" i="5" s="1"/>
  <c r="Z46" i="4"/>
  <c r="AM47" i="5" s="1"/>
  <c r="Z38" i="4"/>
  <c r="Z30" i="4"/>
  <c r="G30" i="4"/>
  <c r="AI31" i="5" s="1"/>
  <c r="Z22" i="4"/>
  <c r="AM23" i="5" s="1"/>
  <c r="Z14" i="4"/>
  <c r="AM15" i="5" s="1"/>
  <c r="G14" i="4"/>
  <c r="Z11" i="4"/>
  <c r="AM12" i="5" s="1"/>
  <c r="CB188" i="82"/>
  <c r="CC188" i="82"/>
  <c r="CA188" i="82"/>
  <c r="BY188" i="82"/>
  <c r="BZ188" i="82" s="1"/>
  <c r="D187" i="84" s="1"/>
  <c r="CB180" i="82"/>
  <c r="CC180" i="82"/>
  <c r="CA180" i="82"/>
  <c r="BY180" i="82"/>
  <c r="BZ180" i="82" s="1"/>
  <c r="D179" i="84" s="1"/>
  <c r="CB172" i="82"/>
  <c r="CC172" i="82"/>
  <c r="CA172" i="82"/>
  <c r="BY172" i="82"/>
  <c r="BZ172" i="82" s="1"/>
  <c r="CB164" i="82"/>
  <c r="CC164" i="82"/>
  <c r="CA164" i="82"/>
  <c r="BY164" i="82"/>
  <c r="BZ164" i="82" s="1"/>
  <c r="CB156" i="82"/>
  <c r="CC156" i="82"/>
  <c r="CA156" i="82"/>
  <c r="BY156" i="82"/>
  <c r="BZ156" i="82" s="1"/>
  <c r="CB148" i="82"/>
  <c r="CC148" i="82"/>
  <c r="CA148" i="82"/>
  <c r="BY148" i="82"/>
  <c r="BZ148" i="82" s="1"/>
  <c r="CB140" i="82"/>
  <c r="CC140" i="82"/>
  <c r="CA140" i="82"/>
  <c r="BY140" i="82"/>
  <c r="BZ140" i="82" s="1"/>
  <c r="CA132" i="82"/>
  <c r="CB132" i="82"/>
  <c r="CC132" i="82"/>
  <c r="BY132" i="82"/>
  <c r="BZ132" i="82" s="1"/>
  <c r="CA124" i="82"/>
  <c r="CB124" i="82"/>
  <c r="CC124" i="82"/>
  <c r="BY124" i="82"/>
  <c r="BZ124" i="82" s="1"/>
  <c r="CA116" i="82"/>
  <c r="CB116" i="82"/>
  <c r="CC116" i="82"/>
  <c r="BY116" i="82"/>
  <c r="BZ116" i="82" s="1"/>
  <c r="CA108" i="82"/>
  <c r="CB108" i="82"/>
  <c r="CC108" i="82"/>
  <c r="BY108" i="82"/>
  <c r="BZ108" i="82" s="1"/>
  <c r="CA100" i="82"/>
  <c r="CB100" i="82"/>
  <c r="CC100" i="82"/>
  <c r="BY100" i="82"/>
  <c r="BZ100" i="82" s="1"/>
  <c r="CA92" i="82"/>
  <c r="CB92" i="82"/>
  <c r="CC92" i="82"/>
  <c r="BY92" i="82"/>
  <c r="BZ92" i="82" s="1"/>
  <c r="CA84" i="82"/>
  <c r="CB84" i="82"/>
  <c r="CC84" i="82"/>
  <c r="BY84" i="82"/>
  <c r="BZ84" i="82" s="1"/>
  <c r="CA76" i="82"/>
  <c r="CB76" i="82"/>
  <c r="CC76" i="82"/>
  <c r="BY76" i="82"/>
  <c r="BZ76" i="82" s="1"/>
  <c r="CA68" i="82"/>
  <c r="CB68" i="82"/>
  <c r="CC68" i="82"/>
  <c r="BY68" i="82"/>
  <c r="BZ68" i="82" s="1"/>
  <c r="D67" i="84" s="1"/>
  <c r="CA60" i="82"/>
  <c r="CB60" i="82"/>
  <c r="CC60" i="82"/>
  <c r="BY60" i="82"/>
  <c r="BZ60" i="82" s="1"/>
  <c r="D59" i="84" s="1"/>
  <c r="CA52" i="82"/>
  <c r="CB52" i="82"/>
  <c r="CC52" i="82"/>
  <c r="BY52" i="82"/>
  <c r="BZ52" i="82" s="1"/>
  <c r="CA44" i="82"/>
  <c r="CB44" i="82"/>
  <c r="CC44" i="82"/>
  <c r="BY44" i="82"/>
  <c r="BZ44" i="82" s="1"/>
  <c r="CA36" i="82"/>
  <c r="CB36" i="82"/>
  <c r="CC36" i="82"/>
  <c r="BY36" i="82"/>
  <c r="BZ36" i="82" s="1"/>
  <c r="CA28" i="82"/>
  <c r="CB28" i="82"/>
  <c r="CC28" i="82"/>
  <c r="BY28" i="82"/>
  <c r="BZ28" i="82" s="1"/>
  <c r="D27" i="84" s="1"/>
  <c r="CA20" i="82"/>
  <c r="CB20" i="82"/>
  <c r="CC20" i="82"/>
  <c r="BY20" i="82"/>
  <c r="BZ20" i="82" s="1"/>
  <c r="D19" i="84" s="1"/>
  <c r="CA12" i="82"/>
  <c r="CB12" i="82"/>
  <c r="CC12" i="82"/>
  <c r="BY12" i="82"/>
  <c r="BZ12" i="82" s="1"/>
  <c r="CA4" i="82"/>
  <c r="CB4" i="82"/>
  <c r="CC4" i="82"/>
  <c r="BY4" i="82"/>
  <c r="BZ4" i="82" s="1"/>
  <c r="CB187" i="82"/>
  <c r="CC187" i="82"/>
  <c r="BY187" i="82"/>
  <c r="BZ187" i="82" s="1"/>
  <c r="CA187" i="82"/>
  <c r="CB179" i="82"/>
  <c r="CC179" i="82"/>
  <c r="BY179" i="82"/>
  <c r="BZ179" i="82" s="1"/>
  <c r="CA179" i="82"/>
  <c r="CB171" i="82"/>
  <c r="CC171" i="82"/>
  <c r="CA171" i="82"/>
  <c r="BY171" i="82"/>
  <c r="BZ171" i="82" s="1"/>
  <c r="CB163" i="82"/>
  <c r="CC163" i="82"/>
  <c r="CA163" i="82"/>
  <c r="BY163" i="82"/>
  <c r="BZ163" i="82" s="1"/>
  <c r="D162" i="84" s="1"/>
  <c r="CB155" i="82"/>
  <c r="CC155" i="82"/>
  <c r="BY155" i="82"/>
  <c r="BZ155" i="82" s="1"/>
  <c r="CA155" i="82"/>
  <c r="CB147" i="82"/>
  <c r="CC147" i="82"/>
  <c r="BY147" i="82"/>
  <c r="BZ147" i="82" s="1"/>
  <c r="CA147" i="82"/>
  <c r="CB139" i="82"/>
  <c r="CC139" i="82"/>
  <c r="BY139" i="82"/>
  <c r="BZ139" i="82" s="1"/>
  <c r="CA139" i="82"/>
  <c r="CB131" i="82"/>
  <c r="CC131" i="82"/>
  <c r="CA131" i="82"/>
  <c r="BY131" i="82"/>
  <c r="BZ131" i="82" s="1"/>
  <c r="CB123" i="82"/>
  <c r="CC123" i="82"/>
  <c r="CA123" i="82"/>
  <c r="BY123" i="82"/>
  <c r="BZ123" i="82" s="1"/>
  <c r="CB115" i="82"/>
  <c r="CC115" i="82"/>
  <c r="CA115" i="82"/>
  <c r="BY115" i="82"/>
  <c r="BZ115" i="82" s="1"/>
  <c r="CB107" i="82"/>
  <c r="CC107" i="82"/>
  <c r="CA107" i="82"/>
  <c r="BY107" i="82"/>
  <c r="BZ107" i="82" s="1"/>
  <c r="CB99" i="82"/>
  <c r="CC99" i="82"/>
  <c r="BY99" i="82"/>
  <c r="BZ99" i="82" s="1"/>
  <c r="CA99" i="82"/>
  <c r="CB91" i="82"/>
  <c r="CC91" i="82"/>
  <c r="BY91" i="82"/>
  <c r="BZ91" i="82" s="1"/>
  <c r="CA91" i="82"/>
  <c r="CB83" i="82"/>
  <c r="CC83" i="82"/>
  <c r="CA83" i="82"/>
  <c r="BY83" i="82"/>
  <c r="BZ83" i="82" s="1"/>
  <c r="CB75" i="82"/>
  <c r="CC75" i="82"/>
  <c r="BY75" i="82"/>
  <c r="BZ75" i="82" s="1"/>
  <c r="CA75" i="82"/>
  <c r="CB67" i="82"/>
  <c r="CC67" i="82"/>
  <c r="CA67" i="82"/>
  <c r="BY67" i="82"/>
  <c r="BZ67" i="82" s="1"/>
  <c r="D66" i="84" s="1"/>
  <c r="CB59" i="82"/>
  <c r="CC59" i="82"/>
  <c r="CA59" i="82"/>
  <c r="BY59" i="82"/>
  <c r="BZ59" i="82" s="1"/>
  <c r="D58" i="84" s="1"/>
  <c r="CB51" i="82"/>
  <c r="CC51" i="82"/>
  <c r="CA51" i="82"/>
  <c r="BY51" i="82"/>
  <c r="BZ51" i="82" s="1"/>
  <c r="CB43" i="82"/>
  <c r="CC43" i="82"/>
  <c r="CA43" i="82"/>
  <c r="BY43" i="82"/>
  <c r="BZ43" i="82" s="1"/>
  <c r="CB35" i="82"/>
  <c r="CC35" i="82"/>
  <c r="BY35" i="82"/>
  <c r="BZ35" i="82" s="1"/>
  <c r="CA35" i="82"/>
  <c r="CB27" i="82"/>
  <c r="CC27" i="82"/>
  <c r="BY27" i="82"/>
  <c r="BZ27" i="82" s="1"/>
  <c r="D26" i="84" s="1"/>
  <c r="CA27" i="82"/>
  <c r="CB19" i="82"/>
  <c r="CC19" i="82"/>
  <c r="CA19" i="82"/>
  <c r="BY19" i="82"/>
  <c r="BZ19" i="82" s="1"/>
  <c r="D18" i="84" s="1"/>
  <c r="CB11" i="82"/>
  <c r="CC11" i="82"/>
  <c r="BY11" i="82"/>
  <c r="BZ11" i="82" s="1"/>
  <c r="D10" i="84" s="1"/>
  <c r="CA11" i="82"/>
  <c r="CC3" i="82"/>
  <c r="CB3" i="82"/>
  <c r="CA3" i="82"/>
  <c r="BY3" i="82"/>
  <c r="BZ3" i="82" s="1"/>
  <c r="AY4" i="5" s="1"/>
  <c r="CB186" i="82"/>
  <c r="CC186" i="82"/>
  <c r="CA186" i="82"/>
  <c r="BY186" i="82"/>
  <c r="BZ186" i="82" s="1"/>
  <c r="D185" i="84" s="1"/>
  <c r="CB178" i="82"/>
  <c r="CA178" i="82"/>
  <c r="CC178" i="82"/>
  <c r="BY178" i="82"/>
  <c r="BZ178" i="82" s="1"/>
  <c r="D177" i="84" s="1"/>
  <c r="CB170" i="82"/>
  <c r="CC170" i="82"/>
  <c r="CA170" i="82"/>
  <c r="BY170" i="82"/>
  <c r="BZ170" i="82" s="1"/>
  <c r="D169" i="84" s="1"/>
  <c r="CB162" i="82"/>
  <c r="CC162" i="82"/>
  <c r="CA162" i="82"/>
  <c r="BY162" i="82"/>
  <c r="BZ162" i="82" s="1"/>
  <c r="D161" i="84" s="1"/>
  <c r="CB154" i="82"/>
  <c r="CC154" i="82"/>
  <c r="CA154" i="82"/>
  <c r="BY154" i="82"/>
  <c r="BZ154" i="82" s="1"/>
  <c r="D153" i="84" s="1"/>
  <c r="CB146" i="82"/>
  <c r="CA146" i="82"/>
  <c r="BY146" i="82"/>
  <c r="BZ146" i="82" s="1"/>
  <c r="D145" i="84" s="1"/>
  <c r="CC146" i="82"/>
  <c r="CB138" i="82"/>
  <c r="CA138" i="82"/>
  <c r="CC138" i="82"/>
  <c r="BY138" i="82"/>
  <c r="BZ138" i="82" s="1"/>
  <c r="D137" i="84" s="1"/>
  <c r="CB130" i="82"/>
  <c r="CA130" i="82"/>
  <c r="CC130" i="82"/>
  <c r="BY130" i="82"/>
  <c r="BZ130" i="82" s="1"/>
  <c r="CB122" i="82"/>
  <c r="CA122" i="82"/>
  <c r="CC122" i="82"/>
  <c r="BY122" i="82"/>
  <c r="BZ122" i="82" s="1"/>
  <c r="D121" i="84" s="1"/>
  <c r="CB114" i="82"/>
  <c r="CA114" i="82"/>
  <c r="CC114" i="82"/>
  <c r="BY114" i="82"/>
  <c r="BZ114" i="82" s="1"/>
  <c r="D113" i="84" s="1"/>
  <c r="CB106" i="82"/>
  <c r="CA106" i="82"/>
  <c r="CC106" i="82"/>
  <c r="BY106" i="82"/>
  <c r="BZ106" i="82" s="1"/>
  <c r="D105" i="84" s="1"/>
  <c r="CB98" i="82"/>
  <c r="CA98" i="82"/>
  <c r="CC98" i="82"/>
  <c r="BY98" i="82"/>
  <c r="BZ98" i="82" s="1"/>
  <c r="D97" i="84" s="1"/>
  <c r="CB90" i="82"/>
  <c r="CA90" i="82"/>
  <c r="CC90" i="82"/>
  <c r="BY90" i="82"/>
  <c r="BZ90" i="82" s="1"/>
  <c r="D89" i="84" s="1"/>
  <c r="CB82" i="82"/>
  <c r="CA82" i="82"/>
  <c r="CC82" i="82"/>
  <c r="BY82" i="82"/>
  <c r="BZ82" i="82" s="1"/>
  <c r="D81" i="84" s="1"/>
  <c r="CB74" i="82"/>
  <c r="CA74" i="82"/>
  <c r="CC74" i="82"/>
  <c r="BY74" i="82"/>
  <c r="BZ74" i="82" s="1"/>
  <c r="D73" i="84" s="1"/>
  <c r="CB66" i="82"/>
  <c r="CA66" i="82"/>
  <c r="CC66" i="82"/>
  <c r="BY66" i="82"/>
  <c r="BZ66" i="82" s="1"/>
  <c r="D65" i="84" s="1"/>
  <c r="CB58" i="82"/>
  <c r="CA58" i="82"/>
  <c r="CC58" i="82"/>
  <c r="BY58" i="82"/>
  <c r="BZ58" i="82" s="1"/>
  <c r="D57" i="84" s="1"/>
  <c r="CB50" i="82"/>
  <c r="CA50" i="82"/>
  <c r="CC50" i="82"/>
  <c r="BY50" i="82"/>
  <c r="BZ50" i="82" s="1"/>
  <c r="D49" i="84" s="1"/>
  <c r="CB42" i="82"/>
  <c r="CA42" i="82"/>
  <c r="CC42" i="82"/>
  <c r="BY42" i="82"/>
  <c r="BZ42" i="82" s="1"/>
  <c r="D41" i="84" s="1"/>
  <c r="CB34" i="82"/>
  <c r="CA34" i="82"/>
  <c r="CC34" i="82"/>
  <c r="BY34" i="82"/>
  <c r="BZ34" i="82" s="1"/>
  <c r="D33" i="84" s="1"/>
  <c r="CB26" i="82"/>
  <c r="CA26" i="82"/>
  <c r="CC26" i="82"/>
  <c r="BY26" i="82"/>
  <c r="BZ26" i="82" s="1"/>
  <c r="D25" i="84" s="1"/>
  <c r="CB18" i="82"/>
  <c r="CA18" i="82"/>
  <c r="BY18" i="82"/>
  <c r="BZ18" i="82" s="1"/>
  <c r="D17" i="84" s="1"/>
  <c r="CC18" i="82"/>
  <c r="CB10" i="82"/>
  <c r="CA10" i="82"/>
  <c r="CC10" i="82"/>
  <c r="BY10" i="82"/>
  <c r="BZ10" i="82" s="1"/>
  <c r="D9" i="84" s="1"/>
  <c r="AB3" i="3"/>
  <c r="AB192" i="3"/>
  <c r="Y193" i="5" s="1"/>
  <c r="AB188" i="3"/>
  <c r="AB184" i="3"/>
  <c r="AB180" i="3"/>
  <c r="AB176" i="3"/>
  <c r="AB172" i="3"/>
  <c r="Y173" i="5" s="1"/>
  <c r="AB168" i="3"/>
  <c r="Y169" i="5" s="1"/>
  <c r="AB164" i="3"/>
  <c r="Y165" i="5" s="1"/>
  <c r="AB160" i="3"/>
  <c r="Y161" i="5" s="1"/>
  <c r="AB156" i="3"/>
  <c r="AB152" i="3"/>
  <c r="AB148" i="3"/>
  <c r="Y149" i="5" s="1"/>
  <c r="AB144" i="3"/>
  <c r="AB140" i="3"/>
  <c r="AB136" i="3"/>
  <c r="Y137" i="5" s="1"/>
  <c r="AB132" i="3"/>
  <c r="Y133" i="5" s="1"/>
  <c r="AB128" i="3"/>
  <c r="Y129" i="5" s="1"/>
  <c r="AB124" i="3"/>
  <c r="AB120" i="3"/>
  <c r="AB116" i="3"/>
  <c r="AB112" i="3"/>
  <c r="AB108" i="3"/>
  <c r="Y109" i="5" s="1"/>
  <c r="AB104" i="3"/>
  <c r="Y105" i="5" s="1"/>
  <c r="AB100" i="3"/>
  <c r="Y101" i="5" s="1"/>
  <c r="AB96" i="3"/>
  <c r="Y97" i="5" s="1"/>
  <c r="AB92" i="3"/>
  <c r="AB88" i="3"/>
  <c r="AB84" i="3"/>
  <c r="AB80" i="3"/>
  <c r="AB76" i="3"/>
  <c r="Y77" i="5" s="1"/>
  <c r="AB72" i="3"/>
  <c r="Y73" i="5" s="1"/>
  <c r="AB68" i="3"/>
  <c r="Y69" i="5" s="1"/>
  <c r="AB64" i="3"/>
  <c r="Y65" i="5" s="1"/>
  <c r="AB60" i="3"/>
  <c r="AB56" i="3"/>
  <c r="AB52" i="3"/>
  <c r="Y53" i="5" s="1"/>
  <c r="AB48" i="3"/>
  <c r="AB44" i="3"/>
  <c r="Y45" i="5" s="1"/>
  <c r="AB40" i="3"/>
  <c r="Y41" i="5" s="1"/>
  <c r="AB36" i="3"/>
  <c r="Y37" i="5" s="1"/>
  <c r="AB32" i="3"/>
  <c r="Y33" i="5" s="1"/>
  <c r="CB193" i="82"/>
  <c r="CC193" i="82"/>
  <c r="CA193" i="82"/>
  <c r="BY193" i="82"/>
  <c r="BZ193" i="82" s="1"/>
  <c r="D192" i="84" s="1"/>
  <c r="CB185" i="82"/>
  <c r="CA185" i="82"/>
  <c r="BY185" i="82"/>
  <c r="BZ185" i="82" s="1"/>
  <c r="D184" i="84" s="1"/>
  <c r="CC185" i="82"/>
  <c r="CB177" i="82"/>
  <c r="CA177" i="82"/>
  <c r="CC177" i="82"/>
  <c r="BY177" i="82"/>
  <c r="BZ177" i="82" s="1"/>
  <c r="D176" i="84" s="1"/>
  <c r="CC169" i="82"/>
  <c r="CA169" i="82"/>
  <c r="CB169" i="82"/>
  <c r="BY169" i="82"/>
  <c r="BZ169" i="82" s="1"/>
  <c r="CB161" i="82"/>
  <c r="CC161" i="82"/>
  <c r="CA161" i="82"/>
  <c r="BY161" i="82"/>
  <c r="BZ161" i="82" s="1"/>
  <c r="D160" i="84" s="1"/>
  <c r="CB153" i="82"/>
  <c r="CA153" i="82"/>
  <c r="BY153" i="82"/>
  <c r="BZ153" i="82" s="1"/>
  <c r="D152" i="84" s="1"/>
  <c r="CC153" i="82"/>
  <c r="CB145" i="82"/>
  <c r="CA145" i="82"/>
  <c r="CC145" i="82"/>
  <c r="BY145" i="82"/>
  <c r="BZ145" i="82" s="1"/>
  <c r="D144" i="84" s="1"/>
  <c r="CC137" i="82"/>
  <c r="CA137" i="82"/>
  <c r="CB137" i="82"/>
  <c r="BY137" i="82"/>
  <c r="BZ137" i="82" s="1"/>
  <c r="D136" i="84" s="1"/>
  <c r="G136" i="84" s="1"/>
  <c r="CB129" i="82"/>
  <c r="CC129" i="82"/>
  <c r="CA129" i="82"/>
  <c r="BY129" i="82"/>
  <c r="BZ129" i="82" s="1"/>
  <c r="D128" i="84" s="1"/>
  <c r="CB121" i="82"/>
  <c r="BY121" i="82"/>
  <c r="BZ121" i="82" s="1"/>
  <c r="D120" i="84" s="1"/>
  <c r="CA121" i="82"/>
  <c r="CC121" i="82"/>
  <c r="BY113" i="82"/>
  <c r="BZ113" i="82" s="1"/>
  <c r="D112" i="84" s="1"/>
  <c r="CB113" i="82"/>
  <c r="CC113" i="82"/>
  <c r="CA113" i="82"/>
  <c r="CC105" i="82"/>
  <c r="CA105" i="82"/>
  <c r="BY105" i="82"/>
  <c r="BZ105" i="82" s="1"/>
  <c r="D104" i="84" s="1"/>
  <c r="CB105" i="82"/>
  <c r="CB97" i="82"/>
  <c r="CC97" i="82"/>
  <c r="BY97" i="82"/>
  <c r="BZ97" i="82" s="1"/>
  <c r="CA97" i="82"/>
  <c r="CB89" i="82"/>
  <c r="CA89" i="82"/>
  <c r="BY89" i="82"/>
  <c r="BZ89" i="82" s="1"/>
  <c r="CC89" i="82"/>
  <c r="CA81" i="82"/>
  <c r="BY81" i="82"/>
  <c r="BZ81" i="82" s="1"/>
  <c r="D80" i="84" s="1"/>
  <c r="CB81" i="82"/>
  <c r="CC81" i="82"/>
  <c r="CC73" i="82"/>
  <c r="BY73" i="82"/>
  <c r="BZ73" i="82" s="1"/>
  <c r="D72" i="84" s="1"/>
  <c r="CA73" i="82"/>
  <c r="CB73" i="82"/>
  <c r="CB65" i="82"/>
  <c r="CC65" i="82"/>
  <c r="CA65" i="82"/>
  <c r="BY65" i="82"/>
  <c r="BZ65" i="82" s="1"/>
  <c r="D64" i="84" s="1"/>
  <c r="CB57" i="82"/>
  <c r="BY57" i="82"/>
  <c r="BZ57" i="82" s="1"/>
  <c r="CA57" i="82"/>
  <c r="CC57" i="82"/>
  <c r="BY49" i="82"/>
  <c r="BZ49" i="82" s="1"/>
  <c r="CB49" i="82"/>
  <c r="CC49" i="82"/>
  <c r="CA49" i="82"/>
  <c r="CC41" i="82"/>
  <c r="CA41" i="82"/>
  <c r="BY41" i="82"/>
  <c r="BZ41" i="82" s="1"/>
  <c r="D40" i="84" s="1"/>
  <c r="CB41" i="82"/>
  <c r="CB33" i="82"/>
  <c r="CC33" i="82"/>
  <c r="BY33" i="82"/>
  <c r="BZ33" i="82" s="1"/>
  <c r="D32" i="84" s="1"/>
  <c r="CA33" i="82"/>
  <c r="CB25" i="82"/>
  <c r="CA25" i="82"/>
  <c r="BY25" i="82"/>
  <c r="BZ25" i="82" s="1"/>
  <c r="D24" i="84" s="1"/>
  <c r="CC25" i="82"/>
  <c r="CA17" i="82"/>
  <c r="BY17" i="82"/>
  <c r="BZ17" i="82" s="1"/>
  <c r="D16" i="84" s="1"/>
  <c r="CB17" i="82"/>
  <c r="CC17" i="82"/>
  <c r="CC9" i="82"/>
  <c r="BY9" i="82"/>
  <c r="BZ9" i="82" s="1"/>
  <c r="CA9" i="82"/>
  <c r="CB9" i="82"/>
  <c r="N35" i="3"/>
  <c r="N31" i="3"/>
  <c r="N27" i="3"/>
  <c r="N23" i="3"/>
  <c r="N19" i="3"/>
  <c r="V20" i="5" s="1"/>
  <c r="N15" i="3"/>
  <c r="V16" i="5" s="1"/>
  <c r="N11" i="3"/>
  <c r="V12" i="5" s="1"/>
  <c r="N7" i="3"/>
  <c r="V8" i="5" s="1"/>
  <c r="AI161" i="75"/>
  <c r="AI153" i="75"/>
  <c r="AI150" i="75"/>
  <c r="CB192" i="82"/>
  <c r="CC192" i="82"/>
  <c r="BY192" i="82"/>
  <c r="BZ192" i="82" s="1"/>
  <c r="CA192" i="82"/>
  <c r="CB184" i="82"/>
  <c r="CC184" i="82"/>
  <c r="BY184" i="82"/>
  <c r="BZ184" i="82" s="1"/>
  <c r="D183" i="84" s="1"/>
  <c r="CA184" i="82"/>
  <c r="CB176" i="82"/>
  <c r="CC176" i="82"/>
  <c r="BY176" i="82"/>
  <c r="BZ176" i="82" s="1"/>
  <c r="CA176" i="82"/>
  <c r="CB168" i="82"/>
  <c r="CC168" i="82"/>
  <c r="BY168" i="82"/>
  <c r="BZ168" i="82" s="1"/>
  <c r="D167" i="84" s="1"/>
  <c r="CA168" i="82"/>
  <c r="CB160" i="82"/>
  <c r="CC160" i="82"/>
  <c r="BY160" i="82"/>
  <c r="BZ160" i="82" s="1"/>
  <c r="D159" i="84" s="1"/>
  <c r="CA160" i="82"/>
  <c r="CB152" i="82"/>
  <c r="CC152" i="82"/>
  <c r="BY152" i="82"/>
  <c r="BZ152" i="82" s="1"/>
  <c r="D151" i="84" s="1"/>
  <c r="CA152" i="82"/>
  <c r="CB144" i="82"/>
  <c r="CC144" i="82"/>
  <c r="BY144" i="82"/>
  <c r="BZ144" i="82" s="1"/>
  <c r="D143" i="84" s="1"/>
  <c r="CA144" i="82"/>
  <c r="CB136" i="82"/>
  <c r="CC136" i="82"/>
  <c r="BY136" i="82"/>
  <c r="BZ136" i="82" s="1"/>
  <c r="D135" i="84" s="1"/>
  <c r="CA136" i="82"/>
  <c r="CB128" i="82"/>
  <c r="CC128" i="82"/>
  <c r="CA128" i="82"/>
  <c r="BY128" i="82"/>
  <c r="BZ128" i="82" s="1"/>
  <c r="D127" i="84" s="1"/>
  <c r="CB120" i="82"/>
  <c r="CC120" i="82"/>
  <c r="BY120" i="82"/>
  <c r="BZ120" i="82" s="1"/>
  <c r="D119" i="84" s="1"/>
  <c r="CA120" i="82"/>
  <c r="CB112" i="82"/>
  <c r="CC112" i="82"/>
  <c r="BY112" i="82"/>
  <c r="BZ112" i="82" s="1"/>
  <c r="CA112" i="82"/>
  <c r="CB104" i="82"/>
  <c r="CC104" i="82"/>
  <c r="CA104" i="82"/>
  <c r="BY104" i="82"/>
  <c r="BZ104" i="82" s="1"/>
  <c r="D103" i="84" s="1"/>
  <c r="CB96" i="82"/>
  <c r="CC96" i="82"/>
  <c r="BY96" i="82"/>
  <c r="BZ96" i="82" s="1"/>
  <c r="D95" i="84" s="1"/>
  <c r="CA96" i="82"/>
  <c r="CB88" i="82"/>
  <c r="CC88" i="82"/>
  <c r="CA88" i="82"/>
  <c r="BY88" i="82"/>
  <c r="BZ88" i="82" s="1"/>
  <c r="D87" i="84" s="1"/>
  <c r="CB80" i="82"/>
  <c r="CC80" i="82"/>
  <c r="BY80" i="82"/>
  <c r="BZ80" i="82" s="1"/>
  <c r="D79" i="84" s="1"/>
  <c r="CA80" i="82"/>
  <c r="CB72" i="82"/>
  <c r="CC72" i="82"/>
  <c r="BY72" i="82"/>
  <c r="BZ72" i="82" s="1"/>
  <c r="D71" i="84" s="1"/>
  <c r="CA72" i="82"/>
  <c r="CB64" i="82"/>
  <c r="CC64" i="82"/>
  <c r="CA64" i="82"/>
  <c r="BY64" i="82"/>
  <c r="BZ64" i="82" s="1"/>
  <c r="D63" i="84" s="1"/>
  <c r="CB56" i="82"/>
  <c r="CC56" i="82"/>
  <c r="BY56" i="82"/>
  <c r="BZ56" i="82" s="1"/>
  <c r="D55" i="84" s="1"/>
  <c r="CA56" i="82"/>
  <c r="CB48" i="82"/>
  <c r="CC48" i="82"/>
  <c r="BY48" i="82"/>
  <c r="BZ48" i="82" s="1"/>
  <c r="CA48" i="82"/>
  <c r="CB40" i="82"/>
  <c r="CC40" i="82"/>
  <c r="CA40" i="82"/>
  <c r="BY40" i="82"/>
  <c r="BZ40" i="82" s="1"/>
  <c r="D39" i="84" s="1"/>
  <c r="CB32" i="82"/>
  <c r="CC32" i="82"/>
  <c r="BY32" i="82"/>
  <c r="BZ32" i="82" s="1"/>
  <c r="D31" i="84" s="1"/>
  <c r="CA32" i="82"/>
  <c r="CB24" i="82"/>
  <c r="CC24" i="82"/>
  <c r="CA24" i="82"/>
  <c r="BY24" i="82"/>
  <c r="BZ24" i="82" s="1"/>
  <c r="D23" i="84" s="1"/>
  <c r="CB16" i="82"/>
  <c r="CC16" i="82"/>
  <c r="BY16" i="82"/>
  <c r="BZ16" i="82" s="1"/>
  <c r="D15" i="84" s="1"/>
  <c r="CA16" i="82"/>
  <c r="CB8" i="82"/>
  <c r="CC8" i="82"/>
  <c r="BY8" i="82"/>
  <c r="BZ8" i="82" s="1"/>
  <c r="D7" i="84" s="1"/>
  <c r="CA8" i="82"/>
  <c r="CB191" i="82"/>
  <c r="CC191" i="82"/>
  <c r="CA191" i="82"/>
  <c r="BY191" i="82"/>
  <c r="BZ191" i="82" s="1"/>
  <c r="D190" i="84" s="1"/>
  <c r="CB183" i="82"/>
  <c r="CC183" i="82"/>
  <c r="CA183" i="82"/>
  <c r="BY183" i="82"/>
  <c r="BZ183" i="82" s="1"/>
  <c r="D182" i="84" s="1"/>
  <c r="CB175" i="82"/>
  <c r="CC175" i="82"/>
  <c r="CA175" i="82"/>
  <c r="BY175" i="82"/>
  <c r="BZ175" i="82" s="1"/>
  <c r="D174" i="84" s="1"/>
  <c r="CB167" i="82"/>
  <c r="CC167" i="82"/>
  <c r="CA167" i="82"/>
  <c r="BY167" i="82"/>
  <c r="BZ167" i="82" s="1"/>
  <c r="CB159" i="82"/>
  <c r="CC159" i="82"/>
  <c r="CA159" i="82"/>
  <c r="BY159" i="82"/>
  <c r="BZ159" i="82" s="1"/>
  <c r="CB151" i="82"/>
  <c r="CC151" i="82"/>
  <c r="CA151" i="82"/>
  <c r="BY151" i="82"/>
  <c r="BZ151" i="82" s="1"/>
  <c r="CB143" i="82"/>
  <c r="CC143" i="82"/>
  <c r="CA143" i="82"/>
  <c r="BY143" i="82"/>
  <c r="BZ143" i="82" s="1"/>
  <c r="CB135" i="82"/>
  <c r="CC135" i="82"/>
  <c r="CA135" i="82"/>
  <c r="BY135" i="82"/>
  <c r="BZ135" i="82" s="1"/>
  <c r="CB127" i="82"/>
  <c r="CC127" i="82"/>
  <c r="CA127" i="82"/>
  <c r="BY127" i="82"/>
  <c r="BZ127" i="82" s="1"/>
  <c r="D126" i="84" s="1"/>
  <c r="CB119" i="82"/>
  <c r="CC119" i="82"/>
  <c r="CA119" i="82"/>
  <c r="BY119" i="82"/>
  <c r="BZ119" i="82" s="1"/>
  <c r="D118" i="84" s="1"/>
  <c r="CB111" i="82"/>
  <c r="CC111" i="82"/>
  <c r="CA111" i="82"/>
  <c r="BY111" i="82"/>
  <c r="BZ111" i="82" s="1"/>
  <c r="D110" i="84" s="1"/>
  <c r="CB103" i="82"/>
  <c r="CC103" i="82"/>
  <c r="CA103" i="82"/>
  <c r="BY103" i="82"/>
  <c r="BZ103" i="82" s="1"/>
  <c r="D102" i="84" s="1"/>
  <c r="CB95" i="82"/>
  <c r="CC95" i="82"/>
  <c r="CA95" i="82"/>
  <c r="BY95" i="82"/>
  <c r="BZ95" i="82" s="1"/>
  <c r="CB87" i="82"/>
  <c r="CC87" i="82"/>
  <c r="CA87" i="82"/>
  <c r="BY87" i="82"/>
  <c r="BZ87" i="82" s="1"/>
  <c r="D86" i="84" s="1"/>
  <c r="CB79" i="82"/>
  <c r="CC79" i="82"/>
  <c r="CA79" i="82"/>
  <c r="BY79" i="82"/>
  <c r="BZ79" i="82" s="1"/>
  <c r="CB71" i="82"/>
  <c r="CC71" i="82"/>
  <c r="CA71" i="82"/>
  <c r="BY71" i="82"/>
  <c r="BZ71" i="82" s="1"/>
  <c r="D70" i="84" s="1"/>
  <c r="CB63" i="82"/>
  <c r="CC63" i="82"/>
  <c r="CA63" i="82"/>
  <c r="BY63" i="82"/>
  <c r="BZ63" i="82" s="1"/>
  <c r="D62" i="84" s="1"/>
  <c r="CB55" i="82"/>
  <c r="CC55" i="82"/>
  <c r="CA55" i="82"/>
  <c r="BY55" i="82"/>
  <c r="BZ55" i="82" s="1"/>
  <c r="CB47" i="82"/>
  <c r="CC47" i="82"/>
  <c r="CA47" i="82"/>
  <c r="BY47" i="82"/>
  <c r="BZ47" i="82" s="1"/>
  <c r="CB39" i="82"/>
  <c r="CC39" i="82"/>
  <c r="CA39" i="82"/>
  <c r="BY39" i="82"/>
  <c r="BZ39" i="82" s="1"/>
  <c r="D38" i="84" s="1"/>
  <c r="CB31" i="82"/>
  <c r="CC31" i="82"/>
  <c r="CA31" i="82"/>
  <c r="BY31" i="82"/>
  <c r="BZ31" i="82" s="1"/>
  <c r="CB23" i="82"/>
  <c r="CC23" i="82"/>
  <c r="CA23" i="82"/>
  <c r="BY23" i="82"/>
  <c r="BZ23" i="82" s="1"/>
  <c r="D22" i="84" s="1"/>
  <c r="CB15" i="82"/>
  <c r="CC15" i="82"/>
  <c r="CA15" i="82"/>
  <c r="BY15" i="82"/>
  <c r="BZ15" i="82" s="1"/>
  <c r="CB7" i="82"/>
  <c r="CC7" i="82"/>
  <c r="CA7" i="82"/>
  <c r="BY7" i="82"/>
  <c r="BZ7" i="82" s="1"/>
  <c r="D6" i="84" s="1"/>
  <c r="G6" i="84" s="1"/>
  <c r="N193" i="3"/>
  <c r="N189" i="3"/>
  <c r="V190" i="5" s="1"/>
  <c r="N185" i="3"/>
  <c r="V186" i="5" s="1"/>
  <c r="N181" i="3"/>
  <c r="V182" i="5" s="1"/>
  <c r="N177" i="3"/>
  <c r="V178" i="5" s="1"/>
  <c r="N173" i="3"/>
  <c r="N169" i="3"/>
  <c r="N165" i="3"/>
  <c r="N161" i="3"/>
  <c r="N157" i="3"/>
  <c r="V158" i="5" s="1"/>
  <c r="N153" i="3"/>
  <c r="V154" i="5" s="1"/>
  <c r="N149" i="3"/>
  <c r="V150" i="5" s="1"/>
  <c r="N145" i="3"/>
  <c r="V146" i="5" s="1"/>
  <c r="N141" i="3"/>
  <c r="N137" i="3"/>
  <c r="N133" i="3"/>
  <c r="N129" i="3"/>
  <c r="N125" i="3"/>
  <c r="V126" i="5" s="1"/>
  <c r="N121" i="3"/>
  <c r="V122" i="5" s="1"/>
  <c r="N117" i="3"/>
  <c r="N113" i="3"/>
  <c r="V114" i="5" s="1"/>
  <c r="N109" i="3"/>
  <c r="V110" i="5" s="1"/>
  <c r="N105" i="3"/>
  <c r="V106" i="5" s="1"/>
  <c r="N101" i="3"/>
  <c r="N97" i="3"/>
  <c r="N93" i="3"/>
  <c r="V94" i="5" s="1"/>
  <c r="N89" i="3"/>
  <c r="V90" i="5" s="1"/>
  <c r="N85" i="3"/>
  <c r="V86" i="5" s="1"/>
  <c r="N81" i="3"/>
  <c r="V82" i="5" s="1"/>
  <c r="N77" i="3"/>
  <c r="N73" i="3"/>
  <c r="N69" i="3"/>
  <c r="N65" i="3"/>
  <c r="N61" i="3"/>
  <c r="V62" i="5" s="1"/>
  <c r="N57" i="3"/>
  <c r="V58" i="5" s="1"/>
  <c r="N53" i="3"/>
  <c r="V54" i="5" s="1"/>
  <c r="N49" i="3"/>
  <c r="V50" i="5" s="1"/>
  <c r="N45" i="3"/>
  <c r="N41" i="3"/>
  <c r="N37" i="3"/>
  <c r="N33" i="3"/>
  <c r="N29" i="3"/>
  <c r="N25" i="3"/>
  <c r="V26" i="5" s="1"/>
  <c r="N21" i="3"/>
  <c r="V22" i="5" s="1"/>
  <c r="N17" i="3"/>
  <c r="V18" i="5" s="1"/>
  <c r="N13" i="3"/>
  <c r="N9" i="3"/>
  <c r="N5" i="3"/>
  <c r="AB191" i="3"/>
  <c r="AB187" i="3"/>
  <c r="Y188" i="5" s="1"/>
  <c r="AB183" i="3"/>
  <c r="Y184" i="5" s="1"/>
  <c r="AB179" i="3"/>
  <c r="Y180" i="5" s="1"/>
  <c r="AB175" i="3"/>
  <c r="AB171" i="3"/>
  <c r="AB167" i="3"/>
  <c r="AB163" i="3"/>
  <c r="AB159" i="3"/>
  <c r="AB155" i="3"/>
  <c r="AB151" i="3"/>
  <c r="Y152" i="5" s="1"/>
  <c r="AB147" i="3"/>
  <c r="Y148" i="5" s="1"/>
  <c r="AB143" i="3"/>
  <c r="AB139" i="3"/>
  <c r="AB135" i="3"/>
  <c r="AB131" i="3"/>
  <c r="AB127" i="3"/>
  <c r="AB123" i="3"/>
  <c r="Y124" i="5" s="1"/>
  <c r="AB119" i="3"/>
  <c r="Y120" i="5" s="1"/>
  <c r="AB115" i="3"/>
  <c r="Y116" i="5" s="1"/>
  <c r="AB111" i="3"/>
  <c r="Y112" i="5" s="1"/>
  <c r="AB107" i="3"/>
  <c r="AB103" i="3"/>
  <c r="AB99" i="3"/>
  <c r="Y100" i="5" s="1"/>
  <c r="AB95" i="3"/>
  <c r="AB91" i="3"/>
  <c r="Y92" i="5" s="1"/>
  <c r="AB87" i="3"/>
  <c r="Y88" i="5" s="1"/>
  <c r="AB83" i="3"/>
  <c r="Y84" i="5" s="1"/>
  <c r="AB79" i="3"/>
  <c r="Y80" i="5" s="1"/>
  <c r="AB75" i="3"/>
  <c r="AB71" i="3"/>
  <c r="AB67" i="3"/>
  <c r="AB63" i="3"/>
  <c r="AB59" i="3"/>
  <c r="AB55" i="3"/>
  <c r="Y56" i="5" s="1"/>
  <c r="AB51" i="3"/>
  <c r="Y52" i="5" s="1"/>
  <c r="AB47" i="3"/>
  <c r="Y48" i="5" s="1"/>
  <c r="AB43" i="3"/>
  <c r="AB39" i="3"/>
  <c r="AB35" i="3"/>
  <c r="Y36" i="5" s="1"/>
  <c r="AB31" i="3"/>
  <c r="AB27" i="3"/>
  <c r="Y28" i="5" s="1"/>
  <c r="N6" i="3"/>
  <c r="V7" i="5" s="1"/>
  <c r="AB28" i="3"/>
  <c r="Y29" i="5" s="1"/>
  <c r="N191" i="3"/>
  <c r="N187" i="3"/>
  <c r="N183" i="3"/>
  <c r="N179" i="3"/>
  <c r="N175" i="3"/>
  <c r="N171" i="3"/>
  <c r="V172" i="5" s="1"/>
  <c r="N167" i="3"/>
  <c r="V168" i="5" s="1"/>
  <c r="N163" i="3"/>
  <c r="V164" i="5" s="1"/>
  <c r="N159" i="3"/>
  <c r="N155" i="3"/>
  <c r="N151" i="3"/>
  <c r="N147" i="3"/>
  <c r="N143" i="3"/>
  <c r="N139" i="3"/>
  <c r="V140" i="5" s="1"/>
  <c r="N135" i="3"/>
  <c r="V136" i="5" s="1"/>
  <c r="N131" i="3"/>
  <c r="V132" i="5" s="1"/>
  <c r="N127" i="3"/>
  <c r="N123" i="3"/>
  <c r="N119" i="3"/>
  <c r="N115" i="3"/>
  <c r="N111" i="3"/>
  <c r="N107" i="3"/>
  <c r="V108" i="5" s="1"/>
  <c r="N103" i="3"/>
  <c r="V104" i="5" s="1"/>
  <c r="N99" i="3"/>
  <c r="V100" i="5" s="1"/>
  <c r="N95" i="3"/>
  <c r="N91" i="3"/>
  <c r="N87" i="3"/>
  <c r="V88" i="5" s="1"/>
  <c r="N83" i="3"/>
  <c r="N79" i="3"/>
  <c r="N75" i="3"/>
  <c r="V76" i="5" s="1"/>
  <c r="N71" i="3"/>
  <c r="V72" i="5" s="1"/>
  <c r="N67" i="3"/>
  <c r="V68" i="5" s="1"/>
  <c r="N63" i="3"/>
  <c r="V64" i="5" s="1"/>
  <c r="N59" i="3"/>
  <c r="N55" i="3"/>
  <c r="N51" i="3"/>
  <c r="N47" i="3"/>
  <c r="N43" i="3"/>
  <c r="V44" i="5" s="1"/>
  <c r="N39" i="3"/>
  <c r="V40" i="5" s="1"/>
  <c r="AB193" i="3"/>
  <c r="Y194" i="5" s="1"/>
  <c r="AB189" i="3"/>
  <c r="Y190" i="5" s="1"/>
  <c r="AB185" i="3"/>
  <c r="AB181" i="3"/>
  <c r="AB177" i="3"/>
  <c r="Y178" i="5" s="1"/>
  <c r="AB173" i="3"/>
  <c r="AB169" i="3"/>
  <c r="Y170" i="5" s="1"/>
  <c r="AB165" i="3"/>
  <c r="Y166" i="5" s="1"/>
  <c r="AB161" i="3"/>
  <c r="Y162" i="5" s="1"/>
  <c r="AB157" i="3"/>
  <c r="Y158" i="5" s="1"/>
  <c r="AB153" i="3"/>
  <c r="AB149" i="3"/>
  <c r="Y150" i="5" s="1"/>
  <c r="AB145" i="3"/>
  <c r="Y146" i="5" s="1"/>
  <c r="AB141" i="3"/>
  <c r="AB137" i="3"/>
  <c r="Y138" i="5" s="1"/>
  <c r="AB133" i="3"/>
  <c r="Y134" i="5" s="1"/>
  <c r="AB129" i="3"/>
  <c r="Y130" i="5" s="1"/>
  <c r="AB125" i="3"/>
  <c r="Y126" i="5" s="1"/>
  <c r="AB121" i="3"/>
  <c r="AB117" i="3"/>
  <c r="Y118" i="5" s="1"/>
  <c r="AB113" i="3"/>
  <c r="Y114" i="5" s="1"/>
  <c r="AB109" i="3"/>
  <c r="AB105" i="3"/>
  <c r="Y106" i="5" s="1"/>
  <c r="AB101" i="3"/>
  <c r="Y102" i="5" s="1"/>
  <c r="AB97" i="3"/>
  <c r="Y98" i="5" s="1"/>
  <c r="AB93" i="3"/>
  <c r="Y94" i="5" s="1"/>
  <c r="AB89" i="3"/>
  <c r="AB85" i="3"/>
  <c r="Y86" i="5" s="1"/>
  <c r="AB81" i="3"/>
  <c r="Y82" i="5" s="1"/>
  <c r="AB77" i="3"/>
  <c r="AB73" i="3"/>
  <c r="AB69" i="3"/>
  <c r="Y70" i="5" s="1"/>
  <c r="AB65" i="3"/>
  <c r="Y66" i="5" s="1"/>
  <c r="AB61" i="3"/>
  <c r="Y62" i="5" s="1"/>
  <c r="AB57" i="3"/>
  <c r="AB53" i="3"/>
  <c r="AB49" i="3"/>
  <c r="Y50" i="5" s="1"/>
  <c r="AB45" i="3"/>
  <c r="AB41" i="3"/>
  <c r="Y42" i="5" s="1"/>
  <c r="AB37" i="3"/>
  <c r="AB33" i="3"/>
  <c r="Y34" i="5" s="1"/>
  <c r="AB29" i="3"/>
  <c r="Y30" i="5" s="1"/>
  <c r="E75" i="75"/>
  <c r="L4" i="75"/>
  <c r="AQ40" i="75"/>
  <c r="E41" i="5" s="1"/>
  <c r="AH17" i="75"/>
  <c r="L8" i="75"/>
  <c r="AK22" i="75"/>
  <c r="AJ44" i="75"/>
  <c r="E10" i="75"/>
  <c r="AN26" i="75"/>
  <c r="AS26" i="75" s="1"/>
  <c r="AU26" i="75" s="1"/>
  <c r="G27" i="5" s="1"/>
  <c r="AM4" i="75"/>
  <c r="J36" i="75"/>
  <c r="L54" i="75"/>
  <c r="AI75" i="75"/>
  <c r="E62" i="75"/>
  <c r="L86" i="75"/>
  <c r="AQ41" i="75"/>
  <c r="E42" i="5" s="1"/>
  <c r="AJ64" i="75"/>
  <c r="AI29" i="75"/>
  <c r="AH60" i="75"/>
  <c r="AI70" i="75"/>
  <c r="AJ36" i="75"/>
  <c r="E53" i="75"/>
  <c r="AI62" i="75"/>
  <c r="AI53" i="75"/>
  <c r="AK66" i="75"/>
  <c r="AL66" i="75" s="1"/>
  <c r="L77" i="75"/>
  <c r="E105" i="75"/>
  <c r="AK91" i="75"/>
  <c r="AH109" i="75"/>
  <c r="AQ123" i="75"/>
  <c r="E124" i="5" s="1"/>
  <c r="J50" i="75"/>
  <c r="L50" i="75" s="1"/>
  <c r="DQ65" i="75"/>
  <c r="J66" i="5" s="1"/>
  <c r="DQ25" i="75"/>
  <c r="J26" i="5" s="1"/>
  <c r="AM66" i="75"/>
  <c r="Z29" i="4"/>
  <c r="Z21" i="4"/>
  <c r="Z13" i="4"/>
  <c r="AM14" i="5" s="1"/>
  <c r="Z10" i="4"/>
  <c r="AM11" i="5" s="1"/>
  <c r="AK193" i="3"/>
  <c r="AK192" i="3"/>
  <c r="AB193" i="5" s="1"/>
  <c r="AK191" i="3"/>
  <c r="AK190" i="3"/>
  <c r="AB191" i="5" s="1"/>
  <c r="AK189" i="3"/>
  <c r="AK188" i="3"/>
  <c r="AK187" i="3"/>
  <c r="AB188" i="5" s="1"/>
  <c r="AK186" i="3"/>
  <c r="AK185" i="3"/>
  <c r="AK184" i="3"/>
  <c r="AB185" i="5" s="1"/>
  <c r="AK183" i="3"/>
  <c r="AK182" i="3"/>
  <c r="AB183" i="5" s="1"/>
  <c r="AK181" i="3"/>
  <c r="AK180" i="3"/>
  <c r="AB181" i="5" s="1"/>
  <c r="AK179" i="3"/>
  <c r="AB180" i="5" s="1"/>
  <c r="AK178" i="3"/>
  <c r="AK177" i="3"/>
  <c r="AK176" i="3"/>
  <c r="AB177" i="5" s="1"/>
  <c r="AK175" i="3"/>
  <c r="AB176" i="5" s="1"/>
  <c r="AK174" i="3"/>
  <c r="AK173" i="3"/>
  <c r="AK172" i="3"/>
  <c r="AK171" i="3"/>
  <c r="AB172" i="5" s="1"/>
  <c r="AK170" i="3"/>
  <c r="AK169" i="3"/>
  <c r="AK168" i="3"/>
  <c r="AB169" i="5" s="1"/>
  <c r="AK167" i="3"/>
  <c r="AK166" i="3"/>
  <c r="AK165" i="3"/>
  <c r="AK164" i="3"/>
  <c r="AK163" i="3"/>
  <c r="AB164" i="5" s="1"/>
  <c r="AK162" i="3"/>
  <c r="AB163" i="5" s="1"/>
  <c r="AK161" i="3"/>
  <c r="AK160" i="3"/>
  <c r="AB161" i="5" s="1"/>
  <c r="AK159" i="3"/>
  <c r="AK158" i="3"/>
  <c r="AK157" i="3"/>
  <c r="AK156" i="3"/>
  <c r="AB157" i="5" s="1"/>
  <c r="AK155" i="3"/>
  <c r="AB156" i="5" s="1"/>
  <c r="AK154" i="3"/>
  <c r="AB155" i="5" s="1"/>
  <c r="AK153" i="3"/>
  <c r="AK152" i="3"/>
  <c r="AK151" i="3"/>
  <c r="AK150" i="3"/>
  <c r="AK149" i="3"/>
  <c r="AB150" i="5" s="1"/>
  <c r="AK148" i="3"/>
  <c r="AB149" i="5" s="1"/>
  <c r="AK147" i="3"/>
  <c r="AB148" i="5" s="1"/>
  <c r="AK146" i="3"/>
  <c r="AK145" i="3"/>
  <c r="AK144" i="3"/>
  <c r="AB145" i="5" s="1"/>
  <c r="AK143" i="3"/>
  <c r="AK142" i="3"/>
  <c r="AK141" i="3"/>
  <c r="AK140" i="3"/>
  <c r="AK139" i="3"/>
  <c r="AK138" i="3"/>
  <c r="AK137" i="3"/>
  <c r="AB138" i="5" s="1"/>
  <c r="AK136" i="3"/>
  <c r="AB137" i="5" s="1"/>
  <c r="AK135" i="3"/>
  <c r="AK134" i="3"/>
  <c r="AB135" i="5" s="1"/>
  <c r="AK133" i="3"/>
  <c r="AK132" i="3"/>
  <c r="AK131" i="3"/>
  <c r="AB132" i="5" s="1"/>
  <c r="AK130" i="3"/>
  <c r="AK129" i="3"/>
  <c r="AK128" i="3"/>
  <c r="AK127" i="3"/>
  <c r="AK126" i="3"/>
  <c r="AB127" i="5" s="1"/>
  <c r="AK125" i="3"/>
  <c r="AK124" i="3"/>
  <c r="AK123" i="3"/>
  <c r="AB124" i="5" s="1"/>
  <c r="AK122" i="3"/>
  <c r="AK121" i="3"/>
  <c r="AK120" i="3"/>
  <c r="AK119" i="3"/>
  <c r="AB120" i="5" s="1"/>
  <c r="AK118" i="3"/>
  <c r="AK117" i="3"/>
  <c r="H48" i="3"/>
  <c r="U49" i="5" s="1"/>
  <c r="F99" i="84"/>
  <c r="Z8" i="4"/>
  <c r="AM9" i="5" s="1"/>
  <c r="Z9" i="4"/>
  <c r="AM10" i="5" s="1"/>
  <c r="AB25" i="3"/>
  <c r="Y26" i="5" s="1"/>
  <c r="AB24" i="3"/>
  <c r="AB23" i="3"/>
  <c r="Y24" i="5" s="1"/>
  <c r="AB22" i="3"/>
  <c r="Y23" i="5" s="1"/>
  <c r="AB21" i="3"/>
  <c r="Y22" i="5" s="1"/>
  <c r="AB20" i="3"/>
  <c r="Y21" i="5" s="1"/>
  <c r="AB19" i="3"/>
  <c r="Y20" i="5" s="1"/>
  <c r="AB18" i="3"/>
  <c r="Y19" i="5" s="1"/>
  <c r="AB17" i="3"/>
  <c r="Y18" i="5" s="1"/>
  <c r="AB16" i="3"/>
  <c r="AB15" i="3"/>
  <c r="Y16" i="5" s="1"/>
  <c r="AB14" i="3"/>
  <c r="Y15" i="5" s="1"/>
  <c r="AB13" i="3"/>
  <c r="Y14" i="5" s="1"/>
  <c r="AB12" i="3"/>
  <c r="Y13" i="5" s="1"/>
  <c r="AB11" i="3"/>
  <c r="Y12" i="5" s="1"/>
  <c r="AB10" i="3"/>
  <c r="Y11" i="5" s="1"/>
  <c r="AB9" i="3"/>
  <c r="Y10" i="5" s="1"/>
  <c r="AB8" i="3"/>
  <c r="Y9" i="5" s="1"/>
  <c r="AB7" i="3"/>
  <c r="Y8" i="5" s="1"/>
  <c r="AB6" i="3"/>
  <c r="Y7" i="5" s="1"/>
  <c r="AB5" i="3"/>
  <c r="Y6" i="5" s="1"/>
  <c r="AB4" i="3"/>
  <c r="Y5" i="5" s="1"/>
  <c r="AK3" i="3"/>
  <c r="Z190" i="4"/>
  <c r="AM191" i="5" s="1"/>
  <c r="Z182" i="4"/>
  <c r="Z174" i="4"/>
  <c r="AM175" i="5" s="1"/>
  <c r="Z166" i="4"/>
  <c r="Z158" i="4"/>
  <c r="Z150" i="4"/>
  <c r="AM151" i="5" s="1"/>
  <c r="Z142" i="4"/>
  <c r="AM143" i="5" s="1"/>
  <c r="Z134" i="4"/>
  <c r="AM135" i="5" s="1"/>
  <c r="Z126" i="4"/>
  <c r="AM127" i="5" s="1"/>
  <c r="Z118" i="4"/>
  <c r="Z110" i="4"/>
  <c r="AK116" i="3"/>
  <c r="AK115" i="3"/>
  <c r="AK114" i="3"/>
  <c r="AK113" i="3"/>
  <c r="AK112" i="3"/>
  <c r="AK111" i="3"/>
  <c r="AK110" i="3"/>
  <c r="AB111" i="5" s="1"/>
  <c r="AK109" i="3"/>
  <c r="AK108" i="3"/>
  <c r="AK107" i="3"/>
  <c r="AK106" i="3"/>
  <c r="AK105" i="3"/>
  <c r="AK104" i="3"/>
  <c r="AK103" i="3"/>
  <c r="AB104" i="5" s="1"/>
  <c r="AK102" i="3"/>
  <c r="AB103" i="5" s="1"/>
  <c r="AK101" i="3"/>
  <c r="AK100" i="3"/>
  <c r="AK99" i="3"/>
  <c r="AB100" i="5" s="1"/>
  <c r="AK98" i="3"/>
  <c r="AK97" i="3"/>
  <c r="AB98" i="5" s="1"/>
  <c r="AK96" i="3"/>
  <c r="AK95" i="3"/>
  <c r="AB96" i="5" s="1"/>
  <c r="AK94" i="3"/>
  <c r="AB95" i="5" s="1"/>
  <c r="AK93" i="3"/>
  <c r="AK92" i="3"/>
  <c r="AB93" i="5" s="1"/>
  <c r="AK91" i="3"/>
  <c r="AB92" i="5" s="1"/>
  <c r="AK90" i="3"/>
  <c r="AB91" i="5" s="1"/>
  <c r="AK89" i="3"/>
  <c r="AK88" i="3"/>
  <c r="K4" i="5"/>
  <c r="AX4" i="5" s="1"/>
  <c r="K123" i="5"/>
  <c r="AX123" i="5" s="1"/>
  <c r="Z193" i="4"/>
  <c r="AM194" i="5" s="1"/>
  <c r="Z185" i="4"/>
  <c r="AM186" i="5" s="1"/>
  <c r="Z177" i="4"/>
  <c r="AM178" i="5" s="1"/>
  <c r="Z169" i="4"/>
  <c r="AM170" i="5" s="1"/>
  <c r="Z161" i="4"/>
  <c r="Z153" i="4"/>
  <c r="AM154" i="5" s="1"/>
  <c r="Z145" i="4"/>
  <c r="AM146" i="5" s="1"/>
  <c r="Z137" i="4"/>
  <c r="Z129" i="4"/>
  <c r="AM130" i="5" s="1"/>
  <c r="Z121" i="4"/>
  <c r="AM122" i="5" s="1"/>
  <c r="Z113" i="4"/>
  <c r="AM114" i="5" s="1"/>
  <c r="Z105" i="4"/>
  <c r="AM106" i="5" s="1"/>
  <c r="Z97" i="4"/>
  <c r="Z89" i="4"/>
  <c r="AM90" i="5" s="1"/>
  <c r="Z81" i="4"/>
  <c r="AM82" i="5" s="1"/>
  <c r="Z73" i="4"/>
  <c r="Z65" i="4"/>
  <c r="AM66" i="5" s="1"/>
  <c r="Z57" i="4"/>
  <c r="AM58" i="5" s="1"/>
  <c r="Z49" i="4"/>
  <c r="AM50" i="5" s="1"/>
  <c r="Z41" i="4"/>
  <c r="AM42" i="5" s="1"/>
  <c r="Z33" i="4"/>
  <c r="Z25" i="4"/>
  <c r="AM26" i="5" s="1"/>
  <c r="Z17" i="4"/>
  <c r="AM18" i="5" s="1"/>
  <c r="Z6" i="4"/>
  <c r="Z3" i="4"/>
  <c r="F41" i="84"/>
  <c r="Z186" i="4"/>
  <c r="AM187" i="5" s="1"/>
  <c r="Z178" i="4"/>
  <c r="AM179" i="5" s="1"/>
  <c r="Z170" i="4"/>
  <c r="Z162" i="4"/>
  <c r="Z154" i="4"/>
  <c r="AM155" i="5" s="1"/>
  <c r="Z146" i="4"/>
  <c r="AM147" i="5" s="1"/>
  <c r="Z138" i="4"/>
  <c r="AM139" i="5" s="1"/>
  <c r="Z130" i="4"/>
  <c r="Z122" i="4"/>
  <c r="AM123" i="5" s="1"/>
  <c r="Z114" i="4"/>
  <c r="AM115" i="5" s="1"/>
  <c r="Z106" i="4"/>
  <c r="AM107" i="5" s="1"/>
  <c r="Z98" i="4"/>
  <c r="Z90" i="4"/>
  <c r="AM91" i="5" s="1"/>
  <c r="Z82" i="4"/>
  <c r="AM83" i="5" s="1"/>
  <c r="Z74" i="4"/>
  <c r="AM75" i="5" s="1"/>
  <c r="Z66" i="4"/>
  <c r="Z58" i="4"/>
  <c r="Z50" i="4"/>
  <c r="AM51" i="5" s="1"/>
  <c r="Z42" i="4"/>
  <c r="AM43" i="5" s="1"/>
  <c r="Z34" i="4"/>
  <c r="Z26" i="4"/>
  <c r="Z18" i="4"/>
  <c r="AM19" i="5" s="1"/>
  <c r="Z7" i="4"/>
  <c r="AM8" i="5" s="1"/>
  <c r="Z189" i="4"/>
  <c r="Z181" i="4"/>
  <c r="Z173" i="4"/>
  <c r="AM174" i="5" s="1"/>
  <c r="Z165" i="4"/>
  <c r="Z157" i="4"/>
  <c r="AM158" i="5" s="1"/>
  <c r="Z149" i="4"/>
  <c r="AM150" i="5" s="1"/>
  <c r="Z141" i="4"/>
  <c r="AM142" i="5" s="1"/>
  <c r="Z133" i="4"/>
  <c r="Z125" i="4"/>
  <c r="AM126" i="5" s="1"/>
  <c r="Z117" i="4"/>
  <c r="AM118" i="5" s="1"/>
  <c r="Z109" i="4"/>
  <c r="AM110" i="5" s="1"/>
  <c r="Z101" i="4"/>
  <c r="Z93" i="4"/>
  <c r="AM94" i="5" s="1"/>
  <c r="Z85" i="4"/>
  <c r="Z77" i="4"/>
  <c r="AM78" i="5" s="1"/>
  <c r="Z69" i="4"/>
  <c r="Z61" i="4"/>
  <c r="AM62" i="5" s="1"/>
  <c r="Z53" i="4"/>
  <c r="Z45" i="4"/>
  <c r="AM46" i="5" s="1"/>
  <c r="Z37" i="4"/>
  <c r="AK87" i="3"/>
  <c r="AK86" i="3"/>
  <c r="AK85" i="3"/>
  <c r="AK84" i="3"/>
  <c r="AK83" i="3"/>
  <c r="AB84" i="5" s="1"/>
  <c r="AK82" i="3"/>
  <c r="AK81" i="3"/>
  <c r="AK80" i="3"/>
  <c r="AB81" i="5" s="1"/>
  <c r="AK79" i="3"/>
  <c r="AK78" i="3"/>
  <c r="AK77" i="3"/>
  <c r="AK76" i="3"/>
  <c r="AB77" i="5" s="1"/>
  <c r="AK75" i="3"/>
  <c r="AB76" i="5" s="1"/>
  <c r="AK74" i="3"/>
  <c r="AB75" i="5" s="1"/>
  <c r="AK73" i="3"/>
  <c r="AB74" i="5" s="1"/>
  <c r="AK72" i="3"/>
  <c r="AB73" i="5" s="1"/>
  <c r="AK71" i="3"/>
  <c r="AK70" i="3"/>
  <c r="AK69" i="3"/>
  <c r="AB70" i="5" s="1"/>
  <c r="AK68" i="3"/>
  <c r="AB69" i="5" s="1"/>
  <c r="AK67" i="3"/>
  <c r="AK66" i="3"/>
  <c r="AK65" i="3"/>
  <c r="AB66" i="5" s="1"/>
  <c r="AK64" i="3"/>
  <c r="AK63" i="3"/>
  <c r="AK62" i="3"/>
  <c r="AK61" i="3"/>
  <c r="AB62" i="5" s="1"/>
  <c r="AK60" i="3"/>
  <c r="AK59" i="3"/>
  <c r="AB60" i="5" s="1"/>
  <c r="AK58" i="3"/>
  <c r="AB59" i="5" s="1"/>
  <c r="AK57" i="3"/>
  <c r="AK56" i="3"/>
  <c r="AB57" i="5" s="1"/>
  <c r="AK55" i="3"/>
  <c r="AK54" i="3"/>
  <c r="AK53" i="3"/>
  <c r="AB54" i="5" s="1"/>
  <c r="AK52" i="3"/>
  <c r="AB53" i="5" s="1"/>
  <c r="AK51" i="3"/>
  <c r="AB52" i="5" s="1"/>
  <c r="AK50" i="3"/>
  <c r="AB51" i="5" s="1"/>
  <c r="AK49" i="3"/>
  <c r="AB50" i="5" s="1"/>
  <c r="AK48" i="3"/>
  <c r="AB49" i="5" s="1"/>
  <c r="AK47" i="3"/>
  <c r="AK46" i="3"/>
  <c r="AK45" i="3"/>
  <c r="AB46" i="5" s="1"/>
  <c r="AK44" i="3"/>
  <c r="AK43" i="3"/>
  <c r="AK42" i="3"/>
  <c r="AK41" i="3"/>
  <c r="AB42" i="5" s="1"/>
  <c r="AK40" i="3"/>
  <c r="AK39" i="3"/>
  <c r="AB40" i="5" s="1"/>
  <c r="AK38" i="3"/>
  <c r="AB39" i="5" s="1"/>
  <c r="AK37" i="3"/>
  <c r="AB38" i="5" s="1"/>
  <c r="AK36" i="3"/>
  <c r="AK35" i="3"/>
  <c r="AK34" i="3"/>
  <c r="AK33" i="3"/>
  <c r="AK32" i="3"/>
  <c r="AK31" i="3"/>
  <c r="AK30" i="3"/>
  <c r="AK29" i="3"/>
  <c r="AB30" i="5" s="1"/>
  <c r="AK28" i="3"/>
  <c r="AB29" i="5" s="1"/>
  <c r="AK27" i="3"/>
  <c r="AK26" i="3"/>
  <c r="AK25" i="3"/>
  <c r="AK24" i="3"/>
  <c r="AK23" i="3"/>
  <c r="AK22" i="3"/>
  <c r="AK21" i="3"/>
  <c r="AB22" i="5" s="1"/>
  <c r="AK20" i="3"/>
  <c r="AB21" i="5" s="1"/>
  <c r="AK19" i="3"/>
  <c r="AK18" i="3"/>
  <c r="AB19" i="5" s="1"/>
  <c r="AK17" i="3"/>
  <c r="AB18" i="5" s="1"/>
  <c r="AK16" i="3"/>
  <c r="AK15" i="3"/>
  <c r="AK14" i="3"/>
  <c r="AK13" i="3"/>
  <c r="AK12" i="3"/>
  <c r="AB13" i="5" s="1"/>
  <c r="AK11" i="3"/>
  <c r="AK10" i="3"/>
  <c r="AK9" i="3"/>
  <c r="AB10" i="5" s="1"/>
  <c r="AK8" i="3"/>
  <c r="AB9" i="5" s="1"/>
  <c r="AK7" i="3"/>
  <c r="AB8" i="5" s="1"/>
  <c r="AK6" i="3"/>
  <c r="AB7" i="5" s="1"/>
  <c r="AK5" i="3"/>
  <c r="AB6" i="5" s="1"/>
  <c r="AK4" i="3"/>
  <c r="J180" i="75"/>
  <c r="L180" i="75" s="1"/>
  <c r="DU160" i="75"/>
  <c r="L161" i="5" s="1"/>
  <c r="Z188" i="4"/>
  <c r="Z180" i="4"/>
  <c r="Z172" i="4"/>
  <c r="Z164" i="4"/>
  <c r="AM165" i="5" s="1"/>
  <c r="Z156" i="4"/>
  <c r="AM157" i="5" s="1"/>
  <c r="Z148" i="4"/>
  <c r="Z140" i="4"/>
  <c r="AM141" i="5" s="1"/>
  <c r="Z132" i="4"/>
  <c r="AM133" i="5" s="1"/>
  <c r="Z124" i="4"/>
  <c r="AM125" i="5" s="1"/>
  <c r="Z116" i="4"/>
  <c r="Z108" i="4"/>
  <c r="Z100" i="4"/>
  <c r="Z92" i="4"/>
  <c r="AM93" i="5" s="1"/>
  <c r="Z84" i="4"/>
  <c r="Z76" i="4"/>
  <c r="AM77" i="5" s="1"/>
  <c r="Z68" i="4"/>
  <c r="AM69" i="5" s="1"/>
  <c r="Z60" i="4"/>
  <c r="AM61" i="5" s="1"/>
  <c r="Z52" i="4"/>
  <c r="Z44" i="4"/>
  <c r="Z36" i="4"/>
  <c r="AM37" i="5" s="1"/>
  <c r="Z28" i="4"/>
  <c r="Z20" i="4"/>
  <c r="Z191" i="4"/>
  <c r="Z183" i="4"/>
  <c r="AM184" i="5" s="1"/>
  <c r="Z175" i="4"/>
  <c r="AM176" i="5" s="1"/>
  <c r="Z167" i="4"/>
  <c r="Z159" i="4"/>
  <c r="Z151" i="4"/>
  <c r="AM152" i="5" s="1"/>
  <c r="Z143" i="4"/>
  <c r="AM144" i="5" s="1"/>
  <c r="Z135" i="4"/>
  <c r="Z127" i="4"/>
  <c r="Z119" i="4"/>
  <c r="AM120" i="5" s="1"/>
  <c r="Z111" i="4"/>
  <c r="Z103" i="4"/>
  <c r="Z95" i="4"/>
  <c r="Z87" i="4"/>
  <c r="AM88" i="5" s="1"/>
  <c r="Z79" i="4"/>
  <c r="AM80" i="5" s="1"/>
  <c r="Z71" i="4"/>
  <c r="Z63" i="4"/>
  <c r="AM64" i="5" s="1"/>
  <c r="Z55" i="4"/>
  <c r="Z47" i="4"/>
  <c r="AM48" i="5" s="1"/>
  <c r="Z39" i="4"/>
  <c r="Z31" i="4"/>
  <c r="Z23" i="4"/>
  <c r="Z15" i="4"/>
  <c r="AM16" i="5" s="1"/>
  <c r="Z12" i="4"/>
  <c r="Z4" i="4"/>
  <c r="Z192" i="4"/>
  <c r="AM193" i="5" s="1"/>
  <c r="Z184" i="4"/>
  <c r="AM185" i="5" s="1"/>
  <c r="Z176" i="4"/>
  <c r="Z168" i="4"/>
  <c r="Z160" i="4"/>
  <c r="AM161" i="5" s="1"/>
  <c r="Z152" i="4"/>
  <c r="AM153" i="5" s="1"/>
  <c r="Z144" i="4"/>
  <c r="Z136" i="4"/>
  <c r="AM137" i="5" s="1"/>
  <c r="Z128" i="4"/>
  <c r="AM129" i="5" s="1"/>
  <c r="Z120" i="4"/>
  <c r="Z112" i="4"/>
  <c r="Z104" i="4"/>
  <c r="Z96" i="4"/>
  <c r="AM97" i="5" s="1"/>
  <c r="Z88" i="4"/>
  <c r="AM89" i="5" s="1"/>
  <c r="Z80" i="4"/>
  <c r="Z72" i="4"/>
  <c r="AM73" i="5" s="1"/>
  <c r="Z64" i="4"/>
  <c r="AM65" i="5" s="1"/>
  <c r="Z56" i="4"/>
  <c r="AM57" i="5" s="1"/>
  <c r="Z48" i="4"/>
  <c r="Z40" i="4"/>
  <c r="Z32" i="4"/>
  <c r="AM33" i="5" s="1"/>
  <c r="Z24" i="4"/>
  <c r="Z16" i="4"/>
  <c r="Z5" i="4"/>
  <c r="AM6" i="5" s="1"/>
  <c r="Z187" i="4"/>
  <c r="AM188" i="5" s="1"/>
  <c r="Z179" i="4"/>
  <c r="AM180" i="5" s="1"/>
  <c r="Z171" i="4"/>
  <c r="Z163" i="4"/>
  <c r="Z155" i="4"/>
  <c r="AM156" i="5" s="1"/>
  <c r="Z147" i="4"/>
  <c r="AM148" i="5" s="1"/>
  <c r="Z139" i="4"/>
  <c r="Z131" i="4"/>
  <c r="AM132" i="5" s="1"/>
  <c r="Z123" i="4"/>
  <c r="AM124" i="5" s="1"/>
  <c r="Z115" i="4"/>
  <c r="AM116" i="5" s="1"/>
  <c r="Z107" i="4"/>
  <c r="Z99" i="4"/>
  <c r="Z91" i="4"/>
  <c r="AM92" i="5" s="1"/>
  <c r="Z83" i="4"/>
  <c r="AM84" i="5" s="1"/>
  <c r="Z75" i="4"/>
  <c r="Z67" i="4"/>
  <c r="AM68" i="5" s="1"/>
  <c r="Z59" i="4"/>
  <c r="AM60" i="5" s="1"/>
  <c r="Z51" i="4"/>
  <c r="AM52" i="5" s="1"/>
  <c r="Z43" i="4"/>
  <c r="Z35" i="4"/>
  <c r="Z27" i="4"/>
  <c r="Z19" i="4"/>
  <c r="AM20" i="5" s="1"/>
  <c r="DT176" i="75"/>
  <c r="N3" i="3"/>
  <c r="V4" i="5" s="1"/>
  <c r="DT73" i="75"/>
  <c r="C72" i="84" s="1"/>
  <c r="DT58" i="75"/>
  <c r="C57" i="84" s="1"/>
  <c r="DT31" i="75"/>
  <c r="J20" i="75"/>
  <c r="L20" i="75" s="1"/>
  <c r="E17" i="75"/>
  <c r="DT11" i="75"/>
  <c r="C10" i="84" s="1"/>
  <c r="DQ121" i="75"/>
  <c r="J122" i="5" s="1"/>
  <c r="AJ50" i="75"/>
  <c r="DQ97" i="75"/>
  <c r="DU97" i="75" s="1"/>
  <c r="L98" i="5" s="1"/>
  <c r="AK20" i="75"/>
  <c r="AL20" i="75" s="1"/>
  <c r="AU140" i="75"/>
  <c r="G141" i="5" s="1"/>
  <c r="DQ137" i="75"/>
  <c r="J138" i="5" s="1"/>
  <c r="AJ41" i="75"/>
  <c r="AU60" i="75"/>
  <c r="G61" i="5" s="1"/>
  <c r="DQ17" i="75"/>
  <c r="J18" i="5" s="1"/>
  <c r="DQ169" i="75"/>
  <c r="J170" i="5" s="1"/>
  <c r="DQ41" i="75"/>
  <c r="J42" i="5" s="1"/>
  <c r="DQ81" i="75"/>
  <c r="J82" i="5" s="1"/>
  <c r="AH28" i="75"/>
  <c r="L21" i="75"/>
  <c r="AQ30" i="75"/>
  <c r="E31" i="5" s="1"/>
  <c r="AN8" i="75"/>
  <c r="AS8" i="75" s="1"/>
  <c r="AU8" i="75" s="1"/>
  <c r="G9" i="5" s="1"/>
  <c r="L66" i="75"/>
  <c r="AQ29" i="75"/>
  <c r="E30" i="5" s="1"/>
  <c r="AI47" i="75"/>
  <c r="DQ193" i="75"/>
  <c r="J194" i="5" s="1"/>
  <c r="AJ25" i="75"/>
  <c r="DQ105" i="75"/>
  <c r="DQ113" i="75"/>
  <c r="J114" i="5" s="1"/>
  <c r="DQ33" i="75"/>
  <c r="J34" i="5" s="1"/>
  <c r="DQ73" i="75"/>
  <c r="J74" i="5" s="1"/>
  <c r="DQ89" i="75"/>
  <c r="J90" i="5" s="1"/>
  <c r="DQ153" i="75"/>
  <c r="J154" i="5" s="1"/>
  <c r="DQ185" i="75"/>
  <c r="J186" i="5" s="1"/>
  <c r="DQ129" i="75"/>
  <c r="J130" i="5" s="1"/>
  <c r="DQ161" i="75"/>
  <c r="J162" i="5" s="1"/>
  <c r="DQ9" i="75"/>
  <c r="J10" i="5" s="1"/>
  <c r="DQ57" i="75"/>
  <c r="J58" i="5" s="1"/>
  <c r="AM72" i="75"/>
  <c r="J10" i="75"/>
  <c r="L10" i="75" s="1"/>
  <c r="V145" i="5"/>
  <c r="V129" i="5"/>
  <c r="V121" i="5"/>
  <c r="V113" i="5"/>
  <c r="AK193" i="75"/>
  <c r="J193" i="75"/>
  <c r="AJ192" i="75"/>
  <c r="AJ191" i="75"/>
  <c r="AN188" i="75"/>
  <c r="AS188" i="75" s="1"/>
  <c r="AU188" i="75" s="1"/>
  <c r="G189" i="5" s="1"/>
  <c r="AK187" i="75"/>
  <c r="J187" i="75"/>
  <c r="L187" i="75" s="1"/>
  <c r="AQ186" i="75"/>
  <c r="E187" i="5" s="1"/>
  <c r="DT184" i="75"/>
  <c r="DT183" i="75"/>
  <c r="AM182" i="75"/>
  <c r="AK181" i="75"/>
  <c r="J181" i="75"/>
  <c r="L181" i="75" s="1"/>
  <c r="AK179" i="75"/>
  <c r="J179" i="75"/>
  <c r="L179" i="75" s="1"/>
  <c r="AJ178" i="75"/>
  <c r="AN176" i="75"/>
  <c r="AS176" i="75" s="1"/>
  <c r="AU176" i="75" s="1"/>
  <c r="G177" i="5" s="1"/>
  <c r="AK175" i="75"/>
  <c r="J175" i="75"/>
  <c r="L175" i="75" s="1"/>
  <c r="AK174" i="75"/>
  <c r="J174" i="75"/>
  <c r="L174" i="75" s="1"/>
  <c r="AK173" i="75"/>
  <c r="J173" i="75"/>
  <c r="L173" i="75" s="1"/>
  <c r="AQ172" i="75"/>
  <c r="E173" i="5" s="1"/>
  <c r="AN170" i="75"/>
  <c r="AS170" i="75" s="1"/>
  <c r="AU170" i="75" s="1"/>
  <c r="G171" i="5" s="1"/>
  <c r="AK169" i="75"/>
  <c r="J169" i="75"/>
  <c r="L169" i="75" s="1"/>
  <c r="DT166" i="75"/>
  <c r="C165" i="84" s="1"/>
  <c r="AM160" i="75"/>
  <c r="AK159" i="75"/>
  <c r="J159" i="75"/>
  <c r="L159" i="75" s="1"/>
  <c r="AM155" i="75"/>
  <c r="AM154" i="75"/>
  <c r="DT151" i="75"/>
  <c r="AN142" i="75"/>
  <c r="AS142" i="75" s="1"/>
  <c r="AU142" i="75" s="1"/>
  <c r="G143" i="5" s="1"/>
  <c r="E128" i="75"/>
  <c r="E190" i="75"/>
  <c r="E158" i="75"/>
  <c r="E110" i="75"/>
  <c r="E108" i="75"/>
  <c r="E107" i="75"/>
  <c r="E70" i="75"/>
  <c r="G168" i="4"/>
  <c r="AI169" i="5" s="1"/>
  <c r="G152" i="4"/>
  <c r="H152" i="4" s="1"/>
  <c r="AJ153" i="5" s="1"/>
  <c r="G104" i="4"/>
  <c r="AI105" i="5" s="1"/>
  <c r="G40" i="4"/>
  <c r="AI41" i="5" s="1"/>
  <c r="G32" i="4"/>
  <c r="H32" i="4" s="1"/>
  <c r="AJ33" i="5" s="1"/>
  <c r="AB186" i="5"/>
  <c r="AB140" i="5"/>
  <c r="AB136" i="5"/>
  <c r="E60" i="75"/>
  <c r="AB36" i="5"/>
  <c r="AB12" i="5"/>
  <c r="AN192" i="75"/>
  <c r="AS192" i="75" s="1"/>
  <c r="AU192" i="75" s="1"/>
  <c r="AN191" i="75"/>
  <c r="AS191" i="75" s="1"/>
  <c r="AU191" i="75" s="1"/>
  <c r="G192" i="5" s="1"/>
  <c r="AM185" i="75"/>
  <c r="AJ183" i="75"/>
  <c r="AN178" i="75"/>
  <c r="AS178" i="75" s="1"/>
  <c r="AU178" i="75" s="1"/>
  <c r="G179" i="5" s="1"/>
  <c r="DT175" i="75"/>
  <c r="DT174" i="75"/>
  <c r="DT173" i="75"/>
  <c r="AM168" i="75"/>
  <c r="AJ167" i="75"/>
  <c r="DT159" i="75"/>
  <c r="C158" i="84" s="1"/>
  <c r="AJ157" i="75"/>
  <c r="DT155" i="75"/>
  <c r="DT154" i="75"/>
  <c r="E154" i="75"/>
  <c r="E150" i="75"/>
  <c r="AQ149" i="75"/>
  <c r="E150" i="5" s="1"/>
  <c r="AQ148" i="75"/>
  <c r="E149" i="5" s="1"/>
  <c r="AQ143" i="75"/>
  <c r="E144" i="5" s="1"/>
  <c r="AN141" i="75"/>
  <c r="AS141" i="75" s="1"/>
  <c r="AU141" i="75" s="1"/>
  <c r="AM140" i="75"/>
  <c r="AN139" i="75"/>
  <c r="AM138" i="75"/>
  <c r="AK137" i="75"/>
  <c r="J137" i="75"/>
  <c r="AN135" i="75"/>
  <c r="AS135" i="75" s="1"/>
  <c r="AU135" i="75" s="1"/>
  <c r="G136" i="5" s="1"/>
  <c r="AN134" i="75"/>
  <c r="AJ133" i="75"/>
  <c r="AL133" i="75" s="1"/>
  <c r="DT130" i="75"/>
  <c r="AM129" i="75"/>
  <c r="AJ128" i="75"/>
  <c r="AK127" i="75"/>
  <c r="J127" i="75"/>
  <c r="AK126" i="75"/>
  <c r="J126" i="75"/>
  <c r="AK125" i="75"/>
  <c r="J125" i="75"/>
  <c r="L125" i="75" s="1"/>
  <c r="AN122" i="75"/>
  <c r="AM121" i="75"/>
  <c r="AM120" i="75"/>
  <c r="X135" i="75"/>
  <c r="AI148" i="75"/>
  <c r="AH147" i="75"/>
  <c r="E63" i="75"/>
  <c r="AI105" i="75"/>
  <c r="E100" i="75"/>
  <c r="E47" i="75"/>
  <c r="AI108" i="75"/>
  <c r="AH89" i="75"/>
  <c r="AH43" i="75"/>
  <c r="AH166" i="75"/>
  <c r="AH165" i="75"/>
  <c r="AH163" i="75"/>
  <c r="E43" i="75"/>
  <c r="E39" i="75"/>
  <c r="AI190" i="75"/>
  <c r="AI158" i="75"/>
  <c r="AI49" i="75"/>
  <c r="AI13" i="75"/>
  <c r="E34" i="75"/>
  <c r="AI17" i="75"/>
  <c r="AI39" i="75"/>
  <c r="AI24" i="75"/>
  <c r="E18" i="75"/>
  <c r="E19" i="75"/>
  <c r="AH103" i="75"/>
  <c r="E166" i="75"/>
  <c r="E165" i="75"/>
  <c r="E164" i="75"/>
  <c r="E148" i="75"/>
  <c r="E147" i="75"/>
  <c r="AH31" i="75"/>
  <c r="AQ140" i="75"/>
  <c r="E141" i="5" s="1"/>
  <c r="DT133" i="75"/>
  <c r="DT127" i="75"/>
  <c r="C126" i="84" s="1"/>
  <c r="DT118" i="75"/>
  <c r="DT102" i="75"/>
  <c r="DT95" i="75"/>
  <c r="DT93" i="75"/>
  <c r="C92" i="84" s="1"/>
  <c r="E89" i="75"/>
  <c r="DT87" i="75"/>
  <c r="C86" i="84" s="1"/>
  <c r="E146" i="75"/>
  <c r="AM181" i="75"/>
  <c r="DT120" i="75"/>
  <c r="DT75" i="75"/>
  <c r="AN74" i="75"/>
  <c r="J73" i="75"/>
  <c r="L73" i="75" s="1"/>
  <c r="E72" i="75"/>
  <c r="AK68" i="75"/>
  <c r="J68" i="75"/>
  <c r="L68" i="75" s="1"/>
  <c r="AK67" i="75"/>
  <c r="J67" i="75"/>
  <c r="L67" i="75" s="1"/>
  <c r="E66" i="75"/>
  <c r="AQ65" i="75"/>
  <c r="E66" i="5" s="1"/>
  <c r="DT63" i="75"/>
  <c r="AN61" i="75"/>
  <c r="AS61" i="75" s="1"/>
  <c r="AU61" i="75" s="1"/>
  <c r="G62" i="5" s="1"/>
  <c r="AM60" i="75"/>
  <c r="AN59" i="75"/>
  <c r="AS59" i="75" s="1"/>
  <c r="AU59" i="75" s="1"/>
  <c r="AK58" i="75"/>
  <c r="J58" i="75"/>
  <c r="L58" i="75" s="1"/>
  <c r="AK57" i="75"/>
  <c r="J57" i="75"/>
  <c r="L57" i="75" s="1"/>
  <c r="AK56" i="75"/>
  <c r="J56" i="75"/>
  <c r="L56" i="75" s="1"/>
  <c r="AK55" i="75"/>
  <c r="J55" i="75"/>
  <c r="L55" i="75" s="1"/>
  <c r="DT53" i="75"/>
  <c r="C52" i="84" s="1"/>
  <c r="AN52" i="75"/>
  <c r="AS52" i="75" s="1"/>
  <c r="AU52" i="75" s="1"/>
  <c r="G53" i="5" s="1"/>
  <c r="AM48" i="75"/>
  <c r="AN47" i="75"/>
  <c r="AS47" i="75" s="1"/>
  <c r="AU47" i="75" s="1"/>
  <c r="G48" i="5" s="1"/>
  <c r="AN42" i="75"/>
  <c r="AS42" i="75" s="1"/>
  <c r="AU42" i="75" s="1"/>
  <c r="G43" i="5" s="1"/>
  <c r="DT39" i="75"/>
  <c r="C38" i="84" s="1"/>
  <c r="AN34" i="75"/>
  <c r="AS34" i="75" s="1"/>
  <c r="AU34" i="75" s="1"/>
  <c r="G35" i="5" s="1"/>
  <c r="AN193" i="75"/>
  <c r="AN169" i="75"/>
  <c r="AS169" i="75" s="1"/>
  <c r="AU169" i="75" s="1"/>
  <c r="G170" i="5" s="1"/>
  <c r="AQ146" i="75"/>
  <c r="E147" i="5" s="1"/>
  <c r="AI145" i="75"/>
  <c r="AI144" i="75"/>
  <c r="AH91" i="75"/>
  <c r="AE28" i="3"/>
  <c r="Z29" i="5" s="1"/>
  <c r="DT140" i="75"/>
  <c r="C139" i="84" s="1"/>
  <c r="DT138" i="75"/>
  <c r="C137" i="84" s="1"/>
  <c r="DT137" i="75"/>
  <c r="C136" i="84" s="1"/>
  <c r="AK136" i="75"/>
  <c r="AI135" i="75"/>
  <c r="E135" i="75"/>
  <c r="AN133" i="75"/>
  <c r="AS133" i="75" s="1"/>
  <c r="AU133" i="75" s="1"/>
  <c r="G134" i="5" s="1"/>
  <c r="AN128" i="75"/>
  <c r="AS128" i="75" s="1"/>
  <c r="AU128" i="75" s="1"/>
  <c r="G129" i="5" s="1"/>
  <c r="AH121" i="75"/>
  <c r="AH120" i="75"/>
  <c r="AN118" i="75"/>
  <c r="AS118" i="75" s="1"/>
  <c r="AU118" i="75" s="1"/>
  <c r="G119" i="5" s="1"/>
  <c r="AK117" i="75"/>
  <c r="AN113" i="75"/>
  <c r="AS113" i="75" s="1"/>
  <c r="AU113" i="75" s="1"/>
  <c r="G114" i="5" s="1"/>
  <c r="AN93" i="75"/>
  <c r="AS93" i="75" s="1"/>
  <c r="AU93" i="75" s="1"/>
  <c r="G94" i="5" s="1"/>
  <c r="AM86" i="75"/>
  <c r="AQ84" i="75"/>
  <c r="E85" i="5" s="1"/>
  <c r="AJ76" i="75"/>
  <c r="E76" i="75"/>
  <c r="R5" i="3"/>
  <c r="S5" i="3" s="1"/>
  <c r="Q47" i="3"/>
  <c r="T47" i="3" s="1"/>
  <c r="X48" i="5" s="1"/>
  <c r="R33" i="3"/>
  <c r="S33" i="3" s="1"/>
  <c r="T33" i="3" s="1"/>
  <c r="X34" i="5" s="1"/>
  <c r="AI184" i="75"/>
  <c r="AN182" i="75"/>
  <c r="AS182" i="75" s="1"/>
  <c r="AU182" i="75" s="1"/>
  <c r="G183" i="5" s="1"/>
  <c r="AC172" i="75"/>
  <c r="AE172" i="75" s="1"/>
  <c r="AI171" i="75"/>
  <c r="AC168" i="75"/>
  <c r="AE168" i="75" s="1"/>
  <c r="AI167" i="75"/>
  <c r="AI166" i="75"/>
  <c r="AI165" i="75"/>
  <c r="AI163" i="75"/>
  <c r="AM159" i="75"/>
  <c r="AN155" i="75"/>
  <c r="AS155" i="75" s="1"/>
  <c r="AU155" i="75" s="1"/>
  <c r="G156" i="5" s="1"/>
  <c r="AN154" i="75"/>
  <c r="AS154" i="75" s="1"/>
  <c r="AU154" i="75" s="1"/>
  <c r="G155" i="5" s="1"/>
  <c r="AH152" i="75"/>
  <c r="AI151" i="75"/>
  <c r="AI146" i="75"/>
  <c r="E48" i="75"/>
  <c r="J41" i="75"/>
  <c r="L41" i="75" s="1"/>
  <c r="J40" i="75"/>
  <c r="L40" i="75" s="1"/>
  <c r="E35" i="75"/>
  <c r="E28" i="75"/>
  <c r="DT26" i="75"/>
  <c r="C25" i="84" s="1"/>
  <c r="F25" i="84" s="1"/>
  <c r="DT22" i="75"/>
  <c r="AQ11" i="75"/>
  <c r="E12" i="5" s="1"/>
  <c r="R115" i="4"/>
  <c r="AL116" i="5" s="1"/>
  <c r="R99" i="4"/>
  <c r="AL100" i="5" s="1"/>
  <c r="R59" i="4"/>
  <c r="AL60" i="5" s="1"/>
  <c r="R51" i="4"/>
  <c r="AL52" i="5" s="1"/>
  <c r="R43" i="4"/>
  <c r="AL44" i="5" s="1"/>
  <c r="R27" i="4"/>
  <c r="AL28" i="5" s="1"/>
  <c r="M23" i="4"/>
  <c r="AK24" i="5" s="1"/>
  <c r="R19" i="4"/>
  <c r="AL20" i="5" s="1"/>
  <c r="AH184" i="75"/>
  <c r="AI164" i="75"/>
  <c r="AH162" i="75"/>
  <c r="AQ35" i="75"/>
  <c r="E36" i="5" s="1"/>
  <c r="AK29" i="75"/>
  <c r="R171" i="4"/>
  <c r="AL172" i="5" s="1"/>
  <c r="Q13" i="3"/>
  <c r="T13" i="3" s="1"/>
  <c r="X14" i="5" s="1"/>
  <c r="AM144" i="75"/>
  <c r="AI140" i="75"/>
  <c r="AQ75" i="75"/>
  <c r="E76" i="5" s="1"/>
  <c r="AK71" i="75"/>
  <c r="AJ70" i="75"/>
  <c r="DT68" i="75"/>
  <c r="DT67" i="75"/>
  <c r="AQ62" i="75"/>
  <c r="E63" i="5" s="1"/>
  <c r="AH48" i="75"/>
  <c r="AK44" i="75"/>
  <c r="J44" i="75"/>
  <c r="AJ40" i="75"/>
  <c r="AK36" i="75"/>
  <c r="AI34" i="75"/>
  <c r="E24" i="75"/>
  <c r="AM21" i="75"/>
  <c r="AI18" i="75"/>
  <c r="DT15" i="75"/>
  <c r="C14" i="84" s="1"/>
  <c r="E13" i="75"/>
  <c r="R179" i="4"/>
  <c r="AL180" i="5" s="1"/>
  <c r="R107" i="4"/>
  <c r="AL108" i="5" s="1"/>
  <c r="R9" i="3"/>
  <c r="S9" i="3" s="1"/>
  <c r="T9" i="3" s="1"/>
  <c r="X10" i="5" s="1"/>
  <c r="Q4" i="3"/>
  <c r="T4" i="3" s="1"/>
  <c r="X5" i="5" s="1"/>
  <c r="R131" i="4"/>
  <c r="AL132" i="5" s="1"/>
  <c r="DT192" i="75"/>
  <c r="AJ142" i="75"/>
  <c r="AN137" i="75"/>
  <c r="AJ132" i="75"/>
  <c r="AJ117" i="75"/>
  <c r="R6" i="3"/>
  <c r="S6" i="3" s="1"/>
  <c r="T6" i="3" s="1"/>
  <c r="X7" i="5" s="1"/>
  <c r="R11" i="3"/>
  <c r="S11" i="3" s="1"/>
  <c r="T11" i="3" s="1"/>
  <c r="X12" i="5" s="1"/>
  <c r="AQ7" i="75"/>
  <c r="E8" i="5" s="1"/>
  <c r="R15" i="3"/>
  <c r="S15" i="3" s="1"/>
  <c r="T15" i="3" s="1"/>
  <c r="X16" i="5" s="1"/>
  <c r="R96" i="4"/>
  <c r="AL97" i="5" s="1"/>
  <c r="G91" i="4"/>
  <c r="AI92" i="5" s="1"/>
  <c r="R48" i="4"/>
  <c r="AL49" i="5" s="1"/>
  <c r="R37" i="4"/>
  <c r="AL38" i="5" s="1"/>
  <c r="R10" i="4"/>
  <c r="AL11" i="5" s="1"/>
  <c r="G8" i="4"/>
  <c r="H8" i="4" s="1"/>
  <c r="AJ9" i="5" s="1"/>
  <c r="AB166" i="5"/>
  <c r="AB113" i="5"/>
  <c r="AB101" i="5"/>
  <c r="AM191" i="75"/>
  <c r="J190" i="75"/>
  <c r="L190" i="75" s="1"/>
  <c r="J186" i="75"/>
  <c r="L186" i="75" s="1"/>
  <c r="E184" i="75"/>
  <c r="DT182" i="75"/>
  <c r="AH182" i="75"/>
  <c r="J172" i="75"/>
  <c r="L172" i="75" s="1"/>
  <c r="E162" i="75"/>
  <c r="E152" i="75"/>
  <c r="AN119" i="75"/>
  <c r="AS119" i="75" s="1"/>
  <c r="AU119" i="75" s="1"/>
  <c r="AN115" i="75"/>
  <c r="AS115" i="75" s="1"/>
  <c r="AU115" i="75" s="1"/>
  <c r="G116" i="5" s="1"/>
  <c r="AK114" i="75"/>
  <c r="J114" i="75"/>
  <c r="L114" i="75" s="1"/>
  <c r="AJ113" i="75"/>
  <c r="DT111" i="75"/>
  <c r="DT110" i="75"/>
  <c r="DT105" i="75"/>
  <c r="AM104" i="75"/>
  <c r="J103" i="75"/>
  <c r="L103" i="75" s="1"/>
  <c r="AK102" i="75"/>
  <c r="J102" i="75"/>
  <c r="L102" i="75" s="1"/>
  <c r="AK101" i="75"/>
  <c r="J101" i="75"/>
  <c r="L101" i="75" s="1"/>
  <c r="AM100" i="75"/>
  <c r="AN99" i="75"/>
  <c r="AS99" i="75" s="1"/>
  <c r="AU99" i="75" s="1"/>
  <c r="G100" i="5" s="1"/>
  <c r="AM98" i="75"/>
  <c r="AK97" i="75"/>
  <c r="J97" i="75"/>
  <c r="L97" i="75" s="1"/>
  <c r="AM96" i="75"/>
  <c r="AK95" i="75"/>
  <c r="J95" i="75"/>
  <c r="L95" i="75" s="1"/>
  <c r="AK94" i="75"/>
  <c r="J94" i="75"/>
  <c r="L94" i="75" s="1"/>
  <c r="AJ93" i="75"/>
  <c r="AQ92" i="75"/>
  <c r="E93" i="5" s="1"/>
  <c r="AN89" i="75"/>
  <c r="AS89" i="75" s="1"/>
  <c r="AU89" i="75" s="1"/>
  <c r="G90" i="5" s="1"/>
  <c r="AK87" i="75"/>
  <c r="J87" i="75"/>
  <c r="L87" i="75" s="1"/>
  <c r="AQ86" i="75"/>
  <c r="E87" i="5" s="1"/>
  <c r="AN83" i="75"/>
  <c r="AS83" i="75" s="1"/>
  <c r="AU83" i="75" s="1"/>
  <c r="G84" i="5" s="1"/>
  <c r="AK82" i="75"/>
  <c r="J82" i="75"/>
  <c r="L82" i="75" s="1"/>
  <c r="AJ81" i="75"/>
  <c r="AM78" i="75"/>
  <c r="AH135" i="75"/>
  <c r="AC80" i="75"/>
  <c r="AE80" i="75" s="1"/>
  <c r="AC165" i="75"/>
  <c r="AE165" i="75" s="1"/>
  <c r="AC151" i="75"/>
  <c r="AE151" i="75" s="1"/>
  <c r="AH95" i="75"/>
  <c r="AQ5" i="75"/>
  <c r="E6" i="5" s="1"/>
  <c r="AQ49" i="75"/>
  <c r="E50" i="5" s="1"/>
  <c r="AH38" i="75"/>
  <c r="E122" i="75"/>
  <c r="X43" i="75"/>
  <c r="E12" i="75"/>
  <c r="AQ106" i="75"/>
  <c r="E107" i="5" s="1"/>
  <c r="DT72" i="75"/>
  <c r="AQ15" i="75"/>
  <c r="E16" i="5" s="1"/>
  <c r="X100" i="75"/>
  <c r="AQ39" i="75"/>
  <c r="E40" i="5" s="1"/>
  <c r="AH23" i="75"/>
  <c r="AI52" i="75"/>
  <c r="AH119" i="75"/>
  <c r="J192" i="75"/>
  <c r="L192" i="75" s="1"/>
  <c r="J191" i="75"/>
  <c r="L191" i="75" s="1"/>
  <c r="J178" i="75"/>
  <c r="L178" i="75" s="1"/>
  <c r="J168" i="75"/>
  <c r="L168" i="75" s="1"/>
  <c r="E163" i="75"/>
  <c r="DT152" i="75"/>
  <c r="X141" i="75"/>
  <c r="J133" i="75"/>
  <c r="L133" i="75" s="1"/>
  <c r="J128" i="75"/>
  <c r="L128" i="75" s="1"/>
  <c r="AN127" i="75"/>
  <c r="AS127" i="75" s="1"/>
  <c r="AU127" i="75" s="1"/>
  <c r="G128" i="5" s="1"/>
  <c r="J118" i="75"/>
  <c r="L118" i="75" s="1"/>
  <c r="J113" i="75"/>
  <c r="L113" i="75" s="1"/>
  <c r="DT108" i="75"/>
  <c r="C107" i="84" s="1"/>
  <c r="AH108" i="75"/>
  <c r="AN102" i="75"/>
  <c r="AS102" i="75" s="1"/>
  <c r="AU102" i="75" s="1"/>
  <c r="G103" i="5" s="1"/>
  <c r="J92" i="75"/>
  <c r="L92" i="75" s="1"/>
  <c r="E91" i="75"/>
  <c r="AM81" i="75"/>
  <c r="AQ76" i="75"/>
  <c r="E77" i="5" s="1"/>
  <c r="J72" i="75"/>
  <c r="L72" i="75" s="1"/>
  <c r="E71" i="75"/>
  <c r="DT61" i="75"/>
  <c r="C60" i="84" s="1"/>
  <c r="DT43" i="75"/>
  <c r="C42" i="84" s="1"/>
  <c r="F42" i="84" s="1"/>
  <c r="DT32" i="75"/>
  <c r="AM22" i="75"/>
  <c r="DT18" i="75"/>
  <c r="DT30" i="75"/>
  <c r="C29" i="84" s="1"/>
  <c r="AM27" i="75"/>
  <c r="E26" i="75"/>
  <c r="DT24" i="75"/>
  <c r="AQ21" i="75"/>
  <c r="E22" i="5" s="1"/>
  <c r="AI20" i="75"/>
  <c r="E20" i="75"/>
  <c r="AN18" i="75"/>
  <c r="AS18" i="75" s="1"/>
  <c r="AU18" i="75" s="1"/>
  <c r="G19" i="5" s="1"/>
  <c r="AN17" i="75"/>
  <c r="AS17" i="75" s="1"/>
  <c r="AU17" i="75" s="1"/>
  <c r="G18" i="5" s="1"/>
  <c r="AN16" i="75"/>
  <c r="AS16" i="75" s="1"/>
  <c r="AU16" i="75" s="1"/>
  <c r="G17" i="5" s="1"/>
  <c r="AN14" i="75"/>
  <c r="AS14" i="75" s="1"/>
  <c r="AU14" i="75" s="1"/>
  <c r="G15" i="5" s="1"/>
  <c r="DT13" i="75"/>
  <c r="AN12" i="75"/>
  <c r="AS12" i="75" s="1"/>
  <c r="AU12" i="75" s="1"/>
  <c r="G13" i="5" s="1"/>
  <c r="AM11" i="75"/>
  <c r="AJ8" i="75"/>
  <c r="AL8" i="75" s="1"/>
  <c r="E129" i="75"/>
  <c r="AI66" i="75"/>
  <c r="AJ51" i="75"/>
  <c r="AM45" i="75"/>
  <c r="AM38" i="75"/>
  <c r="AM35" i="75"/>
  <c r="AM32" i="75"/>
  <c r="AM28" i="75"/>
  <c r="AM23" i="75"/>
  <c r="AQ22" i="75"/>
  <c r="E23" i="5" s="1"/>
  <c r="AJ80" i="75"/>
  <c r="G130" i="4"/>
  <c r="R106" i="4"/>
  <c r="AL107" i="5" s="1"/>
  <c r="R34" i="4"/>
  <c r="AL35" i="5" s="1"/>
  <c r="R26" i="4"/>
  <c r="AL27" i="5" s="1"/>
  <c r="G18" i="4"/>
  <c r="AI19" i="5" s="1"/>
  <c r="R7" i="4"/>
  <c r="AL8" i="5" s="1"/>
  <c r="G7" i="4"/>
  <c r="AI8" i="5" s="1"/>
  <c r="R4" i="4"/>
  <c r="AL5" i="5" s="1"/>
  <c r="R167" i="4"/>
  <c r="AL168" i="5" s="1"/>
  <c r="R154" i="4"/>
  <c r="AL155" i="5" s="1"/>
  <c r="R138" i="4"/>
  <c r="AL139" i="5" s="1"/>
  <c r="AH34" i="75"/>
  <c r="E56" i="75"/>
  <c r="AJ124" i="75"/>
  <c r="AN160" i="75"/>
  <c r="AS160" i="75" s="1"/>
  <c r="AU160" i="75" s="1"/>
  <c r="G161" i="5" s="1"/>
  <c r="AK81" i="75"/>
  <c r="E29" i="75"/>
  <c r="AJ190" i="75"/>
  <c r="E41" i="75"/>
  <c r="AH63" i="75"/>
  <c r="R46" i="3"/>
  <c r="S46" i="3" s="1"/>
  <c r="T46" i="3" s="1"/>
  <c r="X47" i="5" s="1"/>
  <c r="AQ9" i="75"/>
  <c r="E10" i="5" s="1"/>
  <c r="AQ25" i="75"/>
  <c r="E26" i="5" s="1"/>
  <c r="AQ32" i="75"/>
  <c r="E33" i="5" s="1"/>
  <c r="AM94" i="75"/>
  <c r="X52" i="75"/>
  <c r="AI116" i="75"/>
  <c r="AI162" i="75"/>
  <c r="AN103" i="75"/>
  <c r="E167" i="75"/>
  <c r="AN120" i="75"/>
  <c r="AS120" i="75" s="1"/>
  <c r="AU120" i="75" s="1"/>
  <c r="G121" i="5" s="1"/>
  <c r="AH153" i="75"/>
  <c r="E181" i="75"/>
  <c r="AJ85" i="75"/>
  <c r="R14" i="3"/>
  <c r="S14" i="3" s="1"/>
  <c r="T14" i="3" s="1"/>
  <c r="X15" i="5" s="1"/>
  <c r="Q10" i="3"/>
  <c r="T10" i="3" s="1"/>
  <c r="X11" i="5" s="1"/>
  <c r="AM55" i="75"/>
  <c r="L51" i="75"/>
  <c r="AM101" i="75"/>
  <c r="AM68" i="75"/>
  <c r="AM169" i="75"/>
  <c r="M111" i="4"/>
  <c r="AK112" i="5" s="1"/>
  <c r="M103" i="4"/>
  <c r="AK104" i="5" s="1"/>
  <c r="M63" i="4"/>
  <c r="AK64" i="5" s="1"/>
  <c r="M47" i="4"/>
  <c r="AK48" i="5" s="1"/>
  <c r="AI132" i="75"/>
  <c r="AI117" i="75"/>
  <c r="AI91" i="75"/>
  <c r="AI71" i="75"/>
  <c r="AI50" i="75"/>
  <c r="AI41" i="75"/>
  <c r="AH39" i="75"/>
  <c r="AN32" i="75"/>
  <c r="AS32" i="75" s="1"/>
  <c r="AU32" i="75" s="1"/>
  <c r="G33" i="5" s="1"/>
  <c r="AN28" i="75"/>
  <c r="AS28" i="75" s="1"/>
  <c r="AU28" i="75" s="1"/>
  <c r="G29" i="5" s="1"/>
  <c r="AK26" i="75"/>
  <c r="AI25" i="75"/>
  <c r="M39" i="4"/>
  <c r="AK40" i="5" s="1"/>
  <c r="X106" i="75"/>
  <c r="AO106" i="75" s="1"/>
  <c r="AH94" i="75"/>
  <c r="E87" i="75"/>
  <c r="E193" i="75"/>
  <c r="H175" i="3"/>
  <c r="U176" i="5" s="1"/>
  <c r="AE174" i="3"/>
  <c r="Z175" i="5" s="1"/>
  <c r="H169" i="3"/>
  <c r="U170" i="5" s="1"/>
  <c r="AE168" i="3"/>
  <c r="Z169" i="5" s="1"/>
  <c r="H167" i="3"/>
  <c r="U168" i="5" s="1"/>
  <c r="AE166" i="3"/>
  <c r="Z167" i="5" s="1"/>
  <c r="AE162" i="3"/>
  <c r="Z163" i="5" s="1"/>
  <c r="H159" i="3"/>
  <c r="U160" i="5" s="1"/>
  <c r="AE158" i="3"/>
  <c r="Z159" i="5" s="1"/>
  <c r="AE154" i="3"/>
  <c r="Z155" i="5" s="1"/>
  <c r="H154" i="3"/>
  <c r="U155" i="5" s="1"/>
  <c r="H151" i="3"/>
  <c r="U152" i="5" s="1"/>
  <c r="AE150" i="3"/>
  <c r="Z151" i="5" s="1"/>
  <c r="AE146" i="3"/>
  <c r="Z147" i="5" s="1"/>
  <c r="H146" i="3"/>
  <c r="U147" i="5" s="1"/>
  <c r="H145" i="3"/>
  <c r="U146" i="5" s="1"/>
  <c r="AE144" i="3"/>
  <c r="Z145" i="5" s="1"/>
  <c r="H144" i="3"/>
  <c r="U145" i="5" s="1"/>
  <c r="AE142" i="3"/>
  <c r="Z143" i="5" s="1"/>
  <c r="AE140" i="3"/>
  <c r="Z141" i="5" s="1"/>
  <c r="H140" i="3"/>
  <c r="U141" i="5" s="1"/>
  <c r="AE139" i="3"/>
  <c r="Z140" i="5" s="1"/>
  <c r="H139" i="3"/>
  <c r="U140" i="5" s="1"/>
  <c r="AE138" i="3"/>
  <c r="Z139" i="5" s="1"/>
  <c r="AE136" i="3"/>
  <c r="Z137" i="5" s="1"/>
  <c r="AE131" i="3"/>
  <c r="Z132" i="5" s="1"/>
  <c r="H131" i="3"/>
  <c r="U132" i="5" s="1"/>
  <c r="AE130" i="3"/>
  <c r="Z131" i="5" s="1"/>
  <c r="H129" i="3"/>
  <c r="U130" i="5" s="1"/>
  <c r="AE124" i="3"/>
  <c r="Z125" i="5" s="1"/>
  <c r="H124" i="3"/>
  <c r="U125" i="5" s="1"/>
  <c r="AE123" i="3"/>
  <c r="Z124" i="5" s="1"/>
  <c r="AE122" i="3"/>
  <c r="Z123" i="5" s="1"/>
  <c r="H120" i="3"/>
  <c r="U121" i="5" s="1"/>
  <c r="H117" i="3"/>
  <c r="U118" i="5" s="1"/>
  <c r="AE116" i="3"/>
  <c r="Z117" i="5" s="1"/>
  <c r="AE115" i="3"/>
  <c r="Z116" i="5" s="1"/>
  <c r="AE114" i="3"/>
  <c r="Z115" i="5" s="1"/>
  <c r="H114" i="3"/>
  <c r="U115" i="5" s="1"/>
  <c r="H110" i="3"/>
  <c r="U111" i="5" s="1"/>
  <c r="AE108" i="3"/>
  <c r="Z109" i="5" s="1"/>
  <c r="AE107" i="3"/>
  <c r="Z108" i="5" s="1"/>
  <c r="AE103" i="3"/>
  <c r="Z104" i="5" s="1"/>
  <c r="H103" i="3"/>
  <c r="U104" i="5" s="1"/>
  <c r="AE102" i="3"/>
  <c r="Z103" i="5" s="1"/>
  <c r="H101" i="3"/>
  <c r="U102" i="5" s="1"/>
  <c r="AE100" i="3"/>
  <c r="Z101" i="5" s="1"/>
  <c r="AE97" i="3"/>
  <c r="Z98" i="5" s="1"/>
  <c r="AE96" i="3"/>
  <c r="Z97" i="5" s="1"/>
  <c r="H95" i="3"/>
  <c r="U96" i="5" s="1"/>
  <c r="H94" i="3"/>
  <c r="U95" i="5" s="1"/>
  <c r="AE93" i="3"/>
  <c r="Z94" i="5" s="1"/>
  <c r="H92" i="3"/>
  <c r="U93" i="5" s="1"/>
  <c r="AE90" i="3"/>
  <c r="Z91" i="5" s="1"/>
  <c r="AE89" i="3"/>
  <c r="Z90" i="5" s="1"/>
  <c r="H89" i="3"/>
  <c r="U90" i="5" s="1"/>
  <c r="AE88" i="3"/>
  <c r="Z89" i="5" s="1"/>
  <c r="Y60" i="5"/>
  <c r="Y49" i="5"/>
  <c r="Y31" i="5"/>
  <c r="DT185" i="75"/>
  <c r="AI175" i="75"/>
  <c r="E175" i="75"/>
  <c r="E174" i="75"/>
  <c r="AJ170" i="75"/>
  <c r="DT168" i="75"/>
  <c r="AN164" i="75"/>
  <c r="AS164" i="75" s="1"/>
  <c r="AU164" i="75" s="1"/>
  <c r="G165" i="5" s="1"/>
  <c r="J161" i="75"/>
  <c r="L161" i="75" s="1"/>
  <c r="DT158" i="75"/>
  <c r="C157" i="84" s="1"/>
  <c r="J156" i="75"/>
  <c r="L156" i="75" s="1"/>
  <c r="AK153" i="75"/>
  <c r="AK148" i="75"/>
  <c r="AM145" i="75"/>
  <c r="AN144" i="75"/>
  <c r="AS144" i="75" s="1"/>
  <c r="AU144" i="75" s="1"/>
  <c r="G145" i="5" s="1"/>
  <c r="AN136" i="75"/>
  <c r="AS136" i="75" s="1"/>
  <c r="AU136" i="75" s="1"/>
  <c r="G137" i="5" s="1"/>
  <c r="AN132" i="75"/>
  <c r="AS132" i="75" s="1"/>
  <c r="AU132" i="75" s="1"/>
  <c r="G133" i="5" s="1"/>
  <c r="AK130" i="75"/>
  <c r="E127" i="75"/>
  <c r="E126" i="75"/>
  <c r="AN124" i="75"/>
  <c r="AS124" i="75" s="1"/>
  <c r="AU124" i="75" s="1"/>
  <c r="G125" i="5" s="1"/>
  <c r="AN117" i="75"/>
  <c r="AS117" i="75" s="1"/>
  <c r="AU117" i="75" s="1"/>
  <c r="G118" i="5" s="1"/>
  <c r="AJ115" i="75"/>
  <c r="AQ104" i="75"/>
  <c r="E105" i="5" s="1"/>
  <c r="AQ100" i="75"/>
  <c r="E101" i="5" s="1"/>
  <c r="AN91" i="75"/>
  <c r="AS91" i="75" s="1"/>
  <c r="AU91" i="75" s="1"/>
  <c r="G92" i="5" s="1"/>
  <c r="AJ89" i="75"/>
  <c r="DT86" i="75"/>
  <c r="DU86" i="75" s="1"/>
  <c r="L87" i="5" s="1"/>
  <c r="DT80" i="75"/>
  <c r="C79" i="84" s="1"/>
  <c r="DT77" i="75"/>
  <c r="AN71" i="75"/>
  <c r="AS71" i="75" s="1"/>
  <c r="AU71" i="75" s="1"/>
  <c r="G72" i="5" s="1"/>
  <c r="AN64" i="75"/>
  <c r="AS64" i="75" s="1"/>
  <c r="AU64" i="75" s="1"/>
  <c r="G65" i="5" s="1"/>
  <c r="AC61" i="75"/>
  <c r="AE61" i="75" s="1"/>
  <c r="AQ60" i="75"/>
  <c r="E61" i="5" s="1"/>
  <c r="AI56" i="75"/>
  <c r="AN50" i="75"/>
  <c r="AS50" i="75" s="1"/>
  <c r="AU50" i="75" s="1"/>
  <c r="G51" i="5" s="1"/>
  <c r="AQ48" i="75"/>
  <c r="E49" i="5" s="1"/>
  <c r="AN44" i="75"/>
  <c r="AS44" i="75" s="1"/>
  <c r="AU44" i="75" s="1"/>
  <c r="G45" i="5" s="1"/>
  <c r="AC42" i="75"/>
  <c r="AE42" i="75" s="1"/>
  <c r="AN36" i="75"/>
  <c r="AS36" i="75" s="1"/>
  <c r="AU36" i="75" s="1"/>
  <c r="G37" i="5" s="1"/>
  <c r="AI31" i="75"/>
  <c r="J29" i="75"/>
  <c r="L29" i="75" s="1"/>
  <c r="AN20" i="75"/>
  <c r="AS20" i="75" s="1"/>
  <c r="AU20" i="75" s="1"/>
  <c r="G21" i="5" s="1"/>
  <c r="AI10" i="75"/>
  <c r="AC5" i="75"/>
  <c r="AN5" i="75"/>
  <c r="AS5" i="75" s="1"/>
  <c r="AU5" i="75" s="1"/>
  <c r="G6" i="5" s="1"/>
  <c r="AK4" i="75"/>
  <c r="H88" i="3"/>
  <c r="U89" i="5" s="1"/>
  <c r="AE87" i="3"/>
  <c r="Z88" i="5" s="1"/>
  <c r="AE86" i="3"/>
  <c r="Z87" i="5" s="1"/>
  <c r="AE85" i="3"/>
  <c r="Z86" i="5" s="1"/>
  <c r="H85" i="3"/>
  <c r="U86" i="5" s="1"/>
  <c r="AE82" i="3"/>
  <c r="Z83" i="5" s="1"/>
  <c r="H82" i="3"/>
  <c r="U83" i="5" s="1"/>
  <c r="AE81" i="3"/>
  <c r="Z82" i="5" s="1"/>
  <c r="AE80" i="3"/>
  <c r="Z81" i="5" s="1"/>
  <c r="H80" i="3"/>
  <c r="U81" i="5" s="1"/>
  <c r="H79" i="3"/>
  <c r="U80" i="5" s="1"/>
  <c r="AE78" i="3"/>
  <c r="Z79" i="5" s="1"/>
  <c r="AE77" i="3"/>
  <c r="Z78" i="5" s="1"/>
  <c r="H77" i="3"/>
  <c r="U78" i="5" s="1"/>
  <c r="AE74" i="3"/>
  <c r="Z75" i="5" s="1"/>
  <c r="H74" i="3"/>
  <c r="U75" i="5" s="1"/>
  <c r="AE73" i="3"/>
  <c r="Z74" i="5" s="1"/>
  <c r="AE72" i="3"/>
  <c r="Z73" i="5" s="1"/>
  <c r="H72" i="3"/>
  <c r="U73" i="5" s="1"/>
  <c r="AE71" i="3"/>
  <c r="Z72" i="5" s="1"/>
  <c r="H71" i="3"/>
  <c r="U72" i="5" s="1"/>
  <c r="AE70" i="3"/>
  <c r="Z71" i="5" s="1"/>
  <c r="AE69" i="3"/>
  <c r="Z70" i="5" s="1"/>
  <c r="H69" i="3"/>
  <c r="U70" i="5" s="1"/>
  <c r="AE66" i="3"/>
  <c r="Z67" i="5" s="1"/>
  <c r="AE65" i="3"/>
  <c r="Z66" i="5" s="1"/>
  <c r="AE64" i="3"/>
  <c r="Z65" i="5" s="1"/>
  <c r="H64" i="3"/>
  <c r="U65" i="5" s="1"/>
  <c r="AE63" i="3"/>
  <c r="Z64" i="5" s="1"/>
  <c r="H63" i="3"/>
  <c r="U64" i="5" s="1"/>
  <c r="AE62" i="3"/>
  <c r="Z63" i="5" s="1"/>
  <c r="AE61" i="3"/>
  <c r="Z62" i="5" s="1"/>
  <c r="AE60" i="3"/>
  <c r="Z61" i="5" s="1"/>
  <c r="H59" i="3"/>
  <c r="U60" i="5" s="1"/>
  <c r="AE58" i="3"/>
  <c r="Z59" i="5" s="1"/>
  <c r="AE57" i="3"/>
  <c r="Z58" i="5" s="1"/>
  <c r="H57" i="3"/>
  <c r="U58" i="5" s="1"/>
  <c r="AE56" i="3"/>
  <c r="Z57" i="5" s="1"/>
  <c r="H56" i="3"/>
  <c r="U57" i="5" s="1"/>
  <c r="H54" i="3"/>
  <c r="U55" i="5" s="1"/>
  <c r="AE53" i="3"/>
  <c r="Z54" i="5" s="1"/>
  <c r="H53" i="3"/>
  <c r="U54" i="5" s="1"/>
  <c r="AE52" i="3"/>
  <c r="Z53" i="5" s="1"/>
  <c r="H50" i="3"/>
  <c r="U51" i="5" s="1"/>
  <c r="AE49" i="3"/>
  <c r="Z50" i="5" s="1"/>
  <c r="AE48" i="3"/>
  <c r="Z49" i="5" s="1"/>
  <c r="AE46" i="3"/>
  <c r="Z47" i="5" s="1"/>
  <c r="H46" i="3"/>
  <c r="U47" i="5" s="1"/>
  <c r="AE44" i="3"/>
  <c r="Z45" i="5" s="1"/>
  <c r="AE41" i="3"/>
  <c r="Z42" i="5" s="1"/>
  <c r="AE40" i="3"/>
  <c r="Z41" i="5" s="1"/>
  <c r="H40" i="3"/>
  <c r="U41" i="5" s="1"/>
  <c r="H39" i="3"/>
  <c r="U40" i="5" s="1"/>
  <c r="AE37" i="3"/>
  <c r="Z38" i="5" s="1"/>
  <c r="H37" i="3"/>
  <c r="U38" i="5" s="1"/>
  <c r="AE36" i="3"/>
  <c r="Z37" i="5" s="1"/>
  <c r="H36" i="3"/>
  <c r="U37" i="5" s="1"/>
  <c r="H35" i="3"/>
  <c r="U36" i="5" s="1"/>
  <c r="AE33" i="3"/>
  <c r="Z34" i="5" s="1"/>
  <c r="H33" i="3"/>
  <c r="U34" i="5" s="1"/>
  <c r="AE32" i="3"/>
  <c r="Z33" i="5" s="1"/>
  <c r="H32" i="3"/>
  <c r="U33" i="5" s="1"/>
  <c r="H28" i="3"/>
  <c r="U29" i="5" s="1"/>
  <c r="H27" i="3"/>
  <c r="U28" i="5" s="1"/>
  <c r="H26" i="3"/>
  <c r="U27" i="5" s="1"/>
  <c r="AE25" i="3"/>
  <c r="Z26" i="5" s="1"/>
  <c r="AE24" i="3"/>
  <c r="Z25" i="5" s="1"/>
  <c r="H24" i="3"/>
  <c r="U25" i="5" s="1"/>
  <c r="AE22" i="3"/>
  <c r="Z23" i="5" s="1"/>
  <c r="AE20" i="3"/>
  <c r="Z21" i="5" s="1"/>
  <c r="H20" i="3"/>
  <c r="U21" i="5" s="1"/>
  <c r="H18" i="3"/>
  <c r="U19" i="5" s="1"/>
  <c r="AE17" i="3"/>
  <c r="Z18" i="5" s="1"/>
  <c r="H17" i="3"/>
  <c r="U18" i="5" s="1"/>
  <c r="AE16" i="3"/>
  <c r="Z17" i="5" s="1"/>
  <c r="AE13" i="3"/>
  <c r="Z14" i="5" s="1"/>
  <c r="H13" i="3"/>
  <c r="U14" i="5" s="1"/>
  <c r="AE12" i="3"/>
  <c r="Z13" i="5" s="1"/>
  <c r="H12" i="3"/>
  <c r="U13" i="5" s="1"/>
  <c r="AE9" i="3"/>
  <c r="Z10" i="5" s="1"/>
  <c r="H9" i="3"/>
  <c r="U10" i="5" s="1"/>
  <c r="AE6" i="3"/>
  <c r="Z7" i="5" s="1"/>
  <c r="H6" i="3"/>
  <c r="U7" i="5" s="1"/>
  <c r="AE5" i="3"/>
  <c r="Z6" i="5" s="1"/>
  <c r="H5" i="3"/>
  <c r="U6" i="5" s="1"/>
  <c r="M15" i="4"/>
  <c r="AK16" i="5" s="1"/>
  <c r="M12" i="4"/>
  <c r="AK13" i="5" s="1"/>
  <c r="M4" i="4"/>
  <c r="AK5" i="5" s="1"/>
  <c r="AH130" i="75"/>
  <c r="AH83" i="75"/>
  <c r="E119" i="75"/>
  <c r="X16" i="75"/>
  <c r="X192" i="75"/>
  <c r="E83" i="75"/>
  <c r="AC69" i="75"/>
  <c r="AE69" i="75" s="1"/>
  <c r="AI68" i="75"/>
  <c r="E61" i="75"/>
  <c r="X58" i="75"/>
  <c r="X26" i="75"/>
  <c r="AN25" i="75"/>
  <c r="AS25" i="75" s="1"/>
  <c r="AU25" i="75" s="1"/>
  <c r="G26" i="5" s="1"/>
  <c r="AI15" i="75"/>
  <c r="AQ12" i="75"/>
  <c r="E13" i="5" s="1"/>
  <c r="DT8" i="75"/>
  <c r="E6" i="75"/>
  <c r="AI33" i="75"/>
  <c r="AQ69" i="75"/>
  <c r="E70" i="5" s="1"/>
  <c r="E77" i="75"/>
  <c r="X138" i="75"/>
  <c r="AJ116" i="75"/>
  <c r="AH193" i="75"/>
  <c r="AH61" i="75"/>
  <c r="AH19" i="75"/>
  <c r="AJ39" i="75"/>
  <c r="AH98" i="75"/>
  <c r="L132" i="75"/>
  <c r="AI104" i="75"/>
  <c r="X23" i="75"/>
  <c r="AJ185" i="75"/>
  <c r="AC185" i="75"/>
  <c r="AE185" i="75" s="1"/>
  <c r="AH148" i="75"/>
  <c r="X148" i="75"/>
  <c r="Y59" i="5"/>
  <c r="Y57" i="5"/>
  <c r="AQ152" i="75"/>
  <c r="E153" i="5" s="1"/>
  <c r="AQ151" i="75"/>
  <c r="E152" i="5" s="1"/>
  <c r="AN185" i="75"/>
  <c r="AS185" i="75" s="1"/>
  <c r="AU185" i="75" s="1"/>
  <c r="G186" i="5" s="1"/>
  <c r="AK37" i="75"/>
  <c r="R98" i="4"/>
  <c r="AL99" i="5" s="1"/>
  <c r="AI5" i="75"/>
  <c r="AI123" i="75"/>
  <c r="AK90" i="75"/>
  <c r="AH179" i="75"/>
  <c r="AQ53" i="75"/>
  <c r="E54" i="5" s="1"/>
  <c r="AN174" i="75"/>
  <c r="AS174" i="75" s="1"/>
  <c r="AU174" i="75" s="1"/>
  <c r="G175" i="5" s="1"/>
  <c r="AN179" i="75"/>
  <c r="AS179" i="75" s="1"/>
  <c r="AU179" i="75" s="1"/>
  <c r="G180" i="5" s="1"/>
  <c r="AH58" i="75"/>
  <c r="AH115" i="75"/>
  <c r="AH173" i="75"/>
  <c r="AH126" i="75"/>
  <c r="AQ167" i="75"/>
  <c r="E168" i="5" s="1"/>
  <c r="AQ165" i="75"/>
  <c r="E166" i="5" s="1"/>
  <c r="J188" i="75"/>
  <c r="L188" i="75" s="1"/>
  <c r="J176" i="75"/>
  <c r="L176" i="75" s="1"/>
  <c r="J170" i="75"/>
  <c r="L170" i="75" s="1"/>
  <c r="DT142" i="75"/>
  <c r="C141" i="84" s="1"/>
  <c r="J141" i="75"/>
  <c r="L141" i="75" s="1"/>
  <c r="J139" i="75"/>
  <c r="L139" i="75" s="1"/>
  <c r="DT136" i="75"/>
  <c r="C135" i="84" s="1"/>
  <c r="J135" i="75"/>
  <c r="L135" i="75" s="1"/>
  <c r="J134" i="75"/>
  <c r="L134" i="75" s="1"/>
  <c r="DT124" i="75"/>
  <c r="C123" i="84" s="1"/>
  <c r="AM123" i="75"/>
  <c r="J122" i="75"/>
  <c r="L122" i="75" s="1"/>
  <c r="J119" i="75"/>
  <c r="L119" i="75" s="1"/>
  <c r="DT117" i="75"/>
  <c r="J115" i="75"/>
  <c r="L115" i="75" s="1"/>
  <c r="AM110" i="75"/>
  <c r="J108" i="75"/>
  <c r="L108" i="75" s="1"/>
  <c r="J107" i="75"/>
  <c r="L107" i="75" s="1"/>
  <c r="J89" i="75"/>
  <c r="L89" i="75" s="1"/>
  <c r="DT85" i="75"/>
  <c r="C84" i="84" s="1"/>
  <c r="DT71" i="75"/>
  <c r="C70" i="84" s="1"/>
  <c r="DT66" i="75"/>
  <c r="DT65" i="75"/>
  <c r="C64" i="84" s="1"/>
  <c r="DT64" i="75"/>
  <c r="C63" i="84" s="1"/>
  <c r="DT44" i="75"/>
  <c r="C43" i="84" s="1"/>
  <c r="F43" i="84" s="1"/>
  <c r="DT41" i="75"/>
  <c r="C40" i="84" s="1"/>
  <c r="AI19" i="75"/>
  <c r="AI32" i="75"/>
  <c r="AN159" i="75"/>
  <c r="AS159" i="75" s="1"/>
  <c r="AU159" i="75" s="1"/>
  <c r="G160" i="5" s="1"/>
  <c r="AN3" i="75"/>
  <c r="AS3" i="75" s="1"/>
  <c r="AU3" i="75" s="1"/>
  <c r="G4" i="5" s="1"/>
  <c r="AI188" i="75"/>
  <c r="AN92" i="75"/>
  <c r="AS92" i="75" s="1"/>
  <c r="AU92" i="75" s="1"/>
  <c r="G93" i="5" s="1"/>
  <c r="AI59" i="75"/>
  <c r="AI152" i="75"/>
  <c r="AI61" i="75"/>
  <c r="X107" i="75"/>
  <c r="X160" i="75"/>
  <c r="AI149" i="75"/>
  <c r="AQ166" i="75"/>
  <c r="E167" i="5" s="1"/>
  <c r="AQ34" i="75"/>
  <c r="E35" i="5" s="1"/>
  <c r="AJ46" i="75"/>
  <c r="AK41" i="75"/>
  <c r="AI120" i="75"/>
  <c r="AN181" i="75"/>
  <c r="AS181" i="75" s="1"/>
  <c r="AU181" i="75" s="1"/>
  <c r="G182" i="5" s="1"/>
  <c r="AN125" i="75"/>
  <c r="AS125" i="75" s="1"/>
  <c r="AU125" i="75" s="1"/>
  <c r="G126" i="5" s="1"/>
  <c r="X88" i="75"/>
  <c r="AI48" i="75"/>
  <c r="E177" i="75"/>
  <c r="AN114" i="75"/>
  <c r="AS114" i="75" s="1"/>
  <c r="AU114" i="75" s="1"/>
  <c r="G115" i="5" s="1"/>
  <c r="E123" i="75"/>
  <c r="AH11" i="75"/>
  <c r="E149" i="75"/>
  <c r="E68" i="75"/>
  <c r="AN72" i="75"/>
  <c r="AS72" i="75" s="1"/>
  <c r="AU72" i="75" s="1"/>
  <c r="G73" i="5" s="1"/>
  <c r="X188" i="75"/>
  <c r="AH104" i="75"/>
  <c r="AN112" i="75"/>
  <c r="AS112" i="75" s="1"/>
  <c r="AU112" i="75" s="1"/>
  <c r="G113" i="5" s="1"/>
  <c r="AK184" i="75"/>
  <c r="AN173" i="75"/>
  <c r="AS173" i="75" s="1"/>
  <c r="AU173" i="75" s="1"/>
  <c r="G174" i="5" s="1"/>
  <c r="AH150" i="75"/>
  <c r="AH137" i="75"/>
  <c r="AH118" i="75"/>
  <c r="G179" i="4"/>
  <c r="AI180" i="5" s="1"/>
  <c r="G171" i="4"/>
  <c r="AI172" i="5" s="1"/>
  <c r="R109" i="4"/>
  <c r="AL110" i="5" s="1"/>
  <c r="G107" i="4"/>
  <c r="AI108" i="5" s="1"/>
  <c r="R104" i="4"/>
  <c r="AL105" i="5" s="1"/>
  <c r="M100" i="4"/>
  <c r="AK101" i="5" s="1"/>
  <c r="R93" i="4"/>
  <c r="AL94" i="5" s="1"/>
  <c r="R88" i="4"/>
  <c r="AL89" i="5" s="1"/>
  <c r="G83" i="4"/>
  <c r="AI84" i="5" s="1"/>
  <c r="R80" i="4"/>
  <c r="AL81" i="5" s="1"/>
  <c r="R77" i="4"/>
  <c r="AL78" i="5" s="1"/>
  <c r="R64" i="4"/>
  <c r="AL65" i="5" s="1"/>
  <c r="R45" i="4"/>
  <c r="AL46" i="5" s="1"/>
  <c r="M44" i="4"/>
  <c r="AK45" i="5" s="1"/>
  <c r="G43" i="4"/>
  <c r="AI44" i="5" s="1"/>
  <c r="R40" i="4"/>
  <c r="AL41" i="5" s="1"/>
  <c r="G35" i="4"/>
  <c r="AI36" i="5" s="1"/>
  <c r="R32" i="4"/>
  <c r="AL33" i="5" s="1"/>
  <c r="R24" i="4"/>
  <c r="AL25" i="5" s="1"/>
  <c r="M20" i="4"/>
  <c r="AK21" i="5" s="1"/>
  <c r="G19" i="4"/>
  <c r="AI20" i="5" s="1"/>
  <c r="R16" i="4"/>
  <c r="AL17" i="5" s="1"/>
  <c r="R13" i="4"/>
  <c r="AL14" i="5" s="1"/>
  <c r="AB174" i="5"/>
  <c r="AI3" i="75"/>
  <c r="AN187" i="75"/>
  <c r="AS187" i="75" s="1"/>
  <c r="AU187" i="75" s="1"/>
  <c r="G188" i="5" s="1"/>
  <c r="AH65" i="75"/>
  <c r="AN143" i="75"/>
  <c r="AS143" i="75" s="1"/>
  <c r="AU143" i="75" s="1"/>
  <c r="G144" i="5" s="1"/>
  <c r="AN175" i="75"/>
  <c r="AN126" i="75"/>
  <c r="AS126" i="75" s="1"/>
  <c r="AU126" i="75" s="1"/>
  <c r="G127" i="5" s="1"/>
  <c r="AJ19" i="75"/>
  <c r="AC122" i="75"/>
  <c r="AE122" i="75" s="1"/>
  <c r="AI177" i="75"/>
  <c r="E115" i="75"/>
  <c r="AQ145" i="75"/>
  <c r="E146" i="5" s="1"/>
  <c r="AQ163" i="75"/>
  <c r="E164" i="5" s="1"/>
  <c r="AH79" i="75"/>
  <c r="AQ139" i="75"/>
  <c r="E140" i="5" s="1"/>
  <c r="AH105" i="75"/>
  <c r="AC90" i="75"/>
  <c r="AE90" i="75" s="1"/>
  <c r="AN86" i="75"/>
  <c r="AS86" i="75" s="1"/>
  <c r="AU86" i="75" s="1"/>
  <c r="G87" i="5" s="1"/>
  <c r="AH18" i="75"/>
  <c r="AI35" i="75"/>
  <c r="AH88" i="75"/>
  <c r="AH97" i="75"/>
  <c r="X51" i="75"/>
  <c r="AJ62" i="75"/>
  <c r="AN85" i="75"/>
  <c r="AS85" i="75" s="1"/>
  <c r="AU85" i="75" s="1"/>
  <c r="G86" i="5" s="1"/>
  <c r="AN65" i="75"/>
  <c r="AS65" i="75" s="1"/>
  <c r="AU65" i="75" s="1"/>
  <c r="G66" i="5" s="1"/>
  <c r="E130" i="75"/>
  <c r="AH42" i="75"/>
  <c r="E136" i="75"/>
  <c r="AQ107" i="75"/>
  <c r="E108" i="5" s="1"/>
  <c r="AQ18" i="75"/>
  <c r="E19" i="5" s="1"/>
  <c r="E11" i="75"/>
  <c r="AI51" i="75"/>
  <c r="AH68" i="75"/>
  <c r="E79" i="75"/>
  <c r="AI11" i="75"/>
  <c r="X94" i="75"/>
  <c r="AN77" i="75"/>
  <c r="AS77" i="75" s="1"/>
  <c r="AU77" i="75" s="1"/>
  <c r="G78" i="5" s="1"/>
  <c r="AJ148" i="75"/>
  <c r="AH127" i="75"/>
  <c r="R118" i="4"/>
  <c r="AL119" i="5" s="1"/>
  <c r="R116" i="4"/>
  <c r="AL117" i="5" s="1"/>
  <c r="R84" i="4"/>
  <c r="AL85" i="5" s="1"/>
  <c r="R54" i="4"/>
  <c r="AL55" i="5" s="1"/>
  <c r="M43" i="4"/>
  <c r="AK44" i="5" s="1"/>
  <c r="E191" i="75"/>
  <c r="E186" i="75"/>
  <c r="AK182" i="75"/>
  <c r="J182" i="75"/>
  <c r="L182" i="75" s="1"/>
  <c r="AQ178" i="75"/>
  <c r="E179" i="5" s="1"/>
  <c r="AJ173" i="75"/>
  <c r="E173" i="75"/>
  <c r="AJ169" i="75"/>
  <c r="AJ159" i="75"/>
  <c r="E159" i="75"/>
  <c r="AM152" i="75"/>
  <c r="AI143" i="75"/>
  <c r="AM141" i="75"/>
  <c r="AK138" i="75"/>
  <c r="X136" i="75"/>
  <c r="AM135" i="75"/>
  <c r="AM134" i="75"/>
  <c r="AK129" i="75"/>
  <c r="J129" i="75"/>
  <c r="L129" i="75" s="1"/>
  <c r="AQ128" i="75"/>
  <c r="E129" i="5" s="1"/>
  <c r="AJ127" i="75"/>
  <c r="J121" i="75"/>
  <c r="L121" i="75" s="1"/>
  <c r="J120" i="75"/>
  <c r="L120" i="75" s="1"/>
  <c r="AH117" i="75"/>
  <c r="AQ113" i="75"/>
  <c r="E114" i="5" s="1"/>
  <c r="AJ101" i="75"/>
  <c r="X85" i="75"/>
  <c r="AQ81" i="75"/>
  <c r="E82" i="5" s="1"/>
  <c r="AK46" i="75"/>
  <c r="AM42" i="75"/>
  <c r="AJ31" i="75"/>
  <c r="AJ10" i="75"/>
  <c r="AM9" i="75"/>
  <c r="AM6" i="75"/>
  <c r="AJ4" i="75"/>
  <c r="DQ82" i="75"/>
  <c r="J83" i="5" s="1"/>
  <c r="X156" i="75"/>
  <c r="DQ144" i="75"/>
  <c r="J145" i="5" s="1"/>
  <c r="DQ168" i="75"/>
  <c r="J169" i="5" s="1"/>
  <c r="E74" i="75"/>
  <c r="E125" i="75"/>
  <c r="AH160" i="75"/>
  <c r="AH57" i="75"/>
  <c r="F97" i="84"/>
  <c r="AQ17" i="75"/>
  <c r="E18" i="5" s="1"/>
  <c r="AQ115" i="75"/>
  <c r="E116" i="5" s="1"/>
  <c r="AQ122" i="75"/>
  <c r="E123" i="5" s="1"/>
  <c r="E102" i="75"/>
  <c r="E101" i="75"/>
  <c r="E98" i="75"/>
  <c r="E97" i="75"/>
  <c r="E95" i="75"/>
  <c r="AH56" i="75"/>
  <c r="AN172" i="75"/>
  <c r="AS172" i="75" s="1"/>
  <c r="AU172" i="75" s="1"/>
  <c r="G173" i="5" s="1"/>
  <c r="AK59" i="75"/>
  <c r="AH140" i="75"/>
  <c r="AN80" i="75"/>
  <c r="AS80" i="75" s="1"/>
  <c r="AU80" i="75" s="1"/>
  <c r="G81" i="5" s="1"/>
  <c r="AH139" i="75"/>
  <c r="E172" i="75"/>
  <c r="DQ136" i="75"/>
  <c r="J137" i="5" s="1"/>
  <c r="AI121" i="75"/>
  <c r="AI182" i="75"/>
  <c r="AH102" i="75"/>
  <c r="AN66" i="75"/>
  <c r="AS66" i="75" s="1"/>
  <c r="AU66" i="75" s="1"/>
  <c r="G67" i="5" s="1"/>
  <c r="E32" i="75"/>
  <c r="AQ47" i="75"/>
  <c r="E48" i="5" s="1"/>
  <c r="AQ14" i="75"/>
  <c r="E15" i="5" s="1"/>
  <c r="M108" i="4"/>
  <c r="AK109" i="5" s="1"/>
  <c r="R101" i="4"/>
  <c r="AL102" i="5" s="1"/>
  <c r="R90" i="4"/>
  <c r="AL91" i="5" s="1"/>
  <c r="Y183" i="5"/>
  <c r="Y177" i="5"/>
  <c r="Y167" i="5"/>
  <c r="Y157" i="5"/>
  <c r="Y147" i="5"/>
  <c r="Y140" i="5"/>
  <c r="Y125" i="5"/>
  <c r="Y117" i="5"/>
  <c r="Y115" i="5"/>
  <c r="Y113" i="5"/>
  <c r="Y103" i="5"/>
  <c r="Y93" i="5"/>
  <c r="Y91" i="5"/>
  <c r="Y90" i="5"/>
  <c r="Y89" i="5"/>
  <c r="Y87" i="5"/>
  <c r="Y83" i="5"/>
  <c r="DQ128" i="75"/>
  <c r="J129" i="5" s="1"/>
  <c r="X191" i="75"/>
  <c r="AI156" i="75"/>
  <c r="AH122" i="75"/>
  <c r="AN168" i="75"/>
  <c r="AS168" i="75" s="1"/>
  <c r="AU168" i="75" s="1"/>
  <c r="G169" i="5" s="1"/>
  <c r="AQ157" i="75"/>
  <c r="E158" i="5" s="1"/>
  <c r="AI6" i="75"/>
  <c r="E5" i="75"/>
  <c r="AI44" i="75"/>
  <c r="E104" i="75"/>
  <c r="E42" i="75"/>
  <c r="AI99" i="75"/>
  <c r="AC24" i="75"/>
  <c r="AE24" i="75" s="1"/>
  <c r="E99" i="75"/>
  <c r="AB134" i="5"/>
  <c r="L36" i="75"/>
  <c r="DQ96" i="75"/>
  <c r="DU96" i="75" s="1"/>
  <c r="L97" i="5" s="1"/>
  <c r="DQ120" i="75"/>
  <c r="J121" i="5" s="1"/>
  <c r="X73" i="75"/>
  <c r="AN15" i="75"/>
  <c r="AS15" i="75" s="1"/>
  <c r="AU15" i="75" s="1"/>
  <c r="G16" i="5" s="1"/>
  <c r="AN190" i="75"/>
  <c r="AS190" i="75" s="1"/>
  <c r="AU190" i="75" s="1"/>
  <c r="G191" i="5" s="1"/>
  <c r="AI89" i="75"/>
  <c r="AQ130" i="75"/>
  <c r="E131" i="5" s="1"/>
  <c r="AN186" i="75"/>
  <c r="AS186" i="75" s="1"/>
  <c r="AU186" i="75" s="1"/>
  <c r="G187" i="5" s="1"/>
  <c r="AH4" i="75"/>
  <c r="AI83" i="75"/>
  <c r="AN158" i="75"/>
  <c r="AS158" i="75" s="1"/>
  <c r="AU158" i="75" s="1"/>
  <c r="AI12" i="75"/>
  <c r="E59" i="75"/>
  <c r="AJ140" i="75"/>
  <c r="AL140" i="75" s="1"/>
  <c r="AH16" i="75"/>
  <c r="AH174" i="75"/>
  <c r="AQ24" i="75"/>
  <c r="E25" i="5" s="1"/>
  <c r="G177" i="4"/>
  <c r="AI178" i="5" s="1"/>
  <c r="G169" i="4"/>
  <c r="AI170" i="5" s="1"/>
  <c r="G153" i="4"/>
  <c r="AI154" i="5" s="1"/>
  <c r="G129" i="4"/>
  <c r="AI130" i="5" s="1"/>
  <c r="G121" i="4"/>
  <c r="AI122" i="5" s="1"/>
  <c r="G105" i="4"/>
  <c r="H105" i="4" s="1"/>
  <c r="AJ106" i="5" s="1"/>
  <c r="G73" i="4"/>
  <c r="AI74" i="5" s="1"/>
  <c r="G65" i="4"/>
  <c r="AI66" i="5" s="1"/>
  <c r="G57" i="4"/>
  <c r="H57" i="4" s="1"/>
  <c r="AJ58" i="5" s="1"/>
  <c r="G41" i="4"/>
  <c r="H41" i="4" s="1"/>
  <c r="AJ42" i="5" s="1"/>
  <c r="G33" i="4"/>
  <c r="AI34" i="5" s="1"/>
  <c r="G17" i="4"/>
  <c r="AI18" i="5" s="1"/>
  <c r="G173" i="4"/>
  <c r="AI174" i="5" s="1"/>
  <c r="G157" i="4"/>
  <c r="H157" i="4" s="1"/>
  <c r="AJ158" i="5" s="1"/>
  <c r="G149" i="4"/>
  <c r="H149" i="4" s="1"/>
  <c r="AJ150" i="5" s="1"/>
  <c r="G141" i="4"/>
  <c r="AI142" i="5" s="1"/>
  <c r="G117" i="4"/>
  <c r="AI118" i="5" s="1"/>
  <c r="G93" i="4"/>
  <c r="AI94" i="5" s="1"/>
  <c r="G61" i="4"/>
  <c r="AI62" i="5" s="1"/>
  <c r="G37" i="4"/>
  <c r="AI38" i="5" s="1"/>
  <c r="AE4" i="3"/>
  <c r="Z5" i="5" s="1"/>
  <c r="E156" i="75"/>
  <c r="AK170" i="75"/>
  <c r="AK45" i="75"/>
  <c r="X14" i="75"/>
  <c r="AO14" i="75" s="1"/>
  <c r="E192" i="75"/>
  <c r="M61" i="4"/>
  <c r="AK62" i="5" s="1"/>
  <c r="DT162" i="75"/>
  <c r="C161" i="84" s="1"/>
  <c r="AH146" i="75"/>
  <c r="AI136" i="75"/>
  <c r="AH131" i="75"/>
  <c r="AQ112" i="75"/>
  <c r="E113" i="5" s="1"/>
  <c r="F123" i="84"/>
  <c r="E92" i="75"/>
  <c r="X90" i="75"/>
  <c r="AO90" i="75" s="1"/>
  <c r="E86" i="75"/>
  <c r="AH76" i="75"/>
  <c r="AH53" i="75"/>
  <c r="AK51" i="75"/>
  <c r="AN45" i="75"/>
  <c r="AS45" i="75" s="1"/>
  <c r="AU45" i="75" s="1"/>
  <c r="G46" i="5" s="1"/>
  <c r="J45" i="75"/>
  <c r="L45" i="75" s="1"/>
  <c r="AI36" i="75"/>
  <c r="AN35" i="75"/>
  <c r="AS35" i="75" s="1"/>
  <c r="AU35" i="75" s="1"/>
  <c r="G36" i="5" s="1"/>
  <c r="J32" i="75"/>
  <c r="L32" i="75" s="1"/>
  <c r="AN23" i="75"/>
  <c r="AS23" i="75" s="1"/>
  <c r="AU23" i="75" s="1"/>
  <c r="G24" i="5" s="1"/>
  <c r="J16" i="75"/>
  <c r="L16" i="75" s="1"/>
  <c r="AK10" i="75"/>
  <c r="AN6" i="75"/>
  <c r="AS6" i="75" s="1"/>
  <c r="AU6" i="75" s="1"/>
  <c r="G7" i="5" s="1"/>
  <c r="E4" i="75"/>
  <c r="AJ26" i="75"/>
  <c r="X17" i="75"/>
  <c r="AH73" i="75"/>
  <c r="AQ121" i="75"/>
  <c r="E122" i="5" s="1"/>
  <c r="AQ91" i="75"/>
  <c r="E92" i="5" s="1"/>
  <c r="AI27" i="75"/>
  <c r="F103" i="84"/>
  <c r="G138" i="4"/>
  <c r="AI139" i="5" s="1"/>
  <c r="G122" i="4"/>
  <c r="AI123" i="5" s="1"/>
  <c r="DT143" i="75"/>
  <c r="C142" i="84" s="1"/>
  <c r="E57" i="75"/>
  <c r="AK43" i="75"/>
  <c r="E16" i="75"/>
  <c r="AC7" i="75"/>
  <c r="AE7" i="75" s="1"/>
  <c r="AN41" i="75"/>
  <c r="AS41" i="75" s="1"/>
  <c r="AU41" i="75" s="1"/>
  <c r="G42" i="5" s="1"/>
  <c r="AH96" i="75"/>
  <c r="AI103" i="75"/>
  <c r="AC44" i="75"/>
  <c r="AE44" i="75" s="1"/>
  <c r="X38" i="75"/>
  <c r="E67" i="75"/>
  <c r="X113" i="75"/>
  <c r="AC72" i="75"/>
  <c r="AE72" i="75" s="1"/>
  <c r="AC86" i="75"/>
  <c r="AE86" i="75" s="1"/>
  <c r="AH46" i="75"/>
  <c r="AQ70" i="75"/>
  <c r="E71" i="5" s="1"/>
  <c r="AQ38" i="75"/>
  <c r="E39" i="5" s="1"/>
  <c r="E133" i="75"/>
  <c r="X3" i="75"/>
  <c r="E46" i="75"/>
  <c r="X89" i="75"/>
  <c r="AH22" i="75"/>
  <c r="AQ189" i="75"/>
  <c r="E190" i="5" s="1"/>
  <c r="X68" i="75"/>
  <c r="F137" i="84"/>
  <c r="J13" i="75"/>
  <c r="L13" i="75" s="1"/>
  <c r="AH9" i="75"/>
  <c r="AH84" i="75"/>
  <c r="X102" i="75"/>
  <c r="AI9" i="75"/>
  <c r="X97" i="75"/>
  <c r="AH15" i="75"/>
  <c r="E8" i="75"/>
  <c r="AH12" i="75"/>
  <c r="AI38" i="75"/>
  <c r="AN33" i="75"/>
  <c r="AS33" i="75" s="1"/>
  <c r="AU33" i="75" s="1"/>
  <c r="G34" i="5" s="1"/>
  <c r="X33" i="75"/>
  <c r="AI134" i="75"/>
  <c r="R184" i="4"/>
  <c r="AL185" i="5" s="1"/>
  <c r="G174" i="4"/>
  <c r="AI175" i="5" s="1"/>
  <c r="AJ118" i="75"/>
  <c r="AC118" i="75"/>
  <c r="AE118" i="75" s="1"/>
  <c r="AH70" i="75"/>
  <c r="X70" i="75"/>
  <c r="AO70" i="75" s="1"/>
  <c r="AC22" i="75"/>
  <c r="AE22" i="75" s="1"/>
  <c r="AJ22" i="75"/>
  <c r="AH164" i="75"/>
  <c r="X164" i="75"/>
  <c r="AJ125" i="75"/>
  <c r="AC125" i="75"/>
  <c r="AE125" i="75" s="1"/>
  <c r="AK28" i="75"/>
  <c r="AH175" i="75"/>
  <c r="X175" i="75"/>
  <c r="R134" i="4"/>
  <c r="AL135" i="5" s="1"/>
  <c r="G124" i="4"/>
  <c r="AI125" i="5" s="1"/>
  <c r="M122" i="4"/>
  <c r="AK123" i="5" s="1"/>
  <c r="M98" i="4"/>
  <c r="AK99" i="5" s="1"/>
  <c r="M58" i="4"/>
  <c r="AK59" i="5" s="1"/>
  <c r="M42" i="4"/>
  <c r="AK43" i="5" s="1"/>
  <c r="AJ181" i="75"/>
  <c r="AL181" i="75" s="1"/>
  <c r="AC181" i="75"/>
  <c r="AE181" i="75" s="1"/>
  <c r="AH136" i="75"/>
  <c r="AK134" i="75"/>
  <c r="AK13" i="75"/>
  <c r="AC13" i="75"/>
  <c r="AE13" i="75" s="1"/>
  <c r="AC192" i="75"/>
  <c r="AE192" i="75" s="1"/>
  <c r="AI4" i="75"/>
  <c r="AJ138" i="75"/>
  <c r="AJ154" i="75"/>
  <c r="E113" i="75"/>
  <c r="E33" i="75"/>
  <c r="AH33" i="75"/>
  <c r="E151" i="75"/>
  <c r="AH151" i="75"/>
  <c r="E65" i="75"/>
  <c r="E22" i="75"/>
  <c r="AM14" i="75"/>
  <c r="AM150" i="75"/>
  <c r="AQ192" i="75"/>
  <c r="E193" i="5" s="1"/>
  <c r="M66" i="4"/>
  <c r="AK67" i="5" s="1"/>
  <c r="R62" i="4"/>
  <c r="AL63" i="5" s="1"/>
  <c r="R25" i="4"/>
  <c r="AL26" i="5" s="1"/>
  <c r="DT189" i="75"/>
  <c r="C188" i="84" s="1"/>
  <c r="AI186" i="75"/>
  <c r="AM170" i="75"/>
  <c r="AK160" i="75"/>
  <c r="DT157" i="75"/>
  <c r="C156" i="84" s="1"/>
  <c r="F156" i="84" s="1"/>
  <c r="X132" i="75"/>
  <c r="AO132" i="75" s="1"/>
  <c r="AK120" i="75"/>
  <c r="AM119" i="75"/>
  <c r="AM108" i="75"/>
  <c r="J104" i="75"/>
  <c r="L104" i="75" s="1"/>
  <c r="AK100" i="75"/>
  <c r="AJ94" i="75"/>
  <c r="AH132" i="75"/>
  <c r="AH47" i="75"/>
  <c r="AI173" i="75"/>
  <c r="AK141" i="75"/>
  <c r="AK176" i="75"/>
  <c r="AH66" i="75"/>
  <c r="R150" i="4"/>
  <c r="AL151" i="5" s="1"/>
  <c r="R121" i="4"/>
  <c r="AL122" i="5" s="1"/>
  <c r="G116" i="4"/>
  <c r="H116" i="4" s="1"/>
  <c r="AJ117" i="5" s="1"/>
  <c r="R110" i="4"/>
  <c r="AL111" i="5" s="1"/>
  <c r="R78" i="4"/>
  <c r="AL79" i="5" s="1"/>
  <c r="M50" i="4"/>
  <c r="AK51" i="5" s="1"/>
  <c r="AM176" i="75"/>
  <c r="DT165" i="75"/>
  <c r="AK155" i="75"/>
  <c r="J154" i="75"/>
  <c r="L154" i="75" s="1"/>
  <c r="DT147" i="75"/>
  <c r="C146" i="84" s="1"/>
  <c r="DT146" i="75"/>
  <c r="C145" i="84" s="1"/>
  <c r="DT144" i="75"/>
  <c r="C143" i="84" s="1"/>
  <c r="J138" i="75"/>
  <c r="L138" i="75" s="1"/>
  <c r="DT132" i="75"/>
  <c r="AM122" i="75"/>
  <c r="AN105" i="75"/>
  <c r="AS105" i="75" s="1"/>
  <c r="AU105" i="75" s="1"/>
  <c r="G106" i="5" s="1"/>
  <c r="AJ103" i="75"/>
  <c r="AJ102" i="75"/>
  <c r="AM99" i="75"/>
  <c r="AJ95" i="75"/>
  <c r="AI92" i="75"/>
  <c r="AK88" i="75"/>
  <c r="AJ87" i="75"/>
  <c r="AI65" i="75"/>
  <c r="DT37" i="75"/>
  <c r="C36" i="84" s="1"/>
  <c r="J11" i="75"/>
  <c r="L11" i="75" s="1"/>
  <c r="AN151" i="75"/>
  <c r="AS151" i="75" s="1"/>
  <c r="AU151" i="75" s="1"/>
  <c r="G152" i="5" s="1"/>
  <c r="AN116" i="75"/>
  <c r="AS116" i="75" s="1"/>
  <c r="AU116" i="75" s="1"/>
  <c r="G117" i="5" s="1"/>
  <c r="AJ65" i="75"/>
  <c r="AC65" i="75"/>
  <c r="AE65" i="75" s="1"/>
  <c r="AM115" i="75"/>
  <c r="R182" i="4"/>
  <c r="AL183" i="5" s="1"/>
  <c r="M106" i="4"/>
  <c r="AK107" i="5" s="1"/>
  <c r="R17" i="4"/>
  <c r="AL18" i="5" s="1"/>
  <c r="M13" i="4"/>
  <c r="AK14" i="5" s="1"/>
  <c r="AM188" i="75"/>
  <c r="AJ179" i="75"/>
  <c r="AJ175" i="75"/>
  <c r="AL175" i="75" s="1"/>
  <c r="J155" i="75"/>
  <c r="L155" i="75" s="1"/>
  <c r="AC133" i="75"/>
  <c r="AE133" i="75" s="1"/>
  <c r="AH192" i="75"/>
  <c r="X83" i="75"/>
  <c r="AJ82" i="75"/>
  <c r="AH156" i="75"/>
  <c r="AI118" i="75"/>
  <c r="AH101" i="75"/>
  <c r="X101" i="75"/>
  <c r="AH72" i="75"/>
  <c r="AM106" i="75"/>
  <c r="X189" i="75"/>
  <c r="AH189" i="75"/>
  <c r="R126" i="4"/>
  <c r="AL127" i="5" s="1"/>
  <c r="M114" i="4"/>
  <c r="AK115" i="5" s="1"/>
  <c r="R70" i="4"/>
  <c r="AL71" i="5" s="1"/>
  <c r="G44" i="4"/>
  <c r="AI45" i="5" s="1"/>
  <c r="R38" i="4"/>
  <c r="AL39" i="5" s="1"/>
  <c r="M18" i="4"/>
  <c r="AK19" i="5" s="1"/>
  <c r="AJ193" i="75"/>
  <c r="AJ187" i="75"/>
  <c r="AC187" i="75"/>
  <c r="AE187" i="75" s="1"/>
  <c r="J160" i="75"/>
  <c r="L160" i="75" s="1"/>
  <c r="AK154" i="75"/>
  <c r="E144" i="75"/>
  <c r="AM139" i="75"/>
  <c r="AJ137" i="75"/>
  <c r="AK121" i="75"/>
  <c r="AM109" i="75"/>
  <c r="J109" i="75"/>
  <c r="L109" i="75" s="1"/>
  <c r="AM107" i="75"/>
  <c r="AK104" i="75"/>
  <c r="J100" i="75"/>
  <c r="L100" i="75" s="1"/>
  <c r="J98" i="75"/>
  <c r="L98" i="75" s="1"/>
  <c r="AK96" i="75"/>
  <c r="J96" i="75"/>
  <c r="L96" i="75" s="1"/>
  <c r="AQ93" i="75"/>
  <c r="E94" i="5" s="1"/>
  <c r="J88" i="75"/>
  <c r="L88" i="75" s="1"/>
  <c r="AI86" i="75"/>
  <c r="AN75" i="75"/>
  <c r="AS75" i="75" s="1"/>
  <c r="AU75" i="75" s="1"/>
  <c r="G76" i="5" s="1"/>
  <c r="X61" i="75"/>
  <c r="AI192" i="75"/>
  <c r="AJ120" i="75"/>
  <c r="AH183" i="75"/>
  <c r="AH35" i="75"/>
  <c r="X35" i="75"/>
  <c r="AK78" i="75"/>
  <c r="AJ68" i="75"/>
  <c r="AJ67" i="75"/>
  <c r="AL67" i="75" s="1"/>
  <c r="X64" i="75"/>
  <c r="AN62" i="75"/>
  <c r="AS62" i="75" s="1"/>
  <c r="AU62" i="75" s="1"/>
  <c r="G63" i="5" s="1"/>
  <c r="AK60" i="75"/>
  <c r="AM59" i="75"/>
  <c r="AJ57" i="75"/>
  <c r="AN49" i="75"/>
  <c r="AS49" i="75" s="1"/>
  <c r="AU49" i="75" s="1"/>
  <c r="G50" i="5" s="1"/>
  <c r="AK48" i="75"/>
  <c r="J48" i="75"/>
  <c r="L48" i="75" s="1"/>
  <c r="AM47" i="75"/>
  <c r="AN43" i="75"/>
  <c r="AS43" i="75" s="1"/>
  <c r="AU43" i="75" s="1"/>
  <c r="G44" i="5" s="1"/>
  <c r="J35" i="75"/>
  <c r="L35" i="75" s="1"/>
  <c r="AM34" i="75"/>
  <c r="AN30" i="75"/>
  <c r="AS30" i="75" s="1"/>
  <c r="AU30" i="75" s="1"/>
  <c r="G31" i="5" s="1"/>
  <c r="J28" i="75"/>
  <c r="L28" i="75" s="1"/>
  <c r="AK27" i="75"/>
  <c r="J27" i="75"/>
  <c r="L27" i="75" s="1"/>
  <c r="AN24" i="75"/>
  <c r="AS24" i="75" s="1"/>
  <c r="AU24" i="75" s="1"/>
  <c r="G25" i="5" s="1"/>
  <c r="J23" i="75"/>
  <c r="L23" i="75" s="1"/>
  <c r="DT20" i="75"/>
  <c r="AM18" i="75"/>
  <c r="AM17" i="75"/>
  <c r="AM16" i="75"/>
  <c r="AM12" i="75"/>
  <c r="AK11" i="75"/>
  <c r="J9" i="75"/>
  <c r="L9" i="75" s="1"/>
  <c r="AQ8" i="75"/>
  <c r="E9" i="5" s="1"/>
  <c r="J6" i="75"/>
  <c r="L6" i="75" s="1"/>
  <c r="AM5" i="75"/>
  <c r="DQ34" i="75"/>
  <c r="J35" i="5" s="1"/>
  <c r="AN84" i="75"/>
  <c r="AS84" i="75" s="1"/>
  <c r="AU84" i="75" s="1"/>
  <c r="G85" i="5" s="1"/>
  <c r="AM83" i="75"/>
  <c r="E81" i="75"/>
  <c r="J78" i="75"/>
  <c r="L78" i="75" s="1"/>
  <c r="AM74" i="75"/>
  <c r="AJ73" i="75"/>
  <c r="DT70" i="75"/>
  <c r="C69" i="84" s="1"/>
  <c r="AN69" i="75"/>
  <c r="AS69" i="75" s="1"/>
  <c r="AU69" i="75" s="1"/>
  <c r="G70" i="5" s="1"/>
  <c r="AN63" i="75"/>
  <c r="AS63" i="75" s="1"/>
  <c r="AU63" i="75" s="1"/>
  <c r="G64" i="5" s="1"/>
  <c r="AM61" i="75"/>
  <c r="J60" i="75"/>
  <c r="L60" i="75" s="1"/>
  <c r="AJ58" i="75"/>
  <c r="AJ56" i="75"/>
  <c r="AM52" i="75"/>
  <c r="AN145" i="75"/>
  <c r="AS145" i="75" s="1"/>
  <c r="AU145" i="75" s="1"/>
  <c r="G146" i="5" s="1"/>
  <c r="AI78" i="75"/>
  <c r="X27" i="75"/>
  <c r="AQ136" i="75"/>
  <c r="E137" i="5" s="1"/>
  <c r="AQ42" i="75"/>
  <c r="E43" i="5" s="1"/>
  <c r="AN147" i="75"/>
  <c r="AS147" i="75" s="1"/>
  <c r="AU147" i="75" s="1"/>
  <c r="G148" i="5" s="1"/>
  <c r="X24" i="75"/>
  <c r="E143" i="75"/>
  <c r="E7" i="75"/>
  <c r="AH129" i="75"/>
  <c r="E85" i="75"/>
  <c r="AH26" i="75"/>
  <c r="AQ26" i="75"/>
  <c r="E27" i="5" s="1"/>
  <c r="AK109" i="75"/>
  <c r="AI185" i="75"/>
  <c r="AH191" i="75"/>
  <c r="AI189" i="75"/>
  <c r="AI180" i="75"/>
  <c r="AI191" i="75"/>
  <c r="AI64" i="75"/>
  <c r="AQ36" i="75"/>
  <c r="E37" i="5" s="1"/>
  <c r="AQ44" i="75"/>
  <c r="E45" i="5" s="1"/>
  <c r="AI112" i="75"/>
  <c r="AI113" i="75"/>
  <c r="AC71" i="75"/>
  <c r="AE71" i="75" s="1"/>
  <c r="AM111" i="75"/>
  <c r="AQ67" i="75"/>
  <c r="E68" i="5" s="1"/>
  <c r="AK188" i="75"/>
  <c r="AN184" i="75"/>
  <c r="AS184" i="75" s="1"/>
  <c r="AU184" i="75" s="1"/>
  <c r="G185" i="5" s="1"/>
  <c r="AQ177" i="75"/>
  <c r="E178" i="5" s="1"/>
  <c r="AI82" i="75"/>
  <c r="AK122" i="75"/>
  <c r="AK50" i="75"/>
  <c r="X115" i="75"/>
  <c r="X79" i="75"/>
  <c r="AJ155" i="75"/>
  <c r="AJ182" i="75"/>
  <c r="F88" i="84"/>
  <c r="AC128" i="75"/>
  <c r="AE128" i="75" s="1"/>
  <c r="AK139" i="75"/>
  <c r="AQ142" i="75"/>
  <c r="E143" i="5" s="1"/>
  <c r="AN146" i="75"/>
  <c r="AS146" i="75" s="1"/>
  <c r="AU146" i="75" s="1"/>
  <c r="G147" i="5" s="1"/>
  <c r="AK115" i="75"/>
  <c r="AM153" i="75"/>
  <c r="X147" i="75"/>
  <c r="AI172" i="75"/>
  <c r="AN131" i="75"/>
  <c r="AS131" i="75" s="1"/>
  <c r="AU131" i="75" s="1"/>
  <c r="G132" i="5" s="1"/>
  <c r="AH62" i="75"/>
  <c r="AK135" i="75"/>
  <c r="AM10" i="75"/>
  <c r="AM31" i="75"/>
  <c r="AM156" i="75"/>
  <c r="AM161" i="75"/>
  <c r="R193" i="4"/>
  <c r="AL194" i="5" s="1"/>
  <c r="R151" i="4"/>
  <c r="AL152" i="5" s="1"/>
  <c r="R145" i="4"/>
  <c r="AL146" i="5" s="1"/>
  <c r="R143" i="4"/>
  <c r="AL144" i="5" s="1"/>
  <c r="M142" i="4"/>
  <c r="AK143" i="5" s="1"/>
  <c r="R135" i="4"/>
  <c r="AL136" i="5" s="1"/>
  <c r="R132" i="4"/>
  <c r="AL133" i="5" s="1"/>
  <c r="R129" i="4"/>
  <c r="AL130" i="5" s="1"/>
  <c r="R124" i="4"/>
  <c r="AL125" i="5" s="1"/>
  <c r="R119" i="4"/>
  <c r="AL120" i="5" s="1"/>
  <c r="R113" i="4"/>
  <c r="AL114" i="5" s="1"/>
  <c r="R111" i="4"/>
  <c r="AL112" i="5" s="1"/>
  <c r="R105" i="4"/>
  <c r="AL106" i="5" s="1"/>
  <c r="R92" i="4"/>
  <c r="AL93" i="5" s="1"/>
  <c r="R89" i="4"/>
  <c r="AL90" i="5" s="1"/>
  <c r="R87" i="4"/>
  <c r="AL88" i="5" s="1"/>
  <c r="M83" i="4"/>
  <c r="AK84" i="5" s="1"/>
  <c r="R81" i="4"/>
  <c r="AL82" i="5" s="1"/>
  <c r="R79" i="4"/>
  <c r="AL80" i="5" s="1"/>
  <c r="R76" i="4"/>
  <c r="AL77" i="5" s="1"/>
  <c r="R73" i="4"/>
  <c r="AL74" i="5" s="1"/>
  <c r="R71" i="4"/>
  <c r="AL72" i="5" s="1"/>
  <c r="R68" i="4"/>
  <c r="AL69" i="5" s="1"/>
  <c r="M67" i="4"/>
  <c r="AK68" i="5" s="1"/>
  <c r="R65" i="4"/>
  <c r="AL66" i="5" s="1"/>
  <c r="R60" i="4"/>
  <c r="AL61" i="5" s="1"/>
  <c r="M59" i="4"/>
  <c r="AK60" i="5" s="1"/>
  <c r="R55" i="4"/>
  <c r="AL56" i="5" s="1"/>
  <c r="M51" i="4"/>
  <c r="AK52" i="5" s="1"/>
  <c r="R49" i="4"/>
  <c r="AL50" i="5" s="1"/>
  <c r="R47" i="4"/>
  <c r="AL48" i="5" s="1"/>
  <c r="R44" i="4"/>
  <c r="AL45" i="5" s="1"/>
  <c r="R41" i="4"/>
  <c r="AL42" i="5" s="1"/>
  <c r="H134" i="3"/>
  <c r="U135" i="5" s="1"/>
  <c r="AE110" i="3"/>
  <c r="Z111" i="5" s="1"/>
  <c r="AE95" i="3"/>
  <c r="Z96" i="5" s="1"/>
  <c r="AQ193" i="75"/>
  <c r="E194" i="5" s="1"/>
  <c r="AQ187" i="75"/>
  <c r="E188" i="5" s="1"/>
  <c r="AQ181" i="75"/>
  <c r="E182" i="5" s="1"/>
  <c r="E180" i="75"/>
  <c r="AQ179" i="75"/>
  <c r="E180" i="5" s="1"/>
  <c r="AQ174" i="75"/>
  <c r="E175" i="5" s="1"/>
  <c r="AQ169" i="75"/>
  <c r="E170" i="5" s="1"/>
  <c r="AQ127" i="75"/>
  <c r="E128" i="5" s="1"/>
  <c r="AQ126" i="75"/>
  <c r="E127" i="5" s="1"/>
  <c r="AQ114" i="75"/>
  <c r="E115" i="5" s="1"/>
  <c r="AK42" i="75"/>
  <c r="AK35" i="75"/>
  <c r="AK32" i="75"/>
  <c r="AM24" i="75"/>
  <c r="AK23" i="75"/>
  <c r="AK9" i="75"/>
  <c r="X171" i="75"/>
  <c r="AO171" i="75" s="1"/>
  <c r="H14" i="4"/>
  <c r="AJ15" i="5" s="1"/>
  <c r="AM26" i="75"/>
  <c r="F105" i="84"/>
  <c r="AM149" i="75"/>
  <c r="AQ176" i="75"/>
  <c r="E177" i="5" s="1"/>
  <c r="AI159" i="75"/>
  <c r="J157" i="75"/>
  <c r="L157" i="75" s="1"/>
  <c r="AC156" i="75"/>
  <c r="AE156" i="75" s="1"/>
  <c r="J140" i="75"/>
  <c r="L140" i="75" s="1"/>
  <c r="E121" i="75"/>
  <c r="E120" i="75"/>
  <c r="E109" i="75"/>
  <c r="AJ45" i="75"/>
  <c r="AJ16" i="75"/>
  <c r="AQ162" i="75"/>
  <c r="E163" i="5" s="1"/>
  <c r="AJ129" i="75"/>
  <c r="AJ160" i="75"/>
  <c r="AK107" i="75"/>
  <c r="E118" i="75"/>
  <c r="J42" i="75"/>
  <c r="L42" i="75" s="1"/>
  <c r="G160" i="4"/>
  <c r="AI161" i="5" s="1"/>
  <c r="G96" i="4"/>
  <c r="AI97" i="5" s="1"/>
  <c r="G80" i="4"/>
  <c r="AI81" i="5" s="1"/>
  <c r="G64" i="4"/>
  <c r="AI65" i="5" s="1"/>
  <c r="G5" i="4"/>
  <c r="AI6" i="5" s="1"/>
  <c r="AB158" i="5"/>
  <c r="AB122" i="5"/>
  <c r="AB97" i="5"/>
  <c r="J85" i="75"/>
  <c r="L85" i="75" s="1"/>
  <c r="J80" i="75"/>
  <c r="L80" i="75" s="1"/>
  <c r="J65" i="75"/>
  <c r="L65" i="75" s="1"/>
  <c r="J22" i="75"/>
  <c r="L22" i="75" s="1"/>
  <c r="AM148" i="75"/>
  <c r="G114" i="4"/>
  <c r="AI115" i="5" s="1"/>
  <c r="G98" i="4"/>
  <c r="AI99" i="5" s="1"/>
  <c r="G90" i="4"/>
  <c r="AI91" i="5" s="1"/>
  <c r="G82" i="4"/>
  <c r="AI83" i="5" s="1"/>
  <c r="G74" i="4"/>
  <c r="AI75" i="5" s="1"/>
  <c r="G66" i="4"/>
  <c r="H66" i="4" s="1"/>
  <c r="AJ67" i="5" s="1"/>
  <c r="G50" i="4"/>
  <c r="H50" i="4" s="1"/>
  <c r="AJ51" i="5" s="1"/>
  <c r="G78" i="4"/>
  <c r="AI79" i="5" s="1"/>
  <c r="G62" i="4"/>
  <c r="AI63" i="5" s="1"/>
  <c r="G132" i="4"/>
  <c r="AI133" i="5" s="1"/>
  <c r="G108" i="4"/>
  <c r="AI109" i="5" s="1"/>
  <c r="G84" i="4"/>
  <c r="AI85" i="5" s="1"/>
  <c r="G76" i="4"/>
  <c r="AI77" i="5" s="1"/>
  <c r="G60" i="4"/>
  <c r="AI61" i="5" s="1"/>
  <c r="G193" i="4"/>
  <c r="AI194" i="5" s="1"/>
  <c r="G185" i="4"/>
  <c r="AI186" i="5" s="1"/>
  <c r="M125" i="4"/>
  <c r="AK126" i="5" s="1"/>
  <c r="M109" i="4"/>
  <c r="AK110" i="5" s="1"/>
  <c r="M85" i="4"/>
  <c r="AK86" i="5" s="1"/>
  <c r="M77" i="4"/>
  <c r="AK78" i="5" s="1"/>
  <c r="M69" i="4"/>
  <c r="AK70" i="5" s="1"/>
  <c r="M45" i="4"/>
  <c r="AK46" i="5" s="1"/>
  <c r="M10" i="4"/>
  <c r="AK11" i="5" s="1"/>
  <c r="M37" i="4"/>
  <c r="AK38" i="5" s="1"/>
  <c r="M184" i="4"/>
  <c r="AK185" i="5" s="1"/>
  <c r="M144" i="4"/>
  <c r="AK145" i="5" s="1"/>
  <c r="M136" i="4"/>
  <c r="AK137" i="5" s="1"/>
  <c r="M120" i="4"/>
  <c r="AK121" i="5" s="1"/>
  <c r="M112" i="4"/>
  <c r="AK113" i="5" s="1"/>
  <c r="M88" i="4"/>
  <c r="AK89" i="5" s="1"/>
  <c r="M80" i="4"/>
  <c r="M64" i="4"/>
  <c r="AK65" i="5" s="1"/>
  <c r="M40" i="4"/>
  <c r="AK41" i="5" s="1"/>
  <c r="V23" i="5"/>
  <c r="AM140" i="5"/>
  <c r="V193" i="5"/>
  <c r="G180" i="4"/>
  <c r="AI181" i="5" s="1"/>
  <c r="G183" i="4"/>
  <c r="AI184" i="5" s="1"/>
  <c r="G143" i="4"/>
  <c r="H143" i="4" s="1"/>
  <c r="AJ144" i="5" s="1"/>
  <c r="G87" i="4"/>
  <c r="AI88" i="5" s="1"/>
  <c r="G79" i="4"/>
  <c r="H79" i="4" s="1"/>
  <c r="AJ80" i="5" s="1"/>
  <c r="G63" i="4"/>
  <c r="AI64" i="5" s="1"/>
  <c r="G39" i="4"/>
  <c r="AI40" i="5" s="1"/>
  <c r="G156" i="4"/>
  <c r="AI157" i="5" s="1"/>
  <c r="G36" i="4"/>
  <c r="H36" i="4" s="1"/>
  <c r="AJ37" i="5" s="1"/>
  <c r="H104" i="4"/>
  <c r="AJ105" i="5" s="1"/>
  <c r="G140" i="4"/>
  <c r="AI141" i="5" s="1"/>
  <c r="DQ170" i="75"/>
  <c r="J171" i="5" s="1"/>
  <c r="DQ162" i="75"/>
  <c r="J163" i="5" s="1"/>
  <c r="DQ18" i="75"/>
  <c r="J19" i="5" s="1"/>
  <c r="DQ26" i="75"/>
  <c r="J27" i="5" s="1"/>
  <c r="DQ138" i="75"/>
  <c r="J139" i="5" s="1"/>
  <c r="DQ50" i="75"/>
  <c r="J51" i="5" s="1"/>
  <c r="DQ106" i="75"/>
  <c r="J107" i="5" s="1"/>
  <c r="DQ186" i="75"/>
  <c r="J187" i="5" s="1"/>
  <c r="DQ90" i="75"/>
  <c r="J91" i="5" s="1"/>
  <c r="DQ146" i="75"/>
  <c r="J147" i="5" s="1"/>
  <c r="DQ114" i="75"/>
  <c r="DU114" i="75" s="1"/>
  <c r="L115" i="5" s="1"/>
  <c r="DQ66" i="75"/>
  <c r="DQ74" i="75"/>
  <c r="J75" i="5" s="1"/>
  <c r="DQ178" i="75"/>
  <c r="J179" i="5" s="1"/>
  <c r="DQ58" i="75"/>
  <c r="J59" i="5" s="1"/>
  <c r="DQ122" i="75"/>
  <c r="J123" i="5" s="1"/>
  <c r="DQ10" i="75"/>
  <c r="J11" i="5" s="1"/>
  <c r="DQ42" i="75"/>
  <c r="J43" i="5" s="1"/>
  <c r="DQ154" i="75"/>
  <c r="DU154" i="75" s="1"/>
  <c r="L155" i="5" s="1"/>
  <c r="DQ98" i="75"/>
  <c r="DU98" i="75" s="1"/>
  <c r="L99" i="5" s="1"/>
  <c r="DQ130" i="75"/>
  <c r="J131" i="5" s="1"/>
  <c r="AJ97" i="75"/>
  <c r="AC97" i="75"/>
  <c r="AE97" i="75" s="1"/>
  <c r="X80" i="75"/>
  <c r="AI80" i="75"/>
  <c r="AI72" i="75"/>
  <c r="X72" i="75"/>
  <c r="AC55" i="75"/>
  <c r="AE55" i="75" s="1"/>
  <c r="AJ55" i="75"/>
  <c r="AE5" i="75"/>
  <c r="AH125" i="75"/>
  <c r="AC154" i="75"/>
  <c r="AE154" i="75" s="1"/>
  <c r="X32" i="75"/>
  <c r="X92" i="75"/>
  <c r="AK15" i="75"/>
  <c r="AN40" i="75"/>
  <c r="AS40" i="75" s="1"/>
  <c r="AU40" i="75" s="1"/>
  <c r="G41" i="5" s="1"/>
  <c r="AI187" i="75"/>
  <c r="DU81" i="75"/>
  <c r="L82" i="5" s="1"/>
  <c r="R153" i="4"/>
  <c r="AL154" i="5" s="1"/>
  <c r="G151" i="4"/>
  <c r="AI152" i="5" s="1"/>
  <c r="R148" i="4"/>
  <c r="AL149" i="5" s="1"/>
  <c r="M141" i="4"/>
  <c r="AK142" i="5" s="1"/>
  <c r="M139" i="4"/>
  <c r="AK140" i="5" s="1"/>
  <c r="R137" i="4"/>
  <c r="AL138" i="5" s="1"/>
  <c r="M99" i="4"/>
  <c r="AK100" i="5" s="1"/>
  <c r="G95" i="4"/>
  <c r="R6" i="4"/>
  <c r="AL7" i="5" s="1"/>
  <c r="X118" i="75"/>
  <c r="E187" i="75"/>
  <c r="AI21" i="75"/>
  <c r="X155" i="75"/>
  <c r="AN76" i="75"/>
  <c r="AS76" i="75" s="1"/>
  <c r="AU76" i="75" s="1"/>
  <c r="G77" i="5" s="1"/>
  <c r="AQ101" i="75"/>
  <c r="E102" i="5" s="1"/>
  <c r="R188" i="4"/>
  <c r="AL189" i="5" s="1"/>
  <c r="G106" i="4"/>
  <c r="AI107" i="5" s="1"/>
  <c r="AE164" i="3"/>
  <c r="Z165" i="5" s="1"/>
  <c r="AE160" i="3"/>
  <c r="Z161" i="5" s="1"/>
  <c r="AE148" i="3"/>
  <c r="Z149" i="5" s="1"/>
  <c r="H138" i="3"/>
  <c r="U139" i="5" s="1"/>
  <c r="H106" i="3"/>
  <c r="U107" i="5" s="1"/>
  <c r="AH190" i="75"/>
  <c r="AH185" i="75"/>
  <c r="AH143" i="75"/>
  <c r="AI85" i="75"/>
  <c r="AJ100" i="75"/>
  <c r="AH170" i="75"/>
  <c r="AJ48" i="75"/>
  <c r="AJ6" i="75"/>
  <c r="AJ23" i="75"/>
  <c r="AJ88" i="75"/>
  <c r="AM84" i="75"/>
  <c r="M134" i="4"/>
  <c r="AK135" i="5" s="1"/>
  <c r="M110" i="4"/>
  <c r="AK111" i="5" s="1"/>
  <c r="M86" i="4"/>
  <c r="AK87" i="5" s="1"/>
  <c r="M78" i="4"/>
  <c r="AK79" i="5" s="1"/>
  <c r="Y121" i="5"/>
  <c r="AI193" i="75"/>
  <c r="DT190" i="75"/>
  <c r="C189" i="84" s="1"/>
  <c r="F189" i="84" s="1"/>
  <c r="AH32" i="75"/>
  <c r="AH24" i="75"/>
  <c r="AI115" i="75"/>
  <c r="AC82" i="75"/>
  <c r="AE82" i="75" s="1"/>
  <c r="AI14" i="75"/>
  <c r="AI119" i="75"/>
  <c r="AH10" i="75"/>
  <c r="AC137" i="75"/>
  <c r="AE137" i="75" s="1"/>
  <c r="AS48" i="75"/>
  <c r="AU48" i="75" s="1"/>
  <c r="G49" i="5" s="1"/>
  <c r="AH145" i="75"/>
  <c r="AH8" i="75"/>
  <c r="AM46" i="75"/>
  <c r="M177" i="4"/>
  <c r="AK178" i="5" s="1"/>
  <c r="M175" i="4"/>
  <c r="AK176" i="5" s="1"/>
  <c r="R173" i="4"/>
  <c r="AL174" i="5" s="1"/>
  <c r="R170" i="4"/>
  <c r="AL171" i="5" s="1"/>
  <c r="G136" i="4"/>
  <c r="AI137" i="5" s="1"/>
  <c r="M89" i="4"/>
  <c r="AK90" i="5" s="1"/>
  <c r="R50" i="4"/>
  <c r="AL51" i="5" s="1"/>
  <c r="R29" i="4"/>
  <c r="AL30" i="5" s="1"/>
  <c r="G29" i="4"/>
  <c r="AI30" i="5" s="1"/>
  <c r="M25" i="4"/>
  <c r="AK26" i="5" s="1"/>
  <c r="R23" i="4"/>
  <c r="AL24" i="5" s="1"/>
  <c r="M22" i="4"/>
  <c r="AK23" i="5" s="1"/>
  <c r="R21" i="4"/>
  <c r="AL22" i="5" s="1"/>
  <c r="R18" i="4"/>
  <c r="AL19" i="5" s="1"/>
  <c r="M17" i="4"/>
  <c r="AK18" i="5" s="1"/>
  <c r="G16" i="4"/>
  <c r="AI17" i="5" s="1"/>
  <c r="R15" i="4"/>
  <c r="AL16" i="5" s="1"/>
  <c r="M14" i="4"/>
  <c r="AK15" i="5" s="1"/>
  <c r="G13" i="4"/>
  <c r="AI14" i="5" s="1"/>
  <c r="AB130" i="5"/>
  <c r="AH7" i="75"/>
  <c r="AC193" i="75"/>
  <c r="AE193" i="75" s="1"/>
  <c r="AC159" i="75"/>
  <c r="AE159" i="75" s="1"/>
  <c r="AN90" i="75"/>
  <c r="AS90" i="75" s="1"/>
  <c r="AU90" i="75" s="1"/>
  <c r="G91" i="5" s="1"/>
  <c r="AJ32" i="75"/>
  <c r="AN70" i="75"/>
  <c r="AS70" i="75" s="1"/>
  <c r="AU70" i="75" s="1"/>
  <c r="G71" i="5" s="1"/>
  <c r="AK17" i="75"/>
  <c r="AK3" i="75"/>
  <c r="R85" i="4"/>
  <c r="AL86" i="5" s="1"/>
  <c r="M84" i="4"/>
  <c r="AK85" i="5" s="1"/>
  <c r="M68" i="4"/>
  <c r="AK69" i="5" s="1"/>
  <c r="AC31" i="75"/>
  <c r="AE31" i="75" s="1"/>
  <c r="E52" i="75"/>
  <c r="AH85" i="75"/>
  <c r="AN53" i="75"/>
  <c r="AS53" i="75" s="1"/>
  <c r="AU53" i="75" s="1"/>
  <c r="G54" i="5" s="1"/>
  <c r="X77" i="75"/>
  <c r="AN13" i="75"/>
  <c r="AS13" i="75" s="1"/>
  <c r="AU13" i="75" s="1"/>
  <c r="G14" i="5" s="1"/>
  <c r="AN39" i="75"/>
  <c r="AS39" i="75" s="1"/>
  <c r="AU39" i="75" s="1"/>
  <c r="G40" i="5" s="1"/>
  <c r="AQ72" i="75"/>
  <c r="E73" i="5" s="1"/>
  <c r="E103" i="75"/>
  <c r="J59" i="75"/>
  <c r="L59" i="75" s="1"/>
  <c r="J37" i="75"/>
  <c r="L37" i="75" s="1"/>
  <c r="M191" i="4"/>
  <c r="AK192" i="5" s="1"/>
  <c r="R190" i="4"/>
  <c r="AL191" i="5" s="1"/>
  <c r="AC117" i="75"/>
  <c r="AE117" i="75" s="1"/>
  <c r="AN79" i="75"/>
  <c r="AS79" i="75" s="1"/>
  <c r="AU79" i="75" s="1"/>
  <c r="G80" i="5" s="1"/>
  <c r="AQ119" i="75"/>
  <c r="E120" i="5" s="1"/>
  <c r="AI73" i="75"/>
  <c r="AK52" i="75"/>
  <c r="X130" i="75"/>
  <c r="E82" i="75"/>
  <c r="G92" i="4"/>
  <c r="R91" i="4"/>
  <c r="AL92" i="5" s="1"/>
  <c r="R86" i="4"/>
  <c r="AL87" i="5" s="1"/>
  <c r="G81" i="4"/>
  <c r="AI82" i="5" s="1"/>
  <c r="AM189" i="75"/>
  <c r="AJ188" i="75"/>
  <c r="AM184" i="75"/>
  <c r="AM183" i="75"/>
  <c r="AI181" i="75"/>
  <c r="AM177" i="75"/>
  <c r="AJ176" i="75"/>
  <c r="AM171" i="75"/>
  <c r="AM167" i="75"/>
  <c r="AM166" i="75"/>
  <c r="AM165" i="75"/>
  <c r="AM163" i="75"/>
  <c r="AM162" i="75"/>
  <c r="AK161" i="75"/>
  <c r="AM157" i="75"/>
  <c r="J153" i="75"/>
  <c r="L153" i="75" s="1"/>
  <c r="AK152" i="75"/>
  <c r="J152" i="75"/>
  <c r="L152" i="75" s="1"/>
  <c r="AM151" i="75"/>
  <c r="AK150" i="75"/>
  <c r="J150" i="75"/>
  <c r="L150" i="75" s="1"/>
  <c r="AK149" i="75"/>
  <c r="J149" i="75"/>
  <c r="L149" i="75" s="1"/>
  <c r="J148" i="75"/>
  <c r="L148" i="75" s="1"/>
  <c r="AM147" i="75"/>
  <c r="AM146" i="75"/>
  <c r="AJ141" i="75"/>
  <c r="AJ135" i="75"/>
  <c r="AJ134" i="75"/>
  <c r="J130" i="75"/>
  <c r="L130" i="75" s="1"/>
  <c r="AK123" i="75"/>
  <c r="J123" i="75"/>
  <c r="L123" i="75" s="1"/>
  <c r="AJ122" i="75"/>
  <c r="AJ119" i="75"/>
  <c r="AM116" i="75"/>
  <c r="AI114" i="75"/>
  <c r="AK111" i="75"/>
  <c r="J111" i="75"/>
  <c r="L111" i="75" s="1"/>
  <c r="AK110" i="75"/>
  <c r="J110" i="75"/>
  <c r="L110" i="75" s="1"/>
  <c r="AJ108" i="75"/>
  <c r="AK106" i="75"/>
  <c r="J106" i="75"/>
  <c r="L106" i="75" s="1"/>
  <c r="AM105" i="75"/>
  <c r="AK99" i="75"/>
  <c r="J99" i="75"/>
  <c r="L99" i="75" s="1"/>
  <c r="AJ98" i="75"/>
  <c r="AJ96" i="75"/>
  <c r="E96" i="75"/>
  <c r="AK89" i="75"/>
  <c r="J83" i="75"/>
  <c r="L83" i="75" s="1"/>
  <c r="AJ78" i="75"/>
  <c r="AM75" i="75"/>
  <c r="AK74" i="75"/>
  <c r="J74" i="75"/>
  <c r="L74" i="75" s="1"/>
  <c r="AM69" i="75"/>
  <c r="AM63" i="75"/>
  <c r="AM62" i="75"/>
  <c r="AK61" i="75"/>
  <c r="J61" i="75"/>
  <c r="L61" i="75" s="1"/>
  <c r="AJ60" i="75"/>
  <c r="AI54" i="75"/>
  <c r="J52" i="75"/>
  <c r="L52" i="75" s="1"/>
  <c r="AM49" i="75"/>
  <c r="AK47" i="75"/>
  <c r="J47" i="75"/>
  <c r="L47" i="75" s="1"/>
  <c r="AM43" i="75"/>
  <c r="AK34" i="75"/>
  <c r="J34" i="75"/>
  <c r="L34" i="75" s="1"/>
  <c r="AJ33" i="75"/>
  <c r="AM30" i="75"/>
  <c r="J24" i="75"/>
  <c r="L24" i="75" s="1"/>
  <c r="E23" i="75"/>
  <c r="AK18" i="75"/>
  <c r="J18" i="75"/>
  <c r="L18" i="75" s="1"/>
  <c r="J17" i="75"/>
  <c r="L17" i="75" s="1"/>
  <c r="AK16" i="75"/>
  <c r="J14" i="75"/>
  <c r="L14" i="75" s="1"/>
  <c r="AK12" i="75"/>
  <c r="J12" i="75"/>
  <c r="L12" i="75" s="1"/>
  <c r="AI8" i="75"/>
  <c r="AK5" i="75"/>
  <c r="J5" i="75"/>
  <c r="L5" i="75" s="1"/>
  <c r="J189" i="75"/>
  <c r="L189" i="75" s="1"/>
  <c r="J167" i="75"/>
  <c r="L167" i="75" s="1"/>
  <c r="AK166" i="75"/>
  <c r="AK162" i="75"/>
  <c r="J162" i="75"/>
  <c r="L162" i="75" s="1"/>
  <c r="AK157" i="75"/>
  <c r="AJ153" i="75"/>
  <c r="AL153" i="75" s="1"/>
  <c r="AJ152" i="75"/>
  <c r="J151" i="75"/>
  <c r="L151" i="75" s="1"/>
  <c r="J147" i="75"/>
  <c r="L147" i="75" s="1"/>
  <c r="AK145" i="75"/>
  <c r="J145" i="75"/>
  <c r="L145" i="75" s="1"/>
  <c r="J144" i="75"/>
  <c r="L144" i="75" s="1"/>
  <c r="J142" i="75"/>
  <c r="L142" i="75" s="1"/>
  <c r="J136" i="75"/>
  <c r="L136" i="75" s="1"/>
  <c r="AM132" i="75"/>
  <c r="AJ130" i="75"/>
  <c r="J124" i="75"/>
  <c r="L124" i="75" s="1"/>
  <c r="J117" i="75"/>
  <c r="L117" i="75" s="1"/>
  <c r="J90" i="75"/>
  <c r="L90" i="75" s="1"/>
  <c r="J79" i="75"/>
  <c r="L79" i="75" s="1"/>
  <c r="AM76" i="75"/>
  <c r="J76" i="75"/>
  <c r="L76" i="75" s="1"/>
  <c r="J70" i="75"/>
  <c r="L70" i="75" s="1"/>
  <c r="J69" i="75"/>
  <c r="L69" i="75" s="1"/>
  <c r="AM53" i="75"/>
  <c r="J53" i="75"/>
  <c r="L53" i="75" s="1"/>
  <c r="AJ47" i="75"/>
  <c r="AJ35" i="75"/>
  <c r="AM29" i="75"/>
  <c r="AJ28" i="75"/>
  <c r="J25" i="75"/>
  <c r="L25" i="75" s="1"/>
  <c r="AK24" i="75"/>
  <c r="AJ9" i="75"/>
  <c r="AM192" i="75"/>
  <c r="AK185" i="75"/>
  <c r="J185" i="75"/>
  <c r="L185" i="75" s="1"/>
  <c r="AM180" i="75"/>
  <c r="AM178" i="75"/>
  <c r="AK172" i="75"/>
  <c r="AK168" i="75"/>
  <c r="J158" i="75"/>
  <c r="L158" i="75" s="1"/>
  <c r="J143" i="75"/>
  <c r="L143" i="75" s="1"/>
  <c r="AM133" i="75"/>
  <c r="AM128" i="75"/>
  <c r="AM118" i="75"/>
  <c r="AM113" i="75"/>
  <c r="J112" i="75"/>
  <c r="L112" i="75" s="1"/>
  <c r="AM92" i="75"/>
  <c r="J91" i="75"/>
  <c r="L91" i="75" s="1"/>
  <c r="AJ90" i="75"/>
  <c r="AM85" i="75"/>
  <c r="AM80" i="75"/>
  <c r="AJ79" i="75"/>
  <c r="AM77" i="75"/>
  <c r="J71" i="75"/>
  <c r="L71" i="75" s="1"/>
  <c r="AM65" i="75"/>
  <c r="J64" i="75"/>
  <c r="L64" i="75" s="1"/>
  <c r="AJ53" i="75"/>
  <c r="AJ37" i="75"/>
  <c r="DT99" i="75"/>
  <c r="C98" i="84" s="1"/>
  <c r="AE42" i="3"/>
  <c r="Z43" i="5" s="1"/>
  <c r="AE35" i="3"/>
  <c r="Z36" i="5" s="1"/>
  <c r="AE34" i="3"/>
  <c r="Z35" i="5" s="1"/>
  <c r="H34" i="3"/>
  <c r="U35" i="5" s="1"/>
  <c r="AE29" i="3"/>
  <c r="Z30" i="5" s="1"/>
  <c r="H29" i="3"/>
  <c r="U30" i="5" s="1"/>
  <c r="AE27" i="3"/>
  <c r="Z28" i="5" s="1"/>
  <c r="AE26" i="3"/>
  <c r="Z27" i="5" s="1"/>
  <c r="AE19" i="3"/>
  <c r="Z20" i="5" s="1"/>
  <c r="AE18" i="3"/>
  <c r="Z19" i="5" s="1"/>
  <c r="AE11" i="3"/>
  <c r="Z12" i="5" s="1"/>
  <c r="AE10" i="3"/>
  <c r="Z11" i="5" s="1"/>
  <c r="AN161" i="75"/>
  <c r="AS161" i="75" s="1"/>
  <c r="AU161" i="75" s="1"/>
  <c r="G162" i="5" s="1"/>
  <c r="AN156" i="75"/>
  <c r="AS156" i="75" s="1"/>
  <c r="AU156" i="75" s="1"/>
  <c r="G157" i="5" s="1"/>
  <c r="AN153" i="75"/>
  <c r="AS153" i="75" s="1"/>
  <c r="AU153" i="75" s="1"/>
  <c r="G154" i="5" s="1"/>
  <c r="AN152" i="75"/>
  <c r="AS152" i="75" s="1"/>
  <c r="AU152" i="75" s="1"/>
  <c r="G153" i="5" s="1"/>
  <c r="DT29" i="75"/>
  <c r="C28" i="84" s="1"/>
  <c r="R69" i="3"/>
  <c r="S69" i="3" s="1"/>
  <c r="T69" i="3" s="1"/>
  <c r="X70" i="5" s="1"/>
  <c r="Q105" i="3"/>
  <c r="T105" i="3" s="1"/>
  <c r="X106" i="5" s="1"/>
  <c r="R125" i="3"/>
  <c r="S125" i="3" s="1"/>
  <c r="T125" i="3" s="1"/>
  <c r="X126" i="5" s="1"/>
  <c r="R91" i="3"/>
  <c r="S91" i="3" s="1"/>
  <c r="T91" i="3" s="1"/>
  <c r="X92" i="5" s="1"/>
  <c r="R75" i="3"/>
  <c r="S75" i="3" s="1"/>
  <c r="T75" i="3" s="1"/>
  <c r="X76" i="5" s="1"/>
  <c r="Q113" i="3"/>
  <c r="T113" i="3" s="1"/>
  <c r="X114" i="5" s="1"/>
  <c r="R157" i="3"/>
  <c r="S157" i="3" s="1"/>
  <c r="T157" i="3" s="1"/>
  <c r="X158" i="5" s="1"/>
  <c r="R127" i="3"/>
  <c r="S127" i="3" s="1"/>
  <c r="T127" i="3" s="1"/>
  <c r="X128" i="5" s="1"/>
  <c r="R103" i="3"/>
  <c r="S103" i="3" s="1"/>
  <c r="T103" i="3" s="1"/>
  <c r="X104" i="5" s="1"/>
  <c r="R188" i="3"/>
  <c r="S188" i="3" s="1"/>
  <c r="T188" i="3" s="1"/>
  <c r="X189" i="5" s="1"/>
  <c r="R61" i="3"/>
  <c r="S61" i="3" s="1"/>
  <c r="T61" i="3" s="1"/>
  <c r="X62" i="5" s="1"/>
  <c r="R81" i="3"/>
  <c r="S81" i="3" s="1"/>
  <c r="T81" i="3" s="1"/>
  <c r="X82" i="5" s="1"/>
  <c r="Q161" i="3"/>
  <c r="T161" i="3" s="1"/>
  <c r="X162" i="5" s="1"/>
  <c r="R78" i="3"/>
  <c r="S78" i="3" s="1"/>
  <c r="T78" i="3" s="1"/>
  <c r="X79" i="5" s="1"/>
  <c r="Q97" i="3"/>
  <c r="T97" i="3" s="1"/>
  <c r="X98" i="5" s="1"/>
  <c r="R57" i="3"/>
  <c r="S57" i="3" s="1"/>
  <c r="T57" i="3" s="1"/>
  <c r="X58" i="5" s="1"/>
  <c r="Q66" i="3"/>
  <c r="T66" i="3" s="1"/>
  <c r="X67" i="5" s="1"/>
  <c r="R133" i="3"/>
  <c r="S133" i="3" s="1"/>
  <c r="T133" i="3" s="1"/>
  <c r="X134" i="5" s="1"/>
  <c r="Q67" i="3"/>
  <c r="T67" i="3" s="1"/>
  <c r="X68" i="5" s="1"/>
  <c r="R96" i="3"/>
  <c r="S96" i="3" s="1"/>
  <c r="T96" i="3" s="1"/>
  <c r="R86" i="3"/>
  <c r="S86" i="3" s="1"/>
  <c r="T86" i="3" s="1"/>
  <c r="X87" i="5" s="1"/>
  <c r="R38" i="3"/>
  <c r="S38" i="3" s="1"/>
  <c r="T38" i="3" s="1"/>
  <c r="X39" i="5" s="1"/>
  <c r="Q90" i="3"/>
  <c r="T90" i="3" s="1"/>
  <c r="X91" i="5" s="1"/>
  <c r="Q85" i="3"/>
  <c r="T85" i="3" s="1"/>
  <c r="R139" i="3"/>
  <c r="S139" i="3" s="1"/>
  <c r="T139" i="3" s="1"/>
  <c r="X140" i="5" s="1"/>
  <c r="Q147" i="3"/>
  <c r="T147" i="3" s="1"/>
  <c r="X148" i="5" s="1"/>
  <c r="R120" i="3"/>
  <c r="S120" i="3" s="1"/>
  <c r="T120" i="3" s="1"/>
  <c r="X121" i="5" s="1"/>
  <c r="Q107" i="3"/>
  <c r="T107" i="3" s="1"/>
  <c r="X108" i="5" s="1"/>
  <c r="R129" i="3"/>
  <c r="S129" i="3" s="1"/>
  <c r="T129" i="3" s="1"/>
  <c r="X130" i="5" s="1"/>
  <c r="Q51" i="3"/>
  <c r="T51" i="3" s="1"/>
  <c r="X52" i="5" s="1"/>
  <c r="R76" i="3"/>
  <c r="S76" i="3" s="1"/>
  <c r="T76" i="3" s="1"/>
  <c r="X77" i="5" s="1"/>
  <c r="R186" i="3"/>
  <c r="S186" i="3" s="1"/>
  <c r="T186" i="3" s="1"/>
  <c r="X187" i="5" s="1"/>
  <c r="R121" i="3"/>
  <c r="S121" i="3" s="1"/>
  <c r="T121" i="3" s="1"/>
  <c r="X122" i="5" s="1"/>
  <c r="R179" i="3"/>
  <c r="S179" i="3" s="1"/>
  <c r="T179" i="3" s="1"/>
  <c r="X180" i="5" s="1"/>
  <c r="R126" i="3"/>
  <c r="S126" i="3" s="1"/>
  <c r="T126" i="3" s="1"/>
  <c r="X127" i="5" s="1"/>
  <c r="Q27" i="3"/>
  <c r="T27" i="3" s="1"/>
  <c r="X28" i="5" s="1"/>
  <c r="R159" i="3"/>
  <c r="S159" i="3" s="1"/>
  <c r="T159" i="3" s="1"/>
  <c r="X160" i="5" s="1"/>
  <c r="Q22" i="3"/>
  <c r="T22" i="3" s="1"/>
  <c r="X23" i="5" s="1"/>
  <c r="R37" i="3"/>
  <c r="S37" i="3" s="1"/>
  <c r="T37" i="3" s="1"/>
  <c r="X38" i="5" s="1"/>
  <c r="R117" i="3"/>
  <c r="S117" i="3" s="1"/>
  <c r="T117" i="3" s="1"/>
  <c r="X118" i="5" s="1"/>
  <c r="Q59" i="3"/>
  <c r="R73" i="3"/>
  <c r="S73" i="3" s="1"/>
  <c r="T73" i="3" s="1"/>
  <c r="X74" i="5" s="1"/>
  <c r="Q191" i="3"/>
  <c r="T191" i="3" s="1"/>
  <c r="X192" i="5" s="1"/>
  <c r="R74" i="3"/>
  <c r="S74" i="3" s="1"/>
  <c r="T74" i="3" s="1"/>
  <c r="X75" i="5" s="1"/>
  <c r="R165" i="3"/>
  <c r="S165" i="3" s="1"/>
  <c r="T165" i="3" s="1"/>
  <c r="X166" i="5" s="1"/>
  <c r="R25" i="3"/>
  <c r="S25" i="3" s="1"/>
  <c r="T25" i="3" s="1"/>
  <c r="X26" i="5" s="1"/>
  <c r="Q34" i="3"/>
  <c r="T34" i="3" s="1"/>
  <c r="X35" i="5" s="1"/>
  <c r="R50" i="3"/>
  <c r="S50" i="3" s="1"/>
  <c r="T50" i="3" s="1"/>
  <c r="X51" i="5" s="1"/>
  <c r="R58" i="3"/>
  <c r="S58" i="3" s="1"/>
  <c r="T58" i="3" s="1"/>
  <c r="X59" i="5" s="1"/>
  <c r="R39" i="3"/>
  <c r="S39" i="3" s="1"/>
  <c r="T39" i="3" s="1"/>
  <c r="X40" i="5" s="1"/>
  <c r="R119" i="3"/>
  <c r="S119" i="3" s="1"/>
  <c r="T119" i="3" s="1"/>
  <c r="X120" i="5" s="1"/>
  <c r="R45" i="3"/>
  <c r="S45" i="3" s="1"/>
  <c r="T45" i="3" s="1"/>
  <c r="X46" i="5" s="1"/>
  <c r="R42" i="3"/>
  <c r="S42" i="3" s="1"/>
  <c r="T42" i="3" s="1"/>
  <c r="X43" i="5" s="1"/>
  <c r="Q171" i="3"/>
  <c r="T171" i="3" s="1"/>
  <c r="X172" i="5" s="1"/>
  <c r="R151" i="3"/>
  <c r="S151" i="3" s="1"/>
  <c r="T151" i="3" s="1"/>
  <c r="R180" i="3"/>
  <c r="S180" i="3" s="1"/>
  <c r="T180" i="3" s="1"/>
  <c r="X181" i="5" s="1"/>
  <c r="R137" i="3"/>
  <c r="S137" i="3" s="1"/>
  <c r="T137" i="3" s="1"/>
  <c r="X138" i="5" s="1"/>
  <c r="Q163" i="3"/>
  <c r="T163" i="3" s="1"/>
  <c r="X164" i="5" s="1"/>
  <c r="AM63" i="5"/>
  <c r="AM70" i="5"/>
  <c r="M81" i="4"/>
  <c r="AK82" i="5" s="1"/>
  <c r="M65" i="4"/>
  <c r="AK66" i="5" s="1"/>
  <c r="M189" i="4"/>
  <c r="AK190" i="5" s="1"/>
  <c r="M128" i="4"/>
  <c r="AK129" i="5" s="1"/>
  <c r="M87" i="4"/>
  <c r="AK88" i="5" s="1"/>
  <c r="M5" i="4"/>
  <c r="AK6" i="5" s="1"/>
  <c r="M181" i="4"/>
  <c r="AK182" i="5" s="1"/>
  <c r="M192" i="4"/>
  <c r="AK193" i="5" s="1"/>
  <c r="DU100" i="75"/>
  <c r="L101" i="5" s="1"/>
  <c r="DQ27" i="75"/>
  <c r="AQ138" i="75"/>
  <c r="E139" i="5" s="1"/>
  <c r="AQ94" i="75"/>
  <c r="E95" i="5" s="1"/>
  <c r="AQ68" i="75"/>
  <c r="E69" i="5" s="1"/>
  <c r="AQ58" i="75"/>
  <c r="E59" i="5" s="1"/>
  <c r="AQ57" i="75"/>
  <c r="E58" i="5" s="1"/>
  <c r="AI138" i="75"/>
  <c r="X137" i="75"/>
  <c r="AI88" i="75"/>
  <c r="AI58" i="75"/>
  <c r="AC6" i="75"/>
  <c r="AE6" i="75" s="1"/>
  <c r="AJ105" i="75"/>
  <c r="AM64" i="75"/>
  <c r="AK40" i="75"/>
  <c r="AC38" i="75"/>
  <c r="AE38" i="75" s="1"/>
  <c r="X144" i="75"/>
  <c r="AI87" i="75"/>
  <c r="AK33" i="75"/>
  <c r="AM174" i="75"/>
  <c r="AH141" i="75"/>
  <c r="AH78" i="75"/>
  <c r="AJ147" i="75"/>
  <c r="AC147" i="75"/>
  <c r="AE147" i="75" s="1"/>
  <c r="AJ110" i="75"/>
  <c r="AC110" i="75"/>
  <c r="AE110" i="75" s="1"/>
  <c r="AC139" i="75"/>
  <c r="AE139" i="75" s="1"/>
  <c r="AJ139" i="75"/>
  <c r="AJ109" i="75"/>
  <c r="AC109" i="75"/>
  <c r="AE109" i="75" s="1"/>
  <c r="AJ104" i="75"/>
  <c r="AC104" i="75"/>
  <c r="AE104" i="75" s="1"/>
  <c r="AJ27" i="75"/>
  <c r="AC27" i="75"/>
  <c r="AE27" i="75" s="1"/>
  <c r="AK83" i="75"/>
  <c r="AC83" i="75"/>
  <c r="AE83" i="75" s="1"/>
  <c r="AK105" i="75"/>
  <c r="AC105" i="75"/>
  <c r="AE105" i="75" s="1"/>
  <c r="AJ99" i="75"/>
  <c r="AC99" i="75"/>
  <c r="AE99" i="75" s="1"/>
  <c r="AJ59" i="75"/>
  <c r="AC59" i="75"/>
  <c r="AE59" i="75" s="1"/>
  <c r="AC140" i="75"/>
  <c r="AE140" i="75" s="1"/>
  <c r="AC191" i="75"/>
  <c r="AE191" i="75" s="1"/>
  <c r="AK191" i="75"/>
  <c r="AC190" i="75"/>
  <c r="AE190" i="75" s="1"/>
  <c r="AR190" i="75" s="1"/>
  <c r="F191" i="5" s="1"/>
  <c r="AK186" i="75"/>
  <c r="AC186" i="75"/>
  <c r="AE186" i="75" s="1"/>
  <c r="AJ164" i="75"/>
  <c r="AC164" i="75"/>
  <c r="AE164" i="75" s="1"/>
  <c r="AJ144" i="75"/>
  <c r="AC144" i="75"/>
  <c r="AE144" i="75" s="1"/>
  <c r="AJ136" i="75"/>
  <c r="AC136" i="75"/>
  <c r="AE136" i="75" s="1"/>
  <c r="AJ17" i="75"/>
  <c r="AC17" i="75"/>
  <c r="AE17" i="75" s="1"/>
  <c r="AC98" i="75"/>
  <c r="AE98" i="75" s="1"/>
  <c r="AC127" i="75"/>
  <c r="AE127" i="75" s="1"/>
  <c r="AJ61" i="75"/>
  <c r="AJ149" i="75"/>
  <c r="AK189" i="75"/>
  <c r="J184" i="75"/>
  <c r="L184" i="75" s="1"/>
  <c r="AK183" i="75"/>
  <c r="J183" i="75"/>
  <c r="L183" i="75" s="1"/>
  <c r="AK177" i="75"/>
  <c r="J177" i="75"/>
  <c r="L177" i="75" s="1"/>
  <c r="AK171" i="75"/>
  <c r="J171" i="75"/>
  <c r="L171" i="75" s="1"/>
  <c r="J166" i="75"/>
  <c r="L166" i="75" s="1"/>
  <c r="AK165" i="75"/>
  <c r="J165" i="75"/>
  <c r="L165" i="75" s="1"/>
  <c r="AM164" i="75"/>
  <c r="AK164" i="75"/>
  <c r="J164" i="75"/>
  <c r="L164" i="75" s="1"/>
  <c r="AK163" i="75"/>
  <c r="J163" i="75"/>
  <c r="L163" i="75" s="1"/>
  <c r="AJ161" i="75"/>
  <c r="AJ156" i="75"/>
  <c r="AK151" i="75"/>
  <c r="AJ150" i="75"/>
  <c r="AK147" i="75"/>
  <c r="J146" i="75"/>
  <c r="L146" i="75" s="1"/>
  <c r="AM142" i="75"/>
  <c r="AM136" i="75"/>
  <c r="AK131" i="75"/>
  <c r="J131" i="75"/>
  <c r="L131" i="75" s="1"/>
  <c r="AM124" i="75"/>
  <c r="AM117" i="75"/>
  <c r="J116" i="75"/>
  <c r="L116" i="75" s="1"/>
  <c r="AJ111" i="75"/>
  <c r="AJ106" i="75"/>
  <c r="AM90" i="75"/>
  <c r="AC89" i="75"/>
  <c r="AE89" i="75" s="1"/>
  <c r="AK84" i="75"/>
  <c r="AC84" i="75"/>
  <c r="AE84" i="75" s="1"/>
  <c r="J84" i="75"/>
  <c r="L84" i="75" s="1"/>
  <c r="AJ83" i="75"/>
  <c r="AM79" i="75"/>
  <c r="AK75" i="75"/>
  <c r="J75" i="75"/>
  <c r="L75" i="75" s="1"/>
  <c r="AJ74" i="75"/>
  <c r="AM70" i="75"/>
  <c r="AK63" i="75"/>
  <c r="J63" i="75"/>
  <c r="L63" i="75" s="1"/>
  <c r="AK62" i="75"/>
  <c r="J62" i="75"/>
  <c r="L62" i="75" s="1"/>
  <c r="AJ52" i="75"/>
  <c r="AK49" i="75"/>
  <c r="J49" i="75"/>
  <c r="L49" i="75" s="1"/>
  <c r="J43" i="75"/>
  <c r="L43" i="75" s="1"/>
  <c r="AM40" i="75"/>
  <c r="AM39" i="75"/>
  <c r="AK30" i="75"/>
  <c r="J30" i="75"/>
  <c r="L30" i="75" s="1"/>
  <c r="AJ14" i="75"/>
  <c r="AJ5" i="75"/>
  <c r="AK103" i="75"/>
  <c r="AC103" i="75"/>
  <c r="AE103" i="75" s="1"/>
  <c r="AJ166" i="75"/>
  <c r="AC166" i="75"/>
  <c r="AE166" i="75" s="1"/>
  <c r="AM187" i="75"/>
  <c r="AC143" i="75"/>
  <c r="AE143" i="75" s="1"/>
  <c r="J46" i="75"/>
  <c r="L46" i="75" s="1"/>
  <c r="AJ29" i="75"/>
  <c r="AJ13" i="75"/>
  <c r="AJ180" i="75"/>
  <c r="AC180" i="75"/>
  <c r="AE180" i="75" s="1"/>
  <c r="AM13" i="75"/>
  <c r="AC18" i="75"/>
  <c r="AE18" i="75" s="1"/>
  <c r="AC177" i="75"/>
  <c r="AE177" i="75" s="1"/>
  <c r="AC41" i="75"/>
  <c r="AE41" i="75" s="1"/>
  <c r="AJ12" i="75"/>
  <c r="AJ189" i="75"/>
  <c r="AC119" i="75"/>
  <c r="AE119" i="75" s="1"/>
  <c r="AJ177" i="75"/>
  <c r="AC66" i="75"/>
  <c r="AE66" i="75" s="1"/>
  <c r="AR66" i="75" s="1"/>
  <c r="F67" i="5" s="1"/>
  <c r="AJ11" i="75"/>
  <c r="AC11" i="75"/>
  <c r="AE11" i="75" s="1"/>
  <c r="AK167" i="75"/>
  <c r="AJ126" i="75"/>
  <c r="AC126" i="75"/>
  <c r="AE126" i="75" s="1"/>
  <c r="AC76" i="75"/>
  <c r="AE76" i="75" s="1"/>
  <c r="AC176" i="75"/>
  <c r="AE176" i="75" s="1"/>
  <c r="AJ34" i="75"/>
  <c r="AC167" i="75"/>
  <c r="AE167" i="75" s="1"/>
  <c r="AK124" i="75"/>
  <c r="AJ18" i="75"/>
  <c r="AC68" i="75"/>
  <c r="AE68" i="75" s="1"/>
  <c r="AC52" i="75"/>
  <c r="AE52" i="75" s="1"/>
  <c r="AC188" i="75"/>
  <c r="AE188" i="75" s="1"/>
  <c r="AC88" i="75"/>
  <c r="AE88" i="75" s="1"/>
  <c r="AC96" i="75"/>
  <c r="AE96" i="75" s="1"/>
  <c r="AC12" i="75"/>
  <c r="AE12" i="75" s="1"/>
  <c r="AL77" i="75"/>
  <c r="AJ184" i="75"/>
  <c r="AJ121" i="75"/>
  <c r="AC121" i="75"/>
  <c r="AE121" i="75" s="1"/>
  <c r="AJ168" i="75"/>
  <c r="AJ162" i="75"/>
  <c r="AC63" i="75"/>
  <c r="AE63" i="75" s="1"/>
  <c r="AJ112" i="75"/>
  <c r="AL112" i="75" s="1"/>
  <c r="L44" i="75"/>
  <c r="L193" i="75"/>
  <c r="J105" i="75"/>
  <c r="L105" i="75" s="1"/>
  <c r="AM158" i="75"/>
  <c r="AK116" i="75"/>
  <c r="AL116" i="75" s="1"/>
  <c r="AJ114" i="75"/>
  <c r="AC114" i="75"/>
  <c r="AE114" i="75" s="1"/>
  <c r="AC135" i="75"/>
  <c r="AE135" i="75" s="1"/>
  <c r="AC182" i="75"/>
  <c r="AE182" i="75" s="1"/>
  <c r="AC49" i="75"/>
  <c r="AE49" i="75" s="1"/>
  <c r="AC142" i="75"/>
  <c r="AE142" i="75" s="1"/>
  <c r="AC150" i="75"/>
  <c r="AE150" i="75" s="1"/>
  <c r="AK79" i="75"/>
  <c r="AK142" i="75"/>
  <c r="AL142" i="75" s="1"/>
  <c r="AK76" i="75"/>
  <c r="AK73" i="75"/>
  <c r="AC73" i="75"/>
  <c r="AE73" i="75" s="1"/>
  <c r="AK113" i="75"/>
  <c r="J7" i="75"/>
  <c r="L7" i="75" s="1"/>
  <c r="AM193" i="75"/>
  <c r="AK70" i="75"/>
  <c r="AC87" i="75"/>
  <c r="AE87" i="75" s="1"/>
  <c r="AJ91" i="75"/>
  <c r="AL91" i="75" s="1"/>
  <c r="AK65" i="75"/>
  <c r="AK86" i="75"/>
  <c r="AL86" i="75" s="1"/>
  <c r="AJ186" i="75"/>
  <c r="AJ171" i="75"/>
  <c r="AJ172" i="75"/>
  <c r="AJ158" i="75"/>
  <c r="AJ146" i="75"/>
  <c r="AJ84" i="75"/>
  <c r="AJ163" i="75"/>
  <c r="AM8" i="75"/>
  <c r="AM114" i="75"/>
  <c r="AM137" i="75"/>
  <c r="AM173" i="75"/>
  <c r="AM175" i="75"/>
  <c r="AM130" i="75"/>
  <c r="AK180" i="75"/>
  <c r="AK85" i="75"/>
  <c r="AK132" i="75"/>
  <c r="AC75" i="75"/>
  <c r="AE75" i="75" s="1"/>
  <c r="AK144" i="75"/>
  <c r="AK80" i="75"/>
  <c r="AJ49" i="75"/>
  <c r="L93" i="75"/>
  <c r="AM37" i="75"/>
  <c r="AM50" i="75"/>
  <c r="AM41" i="75"/>
  <c r="AM143" i="75"/>
  <c r="AM125" i="75"/>
  <c r="AM186" i="75"/>
  <c r="AK72" i="75"/>
  <c r="AL72" i="75" s="1"/>
  <c r="AC108" i="75"/>
  <c r="AE108" i="75" s="1"/>
  <c r="AK39" i="75"/>
  <c r="AK54" i="75"/>
  <c r="AJ131" i="75"/>
  <c r="AJ165" i="75"/>
  <c r="L127" i="75"/>
  <c r="AM20" i="75"/>
  <c r="AM36" i="75"/>
  <c r="AM25" i="75"/>
  <c r="AM71" i="75"/>
  <c r="AM112" i="75"/>
  <c r="AM179" i="75"/>
  <c r="AK178" i="75"/>
  <c r="AK118" i="75"/>
  <c r="AJ151" i="75"/>
  <c r="AJ71" i="75"/>
  <c r="AJ69" i="75"/>
  <c r="L81" i="75"/>
  <c r="L126" i="75"/>
  <c r="AM54" i="75"/>
  <c r="AM91" i="75"/>
  <c r="AM93" i="75"/>
  <c r="L137" i="75"/>
  <c r="AM44" i="75"/>
  <c r="AM190" i="75"/>
  <c r="AQ175" i="75"/>
  <c r="E176" i="5" s="1"/>
  <c r="AQ131" i="75"/>
  <c r="E132" i="5" s="1"/>
  <c r="AQ19" i="75"/>
  <c r="E20" i="5" s="1"/>
  <c r="AQ63" i="75"/>
  <c r="E64" i="5" s="1"/>
  <c r="AQ90" i="75"/>
  <c r="E91" i="5" s="1"/>
  <c r="AQ59" i="75"/>
  <c r="E60" i="5" s="1"/>
  <c r="AQ153" i="75"/>
  <c r="E154" i="5" s="1"/>
  <c r="AQ133" i="75"/>
  <c r="E134" i="5" s="1"/>
  <c r="AQ180" i="75"/>
  <c r="E181" i="5" s="1"/>
  <c r="AQ182" i="75"/>
  <c r="E183" i="5" s="1"/>
  <c r="AQ160" i="75"/>
  <c r="E161" i="5" s="1"/>
  <c r="AQ155" i="75"/>
  <c r="E156" i="5" s="1"/>
  <c r="AQ154" i="75"/>
  <c r="E155" i="5" s="1"/>
  <c r="AQ87" i="75"/>
  <c r="E88" i="5" s="1"/>
  <c r="AQ55" i="75"/>
  <c r="E56" i="5" s="1"/>
  <c r="AQ125" i="75"/>
  <c r="E126" i="5" s="1"/>
  <c r="AQ99" i="75"/>
  <c r="E100" i="5" s="1"/>
  <c r="AQ164" i="75"/>
  <c r="E165" i="5" s="1"/>
  <c r="AQ105" i="75"/>
  <c r="E106" i="5" s="1"/>
  <c r="AQ37" i="75"/>
  <c r="E38" i="5" s="1"/>
  <c r="AQ83" i="75"/>
  <c r="E84" i="5" s="1"/>
  <c r="AQ10" i="75"/>
  <c r="E11" i="5" s="1"/>
  <c r="AQ73" i="75"/>
  <c r="E74" i="5" s="1"/>
  <c r="AQ124" i="75"/>
  <c r="E125" i="5" s="1"/>
  <c r="AQ52" i="75"/>
  <c r="E53" i="5" s="1"/>
  <c r="AQ191" i="75"/>
  <c r="E192" i="5" s="1"/>
  <c r="AQ95" i="75"/>
  <c r="E96" i="5" s="1"/>
  <c r="AQ97" i="75"/>
  <c r="E98" i="5" s="1"/>
  <c r="AQ88" i="75"/>
  <c r="E89" i="5" s="1"/>
  <c r="AQ110" i="75"/>
  <c r="E111" i="5" s="1"/>
  <c r="AQ66" i="75"/>
  <c r="E67" i="5" s="1"/>
  <c r="AQ50" i="75"/>
  <c r="E51" i="5" s="1"/>
  <c r="AQ150" i="75"/>
  <c r="E151" i="5" s="1"/>
  <c r="AQ77" i="75"/>
  <c r="E78" i="5" s="1"/>
  <c r="AQ56" i="75"/>
  <c r="E57" i="5" s="1"/>
  <c r="AQ79" i="75"/>
  <c r="E80" i="5" s="1"/>
  <c r="AQ170" i="75"/>
  <c r="E171" i="5" s="1"/>
  <c r="AQ108" i="75"/>
  <c r="E109" i="5" s="1"/>
  <c r="AQ33" i="75"/>
  <c r="E34" i="5" s="1"/>
  <c r="AQ135" i="75"/>
  <c r="E136" i="5" s="1"/>
  <c r="AQ46" i="75"/>
  <c r="E47" i="5" s="1"/>
  <c r="AQ31" i="75"/>
  <c r="E32" i="5" s="1"/>
  <c r="AQ13" i="75"/>
  <c r="E14" i="5" s="1"/>
  <c r="AQ27" i="75"/>
  <c r="E28" i="5" s="1"/>
  <c r="AQ6" i="75"/>
  <c r="E7" i="5" s="1"/>
  <c r="AQ54" i="75"/>
  <c r="E55" i="5" s="1"/>
  <c r="AQ118" i="75"/>
  <c r="E119" i="5" s="1"/>
  <c r="AQ159" i="75"/>
  <c r="E160" i="5" s="1"/>
  <c r="AQ28" i="75"/>
  <c r="E29" i="5" s="1"/>
  <c r="AQ168" i="75"/>
  <c r="E169" i="5" s="1"/>
  <c r="AQ141" i="75"/>
  <c r="E142" i="5" s="1"/>
  <c r="AI174" i="75"/>
  <c r="X174" i="75"/>
  <c r="AI127" i="75"/>
  <c r="X127" i="75"/>
  <c r="X126" i="75"/>
  <c r="AI126" i="75"/>
  <c r="AI81" i="75"/>
  <c r="X81" i="75"/>
  <c r="AI98" i="75"/>
  <c r="X159" i="75"/>
  <c r="AI96" i="75"/>
  <c r="AI93" i="75"/>
  <c r="AI95" i="75"/>
  <c r="X93" i="75"/>
  <c r="AI101" i="75"/>
  <c r="AI155" i="75"/>
  <c r="E160" i="75"/>
  <c r="X112" i="75"/>
  <c r="X50" i="75"/>
  <c r="AO50" i="75" s="1"/>
  <c r="X44" i="75"/>
  <c r="X41" i="75"/>
  <c r="X36" i="75"/>
  <c r="X123" i="75"/>
  <c r="AI137" i="75"/>
  <c r="AI55" i="75"/>
  <c r="E188" i="75"/>
  <c r="E94" i="75"/>
  <c r="E27" i="75"/>
  <c r="E178" i="75"/>
  <c r="E21" i="75"/>
  <c r="E45" i="75"/>
  <c r="E64" i="75"/>
  <c r="X151" i="75"/>
  <c r="AI94" i="75"/>
  <c r="AI97" i="75"/>
  <c r="X187" i="75"/>
  <c r="AI179" i="75"/>
  <c r="E182" i="75"/>
  <c r="AI109" i="75"/>
  <c r="AI160" i="75"/>
  <c r="AI139" i="75"/>
  <c r="E170" i="75"/>
  <c r="AI183" i="75"/>
  <c r="X86" i="75"/>
  <c r="X120" i="75"/>
  <c r="X116" i="75"/>
  <c r="AO116" i="75" s="1"/>
  <c r="AI67" i="75"/>
  <c r="X169" i="75"/>
  <c r="X37" i="75"/>
  <c r="E55" i="75"/>
  <c r="E134" i="75"/>
  <c r="X56" i="75"/>
  <c r="X4" i="75"/>
  <c r="AI102" i="75"/>
  <c r="X59" i="75"/>
  <c r="AI23" i="75"/>
  <c r="E183" i="75"/>
  <c r="E80" i="75"/>
  <c r="E112" i="75"/>
  <c r="E38" i="75"/>
  <c r="AI124" i="75"/>
  <c r="AI16" i="75"/>
  <c r="E58" i="75"/>
  <c r="E138" i="75"/>
  <c r="E44" i="75"/>
  <c r="X75" i="75"/>
  <c r="AO75" i="75" s="1"/>
  <c r="X11" i="75"/>
  <c r="X19" i="75"/>
  <c r="AO19" i="75" s="1"/>
  <c r="X67" i="75"/>
  <c r="X167" i="75"/>
  <c r="E155" i="75"/>
  <c r="E88" i="75"/>
  <c r="E139" i="75"/>
  <c r="AI141" i="75"/>
  <c r="E169" i="75"/>
  <c r="AH186" i="75"/>
  <c r="X186" i="75"/>
  <c r="X172" i="75"/>
  <c r="AH172" i="75"/>
  <c r="X158" i="75"/>
  <c r="AH158" i="75"/>
  <c r="AH71" i="75"/>
  <c r="X71" i="75"/>
  <c r="AH159" i="75"/>
  <c r="X121" i="75"/>
  <c r="AH82" i="75"/>
  <c r="AH171" i="75"/>
  <c r="X170" i="75"/>
  <c r="AH157" i="75"/>
  <c r="AH128" i="75"/>
  <c r="AH64" i="75"/>
  <c r="E141" i="75"/>
  <c r="X139" i="75"/>
  <c r="AH138" i="75"/>
  <c r="AH114" i="75"/>
  <c r="AH168" i="75"/>
  <c r="AH81" i="75"/>
  <c r="AH75" i="75"/>
  <c r="X103" i="75"/>
  <c r="AH67" i="75"/>
  <c r="AH37" i="75"/>
  <c r="AH49" i="75"/>
  <c r="AH80" i="75"/>
  <c r="AH113" i="75"/>
  <c r="X110" i="75"/>
  <c r="AH124" i="75"/>
  <c r="AH180" i="75"/>
  <c r="AC9" i="75"/>
  <c r="AE9" i="75" s="1"/>
  <c r="AC45" i="75"/>
  <c r="AE45" i="75" s="1"/>
  <c r="AH144" i="75"/>
  <c r="AK108" i="75"/>
  <c r="AH25" i="75"/>
  <c r="X177" i="75"/>
  <c r="AC149" i="75"/>
  <c r="AE149" i="75" s="1"/>
  <c r="E51" i="75"/>
  <c r="AJ63" i="75"/>
  <c r="DU16" i="75"/>
  <c r="L17" i="5" s="1"/>
  <c r="AC36" i="75"/>
  <c r="AE36" i="75" s="1"/>
  <c r="AC20" i="75"/>
  <c r="AE20" i="75" s="1"/>
  <c r="AC141" i="75"/>
  <c r="AE141" i="75" s="1"/>
  <c r="AH93" i="75"/>
  <c r="E157" i="75"/>
  <c r="AC152" i="75"/>
  <c r="AE152" i="75" s="1"/>
  <c r="AC106" i="75"/>
  <c r="AE106" i="75" s="1"/>
  <c r="AK128" i="75"/>
  <c r="AI26" i="75"/>
  <c r="X181" i="75"/>
  <c r="AI45" i="75"/>
  <c r="AQ158" i="75"/>
  <c r="E159" i="5" s="1"/>
  <c r="AI7" i="75"/>
  <c r="AQ89" i="75"/>
  <c r="E90" i="5" s="1"/>
  <c r="X12" i="75"/>
  <c r="AO12" i="75" s="1"/>
  <c r="M183" i="4"/>
  <c r="AK184" i="5" s="1"/>
  <c r="E189" i="75"/>
  <c r="E49" i="75"/>
  <c r="AC92" i="75"/>
  <c r="AE92" i="75" s="1"/>
  <c r="AI107" i="75"/>
  <c r="X176" i="75"/>
  <c r="X30" i="75"/>
  <c r="AO30" i="75" s="1"/>
  <c r="X82" i="75"/>
  <c r="AH29" i="75"/>
  <c r="J19" i="75"/>
  <c r="L19" i="75" s="1"/>
  <c r="R83" i="4"/>
  <c r="AL84" i="5" s="1"/>
  <c r="M82" i="4"/>
  <c r="AK83" i="5" s="1"/>
  <c r="M79" i="4"/>
  <c r="AK80" i="5" s="1"/>
  <c r="R75" i="4"/>
  <c r="AL76" i="5" s="1"/>
  <c r="AH112" i="75"/>
  <c r="AJ24" i="75"/>
  <c r="AC170" i="75"/>
  <c r="AE170" i="75" s="1"/>
  <c r="AC124" i="75"/>
  <c r="AE124" i="75" s="1"/>
  <c r="AH92" i="75"/>
  <c r="AC10" i="75"/>
  <c r="AE10" i="75" s="1"/>
  <c r="AC116" i="75"/>
  <c r="AE116" i="75" s="1"/>
  <c r="AH59" i="75"/>
  <c r="X180" i="75"/>
  <c r="AH134" i="75"/>
  <c r="AH167" i="75"/>
  <c r="AC95" i="75"/>
  <c r="AE95" i="75" s="1"/>
  <c r="AH177" i="75"/>
  <c r="AC67" i="75"/>
  <c r="AE67" i="75" s="1"/>
  <c r="AC21" i="75"/>
  <c r="AE21" i="75" s="1"/>
  <c r="AH86" i="75"/>
  <c r="X47" i="75"/>
  <c r="X161" i="75"/>
  <c r="AO161" i="75" s="1"/>
  <c r="X5" i="75"/>
  <c r="AC155" i="75"/>
  <c r="AE155" i="75" s="1"/>
  <c r="E37" i="75"/>
  <c r="AH41" i="75"/>
  <c r="AC153" i="75"/>
  <c r="AE153" i="75" s="1"/>
  <c r="AC15" i="75"/>
  <c r="AE15" i="75" s="1"/>
  <c r="AH169" i="75"/>
  <c r="E124" i="75"/>
  <c r="AC58" i="75"/>
  <c r="AE58" i="75" s="1"/>
  <c r="AH77" i="75"/>
  <c r="X152" i="75"/>
  <c r="AK7" i="75"/>
  <c r="AC175" i="75"/>
  <c r="AE175" i="75" s="1"/>
  <c r="E3" i="75"/>
  <c r="AQ156" i="75"/>
  <c r="E157" i="5" s="1"/>
  <c r="X190" i="75"/>
  <c r="L26" i="75"/>
  <c r="X111" i="75"/>
  <c r="AO111" i="75" s="1"/>
  <c r="C112" i="5" s="1"/>
  <c r="X98" i="75"/>
  <c r="AC91" i="75"/>
  <c r="AE91" i="75" s="1"/>
  <c r="AI170" i="75"/>
  <c r="AC39" i="75"/>
  <c r="AE39" i="75" s="1"/>
  <c r="AH54" i="75"/>
  <c r="X57" i="75"/>
  <c r="AQ43" i="75"/>
  <c r="E44" i="5" s="1"/>
  <c r="X149" i="75"/>
  <c r="H118" i="4"/>
  <c r="AJ119" i="5" s="1"/>
  <c r="K104" i="5"/>
  <c r="AX104" i="5" s="1"/>
  <c r="AN22" i="75"/>
  <c r="AS22" i="75" s="1"/>
  <c r="AU22" i="75" s="1"/>
  <c r="G23" i="5" s="1"/>
  <c r="X99" i="75"/>
  <c r="X54" i="75"/>
  <c r="X91" i="75"/>
  <c r="AH178" i="75"/>
  <c r="AC130" i="75"/>
  <c r="AE130" i="75" s="1"/>
  <c r="X153" i="75"/>
  <c r="AO153" i="75" s="1"/>
  <c r="X166" i="75"/>
  <c r="X95" i="75"/>
  <c r="AC56" i="75"/>
  <c r="AE56" i="75" s="1"/>
  <c r="AC33" i="75"/>
  <c r="AE33" i="75" s="1"/>
  <c r="AJ75" i="75"/>
  <c r="E73" i="75"/>
  <c r="AK143" i="75"/>
  <c r="AL143" i="75" s="1"/>
  <c r="AC53" i="75"/>
  <c r="AE53" i="75" s="1"/>
  <c r="X18" i="75"/>
  <c r="AK19" i="75"/>
  <c r="AI37" i="75"/>
  <c r="AI125" i="75"/>
  <c r="AH74" i="75"/>
  <c r="AQ117" i="75"/>
  <c r="E118" i="5" s="1"/>
  <c r="R191" i="4"/>
  <c r="AL192" i="5" s="1"/>
  <c r="M187" i="4"/>
  <c r="AK188" i="5" s="1"/>
  <c r="R186" i="4"/>
  <c r="AL187" i="5" s="1"/>
  <c r="M185" i="4"/>
  <c r="AK186" i="5" s="1"/>
  <c r="AC48" i="75"/>
  <c r="AE48" i="75" s="1"/>
  <c r="X117" i="75"/>
  <c r="AO117" i="75" s="1"/>
  <c r="AI43" i="75"/>
  <c r="X34" i="75"/>
  <c r="AH45" i="75"/>
  <c r="AI176" i="75"/>
  <c r="AQ61" i="75"/>
  <c r="E62" i="5" s="1"/>
  <c r="AH87" i="75"/>
  <c r="AH21" i="75"/>
  <c r="M176" i="4"/>
  <c r="AK177" i="5" s="1"/>
  <c r="M174" i="4"/>
  <c r="AK175" i="5" s="1"/>
  <c r="G170" i="4"/>
  <c r="AI171" i="5" s="1"/>
  <c r="G167" i="4"/>
  <c r="H167" i="4" s="1"/>
  <c r="AJ168" i="5" s="1"/>
  <c r="R166" i="4"/>
  <c r="AL167" i="5" s="1"/>
  <c r="M164" i="4"/>
  <c r="AK165" i="5" s="1"/>
  <c r="R163" i="4"/>
  <c r="AL164" i="5" s="1"/>
  <c r="G158" i="4"/>
  <c r="M156" i="4"/>
  <c r="AK157" i="5" s="1"/>
  <c r="M154" i="4"/>
  <c r="AK155" i="5" s="1"/>
  <c r="M153" i="4"/>
  <c r="AK154" i="5" s="1"/>
  <c r="R152" i="4"/>
  <c r="AL153" i="5" s="1"/>
  <c r="G150" i="4"/>
  <c r="AI151" i="5" s="1"/>
  <c r="R149" i="4"/>
  <c r="AL150" i="5" s="1"/>
  <c r="R147" i="4"/>
  <c r="AL148" i="5" s="1"/>
  <c r="R144" i="4"/>
  <c r="AL145" i="5" s="1"/>
  <c r="R139" i="4"/>
  <c r="AL140" i="5" s="1"/>
  <c r="M138" i="4"/>
  <c r="AK139" i="5" s="1"/>
  <c r="G131" i="4"/>
  <c r="AI132" i="5" s="1"/>
  <c r="R130" i="4"/>
  <c r="AL131" i="5" s="1"/>
  <c r="R128" i="4"/>
  <c r="AL129" i="5" s="1"/>
  <c r="M127" i="4"/>
  <c r="AK128" i="5" s="1"/>
  <c r="M124" i="4"/>
  <c r="AK125" i="5" s="1"/>
  <c r="G123" i="4"/>
  <c r="AI124" i="5" s="1"/>
  <c r="R122" i="4"/>
  <c r="AL123" i="5" s="1"/>
  <c r="M121" i="4"/>
  <c r="AK122" i="5" s="1"/>
  <c r="R120" i="4"/>
  <c r="AL121" i="5" s="1"/>
  <c r="M119" i="4"/>
  <c r="AK120" i="5" s="1"/>
  <c r="R117" i="4"/>
  <c r="AL118" i="5" s="1"/>
  <c r="G115" i="4"/>
  <c r="AI116" i="5" s="1"/>
  <c r="M113" i="4"/>
  <c r="AK114" i="5" s="1"/>
  <c r="G112" i="4"/>
  <c r="H112" i="4" s="1"/>
  <c r="AJ113" i="5" s="1"/>
  <c r="M60" i="4"/>
  <c r="AK61" i="5" s="1"/>
  <c r="G59" i="4"/>
  <c r="AI60" i="5" s="1"/>
  <c r="R58" i="4"/>
  <c r="AL59" i="5" s="1"/>
  <c r="R56" i="4"/>
  <c r="AL57" i="5" s="1"/>
  <c r="G56" i="4"/>
  <c r="AI57" i="5" s="1"/>
  <c r="M54" i="4"/>
  <c r="AK55" i="5" s="1"/>
  <c r="R53" i="4"/>
  <c r="AL54" i="5" s="1"/>
  <c r="M52" i="4"/>
  <c r="AK53" i="5" s="1"/>
  <c r="M49" i="4"/>
  <c r="AK50" i="5" s="1"/>
  <c r="AM49" i="5"/>
  <c r="M46" i="4"/>
  <c r="AK47" i="5" s="1"/>
  <c r="R42" i="4"/>
  <c r="AL43" i="5" s="1"/>
  <c r="G42" i="4"/>
  <c r="AI43" i="5" s="1"/>
  <c r="M41" i="4"/>
  <c r="AK42" i="5" s="1"/>
  <c r="R39" i="4"/>
  <c r="AL40" i="5" s="1"/>
  <c r="M38" i="4"/>
  <c r="AK39" i="5" s="1"/>
  <c r="R36" i="4"/>
  <c r="AL37" i="5" s="1"/>
  <c r="G34" i="4"/>
  <c r="AI35" i="5" s="1"/>
  <c r="R33" i="4"/>
  <c r="AL34" i="5" s="1"/>
  <c r="R31" i="4"/>
  <c r="AL32" i="5" s="1"/>
  <c r="G31" i="4"/>
  <c r="AI32" i="5" s="1"/>
  <c r="R30" i="4"/>
  <c r="AL31" i="5" s="1"/>
  <c r="R28" i="4"/>
  <c r="AL29" i="5" s="1"/>
  <c r="G28" i="4"/>
  <c r="AI29" i="5" s="1"/>
  <c r="M27" i="4"/>
  <c r="AK28" i="5" s="1"/>
  <c r="M26" i="4"/>
  <c r="AK27" i="5" s="1"/>
  <c r="M24" i="4"/>
  <c r="AK25" i="5" s="1"/>
  <c r="AM22" i="5"/>
  <c r="M21" i="4"/>
  <c r="AK22" i="5" s="1"/>
  <c r="R20" i="4"/>
  <c r="AL21" i="5" s="1"/>
  <c r="G20" i="4"/>
  <c r="H20" i="4" s="1"/>
  <c r="AJ21" i="5" s="1"/>
  <c r="M19" i="4"/>
  <c r="AK20" i="5" s="1"/>
  <c r="M16" i="4"/>
  <c r="AK17" i="5" s="1"/>
  <c r="G15" i="4"/>
  <c r="AI16" i="5" s="1"/>
  <c r="R14" i="4"/>
  <c r="AL15" i="5" s="1"/>
  <c r="G12" i="4"/>
  <c r="AI13" i="5" s="1"/>
  <c r="R11" i="4"/>
  <c r="AL12" i="5" s="1"/>
  <c r="R9" i="4"/>
  <c r="AL10" i="5" s="1"/>
  <c r="G9" i="4"/>
  <c r="R8" i="4"/>
  <c r="AL9" i="5" s="1"/>
  <c r="G6" i="4"/>
  <c r="H6" i="4" s="1"/>
  <c r="AJ7" i="5" s="1"/>
  <c r="R5" i="4"/>
  <c r="AL6" i="5" s="1"/>
  <c r="G176" i="4"/>
  <c r="AI177" i="5" s="1"/>
  <c r="M166" i="4"/>
  <c r="AK167" i="5" s="1"/>
  <c r="G164" i="4"/>
  <c r="AI165" i="5" s="1"/>
  <c r="M163" i="4"/>
  <c r="AK164" i="5" s="1"/>
  <c r="G161" i="4"/>
  <c r="AI162" i="5" s="1"/>
  <c r="G148" i="4"/>
  <c r="AI149" i="5" s="1"/>
  <c r="AM136" i="5"/>
  <c r="M133" i="4"/>
  <c r="AK134" i="5" s="1"/>
  <c r="R123" i="4"/>
  <c r="AL124" i="5" s="1"/>
  <c r="G110" i="4"/>
  <c r="AI111" i="5" s="1"/>
  <c r="AM36" i="5"/>
  <c r="AM17" i="5"/>
  <c r="AE191" i="3"/>
  <c r="Z192" i="5" s="1"/>
  <c r="AE190" i="3"/>
  <c r="Z191" i="5" s="1"/>
  <c r="AE184" i="3"/>
  <c r="Z185" i="5" s="1"/>
  <c r="AE182" i="3"/>
  <c r="Z183" i="5" s="1"/>
  <c r="AE181" i="3"/>
  <c r="Z182" i="5" s="1"/>
  <c r="AE175" i="3"/>
  <c r="Z176" i="5" s="1"/>
  <c r="AE173" i="3"/>
  <c r="Z174" i="5" s="1"/>
  <c r="AE171" i="3"/>
  <c r="Z172" i="5" s="1"/>
  <c r="AE167" i="3"/>
  <c r="Z168" i="5" s="1"/>
  <c r="H163" i="3"/>
  <c r="U164" i="5" s="1"/>
  <c r="AE159" i="3"/>
  <c r="Z160" i="5" s="1"/>
  <c r="AE155" i="3"/>
  <c r="Z156" i="5" s="1"/>
  <c r="AE152" i="3"/>
  <c r="Z153" i="5" s="1"/>
  <c r="AE147" i="3"/>
  <c r="Z148" i="5" s="1"/>
  <c r="AE141" i="3"/>
  <c r="Z142" i="5" s="1"/>
  <c r="H141" i="3"/>
  <c r="U142" i="5" s="1"/>
  <c r="AE133" i="3"/>
  <c r="Z134" i="5" s="1"/>
  <c r="H133" i="3"/>
  <c r="U134" i="5" s="1"/>
  <c r="AE126" i="3"/>
  <c r="Z127" i="5" s="1"/>
  <c r="AE125" i="3"/>
  <c r="Z126" i="5" s="1"/>
  <c r="AE120" i="3"/>
  <c r="Z121" i="5" s="1"/>
  <c r="AE118" i="3"/>
  <c r="Z119" i="5" s="1"/>
  <c r="H118" i="3"/>
  <c r="U119" i="5" s="1"/>
  <c r="AE117" i="3"/>
  <c r="Z118" i="5" s="1"/>
  <c r="H115" i="3"/>
  <c r="U116" i="5" s="1"/>
  <c r="AE112" i="3"/>
  <c r="Z113" i="5" s="1"/>
  <c r="AE109" i="3"/>
  <c r="Z110" i="5" s="1"/>
  <c r="AE104" i="3"/>
  <c r="Z105" i="5" s="1"/>
  <c r="H104" i="3"/>
  <c r="U105" i="5" s="1"/>
  <c r="V98" i="5"/>
  <c r="R102" i="4"/>
  <c r="AL103" i="5" s="1"/>
  <c r="R97" i="4"/>
  <c r="AL98" i="5" s="1"/>
  <c r="H99" i="3"/>
  <c r="U100" i="5" s="1"/>
  <c r="V83" i="5"/>
  <c r="R168" i="4"/>
  <c r="AL169" i="5" s="1"/>
  <c r="M167" i="4"/>
  <c r="AK168" i="5" s="1"/>
  <c r="G166" i="4"/>
  <c r="AI167" i="5" s="1"/>
  <c r="AM145" i="5"/>
  <c r="AM134" i="5"/>
  <c r="M102" i="4"/>
  <c r="AK103" i="5" s="1"/>
  <c r="R57" i="4"/>
  <c r="AL58" i="5" s="1"/>
  <c r="G55" i="4"/>
  <c r="AI56" i="5" s="1"/>
  <c r="AM45" i="5"/>
  <c r="Y151" i="5"/>
  <c r="AN109" i="75"/>
  <c r="AS109" i="75" s="1"/>
  <c r="AU109" i="75" s="1"/>
  <c r="G110" i="5" s="1"/>
  <c r="AN108" i="75"/>
  <c r="AS108" i="75" s="1"/>
  <c r="AU108" i="75" s="1"/>
  <c r="G109" i="5" s="1"/>
  <c r="AN107" i="75"/>
  <c r="AS107" i="75" s="1"/>
  <c r="AU107" i="75" s="1"/>
  <c r="G108" i="5" s="1"/>
  <c r="AN104" i="75"/>
  <c r="AS104" i="75" s="1"/>
  <c r="AU104" i="75" s="1"/>
  <c r="G105" i="5" s="1"/>
  <c r="AN100" i="75"/>
  <c r="AS100" i="75" s="1"/>
  <c r="AU100" i="75" s="1"/>
  <c r="G101" i="5" s="1"/>
  <c r="G109" i="4"/>
  <c r="H109" i="4" s="1"/>
  <c r="AJ110" i="5" s="1"/>
  <c r="R108" i="4"/>
  <c r="AL109" i="5" s="1"/>
  <c r="M105" i="4"/>
  <c r="AK106" i="5" s="1"/>
  <c r="M104" i="4"/>
  <c r="AK105" i="5" s="1"/>
  <c r="R103" i="4"/>
  <c r="AL104" i="5" s="1"/>
  <c r="R95" i="4"/>
  <c r="AL96" i="5" s="1"/>
  <c r="AB190" i="5"/>
  <c r="Y176" i="5"/>
  <c r="H78" i="3"/>
  <c r="U79" i="5" s="1"/>
  <c r="H68" i="3"/>
  <c r="U69" i="5" s="1"/>
  <c r="H52" i="3"/>
  <c r="U53" i="5" s="1"/>
  <c r="H30" i="3"/>
  <c r="U31" i="5" s="1"/>
  <c r="DT186" i="75"/>
  <c r="C185" i="84" s="1"/>
  <c r="DT76" i="75"/>
  <c r="C75" i="84" s="1"/>
  <c r="AC102" i="75"/>
  <c r="AE102" i="75" s="1"/>
  <c r="AC26" i="75"/>
  <c r="AE26" i="75" s="1"/>
  <c r="AC183" i="75"/>
  <c r="AE183" i="75" s="1"/>
  <c r="AH44" i="75"/>
  <c r="E168" i="75"/>
  <c r="AC19" i="75"/>
  <c r="AE19" i="75" s="1"/>
  <c r="E78" i="75"/>
  <c r="AC8" i="75"/>
  <c r="AE8" i="75" s="1"/>
  <c r="AC184" i="75"/>
  <c r="AE184" i="75" s="1"/>
  <c r="AH187" i="75"/>
  <c r="AC129" i="75"/>
  <c r="AE129" i="75" s="1"/>
  <c r="X162" i="75"/>
  <c r="X96" i="75"/>
  <c r="AK98" i="75"/>
  <c r="X165" i="75"/>
  <c r="AQ96" i="75"/>
  <c r="E97" i="5" s="1"/>
  <c r="AC50" i="75"/>
  <c r="AE50" i="75" s="1"/>
  <c r="AC101" i="75"/>
  <c r="AE101" i="75" s="1"/>
  <c r="X109" i="75"/>
  <c r="AC32" i="75"/>
  <c r="AE32" i="75" s="1"/>
  <c r="AH99" i="75"/>
  <c r="E114" i="75"/>
  <c r="E137" i="75"/>
  <c r="AH90" i="75"/>
  <c r="X108" i="75"/>
  <c r="AC173" i="75"/>
  <c r="AE173" i="75" s="1"/>
  <c r="AH161" i="75"/>
  <c r="AH100" i="75"/>
  <c r="AC16" i="75"/>
  <c r="AE16" i="75" s="1"/>
  <c r="AC46" i="75"/>
  <c r="AE46" i="75" s="1"/>
  <c r="X163" i="75"/>
  <c r="AC34" i="75"/>
  <c r="AE34" i="75" s="1"/>
  <c r="K115" i="5"/>
  <c r="AX115" i="5" s="1"/>
  <c r="R100" i="4"/>
  <c r="AL101" i="5" s="1"/>
  <c r="AC60" i="75"/>
  <c r="AE60" i="75" s="1"/>
  <c r="X60" i="75"/>
  <c r="AO60" i="75" s="1"/>
  <c r="C61" i="5" s="1"/>
  <c r="E9" i="75"/>
  <c r="AH149" i="75"/>
  <c r="AC51" i="75"/>
  <c r="AE51" i="75" s="1"/>
  <c r="X154" i="75"/>
  <c r="AH50" i="75"/>
  <c r="AC138" i="75"/>
  <c r="AE138" i="75" s="1"/>
  <c r="AI147" i="75"/>
  <c r="AI57" i="75"/>
  <c r="AC47" i="75"/>
  <c r="AE47" i="75" s="1"/>
  <c r="AI46" i="75"/>
  <c r="X193" i="75"/>
  <c r="X119" i="75"/>
  <c r="AI129" i="75"/>
  <c r="X84" i="75"/>
  <c r="AO84" i="75" s="1"/>
  <c r="K130" i="5"/>
  <c r="AX130" i="5" s="1"/>
  <c r="AI131" i="5"/>
  <c r="H130" i="4"/>
  <c r="AJ131" i="5" s="1"/>
  <c r="AH181" i="5"/>
  <c r="AH170" i="5"/>
  <c r="AH118" i="5"/>
  <c r="AH94" i="5"/>
  <c r="AH40" i="5"/>
  <c r="X150" i="75"/>
  <c r="AC157" i="75"/>
  <c r="AE157" i="75" s="1"/>
  <c r="AQ85" i="75"/>
  <c r="E86" i="5" s="1"/>
  <c r="F51" i="84"/>
  <c r="K53" i="5"/>
  <c r="AX53" i="5" s="1"/>
  <c r="AC120" i="75"/>
  <c r="AE120" i="75" s="1"/>
  <c r="X104" i="75"/>
  <c r="X142" i="75"/>
  <c r="AC158" i="75"/>
  <c r="AE158" i="75" s="1"/>
  <c r="R189" i="4"/>
  <c r="AL190" i="5" s="1"/>
  <c r="R175" i="4"/>
  <c r="AL176" i="5" s="1"/>
  <c r="R155" i="4"/>
  <c r="AL156" i="5" s="1"/>
  <c r="M146" i="4"/>
  <c r="AK147" i="5" s="1"/>
  <c r="R112" i="4"/>
  <c r="AL113" i="5" s="1"/>
  <c r="AC79" i="75"/>
  <c r="AE79" i="75" s="1"/>
  <c r="AC131" i="75"/>
  <c r="AE131" i="75" s="1"/>
  <c r="AQ51" i="75"/>
  <c r="E52" i="5" s="1"/>
  <c r="AH69" i="75"/>
  <c r="R67" i="4"/>
  <c r="AL68" i="5" s="1"/>
  <c r="AH27" i="75"/>
  <c r="AH181" i="75"/>
  <c r="AC57" i="75"/>
  <c r="AE57" i="75" s="1"/>
  <c r="AC162" i="75"/>
  <c r="AE162" i="75" s="1"/>
  <c r="AC189" i="75"/>
  <c r="AE189" i="75" s="1"/>
  <c r="AC4" i="75"/>
  <c r="AE4" i="75" s="1"/>
  <c r="AR4" i="75" s="1"/>
  <c r="F5" i="5" s="1"/>
  <c r="AH5" i="75"/>
  <c r="AC94" i="75"/>
  <c r="AE94" i="75" s="1"/>
  <c r="AC81" i="75"/>
  <c r="AE81" i="75" s="1"/>
  <c r="AI142" i="75"/>
  <c r="AI76" i="75"/>
  <c r="X129" i="75"/>
  <c r="AQ188" i="75"/>
  <c r="E189" i="5" s="1"/>
  <c r="K28" i="5"/>
  <c r="AX28" i="5" s="1"/>
  <c r="AM3" i="75"/>
  <c r="R128" i="3"/>
  <c r="S128" i="3" s="1"/>
  <c r="T128" i="3" s="1"/>
  <c r="X129" i="5" s="1"/>
  <c r="Q104" i="3"/>
  <c r="T104" i="3" s="1"/>
  <c r="X105" i="5" s="1"/>
  <c r="M190" i="4"/>
  <c r="AK191" i="5" s="1"/>
  <c r="G184" i="4"/>
  <c r="AI185" i="5" s="1"/>
  <c r="R183" i="4"/>
  <c r="AL184" i="5" s="1"/>
  <c r="G181" i="4"/>
  <c r="H181" i="4" s="1"/>
  <c r="AJ182" i="5" s="1"/>
  <c r="AM102" i="5"/>
  <c r="AM85" i="5"/>
  <c r="DT161" i="75"/>
  <c r="C160" i="84" s="1"/>
  <c r="AN97" i="75"/>
  <c r="AS97" i="75" s="1"/>
  <c r="AU97" i="75" s="1"/>
  <c r="G98" i="5" s="1"/>
  <c r="AN95" i="75"/>
  <c r="AS95" i="75" s="1"/>
  <c r="AU95" i="75" s="1"/>
  <c r="G96" i="5" s="1"/>
  <c r="AN94" i="75"/>
  <c r="AS94" i="75" s="1"/>
  <c r="AU94" i="75" s="1"/>
  <c r="AN81" i="75"/>
  <c r="AS81" i="75" s="1"/>
  <c r="AU81" i="75" s="1"/>
  <c r="G82" i="5" s="1"/>
  <c r="AN54" i="75"/>
  <c r="AS54" i="75" s="1"/>
  <c r="AU54" i="75" s="1"/>
  <c r="G55" i="5" s="1"/>
  <c r="M182" i="4"/>
  <c r="AK183" i="5" s="1"/>
  <c r="M162" i="4"/>
  <c r="AK163" i="5" s="1"/>
  <c r="Y174" i="5"/>
  <c r="Y95" i="5"/>
  <c r="R192" i="4"/>
  <c r="AL193" i="5" s="1"/>
  <c r="M188" i="4"/>
  <c r="AK189" i="5" s="1"/>
  <c r="AM100" i="5"/>
  <c r="H177" i="3"/>
  <c r="U178" i="5" s="1"/>
  <c r="AE176" i="3"/>
  <c r="Z177" i="5" s="1"/>
  <c r="AB173" i="5"/>
  <c r="AE50" i="3"/>
  <c r="Z51" i="5" s="1"/>
  <c r="AM67" i="75"/>
  <c r="AQ64" i="75"/>
  <c r="E65" i="5" s="1"/>
  <c r="AM51" i="75"/>
  <c r="DT47" i="75"/>
  <c r="C46" i="84" s="1"/>
  <c r="DT34" i="75"/>
  <c r="C33" i="84" s="1"/>
  <c r="DT4" i="75"/>
  <c r="C3" i="84" s="1"/>
  <c r="F3" i="84" s="1"/>
  <c r="R152" i="3"/>
  <c r="S152" i="3" s="1"/>
  <c r="T152" i="3" s="1"/>
  <c r="X153" i="5" s="1"/>
  <c r="AE111" i="3"/>
  <c r="Z112" i="5" s="1"/>
  <c r="R144" i="3"/>
  <c r="S144" i="3" s="1"/>
  <c r="T144" i="3" s="1"/>
  <c r="AB105" i="5"/>
  <c r="R165" i="4"/>
  <c r="AL166" i="5" s="1"/>
  <c r="M53" i="4"/>
  <c r="AK54" i="5" s="1"/>
  <c r="AM7" i="75"/>
  <c r="AB83" i="5"/>
  <c r="G103" i="4"/>
  <c r="H103" i="4" s="1"/>
  <c r="AJ104" i="5" s="1"/>
  <c r="M101" i="4"/>
  <c r="AK102" i="5" s="1"/>
  <c r="G97" i="4"/>
  <c r="H97" i="4" s="1"/>
  <c r="AJ98" i="5" s="1"/>
  <c r="G85" i="4"/>
  <c r="AI86" i="5" s="1"/>
  <c r="R82" i="4"/>
  <c r="AL83" i="5" s="1"/>
  <c r="AM81" i="5"/>
  <c r="R66" i="4"/>
  <c r="AL67" i="5" s="1"/>
  <c r="M62" i="4"/>
  <c r="AK63" i="5" s="1"/>
  <c r="R61" i="4"/>
  <c r="AL62" i="5" s="1"/>
  <c r="R35" i="4"/>
  <c r="AL36" i="5" s="1"/>
  <c r="AE94" i="3"/>
  <c r="Z95" i="5" s="1"/>
  <c r="AE55" i="3"/>
  <c r="Z56" i="5" s="1"/>
  <c r="AE47" i="3"/>
  <c r="Z48" i="5" s="1"/>
  <c r="H94" i="4"/>
  <c r="AJ95" i="5" s="1"/>
  <c r="J39" i="75"/>
  <c r="L39" i="75" s="1"/>
  <c r="R180" i="4"/>
  <c r="AL181" i="5" s="1"/>
  <c r="M178" i="4"/>
  <c r="AK179" i="5" s="1"/>
  <c r="R174" i="4"/>
  <c r="AL175" i="5" s="1"/>
  <c r="R172" i="4"/>
  <c r="AL173" i="5" s="1"/>
  <c r="R169" i="4"/>
  <c r="AL170" i="5" s="1"/>
  <c r="M165" i="4"/>
  <c r="AK166" i="5" s="1"/>
  <c r="M161" i="4"/>
  <c r="AK162" i="5" s="1"/>
  <c r="G155" i="4"/>
  <c r="AI156" i="5" s="1"/>
  <c r="G147" i="4"/>
  <c r="AI148" i="5" s="1"/>
  <c r="R146" i="4"/>
  <c r="AL147" i="5" s="1"/>
  <c r="M145" i="4"/>
  <c r="AK146" i="5" s="1"/>
  <c r="R133" i="4"/>
  <c r="AL134" i="5" s="1"/>
  <c r="R127" i="4"/>
  <c r="AL128" i="5" s="1"/>
  <c r="M126" i="4"/>
  <c r="AK127" i="5" s="1"/>
  <c r="M123" i="4"/>
  <c r="AK124" i="5" s="1"/>
  <c r="G120" i="4"/>
  <c r="H120" i="4" s="1"/>
  <c r="AJ121" i="5" s="1"/>
  <c r="G75" i="4"/>
  <c r="AI76" i="5" s="1"/>
  <c r="R72" i="4"/>
  <c r="AL73" i="5" s="1"/>
  <c r="M71" i="4"/>
  <c r="AK72" i="5" s="1"/>
  <c r="DT153" i="75"/>
  <c r="C152" i="84" s="1"/>
  <c r="DT119" i="75"/>
  <c r="DT57" i="75"/>
  <c r="DT51" i="75"/>
  <c r="C50" i="84" s="1"/>
  <c r="F50" i="84" s="1"/>
  <c r="AK119" i="75"/>
  <c r="AC100" i="75"/>
  <c r="AE100" i="75" s="1"/>
  <c r="X140" i="75"/>
  <c r="AO140" i="75" s="1"/>
  <c r="AI79" i="75"/>
  <c r="AH108" i="5"/>
  <c r="AC163" i="75"/>
  <c r="AE163" i="75" s="1"/>
  <c r="AC171" i="75"/>
  <c r="AE171" i="75" s="1"/>
  <c r="AC134" i="75"/>
  <c r="AE134" i="75" s="1"/>
  <c r="AC145" i="75"/>
  <c r="AE145" i="75" s="1"/>
  <c r="AQ134" i="75"/>
  <c r="E135" i="5" s="1"/>
  <c r="E93" i="75"/>
  <c r="AQ74" i="75"/>
  <c r="E75" i="5" s="1"/>
  <c r="AH188" i="75"/>
  <c r="AC148" i="75"/>
  <c r="AE148" i="75" s="1"/>
  <c r="AH142" i="75"/>
  <c r="AK69" i="75"/>
  <c r="AI110" i="75"/>
  <c r="AK6" i="75"/>
  <c r="AQ16" i="75"/>
  <c r="E17" i="5" s="1"/>
  <c r="AC70" i="75"/>
  <c r="AE70" i="75" s="1"/>
  <c r="AH52" i="75"/>
  <c r="AK192" i="75"/>
  <c r="AH116" i="75"/>
  <c r="X78" i="75"/>
  <c r="X183" i="75"/>
  <c r="AC29" i="75"/>
  <c r="AE29" i="75" s="1"/>
  <c r="AQ137" i="75"/>
  <c r="E138" i="5" s="1"/>
  <c r="R3" i="4"/>
  <c r="AL4" i="5" s="1"/>
  <c r="K108" i="5"/>
  <c r="AX108" i="5" s="1"/>
  <c r="AM15" i="75"/>
  <c r="G23" i="4"/>
  <c r="AI24" i="5" s="1"/>
  <c r="H187" i="3"/>
  <c r="U188" i="5" s="1"/>
  <c r="AB182" i="5"/>
  <c r="AE178" i="3"/>
  <c r="Z179" i="5" s="1"/>
  <c r="H178" i="3"/>
  <c r="U179" i="5" s="1"/>
  <c r="AE170" i="3"/>
  <c r="Z171" i="5" s="1"/>
  <c r="H170" i="3"/>
  <c r="U171" i="5" s="1"/>
  <c r="H45" i="3"/>
  <c r="U46" i="5" s="1"/>
  <c r="DT171" i="75"/>
  <c r="C170" i="84" s="1"/>
  <c r="DT167" i="75"/>
  <c r="C166" i="84" s="1"/>
  <c r="F166" i="84" s="1"/>
  <c r="DT164" i="75"/>
  <c r="C163" i="84" s="1"/>
  <c r="DT116" i="75"/>
  <c r="C115" i="84" s="1"/>
  <c r="F115" i="84" s="1"/>
  <c r="DQ99" i="75"/>
  <c r="J100" i="5" s="1"/>
  <c r="E187" i="3"/>
  <c r="T188" i="5" s="1"/>
  <c r="AE185" i="3"/>
  <c r="Z186" i="5" s="1"/>
  <c r="H185" i="3"/>
  <c r="U186" i="5" s="1"/>
  <c r="AE177" i="3"/>
  <c r="Z178" i="5" s="1"/>
  <c r="AE169" i="3"/>
  <c r="Z170" i="5" s="1"/>
  <c r="AE161" i="3"/>
  <c r="Z162" i="5" s="1"/>
  <c r="AE153" i="3"/>
  <c r="Z154" i="5" s="1"/>
  <c r="AE145" i="3"/>
  <c r="Z146" i="5" s="1"/>
  <c r="AE137" i="3"/>
  <c r="Z138" i="5" s="1"/>
  <c r="H137" i="3"/>
  <c r="U138" i="5" s="1"/>
  <c r="AE129" i="3"/>
  <c r="Z130" i="5" s="1"/>
  <c r="AE121" i="3"/>
  <c r="Z122" i="5" s="1"/>
  <c r="E93" i="3"/>
  <c r="T94" i="5" s="1"/>
  <c r="AE91" i="3"/>
  <c r="Z92" i="5" s="1"/>
  <c r="E85" i="3"/>
  <c r="T86" i="5" s="1"/>
  <c r="AE75" i="3"/>
  <c r="Z76" i="5" s="1"/>
  <c r="E61" i="3"/>
  <c r="T62" i="5" s="1"/>
  <c r="AE59" i="3"/>
  <c r="Z60" i="5" s="1"/>
  <c r="AE51" i="3"/>
  <c r="Z52" i="5" s="1"/>
  <c r="AB47" i="5"/>
  <c r="AE43" i="3"/>
  <c r="Z44" i="5" s="1"/>
  <c r="H43" i="3"/>
  <c r="U44" i="5" s="1"/>
  <c r="AH36" i="75"/>
  <c r="AM162" i="5"/>
  <c r="R141" i="4"/>
  <c r="AL142" i="5" s="1"/>
  <c r="M140" i="4"/>
  <c r="AK141" i="5" s="1"/>
  <c r="G139" i="4"/>
  <c r="AI140" i="5" s="1"/>
  <c r="AM138" i="5"/>
  <c r="M137" i="4"/>
  <c r="AK138" i="5" s="1"/>
  <c r="AM119" i="5"/>
  <c r="R114" i="4"/>
  <c r="AL115" i="5" s="1"/>
  <c r="R74" i="4"/>
  <c r="AL75" i="5" s="1"/>
  <c r="G72" i="4"/>
  <c r="AI73" i="5" s="1"/>
  <c r="M70" i="4"/>
  <c r="AK71" i="5" s="1"/>
  <c r="R69" i="4"/>
  <c r="AL70" i="5" s="1"/>
  <c r="R52" i="4"/>
  <c r="AL53" i="5" s="1"/>
  <c r="M48" i="4"/>
  <c r="AK49" i="5" s="1"/>
  <c r="R46" i="4"/>
  <c r="AL47" i="5" s="1"/>
  <c r="R12" i="4"/>
  <c r="AL13" i="5" s="1"/>
  <c r="M179" i="4"/>
  <c r="AK180" i="5" s="1"/>
  <c r="G178" i="4"/>
  <c r="AI179" i="5" s="1"/>
  <c r="AM166" i="5"/>
  <c r="R125" i="4"/>
  <c r="AL126" i="5" s="1"/>
  <c r="AM108" i="5"/>
  <c r="AM34" i="5"/>
  <c r="AM31" i="5"/>
  <c r="G24" i="4"/>
  <c r="AI25" i="5" s="1"/>
  <c r="AE183" i="3"/>
  <c r="Z184" i="5" s="1"/>
  <c r="Y172" i="5"/>
  <c r="Y164" i="5"/>
  <c r="Y156" i="5"/>
  <c r="AE151" i="3"/>
  <c r="Z152" i="5" s="1"/>
  <c r="E130" i="3"/>
  <c r="T131" i="5" s="1"/>
  <c r="H119" i="3"/>
  <c r="U120" i="5" s="1"/>
  <c r="AQ80" i="75"/>
  <c r="E81" i="5" s="1"/>
  <c r="DT33" i="75"/>
  <c r="J31" i="75"/>
  <c r="L31" i="75" s="1"/>
  <c r="Y187" i="5"/>
  <c r="X184" i="75"/>
  <c r="X45" i="75"/>
  <c r="AQ190" i="75"/>
  <c r="E191" i="5" s="1"/>
  <c r="X128" i="75"/>
  <c r="X157" i="75"/>
  <c r="AQ184" i="75"/>
  <c r="E185" i="5" s="1"/>
  <c r="K97" i="5"/>
  <c r="AX97" i="5" s="1"/>
  <c r="K84" i="5"/>
  <c r="AX84" i="5" s="1"/>
  <c r="J33" i="75"/>
  <c r="L33" i="75" s="1"/>
  <c r="R187" i="4"/>
  <c r="AL188" i="5" s="1"/>
  <c r="M186" i="4"/>
  <c r="AK187" i="5" s="1"/>
  <c r="R181" i="4"/>
  <c r="AL182" i="5" s="1"/>
  <c r="G135" i="4"/>
  <c r="AI136" i="5" s="1"/>
  <c r="AM38" i="5"/>
  <c r="AM32" i="5"/>
  <c r="G22" i="4"/>
  <c r="AI23" i="5" s="1"/>
  <c r="Y186" i="5"/>
  <c r="V117" i="5"/>
  <c r="AE101" i="3"/>
  <c r="Z102" i="5" s="1"/>
  <c r="Y99" i="5"/>
  <c r="V87" i="5"/>
  <c r="AE79" i="3"/>
  <c r="Z80" i="5" s="1"/>
  <c r="Y44" i="5"/>
  <c r="AE39" i="3"/>
  <c r="Z40" i="5" s="1"/>
  <c r="E18" i="3"/>
  <c r="T19" i="5" s="1"/>
  <c r="H16" i="3"/>
  <c r="U17" i="5" s="1"/>
  <c r="AQ132" i="75"/>
  <c r="E133" i="5" s="1"/>
  <c r="AQ71" i="75"/>
  <c r="E72" i="5" s="1"/>
  <c r="AC132" i="75"/>
  <c r="AE132" i="75" s="1"/>
  <c r="AI15" i="5"/>
  <c r="G182" i="4"/>
  <c r="AI183" i="5" s="1"/>
  <c r="G119" i="4"/>
  <c r="AI120" i="5" s="1"/>
  <c r="AM109" i="5"/>
  <c r="G68" i="4"/>
  <c r="H68" i="4" s="1"/>
  <c r="AJ69" i="5" s="1"/>
  <c r="AM67" i="5"/>
  <c r="AM53" i="5"/>
  <c r="AM44" i="5"/>
  <c r="AM35" i="5"/>
  <c r="AM13" i="5"/>
  <c r="AE188" i="3"/>
  <c r="Z189" i="5" s="1"/>
  <c r="Y185" i="5"/>
  <c r="AH40" i="75"/>
  <c r="X145" i="75"/>
  <c r="AO145" i="75" s="1"/>
  <c r="AC23" i="75"/>
  <c r="AE23" i="75" s="1"/>
  <c r="X179" i="75"/>
  <c r="AQ111" i="75"/>
  <c r="E112" i="5" s="1"/>
  <c r="X31" i="75"/>
  <c r="AI178" i="75"/>
  <c r="AQ147" i="75"/>
  <c r="E148" i="5" s="1"/>
  <c r="AJ42" i="75"/>
  <c r="K102" i="5"/>
  <c r="AX102" i="5" s="1"/>
  <c r="J15" i="75"/>
  <c r="L15" i="75" s="1"/>
  <c r="H116" i="3"/>
  <c r="U117" i="5" s="1"/>
  <c r="AE21" i="3"/>
  <c r="Z22" i="5" s="1"/>
  <c r="H21" i="3"/>
  <c r="U22" i="5" s="1"/>
  <c r="DT55" i="75"/>
  <c r="C54" i="84" s="1"/>
  <c r="E136" i="3"/>
  <c r="T137" i="5" s="1"/>
  <c r="E23" i="3"/>
  <c r="T24" i="5" s="1"/>
  <c r="E7" i="3"/>
  <c r="T8" i="5" s="1"/>
  <c r="E99" i="3"/>
  <c r="T100" i="5" s="1"/>
  <c r="E84" i="3"/>
  <c r="T85" i="5" s="1"/>
  <c r="E193" i="3"/>
  <c r="T194" i="5" s="1"/>
  <c r="E129" i="3"/>
  <c r="T130" i="5" s="1"/>
  <c r="E120" i="3"/>
  <c r="T121" i="5" s="1"/>
  <c r="V156" i="5"/>
  <c r="E190" i="3"/>
  <c r="T191" i="5" s="1"/>
  <c r="E158" i="3"/>
  <c r="T159" i="5" s="1"/>
  <c r="E46" i="3"/>
  <c r="T47" i="5" s="1"/>
  <c r="M107" i="4"/>
  <c r="AK108" i="5" s="1"/>
  <c r="M11" i="4"/>
  <c r="AK12" i="5" s="1"/>
  <c r="AS74" i="75"/>
  <c r="AU74" i="75" s="1"/>
  <c r="G75" i="5" s="1"/>
  <c r="AN4" i="75"/>
  <c r="AS4" i="75" s="1"/>
  <c r="AU4" i="75" s="1"/>
  <c r="G5" i="5" s="1"/>
  <c r="R190" i="3"/>
  <c r="S190" i="3" s="1"/>
  <c r="T190" i="3" s="1"/>
  <c r="X191" i="5" s="1"/>
  <c r="R68" i="3"/>
  <c r="S68" i="3" s="1"/>
  <c r="T68" i="3" s="1"/>
  <c r="X69" i="5" s="1"/>
  <c r="R32" i="3"/>
  <c r="S32" i="3" s="1"/>
  <c r="T32" i="3" s="1"/>
  <c r="X33" i="5" s="1"/>
  <c r="R102" i="3"/>
  <c r="S102" i="3" s="1"/>
  <c r="T102" i="3" s="1"/>
  <c r="X103" i="5" s="1"/>
  <c r="J109" i="5"/>
  <c r="R64" i="3"/>
  <c r="S64" i="3" s="1"/>
  <c r="T64" i="3" s="1"/>
  <c r="X65" i="5" s="1"/>
  <c r="Q92" i="3"/>
  <c r="T92" i="3" s="1"/>
  <c r="X93" i="5" s="1"/>
  <c r="AN56" i="75"/>
  <c r="AS56" i="75" s="1"/>
  <c r="AU56" i="75" s="1"/>
  <c r="G57" i="5" s="1"/>
  <c r="AN167" i="75"/>
  <c r="AS167" i="75" s="1"/>
  <c r="AU167" i="75" s="1"/>
  <c r="G168" i="5" s="1"/>
  <c r="R182" i="3"/>
  <c r="S182" i="3" s="1"/>
  <c r="Q40" i="3"/>
  <c r="T40" i="3" s="1"/>
  <c r="X41" i="5" s="1"/>
  <c r="Q110" i="3"/>
  <c r="T110" i="3" s="1"/>
  <c r="X111" i="5" s="1"/>
  <c r="R20" i="3"/>
  <c r="S20" i="3" s="1"/>
  <c r="T20" i="3" s="1"/>
  <c r="X21" i="5" s="1"/>
  <c r="R134" i="3"/>
  <c r="S134" i="3" s="1"/>
  <c r="T134" i="3" s="1"/>
  <c r="X135" i="5" s="1"/>
  <c r="AN10" i="75"/>
  <c r="AS10" i="75" s="1"/>
  <c r="AU10" i="75" s="1"/>
  <c r="AN51" i="75"/>
  <c r="AS51" i="75" s="1"/>
  <c r="AU51" i="75" s="1"/>
  <c r="G52" i="5" s="1"/>
  <c r="AN166" i="75"/>
  <c r="AS166" i="75" s="1"/>
  <c r="AU166" i="75" s="1"/>
  <c r="G167" i="5" s="1"/>
  <c r="R142" i="3"/>
  <c r="S142" i="3" s="1"/>
  <c r="T142" i="3" s="1"/>
  <c r="X143" i="5" s="1"/>
  <c r="R52" i="3"/>
  <c r="S52" i="3" s="1"/>
  <c r="T52" i="3" s="1"/>
  <c r="X53" i="5" s="1"/>
  <c r="R178" i="3"/>
  <c r="S178" i="3" s="1"/>
  <c r="T178" i="3" s="1"/>
  <c r="X179" i="5" s="1"/>
  <c r="AN9" i="75"/>
  <c r="AS9" i="75" s="1"/>
  <c r="AU9" i="75" s="1"/>
  <c r="G10" i="5" s="1"/>
  <c r="R24" i="3"/>
  <c r="S24" i="3" s="1"/>
  <c r="T24" i="3" s="1"/>
  <c r="X25" i="5" s="1"/>
  <c r="R99" i="3"/>
  <c r="S99" i="3" s="1"/>
  <c r="T99" i="3" s="1"/>
  <c r="X100" i="5" s="1"/>
  <c r="Q185" i="3"/>
  <c r="T185" i="3" s="1"/>
  <c r="X186" i="5" s="1"/>
  <c r="V160" i="5"/>
  <c r="Q193" i="3"/>
  <c r="T193" i="3" s="1"/>
  <c r="X194" i="5" s="1"/>
  <c r="Q130" i="3"/>
  <c r="T130" i="3" s="1"/>
  <c r="X131" i="5" s="1"/>
  <c r="AS88" i="75"/>
  <c r="AU88" i="75" s="1"/>
  <c r="G89" i="5" s="1"/>
  <c r="AS137" i="75"/>
  <c r="AU137" i="75" s="1"/>
  <c r="G138" i="5" s="1"/>
  <c r="AS27" i="75"/>
  <c r="AU27" i="75" s="1"/>
  <c r="G28" i="5" s="1"/>
  <c r="AN37" i="75"/>
  <c r="AS37" i="75" s="1"/>
  <c r="AU37" i="75" s="1"/>
  <c r="G38" i="5" s="1"/>
  <c r="AN31" i="75"/>
  <c r="AS31" i="75" s="1"/>
  <c r="AU31" i="75" s="1"/>
  <c r="G32" i="5" s="1"/>
  <c r="V144" i="5"/>
  <c r="AE192" i="3"/>
  <c r="Z193" i="5" s="1"/>
  <c r="Y85" i="5"/>
  <c r="AE143" i="3"/>
  <c r="Z144" i="5" s="1"/>
  <c r="AE135" i="3"/>
  <c r="Z136" i="5" s="1"/>
  <c r="V102" i="5"/>
  <c r="V80" i="5"/>
  <c r="AS78" i="75"/>
  <c r="AU78" i="75" s="1"/>
  <c r="G79" i="5" s="1"/>
  <c r="AE106" i="3"/>
  <c r="Z107" i="5" s="1"/>
  <c r="AE99" i="3"/>
  <c r="Z100" i="5" s="1"/>
  <c r="AE92" i="3"/>
  <c r="Z93" i="5" s="1"/>
  <c r="AE84" i="3"/>
  <c r="Z85" i="5" s="1"/>
  <c r="AE76" i="3"/>
  <c r="Z77" i="5" s="1"/>
  <c r="AE68" i="3"/>
  <c r="Z69" i="5" s="1"/>
  <c r="V10" i="5"/>
  <c r="AN163" i="75"/>
  <c r="AS163" i="75" s="1"/>
  <c r="AU163" i="75" s="1"/>
  <c r="G164" i="5" s="1"/>
  <c r="AS134" i="75"/>
  <c r="AU134" i="75" s="1"/>
  <c r="G135" i="5" s="1"/>
  <c r="AN110" i="75"/>
  <c r="AS110" i="75" s="1"/>
  <c r="AU110" i="75" s="1"/>
  <c r="G111" i="5" s="1"/>
  <c r="AN21" i="75"/>
  <c r="AS21" i="75" s="1"/>
  <c r="AU21" i="75" s="1"/>
  <c r="G22" i="5" s="1"/>
  <c r="AN19" i="75"/>
  <c r="AS19" i="75" s="1"/>
  <c r="AU19" i="75" s="1"/>
  <c r="G20" i="5" s="1"/>
  <c r="DQ163" i="75"/>
  <c r="J164" i="5" s="1"/>
  <c r="DQ147" i="75"/>
  <c r="DQ123" i="75"/>
  <c r="J124" i="5" s="1"/>
  <c r="DQ91" i="75"/>
  <c r="J92" i="5" s="1"/>
  <c r="DQ83" i="75"/>
  <c r="DU83" i="75" s="1"/>
  <c r="L84" i="5" s="1"/>
  <c r="DQ19" i="75"/>
  <c r="J20" i="5" s="1"/>
  <c r="AM177" i="5"/>
  <c r="V95" i="5"/>
  <c r="AE189" i="3"/>
  <c r="Z190" i="5" s="1"/>
  <c r="AN29" i="75"/>
  <c r="AS29" i="75" s="1"/>
  <c r="AU29" i="75" s="1"/>
  <c r="G30" i="5" s="1"/>
  <c r="AM159" i="5"/>
  <c r="Y46" i="5"/>
  <c r="Y61" i="5"/>
  <c r="AM96" i="5"/>
  <c r="AM160" i="5"/>
  <c r="Y76" i="5"/>
  <c r="AM167" i="5"/>
  <c r="AM131" i="5"/>
  <c r="Y32" i="5"/>
  <c r="AM104" i="5"/>
  <c r="AM98" i="5"/>
  <c r="Y181" i="5"/>
  <c r="Y39" i="5"/>
  <c r="AE7" i="3"/>
  <c r="Z8" i="5" s="1"/>
  <c r="AE187" i="3"/>
  <c r="Z188" i="5" s="1"/>
  <c r="AE180" i="3"/>
  <c r="Z181" i="5" s="1"/>
  <c r="AE172" i="3"/>
  <c r="Z173" i="5" s="1"/>
  <c r="AE132" i="3"/>
  <c r="Z133" i="5" s="1"/>
  <c r="AE54" i="3"/>
  <c r="Z55" i="5" s="1"/>
  <c r="AE30" i="3"/>
  <c r="Z31" i="5" s="1"/>
  <c r="AE45" i="3"/>
  <c r="Z46" i="5" s="1"/>
  <c r="G120" i="5"/>
  <c r="DU101" i="75"/>
  <c r="L102" i="5" s="1"/>
  <c r="J102" i="5"/>
  <c r="J175" i="5"/>
  <c r="AN157" i="75"/>
  <c r="AS157" i="75" s="1"/>
  <c r="AU157" i="75" s="1"/>
  <c r="G158" i="5" s="1"/>
  <c r="DQ3" i="75"/>
  <c r="J4" i="5" s="1"/>
  <c r="DQ107" i="75"/>
  <c r="DU107" i="75" s="1"/>
  <c r="L108" i="5" s="1"/>
  <c r="AN55" i="75"/>
  <c r="AS55" i="75" s="1"/>
  <c r="AU55" i="75" s="1"/>
  <c r="G56" i="5" s="1"/>
  <c r="AS193" i="75"/>
  <c r="AU193" i="75" s="1"/>
  <c r="G194" i="5" s="1"/>
  <c r="AN58" i="75"/>
  <c r="AS58" i="75" s="1"/>
  <c r="AU58" i="75" s="1"/>
  <c r="G59" i="5" s="1"/>
  <c r="DQ187" i="75"/>
  <c r="J188" i="5" s="1"/>
  <c r="AN189" i="75"/>
  <c r="AS189" i="75" s="1"/>
  <c r="AU189" i="75" s="1"/>
  <c r="G190" i="5" s="1"/>
  <c r="AN130" i="75"/>
  <c r="AS130" i="75" s="1"/>
  <c r="AU130" i="75" s="1"/>
  <c r="G131" i="5" s="1"/>
  <c r="AN87" i="75"/>
  <c r="AS87" i="75" s="1"/>
  <c r="AU87" i="75" s="1"/>
  <c r="G88" i="5" s="1"/>
  <c r="AN73" i="75"/>
  <c r="AS73" i="75" s="1"/>
  <c r="AU73" i="75" s="1"/>
  <c r="G74" i="5" s="1"/>
  <c r="AN57" i="75"/>
  <c r="AS57" i="75" s="1"/>
  <c r="AU57" i="75" s="1"/>
  <c r="G58" i="5" s="1"/>
  <c r="DQ11" i="75"/>
  <c r="DQ59" i="75"/>
  <c r="DQ139" i="75"/>
  <c r="J140" i="5" s="1"/>
  <c r="AN123" i="75"/>
  <c r="AS123" i="75" s="1"/>
  <c r="AU123" i="75" s="1"/>
  <c r="G124" i="5" s="1"/>
  <c r="DQ131" i="75"/>
  <c r="J132" i="5" s="1"/>
  <c r="AN148" i="75"/>
  <c r="AS148" i="75" s="1"/>
  <c r="AU148" i="75" s="1"/>
  <c r="G149" i="5" s="1"/>
  <c r="AN82" i="75"/>
  <c r="AS82" i="75" s="1"/>
  <c r="AU82" i="75" s="1"/>
  <c r="G83" i="5" s="1"/>
  <c r="AN165" i="75"/>
  <c r="AS165" i="75" s="1"/>
  <c r="AU165" i="75" s="1"/>
  <c r="G166" i="5" s="1"/>
  <c r="AN150" i="75"/>
  <c r="AS150" i="75" s="1"/>
  <c r="AU150" i="75" s="1"/>
  <c r="AN149" i="75"/>
  <c r="AS149" i="75" s="1"/>
  <c r="AU149" i="75" s="1"/>
  <c r="G150" i="5" s="1"/>
  <c r="DQ67" i="75"/>
  <c r="J68" i="5" s="1"/>
  <c r="AN96" i="75"/>
  <c r="AS96" i="75" s="1"/>
  <c r="AU96" i="75" s="1"/>
  <c r="G97" i="5" s="1"/>
  <c r="AN177" i="75"/>
  <c r="AS177" i="75" s="1"/>
  <c r="AU177" i="75" s="1"/>
  <c r="G178" i="5" s="1"/>
  <c r="AN68" i="75"/>
  <c r="AS68" i="75" s="1"/>
  <c r="AU68" i="75" s="1"/>
  <c r="AN171" i="75"/>
  <c r="AS171" i="75" s="1"/>
  <c r="AU171" i="75" s="1"/>
  <c r="G172" i="5" s="1"/>
  <c r="DQ115" i="75"/>
  <c r="J116" i="5" s="1"/>
  <c r="DQ43" i="75"/>
  <c r="J44" i="5" s="1"/>
  <c r="AN7" i="75"/>
  <c r="AS7" i="75" s="1"/>
  <c r="AU7" i="75" s="1"/>
  <c r="G8" i="5" s="1"/>
  <c r="AN183" i="75"/>
  <c r="AS183" i="75" s="1"/>
  <c r="AU183" i="75" s="1"/>
  <c r="G184" i="5" s="1"/>
  <c r="AN106" i="75"/>
  <c r="AS106" i="75" s="1"/>
  <c r="AU106" i="75" s="1"/>
  <c r="G107" i="5" s="1"/>
  <c r="AN162" i="75"/>
  <c r="AS162" i="75" s="1"/>
  <c r="AU162" i="75" s="1"/>
  <c r="G163" i="5" s="1"/>
  <c r="DQ35" i="75"/>
  <c r="J36" i="5" s="1"/>
  <c r="AN98" i="75"/>
  <c r="AS98" i="75" s="1"/>
  <c r="AU98" i="75" s="1"/>
  <c r="G99" i="5" s="1"/>
  <c r="AN111" i="75"/>
  <c r="AS111" i="75" s="1"/>
  <c r="AU111" i="75" s="1"/>
  <c r="AN67" i="75"/>
  <c r="AS67" i="75" s="1"/>
  <c r="AU67" i="75" s="1"/>
  <c r="G68" i="5" s="1"/>
  <c r="V89" i="5"/>
  <c r="J38" i="5"/>
  <c r="J30" i="5"/>
  <c r="X74" i="75"/>
  <c r="AI74" i="75"/>
  <c r="AC37" i="75"/>
  <c r="AE37" i="75" s="1"/>
  <c r="AC115" i="75"/>
  <c r="AE115" i="75" s="1"/>
  <c r="AH51" i="75"/>
  <c r="AC179" i="75"/>
  <c r="AE179" i="75" s="1"/>
  <c r="X46" i="75"/>
  <c r="AL93" i="75"/>
  <c r="E142" i="75"/>
  <c r="AJ43" i="75"/>
  <c r="AC43" i="75"/>
  <c r="AE43" i="75" s="1"/>
  <c r="AH185" i="5"/>
  <c r="AH179" i="5"/>
  <c r="AK190" i="75"/>
  <c r="AC74" i="75"/>
  <c r="AE74" i="75" s="1"/>
  <c r="AC146" i="75"/>
  <c r="AE146" i="75" s="1"/>
  <c r="AK146" i="75"/>
  <c r="AJ107" i="75"/>
  <c r="AC107" i="75"/>
  <c r="AE107" i="75" s="1"/>
  <c r="X29" i="75"/>
  <c r="X39" i="75"/>
  <c r="D76" i="5"/>
  <c r="X62" i="75"/>
  <c r="X105" i="75"/>
  <c r="AO105" i="75" s="1"/>
  <c r="AC113" i="75"/>
  <c r="AE113" i="75" s="1"/>
  <c r="AI130" i="75"/>
  <c r="AC35" i="75"/>
  <c r="AE35" i="75" s="1"/>
  <c r="AK53" i="75"/>
  <c r="AS46" i="75"/>
  <c r="AU46" i="75" s="1"/>
  <c r="G47" i="5" s="1"/>
  <c r="AJ54" i="75"/>
  <c r="AC54" i="75"/>
  <c r="AE54" i="75" s="1"/>
  <c r="AR54" i="75" s="1"/>
  <c r="F55" i="5" s="1"/>
  <c r="AJ123" i="75"/>
  <c r="AC123" i="75"/>
  <c r="AE123" i="75" s="1"/>
  <c r="E69" i="75"/>
  <c r="AH123" i="75"/>
  <c r="AC3" i="75"/>
  <c r="AE3" i="75" s="1"/>
  <c r="AH176" i="75"/>
  <c r="X49" i="75"/>
  <c r="AK31" i="75"/>
  <c r="AK25" i="75"/>
  <c r="AL25" i="75" s="1"/>
  <c r="AC25" i="75"/>
  <c r="AE25" i="75" s="1"/>
  <c r="X28" i="75"/>
  <c r="AI28" i="75"/>
  <c r="AS139" i="75"/>
  <c r="AU139" i="75" s="1"/>
  <c r="X10" i="75"/>
  <c r="AQ185" i="75"/>
  <c r="E186" i="5" s="1"/>
  <c r="X76" i="75"/>
  <c r="AC160" i="75"/>
  <c r="AE160" i="75" s="1"/>
  <c r="X178" i="75"/>
  <c r="AQ103" i="75"/>
  <c r="E104" i="5" s="1"/>
  <c r="E36" i="75"/>
  <c r="X7" i="75"/>
  <c r="AO7" i="75" s="1"/>
  <c r="AI168" i="75"/>
  <c r="DQ155" i="75"/>
  <c r="J156" i="5" s="1"/>
  <c r="DQ179" i="75"/>
  <c r="J180" i="5" s="1"/>
  <c r="J3" i="75"/>
  <c r="L3" i="75" s="1"/>
  <c r="K7" i="5"/>
  <c r="AX7" i="5" s="1"/>
  <c r="AQ120" i="75"/>
  <c r="E121" i="5" s="1"/>
  <c r="M180" i="4"/>
  <c r="AK181" i="5" s="1"/>
  <c r="R136" i="4"/>
  <c r="AL137" i="5" s="1"/>
  <c r="AN38" i="75"/>
  <c r="AS38" i="75" s="1"/>
  <c r="AU38" i="75" s="1"/>
  <c r="G39" i="5" s="1"/>
  <c r="DQ171" i="75"/>
  <c r="J172" i="5" s="1"/>
  <c r="X131" i="75"/>
  <c r="AO131" i="75" s="1"/>
  <c r="AS103" i="75"/>
  <c r="AU103" i="75" s="1"/>
  <c r="G104" i="5" s="1"/>
  <c r="AS180" i="75"/>
  <c r="AU180" i="75" s="1"/>
  <c r="G181" i="5" s="1"/>
  <c r="E179" i="75"/>
  <c r="DQ75" i="75"/>
  <c r="J76" i="5" s="1"/>
  <c r="X8" i="75"/>
  <c r="G186" i="4"/>
  <c r="R185" i="4"/>
  <c r="AL186" i="5" s="1"/>
  <c r="AI157" i="75"/>
  <c r="AQ173" i="75"/>
  <c r="E174" i="5" s="1"/>
  <c r="M193" i="4"/>
  <c r="AK194" i="5" s="1"/>
  <c r="AC169" i="75"/>
  <c r="AE169" i="75" s="1"/>
  <c r="AQ129" i="75"/>
  <c r="E130" i="5" s="1"/>
  <c r="AJ7" i="75"/>
  <c r="AJ15" i="75"/>
  <c r="AH55" i="75"/>
  <c r="AQ78" i="75"/>
  <c r="E79" i="5" s="1"/>
  <c r="AQ45" i="75"/>
  <c r="E46" i="5" s="1"/>
  <c r="AQ98" i="75"/>
  <c r="E99" i="5" s="1"/>
  <c r="AS101" i="75"/>
  <c r="AU101" i="75" s="1"/>
  <c r="G102" i="5" s="1"/>
  <c r="AC174" i="75"/>
  <c r="AE174" i="75" s="1"/>
  <c r="AK38" i="75"/>
  <c r="E54" i="75"/>
  <c r="AC78" i="75"/>
  <c r="AE78" i="75" s="1"/>
  <c r="DQ51" i="75"/>
  <c r="J52" i="5" s="1"/>
  <c r="AQ102" i="75"/>
  <c r="E103" i="5" s="1"/>
  <c r="AM131" i="75"/>
  <c r="R162" i="4"/>
  <c r="AL163" i="5" s="1"/>
  <c r="G162" i="4"/>
  <c r="H162" i="4" s="1"/>
  <c r="AJ163" i="5" s="1"/>
  <c r="R161" i="4"/>
  <c r="AL162" i="5" s="1"/>
  <c r="M160" i="4"/>
  <c r="AK161" i="5" s="1"/>
  <c r="R159" i="4"/>
  <c r="AL160" i="5" s="1"/>
  <c r="G159" i="4"/>
  <c r="H159" i="4" s="1"/>
  <c r="AJ160" i="5" s="1"/>
  <c r="M158" i="4"/>
  <c r="AK159" i="5" s="1"/>
  <c r="M157" i="4"/>
  <c r="AK158" i="5" s="1"/>
  <c r="M155" i="4"/>
  <c r="AK156" i="5" s="1"/>
  <c r="G154" i="4"/>
  <c r="H154" i="4" s="1"/>
  <c r="AJ155" i="5" s="1"/>
  <c r="M143" i="4"/>
  <c r="AK144" i="5" s="1"/>
  <c r="R142" i="4"/>
  <c r="AL143" i="5" s="1"/>
  <c r="G142" i="4"/>
  <c r="AI143" i="5" s="1"/>
  <c r="G137" i="4"/>
  <c r="AI138" i="5" s="1"/>
  <c r="M135" i="4"/>
  <c r="AK136" i="5" s="1"/>
  <c r="G133" i="4"/>
  <c r="AI134" i="5" s="1"/>
  <c r="R63" i="4"/>
  <c r="AL64" i="5" s="1"/>
  <c r="G47" i="4"/>
  <c r="AI48" i="5" s="1"/>
  <c r="R22" i="4"/>
  <c r="AL23" i="5" s="1"/>
  <c r="AE193" i="3"/>
  <c r="Z194" i="5" s="1"/>
  <c r="V192" i="5"/>
  <c r="AB189" i="5"/>
  <c r="Y189" i="5"/>
  <c r="V161" i="5"/>
  <c r="H122" i="3"/>
  <c r="U123" i="5" s="1"/>
  <c r="E39" i="3"/>
  <c r="T40" i="5" s="1"/>
  <c r="AE38" i="3"/>
  <c r="Z39" i="5" s="1"/>
  <c r="AE31" i="3"/>
  <c r="Z32" i="5" s="1"/>
  <c r="H31" i="3"/>
  <c r="U32" i="5" s="1"/>
  <c r="Y27" i="5"/>
  <c r="E25" i="3"/>
  <c r="T26" i="5" s="1"/>
  <c r="AE23" i="3"/>
  <c r="Z24" i="5" s="1"/>
  <c r="AE15" i="3"/>
  <c r="Z16" i="5" s="1"/>
  <c r="H15" i="3"/>
  <c r="U16" i="5" s="1"/>
  <c r="AE8" i="3"/>
  <c r="Z9" i="5" s="1"/>
  <c r="H8" i="3"/>
  <c r="U9" i="5" s="1"/>
  <c r="H7" i="3"/>
  <c r="U8" i="5" s="1"/>
  <c r="DT188" i="75"/>
  <c r="C187" i="84" s="1"/>
  <c r="Y110" i="5"/>
  <c r="AB89" i="5"/>
  <c r="Y72" i="5"/>
  <c r="Y64" i="5"/>
  <c r="R140" i="4"/>
  <c r="AL141" i="5" s="1"/>
  <c r="AM99" i="5"/>
  <c r="H183" i="3"/>
  <c r="U184" i="5" s="1"/>
  <c r="V183" i="5"/>
  <c r="H160" i="3"/>
  <c r="U161" i="5" s="1"/>
  <c r="V159" i="5"/>
  <c r="E147" i="3"/>
  <c r="T148" i="5" s="1"/>
  <c r="AE113" i="3"/>
  <c r="Z114" i="5" s="1"/>
  <c r="H113" i="3"/>
  <c r="U114" i="5" s="1"/>
  <c r="R94" i="4"/>
  <c r="AL95" i="5" s="1"/>
  <c r="G53" i="4"/>
  <c r="AI54" i="5" s="1"/>
  <c r="G27" i="4"/>
  <c r="H27" i="4" s="1"/>
  <c r="AJ28" i="5" s="1"/>
  <c r="Y132" i="5"/>
  <c r="AE128" i="3"/>
  <c r="Z129" i="5" s="1"/>
  <c r="V127" i="5"/>
  <c r="E122" i="3"/>
  <c r="T123" i="5" s="1"/>
  <c r="E114" i="3"/>
  <c r="T115" i="5" s="1"/>
  <c r="DT54" i="75"/>
  <c r="C53" i="84" s="1"/>
  <c r="R157" i="4"/>
  <c r="AL158" i="5" s="1"/>
  <c r="H135" i="3"/>
  <c r="U136" i="5" s="1"/>
  <c r="V134" i="5"/>
  <c r="H73" i="3"/>
  <c r="AM33" i="75"/>
  <c r="AM88" i="75"/>
  <c r="AM172" i="75"/>
  <c r="M35" i="4"/>
  <c r="AK36" i="5" s="1"/>
  <c r="AB194" i="5"/>
  <c r="AE165" i="3"/>
  <c r="Z166" i="5" s="1"/>
  <c r="H165" i="3"/>
  <c r="U166" i="5" s="1"/>
  <c r="AB162" i="5"/>
  <c r="E159" i="3"/>
  <c r="AE157" i="3"/>
  <c r="Z158" i="5" s="1"/>
  <c r="H157" i="3"/>
  <c r="U158" i="5" s="1"/>
  <c r="AB154" i="5"/>
  <c r="Y154" i="5"/>
  <c r="H150" i="3"/>
  <c r="U151" i="5" s="1"/>
  <c r="V149" i="5"/>
  <c r="AB146" i="5"/>
  <c r="Y144" i="5"/>
  <c r="Y136" i="5"/>
  <c r="DT131" i="75"/>
  <c r="C130" i="84" s="1"/>
  <c r="AM19" i="75"/>
  <c r="AM89" i="75"/>
  <c r="AB184" i="5"/>
  <c r="H171" i="3"/>
  <c r="U172" i="5" s="1"/>
  <c r="AB170" i="5"/>
  <c r="AE163" i="3"/>
  <c r="Z164" i="5" s="1"/>
  <c r="H155" i="3"/>
  <c r="U156" i="5" s="1"/>
  <c r="E150" i="3"/>
  <c r="T151" i="5" s="1"/>
  <c r="H148" i="3"/>
  <c r="U149" i="5" s="1"/>
  <c r="DT10" i="75"/>
  <c r="C9" i="84" s="1"/>
  <c r="AS175" i="75"/>
  <c r="AU175" i="75" s="1"/>
  <c r="G176" i="5" s="1"/>
  <c r="AE186" i="3"/>
  <c r="Z187" i="5" s="1"/>
  <c r="H186" i="3"/>
  <c r="U187" i="5" s="1"/>
  <c r="V185" i="5"/>
  <c r="Y182" i="5"/>
  <c r="AE179" i="3"/>
  <c r="Z180" i="5" s="1"/>
  <c r="V170" i="5"/>
  <c r="T155" i="5"/>
  <c r="H192" i="3"/>
  <c r="U193" i="5" s="1"/>
  <c r="AB35" i="5"/>
  <c r="E24" i="3"/>
  <c r="T25" i="5" s="1"/>
  <c r="Q19" i="3"/>
  <c r="R19" i="3"/>
  <c r="S19" i="3" s="1"/>
  <c r="R80" i="3"/>
  <c r="S80" i="3" s="1"/>
  <c r="Q80" i="3"/>
  <c r="Q56" i="3"/>
  <c r="R56" i="3"/>
  <c r="S56" i="3" s="1"/>
  <c r="Q41" i="3"/>
  <c r="R41" i="3"/>
  <c r="S41" i="3" s="1"/>
  <c r="Y40" i="5"/>
  <c r="H22" i="3"/>
  <c r="U23" i="5" s="1"/>
  <c r="V21" i="5"/>
  <c r="R18" i="3"/>
  <c r="S18" i="3" s="1"/>
  <c r="Q18" i="3"/>
  <c r="Y17" i="5"/>
  <c r="AE14" i="3"/>
  <c r="Z15" i="5" s="1"/>
  <c r="Q109" i="3"/>
  <c r="R109" i="3"/>
  <c r="S109" i="3" s="1"/>
  <c r="Y108" i="5"/>
  <c r="AE105" i="3"/>
  <c r="Q101" i="3"/>
  <c r="R101" i="3"/>
  <c r="S101" i="3" s="1"/>
  <c r="AE98" i="3"/>
  <c r="Z99" i="5" s="1"/>
  <c r="H98" i="3"/>
  <c r="U99" i="5" s="1"/>
  <c r="V97" i="5"/>
  <c r="H91" i="3"/>
  <c r="U92" i="5" s="1"/>
  <c r="R87" i="3"/>
  <c r="S87" i="3" s="1"/>
  <c r="Q87" i="3"/>
  <c r="AB87" i="5"/>
  <c r="AE83" i="3"/>
  <c r="Z84" i="5" s="1"/>
  <c r="Q79" i="3"/>
  <c r="R79" i="3"/>
  <c r="S79" i="3" s="1"/>
  <c r="AB79" i="5"/>
  <c r="Y78" i="5"/>
  <c r="H75" i="3"/>
  <c r="U76" i="5" s="1"/>
  <c r="AB71" i="5"/>
  <c r="AE67" i="3"/>
  <c r="Z68" i="5" s="1"/>
  <c r="AB56" i="5"/>
  <c r="AB55" i="5"/>
  <c r="Y54" i="5"/>
  <c r="H51" i="3"/>
  <c r="U52" i="5" s="1"/>
  <c r="V51" i="5"/>
  <c r="AB48" i="5"/>
  <c r="AB117" i="5"/>
  <c r="H112" i="3"/>
  <c r="U113" i="5" s="1"/>
  <c r="Y131" i="5"/>
  <c r="AE127" i="3"/>
  <c r="Z128" i="5" s="1"/>
  <c r="H127" i="3"/>
  <c r="U128" i="5" s="1"/>
  <c r="Y122" i="5"/>
  <c r="AE119" i="3"/>
  <c r="Z120" i="5" s="1"/>
  <c r="R115" i="3"/>
  <c r="S115" i="3" s="1"/>
  <c r="Q115" i="3"/>
  <c r="Q88" i="3"/>
  <c r="T88" i="3" s="1"/>
  <c r="X89" i="5" s="1"/>
  <c r="Y145" i="5"/>
  <c r="AE134" i="3"/>
  <c r="Z135" i="5" s="1"/>
  <c r="R183" i="3"/>
  <c r="S183" i="3" s="1"/>
  <c r="Q183" i="3"/>
  <c r="Q176" i="3"/>
  <c r="R176" i="3"/>
  <c r="S176" i="3" s="1"/>
  <c r="Q168" i="3"/>
  <c r="R168" i="3"/>
  <c r="S168" i="3" s="1"/>
  <c r="Y168" i="5"/>
  <c r="Q160" i="3"/>
  <c r="R160" i="3"/>
  <c r="S160" i="3" s="1"/>
  <c r="Y160" i="5"/>
  <c r="Y159" i="5"/>
  <c r="AE156" i="3"/>
  <c r="Z157" i="5" s="1"/>
  <c r="V155" i="5"/>
  <c r="AB153" i="5"/>
  <c r="Y153" i="5"/>
  <c r="AE149" i="3"/>
  <c r="Z150" i="5" s="1"/>
  <c r="H149" i="3"/>
  <c r="U150" i="5" s="1"/>
  <c r="R145" i="3"/>
  <c r="S145" i="3" s="1"/>
  <c r="Q145" i="3"/>
  <c r="V14" i="5"/>
  <c r="V191" i="5"/>
  <c r="H184" i="3"/>
  <c r="U185" i="5" s="1"/>
  <c r="E128" i="3"/>
  <c r="T129" i="5" s="1"/>
  <c r="H111" i="3"/>
  <c r="U112" i="5" s="1"/>
  <c r="V36" i="5"/>
  <c r="V28" i="5"/>
  <c r="H190" i="3"/>
  <c r="U191" i="5" s="1"/>
  <c r="AB20" i="5"/>
  <c r="AB118" i="5"/>
  <c r="Y119" i="5"/>
  <c r="H109" i="3"/>
  <c r="U110" i="5" s="1"/>
  <c r="V34" i="5"/>
  <c r="H11" i="3"/>
  <c r="U12" i="5" s="1"/>
  <c r="H41" i="3"/>
  <c r="U42" i="5" s="1"/>
  <c r="AB178" i="5"/>
  <c r="AB126" i="5"/>
  <c r="V194" i="5"/>
  <c r="E88" i="3"/>
  <c r="T89" i="5" s="1"/>
  <c r="H86" i="3"/>
  <c r="U87" i="5" s="1"/>
  <c r="V85" i="5"/>
  <c r="H10" i="3"/>
  <c r="U11" i="5" s="1"/>
  <c r="H180" i="3"/>
  <c r="U181" i="5" s="1"/>
  <c r="H173" i="3"/>
  <c r="U174" i="5" s="1"/>
  <c r="H76" i="3"/>
  <c r="U77" i="5" s="1"/>
  <c r="V52" i="5"/>
  <c r="E48" i="3"/>
  <c r="T49" i="5" s="1"/>
  <c r="H38" i="3"/>
  <c r="U39" i="5" s="1"/>
  <c r="D46" i="5"/>
  <c r="D35" i="5"/>
  <c r="D67" i="5"/>
  <c r="D138" i="5"/>
  <c r="D98" i="5"/>
  <c r="D59" i="5"/>
  <c r="D174" i="5"/>
  <c r="D178" i="5"/>
  <c r="D105" i="5"/>
  <c r="D143" i="5"/>
  <c r="D157" i="5"/>
  <c r="D169" i="5"/>
  <c r="J38" i="75"/>
  <c r="L38" i="75" s="1"/>
  <c r="AJ38" i="75"/>
  <c r="AH157" i="5"/>
  <c r="AH137" i="5"/>
  <c r="AC161" i="75"/>
  <c r="AE161" i="75" s="1"/>
  <c r="AC85" i="75"/>
  <c r="AE85" i="75" s="1"/>
  <c r="X40" i="75"/>
  <c r="AO40" i="75" s="1"/>
  <c r="AS122" i="75"/>
  <c r="AU122" i="75" s="1"/>
  <c r="G123" i="5" s="1"/>
  <c r="AJ174" i="75"/>
  <c r="AK158" i="75"/>
  <c r="AC178" i="75"/>
  <c r="AE178" i="75" s="1"/>
  <c r="X48" i="75"/>
  <c r="AK156" i="75"/>
  <c r="AI63" i="75"/>
  <c r="X63" i="75"/>
  <c r="AH20" i="75"/>
  <c r="X20" i="75"/>
  <c r="D82" i="5"/>
  <c r="AC112" i="75"/>
  <c r="AE112" i="75" s="1"/>
  <c r="X53" i="75"/>
  <c r="X69" i="75"/>
  <c r="E185" i="75"/>
  <c r="AH6" i="75"/>
  <c r="X6" i="75"/>
  <c r="X25" i="75"/>
  <c r="AO25" i="75" s="1"/>
  <c r="X173" i="75"/>
  <c r="AC111" i="75"/>
  <c r="AE111" i="75" s="1"/>
  <c r="AH13" i="75"/>
  <c r="X13" i="75"/>
  <c r="AO13" i="75" s="1"/>
  <c r="X146" i="75"/>
  <c r="AO146" i="75" s="1"/>
  <c r="AC62" i="75"/>
  <c r="AE62" i="75" s="1"/>
  <c r="AI69" i="75"/>
  <c r="AI169" i="75"/>
  <c r="AQ171" i="75"/>
  <c r="E172" i="5" s="1"/>
  <c r="X143" i="75"/>
  <c r="E176" i="75"/>
  <c r="X125" i="75"/>
  <c r="AQ23" i="75"/>
  <c r="E24" i="5" s="1"/>
  <c r="AQ161" i="75"/>
  <c r="E162" i="5" s="1"/>
  <c r="AQ109" i="75"/>
  <c r="AQ4" i="75"/>
  <c r="E5" i="5" s="1"/>
  <c r="X42" i="75"/>
  <c r="X21" i="75"/>
  <c r="AE3" i="3"/>
  <c r="Z4" i="5" s="1"/>
  <c r="T60" i="5"/>
  <c r="K43" i="5"/>
  <c r="AX43" i="5" s="1"/>
  <c r="AQ3" i="75"/>
  <c r="E4" i="5" s="1"/>
  <c r="K99" i="5"/>
  <c r="AX99" i="5" s="1"/>
  <c r="AI33" i="5"/>
  <c r="AJ3" i="75"/>
  <c r="E15" i="75"/>
  <c r="AQ183" i="75"/>
  <c r="E184" i="5" s="1"/>
  <c r="X124" i="75"/>
  <c r="AL92" i="75"/>
  <c r="X66" i="75"/>
  <c r="AI133" i="75"/>
  <c r="X122" i="75"/>
  <c r="AI77" i="75"/>
  <c r="X185" i="75"/>
  <c r="X9" i="75"/>
  <c r="X87" i="75"/>
  <c r="K60" i="5"/>
  <c r="AX60" i="5" s="1"/>
  <c r="K124" i="5"/>
  <c r="AX124" i="5" s="1"/>
  <c r="X134" i="75"/>
  <c r="AC77" i="75"/>
  <c r="AE77" i="75" s="1"/>
  <c r="AR77" i="75" s="1"/>
  <c r="X182" i="75"/>
  <c r="K17" i="5"/>
  <c r="AX17" i="5" s="1"/>
  <c r="AI58" i="5"/>
  <c r="X168" i="75"/>
  <c r="AQ82" i="75"/>
  <c r="E83" i="5" s="1"/>
  <c r="AQ116" i="75"/>
  <c r="E117" i="5" s="1"/>
  <c r="X114" i="75"/>
  <c r="AI42" i="75"/>
  <c r="AH3" i="75"/>
  <c r="K101" i="5"/>
  <c r="AX101" i="5" s="1"/>
  <c r="M131" i="4"/>
  <c r="AK132" i="5" s="1"/>
  <c r="M117" i="4"/>
  <c r="M28" i="4"/>
  <c r="AK29" i="5" s="1"/>
  <c r="M6" i="4"/>
  <c r="AK7" i="5" s="1"/>
  <c r="G192" i="4"/>
  <c r="H192" i="4" s="1"/>
  <c r="AJ193" i="5" s="1"/>
  <c r="AM189" i="5"/>
  <c r="AM172" i="5"/>
  <c r="M168" i="4"/>
  <c r="AK169" i="5" s="1"/>
  <c r="R158" i="4"/>
  <c r="G86" i="4"/>
  <c r="AI87" i="5" s="1"/>
  <c r="M74" i="4"/>
  <c r="AM59" i="5"/>
  <c r="G49" i="4"/>
  <c r="H49" i="4" s="1"/>
  <c r="AJ50" i="5" s="1"/>
  <c r="M29" i="4"/>
  <c r="AK30" i="5" s="1"/>
  <c r="M7" i="4"/>
  <c r="AK8" i="5" s="1"/>
  <c r="V173" i="5"/>
  <c r="H168" i="3"/>
  <c r="U169" i="5" s="1"/>
  <c r="V167" i="5"/>
  <c r="H153" i="3"/>
  <c r="U154" i="5" s="1"/>
  <c r="V138" i="5"/>
  <c r="Y128" i="5"/>
  <c r="H125" i="3"/>
  <c r="U126" i="5" s="1"/>
  <c r="V124" i="5"/>
  <c r="H67" i="3"/>
  <c r="U68" i="5" s="1"/>
  <c r="H66" i="3"/>
  <c r="U67" i="5" s="1"/>
  <c r="V66" i="5"/>
  <c r="V60" i="5"/>
  <c r="V46" i="5"/>
  <c r="H25" i="3"/>
  <c r="U26" i="5" s="1"/>
  <c r="R176" i="4"/>
  <c r="M173" i="4"/>
  <c r="AK174" i="5" s="1"/>
  <c r="M169" i="4"/>
  <c r="AK170" i="5" s="1"/>
  <c r="R156" i="4"/>
  <c r="M150" i="4"/>
  <c r="AK151" i="5" s="1"/>
  <c r="M118" i="4"/>
  <c r="AK119" i="5" s="1"/>
  <c r="AM56" i="5"/>
  <c r="M30" i="4"/>
  <c r="AK31" i="5" s="1"/>
  <c r="M8" i="4"/>
  <c r="AK9" i="5" s="1"/>
  <c r="E168" i="3"/>
  <c r="T169" i="5" s="1"/>
  <c r="H166" i="3"/>
  <c r="U167" i="5" s="1"/>
  <c r="V166" i="5"/>
  <c r="H152" i="3"/>
  <c r="U153" i="5" s="1"/>
  <c r="V151" i="5"/>
  <c r="V130" i="5"/>
  <c r="E125" i="3"/>
  <c r="T126" i="5" s="1"/>
  <c r="E104" i="3"/>
  <c r="T105" i="5" s="1"/>
  <c r="E97" i="3"/>
  <c r="T98" i="5" s="1"/>
  <c r="E67" i="3"/>
  <c r="T68" i="5" s="1"/>
  <c r="H65" i="3"/>
  <c r="U66" i="5" s="1"/>
  <c r="V65" i="5"/>
  <c r="Y55" i="5"/>
  <c r="DT156" i="75"/>
  <c r="C155" i="84" s="1"/>
  <c r="DT78" i="75"/>
  <c r="C77" i="84" s="1"/>
  <c r="DT74" i="75"/>
  <c r="C73" i="84" s="1"/>
  <c r="G163" i="4"/>
  <c r="AI164" i="5" s="1"/>
  <c r="G134" i="4"/>
  <c r="AI135" i="5" s="1"/>
  <c r="M129" i="4"/>
  <c r="AK130" i="5" s="1"/>
  <c r="M97" i="4"/>
  <c r="AK98" i="5" s="1"/>
  <c r="M57" i="4"/>
  <c r="AK58" i="5" s="1"/>
  <c r="G25" i="4"/>
  <c r="H25" i="4" s="1"/>
  <c r="AJ26" i="5" s="1"/>
  <c r="G21" i="4"/>
  <c r="AI22" i="5" s="1"/>
  <c r="M9" i="4"/>
  <c r="AK10" i="5" s="1"/>
  <c r="V189" i="5"/>
  <c r="E153" i="3"/>
  <c r="T154" i="5" s="1"/>
  <c r="Y139" i="5"/>
  <c r="E138" i="3"/>
  <c r="T139" i="5" s="1"/>
  <c r="V78" i="5"/>
  <c r="V71" i="5"/>
  <c r="E52" i="3"/>
  <c r="T53" i="5" s="1"/>
  <c r="DT163" i="75"/>
  <c r="G190" i="4"/>
  <c r="AI191" i="5" s="1"/>
  <c r="R177" i="4"/>
  <c r="G175" i="4"/>
  <c r="H175" i="4" s="1"/>
  <c r="AJ176" i="5" s="1"/>
  <c r="M115" i="4"/>
  <c r="AK116" i="5" s="1"/>
  <c r="AM76" i="5"/>
  <c r="AM40" i="5"/>
  <c r="G26" i="4"/>
  <c r="H26" i="4" s="1"/>
  <c r="AJ27" i="5" s="1"/>
  <c r="G4" i="4"/>
  <c r="AI5" i="5" s="1"/>
  <c r="H128" i="3"/>
  <c r="U129" i="5" s="1"/>
  <c r="H100" i="3"/>
  <c r="U101" i="5" s="1"/>
  <c r="E79" i="3"/>
  <c r="T80" i="5" s="1"/>
  <c r="DT177" i="75"/>
  <c r="C176" i="84" s="1"/>
  <c r="M93" i="4"/>
  <c r="AK94" i="5" s="1"/>
  <c r="M32" i="4"/>
  <c r="AK33" i="5" s="1"/>
  <c r="R178" i="4"/>
  <c r="AL179" i="5" s="1"/>
  <c r="AM163" i="5"/>
  <c r="R160" i="4"/>
  <c r="AL161" i="5" s="1"/>
  <c r="M159" i="4"/>
  <c r="AK160" i="5" s="1"/>
  <c r="M116" i="4"/>
  <c r="AK117" i="5" s="1"/>
  <c r="V187" i="5"/>
  <c r="H182" i="3"/>
  <c r="U183" i="5" s="1"/>
  <c r="H181" i="3"/>
  <c r="U182" i="5" s="1"/>
  <c r="V181" i="5"/>
  <c r="E177" i="3"/>
  <c r="T178" i="5" s="1"/>
  <c r="V162" i="5"/>
  <c r="V147" i="5"/>
  <c r="V91" i="5"/>
  <c r="H83" i="3"/>
  <c r="U84" i="5" s="1"/>
  <c r="H49" i="3"/>
  <c r="U50" i="5" s="1"/>
  <c r="V48" i="5"/>
  <c r="V27" i="5"/>
  <c r="DT187" i="75"/>
  <c r="DT181" i="75"/>
  <c r="C180" i="84" s="1"/>
  <c r="DT179" i="75"/>
  <c r="DT36" i="75"/>
  <c r="C35" i="84" s="1"/>
  <c r="D141" i="5"/>
  <c r="D126" i="5"/>
  <c r="D172" i="5"/>
  <c r="D177" i="5"/>
  <c r="D43" i="5"/>
  <c r="D190" i="5"/>
  <c r="X133" i="75"/>
  <c r="AH133" i="75"/>
  <c r="AJ30" i="75"/>
  <c r="AC30" i="75"/>
  <c r="AE30" i="75" s="1"/>
  <c r="AH155" i="75"/>
  <c r="AC14" i="75"/>
  <c r="AE14" i="75" s="1"/>
  <c r="AK14" i="75"/>
  <c r="X22" i="75"/>
  <c r="AI22" i="75"/>
  <c r="AC93" i="75"/>
  <c r="AE93" i="75" s="1"/>
  <c r="AJ145" i="75"/>
  <c r="AL145" i="75" s="1"/>
  <c r="AC28" i="75"/>
  <c r="AE28" i="75" s="1"/>
  <c r="AK64" i="75"/>
  <c r="AC64" i="75"/>
  <c r="AE64" i="75" s="1"/>
  <c r="AI122" i="75"/>
  <c r="X15" i="75"/>
  <c r="X65" i="75"/>
  <c r="AB4" i="5"/>
  <c r="AC40" i="75"/>
  <c r="AE40" i="75" s="1"/>
  <c r="X55" i="75"/>
  <c r="M171" i="4"/>
  <c r="AK172" i="5" s="1"/>
  <c r="M147" i="4"/>
  <c r="AK148" i="5" s="1"/>
  <c r="M130" i="4"/>
  <c r="G191" i="4"/>
  <c r="AI192" i="5" s="1"/>
  <c r="M152" i="4"/>
  <c r="AK153" i="5" s="1"/>
  <c r="M148" i="4"/>
  <c r="AK149" i="5" s="1"/>
  <c r="M172" i="4"/>
  <c r="AK173" i="5" s="1"/>
  <c r="G165" i="4"/>
  <c r="H165" i="4" s="1"/>
  <c r="AJ166" i="5" s="1"/>
  <c r="R164" i="4"/>
  <c r="AL165" i="5" s="1"/>
  <c r="M149" i="4"/>
  <c r="AK150" i="5" s="1"/>
  <c r="AM149" i="5"/>
  <c r="G187" i="4"/>
  <c r="H187" i="4" s="1"/>
  <c r="AJ188" i="5" s="1"/>
  <c r="G188" i="4"/>
  <c r="AI189" i="5" s="1"/>
  <c r="AM169" i="5"/>
  <c r="AM168" i="5"/>
  <c r="G189" i="4"/>
  <c r="AI190" i="5" s="1"/>
  <c r="AM173" i="5"/>
  <c r="M170" i="4"/>
  <c r="AK171" i="5" s="1"/>
  <c r="M151" i="4"/>
  <c r="AK152" i="5" s="1"/>
  <c r="M132" i="4"/>
  <c r="AK133" i="5" s="1"/>
  <c r="G111" i="4"/>
  <c r="AI112" i="5" s="1"/>
  <c r="G88" i="4"/>
  <c r="AI89" i="5" s="1"/>
  <c r="M76" i="4"/>
  <c r="AK77" i="5" s="1"/>
  <c r="G70" i="4"/>
  <c r="AI71" i="5" s="1"/>
  <c r="M56" i="4"/>
  <c r="AK57" i="5" s="1"/>
  <c r="G51" i="4"/>
  <c r="AI52" i="5" s="1"/>
  <c r="M31" i="4"/>
  <c r="AK32" i="5" s="1"/>
  <c r="G146" i="4"/>
  <c r="H146" i="4" s="1"/>
  <c r="AJ147" i="5" s="1"/>
  <c r="G145" i="4"/>
  <c r="AI146" i="5" s="1"/>
  <c r="G144" i="4"/>
  <c r="H144" i="4" s="1"/>
  <c r="AJ145" i="5" s="1"/>
  <c r="G128" i="4"/>
  <c r="H128" i="4" s="1"/>
  <c r="AJ129" i="5" s="1"/>
  <c r="G127" i="4"/>
  <c r="AI128" i="5" s="1"/>
  <c r="G126" i="4"/>
  <c r="AI127" i="5" s="1"/>
  <c r="G125" i="4"/>
  <c r="AI126" i="5" s="1"/>
  <c r="G113" i="4"/>
  <c r="H113" i="4" s="1"/>
  <c r="AJ114" i="5" s="1"/>
  <c r="M94" i="4"/>
  <c r="AK95" i="5" s="1"/>
  <c r="M90" i="4"/>
  <c r="AK91" i="5" s="1"/>
  <c r="G89" i="4"/>
  <c r="AI90" i="5" s="1"/>
  <c r="M72" i="4"/>
  <c r="AK73" i="5" s="1"/>
  <c r="G71" i="4"/>
  <c r="H71" i="4" s="1"/>
  <c r="AJ72" i="5" s="1"/>
  <c r="G52" i="4"/>
  <c r="H52" i="4" s="1"/>
  <c r="AJ53" i="5" s="1"/>
  <c r="M95" i="4"/>
  <c r="AK96" i="5" s="1"/>
  <c r="M33" i="4"/>
  <c r="AK34" i="5" s="1"/>
  <c r="M96" i="4"/>
  <c r="AK97" i="5" s="1"/>
  <c r="AM95" i="5"/>
  <c r="M91" i="4"/>
  <c r="AK92" i="5" s="1"/>
  <c r="M73" i="4"/>
  <c r="AK74" i="5" s="1"/>
  <c r="G67" i="4"/>
  <c r="AI68" i="5" s="1"/>
  <c r="G46" i="4"/>
  <c r="AI47" i="5" s="1"/>
  <c r="G45" i="4"/>
  <c r="H45" i="4" s="1"/>
  <c r="AJ46" i="5" s="1"/>
  <c r="M34" i="4"/>
  <c r="AK35" i="5" s="1"/>
  <c r="M92" i="4"/>
  <c r="AK93" i="5" s="1"/>
  <c r="M75" i="4"/>
  <c r="AK76" i="5" s="1"/>
  <c r="AM74" i="5"/>
  <c r="G69" i="4"/>
  <c r="H69" i="4" s="1"/>
  <c r="AJ70" i="5" s="1"/>
  <c r="M55" i="4"/>
  <c r="AK56" i="5" s="1"/>
  <c r="G54" i="4"/>
  <c r="AI55" i="5" s="1"/>
  <c r="G48" i="4"/>
  <c r="H48" i="4" s="1"/>
  <c r="AJ49" i="5" s="1"/>
  <c r="M36" i="4"/>
  <c r="H193" i="3"/>
  <c r="U194" i="5" s="1"/>
  <c r="H188" i="3"/>
  <c r="U189" i="5" s="1"/>
  <c r="V188" i="5"/>
  <c r="V177" i="5"/>
  <c r="H172" i="3"/>
  <c r="U173" i="5" s="1"/>
  <c r="H161" i="3"/>
  <c r="U162" i="5" s="1"/>
  <c r="H156" i="3"/>
  <c r="U157" i="5" s="1"/>
  <c r="H136" i="3"/>
  <c r="U137" i="5" s="1"/>
  <c r="H123" i="3"/>
  <c r="U124" i="5" s="1"/>
  <c r="V123" i="5"/>
  <c r="V116" i="5"/>
  <c r="V103" i="5"/>
  <c r="H93" i="3"/>
  <c r="U94" i="5" s="1"/>
  <c r="H87" i="3"/>
  <c r="U88" i="5" s="1"/>
  <c r="E82" i="3"/>
  <c r="T83" i="5" s="1"/>
  <c r="H60" i="3"/>
  <c r="U61" i="5" s="1"/>
  <c r="V59" i="5"/>
  <c r="V53" i="5"/>
  <c r="H47" i="3"/>
  <c r="U48" i="5" s="1"/>
  <c r="Y25" i="5"/>
  <c r="DT145" i="75"/>
  <c r="C144" i="84" s="1"/>
  <c r="H102" i="3"/>
  <c r="U103" i="5" s="1"/>
  <c r="H97" i="3"/>
  <c r="U98" i="5" s="1"/>
  <c r="Y68" i="5"/>
  <c r="H58" i="3"/>
  <c r="U59" i="5" s="1"/>
  <c r="E15" i="3"/>
  <c r="T16" i="5" s="1"/>
  <c r="H14" i="3"/>
  <c r="U15" i="5" s="1"/>
  <c r="DT60" i="75"/>
  <c r="C59" i="84" s="1"/>
  <c r="AM7" i="5"/>
  <c r="H176" i="3"/>
  <c r="U177" i="5" s="1"/>
  <c r="V176" i="5"/>
  <c r="V148" i="5"/>
  <c r="H143" i="3"/>
  <c r="U144" i="5" s="1"/>
  <c r="H142" i="3"/>
  <c r="U143" i="5" s="1"/>
  <c r="V142" i="5"/>
  <c r="V135" i="5"/>
  <c r="H130" i="3"/>
  <c r="U131" i="5" s="1"/>
  <c r="AV42" i="5"/>
  <c r="AW42" i="5" s="1"/>
  <c r="DQ191" i="75"/>
  <c r="J192" i="5" s="1"/>
  <c r="DQ183" i="75"/>
  <c r="J184" i="5" s="1"/>
  <c r="DQ175" i="75"/>
  <c r="J176" i="5" s="1"/>
  <c r="DQ135" i="75"/>
  <c r="J136" i="5" s="1"/>
  <c r="DQ127" i="75"/>
  <c r="J128" i="5" s="1"/>
  <c r="DQ119" i="75"/>
  <c r="J120" i="5" s="1"/>
  <c r="DQ103" i="75"/>
  <c r="J104" i="5" s="1"/>
  <c r="DQ39" i="75"/>
  <c r="J40" i="5" s="1"/>
  <c r="DQ31" i="75"/>
  <c r="J32" i="5" s="1"/>
  <c r="DQ15" i="75"/>
  <c r="J16" i="5" s="1"/>
  <c r="H164" i="3"/>
  <c r="U165" i="5" s="1"/>
  <c r="H108" i="3"/>
  <c r="U109" i="5" s="1"/>
  <c r="H96" i="3"/>
  <c r="U97" i="5" s="1"/>
  <c r="V96" i="5"/>
  <c r="H90" i="3"/>
  <c r="U91" i="5" s="1"/>
  <c r="H84" i="3"/>
  <c r="U85" i="5" s="1"/>
  <c r="V84" i="5"/>
  <c r="V70" i="5"/>
  <c r="V57" i="5"/>
  <c r="V39" i="5"/>
  <c r="DT172" i="75"/>
  <c r="DT150" i="75"/>
  <c r="C149" i="84" s="1"/>
  <c r="V153" i="5"/>
  <c r="H147" i="3"/>
  <c r="U148" i="5" s="1"/>
  <c r="E143" i="3"/>
  <c r="H121" i="3"/>
  <c r="U122" i="5" s="1"/>
  <c r="V120" i="5"/>
  <c r="H70" i="3"/>
  <c r="U71" i="5" s="1"/>
  <c r="V63" i="5"/>
  <c r="V33" i="5"/>
  <c r="E28" i="3"/>
  <c r="V25" i="5"/>
  <c r="V6" i="5"/>
  <c r="Y192" i="5"/>
  <c r="V184" i="5"/>
  <c r="V180" i="5"/>
  <c r="E175" i="3"/>
  <c r="T176" i="5" s="1"/>
  <c r="V174" i="5"/>
  <c r="H158" i="3"/>
  <c r="U159" i="5" s="1"/>
  <c r="Y155" i="5"/>
  <c r="V152" i="5"/>
  <c r="H126" i="3"/>
  <c r="U127" i="5" s="1"/>
  <c r="V119" i="5"/>
  <c r="V112" i="5"/>
  <c r="H107" i="3"/>
  <c r="U108" i="5" s="1"/>
  <c r="V74" i="5"/>
  <c r="V56" i="5"/>
  <c r="H44" i="3"/>
  <c r="U45" i="5" s="1"/>
  <c r="V38" i="5"/>
  <c r="V32" i="5"/>
  <c r="V24" i="5"/>
  <c r="V17" i="5"/>
  <c r="G101" i="4"/>
  <c r="AI102" i="5" s="1"/>
  <c r="G100" i="4"/>
  <c r="H100" i="4" s="1"/>
  <c r="AJ101" i="5" s="1"/>
  <c r="G99" i="4"/>
  <c r="AI100" i="5" s="1"/>
  <c r="G77" i="4"/>
  <c r="AI78" i="5" s="1"/>
  <c r="G58" i="4"/>
  <c r="AI59" i="5" s="1"/>
  <c r="G38" i="4"/>
  <c r="H38" i="4" s="1"/>
  <c r="AJ39" i="5" s="1"/>
  <c r="G11" i="4"/>
  <c r="H11" i="4" s="1"/>
  <c r="AJ12" i="5" s="1"/>
  <c r="G10" i="4"/>
  <c r="AI11" i="5" s="1"/>
  <c r="H132" i="3"/>
  <c r="U133" i="5" s="1"/>
  <c r="E121" i="3"/>
  <c r="T122" i="5" s="1"/>
  <c r="E113" i="3"/>
  <c r="T114" i="5" s="1"/>
  <c r="E108" i="3"/>
  <c r="T109" i="5" s="1"/>
  <c r="H105" i="3"/>
  <c r="U106" i="5" s="1"/>
  <c r="E100" i="3"/>
  <c r="T101" i="5" s="1"/>
  <c r="E96" i="3"/>
  <c r="T97" i="5" s="1"/>
  <c r="H81" i="3"/>
  <c r="U82" i="5" s="1"/>
  <c r="V81" i="5"/>
  <c r="E76" i="3"/>
  <c r="T77" i="5" s="1"/>
  <c r="H62" i="3"/>
  <c r="U63" i="5" s="1"/>
  <c r="H61" i="3"/>
  <c r="U62" i="5" s="1"/>
  <c r="H55" i="3"/>
  <c r="U56" i="5" s="1"/>
  <c r="V55" i="5"/>
  <c r="V49" i="5"/>
  <c r="H42" i="3"/>
  <c r="U43" i="5" s="1"/>
  <c r="V31" i="5"/>
  <c r="H23" i="3"/>
  <c r="U24" i="5" s="1"/>
  <c r="AY46" i="5"/>
  <c r="AY127" i="5"/>
  <c r="G153" i="84"/>
  <c r="AY12" i="5"/>
  <c r="AY28" i="5"/>
  <c r="J49" i="5"/>
  <c r="DU48" i="75"/>
  <c r="L49" i="5" s="1"/>
  <c r="J17" i="5"/>
  <c r="DQ151" i="75"/>
  <c r="J152" i="5" s="1"/>
  <c r="DQ87" i="75"/>
  <c r="J88" i="5" s="1"/>
  <c r="AV49" i="5"/>
  <c r="AW49" i="5" s="1"/>
  <c r="DQ143" i="75"/>
  <c r="J144" i="5" s="1"/>
  <c r="J182" i="5"/>
  <c r="DQ111" i="75"/>
  <c r="J112" i="5" s="1"/>
  <c r="DU129" i="75"/>
  <c r="L130" i="5" s="1"/>
  <c r="DQ55" i="75"/>
  <c r="J56" i="5" s="1"/>
  <c r="DQ167" i="75"/>
  <c r="J168" i="5" s="1"/>
  <c r="DQ79" i="75"/>
  <c r="J80" i="5" s="1"/>
  <c r="DQ71" i="75"/>
  <c r="J72" i="5" s="1"/>
  <c r="J160" i="5"/>
  <c r="DU159" i="75"/>
  <c r="L160" i="5" s="1"/>
  <c r="J158" i="5"/>
  <c r="J69" i="5"/>
  <c r="DU46" i="75"/>
  <c r="L47" i="5" s="1"/>
  <c r="J47" i="5"/>
  <c r="DU28" i="75"/>
  <c r="L29" i="5" s="1"/>
  <c r="J167" i="5"/>
  <c r="DU166" i="75"/>
  <c r="L167" i="5" s="1"/>
  <c r="J106" i="5"/>
  <c r="DU45" i="75"/>
  <c r="L46" i="5" s="1"/>
  <c r="J46" i="5"/>
  <c r="J193" i="5"/>
  <c r="DU42" i="75"/>
  <c r="L43" i="5" s="1"/>
  <c r="DU23" i="75"/>
  <c r="L24" i="5" s="1"/>
  <c r="DU6" i="75"/>
  <c r="L7" i="5" s="1"/>
  <c r="DU52" i="75"/>
  <c r="L53" i="5" s="1"/>
  <c r="J53" i="5"/>
  <c r="J25" i="5"/>
  <c r="J185" i="5"/>
  <c r="J190" i="5"/>
  <c r="J94" i="5"/>
  <c r="J31" i="5"/>
  <c r="J103" i="5"/>
  <c r="J134" i="5"/>
  <c r="DU169" i="75"/>
  <c r="L170" i="5" s="1"/>
  <c r="DU14" i="75"/>
  <c r="L15" i="5" s="1"/>
  <c r="J15" i="5"/>
  <c r="J73" i="5"/>
  <c r="M3" i="4"/>
  <c r="AK4" i="5" s="1"/>
  <c r="AA89" i="5"/>
  <c r="H59" i="4"/>
  <c r="AJ60" i="5" s="1"/>
  <c r="G172" i="4"/>
  <c r="AI173" i="5" s="1"/>
  <c r="AI9" i="5"/>
  <c r="G3" i="4"/>
  <c r="AI4" i="5" s="1"/>
  <c r="AA186" i="5"/>
  <c r="Q106" i="3"/>
  <c r="T106" i="3" s="1"/>
  <c r="X107" i="5" s="1"/>
  <c r="R136" i="3"/>
  <c r="S136" i="3" s="1"/>
  <c r="T136" i="3" s="1"/>
  <c r="X137" i="5" s="1"/>
  <c r="R116" i="3"/>
  <c r="S116" i="3" s="1"/>
  <c r="T116" i="3" s="1"/>
  <c r="X117" i="5" s="1"/>
  <c r="Q16" i="3"/>
  <c r="T16" i="3" s="1"/>
  <c r="X17" i="5" s="1"/>
  <c r="R12" i="3"/>
  <c r="S12" i="3" s="1"/>
  <c r="T12" i="3" s="1"/>
  <c r="X13" i="5" s="1"/>
  <c r="R7" i="3"/>
  <c r="S7" i="3" s="1"/>
  <c r="T7" i="3" s="1"/>
  <c r="X8" i="5" s="1"/>
  <c r="R63" i="3"/>
  <c r="S63" i="3" s="1"/>
  <c r="T63" i="3" s="1"/>
  <c r="X64" i="5" s="1"/>
  <c r="Q124" i="3"/>
  <c r="T124" i="3" s="1"/>
  <c r="X125" i="5" s="1"/>
  <c r="R70" i="3"/>
  <c r="S70" i="3" s="1"/>
  <c r="T70" i="3" s="1"/>
  <c r="X71" i="5" s="1"/>
  <c r="R146" i="3"/>
  <c r="S146" i="3" s="1"/>
  <c r="T146" i="3" s="1"/>
  <c r="X147" i="5" s="1"/>
  <c r="R17" i="3"/>
  <c r="S17" i="3" s="1"/>
  <c r="T17" i="3" s="1"/>
  <c r="X18" i="5" s="1"/>
  <c r="Q167" i="3"/>
  <c r="T167" i="3" s="1"/>
  <c r="X168" i="5" s="1"/>
  <c r="Q164" i="3"/>
  <c r="T164" i="3" s="1"/>
  <c r="X165" i="5" s="1"/>
  <c r="Q3" i="3"/>
  <c r="T3" i="3" s="1"/>
  <c r="X4" i="5" s="1"/>
  <c r="Q158" i="3"/>
  <c r="T158" i="3" s="1"/>
  <c r="X159" i="5" s="1"/>
  <c r="R30" i="3"/>
  <c r="S30" i="3" s="1"/>
  <c r="T30" i="3" s="1"/>
  <c r="X31" i="5" s="1"/>
  <c r="R189" i="3"/>
  <c r="S189" i="3" s="1"/>
  <c r="T189" i="3" s="1"/>
  <c r="X190" i="5" s="1"/>
  <c r="Q173" i="3"/>
  <c r="T173" i="3" s="1"/>
  <c r="Q36" i="3"/>
  <c r="T36" i="3" s="1"/>
  <c r="X37" i="5" s="1"/>
  <c r="R54" i="3"/>
  <c r="S54" i="3" s="1"/>
  <c r="T54" i="3" s="1"/>
  <c r="X55" i="5" s="1"/>
  <c r="Q89" i="3"/>
  <c r="T89" i="3" s="1"/>
  <c r="X90" i="5" s="1"/>
  <c r="R135" i="3"/>
  <c r="S135" i="3" s="1"/>
  <c r="T135" i="3" s="1"/>
  <c r="X136" i="5" s="1"/>
  <c r="Q138" i="3"/>
  <c r="T138" i="3" s="1"/>
  <c r="X139" i="5" s="1"/>
  <c r="R29" i="3"/>
  <c r="S29" i="3" s="1"/>
  <c r="T29" i="3" s="1"/>
  <c r="X30" i="5" s="1"/>
  <c r="R55" i="3"/>
  <c r="S55" i="3" s="1"/>
  <c r="T55" i="3" s="1"/>
  <c r="R184" i="3"/>
  <c r="S184" i="3" s="1"/>
  <c r="T184" i="3" s="1"/>
  <c r="X185" i="5" s="1"/>
  <c r="Q100" i="3"/>
  <c r="T100" i="3" s="1"/>
  <c r="X101" i="5" s="1"/>
  <c r="R140" i="3"/>
  <c r="S140" i="3" s="1"/>
  <c r="T140" i="3" s="1"/>
  <c r="R169" i="3"/>
  <c r="S169" i="3" s="1"/>
  <c r="T169" i="3" s="1"/>
  <c r="Q77" i="3"/>
  <c r="T77" i="3" s="1"/>
  <c r="R49" i="3"/>
  <c r="S49" i="3" s="1"/>
  <c r="T49" i="3" s="1"/>
  <c r="X50" i="5" s="1"/>
  <c r="R83" i="3"/>
  <c r="S83" i="3" s="1"/>
  <c r="T83" i="3" s="1"/>
  <c r="X84" i="5" s="1"/>
  <c r="Q172" i="3"/>
  <c r="T172" i="3" s="1"/>
  <c r="X173" i="5" s="1"/>
  <c r="R60" i="3"/>
  <c r="S60" i="3" s="1"/>
  <c r="T60" i="3" s="1"/>
  <c r="X61" i="5" s="1"/>
  <c r="Q155" i="3"/>
  <c r="T155" i="3" s="1"/>
  <c r="X156" i="5" s="1"/>
  <c r="Q181" i="3"/>
  <c r="T181" i="3" s="1"/>
  <c r="X182" i="5" s="1"/>
  <c r="Q123" i="3"/>
  <c r="T123" i="3" s="1"/>
  <c r="R95" i="3"/>
  <c r="S95" i="3" s="1"/>
  <c r="T95" i="3" s="1"/>
  <c r="X96" i="5" s="1"/>
  <c r="AV53" i="5"/>
  <c r="AW53" i="5" s="1"/>
  <c r="T59" i="3"/>
  <c r="X60" i="5" s="1"/>
  <c r="R23" i="3"/>
  <c r="S23" i="3" s="1"/>
  <c r="T23" i="3" s="1"/>
  <c r="X24" i="5" s="1"/>
  <c r="R28" i="3"/>
  <c r="S28" i="3" s="1"/>
  <c r="T28" i="3" s="1"/>
  <c r="X29" i="5" s="1"/>
  <c r="Q131" i="3"/>
  <c r="T131" i="3" s="1"/>
  <c r="X132" i="5" s="1"/>
  <c r="R84" i="3"/>
  <c r="S84" i="3" s="1"/>
  <c r="T84" i="3" s="1"/>
  <c r="X85" i="5" s="1"/>
  <c r="R94" i="3"/>
  <c r="S94" i="3" s="1"/>
  <c r="T94" i="3" s="1"/>
  <c r="R114" i="3"/>
  <c r="S114" i="3" s="1"/>
  <c r="T114" i="3" s="1"/>
  <c r="X115" i="5" s="1"/>
  <c r="AA136" i="5"/>
  <c r="AA29" i="5"/>
  <c r="AA148" i="5"/>
  <c r="AA52" i="5"/>
  <c r="AA176" i="5"/>
  <c r="AA92" i="5"/>
  <c r="R166" i="3"/>
  <c r="S166" i="3" s="1"/>
  <c r="T166" i="3" s="1"/>
  <c r="X167" i="5" s="1"/>
  <c r="R8" i="3"/>
  <c r="S8" i="3" s="1"/>
  <c r="T8" i="3" s="1"/>
  <c r="X9" i="5" s="1"/>
  <c r="R53" i="3"/>
  <c r="S53" i="3" s="1"/>
  <c r="T53" i="3" s="1"/>
  <c r="X54" i="5" s="1"/>
  <c r="R162" i="3"/>
  <c r="S162" i="3" s="1"/>
  <c r="T162" i="3" s="1"/>
  <c r="X163" i="5" s="1"/>
  <c r="Q187" i="3"/>
  <c r="T187" i="3" s="1"/>
  <c r="X188" i="5" s="1"/>
  <c r="R31" i="3"/>
  <c r="S31" i="3" s="1"/>
  <c r="T31" i="3" s="1"/>
  <c r="R154" i="3"/>
  <c r="S154" i="3" s="1"/>
  <c r="T154" i="3" s="1"/>
  <c r="X155" i="5" s="1"/>
  <c r="R112" i="3"/>
  <c r="S112" i="3" s="1"/>
  <c r="T112" i="3" s="1"/>
  <c r="X113" i="5" s="1"/>
  <c r="Q44" i="3"/>
  <c r="T44" i="3" s="1"/>
  <c r="X45" i="5" s="1"/>
  <c r="R21" i="3"/>
  <c r="S21" i="3" s="1"/>
  <c r="T21" i="3" s="1"/>
  <c r="X22" i="5" s="1"/>
  <c r="R71" i="3"/>
  <c r="S71" i="3" s="1"/>
  <c r="T71" i="3" s="1"/>
  <c r="X72" i="5" s="1"/>
  <c r="Q72" i="3"/>
  <c r="T72" i="3" s="1"/>
  <c r="X73" i="5" s="1"/>
  <c r="Q35" i="3"/>
  <c r="T35" i="3" s="1"/>
  <c r="X36" i="5" s="1"/>
  <c r="R98" i="3"/>
  <c r="S98" i="3" s="1"/>
  <c r="T98" i="3" s="1"/>
  <c r="X99" i="5" s="1"/>
  <c r="Q108" i="3"/>
  <c r="T108" i="3" s="1"/>
  <c r="R65" i="3"/>
  <c r="S65" i="3" s="1"/>
  <c r="T65" i="3" s="1"/>
  <c r="X66" i="5" s="1"/>
  <c r="R143" i="3"/>
  <c r="S143" i="3" s="1"/>
  <c r="T143" i="3" s="1"/>
  <c r="X144" i="5" s="1"/>
  <c r="R93" i="3"/>
  <c r="S93" i="3" s="1"/>
  <c r="T93" i="3" s="1"/>
  <c r="X94" i="5" s="1"/>
  <c r="T5" i="3"/>
  <c r="X6" i="5" s="1"/>
  <c r="R62" i="3"/>
  <c r="S62" i="3" s="1"/>
  <c r="T62" i="3" s="1"/>
  <c r="X63" i="5" s="1"/>
  <c r="R148" i="3"/>
  <c r="S148" i="3" s="1"/>
  <c r="T148" i="3" s="1"/>
  <c r="X149" i="5" s="1"/>
  <c r="R82" i="3"/>
  <c r="S82" i="3" s="1"/>
  <c r="T82" i="3" s="1"/>
  <c r="X83" i="5" s="1"/>
  <c r="Q192" i="3"/>
  <c r="T192" i="3" s="1"/>
  <c r="X193" i="5" s="1"/>
  <c r="R118" i="3"/>
  <c r="S118" i="3" s="1"/>
  <c r="T118" i="3" s="1"/>
  <c r="X119" i="5" s="1"/>
  <c r="R175" i="3"/>
  <c r="S175" i="3" s="1"/>
  <c r="T175" i="3" s="1"/>
  <c r="X176" i="5" s="1"/>
  <c r="AA183" i="5"/>
  <c r="R48" i="3"/>
  <c r="S48" i="3" s="1"/>
  <c r="T48" i="3" s="1"/>
  <c r="X49" i="5" s="1"/>
  <c r="R150" i="3"/>
  <c r="S150" i="3" s="1"/>
  <c r="T150" i="3" s="1"/>
  <c r="X151" i="5" s="1"/>
  <c r="R170" i="3"/>
  <c r="S170" i="3" s="1"/>
  <c r="T170" i="3" s="1"/>
  <c r="X171" i="5" s="1"/>
  <c r="R132" i="3"/>
  <c r="S132" i="3" s="1"/>
  <c r="T132" i="3" s="1"/>
  <c r="X133" i="5" s="1"/>
  <c r="R111" i="3"/>
  <c r="S111" i="3" s="1"/>
  <c r="T111" i="3" s="1"/>
  <c r="X112" i="5" s="1"/>
  <c r="Q122" i="3"/>
  <c r="T122" i="3" s="1"/>
  <c r="X123" i="5" s="1"/>
  <c r="AA152" i="5"/>
  <c r="Q26" i="3"/>
  <c r="T26" i="3" s="1"/>
  <c r="X27" i="5" s="1"/>
  <c r="Q141" i="3"/>
  <c r="T141" i="3" s="1"/>
  <c r="X142" i="5" s="1"/>
  <c r="R153" i="3"/>
  <c r="S153" i="3" s="1"/>
  <c r="T153" i="3" s="1"/>
  <c r="X154" i="5" s="1"/>
  <c r="Q43" i="3"/>
  <c r="T43" i="3" s="1"/>
  <c r="X44" i="5" s="1"/>
  <c r="T182" i="3"/>
  <c r="X183" i="5" s="1"/>
  <c r="R174" i="3"/>
  <c r="S174" i="3" s="1"/>
  <c r="T174" i="3" s="1"/>
  <c r="X175" i="5" s="1"/>
  <c r="R149" i="3"/>
  <c r="S149" i="3" s="1"/>
  <c r="T149" i="3" s="1"/>
  <c r="X150" i="5" s="1"/>
  <c r="R156" i="3"/>
  <c r="S156" i="3" s="1"/>
  <c r="T156" i="3" s="1"/>
  <c r="Q177" i="3"/>
  <c r="T177" i="3" s="1"/>
  <c r="X178" i="5" s="1"/>
  <c r="AA13" i="5"/>
  <c r="AA161" i="5"/>
  <c r="AA16" i="5"/>
  <c r="AA167" i="5"/>
  <c r="AA19" i="5"/>
  <c r="AA191" i="5"/>
  <c r="AA57" i="5"/>
  <c r="AA135" i="5"/>
  <c r="AA173" i="5"/>
  <c r="AA165" i="5"/>
  <c r="AA158" i="5"/>
  <c r="AA151" i="5"/>
  <c r="AA127" i="5"/>
  <c r="AA17" i="5"/>
  <c r="AA194" i="5"/>
  <c r="AA182" i="5"/>
  <c r="AA175" i="5"/>
  <c r="AA146" i="5"/>
  <c r="AA172" i="5"/>
  <c r="AA149" i="5"/>
  <c r="AA143" i="5"/>
  <c r="AA190" i="5"/>
  <c r="AA162" i="5"/>
  <c r="AA153" i="5"/>
  <c r="AA100" i="5"/>
  <c r="AA150" i="5"/>
  <c r="AA77" i="5"/>
  <c r="AA69" i="5"/>
  <c r="AA189" i="5"/>
  <c r="AA147" i="5"/>
  <c r="AA145" i="5"/>
  <c r="AA80" i="5"/>
  <c r="AA46" i="5"/>
  <c r="AA164" i="5"/>
  <c r="AA154" i="5"/>
  <c r="AA79" i="5"/>
  <c r="AA50" i="5"/>
  <c r="AA43" i="5"/>
  <c r="AA37" i="5"/>
  <c r="AA15" i="5"/>
  <c r="AA123" i="5"/>
  <c r="AA117" i="5"/>
  <c r="AA113" i="5"/>
  <c r="AA59" i="5"/>
  <c r="AA45" i="5"/>
  <c r="AA26" i="5"/>
  <c r="AA156" i="5"/>
  <c r="AA126" i="5"/>
  <c r="AA85" i="5"/>
  <c r="AA177" i="5"/>
  <c r="AA144" i="5"/>
  <c r="AA129" i="5"/>
  <c r="AA112" i="5"/>
  <c r="AA94" i="5"/>
  <c r="AA67" i="5"/>
  <c r="AA122" i="5"/>
  <c r="AA44" i="5"/>
  <c r="AA170" i="5"/>
  <c r="AA120" i="5"/>
  <c r="AA110" i="5"/>
  <c r="AA42" i="5"/>
  <c r="AA39" i="5"/>
  <c r="AA36" i="5"/>
  <c r="AA28" i="5"/>
  <c r="H189" i="3"/>
  <c r="U190" i="5" s="1"/>
  <c r="H179" i="3"/>
  <c r="U180" i="5" s="1"/>
  <c r="H174" i="3"/>
  <c r="U175" i="5" s="1"/>
  <c r="H162" i="3"/>
  <c r="U163" i="5" s="1"/>
  <c r="H19" i="3"/>
  <c r="U20" i="5" s="1"/>
  <c r="H4" i="3"/>
  <c r="U5" i="5" s="1"/>
  <c r="H191" i="3"/>
  <c r="U192" i="5" s="1"/>
  <c r="H3" i="3"/>
  <c r="U4" i="5" s="1"/>
  <c r="Y104" i="5"/>
  <c r="Y142" i="5"/>
  <c r="Y74" i="5"/>
  <c r="AV16" i="5"/>
  <c r="AW16" i="5" s="1"/>
  <c r="AV96" i="5"/>
  <c r="AW96" i="5" s="1"/>
  <c r="AV188" i="5"/>
  <c r="AW188" i="5" s="1"/>
  <c r="V42" i="5"/>
  <c r="AV74" i="5"/>
  <c r="AW74" i="5" s="1"/>
  <c r="E189" i="3"/>
  <c r="T190" i="5" s="1"/>
  <c r="E172" i="3"/>
  <c r="T173" i="5" s="1"/>
  <c r="E110" i="3"/>
  <c r="T111" i="5" s="1"/>
  <c r="E106" i="3"/>
  <c r="T107" i="5" s="1"/>
  <c r="AV80" i="5"/>
  <c r="AW80" i="5" s="1"/>
  <c r="DT92" i="75"/>
  <c r="C91" i="84" s="1"/>
  <c r="DT91" i="75"/>
  <c r="C90" i="84" s="1"/>
  <c r="F90" i="84" s="1"/>
  <c r="DT79" i="75"/>
  <c r="C78" i="84" s="1"/>
  <c r="DT69" i="75"/>
  <c r="C68" i="84" s="1"/>
  <c r="DT56" i="75"/>
  <c r="C55" i="84" s="1"/>
  <c r="DT25" i="75"/>
  <c r="C24" i="84" s="1"/>
  <c r="DT21" i="75"/>
  <c r="C20" i="84" s="1"/>
  <c r="F20" i="84" s="1"/>
  <c r="DT19" i="75"/>
  <c r="C18" i="84" s="1"/>
  <c r="F18" i="84" s="1"/>
  <c r="AV172" i="5"/>
  <c r="AW172" i="5" s="1"/>
  <c r="AV164" i="5"/>
  <c r="AW164" i="5" s="1"/>
  <c r="K170" i="5"/>
  <c r="AX170" i="5" s="1"/>
  <c r="E173" i="3"/>
  <c r="T174" i="5" s="1"/>
  <c r="E151" i="3"/>
  <c r="E111" i="3"/>
  <c r="E107" i="3"/>
  <c r="T108" i="5" s="1"/>
  <c r="E32" i="3"/>
  <c r="T33" i="5" s="1"/>
  <c r="E16" i="3"/>
  <c r="T17" i="5" s="1"/>
  <c r="E8" i="3"/>
  <c r="T9" i="5" s="1"/>
  <c r="AV156" i="5"/>
  <c r="AW156" i="5" s="1"/>
  <c r="AV144" i="5"/>
  <c r="AW144" i="5" s="1"/>
  <c r="AV72" i="5"/>
  <c r="AW72" i="5" s="1"/>
  <c r="T72" i="5"/>
  <c r="K18" i="5"/>
  <c r="AX18" i="5" s="1"/>
  <c r="E167" i="3"/>
  <c r="T168" i="5" s="1"/>
  <c r="E137" i="3"/>
  <c r="T138" i="5" s="1"/>
  <c r="E47" i="3"/>
  <c r="T48" i="5" s="1"/>
  <c r="K71" i="5"/>
  <c r="AX71" i="5" s="1"/>
  <c r="E20" i="3"/>
  <c r="T21" i="5" s="1"/>
  <c r="E9" i="3"/>
  <c r="T10" i="5" s="1"/>
  <c r="AV108" i="5"/>
  <c r="AW108" i="5" s="1"/>
  <c r="K46" i="5"/>
  <c r="AX46" i="5" s="1"/>
  <c r="K24" i="5"/>
  <c r="AX24" i="5" s="1"/>
  <c r="E188" i="3"/>
  <c r="T189" i="5" s="1"/>
  <c r="E171" i="3"/>
  <c r="T172" i="5" s="1"/>
  <c r="E118" i="3"/>
  <c r="T119" i="5" s="1"/>
  <c r="E105" i="3"/>
  <c r="T106" i="5" s="1"/>
  <c r="E68" i="3"/>
  <c r="T69" i="5" s="1"/>
  <c r="DT82" i="75"/>
  <c r="C81" i="84" s="1"/>
  <c r="F81" i="84" s="1"/>
  <c r="AV160" i="5"/>
  <c r="AW160" i="5" s="1"/>
  <c r="AV155" i="5"/>
  <c r="AW155" i="5" s="1"/>
  <c r="T132" i="5"/>
  <c r="E152" i="3"/>
  <c r="E144" i="3"/>
  <c r="E112" i="3"/>
  <c r="E83" i="3"/>
  <c r="E78" i="3"/>
  <c r="T79" i="5" s="1"/>
  <c r="E77" i="3"/>
  <c r="E69" i="3"/>
  <c r="T70" i="5" s="1"/>
  <c r="E62" i="3"/>
  <c r="E57" i="3"/>
  <c r="E55" i="3"/>
  <c r="T56" i="5" s="1"/>
  <c r="E33" i="3"/>
  <c r="E21" i="3"/>
  <c r="E13" i="3"/>
  <c r="T14" i="5" s="1"/>
  <c r="E11" i="3"/>
  <c r="E10" i="3"/>
  <c r="T28" i="5"/>
  <c r="E186" i="3"/>
  <c r="T187" i="5" s="1"/>
  <c r="E185" i="3"/>
  <c r="T186" i="5" s="1"/>
  <c r="E183" i="3"/>
  <c r="E164" i="3"/>
  <c r="T165" i="5" s="1"/>
  <c r="E162" i="3"/>
  <c r="T163" i="5" s="1"/>
  <c r="E156" i="3"/>
  <c r="T157" i="5" s="1"/>
  <c r="E155" i="3"/>
  <c r="T156" i="5" s="1"/>
  <c r="E134" i="3"/>
  <c r="T135" i="5" s="1"/>
  <c r="E115" i="3"/>
  <c r="T116" i="5" s="1"/>
  <c r="E92" i="3"/>
  <c r="E74" i="3"/>
  <c r="T75" i="5" s="1"/>
  <c r="E72" i="3"/>
  <c r="T73" i="5" s="1"/>
  <c r="E65" i="3"/>
  <c r="T66" i="5" s="1"/>
  <c r="E42" i="3"/>
  <c r="T43" i="5" s="1"/>
  <c r="E166" i="3"/>
  <c r="T167" i="5" s="1"/>
  <c r="E165" i="3"/>
  <c r="T166" i="5" s="1"/>
  <c r="E163" i="3"/>
  <c r="T164" i="5" s="1"/>
  <c r="E157" i="3"/>
  <c r="E149" i="3"/>
  <c r="T150" i="5" s="1"/>
  <c r="E142" i="3"/>
  <c r="T143" i="5" s="1"/>
  <c r="E141" i="3"/>
  <c r="T142" i="5" s="1"/>
  <c r="E135" i="3"/>
  <c r="T136" i="5" s="1"/>
  <c r="E126" i="3"/>
  <c r="T127" i="5" s="1"/>
  <c r="E103" i="3"/>
  <c r="T104" i="5" s="1"/>
  <c r="E95" i="3"/>
  <c r="T96" i="5" s="1"/>
  <c r="E81" i="3"/>
  <c r="T82" i="5" s="1"/>
  <c r="E75" i="3"/>
  <c r="T76" i="5" s="1"/>
  <c r="E60" i="3"/>
  <c r="T61" i="5" s="1"/>
  <c r="E53" i="3"/>
  <c r="T54" i="5" s="1"/>
  <c r="E45" i="3"/>
  <c r="E44" i="3"/>
  <c r="T45" i="5" s="1"/>
  <c r="E43" i="3"/>
  <c r="T44" i="5" s="1"/>
  <c r="E31" i="3"/>
  <c r="T32" i="5" s="1"/>
  <c r="E26" i="3"/>
  <c r="T27" i="5" s="1"/>
  <c r="E17" i="3"/>
  <c r="E3" i="3"/>
  <c r="T4" i="5" s="1"/>
  <c r="T175" i="5"/>
  <c r="AV151" i="5"/>
  <c r="AW151" i="5" s="1"/>
  <c r="AV143" i="5"/>
  <c r="AW143" i="5" s="1"/>
  <c r="AV131" i="5"/>
  <c r="AW131" i="5" s="1"/>
  <c r="T147" i="5"/>
  <c r="T55" i="5"/>
  <c r="T31" i="5"/>
  <c r="T102" i="5"/>
  <c r="AV137" i="5"/>
  <c r="AW137" i="5" s="1"/>
  <c r="T57" i="5"/>
  <c r="T20" i="5"/>
  <c r="T141" i="5"/>
  <c r="T133" i="5"/>
  <c r="AV175" i="5"/>
  <c r="AW175" i="5" s="1"/>
  <c r="AV91" i="5"/>
  <c r="AW91" i="5" s="1"/>
  <c r="AV67" i="5"/>
  <c r="AW67" i="5" s="1"/>
  <c r="AV94" i="5"/>
  <c r="AW94" i="5" s="1"/>
  <c r="AV90" i="5"/>
  <c r="AW90" i="5" s="1"/>
  <c r="AV70" i="5"/>
  <c r="AW70" i="5" s="1"/>
  <c r="AV62" i="5"/>
  <c r="AW62" i="5" s="1"/>
  <c r="AV125" i="5"/>
  <c r="AW125" i="5" s="1"/>
  <c r="AV113" i="5"/>
  <c r="AW113" i="5" s="1"/>
  <c r="AV31" i="5"/>
  <c r="AW31" i="5" s="1"/>
  <c r="AV23" i="5"/>
  <c r="AW23" i="5" s="1"/>
  <c r="AV15" i="5"/>
  <c r="AW15" i="5" s="1"/>
  <c r="AV11" i="5"/>
  <c r="AW11" i="5" s="1"/>
  <c r="DT170" i="75"/>
  <c r="C169" i="84" s="1"/>
  <c r="DT141" i="75"/>
  <c r="C140" i="84" s="1"/>
  <c r="F140" i="84" s="1"/>
  <c r="DT135" i="75"/>
  <c r="C134" i="84" s="1"/>
  <c r="DT134" i="75"/>
  <c r="C133" i="84" s="1"/>
  <c r="AV121" i="5"/>
  <c r="AW121" i="5" s="1"/>
  <c r="DT193" i="75"/>
  <c r="C192" i="84" s="1"/>
  <c r="DT180" i="75"/>
  <c r="C179" i="84" s="1"/>
  <c r="DT178" i="75"/>
  <c r="C177" i="84" s="1"/>
  <c r="DT149" i="75"/>
  <c r="C148" i="84" s="1"/>
  <c r="DT148" i="75"/>
  <c r="C147" i="84" s="1"/>
  <c r="DT115" i="75"/>
  <c r="C114" i="84" s="1"/>
  <c r="DT90" i="75"/>
  <c r="C89" i="84" s="1"/>
  <c r="F89" i="84" s="1"/>
  <c r="DT84" i="75"/>
  <c r="C83" i="84" s="1"/>
  <c r="DT12" i="75"/>
  <c r="C11" i="84" s="1"/>
  <c r="DT9" i="75"/>
  <c r="C8" i="84" s="1"/>
  <c r="F59" i="84"/>
  <c r="F106" i="84"/>
  <c r="K105" i="5"/>
  <c r="AX105" i="5" s="1"/>
  <c r="DU104" i="75"/>
  <c r="L105" i="5" s="1"/>
  <c r="K184" i="5"/>
  <c r="AX184" i="5" s="1"/>
  <c r="F113" i="84"/>
  <c r="K144" i="5"/>
  <c r="AX144" i="5" s="1"/>
  <c r="K177" i="5"/>
  <c r="AX177" i="5" s="1"/>
  <c r="DU88" i="75"/>
  <c r="L89" i="5" s="1"/>
  <c r="F130" i="84"/>
  <c r="DU89" i="75"/>
  <c r="L90" i="5" s="1"/>
  <c r="K176" i="5"/>
  <c r="AX176" i="5" s="1"/>
  <c r="AV154" i="5"/>
  <c r="AW154" i="5" s="1"/>
  <c r="AV146" i="5"/>
  <c r="AW146" i="5" s="1"/>
  <c r="AV138" i="5"/>
  <c r="AW138" i="5" s="1"/>
  <c r="K63" i="5"/>
  <c r="AX63" i="5" s="1"/>
  <c r="DU62" i="75"/>
  <c r="L63" i="5" s="1"/>
  <c r="DU128" i="75"/>
  <c r="L129" i="5" s="1"/>
  <c r="K129" i="5"/>
  <c r="AX129" i="5" s="1"/>
  <c r="DU94" i="75"/>
  <c r="L95" i="5" s="1"/>
  <c r="K95" i="5"/>
  <c r="AX95" i="5" s="1"/>
  <c r="DU70" i="75"/>
  <c r="L71" i="5" s="1"/>
  <c r="K90" i="5"/>
  <c r="AX90" i="5" s="1"/>
  <c r="DT7" i="75"/>
  <c r="C6" i="84" s="1"/>
  <c r="K49" i="5"/>
  <c r="AX49" i="5" s="1"/>
  <c r="DT126" i="75"/>
  <c r="C125" i="84" s="1"/>
  <c r="DT125" i="75"/>
  <c r="C124" i="84" s="1"/>
  <c r="DT121" i="75"/>
  <c r="C120" i="84" s="1"/>
  <c r="DT113" i="75"/>
  <c r="C112" i="84" s="1"/>
  <c r="DT112" i="75"/>
  <c r="C111" i="84" s="1"/>
  <c r="DT50" i="75"/>
  <c r="C49" i="84" s="1"/>
  <c r="DT49" i="75"/>
  <c r="C48" i="84" s="1"/>
  <c r="F48" i="84" s="1"/>
  <c r="DT40" i="75"/>
  <c r="C39" i="84" s="1"/>
  <c r="DT38" i="75"/>
  <c r="C37" i="84" s="1"/>
  <c r="F52" i="84"/>
  <c r="K54" i="5"/>
  <c r="AX54" i="5" s="1"/>
  <c r="DU53" i="75"/>
  <c r="L54" i="5" s="1"/>
  <c r="K72" i="5"/>
  <c r="AX72" i="5" s="1"/>
  <c r="F15" i="84"/>
  <c r="K29" i="5"/>
  <c r="AX29" i="5" s="1"/>
  <c r="K110" i="5"/>
  <c r="AX110" i="5" s="1"/>
  <c r="DU109" i="75"/>
  <c r="L110" i="5" s="1"/>
  <c r="F126" i="84"/>
  <c r="K128" i="5"/>
  <c r="AX128" i="5" s="1"/>
  <c r="K36" i="5"/>
  <c r="AX36" i="5" s="1"/>
  <c r="K87" i="5"/>
  <c r="AX87" i="5" s="1"/>
  <c r="DU5" i="75"/>
  <c r="L6" i="5" s="1"/>
  <c r="K140" i="5"/>
  <c r="AX140" i="5" s="1"/>
  <c r="DU139" i="75"/>
  <c r="L140" i="5" s="1"/>
  <c r="K98" i="5"/>
  <c r="AX98" i="5" s="1"/>
  <c r="DU191" i="75"/>
  <c r="L192" i="5" s="1"/>
  <c r="K192" i="5"/>
  <c r="AX192" i="5" s="1"/>
  <c r="K107" i="5"/>
  <c r="AX107" i="5" s="1"/>
  <c r="K82" i="5"/>
  <c r="AX82" i="5" s="1"/>
  <c r="K47" i="5"/>
  <c r="AX47" i="5" s="1"/>
  <c r="K160" i="5"/>
  <c r="AX160" i="5" s="1"/>
  <c r="K68" i="5"/>
  <c r="AX68" i="5" s="1"/>
  <c r="K12" i="5"/>
  <c r="AX12" i="5" s="1"/>
  <c r="K152" i="5"/>
  <c r="AX152" i="5" s="1"/>
  <c r="K27" i="5"/>
  <c r="AX27" i="5" s="1"/>
  <c r="K161" i="5"/>
  <c r="AX161" i="5" s="1"/>
  <c r="K89" i="5"/>
  <c r="AX89" i="5" s="1"/>
  <c r="K32" i="5"/>
  <c r="AX32" i="5" s="1"/>
  <c r="DU3" i="75"/>
  <c r="L4" i="5" s="1"/>
  <c r="AV39" i="5" l="1"/>
  <c r="AW39" i="5" s="1"/>
  <c r="AV61" i="5"/>
  <c r="AW61" i="5" s="1"/>
  <c r="H174" i="4"/>
  <c r="AJ175" i="5" s="1"/>
  <c r="AY24" i="5"/>
  <c r="H102" i="4"/>
  <c r="AJ103" i="5" s="1"/>
  <c r="K147" i="5"/>
  <c r="AX147" i="5" s="1"/>
  <c r="AV83" i="5"/>
  <c r="AW83" i="5" s="1"/>
  <c r="AV103" i="5"/>
  <c r="AW103" i="5" s="1"/>
  <c r="AV162" i="5"/>
  <c r="AW162" i="5" s="1"/>
  <c r="AV129" i="5"/>
  <c r="AW129" i="5" s="1"/>
  <c r="AV22" i="5"/>
  <c r="AW22" i="5" s="1"/>
  <c r="AV34" i="5"/>
  <c r="AW34" i="5" s="1"/>
  <c r="K65" i="5"/>
  <c r="AX65" i="5" s="1"/>
  <c r="DU27" i="75"/>
  <c r="L28" i="5" s="1"/>
  <c r="AY40" i="5"/>
  <c r="AY8" i="5"/>
  <c r="H106" i="4"/>
  <c r="AJ107" i="5" s="1"/>
  <c r="AR158" i="75"/>
  <c r="F159" i="5" s="1"/>
  <c r="H117" i="4"/>
  <c r="AJ118" i="5" s="1"/>
  <c r="H177" i="4"/>
  <c r="AJ178" i="5" s="1"/>
  <c r="AL58" i="75"/>
  <c r="AO175" i="75"/>
  <c r="C176" i="5" s="1"/>
  <c r="AL125" i="75"/>
  <c r="AL22" i="75"/>
  <c r="K186" i="5"/>
  <c r="AX186" i="5" s="1"/>
  <c r="C184" i="84"/>
  <c r="F169" i="84"/>
  <c r="C171" i="84"/>
  <c r="F171" i="84" s="1"/>
  <c r="H30" i="4"/>
  <c r="AJ31" i="5" s="1"/>
  <c r="F134" i="84"/>
  <c r="C131" i="84"/>
  <c r="DU13" i="75"/>
  <c r="L14" i="5" s="1"/>
  <c r="C12" i="84"/>
  <c r="DU24" i="75"/>
  <c r="L25" i="5" s="1"/>
  <c r="C23" i="84"/>
  <c r="C151" i="84"/>
  <c r="F151" i="84" s="1"/>
  <c r="F180" i="84"/>
  <c r="C181" i="84"/>
  <c r="F96" i="84"/>
  <c r="C94" i="84"/>
  <c r="F165" i="84"/>
  <c r="C153" i="84"/>
  <c r="C174" i="84"/>
  <c r="F174" i="84" s="1"/>
  <c r="AV4" i="5"/>
  <c r="AW4" i="5" s="1"/>
  <c r="BZ2" i="83"/>
  <c r="C164" i="84"/>
  <c r="F164" i="84" s="1"/>
  <c r="F61" i="84"/>
  <c r="C62" i="84"/>
  <c r="H148" i="4"/>
  <c r="AJ149" i="5" s="1"/>
  <c r="K15" i="5"/>
  <c r="AX15" i="5" s="1"/>
  <c r="F73" i="84"/>
  <c r="C74" i="84"/>
  <c r="C101" i="84"/>
  <c r="F101" i="84" s="1"/>
  <c r="C129" i="84"/>
  <c r="F129" i="84" s="1"/>
  <c r="C154" i="84"/>
  <c r="F154" i="84" s="1"/>
  <c r="F149" i="84"/>
  <c r="C150" i="84"/>
  <c r="F150" i="84" s="1"/>
  <c r="F5" i="84"/>
  <c r="C182" i="84"/>
  <c r="C175" i="84"/>
  <c r="F54" i="84"/>
  <c r="C162" i="84"/>
  <c r="F162" i="84" s="1"/>
  <c r="K175" i="5"/>
  <c r="AX175" i="5" s="1"/>
  <c r="C173" i="84"/>
  <c r="F173" i="84" s="1"/>
  <c r="K167" i="5"/>
  <c r="AX167" i="5" s="1"/>
  <c r="F55" i="84"/>
  <c r="C56" i="84"/>
  <c r="F56" i="84" s="1"/>
  <c r="C167" i="84"/>
  <c r="F167" i="84" s="1"/>
  <c r="DU192" i="75"/>
  <c r="L193" i="5" s="1"/>
  <c r="C191" i="84"/>
  <c r="F191" i="84" s="1"/>
  <c r="C119" i="84"/>
  <c r="F119" i="84" s="1"/>
  <c r="F107" i="84"/>
  <c r="C117" i="84"/>
  <c r="F117" i="84" s="1"/>
  <c r="DU184" i="75"/>
  <c r="L185" i="5" s="1"/>
  <c r="C183" i="84"/>
  <c r="F183" i="84" s="1"/>
  <c r="AL71" i="75"/>
  <c r="F6" i="84"/>
  <c r="C7" i="84"/>
  <c r="F7" i="84" s="1"/>
  <c r="F82" i="84"/>
  <c r="C76" i="84"/>
  <c r="F23" i="84"/>
  <c r="C21" i="84"/>
  <c r="F21" i="84" s="1"/>
  <c r="AL174" i="75"/>
  <c r="C32" i="84"/>
  <c r="AL191" i="75"/>
  <c r="F14" i="84"/>
  <c r="C19" i="84"/>
  <c r="F13" i="84"/>
  <c r="C17" i="84"/>
  <c r="F17" i="84" s="1"/>
  <c r="C71" i="84"/>
  <c r="F71" i="84" s="1"/>
  <c r="F122" i="84"/>
  <c r="C104" i="84"/>
  <c r="F104" i="84" s="1"/>
  <c r="F64" i="84"/>
  <c r="C66" i="84"/>
  <c r="F66" i="84" s="1"/>
  <c r="F138" i="84"/>
  <c r="C132" i="84"/>
  <c r="C178" i="84"/>
  <c r="F178" i="84" s="1"/>
  <c r="K120" i="5"/>
  <c r="AX120" i="5" s="1"/>
  <c r="C118" i="84"/>
  <c r="C186" i="84"/>
  <c r="F87" i="84"/>
  <c r="C85" i="84"/>
  <c r="F85" i="84" s="1"/>
  <c r="F112" i="84"/>
  <c r="C109" i="84"/>
  <c r="F109" i="84" s="1"/>
  <c r="F69" i="84"/>
  <c r="C67" i="84"/>
  <c r="F67" i="84" s="1"/>
  <c r="F91" i="84"/>
  <c r="C30" i="84"/>
  <c r="F30" i="84" s="1"/>
  <c r="O36" i="3"/>
  <c r="W37" i="5" s="1"/>
  <c r="K6" i="5"/>
  <c r="AX6" i="5" s="1"/>
  <c r="C4" i="84"/>
  <c r="B168" i="84"/>
  <c r="BZ168" i="83"/>
  <c r="AO62" i="75"/>
  <c r="AR146" i="75"/>
  <c r="F147" i="5" s="1"/>
  <c r="AO128" i="75"/>
  <c r="F45" i="84"/>
  <c r="C65" i="84"/>
  <c r="F65" i="84" s="1"/>
  <c r="C116" i="84"/>
  <c r="F116" i="84" s="1"/>
  <c r="K33" i="5"/>
  <c r="AX33" i="5" s="1"/>
  <c r="C31" i="84"/>
  <c r="F31" i="84" s="1"/>
  <c r="F120" i="84"/>
  <c r="C110" i="84"/>
  <c r="F110" i="84" s="1"/>
  <c r="C172" i="84"/>
  <c r="F172" i="84" s="1"/>
  <c r="AK194" i="83"/>
  <c r="C198" i="83"/>
  <c r="B10" i="84"/>
  <c r="B53" i="84"/>
  <c r="B117" i="84"/>
  <c r="E117" i="84" s="1"/>
  <c r="B181" i="84"/>
  <c r="E181" i="84" s="1"/>
  <c r="B38" i="84"/>
  <c r="B102" i="84"/>
  <c r="E102" i="84" s="1"/>
  <c r="B166" i="84"/>
  <c r="B15" i="84"/>
  <c r="E15" i="84" s="1"/>
  <c r="B79" i="84"/>
  <c r="B143" i="84"/>
  <c r="E143" i="84" s="1"/>
  <c r="B67" i="84"/>
  <c r="E67" i="84" s="1"/>
  <c r="B48" i="84"/>
  <c r="E48" i="84" s="1"/>
  <c r="B112" i="84"/>
  <c r="B184" i="84"/>
  <c r="E184" i="84" s="1"/>
  <c r="B97" i="84"/>
  <c r="E97" i="84" s="1"/>
  <c r="B161" i="84"/>
  <c r="E161" i="84" s="1"/>
  <c r="B155" i="84"/>
  <c r="B66" i="84"/>
  <c r="B130" i="84"/>
  <c r="E130" i="84" s="1"/>
  <c r="B27" i="84"/>
  <c r="E27" i="84" s="1"/>
  <c r="B36" i="84"/>
  <c r="B100" i="84"/>
  <c r="B164" i="84"/>
  <c r="E164" i="84" s="1"/>
  <c r="B46" i="84"/>
  <c r="E46" i="84" s="1"/>
  <c r="B151" i="84"/>
  <c r="B105" i="84"/>
  <c r="B172" i="84"/>
  <c r="E172" i="84" s="1"/>
  <c r="B5" i="84"/>
  <c r="E5" i="84" s="1"/>
  <c r="B69" i="84"/>
  <c r="E69" i="84" s="1"/>
  <c r="B133" i="84"/>
  <c r="B75" i="84"/>
  <c r="E75" i="84" s="1"/>
  <c r="B54" i="84"/>
  <c r="E54" i="84" s="1"/>
  <c r="B118" i="84"/>
  <c r="B182" i="84"/>
  <c r="E182" i="84" s="1"/>
  <c r="B95" i="84"/>
  <c r="E95" i="84" s="1"/>
  <c r="B159" i="84"/>
  <c r="E159" i="84" s="1"/>
  <c r="B171" i="84"/>
  <c r="E171" i="84" s="1"/>
  <c r="B64" i="84"/>
  <c r="E64" i="84" s="1"/>
  <c r="B128" i="84"/>
  <c r="E128" i="84" s="1"/>
  <c r="B35" i="84"/>
  <c r="E35" i="84" s="1"/>
  <c r="B49" i="84"/>
  <c r="B113" i="84"/>
  <c r="E113" i="84" s="1"/>
  <c r="B177" i="84"/>
  <c r="E177" i="84" s="1"/>
  <c r="B18" i="84"/>
  <c r="E18" i="84" s="1"/>
  <c r="B82" i="84"/>
  <c r="E82" i="84" s="1"/>
  <c r="B146" i="84"/>
  <c r="E146" i="84" s="1"/>
  <c r="B131" i="84"/>
  <c r="E131" i="84" s="1"/>
  <c r="B52" i="84"/>
  <c r="E52" i="84" s="1"/>
  <c r="B116" i="84"/>
  <c r="B180" i="84"/>
  <c r="E180" i="84" s="1"/>
  <c r="B61" i="84"/>
  <c r="E61" i="84" s="1"/>
  <c r="B115" i="84"/>
  <c r="E115" i="84" s="1"/>
  <c r="B169" i="84"/>
  <c r="B108" i="84"/>
  <c r="E108" i="84" s="1"/>
  <c r="B13" i="84"/>
  <c r="E13" i="84" s="1"/>
  <c r="B77" i="84"/>
  <c r="E77" i="84" s="1"/>
  <c r="B141" i="84"/>
  <c r="B139" i="84"/>
  <c r="E139" i="84" s="1"/>
  <c r="B62" i="84"/>
  <c r="E62" i="84" s="1"/>
  <c r="B126" i="84"/>
  <c r="E126" i="84" s="1"/>
  <c r="B190" i="84"/>
  <c r="B39" i="84"/>
  <c r="E39" i="84" s="1"/>
  <c r="B103" i="84"/>
  <c r="E103" i="84" s="1"/>
  <c r="B167" i="84"/>
  <c r="E167" i="84" s="1"/>
  <c r="B8" i="84"/>
  <c r="E8" i="84" s="1"/>
  <c r="B72" i="84"/>
  <c r="E72" i="84" s="1"/>
  <c r="B136" i="84"/>
  <c r="E136" i="84" s="1"/>
  <c r="B99" i="84"/>
  <c r="E99" i="84" s="1"/>
  <c r="B57" i="84"/>
  <c r="B121" i="84"/>
  <c r="B185" i="84"/>
  <c r="E185" i="84" s="1"/>
  <c r="B26" i="84"/>
  <c r="E26" i="84" s="1"/>
  <c r="B154" i="84"/>
  <c r="B179" i="84"/>
  <c r="E179" i="84" s="1"/>
  <c r="B60" i="84"/>
  <c r="E60" i="84" s="1"/>
  <c r="B124" i="84"/>
  <c r="E124" i="84" s="1"/>
  <c r="B188" i="84"/>
  <c r="B110" i="84"/>
  <c r="E110" i="84" s="1"/>
  <c r="B56" i="84"/>
  <c r="E56" i="84" s="1"/>
  <c r="B83" i="84"/>
  <c r="E83" i="84" s="1"/>
  <c r="B21" i="84"/>
  <c r="B85" i="84"/>
  <c r="B149" i="84"/>
  <c r="E149" i="84" s="1"/>
  <c r="B6" i="84"/>
  <c r="E6" i="84" s="1"/>
  <c r="B70" i="84"/>
  <c r="B134" i="84"/>
  <c r="B51" i="84"/>
  <c r="E51" i="84" s="1"/>
  <c r="B47" i="84"/>
  <c r="E47" i="84" s="1"/>
  <c r="B111" i="84"/>
  <c r="B175" i="84"/>
  <c r="E175" i="84" s="1"/>
  <c r="B16" i="84"/>
  <c r="B80" i="84"/>
  <c r="E80" i="84" s="1"/>
  <c r="B144" i="84"/>
  <c r="B147" i="84"/>
  <c r="B65" i="84"/>
  <c r="E65" i="84" s="1"/>
  <c r="B129" i="84"/>
  <c r="E129" i="84" s="1"/>
  <c r="B34" i="84"/>
  <c r="E34" i="84" s="1"/>
  <c r="B98" i="84"/>
  <c r="B162" i="84"/>
  <c r="E162" i="84" s="1"/>
  <c r="B4" i="84"/>
  <c r="E4" i="84" s="1"/>
  <c r="B68" i="84"/>
  <c r="E68" i="84" s="1"/>
  <c r="B132" i="84"/>
  <c r="E132" i="84" s="1"/>
  <c r="B3" i="84"/>
  <c r="E3" i="84" s="1"/>
  <c r="B189" i="84"/>
  <c r="E189" i="84" s="1"/>
  <c r="B87" i="84"/>
  <c r="E87" i="84" s="1"/>
  <c r="B41" i="84"/>
  <c r="B44" i="84"/>
  <c r="E44" i="84" s="1"/>
  <c r="B29" i="84"/>
  <c r="E29" i="84" s="1"/>
  <c r="B93" i="84"/>
  <c r="B157" i="84"/>
  <c r="E157" i="84" s="1"/>
  <c r="B14" i="84"/>
  <c r="E14" i="84" s="1"/>
  <c r="B78" i="84"/>
  <c r="E78" i="84" s="1"/>
  <c r="B142" i="84"/>
  <c r="B123" i="84"/>
  <c r="B55" i="84"/>
  <c r="B119" i="84"/>
  <c r="E119" i="84" s="1"/>
  <c r="B183" i="84"/>
  <c r="B24" i="84"/>
  <c r="E24" i="84" s="1"/>
  <c r="B88" i="84"/>
  <c r="E88" i="84" s="1"/>
  <c r="B152" i="84"/>
  <c r="E152" i="84" s="1"/>
  <c r="B9" i="84"/>
  <c r="B73" i="84"/>
  <c r="B137" i="84"/>
  <c r="E137" i="84" s="1"/>
  <c r="B42" i="84"/>
  <c r="E42" i="84" s="1"/>
  <c r="B106" i="84"/>
  <c r="B170" i="84"/>
  <c r="E170" i="84" s="1"/>
  <c r="B12" i="84"/>
  <c r="E12" i="84" s="1"/>
  <c r="B76" i="84"/>
  <c r="E76" i="84" s="1"/>
  <c r="B140" i="84"/>
  <c r="E140" i="84" s="1"/>
  <c r="B43" i="84"/>
  <c r="E43" i="84" s="1"/>
  <c r="B174" i="84"/>
  <c r="B192" i="84"/>
  <c r="E192" i="84" s="1"/>
  <c r="B138" i="84"/>
  <c r="B37" i="84"/>
  <c r="E37" i="84" s="1"/>
  <c r="B101" i="84"/>
  <c r="B165" i="84"/>
  <c r="E165" i="84" s="1"/>
  <c r="B22" i="84"/>
  <c r="E22" i="84" s="1"/>
  <c r="B86" i="84"/>
  <c r="B150" i="84"/>
  <c r="E150" i="84" s="1"/>
  <c r="B187" i="84"/>
  <c r="E187" i="84" s="1"/>
  <c r="B63" i="84"/>
  <c r="E63" i="84" s="1"/>
  <c r="B127" i="84"/>
  <c r="E127" i="84" s="1"/>
  <c r="B191" i="84"/>
  <c r="E191" i="84" s="1"/>
  <c r="B32" i="84"/>
  <c r="E32" i="84" s="1"/>
  <c r="B96" i="84"/>
  <c r="E96" i="84" s="1"/>
  <c r="B160" i="84"/>
  <c r="E160" i="84" s="1"/>
  <c r="B17" i="84"/>
  <c r="E17" i="84" s="1"/>
  <c r="B81" i="84"/>
  <c r="E81" i="84" s="1"/>
  <c r="B145" i="84"/>
  <c r="B59" i="84"/>
  <c r="B50" i="84"/>
  <c r="E50" i="84" s="1"/>
  <c r="B114" i="84"/>
  <c r="E114" i="84" s="1"/>
  <c r="B178" i="84"/>
  <c r="B20" i="84"/>
  <c r="E20" i="84" s="1"/>
  <c r="B84" i="84"/>
  <c r="E84" i="84" s="1"/>
  <c r="B148" i="84"/>
  <c r="E148" i="84" s="1"/>
  <c r="B91" i="84"/>
  <c r="E91" i="84" s="1"/>
  <c r="B125" i="84"/>
  <c r="E125" i="84" s="1"/>
  <c r="B23" i="84"/>
  <c r="B120" i="84"/>
  <c r="E120" i="84" s="1"/>
  <c r="B74" i="84"/>
  <c r="E74" i="84" s="1"/>
  <c r="B45" i="84"/>
  <c r="E45" i="84" s="1"/>
  <c r="B109" i="84"/>
  <c r="E109" i="84" s="1"/>
  <c r="B173" i="84"/>
  <c r="E173" i="84" s="1"/>
  <c r="B30" i="84"/>
  <c r="E30" i="84" s="1"/>
  <c r="B94" i="84"/>
  <c r="E94" i="84" s="1"/>
  <c r="B158" i="84"/>
  <c r="E158" i="84" s="1"/>
  <c r="B7" i="84"/>
  <c r="E7" i="84" s="1"/>
  <c r="B71" i="84"/>
  <c r="B135" i="84"/>
  <c r="B11" i="84"/>
  <c r="E11" i="84" s="1"/>
  <c r="B40" i="84"/>
  <c r="E40" i="84" s="1"/>
  <c r="B104" i="84"/>
  <c r="B176" i="84"/>
  <c r="E176" i="84" s="1"/>
  <c r="B25" i="84"/>
  <c r="B89" i="84"/>
  <c r="E89" i="84" s="1"/>
  <c r="B153" i="84"/>
  <c r="B107" i="84"/>
  <c r="E107" i="84" s="1"/>
  <c r="B58" i="84"/>
  <c r="E58" i="84" s="1"/>
  <c r="B122" i="84"/>
  <c r="E122" i="84" s="1"/>
  <c r="B186" i="84"/>
  <c r="B28" i="84"/>
  <c r="B92" i="84"/>
  <c r="E92" i="84" s="1"/>
  <c r="B156" i="84"/>
  <c r="E156" i="84" s="1"/>
  <c r="B163" i="84"/>
  <c r="B90" i="84"/>
  <c r="E90" i="84" s="1"/>
  <c r="B19" i="84"/>
  <c r="B31" i="84"/>
  <c r="E31" i="84" s="1"/>
  <c r="B33" i="84"/>
  <c r="D168" i="84"/>
  <c r="G168" i="84" s="1"/>
  <c r="AY36" i="5"/>
  <c r="D34" i="84"/>
  <c r="G34" i="84" s="1"/>
  <c r="AY100" i="5"/>
  <c r="D98" i="84"/>
  <c r="AY148" i="5"/>
  <c r="D146" i="84"/>
  <c r="G146" i="84" s="1"/>
  <c r="D178" i="84"/>
  <c r="AY16" i="5"/>
  <c r="D14" i="84"/>
  <c r="G14" i="84" s="1"/>
  <c r="D30" i="84"/>
  <c r="G30" i="84" s="1"/>
  <c r="G44" i="84"/>
  <c r="D46" i="84"/>
  <c r="AY80" i="5"/>
  <c r="D78" i="84"/>
  <c r="G78" i="84" s="1"/>
  <c r="D94" i="84"/>
  <c r="G94" i="84" s="1"/>
  <c r="D142" i="84"/>
  <c r="G190" i="84"/>
  <c r="D158" i="84"/>
  <c r="G158" i="84" s="1"/>
  <c r="AY90" i="5"/>
  <c r="D88" i="84"/>
  <c r="G88" i="84" s="1"/>
  <c r="D52" i="84"/>
  <c r="G52" i="84" s="1"/>
  <c r="AY86" i="5"/>
  <c r="D84" i="84"/>
  <c r="G149" i="84"/>
  <c r="D148" i="84"/>
  <c r="G148" i="84" s="1"/>
  <c r="D165" i="84"/>
  <c r="G165" i="84" s="1"/>
  <c r="G180" i="84"/>
  <c r="D181" i="84"/>
  <c r="D47" i="84"/>
  <c r="G47" i="84" s="1"/>
  <c r="AY113" i="5"/>
  <c r="D111" i="84"/>
  <c r="G111" i="84" s="1"/>
  <c r="G174" i="84"/>
  <c r="D175" i="84"/>
  <c r="G175" i="84" s="1"/>
  <c r="D191" i="84"/>
  <c r="G191" i="84" s="1"/>
  <c r="G7" i="84"/>
  <c r="D8" i="84"/>
  <c r="G8" i="84" s="1"/>
  <c r="G55" i="84"/>
  <c r="D56" i="84"/>
  <c r="G56" i="84" s="1"/>
  <c r="D4" i="84"/>
  <c r="AY38" i="5"/>
  <c r="D36" i="84"/>
  <c r="G36" i="84" s="1"/>
  <c r="G71" i="84"/>
  <c r="D68" i="84"/>
  <c r="G68" i="84" s="1"/>
  <c r="AY39" i="5"/>
  <c r="D37" i="84"/>
  <c r="G37" i="84" s="1"/>
  <c r="G105" i="84"/>
  <c r="D101" i="84"/>
  <c r="G101" i="84" s="1"/>
  <c r="D42" i="84"/>
  <c r="G42" i="84" s="1"/>
  <c r="D106" i="84"/>
  <c r="G106" i="84" s="1"/>
  <c r="G128" i="84"/>
  <c r="D122" i="84"/>
  <c r="G122" i="84" s="1"/>
  <c r="G169" i="84"/>
  <c r="D170" i="84"/>
  <c r="G170" i="84" s="1"/>
  <c r="D11" i="84"/>
  <c r="G11" i="84" s="1"/>
  <c r="D43" i="84"/>
  <c r="D75" i="84"/>
  <c r="G75" i="84" s="1"/>
  <c r="G95" i="84"/>
  <c r="D91" i="84"/>
  <c r="G91" i="84" s="1"/>
  <c r="AY109" i="5"/>
  <c r="D107" i="84"/>
  <c r="AY125" i="5"/>
  <c r="D123" i="84"/>
  <c r="G123" i="84" s="1"/>
  <c r="G145" i="84"/>
  <c r="D139" i="84"/>
  <c r="G139" i="84" s="1"/>
  <c r="AY157" i="5"/>
  <c r="D155" i="84"/>
  <c r="G155" i="84" s="1"/>
  <c r="AY173" i="5"/>
  <c r="D171" i="84"/>
  <c r="G171" i="84" s="1"/>
  <c r="G135" i="84"/>
  <c r="D132" i="84"/>
  <c r="G132" i="84" s="1"/>
  <c r="AY76" i="5"/>
  <c r="D74" i="84"/>
  <c r="G74" i="84" s="1"/>
  <c r="D90" i="84"/>
  <c r="G90" i="84" s="1"/>
  <c r="AY140" i="5"/>
  <c r="D138" i="84"/>
  <c r="G138" i="84" s="1"/>
  <c r="AY156" i="5"/>
  <c r="D154" i="84"/>
  <c r="G154" i="84" s="1"/>
  <c r="G183" i="84"/>
  <c r="D186" i="84"/>
  <c r="G186" i="84" s="1"/>
  <c r="AY56" i="5"/>
  <c r="D54" i="84"/>
  <c r="G54" i="84" s="1"/>
  <c r="G143" i="84"/>
  <c r="D134" i="84"/>
  <c r="G134" i="84" s="1"/>
  <c r="G157" i="84"/>
  <c r="D150" i="84"/>
  <c r="G150" i="84" s="1"/>
  <c r="G31" i="84"/>
  <c r="D166" i="84"/>
  <c r="G166" i="84" s="1"/>
  <c r="AY98" i="5"/>
  <c r="D96" i="84"/>
  <c r="G96" i="84" s="1"/>
  <c r="G19" i="84"/>
  <c r="D12" i="84"/>
  <c r="G59" i="84"/>
  <c r="D60" i="84"/>
  <c r="G60" i="84" s="1"/>
  <c r="D76" i="84"/>
  <c r="G76" i="84" s="1"/>
  <c r="D92" i="84"/>
  <c r="G92" i="84" s="1"/>
  <c r="G127" i="84"/>
  <c r="D124" i="84"/>
  <c r="G124" i="84" s="1"/>
  <c r="D140" i="84"/>
  <c r="G185" i="84"/>
  <c r="D188" i="84"/>
  <c r="G188" i="84" s="1"/>
  <c r="D173" i="84"/>
  <c r="G173" i="84" s="1"/>
  <c r="AY50" i="5"/>
  <c r="D48" i="84"/>
  <c r="G48" i="84" s="1"/>
  <c r="AY131" i="5"/>
  <c r="D129" i="84"/>
  <c r="G129" i="84" s="1"/>
  <c r="G49" i="84"/>
  <c r="D50" i="84"/>
  <c r="G50" i="84" s="1"/>
  <c r="AY84" i="5"/>
  <c r="D82" i="84"/>
  <c r="G82" i="84" s="1"/>
  <c r="AY116" i="5"/>
  <c r="D114" i="84"/>
  <c r="G114" i="84" s="1"/>
  <c r="D130" i="84"/>
  <c r="G130" i="84" s="1"/>
  <c r="AY5" i="5"/>
  <c r="D3" i="84"/>
  <c r="G3" i="84" s="1"/>
  <c r="G32" i="84"/>
  <c r="D35" i="84"/>
  <c r="D51" i="84"/>
  <c r="G51" i="84" s="1"/>
  <c r="G85" i="84"/>
  <c r="D83" i="84"/>
  <c r="D99" i="84"/>
  <c r="G99" i="84" s="1"/>
  <c r="AY117" i="5"/>
  <c r="D115" i="84"/>
  <c r="G144" i="84"/>
  <c r="D131" i="84"/>
  <c r="G131" i="84" s="1"/>
  <c r="G159" i="84"/>
  <c r="D147" i="84"/>
  <c r="G147" i="84" s="1"/>
  <c r="G160" i="84"/>
  <c r="D163" i="84"/>
  <c r="G163" i="84" s="1"/>
  <c r="G104" i="84"/>
  <c r="D100" i="84"/>
  <c r="AV51" i="5"/>
  <c r="AW51" i="5" s="1"/>
  <c r="AV7" i="5"/>
  <c r="AW7" i="5" s="1"/>
  <c r="AV187" i="5"/>
  <c r="AW187" i="5" s="1"/>
  <c r="AV28" i="5"/>
  <c r="AW28" i="5" s="1"/>
  <c r="AV190" i="5"/>
  <c r="AW190" i="5" s="1"/>
  <c r="AV59" i="5"/>
  <c r="AW59" i="5" s="1"/>
  <c r="AV123" i="5"/>
  <c r="AW123" i="5" s="1"/>
  <c r="AV64" i="5"/>
  <c r="AW64" i="5" s="1"/>
  <c r="AV163" i="5"/>
  <c r="AW163" i="5" s="1"/>
  <c r="AV168" i="5"/>
  <c r="AW168" i="5" s="1"/>
  <c r="AV29" i="5"/>
  <c r="AW29" i="5" s="1"/>
  <c r="AV145" i="5"/>
  <c r="AW145" i="5" s="1"/>
  <c r="AV38" i="5"/>
  <c r="AW38" i="5" s="1"/>
  <c r="AV104" i="5"/>
  <c r="AW104" i="5" s="1"/>
  <c r="AV119" i="5"/>
  <c r="AW119" i="5" s="1"/>
  <c r="AV50" i="5"/>
  <c r="AW50" i="5" s="1"/>
  <c r="AV17" i="5"/>
  <c r="AW17" i="5" s="1"/>
  <c r="AV35" i="5"/>
  <c r="AW35" i="5" s="1"/>
  <c r="AV69" i="5"/>
  <c r="AW69" i="5" s="1"/>
  <c r="H40" i="4"/>
  <c r="AJ41" i="5" s="1"/>
  <c r="K174" i="5"/>
  <c r="AX174" i="5" s="1"/>
  <c r="AO53" i="75"/>
  <c r="AL70" i="75"/>
  <c r="P193" i="83"/>
  <c r="P194" i="83" s="1"/>
  <c r="H141" i="4"/>
  <c r="AJ142" i="5" s="1"/>
  <c r="AO104" i="75"/>
  <c r="K78" i="5"/>
  <c r="AX78" i="5" s="1"/>
  <c r="DU32" i="75"/>
  <c r="L33" i="5" s="1"/>
  <c r="AV110" i="5"/>
  <c r="AW110" i="5" s="1"/>
  <c r="AV48" i="5"/>
  <c r="AW48" i="5" s="1"/>
  <c r="DU11" i="75"/>
  <c r="L12" i="5" s="1"/>
  <c r="H65" i="4"/>
  <c r="AJ66" i="5" s="1"/>
  <c r="K112" i="5"/>
  <c r="AX112" i="5" s="1"/>
  <c r="AR34" i="75"/>
  <c r="F35" i="5" s="1"/>
  <c r="K9" i="5"/>
  <c r="AX9" i="5" s="1"/>
  <c r="DU8" i="75"/>
  <c r="L9" i="5" s="1"/>
  <c r="AL82" i="3"/>
  <c r="AC83" i="5" s="1"/>
  <c r="AV46" i="5"/>
  <c r="AW46" i="5" s="1"/>
  <c r="AV122" i="5"/>
  <c r="AW122" i="5" s="1"/>
  <c r="AV161" i="5"/>
  <c r="AW161" i="5" s="1"/>
  <c r="O144" i="3"/>
  <c r="W145" i="5" s="1"/>
  <c r="AV191" i="5"/>
  <c r="AW191" i="5" s="1"/>
  <c r="AV58" i="5"/>
  <c r="AW58" i="5" s="1"/>
  <c r="AV171" i="5"/>
  <c r="AW171" i="5" s="1"/>
  <c r="AV37" i="5"/>
  <c r="AW37" i="5" s="1"/>
  <c r="AV63" i="5"/>
  <c r="AW63" i="5" s="1"/>
  <c r="AV115" i="5"/>
  <c r="AW115" i="5" s="1"/>
  <c r="AV133" i="5"/>
  <c r="AW133" i="5" s="1"/>
  <c r="AV179" i="5"/>
  <c r="AW179" i="5" s="1"/>
  <c r="AV135" i="5"/>
  <c r="AW135" i="5" s="1"/>
  <c r="AV176" i="5"/>
  <c r="AW176" i="5" s="1"/>
  <c r="AV182" i="5"/>
  <c r="AW182" i="5" s="1"/>
  <c r="AV25" i="5"/>
  <c r="AW25" i="5" s="1"/>
  <c r="AV112" i="5"/>
  <c r="AW112" i="5" s="1"/>
  <c r="AV153" i="5"/>
  <c r="AW153" i="5" s="1"/>
  <c r="AV12" i="5"/>
  <c r="AW12" i="5" s="1"/>
  <c r="AV120" i="5"/>
  <c r="AW120" i="5" s="1"/>
  <c r="AL74" i="3"/>
  <c r="K94" i="5"/>
  <c r="AX94" i="5" s="1"/>
  <c r="AR93" i="75"/>
  <c r="F94" i="5" s="1"/>
  <c r="AL40" i="75"/>
  <c r="AO31" i="75"/>
  <c r="AL50" i="75"/>
  <c r="O17" i="3"/>
  <c r="W18" i="5" s="1"/>
  <c r="AL132" i="75"/>
  <c r="AO10" i="75"/>
  <c r="AI153" i="5"/>
  <c r="H140" i="4"/>
  <c r="AJ141" i="5" s="1"/>
  <c r="H7" i="4"/>
  <c r="AJ8" i="5" s="1"/>
  <c r="H61" i="4"/>
  <c r="AJ62" i="5" s="1"/>
  <c r="H153" i="4"/>
  <c r="AJ154" i="5" s="1"/>
  <c r="AL169" i="75"/>
  <c r="AO35" i="75"/>
  <c r="AI160" i="5"/>
  <c r="AL36" i="75"/>
  <c r="H19" i="4"/>
  <c r="AJ20" i="5" s="1"/>
  <c r="K21" i="5"/>
  <c r="AX21" i="5" s="1"/>
  <c r="AL7" i="75"/>
  <c r="AR89" i="75"/>
  <c r="F90" i="5" s="1"/>
  <c r="DU20" i="75"/>
  <c r="L21" i="5" s="1"/>
  <c r="H168" i="4"/>
  <c r="AJ169" i="5" s="1"/>
  <c r="AR8" i="75"/>
  <c r="F9" i="5" s="1"/>
  <c r="AR35" i="75"/>
  <c r="F36" i="5" s="1"/>
  <c r="AL42" i="75"/>
  <c r="K134" i="5"/>
  <c r="AX134" i="5" s="1"/>
  <c r="DU176" i="75"/>
  <c r="L177" i="5" s="1"/>
  <c r="AO28" i="75"/>
  <c r="AL76" i="75"/>
  <c r="K141" i="5"/>
  <c r="AX141" i="5" s="1"/>
  <c r="AL95" i="75"/>
  <c r="K69" i="5"/>
  <c r="AX69" i="5" s="1"/>
  <c r="DU133" i="75"/>
  <c r="L134" i="5" s="1"/>
  <c r="DU68" i="75"/>
  <c r="L69" i="5" s="1"/>
  <c r="DU140" i="75"/>
  <c r="L141" i="5" s="1"/>
  <c r="AL126" i="75"/>
  <c r="AL44" i="75"/>
  <c r="DU17" i="75"/>
  <c r="L18" i="5" s="1"/>
  <c r="AL192" i="75"/>
  <c r="AL167" i="75"/>
  <c r="AR86" i="75"/>
  <c r="F87" i="5" s="1"/>
  <c r="DU73" i="75"/>
  <c r="L74" i="5" s="1"/>
  <c r="J98" i="5"/>
  <c r="DU118" i="75"/>
  <c r="L119" i="5" s="1"/>
  <c r="K23" i="5"/>
  <c r="AX23" i="5" s="1"/>
  <c r="AO63" i="75"/>
  <c r="C64" i="5" s="1"/>
  <c r="K76" i="5"/>
  <c r="AX76" i="5" s="1"/>
  <c r="K19" i="5"/>
  <c r="AX19" i="5" s="1"/>
  <c r="DU120" i="75"/>
  <c r="L121" i="5" s="1"/>
  <c r="AR50" i="75"/>
  <c r="F51" i="5" s="1"/>
  <c r="AO190" i="75"/>
  <c r="C191" i="5" s="1"/>
  <c r="AL183" i="75"/>
  <c r="AL104" i="75"/>
  <c r="AL157" i="75"/>
  <c r="DU165" i="75"/>
  <c r="L166" i="5" s="1"/>
  <c r="DU22" i="75"/>
  <c r="L23" i="5" s="1"/>
  <c r="DU146" i="75"/>
  <c r="L147" i="5" s="1"/>
  <c r="K131" i="5"/>
  <c r="AX131" i="5" s="1"/>
  <c r="DU110" i="75"/>
  <c r="L111" i="5" s="1"/>
  <c r="K121" i="5"/>
  <c r="AX121" i="5" s="1"/>
  <c r="DU102" i="75"/>
  <c r="L103" i="5" s="1"/>
  <c r="AL64" i="75"/>
  <c r="AL78" i="75"/>
  <c r="K156" i="5"/>
  <c r="AX156" i="5" s="1"/>
  <c r="K59" i="5"/>
  <c r="AX59" i="5" s="1"/>
  <c r="DU127" i="75"/>
  <c r="L128" i="5" s="1"/>
  <c r="AR28" i="75"/>
  <c r="K138" i="5"/>
  <c r="AX138" i="5" s="1"/>
  <c r="AL31" i="75"/>
  <c r="K119" i="5"/>
  <c r="AX119" i="5" s="1"/>
  <c r="AO173" i="75"/>
  <c r="AR174" i="75"/>
  <c r="F175" i="5" s="1"/>
  <c r="K111" i="5"/>
  <c r="AX111" i="5" s="1"/>
  <c r="AR104" i="75"/>
  <c r="F105" i="5" s="1"/>
  <c r="AR10" i="75"/>
  <c r="F11" i="5" s="1"/>
  <c r="K180" i="5"/>
  <c r="AX180" i="5" s="1"/>
  <c r="K188" i="5"/>
  <c r="AX188" i="5" s="1"/>
  <c r="AL170" i="3"/>
  <c r="AC171" i="5" s="1"/>
  <c r="AB152" i="5"/>
  <c r="AB121" i="5"/>
  <c r="AL73" i="3"/>
  <c r="AM73" i="3" s="1"/>
  <c r="AD74" i="5" s="1"/>
  <c r="AB112" i="5"/>
  <c r="AB119" i="5"/>
  <c r="AB192" i="5"/>
  <c r="AB143" i="5"/>
  <c r="AB102" i="5"/>
  <c r="AB159" i="5"/>
  <c r="AB160" i="5"/>
  <c r="AB128" i="5"/>
  <c r="AB151" i="5"/>
  <c r="AB110" i="5"/>
  <c r="AB167" i="5"/>
  <c r="AB25" i="5"/>
  <c r="AB41" i="5"/>
  <c r="AB144" i="5"/>
  <c r="AB175" i="5"/>
  <c r="AB168" i="5"/>
  <c r="AB133" i="5"/>
  <c r="AB15" i="5"/>
  <c r="AB141" i="5"/>
  <c r="AB142" i="5"/>
  <c r="AB28" i="5"/>
  <c r="AB68" i="5"/>
  <c r="AB125" i="5"/>
  <c r="AB129" i="5"/>
  <c r="AB44" i="5"/>
  <c r="AB43" i="5"/>
  <c r="AB11" i="5"/>
  <c r="AB123" i="5"/>
  <c r="AB171" i="5"/>
  <c r="AB37" i="5"/>
  <c r="AB85" i="5"/>
  <c r="AB187" i="5"/>
  <c r="AB139" i="5"/>
  <c r="AB147" i="5"/>
  <c r="AB5" i="5"/>
  <c r="AB31" i="5"/>
  <c r="AB61" i="5"/>
  <c r="AB131" i="5"/>
  <c r="AB179" i="5"/>
  <c r="AB63" i="5"/>
  <c r="O94" i="3"/>
  <c r="W95" i="5" s="1"/>
  <c r="O117" i="3"/>
  <c r="W118" i="5" s="1"/>
  <c r="DU105" i="75"/>
  <c r="L106" i="5" s="1"/>
  <c r="AR21" i="75"/>
  <c r="F22" i="5" s="1"/>
  <c r="K73" i="5"/>
  <c r="AX73" i="5" s="1"/>
  <c r="DU174" i="75"/>
  <c r="L175" i="5" s="1"/>
  <c r="DU132" i="75"/>
  <c r="L133" i="5" s="1"/>
  <c r="DU95" i="75"/>
  <c r="L96" i="5" s="1"/>
  <c r="K133" i="5"/>
  <c r="AX133" i="5" s="1"/>
  <c r="DU137" i="75"/>
  <c r="L138" i="5" s="1"/>
  <c r="AL178" i="75"/>
  <c r="AL94" i="75"/>
  <c r="K96" i="5"/>
  <c r="AX96" i="5" s="1"/>
  <c r="K106" i="5"/>
  <c r="AX106" i="5" s="1"/>
  <c r="AO108" i="75"/>
  <c r="C109" i="5" s="1"/>
  <c r="AR150" i="75"/>
  <c r="F151" i="5" s="1"/>
  <c r="DU72" i="75"/>
  <c r="L73" i="5" s="1"/>
  <c r="AO154" i="75"/>
  <c r="C155" i="5" s="1"/>
  <c r="AL128" i="75"/>
  <c r="AR109" i="75"/>
  <c r="F110" i="5" s="1"/>
  <c r="AR68" i="75"/>
  <c r="F69" i="5" s="1"/>
  <c r="AL136" i="75"/>
  <c r="AL26" i="75"/>
  <c r="AL117" i="75"/>
  <c r="K164" i="5"/>
  <c r="AX164" i="5" s="1"/>
  <c r="DU77" i="75"/>
  <c r="L78" i="5" s="1"/>
  <c r="AL82" i="75"/>
  <c r="AL4" i="75"/>
  <c r="DU173" i="75"/>
  <c r="L174" i="5" s="1"/>
  <c r="K153" i="5"/>
  <c r="AX153" i="5" s="1"/>
  <c r="DU93" i="75"/>
  <c r="L94" i="5" s="1"/>
  <c r="AL3" i="75"/>
  <c r="AB115" i="5"/>
  <c r="AO167" i="75"/>
  <c r="C168" i="5" s="1"/>
  <c r="AB86" i="5"/>
  <c r="K62" i="5"/>
  <c r="AX62" i="5" s="1"/>
  <c r="DU117" i="75"/>
  <c r="L118" i="5" s="1"/>
  <c r="H47" i="4"/>
  <c r="AJ48" i="5" s="1"/>
  <c r="AO122" i="75"/>
  <c r="C123" i="5" s="1"/>
  <c r="K67" i="5"/>
  <c r="AX67" i="5" s="1"/>
  <c r="K25" i="5"/>
  <c r="AX25" i="5" s="1"/>
  <c r="DU182" i="75"/>
  <c r="L183" i="5" s="1"/>
  <c r="DU61" i="75"/>
  <c r="L62" i="5" s="1"/>
  <c r="AL124" i="75"/>
  <c r="AR11" i="75"/>
  <c r="F12" i="5" s="1"/>
  <c r="K193" i="5"/>
  <c r="AX193" i="5" s="1"/>
  <c r="AO17" i="75"/>
  <c r="C18" i="5" s="1"/>
  <c r="AL159" i="75"/>
  <c r="AB99" i="5"/>
  <c r="AL41" i="75"/>
  <c r="DU152" i="75"/>
  <c r="L153" i="5" s="1"/>
  <c r="AR51" i="75"/>
  <c r="F52" i="5" s="1"/>
  <c r="AL134" i="75"/>
  <c r="DU63" i="75"/>
  <c r="L64" i="5" s="1"/>
  <c r="K183" i="5"/>
  <c r="AX183" i="5" s="1"/>
  <c r="AB78" i="5"/>
  <c r="AR172" i="75"/>
  <c r="F173" i="5" s="1"/>
  <c r="AB14" i="5"/>
  <c r="K64" i="5"/>
  <c r="AX64" i="5" s="1"/>
  <c r="K34" i="5"/>
  <c r="AX34" i="5" s="1"/>
  <c r="K118" i="5"/>
  <c r="AX118" i="5" s="1"/>
  <c r="AI117" i="5"/>
  <c r="AO150" i="75"/>
  <c r="C151" i="5" s="1"/>
  <c r="AI12" i="5"/>
  <c r="AR92" i="75"/>
  <c r="F93" i="5" s="1"/>
  <c r="AB65" i="5"/>
  <c r="AB33" i="5"/>
  <c r="AO165" i="75"/>
  <c r="C166" i="5" s="1"/>
  <c r="AO68" i="75"/>
  <c r="C69" i="5" s="1"/>
  <c r="AB34" i="5"/>
  <c r="AB114" i="5"/>
  <c r="AL179" i="75"/>
  <c r="AB106" i="5"/>
  <c r="AL43" i="75"/>
  <c r="AL29" i="75"/>
  <c r="AL74" i="75"/>
  <c r="AL187" i="75"/>
  <c r="AL138" i="75"/>
  <c r="AL173" i="75"/>
  <c r="AB107" i="5"/>
  <c r="DU123" i="75"/>
  <c r="L124" i="5" s="1"/>
  <c r="AR62" i="75"/>
  <c r="F63" i="5" s="1"/>
  <c r="AR101" i="75"/>
  <c r="F102" i="5" s="1"/>
  <c r="AB17" i="5"/>
  <c r="AB58" i="5"/>
  <c r="AR162" i="75"/>
  <c r="F163" i="5" s="1"/>
  <c r="AO158" i="75"/>
  <c r="C159" i="5" s="1"/>
  <c r="AB90" i="5"/>
  <c r="F143" i="84"/>
  <c r="F135" i="84"/>
  <c r="K189" i="5"/>
  <c r="AX189" i="5" s="1"/>
  <c r="F187" i="84"/>
  <c r="DU116" i="75"/>
  <c r="L117" i="5" s="1"/>
  <c r="F118" i="84"/>
  <c r="AR57" i="75"/>
  <c r="F58" i="5" s="1"/>
  <c r="F181" i="84"/>
  <c r="K14" i="5"/>
  <c r="AX14" i="5" s="1"/>
  <c r="F19" i="84"/>
  <c r="F28" i="84"/>
  <c r="F26" i="84"/>
  <c r="K139" i="5"/>
  <c r="AX139" i="5" s="1"/>
  <c r="F136" i="84"/>
  <c r="F160" i="84"/>
  <c r="F102" i="84"/>
  <c r="F49" i="84"/>
  <c r="AL161" i="75"/>
  <c r="F12" i="84"/>
  <c r="K86" i="5"/>
  <c r="AX86" i="5" s="1"/>
  <c r="DU142" i="75"/>
  <c r="L143" i="5" s="1"/>
  <c r="F145" i="84"/>
  <c r="K109" i="5"/>
  <c r="AX109" i="5" s="1"/>
  <c r="F114" i="84"/>
  <c r="AB116" i="5"/>
  <c r="DU172" i="75"/>
  <c r="L173" i="5" s="1"/>
  <c r="DU69" i="75"/>
  <c r="L70" i="5" s="1"/>
  <c r="F70" i="84"/>
  <c r="F75" i="84"/>
  <c r="AL158" i="75"/>
  <c r="AR15" i="75"/>
  <c r="F16" i="5" s="1"/>
  <c r="F163" i="84"/>
  <c r="K155" i="5"/>
  <c r="AX155" i="5" s="1"/>
  <c r="K100" i="5"/>
  <c r="AX100" i="5" s="1"/>
  <c r="F98" i="84"/>
  <c r="AB72" i="5"/>
  <c r="F33" i="84"/>
  <c r="K148" i="5"/>
  <c r="AX148" i="5" s="1"/>
  <c r="F100" i="84"/>
  <c r="DU80" i="75"/>
  <c r="L81" i="5" s="1"/>
  <c r="F80" i="84"/>
  <c r="AO100" i="75"/>
  <c r="C101" i="5" s="1"/>
  <c r="AB32" i="5"/>
  <c r="K74" i="5"/>
  <c r="AX74" i="5" s="1"/>
  <c r="F72" i="84"/>
  <c r="K39" i="5"/>
  <c r="AX39" i="5" s="1"/>
  <c r="F38" i="84"/>
  <c r="K150" i="5"/>
  <c r="AX150" i="5" s="1"/>
  <c r="F188" i="84"/>
  <c r="K57" i="5"/>
  <c r="AX57" i="5" s="1"/>
  <c r="F53" i="84"/>
  <c r="K171" i="5"/>
  <c r="AX171" i="5" s="1"/>
  <c r="F170" i="84"/>
  <c r="DU49" i="75"/>
  <c r="L50" i="5" s="1"/>
  <c r="F46" i="84"/>
  <c r="K8" i="5"/>
  <c r="AX8" i="5" s="1"/>
  <c r="F8" i="84"/>
  <c r="K173" i="5"/>
  <c r="AX173" i="5" s="1"/>
  <c r="DU9" i="75"/>
  <c r="L10" i="5" s="1"/>
  <c r="DU180" i="75"/>
  <c r="L181" i="5" s="1"/>
  <c r="F177" i="84"/>
  <c r="K80" i="5"/>
  <c r="AX80" i="5" s="1"/>
  <c r="F77" i="84"/>
  <c r="F32" i="84"/>
  <c r="K172" i="5"/>
  <c r="AX172" i="5" s="1"/>
  <c r="AR120" i="75"/>
  <c r="F121" i="5" s="1"/>
  <c r="AO110" i="75"/>
  <c r="C111" i="5" s="1"/>
  <c r="AL113" i="75"/>
  <c r="DU190" i="75"/>
  <c r="L191" i="5" s="1"/>
  <c r="F186" i="84"/>
  <c r="AB80" i="5"/>
  <c r="F153" i="84"/>
  <c r="F161" i="84"/>
  <c r="F36" i="84"/>
  <c r="K125" i="5"/>
  <c r="AX125" i="5" s="1"/>
  <c r="F128" i="84"/>
  <c r="F40" i="84"/>
  <c r="DU141" i="75"/>
  <c r="L142" i="5" s="1"/>
  <c r="F142" i="84"/>
  <c r="DU177" i="75"/>
  <c r="L178" i="5" s="1"/>
  <c r="F175" i="84"/>
  <c r="F176" i="84"/>
  <c r="K13" i="5"/>
  <c r="AX13" i="5" s="1"/>
  <c r="F11" i="84"/>
  <c r="F192" i="84"/>
  <c r="DU82" i="75"/>
  <c r="L83" i="5" s="1"/>
  <c r="F79" i="84"/>
  <c r="K92" i="5"/>
  <c r="AX92" i="5" s="1"/>
  <c r="F141" i="84"/>
  <c r="H21" i="4"/>
  <c r="AJ22" i="5" s="1"/>
  <c r="DU145" i="75"/>
  <c r="L146" i="5" s="1"/>
  <c r="F148" i="84"/>
  <c r="AR14" i="75"/>
  <c r="F152" i="84"/>
  <c r="F133" i="84"/>
  <c r="DU153" i="75"/>
  <c r="L154" i="5" s="1"/>
  <c r="F157" i="84"/>
  <c r="F4" i="84"/>
  <c r="AO160" i="75"/>
  <c r="C161" i="5" s="1"/>
  <c r="AL90" i="75"/>
  <c r="AB108" i="5"/>
  <c r="AL87" i="75"/>
  <c r="AL170" i="75"/>
  <c r="DU44" i="75"/>
  <c r="L45" i="5" s="1"/>
  <c r="F74" i="84"/>
  <c r="K16" i="5"/>
  <c r="AX16" i="5" s="1"/>
  <c r="F16" i="84"/>
  <c r="K88" i="5"/>
  <c r="AX88" i="5" s="1"/>
  <c r="F86" i="84"/>
  <c r="AB64" i="5"/>
  <c r="DU125" i="75"/>
  <c r="L126" i="5" s="1"/>
  <c r="F132" i="84"/>
  <c r="F24" i="84"/>
  <c r="DU35" i="75"/>
  <c r="L36" i="5" s="1"/>
  <c r="DU92" i="75"/>
  <c r="L93" i="5" s="1"/>
  <c r="F94" i="84"/>
  <c r="H164" i="4"/>
  <c r="AJ165" i="5" s="1"/>
  <c r="K61" i="5"/>
  <c r="AX61" i="5" s="1"/>
  <c r="F58" i="84"/>
  <c r="DU181" i="75"/>
  <c r="L182" i="5" s="1"/>
  <c r="F179" i="84"/>
  <c r="F68" i="84"/>
  <c r="DU34" i="75"/>
  <c r="L35" i="5" s="1"/>
  <c r="F29" i="84"/>
  <c r="K162" i="5"/>
  <c r="AX162" i="5" s="1"/>
  <c r="F190" i="84"/>
  <c r="AR36" i="75"/>
  <c r="F37" i="5" s="1"/>
  <c r="AR180" i="75"/>
  <c r="F181" i="5" s="1"/>
  <c r="AB88" i="5"/>
  <c r="AL57" i="75"/>
  <c r="DU64" i="75"/>
  <c r="L65" i="5" s="1"/>
  <c r="DU158" i="75"/>
  <c r="L159" i="5" s="1"/>
  <c r="DU185" i="75"/>
  <c r="L186" i="5" s="1"/>
  <c r="F182" i="84"/>
  <c r="K40" i="5"/>
  <c r="AX40" i="5" s="1"/>
  <c r="F39" i="84"/>
  <c r="AB24" i="5"/>
  <c r="F10" i="84"/>
  <c r="DU126" i="75"/>
  <c r="L127" i="5" s="1"/>
  <c r="F127" i="84"/>
  <c r="K41" i="5"/>
  <c r="AX41" i="5" s="1"/>
  <c r="F37" i="84"/>
  <c r="K178" i="5"/>
  <c r="AX178" i="5" s="1"/>
  <c r="F60" i="84"/>
  <c r="F111" i="84"/>
  <c r="F92" i="84"/>
  <c r="O87" i="3"/>
  <c r="W88" i="5" s="1"/>
  <c r="K20" i="5"/>
  <c r="AX20" i="5" s="1"/>
  <c r="F22" i="84"/>
  <c r="DU150" i="75"/>
  <c r="L151" i="5" s="1"/>
  <c r="F159" i="84"/>
  <c r="AR111" i="75"/>
  <c r="F112" i="5" s="1"/>
  <c r="DU47" i="75"/>
  <c r="L48" i="5" s="1"/>
  <c r="F44" i="84"/>
  <c r="K103" i="5"/>
  <c r="AX103" i="5" s="1"/>
  <c r="H33" i="4"/>
  <c r="AJ34" i="5" s="1"/>
  <c r="DU66" i="75"/>
  <c r="L67" i="5" s="1"/>
  <c r="K66" i="5"/>
  <c r="AX66" i="5" s="1"/>
  <c r="F63" i="84"/>
  <c r="K137" i="5"/>
  <c r="AX137" i="5" s="1"/>
  <c r="F139" i="84"/>
  <c r="AO148" i="75"/>
  <c r="F35" i="84"/>
  <c r="AB16" i="5"/>
  <c r="K185" i="5"/>
  <c r="AX185" i="5" s="1"/>
  <c r="F62" i="84"/>
  <c r="F131" i="84"/>
  <c r="F124" i="84"/>
  <c r="F108" i="84"/>
  <c r="F144" i="84"/>
  <c r="F27" i="84"/>
  <c r="DU10" i="75"/>
  <c r="L11" i="5" s="1"/>
  <c r="F9" i="84"/>
  <c r="K55" i="5"/>
  <c r="AX55" i="5" s="1"/>
  <c r="F155" i="84"/>
  <c r="K77" i="5"/>
  <c r="AX77" i="5" s="1"/>
  <c r="F76" i="84"/>
  <c r="F185" i="84"/>
  <c r="F158" i="84"/>
  <c r="K44" i="5"/>
  <c r="AX44" i="5" s="1"/>
  <c r="F34" i="84"/>
  <c r="F168" i="84"/>
  <c r="J155" i="5"/>
  <c r="J115" i="5"/>
  <c r="DU18" i="75"/>
  <c r="L19" i="5" s="1"/>
  <c r="J97" i="5"/>
  <c r="DU33" i="75"/>
  <c r="L34" i="5" s="1"/>
  <c r="DU57" i="75"/>
  <c r="L58" i="5" s="1"/>
  <c r="AI21" i="5"/>
  <c r="H135" i="4"/>
  <c r="AJ136" i="5" s="1"/>
  <c r="H18" i="4"/>
  <c r="AJ19" i="5" s="1"/>
  <c r="AI106" i="5"/>
  <c r="H63" i="4"/>
  <c r="AJ64" i="5" s="1"/>
  <c r="AI158" i="5"/>
  <c r="H35" i="4"/>
  <c r="AJ36" i="5" s="1"/>
  <c r="H132" i="4"/>
  <c r="AJ133" i="5" s="1"/>
  <c r="AA20" i="4"/>
  <c r="AN21" i="5" s="1"/>
  <c r="AO21" i="5" s="1"/>
  <c r="AL136" i="3"/>
  <c r="AM136" i="3" s="1"/>
  <c r="AD137" i="5" s="1"/>
  <c r="AL97" i="3"/>
  <c r="AC98" i="5" s="1"/>
  <c r="AL90" i="3"/>
  <c r="AM90" i="3" s="1"/>
  <c r="AD91" i="5" s="1"/>
  <c r="O37" i="3"/>
  <c r="W38" i="5" s="1"/>
  <c r="AL65" i="3"/>
  <c r="AM65" i="3" s="1"/>
  <c r="AD66" i="5" s="1"/>
  <c r="O63" i="3"/>
  <c r="W64" i="5" s="1"/>
  <c r="AB23" i="5"/>
  <c r="AL22" i="3"/>
  <c r="AC23" i="5" s="1"/>
  <c r="AL110" i="3"/>
  <c r="AM110" i="3" s="1"/>
  <c r="AD111" i="5" s="1"/>
  <c r="AL148" i="3"/>
  <c r="AC149" i="5" s="1"/>
  <c r="AB165" i="5"/>
  <c r="AL164" i="3"/>
  <c r="AM164" i="3" s="1"/>
  <c r="AD165" i="5" s="1"/>
  <c r="AB45" i="5"/>
  <c r="AL44" i="3"/>
  <c r="AM44" i="3" s="1"/>
  <c r="AD45" i="5" s="1"/>
  <c r="AL72" i="3"/>
  <c r="AC73" i="5" s="1"/>
  <c r="AL37" i="3"/>
  <c r="AC38" i="5" s="1"/>
  <c r="AL6" i="3"/>
  <c r="AC7" i="5" s="1"/>
  <c r="AL50" i="3"/>
  <c r="AM50" i="3" s="1"/>
  <c r="AD51" i="5" s="1"/>
  <c r="AL9" i="3"/>
  <c r="AM9" i="3" s="1"/>
  <c r="AD10" i="5" s="1"/>
  <c r="AL49" i="3"/>
  <c r="AC50" i="5" s="1"/>
  <c r="Y171" i="5"/>
  <c r="AR173" i="75"/>
  <c r="F174" i="5" s="1"/>
  <c r="AL5" i="75"/>
  <c r="AL135" i="75"/>
  <c r="H91" i="4"/>
  <c r="AJ92" i="5" s="1"/>
  <c r="AL56" i="75"/>
  <c r="AL193" i="75"/>
  <c r="AL137" i="75"/>
  <c r="AR59" i="75"/>
  <c r="F60" i="5" s="1"/>
  <c r="AL53" i="75"/>
  <c r="AR98" i="75"/>
  <c r="F99" i="5" s="1"/>
  <c r="AL127" i="75"/>
  <c r="AO107" i="75"/>
  <c r="C108" i="5" s="1"/>
  <c r="AR30" i="75"/>
  <c r="AR161" i="75"/>
  <c r="F162" i="5" s="1"/>
  <c r="AL101" i="75"/>
  <c r="H67" i="4"/>
  <c r="AJ68" i="5" s="1"/>
  <c r="AR58" i="75"/>
  <c r="F59" i="5" s="1"/>
  <c r="AR87" i="75"/>
  <c r="F88" i="5" s="1"/>
  <c r="AB67" i="5"/>
  <c r="AL66" i="3"/>
  <c r="AC67" i="5" s="1"/>
  <c r="AA100" i="4"/>
  <c r="AN101" i="5" s="1"/>
  <c r="AO101" i="5" s="1"/>
  <c r="AO135" i="75"/>
  <c r="C136" i="5" s="1"/>
  <c r="AO51" i="75"/>
  <c r="C52" i="5" s="1"/>
  <c r="AO191" i="75"/>
  <c r="C192" i="5" s="1"/>
  <c r="AO39" i="75"/>
  <c r="C40" i="5" s="1"/>
  <c r="AO18" i="75"/>
  <c r="C19" i="5" s="1"/>
  <c r="AO29" i="75"/>
  <c r="C30" i="5" s="1"/>
  <c r="AO47" i="75"/>
  <c r="C48" i="5" s="1"/>
  <c r="AO43" i="75"/>
  <c r="C44" i="5" s="1"/>
  <c r="AO147" i="75"/>
  <c r="C148" i="5" s="1"/>
  <c r="AO97" i="75"/>
  <c r="C98" i="5" s="1"/>
  <c r="AO109" i="75"/>
  <c r="C110" i="5" s="1"/>
  <c r="AO172" i="75"/>
  <c r="C173" i="5" s="1"/>
  <c r="AO176" i="75"/>
  <c r="C177" i="5" s="1"/>
  <c r="AO143" i="75"/>
  <c r="AO55" i="75"/>
  <c r="C56" i="5" s="1"/>
  <c r="AO57" i="75"/>
  <c r="AO23" i="75"/>
  <c r="C24" i="5" s="1"/>
  <c r="AO133" i="75"/>
  <c r="C134" i="5" s="1"/>
  <c r="AO87" i="75"/>
  <c r="C88" i="5" s="1"/>
  <c r="AO166" i="75"/>
  <c r="C167" i="5" s="1"/>
  <c r="AO34" i="75"/>
  <c r="C35" i="5" s="1"/>
  <c r="AO38" i="75"/>
  <c r="C39" i="5" s="1"/>
  <c r="AO101" i="75"/>
  <c r="C102" i="5" s="1"/>
  <c r="AO22" i="75"/>
  <c r="C23" i="5" s="1"/>
  <c r="AO41" i="75"/>
  <c r="C42" i="5" s="1"/>
  <c r="AO126" i="75"/>
  <c r="C127" i="5" s="1"/>
  <c r="AO102" i="75"/>
  <c r="C103" i="5" s="1"/>
  <c r="AO46" i="75"/>
  <c r="C47" i="5" s="1"/>
  <c r="AO24" i="75"/>
  <c r="C25" i="5" s="1"/>
  <c r="AO76" i="75"/>
  <c r="C77" i="5" s="1"/>
  <c r="AO182" i="75"/>
  <c r="C183" i="5" s="1"/>
  <c r="AO66" i="75"/>
  <c r="C67" i="5" s="1"/>
  <c r="AO164" i="75"/>
  <c r="C165" i="5" s="1"/>
  <c r="AO129" i="75"/>
  <c r="C130" i="5" s="1"/>
  <c r="AO21" i="75"/>
  <c r="AO162" i="75"/>
  <c r="AO91" i="75"/>
  <c r="C92" i="5" s="1"/>
  <c r="AO152" i="75"/>
  <c r="AO27" i="75"/>
  <c r="C28" i="5" s="1"/>
  <c r="AO32" i="75"/>
  <c r="C33" i="5" s="1"/>
  <c r="AO42" i="75"/>
  <c r="C43" i="5" s="1"/>
  <c r="AO6" i="75"/>
  <c r="C7" i="5" s="1"/>
  <c r="AO20" i="75"/>
  <c r="C21" i="5" s="1"/>
  <c r="AO88" i="75"/>
  <c r="C89" i="5" s="1"/>
  <c r="DU99" i="75"/>
  <c r="L100" i="5" s="1"/>
  <c r="AL61" i="3"/>
  <c r="AC62" i="5" s="1"/>
  <c r="AR171" i="75"/>
  <c r="F172" i="5" s="1"/>
  <c r="AL106" i="3"/>
  <c r="AM106" i="3" s="1"/>
  <c r="AD107" i="5" s="1"/>
  <c r="AR163" i="75"/>
  <c r="F164" i="5" s="1"/>
  <c r="AO11" i="75"/>
  <c r="K56" i="5"/>
  <c r="AX56" i="5" s="1"/>
  <c r="AO124" i="75"/>
  <c r="C125" i="5" s="1"/>
  <c r="J67" i="5"/>
  <c r="AO65" i="75"/>
  <c r="AL140" i="3"/>
  <c r="AC141" i="5" s="1"/>
  <c r="AR79" i="75"/>
  <c r="F80" i="5" s="1"/>
  <c r="AO119" i="75"/>
  <c r="C120" i="5" s="1"/>
  <c r="AO86" i="75"/>
  <c r="C87" i="5" s="1"/>
  <c r="AO77" i="75"/>
  <c r="K190" i="5"/>
  <c r="AX190" i="5" s="1"/>
  <c r="K58" i="5"/>
  <c r="AX58" i="5" s="1"/>
  <c r="H58" i="4"/>
  <c r="AJ59" i="5" s="1"/>
  <c r="AM101" i="5"/>
  <c r="AO95" i="75"/>
  <c r="C96" i="5" s="1"/>
  <c r="AO99" i="75"/>
  <c r="C100" i="5" s="1"/>
  <c r="H171" i="4"/>
  <c r="AJ172" i="5" s="1"/>
  <c r="AR94" i="75"/>
  <c r="F95" i="5" s="1"/>
  <c r="AO74" i="75"/>
  <c r="C75" i="5" s="1"/>
  <c r="AL151" i="75"/>
  <c r="H129" i="4"/>
  <c r="AJ130" i="5" s="1"/>
  <c r="AL10" i="75"/>
  <c r="DU162" i="75"/>
  <c r="L163" i="5" s="1"/>
  <c r="AR123" i="75"/>
  <c r="F124" i="5" s="1"/>
  <c r="K163" i="5"/>
  <c r="AX163" i="5" s="1"/>
  <c r="AL37" i="75"/>
  <c r="H17" i="4"/>
  <c r="AJ18" i="5" s="1"/>
  <c r="K45" i="5"/>
  <c r="AX45" i="5" s="1"/>
  <c r="H37" i="4"/>
  <c r="AJ38" i="5" s="1"/>
  <c r="AA111" i="4"/>
  <c r="AN112" i="5" s="1"/>
  <c r="H81" i="4"/>
  <c r="AJ82" i="5" s="1"/>
  <c r="AR153" i="75"/>
  <c r="F154" i="5" s="1"/>
  <c r="AL20" i="3"/>
  <c r="AM20" i="3" s="1"/>
  <c r="AD21" i="5" s="1"/>
  <c r="AL56" i="3"/>
  <c r="AC57" i="5" s="1"/>
  <c r="DU189" i="75"/>
  <c r="L190" i="5" s="1"/>
  <c r="AR148" i="75"/>
  <c r="F149" i="5" s="1"/>
  <c r="AL102" i="75"/>
  <c r="AR181" i="75"/>
  <c r="F182" i="5" s="1"/>
  <c r="AO26" i="75"/>
  <c r="C27" i="5" s="1"/>
  <c r="DU76" i="75"/>
  <c r="L77" i="5" s="1"/>
  <c r="AO184" i="75"/>
  <c r="C185" i="5" s="1"/>
  <c r="AO163" i="75"/>
  <c r="C164" i="5" s="1"/>
  <c r="DU108" i="75"/>
  <c r="L109" i="5" s="1"/>
  <c r="AL55" i="75"/>
  <c r="AR115" i="75"/>
  <c r="F116" i="5" s="1"/>
  <c r="AO188" i="75"/>
  <c r="C189" i="5" s="1"/>
  <c r="AR41" i="75"/>
  <c r="F42" i="5" s="1"/>
  <c r="AL45" i="75"/>
  <c r="AR97" i="75"/>
  <c r="F98" i="5" s="1"/>
  <c r="K159" i="5"/>
  <c r="AX159" i="5" s="1"/>
  <c r="DU136" i="75"/>
  <c r="L137" i="5" s="1"/>
  <c r="AL39" i="75"/>
  <c r="AL60" i="75"/>
  <c r="K154" i="5"/>
  <c r="AX154" i="5" s="1"/>
  <c r="AL118" i="75"/>
  <c r="AL130" i="75"/>
  <c r="AO61" i="75"/>
  <c r="C62" i="5" s="1"/>
  <c r="DU65" i="75"/>
  <c r="L66" i="5" s="1"/>
  <c r="AO79" i="75"/>
  <c r="C80" i="5" s="1"/>
  <c r="AL68" i="75"/>
  <c r="AR141" i="75"/>
  <c r="F142" i="5" s="1"/>
  <c r="AO71" i="75"/>
  <c r="C72" i="5" s="1"/>
  <c r="AL114" i="75"/>
  <c r="AL13" i="75"/>
  <c r="AR6" i="75"/>
  <c r="F7" i="5" s="1"/>
  <c r="AR22" i="75"/>
  <c r="F23" i="5" s="1"/>
  <c r="AO115" i="75"/>
  <c r="AO123" i="75"/>
  <c r="AO138" i="75"/>
  <c r="C139" i="5" s="1"/>
  <c r="AR73" i="75"/>
  <c r="F74" i="5" s="1"/>
  <c r="AL51" i="75"/>
  <c r="AL81" i="75"/>
  <c r="AB94" i="5"/>
  <c r="AL93" i="3"/>
  <c r="AC94" i="5" s="1"/>
  <c r="AL169" i="3"/>
  <c r="AC170" i="5" s="1"/>
  <c r="AL17" i="3"/>
  <c r="AC18" i="5" s="1"/>
  <c r="AR113" i="75"/>
  <c r="F114" i="5" s="1"/>
  <c r="AR129" i="75"/>
  <c r="F130" i="5" s="1"/>
  <c r="AL97" i="75"/>
  <c r="AO89" i="75"/>
  <c r="AL162" i="3"/>
  <c r="AM162" i="3" s="1"/>
  <c r="AD163" i="5" s="1"/>
  <c r="AL28" i="3"/>
  <c r="AC29" i="5" s="1"/>
  <c r="AL57" i="3"/>
  <c r="AM57" i="3" s="1"/>
  <c r="AD58" i="5" s="1"/>
  <c r="AL139" i="3"/>
  <c r="AC140" i="5" s="1"/>
  <c r="AO48" i="75"/>
  <c r="C49" i="5" s="1"/>
  <c r="AR56" i="75"/>
  <c r="F57" i="5" s="1"/>
  <c r="AO181" i="75"/>
  <c r="C182" i="5" s="1"/>
  <c r="H173" i="4"/>
  <c r="AJ174" i="5" s="1"/>
  <c r="AL41" i="3"/>
  <c r="AC42" i="5" s="1"/>
  <c r="DU124" i="75"/>
  <c r="L125" i="5" s="1"/>
  <c r="AL69" i="3"/>
  <c r="AC70" i="5" s="1"/>
  <c r="AA4" i="4"/>
  <c r="AN5" i="5" s="1"/>
  <c r="H183" i="4"/>
  <c r="AJ184" i="5" s="1"/>
  <c r="AR72" i="75"/>
  <c r="F73" i="5" s="1"/>
  <c r="AO72" i="75"/>
  <c r="K42" i="5"/>
  <c r="AX42" i="5" s="1"/>
  <c r="AL52" i="3"/>
  <c r="AC53" i="5" s="1"/>
  <c r="AO125" i="75"/>
  <c r="C126" i="5" s="1"/>
  <c r="AR53" i="75"/>
  <c r="F54" i="5" s="1"/>
  <c r="AL160" i="75"/>
  <c r="K11" i="5"/>
  <c r="AX11" i="5" s="1"/>
  <c r="DU55" i="75"/>
  <c r="L56" i="5" s="1"/>
  <c r="K81" i="5"/>
  <c r="AX81" i="5" s="1"/>
  <c r="AL190" i="75"/>
  <c r="DU41" i="75"/>
  <c r="L42" i="5" s="1"/>
  <c r="AL80" i="75"/>
  <c r="AR119" i="75"/>
  <c r="F120" i="5" s="1"/>
  <c r="AO130" i="75"/>
  <c r="C131" i="5" s="1"/>
  <c r="AL58" i="3"/>
  <c r="AM58" i="3" s="1"/>
  <c r="AD59" i="5" s="1"/>
  <c r="AL115" i="3"/>
  <c r="AC116" i="5" s="1"/>
  <c r="O139" i="3"/>
  <c r="W140" i="5" s="1"/>
  <c r="AO49" i="75"/>
  <c r="C50" i="5" s="1"/>
  <c r="AR107" i="75"/>
  <c r="AR130" i="75"/>
  <c r="F131" i="5" s="1"/>
  <c r="AO174" i="75"/>
  <c r="C175" i="5" s="1"/>
  <c r="AR168" i="75"/>
  <c r="F169" i="5" s="1"/>
  <c r="AY13" i="5"/>
  <c r="DU179" i="75"/>
  <c r="L180" i="5" s="1"/>
  <c r="AO139" i="75"/>
  <c r="C140" i="5" s="1"/>
  <c r="AR167" i="75"/>
  <c r="F168" i="5" s="1"/>
  <c r="AR99" i="75"/>
  <c r="F100" i="5" s="1"/>
  <c r="AO78" i="75"/>
  <c r="AL18" i="75"/>
  <c r="C63" i="5"/>
  <c r="C15" i="5"/>
  <c r="C146" i="5"/>
  <c r="C105" i="5"/>
  <c r="C117" i="5"/>
  <c r="AR110" i="75"/>
  <c r="F111" i="5" s="1"/>
  <c r="DU167" i="75"/>
  <c r="L168" i="5" s="1"/>
  <c r="C174" i="5"/>
  <c r="AR102" i="75"/>
  <c r="F103" i="5" s="1"/>
  <c r="AO103" i="75"/>
  <c r="C20" i="5"/>
  <c r="AL103" i="75"/>
  <c r="C172" i="5"/>
  <c r="C36" i="5"/>
  <c r="C41" i="5"/>
  <c r="C11" i="5"/>
  <c r="C31" i="5"/>
  <c r="C71" i="5"/>
  <c r="H101" i="4"/>
  <c r="AJ102" i="5" s="1"/>
  <c r="C13" i="5"/>
  <c r="C107" i="5"/>
  <c r="C76" i="5"/>
  <c r="AO187" i="75"/>
  <c r="AO52" i="75"/>
  <c r="C132" i="5"/>
  <c r="C32" i="5"/>
  <c r="C154" i="5"/>
  <c r="DN50" i="75"/>
  <c r="I51" i="5" s="1"/>
  <c r="C133" i="5"/>
  <c r="AA115" i="4"/>
  <c r="AN116" i="5" s="1"/>
  <c r="O159" i="3"/>
  <c r="W160" i="5" s="1"/>
  <c r="C118" i="5"/>
  <c r="C91" i="5"/>
  <c r="AR12" i="75"/>
  <c r="F13" i="5" s="1"/>
  <c r="AO144" i="75"/>
  <c r="AL32" i="75"/>
  <c r="C14" i="5"/>
  <c r="C106" i="5"/>
  <c r="C141" i="5"/>
  <c r="AR81" i="75"/>
  <c r="F82" i="5" s="1"/>
  <c r="C162" i="5"/>
  <c r="AL30" i="75"/>
  <c r="AL107" i="75"/>
  <c r="AL148" i="75"/>
  <c r="AL85" i="75"/>
  <c r="AL182" i="75"/>
  <c r="AO113" i="75"/>
  <c r="AO16" i="75"/>
  <c r="AL73" i="75"/>
  <c r="AL184" i="75"/>
  <c r="AL17" i="75"/>
  <c r="AO54" i="75"/>
  <c r="AL15" i="75"/>
  <c r="AL88" i="75"/>
  <c r="AO156" i="75"/>
  <c r="AR187" i="75"/>
  <c r="F188" i="5" s="1"/>
  <c r="AO36" i="75"/>
  <c r="AL27" i="75"/>
  <c r="AR185" i="75"/>
  <c r="F186" i="5" s="1"/>
  <c r="AL122" i="75"/>
  <c r="AL155" i="75"/>
  <c r="AO192" i="75"/>
  <c r="AL62" i="75"/>
  <c r="AO93" i="75"/>
  <c r="AL111" i="75"/>
  <c r="DU163" i="75"/>
  <c r="L164" i="5" s="1"/>
  <c r="DU30" i="75"/>
  <c r="L31" i="5" s="1"/>
  <c r="AO8" i="75"/>
  <c r="AR20" i="75"/>
  <c r="F21" i="5" s="1"/>
  <c r="AO177" i="75"/>
  <c r="AR55" i="75"/>
  <c r="F56" i="5" s="1"/>
  <c r="AR160" i="75"/>
  <c r="F161" i="5" s="1"/>
  <c r="AR118" i="75"/>
  <c r="F119" i="5" s="1"/>
  <c r="AL33" i="75"/>
  <c r="AL89" i="75"/>
  <c r="AO127" i="75"/>
  <c r="AO94" i="75"/>
  <c r="AR137" i="75"/>
  <c r="F138" i="5" s="1"/>
  <c r="AR82" i="75"/>
  <c r="F83" i="5" s="1"/>
  <c r="AL23" i="75"/>
  <c r="DU168" i="75"/>
  <c r="L169" i="5" s="1"/>
  <c r="K31" i="5"/>
  <c r="AX31" i="5" s="1"/>
  <c r="K35" i="5"/>
  <c r="AX35" i="5" s="1"/>
  <c r="AL19" i="75"/>
  <c r="AL176" i="75"/>
  <c r="AL11" i="75"/>
  <c r="AR178" i="75"/>
  <c r="F179" i="5" s="1"/>
  <c r="AO58" i="75"/>
  <c r="AR103" i="75"/>
  <c r="F104" i="5" s="1"/>
  <c r="DU147" i="75"/>
  <c r="L148" i="5" s="1"/>
  <c r="AL54" i="75"/>
  <c r="AR182" i="75"/>
  <c r="F183" i="5" s="1"/>
  <c r="AO83" i="75"/>
  <c r="AO193" i="75"/>
  <c r="C194" i="5" s="1"/>
  <c r="AO141" i="75"/>
  <c r="AO81" i="75"/>
  <c r="AR27" i="75"/>
  <c r="F28" i="5" s="1"/>
  <c r="K181" i="5"/>
  <c r="AX181" i="5" s="1"/>
  <c r="DU36" i="75"/>
  <c r="L37" i="5" s="1"/>
  <c r="AL6" i="75"/>
  <c r="K169" i="5"/>
  <c r="AX169" i="5" s="1"/>
  <c r="AL110" i="75"/>
  <c r="AR156" i="75"/>
  <c r="F157" i="5" s="1"/>
  <c r="AR48" i="75"/>
  <c r="F49" i="5" s="1"/>
  <c r="AR67" i="75"/>
  <c r="F68" i="5" s="1"/>
  <c r="AO56" i="75"/>
  <c r="DU85" i="75"/>
  <c r="L86" i="5" s="1"/>
  <c r="K143" i="5"/>
  <c r="AX143" i="5" s="1"/>
  <c r="AR74" i="75"/>
  <c r="F75" i="5" s="1"/>
  <c r="AR145" i="75"/>
  <c r="F146" i="5" s="1"/>
  <c r="AR46" i="75"/>
  <c r="F47" i="5" s="1"/>
  <c r="AL123" i="75"/>
  <c r="AO149" i="75"/>
  <c r="C150" i="5" s="1"/>
  <c r="AL28" i="75"/>
  <c r="AR95" i="75"/>
  <c r="F96" i="5" s="1"/>
  <c r="AR60" i="75"/>
  <c r="F61" i="5" s="1"/>
  <c r="AR32" i="75"/>
  <c r="F33" i="5" s="1"/>
  <c r="AO5" i="75"/>
  <c r="AL185" i="75"/>
  <c r="AL115" i="75"/>
  <c r="O28" i="3"/>
  <c r="W29" i="5" s="1"/>
  <c r="AA63" i="4"/>
  <c r="AN64" i="5" s="1"/>
  <c r="AY137" i="5"/>
  <c r="G38" i="84"/>
  <c r="G84" i="84"/>
  <c r="AA31" i="4"/>
  <c r="AN32" i="5" s="1"/>
  <c r="AA114" i="4"/>
  <c r="AN115" i="5" s="1"/>
  <c r="AR124" i="75"/>
  <c r="F125" i="5" s="1"/>
  <c r="AR83" i="75"/>
  <c r="F84" i="5" s="1"/>
  <c r="AO118" i="75"/>
  <c r="AO33" i="75"/>
  <c r="AL59" i="75"/>
  <c r="AO80" i="75"/>
  <c r="AO85" i="75"/>
  <c r="AL129" i="75"/>
  <c r="H83" i="4"/>
  <c r="AJ84" i="5" s="1"/>
  <c r="K22" i="5"/>
  <c r="AX22" i="5" s="1"/>
  <c r="O151" i="3"/>
  <c r="W152" i="5" s="1"/>
  <c r="H123" i="4"/>
  <c r="AJ124" i="5" s="1"/>
  <c r="AR44" i="75"/>
  <c r="F45" i="5" s="1"/>
  <c r="AO169" i="75"/>
  <c r="AL189" i="75"/>
  <c r="AL99" i="75"/>
  <c r="AR147" i="75"/>
  <c r="F148" i="5" s="1"/>
  <c r="AR128" i="75"/>
  <c r="F129" i="5" s="1"/>
  <c r="AL154" i="75"/>
  <c r="AL46" i="75"/>
  <c r="AR143" i="75"/>
  <c r="F144" i="5" s="1"/>
  <c r="AO136" i="75"/>
  <c r="AR52" i="75"/>
  <c r="F53" i="5" s="1"/>
  <c r="AR122" i="75"/>
  <c r="F123" i="5" s="1"/>
  <c r="K157" i="5"/>
  <c r="AX157" i="5" s="1"/>
  <c r="K146" i="5"/>
  <c r="AX146" i="5" s="1"/>
  <c r="K168" i="5"/>
  <c r="AX168" i="5" s="1"/>
  <c r="AL85" i="3"/>
  <c r="AC86" i="5" s="1"/>
  <c r="H43" i="4"/>
  <c r="AJ44" i="5" s="1"/>
  <c r="AL146" i="3"/>
  <c r="AC147" i="5" s="1"/>
  <c r="AA112" i="4"/>
  <c r="AN113" i="5" s="1"/>
  <c r="AO113" i="5" s="1"/>
  <c r="AO142" i="75"/>
  <c r="AO45" i="75"/>
  <c r="H107" i="4"/>
  <c r="AJ108" i="5" s="1"/>
  <c r="AR100" i="75"/>
  <c r="F101" i="5" s="1"/>
  <c r="AR131" i="75"/>
  <c r="F132" i="5" s="1"/>
  <c r="H121" i="4"/>
  <c r="AJ122" i="5" s="1"/>
  <c r="AO137" i="75"/>
  <c r="H62" i="4"/>
  <c r="AJ63" i="5" s="1"/>
  <c r="AR149" i="75"/>
  <c r="F150" i="5" s="1"/>
  <c r="AO59" i="75"/>
  <c r="AR88" i="75"/>
  <c r="F89" i="5" s="1"/>
  <c r="H96" i="4"/>
  <c r="AJ97" i="5" s="1"/>
  <c r="K187" i="5"/>
  <c r="AX187" i="5" s="1"/>
  <c r="K132" i="5"/>
  <c r="AX132" i="5" s="1"/>
  <c r="DU119" i="75"/>
  <c r="L120" i="5" s="1"/>
  <c r="Y111" i="5"/>
  <c r="AL24" i="3"/>
  <c r="AM24" i="3" s="1"/>
  <c r="AD25" i="5" s="1"/>
  <c r="H139" i="4"/>
  <c r="AJ140" i="5" s="1"/>
  <c r="AL88" i="3"/>
  <c r="AC89" i="5" s="1"/>
  <c r="AR7" i="75"/>
  <c r="F8" i="5" s="1"/>
  <c r="AO168" i="75"/>
  <c r="AR85" i="75"/>
  <c r="F86" i="5" s="1"/>
  <c r="AR132" i="75"/>
  <c r="F133" i="5" s="1"/>
  <c r="H179" i="4"/>
  <c r="AJ180" i="5" s="1"/>
  <c r="AA13" i="4"/>
  <c r="AN14" i="5" s="1"/>
  <c r="AL172" i="75"/>
  <c r="AR49" i="75"/>
  <c r="F50" i="5" s="1"/>
  <c r="AR121" i="75"/>
  <c r="F122" i="5" s="1"/>
  <c r="AR165" i="75"/>
  <c r="F166" i="5" s="1"/>
  <c r="AL149" i="75"/>
  <c r="AL16" i="75"/>
  <c r="AL48" i="75"/>
  <c r="DU43" i="75"/>
  <c r="L44" i="5" s="1"/>
  <c r="O6" i="3"/>
  <c r="W7" i="5" s="1"/>
  <c r="T160" i="5"/>
  <c r="DU156" i="75"/>
  <c r="L157" i="5" s="1"/>
  <c r="AL32" i="3"/>
  <c r="AM32" i="3" s="1"/>
  <c r="AD33" i="5" s="1"/>
  <c r="AY78" i="5"/>
  <c r="AR33" i="75"/>
  <c r="F34" i="5" s="1"/>
  <c r="AI104" i="5"/>
  <c r="AR138" i="75"/>
  <c r="F139" i="5" s="1"/>
  <c r="AO73" i="75"/>
  <c r="AO37" i="75"/>
  <c r="AL186" i="75"/>
  <c r="AL166" i="75"/>
  <c r="AL109" i="75"/>
  <c r="AR133" i="75"/>
  <c r="F134" i="5" s="1"/>
  <c r="DU155" i="75"/>
  <c r="L156" i="5" s="1"/>
  <c r="DU39" i="75"/>
  <c r="L40" i="5" s="1"/>
  <c r="DU75" i="75"/>
  <c r="L76" i="5" s="1"/>
  <c r="AA126" i="4"/>
  <c r="AN127" i="5" s="1"/>
  <c r="AL12" i="3"/>
  <c r="AC13" i="5" s="1"/>
  <c r="H138" i="4"/>
  <c r="AJ139" i="5" s="1"/>
  <c r="AI53" i="5"/>
  <c r="AA131" i="4"/>
  <c r="AN132" i="5" s="1"/>
  <c r="AY160" i="5"/>
  <c r="AY44" i="5"/>
  <c r="H137" i="4"/>
  <c r="AJ138" i="5" s="1"/>
  <c r="AA84" i="4"/>
  <c r="AN85" i="5" s="1"/>
  <c r="AR134" i="75"/>
  <c r="F135" i="5" s="1"/>
  <c r="AR39" i="75"/>
  <c r="F40" i="5" s="1"/>
  <c r="AL75" i="75"/>
  <c r="AR155" i="75"/>
  <c r="F156" i="5" s="1"/>
  <c r="AR108" i="75"/>
  <c r="F109" i="5" s="1"/>
  <c r="AR125" i="75"/>
  <c r="F126" i="5" s="1"/>
  <c r="AR164" i="75"/>
  <c r="F165" i="5" s="1"/>
  <c r="AL139" i="75"/>
  <c r="AR71" i="75"/>
  <c r="F72" i="5" s="1"/>
  <c r="AO96" i="75"/>
  <c r="K37" i="5"/>
  <c r="AX37" i="5" s="1"/>
  <c r="AL122" i="3"/>
  <c r="AC123" i="5" s="1"/>
  <c r="AL102" i="3"/>
  <c r="AC103" i="5" s="1"/>
  <c r="AL8" i="3"/>
  <c r="AC9" i="5" s="1"/>
  <c r="AL14" i="75"/>
  <c r="AA15" i="4"/>
  <c r="AN16" i="5" s="1"/>
  <c r="H90" i="4"/>
  <c r="AJ91" i="5" s="1"/>
  <c r="AL98" i="75"/>
  <c r="AL84" i="75"/>
  <c r="AY52" i="5"/>
  <c r="H82" i="4"/>
  <c r="AJ83" i="5" s="1"/>
  <c r="K151" i="5"/>
  <c r="AX151" i="5" s="1"/>
  <c r="DU188" i="75"/>
  <c r="L189" i="5" s="1"/>
  <c r="AL71" i="3"/>
  <c r="AC72" i="5" s="1"/>
  <c r="Y38" i="5"/>
  <c r="T18" i="3"/>
  <c r="X19" i="5" s="1"/>
  <c r="AR169" i="75"/>
  <c r="F170" i="5" s="1"/>
  <c r="AA24" i="4"/>
  <c r="AN25" i="5" s="1"/>
  <c r="AO98" i="75"/>
  <c r="AR80" i="75"/>
  <c r="F81" i="5" s="1"/>
  <c r="AL12" i="75"/>
  <c r="AO4" i="75"/>
  <c r="AO3" i="75"/>
  <c r="O138" i="3"/>
  <c r="W139" i="5" s="1"/>
  <c r="AM5" i="5"/>
  <c r="AL155" i="3"/>
  <c r="AC156" i="5" s="1"/>
  <c r="AL124" i="3"/>
  <c r="AC125" i="5" s="1"/>
  <c r="AR175" i="75"/>
  <c r="F176" i="5" s="1"/>
  <c r="AL96" i="75"/>
  <c r="AR29" i="75"/>
  <c r="F30" i="5" s="1"/>
  <c r="H93" i="4"/>
  <c r="AJ94" i="5" s="1"/>
  <c r="AL9" i="75"/>
  <c r="K26" i="5"/>
  <c r="AX26" i="5" s="1"/>
  <c r="AA168" i="4"/>
  <c r="AN169" i="5" s="1"/>
  <c r="AL107" i="3"/>
  <c r="AM107" i="3" s="1"/>
  <c r="AD108" i="5" s="1"/>
  <c r="AL182" i="3"/>
  <c r="AC183" i="5" s="1"/>
  <c r="AO186" i="75"/>
  <c r="AO112" i="75"/>
  <c r="AO159" i="75"/>
  <c r="AR63" i="75"/>
  <c r="F64" i="5" s="1"/>
  <c r="AI168" i="5"/>
  <c r="DU25" i="75"/>
  <c r="L26" i="5" s="1"/>
  <c r="H119" i="4"/>
  <c r="AJ120" i="5" s="1"/>
  <c r="AA119" i="4"/>
  <c r="AN120" i="5" s="1"/>
  <c r="AO183" i="75"/>
  <c r="AO67" i="75"/>
  <c r="AL162" i="75"/>
  <c r="AR140" i="75"/>
  <c r="F141" i="5" s="1"/>
  <c r="F184" i="84"/>
  <c r="K191" i="5"/>
  <c r="AX191" i="5" s="1"/>
  <c r="AA167" i="4"/>
  <c r="AN168" i="5" s="1"/>
  <c r="AO168" i="5" s="1"/>
  <c r="AL114" i="3"/>
  <c r="AC115" i="5" s="1"/>
  <c r="AL36" i="3"/>
  <c r="AC37" i="5" s="1"/>
  <c r="H80" i="4"/>
  <c r="AJ81" i="5" s="1"/>
  <c r="AO178" i="75"/>
  <c r="AI42" i="5"/>
  <c r="AL168" i="75"/>
  <c r="AL52" i="75"/>
  <c r="AR75" i="75"/>
  <c r="F76" i="5" s="1"/>
  <c r="F93" i="84"/>
  <c r="K75" i="5"/>
  <c r="AX75" i="5" s="1"/>
  <c r="AA51" i="4"/>
  <c r="AN52" i="5" s="1"/>
  <c r="AL145" i="3"/>
  <c r="AC146" i="5" s="1"/>
  <c r="AA161" i="4"/>
  <c r="AN162" i="5" s="1"/>
  <c r="AO114" i="75"/>
  <c r="H169" i="4"/>
  <c r="AJ170" i="5" s="1"/>
  <c r="AL108" i="75"/>
  <c r="AL171" i="75"/>
  <c r="AL180" i="75"/>
  <c r="AL152" i="75"/>
  <c r="AI150" i="5"/>
  <c r="H108" i="4"/>
  <c r="AJ109" i="5" s="1"/>
  <c r="H44" i="4"/>
  <c r="AJ45" i="5" s="1"/>
  <c r="AI188" i="5"/>
  <c r="AI147" i="5"/>
  <c r="AI98" i="5"/>
  <c r="H114" i="4"/>
  <c r="AJ115" i="5" s="1"/>
  <c r="H73" i="4"/>
  <c r="AJ74" i="5" s="1"/>
  <c r="H28" i="4"/>
  <c r="AJ29" i="5" s="1"/>
  <c r="H39" i="4"/>
  <c r="AJ40" i="5" s="1"/>
  <c r="T41" i="3"/>
  <c r="X42" i="5" s="1"/>
  <c r="T176" i="3"/>
  <c r="X177" i="5" s="1"/>
  <c r="AM25" i="5"/>
  <c r="O80" i="3"/>
  <c r="W81" i="5" s="1"/>
  <c r="AL152" i="3"/>
  <c r="AM152" i="3" s="1"/>
  <c r="AD153" i="5" s="1"/>
  <c r="AA130" i="4"/>
  <c r="AN131" i="5" s="1"/>
  <c r="AO131" i="5" s="1"/>
  <c r="AL11" i="3"/>
  <c r="AC12" i="5" s="1"/>
  <c r="AL181" i="3"/>
  <c r="AC182" i="5" s="1"/>
  <c r="AL70" i="3"/>
  <c r="AC71" i="5" s="1"/>
  <c r="AB26" i="5"/>
  <c r="AL25" i="3"/>
  <c r="AC26" i="5" s="1"/>
  <c r="AL46" i="3"/>
  <c r="AC47" i="5" s="1"/>
  <c r="H98" i="4"/>
  <c r="AJ99" i="5" s="1"/>
  <c r="AA183" i="4"/>
  <c r="AN184" i="5" s="1"/>
  <c r="AR84" i="75"/>
  <c r="F85" i="5" s="1"/>
  <c r="AR90" i="75"/>
  <c r="F91" i="5" s="1"/>
  <c r="AL165" i="75"/>
  <c r="AO92" i="75"/>
  <c r="AL188" i="75"/>
  <c r="AL120" i="75"/>
  <c r="AL121" i="75"/>
  <c r="AI101" i="5"/>
  <c r="H124" i="4"/>
  <c r="AJ125" i="5" s="1"/>
  <c r="AO157" i="75"/>
  <c r="AL63" i="75"/>
  <c r="AR45" i="75"/>
  <c r="F46" i="5" s="1"/>
  <c r="AR24" i="75"/>
  <c r="F25" i="5" s="1"/>
  <c r="AR117" i="75"/>
  <c r="F118" i="5" s="1"/>
  <c r="AR18" i="75"/>
  <c r="F19" i="5" s="1"/>
  <c r="AL61" i="75"/>
  <c r="AL141" i="75"/>
  <c r="AR154" i="75"/>
  <c r="F155" i="5" s="1"/>
  <c r="DU4" i="75"/>
  <c r="L5" i="5" s="1"/>
  <c r="O86" i="3"/>
  <c r="W87" i="5" s="1"/>
  <c r="AL193" i="3"/>
  <c r="AC194" i="5" s="1"/>
  <c r="AR78" i="75"/>
  <c r="F79" i="5" s="1"/>
  <c r="AR157" i="75"/>
  <c r="F158" i="5" s="1"/>
  <c r="AR9" i="75"/>
  <c r="F10" i="5" s="1"/>
  <c r="AO170" i="75"/>
  <c r="AO64" i="75"/>
  <c r="AR91" i="75"/>
  <c r="F92" i="5" s="1"/>
  <c r="AR76" i="75"/>
  <c r="F77" i="5" s="1"/>
  <c r="DU130" i="75"/>
  <c r="L131" i="5" s="1"/>
  <c r="DU138" i="75"/>
  <c r="L139" i="5" s="1"/>
  <c r="K5" i="5"/>
  <c r="AX5" i="5" s="1"/>
  <c r="O104" i="3"/>
  <c r="W105" i="5" s="1"/>
  <c r="AA5" i="4"/>
  <c r="AN6" i="5" s="1"/>
  <c r="AL149" i="3"/>
  <c r="AC150" i="5" s="1"/>
  <c r="AR64" i="75"/>
  <c r="F65" i="5" s="1"/>
  <c r="AR112" i="75"/>
  <c r="F113" i="5" s="1"/>
  <c r="AL38" i="75"/>
  <c r="AR31" i="75"/>
  <c r="F32" i="5" s="1"/>
  <c r="H78" i="4"/>
  <c r="AJ79" i="5" s="1"/>
  <c r="AR69" i="75"/>
  <c r="F70" i="5" s="1"/>
  <c r="AR191" i="75"/>
  <c r="F192" i="5" s="1"/>
  <c r="AL47" i="75"/>
  <c r="AR192" i="75"/>
  <c r="F193" i="5" s="1"/>
  <c r="AA94" i="4"/>
  <c r="AN95" i="5" s="1"/>
  <c r="AO95" i="5" s="1"/>
  <c r="AL63" i="3"/>
  <c r="AM63" i="3" s="1"/>
  <c r="AD64" i="5" s="1"/>
  <c r="AL103" i="3"/>
  <c r="AM103" i="3" s="1"/>
  <c r="AD104" i="5" s="1"/>
  <c r="AA106" i="4"/>
  <c r="AN107" i="5" s="1"/>
  <c r="AO107" i="5" s="1"/>
  <c r="AR38" i="75"/>
  <c r="F39" i="5" s="1"/>
  <c r="H178" i="4"/>
  <c r="AJ179" i="5" s="1"/>
  <c r="AR151" i="75"/>
  <c r="F152" i="5" s="1"/>
  <c r="AL24" i="75"/>
  <c r="AR166" i="75"/>
  <c r="F167" i="5" s="1"/>
  <c r="AO120" i="75"/>
  <c r="H84" i="4"/>
  <c r="AJ85" i="5" s="1"/>
  <c r="AI70" i="5"/>
  <c r="T109" i="3"/>
  <c r="X110" i="5" s="1"/>
  <c r="AL146" i="75"/>
  <c r="AL34" i="75"/>
  <c r="AL150" i="75"/>
  <c r="H122" i="4"/>
  <c r="AJ123" i="5" s="1"/>
  <c r="AL100" i="75"/>
  <c r="DU74" i="75"/>
  <c r="L75" i="5" s="1"/>
  <c r="AA77" i="4"/>
  <c r="AN78" i="5" s="1"/>
  <c r="AL104" i="3"/>
  <c r="AC105" i="5" s="1"/>
  <c r="H160" i="4"/>
  <c r="AJ161" i="5" s="1"/>
  <c r="AR189" i="75"/>
  <c r="F190" i="5" s="1"/>
  <c r="AO155" i="75"/>
  <c r="AO44" i="75"/>
  <c r="AL163" i="75"/>
  <c r="AL65" i="75"/>
  <c r="AL79" i="75"/>
  <c r="AR176" i="75"/>
  <c r="F177" i="5" s="1"/>
  <c r="AR17" i="75"/>
  <c r="F18" i="5" s="1"/>
  <c r="C51" i="5"/>
  <c r="AB82" i="5"/>
  <c r="AL81" i="3"/>
  <c r="AM81" i="3" s="1"/>
  <c r="AD82" i="5" s="1"/>
  <c r="K117" i="5"/>
  <c r="AX117" i="5" s="1"/>
  <c r="AI144" i="5"/>
  <c r="K158" i="5"/>
  <c r="AX158" i="5" s="1"/>
  <c r="O12" i="3"/>
  <c r="W13" i="5" s="1"/>
  <c r="O27" i="3"/>
  <c r="W28" i="5" s="1"/>
  <c r="AL132" i="3"/>
  <c r="AC133" i="5" s="1"/>
  <c r="AI50" i="5"/>
  <c r="AL86" i="3"/>
  <c r="AC87" i="5" s="1"/>
  <c r="K145" i="5"/>
  <c r="AX145" i="5" s="1"/>
  <c r="H131" i="4"/>
  <c r="AJ132" i="5" s="1"/>
  <c r="AR43" i="75"/>
  <c r="F44" i="5" s="1"/>
  <c r="AI110" i="5"/>
  <c r="AR70" i="75"/>
  <c r="AL69" i="75"/>
  <c r="AL119" i="75"/>
  <c r="AR184" i="75"/>
  <c r="AR170" i="75"/>
  <c r="F171" i="5" s="1"/>
  <c r="AO121" i="75"/>
  <c r="AR142" i="75"/>
  <c r="F143" i="5" s="1"/>
  <c r="AR186" i="75"/>
  <c r="F187" i="5" s="1"/>
  <c r="AI67" i="5"/>
  <c r="F84" i="84"/>
  <c r="AO134" i="75"/>
  <c r="K30" i="5"/>
  <c r="AX30" i="5" s="1"/>
  <c r="DU122" i="75"/>
  <c r="L123" i="5" s="1"/>
  <c r="DU19" i="75"/>
  <c r="L20" i="5" s="1"/>
  <c r="O133" i="3"/>
  <c r="W134" i="5" s="1"/>
  <c r="AM112" i="5"/>
  <c r="AA90" i="4"/>
  <c r="AN91" i="5" s="1"/>
  <c r="AA108" i="4"/>
  <c r="AN109" i="5" s="1"/>
  <c r="DU186" i="75"/>
  <c r="L187" i="5" s="1"/>
  <c r="AR40" i="75"/>
  <c r="AA146" i="4"/>
  <c r="AN147" i="5" s="1"/>
  <c r="AO147" i="5" s="1"/>
  <c r="AR16" i="75"/>
  <c r="F17" i="5" s="1"/>
  <c r="AR19" i="75"/>
  <c r="AR135" i="75"/>
  <c r="F136" i="5" s="1"/>
  <c r="AR106" i="75"/>
  <c r="F107" i="5" s="1"/>
  <c r="H151" i="4"/>
  <c r="AJ152" i="5" s="1"/>
  <c r="AR96" i="75"/>
  <c r="F97" i="5" s="1"/>
  <c r="AR139" i="75"/>
  <c r="F140" i="5" s="1"/>
  <c r="H60" i="4"/>
  <c r="AJ61" i="5" s="1"/>
  <c r="F147" i="84"/>
  <c r="DU161" i="75"/>
  <c r="L162" i="5" s="1"/>
  <c r="O140" i="3"/>
  <c r="W141" i="5" s="1"/>
  <c r="O178" i="3"/>
  <c r="W179" i="5" s="1"/>
  <c r="O34" i="3"/>
  <c r="W35" i="5" s="1"/>
  <c r="AA45" i="4"/>
  <c r="AN46" i="5" s="1"/>
  <c r="AO46" i="5" s="1"/>
  <c r="AA81" i="4"/>
  <c r="AN82" i="5" s="1"/>
  <c r="AL179" i="3"/>
  <c r="AM179" i="3" s="1"/>
  <c r="AD180" i="5" s="1"/>
  <c r="H74" i="4"/>
  <c r="AJ75" i="5" s="1"/>
  <c r="AA50" i="4"/>
  <c r="AN51" i="5" s="1"/>
  <c r="AO51" i="5" s="1"/>
  <c r="AA14" i="4"/>
  <c r="AN15" i="5" s="1"/>
  <c r="AO15" i="5" s="1"/>
  <c r="AA86" i="4"/>
  <c r="AN87" i="5" s="1"/>
  <c r="H170" i="4"/>
  <c r="AJ171" i="5" s="1"/>
  <c r="AO189" i="75"/>
  <c r="AR152" i="75"/>
  <c r="F153" i="5" s="1"/>
  <c r="AO151" i="75"/>
  <c r="AR65" i="75"/>
  <c r="F66" i="5" s="1"/>
  <c r="AL35" i="75"/>
  <c r="F121" i="84"/>
  <c r="AA82" i="4"/>
  <c r="AN83" i="5" s="1"/>
  <c r="K52" i="5"/>
  <c r="AX52" i="5" s="1"/>
  <c r="O33" i="3"/>
  <c r="W34" i="5" s="1"/>
  <c r="AA132" i="4"/>
  <c r="AN133" i="5" s="1"/>
  <c r="AL64" i="3"/>
  <c r="AC65" i="5" s="1"/>
  <c r="AL35" i="3"/>
  <c r="AC36" i="5" s="1"/>
  <c r="AL112" i="3"/>
  <c r="AC113" i="5" s="1"/>
  <c r="AL126" i="3"/>
  <c r="AM126" i="3" s="1"/>
  <c r="AD127" i="5" s="1"/>
  <c r="H34" i="4"/>
  <c r="AJ35" i="5" s="1"/>
  <c r="H189" i="4"/>
  <c r="AJ190" i="5" s="1"/>
  <c r="H64" i="4"/>
  <c r="AJ65" i="5" s="1"/>
  <c r="AO82" i="75"/>
  <c r="AR188" i="75"/>
  <c r="F189" i="5" s="1"/>
  <c r="AR144" i="75"/>
  <c r="K48" i="5"/>
  <c r="AX48" i="5" s="1"/>
  <c r="DU51" i="75"/>
  <c r="L52" i="5" s="1"/>
  <c r="O131" i="3"/>
  <c r="W132" i="5" s="1"/>
  <c r="AA175" i="4"/>
  <c r="AN176" i="5" s="1"/>
  <c r="AO176" i="5" s="1"/>
  <c r="AL23" i="3"/>
  <c r="AC24" i="5" s="1"/>
  <c r="AL189" i="3"/>
  <c r="AM189" i="3" s="1"/>
  <c r="AD190" i="5" s="1"/>
  <c r="AL174" i="3"/>
  <c r="AC175" i="5" s="1"/>
  <c r="H5" i="4"/>
  <c r="AJ6" i="5" s="1"/>
  <c r="AK131" i="5"/>
  <c r="DU144" i="75"/>
  <c r="L145" i="5" s="1"/>
  <c r="DU157" i="75"/>
  <c r="L158" i="5" s="1"/>
  <c r="AL188" i="3"/>
  <c r="AC189" i="5" s="1"/>
  <c r="AL156" i="75"/>
  <c r="AR25" i="75"/>
  <c r="F26" i="5" s="1"/>
  <c r="AR23" i="75"/>
  <c r="F24" i="5" s="1"/>
  <c r="K38" i="5"/>
  <c r="AX38" i="5" s="1"/>
  <c r="AR47" i="75"/>
  <c r="AO180" i="75"/>
  <c r="AR193" i="75"/>
  <c r="F194" i="5" s="1"/>
  <c r="AR116" i="75"/>
  <c r="F117" i="5" s="1"/>
  <c r="AL180" i="3"/>
  <c r="AM180" i="3" s="1"/>
  <c r="AD181" i="5" s="1"/>
  <c r="AL60" i="3"/>
  <c r="AM60" i="3" s="1"/>
  <c r="AD61" i="5" s="1"/>
  <c r="O50" i="3"/>
  <c r="W51" i="5" s="1"/>
  <c r="AL43" i="3"/>
  <c r="AM43" i="3" s="1"/>
  <c r="AD44" i="5" s="1"/>
  <c r="AL116" i="3"/>
  <c r="AC117" i="5" s="1"/>
  <c r="AL42" i="3"/>
  <c r="AM42" i="3" s="1"/>
  <c r="AD43" i="5" s="1"/>
  <c r="AL142" i="3"/>
  <c r="AC143" i="5" s="1"/>
  <c r="AI39" i="5"/>
  <c r="J28" i="5"/>
  <c r="AA27" i="4"/>
  <c r="AN28" i="5" s="1"/>
  <c r="AO28" i="5" s="1"/>
  <c r="AL80" i="3"/>
  <c r="AC81" i="5" s="1"/>
  <c r="AR179" i="75"/>
  <c r="F180" i="5" s="1"/>
  <c r="DU37" i="75"/>
  <c r="L38" i="5" s="1"/>
  <c r="AL106" i="75"/>
  <c r="AA85" i="4"/>
  <c r="AN86" i="5" s="1"/>
  <c r="K166" i="5"/>
  <c r="AX166" i="5" s="1"/>
  <c r="O143" i="3"/>
  <c r="W144" i="5" s="1"/>
  <c r="AA80" i="4"/>
  <c r="AN81" i="5" s="1"/>
  <c r="O157" i="3"/>
  <c r="W158" i="5" s="1"/>
  <c r="O71" i="3"/>
  <c r="W72" i="5" s="1"/>
  <c r="H87" i="4"/>
  <c r="AJ88" i="5" s="1"/>
  <c r="H161" i="4"/>
  <c r="AJ162" i="5" s="1"/>
  <c r="H22" i="4"/>
  <c r="AJ23" i="5" s="1"/>
  <c r="H86" i="4"/>
  <c r="AJ87" i="5" s="1"/>
  <c r="H184" i="4"/>
  <c r="AJ185" i="5" s="1"/>
  <c r="H134" i="4"/>
  <c r="AJ135" i="5" s="1"/>
  <c r="H185" i="4"/>
  <c r="AJ186" i="5" s="1"/>
  <c r="AI80" i="5"/>
  <c r="H55" i="4"/>
  <c r="AJ56" i="5" s="1"/>
  <c r="H188" i="4"/>
  <c r="AJ189" i="5" s="1"/>
  <c r="AI51" i="5"/>
  <c r="H182" i="4"/>
  <c r="AJ183" i="5" s="1"/>
  <c r="H46" i="4"/>
  <c r="AJ47" i="5" s="1"/>
  <c r="H110" i="4"/>
  <c r="AJ111" i="5" s="1"/>
  <c r="H15" i="4"/>
  <c r="AJ16" i="5" s="1"/>
  <c r="H111" i="4"/>
  <c r="AJ112" i="5" s="1"/>
  <c r="AI129" i="5"/>
  <c r="H72" i="4"/>
  <c r="AJ73" i="5" s="1"/>
  <c r="H85" i="4"/>
  <c r="AJ86" i="5" s="1"/>
  <c r="H24" i="4"/>
  <c r="AJ25" i="5" s="1"/>
  <c r="AI145" i="5"/>
  <c r="H136" i="4"/>
  <c r="AJ137" i="5" s="1"/>
  <c r="AI28" i="5"/>
  <c r="AI27" i="5"/>
  <c r="H13" i="4"/>
  <c r="AJ14" i="5" s="1"/>
  <c r="H176" i="4"/>
  <c r="AJ177" i="5" s="1"/>
  <c r="H193" i="4"/>
  <c r="AJ194" i="5" s="1"/>
  <c r="AI163" i="5"/>
  <c r="H155" i="4"/>
  <c r="AJ156" i="5" s="1"/>
  <c r="AI176" i="5"/>
  <c r="AI113" i="5"/>
  <c r="H89" i="4"/>
  <c r="AJ90" i="5" s="1"/>
  <c r="H75" i="4"/>
  <c r="AJ76" i="5" s="1"/>
  <c r="H133" i="4"/>
  <c r="AJ134" i="5" s="1"/>
  <c r="AI37" i="5"/>
  <c r="H29" i="4"/>
  <c r="AJ30" i="5" s="1"/>
  <c r="H4" i="4"/>
  <c r="AJ5" i="5" s="1"/>
  <c r="H76" i="4"/>
  <c r="AJ77" i="5" s="1"/>
  <c r="H88" i="4"/>
  <c r="AJ89" i="5" s="1"/>
  <c r="H180" i="4"/>
  <c r="AJ181" i="5" s="1"/>
  <c r="AY54" i="5"/>
  <c r="AY144" i="5"/>
  <c r="AY108" i="5"/>
  <c r="AA191" i="4"/>
  <c r="AN192" i="5" s="1"/>
  <c r="AA52" i="4"/>
  <c r="AN53" i="5" s="1"/>
  <c r="AO53" i="5" s="1"/>
  <c r="AA3" i="4"/>
  <c r="AN4" i="5" s="1"/>
  <c r="AA128" i="4"/>
  <c r="AN129" i="5" s="1"/>
  <c r="AO129" i="5" s="1"/>
  <c r="AK81" i="5"/>
  <c r="AA188" i="4"/>
  <c r="AN189" i="5" s="1"/>
  <c r="AA53" i="4"/>
  <c r="AN54" i="5" s="1"/>
  <c r="AA28" i="4"/>
  <c r="AN29" i="5" s="1"/>
  <c r="AA71" i="4"/>
  <c r="AN72" i="5" s="1"/>
  <c r="AO72" i="5" s="1"/>
  <c r="AA118" i="4"/>
  <c r="AN119" i="5" s="1"/>
  <c r="AO119" i="5" s="1"/>
  <c r="AA8" i="4"/>
  <c r="AN9" i="5" s="1"/>
  <c r="AO9" i="5" s="1"/>
  <c r="AA26" i="4"/>
  <c r="AN27" i="5" s="1"/>
  <c r="AO27" i="5" s="1"/>
  <c r="AA139" i="4"/>
  <c r="AN140" i="5" s="1"/>
  <c r="AA89" i="4"/>
  <c r="AN90" i="5" s="1"/>
  <c r="AA163" i="4"/>
  <c r="AN164" i="5" s="1"/>
  <c r="AA153" i="4"/>
  <c r="AN154" i="5" s="1"/>
  <c r="AO154" i="5" s="1"/>
  <c r="AA48" i="4"/>
  <c r="AN49" i="5" s="1"/>
  <c r="AO49" i="5" s="1"/>
  <c r="AA18" i="4"/>
  <c r="AN19" i="5" s="1"/>
  <c r="AA55" i="4"/>
  <c r="AN56" i="5" s="1"/>
  <c r="AL131" i="3"/>
  <c r="AC132" i="5" s="1"/>
  <c r="Y58" i="5"/>
  <c r="AL150" i="3"/>
  <c r="AM150" i="3" s="1"/>
  <c r="AD151" i="5" s="1"/>
  <c r="AA154" i="4"/>
  <c r="AN155" i="5" s="1"/>
  <c r="AO155" i="5" s="1"/>
  <c r="AL34" i="3"/>
  <c r="AC35" i="5" s="1"/>
  <c r="AA42" i="4"/>
  <c r="AN43" i="5" s="1"/>
  <c r="AM28" i="5"/>
  <c r="AM86" i="5"/>
  <c r="AL18" i="3"/>
  <c r="AL163" i="3"/>
  <c r="AC164" i="5" s="1"/>
  <c r="AL120" i="3"/>
  <c r="AC121" i="5" s="1"/>
  <c r="AL13" i="3"/>
  <c r="AC14" i="5" s="1"/>
  <c r="AL100" i="3"/>
  <c r="AM100" i="3" s="1"/>
  <c r="AD101" i="5" s="1"/>
  <c r="AL125" i="3"/>
  <c r="AC126" i="5" s="1"/>
  <c r="AA62" i="4"/>
  <c r="AN63" i="5" s="1"/>
  <c r="AL29" i="3"/>
  <c r="AC30" i="5" s="1"/>
  <c r="AL187" i="3"/>
  <c r="AM187" i="3" s="1"/>
  <c r="AD188" i="5" s="1"/>
  <c r="AL159" i="3"/>
  <c r="AC160" i="5" s="1"/>
  <c r="AL111" i="3"/>
  <c r="AM111" i="3" s="1"/>
  <c r="AD112" i="5" s="1"/>
  <c r="DU26" i="75"/>
  <c r="L27" i="5" s="1"/>
  <c r="J99" i="5"/>
  <c r="DU171" i="75"/>
  <c r="L172" i="5" s="1"/>
  <c r="O29" i="3"/>
  <c r="W30" i="5" s="1"/>
  <c r="O51" i="3"/>
  <c r="W52" i="5" s="1"/>
  <c r="H125" i="4"/>
  <c r="AJ126" i="5" s="1"/>
  <c r="H150" i="4"/>
  <c r="AJ151" i="5" s="1"/>
  <c r="H56" i="4"/>
  <c r="AJ57" i="5" s="1"/>
  <c r="H166" i="4"/>
  <c r="AJ167" i="5" s="1"/>
  <c r="H156" i="4"/>
  <c r="AJ157" i="5" s="1"/>
  <c r="AI155" i="5"/>
  <c r="H16" i="4"/>
  <c r="AJ17" i="5" s="1"/>
  <c r="AI7" i="5"/>
  <c r="H190" i="4"/>
  <c r="AJ191" i="5" s="1"/>
  <c r="H54" i="4"/>
  <c r="AJ55" i="5" s="1"/>
  <c r="AI121" i="5"/>
  <c r="H42" i="4"/>
  <c r="AJ43" i="5" s="1"/>
  <c r="F78" i="84"/>
  <c r="DU31" i="75"/>
  <c r="L32" i="5" s="1"/>
  <c r="DU106" i="75"/>
  <c r="L107" i="5" s="1"/>
  <c r="DU58" i="75"/>
  <c r="L59" i="5" s="1"/>
  <c r="J84" i="5"/>
  <c r="DU54" i="75"/>
  <c r="L55" i="5" s="1"/>
  <c r="AA65" i="4"/>
  <c r="AN66" i="5" s="1"/>
  <c r="AR13" i="75"/>
  <c r="F14" i="5" s="1"/>
  <c r="AR177" i="75"/>
  <c r="F178" i="5" s="1"/>
  <c r="DU29" i="75"/>
  <c r="L30" i="5" s="1"/>
  <c r="AR5" i="75"/>
  <c r="AL164" i="75"/>
  <c r="AR61" i="75"/>
  <c r="F62" i="5" s="1"/>
  <c r="T145" i="3"/>
  <c r="X146" i="5" s="1"/>
  <c r="AA29" i="4"/>
  <c r="AN30" i="5" s="1"/>
  <c r="AL105" i="75"/>
  <c r="AI96" i="5"/>
  <c r="H95" i="4"/>
  <c r="AJ96" i="5" s="1"/>
  <c r="AR159" i="75"/>
  <c r="F160" i="5" s="1"/>
  <c r="H92" i="4"/>
  <c r="AJ93" i="5" s="1"/>
  <c r="AI93" i="5"/>
  <c r="AY101" i="5"/>
  <c r="G117" i="84"/>
  <c r="G103" i="84"/>
  <c r="G17" i="84"/>
  <c r="G118" i="84"/>
  <c r="D2" i="84"/>
  <c r="G2" i="84" s="1"/>
  <c r="G80" i="84"/>
  <c r="AY32" i="5"/>
  <c r="AY94" i="5"/>
  <c r="AY62" i="5"/>
  <c r="G4" i="84"/>
  <c r="G16" i="84"/>
  <c r="T160" i="3"/>
  <c r="X161" i="5" s="1"/>
  <c r="T79" i="3"/>
  <c r="X80" i="5" s="1"/>
  <c r="T56" i="3"/>
  <c r="X57" i="5" s="1"/>
  <c r="T80" i="3"/>
  <c r="X81" i="5" s="1"/>
  <c r="AA36" i="4"/>
  <c r="AN37" i="5" s="1"/>
  <c r="AO37" i="5" s="1"/>
  <c r="AM54" i="5"/>
  <c r="AA37" i="4"/>
  <c r="AN38" i="5" s="1"/>
  <c r="AO38" i="5" s="1"/>
  <c r="AA87" i="4"/>
  <c r="AN88" i="5" s="1"/>
  <c r="AA99" i="4"/>
  <c r="AN100" i="5" s="1"/>
  <c r="AA35" i="4"/>
  <c r="AN36" i="5" s="1"/>
  <c r="AA164" i="4"/>
  <c r="AN165" i="5" s="1"/>
  <c r="AM30" i="5"/>
  <c r="AA46" i="4"/>
  <c r="AN47" i="5" s="1"/>
  <c r="V118" i="5"/>
  <c r="T183" i="3"/>
  <c r="X184" i="5" s="1"/>
  <c r="T115" i="3"/>
  <c r="X116" i="5" s="1"/>
  <c r="O184" i="3"/>
  <c r="W185" i="5" s="1"/>
  <c r="O98" i="3"/>
  <c r="W99" i="5" s="1"/>
  <c r="O161" i="3"/>
  <c r="W162" i="5" s="1"/>
  <c r="O124" i="3"/>
  <c r="W125" i="5" s="1"/>
  <c r="O73" i="3"/>
  <c r="W74" i="5" s="1"/>
  <c r="AA105" i="4"/>
  <c r="AN106" i="5" s="1"/>
  <c r="AO106" i="5" s="1"/>
  <c r="AM164" i="5"/>
  <c r="AM113" i="5"/>
  <c r="AA121" i="4"/>
  <c r="AN122" i="5" s="1"/>
  <c r="AA68" i="4"/>
  <c r="AN69" i="5" s="1"/>
  <c r="AO69" i="5" s="1"/>
  <c r="AA186" i="4"/>
  <c r="AN187" i="5" s="1"/>
  <c r="AA124" i="4"/>
  <c r="AN125" i="5" s="1"/>
  <c r="AA185" i="4"/>
  <c r="AN186" i="5" s="1"/>
  <c r="AA10" i="4"/>
  <c r="AN11" i="5" s="1"/>
  <c r="AA7" i="4"/>
  <c r="AN8" i="5" s="1"/>
  <c r="AA54" i="4"/>
  <c r="AN55" i="5" s="1"/>
  <c r="AA78" i="4"/>
  <c r="AN79" i="5" s="1"/>
  <c r="AA17" i="4"/>
  <c r="AN18" i="5" s="1"/>
  <c r="AA174" i="4"/>
  <c r="AN175" i="5" s="1"/>
  <c r="AO175" i="5" s="1"/>
  <c r="AA43" i="4"/>
  <c r="AN44" i="5" s="1"/>
  <c r="AA16" i="4"/>
  <c r="AN17" i="5" s="1"/>
  <c r="AA70" i="4"/>
  <c r="AN71" i="5" s="1"/>
  <c r="AA33" i="4"/>
  <c r="AN34" i="5" s="1"/>
  <c r="AA25" i="4"/>
  <c r="AN26" i="5" s="1"/>
  <c r="AO26" i="5" s="1"/>
  <c r="AM27" i="5"/>
  <c r="AA123" i="4"/>
  <c r="AN124" i="5" s="1"/>
  <c r="AA136" i="4"/>
  <c r="AN137" i="5" s="1"/>
  <c r="AA83" i="4"/>
  <c r="AN84" i="5" s="1"/>
  <c r="AA64" i="4"/>
  <c r="AN65" i="5" s="1"/>
  <c r="O147" i="3"/>
  <c r="W148" i="5" s="1"/>
  <c r="O41" i="3"/>
  <c r="W42" i="5" s="1"/>
  <c r="O102" i="3"/>
  <c r="W103" i="5" s="1"/>
  <c r="E36" i="84"/>
  <c r="O58" i="3"/>
  <c r="W59" i="5" s="1"/>
  <c r="O4" i="3"/>
  <c r="W5" i="5" s="1"/>
  <c r="AA107" i="4"/>
  <c r="AN108" i="5" s="1"/>
  <c r="AA101" i="4"/>
  <c r="AN102" i="5" s="1"/>
  <c r="AA60" i="4"/>
  <c r="AN61" i="5" s="1"/>
  <c r="AA96" i="4"/>
  <c r="AN97" i="5" s="1"/>
  <c r="AA166" i="4"/>
  <c r="AN167" i="5" s="1"/>
  <c r="AA93" i="4"/>
  <c r="AN94" i="5" s="1"/>
  <c r="AA49" i="4"/>
  <c r="AN50" i="5" s="1"/>
  <c r="AO50" i="5" s="1"/>
  <c r="AA192" i="4"/>
  <c r="AN193" i="5" s="1"/>
  <c r="AO193" i="5" s="1"/>
  <c r="AV73" i="5"/>
  <c r="AW73" i="5" s="1"/>
  <c r="AL171" i="3"/>
  <c r="AM171" i="3" s="1"/>
  <c r="AD172" i="5" s="1"/>
  <c r="AL135" i="3"/>
  <c r="AC136" i="5" s="1"/>
  <c r="AV81" i="5"/>
  <c r="AW81" i="5" s="1"/>
  <c r="AL141" i="3"/>
  <c r="AM141" i="3" s="1"/>
  <c r="AD142" i="5" s="1"/>
  <c r="AL54" i="3"/>
  <c r="AC55" i="5" s="1"/>
  <c r="AL143" i="3"/>
  <c r="AC144" i="5" s="1"/>
  <c r="AL176" i="3"/>
  <c r="AC177" i="5" s="1"/>
  <c r="AL117" i="3"/>
  <c r="AC118" i="5" s="1"/>
  <c r="AL84" i="3"/>
  <c r="AC85" i="5" s="1"/>
  <c r="AL156" i="3"/>
  <c r="AC157" i="5" s="1"/>
  <c r="AL137" i="3"/>
  <c r="AM137" i="3" s="1"/>
  <c r="AD138" i="5" s="1"/>
  <c r="AL94" i="3"/>
  <c r="AC95" i="5" s="1"/>
  <c r="AL128" i="3"/>
  <c r="AC129" i="5" s="1"/>
  <c r="AL15" i="3"/>
  <c r="AM15" i="3" s="1"/>
  <c r="AD16" i="5" s="1"/>
  <c r="AL59" i="3"/>
  <c r="AC60" i="5" s="1"/>
  <c r="AL133" i="3"/>
  <c r="AC134" i="5" s="1"/>
  <c r="AL75" i="3"/>
  <c r="AM75" i="3" s="1"/>
  <c r="AD76" i="5" s="1"/>
  <c r="AL121" i="3"/>
  <c r="AM121" i="3" s="1"/>
  <c r="AD122" i="5" s="1"/>
  <c r="AL177" i="3"/>
  <c r="AC178" i="5" s="1"/>
  <c r="AL186" i="3"/>
  <c r="AC187" i="5" s="1"/>
  <c r="AL76" i="3"/>
  <c r="AC77" i="5" s="1"/>
  <c r="O38" i="3"/>
  <c r="W39" i="5" s="1"/>
  <c r="O101" i="3"/>
  <c r="W102" i="5" s="1"/>
  <c r="O145" i="3"/>
  <c r="W146" i="5" s="1"/>
  <c r="O183" i="3"/>
  <c r="W184" i="5" s="1"/>
  <c r="V37" i="5"/>
  <c r="O92" i="3"/>
  <c r="W93" i="5" s="1"/>
  <c r="V30" i="5"/>
  <c r="O169" i="3"/>
  <c r="W170" i="5" s="1"/>
  <c r="O182" i="3"/>
  <c r="W183" i="5" s="1"/>
  <c r="O111" i="3"/>
  <c r="W112" i="5" s="1"/>
  <c r="O61" i="3"/>
  <c r="W62" i="5" s="1"/>
  <c r="E116" i="84"/>
  <c r="J12" i="5"/>
  <c r="AL177" i="75"/>
  <c r="AL131" i="75"/>
  <c r="AL83" i="75"/>
  <c r="AL144" i="75"/>
  <c r="AR183" i="75"/>
  <c r="F184" i="5" s="1"/>
  <c r="AR26" i="75"/>
  <c r="F27" i="5" s="1"/>
  <c r="AR126" i="75"/>
  <c r="F127" i="5" s="1"/>
  <c r="AR105" i="75"/>
  <c r="F106" i="5" s="1"/>
  <c r="AR114" i="75"/>
  <c r="F115" i="5" s="1"/>
  <c r="AL49" i="75"/>
  <c r="AR42" i="75"/>
  <c r="F43" i="5" s="1"/>
  <c r="AR136" i="75"/>
  <c r="F137" i="5" s="1"/>
  <c r="AR127" i="75"/>
  <c r="AL147" i="75"/>
  <c r="AV33" i="5"/>
  <c r="AW33" i="5" s="1"/>
  <c r="DU67" i="75"/>
  <c r="L68" i="5" s="1"/>
  <c r="O123" i="3"/>
  <c r="W124" i="5" s="1"/>
  <c r="AA88" i="4"/>
  <c r="AN89" i="5" s="1"/>
  <c r="AA91" i="4"/>
  <c r="AN92" i="5" s="1"/>
  <c r="AL10" i="3"/>
  <c r="AM10" i="3" s="1"/>
  <c r="AD11" i="5" s="1"/>
  <c r="AA19" i="4"/>
  <c r="AN20" i="5" s="1"/>
  <c r="AO20" i="5" s="1"/>
  <c r="U74" i="5"/>
  <c r="AL119" i="3"/>
  <c r="AC120" i="5" s="1"/>
  <c r="H142" i="4"/>
  <c r="AJ143" i="5" s="1"/>
  <c r="AI193" i="5"/>
  <c r="AA30" i="4"/>
  <c r="AN31" i="5" s="1"/>
  <c r="AO31" i="5" s="1"/>
  <c r="AA41" i="4"/>
  <c r="AN42" i="5" s="1"/>
  <c r="AO42" i="5" s="1"/>
  <c r="AL4" i="3"/>
  <c r="AM4" i="3" s="1"/>
  <c r="AD5" i="5" s="1"/>
  <c r="AL190" i="3"/>
  <c r="AC191" i="5" s="1"/>
  <c r="AL123" i="3"/>
  <c r="AC124" i="5" s="1"/>
  <c r="AA76" i="4"/>
  <c r="AN77" i="5" s="1"/>
  <c r="AA21" i="4"/>
  <c r="AN22" i="5" s="1"/>
  <c r="AL153" i="3"/>
  <c r="AC154" i="5" s="1"/>
  <c r="DU131" i="75"/>
  <c r="L132" i="5" s="1"/>
  <c r="AA57" i="4"/>
  <c r="AN58" i="5" s="1"/>
  <c r="AO58" i="5" s="1"/>
  <c r="AL129" i="3"/>
  <c r="AC130" i="5" s="1"/>
  <c r="AL92" i="3"/>
  <c r="AC93" i="5" s="1"/>
  <c r="AL67" i="3"/>
  <c r="AC68" i="5" s="1"/>
  <c r="AL127" i="3"/>
  <c r="AC128" i="5" s="1"/>
  <c r="O22" i="3"/>
  <c r="W23" i="5" s="1"/>
  <c r="AL38" i="3"/>
  <c r="AC39" i="5" s="1"/>
  <c r="AL79" i="3"/>
  <c r="H126" i="4"/>
  <c r="AJ127" i="5" s="1"/>
  <c r="AA141" i="4"/>
  <c r="AN142" i="5" s="1"/>
  <c r="AO142" i="5" s="1"/>
  <c r="AA34" i="4"/>
  <c r="AN35" i="5" s="1"/>
  <c r="O113" i="3"/>
  <c r="W114" i="5" s="1"/>
  <c r="H31" i="4"/>
  <c r="AJ32" i="5" s="1"/>
  <c r="AM72" i="5"/>
  <c r="AL154" i="3"/>
  <c r="AC155" i="5" s="1"/>
  <c r="AL98" i="3"/>
  <c r="AM98" i="3" s="1"/>
  <c r="AD99" i="5" s="1"/>
  <c r="AL89" i="3"/>
  <c r="AM89" i="3" s="1"/>
  <c r="AD90" i="5" s="1"/>
  <c r="Y141" i="5"/>
  <c r="AL51" i="3"/>
  <c r="AC52" i="5" s="1"/>
  <c r="H12" i="4"/>
  <c r="AJ13" i="5" s="1"/>
  <c r="O116" i="3"/>
  <c r="W117" i="5" s="1"/>
  <c r="C153" i="5"/>
  <c r="AA6" i="4"/>
  <c r="AN7" i="5" s="1"/>
  <c r="AO7" i="5" s="1"/>
  <c r="AL185" i="3"/>
  <c r="AM185" i="3" s="1"/>
  <c r="AD186" i="5" s="1"/>
  <c r="AL96" i="3"/>
  <c r="AC97" i="5" s="1"/>
  <c r="H23" i="4"/>
  <c r="AJ24" i="5" s="1"/>
  <c r="H115" i="4"/>
  <c r="AJ116" i="5" s="1"/>
  <c r="AA144" i="4"/>
  <c r="AN145" i="5" s="1"/>
  <c r="AO145" i="5" s="1"/>
  <c r="AA170" i="4"/>
  <c r="AN171" i="5" s="1"/>
  <c r="AL118" i="3"/>
  <c r="AC119" i="5" s="1"/>
  <c r="AA179" i="4"/>
  <c r="AN180" i="5" s="1"/>
  <c r="AA103" i="4"/>
  <c r="AN104" i="5" s="1"/>
  <c r="AO104" i="5" s="1"/>
  <c r="H9" i="4"/>
  <c r="AJ10" i="5" s="1"/>
  <c r="AI10" i="5"/>
  <c r="O174" i="3"/>
  <c r="W175" i="5" s="1"/>
  <c r="AA22" i="4"/>
  <c r="AN23" i="5" s="1"/>
  <c r="AA113" i="4"/>
  <c r="AN114" i="5" s="1"/>
  <c r="AO114" i="5" s="1"/>
  <c r="AA190" i="4"/>
  <c r="AN191" i="5" s="1"/>
  <c r="AA149" i="4"/>
  <c r="AN150" i="5" s="1"/>
  <c r="AO150" i="5" s="1"/>
  <c r="AA173" i="4"/>
  <c r="AN174" i="5" s="1"/>
  <c r="Y81" i="5"/>
  <c r="AL191" i="3"/>
  <c r="AM191" i="3" s="1"/>
  <c r="AD192" i="5" s="1"/>
  <c r="AL134" i="3"/>
  <c r="AM134" i="3" s="1"/>
  <c r="AD135" i="5" s="1"/>
  <c r="AL147" i="3"/>
  <c r="AC148" i="5" s="1"/>
  <c r="AL173" i="3"/>
  <c r="AC174" i="5" s="1"/>
  <c r="AL48" i="3"/>
  <c r="AC49" i="5" s="1"/>
  <c r="AA74" i="4"/>
  <c r="AN75" i="5" s="1"/>
  <c r="AA44" i="4"/>
  <c r="AN45" i="5" s="1"/>
  <c r="O170" i="3"/>
  <c r="W171" i="5" s="1"/>
  <c r="AA122" i="4"/>
  <c r="AN123" i="5" s="1"/>
  <c r="AL167" i="3"/>
  <c r="AM167" i="3" s="1"/>
  <c r="AD168" i="5" s="1"/>
  <c r="AL99" i="3"/>
  <c r="AC100" i="5" s="1"/>
  <c r="AA152" i="4"/>
  <c r="AN153" i="5" s="1"/>
  <c r="AO153" i="5" s="1"/>
  <c r="AI159" i="5"/>
  <c r="H158" i="4"/>
  <c r="AJ159" i="5" s="1"/>
  <c r="T144" i="5"/>
  <c r="T29" i="5"/>
  <c r="O7" i="3"/>
  <c r="W8" i="5" s="1"/>
  <c r="O82" i="3"/>
  <c r="W83" i="5" s="1"/>
  <c r="O99" i="3"/>
  <c r="W100" i="5" s="1"/>
  <c r="O84" i="3"/>
  <c r="W85" i="5" s="1"/>
  <c r="O48" i="3"/>
  <c r="W49" i="5" s="1"/>
  <c r="O76" i="3"/>
  <c r="W77" i="5" s="1"/>
  <c r="O190" i="3"/>
  <c r="W191" i="5" s="1"/>
  <c r="O108" i="3"/>
  <c r="W109" i="5" s="1"/>
  <c r="AY93" i="5"/>
  <c r="G33" i="84"/>
  <c r="G125" i="84"/>
  <c r="G161" i="84"/>
  <c r="AY85" i="5"/>
  <c r="AY70" i="5"/>
  <c r="G142" i="84"/>
  <c r="AY177" i="5"/>
  <c r="AY124" i="5"/>
  <c r="AY49" i="5"/>
  <c r="AY183" i="5"/>
  <c r="G115" i="84"/>
  <c r="AY142" i="5"/>
  <c r="AY169" i="5"/>
  <c r="AY141" i="5"/>
  <c r="AY180" i="5"/>
  <c r="G167" i="84"/>
  <c r="AY175" i="5"/>
  <c r="G113" i="84"/>
  <c r="AY158" i="5"/>
  <c r="AY77" i="5"/>
  <c r="AY14" i="5"/>
  <c r="AY6" i="5"/>
  <c r="AY9" i="5"/>
  <c r="AY96" i="5"/>
  <c r="G39" i="84"/>
  <c r="AY45" i="5"/>
  <c r="C85" i="5"/>
  <c r="G95" i="5"/>
  <c r="O70" i="3"/>
  <c r="W71" i="5" s="1"/>
  <c r="O88" i="3"/>
  <c r="W89" i="5" s="1"/>
  <c r="O18" i="3"/>
  <c r="W19" i="5" s="1"/>
  <c r="AM171" i="5"/>
  <c r="AA69" i="4"/>
  <c r="AN70" i="5" s="1"/>
  <c r="AO70" i="5" s="1"/>
  <c r="AL183" i="3"/>
  <c r="AC184" i="5" s="1"/>
  <c r="AL130" i="3"/>
  <c r="AC131" i="5" s="1"/>
  <c r="AI69" i="5"/>
  <c r="AI49" i="5"/>
  <c r="AA157" i="4"/>
  <c r="AN158" i="5" s="1"/>
  <c r="AO158" i="5" s="1"/>
  <c r="AO9" i="75"/>
  <c r="DU91" i="75"/>
  <c r="L92" i="5" s="1"/>
  <c r="O176" i="3"/>
  <c r="W177" i="5" s="1"/>
  <c r="AA151" i="4"/>
  <c r="AN152" i="5" s="1"/>
  <c r="AA193" i="4"/>
  <c r="AN194" i="5" s="1"/>
  <c r="AL113" i="3"/>
  <c r="AC114" i="5" s="1"/>
  <c r="AL87" i="3"/>
  <c r="AC88" i="5" s="1"/>
  <c r="AL172" i="3"/>
  <c r="AM172" i="3" s="1"/>
  <c r="AD173" i="5" s="1"/>
  <c r="AI182" i="5"/>
  <c r="H77" i="4"/>
  <c r="AJ78" i="5" s="1"/>
  <c r="AA135" i="4"/>
  <c r="AN136" i="5" s="1"/>
  <c r="AO136" i="5" s="1"/>
  <c r="AA140" i="4"/>
  <c r="AN141" i="5" s="1"/>
  <c r="AO141" i="5" s="1"/>
  <c r="AL21" i="3"/>
  <c r="AM21" i="3" s="1"/>
  <c r="AD22" i="5" s="1"/>
  <c r="AA137" i="4"/>
  <c r="AN138" i="5" s="1"/>
  <c r="AA12" i="4"/>
  <c r="AN13" i="5" s="1"/>
  <c r="O130" i="3"/>
  <c r="W131" i="5" s="1"/>
  <c r="O49" i="3"/>
  <c r="W50" i="5" s="1"/>
  <c r="AA72" i="4"/>
  <c r="AN73" i="5" s="1"/>
  <c r="AL62" i="3"/>
  <c r="AC63" i="5" s="1"/>
  <c r="AL19" i="3"/>
  <c r="AL45" i="3"/>
  <c r="AC46" i="5" s="1"/>
  <c r="AL166" i="3"/>
  <c r="AC167" i="5" s="1"/>
  <c r="H53" i="4"/>
  <c r="AJ54" i="5" s="1"/>
  <c r="H145" i="4"/>
  <c r="AJ146" i="5" s="1"/>
  <c r="AK75" i="5"/>
  <c r="AA159" i="4"/>
  <c r="AN160" i="5" s="1"/>
  <c r="AO160" i="5" s="1"/>
  <c r="AA67" i="4"/>
  <c r="AN68" i="5" s="1"/>
  <c r="AA129" i="4"/>
  <c r="AN130" i="5" s="1"/>
  <c r="AL184" i="3"/>
  <c r="AM184" i="3" s="1"/>
  <c r="AD185" i="5" s="1"/>
  <c r="AL91" i="3"/>
  <c r="AC92" i="5" s="1"/>
  <c r="AO179" i="75"/>
  <c r="AA133" i="4"/>
  <c r="AN134" i="5" s="1"/>
  <c r="K70" i="5"/>
  <c r="AX70" i="5" s="1"/>
  <c r="O158" i="3"/>
  <c r="W159" i="5" s="1"/>
  <c r="AA125" i="4"/>
  <c r="AN126" i="5" s="1"/>
  <c r="F125" i="84"/>
  <c r="DU78" i="75"/>
  <c r="L79" i="5" s="1"/>
  <c r="O119" i="3"/>
  <c r="W120" i="5" s="1"/>
  <c r="O128" i="3"/>
  <c r="W129" i="5" s="1"/>
  <c r="O168" i="3"/>
  <c r="W169" i="5" s="1"/>
  <c r="O180" i="3"/>
  <c r="W181" i="5" s="1"/>
  <c r="O114" i="3"/>
  <c r="W115" i="5" s="1"/>
  <c r="DU60" i="75"/>
  <c r="L61" i="5" s="1"/>
  <c r="AA160" i="4"/>
  <c r="AN161" i="5" s="1"/>
  <c r="AL5" i="3"/>
  <c r="AC6" i="5" s="1"/>
  <c r="O192" i="3"/>
  <c r="W193" i="5" s="1"/>
  <c r="O122" i="3"/>
  <c r="W123" i="5" s="1"/>
  <c r="AL178" i="3"/>
  <c r="AM178" i="3" s="1"/>
  <c r="AD179" i="5" s="1"/>
  <c r="AL68" i="3"/>
  <c r="AM68" i="3" s="1"/>
  <c r="AD69" i="5" s="1"/>
  <c r="AI26" i="5"/>
  <c r="AI72" i="5"/>
  <c r="O39" i="3"/>
  <c r="W40" i="5" s="1"/>
  <c r="F146" i="84"/>
  <c r="K79" i="5"/>
  <c r="AX79" i="5" s="1"/>
  <c r="O66" i="3"/>
  <c r="W67" i="5" s="1"/>
  <c r="O189" i="3"/>
  <c r="W190" i="5" s="1"/>
  <c r="O97" i="3"/>
  <c r="W98" i="5" s="1"/>
  <c r="F57" i="84"/>
  <c r="DU164" i="75"/>
  <c r="L165" i="5" s="1"/>
  <c r="AA9" i="4"/>
  <c r="AN10" i="5" s="1"/>
  <c r="AA171" i="4"/>
  <c r="AN172" i="5" s="1"/>
  <c r="AL101" i="3"/>
  <c r="AC102" i="5" s="1"/>
  <c r="AA165" i="4"/>
  <c r="AN166" i="5" s="1"/>
  <c r="AO166" i="5" s="1"/>
  <c r="O90" i="3"/>
  <c r="W91" i="5" s="1"/>
  <c r="AL27" i="3"/>
  <c r="AC28" i="5" s="1"/>
  <c r="AL161" i="3"/>
  <c r="AC162" i="5" s="1"/>
  <c r="H163" i="4"/>
  <c r="AJ164" i="5" s="1"/>
  <c r="AA178" i="4"/>
  <c r="AN179" i="5" s="1"/>
  <c r="H147" i="4"/>
  <c r="AJ148" i="5" s="1"/>
  <c r="O69" i="3"/>
  <c r="W70" i="5" s="1"/>
  <c r="K127" i="5"/>
  <c r="AX127" i="5" s="1"/>
  <c r="K10" i="5"/>
  <c r="AX10" i="5" s="1"/>
  <c r="DU149" i="75"/>
  <c r="L150" i="5" s="1"/>
  <c r="K165" i="5"/>
  <c r="AX165" i="5" s="1"/>
  <c r="DU15" i="75"/>
  <c r="L16" i="5" s="1"/>
  <c r="O193" i="3"/>
  <c r="W194" i="5" s="1"/>
  <c r="O79" i="3"/>
  <c r="W80" i="5" s="1"/>
  <c r="O181" i="3"/>
  <c r="W182" i="5" s="1"/>
  <c r="AA75" i="4"/>
  <c r="AN76" i="5" s="1"/>
  <c r="AL7" i="3"/>
  <c r="AC8" i="5" s="1"/>
  <c r="AL30" i="3"/>
  <c r="AM30" i="3" s="1"/>
  <c r="AD31" i="5" s="1"/>
  <c r="H3" i="4"/>
  <c r="AJ4" i="5" s="1"/>
  <c r="AL47" i="3"/>
  <c r="AC48" i="5" s="1"/>
  <c r="G159" i="5"/>
  <c r="C79" i="5"/>
  <c r="AB27" i="5"/>
  <c r="AL26" i="3"/>
  <c r="AC27" i="5" s="1"/>
  <c r="C129" i="5"/>
  <c r="AM24" i="5"/>
  <c r="AA23" i="4"/>
  <c r="AN24" i="5" s="1"/>
  <c r="J108" i="5"/>
  <c r="AO69" i="75"/>
  <c r="AA66" i="4"/>
  <c r="AN67" i="5" s="1"/>
  <c r="AO67" i="5" s="1"/>
  <c r="AR37" i="75"/>
  <c r="F38" i="5" s="1"/>
  <c r="O153" i="3"/>
  <c r="W154" i="5" s="1"/>
  <c r="O120" i="3"/>
  <c r="W121" i="5" s="1"/>
  <c r="O95" i="3"/>
  <c r="W96" i="5" s="1"/>
  <c r="AA116" i="4"/>
  <c r="AN117" i="5" s="1"/>
  <c r="AO117" i="5" s="1"/>
  <c r="G11" i="5"/>
  <c r="AM21" i="5"/>
  <c r="AL151" i="3"/>
  <c r="AC152" i="5" s="1"/>
  <c r="AA142" i="4"/>
  <c r="AN143" i="5" s="1"/>
  <c r="DU103" i="75"/>
  <c r="L104" i="5" s="1"/>
  <c r="AA11" i="4"/>
  <c r="AN12" i="5" s="1"/>
  <c r="AO12" i="5" s="1"/>
  <c r="AL3" i="3"/>
  <c r="AC4" i="5" s="1"/>
  <c r="DU71" i="75"/>
  <c r="L72" i="5" s="1"/>
  <c r="AM29" i="5"/>
  <c r="AA147" i="4"/>
  <c r="AN148" i="5" s="1"/>
  <c r="Y4" i="5"/>
  <c r="AA61" i="4"/>
  <c r="AN62" i="5" s="1"/>
  <c r="AO62" i="5" s="1"/>
  <c r="DU175" i="75"/>
  <c r="L176" i="5" s="1"/>
  <c r="AM4" i="5"/>
  <c r="AA145" i="4"/>
  <c r="AN146" i="5" s="1"/>
  <c r="AA143" i="4"/>
  <c r="AN144" i="5" s="1"/>
  <c r="AO144" i="5" s="1"/>
  <c r="AM117" i="5"/>
  <c r="AA109" i="4"/>
  <c r="AN110" i="5" s="1"/>
  <c r="AO110" i="5" s="1"/>
  <c r="AM192" i="5"/>
  <c r="AL158" i="3"/>
  <c r="AC159" i="5" s="1"/>
  <c r="DU143" i="75"/>
  <c r="L144" i="5" s="1"/>
  <c r="J148" i="5"/>
  <c r="AA117" i="4"/>
  <c r="AN118" i="5" s="1"/>
  <c r="AO118" i="5" s="1"/>
  <c r="AA79" i="4"/>
  <c r="AN80" i="5" s="1"/>
  <c r="AO80" i="5" s="1"/>
  <c r="AL31" i="3"/>
  <c r="AC32" i="5" s="1"/>
  <c r="AA59" i="4"/>
  <c r="AN60" i="5" s="1"/>
  <c r="AO60" i="5" s="1"/>
  <c r="AA148" i="4"/>
  <c r="AN149" i="5" s="1"/>
  <c r="AO149" i="5" s="1"/>
  <c r="AA58" i="4"/>
  <c r="AN59" i="5" s="1"/>
  <c r="AL33" i="3"/>
  <c r="AM33" i="3" s="1"/>
  <c r="AD34" i="5" s="1"/>
  <c r="AL109" i="3"/>
  <c r="AC110" i="5" s="1"/>
  <c r="AL16" i="3"/>
  <c r="AC17" i="5" s="1"/>
  <c r="AL160" i="3"/>
  <c r="AC161" i="5" s="1"/>
  <c r="AA138" i="4"/>
  <c r="AN139" i="5" s="1"/>
  <c r="AL144" i="3"/>
  <c r="AC145" i="5" s="1"/>
  <c r="AL138" i="3"/>
  <c r="AM138" i="3" s="1"/>
  <c r="AD139" i="5" s="1"/>
  <c r="AL78" i="3"/>
  <c r="AM78" i="3" s="1"/>
  <c r="AD79" i="5" s="1"/>
  <c r="AA97" i="4"/>
  <c r="AN98" i="5" s="1"/>
  <c r="AO98" i="5" s="1"/>
  <c r="AA47" i="4"/>
  <c r="AN48" i="5" s="1"/>
  <c r="AA184" i="4"/>
  <c r="AN185" i="5" s="1"/>
  <c r="O30" i="3"/>
  <c r="W31" i="5" s="1"/>
  <c r="O14" i="3"/>
  <c r="W15" i="5" s="1"/>
  <c r="AL157" i="3"/>
  <c r="AC158" i="5" s="1"/>
  <c r="O31" i="3"/>
  <c r="W32" i="5" s="1"/>
  <c r="O45" i="3"/>
  <c r="W46" i="5" s="1"/>
  <c r="O150" i="3"/>
  <c r="W151" i="5" s="1"/>
  <c r="O107" i="3"/>
  <c r="W108" i="5" s="1"/>
  <c r="O52" i="3"/>
  <c r="W53" i="5" s="1"/>
  <c r="AL83" i="3"/>
  <c r="AC84" i="5" s="1"/>
  <c r="O160" i="3"/>
  <c r="W161" i="5" s="1"/>
  <c r="O25" i="3"/>
  <c r="W26" i="5" s="1"/>
  <c r="O74" i="3"/>
  <c r="W75" i="5" s="1"/>
  <c r="O89" i="3"/>
  <c r="W90" i="5" s="1"/>
  <c r="G112" i="5"/>
  <c r="G69" i="5"/>
  <c r="G151" i="5"/>
  <c r="DU59" i="75"/>
  <c r="L60" i="5" s="1"/>
  <c r="J60" i="5"/>
  <c r="DU187" i="75"/>
  <c r="L188" i="5" s="1"/>
  <c r="O187" i="3"/>
  <c r="W188" i="5" s="1"/>
  <c r="O23" i="3"/>
  <c r="W24" i="5" s="1"/>
  <c r="O146" i="3"/>
  <c r="W147" i="5" s="1"/>
  <c r="O96" i="3"/>
  <c r="W97" i="5" s="1"/>
  <c r="O148" i="3"/>
  <c r="W149" i="5" s="1"/>
  <c r="E138" i="84"/>
  <c r="AV132" i="5"/>
  <c r="AW132" i="5" s="1"/>
  <c r="O43" i="3"/>
  <c r="W44" i="5" s="1"/>
  <c r="O54" i="3"/>
  <c r="W55" i="5" s="1"/>
  <c r="DU111" i="75"/>
  <c r="L112" i="5" s="1"/>
  <c r="G193" i="5"/>
  <c r="C144" i="5"/>
  <c r="C8" i="5"/>
  <c r="H186" i="4"/>
  <c r="AJ187" i="5" s="1"/>
  <c r="AI187" i="5"/>
  <c r="G140" i="5"/>
  <c r="T101" i="3"/>
  <c r="X102" i="5" s="1"/>
  <c r="T19" i="3"/>
  <c r="X20" i="5" s="1"/>
  <c r="AM190" i="5"/>
  <c r="AA189" i="4"/>
  <c r="AN190" i="5" s="1"/>
  <c r="DU178" i="75"/>
  <c r="L179" i="5" s="1"/>
  <c r="K149" i="5"/>
  <c r="AX149" i="5" s="1"/>
  <c r="O16" i="3"/>
  <c r="W17" i="5" s="1"/>
  <c r="T184" i="5"/>
  <c r="H99" i="4"/>
  <c r="AJ100" i="5" s="1"/>
  <c r="AA169" i="4"/>
  <c r="AN170" i="5" s="1"/>
  <c r="AL95" i="3"/>
  <c r="AM95" i="3" s="1"/>
  <c r="AD96" i="5" s="1"/>
  <c r="AL39" i="3"/>
  <c r="AA98" i="4"/>
  <c r="AN99" i="5" s="1"/>
  <c r="AA134" i="4"/>
  <c r="AN135" i="5" s="1"/>
  <c r="AM128" i="5"/>
  <c r="AA127" i="4"/>
  <c r="AN128" i="5" s="1"/>
  <c r="DU170" i="75"/>
  <c r="L171" i="5" s="1"/>
  <c r="DU38" i="75"/>
  <c r="L39" i="5" s="1"/>
  <c r="K136" i="5"/>
  <c r="AX136" i="5" s="1"/>
  <c r="O9" i="3"/>
  <c r="W10" i="5" s="1"/>
  <c r="AA95" i="4"/>
  <c r="AN96" i="5" s="1"/>
  <c r="H10" i="4"/>
  <c r="AJ11" i="5" s="1"/>
  <c r="H191" i="4"/>
  <c r="AJ192" i="5" s="1"/>
  <c r="H70" i="4"/>
  <c r="AJ71" i="5" s="1"/>
  <c r="AA32" i="4"/>
  <c r="AN33" i="5" s="1"/>
  <c r="AO33" i="5" s="1"/>
  <c r="AK37" i="5"/>
  <c r="AK118" i="5"/>
  <c r="DU87" i="75"/>
  <c r="L88" i="5" s="1"/>
  <c r="AO15" i="75"/>
  <c r="AA110" i="4"/>
  <c r="AN111" i="5" s="1"/>
  <c r="AM111" i="5"/>
  <c r="K142" i="5"/>
  <c r="AX142" i="5" s="1"/>
  <c r="O100" i="3"/>
  <c r="W101" i="5" s="1"/>
  <c r="AA73" i="4"/>
  <c r="AN74" i="5" s="1"/>
  <c r="AR3" i="75"/>
  <c r="F4" i="5" s="1"/>
  <c r="AL105" i="3"/>
  <c r="Z106" i="5"/>
  <c r="O46" i="3"/>
  <c r="W47" i="5" s="1"/>
  <c r="AL14" i="3"/>
  <c r="AC15" i="5" s="1"/>
  <c r="O132" i="3"/>
  <c r="W133" i="5" s="1"/>
  <c r="O13" i="3"/>
  <c r="W14" i="5" s="1"/>
  <c r="O75" i="3"/>
  <c r="W76" i="5" s="1"/>
  <c r="O93" i="3"/>
  <c r="W94" i="5" s="1"/>
  <c r="AL175" i="3"/>
  <c r="AC176" i="5" s="1"/>
  <c r="O125" i="3"/>
  <c r="W126" i="5" s="1"/>
  <c r="O5" i="3"/>
  <c r="W6" i="5" s="1"/>
  <c r="AL192" i="3"/>
  <c r="AC193" i="5" s="1"/>
  <c r="Y96" i="5"/>
  <c r="AL165" i="3"/>
  <c r="AM165" i="3" s="1"/>
  <c r="AD166" i="5" s="1"/>
  <c r="O154" i="3"/>
  <c r="W155" i="5" s="1"/>
  <c r="O149" i="3"/>
  <c r="W150" i="5" s="1"/>
  <c r="O78" i="3"/>
  <c r="W79" i="5" s="1"/>
  <c r="O164" i="3"/>
  <c r="W165" i="5" s="1"/>
  <c r="O35" i="3"/>
  <c r="W36" i="5" s="1"/>
  <c r="O109" i="3"/>
  <c r="W110" i="5" s="1"/>
  <c r="O67" i="3"/>
  <c r="W68" i="5" s="1"/>
  <c r="O15" i="3"/>
  <c r="W16" i="5" s="1"/>
  <c r="O64" i="3"/>
  <c r="W65" i="5" s="1"/>
  <c r="AL108" i="3"/>
  <c r="AC109" i="5" s="1"/>
  <c r="AB109" i="5"/>
  <c r="O56" i="3"/>
  <c r="W57" i="5" s="1"/>
  <c r="O72" i="3"/>
  <c r="W73" i="5" s="1"/>
  <c r="O32" i="3"/>
  <c r="W33" i="5" s="1"/>
  <c r="O135" i="3"/>
  <c r="W136" i="5" s="1"/>
  <c r="O171" i="3"/>
  <c r="W172" i="5" s="1"/>
  <c r="O129" i="3"/>
  <c r="W130" i="5" s="1"/>
  <c r="O177" i="3"/>
  <c r="W178" i="5" s="1"/>
  <c r="O136" i="3"/>
  <c r="W137" i="5" s="1"/>
  <c r="O121" i="3"/>
  <c r="W122" i="5" s="1"/>
  <c r="T168" i="3"/>
  <c r="X169" i="5" s="1"/>
  <c r="AL77" i="3"/>
  <c r="AC78" i="5" s="1"/>
  <c r="T112" i="5"/>
  <c r="O175" i="3"/>
  <c r="W176" i="5" s="1"/>
  <c r="AL168" i="3"/>
  <c r="AC169" i="5" s="1"/>
  <c r="AL40" i="3"/>
  <c r="AC41" i="5" s="1"/>
  <c r="AL53" i="3"/>
  <c r="AC54" i="5" s="1"/>
  <c r="AL55" i="3"/>
  <c r="AC56" i="5" s="1"/>
  <c r="T87" i="3"/>
  <c r="X88" i="5" s="1"/>
  <c r="C147" i="5"/>
  <c r="C54" i="5"/>
  <c r="C26" i="5"/>
  <c r="AL159" i="5"/>
  <c r="AA158" i="4"/>
  <c r="AN159" i="5" s="1"/>
  <c r="F78" i="5"/>
  <c r="O59" i="3"/>
  <c r="W60" i="5" s="1"/>
  <c r="E110" i="5"/>
  <c r="O20" i="3"/>
  <c r="W21" i="5" s="1"/>
  <c r="O137" i="3"/>
  <c r="W138" i="5" s="1"/>
  <c r="AM39" i="5"/>
  <c r="AA38" i="4"/>
  <c r="AN39" i="5" s="1"/>
  <c r="AO39" i="5" s="1"/>
  <c r="AL157" i="5"/>
  <c r="AA156" i="4"/>
  <c r="AN157" i="5" s="1"/>
  <c r="AL178" i="5"/>
  <c r="AA177" i="4"/>
  <c r="AN178" i="5" s="1"/>
  <c r="AO178" i="5" s="1"/>
  <c r="AO185" i="75"/>
  <c r="G60" i="5"/>
  <c r="O188" i="3"/>
  <c r="W189" i="5" s="1"/>
  <c r="AA150" i="4"/>
  <c r="AN151" i="5" s="1"/>
  <c r="DU183" i="75"/>
  <c r="L184" i="5" s="1"/>
  <c r="AM103" i="5"/>
  <c r="AA102" i="4"/>
  <c r="AN103" i="5" s="1"/>
  <c r="AO103" i="5" s="1"/>
  <c r="AA162" i="4"/>
  <c r="AN163" i="5" s="1"/>
  <c r="AO163" i="5" s="1"/>
  <c r="AI46" i="5"/>
  <c r="H127" i="4"/>
  <c r="AJ128" i="5" s="1"/>
  <c r="AI166" i="5"/>
  <c r="K182" i="5"/>
  <c r="AX182" i="5" s="1"/>
  <c r="AM41" i="5"/>
  <c r="AA40" i="4"/>
  <c r="AN41" i="5" s="1"/>
  <c r="AM181" i="5"/>
  <c r="AA180" i="4"/>
  <c r="AN181" i="5" s="1"/>
  <c r="AM121" i="5"/>
  <c r="AA120" i="4"/>
  <c r="AN121" i="5" s="1"/>
  <c r="AO121" i="5" s="1"/>
  <c r="AL177" i="5"/>
  <c r="AA176" i="4"/>
  <c r="AN177" i="5" s="1"/>
  <c r="AM105" i="5"/>
  <c r="AA104" i="4"/>
  <c r="AN105" i="5" s="1"/>
  <c r="AO105" i="5" s="1"/>
  <c r="O85" i="3"/>
  <c r="W86" i="5" s="1"/>
  <c r="AA187" i="4"/>
  <c r="AN188" i="5" s="1"/>
  <c r="AO188" i="5" s="1"/>
  <c r="AA155" i="4"/>
  <c r="AN156" i="5" s="1"/>
  <c r="O26" i="3"/>
  <c r="W27" i="5" s="1"/>
  <c r="AM182" i="5"/>
  <c r="AA181" i="4"/>
  <c r="AN182" i="5" s="1"/>
  <c r="AO182" i="5" s="1"/>
  <c r="AA39" i="4"/>
  <c r="AN40" i="5" s="1"/>
  <c r="DU135" i="75"/>
  <c r="L136" i="5" s="1"/>
  <c r="O141" i="3"/>
  <c r="W142" i="5" s="1"/>
  <c r="AA182" i="4"/>
  <c r="AN183" i="5" s="1"/>
  <c r="AM183" i="5"/>
  <c r="G142" i="5"/>
  <c r="T46" i="5"/>
  <c r="H172" i="4"/>
  <c r="AJ173" i="5" s="1"/>
  <c r="V128" i="5"/>
  <c r="O127" i="3"/>
  <c r="W128" i="5" s="1"/>
  <c r="O165" i="3"/>
  <c r="W166" i="5" s="1"/>
  <c r="F29" i="5"/>
  <c r="T93" i="5"/>
  <c r="O173" i="3"/>
  <c r="W174" i="5" s="1"/>
  <c r="AA92" i="4"/>
  <c r="AN93" i="5" s="1"/>
  <c r="F15" i="5"/>
  <c r="DU193" i="75"/>
  <c r="L194" i="5" s="1"/>
  <c r="K93" i="5"/>
  <c r="AX93" i="5" s="1"/>
  <c r="T34" i="5"/>
  <c r="O8" i="3"/>
  <c r="W9" i="5" s="1"/>
  <c r="O40" i="3"/>
  <c r="W41" i="5" s="1"/>
  <c r="K50" i="5"/>
  <c r="AX50" i="5" s="1"/>
  <c r="K194" i="5"/>
  <c r="AX194" i="5" s="1"/>
  <c r="F95" i="84"/>
  <c r="O185" i="3"/>
  <c r="W186" i="5" s="1"/>
  <c r="O105" i="3"/>
  <c r="W106" i="5" s="1"/>
  <c r="O103" i="3"/>
  <c r="W104" i="5" s="1"/>
  <c r="O134" i="3"/>
  <c r="W135" i="5" s="1"/>
  <c r="O68" i="3"/>
  <c r="W69" i="5" s="1"/>
  <c r="V92" i="5"/>
  <c r="O91" i="3"/>
  <c r="W92" i="5" s="1"/>
  <c r="O24" i="3"/>
  <c r="W25" i="5" s="1"/>
  <c r="DU21" i="75"/>
  <c r="L22" i="5" s="1"/>
  <c r="DU12" i="75"/>
  <c r="L13" i="5" s="1"/>
  <c r="K91" i="5"/>
  <c r="AX91" i="5" s="1"/>
  <c r="AI114" i="5"/>
  <c r="H51" i="4"/>
  <c r="AJ52" i="5" s="1"/>
  <c r="AA56" i="4"/>
  <c r="AN57" i="5" s="1"/>
  <c r="DU113" i="75"/>
  <c r="L114" i="5" s="1"/>
  <c r="DU115" i="75"/>
  <c r="L116" i="5" s="1"/>
  <c r="AA172" i="4"/>
  <c r="AN173" i="5" s="1"/>
  <c r="C66" i="5"/>
  <c r="G109" i="84"/>
  <c r="AY104" i="5"/>
  <c r="AY136" i="5"/>
  <c r="AY170" i="5"/>
  <c r="G162" i="84"/>
  <c r="AY167" i="5"/>
  <c r="AY133" i="5"/>
  <c r="AY172" i="5"/>
  <c r="AY92" i="5"/>
  <c r="AY102" i="5"/>
  <c r="AY190" i="5"/>
  <c r="AY165" i="5"/>
  <c r="AY48" i="5"/>
  <c r="AY128" i="5"/>
  <c r="G126" i="84"/>
  <c r="G87" i="84"/>
  <c r="AY10" i="5"/>
  <c r="AY53" i="5"/>
  <c r="AY37" i="5"/>
  <c r="AY193" i="5"/>
  <c r="G10" i="84"/>
  <c r="AY88" i="5"/>
  <c r="AY168" i="5"/>
  <c r="G178" i="84"/>
  <c r="AY171" i="5"/>
  <c r="H88" i="84"/>
  <c r="AY134" i="5"/>
  <c r="AY150" i="5"/>
  <c r="AY132" i="5"/>
  <c r="AY58" i="5"/>
  <c r="AY103" i="5"/>
  <c r="AY188" i="5"/>
  <c r="AY152" i="5"/>
  <c r="AY149" i="5"/>
  <c r="AY126" i="5"/>
  <c r="G46" i="84"/>
  <c r="G15" i="84"/>
  <c r="AY29" i="5"/>
  <c r="G20" i="84"/>
  <c r="G18" i="84"/>
  <c r="AY15" i="5"/>
  <c r="AY99" i="5"/>
  <c r="G98" i="84"/>
  <c r="AY164" i="5"/>
  <c r="G41" i="84"/>
  <c r="AY43" i="5"/>
  <c r="G53" i="84"/>
  <c r="AY57" i="5"/>
  <c r="G140" i="84"/>
  <c r="H140" i="84" s="1"/>
  <c r="AY139" i="5"/>
  <c r="AY42" i="5"/>
  <c r="G81" i="84"/>
  <c r="AY81" i="5"/>
  <c r="G120" i="84"/>
  <c r="AY111" i="5"/>
  <c r="G25" i="84"/>
  <c r="AY17" i="5"/>
  <c r="AY74" i="5"/>
  <c r="G89" i="84"/>
  <c r="AY89" i="5"/>
  <c r="G5" i="84"/>
  <c r="AY184" i="5"/>
  <c r="G79" i="84"/>
  <c r="AY82" i="5"/>
  <c r="G70" i="84"/>
  <c r="AY69" i="5"/>
  <c r="G40" i="84"/>
  <c r="AY31" i="5"/>
  <c r="G65" i="84"/>
  <c r="AY71" i="5"/>
  <c r="AY187" i="5"/>
  <c r="G181" i="84"/>
  <c r="AY51" i="5"/>
  <c r="G184" i="84"/>
  <c r="AY147" i="5"/>
  <c r="AY153" i="5"/>
  <c r="G83" i="84"/>
  <c r="AY83" i="5"/>
  <c r="G61" i="84"/>
  <c r="AY63" i="5"/>
  <c r="G189" i="84"/>
  <c r="AY192" i="5"/>
  <c r="G164" i="84"/>
  <c r="AY166" i="5"/>
  <c r="AY135" i="5"/>
  <c r="G116" i="84"/>
  <c r="AY120" i="5"/>
  <c r="G69" i="84"/>
  <c r="AY68" i="5"/>
  <c r="AY121" i="5"/>
  <c r="AY114" i="5"/>
  <c r="AY105" i="5"/>
  <c r="AY159" i="5"/>
  <c r="G156" i="84"/>
  <c r="AY95" i="5"/>
  <c r="AY154" i="5"/>
  <c r="G141" i="84"/>
  <c r="AY91" i="5"/>
  <c r="AY143" i="5"/>
  <c r="AY129" i="5"/>
  <c r="G27" i="84"/>
  <c r="AY22" i="5"/>
  <c r="G21" i="84"/>
  <c r="AY18" i="5"/>
  <c r="G35" i="84"/>
  <c r="AY33" i="5"/>
  <c r="AY122" i="5"/>
  <c r="G23" i="84"/>
  <c r="AY23" i="5"/>
  <c r="AY106" i="5"/>
  <c r="AY7" i="5"/>
  <c r="AY21" i="5"/>
  <c r="AY20" i="5"/>
  <c r="G22" i="84"/>
  <c r="G64" i="84"/>
  <c r="AY67" i="5"/>
  <c r="G73" i="84"/>
  <c r="AY75" i="5"/>
  <c r="G110" i="84"/>
  <c r="AY107" i="5"/>
  <c r="AY178" i="5"/>
  <c r="AY27" i="5"/>
  <c r="G26" i="84"/>
  <c r="AY34" i="5"/>
  <c r="G177" i="84"/>
  <c r="AY181" i="5"/>
  <c r="AY11" i="5"/>
  <c r="G9" i="84"/>
  <c r="G97" i="84"/>
  <c r="AY97" i="5"/>
  <c r="AY174" i="5"/>
  <c r="G172" i="84"/>
  <c r="G66" i="84"/>
  <c r="AY64" i="5"/>
  <c r="G62" i="84"/>
  <c r="AY185" i="5"/>
  <c r="G108" i="84"/>
  <c r="AY115" i="5"/>
  <c r="AY59" i="5"/>
  <c r="AY123" i="5"/>
  <c r="G57" i="84"/>
  <c r="AY61" i="5"/>
  <c r="AY60" i="5"/>
  <c r="G58" i="84"/>
  <c r="G28" i="84"/>
  <c r="AY25" i="5"/>
  <c r="G152" i="84"/>
  <c r="AY155" i="5"/>
  <c r="AY161" i="5"/>
  <c r="G179" i="84"/>
  <c r="AY182" i="5"/>
  <c r="AY55" i="5"/>
  <c r="G133" i="84"/>
  <c r="AY130" i="5"/>
  <c r="G151" i="84"/>
  <c r="AY151" i="5"/>
  <c r="G67" i="84"/>
  <c r="AY72" i="5"/>
  <c r="G112" i="84"/>
  <c r="AY110" i="5"/>
  <c r="AY145" i="5"/>
  <c r="G93" i="84"/>
  <c r="G182" i="84"/>
  <c r="AY186" i="5"/>
  <c r="AY176" i="5"/>
  <c r="G187" i="84"/>
  <c r="AY189" i="5"/>
  <c r="G24" i="84"/>
  <c r="AY26" i="5"/>
  <c r="G176" i="84"/>
  <c r="AY179" i="5"/>
  <c r="G192" i="84"/>
  <c r="AY194" i="5"/>
  <c r="G107" i="84"/>
  <c r="AY118" i="5"/>
  <c r="G45" i="84"/>
  <c r="AY66" i="5"/>
  <c r="G29" i="84"/>
  <c r="AY35" i="5"/>
  <c r="G137" i="84"/>
  <c r="AY138" i="5"/>
  <c r="G43" i="84"/>
  <c r="AY47" i="5"/>
  <c r="G100" i="84"/>
  <c r="AY146" i="5"/>
  <c r="G102" i="84"/>
  <c r="AY163" i="5"/>
  <c r="AY41" i="5"/>
  <c r="AY87" i="5"/>
  <c r="G86" i="84"/>
  <c r="G72" i="84"/>
  <c r="AY73" i="5"/>
  <c r="G12" i="84"/>
  <c r="AY30" i="5"/>
  <c r="G13" i="84"/>
  <c r="AY19" i="5"/>
  <c r="G77" i="84"/>
  <c r="AY79" i="5"/>
  <c r="AY191" i="5"/>
  <c r="G121" i="84"/>
  <c r="AY112" i="5"/>
  <c r="G119" i="84"/>
  <c r="AY119" i="5"/>
  <c r="AY162" i="5"/>
  <c r="G63" i="84"/>
  <c r="AY65" i="5"/>
  <c r="AV65" i="5"/>
  <c r="AW65" i="5" s="1"/>
  <c r="AV180" i="5"/>
  <c r="AW180" i="5" s="1"/>
  <c r="AV5" i="5"/>
  <c r="AW5" i="5" s="1"/>
  <c r="E53" i="84"/>
  <c r="AV57" i="5"/>
  <c r="AW57" i="5" s="1"/>
  <c r="AV41" i="5"/>
  <c r="AW41" i="5" s="1"/>
  <c r="E28" i="84"/>
  <c r="E25" i="84"/>
  <c r="AV44" i="5"/>
  <c r="AW44" i="5" s="1"/>
  <c r="DU151" i="75"/>
  <c r="L152" i="5" s="1"/>
  <c r="H149" i="84"/>
  <c r="E70" i="84"/>
  <c r="AV192" i="5"/>
  <c r="AW192" i="5" s="1"/>
  <c r="AV56" i="5"/>
  <c r="AW56" i="5" s="1"/>
  <c r="AV52" i="5"/>
  <c r="AW52" i="5" s="1"/>
  <c r="AV9" i="5"/>
  <c r="AW9" i="5" s="1"/>
  <c r="E57" i="84"/>
  <c r="E49" i="84"/>
  <c r="AV13" i="5"/>
  <c r="AW13" i="5" s="1"/>
  <c r="AV21" i="5"/>
  <c r="AW21" i="5" s="1"/>
  <c r="AV105" i="5"/>
  <c r="AW105" i="5" s="1"/>
  <c r="E118" i="84"/>
  <c r="AV116" i="5"/>
  <c r="AW116" i="5" s="1"/>
  <c r="X174" i="5"/>
  <c r="X124" i="5"/>
  <c r="X56" i="5"/>
  <c r="X78" i="5"/>
  <c r="X95" i="5"/>
  <c r="X170" i="5"/>
  <c r="X141" i="5"/>
  <c r="AV45" i="5"/>
  <c r="AW45" i="5" s="1"/>
  <c r="AV157" i="5"/>
  <c r="AW157" i="5" s="1"/>
  <c r="X109" i="5"/>
  <c r="X32" i="5"/>
  <c r="X97" i="5"/>
  <c r="E169" i="84"/>
  <c r="H169" i="84" s="1"/>
  <c r="E10" i="84"/>
  <c r="AV14" i="5"/>
  <c r="AW14" i="5" s="1"/>
  <c r="X157" i="5"/>
  <c r="X152" i="5"/>
  <c r="AV97" i="5"/>
  <c r="AW97" i="5" s="1"/>
  <c r="AV68" i="5"/>
  <c r="AW68" i="5" s="1"/>
  <c r="X145" i="5"/>
  <c r="E19" i="84"/>
  <c r="X86" i="5"/>
  <c r="AV77" i="5"/>
  <c r="AW77" i="5" s="1"/>
  <c r="E188" i="84"/>
  <c r="AV169" i="5"/>
  <c r="AW169" i="5" s="1"/>
  <c r="AM170" i="3"/>
  <c r="AD171" i="5" s="1"/>
  <c r="E142" i="84"/>
  <c r="AV140" i="5"/>
  <c r="AW140" i="5" s="1"/>
  <c r="AV100" i="5"/>
  <c r="AW100" i="5" s="1"/>
  <c r="O179" i="3"/>
  <c r="W180" i="5" s="1"/>
  <c r="O3" i="3"/>
  <c r="W4" i="5" s="1"/>
  <c r="O191" i="3"/>
  <c r="W192" i="5" s="1"/>
  <c r="AV32" i="5"/>
  <c r="AW32" i="5" s="1"/>
  <c r="AV148" i="5"/>
  <c r="AW148" i="5" s="1"/>
  <c r="E66" i="84"/>
  <c r="AV8" i="5"/>
  <c r="AW8" i="5" s="1"/>
  <c r="AV88" i="5"/>
  <c r="AW88" i="5" s="1"/>
  <c r="AV20" i="5"/>
  <c r="AW20" i="5" s="1"/>
  <c r="O19" i="3"/>
  <c r="W20" i="5" s="1"/>
  <c r="E147" i="84"/>
  <c r="AV60" i="5"/>
  <c r="AW60" i="5" s="1"/>
  <c r="AV139" i="5"/>
  <c r="AW139" i="5" s="1"/>
  <c r="AV43" i="5"/>
  <c r="AW43" i="5" s="1"/>
  <c r="E21" i="84"/>
  <c r="AV165" i="5"/>
  <c r="AW165" i="5" s="1"/>
  <c r="AV75" i="5"/>
  <c r="AW75" i="5" s="1"/>
  <c r="AV185" i="5"/>
  <c r="AW185" i="5" s="1"/>
  <c r="E16" i="84"/>
  <c r="AV149" i="5"/>
  <c r="AW149" i="5" s="1"/>
  <c r="AV76" i="5"/>
  <c r="AW76" i="5" s="1"/>
  <c r="AV86" i="5"/>
  <c r="AW86" i="5" s="1"/>
  <c r="AV82" i="5"/>
  <c r="AW82" i="5" s="1"/>
  <c r="AV54" i="5"/>
  <c r="AW54" i="5" s="1"/>
  <c r="E174" i="84"/>
  <c r="AV40" i="5"/>
  <c r="AW40" i="5" s="1"/>
  <c r="AV71" i="5"/>
  <c r="AW71" i="5" s="1"/>
  <c r="AV183" i="5"/>
  <c r="AW183" i="5" s="1"/>
  <c r="E79" i="84"/>
  <c r="AV117" i="5"/>
  <c r="AW117" i="5" s="1"/>
  <c r="AM74" i="3"/>
  <c r="AD75" i="5" s="1"/>
  <c r="AC75" i="5"/>
  <c r="E186" i="84"/>
  <c r="AV92" i="5"/>
  <c r="AW92" i="5" s="1"/>
  <c r="AV173" i="5"/>
  <c r="AW173" i="5" s="1"/>
  <c r="E111" i="84"/>
  <c r="E183" i="84"/>
  <c r="AV79" i="5"/>
  <c r="AW79" i="5" s="1"/>
  <c r="E73" i="84"/>
  <c r="AV18" i="5"/>
  <c r="AW18" i="5" s="1"/>
  <c r="E59" i="84"/>
  <c r="H59" i="84" s="1"/>
  <c r="E55" i="84"/>
  <c r="AV184" i="5"/>
  <c r="AW184" i="5" s="1"/>
  <c r="AV109" i="5"/>
  <c r="AW109" i="5" s="1"/>
  <c r="AV84" i="5"/>
  <c r="AW84" i="5" s="1"/>
  <c r="AV177" i="5"/>
  <c r="AW177" i="5" s="1"/>
  <c r="E190" i="84"/>
  <c r="E134" i="84"/>
  <c r="E106" i="84"/>
  <c r="AV107" i="5"/>
  <c r="AW107" i="5" s="1"/>
  <c r="AV152" i="5"/>
  <c r="AW152" i="5" s="1"/>
  <c r="AV98" i="5"/>
  <c r="AW98" i="5" s="1"/>
  <c r="AV159" i="5"/>
  <c r="AW159" i="5" s="1"/>
  <c r="AV136" i="5"/>
  <c r="AW136" i="5" s="1"/>
  <c r="AV186" i="5"/>
  <c r="AW186" i="5" s="1"/>
  <c r="E166" i="84"/>
  <c r="AV141" i="5"/>
  <c r="AW141" i="5" s="1"/>
  <c r="AV124" i="5"/>
  <c r="AW124" i="5" s="1"/>
  <c r="AV128" i="5"/>
  <c r="AW128" i="5" s="1"/>
  <c r="E100" i="84"/>
  <c r="AV147" i="5"/>
  <c r="AW147" i="5" s="1"/>
  <c r="AV10" i="5"/>
  <c r="AW10" i="5" s="1"/>
  <c r="E121" i="84"/>
  <c r="E151" i="84"/>
  <c r="AV111" i="5"/>
  <c r="AW111" i="5" s="1"/>
  <c r="AV167" i="5"/>
  <c r="AW167" i="5" s="1"/>
  <c r="K85" i="5"/>
  <c r="AX85" i="5" s="1"/>
  <c r="O166" i="3"/>
  <c r="W167" i="5" s="1"/>
  <c r="DU79" i="75"/>
  <c r="L80" i="5" s="1"/>
  <c r="DU84" i="75"/>
  <c r="L85" i="5" s="1"/>
  <c r="AV127" i="5"/>
  <c r="AW127" i="5" s="1"/>
  <c r="F83" i="84"/>
  <c r="O106" i="3"/>
  <c r="W107" i="5" s="1"/>
  <c r="O167" i="3"/>
  <c r="W168" i="5" s="1"/>
  <c r="AV36" i="5"/>
  <c r="AW36" i="5" s="1"/>
  <c r="O47" i="3"/>
  <c r="W48" i="5" s="1"/>
  <c r="O110" i="3"/>
  <c r="W111" i="5" s="1"/>
  <c r="T152" i="5"/>
  <c r="K126" i="5"/>
  <c r="AX126" i="5" s="1"/>
  <c r="K83" i="5"/>
  <c r="AX83" i="5" s="1"/>
  <c r="K179" i="5"/>
  <c r="AX179" i="5" s="1"/>
  <c r="DU90" i="75"/>
  <c r="L91" i="5" s="1"/>
  <c r="O118" i="3"/>
  <c r="W119" i="5" s="1"/>
  <c r="O44" i="3"/>
  <c r="W45" i="5" s="1"/>
  <c r="O126" i="3"/>
  <c r="W127" i="5" s="1"/>
  <c r="O172" i="3"/>
  <c r="W173" i="5" s="1"/>
  <c r="O186" i="3"/>
  <c r="W187" i="5" s="1"/>
  <c r="DU56" i="75"/>
  <c r="L57" i="5" s="1"/>
  <c r="AV24" i="5"/>
  <c r="AW24" i="5" s="1"/>
  <c r="O115" i="3"/>
  <c r="W116" i="5" s="1"/>
  <c r="E93" i="84"/>
  <c r="AV19" i="5"/>
  <c r="AW19" i="5" s="1"/>
  <c r="AV114" i="5"/>
  <c r="AW114" i="5" s="1"/>
  <c r="E105" i="84"/>
  <c r="AV189" i="5"/>
  <c r="AW189" i="5" s="1"/>
  <c r="AV99" i="5"/>
  <c r="AW99" i="5" s="1"/>
  <c r="E144" i="84"/>
  <c r="B2" i="84"/>
  <c r="E2" i="84" s="1"/>
  <c r="O60" i="3"/>
  <c r="W61" i="5" s="1"/>
  <c r="O142" i="3"/>
  <c r="W143" i="5" s="1"/>
  <c r="O155" i="3"/>
  <c r="W156" i="5" s="1"/>
  <c r="E133" i="84"/>
  <c r="T145" i="5"/>
  <c r="T158" i="5"/>
  <c r="O156" i="3"/>
  <c r="W157" i="5" s="1"/>
  <c r="AV130" i="5"/>
  <c r="AW130" i="5" s="1"/>
  <c r="AV87" i="5"/>
  <c r="AW87" i="5" s="1"/>
  <c r="E123" i="84"/>
  <c r="E9" i="84"/>
  <c r="O53" i="3"/>
  <c r="W54" i="5" s="1"/>
  <c r="AV26" i="5"/>
  <c r="AW26" i="5" s="1"/>
  <c r="E86" i="84"/>
  <c r="AV178" i="5"/>
  <c r="AW178" i="5" s="1"/>
  <c r="E178" i="84"/>
  <c r="O55" i="3"/>
  <c r="W56" i="5" s="1"/>
  <c r="O65" i="3"/>
  <c r="W66" i="5" s="1"/>
  <c r="T18" i="5"/>
  <c r="O81" i="3"/>
  <c r="W82" i="5" s="1"/>
  <c r="O163" i="3"/>
  <c r="W164" i="5" s="1"/>
  <c r="O42" i="3"/>
  <c r="W43" i="5" s="1"/>
  <c r="O162" i="3"/>
  <c r="W163" i="5" s="1"/>
  <c r="AV95" i="5"/>
  <c r="AW95" i="5" s="1"/>
  <c r="E98" i="84"/>
  <c r="AV174" i="5"/>
  <c r="AW174" i="5" s="1"/>
  <c r="T11" i="5"/>
  <c r="O10" i="3"/>
  <c r="W11" i="5" s="1"/>
  <c r="T12" i="5"/>
  <c r="O11" i="3"/>
  <c r="W12" i="5" s="1"/>
  <c r="T78" i="5"/>
  <c r="O77" i="3"/>
  <c r="W78" i="5" s="1"/>
  <c r="T22" i="5"/>
  <c r="O21" i="3"/>
  <c r="W22" i="5" s="1"/>
  <c r="T84" i="5"/>
  <c r="O83" i="3"/>
  <c r="W84" i="5" s="1"/>
  <c r="T113" i="5"/>
  <c r="O112" i="3"/>
  <c r="W113" i="5" s="1"/>
  <c r="O57" i="3"/>
  <c r="W58" i="5" s="1"/>
  <c r="T58" i="5"/>
  <c r="T153" i="5"/>
  <c r="O152" i="3"/>
  <c r="W153" i="5" s="1"/>
  <c r="O62" i="3"/>
  <c r="W63" i="5" s="1"/>
  <c r="T63" i="5"/>
  <c r="AV55" i="5"/>
  <c r="AW55" i="5" s="1"/>
  <c r="AV193" i="5"/>
  <c r="AW193" i="5" s="1"/>
  <c r="E145" i="84"/>
  <c r="AV194" i="5"/>
  <c r="AW194" i="5" s="1"/>
  <c r="AV6" i="5"/>
  <c r="AW6" i="5" s="1"/>
  <c r="E141" i="84"/>
  <c r="AV106" i="5"/>
  <c r="AW106" i="5" s="1"/>
  <c r="E155" i="84"/>
  <c r="AV27" i="5"/>
  <c r="AW27" i="5" s="1"/>
  <c r="AV126" i="5"/>
  <c r="AW126" i="5" s="1"/>
  <c r="E168" i="84"/>
  <c r="AV142" i="5"/>
  <c r="AW142" i="5" s="1"/>
  <c r="AV66" i="5"/>
  <c r="AW66" i="5" s="1"/>
  <c r="AV85" i="5"/>
  <c r="AW85" i="5" s="1"/>
  <c r="E85" i="84"/>
  <c r="AV118" i="5"/>
  <c r="AW118" i="5" s="1"/>
  <c r="AV150" i="5"/>
  <c r="AW150" i="5" s="1"/>
  <c r="AV89" i="5"/>
  <c r="AW89" i="5" s="1"/>
  <c r="AV30" i="5"/>
  <c r="AW30" i="5" s="1"/>
  <c r="AV78" i="5"/>
  <c r="AW78" i="5" s="1"/>
  <c r="AV93" i="5"/>
  <c r="AW93" i="5" s="1"/>
  <c r="E33" i="84"/>
  <c r="E154" i="84"/>
  <c r="E112" i="84"/>
  <c r="E71" i="84"/>
  <c r="AV101" i="5"/>
  <c r="AW101" i="5" s="1"/>
  <c r="E101" i="84"/>
  <c r="AV181" i="5"/>
  <c r="AW181" i="5" s="1"/>
  <c r="E163" i="84"/>
  <c r="E153" i="84"/>
  <c r="AV47" i="5"/>
  <c r="AW47" i="5" s="1"/>
  <c r="E41" i="84"/>
  <c r="K114" i="5"/>
  <c r="AX114" i="5" s="1"/>
  <c r="DU7" i="75"/>
  <c r="L8" i="5" s="1"/>
  <c r="K116" i="5"/>
  <c r="AX116" i="5" s="1"/>
  <c r="E135" i="84"/>
  <c r="E23" i="84"/>
  <c r="E104" i="84"/>
  <c r="AV134" i="5"/>
  <c r="AW134" i="5" s="1"/>
  <c r="K122" i="5"/>
  <c r="AX122" i="5" s="1"/>
  <c r="K135" i="5"/>
  <c r="AX135" i="5" s="1"/>
  <c r="AV102" i="5"/>
  <c r="AW102" i="5" s="1"/>
  <c r="DU121" i="75"/>
  <c r="L122" i="5" s="1"/>
  <c r="DU134" i="75"/>
  <c r="L135" i="5" s="1"/>
  <c r="E38" i="84"/>
  <c r="AV170" i="5"/>
  <c r="AW170" i="5" s="1"/>
  <c r="DU148" i="75"/>
  <c r="L149" i="5" s="1"/>
  <c r="F47" i="84"/>
  <c r="DU50" i="75"/>
  <c r="L51" i="5" s="1"/>
  <c r="K51" i="5"/>
  <c r="AX51" i="5" s="1"/>
  <c r="DU40" i="75"/>
  <c r="L41" i="5" s="1"/>
  <c r="K113" i="5"/>
  <c r="AX113" i="5" s="1"/>
  <c r="AV166" i="5"/>
  <c r="AW166" i="5" s="1"/>
  <c r="DU112" i="75"/>
  <c r="L113" i="5" s="1"/>
  <c r="AV158" i="5"/>
  <c r="AW158" i="5" s="1"/>
  <c r="F2" i="84"/>
  <c r="H87" i="84" l="1"/>
  <c r="H20" i="84"/>
  <c r="H103" i="84"/>
  <c r="H55" i="84"/>
  <c r="AQ39" i="5"/>
  <c r="AQ98" i="5"/>
  <c r="AQ166" i="5"/>
  <c r="AQ150" i="5"/>
  <c r="AQ7" i="5"/>
  <c r="AQ38" i="5"/>
  <c r="AQ155" i="5"/>
  <c r="AQ15" i="5"/>
  <c r="AQ131" i="5"/>
  <c r="AQ106" i="5"/>
  <c r="AQ51" i="5"/>
  <c r="AQ107" i="5"/>
  <c r="AQ33" i="5"/>
  <c r="AQ149" i="5"/>
  <c r="AQ67" i="5"/>
  <c r="AQ153" i="5"/>
  <c r="AQ114" i="5"/>
  <c r="AQ37" i="5"/>
  <c r="AO57" i="5"/>
  <c r="AQ121" i="5"/>
  <c r="AQ60" i="5"/>
  <c r="AQ110" i="5"/>
  <c r="AQ141" i="5"/>
  <c r="AQ145" i="5"/>
  <c r="AQ27" i="5"/>
  <c r="AQ129" i="5"/>
  <c r="AQ147" i="5"/>
  <c r="AQ168" i="5"/>
  <c r="AQ113" i="5"/>
  <c r="AQ62" i="5"/>
  <c r="AQ136" i="5"/>
  <c r="AQ70" i="5"/>
  <c r="AQ20" i="5"/>
  <c r="AQ193" i="5"/>
  <c r="AQ175" i="5"/>
  <c r="AQ9" i="5"/>
  <c r="AQ28" i="5"/>
  <c r="AQ95" i="5"/>
  <c r="AQ182" i="5"/>
  <c r="AQ188" i="5"/>
  <c r="AQ163" i="5"/>
  <c r="AQ178" i="5"/>
  <c r="AQ80" i="5"/>
  <c r="AQ144" i="5"/>
  <c r="AQ117" i="5"/>
  <c r="AQ160" i="5"/>
  <c r="AQ142" i="5"/>
  <c r="AQ50" i="5"/>
  <c r="AQ69" i="5"/>
  <c r="AO36" i="5"/>
  <c r="AQ119" i="5"/>
  <c r="AQ53" i="5"/>
  <c r="AQ46" i="5"/>
  <c r="AQ101" i="5"/>
  <c r="AQ103" i="5"/>
  <c r="AQ118" i="5"/>
  <c r="AQ58" i="5"/>
  <c r="AQ42" i="5"/>
  <c r="AQ49" i="5"/>
  <c r="AQ72" i="5"/>
  <c r="AQ176" i="5"/>
  <c r="AQ105" i="5"/>
  <c r="AQ12" i="5"/>
  <c r="AQ158" i="5"/>
  <c r="AQ104" i="5"/>
  <c r="AQ31" i="5"/>
  <c r="AQ26" i="5"/>
  <c r="AQ154" i="5"/>
  <c r="AQ21" i="5"/>
  <c r="AO74" i="5"/>
  <c r="AO66" i="5"/>
  <c r="AO108" i="5"/>
  <c r="AO52" i="5"/>
  <c r="AO81" i="5"/>
  <c r="H6" i="84"/>
  <c r="H105" i="84"/>
  <c r="DN146" i="75"/>
  <c r="I147" i="5" s="1"/>
  <c r="H174" i="84"/>
  <c r="H104" i="84"/>
  <c r="H101" i="84"/>
  <c r="AU103" i="5" s="1"/>
  <c r="AO180" i="5"/>
  <c r="AO8" i="5"/>
  <c r="H171" i="84"/>
  <c r="AU173" i="5" s="1"/>
  <c r="H34" i="84"/>
  <c r="H138" i="84"/>
  <c r="H180" i="84"/>
  <c r="H191" i="84"/>
  <c r="AU193" i="5" s="1"/>
  <c r="H115" i="84"/>
  <c r="H120" i="84"/>
  <c r="H126" i="84"/>
  <c r="H99" i="84"/>
  <c r="AU101" i="5" s="1"/>
  <c r="H107" i="84"/>
  <c r="H96" i="84"/>
  <c r="H91" i="84"/>
  <c r="H52" i="84"/>
  <c r="AU54" i="5" s="1"/>
  <c r="H82" i="84"/>
  <c r="H50" i="84"/>
  <c r="H113" i="84"/>
  <c r="H90" i="84"/>
  <c r="H51" i="84"/>
  <c r="AU53" i="5" s="1"/>
  <c r="H48" i="84"/>
  <c r="H31" i="84"/>
  <c r="H183" i="84"/>
  <c r="AO22" i="5"/>
  <c r="AO41" i="5"/>
  <c r="AO48" i="5"/>
  <c r="AO59" i="5"/>
  <c r="AO130" i="5"/>
  <c r="H74" i="84"/>
  <c r="H106" i="84"/>
  <c r="H166" i="84"/>
  <c r="H146" i="84"/>
  <c r="H134" i="84"/>
  <c r="AC74" i="5"/>
  <c r="AM82" i="3"/>
  <c r="AD83" i="5" s="1"/>
  <c r="H189" i="84"/>
  <c r="H122" i="84"/>
  <c r="H7" i="84"/>
  <c r="H127" i="84"/>
  <c r="H172" i="84"/>
  <c r="AU174" i="5" s="1"/>
  <c r="H69" i="84"/>
  <c r="C197" i="83"/>
  <c r="H97" i="84"/>
  <c r="AO68" i="5"/>
  <c r="H170" i="84"/>
  <c r="AO123" i="5"/>
  <c r="AO139" i="5"/>
  <c r="C29" i="5"/>
  <c r="AO34" i="5"/>
  <c r="AO169" i="5"/>
  <c r="DN111" i="75"/>
  <c r="I112" i="5" s="1"/>
  <c r="M112" i="5" s="1"/>
  <c r="S112" i="5" s="1"/>
  <c r="F31" i="5"/>
  <c r="M147" i="5"/>
  <c r="S147" i="5" s="1"/>
  <c r="DN107" i="75"/>
  <c r="I108" i="5" s="1"/>
  <c r="M108" i="5" s="1"/>
  <c r="S108" i="5" s="1"/>
  <c r="C149" i="5"/>
  <c r="AO172" i="5"/>
  <c r="AO174" i="5"/>
  <c r="AO190" i="5"/>
  <c r="AO191" i="5"/>
  <c r="AO165" i="5"/>
  <c r="AO64" i="5"/>
  <c r="AC180" i="5"/>
  <c r="H72" i="84"/>
  <c r="AM97" i="3"/>
  <c r="AD98" i="5" s="1"/>
  <c r="AE98" i="5" s="1"/>
  <c r="AC44" i="5"/>
  <c r="AC104" i="5"/>
  <c r="AC82" i="5"/>
  <c r="AC91" i="5"/>
  <c r="AC10" i="5"/>
  <c r="AM11" i="3"/>
  <c r="AD12" i="5" s="1"/>
  <c r="AE12" i="5" s="1"/>
  <c r="H143" i="84"/>
  <c r="H114" i="84"/>
  <c r="H39" i="84"/>
  <c r="H128" i="84"/>
  <c r="H162" i="84"/>
  <c r="H153" i="84"/>
  <c r="AO171" i="5"/>
  <c r="C55" i="5"/>
  <c r="H19" i="84"/>
  <c r="AM94" i="3"/>
  <c r="AD95" i="5" s="1"/>
  <c r="AE95" i="5" s="1"/>
  <c r="AC51" i="5"/>
  <c r="AO177" i="5"/>
  <c r="AO82" i="5"/>
  <c r="C58" i="5"/>
  <c r="AM148" i="3"/>
  <c r="AD149" i="5" s="1"/>
  <c r="AE149" i="5" s="1"/>
  <c r="AO19" i="5"/>
  <c r="H32" i="84"/>
  <c r="H182" i="84"/>
  <c r="H160" i="84"/>
  <c r="H157" i="84"/>
  <c r="H136" i="84"/>
  <c r="H65" i="84"/>
  <c r="H26" i="84"/>
  <c r="H49" i="84"/>
  <c r="H163" i="84"/>
  <c r="H35" i="84"/>
  <c r="H185" i="84"/>
  <c r="H192" i="84"/>
  <c r="AU194" i="5" s="1"/>
  <c r="H12" i="84"/>
  <c r="H168" i="84"/>
  <c r="H68" i="84"/>
  <c r="H76" i="84"/>
  <c r="AU78" i="5" s="1"/>
  <c r="AM6" i="3"/>
  <c r="AD7" i="5" s="1"/>
  <c r="AE7" i="5" s="1"/>
  <c r="AC137" i="5"/>
  <c r="AC111" i="5"/>
  <c r="AM36" i="3"/>
  <c r="AD37" i="5" s="1"/>
  <c r="AE37" i="5" s="1"/>
  <c r="AM66" i="3"/>
  <c r="AD67" i="5" s="1"/>
  <c r="AE67" i="5" s="1"/>
  <c r="AC153" i="5"/>
  <c r="AC165" i="5"/>
  <c r="AM49" i="3"/>
  <c r="AD50" i="5" s="1"/>
  <c r="AE50" i="5" s="1"/>
  <c r="AM25" i="3"/>
  <c r="AD26" i="5" s="1"/>
  <c r="AE26" i="5" s="1"/>
  <c r="AM12" i="3"/>
  <c r="AD13" i="5" s="1"/>
  <c r="AE13" i="5" s="1"/>
  <c r="AC190" i="5"/>
  <c r="AC21" i="5"/>
  <c r="AC66" i="5"/>
  <c r="AO120" i="5"/>
  <c r="AO5" i="5"/>
  <c r="AO133" i="5"/>
  <c r="AO115" i="5"/>
  <c r="AO92" i="5"/>
  <c r="AO61" i="5"/>
  <c r="AO112" i="5"/>
  <c r="AO91" i="5"/>
  <c r="AO84" i="5"/>
  <c r="AM174" i="3"/>
  <c r="AD175" i="5" s="1"/>
  <c r="AE175" i="5" s="1"/>
  <c r="AM22" i="3"/>
  <c r="AD23" i="5" s="1"/>
  <c r="AE23" i="5" s="1"/>
  <c r="AM193" i="3"/>
  <c r="AD194" i="5" s="1"/>
  <c r="AE194" i="5" s="1"/>
  <c r="AM61" i="3"/>
  <c r="AD62" i="5" s="1"/>
  <c r="AE62" i="5" s="1"/>
  <c r="AC151" i="5"/>
  <c r="AE64" i="5"/>
  <c r="AC59" i="5"/>
  <c r="AM140" i="3"/>
  <c r="AD141" i="5" s="1"/>
  <c r="AE141" i="5" s="1"/>
  <c r="AM71" i="3"/>
  <c r="AD72" i="5" s="1"/>
  <c r="AE72" i="5" s="1"/>
  <c r="AC108" i="5"/>
  <c r="AM72" i="3"/>
  <c r="AD73" i="5" s="1"/>
  <c r="AE73" i="5" s="1"/>
  <c r="AM69" i="3"/>
  <c r="AD70" i="5" s="1"/>
  <c r="AE70" i="5" s="1"/>
  <c r="AC58" i="5"/>
  <c r="AM169" i="3"/>
  <c r="AD170" i="5" s="1"/>
  <c r="AE170" i="5" s="1"/>
  <c r="AM146" i="3"/>
  <c r="AD147" i="5" s="1"/>
  <c r="AE147" i="5" s="1"/>
  <c r="AM112" i="3"/>
  <c r="AD113" i="5" s="1"/>
  <c r="AE113" i="5" s="1"/>
  <c r="AM93" i="3"/>
  <c r="AD94" i="5" s="1"/>
  <c r="AE94" i="5" s="1"/>
  <c r="DN173" i="75"/>
  <c r="I174" i="5" s="1"/>
  <c r="M174" i="5" s="1"/>
  <c r="S174" i="5" s="1"/>
  <c r="AM59" i="3"/>
  <c r="AD60" i="5" s="1"/>
  <c r="AE60" i="5" s="1"/>
  <c r="AC45" i="5"/>
  <c r="AE51" i="5"/>
  <c r="AC43" i="5"/>
  <c r="AM139" i="3"/>
  <c r="AD140" i="5" s="1"/>
  <c r="AE140" i="5" s="1"/>
  <c r="AM115" i="3"/>
  <c r="AD116" i="5" s="1"/>
  <c r="AE116" i="5" s="1"/>
  <c r="AM104" i="3"/>
  <c r="AD105" i="5" s="1"/>
  <c r="AE105" i="5" s="1"/>
  <c r="AM149" i="3"/>
  <c r="AD150" i="5" s="1"/>
  <c r="AE150" i="5" s="1"/>
  <c r="AM37" i="3"/>
  <c r="AD38" i="5" s="1"/>
  <c r="AE38" i="5" s="1"/>
  <c r="AC33" i="5"/>
  <c r="AM17" i="3"/>
  <c r="AD18" i="5" s="1"/>
  <c r="AE18" i="5" s="1"/>
  <c r="AC107" i="5"/>
  <c r="AM114" i="3"/>
  <c r="AD115" i="5" s="1"/>
  <c r="AE115" i="5" s="1"/>
  <c r="AM182" i="3"/>
  <c r="AD183" i="5" s="1"/>
  <c r="AE183" i="5" s="1"/>
  <c r="AM46" i="3"/>
  <c r="AD47" i="5" s="1"/>
  <c r="AE47" i="5" s="1"/>
  <c r="AC127" i="5"/>
  <c r="AO116" i="5"/>
  <c r="AE139" i="5"/>
  <c r="AO94" i="5"/>
  <c r="AO14" i="5"/>
  <c r="AC25" i="5"/>
  <c r="AM18" i="3"/>
  <c r="AD19" i="5" s="1"/>
  <c r="AE19" i="5" s="1"/>
  <c r="AO23" i="5"/>
  <c r="C22" i="5"/>
  <c r="AO143" i="5"/>
  <c r="AO102" i="5"/>
  <c r="AM29" i="3"/>
  <c r="AD30" i="5" s="1"/>
  <c r="AE30" i="5" s="1"/>
  <c r="AM133" i="3"/>
  <c r="AD134" i="5" s="1"/>
  <c r="AE134" i="5" s="1"/>
  <c r="C163" i="5"/>
  <c r="C78" i="5"/>
  <c r="C57" i="5"/>
  <c r="C73" i="5"/>
  <c r="C179" i="5"/>
  <c r="C12" i="5"/>
  <c r="C124" i="5"/>
  <c r="C116" i="5"/>
  <c r="AO170" i="5"/>
  <c r="AM28" i="3"/>
  <c r="AD29" i="5" s="1"/>
  <c r="AE29" i="5" s="1"/>
  <c r="AM116" i="3"/>
  <c r="AD117" i="5" s="1"/>
  <c r="AE117" i="5" s="1"/>
  <c r="AM176" i="3"/>
  <c r="AD177" i="5" s="1"/>
  <c r="AE177" i="5" s="1"/>
  <c r="DN97" i="75"/>
  <c r="I98" i="5" s="1"/>
  <c r="M98" i="5" s="1"/>
  <c r="S98" i="5" s="1"/>
  <c r="DN99" i="75"/>
  <c r="I100" i="5" s="1"/>
  <c r="M100" i="5" s="1"/>
  <c r="S100" i="5" s="1"/>
  <c r="AC96" i="5"/>
  <c r="AM124" i="3"/>
  <c r="AD125" i="5" s="1"/>
  <c r="AE125" i="5" s="1"/>
  <c r="AM122" i="3"/>
  <c r="AD123" i="5" s="1"/>
  <c r="AE123" i="5" s="1"/>
  <c r="AC163" i="5"/>
  <c r="AO78" i="5"/>
  <c r="AM117" i="3"/>
  <c r="AD118" i="5" s="1"/>
  <c r="AE118" i="5" s="1"/>
  <c r="F108" i="5"/>
  <c r="AC172" i="5"/>
  <c r="AO54" i="5"/>
  <c r="DN110" i="75"/>
  <c r="I111" i="5" s="1"/>
  <c r="M111" i="5" s="1"/>
  <c r="S111" i="5" s="1"/>
  <c r="AO164" i="5"/>
  <c r="AO18" i="5"/>
  <c r="AM52" i="3"/>
  <c r="AD53" i="5" s="1"/>
  <c r="AE53" i="5" s="1"/>
  <c r="AM13" i="3"/>
  <c r="AD14" i="5" s="1"/>
  <c r="AE14" i="5" s="1"/>
  <c r="C90" i="5"/>
  <c r="H63" i="84"/>
  <c r="H44" i="84"/>
  <c r="AC79" i="5"/>
  <c r="AO184" i="5"/>
  <c r="H17" i="84"/>
  <c r="H84" i="84"/>
  <c r="C171" i="5"/>
  <c r="DN170" i="75"/>
  <c r="I171" i="5" s="1"/>
  <c r="M171" i="5" s="1"/>
  <c r="S171" i="5" s="1"/>
  <c r="C74" i="5"/>
  <c r="C142" i="5"/>
  <c r="C94" i="5"/>
  <c r="C17" i="5"/>
  <c r="DN90" i="75"/>
  <c r="I91" i="5" s="1"/>
  <c r="M91" i="5" s="1"/>
  <c r="S91" i="5" s="1"/>
  <c r="C188" i="5"/>
  <c r="C104" i="5"/>
  <c r="DN103" i="75"/>
  <c r="I104" i="5" s="1"/>
  <c r="M104" i="5" s="1"/>
  <c r="S104" i="5" s="1"/>
  <c r="C135" i="5"/>
  <c r="AO29" i="5"/>
  <c r="C34" i="5"/>
  <c r="C6" i="5"/>
  <c r="C178" i="5"/>
  <c r="C157" i="5"/>
  <c r="C114" i="5"/>
  <c r="AO47" i="5"/>
  <c r="C181" i="5"/>
  <c r="DN180" i="75"/>
  <c r="I181" i="5" s="1"/>
  <c r="M181" i="5" s="1"/>
  <c r="S181" i="5" s="1"/>
  <c r="C83" i="5"/>
  <c r="C160" i="5"/>
  <c r="DN159" i="75"/>
  <c r="I160" i="5" s="1"/>
  <c r="M160" i="5" s="1"/>
  <c r="S160" i="5" s="1"/>
  <c r="C119" i="5"/>
  <c r="C84" i="5"/>
  <c r="C95" i="5"/>
  <c r="C193" i="5"/>
  <c r="C145" i="5"/>
  <c r="DN154" i="75"/>
  <c r="I155" i="5" s="1"/>
  <c r="M155" i="5" s="1"/>
  <c r="S155" i="5" s="1"/>
  <c r="C45" i="5"/>
  <c r="C121" i="5"/>
  <c r="C68" i="5"/>
  <c r="C113" i="5"/>
  <c r="C4" i="5"/>
  <c r="C60" i="5"/>
  <c r="C46" i="5"/>
  <c r="C128" i="5"/>
  <c r="DN127" i="75"/>
  <c r="I128" i="5" s="1"/>
  <c r="M128" i="5" s="1"/>
  <c r="S128" i="5" s="1"/>
  <c r="C9" i="5"/>
  <c r="DN17" i="75"/>
  <c r="I18" i="5" s="1"/>
  <c r="M18" i="5" s="1"/>
  <c r="S18" i="5" s="1"/>
  <c r="DN7" i="75"/>
  <c r="I8" i="5" s="1"/>
  <c r="M8" i="5" s="1"/>
  <c r="S8" i="5" s="1"/>
  <c r="C184" i="5"/>
  <c r="C187" i="5"/>
  <c r="C5" i="5"/>
  <c r="C97" i="5"/>
  <c r="C143" i="5"/>
  <c r="DN63" i="75"/>
  <c r="I64" i="5" s="1"/>
  <c r="M64" i="5" s="1"/>
  <c r="S64" i="5" s="1"/>
  <c r="C16" i="5"/>
  <c r="DN122" i="75"/>
  <c r="I123" i="5" s="1"/>
  <c r="M123" i="5" s="1"/>
  <c r="S123" i="5" s="1"/>
  <c r="DN55" i="75"/>
  <c r="I56" i="5" s="1"/>
  <c r="M56" i="5" s="1"/>
  <c r="S56" i="5" s="1"/>
  <c r="C70" i="5"/>
  <c r="DN69" i="75"/>
  <c r="I70" i="5" s="1"/>
  <c r="M70" i="5" s="1"/>
  <c r="S70" i="5" s="1"/>
  <c r="C93" i="5"/>
  <c r="C169" i="5"/>
  <c r="C138" i="5"/>
  <c r="C86" i="5"/>
  <c r="C53" i="5"/>
  <c r="C65" i="5"/>
  <c r="C158" i="5"/>
  <c r="C115" i="5"/>
  <c r="C99" i="5"/>
  <c r="C38" i="5"/>
  <c r="DN37" i="75"/>
  <c r="I38" i="5" s="1"/>
  <c r="M38" i="5" s="1"/>
  <c r="S38" i="5" s="1"/>
  <c r="C137" i="5"/>
  <c r="C170" i="5"/>
  <c r="C81" i="5"/>
  <c r="C82" i="5"/>
  <c r="C59" i="5"/>
  <c r="C37" i="5"/>
  <c r="DN91" i="75"/>
  <c r="I92" i="5" s="1"/>
  <c r="M92" i="5" s="1"/>
  <c r="S92" i="5" s="1"/>
  <c r="AO32" i="5"/>
  <c r="AO124" i="5"/>
  <c r="AO140" i="5"/>
  <c r="AO185" i="5"/>
  <c r="AO179" i="5"/>
  <c r="AO97" i="5"/>
  <c r="H144" i="84"/>
  <c r="H85" i="84"/>
  <c r="H164" i="84"/>
  <c r="H159" i="84"/>
  <c r="H145" i="84"/>
  <c r="AO63" i="5"/>
  <c r="AO16" i="5"/>
  <c r="AO79" i="5"/>
  <c r="AO85" i="5"/>
  <c r="AO6" i="5"/>
  <c r="AO132" i="5"/>
  <c r="AO87" i="5"/>
  <c r="AO44" i="5"/>
  <c r="AO122" i="5"/>
  <c r="AM102" i="3"/>
  <c r="AD103" i="5" s="1"/>
  <c r="AE103" i="5" s="1"/>
  <c r="H175" i="84"/>
  <c r="AM88" i="3"/>
  <c r="AD89" i="5" s="1"/>
  <c r="AE89" i="5" s="1"/>
  <c r="AO25" i="5"/>
  <c r="AO83" i="5"/>
  <c r="AO162" i="5"/>
  <c r="M51" i="5"/>
  <c r="S51" i="5" s="1"/>
  <c r="H148" i="84"/>
  <c r="AO127" i="5"/>
  <c r="AM154" i="3"/>
  <c r="AD155" i="5" s="1"/>
  <c r="AE155" i="5" s="1"/>
  <c r="AM67" i="3"/>
  <c r="AD68" i="5" s="1"/>
  <c r="AE68" i="5" s="1"/>
  <c r="AM41" i="3"/>
  <c r="AD42" i="5" s="1"/>
  <c r="AE42" i="5" s="1"/>
  <c r="AO99" i="5"/>
  <c r="AE34" i="5"/>
  <c r="AO45" i="5"/>
  <c r="AO109" i="5"/>
  <c r="AO40" i="5"/>
  <c r="AO192" i="5"/>
  <c r="AM125" i="3"/>
  <c r="AD126" i="5" s="1"/>
  <c r="AE126" i="5" s="1"/>
  <c r="AM181" i="3"/>
  <c r="AD182" i="5" s="1"/>
  <c r="AE182" i="5" s="1"/>
  <c r="AM85" i="3"/>
  <c r="AD86" i="5" s="1"/>
  <c r="AE86" i="5" s="1"/>
  <c r="AM8" i="3"/>
  <c r="AD9" i="5" s="1"/>
  <c r="AE9" i="5" s="1"/>
  <c r="AM7" i="3"/>
  <c r="AD8" i="5" s="1"/>
  <c r="AE8" i="5" s="1"/>
  <c r="AM155" i="3"/>
  <c r="AD156" i="5" s="1"/>
  <c r="AE156" i="5" s="1"/>
  <c r="H184" i="84"/>
  <c r="AO156" i="5"/>
  <c r="AO138" i="5"/>
  <c r="H117" i="84"/>
  <c r="AC61" i="5"/>
  <c r="AM130" i="3"/>
  <c r="AD131" i="5" s="1"/>
  <c r="AE131" i="5" s="1"/>
  <c r="H58" i="84"/>
  <c r="AO137" i="5"/>
  <c r="H135" i="84"/>
  <c r="AO125" i="5"/>
  <c r="AE5" i="5"/>
  <c r="AM79" i="3"/>
  <c r="AD80" i="5" s="1"/>
  <c r="AE80" i="5" s="1"/>
  <c r="AO88" i="5"/>
  <c r="AC101" i="5"/>
  <c r="AE179" i="5"/>
  <c r="AO100" i="5"/>
  <c r="AO35" i="5"/>
  <c r="AO146" i="5"/>
  <c r="AM127" i="3"/>
  <c r="AD128" i="5" s="1"/>
  <c r="AE128" i="5" s="1"/>
  <c r="AC64" i="5"/>
  <c r="AM70" i="3"/>
  <c r="AD71" i="5" s="1"/>
  <c r="AE71" i="5" s="1"/>
  <c r="AO71" i="5"/>
  <c r="AO11" i="5"/>
  <c r="AC168" i="5"/>
  <c r="AM80" i="3"/>
  <c r="AD81" i="5" s="1"/>
  <c r="AE81" i="5" s="1"/>
  <c r="AM159" i="3"/>
  <c r="AD160" i="5" s="1"/>
  <c r="AE160" i="5" s="1"/>
  <c r="AO126" i="5"/>
  <c r="AO75" i="5"/>
  <c r="C156" i="5"/>
  <c r="AC142" i="5"/>
  <c r="AO17" i="5"/>
  <c r="AO183" i="5"/>
  <c r="AO161" i="5"/>
  <c r="AO152" i="5"/>
  <c r="AM86" i="3"/>
  <c r="AD87" i="5" s="1"/>
  <c r="AE87" i="5" s="1"/>
  <c r="H94" i="84"/>
  <c r="AU96" i="5" s="1"/>
  <c r="AM23" i="3"/>
  <c r="AD24" i="5" s="1"/>
  <c r="AE24" i="5" s="1"/>
  <c r="AC5" i="5"/>
  <c r="AM142" i="3"/>
  <c r="AD143" i="5" s="1"/>
  <c r="AE143" i="5" s="1"/>
  <c r="AM145" i="3"/>
  <c r="AD146" i="5" s="1"/>
  <c r="AE146" i="5" s="1"/>
  <c r="AM188" i="3"/>
  <c r="AD189" i="5" s="1"/>
  <c r="AE189" i="5" s="1"/>
  <c r="AO76" i="5"/>
  <c r="AO86" i="5"/>
  <c r="AC76" i="5"/>
  <c r="AM84" i="3"/>
  <c r="AD85" i="5" s="1"/>
  <c r="AE85" i="5" s="1"/>
  <c r="AC19" i="5"/>
  <c r="AO93" i="5"/>
  <c r="AO151" i="5"/>
  <c r="F48" i="5"/>
  <c r="AO111" i="5"/>
  <c r="F20" i="5"/>
  <c r="F71" i="5"/>
  <c r="AM64" i="3"/>
  <c r="AD65" i="5" s="1"/>
  <c r="AE65" i="5" s="1"/>
  <c r="AM131" i="3"/>
  <c r="AD132" i="5" s="1"/>
  <c r="AE132" i="5" s="1"/>
  <c r="AC181" i="5"/>
  <c r="AO159" i="5"/>
  <c r="C10" i="5"/>
  <c r="AO4" i="5"/>
  <c r="AO56" i="5"/>
  <c r="AM35" i="3"/>
  <c r="AD36" i="5" s="1"/>
  <c r="AE36" i="5" s="1"/>
  <c r="AO134" i="5"/>
  <c r="AM132" i="3"/>
  <c r="AD133" i="5" s="1"/>
  <c r="AE133" i="5" s="1"/>
  <c r="F41" i="5"/>
  <c r="C152" i="5"/>
  <c r="C122" i="5"/>
  <c r="H190" i="84"/>
  <c r="AO135" i="5"/>
  <c r="AC188" i="5"/>
  <c r="AM56" i="3"/>
  <c r="AD57" i="5" s="1"/>
  <c r="AE57" i="5" s="1"/>
  <c r="AM163" i="3"/>
  <c r="AD164" i="5" s="1"/>
  <c r="AE164" i="5" s="1"/>
  <c r="AO73" i="5"/>
  <c r="AO65" i="5"/>
  <c r="AO186" i="5"/>
  <c r="F145" i="5"/>
  <c r="AO30" i="5"/>
  <c r="C190" i="5"/>
  <c r="F185" i="5"/>
  <c r="AO77" i="5"/>
  <c r="AO55" i="5"/>
  <c r="AE171" i="5"/>
  <c r="AO194" i="5"/>
  <c r="AO157" i="5"/>
  <c r="AO96" i="5"/>
  <c r="AO181" i="5"/>
  <c r="AO189" i="5"/>
  <c r="AO148" i="5"/>
  <c r="AO24" i="5"/>
  <c r="AO10" i="5"/>
  <c r="AO13" i="5"/>
  <c r="AO89" i="5"/>
  <c r="AO90" i="5"/>
  <c r="AO167" i="5"/>
  <c r="AE59" i="5"/>
  <c r="AM34" i="3"/>
  <c r="AD35" i="5" s="1"/>
  <c r="AE35" i="5" s="1"/>
  <c r="AM91" i="3"/>
  <c r="AD92" i="5" s="1"/>
  <c r="AE92" i="5" s="1"/>
  <c r="AC186" i="5"/>
  <c r="AC11" i="5"/>
  <c r="AM129" i="3"/>
  <c r="AD130" i="5" s="1"/>
  <c r="AE130" i="5" s="1"/>
  <c r="AM173" i="3"/>
  <c r="AD174" i="5" s="1"/>
  <c r="AE174" i="5" s="1"/>
  <c r="AO43" i="5"/>
  <c r="AM120" i="3"/>
  <c r="AD121" i="5" s="1"/>
  <c r="AE121" i="5" s="1"/>
  <c r="AC112" i="5"/>
  <c r="AM16" i="3"/>
  <c r="AD17" i="5" s="1"/>
  <c r="AE17" i="5" s="1"/>
  <c r="AC80" i="5"/>
  <c r="AO187" i="5"/>
  <c r="AC173" i="5"/>
  <c r="H81" i="84"/>
  <c r="AE76" i="5"/>
  <c r="AE99" i="5"/>
  <c r="AM101" i="3"/>
  <c r="AD102" i="5" s="1"/>
  <c r="AE102" i="5" s="1"/>
  <c r="AM3" i="3"/>
  <c r="AD4" i="5" s="1"/>
  <c r="AE4" i="5" s="1"/>
  <c r="AC16" i="5"/>
  <c r="AM158" i="3"/>
  <c r="AD159" i="5" s="1"/>
  <c r="AE159" i="5" s="1"/>
  <c r="AM40" i="3"/>
  <c r="AD41" i="5" s="1"/>
  <c r="AE41" i="5" s="1"/>
  <c r="AM143" i="3"/>
  <c r="AD144" i="5" s="1"/>
  <c r="AE144" i="5" s="1"/>
  <c r="AE74" i="5"/>
  <c r="H78" i="84"/>
  <c r="H177" i="84"/>
  <c r="H38" i="84"/>
  <c r="AE185" i="5"/>
  <c r="AE112" i="5"/>
  <c r="AE25" i="5"/>
  <c r="AE108" i="5"/>
  <c r="H22" i="84"/>
  <c r="H11" i="84"/>
  <c r="AU13" i="5" s="1"/>
  <c r="F6" i="5"/>
  <c r="H116" i="84"/>
  <c r="H125" i="84"/>
  <c r="H173" i="84"/>
  <c r="AU176" i="5" s="1"/>
  <c r="H33" i="84"/>
  <c r="H118" i="84"/>
  <c r="H16" i="84"/>
  <c r="H8" i="84"/>
  <c r="H109" i="84"/>
  <c r="H23" i="84"/>
  <c r="H154" i="84"/>
  <c r="H142" i="84"/>
  <c r="AU142" i="5" s="1"/>
  <c r="H4" i="84"/>
  <c r="AU6" i="5" s="1"/>
  <c r="H41" i="84"/>
  <c r="AU43" i="5" s="1"/>
  <c r="H156" i="84"/>
  <c r="H167" i="84"/>
  <c r="H42" i="84"/>
  <c r="H161" i="84"/>
  <c r="AM19" i="3"/>
  <c r="AD20" i="5" s="1"/>
  <c r="AE20" i="5" s="1"/>
  <c r="AM135" i="3"/>
  <c r="AD136" i="5" s="1"/>
  <c r="AE136" i="5" s="1"/>
  <c r="AC99" i="5"/>
  <c r="AC90" i="5"/>
  <c r="AC138" i="5"/>
  <c r="AM144" i="3"/>
  <c r="AD145" i="5" s="1"/>
  <c r="AE145" i="5" s="1"/>
  <c r="AM45" i="3"/>
  <c r="AD46" i="5" s="1"/>
  <c r="AE46" i="5" s="1"/>
  <c r="AM153" i="3"/>
  <c r="AD154" i="5" s="1"/>
  <c r="AE154" i="5" s="1"/>
  <c r="AC192" i="5"/>
  <c r="AM177" i="3"/>
  <c r="AD178" i="5" s="1"/>
  <c r="AE178" i="5" s="1"/>
  <c r="AM38" i="3"/>
  <c r="AD39" i="5" s="1"/>
  <c r="AE39" i="5" s="1"/>
  <c r="AM5" i="3"/>
  <c r="AD6" i="5" s="1"/>
  <c r="AE6" i="5" s="1"/>
  <c r="AC20" i="5"/>
  <c r="AM156" i="3"/>
  <c r="AD157" i="5" s="1"/>
  <c r="AE157" i="5" s="1"/>
  <c r="AM113" i="3"/>
  <c r="AD114" i="5" s="1"/>
  <c r="AE114" i="5" s="1"/>
  <c r="AC122" i="5"/>
  <c r="H36" i="84"/>
  <c r="AE122" i="5"/>
  <c r="AE96" i="5"/>
  <c r="AM54" i="3"/>
  <c r="AD55" i="5" s="1"/>
  <c r="AE55" i="5" s="1"/>
  <c r="AM76" i="3"/>
  <c r="AD77" i="5" s="1"/>
  <c r="AE77" i="5" s="1"/>
  <c r="AM147" i="3"/>
  <c r="AD148" i="5" s="1"/>
  <c r="AE148" i="5" s="1"/>
  <c r="AM128" i="3"/>
  <c r="AD129" i="5" s="1"/>
  <c r="AE129" i="5" s="1"/>
  <c r="AC179" i="5"/>
  <c r="AM51" i="3"/>
  <c r="AD52" i="5" s="1"/>
  <c r="AE52" i="5" s="1"/>
  <c r="AC185" i="5"/>
  <c r="AM109" i="3"/>
  <c r="AD110" i="5" s="1"/>
  <c r="AE110" i="5" s="1"/>
  <c r="AM161" i="3"/>
  <c r="AD162" i="5" s="1"/>
  <c r="AE162" i="5" s="1"/>
  <c r="AM157" i="3"/>
  <c r="AD158" i="5" s="1"/>
  <c r="AE158" i="5" s="1"/>
  <c r="AM31" i="3"/>
  <c r="AD32" i="5" s="1"/>
  <c r="AE32" i="5" s="1"/>
  <c r="AM186" i="3"/>
  <c r="AD187" i="5" s="1"/>
  <c r="AE187" i="5" s="1"/>
  <c r="AC139" i="5"/>
  <c r="AC34" i="5"/>
  <c r="AM27" i="3"/>
  <c r="AD28" i="5" s="1"/>
  <c r="AE28" i="5" s="1"/>
  <c r="AM166" i="3"/>
  <c r="AD167" i="5" s="1"/>
  <c r="AE167" i="5" s="1"/>
  <c r="AC135" i="5"/>
  <c r="AM47" i="3"/>
  <c r="AD48" i="5" s="1"/>
  <c r="AE48" i="5" s="1"/>
  <c r="AM183" i="3"/>
  <c r="AD184" i="5" s="1"/>
  <c r="AE184" i="5" s="1"/>
  <c r="AM99" i="3"/>
  <c r="AD100" i="5" s="1"/>
  <c r="AE100" i="5" s="1"/>
  <c r="AM48" i="3"/>
  <c r="AD49" i="5" s="1"/>
  <c r="AE49" i="5" s="1"/>
  <c r="AM190" i="3"/>
  <c r="AD191" i="5" s="1"/>
  <c r="AE191" i="5" s="1"/>
  <c r="AM160" i="3"/>
  <c r="AD161" i="5" s="1"/>
  <c r="AE161" i="5" s="1"/>
  <c r="AE75" i="5"/>
  <c r="AE165" i="5"/>
  <c r="AE142" i="5"/>
  <c r="H30" i="84"/>
  <c r="AE190" i="5"/>
  <c r="AE31" i="5"/>
  <c r="H71" i="84"/>
  <c r="F128" i="5"/>
  <c r="AM118" i="3"/>
  <c r="AD119" i="5" s="1"/>
  <c r="AE119" i="5" s="1"/>
  <c r="AM55" i="3"/>
  <c r="AD56" i="5" s="1"/>
  <c r="AE56" i="5" s="1"/>
  <c r="AM92" i="3"/>
  <c r="AD93" i="5" s="1"/>
  <c r="AE93" i="5" s="1"/>
  <c r="AM119" i="3"/>
  <c r="AD120" i="5" s="1"/>
  <c r="AE120" i="5" s="1"/>
  <c r="AM192" i="3"/>
  <c r="AD193" i="5" s="1"/>
  <c r="AE193" i="5" s="1"/>
  <c r="AM96" i="3"/>
  <c r="AD97" i="5" s="1"/>
  <c r="AE97" i="5" s="1"/>
  <c r="AE16" i="5"/>
  <c r="AM62" i="3"/>
  <c r="AD63" i="5" s="1"/>
  <c r="AE63" i="5" s="1"/>
  <c r="AC69" i="5"/>
  <c r="AM83" i="3"/>
  <c r="AD84" i="5" s="1"/>
  <c r="AE84" i="5" s="1"/>
  <c r="AE137" i="5"/>
  <c r="AM26" i="3"/>
  <c r="AD27" i="5" s="1"/>
  <c r="AE27" i="5" s="1"/>
  <c r="AC31" i="5"/>
  <c r="AE101" i="5"/>
  <c r="AM14" i="3"/>
  <c r="AD15" i="5" s="1"/>
  <c r="AE15" i="5" s="1"/>
  <c r="AM53" i="3"/>
  <c r="AD54" i="5" s="1"/>
  <c r="AE54" i="5" s="1"/>
  <c r="AC22" i="5"/>
  <c r="AE83" i="5"/>
  <c r="AM123" i="3"/>
  <c r="AD124" i="5" s="1"/>
  <c r="AE124" i="5" s="1"/>
  <c r="H95" i="84"/>
  <c r="AU97" i="5" s="1"/>
  <c r="AE181" i="5"/>
  <c r="AM151" i="3"/>
  <c r="AD152" i="5" s="1"/>
  <c r="AE152" i="5" s="1"/>
  <c r="AE188" i="5"/>
  <c r="AE90" i="5"/>
  <c r="AE151" i="5"/>
  <c r="AE91" i="5"/>
  <c r="AE104" i="5"/>
  <c r="AE172" i="5"/>
  <c r="AE69" i="5"/>
  <c r="H40" i="84"/>
  <c r="H54" i="84"/>
  <c r="H43" i="84"/>
  <c r="H60" i="84"/>
  <c r="H132" i="84"/>
  <c r="AU134" i="5" s="1"/>
  <c r="H5" i="84"/>
  <c r="H86" i="84"/>
  <c r="H141" i="84"/>
  <c r="H37" i="84"/>
  <c r="H73" i="84"/>
  <c r="H62" i="84"/>
  <c r="C180" i="5"/>
  <c r="AE186" i="5"/>
  <c r="AE79" i="5"/>
  <c r="AM168" i="3"/>
  <c r="AD169" i="5" s="1"/>
  <c r="AE169" i="5" s="1"/>
  <c r="AM175" i="3"/>
  <c r="AD176" i="5" s="1"/>
  <c r="AE176" i="5" s="1"/>
  <c r="AO128" i="5"/>
  <c r="AE10" i="5"/>
  <c r="AE33" i="5"/>
  <c r="AE21" i="5"/>
  <c r="AE44" i="5"/>
  <c r="AE180" i="5"/>
  <c r="AE166" i="5"/>
  <c r="AC40" i="5"/>
  <c r="AM39" i="3"/>
  <c r="AD40" i="5" s="1"/>
  <c r="AE40" i="5" s="1"/>
  <c r="AE138" i="5"/>
  <c r="AE135" i="5"/>
  <c r="AM108" i="3"/>
  <c r="AD109" i="5" s="1"/>
  <c r="AE109" i="5" s="1"/>
  <c r="AC166" i="5"/>
  <c r="AM77" i="3"/>
  <c r="AD78" i="5" s="1"/>
  <c r="AE78" i="5" s="1"/>
  <c r="AM87" i="3"/>
  <c r="AD88" i="5" s="1"/>
  <c r="AE88" i="5" s="1"/>
  <c r="AC106" i="5"/>
  <c r="AM105" i="3"/>
  <c r="AD106" i="5" s="1"/>
  <c r="AE106" i="5" s="1"/>
  <c r="C186" i="5"/>
  <c r="AO173" i="5"/>
  <c r="H121" i="84"/>
  <c r="H61" i="84"/>
  <c r="AU63" i="5" s="1"/>
  <c r="H150" i="84"/>
  <c r="AU152" i="5" s="1"/>
  <c r="H24" i="84"/>
  <c r="AU26" i="5" s="1"/>
  <c r="H111" i="84"/>
  <c r="H3" i="84"/>
  <c r="H147" i="84"/>
  <c r="H130" i="84"/>
  <c r="H112" i="84"/>
  <c r="H165" i="84"/>
  <c r="H133" i="84"/>
  <c r="H89" i="84"/>
  <c r="AU89" i="5" s="1"/>
  <c r="H45" i="84"/>
  <c r="H77" i="84"/>
  <c r="H92" i="84"/>
  <c r="H155" i="84"/>
  <c r="H18" i="84"/>
  <c r="H187" i="84"/>
  <c r="AU189" i="5" s="1"/>
  <c r="H13" i="84"/>
  <c r="H188" i="84"/>
  <c r="H176" i="84"/>
  <c r="H139" i="84"/>
  <c r="AU141" i="5" s="1"/>
  <c r="H123" i="84"/>
  <c r="AU106" i="5" s="1"/>
  <c r="H102" i="84"/>
  <c r="H178" i="84"/>
  <c r="AU180" i="5" s="1"/>
  <c r="H158" i="84"/>
  <c r="H15" i="84"/>
  <c r="H151" i="84"/>
  <c r="H46" i="84"/>
  <c r="H75" i="84"/>
  <c r="H21" i="84"/>
  <c r="H10" i="84"/>
  <c r="AU12" i="5" s="1"/>
  <c r="H29" i="84"/>
  <c r="AU35" i="5" s="1"/>
  <c r="H179" i="84"/>
  <c r="AU182" i="5" s="1"/>
  <c r="H100" i="84"/>
  <c r="AU102" i="5" s="1"/>
  <c r="H27" i="84"/>
  <c r="AU22" i="5" s="1"/>
  <c r="H108" i="84"/>
  <c r="H57" i="84"/>
  <c r="H70" i="84"/>
  <c r="H64" i="84"/>
  <c r="H98" i="84"/>
  <c r="H9" i="84"/>
  <c r="AU11" i="5" s="1"/>
  <c r="H152" i="84"/>
  <c r="H181" i="84"/>
  <c r="H28" i="84"/>
  <c r="H14" i="84"/>
  <c r="H129" i="84"/>
  <c r="H93" i="84"/>
  <c r="AU95" i="5" s="1"/>
  <c r="H131" i="84"/>
  <c r="AU133" i="5" s="1"/>
  <c r="H79" i="84"/>
  <c r="H56" i="84"/>
  <c r="AU58" i="5" s="1"/>
  <c r="H53" i="84"/>
  <c r="AU57" i="5" s="1"/>
  <c r="H67" i="84"/>
  <c r="H186" i="84"/>
  <c r="H137" i="84"/>
  <c r="H124" i="84"/>
  <c r="H110" i="84"/>
  <c r="H66" i="84"/>
  <c r="D194" i="84"/>
  <c r="D195" i="84"/>
  <c r="H119" i="84"/>
  <c r="H25" i="84"/>
  <c r="AE173" i="5"/>
  <c r="AE43" i="5"/>
  <c r="AE45" i="5"/>
  <c r="AE82" i="5"/>
  <c r="AE127" i="5"/>
  <c r="AE66" i="5"/>
  <c r="H83" i="84"/>
  <c r="AE107" i="5"/>
  <c r="AE58" i="5"/>
  <c r="AE61" i="5"/>
  <c r="AE11" i="5"/>
  <c r="AE168" i="5"/>
  <c r="AE111" i="5"/>
  <c r="AE22" i="5"/>
  <c r="AE163" i="5"/>
  <c r="AE153" i="5"/>
  <c r="AE192" i="5"/>
  <c r="H80" i="84"/>
  <c r="H47" i="84"/>
  <c r="B195" i="84"/>
  <c r="B194" i="84"/>
  <c r="C194" i="84"/>
  <c r="C195" i="84"/>
  <c r="H2" i="84"/>
  <c r="AU4" i="5" s="1"/>
  <c r="AU8" i="5" l="1"/>
  <c r="AU19" i="5"/>
  <c r="AG166" i="5"/>
  <c r="AG172" i="5"/>
  <c r="AG111" i="5"/>
  <c r="AG127" i="5"/>
  <c r="AG78" i="5"/>
  <c r="AG180" i="5"/>
  <c r="AG79" i="5"/>
  <c r="AG104" i="5"/>
  <c r="AR104" i="5" s="1"/>
  <c r="AG124" i="5"/>
  <c r="AG137" i="5"/>
  <c r="AG93" i="5"/>
  <c r="AG142" i="5"/>
  <c r="AG48" i="5"/>
  <c r="AG158" i="5"/>
  <c r="AG77" i="5"/>
  <c r="AG102" i="5"/>
  <c r="AG35" i="5"/>
  <c r="AQ148" i="5"/>
  <c r="AQ77" i="5"/>
  <c r="AG164" i="5"/>
  <c r="AG133" i="5"/>
  <c r="AG132" i="5"/>
  <c r="AQ71" i="5"/>
  <c r="AG131" i="5"/>
  <c r="AG9" i="5"/>
  <c r="AG34" i="5"/>
  <c r="AQ162" i="5"/>
  <c r="AQ87" i="5"/>
  <c r="AQ124" i="5"/>
  <c r="AG53" i="5"/>
  <c r="AQ78" i="5"/>
  <c r="AG117" i="5"/>
  <c r="AQ23" i="5"/>
  <c r="AG47" i="5"/>
  <c r="AG105" i="5"/>
  <c r="AG94" i="5"/>
  <c r="AG72" i="5"/>
  <c r="AG175" i="5"/>
  <c r="AQ5" i="5"/>
  <c r="AG149" i="5"/>
  <c r="AQ171" i="5"/>
  <c r="AQ64" i="5"/>
  <c r="AG66" i="5"/>
  <c r="AG44" i="5"/>
  <c r="AG186" i="5"/>
  <c r="AG91" i="5"/>
  <c r="AG83" i="5"/>
  <c r="AG84" i="5"/>
  <c r="AG56" i="5"/>
  <c r="AG165" i="5"/>
  <c r="AG162" i="5"/>
  <c r="AG55" i="5"/>
  <c r="AG6" i="5"/>
  <c r="AG108" i="5"/>
  <c r="AG99" i="5"/>
  <c r="AG121" i="5"/>
  <c r="AG59" i="5"/>
  <c r="AQ189" i="5"/>
  <c r="AG57" i="5"/>
  <c r="AQ134" i="5"/>
  <c r="AG65" i="5"/>
  <c r="AG85" i="5"/>
  <c r="AG24" i="5"/>
  <c r="AG71" i="5"/>
  <c r="AQ88" i="5"/>
  <c r="AG86" i="5"/>
  <c r="AQ99" i="5"/>
  <c r="AQ83" i="5"/>
  <c r="AQ132" i="5"/>
  <c r="AQ32" i="5"/>
  <c r="AQ18" i="5"/>
  <c r="AG29" i="5"/>
  <c r="AG19" i="5"/>
  <c r="AG183" i="5"/>
  <c r="AG116" i="5"/>
  <c r="AG113" i="5"/>
  <c r="AG141" i="5"/>
  <c r="AQ84" i="5"/>
  <c r="AQ120" i="5"/>
  <c r="AQ165" i="5"/>
  <c r="AQ68" i="5"/>
  <c r="AQ130" i="5"/>
  <c r="AG45" i="5"/>
  <c r="AG109" i="5"/>
  <c r="AG21" i="5"/>
  <c r="AG151" i="5"/>
  <c r="AG119" i="5"/>
  <c r="AG75" i="5"/>
  <c r="AG167" i="5"/>
  <c r="AG110" i="5"/>
  <c r="AG96" i="5"/>
  <c r="AG39" i="5"/>
  <c r="AG25" i="5"/>
  <c r="AG74" i="5"/>
  <c r="AG76" i="5"/>
  <c r="AQ43" i="5"/>
  <c r="AQ167" i="5"/>
  <c r="AQ181" i="5"/>
  <c r="AG36" i="5"/>
  <c r="AQ75" i="5"/>
  <c r="AG80" i="5"/>
  <c r="AG182" i="5"/>
  <c r="AG42" i="5"/>
  <c r="AQ25" i="5"/>
  <c r="AQ6" i="5"/>
  <c r="AQ184" i="5"/>
  <c r="AQ164" i="5"/>
  <c r="AG123" i="5"/>
  <c r="AQ170" i="5"/>
  <c r="AG115" i="5"/>
  <c r="AG140" i="5"/>
  <c r="AG147" i="5"/>
  <c r="AR147" i="5" s="1"/>
  <c r="AQ91" i="5"/>
  <c r="AG67" i="5"/>
  <c r="AQ82" i="5"/>
  <c r="AQ191" i="5"/>
  <c r="AQ59" i="5"/>
  <c r="AG11" i="5"/>
  <c r="AG43" i="5"/>
  <c r="AG90" i="5"/>
  <c r="AG63" i="5"/>
  <c r="AG28" i="5"/>
  <c r="AG122" i="5"/>
  <c r="AG136" i="5"/>
  <c r="AG144" i="5"/>
  <c r="AG174" i="5"/>
  <c r="AQ90" i="5"/>
  <c r="AQ96" i="5"/>
  <c r="AQ30" i="5"/>
  <c r="AQ135" i="5"/>
  <c r="AQ56" i="5"/>
  <c r="AQ86" i="5"/>
  <c r="AG87" i="5"/>
  <c r="AQ126" i="5"/>
  <c r="AG128" i="5"/>
  <c r="AG5" i="5"/>
  <c r="AQ138" i="5"/>
  <c r="AG126" i="5"/>
  <c r="AG68" i="5"/>
  <c r="AG89" i="5"/>
  <c r="AQ85" i="5"/>
  <c r="AG125" i="5"/>
  <c r="AG134" i="5"/>
  <c r="AQ14" i="5"/>
  <c r="AG170" i="5"/>
  <c r="AG64" i="5"/>
  <c r="AR64" i="5" s="1"/>
  <c r="AQ112" i="5"/>
  <c r="AG37" i="5"/>
  <c r="AQ177" i="5"/>
  <c r="AQ190" i="5"/>
  <c r="AQ169" i="5"/>
  <c r="AQ48" i="5"/>
  <c r="AQ8" i="5"/>
  <c r="AQ81" i="5"/>
  <c r="AQ57" i="5"/>
  <c r="AG168" i="5"/>
  <c r="AG61" i="5"/>
  <c r="AG33" i="5"/>
  <c r="AG54" i="5"/>
  <c r="AG161" i="5"/>
  <c r="AG178" i="5"/>
  <c r="AG192" i="5"/>
  <c r="AG58" i="5"/>
  <c r="AG173" i="5"/>
  <c r="AG138" i="5"/>
  <c r="AG10" i="5"/>
  <c r="AG188" i="5"/>
  <c r="AG15" i="5"/>
  <c r="AG16" i="5"/>
  <c r="AG191" i="5"/>
  <c r="AG52" i="5"/>
  <c r="AG20" i="5"/>
  <c r="AG112" i="5"/>
  <c r="AG41" i="5"/>
  <c r="AG130" i="5"/>
  <c r="AQ89" i="5"/>
  <c r="AQ157" i="5"/>
  <c r="AQ4" i="5"/>
  <c r="AQ111" i="5"/>
  <c r="AQ76" i="5"/>
  <c r="AQ152" i="5"/>
  <c r="AG160" i="5"/>
  <c r="AR160" i="5" s="1"/>
  <c r="AQ146" i="5"/>
  <c r="AQ125" i="5"/>
  <c r="AQ156" i="5"/>
  <c r="AQ192" i="5"/>
  <c r="AG155" i="5"/>
  <c r="AR155" i="5" s="1"/>
  <c r="AQ79" i="5"/>
  <c r="AQ97" i="5"/>
  <c r="AQ29" i="5"/>
  <c r="AQ54" i="5"/>
  <c r="AG30" i="5"/>
  <c r="AQ94" i="5"/>
  <c r="AG18" i="5"/>
  <c r="AR18" i="5" s="1"/>
  <c r="AG51" i="5"/>
  <c r="AR51" i="5" s="1"/>
  <c r="AQ61" i="5"/>
  <c r="AQ174" i="5"/>
  <c r="AQ34" i="5"/>
  <c r="AQ41" i="5"/>
  <c r="AQ180" i="5"/>
  <c r="AQ52" i="5"/>
  <c r="AG22" i="5"/>
  <c r="AG82" i="5"/>
  <c r="AQ173" i="5"/>
  <c r="AG153" i="5"/>
  <c r="AG107" i="5"/>
  <c r="AG106" i="5"/>
  <c r="AG40" i="5"/>
  <c r="AQ128" i="5"/>
  <c r="AG152" i="5"/>
  <c r="AG101" i="5"/>
  <c r="AG97" i="5"/>
  <c r="AG31" i="5"/>
  <c r="AG49" i="5"/>
  <c r="AG154" i="5"/>
  <c r="AG185" i="5"/>
  <c r="AG159" i="5"/>
  <c r="AQ187" i="5"/>
  <c r="AQ13" i="5"/>
  <c r="AQ194" i="5"/>
  <c r="AQ186" i="5"/>
  <c r="AG189" i="5"/>
  <c r="AQ161" i="5"/>
  <c r="AG81" i="5"/>
  <c r="AQ35" i="5"/>
  <c r="AQ40" i="5"/>
  <c r="AQ127" i="5"/>
  <c r="AG103" i="5"/>
  <c r="AQ16" i="5"/>
  <c r="AQ179" i="5"/>
  <c r="AQ102" i="5"/>
  <c r="AG139" i="5"/>
  <c r="AG70" i="5"/>
  <c r="AR70" i="5" s="1"/>
  <c r="AG62" i="5"/>
  <c r="AQ92" i="5"/>
  <c r="AG13" i="5"/>
  <c r="AG95" i="5"/>
  <c r="AG98" i="5"/>
  <c r="AR98" i="5" s="1"/>
  <c r="AQ172" i="5"/>
  <c r="AQ22" i="5"/>
  <c r="AQ108" i="5"/>
  <c r="AG135" i="5"/>
  <c r="AG163" i="5"/>
  <c r="AG176" i="5"/>
  <c r="AG69" i="5"/>
  <c r="AG181" i="5"/>
  <c r="AR181" i="5" s="1"/>
  <c r="AG193" i="5"/>
  <c r="AG190" i="5"/>
  <c r="AG100" i="5"/>
  <c r="AG187" i="5"/>
  <c r="AG129" i="5"/>
  <c r="AG114" i="5"/>
  <c r="AG46" i="5"/>
  <c r="AQ10" i="5"/>
  <c r="AG171" i="5"/>
  <c r="AR171" i="5" s="1"/>
  <c r="AQ65" i="5"/>
  <c r="AQ159" i="5"/>
  <c r="AQ151" i="5"/>
  <c r="AG146" i="5"/>
  <c r="AQ183" i="5"/>
  <c r="AQ100" i="5"/>
  <c r="AQ137" i="5"/>
  <c r="AG156" i="5"/>
  <c r="AQ109" i="5"/>
  <c r="AQ122" i="5"/>
  <c r="AQ63" i="5"/>
  <c r="AQ185" i="5"/>
  <c r="AQ47" i="5"/>
  <c r="AQ143" i="5"/>
  <c r="AQ116" i="5"/>
  <c r="AG38" i="5"/>
  <c r="AR38" i="5" s="1"/>
  <c r="AG60" i="5"/>
  <c r="AG73" i="5"/>
  <c r="AG194" i="5"/>
  <c r="AQ115" i="5"/>
  <c r="AG26" i="5"/>
  <c r="AG7" i="5"/>
  <c r="AQ139" i="5"/>
  <c r="AQ66" i="5"/>
  <c r="AQ36" i="5"/>
  <c r="AG88" i="5"/>
  <c r="AG169" i="5"/>
  <c r="AG27" i="5"/>
  <c r="AG120" i="5"/>
  <c r="AG184" i="5"/>
  <c r="AG32" i="5"/>
  <c r="AG148" i="5"/>
  <c r="AG157" i="5"/>
  <c r="AG145" i="5"/>
  <c r="AG4" i="5"/>
  <c r="AG17" i="5"/>
  <c r="AG92" i="5"/>
  <c r="AQ24" i="5"/>
  <c r="AQ55" i="5"/>
  <c r="AQ73" i="5"/>
  <c r="AQ93" i="5"/>
  <c r="AG143" i="5"/>
  <c r="AQ17" i="5"/>
  <c r="AQ11" i="5"/>
  <c r="AG179" i="5"/>
  <c r="AG8" i="5"/>
  <c r="AR8" i="5" s="1"/>
  <c r="AQ45" i="5"/>
  <c r="AQ44" i="5"/>
  <c r="AQ140" i="5"/>
  <c r="AG14" i="5"/>
  <c r="AG118" i="5"/>
  <c r="AG177" i="5"/>
  <c r="AG150" i="5"/>
  <c r="AG23" i="5"/>
  <c r="AQ133" i="5"/>
  <c r="AG50" i="5"/>
  <c r="AQ19" i="5"/>
  <c r="AG12" i="5"/>
  <c r="AQ123" i="5"/>
  <c r="AQ74" i="5"/>
  <c r="AU36" i="5"/>
  <c r="AU50" i="5"/>
  <c r="AU187" i="5"/>
  <c r="AU109" i="5"/>
  <c r="AU21" i="5"/>
  <c r="AU98" i="5"/>
  <c r="AU168" i="5"/>
  <c r="AU184" i="5"/>
  <c r="AU130" i="5"/>
  <c r="AU119" i="5"/>
  <c r="AU185" i="5"/>
  <c r="AU129" i="5"/>
  <c r="AU18" i="5"/>
  <c r="AU191" i="5"/>
  <c r="AU41" i="5"/>
  <c r="AU52" i="5"/>
  <c r="AU33" i="5"/>
  <c r="AU51" i="5"/>
  <c r="AU76" i="5"/>
  <c r="AU87" i="5"/>
  <c r="AU34" i="5"/>
  <c r="AU29" i="5"/>
  <c r="AU64" i="5"/>
  <c r="AU179" i="5"/>
  <c r="AU46" i="5"/>
  <c r="AU86" i="5"/>
  <c r="AU169" i="5"/>
  <c r="AU14" i="5"/>
  <c r="AU55" i="5"/>
  <c r="AU144" i="5"/>
  <c r="AU175" i="5"/>
  <c r="AU47" i="5"/>
  <c r="AU17" i="5"/>
  <c r="AU7" i="5"/>
  <c r="AU31" i="5"/>
  <c r="AU136" i="5"/>
  <c r="AU42" i="5"/>
  <c r="AU181" i="5"/>
  <c r="AU149" i="5"/>
  <c r="AU56" i="5"/>
  <c r="AU27" i="5"/>
  <c r="AU40" i="5"/>
  <c r="AU192" i="5"/>
  <c r="AU183" i="5"/>
  <c r="AU25" i="5"/>
  <c r="AU104" i="5"/>
  <c r="AU170" i="5"/>
  <c r="AU85" i="5"/>
  <c r="AU48" i="5"/>
  <c r="AU30" i="5"/>
  <c r="AU139" i="5"/>
  <c r="AU49" i="5"/>
  <c r="AU28" i="5"/>
  <c r="AU160" i="5"/>
  <c r="AU44" i="5"/>
  <c r="AU23" i="5"/>
  <c r="AU16" i="5"/>
  <c r="AU20" i="5"/>
  <c r="AU39" i="5"/>
  <c r="AU190" i="5"/>
  <c r="AU167" i="5"/>
  <c r="AU24" i="5"/>
  <c r="AU118" i="5"/>
  <c r="AU186" i="5"/>
  <c r="AU32" i="5"/>
  <c r="AU45" i="5"/>
  <c r="AU99" i="5"/>
  <c r="AU15" i="5"/>
  <c r="AU110" i="5"/>
  <c r="AU112" i="5"/>
  <c r="AU5" i="5"/>
  <c r="AU38" i="5"/>
  <c r="AU37" i="5"/>
  <c r="AU10" i="5"/>
  <c r="AU188" i="5"/>
  <c r="AU9" i="5"/>
  <c r="AU178" i="5"/>
  <c r="AU77" i="5"/>
  <c r="AU177" i="5"/>
  <c r="AU69" i="5"/>
  <c r="AU127" i="5"/>
  <c r="AU171" i="5"/>
  <c r="AU138" i="5"/>
  <c r="AU74" i="5"/>
  <c r="AU125" i="5"/>
  <c r="AU159" i="5"/>
  <c r="AU154" i="5"/>
  <c r="AU72" i="5"/>
  <c r="AU66" i="5"/>
  <c r="AU59" i="5"/>
  <c r="AU135" i="5"/>
  <c r="AU143" i="5"/>
  <c r="AU151" i="5"/>
  <c r="AU146" i="5"/>
  <c r="AU61" i="5"/>
  <c r="AU93" i="5"/>
  <c r="AU162" i="5"/>
  <c r="AU82" i="5"/>
  <c r="AU79" i="5"/>
  <c r="AU121" i="5"/>
  <c r="AU156" i="5"/>
  <c r="AU90" i="5"/>
  <c r="AU126" i="5"/>
  <c r="AU161" i="5"/>
  <c r="AU80" i="5"/>
  <c r="AU105" i="5"/>
  <c r="AU153" i="5"/>
  <c r="AU67" i="5"/>
  <c r="AU83" i="5"/>
  <c r="AU145" i="5"/>
  <c r="AU163" i="5"/>
  <c r="AU123" i="5"/>
  <c r="AU113" i="5"/>
  <c r="AU155" i="5"/>
  <c r="AU164" i="5"/>
  <c r="AU114" i="5"/>
  <c r="AU107" i="5"/>
  <c r="AU122" i="5"/>
  <c r="AU147" i="5"/>
  <c r="AU108" i="5"/>
  <c r="AU68" i="5"/>
  <c r="AU70" i="5"/>
  <c r="AU131" i="5"/>
  <c r="AU124" i="5"/>
  <c r="AU75" i="5"/>
  <c r="AU116" i="5"/>
  <c r="AU62" i="5"/>
  <c r="AU111" i="5"/>
  <c r="AU132" i="5"/>
  <c r="AU94" i="5"/>
  <c r="AU157" i="5"/>
  <c r="AU115" i="5"/>
  <c r="AU158" i="5"/>
  <c r="AU71" i="5"/>
  <c r="AU128" i="5"/>
  <c r="AU137" i="5"/>
  <c r="AU165" i="5"/>
  <c r="AU148" i="5"/>
  <c r="AU91" i="5"/>
  <c r="AU140" i="5"/>
  <c r="AU88" i="5"/>
  <c r="AU166" i="5"/>
  <c r="AU84" i="5"/>
  <c r="AU117" i="5"/>
  <c r="AU60" i="5"/>
  <c r="AU73" i="5"/>
  <c r="AU120" i="5"/>
  <c r="AU81" i="5"/>
  <c r="AU172" i="5"/>
  <c r="AU150" i="5"/>
  <c r="AU65" i="5"/>
  <c r="AU100" i="5"/>
  <c r="AU92" i="5"/>
  <c r="AR112" i="5" l="1"/>
  <c r="AR92" i="5"/>
  <c r="AS92" i="5" s="1"/>
  <c r="AR123" i="5"/>
  <c r="AS123" i="5" s="1"/>
  <c r="AR128" i="5"/>
  <c r="AS128" i="5" s="1"/>
  <c r="AR111" i="5"/>
  <c r="AR174" i="5"/>
  <c r="AR108" i="5"/>
  <c r="AS108" i="5" s="1"/>
  <c r="AR91" i="5"/>
  <c r="AS91" i="5" s="1"/>
  <c r="AR100" i="5"/>
  <c r="AS100" i="5" s="1"/>
  <c r="AR56" i="5"/>
  <c r="AS56" i="5" s="1"/>
  <c r="AS64" i="5"/>
  <c r="AS147" i="5"/>
  <c r="AS8" i="5"/>
  <c r="AS18" i="5"/>
  <c r="AS160" i="5"/>
  <c r="AS38" i="5"/>
  <c r="AS98" i="5"/>
  <c r="AS51" i="5"/>
  <c r="AS181" i="5"/>
  <c r="AS104" i="5"/>
  <c r="AS171" i="5"/>
  <c r="AS112" i="5"/>
  <c r="AS70" i="5"/>
  <c r="AS155" i="5"/>
  <c r="AS111" i="5"/>
  <c r="AS174" i="5"/>
  <c r="DK58" i="75" l="1"/>
  <c r="DL58" i="75" s="1"/>
  <c r="DK96" i="75"/>
  <c r="DL96" i="75" s="1"/>
  <c r="DK123" i="75"/>
  <c r="DL123" i="75" s="1"/>
  <c r="DK128" i="75"/>
  <c r="DL128" i="75" s="1"/>
  <c r="DK165" i="75"/>
  <c r="DL165" i="75" s="1"/>
  <c r="DK121" i="75"/>
  <c r="DL121" i="75" s="1"/>
  <c r="DK176" i="75"/>
  <c r="DL176" i="75" s="1"/>
  <c r="DK130" i="75"/>
  <c r="DL130" i="75" s="1"/>
  <c r="DK34" i="75"/>
  <c r="DL34" i="75" s="1"/>
  <c r="DK74" i="75"/>
  <c r="DL74" i="75" s="1"/>
  <c r="DK70" i="75"/>
  <c r="DL70" i="75" s="1"/>
  <c r="DK156" i="75"/>
  <c r="DL156" i="75" s="1"/>
  <c r="DK140" i="75"/>
  <c r="DL140" i="75" s="1"/>
  <c r="DK11" i="75"/>
  <c r="DL11" i="75" s="1"/>
  <c r="DK13" i="75"/>
  <c r="DL13" i="75" s="1"/>
  <c r="DK179" i="75"/>
  <c r="DL179" i="75" s="1"/>
  <c r="DK160" i="75"/>
  <c r="DL160" i="75" s="1"/>
  <c r="DK189" i="75"/>
  <c r="DL189" i="75" s="1"/>
  <c r="DK53" i="75"/>
  <c r="DL53" i="75" s="1"/>
  <c r="DK104" i="75"/>
  <c r="DL104" i="75" s="1"/>
  <c r="DK144" i="75"/>
  <c r="DL144" i="75" s="1"/>
  <c r="DK139" i="75"/>
  <c r="DL139" i="75" s="1"/>
  <c r="DK118" i="75"/>
  <c r="DL118" i="75" s="1"/>
  <c r="DK67" i="75"/>
  <c r="DL67" i="75" s="1"/>
  <c r="DK14" i="75"/>
  <c r="DL14" i="75" s="1"/>
  <c r="DK138" i="75"/>
  <c r="DL138" i="75" s="1"/>
  <c r="DK168" i="75"/>
  <c r="DL168" i="75" s="1"/>
  <c r="DK46" i="75"/>
  <c r="DL46" i="75" s="1"/>
  <c r="DK174" i="75"/>
  <c r="DL174" i="75" s="1"/>
  <c r="DK20" i="75"/>
  <c r="DL20" i="75" s="1"/>
  <c r="DK136" i="75"/>
  <c r="DL136" i="75" s="1"/>
  <c r="DK95" i="75"/>
  <c r="DL95" i="75" s="1"/>
  <c r="DK137" i="75"/>
  <c r="DL137" i="75" s="1"/>
  <c r="DK47" i="75"/>
  <c r="DL47" i="75" s="1"/>
  <c r="DK52" i="75"/>
  <c r="DL52" i="75" s="1"/>
  <c r="DK119" i="75"/>
  <c r="DL119" i="75" s="1"/>
  <c r="DK112" i="75"/>
  <c r="DL112" i="75" s="1"/>
  <c r="DK21" i="75"/>
  <c r="DL21" i="75" s="1"/>
  <c r="DK9" i="75"/>
  <c r="DL9" i="75" s="1"/>
  <c r="DK161" i="75"/>
  <c r="DL161" i="75" s="1"/>
  <c r="DI3" i="75"/>
  <c r="DK3" i="75" s="1"/>
  <c r="DL3" i="75" s="1"/>
  <c r="DK39" i="75"/>
  <c r="DL39" i="75" s="1"/>
  <c r="DK16" i="75"/>
  <c r="DL16" i="75" s="1"/>
  <c r="DK93" i="75"/>
  <c r="DL93" i="75" s="1"/>
  <c r="DK62" i="75"/>
  <c r="DL62" i="75" s="1"/>
  <c r="DK22" i="75"/>
  <c r="DL22" i="75" s="1"/>
  <c r="DK147" i="75"/>
  <c r="DL147" i="75" s="1"/>
  <c r="DK38" i="75"/>
  <c r="DL38" i="75" s="1"/>
  <c r="DK109" i="75"/>
  <c r="DL109" i="75" s="1"/>
  <c r="DK26" i="75"/>
  <c r="DL26" i="75" s="1"/>
  <c r="DK143" i="75"/>
  <c r="DL143" i="75" s="1"/>
  <c r="DK24" i="75"/>
  <c r="DL24" i="75" s="1"/>
  <c r="DK124" i="75"/>
  <c r="DL124" i="75" s="1"/>
  <c r="DK57" i="75"/>
  <c r="DL57" i="75" s="1"/>
  <c r="DK33" i="75"/>
  <c r="DL33" i="75" s="1"/>
  <c r="DK158" i="75"/>
  <c r="DL158" i="75" s="1"/>
  <c r="DK43" i="75"/>
  <c r="DL43" i="75" s="1"/>
  <c r="DK125" i="75"/>
  <c r="DL125" i="75" s="1"/>
  <c r="DK169" i="75"/>
  <c r="DL169" i="75" s="1"/>
  <c r="DK30" i="75"/>
  <c r="DL30" i="75" s="1"/>
  <c r="DK134" i="75"/>
  <c r="DL134" i="75" s="1"/>
  <c r="DK115" i="75"/>
  <c r="DL115" i="75" s="1"/>
  <c r="DK94" i="75"/>
  <c r="DL94" i="75" s="1"/>
  <c r="DK12" i="75"/>
  <c r="DL12" i="75" s="1"/>
  <c r="DK23" i="75"/>
  <c r="DL23" i="75" s="1"/>
  <c r="DK19" i="75"/>
  <c r="DL19" i="75" s="1"/>
  <c r="DK18" i="75"/>
  <c r="DL18" i="75" s="1"/>
  <c r="DK76" i="75"/>
  <c r="DL76" i="75" s="1"/>
  <c r="DK188" i="75"/>
  <c r="DL188" i="75" s="1"/>
  <c r="DK59" i="75"/>
  <c r="DL59" i="75" s="1"/>
  <c r="DK167" i="75"/>
  <c r="DL167" i="75" s="1"/>
  <c r="DK175" i="75"/>
  <c r="DL175" i="75" s="1"/>
  <c r="DK171" i="75"/>
  <c r="DL171" i="75" s="1"/>
  <c r="DK73" i="75"/>
  <c r="DL73" i="75" s="1"/>
  <c r="DK150" i="75"/>
  <c r="DL150" i="75" s="1"/>
  <c r="DK153" i="75"/>
  <c r="DL153" i="75" s="1"/>
  <c r="DK126" i="75"/>
  <c r="DL126" i="75" s="1"/>
  <c r="DK65" i="75"/>
  <c r="DL65" i="75" s="1"/>
  <c r="DK15" i="75"/>
  <c r="DL15" i="75" s="1"/>
  <c r="DK82" i="75"/>
  <c r="DL82" i="75" s="1"/>
  <c r="DK100" i="75"/>
  <c r="DL100" i="75" s="1"/>
  <c r="DK35" i="75"/>
  <c r="DL35" i="75" s="1"/>
  <c r="DK162" i="75"/>
  <c r="DL162" i="75" s="1"/>
  <c r="DK133" i="75"/>
  <c r="DL133" i="75" s="1"/>
  <c r="DK64" i="75"/>
  <c r="DL64" i="75" s="1"/>
  <c r="DK101" i="75"/>
  <c r="DL101" i="75" s="1"/>
  <c r="DK6" i="75"/>
  <c r="DL6" i="75" s="1"/>
  <c r="DK84" i="75"/>
  <c r="DL84" i="75" s="1"/>
  <c r="DK190" i="75"/>
  <c r="DL190" i="75" s="1"/>
  <c r="DK155" i="75"/>
  <c r="DL155" i="75" s="1"/>
  <c r="DK157" i="75"/>
  <c r="DL157" i="75" s="1"/>
  <c r="DK86" i="75"/>
  <c r="DL86" i="75" s="1"/>
  <c r="DK192" i="75"/>
  <c r="DL192" i="75" s="1"/>
  <c r="DK117" i="75"/>
  <c r="DL117" i="75" s="1"/>
  <c r="DK29" i="75"/>
  <c r="DL29" i="75" s="1"/>
  <c r="DK145" i="75"/>
  <c r="DL145" i="75" s="1"/>
  <c r="DK68" i="75"/>
  <c r="DL68" i="75" s="1"/>
  <c r="DK42" i="75"/>
  <c r="DL42" i="75" s="1"/>
  <c r="DK54" i="75"/>
  <c r="DL54" i="75" s="1"/>
  <c r="DK120" i="75"/>
  <c r="DL120" i="75" s="1"/>
  <c r="DK61" i="75"/>
  <c r="DL61" i="75" s="1"/>
  <c r="DK44" i="75"/>
  <c r="DL44" i="75" s="1"/>
  <c r="DK184" i="75"/>
  <c r="DL184" i="75" s="1"/>
  <c r="DK28" i="75"/>
  <c r="DL28" i="75" s="1"/>
  <c r="DK105" i="75"/>
  <c r="DL105" i="75" s="1"/>
  <c r="DK149" i="75"/>
  <c r="DL149" i="75" s="1"/>
  <c r="DK164" i="75"/>
  <c r="DL164" i="75" s="1"/>
  <c r="DK92" i="75"/>
  <c r="DL92" i="75" s="1"/>
  <c r="DK185" i="75"/>
  <c r="DL185" i="75" s="1"/>
  <c r="DK114" i="75"/>
  <c r="DL114" i="75" s="1"/>
  <c r="DK129" i="75"/>
  <c r="DL129" i="75" s="1"/>
  <c r="DK87" i="75"/>
  <c r="DL87" i="75" s="1"/>
  <c r="DK183" i="75"/>
  <c r="DL183" i="75" s="1"/>
  <c r="DK71" i="75"/>
  <c r="DL71" i="75" s="1"/>
  <c r="DK142" i="75"/>
  <c r="DL142" i="75" s="1"/>
  <c r="DK102" i="75"/>
  <c r="DL102" i="75" s="1"/>
  <c r="DK89" i="75"/>
  <c r="DL89" i="75" s="1"/>
  <c r="DK80" i="75"/>
  <c r="DL80" i="75" s="1"/>
  <c r="DK48" i="75"/>
  <c r="DL48" i="75" s="1"/>
  <c r="DK141" i="75"/>
  <c r="DL141" i="75" s="1"/>
  <c r="DK177" i="75"/>
  <c r="DL177" i="75" s="1"/>
  <c r="DK135" i="75"/>
  <c r="DL135" i="75" s="1"/>
  <c r="DK32" i="75"/>
  <c r="DL32" i="75" s="1"/>
  <c r="DK25" i="75"/>
  <c r="DL25" i="75" s="1"/>
  <c r="DK49" i="75"/>
  <c r="DL49" i="75" s="1"/>
  <c r="DK88" i="75"/>
  <c r="DL88" i="75" s="1"/>
  <c r="DK181" i="75"/>
  <c r="DL181" i="75" s="1"/>
  <c r="DK8" i="75"/>
  <c r="DL8" i="75" s="1"/>
  <c r="DK178" i="75"/>
  <c r="DL178" i="75" s="1"/>
  <c r="DK41" i="75"/>
  <c r="DL41" i="75" s="1"/>
  <c r="DK45" i="75"/>
  <c r="DL45" i="75" s="1"/>
  <c r="DK51" i="75"/>
  <c r="DL51" i="75" s="1"/>
  <c r="DK186" i="75"/>
  <c r="DL186" i="75" s="1"/>
  <c r="DK75" i="75"/>
  <c r="DL75" i="75" s="1"/>
  <c r="DK5" i="75"/>
  <c r="DL5" i="75" s="1"/>
  <c r="DK60" i="75"/>
  <c r="DL60" i="75" s="1"/>
  <c r="DK10" i="75"/>
  <c r="DL10" i="75" s="1"/>
  <c r="DK131" i="75"/>
  <c r="DL131" i="75" s="1"/>
  <c r="DK31" i="75"/>
  <c r="DL31" i="75" s="1"/>
  <c r="DK27" i="75"/>
  <c r="DL27" i="75" s="1"/>
  <c r="DK66" i="75"/>
  <c r="DL66" i="75" s="1"/>
  <c r="DK81" i="75"/>
  <c r="DL81" i="75" s="1"/>
  <c r="DK77" i="75"/>
  <c r="DL77" i="75" s="1"/>
  <c r="DK78" i="75"/>
  <c r="DL78" i="75" s="1"/>
  <c r="DK113" i="75"/>
  <c r="DL113" i="75" s="1"/>
  <c r="DK187" i="75"/>
  <c r="DL187" i="75" s="1"/>
  <c r="DK36" i="75"/>
  <c r="DL36" i="75" s="1"/>
  <c r="DK79" i="75"/>
  <c r="DL79" i="75" s="1"/>
  <c r="DK193" i="75"/>
  <c r="DL193" i="75" s="1"/>
  <c r="DK85" i="75"/>
  <c r="DL85" i="75" s="1"/>
  <c r="DK116" i="75"/>
  <c r="DL116" i="75" s="1"/>
  <c r="DK152" i="75"/>
  <c r="DL152" i="75" s="1"/>
  <c r="DK83" i="75"/>
  <c r="DL83" i="75" s="1"/>
  <c r="DK72" i="75"/>
  <c r="DL72" i="75" s="1"/>
  <c r="DK191" i="75"/>
  <c r="DL191" i="75" s="1"/>
  <c r="DK163" i="75"/>
  <c r="DL163" i="75" s="1"/>
  <c r="DK148" i="75"/>
  <c r="DL148" i="75" s="1"/>
  <c r="DK40" i="75"/>
  <c r="DL40" i="75" s="1"/>
  <c r="DK106" i="75"/>
  <c r="DL106" i="75" s="1"/>
  <c r="DK98" i="75"/>
  <c r="DL98" i="75" s="1"/>
  <c r="DK166" i="75"/>
  <c r="DL166" i="75" s="1"/>
  <c r="DK182" i="75"/>
  <c r="DL182" i="75" s="1"/>
  <c r="DK56" i="75"/>
  <c r="DL56" i="75" s="1"/>
  <c r="DK172" i="75"/>
  <c r="DL172" i="75" s="1"/>
  <c r="DK108" i="75"/>
  <c r="DL108" i="75" s="1"/>
  <c r="DK4" i="75"/>
  <c r="DL4" i="75" s="1"/>
  <c r="DK151" i="75"/>
  <c r="DL151" i="75" s="1"/>
  <c r="DK132" i="75"/>
  <c r="DL132" i="75"/>
  <c r="DM139" i="75" l="1"/>
  <c r="Q140" i="5"/>
  <c r="DM132" i="75"/>
  <c r="R133" i="5" s="1"/>
  <c r="Q133" i="5"/>
  <c r="DM148" i="75"/>
  <c r="R149" i="5" s="1"/>
  <c r="Q149" i="5"/>
  <c r="DM113" i="75"/>
  <c r="R114" i="5" s="1"/>
  <c r="Q114" i="5"/>
  <c r="DM186" i="75"/>
  <c r="R187" i="5" s="1"/>
  <c r="Q187" i="5"/>
  <c r="DM177" i="75"/>
  <c r="R178" i="5" s="1"/>
  <c r="Q178" i="5"/>
  <c r="DM185" i="75"/>
  <c r="Q186" i="5"/>
  <c r="DM68" i="75"/>
  <c r="Q69" i="5"/>
  <c r="DM190" i="75"/>
  <c r="R191" i="5" s="1"/>
  <c r="Q191" i="5"/>
  <c r="DM126" i="75"/>
  <c r="R127" i="5" s="1"/>
  <c r="Q127" i="5"/>
  <c r="DM23" i="75"/>
  <c r="R24" i="5" s="1"/>
  <c r="Q24" i="5"/>
  <c r="DM124" i="75"/>
  <c r="R125" i="5" s="1"/>
  <c r="Q125" i="5"/>
  <c r="DM62" i="75"/>
  <c r="R63" i="5" s="1"/>
  <c r="Q63" i="5"/>
  <c r="DM137" i="75"/>
  <c r="R138" i="5" s="1"/>
  <c r="Q138" i="5"/>
  <c r="DM11" i="75"/>
  <c r="R12" i="5" s="1"/>
  <c r="Q12" i="5"/>
  <c r="DM151" i="75"/>
  <c r="R152" i="5" s="1"/>
  <c r="Q152" i="5"/>
  <c r="DM106" i="75"/>
  <c r="R107" i="5" s="1"/>
  <c r="Q107" i="5"/>
  <c r="DM116" i="75"/>
  <c r="R117" i="5" s="1"/>
  <c r="Q117" i="5"/>
  <c r="DM36" i="75"/>
  <c r="R37" i="5" s="1"/>
  <c r="Q37" i="5"/>
  <c r="DM77" i="75"/>
  <c r="R78" i="5" s="1"/>
  <c r="Q78" i="5"/>
  <c r="DM31" i="75"/>
  <c r="R32" i="5" s="1"/>
  <c r="Q32" i="5"/>
  <c r="DM5" i="75"/>
  <c r="R6" i="5" s="1"/>
  <c r="Q6" i="5"/>
  <c r="DM45" i="75"/>
  <c r="R46" i="5" s="1"/>
  <c r="Q46" i="5"/>
  <c r="DM181" i="75"/>
  <c r="R182" i="5" s="1"/>
  <c r="Q182" i="5"/>
  <c r="DM32" i="75"/>
  <c r="R33" i="5" s="1"/>
  <c r="Q33" i="5"/>
  <c r="DM48" i="75"/>
  <c r="R49" i="5" s="1"/>
  <c r="Q49" i="5"/>
  <c r="DM142" i="75"/>
  <c r="R143" i="5" s="1"/>
  <c r="Q143" i="5"/>
  <c r="DM129" i="75"/>
  <c r="R130" i="5" s="1"/>
  <c r="Q130" i="5"/>
  <c r="DM164" i="75"/>
  <c r="Q165" i="5"/>
  <c r="DM184" i="75"/>
  <c r="R185" i="5" s="1"/>
  <c r="Q185" i="5"/>
  <c r="DM54" i="75"/>
  <c r="R55" i="5" s="1"/>
  <c r="Q55" i="5"/>
  <c r="DM29" i="75"/>
  <c r="R30" i="5" s="1"/>
  <c r="Q30" i="5"/>
  <c r="DM157" i="75"/>
  <c r="R158" i="5" s="1"/>
  <c r="Q158" i="5"/>
  <c r="DM6" i="75"/>
  <c r="R7" i="5" s="1"/>
  <c r="Q7" i="5"/>
  <c r="DM162" i="75"/>
  <c r="R163" i="5" s="1"/>
  <c r="Q163" i="5"/>
  <c r="DM15" i="75"/>
  <c r="R16" i="5" s="1"/>
  <c r="Q16" i="5"/>
  <c r="DM150" i="75"/>
  <c r="R151" i="5" s="1"/>
  <c r="Q151" i="5"/>
  <c r="DM167" i="75"/>
  <c r="R168" i="5" s="1"/>
  <c r="Q168" i="5"/>
  <c r="DM18" i="75"/>
  <c r="R19" i="5" s="1"/>
  <c r="Q19" i="5"/>
  <c r="DM94" i="75"/>
  <c r="R95" i="5" s="1"/>
  <c r="Q95" i="5"/>
  <c r="DM169" i="75"/>
  <c r="R170" i="5" s="1"/>
  <c r="Q170" i="5"/>
  <c r="DM33" i="75"/>
  <c r="R34" i="5" s="1"/>
  <c r="Q34" i="5"/>
  <c r="DM143" i="75"/>
  <c r="R144" i="5" s="1"/>
  <c r="Q144" i="5"/>
  <c r="DM147" i="75"/>
  <c r="R148" i="5" s="1"/>
  <c r="Q148" i="5"/>
  <c r="DM16" i="75"/>
  <c r="R17" i="5" s="1"/>
  <c r="Q17" i="5"/>
  <c r="DM9" i="75"/>
  <c r="R10" i="5" s="1"/>
  <c r="Q10" i="5"/>
  <c r="DM52" i="75"/>
  <c r="R53" i="5" s="1"/>
  <c r="Q53" i="5"/>
  <c r="DM136" i="75"/>
  <c r="R137" i="5" s="1"/>
  <c r="Q137" i="5"/>
  <c r="DM168" i="75"/>
  <c r="R169" i="5" s="1"/>
  <c r="Q169" i="5"/>
  <c r="DM118" i="75"/>
  <c r="R119" i="5" s="1"/>
  <c r="Q119" i="5"/>
  <c r="DM104" i="75"/>
  <c r="R105" i="5" s="1"/>
  <c r="Q105" i="5"/>
  <c r="DM179" i="75"/>
  <c r="R180" i="5" s="1"/>
  <c r="Q180" i="5"/>
  <c r="DM156" i="75"/>
  <c r="R157" i="5" s="1"/>
  <c r="Q157" i="5"/>
  <c r="DM130" i="75"/>
  <c r="DN130" i="75" s="1"/>
  <c r="I131" i="5" s="1"/>
  <c r="M131" i="5" s="1"/>
  <c r="Q131" i="5"/>
  <c r="DM128" i="75"/>
  <c r="R129" i="5" s="1"/>
  <c r="Q129" i="5"/>
  <c r="DM108" i="75"/>
  <c r="R109" i="5" s="1"/>
  <c r="Q109" i="5"/>
  <c r="DM83" i="75"/>
  <c r="R84" i="5" s="1"/>
  <c r="Q84" i="5"/>
  <c r="DM66" i="75"/>
  <c r="R67" i="5" s="1"/>
  <c r="Q67" i="5"/>
  <c r="DM178" i="75"/>
  <c r="Q179" i="5"/>
  <c r="DM89" i="75"/>
  <c r="Q90" i="5"/>
  <c r="DM105" i="75"/>
  <c r="R106" i="5" s="1"/>
  <c r="Q106" i="5"/>
  <c r="DM192" i="75"/>
  <c r="R193" i="5" s="1"/>
  <c r="Q193" i="5"/>
  <c r="DM100" i="75"/>
  <c r="R101" i="5" s="1"/>
  <c r="Q101" i="5"/>
  <c r="DM188" i="75"/>
  <c r="R189" i="5" s="1"/>
  <c r="Q189" i="5"/>
  <c r="DM43" i="75"/>
  <c r="R44" i="5" s="1"/>
  <c r="Q44" i="5"/>
  <c r="DM109" i="75"/>
  <c r="R110" i="5" s="1"/>
  <c r="Q110" i="5"/>
  <c r="DM112" i="75"/>
  <c r="R113" i="5" s="1"/>
  <c r="Q113" i="5"/>
  <c r="DM14" i="75"/>
  <c r="R15" i="5" s="1"/>
  <c r="Q15" i="5"/>
  <c r="DM121" i="75"/>
  <c r="R122" i="5" s="1"/>
  <c r="Q122" i="5"/>
  <c r="DM56" i="75"/>
  <c r="Q57" i="5"/>
  <c r="DM191" i="75"/>
  <c r="R192" i="5" s="1"/>
  <c r="Q192" i="5"/>
  <c r="DM4" i="75"/>
  <c r="R5" i="5" s="1"/>
  <c r="Q5" i="5"/>
  <c r="DM182" i="75"/>
  <c r="R183" i="5" s="1"/>
  <c r="Q183" i="5"/>
  <c r="DM40" i="75"/>
  <c r="R41" i="5" s="1"/>
  <c r="Q41" i="5"/>
  <c r="DM72" i="75"/>
  <c r="R73" i="5" s="1"/>
  <c r="Q73" i="5"/>
  <c r="DM85" i="75"/>
  <c r="Q86" i="5"/>
  <c r="DM187" i="75"/>
  <c r="R188" i="5" s="1"/>
  <c r="Q188" i="5"/>
  <c r="DM81" i="75"/>
  <c r="R82" i="5" s="1"/>
  <c r="Q82" i="5"/>
  <c r="DM131" i="75"/>
  <c r="R132" i="5" s="1"/>
  <c r="Q132" i="5"/>
  <c r="DM75" i="75"/>
  <c r="R76" i="5" s="1"/>
  <c r="Q76" i="5"/>
  <c r="DM41" i="75"/>
  <c r="R42" i="5" s="1"/>
  <c r="Q42" i="5"/>
  <c r="DM88" i="75"/>
  <c r="R89" i="5" s="1"/>
  <c r="Q89" i="5"/>
  <c r="DM135" i="75"/>
  <c r="R136" i="5" s="1"/>
  <c r="Q136" i="5"/>
  <c r="DM80" i="75"/>
  <c r="R81" i="5" s="1"/>
  <c r="Q81" i="5"/>
  <c r="DM71" i="75"/>
  <c r="R72" i="5" s="1"/>
  <c r="Q72" i="5"/>
  <c r="DM114" i="75"/>
  <c r="R115" i="5" s="1"/>
  <c r="Q115" i="5"/>
  <c r="DM149" i="75"/>
  <c r="R150" i="5" s="1"/>
  <c r="Q150" i="5"/>
  <c r="DM44" i="75"/>
  <c r="R45" i="5" s="1"/>
  <c r="Q45" i="5"/>
  <c r="DM42" i="75"/>
  <c r="R43" i="5" s="1"/>
  <c r="Q43" i="5"/>
  <c r="DM117" i="75"/>
  <c r="R118" i="5" s="1"/>
  <c r="Q118" i="5"/>
  <c r="DM155" i="75"/>
  <c r="R156" i="5" s="1"/>
  <c r="Q156" i="5"/>
  <c r="DM101" i="75"/>
  <c r="R102" i="5" s="1"/>
  <c r="Q102" i="5"/>
  <c r="DM35" i="75"/>
  <c r="R36" i="5" s="1"/>
  <c r="Q36" i="5"/>
  <c r="DM65" i="75"/>
  <c r="R66" i="5" s="1"/>
  <c r="Q66" i="5"/>
  <c r="DM73" i="75"/>
  <c r="R74" i="5" s="1"/>
  <c r="Q74" i="5"/>
  <c r="DM59" i="75"/>
  <c r="R60" i="5" s="1"/>
  <c r="Q60" i="5"/>
  <c r="DM19" i="75"/>
  <c r="R20" i="5" s="1"/>
  <c r="Q20" i="5"/>
  <c r="DM115" i="75"/>
  <c r="R116" i="5" s="1"/>
  <c r="Q116" i="5"/>
  <c r="DM125" i="75"/>
  <c r="R126" i="5" s="1"/>
  <c r="Q126" i="5"/>
  <c r="DM57" i="75"/>
  <c r="R58" i="5" s="1"/>
  <c r="Q58" i="5"/>
  <c r="DM26" i="75"/>
  <c r="H27" i="5" s="1"/>
  <c r="Q27" i="5"/>
  <c r="DM22" i="75"/>
  <c r="R23" i="5" s="1"/>
  <c r="Q23" i="5"/>
  <c r="DM39" i="75"/>
  <c r="R40" i="5" s="1"/>
  <c r="Q40" i="5"/>
  <c r="DM21" i="75"/>
  <c r="DN21" i="75" s="1"/>
  <c r="I22" i="5" s="1"/>
  <c r="M22" i="5" s="1"/>
  <c r="Q22" i="5"/>
  <c r="DM47" i="75"/>
  <c r="Q48" i="5"/>
  <c r="DM20" i="75"/>
  <c r="R21" i="5" s="1"/>
  <c r="Q21" i="5"/>
  <c r="DM138" i="75"/>
  <c r="R139" i="5" s="1"/>
  <c r="Q139" i="5"/>
  <c r="DM53" i="75"/>
  <c r="R54" i="5" s="1"/>
  <c r="Q54" i="5"/>
  <c r="DM13" i="75"/>
  <c r="R14" i="5" s="1"/>
  <c r="Q14" i="5"/>
  <c r="DM70" i="75"/>
  <c r="R71" i="5" s="1"/>
  <c r="Q71" i="5"/>
  <c r="DM176" i="75"/>
  <c r="Q177" i="5"/>
  <c r="DM123" i="75"/>
  <c r="Q124" i="5"/>
  <c r="DM166" i="75"/>
  <c r="R167" i="5" s="1"/>
  <c r="Q167" i="5"/>
  <c r="DM193" i="75"/>
  <c r="R194" i="5" s="1"/>
  <c r="Q194" i="5"/>
  <c r="DM10" i="75"/>
  <c r="R11" i="5" s="1"/>
  <c r="Q11" i="5"/>
  <c r="DM49" i="75"/>
  <c r="R50" i="5" s="1"/>
  <c r="Q50" i="5"/>
  <c r="DM183" i="75"/>
  <c r="R184" i="5" s="1"/>
  <c r="Q184" i="5"/>
  <c r="DM61" i="75"/>
  <c r="R62" i="5" s="1"/>
  <c r="Q62" i="5"/>
  <c r="DM64" i="75"/>
  <c r="Q65" i="5"/>
  <c r="DM171" i="75"/>
  <c r="R172" i="5" s="1"/>
  <c r="Q172" i="5"/>
  <c r="DM134" i="75"/>
  <c r="R135" i="5" s="1"/>
  <c r="Q135" i="5"/>
  <c r="DM3" i="75"/>
  <c r="R4" i="5" s="1"/>
  <c r="Q4" i="5"/>
  <c r="DM174" i="75"/>
  <c r="R175" i="5" s="1"/>
  <c r="Q175" i="5"/>
  <c r="DM189" i="75"/>
  <c r="DN189" i="75" s="1"/>
  <c r="I190" i="5" s="1"/>
  <c r="M190" i="5" s="1"/>
  <c r="Q190" i="5"/>
  <c r="DM74" i="75"/>
  <c r="R75" i="5" s="1"/>
  <c r="Q75" i="5"/>
  <c r="DM96" i="75"/>
  <c r="R97" i="5" s="1"/>
  <c r="Q97" i="5"/>
  <c r="DM172" i="75"/>
  <c r="R173" i="5" s="1"/>
  <c r="Q173" i="5"/>
  <c r="DM98" i="75"/>
  <c r="R99" i="5" s="1"/>
  <c r="Q99" i="5"/>
  <c r="DM163" i="75"/>
  <c r="Q164" i="5"/>
  <c r="DM152" i="75"/>
  <c r="R153" i="5" s="1"/>
  <c r="Q153" i="5"/>
  <c r="DM79" i="75"/>
  <c r="R80" i="5" s="1"/>
  <c r="Q80" i="5"/>
  <c r="DM78" i="75"/>
  <c r="R79" i="5" s="1"/>
  <c r="Q79" i="5"/>
  <c r="DM27" i="75"/>
  <c r="R28" i="5" s="1"/>
  <c r="Q28" i="5"/>
  <c r="DM60" i="75"/>
  <c r="R61" i="5" s="1"/>
  <c r="Q61" i="5"/>
  <c r="DM51" i="75"/>
  <c r="R52" i="5" s="1"/>
  <c r="Q52" i="5"/>
  <c r="DM8" i="75"/>
  <c r="R9" i="5" s="1"/>
  <c r="Q9" i="5"/>
  <c r="DM25" i="75"/>
  <c r="R26" i="5" s="1"/>
  <c r="Q26" i="5"/>
  <c r="DM141" i="75"/>
  <c r="DN141" i="75" s="1"/>
  <c r="I142" i="5" s="1"/>
  <c r="M142" i="5" s="1"/>
  <c r="Q142" i="5"/>
  <c r="DM102" i="75"/>
  <c r="R103" i="5" s="1"/>
  <c r="Q103" i="5"/>
  <c r="DM87" i="75"/>
  <c r="R88" i="5" s="1"/>
  <c r="Q88" i="5"/>
  <c r="DM92" i="75"/>
  <c r="R93" i="5" s="1"/>
  <c r="Q93" i="5"/>
  <c r="DM28" i="75"/>
  <c r="R29" i="5" s="1"/>
  <c r="Q29" i="5"/>
  <c r="DM120" i="75"/>
  <c r="H121" i="5" s="1"/>
  <c r="Q121" i="5"/>
  <c r="DM145" i="75"/>
  <c r="R146" i="5" s="1"/>
  <c r="Q146" i="5"/>
  <c r="DM86" i="75"/>
  <c r="R87" i="5" s="1"/>
  <c r="Q87" i="5"/>
  <c r="DM84" i="75"/>
  <c r="R85" i="5" s="1"/>
  <c r="Q85" i="5"/>
  <c r="DM133" i="75"/>
  <c r="R134" i="5" s="1"/>
  <c r="Q134" i="5"/>
  <c r="DM82" i="75"/>
  <c r="R83" i="5" s="1"/>
  <c r="Q83" i="5"/>
  <c r="DM153" i="75"/>
  <c r="R154" i="5" s="1"/>
  <c r="Q154" i="5"/>
  <c r="DM175" i="75"/>
  <c r="R176" i="5" s="1"/>
  <c r="Q176" i="5"/>
  <c r="DM76" i="75"/>
  <c r="R77" i="5" s="1"/>
  <c r="Q77" i="5"/>
  <c r="DM12" i="75"/>
  <c r="DN12" i="75" s="1"/>
  <c r="I13" i="5" s="1"/>
  <c r="M13" i="5" s="1"/>
  <c r="Q13" i="5"/>
  <c r="DM30" i="75"/>
  <c r="R31" i="5" s="1"/>
  <c r="Q31" i="5"/>
  <c r="DM158" i="75"/>
  <c r="R159" i="5" s="1"/>
  <c r="Q159" i="5"/>
  <c r="DM24" i="75"/>
  <c r="DN24" i="75" s="1"/>
  <c r="I25" i="5" s="1"/>
  <c r="M25" i="5" s="1"/>
  <c r="Q25" i="5"/>
  <c r="DM38" i="75"/>
  <c r="R39" i="5" s="1"/>
  <c r="Q39" i="5"/>
  <c r="DM93" i="75"/>
  <c r="R94" i="5" s="1"/>
  <c r="Q94" i="5"/>
  <c r="DM161" i="75"/>
  <c r="DN161" i="75" s="1"/>
  <c r="I162" i="5" s="1"/>
  <c r="M162" i="5" s="1"/>
  <c r="Q162" i="5"/>
  <c r="DM119" i="75"/>
  <c r="R120" i="5" s="1"/>
  <c r="Q120" i="5"/>
  <c r="DM95" i="75"/>
  <c r="R96" i="5" s="1"/>
  <c r="Q96" i="5"/>
  <c r="DM46" i="75"/>
  <c r="Q47" i="5"/>
  <c r="DM67" i="75"/>
  <c r="R68" i="5" s="1"/>
  <c r="Q68" i="5"/>
  <c r="DM144" i="75"/>
  <c r="R145" i="5" s="1"/>
  <c r="Q145" i="5"/>
  <c r="DM160" i="75"/>
  <c r="H161" i="5" s="1"/>
  <c r="Q161" i="5"/>
  <c r="DM140" i="75"/>
  <c r="R141" i="5" s="1"/>
  <c r="Q141" i="5"/>
  <c r="DM34" i="75"/>
  <c r="R35" i="5" s="1"/>
  <c r="Q35" i="5"/>
  <c r="DM165" i="75"/>
  <c r="R166" i="5" s="1"/>
  <c r="Q166" i="5"/>
  <c r="DM58" i="75"/>
  <c r="R59" i="5" s="1"/>
  <c r="Q59" i="5"/>
  <c r="DN139" i="75"/>
  <c r="I140" i="5" s="1"/>
  <c r="M140" i="5" s="1"/>
  <c r="DN54" i="75"/>
  <c r="I55" i="5" s="1"/>
  <c r="M55" i="5" s="1"/>
  <c r="S55" i="5" s="1"/>
  <c r="AR55" i="5" s="1"/>
  <c r="AS55" i="5" s="1"/>
  <c r="DN41" i="75"/>
  <c r="I42" i="5" s="1"/>
  <c r="M42" i="5" s="1"/>
  <c r="H167" i="5"/>
  <c r="DN15" i="75"/>
  <c r="I16" i="5" s="1"/>
  <c r="M16" i="5" s="1"/>
  <c r="DN66" i="75"/>
  <c r="I67" i="5" s="1"/>
  <c r="M67" i="5" s="1"/>
  <c r="H117" i="5"/>
  <c r="DN116" i="75"/>
  <c r="I117" i="5" s="1"/>
  <c r="M117" i="5" s="1"/>
  <c r="DN172" i="75"/>
  <c r="I173" i="5" s="1"/>
  <c r="M173" i="5" s="1"/>
  <c r="H114" i="5"/>
  <c r="DN113" i="75"/>
  <c r="I114" i="5" s="1"/>
  <c r="M114" i="5" s="1"/>
  <c r="H187" i="5"/>
  <c r="DN186" i="75"/>
  <c r="I187" i="5" s="1"/>
  <c r="M187" i="5" s="1"/>
  <c r="DN162" i="75"/>
  <c r="I163" i="5" s="1"/>
  <c r="M163" i="5" s="1"/>
  <c r="S163" i="5" s="1"/>
  <c r="AR163" i="5" s="1"/>
  <c r="AS163" i="5" s="1"/>
  <c r="H163" i="5"/>
  <c r="DN64" i="75"/>
  <c r="I65" i="5" s="1"/>
  <c r="M65" i="5" s="1"/>
  <c r="DN46" i="75"/>
  <c r="I47" i="5" s="1"/>
  <c r="M47" i="5" s="1"/>
  <c r="H26" i="5"/>
  <c r="DN72" i="75"/>
  <c r="I73" i="5" s="1"/>
  <c r="M73" i="5" s="1"/>
  <c r="S73" i="5" s="1"/>
  <c r="AR73" i="5" s="1"/>
  <c r="DN60" i="75"/>
  <c r="I61" i="5" s="1"/>
  <c r="M61" i="5" s="1"/>
  <c r="S61" i="5" s="1"/>
  <c r="AR61" i="5" s="1"/>
  <c r="H5" i="5"/>
  <c r="H37" i="5"/>
  <c r="DN36" i="75"/>
  <c r="I37" i="5" s="1"/>
  <c r="M37" i="5" s="1"/>
  <c r="S37" i="5" s="1"/>
  <c r="AR37" i="5" s="1"/>
  <c r="H78" i="5"/>
  <c r="DN77" i="75"/>
  <c r="I78" i="5" s="1"/>
  <c r="M78" i="5" s="1"/>
  <c r="S78" i="5" s="1"/>
  <c r="AR78" i="5" s="1"/>
  <c r="DN27" i="75"/>
  <c r="I28" i="5" s="1"/>
  <c r="M28" i="5" s="1"/>
  <c r="S28" i="5" s="1"/>
  <c r="AR28" i="5" s="1"/>
  <c r="DN92" i="75"/>
  <c r="I93" i="5" s="1"/>
  <c r="M93" i="5" s="1"/>
  <c r="S93" i="5" s="1"/>
  <c r="AR93" i="5" s="1"/>
  <c r="H43" i="5"/>
  <c r="DN40" i="75"/>
  <c r="I41" i="5" s="1"/>
  <c r="M41" i="5" s="1"/>
  <c r="S41" i="5" s="1"/>
  <c r="AR41" i="5" s="1"/>
  <c r="H152" i="5"/>
  <c r="DN151" i="75"/>
  <c r="I152" i="5" s="1"/>
  <c r="M152" i="5" s="1"/>
  <c r="S152" i="5" s="1"/>
  <c r="AR152" i="5" s="1"/>
  <c r="H89" i="5"/>
  <c r="H178" i="5"/>
  <c r="DN177" i="75"/>
  <c r="I178" i="5" s="1"/>
  <c r="M178" i="5" s="1"/>
  <c r="S178" i="5" s="1"/>
  <c r="AR178" i="5" s="1"/>
  <c r="H107" i="5"/>
  <c r="DN106" i="75"/>
  <c r="I107" i="5" s="1"/>
  <c r="M107" i="5" s="1"/>
  <c r="S107" i="5" s="1"/>
  <c r="AR107" i="5" s="1"/>
  <c r="DN83" i="75"/>
  <c r="I84" i="5" s="1"/>
  <c r="M84" i="5" s="1"/>
  <c r="S84" i="5" s="1"/>
  <c r="AR84" i="5" s="1"/>
  <c r="H32" i="5"/>
  <c r="DN31" i="75"/>
  <c r="I32" i="5" s="1"/>
  <c r="M32" i="5" s="1"/>
  <c r="S32" i="5" s="1"/>
  <c r="AR32" i="5" s="1"/>
  <c r="H6" i="5"/>
  <c r="DN5" i="75"/>
  <c r="I6" i="5" s="1"/>
  <c r="M6" i="5" s="1"/>
  <c r="S6" i="5" s="1"/>
  <c r="AR6" i="5" s="1"/>
  <c r="DN51" i="75"/>
  <c r="I52" i="5" s="1"/>
  <c r="M52" i="5" s="1"/>
  <c r="S52" i="5" s="1"/>
  <c r="AR52" i="5" s="1"/>
  <c r="DN133" i="75"/>
  <c r="I134" i="5" s="1"/>
  <c r="M134" i="5" s="1"/>
  <c r="S134" i="5" s="1"/>
  <c r="AR134" i="5" s="1"/>
  <c r="DN102" i="75"/>
  <c r="I103" i="5" s="1"/>
  <c r="M103" i="5" s="1"/>
  <c r="S103" i="5" s="1"/>
  <c r="AR103" i="5" s="1"/>
  <c r="DN157" i="75"/>
  <c r="I158" i="5" s="1"/>
  <c r="M158" i="5" s="1"/>
  <c r="S158" i="5" s="1"/>
  <c r="AR158" i="5" s="1"/>
  <c r="DN6" i="75"/>
  <c r="I7" i="5" s="1"/>
  <c r="M7" i="5" s="1"/>
  <c r="S7" i="5" s="1"/>
  <c r="AR7" i="5" s="1"/>
  <c r="H7" i="5"/>
  <c r="H66" i="5"/>
  <c r="H109" i="5"/>
  <c r="DN108" i="75"/>
  <c r="I109" i="5" s="1"/>
  <c r="M109" i="5" s="1"/>
  <c r="S109" i="5" s="1"/>
  <c r="AR109" i="5" s="1"/>
  <c r="H130" i="5"/>
  <c r="DN129" i="75"/>
  <c r="I130" i="5" s="1"/>
  <c r="M130" i="5" s="1"/>
  <c r="S130" i="5" s="1"/>
  <c r="AR130" i="5" s="1"/>
  <c r="H194" i="5"/>
  <c r="DN114" i="75"/>
  <c r="I115" i="5" s="1"/>
  <c r="M115" i="5" s="1"/>
  <c r="S115" i="5" s="1"/>
  <c r="AR115" i="5" s="1"/>
  <c r="H33" i="5"/>
  <c r="DN32" i="75"/>
  <c r="I33" i="5" s="1"/>
  <c r="M33" i="5" s="1"/>
  <c r="S33" i="5" s="1"/>
  <c r="AR33" i="5" s="1"/>
  <c r="H49" i="5"/>
  <c r="DN48" i="75"/>
  <c r="I49" i="5" s="1"/>
  <c r="M49" i="5" s="1"/>
  <c r="S49" i="5" s="1"/>
  <c r="AR49" i="5" s="1"/>
  <c r="H143" i="5"/>
  <c r="DN142" i="75"/>
  <c r="I143" i="5" s="1"/>
  <c r="M143" i="5" s="1"/>
  <c r="S143" i="5" s="1"/>
  <c r="AR143" i="5" s="1"/>
  <c r="H36" i="5"/>
  <c r="DN188" i="75"/>
  <c r="I189" i="5" s="1"/>
  <c r="M189" i="5" s="1"/>
  <c r="S189" i="5" s="1"/>
  <c r="AR189" i="5" s="1"/>
  <c r="DN81" i="75"/>
  <c r="I82" i="5" s="1"/>
  <c r="M82" i="5" s="1"/>
  <c r="S82" i="5" s="1"/>
  <c r="AR82" i="5" s="1"/>
  <c r="H185" i="5"/>
  <c r="DN184" i="75"/>
  <c r="I185" i="5" s="1"/>
  <c r="M185" i="5" s="1"/>
  <c r="S185" i="5" s="1"/>
  <c r="AR185" i="5" s="1"/>
  <c r="DN152" i="75"/>
  <c r="I153" i="5" s="1"/>
  <c r="M153" i="5" s="1"/>
  <c r="S153" i="5" s="1"/>
  <c r="AR153" i="5" s="1"/>
  <c r="H45" i="5"/>
  <c r="DN80" i="75"/>
  <c r="I81" i="5" s="1"/>
  <c r="M81" i="5" s="1"/>
  <c r="S81" i="5" s="1"/>
  <c r="AR81" i="5" s="1"/>
  <c r="DN71" i="75"/>
  <c r="I72" i="5" s="1"/>
  <c r="M72" i="5" s="1"/>
  <c r="S72" i="5" s="1"/>
  <c r="AR72" i="5" s="1"/>
  <c r="H101" i="5"/>
  <c r="DN100" i="75"/>
  <c r="I101" i="5" s="1"/>
  <c r="M101" i="5" s="1"/>
  <c r="S101" i="5" s="1"/>
  <c r="AR101" i="5" s="1"/>
  <c r="H127" i="5"/>
  <c r="DN126" i="75"/>
  <c r="I127" i="5" s="1"/>
  <c r="M127" i="5" s="1"/>
  <c r="S127" i="5" s="1"/>
  <c r="AR127" i="5" s="1"/>
  <c r="H188" i="5"/>
  <c r="DN187" i="75"/>
  <c r="I188" i="5" s="1"/>
  <c r="M188" i="5" s="1"/>
  <c r="S188" i="5" s="1"/>
  <c r="AR188" i="5" s="1"/>
  <c r="H85" i="5"/>
  <c r="H149" i="5"/>
  <c r="DN148" i="75"/>
  <c r="I149" i="5" s="1"/>
  <c r="M149" i="5" s="1"/>
  <c r="S149" i="5" s="1"/>
  <c r="AR149" i="5" s="1"/>
  <c r="H133" i="5"/>
  <c r="DN132" i="75"/>
  <c r="I133" i="5" s="1"/>
  <c r="M133" i="5" s="1"/>
  <c r="S133" i="5" s="1"/>
  <c r="AR133" i="5" s="1"/>
  <c r="DN191" i="75"/>
  <c r="I192" i="5" s="1"/>
  <c r="M192" i="5" s="1"/>
  <c r="S192" i="5" s="1"/>
  <c r="AR192" i="5" s="1"/>
  <c r="DN135" i="75"/>
  <c r="I136" i="5" s="1"/>
  <c r="M136" i="5" s="1"/>
  <c r="S136" i="5" s="1"/>
  <c r="AR136" i="5" s="1"/>
  <c r="H184" i="5"/>
  <c r="H74" i="5"/>
  <c r="H34" i="5"/>
  <c r="DN33" i="75"/>
  <c r="I34" i="5" s="1"/>
  <c r="M34" i="5" s="1"/>
  <c r="S34" i="5" s="1"/>
  <c r="AR34" i="5" s="1"/>
  <c r="H39" i="5"/>
  <c r="DN93" i="75"/>
  <c r="I94" i="5" s="1"/>
  <c r="M94" i="5" s="1"/>
  <c r="S94" i="5" s="1"/>
  <c r="AR94" i="5" s="1"/>
  <c r="DN119" i="75"/>
  <c r="I120" i="5" s="1"/>
  <c r="M120" i="5" s="1"/>
  <c r="S120" i="5" s="1"/>
  <c r="AR120" i="5" s="1"/>
  <c r="H119" i="5"/>
  <c r="DN118" i="75"/>
  <c r="I119" i="5" s="1"/>
  <c r="M119" i="5" s="1"/>
  <c r="S119" i="5" s="1"/>
  <c r="AR119" i="5" s="1"/>
  <c r="H105" i="5"/>
  <c r="DN104" i="75"/>
  <c r="I105" i="5" s="1"/>
  <c r="M105" i="5" s="1"/>
  <c r="S105" i="5" s="1"/>
  <c r="AR105" i="5" s="1"/>
  <c r="DN98" i="75"/>
  <c r="I99" i="5" s="1"/>
  <c r="M99" i="5" s="1"/>
  <c r="S99" i="5" s="1"/>
  <c r="AR99" i="5" s="1"/>
  <c r="H63" i="5"/>
  <c r="DN62" i="75"/>
  <c r="I63" i="5" s="1"/>
  <c r="M63" i="5" s="1"/>
  <c r="S63" i="5" s="1"/>
  <c r="AR63" i="5" s="1"/>
  <c r="DN89" i="75"/>
  <c r="I90" i="5" s="1"/>
  <c r="M90" i="5" s="1"/>
  <c r="H87" i="5"/>
  <c r="DN128" i="75"/>
  <c r="I129" i="5" s="1"/>
  <c r="M129" i="5" s="1"/>
  <c r="S129" i="5" s="1"/>
  <c r="AR129" i="5" s="1"/>
  <c r="H129" i="5"/>
  <c r="H154" i="5"/>
  <c r="DN19" i="75"/>
  <c r="I20" i="5" s="1"/>
  <c r="M20" i="5" s="1"/>
  <c r="S20" i="5" s="1"/>
  <c r="AR20" i="5" s="1"/>
  <c r="DN10" i="75"/>
  <c r="I11" i="5" s="1"/>
  <c r="M11" i="5" s="1"/>
  <c r="S11" i="5" s="1"/>
  <c r="AR11" i="5" s="1"/>
  <c r="DN68" i="75"/>
  <c r="I69" i="5" s="1"/>
  <c r="M69" i="5" s="1"/>
  <c r="H193" i="5"/>
  <c r="DN192" i="75"/>
  <c r="I193" i="5" s="1"/>
  <c r="M193" i="5" s="1"/>
  <c r="S193" i="5" s="1"/>
  <c r="AR193" i="5" s="1"/>
  <c r="H126" i="5"/>
  <c r="H58" i="5"/>
  <c r="H53" i="5"/>
  <c r="DN52" i="75"/>
  <c r="I53" i="5" s="1"/>
  <c r="M53" i="5" s="1"/>
  <c r="S53" i="5" s="1"/>
  <c r="AR53" i="5" s="1"/>
  <c r="H21" i="5"/>
  <c r="H182" i="5"/>
  <c r="DN181" i="75"/>
  <c r="I182" i="5" s="1"/>
  <c r="M182" i="5" s="1"/>
  <c r="S182" i="5" s="1"/>
  <c r="AR182" i="5" s="1"/>
  <c r="DN29" i="75"/>
  <c r="I30" i="5" s="1"/>
  <c r="M30" i="5" s="1"/>
  <c r="S30" i="5" s="1"/>
  <c r="AR30" i="5" s="1"/>
  <c r="H30" i="5"/>
  <c r="DN18" i="75"/>
  <c r="I19" i="5" s="1"/>
  <c r="M19" i="5" s="1"/>
  <c r="S19" i="5" s="1"/>
  <c r="AR19" i="5" s="1"/>
  <c r="H19" i="5"/>
  <c r="H68" i="5"/>
  <c r="DN79" i="75"/>
  <c r="I80" i="5" s="1"/>
  <c r="M80" i="5" s="1"/>
  <c r="S80" i="5" s="1"/>
  <c r="AR80" i="5" s="1"/>
  <c r="DN87" i="75"/>
  <c r="I88" i="5" s="1"/>
  <c r="M88" i="5" s="1"/>
  <c r="S88" i="5" s="1"/>
  <c r="AR88" i="5" s="1"/>
  <c r="H46" i="5"/>
  <c r="DN45" i="75"/>
  <c r="I46" i="5" s="1"/>
  <c r="M46" i="5" s="1"/>
  <c r="S46" i="5" s="1"/>
  <c r="AR46" i="5" s="1"/>
  <c r="DN155" i="75"/>
  <c r="I156" i="5" s="1"/>
  <c r="M156" i="5" s="1"/>
  <c r="S156" i="5" s="1"/>
  <c r="AR156" i="5" s="1"/>
  <c r="H102" i="5"/>
  <c r="DN101" i="75"/>
  <c r="I102" i="5" s="1"/>
  <c r="M102" i="5" s="1"/>
  <c r="S102" i="5" s="1"/>
  <c r="AR102" i="5" s="1"/>
  <c r="H144" i="5"/>
  <c r="DN143" i="75"/>
  <c r="I144" i="5" s="1"/>
  <c r="M144" i="5" s="1"/>
  <c r="S144" i="5" s="1"/>
  <c r="AR144" i="5" s="1"/>
  <c r="H148" i="5"/>
  <c r="DN147" i="75"/>
  <c r="I148" i="5" s="1"/>
  <c r="M148" i="5" s="1"/>
  <c r="S148" i="5" s="1"/>
  <c r="AR148" i="5" s="1"/>
  <c r="H139" i="5"/>
  <c r="DN138" i="75"/>
  <c r="I139" i="5" s="1"/>
  <c r="M139" i="5" s="1"/>
  <c r="S139" i="5" s="1"/>
  <c r="AR139" i="5" s="1"/>
  <c r="DN53" i="75"/>
  <c r="I54" i="5" s="1"/>
  <c r="M54" i="5" s="1"/>
  <c r="S54" i="5" s="1"/>
  <c r="AR54" i="5" s="1"/>
  <c r="H54" i="5"/>
  <c r="DN59" i="75"/>
  <c r="I60" i="5" s="1"/>
  <c r="M60" i="5" s="1"/>
  <c r="S60" i="5" s="1"/>
  <c r="AR60" i="5" s="1"/>
  <c r="H10" i="5"/>
  <c r="DN9" i="75"/>
  <c r="I10" i="5" s="1"/>
  <c r="M10" i="5" s="1"/>
  <c r="S10" i="5" s="1"/>
  <c r="AR10" i="5" s="1"/>
  <c r="H172" i="5"/>
  <c r="DN76" i="75"/>
  <c r="I77" i="5" s="1"/>
  <c r="M77" i="5" s="1"/>
  <c r="S77" i="5" s="1"/>
  <c r="AR77" i="5" s="1"/>
  <c r="H24" i="5"/>
  <c r="DN23" i="75"/>
  <c r="I24" i="5" s="1"/>
  <c r="M24" i="5" s="1"/>
  <c r="S24" i="5" s="1"/>
  <c r="AR24" i="5" s="1"/>
  <c r="H17" i="5"/>
  <c r="DN16" i="75"/>
  <c r="I17" i="5" s="1"/>
  <c r="M17" i="5" s="1"/>
  <c r="S17" i="5" s="1"/>
  <c r="AR17" i="5" s="1"/>
  <c r="H138" i="5"/>
  <c r="DN137" i="75"/>
  <c r="I138" i="5" s="1"/>
  <c r="M138" i="5" s="1"/>
  <c r="S138" i="5" s="1"/>
  <c r="AR138" i="5" s="1"/>
  <c r="DN96" i="75"/>
  <c r="I97" i="5" s="1"/>
  <c r="M97" i="5" s="1"/>
  <c r="S97" i="5" s="1"/>
  <c r="AR97" i="5" s="1"/>
  <c r="H170" i="5"/>
  <c r="DN169" i="75"/>
  <c r="I170" i="5" s="1"/>
  <c r="M170" i="5" s="1"/>
  <c r="S170" i="5" s="1"/>
  <c r="AR170" i="5" s="1"/>
  <c r="DN165" i="75"/>
  <c r="I166" i="5" s="1"/>
  <c r="M166" i="5" s="1"/>
  <c r="S166" i="5" s="1"/>
  <c r="AR166" i="5" s="1"/>
  <c r="H191" i="5"/>
  <c r="DN190" i="75"/>
  <c r="I191" i="5" s="1"/>
  <c r="M191" i="5" s="1"/>
  <c r="S191" i="5" s="1"/>
  <c r="AR191" i="5" s="1"/>
  <c r="H151" i="5"/>
  <c r="DN150" i="75"/>
  <c r="I151" i="5" s="1"/>
  <c r="M151" i="5" s="1"/>
  <c r="S151" i="5" s="1"/>
  <c r="AR151" i="5" s="1"/>
  <c r="DN175" i="75"/>
  <c r="I176" i="5" s="1"/>
  <c r="M176" i="5" s="1"/>
  <c r="S176" i="5" s="1"/>
  <c r="AR176" i="5" s="1"/>
  <c r="DN30" i="75"/>
  <c r="I31" i="5" s="1"/>
  <c r="M31" i="5" s="1"/>
  <c r="S31" i="5" s="1"/>
  <c r="AR31" i="5" s="1"/>
  <c r="H44" i="5"/>
  <c r="DN43" i="75"/>
  <c r="I44" i="5" s="1"/>
  <c r="M44" i="5" s="1"/>
  <c r="S44" i="5" s="1"/>
  <c r="AR44" i="5" s="1"/>
  <c r="H125" i="5"/>
  <c r="DN124" i="75"/>
  <c r="I125" i="5" s="1"/>
  <c r="M125" i="5" s="1"/>
  <c r="S125" i="5" s="1"/>
  <c r="AR125" i="5" s="1"/>
  <c r="H40" i="5"/>
  <c r="DN39" i="75"/>
  <c r="I40" i="5" s="1"/>
  <c r="M40" i="5" s="1"/>
  <c r="S40" i="5" s="1"/>
  <c r="AR40" i="5" s="1"/>
  <c r="H15" i="5"/>
  <c r="DN14" i="75"/>
  <c r="I15" i="5" s="1"/>
  <c r="M15" i="5" s="1"/>
  <c r="S15" i="5" s="1"/>
  <c r="AR15" i="5" s="1"/>
  <c r="DN131" i="75"/>
  <c r="I132" i="5" s="1"/>
  <c r="M132" i="5" s="1"/>
  <c r="S132" i="5" s="1"/>
  <c r="AR132" i="5" s="1"/>
  <c r="H132" i="5"/>
  <c r="H146" i="5"/>
  <c r="H118" i="5"/>
  <c r="DN117" i="75"/>
  <c r="I118" i="5" s="1"/>
  <c r="M118" i="5" s="1"/>
  <c r="S118" i="5" s="1"/>
  <c r="AR118" i="5" s="1"/>
  <c r="H169" i="5"/>
  <c r="DN168" i="75"/>
  <c r="I169" i="5" s="1"/>
  <c r="M169" i="5" s="1"/>
  <c r="S169" i="5" s="1"/>
  <c r="AR169" i="5" s="1"/>
  <c r="DN56" i="75"/>
  <c r="I57" i="5" s="1"/>
  <c r="M57" i="5" s="1"/>
  <c r="DN85" i="75"/>
  <c r="I86" i="5" s="1"/>
  <c r="M86" i="5" s="1"/>
  <c r="DN163" i="75"/>
  <c r="I164" i="5" s="1"/>
  <c r="M164" i="5" s="1"/>
  <c r="DN178" i="75"/>
  <c r="I179" i="5" s="1"/>
  <c r="M179" i="5" s="1"/>
  <c r="DN185" i="75"/>
  <c r="I186" i="5" s="1"/>
  <c r="M186" i="5" s="1"/>
  <c r="DN164" i="75"/>
  <c r="I165" i="5" s="1"/>
  <c r="M165" i="5" s="1"/>
  <c r="H168" i="5"/>
  <c r="DN167" i="75"/>
  <c r="I168" i="5" s="1"/>
  <c r="M168" i="5" s="1"/>
  <c r="S168" i="5" s="1"/>
  <c r="AR168" i="5" s="1"/>
  <c r="H95" i="5"/>
  <c r="DN94" i="75"/>
  <c r="I95" i="5" s="1"/>
  <c r="M95" i="5" s="1"/>
  <c r="S95" i="5" s="1"/>
  <c r="AR95" i="5" s="1"/>
  <c r="H110" i="5"/>
  <c r="DN109" i="75"/>
  <c r="I110" i="5" s="1"/>
  <c r="M110" i="5" s="1"/>
  <c r="S110" i="5" s="1"/>
  <c r="AR110" i="5" s="1"/>
  <c r="DN3" i="75"/>
  <c r="I4" i="5" s="1"/>
  <c r="M4" i="5" s="1"/>
  <c r="S4" i="5" s="1"/>
  <c r="AR4" i="5" s="1"/>
  <c r="H4" i="5"/>
  <c r="H96" i="5"/>
  <c r="H23" i="5"/>
  <c r="DN22" i="75"/>
  <c r="I23" i="5" s="1"/>
  <c r="M23" i="5" s="1"/>
  <c r="S23" i="5" s="1"/>
  <c r="AR23" i="5" s="1"/>
  <c r="H180" i="5"/>
  <c r="DN179" i="75"/>
  <c r="I180" i="5" s="1"/>
  <c r="M180" i="5" s="1"/>
  <c r="S180" i="5" s="1"/>
  <c r="AR180" i="5" s="1"/>
  <c r="DN13" i="75"/>
  <c r="I14" i="5" s="1"/>
  <c r="M14" i="5" s="1"/>
  <c r="S14" i="5" s="1"/>
  <c r="AR14" i="5" s="1"/>
  <c r="H14" i="5"/>
  <c r="H177" i="5"/>
  <c r="H113" i="5"/>
  <c r="DN112" i="75"/>
  <c r="I113" i="5" s="1"/>
  <c r="M113" i="5" s="1"/>
  <c r="S113" i="5" s="1"/>
  <c r="AR113" i="5" s="1"/>
  <c r="H124" i="5"/>
  <c r="H157" i="5"/>
  <c r="DN156" i="75"/>
  <c r="I157" i="5" s="1"/>
  <c r="M157" i="5" s="1"/>
  <c r="S157" i="5" s="1"/>
  <c r="AR157" i="5" s="1"/>
  <c r="H12" i="5"/>
  <c r="DN11" i="75"/>
  <c r="I12" i="5" s="1"/>
  <c r="M12" i="5" s="1"/>
  <c r="S12" i="5" s="1"/>
  <c r="AR12" i="5" s="1"/>
  <c r="H75" i="5"/>
  <c r="DN74" i="75"/>
  <c r="I75" i="5" s="1"/>
  <c r="M75" i="5" s="1"/>
  <c r="S75" i="5" s="1"/>
  <c r="AR75" i="5" s="1"/>
  <c r="DN47" i="75"/>
  <c r="I48" i="5" s="1"/>
  <c r="M48" i="5" s="1"/>
  <c r="DN140" i="75"/>
  <c r="I141" i="5" s="1"/>
  <c r="M141" i="5" s="1"/>
  <c r="S141" i="5" s="1"/>
  <c r="AR141" i="5" s="1"/>
  <c r="H141" i="5"/>
  <c r="H71" i="5"/>
  <c r="DN70" i="75"/>
  <c r="I71" i="5" s="1"/>
  <c r="M71" i="5" s="1"/>
  <c r="S71" i="5" s="1"/>
  <c r="AR71" i="5" s="1"/>
  <c r="H122" i="5"/>
  <c r="DN121" i="75"/>
  <c r="I122" i="5" s="1"/>
  <c r="M122" i="5" s="1"/>
  <c r="S122" i="5" s="1"/>
  <c r="AR122" i="5" s="1"/>
  <c r="H137" i="5"/>
  <c r="DN136" i="75"/>
  <c r="I137" i="5" s="1"/>
  <c r="M137" i="5" s="1"/>
  <c r="S137" i="5" s="1"/>
  <c r="AR137" i="5" s="1"/>
  <c r="H35" i="5"/>
  <c r="DN145" i="75" l="1"/>
  <c r="I146" i="5" s="1"/>
  <c r="M146" i="5" s="1"/>
  <c r="S146" i="5" s="1"/>
  <c r="AR146" i="5" s="1"/>
  <c r="DN82" i="75"/>
  <c r="I83" i="5" s="1"/>
  <c r="M83" i="5" s="1"/>
  <c r="S83" i="5" s="1"/>
  <c r="AR83" i="5" s="1"/>
  <c r="DN134" i="75"/>
  <c r="I135" i="5" s="1"/>
  <c r="M135" i="5" s="1"/>
  <c r="S135" i="5" s="1"/>
  <c r="AR135" i="5" s="1"/>
  <c r="H88" i="5"/>
  <c r="DN57" i="75"/>
  <c r="I58" i="5" s="1"/>
  <c r="M58" i="5" s="1"/>
  <c r="S58" i="5" s="1"/>
  <c r="AR58" i="5" s="1"/>
  <c r="DN153" i="75"/>
  <c r="I154" i="5" s="1"/>
  <c r="M154" i="5" s="1"/>
  <c r="S154" i="5" s="1"/>
  <c r="AR154" i="5" s="1"/>
  <c r="DN86" i="75"/>
  <c r="I87" i="5" s="1"/>
  <c r="M87" i="5" s="1"/>
  <c r="S87" i="5" s="1"/>
  <c r="AR87" i="5" s="1"/>
  <c r="AS87" i="5" s="1"/>
  <c r="H120" i="5"/>
  <c r="DN183" i="75"/>
  <c r="I184" i="5" s="1"/>
  <c r="M184" i="5" s="1"/>
  <c r="S184" i="5" s="1"/>
  <c r="AR184" i="5" s="1"/>
  <c r="H192" i="5"/>
  <c r="DN149" i="75"/>
  <c r="I150" i="5" s="1"/>
  <c r="M150" i="5" s="1"/>
  <c r="S150" i="5" s="1"/>
  <c r="AR150" i="5" s="1"/>
  <c r="DN44" i="75"/>
  <c r="I45" i="5" s="1"/>
  <c r="M45" i="5" s="1"/>
  <c r="S45" i="5" s="1"/>
  <c r="AR45" i="5" s="1"/>
  <c r="AS45" i="5" s="1"/>
  <c r="H153" i="5"/>
  <c r="H82" i="5"/>
  <c r="H115" i="5"/>
  <c r="H9" i="5"/>
  <c r="H103" i="5"/>
  <c r="H52" i="5"/>
  <c r="DN78" i="75"/>
  <c r="I79" i="5" s="1"/>
  <c r="M79" i="5" s="1"/>
  <c r="S79" i="5" s="1"/>
  <c r="AR79" i="5" s="1"/>
  <c r="DN42" i="75"/>
  <c r="I43" i="5" s="1"/>
  <c r="M43" i="5" s="1"/>
  <c r="S43" i="5" s="1"/>
  <c r="AR43" i="5" s="1"/>
  <c r="AS43" i="5" s="1"/>
  <c r="H93" i="5"/>
  <c r="DN105" i="75"/>
  <c r="I106" i="5" s="1"/>
  <c r="M106" i="5" s="1"/>
  <c r="S106" i="5" s="1"/>
  <c r="AR106" i="5" s="1"/>
  <c r="DN25" i="75"/>
  <c r="I26" i="5" s="1"/>
  <c r="M26" i="5" s="1"/>
  <c r="S26" i="5" s="1"/>
  <c r="AR26" i="5" s="1"/>
  <c r="DN61" i="75"/>
  <c r="I62" i="5" s="1"/>
  <c r="M62" i="5" s="1"/>
  <c r="S62" i="5" s="1"/>
  <c r="AR62" i="5" s="1"/>
  <c r="AS62" i="5" s="1"/>
  <c r="DN166" i="75"/>
  <c r="I167" i="5" s="1"/>
  <c r="M167" i="5" s="1"/>
  <c r="H42" i="5"/>
  <c r="H59" i="5"/>
  <c r="H145" i="5"/>
  <c r="DN158" i="75"/>
  <c r="I159" i="5" s="1"/>
  <c r="M159" i="5" s="1"/>
  <c r="S159" i="5" s="1"/>
  <c r="AR159" i="5" s="1"/>
  <c r="H31" i="5"/>
  <c r="H166" i="5"/>
  <c r="H97" i="5"/>
  <c r="DN171" i="75"/>
  <c r="I172" i="5" s="1"/>
  <c r="M172" i="5" s="1"/>
  <c r="S172" i="5" s="1"/>
  <c r="AR172" i="5" s="1"/>
  <c r="DN174" i="75"/>
  <c r="I175" i="5" s="1"/>
  <c r="M175" i="5" s="1"/>
  <c r="S175" i="5" s="1"/>
  <c r="AR175" i="5" s="1"/>
  <c r="DN67" i="75"/>
  <c r="I68" i="5" s="1"/>
  <c r="M68" i="5" s="1"/>
  <c r="S68" i="5" s="1"/>
  <c r="AR68" i="5" s="1"/>
  <c r="DN20" i="75"/>
  <c r="I21" i="5" s="1"/>
  <c r="M21" i="5" s="1"/>
  <c r="S21" i="5" s="1"/>
  <c r="AR21" i="5" s="1"/>
  <c r="H11" i="5"/>
  <c r="H99" i="5"/>
  <c r="DN38" i="75"/>
  <c r="I39" i="5" s="1"/>
  <c r="M39" i="5" s="1"/>
  <c r="S39" i="5" s="1"/>
  <c r="AR39" i="5" s="1"/>
  <c r="DN73" i="75"/>
  <c r="I74" i="5" s="1"/>
  <c r="M74" i="5" s="1"/>
  <c r="S74" i="5" s="1"/>
  <c r="AR74" i="5" s="1"/>
  <c r="AS74" i="5" s="1"/>
  <c r="H72" i="5"/>
  <c r="DN75" i="75"/>
  <c r="I76" i="5" s="1"/>
  <c r="M76" i="5" s="1"/>
  <c r="S76" i="5" s="1"/>
  <c r="AR76" i="5" s="1"/>
  <c r="DN35" i="75"/>
  <c r="I36" i="5" s="1"/>
  <c r="M36" i="5" s="1"/>
  <c r="S36" i="5" s="1"/>
  <c r="AR36" i="5" s="1"/>
  <c r="DN49" i="75"/>
  <c r="I50" i="5" s="1"/>
  <c r="M50" i="5" s="1"/>
  <c r="S50" i="5" s="1"/>
  <c r="AR50" i="5" s="1"/>
  <c r="AS50" i="5" s="1"/>
  <c r="DN88" i="75"/>
  <c r="I89" i="5" s="1"/>
  <c r="M89" i="5" s="1"/>
  <c r="S89" i="5" s="1"/>
  <c r="AR89" i="5" s="1"/>
  <c r="DN28" i="75"/>
  <c r="I29" i="5" s="1"/>
  <c r="M29" i="5" s="1"/>
  <c r="S29" i="5" s="1"/>
  <c r="AR29" i="5" s="1"/>
  <c r="DN4" i="75"/>
  <c r="I5" i="5" s="1"/>
  <c r="M5" i="5" s="1"/>
  <c r="S5" i="5" s="1"/>
  <c r="AR5" i="5" s="1"/>
  <c r="H61" i="5"/>
  <c r="DN182" i="75"/>
  <c r="I183" i="5" s="1"/>
  <c r="M183" i="5" s="1"/>
  <c r="S183" i="5" s="1"/>
  <c r="AR183" i="5" s="1"/>
  <c r="H173" i="5"/>
  <c r="H67" i="5"/>
  <c r="DN115" i="75"/>
  <c r="I116" i="5" s="1"/>
  <c r="M116" i="5" s="1"/>
  <c r="H47" i="5"/>
  <c r="R47" i="5"/>
  <c r="H25" i="5"/>
  <c r="R25" i="5"/>
  <c r="S25" i="5" s="1"/>
  <c r="AR25" i="5" s="1"/>
  <c r="AS25" i="5" s="1"/>
  <c r="DN120" i="75"/>
  <c r="I121" i="5" s="1"/>
  <c r="M121" i="5" s="1"/>
  <c r="S121" i="5" s="1"/>
  <c r="AR121" i="5" s="1"/>
  <c r="AS121" i="5" s="1"/>
  <c r="R121" i="5"/>
  <c r="DN34" i="75"/>
  <c r="I35" i="5" s="1"/>
  <c r="M35" i="5" s="1"/>
  <c r="S35" i="5" s="1"/>
  <c r="AR35" i="5" s="1"/>
  <c r="AS35" i="5" s="1"/>
  <c r="DN58" i="75"/>
  <c r="I59" i="5" s="1"/>
  <c r="M59" i="5" s="1"/>
  <c r="S59" i="5" s="1"/>
  <c r="AR59" i="5" s="1"/>
  <c r="AS59" i="5" s="1"/>
  <c r="DN144" i="75"/>
  <c r="I145" i="5" s="1"/>
  <c r="M145" i="5" s="1"/>
  <c r="S145" i="5" s="1"/>
  <c r="AR145" i="5" s="1"/>
  <c r="DN95" i="75"/>
  <c r="I96" i="5" s="1"/>
  <c r="M96" i="5" s="1"/>
  <c r="S96" i="5" s="1"/>
  <c r="AR96" i="5" s="1"/>
  <c r="H159" i="5"/>
  <c r="H176" i="5"/>
  <c r="H77" i="5"/>
  <c r="H83" i="5"/>
  <c r="H60" i="5"/>
  <c r="H135" i="5"/>
  <c r="H156" i="5"/>
  <c r="H175" i="5"/>
  <c r="H80" i="5"/>
  <c r="DN125" i="75"/>
  <c r="I126" i="5" s="1"/>
  <c r="M126" i="5" s="1"/>
  <c r="S126" i="5" s="1"/>
  <c r="AR126" i="5" s="1"/>
  <c r="AS126" i="5" s="1"/>
  <c r="H20" i="5"/>
  <c r="H94" i="5"/>
  <c r="H136" i="5"/>
  <c r="DN84" i="75"/>
  <c r="I85" i="5" s="1"/>
  <c r="M85" i="5" s="1"/>
  <c r="S85" i="5" s="1"/>
  <c r="AR85" i="5" s="1"/>
  <c r="AS85" i="5" s="1"/>
  <c r="H150" i="5"/>
  <c r="H81" i="5"/>
  <c r="H76" i="5"/>
  <c r="H189" i="5"/>
  <c r="DN193" i="75"/>
  <c r="I194" i="5" s="1"/>
  <c r="M194" i="5" s="1"/>
  <c r="S194" i="5" s="1"/>
  <c r="AR194" i="5" s="1"/>
  <c r="DN8" i="75"/>
  <c r="I9" i="5" s="1"/>
  <c r="M9" i="5" s="1"/>
  <c r="S9" i="5" s="1"/>
  <c r="AR9" i="5" s="1"/>
  <c r="DN65" i="75"/>
  <c r="I66" i="5" s="1"/>
  <c r="M66" i="5" s="1"/>
  <c r="S66" i="5" s="1"/>
  <c r="AR66" i="5" s="1"/>
  <c r="AS66" i="5" s="1"/>
  <c r="H158" i="5"/>
  <c r="H134" i="5"/>
  <c r="H50" i="5"/>
  <c r="H84" i="5"/>
  <c r="H79" i="5"/>
  <c r="H41" i="5"/>
  <c r="H29" i="5"/>
  <c r="H28" i="5"/>
  <c r="H106" i="5"/>
  <c r="H73" i="5"/>
  <c r="H183" i="5"/>
  <c r="H62" i="5"/>
  <c r="H16" i="5"/>
  <c r="H116" i="5"/>
  <c r="H55" i="5"/>
  <c r="S22" i="5"/>
  <c r="AR22" i="5" s="1"/>
  <c r="S131" i="5"/>
  <c r="AR131" i="5" s="1"/>
  <c r="AS131" i="5" s="1"/>
  <c r="DN160" i="75"/>
  <c r="I161" i="5" s="1"/>
  <c r="M161" i="5" s="1"/>
  <c r="S161" i="5" s="1"/>
  <c r="AR161" i="5" s="1"/>
  <c r="AS161" i="5" s="1"/>
  <c r="R161" i="5"/>
  <c r="H162" i="5"/>
  <c r="R162" i="5"/>
  <c r="S162" i="5" s="1"/>
  <c r="AR162" i="5" s="1"/>
  <c r="AS162" i="5" s="1"/>
  <c r="H13" i="5"/>
  <c r="R13" i="5"/>
  <c r="S13" i="5" s="1"/>
  <c r="AR13" i="5" s="1"/>
  <c r="H142" i="5"/>
  <c r="R142" i="5"/>
  <c r="S142" i="5" s="1"/>
  <c r="AR142" i="5" s="1"/>
  <c r="H190" i="5"/>
  <c r="R190" i="5"/>
  <c r="S190" i="5" s="1"/>
  <c r="AR190" i="5" s="1"/>
  <c r="AS190" i="5" s="1"/>
  <c r="DN123" i="75"/>
  <c r="I124" i="5" s="1"/>
  <c r="M124" i="5" s="1"/>
  <c r="R124" i="5"/>
  <c r="H22" i="5"/>
  <c r="R22" i="5"/>
  <c r="H86" i="5"/>
  <c r="R86" i="5"/>
  <c r="S86" i="5" s="1"/>
  <c r="AR86" i="5" s="1"/>
  <c r="AS86" i="5" s="1"/>
  <c r="H57" i="5"/>
  <c r="R57" i="5"/>
  <c r="S57" i="5" s="1"/>
  <c r="AR57" i="5" s="1"/>
  <c r="AS57" i="5" s="1"/>
  <c r="H90" i="5"/>
  <c r="R90" i="5"/>
  <c r="S90" i="5" s="1"/>
  <c r="AR90" i="5" s="1"/>
  <c r="AS90" i="5" s="1"/>
  <c r="H131" i="5"/>
  <c r="R131" i="5"/>
  <c r="H69" i="5"/>
  <c r="R69" i="5"/>
  <c r="S69" i="5" s="1"/>
  <c r="AR69" i="5" s="1"/>
  <c r="H164" i="5"/>
  <c r="R164" i="5"/>
  <c r="S164" i="5" s="1"/>
  <c r="AR164" i="5" s="1"/>
  <c r="H65" i="5"/>
  <c r="R65" i="5"/>
  <c r="S65" i="5" s="1"/>
  <c r="AR65" i="5" s="1"/>
  <c r="AS65" i="5" s="1"/>
  <c r="DN176" i="75"/>
  <c r="I177" i="5" s="1"/>
  <c r="M177" i="5" s="1"/>
  <c r="R177" i="5"/>
  <c r="H48" i="5"/>
  <c r="R48" i="5"/>
  <c r="S48" i="5" s="1"/>
  <c r="AR48" i="5" s="1"/>
  <c r="AS48" i="5" s="1"/>
  <c r="DN26" i="75"/>
  <c r="I27" i="5" s="1"/>
  <c r="M27" i="5" s="1"/>
  <c r="R27" i="5"/>
  <c r="H179" i="5"/>
  <c r="R179" i="5"/>
  <c r="S179" i="5" s="1"/>
  <c r="AR179" i="5" s="1"/>
  <c r="H165" i="5"/>
  <c r="R165" i="5"/>
  <c r="S165" i="5" s="1"/>
  <c r="AR165" i="5" s="1"/>
  <c r="H186" i="5"/>
  <c r="R186" i="5"/>
  <c r="S186" i="5" s="1"/>
  <c r="AR186" i="5" s="1"/>
  <c r="H140" i="5"/>
  <c r="R140" i="5"/>
  <c r="S140" i="5" s="1"/>
  <c r="AR140" i="5" s="1"/>
  <c r="S47" i="5"/>
  <c r="AR47" i="5" s="1"/>
  <c r="AS47" i="5" s="1"/>
  <c r="S114" i="5"/>
  <c r="AR114" i="5" s="1"/>
  <c r="AS114" i="5" s="1"/>
  <c r="S67" i="5"/>
  <c r="AR67" i="5" s="1"/>
  <c r="AS67" i="5" s="1"/>
  <c r="S42" i="5"/>
  <c r="AR42" i="5" s="1"/>
  <c r="AS42" i="5" s="1"/>
  <c r="S16" i="5"/>
  <c r="AR16" i="5" s="1"/>
  <c r="AS16" i="5" s="1"/>
  <c r="S173" i="5"/>
  <c r="AR173" i="5" s="1"/>
  <c r="AS173" i="5" s="1"/>
  <c r="S167" i="5"/>
  <c r="AR167" i="5" s="1"/>
  <c r="AS167" i="5" s="1"/>
  <c r="S187" i="5"/>
  <c r="AR187" i="5" s="1"/>
  <c r="AS187" i="5" s="1"/>
  <c r="S117" i="5"/>
  <c r="AR117" i="5" s="1"/>
  <c r="AS117" i="5" s="1"/>
  <c r="S116" i="5"/>
  <c r="AR116" i="5" s="1"/>
  <c r="AS116" i="5" s="1"/>
  <c r="AS138" i="5"/>
  <c r="AS75" i="5"/>
  <c r="AS159" i="5"/>
  <c r="AS40" i="5"/>
  <c r="AS77" i="5"/>
  <c r="AS139" i="5"/>
  <c r="AS102" i="5"/>
  <c r="AS22" i="5"/>
  <c r="AS105" i="5"/>
  <c r="AS192" i="5"/>
  <c r="AS81" i="5"/>
  <c r="AS153" i="5"/>
  <c r="AS189" i="5"/>
  <c r="AS49" i="5"/>
  <c r="AS115" i="5"/>
  <c r="AS109" i="5"/>
  <c r="AS84" i="5"/>
  <c r="AS79" i="5"/>
  <c r="AS78" i="5"/>
  <c r="AS61" i="5"/>
  <c r="AS12" i="5"/>
  <c r="AS71" i="5"/>
  <c r="AS31" i="5"/>
  <c r="AS60" i="5"/>
  <c r="AS88" i="5"/>
  <c r="AS11" i="5"/>
  <c r="AS39" i="5"/>
  <c r="AS101" i="5"/>
  <c r="AS96" i="5"/>
  <c r="AS168" i="5"/>
  <c r="AS30" i="5"/>
  <c r="AS176" i="5"/>
  <c r="AS80" i="5"/>
  <c r="AS34" i="5"/>
  <c r="AS185" i="5"/>
  <c r="AS33" i="5"/>
  <c r="AS52" i="5"/>
  <c r="AS152" i="5"/>
  <c r="AS37" i="5"/>
  <c r="AS14" i="5"/>
  <c r="AS148" i="5"/>
  <c r="AS20" i="5"/>
  <c r="AS119" i="5"/>
  <c r="AS133" i="5"/>
  <c r="AS36" i="5"/>
  <c r="AS194" i="5"/>
  <c r="AS103" i="5"/>
  <c r="AS107" i="5"/>
  <c r="AS29" i="5"/>
  <c r="AS73" i="5"/>
  <c r="AS137" i="5"/>
  <c r="AS141" i="5"/>
  <c r="AS180" i="5"/>
  <c r="AS132" i="5"/>
  <c r="AS166" i="5"/>
  <c r="AS63" i="5"/>
  <c r="AS156" i="5"/>
  <c r="AS125" i="5"/>
  <c r="AS83" i="5"/>
  <c r="AS46" i="5"/>
  <c r="AS154" i="5"/>
  <c r="AS188" i="5"/>
  <c r="AS82" i="5"/>
  <c r="AS130" i="5"/>
  <c r="AS6" i="5"/>
  <c r="AS178" i="5"/>
  <c r="AS41" i="5"/>
  <c r="AS93" i="5"/>
  <c r="AS5" i="5"/>
  <c r="AS26" i="5"/>
  <c r="AS169" i="5"/>
  <c r="AS182" i="5"/>
  <c r="AS17" i="5"/>
  <c r="AS144" i="5"/>
  <c r="AS68" i="5"/>
  <c r="AS21" i="5"/>
  <c r="AS120" i="5"/>
  <c r="AS184" i="5"/>
  <c r="AS149" i="5"/>
  <c r="AS150" i="5"/>
  <c r="AS145" i="5"/>
  <c r="AS110" i="5"/>
  <c r="AS170" i="5"/>
  <c r="AS54" i="5"/>
  <c r="AS193" i="5"/>
  <c r="AS99" i="5"/>
  <c r="AS7" i="5"/>
  <c r="AS134" i="5"/>
  <c r="AS172" i="5"/>
  <c r="AS4" i="5"/>
  <c r="AS151" i="5"/>
  <c r="AS113" i="5"/>
  <c r="AS15" i="5"/>
  <c r="AS44" i="5"/>
  <c r="AS24" i="5"/>
  <c r="AS10" i="5"/>
  <c r="AS135" i="5"/>
  <c r="AS175" i="5"/>
  <c r="AS53" i="5"/>
  <c r="AS94" i="5"/>
  <c r="AS136" i="5"/>
  <c r="AS127" i="5"/>
  <c r="AS72" i="5"/>
  <c r="AS76" i="5"/>
  <c r="AS143" i="5"/>
  <c r="AS9" i="5"/>
  <c r="AS32" i="5"/>
  <c r="AS89" i="5"/>
  <c r="AS28" i="5"/>
  <c r="AS106" i="5"/>
  <c r="AS183" i="5"/>
  <c r="AS58" i="5"/>
  <c r="AS118" i="5"/>
  <c r="AS122" i="5"/>
  <c r="AS146" i="5"/>
  <c r="AS191" i="5"/>
  <c r="AS157" i="5"/>
  <c r="AS23" i="5"/>
  <c r="AS95" i="5"/>
  <c r="AS97" i="5"/>
  <c r="AS19" i="5"/>
  <c r="AS129" i="5"/>
  <c r="AS158" i="5"/>
  <c r="AS186" i="5" l="1"/>
  <c r="AS179" i="5"/>
  <c r="AS69" i="5"/>
  <c r="AS142" i="5"/>
  <c r="AS140" i="5"/>
  <c r="AS165" i="5"/>
  <c r="AS164" i="5"/>
  <c r="AS13" i="5"/>
  <c r="S27" i="5"/>
  <c r="AR27" i="5" s="1"/>
  <c r="AT186" i="5" s="1"/>
  <c r="S177" i="5"/>
  <c r="AR177" i="5" s="1"/>
  <c r="S124" i="5"/>
  <c r="AR124" i="5" s="1"/>
  <c r="AT189" i="5"/>
  <c r="AT11" i="5"/>
  <c r="AT57" i="5"/>
  <c r="AT87" i="5"/>
  <c r="AT31" i="5"/>
  <c r="AT67" i="5"/>
  <c r="AT12" i="5" l="1"/>
  <c r="AT169" i="5"/>
  <c r="AT96" i="5"/>
  <c r="AT148" i="5"/>
  <c r="AT43" i="5"/>
  <c r="AT101" i="5"/>
  <c r="AT132" i="5"/>
  <c r="AT46" i="5"/>
  <c r="AT98" i="5"/>
  <c r="AT14" i="5"/>
  <c r="AT44" i="5"/>
  <c r="AT9" i="5"/>
  <c r="AT15" i="5"/>
  <c r="AT149" i="5"/>
  <c r="AT185" i="5"/>
  <c r="AT19" i="5"/>
  <c r="AT47" i="5"/>
  <c r="AT172" i="5"/>
  <c r="AT141" i="5"/>
  <c r="AT140" i="5"/>
  <c r="AT49" i="5"/>
  <c r="AT115" i="5"/>
  <c r="AT131" i="5"/>
  <c r="AT20" i="5"/>
  <c r="AT61" i="5"/>
  <c r="AT79" i="5"/>
  <c r="AT52" i="5"/>
  <c r="AT187" i="5"/>
  <c r="AT126" i="5"/>
  <c r="AT77" i="5"/>
  <c r="AT105" i="5"/>
  <c r="AT25" i="5"/>
  <c r="AT86" i="5"/>
  <c r="AT66" i="5"/>
  <c r="AT182" i="5"/>
  <c r="AT97" i="5"/>
  <c r="AT144" i="5"/>
  <c r="AT94" i="5"/>
  <c r="AT147" i="5"/>
  <c r="AT174" i="5"/>
  <c r="AT130" i="5"/>
  <c r="AT166" i="5"/>
  <c r="AT35" i="5"/>
  <c r="AT95" i="5"/>
  <c r="AT175" i="5"/>
  <c r="AT70" i="5"/>
  <c r="AT85" i="5"/>
  <c r="AT118" i="5"/>
  <c r="AT117" i="5"/>
  <c r="AT24" i="5"/>
  <c r="AT104" i="5"/>
  <c r="AT8" i="5"/>
  <c r="AT190" i="5"/>
  <c r="AT17" i="5"/>
  <c r="AT137" i="5"/>
  <c r="AT119" i="5"/>
  <c r="AT84" i="5"/>
  <c r="AT113" i="5"/>
  <c r="AT129" i="5"/>
  <c r="AT121" i="5"/>
  <c r="AT122" i="5"/>
  <c r="AT127" i="5"/>
  <c r="AT181" i="5"/>
  <c r="AT18" i="5"/>
  <c r="AT54" i="5"/>
  <c r="AT116" i="5"/>
  <c r="AT62" i="5"/>
  <c r="AT194" i="5"/>
  <c r="AT40" i="5"/>
  <c r="AT142" i="5"/>
  <c r="AT179" i="5"/>
  <c r="AS124" i="5"/>
  <c r="AT124" i="5"/>
  <c r="AT10" i="5"/>
  <c r="AT154" i="5"/>
  <c r="AT109" i="5"/>
  <c r="AT170" i="5"/>
  <c r="AT76" i="5"/>
  <c r="AT4" i="5"/>
  <c r="AT26" i="5"/>
  <c r="AT153" i="5"/>
  <c r="AT158" i="5"/>
  <c r="AT91" i="5"/>
  <c r="AT5" i="5"/>
  <c r="AT133" i="5"/>
  <c r="AT102" i="5"/>
  <c r="AT173" i="5"/>
  <c r="AT176" i="5"/>
  <c r="AT180" i="5"/>
  <c r="AT81" i="5"/>
  <c r="AT152" i="5"/>
  <c r="AT163" i="5"/>
  <c r="AT71" i="5"/>
  <c r="AT63" i="5"/>
  <c r="AT50" i="5"/>
  <c r="AT30" i="5"/>
  <c r="AT188" i="5"/>
  <c r="AS177" i="5"/>
  <c r="AT177" i="5"/>
  <c r="AT110" i="5"/>
  <c r="AT37" i="5"/>
  <c r="AT151" i="5"/>
  <c r="AT56" i="5"/>
  <c r="AT161" i="5"/>
  <c r="AT83" i="5"/>
  <c r="AT33" i="5"/>
  <c r="AT192" i="5"/>
  <c r="AT143" i="5"/>
  <c r="AT111" i="5"/>
  <c r="AT45" i="5"/>
  <c r="AT16" i="5"/>
  <c r="AT13" i="5"/>
  <c r="AT136" i="5"/>
  <c r="AT48" i="5"/>
  <c r="AT100" i="5"/>
  <c r="AT134" i="5"/>
  <c r="AT120" i="5"/>
  <c r="AT93" i="5"/>
  <c r="AT103" i="5"/>
  <c r="AT114" i="5"/>
  <c r="AT89" i="5"/>
  <c r="AT193" i="5"/>
  <c r="AT157" i="5"/>
  <c r="AT23" i="5"/>
  <c r="AT28" i="5"/>
  <c r="AT135" i="5"/>
  <c r="AT108" i="5"/>
  <c r="AT7" i="5"/>
  <c r="AT184" i="5"/>
  <c r="AT41" i="5"/>
  <c r="AT73" i="5"/>
  <c r="AT88" i="5"/>
  <c r="AT112" i="5"/>
  <c r="AT55" i="5"/>
  <c r="AT106" i="5"/>
  <c r="AT39" i="5"/>
  <c r="AT171" i="5"/>
  <c r="AT29" i="5"/>
  <c r="AT92" i="5"/>
  <c r="AT58" i="5"/>
  <c r="AT150" i="5"/>
  <c r="AT164" i="5"/>
  <c r="AT65" i="5"/>
  <c r="AT60" i="5"/>
  <c r="AT138" i="5"/>
  <c r="AT162" i="5"/>
  <c r="AT159" i="5"/>
  <c r="AT78" i="5"/>
  <c r="AT90" i="5"/>
  <c r="AT6" i="5"/>
  <c r="AS27" i="5"/>
  <c r="AT27" i="5"/>
  <c r="AT59" i="5"/>
  <c r="AT167" i="5"/>
  <c r="AT160" i="5"/>
  <c r="AT38" i="5"/>
  <c r="AT178" i="5"/>
  <c r="AT156" i="5"/>
  <c r="AT34" i="5"/>
  <c r="AT139" i="5"/>
  <c r="AT42" i="5"/>
  <c r="AT123" i="5"/>
  <c r="AT125" i="5"/>
  <c r="AT146" i="5"/>
  <c r="AT183" i="5"/>
  <c r="AT53" i="5"/>
  <c r="AT51" i="5"/>
  <c r="AT128" i="5"/>
  <c r="AT145" i="5"/>
  <c r="AT68" i="5"/>
  <c r="AT82" i="5"/>
  <c r="AT36" i="5"/>
  <c r="AT168" i="5"/>
  <c r="AT72" i="5"/>
  <c r="AT80" i="5"/>
  <c r="AT191" i="5"/>
  <c r="AT32" i="5"/>
  <c r="AT155" i="5"/>
  <c r="AT64" i="5"/>
  <c r="AT99" i="5"/>
  <c r="AT21" i="5"/>
  <c r="AT74" i="5"/>
  <c r="AT107" i="5"/>
  <c r="AT75" i="5"/>
  <c r="AT165" i="5"/>
  <c r="AT22" i="5"/>
  <c r="AT6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Luca Vernaccini</author>
    <author>%EC_USER_DISPLAY_NAME%</author>
  </authors>
  <commentList>
    <comment ref="BQ2" authorId="0" shapeId="0" xr:uid="{00000000-0006-0000-0600-000001000000}">
      <text>
        <r>
          <rPr>
            <b/>
            <sz val="9"/>
            <color indexed="81"/>
            <rFont val="Tahoma"/>
            <family val="2"/>
          </rPr>
          <t>Windows User:</t>
        </r>
        <r>
          <rPr>
            <sz val="9"/>
            <color indexed="81"/>
            <rFont val="Tahoma"/>
            <family val="2"/>
          </rPr>
          <t xml:space="preserve">
Not public. To check if we can use it.</t>
        </r>
      </text>
    </comment>
    <comment ref="AN3" authorId="1" shapeId="0" xr:uid="{00000000-0006-0000-0600-000002000000}">
      <text>
        <r>
          <rPr>
            <b/>
            <sz val="9"/>
            <color indexed="81"/>
            <rFont val="Tahoma"/>
            <family val="2"/>
          </rPr>
          <t>Luca Vernaccini:</t>
        </r>
        <r>
          <rPr>
            <sz val="9"/>
            <color indexed="81"/>
            <rFont val="Tahoma"/>
            <family val="2"/>
          </rPr>
          <t xml:space="preserve">
Data of 2019 at 26/8/2019</t>
        </r>
      </text>
    </comment>
    <comment ref="CI94" authorId="2" shapeId="0" xr:uid="{00000000-0006-0000-0600-000003000000}">
      <text>
        <r>
          <rPr>
            <b/>
            <sz val="9"/>
            <color indexed="81"/>
            <rFont val="Tahoma"/>
            <family val="2"/>
          </rPr>
          <t>JRC:</t>
        </r>
        <r>
          <rPr>
            <sz val="9"/>
            <color indexed="81"/>
            <rFont val="Tahoma"/>
            <family val="2"/>
          </rPr>
          <t xml:space="preserve">
GDP ppp Per capita (CIA Factbook)</t>
        </r>
      </text>
    </comment>
    <comment ref="AT165" authorId="1" shapeId="0" xr:uid="{00000000-0006-0000-0600-000004000000}">
      <text>
        <r>
          <rPr>
            <b/>
            <sz val="9"/>
            <color indexed="81"/>
            <rFont val="Tahoma"/>
            <family val="2"/>
          </rPr>
          <t>Luca Vernaccini:</t>
        </r>
        <r>
          <rPr>
            <sz val="9"/>
            <color indexed="81"/>
            <rFont val="Tahoma"/>
            <family val="2"/>
          </rPr>
          <t xml:space="preserve">
EMRO, WHO (2012)</t>
        </r>
      </text>
    </comment>
    <comment ref="BY188" authorId="1" shapeId="0" xr:uid="{00000000-0006-0000-0600-000005000000}">
      <text>
        <r>
          <rPr>
            <b/>
            <sz val="9"/>
            <color indexed="81"/>
            <rFont val="Tahoma"/>
            <family val="2"/>
          </rPr>
          <t>Luca Vernaccini:</t>
        </r>
        <r>
          <rPr>
            <sz val="9"/>
            <color indexed="81"/>
            <rFont val="Tahoma"/>
            <family val="2"/>
          </rPr>
          <t xml:space="preserve">
CIA Factbook, 2013</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<sst xmlns="http://schemas.openxmlformats.org/spreadsheetml/2006/main" count="22900" uniqueCount="1370">
  <si>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</si>
  <si>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</si>
  <si>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</si>
  <si>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</si>
  <si>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</si>
  <si>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</si>
  <si>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</si>
  <si>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</si>
  <si>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</si>
  <si>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</si>
  <si>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</si>
  <si>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</si>
  <si>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</si>
  <si>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</si>
  <si>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</si>
  <si>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</si>
  <si>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</si>
  <si>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</si>
  <si>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</si>
  <si>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</si>
  <si>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</si>
  <si>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</si>
  <si>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</si>
  <si>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</si>
  <si>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</si>
  <si>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</si>
  <si>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</si>
  <si>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</si>
  <si>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</si>
  <si>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</si>
  <si>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</si>
  <si>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</si>
  <si>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</si>
  <si>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</si>
  <si>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</si>
  <si>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</si>
  <si>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</si>
  <si>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</si>
  <si>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</si>
  <si>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</si>
  <si>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</si>
  <si>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</si>
  <si>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</si>
  <si>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</si>
  <si>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</si>
  <si>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</si>
  <si>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</si>
  <si>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</si>
  <si>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</si>
  <si>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</si>
  <si>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</si>
  <si>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</si>
  <si>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</si>
  <si>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</si>
  <si>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</si>
  <si>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</si>
  <si>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</si>
  <si>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</si>
  <si>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</si>
  <si>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</si>
  <si>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</si>
  <si>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</si>
  <si>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</si>
  <si>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</si>
  <si>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</si>
  <si>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</si>
  <si>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</si>
  <si>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</si>
  <si>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</si>
  <si>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</si>
  <si>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</si>
  <si>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</si>
  <si>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</si>
  <si>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</si>
  <si>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</si>
  <si>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</si>
  <si>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</si>
  <si>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</si>
  <si>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</si>
  <si>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</si>
  <si>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</si>
  <si>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</si>
  <si>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</si>
  <si>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</si>
  <si>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</si>
  <si>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</si>
  <si>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</si>
  <si>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</si>
  <si>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</si>
  <si>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</si>
  <si>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</si>
  <si>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</si>
  <si>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</si>
  <si>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</si>
  <si>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</si>
  <si>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</si>
  <si>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</si>
  <si>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</si>
  <si>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</si>
  <si>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</si>
  <si>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</si>
  <si>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</si>
  <si>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</si>
  <si>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</si>
  <si>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</si>
  <si>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</si>
  <si>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</si>
  <si>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</si>
  <si>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</si>
  <si>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</si>
  <si>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</si>
  <si>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</si>
  <si>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</si>
  <si>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</si>
  <si>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</si>
  <si>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</si>
  <si>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</si>
  <si>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</si>
  <si>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</si>
  <si>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</si>
  <si>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</si>
  <si>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</si>
  <si>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</si>
  <si>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</si>
  <si>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</si>
  <si>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</si>
  <si>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</si>
  <si>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</si>
  <si>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</si>
  <si>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</si>
  <si>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</si>
  <si>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</si>
  <si>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</si>
  <si>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</si>
  <si>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</si>
  <si>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</si>
  <si>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</si>
  <si>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</si>
  <si>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</si>
  <si>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</si>
  <si>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</si>
  <si>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</si>
  <si>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</si>
  <si>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</si>
  <si>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</si>
  <si>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</si>
  <si>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</si>
  <si>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</si>
  <si>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</si>
  <si>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</si>
  <si>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</si>
  <si>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</si>
  <si>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</si>
  <si>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</si>
  <si>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</si>
  <si>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</si>
  <si>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</si>
  <si>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</si>
  <si>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</si>
  <si>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</si>
  <si>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</si>
  <si>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</si>
  <si>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</si>
  <si>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</si>
  <si>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</si>
  <si>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</si>
  <si>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</si>
  <si>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</si>
  <si>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</si>
  <si>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</si>
  <si>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</si>
  <si>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</si>
  <si>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</si>
  <si>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</si>
  <si>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</si>
  <si>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</si>
  <si>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</si>
  <si>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</si>
  <si>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</si>
  <si>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</si>
  <si>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</si>
  <si>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</si>
  <si>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</si>
  <si>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</si>
  <si>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</si>
  <si>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</si>
  <si>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</si>
  <si>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</si>
  <si>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</si>
  <si>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</si>
  <si>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</si>
  <si>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</si>
  <si>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</si>
  <si>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</si>
  <si>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</si>
  <si>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</si>
  <si>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</si>
  <si>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</si>
  <si>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</si>
  <si>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</si>
  <si>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</si>
  <si>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</si>
  <si>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</si>
  <si>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</si>
  <si>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</si>
  <si>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</si>
  <si>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</si>
  <si>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</si>
  <si>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</si>
  <si>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</si>
  <si>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</si>
  <si>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</si>
  <si>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</si>
  <si>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</si>
  <si>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</si>
  <si>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</si>
  <si>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</si>
  <si>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</si>
  <si>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</si>
  <si>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</si>
  <si>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</si>
  <si>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</si>
  <si>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</si>
  <si>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</si>
  <si>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</si>
  <si>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</si>
  <si>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</si>
  <si>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</si>
  <si>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</si>
  <si>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</si>
  <si>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</si>
  <si>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</si>
  <si>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</si>
  <si>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</si>
  <si>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</si>
  <si>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</si>
  <si>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</si>
  <si>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</si>
  <si>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</si>
  <si>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</si>
  <si>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</si>
  <si>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</si>
  <si>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</si>
  <si>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</si>
  <si>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</si>
  <si>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</si>
  <si>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</si>
  <si>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</si>
  <si>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</si>
  <si>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</si>
  <si>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</si>
  <si>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</si>
  <si>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</si>
  <si>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</si>
  <si>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</si>
  <si>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</si>
  <si>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</si>
  <si>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</si>
  <si>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</si>
  <si>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</si>
  <si>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</si>
  <si>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</si>
  <si>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</si>
  <si>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</si>
  <si>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</si>
  <si>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</si>
  <si>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</si>
  <si>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</si>
  <si>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</si>
  <si>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</si>
  <si>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</si>
  <si>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</si>
  <si>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</si>
  <si>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</si>
  <si>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</si>
  <si>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</si>
  <si>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</si>
  <si>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</si>
  <si>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</si>
  <si>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</si>
  <si>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</si>
  <si>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</si>
  <si>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</si>
  <si>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</si>
  <si>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</si>
  <si>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</si>
  <si>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</si>
  <si>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</si>
  <si>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</si>
  <si>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</si>
  <si>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</si>
  <si>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</si>
  <si>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</si>
  <si>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</si>
  <si>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</si>
  <si>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</si>
  <si>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</si>
  <si>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</si>
  <si>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</si>
  <si>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</si>
  <si>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</si>
  <si>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</si>
  <si>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</si>
  <si>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</si>
  <si>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</si>
  <si>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</si>
  <si>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</si>
  <si>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</si>
  <si>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</si>
  <si>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</si>
  <si>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</si>
  <si>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</si>
  <si>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</si>
  <si>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</si>
  <si>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</si>
  <si>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</si>
  <si>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</si>
  <si>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</si>
  <si>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</si>
  <si>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</si>
  <si>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</si>
  <si>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</si>
  <si>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</si>
  <si>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</si>
  <si>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</si>
  <si>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</si>
  <si>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</si>
  <si>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</si>
  <si>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</si>
  <si>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</si>
  <si>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</si>
  <si>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</si>
  <si>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</si>
  <si>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</si>
  <si>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</si>
  <si>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</si>
  <si>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</si>
  <si>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</si>
  <si>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</si>
  <si>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</si>
  <si>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</si>
  <si>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</si>
  <si>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</si>
  <si>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</si>
  <si>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</si>
  <si>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</si>
  <si>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</si>
  <si>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</si>
  <si>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</si>
  <si>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</si>
  <si>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</si>
  <si>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</si>
  <si>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</si>
  <si>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</si>
  <si>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</si>
  <si>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</si>
  <si>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</si>
  <si>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</si>
  <si>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</si>
  <si>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</si>
  <si>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</si>
  <si>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</si>
  <si>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</si>
  <si>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</si>
  <si>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</si>
  <si>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</si>
  <si>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</si>
  <si>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</si>
  <si>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</si>
  <si>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</si>
  <si>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</si>
  <si>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</si>
  <si>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</si>
  <si>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</si>
  <si>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</si>
  <si>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</si>
  <si>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</si>
  <si>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</si>
  <si>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</si>
  <si>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</si>
  <si>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</si>
  <si>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</si>
  <si>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</si>
  <si>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</si>
  <si>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</si>
  <si>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</si>
  <si>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</si>
  <si>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</si>
  <si>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</si>
  <si>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</si>
  <si>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</si>
  <si>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</si>
  <si>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</si>
  <si>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</si>
  <si>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</si>
  <si>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</si>
  <si>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</si>
  <si>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</si>
  <si>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</si>
  <si>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</si>
  <si>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</si>
  <si>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</si>
  <si>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</si>
  <si>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</si>
  <si>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Corruption Perception Index</t>
  </si>
  <si>
    <t>Children U5</t>
  </si>
  <si>
    <t>Recent Shocks</t>
  </si>
  <si>
    <t>Food Security</t>
  </si>
  <si>
    <t>Vulnerable Groups</t>
  </si>
  <si>
    <t>DRR</t>
  </si>
  <si>
    <t>Governance</t>
  </si>
  <si>
    <t>Physical infrastructure</t>
  </si>
  <si>
    <t>Access to health care</t>
  </si>
  <si>
    <t>Average Dietary Energy Supply Adequacy</t>
  </si>
  <si>
    <t>Prevalence of Undernourishment</t>
  </si>
  <si>
    <t>Aid Dependency</t>
  </si>
  <si>
    <t>Other Vulnerable Groups</t>
  </si>
  <si>
    <t>Natural Disasters % of total pop</t>
  </si>
  <si>
    <t>Development &amp; Deprivation</t>
  </si>
  <si>
    <t>People affected by droughts (absolute)</t>
  </si>
  <si>
    <t>People affected by droughts (relative)</t>
  </si>
  <si>
    <t>Road density</t>
  </si>
  <si>
    <t>(table of contents)</t>
  </si>
  <si>
    <t xml:space="preserve">For further information: </t>
  </si>
  <si>
    <t>(home)</t>
  </si>
  <si>
    <t>Sheets</t>
  </si>
  <si>
    <t>Final table with the main dimensions</t>
  </si>
  <si>
    <t>Calculation table for the Vulnerability component</t>
  </si>
  <si>
    <t>Calculation table for the Lack of Coping Capacity component</t>
  </si>
  <si>
    <t>Physical exposure to earthquake MMI VI</t>
  </si>
  <si>
    <t>Physical exposure to earthquake MMI VIII</t>
  </si>
  <si>
    <t>Unit of Measurament</t>
  </si>
  <si>
    <t>Number</t>
  </si>
  <si>
    <t>Index</t>
  </si>
  <si>
    <t>HFA Scores Last recent</t>
  </si>
  <si>
    <t>No data</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</si>
  <si>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</si>
  <si>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</si>
  <si>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</si>
  <si>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</si>
  <si>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</si>
  <si>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</si>
  <si>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</si>
  <si>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</si>
  <si>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</si>
  <si>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</si>
  <si>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</si>
  <si>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</si>
  <si>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</si>
  <si>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</si>
  <si>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</si>
  <si>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</si>
  <si>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</si>
  <si>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</si>
  <si>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</si>
  <si>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</si>
  <si>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</si>
  <si>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</si>
  <si>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Table of Contents</t>
  </si>
  <si>
    <t>Hazard &amp; Exposure</t>
  </si>
  <si>
    <t>Calculation table for the Hazard &amp; Exposure component</t>
  </si>
  <si>
    <t>Lack of Coping Capacity</t>
  </si>
  <si>
    <t>% of GNI</t>
  </si>
  <si>
    <t>%</t>
  </si>
  <si>
    <t>per 100,000 people</t>
  </si>
  <si>
    <t>per 1,000 live births</t>
  </si>
  <si>
    <t>HFA Scores</t>
  </si>
  <si>
    <t>Mortality rate, under-5</t>
  </si>
  <si>
    <t>Income Gini coefficient</t>
  </si>
  <si>
    <t>People affected by Natural Disasters</t>
  </si>
  <si>
    <t>Internally displaced persons (IDPs)</t>
  </si>
  <si>
    <t>current int USD PPP</t>
  </si>
  <si>
    <t>Survey Year</t>
  </si>
  <si>
    <t>Humanitarian Aid (FTS)</t>
  </si>
  <si>
    <t>Development Aid (ODA)</t>
  </si>
  <si>
    <t>Socio-Economic Vulnerability</t>
  </si>
  <si>
    <t>CONCEPT AND METHODOLOGY</t>
  </si>
  <si>
    <t>Dimension</t>
  </si>
  <si>
    <t>Category</t>
  </si>
  <si>
    <t>Component</t>
  </si>
  <si>
    <t>Sub-Component</t>
  </si>
  <si>
    <t>Indicator Name</t>
  </si>
  <si>
    <t>Indicator Long Name</t>
  </si>
  <si>
    <t>Hazards &amp; Exposure</t>
  </si>
  <si>
    <t>Earthquake</t>
  </si>
  <si>
    <t>Tsunami</t>
  </si>
  <si>
    <t>Physical exposure to tsunamis (absolute)</t>
  </si>
  <si>
    <t>Physical exposure to tsunamis (relative)</t>
  </si>
  <si>
    <t>Flood</t>
  </si>
  <si>
    <t>Tropical Cyclone</t>
  </si>
  <si>
    <t>Storm Surge (absolute)</t>
  </si>
  <si>
    <t>Storm Surge (relative)</t>
  </si>
  <si>
    <t>Drought</t>
  </si>
  <si>
    <t>http://www.emdat.be/</t>
  </si>
  <si>
    <t>Worldwide Governance Indicators World Bank</t>
  </si>
  <si>
    <t>Social-Economics Vulnerability</t>
  </si>
  <si>
    <t>Poverty &amp; Development</t>
  </si>
  <si>
    <t>UNDP Human Development Report</t>
  </si>
  <si>
    <t>Income Gini coefficient - Inequality in income or consumption</t>
  </si>
  <si>
    <t>Economical Dependency</t>
  </si>
  <si>
    <t>Public aid per capita</t>
  </si>
  <si>
    <t>FTS (OCHA); OECD DAC</t>
  </si>
  <si>
    <t>http://data.worldbank.org/indicator/DT.ODA.ODAT.GN.ZS</t>
  </si>
  <si>
    <t>Health of children under 5</t>
  </si>
  <si>
    <t>Mortality rate, under-5 (per 1,000 live births)</t>
  </si>
  <si>
    <t>Children Under Weight</t>
  </si>
  <si>
    <t>Global Trends Report United Nations Refugee Agency</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</si>
  <si>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</si>
  <si>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</si>
  <si>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</si>
  <si>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</si>
  <si>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</si>
  <si>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</si>
  <si>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</si>
  <si>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</si>
  <si>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</si>
  <si>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</si>
  <si>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</si>
  <si>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</si>
  <si>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</si>
  <si>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</si>
  <si>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</si>
  <si>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</si>
  <si>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</si>
  <si>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</si>
  <si>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</si>
  <si>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</si>
  <si>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</si>
  <si>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Internet Users (per 100 people)</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</si>
  <si>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</si>
  <si>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</si>
  <si>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</si>
  <si>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</si>
  <si>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</si>
  <si>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</si>
  <si>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</si>
  <si>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</si>
  <si>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</si>
  <si>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</si>
  <si>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</si>
  <si>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</si>
  <si>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</si>
  <si>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</si>
  <si>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</si>
  <si>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</si>
  <si>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</si>
  <si>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Adult Prevalence of HIV-AIDS</t>
  </si>
  <si>
    <t>HIV prevalence among adults aged 15-49 years (%)</t>
  </si>
  <si>
    <t>Percentage of underweight (weight-for-age less than -2 standard deviations of the WHO Child Growth Standards median) among children aged 0-5 years.</t>
  </si>
  <si>
    <t>Population affected by natural disasters in the last 3 years</t>
  </si>
  <si>
    <t>Percentage of population affected by natural disasters in the last 12, 24, 36 months</t>
  </si>
  <si>
    <t>Prevalence of undernourishment (% of population)</t>
  </si>
  <si>
    <t>Corruption Perception Index CPI</t>
  </si>
  <si>
    <t>Hyogo Framework for Action scores</t>
  </si>
  <si>
    <t>Internet Users</t>
  </si>
  <si>
    <t>Mobile celluar subscriptions</t>
  </si>
  <si>
    <t>Improved sanitation facilities</t>
  </si>
  <si>
    <t>Improved water source</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</si>
  <si>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</si>
  <si>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</si>
  <si>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</si>
  <si>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</si>
  <si>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</si>
  <si>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</si>
  <si>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</si>
  <si>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</si>
  <si>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</si>
  <si>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</si>
  <si>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</si>
  <si>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</si>
  <si>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</si>
  <si>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</si>
  <si>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</si>
  <si>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</si>
  <si>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</si>
  <si>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</si>
  <si>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</si>
  <si>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</si>
  <si>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</si>
  <si>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</si>
  <si>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</si>
  <si>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</si>
  <si>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</si>
  <si>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</si>
  <si>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Malaria is considered as one of the three pandemics of low- and middle- income countries.</t>
  </si>
  <si>
    <t>Tuberculosis is considered as one of the three pandemics of low- and middle- income countries.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</si>
  <si>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</si>
  <si>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</si>
  <si>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</si>
  <si>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</si>
  <si>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</si>
  <si>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</si>
  <si>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</si>
  <si>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</si>
  <si>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</si>
  <si>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</si>
  <si>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</si>
  <si>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</si>
  <si>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</si>
  <si>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</si>
  <si>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</si>
  <si>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</si>
  <si>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</si>
  <si>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</si>
  <si>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</si>
  <si>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</si>
  <si>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Internet users are people with access to the worldwide network.</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</si>
  <si>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</si>
  <si>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</si>
  <si>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</si>
  <si>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</si>
  <si>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</si>
  <si>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</si>
  <si>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</si>
  <si>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</si>
  <si>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</si>
  <si>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</si>
  <si>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</si>
  <si>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</si>
  <si>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</si>
  <si>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</si>
  <si>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</si>
  <si>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</si>
  <si>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</si>
  <si>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</si>
  <si>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</si>
  <si>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</si>
  <si>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</si>
  <si>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</si>
  <si>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</si>
  <si>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</si>
  <si>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</si>
  <si>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</si>
  <si>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</si>
  <si>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</si>
  <si>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</si>
  <si>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</si>
  <si>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</si>
  <si>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</si>
  <si>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</si>
  <si>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</si>
  <si>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</si>
  <si>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</si>
  <si>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</si>
  <si>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</si>
  <si>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</si>
  <si>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</si>
  <si>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</si>
  <si>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</si>
  <si>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</si>
  <si>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</si>
  <si>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</si>
  <si>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</si>
  <si>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</si>
  <si>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</si>
  <si>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</si>
  <si>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</si>
  <si>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</si>
  <si>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</si>
  <si>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</si>
  <si>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</si>
  <si>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</si>
  <si>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</si>
  <si>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</si>
  <si>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</si>
  <si>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</si>
  <si>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</si>
  <si>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</si>
  <si>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</si>
  <si>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</si>
  <si>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</si>
  <si>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</si>
  <si>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</si>
  <si>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</si>
  <si>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</si>
  <si>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</si>
  <si>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</si>
  <si>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</si>
  <si>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</si>
  <si>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</si>
  <si>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</si>
  <si>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</si>
  <si>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Regions</t>
  </si>
  <si>
    <t>USD Million</t>
  </si>
  <si>
    <t>http://data.worldbank.org/indicator/SI.POV.GINI</t>
  </si>
  <si>
    <t>GDP per capita</t>
  </si>
  <si>
    <t>Due to a strong relationship of HDI and GDP per capita, missing values were imposed with the predicted value of HDI bades on the known GDP per capita for specific countries obtained from regression analysis executed on the rest of the set.</t>
  </si>
  <si>
    <t>Conflict Risk</t>
  </si>
  <si>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</si>
  <si>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</si>
  <si>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</si>
  <si>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</si>
  <si>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</si>
  <si>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</si>
  <si>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</si>
  <si>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</si>
  <si>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</si>
  <si>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</si>
  <si>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</si>
  <si>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</si>
  <si>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</si>
  <si>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</si>
  <si>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</si>
  <si>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GCRI Violent Conflict probability</t>
  </si>
  <si>
    <t>GCRI Violent Internal Conflict probability</t>
  </si>
  <si>
    <t>GCRI High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</si>
  <si>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</si>
  <si>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</si>
  <si>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</si>
  <si>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</si>
  <si>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</si>
  <si>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</si>
  <si>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</si>
  <si>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</si>
  <si>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The Global Conflict Risk Index (GCRI) is an indicator that assess the states' risk for violent internal conflicts.</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</si>
  <si>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</si>
  <si>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</si>
  <si>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</si>
  <si>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</si>
  <si>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</si>
  <si>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</si>
  <si>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</si>
  <si>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</si>
  <si>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</si>
  <si>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</si>
  <si>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</si>
  <si>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</si>
  <si>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</si>
  <si>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</si>
  <si>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</si>
  <si>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People affected by droughts 1990-2013 - average annual population affected (percentage of the total population)</t>
  </si>
  <si>
    <t>The indicator shows the percentage of the average annual affected population per country by droughts on the period from 1990 to 2013.</t>
  </si>
  <si>
    <t>Conflict Barometer - Subnational Conflicts</t>
  </si>
  <si>
    <t>Conflict Barometer - National Power Conflicts</t>
  </si>
  <si>
    <t>Frequency of droughts events</t>
  </si>
  <si>
    <t>The indicator shows the frequency of droughts events on the period from 1990 to 2013.</t>
  </si>
  <si>
    <t>Droughts probability and historical impact</t>
  </si>
  <si>
    <t>GCRI Highly Violent Conflict probability</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</si>
  <si>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</si>
  <si>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</si>
  <si>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</si>
  <si>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</si>
  <si>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</si>
  <si>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</si>
  <si>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</si>
  <si>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</si>
  <si>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</si>
  <si>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</si>
  <si>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</si>
  <si>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</si>
  <si>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</si>
  <si>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</si>
  <si>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</si>
  <si>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</si>
  <si>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</si>
  <si>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</si>
  <si>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</si>
  <si>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</si>
  <si>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</si>
  <si>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Vulnerable Groups</t>
  </si>
  <si>
    <t>INFORM Infrastructure</t>
  </si>
  <si>
    <t>INFORM Institutional</t>
  </si>
  <si>
    <t>INFORM Socio-Economic Vulnerability</t>
  </si>
  <si>
    <t>Number / Year</t>
  </si>
  <si>
    <t>per 100 people</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</si>
  <si>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</si>
  <si>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</si>
  <si>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</si>
  <si>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</si>
  <si>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</si>
  <si>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</si>
  <si>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</si>
  <si>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</si>
  <si>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Annual Expected Exposed People to Cyclone Surge</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</si>
  <si>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</si>
  <si>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</si>
  <si>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</si>
  <si>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</si>
  <si>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</si>
  <si>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</si>
  <si>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</si>
  <si>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</si>
  <si>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</si>
  <si>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</si>
  <si>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</si>
  <si>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</si>
  <si>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</si>
  <si>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</si>
  <si>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</si>
  <si>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</si>
  <si>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Density of physicians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</si>
  <si>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</si>
  <si>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</si>
  <si>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</si>
  <si>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</si>
  <si>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</si>
  <si>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</si>
  <si>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</si>
  <si>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</si>
  <si>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</si>
  <si>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</si>
  <si>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</si>
  <si>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</si>
  <si>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</si>
  <si>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</si>
  <si>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</si>
  <si>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</si>
  <si>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</si>
  <si>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</si>
  <si>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</si>
  <si>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</si>
  <si>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</si>
  <si>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</si>
  <si>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</si>
  <si>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</si>
  <si>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National Power Conflict Intensity (Highly Violent)</t>
  </si>
  <si>
    <t>Subnational Conflict Intensity (Highly Violent)</t>
  </si>
  <si>
    <t>Year</t>
  </si>
  <si>
    <t/>
  </si>
  <si>
    <t>CIA Factbook</t>
  </si>
  <si>
    <t>OSM</t>
  </si>
  <si>
    <t>IDMC</t>
  </si>
  <si>
    <t>% of Missing Indicators</t>
  </si>
  <si>
    <t>Number of Missing Indicators</t>
  </si>
  <si>
    <t>Countries in HVC</t>
  </si>
  <si>
    <t>UN Inter-agency Group for Child Mortality Estimation (UNICEF, WHO, World Bank, UN DESA Population Division)</t>
  </si>
  <si>
    <t>www.childmortality.org</t>
  </si>
  <si>
    <t>World Health Organization, Global Database on Child Growth and Malnutrition.</t>
  </si>
  <si>
    <t>http://www.who.int/nutgrowthdb/en</t>
  </si>
  <si>
    <t>WHO</t>
  </si>
  <si>
    <t>per 100,000 live births</t>
  </si>
  <si>
    <t>Maternal Mortality Ratio</t>
  </si>
  <si>
    <t>Ratio of maternal deaths per 100,000 live births</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</si>
  <si>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</si>
  <si>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</si>
  <si>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</si>
  <si>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Reference Year</t>
  </si>
  <si>
    <t>UNISDR</t>
  </si>
  <si>
    <t>Transparency International</t>
  </si>
  <si>
    <t>JRC, EC</t>
  </si>
  <si>
    <t>WHO/UNICEF</t>
  </si>
  <si>
    <t>UNHCR</t>
  </si>
  <si>
    <t>CRED</t>
  </si>
  <si>
    <t>UNHCR, UNWRA</t>
  </si>
  <si>
    <t>UNDP</t>
  </si>
  <si>
    <t>WHO, UNICEF, UNFPA, World Bank</t>
  </si>
  <si>
    <t>HIIK</t>
  </si>
  <si>
    <t>OCHA</t>
  </si>
  <si>
    <t>OECD</t>
  </si>
  <si>
    <t>Indicator Date</t>
  </si>
  <si>
    <t>Indicator Source</t>
  </si>
  <si>
    <t>Indicator Data imputation</t>
  </si>
  <si>
    <t>Value from Ethiopia</t>
  </si>
  <si>
    <t>Value from Saudi Arabia</t>
  </si>
  <si>
    <t>Value from Rwanda</t>
  </si>
  <si>
    <t>Regional average (Southern Asia)</t>
  </si>
  <si>
    <t>(0-50)</t>
  </si>
  <si>
    <t>(0-100%)</t>
  </si>
  <si>
    <t>(Yes/No)</t>
  </si>
  <si>
    <t>Value from Iraq</t>
  </si>
  <si>
    <t>Regional average (Eastern Africa)</t>
  </si>
  <si>
    <t>Value from Mauritius</t>
  </si>
  <si>
    <t>Value from Malaysia</t>
  </si>
  <si>
    <t>Regional average (Western Asia)</t>
  </si>
  <si>
    <t>Value from Saint Vincent and the Grenadines</t>
  </si>
  <si>
    <t>Regional average (Oceania)</t>
  </si>
  <si>
    <t>Value from Mauritania</t>
  </si>
  <si>
    <t>Value from CAR</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</si>
  <si>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</si>
  <si>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</si>
  <si>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</si>
  <si>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</si>
  <si>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</si>
  <si>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</si>
  <si>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</si>
  <si>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</si>
  <si>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</si>
  <si>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</si>
  <si>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</si>
  <si>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</si>
  <si>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</si>
  <si>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</si>
  <si>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GHSL Population Grid</t>
  </si>
  <si>
    <t>Global Human Settlement Layer Population Grid</t>
  </si>
  <si>
    <t>()</t>
  </si>
  <si>
    <t>(*) Reliability Index: 0 more reliable, 10 less reliable.</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</si>
  <si>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</si>
  <si>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</si>
  <si>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</si>
  <si>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</si>
  <si>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</si>
  <si>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</si>
  <si>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</si>
  <si>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</si>
  <si>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</si>
  <si>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</si>
  <si>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</si>
  <si>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</si>
  <si>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</si>
  <si>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</si>
  <si>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</si>
  <si>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</si>
  <si>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</si>
  <si>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</si>
  <si>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Lack of Reliability (*)</t>
  </si>
  <si>
    <t>Calculation table for the INFORM Lack of Reliability Index</t>
  </si>
  <si>
    <t>Lack of Reliability Index</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</si>
  <si>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</si>
  <si>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</si>
  <si>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</si>
  <si>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</si>
  <si>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</si>
  <si>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</si>
  <si>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</si>
  <si>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</si>
  <si>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</si>
  <si>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</si>
  <si>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</si>
  <si>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</si>
  <si>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</si>
  <si>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Data access</t>
  </si>
  <si>
    <t>Global Trends Report and Operational Portal, UNHCR</t>
  </si>
  <si>
    <t>IndicatorId</t>
  </si>
  <si>
    <t>http://www.fao.org/giews/earthobservation/</t>
  </si>
  <si>
    <t>2006-2016</t>
  </si>
  <si>
    <t>Current health expenditure per capita</t>
  </si>
  <si>
    <t>Current health expenditure per capita, PPP (current international $)</t>
  </si>
  <si>
    <t>Current expenditures on health per capita expressed in international dollars at purchasing power parity (PPP).</t>
  </si>
  <si>
    <t>European Commission, Joint Research Centre (JRC)</t>
  </si>
  <si>
    <t>POP_DEN</t>
  </si>
  <si>
    <t>IOM</t>
  </si>
  <si>
    <t>North Macedonia</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</si>
  <si>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</si>
  <si>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</si>
  <si>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</si>
  <si>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2007-2017</t>
  </si>
  <si>
    <t>AFF_DR</t>
  </si>
  <si>
    <t>AFF_DR.FREQ</t>
  </si>
  <si>
    <t>AG.LND.TOTL.K2</t>
  </si>
  <si>
    <t>ASI</t>
  </si>
  <si>
    <t>CM</t>
  </si>
  <si>
    <t>CON_HIIK_SN</t>
  </si>
  <si>
    <t>CPI</t>
  </si>
  <si>
    <t>CUW</t>
  </si>
  <si>
    <t>DT.ODA.ODAT.GN.ZS</t>
  </si>
  <si>
    <t>EG.ELC.ACCS.ZS</t>
  </si>
  <si>
    <t>EX_CS</t>
  </si>
  <si>
    <t>EX_FL</t>
  </si>
  <si>
    <t>EX_TC_SS1</t>
  </si>
  <si>
    <t>EX_TC_SS3</t>
  </si>
  <si>
    <t>EX_TS</t>
  </si>
  <si>
    <t>CON_HIIK_NP</t>
  </si>
  <si>
    <t>FS.ADSA</t>
  </si>
  <si>
    <t>FTS</t>
  </si>
  <si>
    <t>GII</t>
  </si>
  <si>
    <t>GINI</t>
  </si>
  <si>
    <t>HDI</t>
  </si>
  <si>
    <t>MPI</t>
  </si>
  <si>
    <t>HEALTH_EXP</t>
  </si>
  <si>
    <t>HFA</t>
  </si>
  <si>
    <t>HIV</t>
  </si>
  <si>
    <t>HVC.PROB</t>
  </si>
  <si>
    <t>IS.ROD.TOTL.KM</t>
  </si>
  <si>
    <t>IT.CEL.SETS.P2</t>
  </si>
  <si>
    <t>PHIS</t>
  </si>
  <si>
    <t>POP</t>
  </si>
  <si>
    <t>POP.SEC.IDP</t>
  </si>
  <si>
    <t>RET_REF</t>
  </si>
  <si>
    <t>VU.VGR.UP.REF-TOT</t>
  </si>
  <si>
    <t>SE.ADT.LITR.ZS</t>
  </si>
  <si>
    <t>SN.ITK.DEFC.ZS</t>
  </si>
  <si>
    <t>TB</t>
  </si>
  <si>
    <t>VC.PROB</t>
  </si>
  <si>
    <t>VU.VGR.OG.NATDIS-1</t>
  </si>
  <si>
    <t>VU.VGR.OG.NATDIS-2</t>
  </si>
  <si>
    <t>VU.VGR.OG.NATDIS-CUR</t>
  </si>
  <si>
    <t>ODA-2</t>
  </si>
  <si>
    <t>ODA-1</t>
  </si>
  <si>
    <t>2005-2017</t>
  </si>
  <si>
    <t>2007-2015</t>
  </si>
  <si>
    <t>H&amp;E</t>
  </si>
  <si>
    <t>V</t>
  </si>
  <si>
    <t>LCC</t>
  </si>
  <si>
    <t>Population exposed to CCHF (zoonoses)</t>
  </si>
  <si>
    <t>Population exposed to EDV (zoonoses)</t>
  </si>
  <si>
    <t>Population exposed to Lassa Fever (zoonoses)</t>
  </si>
  <si>
    <t>Population exposed to MVD (zoonoses)</t>
  </si>
  <si>
    <t>Populations at risk of Plasmodium vivax malaria in 2010 - Unstable trasmission (vector borne)</t>
  </si>
  <si>
    <t>Populations at risk of Plasmodium vivax malaria in 2010  - Stable trasmission (vector borne)</t>
  </si>
  <si>
    <t>Populations at risk of Plasmodium falciparum malaria in 2010 - Unstable trasmission (vector borne)</t>
  </si>
  <si>
    <t>Populations at risk of Plasmodium falciparum malaria in 2010 - Stable trasmission (vector borne)</t>
  </si>
  <si>
    <t>Population exposed to Zika (vector borne)</t>
  </si>
  <si>
    <t>Population at Risk to Aedes</t>
  </si>
  <si>
    <t>Population exposed to virus (waterborne)</t>
  </si>
  <si>
    <t>Population density (people per sq. km of land area)</t>
  </si>
  <si>
    <t>Urban population growth (annual %)</t>
  </si>
  <si>
    <t>Population living in urban areas (%)</t>
  </si>
  <si>
    <t>Household size</t>
  </si>
  <si>
    <t>Householding type</t>
  </si>
  <si>
    <t>People using at least basic sanitation services (% of population)</t>
  </si>
  <si>
    <t>People using at least basic drinking water services (% of population)</t>
  </si>
  <si>
    <t>People practicing open defecation (% of population)</t>
  </si>
  <si>
    <t>Number of vets</t>
  </si>
  <si>
    <t>IHR capacity score: Food safety</t>
  </si>
  <si>
    <t>Population living in slums (% of urban population)</t>
  </si>
  <si>
    <t>Children under 5</t>
  </si>
  <si>
    <t>POP.EXP.ZOON.CCHF</t>
  </si>
  <si>
    <t>POP.EXP.ZOON.EDV</t>
  </si>
  <si>
    <t>POP.EXP.ZOON.LASSA</t>
  </si>
  <si>
    <t>POP.EXP.ZOON.MVD</t>
  </si>
  <si>
    <t>POP.EXP.VECT.PV.UST.MAL</t>
  </si>
  <si>
    <t>POP.EXP.VECT.PV.STA.MAL</t>
  </si>
  <si>
    <t>POP.EXP.VECT.PF.UST.MAL</t>
  </si>
  <si>
    <t>POP.EXP.VECT.PF.STA.MAL</t>
  </si>
  <si>
    <t>POP.EXP.VECT.ZIKA</t>
  </si>
  <si>
    <t>POP.EXP.VECT.AEDES</t>
  </si>
  <si>
    <t>POP.EXP.VECT.DENGUE</t>
  </si>
  <si>
    <t>EN.POP.DNST</t>
  </si>
  <si>
    <t>SP.URB.GROW</t>
  </si>
  <si>
    <t>SP.URB.TOTL.IN.ZS</t>
  </si>
  <si>
    <t>SP.DEM.HOUS.AV</t>
  </si>
  <si>
    <t>SH.STA.BASS.ZS</t>
  </si>
  <si>
    <t>SH.H2O.BASW.ZS</t>
  </si>
  <si>
    <t>SH.STA.ODFC.ZS</t>
  </si>
  <si>
    <t>VET.NB</t>
  </si>
  <si>
    <t>IHR11</t>
  </si>
  <si>
    <t>EN.POP.SLUM.UR.ZS</t>
  </si>
  <si>
    <t>UNDER5</t>
  </si>
  <si>
    <t>people/km sq</t>
  </si>
  <si>
    <t>Physical exposure to CCHF</t>
  </si>
  <si>
    <t>Physical exposure to EDV</t>
  </si>
  <si>
    <t>Physical exposure to Lassa Fever</t>
  </si>
  <si>
    <t>Physical exposure to MVD</t>
  </si>
  <si>
    <t>Physical exposure to zoonones</t>
  </si>
  <si>
    <t>Populations at risk of Plasmodium vivax malaria (absolute)</t>
  </si>
  <si>
    <t>Populations at risk of Plasmodium vivax malaria</t>
  </si>
  <si>
    <t>Populations at risk of Plasmodium falciparum malaria in (absolute)</t>
  </si>
  <si>
    <t>Populations at risk of Plasmodium falciparum malaria</t>
  </si>
  <si>
    <t>Populations at risk of malaria</t>
  </si>
  <si>
    <t>Physical exposure to vectorborne</t>
  </si>
  <si>
    <t>WaSH</t>
  </si>
  <si>
    <t>Population</t>
  </si>
  <si>
    <t>P2P</t>
  </si>
  <si>
    <t>Number of vets per capita</t>
  </si>
  <si>
    <t>Food</t>
  </si>
  <si>
    <t>Waterborne - Foodborne</t>
  </si>
  <si>
    <t>Total</t>
  </si>
  <si>
    <t>Total Population (GHS-POP-R2019)</t>
  </si>
  <si>
    <t>Physical exposure to epidemics</t>
  </si>
  <si>
    <t>Schiavina, Marcello; Freire, Sergio; MacManus, Kytt (2019): GHS population grid multitemporal (1975, 1990, 2000, 2015) R2019A. European Commission, Joint Research Centre (JRC) DOI: 10.2905/42E8BE89-54FF-464E-BE7B-BF9E64DA5218 PID: http://data.europa.eu/89h/0c6b9751-a71f-4062-830b-43c9f432370f</t>
  </si>
  <si>
    <t>https://data.jrc.ec.europa.eu/dataset/0c6b9751-a71f-4062-830b-43c9f432370f</t>
  </si>
  <si>
    <t>Epidemic</t>
  </si>
  <si>
    <t>Zoonoses</t>
  </si>
  <si>
    <t>Vector borne</t>
  </si>
  <si>
    <t>P2P / Water and Food borne</t>
  </si>
  <si>
    <t>Water and Food borne</t>
  </si>
  <si>
    <t>Population exposed to CCHF</t>
  </si>
  <si>
    <t>Population exposed to EVD</t>
  </si>
  <si>
    <t>Population exposed to Lassa Fever</t>
  </si>
  <si>
    <t>Population exposed to MVD</t>
  </si>
  <si>
    <t>Populations at risk of Plasmodium vivax malaria in 2010 - Unstable trasmission</t>
  </si>
  <si>
    <t>Populations at risk of Plasmodium vivax malaria in 2010  - Stable trasmission</t>
  </si>
  <si>
    <t>Populations at risk of Plasmodium falciparum malaria in 2010 - Unstable trasmission</t>
  </si>
  <si>
    <t>Populations at risk of Plasmodium falciparum malaria in 2010 - Stable trasmission</t>
  </si>
  <si>
    <t>Population exposed to Zika</t>
  </si>
  <si>
    <t>Population exposed to West Nile fever</t>
  </si>
  <si>
    <t xml:space="preserve">These maps use reported geographic information on index cases of outbreaks and viral detection in animals related to a number of environmental factors thought to influence the distribution of these pathogens using species distribution models in order to build an environmental profile that best characterizes possible pathogen presence. </t>
  </si>
  <si>
    <t>Given their high case-fatality rates, direct transmissibility between humans at local and global scales, as well as their comparative rarity, four African viral haemorrhagic fevers are selected, CCHF, EVD, MVD and Lassa</t>
  </si>
  <si>
    <t>These areas are those where local transmission cannot be ruled out, but levels are extremely low, with annual case incidence reported at less than 1 per 10,000.
Annual case incidence data over the most recent four years (where we have access to the data) and at the smallest district size available has been used.</t>
  </si>
  <si>
    <t>Like most vector-borne diseases, malaria endemicity is partly determined by the local environment that houses its human and anopheline hosts and mediates the interactions between them. This environmental dependency leads to complex patterns of geographical variation in malaria transmission at almost every scale</t>
  </si>
  <si>
    <t>This is a very broad classification of risk including any regions where the annual case incidence is likely to exceed 1 per 10,000.
Annual case incidence data over the most recent four years (where we have access to the data) and at the smallest district size available has been used.</t>
  </si>
  <si>
    <t>Population density is midyear population divided by land area in square kilo meters.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</si>
  <si>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</si>
  <si>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Urban population refers to people living in urban areas as defined by national statistical offices. It is calculated using World Bank population estimates and urban ratios from the United Nations World Urbanization Prospects.</t>
  </si>
  <si>
    <t>The percentage of de facto population living in areas classified as urban according to the criteria used by each area or country as of 1 July of the year indicated.</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</si>
  <si>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</si>
  <si>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</si>
  <si>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</si>
  <si>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</si>
  <si>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</si>
  <si>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People practicing open defecation refers to the percentage of the population defecating in the open, such as in fields, forest, bushes, open bodies of water, on beaches, in other open spaces or disposed of with solid waste.</t>
  </si>
  <si>
    <t>Number of Veterinarians and veterinary para-professionals</t>
  </si>
  <si>
    <t>About 75% of the new diseases that have affected humans over the past 10 years have been caused by pathogens originating from an animal or from products of animal origin. Veterinary medicine played a major role in the preventing of and interventions against animal diseases.</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</si>
  <si>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and durability of housing.</t>
  </si>
  <si>
    <t>Cholera transmission is closely linked to inadequate access to clean water and sanitation facilities. Typical at-risk areas include peri-urban slums, where basic infrastructure is not available, as well as camps for internally displaced persons or refugees, where minimum requirements of clean water and sanitation have not been met. (http://www.who.int/mediacentre/factsheets/fs107/en/)</t>
  </si>
  <si>
    <t>Although children &lt;5 years of age represent only 9% of the global population, 43% of the disease burden from contaminated food occurred in this group.</t>
  </si>
  <si>
    <t>Messina JP, Pigott DM, Golding N, et al. The global distribution of Crimean-Congo hemorrhagic fever. Trans R Soc Trop Med Hyg 2015; 109: 503–13.</t>
  </si>
  <si>
    <t>Pigott DM, Millear, Anoushka I, Earl L, et al. Updates to the zoonotic niche map of Ebola virus disease in Africa. Elife 2016; 5: e16412.
Pigott DM, Golding N, Mylne A, et al. Mapping the zoonotic niche of Ebola virus disease in Africa. Elife 2014; 3: e04395.</t>
  </si>
  <si>
    <t>Mylne AQN, Pigott DM, Longbottom J, et al. Mapping the zoonotic niche of Lassa fever in Africa. Trans R Soc Trop Med Hyg 2015; 109: 483–92.</t>
  </si>
  <si>
    <t>Pigott DM, Golding N, Mylne A, et al. Mapping the zoonotic niche of Marburg virus disease in Africa. Trans R Soc Trop Med Hyg 2015; 109: 366-78</t>
  </si>
  <si>
    <t>Gething, P. W., Elyazar, I. R., Moyes, C. L., Smith, D. L., Battle, K. E., Guerra, C. A., Patil, A. P., Tatem, A. J., Howes, R. E., Myers, M. F., George, D. B., Horby, P., Wertheim, H. F., Price, R. N., Müeller, I., Baird, J. K., … Hay, S. I. (2012). A long neglected world malaria map: Plasmodium vivax endemicity in 2010. PLoS neglected tropical diseases, 6(9), e1814.</t>
  </si>
  <si>
    <t>Gething, P. W., Patil, A. P., Smith, D. L., Guerra, C. A., Elyazar, I. R., Johnston, G. L., Tatem, A. J., … Hay, S. I. (2011). A new world malaria map: Plasmodium falciparum endemicity in 2010. Malaria journal, 10, 378. doi:10.1186/1475-2875-10-378</t>
  </si>
  <si>
    <t>Messina, Jane; Kraemer, Moritz; Brady, Oliver; Pigott, David; Shearer, Freya; Weiss, Daniel; et al. (2016): Environmental suitability for Zika virus transmission. figshare. Dataset.</t>
  </si>
  <si>
    <t>Kraemer et al. eLife 2015;4:e08347. DOI: 10.7554/eLife.08347</t>
  </si>
  <si>
    <t>Yang K, LeJeune J, Alsdorf D, Lu B, Shum CK, et al. (2012) Global Distribution of Outbreaks of Water-Associated Infectious Diseases. PLoS Negl Trop Dis 6(2): e1483. doi:10.1371/journal.pntd.0001483</t>
  </si>
  <si>
    <t>Malaria Data Project</t>
  </si>
  <si>
    <t>UN HABITAT</t>
  </si>
  <si>
    <t>https://map.ox.ac.uk/explorer/#/</t>
  </si>
  <si>
    <t>https://figshare.com/articles/Environmental_suitability_for_Zika_virus_transmission/2574298</t>
  </si>
  <si>
    <t>https://www.researchgate.net/publication/308876010_Climate_Change_Influences_on_the_Global_Potential_Distribution_of_the_Mosquito_Culex_quinquefasciatus_Vector_of_West_Nile_Virus_and_Lymphatic_Filariasis</t>
  </si>
  <si>
    <t>http://data.worldbank.org/indicator/EN.POP.DNST</t>
  </si>
  <si>
    <t>http://data.worldbank.org/indicator/SP.URB.TOTL.IN.ZS</t>
  </si>
  <si>
    <t>https://unstats.un.org/unsd/demographic/products/dyb/dyb_Household/dyb_household.htm</t>
  </si>
  <si>
    <t>http://data.worldbank.org/indicator/EN.POP.SLUM.UR.ZS</t>
  </si>
  <si>
    <t>Population at Risk to Aedes (absolute)</t>
  </si>
  <si>
    <t>Population exposed to CCHF (absolute)</t>
  </si>
  <si>
    <t>Population exposed to CCHF (relative</t>
  </si>
  <si>
    <t>Population exposed to CCHF (relative)</t>
  </si>
  <si>
    <t>Population exposed to EDV (absolute)</t>
  </si>
  <si>
    <t>Population exposed to EDV (relative)</t>
  </si>
  <si>
    <t>Population exposed to Lassa Fever (absolute)</t>
  </si>
  <si>
    <t>Population exposed to Lassa Fever (relative)</t>
  </si>
  <si>
    <t>Population exposed to MVD (relative)</t>
  </si>
  <si>
    <t>Populations at risk of Plasmodium vivax malaria in 2010 - Unstable trasmission (relative)</t>
  </si>
  <si>
    <t>Populations at risk of Plasmodium vivax malaria in 2010  - Stable trasmission (relative)</t>
  </si>
  <si>
    <t>Population exposed to MVD (absolute)</t>
  </si>
  <si>
    <t>Populations at risk of Plasmodium vivax malaria in 2010 - Unstable trasmission (absolute)</t>
  </si>
  <si>
    <t>Populations at risk of Plasmodium vivax malaria in 2010  - Stable trasmission (absolute)</t>
  </si>
  <si>
    <t>Populations at risk of Plasmodium vivax malaria (relative)</t>
  </si>
  <si>
    <t>Populations at risk of Plasmodium falciparum malaria in 2010 - Unstable trasmission (absolute)</t>
  </si>
  <si>
    <t>Populations at risk of Plasmodium falciparum malaria in 2010 - Stable trasmission (absolute)</t>
  </si>
  <si>
    <t>Populations at risk of Plasmodium falciparum malaria in 2010 - Unstable trasmission (relative)</t>
  </si>
  <si>
    <t>Populations at risk of Plasmodium falciparum malaria in 2010 - Stable trasmission (relative)</t>
  </si>
  <si>
    <t>Populations at risk of Plasmodium falciparum malaria (relative)</t>
  </si>
  <si>
    <t>Population exposed to Zika (absolute)</t>
  </si>
  <si>
    <t>Population exposed to Zika (relative)</t>
  </si>
  <si>
    <t>Population at Risk to Aedes (relative)</t>
  </si>
  <si>
    <t>Volume of remittances (in USD) as a proportion of total GDP (%)</t>
  </si>
  <si>
    <t>BX_TRF_PWKR</t>
  </si>
  <si>
    <t>Number of new HIV infections per 1,000 uninfected population</t>
  </si>
  <si>
    <t>SH_HIV_INCD</t>
  </si>
  <si>
    <t>Malaria incidence per 1,000 population at risk</t>
  </si>
  <si>
    <t>SH_STA_MALR</t>
  </si>
  <si>
    <t>Proportion of the target population with access to 3 doses of diphtheria-tetanus-pertussis (DTP3) (%)</t>
  </si>
  <si>
    <t>Proportion of the target population with access to measles-containing-vaccine second-dose (MCV2) (%)</t>
  </si>
  <si>
    <t>Proportion of the target population with access to pneumococcal conjugate 3rd dose (PCV3) (%)</t>
  </si>
  <si>
    <t>SH_TRP_INTVN</t>
  </si>
  <si>
    <t>SH_ACS_DTP3</t>
  </si>
  <si>
    <t>SH_ACS_MCV2</t>
  </si>
  <si>
    <t>SH_ACS_PCV3</t>
  </si>
  <si>
    <t>Volume of remittances</t>
  </si>
  <si>
    <t>People requiring interventions against neglected tropical diseases (% of total population)</t>
  </si>
  <si>
    <t>People requiring interventions against neglected tropical diseases</t>
  </si>
  <si>
    <t>Immunization coverage</t>
  </si>
  <si>
    <t>1984-2018</t>
  </si>
  <si>
    <t>EX_EQ_GEM_MMI6</t>
  </si>
  <si>
    <t>EX_EQ_GEM_MMI8</t>
  </si>
  <si>
    <t>Population at Risk to Aedes (vector borne)</t>
  </si>
  <si>
    <t>2014-2018</t>
  </si>
  <si>
    <t>POL.GE.EST</t>
  </si>
  <si>
    <t>per 10,000 people</t>
  </si>
  <si>
    <t>Population exposed to Dengue (vector borne)</t>
  </si>
  <si>
    <t>Population exposed to Dengue (absolute)</t>
  </si>
  <si>
    <t>Population exposed to Dengue (relative)</t>
  </si>
  <si>
    <t>Population exposed to Dengue</t>
  </si>
  <si>
    <t>Proportion of population with basic handwashing facilities on premises (% of population)</t>
  </si>
  <si>
    <t>SH.SAN.HNDWSH.ZS</t>
  </si>
  <si>
    <t>2014-2016</t>
  </si>
  <si>
    <t>2011-2018</t>
  </si>
  <si>
    <t>Number of medical doctors (physicians), including generalist and specialist medical practitioners, per 10,000 population.</t>
  </si>
  <si>
    <t>The percentage of the average of all indicators, which reflect the level of performance or achievement of Core Capacity 4. Food Safety Each capacity has one to three indicators. Each indicator is based on five cumulative levels, with attributes (one of a set of specific elements or characteristics that reflect the level of performance or achievement of a specific indicator) for annual reporting.</t>
  </si>
  <si>
    <t>States Parties have a capacity to timely detect, investigate and respond to food safety events involving foodborne diseases and/or food contamination that may constitute a public health emergency of national or international concern, through collaboration between the relevant authorities. Food safety is multisectoral in nature and the agencies/sectors responsible for detection, investigation and response to a food safety emergency varies across Member States.</t>
  </si>
  <si>
    <t>http://apps.who.int/gho/data/view.main.IHRSPARCTRYALLv</t>
  </si>
  <si>
    <t>UNDESA</t>
  </si>
  <si>
    <t>http://apps.who.int/nha/database</t>
  </si>
  <si>
    <t>Regional average (Western Europa)</t>
  </si>
  <si>
    <t>Economic Dependency Index</t>
  </si>
  <si>
    <t>Refugees and asylum-seekers by country of asylum</t>
  </si>
  <si>
    <t>GEM, JRC</t>
  </si>
  <si>
    <t>https://www.globalquakemodel.org/gem</t>
  </si>
  <si>
    <t>http://risk.preventionweb.net/capraviewer/download.jsp</t>
  </si>
  <si>
    <t>UNISDR Global Risk Assessment 2015: GVM and IAVCEI, UNEP, CIMNE and associates and INGENIAR, FEWS NET and CIMA Foundation.</t>
  </si>
  <si>
    <t>1984-2016</t>
  </si>
  <si>
    <t>M. Pagani, J. Garcia-Pelaez, R. Gee, K. Johnson, V. Poggi, R. Styron, G. Weatherill, M. Simionato, D. Viganò, L. Danciu, D. Monelli (2018). Global Earthquake Model (GEM) Seismic Hazard Map (version 2018.1 - December 2018), DOI: 10.13117/GEM-GLOBAL-SEISMIC-HAZARD-MAP-2018.1</t>
  </si>
  <si>
    <t>Aedes aegypti and Aedes albopictus are the vectors for transmission of Dengue, Zika  and Chikungunya</t>
  </si>
  <si>
    <t>Any pixel with a predicted Aedes suitability value above 0.47 was considered at risk and the same threshold was applied to each time point and scenario to calculate the population and area at risk in each country.</t>
  </si>
  <si>
    <t>Any pixel with a predicted dengue suitability value above 0.467 was considered at risk and the same threshold was applied to each time point and scenario to calculate the population and area at risk in each country.</t>
  </si>
  <si>
    <t>Messina JP, Brady OJ, Golding N, Kraemer MUG, Wint GRW, Ray SE, Pigott DM, Shearer FM, Johnson K, Earl L, Marczak LB, Shirude S, Davis Weaver N, Gilbert M, Velayudhan R, Jones P, Jaenisch T, Scott TW, Reiner RC and Hay SI (2019). The current and future global distribution and population at risk of dengue. Nature Microbiology</t>
  </si>
  <si>
    <t>https://www.nature.com/articles/s41564-019-0476-8</t>
  </si>
  <si>
    <t>Average household size (number of members)</t>
  </si>
  <si>
    <t>Average household size is the average number of persons per household. At the aggregate national level, it is calculated by dividing the total household population by the number of households in a given country or area.</t>
  </si>
  <si>
    <t>https://population.un.org/Household/index.html</t>
  </si>
  <si>
    <t>United Nations, Department of Economic and Social Affairs, Population Division (2018).
Household Size and Composition 2018. (POP/DB/PD/HSCD/2018).</t>
  </si>
  <si>
    <t>Population with a basic handwashing facility: a device to contain, transport or regulate the flow of water
to facilitate handwashing with soap and water in the household.</t>
  </si>
  <si>
    <t>https://unstats.un.org/sdgs/indicators/database/</t>
  </si>
  <si>
    <t>2016-2018</t>
  </si>
  <si>
    <t>31/12/2018</t>
  </si>
  <si>
    <t>2017</t>
  </si>
  <si>
    <t>2015</t>
  </si>
  <si>
    <t>2018</t>
  </si>
  <si>
    <t>2016</t>
  </si>
  <si>
    <t>2010</t>
  </si>
  <si>
    <t>2014</t>
  </si>
  <si>
    <t>2012</t>
  </si>
  <si>
    <t>2011</t>
  </si>
  <si>
    <t>2013</t>
  </si>
  <si>
    <t>2008-2018</t>
  </si>
  <si>
    <t>GDP per capita (current US$)</t>
  </si>
  <si>
    <t>GDPpp</t>
  </si>
  <si>
    <t>current USD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</si>
  <si>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</si>
  <si>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http://data.worldbank.org/indicator/NY.GDP.PCAP.CD</t>
  </si>
  <si>
    <t>Total population (both sexes combined</t>
  </si>
  <si>
    <t>Estimates, 1950 - 2020</t>
  </si>
  <si>
    <t>United Nations, Department of Economic and Social Affairs, Population Division (2019). World Population Prospects 2019, Online Edition. Rev. 1.</t>
  </si>
  <si>
    <t>https://population.un.org/wpp/Download/Standard/Population/</t>
  </si>
  <si>
    <t>Number of people requiring interventions against neglected tropical diseases</t>
  </si>
  <si>
    <t>Sanitation</t>
  </si>
  <si>
    <t>Drinking water</t>
  </si>
  <si>
    <t>Hygiene</t>
  </si>
  <si>
    <t>People practicing open defecation</t>
  </si>
  <si>
    <t>2013-2017</t>
  </si>
  <si>
    <t>2010-2017</t>
  </si>
  <si>
    <t>Population density</t>
  </si>
  <si>
    <t>Urban population growth</t>
  </si>
  <si>
    <t>Population living in urban areas</t>
  </si>
  <si>
    <t>2011-2016</t>
  </si>
  <si>
    <t>GEM</t>
  </si>
  <si>
    <t>UNDRR</t>
  </si>
  <si>
    <t>Malaria Map Project</t>
  </si>
  <si>
    <t>UNDRR, JRC</t>
  </si>
  <si>
    <t>https://www.oie.int/wahis_2/public/wahid.php/Countryinformation/Veterinarians</t>
  </si>
  <si>
    <t>Copyright © World Organisation for Animal Health (OIE)</t>
  </si>
  <si>
    <t>WAHIS, OIE</t>
  </si>
  <si>
    <t>OIE</t>
  </si>
  <si>
    <t>Worl Bank</t>
  </si>
  <si>
    <t>Word Bank</t>
  </si>
  <si>
    <t>Regional average (Micronesia)</t>
  </si>
  <si>
    <t>Value from Kuwait</t>
  </si>
  <si>
    <t>Regional average (Polynesia)</t>
  </si>
  <si>
    <t>Regional average (Caribbean)</t>
  </si>
  <si>
    <t>Regional average (Eastern Europa)</t>
  </si>
  <si>
    <t>Regional average (Central Asia)</t>
  </si>
  <si>
    <t>A threshold environmental suitability value of 0.397 in the map was determined to incorporate 90% of all ZIKV occurrence locations. This was used to classify each 1 km x 1 km pixel on our final map as suitable or unsuitable for ZIKV transmission to humans.</t>
  </si>
  <si>
    <t>Zika virus is primarily transmitted by the bite of an infected mosquito from the Aedes genus, mainly Aedes aegypti, in tropical and subtropical regions.</t>
  </si>
  <si>
    <t>The indicator is based on the estimated number of people potentially exposed to Zika virus (ZIKV). To calculate the number of people located in an area that is at any level of risk for ZIKV transmission, a global ZIKV environmental suitability map was combined with fine-scale global population map (GHS-POP).</t>
  </si>
  <si>
    <t>The indicator is based on the estimated number of people potentially exposed to Aedes mosquites. To calculate the number of people located in an area that is suitable for Aedes mosquites, a global Aedes environmental suitability map was combined with fine-scale global population map (GHS-POP).</t>
  </si>
  <si>
    <t>The indicator is based on the estimated number of people potentially exposed to Dengue. To calculate the number of people located in an area that is at any level of risk for Dengue transmission, a global Dengue suitability map was combined with fine-scale global population map (GHS-POP).</t>
  </si>
  <si>
    <t>The global incidence of dengue has grown dramatically in recent decades. About half of the world's population is now at risk.</t>
  </si>
  <si>
    <t>United Nations, Department of Economic and Social Affairs, Population Division (2019). World Population Prospects 2019, Online Edition.</t>
  </si>
  <si>
    <t>Heidelberg Institute for International Conflict Research (HIIK) (2019): Conflict Barometer 2018, Heidelberg</t>
  </si>
  <si>
    <t>https://data.worldbank.org/indicator/SP.URB.GROW</t>
  </si>
  <si>
    <t>Handwashing with soap is widely agreed to be the top hygiene priority for improving health outcomes. A number of infectious diseases can be spread from one person to another by contaminated hands. These diseases include gastrointestinal infections, such as Salmonella, and respiratory infections, such as influenza.</t>
  </si>
  <si>
    <t>The safe management of faecal wastes should be considered, as discharges of untreated wastewater into the environment create public health hazards.</t>
  </si>
  <si>
    <t>SDG Target 6.1: By 2030, achieve universal and equitable access to safe and affordable drinking water for all
Indicator 6.1.1: Proportion of population using safely managed drinking water services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</si>
  <si>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</si>
  <si>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Volume of remittances as a proportion of total GDP (%)</t>
  </si>
  <si>
    <t>Volume of remittances (in United States dollars) as a proportion of total GDP (%)</t>
  </si>
  <si>
    <t>Personal remittances received as proportion of GDP is the inflow of personal remittances expressed as a percentage of Gross Domestic Product (GDP).</t>
  </si>
  <si>
    <t>IDMC  Global  Report  on  Internal  Displacement  2018 Conflict 
Dataset</t>
  </si>
  <si>
    <t>Global Trends Report, UNHCR</t>
  </si>
  <si>
    <t>SDG Target 17.3: Mobilize additional financial resources for developing countries from multiple sources
Indicator 17.3.2: Volume of remittances (in United States dollars) as a proportion of total GDP</t>
  </si>
  <si>
    <t>Number of people requiring interventions against neglected tropical diseases (number) as percentage of the total population</t>
  </si>
  <si>
    <t>Number of people requiring treatment and care for any one of the neglected tropical diseases (NTDs) targeted by the WHO NTD Roadmap and World Health Assembly resolutions and reported to WHO.</t>
  </si>
  <si>
    <t>Country reports may not be perfectly comparable over time. Improved surveillance and case-finding may lead to an apparent increase in the number of people known to require treatment and care. Some further estimation may be required to adjust for changes in surveillance and case-finding. Missing country reports may need to be imputed for some diseases in some years.</t>
  </si>
  <si>
    <t>Global framework</t>
  </si>
  <si>
    <t>Because data on the incidences and prevalence of diseases (morbidity data) frequently are unavailable, mortality rates are often used to identify vulnerable populations.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</si>
  <si>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</si>
  <si>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National NTD programmes within ministries of health, compiled by WHO</t>
  </si>
  <si>
    <t>Global Malaria Programme at World Health Organization (WHO)</t>
  </si>
  <si>
    <t>Incidence of malaria is defined as the number of new cases of malaria per 1 000 people at risk each year.</t>
  </si>
  <si>
    <t>Malaria incidence per 1 000 population at risk (per 1 000 population)</t>
  </si>
  <si>
    <t>The estimated incidence can differ from the incidence reported by a ministry of health.</t>
  </si>
  <si>
    <t>https://data.worldbank.org/indicator/BX.TRF.PWKR.DT.GD.ZS</t>
  </si>
  <si>
    <t>Health conditions / HIV</t>
  </si>
  <si>
    <t>The Joint United Nations Programme on HIV/AIDS (UNAIDS)</t>
  </si>
  <si>
    <t>The incidence rate provides a measure of progress toward preventing onward transmission of HIV.</t>
  </si>
  <si>
    <t>The number of new HIV infections per 1,000 uninfected population, by sex, age and key populations as defined as the number of new HIV infections per 1000 person-years among the uninfected population.</t>
  </si>
  <si>
    <t>SDG Target 3.2: By 2030, end preventable deaths of newborns and children under 5 years of age, with all countries aiming to reduce neonatal mortality to at least as low as 12 per 1,000 live births and under-5 mortality to at least as low as 25 per 1,000 live births
Indicator 3.2.1: Under-five mortality rate</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</si>
  <si>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</si>
  <si>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SDG Target 3.3: By 2030, end the epidemics of AIDS, tuberculosis, malaria and neglected tropical diseases and combat hepatitis, water-borne diseases and other communicable diseases
Indicator 3.3.3: Malaria incidence per 1,000 population</t>
  </si>
  <si>
    <t xml:space="preserve">SDG Target 3.3: By 2030, end the epidemics of AIDS, tuberculosis, malaria and neglected tropical diseases and combat hepatitis, water-borne diseases and other communicable diseases
Indicator 3.3.2: Tuberculosis incidence per 100,000 population
</t>
  </si>
  <si>
    <t>SDG Target 3.3: By 2030, end the epidemics of AIDS, tuberculosis, malaria and neglected tropical diseases and combat hepatitis, water-borne diseases and other communicable diseases
Indicator 3.3.5: Number of people requiring interventions against neglected tropical diseases</t>
  </si>
  <si>
    <t>SDG Target 3.1: By 2030, reduce the global maternal mortality ratio to less than 70 per 100,000 live births
Indicator 3.1.1: Maternal mortality ratio</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</si>
  <si>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</si>
  <si>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</si>
  <si>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Sendai Target B: Substantially reduce the number of affected people globally by 2030, aiming to lower the average global figure per 100,000 between 2020-2030 compared with 2005-2015.
SDG Target 1.5: By 2030, build the resilience of the poor and those in vulnerable situations and reduce their exposure and vulnerability to climate-related extreme events and other economic, social and environmental shocks and disasters;
Indicator 1.5.1: Number of deaths, missing persons and directly affected persons attributed to disasters per 100,000 population</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</si>
  <si>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</si>
  <si>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Proportion of the target population with access to three doses of diphtheria-tetanus-pertussis (DTP3) (%)</t>
  </si>
  <si>
    <t>Percentage of surviving infants who received the three doses of diphtheria and tetanus toxoid with pertussis containing vaccine in a given year.</t>
  </si>
  <si>
    <t>Coverage of DTP-containing vaccine measures the overall system strength to deliver infant vaccination.</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</si>
  <si>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</si>
  <si>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Coverage of measles-containing vaccine</t>
  </si>
  <si>
    <t>Proportion of the target population with access to measles-containing-vaccine second dose (MCV2) (%)</t>
  </si>
  <si>
    <t>Percentage of children who received two dose of measles-containing vaccine in accordance with nationally recommended schedule through routine immunisation services.</t>
  </si>
  <si>
    <t>Coverage of measles-containing vaccine measures ability to deliver vaccines beyond the first year of life through routine immunisation services. Measles immunization coverage is a good proxy of health system performance.</t>
  </si>
  <si>
    <t>Coverage of pneumococcal conjugate vaccine</t>
  </si>
  <si>
    <t>Proportion of the target population with access to pneumococcal conjugate third dose (PCV3) (%)</t>
  </si>
  <si>
    <t>Coverage of DTP3 vaccine</t>
  </si>
  <si>
    <t>Coverage of pneumococcal conjugate vaccine: adaptation of new vaccines for children.</t>
  </si>
  <si>
    <t>Percentage of surviving infants who received the recommended doses of pneumococcal conjugate vaccine.</t>
  </si>
  <si>
    <t>WHO, UNICEF</t>
  </si>
  <si>
    <t>This goes go beyond the basic level of access (MDG target 7.c) and addresses safe management of drinking water services, including dimensions of accessibility, availability and quality.</t>
  </si>
  <si>
    <t>This goes go beyond the basic level of access (MDG target 7.c) and addresses safe management of sanitation services, including dimensions of accessibility, availability and quality</t>
  </si>
  <si>
    <t>SDG Target 7.1: By 2030, ensure universal access to affordable, reliable and modern energy services
Indicator 7.1.1: Proportion of population with access to electricity</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</si>
  <si>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</si>
  <si>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SDG Target 11.1: By 2030, ensure access for all to adequate, safe and affordable housing and basic services and upgrade slums
Indicator 11.1.1: Proportion of urban population living in slums, informal settlements or inadequate housing</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</si>
  <si>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</si>
  <si>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t>Children under 5 (% of population)</t>
  </si>
  <si>
    <t>Children under 5 (% of total population)</t>
  </si>
  <si>
    <t>Percentage of children under 5 years old of total population in the country.</t>
  </si>
  <si>
    <t>https://www.unhcr.org/data.html</t>
  </si>
  <si>
    <t>Air transport, passengers carried</t>
  </si>
  <si>
    <t>International tourism, number of arrivals</t>
  </si>
  <si>
    <t>International travellers</t>
  </si>
  <si>
    <t>Access to Cities</t>
  </si>
  <si>
    <t>Point of entry</t>
  </si>
  <si>
    <t>Movement</t>
  </si>
  <si>
    <t>Internet usres</t>
  </si>
  <si>
    <t>Awerness</t>
  </si>
  <si>
    <t>Behaviour</t>
  </si>
  <si>
    <t>IHR</t>
  </si>
  <si>
    <t>IHR capacity score: Points of entry</t>
  </si>
  <si>
    <t>IS.AIR.PSGR</t>
  </si>
  <si>
    <t>ST.INT.ARVL</t>
  </si>
  <si>
    <t>IHR09</t>
  </si>
  <si>
    <t>Adult literacy rate, population 15+ years</t>
  </si>
  <si>
    <t>Individuals using the Internet (% of population)</t>
  </si>
  <si>
    <t>Confidence in National Government</t>
  </si>
  <si>
    <t>2016-17</t>
  </si>
  <si>
    <t>IT.NET.USER.ZS</t>
  </si>
  <si>
    <t>TRUST.GOV.GALLUP</t>
  </si>
  <si>
    <t>SDGIHR</t>
  </si>
  <si>
    <t>Epidemic Vulnerability</t>
  </si>
  <si>
    <t>HAZARD &amp; EXPOSURE (Hazard-independent)</t>
  </si>
  <si>
    <t>HAZARD &amp; EXPOSURE (Hazard-dependent)</t>
  </si>
  <si>
    <t>VULNERABILITY (Hazard-independent)</t>
  </si>
  <si>
    <t>VULNERABILITY (Hazard-dependent)</t>
  </si>
  <si>
    <t>LACK OF COPING CAPACITY (Hazard-independent)</t>
  </si>
  <si>
    <t>LACK OF COPING CAPACITY (Hazard-dependent)</t>
  </si>
  <si>
    <t>EPIDEMIC INFORM RISK</t>
  </si>
  <si>
    <t>EPIDEMIC RISK CLASS</t>
  </si>
  <si>
    <t>Vectorborne</t>
  </si>
  <si>
    <t>Average of 13 International Health Regulations core capacity scores, SPAR version</t>
  </si>
  <si>
    <t>Other</t>
  </si>
  <si>
    <t>2007-2018</t>
  </si>
  <si>
    <t>2018-2020</t>
  </si>
  <si>
    <t>https://drmkc.jrc.ec.europa.eu/inform-index</t>
  </si>
  <si>
    <t>https://drmkc.jrc.ec.europa.eu/overview/COVID-19#documents/972/list</t>
  </si>
  <si>
    <t>INFORM Epidemic Risk Index 2020</t>
  </si>
  <si>
    <t>The INFORM EPIDEMIC RISK INDEX assesses the risk of countries to epidemic outbreak, which would exceed the national capacity to respond to the crisis.
INFORM EPIDEMIC RISK INDEX is a prototype version of hazard dependent INFORM Global Risk Index created in 2018. It was developed under the technical lead of the JRC and in close collaboration with WHO for the epidemic components. Through extensive consultation, the WHO identified the underlying risk drivers of epidemic, which enabled the development of a conceptual framework for epidemic risk assessment in countries. JRC developed the INFORM Epidemic Risk Index as an adaptation of the INFORM GRI, preserving the integrity of the original model. The risk score ranges from 0-10, where 10 is the highest risk. In its original version it is covering four groups of Infectious diseases on the base of the mode of transmission and the epidemiological triad addressing agent, host and environment:  1) Zoonoses, (2) Vector borne, (3) Person-to-person (P2P), (4) Foodborne, and Waterborne.</t>
  </si>
  <si>
    <t>INFORM Epi 2020 (a-z)</t>
  </si>
  <si>
    <r>
      <rPr>
        <b/>
        <i/>
        <sz val="10"/>
        <color rgb="FF323232"/>
        <rFont val="Arial"/>
        <family val="2"/>
      </rPr>
      <t>Citation</t>
    </r>
    <r>
      <rPr>
        <i/>
        <sz val="10"/>
        <color rgb="FF323232"/>
        <rFont val="Arial"/>
        <family val="2"/>
      </rPr>
      <t xml:space="preserve">
Poljanšek, K., Marin-Ferrer, M., Vernaccini, L., Messina, L., Incorporating epidemics risk in the INFORM Global Risk Index, EUR 29603 EN, Publications Office of the European Union, Luxembourg, 2018, ISBN 978-92-79-98669-7, doi:10.2760/990429, JRC114652</t>
    </r>
  </si>
  <si>
    <t>(release: 31 March 2020 v 0.2.0)</t>
  </si>
  <si>
    <t>Trustness</t>
  </si>
  <si>
    <t>Epidemic Lack of coping capacity</t>
  </si>
  <si>
    <t>Air passengers carried include both domestic and international aircraft passengers of air carriers registered in the country.</t>
  </si>
  <si>
    <t>High mobility increases the risk of disease spread (examples Pandemic H1N1, MERS – CoV, SARS etc). Highly interconnected world may actually promote the  rapid expansion of infectious disease epidemics.</t>
  </si>
  <si>
    <t>http://data.worldbank.org/indicator/IS.AIR.PSGR</t>
  </si>
  <si>
    <t xml:space="preserve">International inbound tourists (overnight visitors) are the number of tourists who travel to a country other than that in which they have their usual residence, but outside their usual environment, for a period not exceeding 12 months and whose main purpose in visiting is other than an activity remunerated from within the country visited. </t>
  </si>
  <si>
    <t>http://data.worldbank.org/indicator/ST.INT.ARVL</t>
  </si>
  <si>
    <t>D.J. Weiss, A. Nelson, H.S. Gibson, W. Temperley, S. Peedell, A. Lieber, M. Hancher, E. Poyart, S. Belchior, N. Fullman, B. Mappin, U. Dalrymple, J. Rozier, T.C.D. Lucas, R.E. Howes, L.S. Tusting, S.Y. Kang, E. Cameron, D. Bisanzio, K.E. Battle, S. Bhatt, and P.W. Gething. A global map of travel time to cities to assess inequalities in accessibility in 2015.</t>
  </si>
  <si>
    <t>The indicator has been derived by JRC from the predicted travel time (minutes) to nearest city. This is a predictive map showing the estimated time to travel from every point on earth to the nearest (in time) city.</t>
  </si>
  <si>
    <t>The proportion/percentage of attribute (a set of specific elements or functions which reflect the level of performance or achievement of Points of Entry) that have been attained.</t>
  </si>
  <si>
    <t>While international travel and trade bring many health benefits linked to economic development, they may also cause public health risks that can spread internationally at airports, ports and ground crossings through persons, baggage, cargo, containers, conveyances, goods and postal parcels. The IHR (2005) provide a public health response in the form of obligations and standing or temporary non-binding recommendations in ways that avoid unnecessary interference with international travel and trade. States Parties to the IHR (2005) must strengthen public health capacities at designated airports, ports and ground crossings in both routine circumstances and when responding to events that may constitute a public health emergency of international concern.</t>
  </si>
  <si>
    <t>http://apps.who.int/gho//data/view.main.IHRCTRY09v?lang=en</t>
  </si>
  <si>
    <t>Low rates of literacy in a population are likely to increase its vulnerability as health promotion messages and disease etiology etc. may be less likely to be understood and the uptake low.</t>
  </si>
  <si>
    <t>Access to information and health messages. Increases likelyhood to change in behavious. Potentially also access to false information…</t>
  </si>
  <si>
    <t>http://data.worldbank.org/indicator/IT.NET.USER.ZS</t>
  </si>
  <si>
    <t>World Health Organization's Global Health Workforce Statistics, OECD, supplemented by country data.</t>
  </si>
  <si>
    <t>http://data.worldbank.org/indicator/SH.MED.PHYS.ZS</t>
  </si>
  <si>
    <t>WHO, UNICEF, UNFPA, World Bank Group, and the United Nations Population Division</t>
  </si>
  <si>
    <t>WHO, UNICEF, UNFPA, World Bank Group, and the United Nations Population Division. Trends in Maternal Mortality: 2000 to 2017. Geneva, World Health Organization, 2019</t>
  </si>
  <si>
    <t>http://data.worldbank.org/indicator/SH.STA.MMRT</t>
  </si>
  <si>
    <t>Average of 13 International Health Regulations core capacity scores</t>
  </si>
  <si>
    <t xml:space="preserve">IHR (2005) is an obligation to member states for detecting, verifying, assessing, informing and responding to any events or threats related to infectious hazards including zoonosis, food safety, chemical events and radiation emergencies. </t>
  </si>
  <si>
    <t>http://apps.who.int/gho/indicatorregistry/App_Main/view_indicator.aspx?iid=4672</t>
  </si>
  <si>
    <t>In this country, do you have confidence in each of the following, or not? How about national government?</t>
  </si>
  <si>
    <t>Copyright © 2017 Gallup, Inc. All rights reserved. The information contained in this document may only be used for noncommercial personal use and is subject to Gallup’s Terms of Use.</t>
  </si>
  <si>
    <t>Gallup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</si>
</sst>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0.0"/>
    <numFmt numFmtId="165" formatCode="0.000%"/>
    <numFmt numFmtId="166" formatCode="_-* #,##0.0_-;\-* #,##0.0_-;_-* &quot;-&quot;??_-;_-@_-"/>
    <numFmt numFmtId="167" formatCode="0.0%"/>
    <numFmt numFmtId="168" formatCode="_(* #,##0.00_);_(* \(#,##0.00\);_(* &quot;-&quot;??_);_(@_)"/>
    <numFmt numFmtId="169" formatCode="_-* #,##0.00_-;_-* #,##0.00\-;_-* &quot;-&quot;??_-;_-@_-"/>
    <numFmt numFmtId="170" formatCode="&quot;$&quot;#,##0\ ;\(&quot;$&quot;#,##0\)"/>
    <numFmt numFmtId="171" formatCode="_-* #,##0\ _F_B_-;\-* #,##0\ _F_B_-;_-* &quot;-&quot;\ _F_B_-;_-@_-"/>
    <numFmt numFmtId="172" formatCode="_-* #,##0.00\ _F_B_-;\-* #,##0.00\ _F_B_-;_-* &quot;-&quot;??\ _F_B_-;_-@_-"/>
    <numFmt numFmtId="173" formatCode="_(&quot;€&quot;* #,##0.00_);_(&quot;€&quot;* \(#,##0.00\);_(&quot;€&quot;* &quot;-&quot;??_);_(@_)"/>
    <numFmt numFmtId="174" formatCode="_-&quot;$&quot;* #,##0_-;\-&quot;$&quot;* #,##0_-;_-&quot;$&quot;* &quot;-&quot;_-;_-@_-"/>
    <numFmt numFmtId="175" formatCode="_-&quot;$&quot;* #,##0.00_-;\-&quot;$&quot;* #,##0.00_-;_-&quot;$&quot;* &quot;-&quot;??_-;_-@_-"/>
    <numFmt numFmtId="176" formatCode="##0.0"/>
    <numFmt numFmtId="177" formatCode="##0.0\ \|"/>
    <numFmt numFmtId="178" formatCode="_-* #,##0\ &quot;FB&quot;_-;\-* #,##0\ &quot;FB&quot;_-;_-* &quot;-&quot;\ &quot;FB&quot;_-;_-@_-"/>
    <numFmt numFmtId="179" formatCode="_-* #,##0.00\ &quot;FB&quot;_-;\-* #,##0.00\ &quot;FB&quot;_-;_-* &quot;-&quot;??\ &quot;FB&quot;_-;_-@_-"/>
    <numFmt numFmtId="180" formatCode="#,##0.0"/>
    <numFmt numFmtId="181" formatCode="dd/mm/yyyy;@"/>
    <numFmt numFmtId="182" formatCode="d/mm/yyyy;@"/>
  </numFmts>
  <fonts count="12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theme="6" tint="-0.249977111117893"/>
      <name val="Arial"/>
      <family val="2"/>
    </font>
    <font>
      <b/>
      <sz val="11"/>
      <color rgb="FF323232"/>
      <name val="Arial"/>
      <family val="2"/>
    </font>
    <font>
      <sz val="10"/>
      <color rgb="FF323232"/>
      <name val="Arial"/>
      <family val="2"/>
    </font>
    <font>
      <b/>
      <sz val="18"/>
      <color rgb="FF323232"/>
      <name val="Arial"/>
      <family val="2"/>
    </font>
    <font>
      <sz val="11"/>
      <color rgb="FF323232"/>
      <name val="Arial"/>
      <family val="2"/>
    </font>
    <font>
      <i/>
      <sz val="10"/>
      <color rgb="FF323232"/>
      <name val="Arial"/>
      <family val="2"/>
    </font>
    <font>
      <b/>
      <i/>
      <sz val="10"/>
      <color rgb="FF323232"/>
      <name val="Arial"/>
      <family val="2"/>
    </font>
    <font>
      <b/>
      <sz val="18"/>
      <color theme="0"/>
      <name val="Arial"/>
      <family val="2"/>
    </font>
    <font>
      <sz val="11"/>
      <color theme="1"/>
      <name val="Arial"/>
      <family val="2"/>
    </font>
    <font>
      <u/>
      <sz val="11"/>
      <color theme="10"/>
      <name val="Arial"/>
      <family val="2"/>
    </font>
    <font>
      <b/>
      <sz val="10"/>
      <color rgb="FF323232"/>
      <name val="Arial"/>
      <family val="2"/>
    </font>
    <font>
      <sz val="10"/>
      <color theme="4" tint="-0.249977111117893"/>
      <name val="Arial"/>
      <family val="2"/>
    </font>
    <font>
      <b/>
      <sz val="10"/>
      <color theme="4" tint="-0.249977111117893"/>
      <name val="Arial"/>
      <family val="2"/>
    </font>
    <font>
      <b/>
      <sz val="10"/>
      <color theme="5" tint="-0.249977111117893"/>
      <name val="Arial"/>
      <family val="2"/>
    </font>
    <font>
      <sz val="10"/>
      <color theme="8" tint="-0.249977111117893"/>
      <name val="Arial"/>
      <family val="2"/>
    </font>
    <font>
      <b/>
      <sz val="10"/>
      <color theme="8" tint="-0.249977111117893"/>
      <name val="Arial"/>
      <family val="2"/>
    </font>
    <font>
      <i/>
      <sz val="10"/>
      <color theme="8" tint="-0.249977111117893"/>
      <name val="Arial"/>
      <family val="2"/>
    </font>
    <font>
      <b/>
      <sz val="10"/>
      <color theme="2" tint="-0.749992370372631"/>
      <name val="Arial"/>
      <family val="2"/>
    </font>
    <font>
      <b/>
      <sz val="10"/>
      <color theme="6" tint="-0.249977111117893"/>
      <name val="Arial"/>
      <family val="2"/>
    </font>
    <font>
      <b/>
      <sz val="10"/>
      <color theme="7" tint="-0.249977111117893"/>
      <name val="Arial"/>
      <family val="2"/>
    </font>
    <font>
      <b/>
      <sz val="10"/>
      <color theme="3"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sz val="13"/>
      <color rgb="FF996600"/>
      <name val="Calibri"/>
      <family val="2"/>
      <scheme val="minor"/>
    </font>
    <font>
      <u/>
      <sz val="10"/>
      <color indexed="30"/>
      <name val="Arial"/>
      <family val="2"/>
    </font>
    <font>
      <sz val="10"/>
      <name val="Calibri"/>
      <family val="2"/>
      <scheme val="minor"/>
    </font>
    <font>
      <sz val="6"/>
      <name val="Calibri"/>
      <family val="2"/>
      <scheme val="minor"/>
    </font>
    <font>
      <i/>
      <sz val="6"/>
      <name val="Calibri"/>
      <family val="2"/>
      <scheme val="minor"/>
    </font>
    <font>
      <sz val="6"/>
      <color theme="1"/>
      <name val="Calibri"/>
      <family val="2"/>
      <scheme val="minor"/>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9" tint="0.79998168889431442"/>
        <bgColor indexed="64"/>
      </patternFill>
    </fill>
  </fills>
  <borders count="5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style="thin">
        <color theme="0"/>
      </left>
      <right style="thin">
        <color theme="0"/>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n">
        <color theme="0"/>
      </left>
      <right/>
      <top/>
      <bottom style="thin">
        <color theme="0"/>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theme="0"/>
      </left>
      <right style="thin">
        <color indexed="9"/>
      </right>
      <top style="thin">
        <color theme="0"/>
      </top>
      <bottom style="thin">
        <color theme="0"/>
      </bottom>
      <diagonal/>
    </border>
    <border>
      <left style="thick">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medium">
        <color theme="0"/>
      </top>
      <bottom style="medium">
        <color theme="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9"/>
      </left>
      <right style="thick">
        <color theme="0"/>
      </right>
      <top/>
      <bottom style="thin">
        <color indexed="9"/>
      </bottom>
      <diagonal/>
    </border>
  </borders>
  <cellStyleXfs count="29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8" fillId="0" borderId="0"/>
    <xf numFmtId="168"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2" applyNumberFormat="0" applyAlignment="0" applyProtection="0"/>
    <xf numFmtId="0" fontId="32" fillId="57" borderId="23"/>
    <xf numFmtId="0" fontId="33" fillId="58" borderId="24">
      <alignment horizontal="right" vertical="top" wrapText="1"/>
    </xf>
    <xf numFmtId="0" fontId="34" fillId="46" borderId="22" applyNumberFormat="0" applyAlignment="0" applyProtection="0"/>
    <xf numFmtId="0" fontId="32" fillId="0" borderId="21"/>
    <xf numFmtId="0" fontId="35" fillId="0" borderId="25" applyNumberFormat="0" applyFill="0" applyAlignment="0" applyProtection="0"/>
    <xf numFmtId="0" fontId="36" fillId="59" borderId="26" applyNumberFormat="0" applyAlignment="0" applyProtection="0"/>
    <xf numFmtId="0" fontId="37" fillId="59" borderId="26"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69" fontId="28" fillId="0" borderId="0" applyFont="0" applyFill="0" applyBorder="0" applyAlignment="0" applyProtection="0"/>
    <xf numFmtId="168" fontId="18" fillId="0" borderId="0" applyFont="0" applyFill="0" applyBorder="0" applyAlignment="0" applyProtection="0"/>
    <xf numFmtId="168" fontId="20" fillId="0" borderId="0" applyFont="0" applyFill="0" applyBorder="0" applyAlignment="0" applyProtection="0"/>
    <xf numFmtId="3" fontId="18" fillId="0" borderId="0" applyFont="0" applyFill="0" applyBorder="0" applyAlignment="0" applyProtection="0"/>
    <xf numFmtId="0" fontId="37" fillId="59" borderId="26" applyNumberFormat="0" applyAlignment="0" applyProtection="0"/>
    <xf numFmtId="170" fontId="18" fillId="0" borderId="0" applyFont="0" applyFill="0" applyBorder="0" applyAlignment="0" applyProtection="0"/>
    <xf numFmtId="0" fontId="41" fillId="51" borderId="23" applyBorder="0">
      <protection locked="0"/>
    </xf>
    <xf numFmtId="0"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42" fillId="51" borderId="23">
      <protection locked="0"/>
    </xf>
    <xf numFmtId="0" fontId="18" fillId="51" borderId="21"/>
    <xf numFmtId="0" fontId="18" fillId="50" borderId="0"/>
    <xf numFmtId="173"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1">
      <alignment horizontal="left"/>
    </xf>
    <xf numFmtId="0" fontId="27" fillId="50" borderId="0">
      <alignment horizontal="left"/>
    </xf>
    <xf numFmtId="0" fontId="45" fillId="0" borderId="25"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2" applyNumberFormat="0" applyAlignment="0" applyProtection="0"/>
    <xf numFmtId="0" fontId="48" fillId="53" borderId="22" applyNumberFormat="0" applyAlignment="0" applyProtection="0"/>
    <xf numFmtId="0" fontId="49" fillId="60" borderId="0">
      <alignment horizontal="center"/>
    </xf>
    <xf numFmtId="0" fontId="18" fillId="50" borderId="21">
      <alignment horizontal="centerContinuous" wrapText="1"/>
    </xf>
    <xf numFmtId="0" fontId="50" fillId="62" borderId="0">
      <alignment horizontal="center" wrapText="1"/>
    </xf>
    <xf numFmtId="169" fontId="28" fillId="0" borderId="0" applyFont="0" applyFill="0" applyBorder="0" applyAlignment="0" applyProtection="0"/>
    <xf numFmtId="0" fontId="51" fillId="0" borderId="11" applyNumberFormat="0" applyFill="0" applyAlignment="0" applyProtection="0"/>
    <xf numFmtId="0" fontId="52" fillId="0" borderId="27"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8">
      <alignment wrapText="1"/>
    </xf>
    <xf numFmtId="0" fontId="32" fillId="50" borderId="15"/>
    <xf numFmtId="0" fontId="32" fillId="50" borderId="29"/>
    <xf numFmtId="0" fontId="32" fillId="50" borderId="30">
      <alignment horizontal="center" wrapText="1"/>
    </xf>
    <xf numFmtId="0" fontId="45" fillId="0" borderId="25"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175"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1" applyNumberFormat="0" applyFont="0" applyAlignment="0" applyProtection="0"/>
    <xf numFmtId="0" fontId="20" fillId="64" borderId="31" applyNumberFormat="0" applyFont="0" applyAlignment="0" applyProtection="0"/>
    <xf numFmtId="0" fontId="28" fillId="64" borderId="31"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1"/>
    <xf numFmtId="0" fontId="39" fillId="50" borderId="0">
      <alignment horizontal="right"/>
    </xf>
    <xf numFmtId="0" fontId="57" fillId="62" borderId="0">
      <alignment horizontal="center"/>
    </xf>
    <xf numFmtId="0" fontId="58" fillId="61" borderId="21">
      <alignment horizontal="left" vertical="top" wrapText="1"/>
    </xf>
    <xf numFmtId="0" fontId="59" fillId="61" borderId="32">
      <alignment horizontal="left" vertical="top" wrapText="1"/>
    </xf>
    <xf numFmtId="0" fontId="58" fillId="61" borderId="33">
      <alignment horizontal="left" vertical="top" wrapText="1"/>
    </xf>
    <xf numFmtId="0" fontId="58" fillId="61" borderId="32">
      <alignment horizontal="left" vertical="top"/>
    </xf>
    <xf numFmtId="0" fontId="18" fillId="65" borderId="0" applyNumberFormat="0" applyFont="0" applyBorder="0" applyProtection="0">
      <alignment horizontal="left" vertical="center"/>
    </xf>
    <xf numFmtId="0" fontId="18" fillId="0" borderId="34" applyNumberFormat="0" applyFill="0" applyProtection="0">
      <alignment horizontal="left" vertical="center" wrapText="1" indent="1"/>
    </xf>
    <xf numFmtId="176" fontId="18" fillId="0" borderId="34"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6" fontId="18" fillId="0" borderId="0" applyFill="0" applyBorder="0" applyProtection="0">
      <alignment horizontal="right" vertical="center" wrapText="1"/>
    </xf>
    <xf numFmtId="177" fontId="18" fillId="0" borderId="0" applyFill="0" applyBorder="0" applyProtection="0">
      <alignment horizontal="right" vertical="center" wrapText="1"/>
    </xf>
    <xf numFmtId="0" fontId="18" fillId="0" borderId="35" applyNumberFormat="0" applyFill="0" applyProtection="0">
      <alignment horizontal="left" vertical="center" wrapText="1"/>
    </xf>
    <xf numFmtId="0" fontId="18" fillId="0" borderId="35" applyNumberFormat="0" applyFill="0" applyProtection="0">
      <alignment horizontal="left" vertical="center" wrapText="1" indent="1"/>
    </xf>
    <xf numFmtId="176" fontId="18" fillId="0" borderId="35"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6" applyNumberFormat="0" applyFont="0" applyFill="0" applyProtection="0">
      <alignment horizontal="center" vertical="center" wrapText="1"/>
    </xf>
    <xf numFmtId="0" fontId="60" fillId="0" borderId="36" applyNumberFormat="0" applyFill="0" applyProtection="0">
      <alignment horizontal="center" vertical="center" wrapText="1"/>
    </xf>
    <xf numFmtId="0" fontId="60" fillId="0" borderId="36" applyNumberFormat="0" applyFill="0" applyProtection="0">
      <alignment horizontal="center" vertical="center" wrapText="1"/>
    </xf>
    <xf numFmtId="0" fontId="18" fillId="0" borderId="34"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7"/>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7"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8"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3" fillId="0" borderId="0" applyNumberFormat="0" applyFill="0" applyBorder="0" applyAlignment="0" applyProtection="0"/>
    <xf numFmtId="164" fontId="27" fillId="49" borderId="47">
      <alignment horizontal="center" vertical="center"/>
    </xf>
    <xf numFmtId="0" fontId="122" fillId="0" borderId="0" applyNumberFormat="0" applyFill="0" applyBorder="0" applyAlignment="0" applyProtection="0"/>
  </cellStyleXfs>
  <cellXfs count="237">
    <xf numFmtId="0" fontId="0" fillId="0" borderId="0" xfId="0"/>
    <xf numFmtId="0" fontId="0" fillId="48" borderId="0" xfId="0" applyFill="1" applyBorder="1"/>
    <xf numFmtId="0" fontId="4" fillId="48" borderId="0" xfId="3" applyFill="1" applyBorder="1"/>
    <xf numFmtId="0" fontId="0" fillId="48" borderId="0" xfId="0" applyFont="1" applyFill="1" applyBorder="1"/>
    <xf numFmtId="0" fontId="0" fillId="48" borderId="0" xfId="0" applyFill="1"/>
    <xf numFmtId="0" fontId="0" fillId="0" borderId="0" xfId="0"/>
    <xf numFmtId="0" fontId="0" fillId="48" borderId="0" xfId="0" applyFill="1" applyBorder="1" applyAlignment="1">
      <alignment wrapText="1"/>
    </xf>
    <xf numFmtId="0" fontId="13" fillId="48" borderId="0" xfId="20" applyFont="1" applyFill="1" applyBorder="1"/>
    <xf numFmtId="0" fontId="19" fillId="48" borderId="0" xfId="18" applyFont="1" applyFill="1" applyBorder="1"/>
    <xf numFmtId="0" fontId="1" fillId="48" borderId="0" xfId="19" applyFill="1" applyBorder="1"/>
    <xf numFmtId="0" fontId="81"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4" fontId="0" fillId="48" borderId="0" xfId="0" applyNumberFormat="1" applyFill="1"/>
    <xf numFmtId="0" fontId="0" fillId="48" borderId="0" xfId="0" applyFill="1" applyAlignment="1">
      <alignment horizontal="center" textRotation="90" wrapText="1"/>
    </xf>
    <xf numFmtId="0" fontId="26" fillId="48" borderId="0" xfId="0" applyFont="1" applyFill="1"/>
    <xf numFmtId="0" fontId="82" fillId="48" borderId="0" xfId="0" applyFont="1" applyFill="1"/>
    <xf numFmtId="0" fontId="84" fillId="48" borderId="0" xfId="0" applyFont="1" applyFill="1"/>
    <xf numFmtId="0" fontId="0" fillId="0" borderId="0" xfId="71" applyFont="1" applyFill="1"/>
    <xf numFmtId="0" fontId="94" fillId="47" borderId="0" xfId="0" applyFont="1" applyFill="1" applyBorder="1" applyAlignment="1">
      <alignment horizontal="right" wrapText="1"/>
    </xf>
    <xf numFmtId="0" fontId="97" fillId="48" borderId="0" xfId="0" applyFont="1" applyFill="1" applyBorder="1" applyAlignment="1">
      <alignment vertical="center" wrapText="1"/>
    </xf>
    <xf numFmtId="0" fontId="49" fillId="48" borderId="0" xfId="0" applyFont="1" applyFill="1" applyBorder="1" applyAlignment="1">
      <alignment horizontal="center" vertical="center" wrapText="1"/>
    </xf>
    <xf numFmtId="0" fontId="98" fillId="0" borderId="0" xfId="0" applyFont="1"/>
    <xf numFmtId="0" fontId="99" fillId="0" borderId="0" xfId="286" applyFont="1" applyAlignment="1" applyProtection="1"/>
    <xf numFmtId="0" fontId="99" fillId="0" borderId="0" xfId="286" quotePrefix="1" applyFont="1" applyAlignment="1" applyProtection="1"/>
    <xf numFmtId="0" fontId="93" fillId="47" borderId="29" xfId="0" applyFont="1" applyFill="1" applyBorder="1" applyAlignment="1">
      <alignment vertical="center" wrapText="1"/>
    </xf>
    <xf numFmtId="0" fontId="101" fillId="48" borderId="20" xfId="3" applyFont="1" applyFill="1" applyBorder="1" applyAlignment="1">
      <alignment horizontal="center" textRotation="90" wrapText="1"/>
    </xf>
    <xf numFmtId="0" fontId="102" fillId="48" borderId="20" xfId="3" applyFont="1" applyFill="1" applyBorder="1" applyAlignment="1">
      <alignment horizontal="center" textRotation="90" wrapText="1"/>
    </xf>
    <xf numFmtId="0" fontId="103" fillId="48" borderId="43" xfId="2" applyFont="1" applyFill="1" applyBorder="1" applyAlignment="1">
      <alignment horizontal="center" textRotation="90" wrapText="1"/>
    </xf>
    <xf numFmtId="0" fontId="104" fillId="48" borderId="20" xfId="4" applyFont="1" applyFill="1" applyBorder="1" applyAlignment="1">
      <alignment horizontal="center" textRotation="90" wrapText="1"/>
    </xf>
    <xf numFmtId="0" fontId="105" fillId="48" borderId="20" xfId="3" applyFont="1" applyFill="1" applyBorder="1" applyAlignment="1">
      <alignment horizontal="center" textRotation="90" wrapText="1"/>
    </xf>
    <xf numFmtId="0" fontId="106" fillId="48" borderId="20" xfId="4" applyFont="1" applyFill="1" applyBorder="1" applyAlignment="1">
      <alignment horizontal="center" textRotation="90" wrapText="1"/>
    </xf>
    <xf numFmtId="0" fontId="104" fillId="48" borderId="20" xfId="3" applyFont="1" applyFill="1" applyBorder="1" applyAlignment="1">
      <alignment horizontal="center" textRotation="90" wrapText="1"/>
    </xf>
    <xf numFmtId="0" fontId="107" fillId="48" borderId="20" xfId="2" applyFont="1" applyFill="1" applyBorder="1" applyAlignment="1">
      <alignment horizontal="center" textRotation="90" wrapText="1"/>
    </xf>
    <xf numFmtId="0" fontId="90" fillId="48" borderId="20" xfId="4" applyFont="1" applyFill="1" applyBorder="1" applyAlignment="1">
      <alignment horizontal="center" textRotation="90" wrapText="1"/>
    </xf>
    <xf numFmtId="0" fontId="108" fillId="48" borderId="20" xfId="3" applyFont="1" applyFill="1" applyBorder="1" applyAlignment="1">
      <alignment horizontal="center" textRotation="90" wrapText="1"/>
    </xf>
    <xf numFmtId="0" fontId="109" fillId="48" borderId="20" xfId="2" applyFont="1" applyFill="1" applyBorder="1" applyAlignment="1">
      <alignment horizontal="center" textRotation="90" wrapText="1"/>
    </xf>
    <xf numFmtId="0" fontId="110" fillId="48" borderId="20" xfId="2" applyFont="1" applyFill="1" applyBorder="1" applyAlignment="1">
      <alignment horizontal="center" textRotation="90" wrapText="1"/>
    </xf>
    <xf numFmtId="164" fontId="27" fillId="49" borderId="18" xfId="0" applyNumberFormat="1" applyFont="1" applyFill="1" applyBorder="1" applyAlignment="1">
      <alignment horizontal="center" vertical="center"/>
    </xf>
    <xf numFmtId="164" fontId="27" fillId="49" borderId="44" xfId="0" applyNumberFormat="1" applyFont="1" applyFill="1" applyBorder="1" applyAlignment="1">
      <alignment horizontal="center" vertical="center"/>
    </xf>
    <xf numFmtId="0" fontId="100" fillId="48" borderId="19" xfId="3" applyFont="1" applyFill="1" applyBorder="1"/>
    <xf numFmtId="0" fontId="100" fillId="48" borderId="46" xfId="0" applyFont="1" applyFill="1" applyBorder="1"/>
    <xf numFmtId="0" fontId="113" fillId="48" borderId="0" xfId="3" applyFont="1" applyFill="1" applyBorder="1"/>
    <xf numFmtId="0" fontId="113" fillId="48" borderId="0" xfId="3" applyFont="1" applyFill="1" applyBorder="1" applyAlignment="1"/>
    <xf numFmtId="0" fontId="93" fillId="47" borderId="0" xfId="0" applyFont="1" applyFill="1" applyBorder="1" applyAlignment="1">
      <alignment horizontal="center" wrapText="1"/>
    </xf>
    <xf numFmtId="0" fontId="86" fillId="48" borderId="0" xfId="0" applyFont="1" applyFill="1" applyAlignment="1">
      <alignment horizontal="center"/>
    </xf>
    <xf numFmtId="0" fontId="86" fillId="11" borderId="39" xfId="19" applyFont="1" applyBorder="1" applyAlignment="1">
      <alignment horizontal="center" textRotation="90" wrapText="1"/>
    </xf>
    <xf numFmtId="0" fontId="86" fillId="11" borderId="40" xfId="19" applyFont="1" applyBorder="1" applyAlignment="1">
      <alignment horizontal="center" textRotation="90" wrapText="1"/>
    </xf>
    <xf numFmtId="0" fontId="86" fillId="10" borderId="39" xfId="18" applyFont="1" applyBorder="1" applyAlignment="1">
      <alignment horizontal="center" textRotation="90" wrapText="1"/>
    </xf>
    <xf numFmtId="0" fontId="86" fillId="10" borderId="40" xfId="18" applyFont="1" applyBorder="1" applyAlignment="1">
      <alignment horizontal="center" textRotation="90" wrapText="1"/>
    </xf>
    <xf numFmtId="0" fontId="112" fillId="12" borderId="40" xfId="20" applyFont="1" applyBorder="1" applyAlignment="1">
      <alignment horizontal="center" textRotation="90" wrapText="1"/>
    </xf>
    <xf numFmtId="0" fontId="112" fillId="9" borderId="40" xfId="17" applyFont="1" applyBorder="1" applyAlignment="1">
      <alignment horizontal="center" textRotation="90" wrapText="1"/>
    </xf>
    <xf numFmtId="0" fontId="86" fillId="48" borderId="0" xfId="0" applyFont="1" applyFill="1" applyBorder="1" applyAlignment="1">
      <alignment horizontal="center" vertical="center"/>
    </xf>
    <xf numFmtId="164" fontId="86" fillId="11" borderId="10" xfId="19" applyNumberFormat="1" applyFont="1" applyBorder="1" applyAlignment="1">
      <alignment horizontal="center" vertical="center"/>
    </xf>
    <xf numFmtId="10" fontId="86" fillId="10" borderId="14" xfId="18" applyNumberFormat="1" applyFont="1" applyBorder="1" applyAlignment="1">
      <alignment horizontal="center" vertical="center"/>
    </xf>
    <xf numFmtId="164" fontId="111" fillId="12" borderId="0" xfId="20" applyNumberFormat="1" applyFont="1" applyBorder="1" applyAlignment="1">
      <alignment horizontal="center" vertical="center"/>
    </xf>
    <xf numFmtId="164" fontId="112" fillId="9" borderId="10" xfId="17" applyNumberFormat="1" applyFont="1" applyBorder="1" applyAlignment="1">
      <alignment horizontal="center"/>
    </xf>
    <xf numFmtId="0" fontId="86" fillId="48" borderId="0" xfId="0" applyFont="1" applyFill="1" applyAlignment="1">
      <alignment horizontal="center" vertical="center"/>
    </xf>
    <xf numFmtId="0" fontId="89" fillId="47" borderId="0" xfId="34" applyFont="1" applyFill="1" applyBorder="1" applyAlignment="1">
      <alignment horizontal="center" vertical="center"/>
    </xf>
    <xf numFmtId="0" fontId="89" fillId="47" borderId="0" xfId="34" applyFont="1" applyFill="1" applyBorder="1" applyAlignment="1">
      <alignment horizontal="center" vertical="center" wrapText="1"/>
    </xf>
    <xf numFmtId="166" fontId="89" fillId="47" borderId="0" xfId="74" applyNumberFormat="1" applyFont="1" applyFill="1" applyBorder="1" applyAlignment="1">
      <alignment horizontal="center" vertical="center" wrapText="1"/>
    </xf>
    <xf numFmtId="0" fontId="89" fillId="47" borderId="0" xfId="34" applyFont="1" applyFill="1" applyBorder="1" applyAlignment="1">
      <alignment horizontal="center" vertical="center" textRotation="90" wrapText="1"/>
    </xf>
    <xf numFmtId="10" fontId="89" fillId="47" borderId="0" xfId="73" applyNumberFormat="1" applyFont="1" applyFill="1" applyBorder="1" applyAlignment="1">
      <alignment horizontal="center" vertical="center" wrapText="1"/>
    </xf>
    <xf numFmtId="9" fontId="89" fillId="47" borderId="0" xfId="73" applyFont="1" applyFill="1" applyBorder="1" applyAlignment="1">
      <alignment horizontal="center" vertical="center" wrapText="1"/>
    </xf>
    <xf numFmtId="2" fontId="89" fillId="47" borderId="0" xfId="73" applyNumberFormat="1" applyFont="1" applyFill="1" applyBorder="1" applyAlignment="1">
      <alignment horizontal="center" vertical="center" wrapText="1"/>
    </xf>
    <xf numFmtId="0" fontId="86" fillId="27" borderId="40" xfId="35" applyFont="1" applyBorder="1" applyAlignment="1">
      <alignment horizontal="center" textRotation="90" wrapText="1"/>
    </xf>
    <xf numFmtId="0" fontId="111" fillId="28" borderId="39" xfId="36" applyFont="1" applyBorder="1" applyAlignment="1">
      <alignment horizontal="center" textRotation="90" wrapText="1"/>
    </xf>
    <xf numFmtId="0" fontId="86" fillId="26" borderId="40" xfId="34" applyFont="1" applyBorder="1" applyAlignment="1">
      <alignment horizontal="center" textRotation="90" wrapText="1"/>
    </xf>
    <xf numFmtId="0" fontId="111" fillId="25" borderId="39" xfId="33" applyFont="1" applyBorder="1" applyAlignment="1">
      <alignment horizontal="center" textRotation="90" wrapText="1"/>
    </xf>
    <xf numFmtId="0" fontId="111" fillId="25" borderId="41" xfId="33" applyFont="1" applyBorder="1" applyAlignment="1">
      <alignment horizontal="center" textRotation="90" wrapText="1"/>
    </xf>
    <xf numFmtId="0" fontId="112" fillId="29" borderId="41" xfId="37" applyFont="1" applyBorder="1" applyAlignment="1">
      <alignment horizontal="center" textRotation="90" wrapText="1"/>
    </xf>
    <xf numFmtId="164" fontId="86" fillId="27" borderId="10" xfId="35" applyNumberFormat="1" applyFont="1" applyBorder="1" applyAlignment="1">
      <alignment horizontal="center" vertical="center"/>
    </xf>
    <xf numFmtId="164" fontId="111" fillId="28" borderId="14" xfId="36" applyNumberFormat="1" applyFont="1" applyBorder="1" applyAlignment="1">
      <alignment horizontal="center" vertical="center"/>
    </xf>
    <xf numFmtId="3" fontId="86" fillId="26" borderId="10" xfId="34" applyNumberFormat="1" applyFont="1" applyBorder="1" applyAlignment="1">
      <alignment horizontal="right" vertical="center"/>
    </xf>
    <xf numFmtId="164" fontId="111" fillId="29" borderId="14" xfId="37" applyNumberFormat="1" applyFont="1" applyBorder="1" applyAlignment="1">
      <alignment horizontal="center" vertical="center"/>
    </xf>
    <xf numFmtId="10" fontId="86" fillId="26" borderId="10" xfId="34" applyNumberFormat="1" applyFont="1" applyBorder="1" applyAlignment="1">
      <alignment horizontal="right" vertical="center"/>
    </xf>
    <xf numFmtId="164" fontId="111" fillId="25" borderId="14" xfId="33" applyNumberFormat="1" applyFont="1" applyBorder="1" applyAlignment="1">
      <alignment horizontal="center" vertical="center"/>
    </xf>
    <xf numFmtId="167" fontId="86" fillId="26" borderId="10" xfId="73" applyNumberFormat="1" applyFont="1" applyFill="1" applyBorder="1" applyAlignment="1">
      <alignment horizontal="right" vertical="center"/>
    </xf>
    <xf numFmtId="164" fontId="111" fillId="25" borderId="0" xfId="33" applyNumberFormat="1" applyFont="1" applyBorder="1" applyAlignment="1">
      <alignment horizontal="center" vertical="center"/>
    </xf>
    <xf numFmtId="164" fontId="112" fillId="29" borderId="0" xfId="37" applyNumberFormat="1" applyFont="1" applyBorder="1" applyAlignment="1">
      <alignment horizontal="center" vertical="center"/>
    </xf>
    <xf numFmtId="0" fontId="89" fillId="47" borderId="0" xfId="0" applyFont="1" applyFill="1"/>
    <xf numFmtId="0" fontId="89" fillId="47" borderId="0" xfId="0" applyFont="1" applyFill="1" applyAlignment="1">
      <alignment horizontal="center" vertical="center"/>
    </xf>
    <xf numFmtId="165" fontId="89" fillId="47" borderId="0" xfId="73" applyNumberFormat="1" applyFont="1" applyFill="1" applyAlignment="1">
      <alignment horizontal="center" vertical="center"/>
    </xf>
    <xf numFmtId="9" fontId="89" fillId="47" borderId="0" xfId="73" applyNumberFormat="1" applyFont="1" applyFill="1" applyAlignment="1">
      <alignment horizontal="center" vertical="center"/>
    </xf>
    <xf numFmtId="9" fontId="89" fillId="47" borderId="0" xfId="73" applyFont="1" applyFill="1" applyAlignment="1">
      <alignment horizontal="center" vertical="center"/>
    </xf>
    <xf numFmtId="180" fontId="86" fillId="26" borderId="10" xfId="34" applyNumberFormat="1" applyFont="1" applyBorder="1" applyAlignment="1">
      <alignment horizontal="right" vertical="center"/>
    </xf>
    <xf numFmtId="0" fontId="86" fillId="48" borderId="0" xfId="0" applyFont="1" applyFill="1" applyAlignment="1">
      <alignment horizontal="center" wrapText="1"/>
    </xf>
    <xf numFmtId="0" fontId="86" fillId="23" borderId="40" xfId="31" applyFont="1" applyBorder="1" applyAlignment="1">
      <alignment horizontal="center" textRotation="90" wrapText="1"/>
    </xf>
    <xf numFmtId="0" fontId="112" fillId="24" borderId="40" xfId="32" applyFont="1" applyBorder="1" applyAlignment="1">
      <alignment horizontal="center" textRotation="90" wrapText="1"/>
    </xf>
    <xf numFmtId="0" fontId="112" fillId="21" borderId="41" xfId="29" applyFont="1" applyBorder="1" applyAlignment="1">
      <alignment horizontal="center" textRotation="90" wrapText="1"/>
    </xf>
    <xf numFmtId="164" fontId="86" fillId="23" borderId="10" xfId="31" applyNumberFormat="1" applyFont="1" applyBorder="1" applyAlignment="1">
      <alignment horizontal="center" vertical="center"/>
    </xf>
    <xf numFmtId="164" fontId="112" fillId="24" borderId="10" xfId="32" applyNumberFormat="1" applyFont="1" applyBorder="1" applyAlignment="1">
      <alignment horizontal="center" vertical="center"/>
    </xf>
    <xf numFmtId="164" fontId="112" fillId="21" borderId="0" xfId="29" applyNumberFormat="1" applyFont="1" applyAlignment="1">
      <alignment horizontal="center" vertical="center"/>
    </xf>
    <xf numFmtId="0" fontId="89" fillId="47" borderId="0" xfId="0" applyFont="1" applyFill="1" applyBorder="1"/>
    <xf numFmtId="0" fontId="89" fillId="47" borderId="0" xfId="34" applyFont="1" applyFill="1" applyBorder="1" applyAlignment="1">
      <alignment horizontal="center" wrapText="1"/>
    </xf>
    <xf numFmtId="1" fontId="89" fillId="47" borderId="0" xfId="31" applyNumberFormat="1" applyFont="1" applyFill="1" applyBorder="1" applyAlignment="1">
      <alignment horizontal="center" vertical="center" wrapText="1"/>
    </xf>
    <xf numFmtId="1" fontId="115" fillId="47" borderId="0" xfId="32" applyNumberFormat="1" applyFont="1" applyFill="1" applyBorder="1" applyAlignment="1">
      <alignment horizontal="center" vertical="center" wrapText="1"/>
    </xf>
    <xf numFmtId="164" fontId="89" fillId="47" borderId="0" xfId="31" applyNumberFormat="1" applyFont="1" applyFill="1" applyBorder="1" applyAlignment="1">
      <alignment horizontal="center" vertical="center" wrapText="1"/>
    </xf>
    <xf numFmtId="0" fontId="115" fillId="47" borderId="0" xfId="32" applyFont="1" applyFill="1" applyBorder="1" applyAlignment="1">
      <alignment horizontal="center" vertical="center" wrapText="1"/>
    </xf>
    <xf numFmtId="164" fontId="116" fillId="47" borderId="0" xfId="31" applyNumberFormat="1" applyFont="1" applyFill="1" applyBorder="1" applyAlignment="1">
      <alignment horizontal="center" vertical="center" wrapText="1"/>
    </xf>
    <xf numFmtId="0" fontId="89" fillId="47" borderId="0" xfId="31" applyFont="1" applyFill="1" applyBorder="1" applyAlignment="1">
      <alignment horizontal="center" vertical="center" wrapText="1"/>
    </xf>
    <xf numFmtId="1" fontId="85" fillId="0" borderId="0" xfId="0" applyNumberFormat="1" applyFont="1" applyAlignment="1">
      <alignment horizontal="right"/>
    </xf>
    <xf numFmtId="2" fontId="85" fillId="0" borderId="0" xfId="0" applyNumberFormat="1" applyFont="1" applyAlignment="1">
      <alignment horizontal="right"/>
    </xf>
    <xf numFmtId="164" fontId="85" fillId="0" borderId="0" xfId="0" applyNumberFormat="1" applyFont="1" applyAlignment="1">
      <alignment horizontal="right"/>
    </xf>
    <xf numFmtId="0" fontId="86" fillId="0" borderId="0" xfId="0" applyFont="1"/>
    <xf numFmtId="0" fontId="87" fillId="0" borderId="0" xfId="0" applyFont="1" applyAlignment="1">
      <alignment horizontal="center" vertical="center" wrapText="1"/>
    </xf>
    <xf numFmtId="0" fontId="100" fillId="0" borderId="42" xfId="0" applyFont="1" applyFill="1" applyBorder="1" applyAlignment="1">
      <alignment horizontal="center"/>
    </xf>
    <xf numFmtId="0" fontId="117" fillId="0" borderId="0" xfId="0" applyFont="1"/>
    <xf numFmtId="0" fontId="117" fillId="0" borderId="0" xfId="71" applyFont="1"/>
    <xf numFmtId="0" fontId="117" fillId="0" borderId="0" xfId="71" applyFont="1" applyFill="1"/>
    <xf numFmtId="0" fontId="92" fillId="48" borderId="0" xfId="0" applyFont="1" applyFill="1" applyBorder="1" applyAlignment="1">
      <alignment horizontal="left" vertical="center" wrapText="1" indent="1"/>
    </xf>
    <xf numFmtId="0" fontId="91" fillId="48" borderId="0" xfId="0" applyFont="1" applyFill="1" applyBorder="1" applyAlignment="1">
      <alignment horizontal="left" indent="1"/>
    </xf>
    <xf numFmtId="0" fontId="80" fillId="0" borderId="0" xfId="286" applyFill="1" applyBorder="1" applyAlignment="1" applyProtection="1">
      <alignment horizontal="left" vertical="center" wrapText="1" indent="1"/>
    </xf>
    <xf numFmtId="0" fontId="95" fillId="48" borderId="21" xfId="0" applyFont="1" applyFill="1" applyBorder="1" applyAlignment="1">
      <alignment horizontal="left" wrapText="1" indent="1"/>
    </xf>
    <xf numFmtId="0" fontId="88" fillId="0" borderId="0" xfId="286" applyFont="1" applyAlignment="1" applyProtection="1">
      <alignment horizontal="left" indent="1"/>
    </xf>
    <xf numFmtId="0" fontId="98" fillId="0" borderId="0" xfId="0" applyFont="1" applyAlignment="1">
      <alignment horizontal="left" indent="1"/>
    </xf>
    <xf numFmtId="0" fontId="100" fillId="48" borderId="19" xfId="3" applyFont="1" applyFill="1" applyBorder="1" applyAlignment="1">
      <alignment horizontal="left" indent="1"/>
    </xf>
    <xf numFmtId="0" fontId="113" fillId="48" borderId="0" xfId="3" applyFont="1" applyFill="1" applyBorder="1" applyAlignment="1">
      <alignment horizontal="left" indent="1"/>
    </xf>
    <xf numFmtId="0" fontId="100" fillId="48" borderId="16" xfId="0" applyFont="1" applyFill="1" applyBorder="1" applyAlignment="1">
      <alignment horizontal="left" indent="1"/>
    </xf>
    <xf numFmtId="0" fontId="86" fillId="48" borderId="0" xfId="0" applyFont="1" applyFill="1" applyAlignment="1">
      <alignment horizontal="left" indent="1"/>
    </xf>
    <xf numFmtId="0" fontId="86" fillId="48" borderId="0" xfId="0" applyFont="1" applyFill="1" applyBorder="1" applyAlignment="1">
      <alignment horizontal="left" indent="1"/>
    </xf>
    <xf numFmtId="0" fontId="86" fillId="0" borderId="0" xfId="0" applyFont="1" applyAlignment="1">
      <alignment horizontal="left" indent="1"/>
    </xf>
    <xf numFmtId="0" fontId="87" fillId="0" borderId="0" xfId="0" applyFont="1" applyAlignment="1">
      <alignment horizontal="left" indent="1"/>
    </xf>
    <xf numFmtId="0" fontId="87" fillId="0" borderId="0" xfId="0" applyFont="1" applyAlignment="1">
      <alignment horizontal="left" vertical="center" indent="1"/>
    </xf>
    <xf numFmtId="0" fontId="92" fillId="66" borderId="30" xfId="0" applyFont="1" applyFill="1" applyBorder="1" applyAlignment="1">
      <alignment horizontal="left" vertical="top" wrapText="1" indent="1"/>
    </xf>
    <xf numFmtId="0" fontId="92" fillId="0" borderId="30" xfId="0" applyFont="1" applyFill="1" applyBorder="1" applyAlignment="1">
      <alignment horizontal="left" vertical="top" wrapText="1" indent="1"/>
    </xf>
    <xf numFmtId="0" fontId="92" fillId="66" borderId="21" xfId="0" applyFont="1" applyFill="1" applyBorder="1" applyAlignment="1">
      <alignment horizontal="left" vertical="top" wrapText="1" indent="1"/>
    </xf>
    <xf numFmtId="0" fontId="92" fillId="0" borderId="21" xfId="0" applyFont="1" applyFill="1" applyBorder="1" applyAlignment="1">
      <alignment horizontal="left" vertical="top" wrapText="1" indent="1"/>
    </xf>
    <xf numFmtId="0" fontId="92" fillId="67" borderId="21" xfId="0" applyFont="1" applyFill="1" applyBorder="1" applyAlignment="1">
      <alignment horizontal="left" vertical="top" wrapText="1" indent="1"/>
    </xf>
    <xf numFmtId="0" fontId="92" fillId="68" borderId="21" xfId="0" applyFont="1" applyFill="1" applyBorder="1" applyAlignment="1">
      <alignment horizontal="left" vertical="top" wrapText="1" indent="1"/>
    </xf>
    <xf numFmtId="0" fontId="92" fillId="47" borderId="21" xfId="0" applyFont="1" applyFill="1" applyBorder="1" applyAlignment="1">
      <alignment horizontal="left" vertical="top" wrapText="1" indent="1"/>
    </xf>
    <xf numFmtId="0" fontId="86" fillId="0" borderId="0" xfId="0" applyFont="1" applyFill="1" applyAlignment="1">
      <alignment horizontal="center" textRotation="90" wrapText="1"/>
    </xf>
    <xf numFmtId="3" fontId="86" fillId="26" borderId="40" xfId="34" applyNumberFormat="1" applyFont="1" applyBorder="1" applyAlignment="1">
      <alignment horizontal="center" textRotation="90" wrapText="1"/>
    </xf>
    <xf numFmtId="0" fontId="112" fillId="29" borderId="39" xfId="37" applyFont="1" applyBorder="1" applyAlignment="1">
      <alignment horizontal="center" textRotation="90" wrapText="1"/>
    </xf>
    <xf numFmtId="0" fontId="86" fillId="0" borderId="0" xfId="0" applyFont="1" applyFill="1" applyAlignment="1">
      <alignment horizontal="left" indent="1"/>
    </xf>
    <xf numFmtId="0" fontId="86" fillId="0" borderId="0" xfId="0" applyFont="1" applyFill="1"/>
    <xf numFmtId="164" fontId="1" fillId="22" borderId="10" xfId="30" applyNumberFormat="1" applyBorder="1" applyAlignment="1">
      <alignment horizontal="center" vertical="center"/>
    </xf>
    <xf numFmtId="0" fontId="0" fillId="22" borderId="40" xfId="30" applyFont="1" applyBorder="1" applyAlignment="1">
      <alignment horizontal="center" textRotation="90" wrapText="1"/>
    </xf>
    <xf numFmtId="164" fontId="27" fillId="73" borderId="18" xfId="0" applyNumberFormat="1" applyFont="1" applyFill="1" applyBorder="1" applyAlignment="1">
      <alignment horizontal="center" vertical="center"/>
    </xf>
    <xf numFmtId="164" fontId="27" fillId="67" borderId="18" xfId="0" applyNumberFormat="1" applyFont="1" applyFill="1" applyBorder="1" applyAlignment="1">
      <alignment horizontal="center" vertical="center"/>
    </xf>
    <xf numFmtId="164" fontId="27" fillId="74" borderId="18" xfId="0" applyNumberFormat="1" applyFont="1" applyFill="1" applyBorder="1" applyAlignment="1">
      <alignment horizontal="center" vertical="center"/>
    </xf>
    <xf numFmtId="164" fontId="27" fillId="73" borderId="48" xfId="0" applyNumberFormat="1" applyFont="1" applyFill="1" applyBorder="1" applyAlignment="1">
      <alignment horizontal="center" vertical="center"/>
    </xf>
    <xf numFmtId="164" fontId="27" fillId="74" borderId="45" xfId="0" applyNumberFormat="1" applyFont="1" applyFill="1" applyBorder="1" applyAlignment="1">
      <alignment horizontal="center" vertical="center"/>
    </xf>
    <xf numFmtId="164" fontId="27" fillId="75" borderId="48" xfId="0" applyNumberFormat="1" applyFont="1" applyFill="1" applyBorder="1" applyAlignment="1">
      <alignment horizontal="center" vertical="center"/>
    </xf>
    <xf numFmtId="164" fontId="27" fillId="75" borderId="17" xfId="0" applyNumberFormat="1" applyFont="1" applyFill="1" applyBorder="1" applyAlignment="1">
      <alignment horizontal="center" vertical="center"/>
    </xf>
    <xf numFmtId="164" fontId="27" fillId="75" borderId="49" xfId="0" applyNumberFormat="1" applyFont="1" applyFill="1" applyBorder="1" applyAlignment="1">
      <alignment horizontal="center" vertical="center"/>
    </xf>
    <xf numFmtId="0" fontId="120" fillId="48" borderId="0" xfId="3" applyFont="1" applyFill="1" applyBorder="1" applyAlignment="1">
      <alignment horizontal="center" textRotation="90" wrapText="1"/>
    </xf>
    <xf numFmtId="164" fontId="27" fillId="49" borderId="50" xfId="0" applyNumberFormat="1" applyFont="1" applyFill="1" applyBorder="1" applyAlignment="1">
      <alignment horizontal="center" vertical="center"/>
    </xf>
    <xf numFmtId="0" fontId="87" fillId="0" borderId="0" xfId="0" applyFont="1" applyFill="1" applyAlignment="1">
      <alignment horizontal="center" vertical="center" wrapText="1"/>
    </xf>
    <xf numFmtId="0" fontId="85" fillId="48" borderId="0" xfId="0" applyFont="1" applyFill="1" applyAlignment="1">
      <alignment horizontal="center" vertical="center"/>
    </xf>
    <xf numFmtId="1" fontId="85" fillId="0" borderId="0" xfId="0" applyNumberFormat="1" applyFont="1" applyAlignment="1">
      <alignment horizontal="center" vertical="center"/>
    </xf>
    <xf numFmtId="0" fontId="85" fillId="48" borderId="0" xfId="0" applyFont="1" applyFill="1" applyAlignment="1">
      <alignment horizontal="center"/>
    </xf>
    <xf numFmtId="49" fontId="85" fillId="0" borderId="0" xfId="0" applyNumberFormat="1" applyFont="1" applyAlignment="1">
      <alignment horizontal="center"/>
    </xf>
    <xf numFmtId="0" fontId="85" fillId="0" borderId="0" xfId="0" applyNumberFormat="1" applyFont="1" applyAlignment="1">
      <alignment horizontal="center"/>
    </xf>
    <xf numFmtId="164" fontId="27" fillId="73" borderId="49" xfId="0" applyNumberFormat="1" applyFont="1" applyFill="1" applyBorder="1" applyAlignment="1">
      <alignment horizontal="center" vertic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20" fillId="48" borderId="0" xfId="3" applyFont="1" applyFill="1" applyBorder="1" applyAlignment="1">
      <alignment horizontal="center" textRotation="90"/>
    </xf>
    <xf numFmtId="164" fontId="0" fillId="0" borderId="0" xfId="0" applyNumberFormat="1"/>
    <xf numFmtId="164" fontId="89" fillId="47" borderId="0" xfId="73" applyNumberFormat="1" applyFont="1" applyFill="1" applyBorder="1" applyAlignment="1">
      <alignment horizontal="center" vertical="center" wrapText="1"/>
    </xf>
    <xf numFmtId="0" fontId="85" fillId="0" borderId="0" xfId="0" applyFont="1" applyFill="1" applyAlignment="1">
      <alignment horizontal="center"/>
    </xf>
    <xf numFmtId="0" fontId="16" fillId="0" borderId="51" xfId="0" applyFont="1" applyBorder="1"/>
    <xf numFmtId="0" fontId="87" fillId="48" borderId="0" xfId="0" applyFont="1" applyFill="1" applyAlignment="1">
      <alignment horizontal="center"/>
    </xf>
    <xf numFmtId="9" fontId="86" fillId="48" borderId="0" xfId="73" applyFont="1" applyFill="1"/>
    <xf numFmtId="2" fontId="86" fillId="48" borderId="0" xfId="0" applyNumberFormat="1" applyFont="1" applyFill="1"/>
    <xf numFmtId="164" fontId="117" fillId="48" borderId="0" xfId="0" applyNumberFormat="1" applyFont="1" applyFill="1" applyAlignment="1">
      <alignment horizontal="center"/>
    </xf>
    <xf numFmtId="0" fontId="110" fillId="48" borderId="0" xfId="2" applyFont="1" applyFill="1" applyBorder="1" applyAlignment="1">
      <alignment horizontal="center" textRotation="90" wrapText="1"/>
    </xf>
    <xf numFmtId="164" fontId="27" fillId="49" borderId="52" xfId="0" applyNumberFormat="1" applyFont="1" applyFill="1" applyBorder="1" applyAlignment="1">
      <alignment horizontal="center" vertical="center"/>
    </xf>
    <xf numFmtId="0" fontId="44" fillId="0" borderId="53" xfId="0" applyFont="1" applyFill="1" applyBorder="1" applyAlignment="1" applyProtection="1">
      <alignment horizontal="center" vertical="center"/>
      <protection locked="0"/>
    </xf>
    <xf numFmtId="14" fontId="92" fillId="0" borderId="21" xfId="0" applyNumberFormat="1" applyFont="1" applyFill="1" applyBorder="1" applyAlignment="1">
      <alignment horizontal="left" vertical="top" wrapText="1" indent="1"/>
    </xf>
    <xf numFmtId="0" fontId="121" fillId="48" borderId="0" xfId="3" applyFont="1" applyFill="1" applyBorder="1" applyAlignment="1">
      <alignment horizontal="center" textRotation="90" wrapText="1"/>
    </xf>
    <xf numFmtId="0" fontId="87" fillId="0" borderId="0" xfId="0" applyFont="1" applyFill="1" applyAlignment="1">
      <alignment horizontal="left" indent="1"/>
    </xf>
    <xf numFmtId="0" fontId="92" fillId="0" borderId="21" xfId="0" applyNumberFormat="1" applyFont="1" applyFill="1" applyBorder="1" applyAlignment="1">
      <alignment horizontal="left" vertical="top" wrapText="1" indent="1"/>
    </xf>
    <xf numFmtId="0" fontId="93" fillId="47" borderId="0" xfId="0" applyFont="1" applyFill="1" applyBorder="1" applyAlignment="1">
      <alignment horizontal="left" vertical="center" wrapText="1" indent="16"/>
    </xf>
    <xf numFmtId="0" fontId="123" fillId="66" borderId="21" xfId="0" applyFont="1" applyFill="1" applyBorder="1" applyAlignment="1">
      <alignment horizontal="center" vertical="top" wrapText="1"/>
    </xf>
    <xf numFmtId="0" fontId="124" fillId="66" borderId="21" xfId="0" applyFont="1" applyFill="1" applyBorder="1" applyAlignment="1">
      <alignment horizontal="center" vertical="center" wrapText="1"/>
    </xf>
    <xf numFmtId="164" fontId="111" fillId="12" borderId="54" xfId="20" applyNumberFormat="1" applyFont="1" applyBorder="1" applyAlignment="1">
      <alignment horizontal="center" vertical="center"/>
    </xf>
    <xf numFmtId="10" fontId="86" fillId="10" borderId="54" xfId="18" applyNumberFormat="1" applyFont="1" applyBorder="1" applyAlignment="1">
      <alignment horizontal="center" vertical="center"/>
    </xf>
    <xf numFmtId="164" fontId="111" fillId="12" borderId="10" xfId="20" applyNumberFormat="1" applyFont="1" applyBorder="1" applyAlignment="1">
      <alignment horizontal="center" vertical="center"/>
    </xf>
    <xf numFmtId="10" fontId="86" fillId="10" borderId="10" xfId="18" applyNumberFormat="1" applyFont="1" applyBorder="1" applyAlignment="1">
      <alignment horizontal="center" vertical="center"/>
    </xf>
    <xf numFmtId="10" fontId="89" fillId="76" borderId="0" xfId="73" applyNumberFormat="1" applyFont="1" applyFill="1" applyBorder="1" applyAlignment="1">
      <alignment horizontal="center" vertical="center" wrapText="1"/>
    </xf>
    <xf numFmtId="9" fontId="89" fillId="47" borderId="0" xfId="73" applyNumberFormat="1" applyFont="1" applyFill="1" applyBorder="1" applyAlignment="1">
      <alignment horizontal="center" vertical="center" wrapText="1"/>
    </xf>
    <xf numFmtId="166" fontId="89" fillId="76" borderId="0" xfId="74" applyNumberFormat="1" applyFont="1" applyFill="1" applyBorder="1" applyAlignment="1">
      <alignment horizontal="center" vertical="center" wrapText="1"/>
    </xf>
    <xf numFmtId="0" fontId="123" fillId="67" borderId="21" xfId="0" applyFont="1" applyFill="1" applyBorder="1" applyAlignment="1">
      <alignment horizontal="center" vertical="top" wrapText="1"/>
    </xf>
    <xf numFmtId="0" fontId="124" fillId="67" borderId="21" xfId="0" applyFont="1" applyFill="1" applyBorder="1" applyAlignment="1">
      <alignment horizontal="center" vertical="center" wrapText="1"/>
    </xf>
    <xf numFmtId="0" fontId="123" fillId="68" borderId="21" xfId="0" applyFont="1" applyFill="1" applyBorder="1" applyAlignment="1">
      <alignment horizontal="center" vertical="top" wrapText="1"/>
    </xf>
    <xf numFmtId="0" fontId="124" fillId="68" borderId="21" xfId="0" applyFont="1" applyFill="1" applyBorder="1" applyAlignment="1">
      <alignment horizontal="center" vertical="center" wrapText="1"/>
    </xf>
    <xf numFmtId="0" fontId="123" fillId="47" borderId="21" xfId="0" applyFont="1" applyFill="1" applyBorder="1" applyAlignment="1">
      <alignment horizontal="center" vertical="top" wrapText="1"/>
    </xf>
    <xf numFmtId="0" fontId="124" fillId="47" borderId="21" xfId="0" applyFont="1" applyFill="1" applyBorder="1" applyAlignment="1">
      <alignment horizontal="center" vertical="center" wrapText="1"/>
    </xf>
    <xf numFmtId="0" fontId="125" fillId="66" borderId="21" xfId="0" applyFont="1" applyFill="1" applyBorder="1" applyAlignment="1">
      <alignment horizontal="center" vertical="center" wrapText="1"/>
    </xf>
    <xf numFmtId="0" fontId="117" fillId="11" borderId="40" xfId="19" applyFont="1" applyBorder="1" applyAlignment="1">
      <alignment horizontal="center" textRotation="90" wrapText="1"/>
    </xf>
    <xf numFmtId="0" fontId="87" fillId="11" borderId="40" xfId="19" applyFont="1" applyBorder="1" applyAlignment="1">
      <alignment horizontal="center" textRotation="90" wrapText="1"/>
    </xf>
    <xf numFmtId="9" fontId="89" fillId="76" borderId="0" xfId="73" applyNumberFormat="1" applyFont="1" applyFill="1" applyBorder="1" applyAlignment="1">
      <alignment horizontal="center" vertical="center" wrapText="1"/>
    </xf>
    <xf numFmtId="167" fontId="89" fillId="47" borderId="0" xfId="73" applyNumberFormat="1" applyFont="1" applyFill="1" applyBorder="1" applyAlignment="1">
      <alignment horizontal="center" vertical="center" wrapText="1"/>
    </xf>
    <xf numFmtId="0" fontId="86" fillId="27" borderId="39" xfId="35" applyFont="1" applyBorder="1" applyAlignment="1">
      <alignment horizontal="center" textRotation="90" wrapText="1"/>
    </xf>
    <xf numFmtId="164" fontId="86" fillId="27" borderId="14" xfId="35" applyNumberFormat="1" applyFont="1" applyBorder="1" applyAlignment="1">
      <alignment horizontal="center" vertical="center"/>
    </xf>
    <xf numFmtId="2" fontId="85" fillId="76" borderId="0" xfId="0" applyNumberFormat="1" applyFont="1" applyFill="1" applyAlignment="1">
      <alignment horizontal="right"/>
    </xf>
    <xf numFmtId="0" fontId="87" fillId="0" borderId="33" xfId="0" applyFont="1" applyFill="1" applyBorder="1" applyAlignment="1">
      <alignment horizontal="center" vertical="center" wrapText="1"/>
    </xf>
    <xf numFmtId="0" fontId="85" fillId="0" borderId="0" xfId="0" applyNumberFormat="1" applyFont="1" applyAlignment="1">
      <alignment horizontal="right"/>
    </xf>
    <xf numFmtId="0" fontId="92" fillId="76" borderId="21" xfId="0" applyFont="1" applyFill="1" applyBorder="1" applyAlignment="1">
      <alignment horizontal="left" vertical="top" wrapText="1" indent="1"/>
    </xf>
    <xf numFmtId="0" fontId="0" fillId="0" borderId="0" xfId="0" applyFill="1" applyBorder="1"/>
    <xf numFmtId="14" fontId="92" fillId="0" borderId="30" xfId="0" applyNumberFormat="1" applyFont="1" applyFill="1" applyBorder="1" applyAlignment="1">
      <alignment horizontal="left" vertical="top" wrapText="1" indent="1"/>
    </xf>
    <xf numFmtId="0" fontId="86" fillId="69" borderId="0" xfId="0" applyFont="1" applyFill="1" applyAlignment="1"/>
    <xf numFmtId="0" fontId="0" fillId="48" borderId="0" xfId="0" applyNumberFormat="1" applyFill="1"/>
    <xf numFmtId="1" fontId="85" fillId="0" borderId="0" xfId="0" applyNumberFormat="1" applyFont="1" applyAlignment="1">
      <alignment horizontal="center"/>
    </xf>
    <xf numFmtId="182" fontId="0" fillId="48" borderId="0" xfId="0" applyNumberFormat="1" applyFill="1"/>
    <xf numFmtId="182" fontId="85" fillId="48" borderId="0" xfId="0" applyNumberFormat="1" applyFont="1" applyFill="1" applyAlignment="1">
      <alignment horizontal="center"/>
    </xf>
    <xf numFmtId="181" fontId="85" fillId="48" borderId="0" xfId="0" applyNumberFormat="1" applyFont="1" applyFill="1" applyAlignment="1">
      <alignment horizontal="center"/>
    </xf>
    <xf numFmtId="0" fontId="85" fillId="48" borderId="0" xfId="0" applyNumberFormat="1" applyFont="1" applyFill="1" applyAlignment="1">
      <alignment horizontal="center" vertical="center"/>
    </xf>
    <xf numFmtId="0" fontId="92" fillId="48" borderId="55" xfId="0" applyFont="1" applyFill="1" applyBorder="1" applyAlignment="1">
      <alignment horizontal="left" indent="1"/>
    </xf>
    <xf numFmtId="2" fontId="85" fillId="0" borderId="0" xfId="0" applyNumberFormat="1" applyFont="1" applyAlignment="1">
      <alignment horizontal="center"/>
    </xf>
    <xf numFmtId="14" fontId="85" fillId="48" borderId="0" xfId="0" applyNumberFormat="1" applyFont="1" applyFill="1" applyAlignment="1">
      <alignment horizontal="center"/>
    </xf>
    <xf numFmtId="0" fontId="112" fillId="21" borderId="51" xfId="29" applyFont="1" applyBorder="1" applyAlignment="1">
      <alignment horizontal="center" textRotation="90" wrapText="1"/>
    </xf>
    <xf numFmtId="164" fontId="112" fillId="21" borderId="10" xfId="29" applyNumberFormat="1" applyFont="1" applyBorder="1" applyAlignment="1">
      <alignment horizontal="center" vertical="center"/>
    </xf>
    <xf numFmtId="0" fontId="123" fillId="77" borderId="21" xfId="0" applyFont="1" applyFill="1" applyBorder="1" applyAlignment="1">
      <alignment horizontal="center" vertical="top" wrapText="1"/>
    </xf>
    <xf numFmtId="0" fontId="124" fillId="77" borderId="21" xfId="0" applyFont="1" applyFill="1" applyBorder="1" applyAlignment="1">
      <alignment horizontal="center" vertical="center" wrapText="1"/>
    </xf>
    <xf numFmtId="0" fontId="26" fillId="73" borderId="21" xfId="0" applyFont="1" applyFill="1" applyBorder="1" applyAlignment="1">
      <alignment horizontal="center" vertical="top" wrapText="1"/>
    </xf>
    <xf numFmtId="0" fontId="126" fillId="73" borderId="21" xfId="0" applyFont="1" applyFill="1" applyBorder="1" applyAlignment="1">
      <alignment horizontal="center" vertical="center" wrapText="1"/>
    </xf>
    <xf numFmtId="0" fontId="87" fillId="48" borderId="0" xfId="0" applyFont="1" applyFill="1" applyAlignment="1">
      <alignment horizontal="center" vertical="center" wrapText="1"/>
    </xf>
    <xf numFmtId="164" fontId="27" fillId="49" borderId="56" xfId="0" applyNumberFormat="1" applyFont="1" applyFill="1" applyBorder="1" applyAlignment="1">
      <alignment horizontal="center" vertical="center"/>
    </xf>
    <xf numFmtId="0" fontId="95" fillId="48" borderId="55" xfId="0" applyFont="1" applyFill="1" applyBorder="1" applyAlignment="1">
      <alignment horizontal="left" wrapText="1" indent="1"/>
    </xf>
    <xf numFmtId="0" fontId="88" fillId="48" borderId="30" xfId="286" applyFont="1" applyFill="1" applyBorder="1" applyAlignment="1" applyProtection="1">
      <alignment horizontal="left" indent="1"/>
    </xf>
    <xf numFmtId="0" fontId="80" fillId="0" borderId="15" xfId="286" applyBorder="1" applyAlignment="1" applyProtection="1">
      <alignment horizontal="left" indent="1"/>
    </xf>
    <xf numFmtId="0" fontId="100" fillId="47" borderId="29" xfId="0" applyFont="1" applyFill="1" applyBorder="1" applyAlignment="1">
      <alignment horizontal="center" vertical="center" wrapText="1"/>
    </xf>
    <xf numFmtId="0" fontId="25" fillId="69" borderId="0" xfId="68" applyFill="1" applyBorder="1" applyAlignment="1">
      <alignment horizontal="center"/>
    </xf>
    <xf numFmtId="0" fontId="0" fillId="48" borderId="0" xfId="0" applyFill="1" applyAlignment="1">
      <alignment horizontal="left" wrapText="1"/>
    </xf>
    <xf numFmtId="0" fontId="114" fillId="70" borderId="0" xfId="0" applyFont="1" applyFill="1" applyBorder="1" applyAlignment="1">
      <alignment horizontal="center"/>
    </xf>
    <xf numFmtId="0" fontId="0" fillId="71" borderId="0" xfId="0" applyFill="1" applyBorder="1" applyAlignment="1">
      <alignment horizontal="center"/>
    </xf>
    <xf numFmtId="0" fontId="86" fillId="72" borderId="0" xfId="0" applyFont="1" applyFill="1" applyBorder="1" applyAlignment="1">
      <alignment horizontal="center"/>
    </xf>
    <xf numFmtId="0" fontId="86" fillId="69" borderId="0" xfId="0" applyFont="1" applyFill="1" applyAlignment="1">
      <alignment horizontal="center"/>
    </xf>
    <xf numFmtId="0" fontId="86" fillId="69" borderId="29" xfId="0" applyFont="1" applyFill="1" applyBorder="1" applyAlignment="1">
      <alignment horizontal="center"/>
    </xf>
    <xf numFmtId="0" fontId="92" fillId="73" borderId="21" xfId="0" applyFont="1" applyFill="1" applyBorder="1" applyAlignment="1">
      <alignment horizontal="left" vertical="top" wrapText="1" indent="1"/>
    </xf>
    <xf numFmtId="0" fontId="92" fillId="77" borderId="21" xfId="0" applyFont="1" applyFill="1" applyBorder="1" applyAlignment="1">
      <alignment horizontal="left" vertical="top" wrapText="1" indent="1"/>
    </xf>
  </cellXfs>
  <cellStyles count="290">
    <cellStyle name="_x000d__x000a_JournalTemplate=C:\COMFO\CTALK\JOURSTD.TPL_x000d__x000a_LbStateAddress=3 3 0 251 1 89 2 311_x000d__x000a_LbStateJou" xfId="78" xr:uid="{00000000-0005-0000-0000-000000000000}"/>
    <cellStyle name="_KF08 DL 080909 raw data Part III Ch1" xfId="79" xr:uid="{00000000-0005-0000-0000-000001000000}"/>
    <cellStyle name="_KF08 DL 080909 raw data Part III Ch1_KF2010 Figure 1 1 1 World GERD 100310 (2)" xfId="80" xr:uid="{00000000-0005-0000-0000-000002000000}"/>
    <cellStyle name="20% - Accent1" xfId="18" builtinId="30" customBuiltin="1"/>
    <cellStyle name="20% - Accent1 2" xfId="41" xr:uid="{00000000-0005-0000-0000-000004000000}"/>
    <cellStyle name="20% - Accent1 3" xfId="81" xr:uid="{00000000-0005-0000-0000-000005000000}"/>
    <cellStyle name="20% - Accent2" xfId="22" builtinId="34" customBuiltin="1"/>
    <cellStyle name="20% - Accent2 2" xfId="42" xr:uid="{00000000-0005-0000-0000-000007000000}"/>
    <cellStyle name="20% - Accent2 3" xfId="82" xr:uid="{00000000-0005-0000-0000-000008000000}"/>
    <cellStyle name="20% - Accent3" xfId="26" builtinId="38" customBuiltin="1"/>
    <cellStyle name="20% - Accent3 2" xfId="43" xr:uid="{00000000-0005-0000-0000-00000A000000}"/>
    <cellStyle name="20% - Accent3 3" xfId="83" xr:uid="{00000000-0005-0000-0000-00000B000000}"/>
    <cellStyle name="20% - Accent4" xfId="30" builtinId="42" customBuiltin="1"/>
    <cellStyle name="20% - Accent4 2" xfId="44" xr:uid="{00000000-0005-0000-0000-00000D000000}"/>
    <cellStyle name="20% - Accent4 3" xfId="84" xr:uid="{00000000-0005-0000-0000-00000E000000}"/>
    <cellStyle name="20% - Accent5" xfId="34" builtinId="46" customBuiltin="1"/>
    <cellStyle name="20% - Accent5 2" xfId="85" xr:uid="{00000000-0005-0000-0000-000010000000}"/>
    <cellStyle name="20% - Accent5 3" xfId="86" xr:uid="{00000000-0005-0000-0000-000011000000}"/>
    <cellStyle name="20% - Accent6" xfId="38" builtinId="50" customBuiltin="1"/>
    <cellStyle name="20% - Accent6 2" xfId="87" xr:uid="{00000000-0005-0000-0000-000013000000}"/>
    <cellStyle name="20% - Accent6 3" xfId="88" xr:uid="{00000000-0005-0000-0000-000014000000}"/>
    <cellStyle name="20% - Colore 1" xfId="89" xr:uid="{00000000-0005-0000-0000-000015000000}"/>
    <cellStyle name="20% - Colore 2" xfId="90" xr:uid="{00000000-0005-0000-0000-000016000000}"/>
    <cellStyle name="20% - Colore 3" xfId="91" xr:uid="{00000000-0005-0000-0000-000017000000}"/>
    <cellStyle name="20% - Colore 4" xfId="92" xr:uid="{00000000-0005-0000-0000-000018000000}"/>
    <cellStyle name="20% - Colore 5" xfId="93" xr:uid="{00000000-0005-0000-0000-000019000000}"/>
    <cellStyle name="20% - Colore 6" xfId="94" xr:uid="{00000000-0005-0000-0000-00001A000000}"/>
    <cellStyle name="40% - Accent1" xfId="19" builtinId="31" customBuiltin="1"/>
    <cellStyle name="40% - Accent1 2" xfId="45" xr:uid="{00000000-0005-0000-0000-00001C000000}"/>
    <cellStyle name="40% - Accent1 3" xfId="95" xr:uid="{00000000-0005-0000-0000-00001D000000}"/>
    <cellStyle name="40% - Accent2" xfId="23" builtinId="35" customBuiltin="1"/>
    <cellStyle name="40% - Accent2 2" xfId="96" xr:uid="{00000000-0005-0000-0000-00001F000000}"/>
    <cellStyle name="40% - Accent2 3" xfId="97" xr:uid="{00000000-0005-0000-0000-000020000000}"/>
    <cellStyle name="40% - Accent3" xfId="27" builtinId="39" customBuiltin="1"/>
    <cellStyle name="40% - Accent3 2" xfId="46" xr:uid="{00000000-0005-0000-0000-000022000000}"/>
    <cellStyle name="40% - Accent3 3" xfId="98" xr:uid="{00000000-0005-0000-0000-000023000000}"/>
    <cellStyle name="40% - Accent4" xfId="31" builtinId="43" customBuiltin="1"/>
    <cellStyle name="40% - Accent4 2" xfId="47" xr:uid="{00000000-0005-0000-0000-000025000000}"/>
    <cellStyle name="40% - Accent4 3" xfId="99" xr:uid="{00000000-0005-0000-0000-000026000000}"/>
    <cellStyle name="40% - Accent5" xfId="35" builtinId="47" customBuiltin="1"/>
    <cellStyle name="40% - Accent5 2" xfId="100" xr:uid="{00000000-0005-0000-0000-000028000000}"/>
    <cellStyle name="40% - Accent5 3" xfId="101" xr:uid="{00000000-0005-0000-0000-000029000000}"/>
    <cellStyle name="40% - Accent6" xfId="39" builtinId="51" customBuiltin="1"/>
    <cellStyle name="40% - Accent6 2" xfId="48" xr:uid="{00000000-0005-0000-0000-00002B000000}"/>
    <cellStyle name="40% - Accent6 3" xfId="102" xr:uid="{00000000-0005-0000-0000-00002C000000}"/>
    <cellStyle name="40% - Colore 1" xfId="103" xr:uid="{00000000-0005-0000-0000-00002D000000}"/>
    <cellStyle name="40% - Colore 2" xfId="104" xr:uid="{00000000-0005-0000-0000-00002E000000}"/>
    <cellStyle name="40% - Colore 3" xfId="105" xr:uid="{00000000-0005-0000-0000-00002F000000}"/>
    <cellStyle name="40% - Colore 4" xfId="106" xr:uid="{00000000-0005-0000-0000-000030000000}"/>
    <cellStyle name="40% - Colore 5" xfId="107" xr:uid="{00000000-0005-0000-0000-000031000000}"/>
    <cellStyle name="40% - Colore 6" xfId="108" xr:uid="{00000000-0005-0000-0000-000032000000}"/>
    <cellStyle name="60% - Accent1" xfId="20" builtinId="32" customBuiltin="1"/>
    <cellStyle name="60% - Accent1 2" xfId="49" xr:uid="{00000000-0005-0000-0000-000034000000}"/>
    <cellStyle name="60% - Accent1 3" xfId="109" xr:uid="{00000000-0005-0000-0000-000035000000}"/>
    <cellStyle name="60% - Accent2" xfId="24" builtinId="36" customBuiltin="1"/>
    <cellStyle name="60% - Accent2 2" xfId="110" xr:uid="{00000000-0005-0000-0000-000037000000}"/>
    <cellStyle name="60% - Accent2 3" xfId="111" xr:uid="{00000000-0005-0000-0000-000038000000}"/>
    <cellStyle name="60% - Accent3" xfId="28" builtinId="40" customBuiltin="1"/>
    <cellStyle name="60% - Accent3 2" xfId="50" xr:uid="{00000000-0005-0000-0000-00003A000000}"/>
    <cellStyle name="60% - Accent3 3" xfId="112" xr:uid="{00000000-0005-0000-0000-00003B000000}"/>
    <cellStyle name="60% - Accent4" xfId="32" builtinId="44" customBuiltin="1"/>
    <cellStyle name="60% - Accent4 2" xfId="51" xr:uid="{00000000-0005-0000-0000-00003D000000}"/>
    <cellStyle name="60% - Accent4 3" xfId="113" xr:uid="{00000000-0005-0000-0000-00003E000000}"/>
    <cellStyle name="60% - Accent5" xfId="36" builtinId="48" customBuiltin="1"/>
    <cellStyle name="60% - Accent5 2" xfId="114" xr:uid="{00000000-0005-0000-0000-000040000000}"/>
    <cellStyle name="60% - Accent5 3" xfId="115" xr:uid="{00000000-0005-0000-0000-000041000000}"/>
    <cellStyle name="60% - Accent6" xfId="40" builtinId="52" customBuiltin="1"/>
    <cellStyle name="60% - Accent6 2" xfId="52" xr:uid="{00000000-0005-0000-0000-000043000000}"/>
    <cellStyle name="60% - Accent6 3" xfId="116" xr:uid="{00000000-0005-0000-0000-000044000000}"/>
    <cellStyle name="60% - Colore 1" xfId="117" xr:uid="{00000000-0005-0000-0000-000045000000}"/>
    <cellStyle name="60% - Colore 2" xfId="118" xr:uid="{00000000-0005-0000-0000-000046000000}"/>
    <cellStyle name="60% - Colore 3" xfId="119" xr:uid="{00000000-0005-0000-0000-000047000000}"/>
    <cellStyle name="60% - Colore 4" xfId="120" xr:uid="{00000000-0005-0000-0000-000048000000}"/>
    <cellStyle name="60% - Colore 5" xfId="121" xr:uid="{00000000-0005-0000-0000-000049000000}"/>
    <cellStyle name="60% - Colore 6" xfId="122" xr:uid="{00000000-0005-0000-0000-00004A000000}"/>
    <cellStyle name="Accent1" xfId="17" builtinId="29" customBuiltin="1"/>
    <cellStyle name="Accent1 2" xfId="53" xr:uid="{00000000-0005-0000-0000-00004C000000}"/>
    <cellStyle name="Accent1 3" xfId="123" xr:uid="{00000000-0005-0000-0000-00004D000000}"/>
    <cellStyle name="Accent2" xfId="21" builtinId="33" customBuiltin="1"/>
    <cellStyle name="Accent2 2" xfId="54" xr:uid="{00000000-0005-0000-0000-00004F000000}"/>
    <cellStyle name="Accent2 3" xfId="124" xr:uid="{00000000-0005-0000-0000-000050000000}"/>
    <cellStyle name="Accent3" xfId="25" builtinId="37" customBuiltin="1"/>
    <cellStyle name="Accent3 2" xfId="55" xr:uid="{00000000-0005-0000-0000-000052000000}"/>
    <cellStyle name="Accent3 3" xfId="125" xr:uid="{00000000-0005-0000-0000-000053000000}"/>
    <cellStyle name="Accent4" xfId="29" builtinId="41" customBuiltin="1"/>
    <cellStyle name="Accent4 2" xfId="56" xr:uid="{00000000-0005-0000-0000-000055000000}"/>
    <cellStyle name="Accent4 3" xfId="126" xr:uid="{00000000-0005-0000-0000-000056000000}"/>
    <cellStyle name="Accent5" xfId="33" builtinId="45" customBuiltin="1"/>
    <cellStyle name="Accent5 2" xfId="127" xr:uid="{00000000-0005-0000-0000-000058000000}"/>
    <cellStyle name="Accent5 3" xfId="128" xr:uid="{00000000-0005-0000-0000-000059000000}"/>
    <cellStyle name="Accent6" xfId="37" builtinId="49" customBuiltin="1"/>
    <cellStyle name="Accent6 2" xfId="129" xr:uid="{00000000-0005-0000-0000-00005B000000}"/>
    <cellStyle name="Accent6 3" xfId="130" xr:uid="{00000000-0005-0000-0000-00005C000000}"/>
    <cellStyle name="ANCLAS,REZONES Y SUS PARTES,DE FUNDICION,DE HIERRO O DE ACERO" xfId="131" xr:uid="{00000000-0005-0000-0000-00005D000000}"/>
    <cellStyle name="Bad" xfId="7" builtinId="27" customBuiltin="1"/>
    <cellStyle name="Bad 2" xfId="57" xr:uid="{00000000-0005-0000-0000-00005F000000}"/>
    <cellStyle name="Berekening 2" xfId="132" xr:uid="{00000000-0005-0000-0000-000060000000}"/>
    <cellStyle name="bin" xfId="133" xr:uid="{00000000-0005-0000-0000-000061000000}"/>
    <cellStyle name="blue" xfId="134" xr:uid="{00000000-0005-0000-0000-000062000000}"/>
    <cellStyle name="Calcolo" xfId="135" xr:uid="{00000000-0005-0000-0000-000063000000}"/>
    <cellStyle name="Calculation" xfId="11" builtinId="22" customBuiltin="1"/>
    <cellStyle name="Calculation 2" xfId="58" xr:uid="{00000000-0005-0000-0000-000065000000}"/>
    <cellStyle name="cell" xfId="136" xr:uid="{00000000-0005-0000-0000-000066000000}"/>
    <cellStyle name="Cella collegata" xfId="137" xr:uid="{00000000-0005-0000-0000-000067000000}"/>
    <cellStyle name="Cella da controllare" xfId="138" xr:uid="{00000000-0005-0000-0000-000068000000}"/>
    <cellStyle name="Check Cell" xfId="13" builtinId="23" customBuiltin="1"/>
    <cellStyle name="Check Cell 2" xfId="139" xr:uid="{00000000-0005-0000-0000-00006A000000}"/>
    <cellStyle name="Col&amp;RowHeadings" xfId="140" xr:uid="{00000000-0005-0000-0000-00006B000000}"/>
    <cellStyle name="ColCodes" xfId="141" xr:uid="{00000000-0005-0000-0000-00006C000000}"/>
    <cellStyle name="Colore 1" xfId="142" xr:uid="{00000000-0005-0000-0000-00006D000000}"/>
    <cellStyle name="Colore 2" xfId="143" xr:uid="{00000000-0005-0000-0000-00006E000000}"/>
    <cellStyle name="Colore 3" xfId="144" xr:uid="{00000000-0005-0000-0000-00006F000000}"/>
    <cellStyle name="Colore 4" xfId="145" xr:uid="{00000000-0005-0000-0000-000070000000}"/>
    <cellStyle name="Colore 5" xfId="146" xr:uid="{00000000-0005-0000-0000-000071000000}"/>
    <cellStyle name="Colore 6" xfId="147" xr:uid="{00000000-0005-0000-0000-000072000000}"/>
    <cellStyle name="ColTitles" xfId="148" xr:uid="{00000000-0005-0000-0000-000073000000}"/>
    <cellStyle name="column" xfId="149" xr:uid="{00000000-0005-0000-0000-000074000000}"/>
    <cellStyle name="Comma" xfId="74" builtinId="3"/>
    <cellStyle name="Comma 2" xfId="70" xr:uid="{00000000-0005-0000-0000-000076000000}"/>
    <cellStyle name="Comma 2 2" xfId="150" xr:uid="{00000000-0005-0000-0000-000077000000}"/>
    <cellStyle name="Comma 2 3" xfId="151" xr:uid="{00000000-0005-0000-0000-000078000000}"/>
    <cellStyle name="Comma 2_GII2013_Mika_June07" xfId="77" xr:uid="{00000000-0005-0000-0000-000079000000}"/>
    <cellStyle name="Comma 3" xfId="152" xr:uid="{00000000-0005-0000-0000-00007A000000}"/>
    <cellStyle name="Comma0" xfId="153" xr:uid="{00000000-0005-0000-0000-00007B000000}"/>
    <cellStyle name="Controlecel 2" xfId="154" xr:uid="{00000000-0005-0000-0000-00007C000000}"/>
    <cellStyle name="Currency0" xfId="155" xr:uid="{00000000-0005-0000-0000-00007D000000}"/>
    <cellStyle name="DataEntryCells" xfId="156" xr:uid="{00000000-0005-0000-0000-00007E000000}"/>
    <cellStyle name="Date" xfId="157" xr:uid="{00000000-0005-0000-0000-00007F000000}"/>
    <cellStyle name="Dezimal [0]_Germany" xfId="158" xr:uid="{00000000-0005-0000-0000-000080000000}"/>
    <cellStyle name="Dezimal_Germany" xfId="159" xr:uid="{00000000-0005-0000-0000-000081000000}"/>
    <cellStyle name="ErrRpt_DataEntryCells" xfId="160" xr:uid="{00000000-0005-0000-0000-000082000000}"/>
    <cellStyle name="ErrRpt-DataEntryCells" xfId="161" xr:uid="{00000000-0005-0000-0000-000083000000}"/>
    <cellStyle name="ErrRpt-GreyBackground" xfId="162" xr:uid="{00000000-0005-0000-0000-000084000000}"/>
    <cellStyle name="Euro" xfId="163" xr:uid="{00000000-0005-0000-0000-000085000000}"/>
    <cellStyle name="Explanatory Text" xfId="15" builtinId="53" customBuiltin="1"/>
    <cellStyle name="Explanatory Text 2" xfId="164" xr:uid="{00000000-0005-0000-0000-000087000000}"/>
    <cellStyle name="Fixed" xfId="165" xr:uid="{00000000-0005-0000-0000-000088000000}"/>
    <cellStyle name="formula" xfId="166" xr:uid="{00000000-0005-0000-0000-000089000000}"/>
    <cellStyle name="gap" xfId="167" xr:uid="{00000000-0005-0000-0000-00008A000000}"/>
    <cellStyle name="Gekoppelde cel 2" xfId="168" xr:uid="{00000000-0005-0000-0000-00008B000000}"/>
    <cellStyle name="Goed 2" xfId="169" xr:uid="{00000000-0005-0000-0000-00008C000000}"/>
    <cellStyle name="Good" xfId="6" builtinId="26" customBuiltin="1"/>
    <cellStyle name="Good 2" xfId="170" xr:uid="{00000000-0005-0000-0000-00008E000000}"/>
    <cellStyle name="GreyBackground" xfId="171" xr:uid="{00000000-0005-0000-0000-00008F000000}"/>
    <cellStyle name="Heading 1" xfId="2" builtinId="16" customBuiltin="1"/>
    <cellStyle name="Heading 1 2" xfId="59" xr:uid="{00000000-0005-0000-0000-000091000000}"/>
    <cellStyle name="Heading 2" xfId="3" builtinId="17" customBuiltin="1"/>
    <cellStyle name="Heading 2 2" xfId="60" xr:uid="{00000000-0005-0000-0000-000093000000}"/>
    <cellStyle name="Heading 3" xfId="4" builtinId="18" customBuiltin="1"/>
    <cellStyle name="Heading 3 2" xfId="61" xr:uid="{00000000-0005-0000-0000-000095000000}"/>
    <cellStyle name="Heading 4" xfId="5" builtinId="19" customBuiltin="1"/>
    <cellStyle name="Heading 4 2" xfId="62" xr:uid="{00000000-0005-0000-0000-000097000000}"/>
    <cellStyle name="Hyperlink" xfId="286" builtinId="8"/>
    <cellStyle name="Hyperlink 2" xfId="172" xr:uid="{00000000-0005-0000-0000-000099000000}"/>
    <cellStyle name="Hyperlink 3" xfId="287" xr:uid="{00000000-0005-0000-0000-00009A000000}"/>
    <cellStyle name="Hyperlink 4" xfId="289" xr:uid="{00000000-0005-0000-0000-00009B000000}"/>
    <cellStyle name="Input" xfId="9" builtinId="20" customBuiltin="1"/>
    <cellStyle name="Input 2" xfId="173" xr:uid="{00000000-0005-0000-0000-00009D000000}"/>
    <cellStyle name="Invoer 2" xfId="174" xr:uid="{00000000-0005-0000-0000-00009E000000}"/>
    <cellStyle name="ISC" xfId="175" xr:uid="{00000000-0005-0000-0000-00009F000000}"/>
    <cellStyle name="isced" xfId="176" xr:uid="{00000000-0005-0000-0000-0000A0000000}"/>
    <cellStyle name="ISCED Titles" xfId="177" xr:uid="{00000000-0005-0000-0000-0000A1000000}"/>
    <cellStyle name="Komma 2" xfId="178" xr:uid="{00000000-0005-0000-0000-0000A2000000}"/>
    <cellStyle name="Kop 1 2" xfId="179" xr:uid="{00000000-0005-0000-0000-0000A3000000}"/>
    <cellStyle name="Kop 2 2" xfId="180" xr:uid="{00000000-0005-0000-0000-0000A4000000}"/>
    <cellStyle name="Kop 3 2" xfId="181" xr:uid="{00000000-0005-0000-0000-0000A5000000}"/>
    <cellStyle name="Kop 4 2" xfId="182" xr:uid="{00000000-0005-0000-0000-0000A6000000}"/>
    <cellStyle name="level1a" xfId="183" xr:uid="{00000000-0005-0000-0000-0000A7000000}"/>
    <cellStyle name="level2" xfId="184" xr:uid="{00000000-0005-0000-0000-0000A8000000}"/>
    <cellStyle name="level2a" xfId="185" xr:uid="{00000000-0005-0000-0000-0000A9000000}"/>
    <cellStyle name="level3" xfId="186" xr:uid="{00000000-0005-0000-0000-0000AA000000}"/>
    <cellStyle name="Linked Cell" xfId="12" builtinId="24" customBuiltin="1"/>
    <cellStyle name="Linked Cell 2" xfId="187" xr:uid="{00000000-0005-0000-0000-0000AC000000}"/>
    <cellStyle name="Migliaia (0)_conti99" xfId="188" xr:uid="{00000000-0005-0000-0000-0000AD000000}"/>
    <cellStyle name="Milliers [0]_8GRAD" xfId="189" xr:uid="{00000000-0005-0000-0000-0000AE000000}"/>
    <cellStyle name="Milliers_8GRAD" xfId="190" xr:uid="{00000000-0005-0000-0000-0000AF000000}"/>
    <cellStyle name="Monétaire [0]_8GRAD" xfId="191" xr:uid="{00000000-0005-0000-0000-0000B0000000}"/>
    <cellStyle name="Monétaire_8GRAD" xfId="192" xr:uid="{00000000-0005-0000-0000-0000B1000000}"/>
    <cellStyle name="Neutraal 2" xfId="193" xr:uid="{00000000-0005-0000-0000-0000B2000000}"/>
    <cellStyle name="Neutral" xfId="8" builtinId="28" customBuiltin="1"/>
    <cellStyle name="Neutral 2" xfId="194" xr:uid="{00000000-0005-0000-0000-0000B4000000}"/>
    <cellStyle name="Neutrale" xfId="195" xr:uid="{00000000-0005-0000-0000-0000B5000000}"/>
    <cellStyle name="Normal" xfId="0" builtinId="0"/>
    <cellStyle name="Normal 19" xfId="196" xr:uid="{00000000-0005-0000-0000-0000B7000000}"/>
    <cellStyle name="Normal 2" xfId="63" xr:uid="{00000000-0005-0000-0000-0000B8000000}"/>
    <cellStyle name="Normal 2 2" xfId="64" xr:uid="{00000000-0005-0000-0000-0000B9000000}"/>
    <cellStyle name="Normal 2 2 2" xfId="197" xr:uid="{00000000-0005-0000-0000-0000BA000000}"/>
    <cellStyle name="Normal 2 2 3" xfId="198" xr:uid="{00000000-0005-0000-0000-0000BB000000}"/>
    <cellStyle name="Normal 2 2_GII2013_Mika_June07" xfId="76" xr:uid="{00000000-0005-0000-0000-0000BC000000}"/>
    <cellStyle name="Normal 2 3" xfId="71" xr:uid="{00000000-0005-0000-0000-0000BD000000}"/>
    <cellStyle name="Normal 2 3 2" xfId="199" xr:uid="{00000000-0005-0000-0000-0000BE000000}"/>
    <cellStyle name="Normal 2 3_GII2013_Mika_June07" xfId="200" xr:uid="{00000000-0005-0000-0000-0000BF000000}"/>
    <cellStyle name="Normal 2 4" xfId="201" xr:uid="{00000000-0005-0000-0000-0000C0000000}"/>
    <cellStyle name="Normal 2 5" xfId="202" xr:uid="{00000000-0005-0000-0000-0000C1000000}"/>
    <cellStyle name="Normal 2 6" xfId="203" xr:uid="{00000000-0005-0000-0000-0000C2000000}"/>
    <cellStyle name="Normal 2 7" xfId="204" xr:uid="{00000000-0005-0000-0000-0000C3000000}"/>
    <cellStyle name="Normal 2 8" xfId="205" xr:uid="{00000000-0005-0000-0000-0000C4000000}"/>
    <cellStyle name="Normal 2_962010071P1G001" xfId="206" xr:uid="{00000000-0005-0000-0000-0000C5000000}"/>
    <cellStyle name="Normal 3" xfId="65" xr:uid="{00000000-0005-0000-0000-0000C6000000}"/>
    <cellStyle name="Normal 3 2" xfId="207" xr:uid="{00000000-0005-0000-0000-0000C7000000}"/>
    <cellStyle name="Normal 3 2 2" xfId="208" xr:uid="{00000000-0005-0000-0000-0000C8000000}"/>
    <cellStyle name="Normal 3 2_SSI2012-Finaldata_JRCresults_2003" xfId="209" xr:uid="{00000000-0005-0000-0000-0000C9000000}"/>
    <cellStyle name="Normal 3 3" xfId="210" xr:uid="{00000000-0005-0000-0000-0000CA000000}"/>
    <cellStyle name="Normal 3 3 2" xfId="211" xr:uid="{00000000-0005-0000-0000-0000CB000000}"/>
    <cellStyle name="Normal 3 3_SSI2012-Finaldata_JRCresults_2003" xfId="212" xr:uid="{00000000-0005-0000-0000-0000CC000000}"/>
    <cellStyle name="Normal 3 4" xfId="213" xr:uid="{00000000-0005-0000-0000-0000CD000000}"/>
    <cellStyle name="Normal 3_SSI2012-Finaldata_JRCresults_2003" xfId="214" xr:uid="{00000000-0005-0000-0000-0000CE000000}"/>
    <cellStyle name="Normal 4" xfId="215" xr:uid="{00000000-0005-0000-0000-0000CF000000}"/>
    <cellStyle name="Normal 5" xfId="216" xr:uid="{00000000-0005-0000-0000-0000D0000000}"/>
    <cellStyle name="Normal 6" xfId="217" xr:uid="{00000000-0005-0000-0000-0000D1000000}"/>
    <cellStyle name="Normal 6 2" xfId="218" xr:uid="{00000000-0005-0000-0000-0000D2000000}"/>
    <cellStyle name="Normal 7" xfId="219" xr:uid="{00000000-0005-0000-0000-0000D3000000}"/>
    <cellStyle name="Normal 8" xfId="220" xr:uid="{00000000-0005-0000-0000-0000D4000000}"/>
    <cellStyle name="Normale_Foglio1" xfId="221" xr:uid="{00000000-0005-0000-0000-0000D5000000}"/>
    <cellStyle name="Nota" xfId="222" xr:uid="{00000000-0005-0000-0000-0000D6000000}"/>
    <cellStyle name="Note" xfId="75" builtinId="10" customBuiltin="1"/>
    <cellStyle name="Note 2" xfId="66" xr:uid="{00000000-0005-0000-0000-0000D8000000}"/>
    <cellStyle name="Note 2 2" xfId="72" xr:uid="{00000000-0005-0000-0000-0000D9000000}"/>
    <cellStyle name="Note 2 3" xfId="223" xr:uid="{00000000-0005-0000-0000-0000DA000000}"/>
    <cellStyle name="Notitie 2" xfId="224" xr:uid="{00000000-0005-0000-0000-0000DB000000}"/>
    <cellStyle name="Ongeldig 2" xfId="225" xr:uid="{00000000-0005-0000-0000-0000DC000000}"/>
    <cellStyle name="Output" xfId="10" builtinId="21" customBuiltin="1"/>
    <cellStyle name="Output 2" xfId="67" xr:uid="{00000000-0005-0000-0000-0000DE000000}"/>
    <cellStyle name="Percent" xfId="73" builtinId="5"/>
    <cellStyle name="Percent 2" xfId="226" xr:uid="{00000000-0005-0000-0000-0000E0000000}"/>
    <cellStyle name="Prozent_SubCatperStud" xfId="227" xr:uid="{00000000-0005-0000-0000-0000E1000000}"/>
    <cellStyle name="row" xfId="228" xr:uid="{00000000-0005-0000-0000-0000E2000000}"/>
    <cellStyle name="RowCodes" xfId="229" xr:uid="{00000000-0005-0000-0000-0000E3000000}"/>
    <cellStyle name="Row-Col Headings" xfId="230" xr:uid="{00000000-0005-0000-0000-0000E4000000}"/>
    <cellStyle name="RowTitles" xfId="231" xr:uid="{00000000-0005-0000-0000-0000E5000000}"/>
    <cellStyle name="RowTitles1-Detail" xfId="232" xr:uid="{00000000-0005-0000-0000-0000E6000000}"/>
    <cellStyle name="RowTitles-Col2" xfId="233" xr:uid="{00000000-0005-0000-0000-0000E7000000}"/>
    <cellStyle name="RowTitles-Detail" xfId="234" xr:uid="{00000000-0005-0000-0000-0000E8000000}"/>
    <cellStyle name="ss1" xfId="235" xr:uid="{00000000-0005-0000-0000-0000E9000000}"/>
    <cellStyle name="ss10" xfId="236" xr:uid="{00000000-0005-0000-0000-0000EA000000}"/>
    <cellStyle name="ss11" xfId="237" xr:uid="{00000000-0005-0000-0000-0000EB000000}"/>
    <cellStyle name="ss12" xfId="238" xr:uid="{00000000-0005-0000-0000-0000EC000000}"/>
    <cellStyle name="ss13" xfId="239" xr:uid="{00000000-0005-0000-0000-0000ED000000}"/>
    <cellStyle name="ss14" xfId="240" xr:uid="{00000000-0005-0000-0000-0000EE000000}"/>
    <cellStyle name="ss15" xfId="241" xr:uid="{00000000-0005-0000-0000-0000EF000000}"/>
    <cellStyle name="ss16" xfId="242" xr:uid="{00000000-0005-0000-0000-0000F0000000}"/>
    <cellStyle name="ss17" xfId="243" xr:uid="{00000000-0005-0000-0000-0000F1000000}"/>
    <cellStyle name="ss18" xfId="244" xr:uid="{00000000-0005-0000-0000-0000F2000000}"/>
    <cellStyle name="ss19" xfId="245" xr:uid="{00000000-0005-0000-0000-0000F3000000}"/>
    <cellStyle name="ss2" xfId="246" xr:uid="{00000000-0005-0000-0000-0000F4000000}"/>
    <cellStyle name="ss20" xfId="247" xr:uid="{00000000-0005-0000-0000-0000F5000000}"/>
    <cellStyle name="ss21" xfId="248" xr:uid="{00000000-0005-0000-0000-0000F6000000}"/>
    <cellStyle name="ss22" xfId="249" xr:uid="{00000000-0005-0000-0000-0000F7000000}"/>
    <cellStyle name="ss3" xfId="250" xr:uid="{00000000-0005-0000-0000-0000F8000000}"/>
    <cellStyle name="ss4" xfId="251" xr:uid="{00000000-0005-0000-0000-0000F9000000}"/>
    <cellStyle name="ss5" xfId="252" xr:uid="{00000000-0005-0000-0000-0000FA000000}"/>
    <cellStyle name="ss6" xfId="253" xr:uid="{00000000-0005-0000-0000-0000FB000000}"/>
    <cellStyle name="ss7" xfId="254" xr:uid="{00000000-0005-0000-0000-0000FC000000}"/>
    <cellStyle name="ss8" xfId="255" xr:uid="{00000000-0005-0000-0000-0000FD000000}"/>
    <cellStyle name="ss9" xfId="256" xr:uid="{00000000-0005-0000-0000-0000FE000000}"/>
    <cellStyle name="Standaard 2" xfId="257" xr:uid="{00000000-0005-0000-0000-0000FF000000}"/>
    <cellStyle name="Standaard 3" xfId="258" xr:uid="{00000000-0005-0000-0000-000000010000}"/>
    <cellStyle name="Standard_cpi-mp-be-stats" xfId="259" xr:uid="{00000000-0005-0000-0000-000001010000}"/>
    <cellStyle name="Style 1" xfId="260" xr:uid="{00000000-0005-0000-0000-000002010000}"/>
    <cellStyle name="Style 2" xfId="261" xr:uid="{00000000-0005-0000-0000-000003010000}"/>
    <cellStyle name="Table No." xfId="262" xr:uid="{00000000-0005-0000-0000-000004010000}"/>
    <cellStyle name="Table Title" xfId="263" xr:uid="{00000000-0005-0000-0000-000005010000}"/>
    <cellStyle name="Tagline" xfId="264" xr:uid="{00000000-0005-0000-0000-000006010000}"/>
    <cellStyle name="temp" xfId="265" xr:uid="{00000000-0005-0000-0000-000007010000}"/>
    <cellStyle name="test" xfId="288" xr:uid="{00000000-0005-0000-0000-000008010000}"/>
    <cellStyle name="Testo avviso" xfId="266" xr:uid="{00000000-0005-0000-0000-000009010000}"/>
    <cellStyle name="Testo descrittivo" xfId="267" xr:uid="{00000000-0005-0000-0000-00000A010000}"/>
    <cellStyle name="Title" xfId="1" builtinId="15" customBuiltin="1"/>
    <cellStyle name="Title 1" xfId="268" xr:uid="{00000000-0005-0000-0000-00000C010000}"/>
    <cellStyle name="Title 2" xfId="68" xr:uid="{00000000-0005-0000-0000-00000D010000}"/>
    <cellStyle name="title1" xfId="269" xr:uid="{00000000-0005-0000-0000-00000E010000}"/>
    <cellStyle name="Titolo" xfId="270" xr:uid="{00000000-0005-0000-0000-00000F010000}"/>
    <cellStyle name="Titolo 1" xfId="271" xr:uid="{00000000-0005-0000-0000-000010010000}"/>
    <cellStyle name="Titolo 2" xfId="272" xr:uid="{00000000-0005-0000-0000-000011010000}"/>
    <cellStyle name="Titolo 3" xfId="273" xr:uid="{00000000-0005-0000-0000-000012010000}"/>
    <cellStyle name="Titolo 4" xfId="274" xr:uid="{00000000-0005-0000-0000-000013010000}"/>
    <cellStyle name="Titolo_SSI2012-Finaldata_JRCresults_2003" xfId="275" xr:uid="{00000000-0005-0000-0000-000014010000}"/>
    <cellStyle name="Totaal 2" xfId="276" xr:uid="{00000000-0005-0000-0000-000015010000}"/>
    <cellStyle name="Total" xfId="16" builtinId="25" customBuiltin="1"/>
    <cellStyle name="Total 2" xfId="69" xr:uid="{00000000-0005-0000-0000-000017010000}"/>
    <cellStyle name="Totale" xfId="277" xr:uid="{00000000-0005-0000-0000-000018010000}"/>
    <cellStyle name="Uitvoer 2" xfId="278" xr:uid="{00000000-0005-0000-0000-000019010000}"/>
    <cellStyle name="Valore non valido" xfId="279" xr:uid="{00000000-0005-0000-0000-00001A010000}"/>
    <cellStyle name="Valore valido" xfId="280" xr:uid="{00000000-0005-0000-0000-00001B010000}"/>
    <cellStyle name="Verklarende tekst 2" xfId="281" xr:uid="{00000000-0005-0000-0000-00001C010000}"/>
    <cellStyle name="Waarschuwingstekst 2" xfId="282" xr:uid="{00000000-0005-0000-0000-00001D010000}"/>
    <cellStyle name="Währung [0]_Germany" xfId="283" xr:uid="{00000000-0005-0000-0000-00001E010000}"/>
    <cellStyle name="Währung_Germany" xfId="284" xr:uid="{00000000-0005-0000-0000-00001F010000}"/>
    <cellStyle name="Warning Text" xfId="14" builtinId="11" customBuiltin="1"/>
    <cellStyle name="Warning Text 2" xfId="285" xr:uid="{00000000-0005-0000-0000-000021010000}"/>
  </cellStyles>
  <dxfs count="56">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color theme="0"/>
      </font>
      <fill>
        <patternFill>
          <bgColor rgb="FFFF0000"/>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s>
  <tableStyles count="0" defaultTableStyle="TableStyleMedium2" defaultPivotStyle="PivotStyleLight16"/>
  <colors>
    <mruColors>
      <color rgb="FF323232"/>
      <color rgb="FF996600"/>
      <color rgb="FF6BAED6"/>
      <color rgb="FFCE3327"/>
      <color rgb="FF7E935B"/>
      <color rgb="FF386192"/>
      <color rgb="FFF79751"/>
      <color rgb="FFFF6600"/>
      <color rgb="FF238B45"/>
      <color rgb="FFEF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1326675</xdr:colOff>
      <xdr:row>2</xdr:row>
      <xdr:rowOff>62276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47625"/>
          <a:ext cx="1260000" cy="500426"/>
        </a:xfrm>
        <a:prstGeom prst="rect">
          <a:avLst/>
        </a:prstGeom>
      </xdr:spPr>
    </xdr:pic>
    <xdr:clientData/>
  </xdr:twoCellAnchor>
  <xdr:twoCellAnchor editAs="oneCell">
    <xdr:from>
      <xdr:col>0</xdr:col>
      <xdr:colOff>5857875</xdr:colOff>
      <xdr:row>7</xdr:row>
      <xdr:rowOff>104775</xdr:rowOff>
    </xdr:from>
    <xdr:to>
      <xdr:col>0</xdr:col>
      <xdr:colOff>7085286</xdr:colOff>
      <xdr:row>7</xdr:row>
      <xdr:rowOff>534217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twoCellAnchor editAs="oneCell">
    <xdr:from>
      <xdr:col>0</xdr:col>
      <xdr:colOff>99060</xdr:colOff>
      <xdr:row>6</xdr:row>
      <xdr:rowOff>50960</xdr:rowOff>
    </xdr:from>
    <xdr:to>
      <xdr:col>0</xdr:col>
      <xdr:colOff>7170420</xdr:colOff>
      <xdr:row>7</xdr:row>
      <xdr:rowOff>114299</xdr:rowOff>
    </xdr:to>
    <xdr:pic>
      <xdr:nvPicPr>
        <xdr:cNvPr id="5" name="Picture 4">
          <a:extLst>
            <a:ext uri="{FF2B5EF4-FFF2-40B4-BE49-F238E27FC236}">
              <a16:creationId xmlns:a16="http://schemas.microsoft.com/office/drawing/2014/main" id="{CE698A68-DD8C-4654-85CA-46DA868FC0A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2877980"/>
          <a:ext cx="7071360" cy="3301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1317150</xdr:colOff>
      <xdr:row>1</xdr:row>
      <xdr:rowOff>195626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50" y="66675"/>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xdr:col>
      <xdr:colOff>180750</xdr:colOff>
      <xdr:row>1</xdr:row>
      <xdr:rowOff>895868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95250" y="381000"/>
          <a:ext cx="1800000" cy="71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1</xdr:row>
      <xdr:rowOff>352425</xdr:rowOff>
    </xdr:from>
    <xdr:to>
      <xdr:col>1</xdr:col>
      <xdr:colOff>266474</xdr:colOff>
      <xdr:row>1</xdr:row>
      <xdr:rowOff>1067319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80974" y="542925"/>
          <a:ext cx="1800000" cy="71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352425</xdr:rowOff>
    </xdr:from>
    <xdr:to>
      <xdr:col>1</xdr:col>
      <xdr:colOff>285525</xdr:colOff>
      <xdr:row>1</xdr:row>
      <xdr:rowOff>1067319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00025" y="542925"/>
          <a:ext cx="1800000" cy="714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333375</xdr:rowOff>
    </xdr:from>
    <xdr:to>
      <xdr:col>1</xdr:col>
      <xdr:colOff>247425</xdr:colOff>
      <xdr:row>1</xdr:row>
      <xdr:rowOff>1048269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61925" y="523875"/>
          <a:ext cx="1800000" cy="714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E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mkc.jrc.ec.europa.eu/overview/COVID-19" TargetMode="External"/><Relationship Id="rId1" Type="http://schemas.openxmlformats.org/officeDocument/2006/relationships/hyperlink" Target="https://drmkc.jrc.ec.europa.eu/inform-index"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hyperlink" Target="http://risk.preventionweb.net/capraviewer/download.jsp" TargetMode="External"/><Relationship Id="rId13" Type="http://schemas.openxmlformats.org/officeDocument/2006/relationships/hyperlink" Target="https://www.unhcr.org/data.html" TargetMode="External"/><Relationship Id="rId3" Type="http://schemas.openxmlformats.org/officeDocument/2006/relationships/hyperlink" Target="http://risk.preventionweb.net/capraviewer/download.jsp" TargetMode="External"/><Relationship Id="rId7" Type="http://schemas.openxmlformats.org/officeDocument/2006/relationships/hyperlink" Target="http://risk.preventionweb.net/capraviewer/download.jsp" TargetMode="External"/><Relationship Id="rId12" Type="http://schemas.openxmlformats.org/officeDocument/2006/relationships/hyperlink" Target="https://www.unhcr.org/data.html" TargetMode="External"/><Relationship Id="rId2" Type="http://schemas.openxmlformats.org/officeDocument/2006/relationships/hyperlink" Target="http://risk.preventionweb.net/capraviewer/download.jsp" TargetMode="External"/><Relationship Id="rId1" Type="http://schemas.openxmlformats.org/officeDocument/2006/relationships/hyperlink" Target="http://risk.preventionweb.net/capraviewer/download.jsp" TargetMode="External"/><Relationship Id="rId6" Type="http://schemas.openxmlformats.org/officeDocument/2006/relationships/hyperlink" Target="http://risk.preventionweb.net/capraviewer/download.jsp" TargetMode="External"/><Relationship Id="rId11" Type="http://schemas.openxmlformats.org/officeDocument/2006/relationships/hyperlink" Target="http://data.worldbank.org/indicator/NY.GDP.PCAP.CD" TargetMode="External"/><Relationship Id="rId5" Type="http://schemas.openxmlformats.org/officeDocument/2006/relationships/hyperlink" Target="http://risk.preventionweb.net/capraviewer/download.jsp" TargetMode="External"/><Relationship Id="rId15" Type="http://schemas.openxmlformats.org/officeDocument/2006/relationships/queryTable" Target="../queryTables/queryTable1.xml"/><Relationship Id="rId10" Type="http://schemas.openxmlformats.org/officeDocument/2006/relationships/hyperlink" Target="http://risk.preventionweb.net/capraviewer/download.jsp" TargetMode="External"/><Relationship Id="rId4" Type="http://schemas.openxmlformats.org/officeDocument/2006/relationships/hyperlink" Target="http://risk.preventionweb.net/capraviewer/download.jsp" TargetMode="External"/><Relationship Id="rId9" Type="http://schemas.openxmlformats.org/officeDocument/2006/relationships/hyperlink" Target="http://risk.preventionweb.net/capraviewer/download.jsp" TargetMode="External"/><Relationship Id="rId14"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14"/>
  <sheetViews>
    <sheetView tabSelected="1" workbookViewId="0"/>
  </sheetViews>
  <sheetFormatPr defaultColWidth="9.109375" defaultRowHeight="14.4" x14ac:dyDescent="0.3"/>
  <cols>
    <col min="1" max="1" width="108.33203125" style="4" bestFit="1" customWidth="1"/>
    <col min="2" max="16384" width="9.109375" style="4"/>
  </cols>
  <sheetData>
    <row r="1" spans="1:1" ht="22.8" x14ac:dyDescent="0.3">
      <c r="A1" s="177" t="s">
        <v>1339</v>
      </c>
    </row>
    <row r="2" spans="1:1" x14ac:dyDescent="0.3">
      <c r="A2" s="21" t="s">
        <v>1343</v>
      </c>
    </row>
    <row r="3" spans="1:1" x14ac:dyDescent="0.3">
      <c r="A3" s="114" t="s">
        <v>422</v>
      </c>
    </row>
    <row r="4" spans="1:1" ht="19.5" customHeight="1" x14ac:dyDescent="0.3">
      <c r="A4" s="113" t="s">
        <v>476</v>
      </c>
    </row>
    <row r="5" spans="1:1" ht="145.19999999999999" x14ac:dyDescent="0.3">
      <c r="A5" s="112" t="s">
        <v>1340</v>
      </c>
    </row>
    <row r="6" spans="1:1" ht="6.75" customHeight="1" x14ac:dyDescent="0.3">
      <c r="A6" s="6"/>
    </row>
    <row r="7" spans="1:1" ht="255" customHeight="1" x14ac:dyDescent="0.3">
      <c r="A7" s="204"/>
    </row>
    <row r="8" spans="1:1" ht="45.75" customHeight="1" x14ac:dyDescent="0.3">
      <c r="A8" s="115" t="s">
        <v>934</v>
      </c>
    </row>
    <row r="9" spans="1:1" ht="58.5" customHeight="1" x14ac:dyDescent="0.3">
      <c r="A9" s="115" t="s">
        <v>1342</v>
      </c>
    </row>
    <row r="10" spans="1:1" s="17" customFormat="1" ht="173.25" customHeight="1" x14ac:dyDescent="0.3">
      <c r="A10" s="224" t="s">
        <v>933</v>
      </c>
    </row>
    <row r="11" spans="1:1" ht="24" customHeight="1" x14ac:dyDescent="0.3">
      <c r="A11" s="213" t="s">
        <v>423</v>
      </c>
    </row>
    <row r="12" spans="1:1" ht="24" customHeight="1" x14ac:dyDescent="0.3">
      <c r="A12" s="226" t="s">
        <v>1338</v>
      </c>
    </row>
    <row r="13" spans="1:1" ht="15.75" customHeight="1" x14ac:dyDescent="0.3">
      <c r="A13" s="226" t="s">
        <v>1337</v>
      </c>
    </row>
    <row r="14" spans="1:1" ht="9" customHeight="1" x14ac:dyDescent="0.3">
      <c r="A14" s="225"/>
    </row>
  </sheetData>
  <hyperlinks>
    <hyperlink ref="A3" location="'Table of Contents'!A1" display="(table of Contents)" xr:uid="{00000000-0004-0000-0000-000000000000}"/>
    <hyperlink ref="A13" r:id="rId1" xr:uid="{51BFDD4A-2EAA-450F-92F5-297E2117BA2D}"/>
    <hyperlink ref="A12" r:id="rId2" location="documents/972/list" display="https://drmkc.jrc.ec.europa.eu/overview/COVID-19 - documents/972/list" xr:uid="{8C61FED1-3877-47BB-B7A2-181B16B894BB}"/>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CC193"/>
  <sheetViews>
    <sheetView zoomScale="80" zoomScaleNormal="80" workbookViewId="0">
      <pane xSplit="1" ySplit="2" topLeftCell="B3" activePane="bottomRight" state="frozen"/>
      <selection pane="topRight" activeCell="B1" sqref="B1"/>
      <selection pane="bottomLeft" activeCell="A3" sqref="A3"/>
      <selection pane="bottomRight" activeCell="B2" sqref="B2"/>
    </sheetView>
  </sheetViews>
  <sheetFormatPr defaultRowHeight="14.4" x14ac:dyDescent="0.3"/>
  <cols>
    <col min="2" max="3" width="5.5546875" bestFit="1" customWidth="1"/>
    <col min="4" max="8" width="5" bestFit="1" customWidth="1"/>
    <col min="9" max="9" width="4.5546875" customWidth="1"/>
    <col min="10" max="21" width="5" bestFit="1" customWidth="1"/>
    <col min="22" max="22" width="4.6640625" customWidth="1"/>
    <col min="23" max="31" width="5" bestFit="1" customWidth="1"/>
    <col min="32" max="32" width="5.88671875" bestFit="1" customWidth="1"/>
    <col min="33" max="47" width="5" bestFit="1" customWidth="1"/>
    <col min="48" max="76" width="5" style="5" customWidth="1"/>
  </cols>
  <sheetData>
    <row r="1" spans="1:81" ht="409.6" x14ac:dyDescent="0.3">
      <c r="A1" t="s">
        <v>357</v>
      </c>
      <c r="B1" s="157" t="str">
        <f>'Indicator Data'!C2</f>
        <v>Physical exposure to earthquake MMI VI</v>
      </c>
      <c r="C1" s="157" t="str">
        <f>'Indicator Data'!D2</f>
        <v>Physical exposure to earthquake MMI VIII</v>
      </c>
      <c r="D1" s="157" t="str">
        <f>'Indicator Data'!E2</f>
        <v>Annual Expected Exposed People to Floods</v>
      </c>
      <c r="E1" s="157" t="str">
        <f>'Indicator Data'!F2</f>
        <v>Annual Expected Exposed People to Tsunamis</v>
      </c>
      <c r="F1" s="157" t="str">
        <f>'Indicator Data'!G2</f>
        <v>Annual Expected Exposed People to Cyclone's Wind SS1</v>
      </c>
      <c r="G1" s="157" t="str">
        <f>'Indicator Data'!H2</f>
        <v>Annual Expected Exposed People to Cyclone's Wind SS3</v>
      </c>
      <c r="H1" s="157" t="str">
        <f>'Indicator Data'!I2</f>
        <v>Annual Expected Exposed People to Cyclone Surge</v>
      </c>
      <c r="I1" s="157" t="str">
        <f>'Indicator Data'!J2</f>
        <v>Total affected by Drought</v>
      </c>
      <c r="J1" s="157" t="str">
        <f>'Indicator Data'!K2</f>
        <v>Frequency of Drought events</v>
      </c>
      <c r="K1" s="157" t="str">
        <f>'Indicator Data'!L2</f>
        <v>Agriculture Drought probability</v>
      </c>
      <c r="L1" s="157" t="str">
        <f>'Indicator Data'!M2</f>
        <v>Population exposed to CCHF (zoonoses)</v>
      </c>
      <c r="M1" s="157" t="str">
        <f>'Indicator Data'!N2</f>
        <v>Population exposed to EDV (zoonoses)</v>
      </c>
      <c r="N1" s="157" t="str">
        <f>'Indicator Data'!O2</f>
        <v>Population exposed to Lassa Fever (zoonoses)</v>
      </c>
      <c r="O1" s="157" t="str">
        <f>'Indicator Data'!P2</f>
        <v>Population exposed to MVD (zoonoses)</v>
      </c>
      <c r="P1" s="157" t="str">
        <f>'Indicator Data'!Q2</f>
        <v>Populations at risk of Plasmodium vivax malaria in 2010 - Unstable trasmission (vector borne)</v>
      </c>
      <c r="Q1" s="157" t="str">
        <f>'Indicator Data'!R2</f>
        <v>Populations at risk of Plasmodium vivax malaria in 2010  - Stable trasmission (vector borne)</v>
      </c>
      <c r="R1" s="157" t="str">
        <f>'Indicator Data'!S2</f>
        <v>Populations at risk of Plasmodium falciparum malaria in 2010 - Unstable trasmission (vector borne)</v>
      </c>
      <c r="S1" s="157" t="str">
        <f>'Indicator Data'!T2</f>
        <v>Populations at risk of Plasmodium falciparum malaria in 2010 - Stable trasmission (vector borne)</v>
      </c>
      <c r="T1" s="157" t="str">
        <f>'Indicator Data'!U2</f>
        <v>Population exposed to Zika (vector borne)</v>
      </c>
      <c r="U1" s="157" t="str">
        <f>'Indicator Data'!V2</f>
        <v>Population at Risk to Aedes (vector borne)</v>
      </c>
      <c r="V1" s="157" t="str">
        <f>'Indicator Data'!W2</f>
        <v>Population exposed to Dengue (vector borne)</v>
      </c>
      <c r="W1" s="157" t="str">
        <f>'Indicator Data'!X2</f>
        <v>Population density (people per sq. km of land area)</v>
      </c>
      <c r="X1" s="157" t="str">
        <f>'Indicator Data'!Y2</f>
        <v>Urban population growth (annual %)</v>
      </c>
      <c r="Y1" s="157" t="str">
        <f>'Indicator Data'!Z2</f>
        <v>Population living in urban areas (%)</v>
      </c>
      <c r="Z1" s="157" t="str">
        <f>'Indicator Data'!AA2</f>
        <v>Household size</v>
      </c>
      <c r="AA1" s="157" t="str">
        <f>'Indicator Data'!AB2</f>
        <v>People practicing open defecation (% of population)</v>
      </c>
      <c r="AB1" s="157" t="str">
        <f>'Indicator Data'!AC2</f>
        <v>Proportion of population with basic handwashing facilities on premises (% of population)</v>
      </c>
      <c r="AC1" s="157" t="str">
        <f>'Indicator Data'!AD2</f>
        <v>Number of vets</v>
      </c>
      <c r="AD1" s="157" t="str">
        <f>'Indicator Data'!AE2</f>
        <v>IHR capacity score: Food safety</v>
      </c>
      <c r="AE1" s="157" t="str">
        <f>'Indicator Data'!AF2</f>
        <v>Population living in slums (% of urban population)</v>
      </c>
      <c r="AF1" s="157" t="str">
        <f>'Indicator Data'!AG2</f>
        <v>Children under 5 (% of population)</v>
      </c>
      <c r="AG1" s="157" t="str">
        <f>'Indicator Data'!AH2</f>
        <v>GCRI Violent Conflict probability</v>
      </c>
      <c r="AH1" s="157" t="str">
        <f>'Indicator Data'!AI2</f>
        <v>GCRI Highly Violent Conflict probability</v>
      </c>
      <c r="AI1" s="157" t="str">
        <f>'Indicator Data'!AJ2</f>
        <v>National Power Conflict Intensity (Highly Violent)</v>
      </c>
      <c r="AJ1" s="157" t="str">
        <f>'Indicator Data'!AK2</f>
        <v>Subnational Conflict Intensity (Highly Violent)</v>
      </c>
      <c r="AK1" s="157" t="str">
        <f>'Indicator Data'!AL2</f>
        <v>Human Development Index</v>
      </c>
      <c r="AL1" s="157" t="str">
        <f>'Indicator Data'!AM2</f>
        <v>Multidimensional Poverty Index</v>
      </c>
      <c r="AM1" s="157" t="str">
        <f>'Indicator Data'!AN2</f>
        <v>Humanitarian Aid (FTS)</v>
      </c>
      <c r="AN1" s="157" t="str">
        <f>'Indicator Data'!AO2</f>
        <v>Development Aid (ODA)</v>
      </c>
      <c r="AO1" s="157" t="str">
        <f>'Indicator Data'!AP2</f>
        <v>Development Aid (ODA)</v>
      </c>
      <c r="AP1" s="157" t="str">
        <f>'Indicator Data'!AQ2</f>
        <v>Net ODA received (% of GNI)</v>
      </c>
      <c r="AQ1" s="157" t="str">
        <f>'Indicator Data'!AR2</f>
        <v>Volume of remittances (in USD) as a proportion of total GDP (%)</v>
      </c>
      <c r="AR1" s="157" t="str">
        <f>'Indicator Data'!AS2</f>
        <v>Mortality rate, under-5</v>
      </c>
      <c r="AS1" s="157" t="str">
        <f>'Indicator Data'!AT2</f>
        <v>U5 Under weight</v>
      </c>
      <c r="AT1" s="157" t="str">
        <f>'Indicator Data'!AU2</f>
        <v>Incidence of Tuberculosis</v>
      </c>
      <c r="AU1" s="157" t="str">
        <f>'Indicator Data'!AV2</f>
        <v>Estimated number of people living with HIV - Adult (&gt;15) rate</v>
      </c>
      <c r="AV1" s="157" t="str">
        <f>'Indicator Data'!AW2</f>
        <v>Number of new HIV infections per 1,000 uninfected population</v>
      </c>
      <c r="AW1" s="157" t="str">
        <f>'Indicator Data'!AX2</f>
        <v>Malaria incidence per 1,000 population at risk</v>
      </c>
      <c r="AX1" s="157" t="str">
        <f>'Indicator Data'!AY2</f>
        <v>Number of people requiring interventions against neglected tropical diseases</v>
      </c>
      <c r="AY1" s="157" t="str">
        <f>'Indicator Data'!AZ2</f>
        <v>Gender Inequality Index</v>
      </c>
      <c r="AZ1" s="157" t="str">
        <f>'Indicator Data'!BA2</f>
        <v>Income Gini coefficient</v>
      </c>
      <c r="BA1" s="157" t="str">
        <f>'Indicator Data'!BB2</f>
        <v>People affected by Natural Disasters</v>
      </c>
      <c r="BB1" s="157" t="str">
        <f>'Indicator Data'!BC2</f>
        <v>People affected by Natural Disasters</v>
      </c>
      <c r="BC1" s="157" t="str">
        <f>'Indicator Data'!BD2</f>
        <v>People affected by Natural Disasters</v>
      </c>
      <c r="BD1" s="157" t="str">
        <f>'Indicator Data'!BE2</f>
        <v>Internally displaced persons (IDPs)</v>
      </c>
      <c r="BE1" s="157" t="str">
        <f>'Indicator Data'!BF2</f>
        <v>Refugees and asylum-seekers by country of asylum</v>
      </c>
      <c r="BF1" s="157" t="str">
        <f>'Indicator Data'!BG2</f>
        <v>Returned Refugees</v>
      </c>
      <c r="BG1" s="157" t="str">
        <f>'Indicator Data'!BH2</f>
        <v>Average Dietary Energy Supply Adequacy</v>
      </c>
      <c r="BH1" s="157" t="str">
        <f>'Indicator Data'!BI2</f>
        <v>Prevalence of Undernourishment</v>
      </c>
      <c r="BI1" s="157" t="str">
        <f>'Indicator Data'!BR2</f>
        <v>HFA Scores Last recent</v>
      </c>
      <c r="BJ1" s="157" t="str">
        <f>'Indicator Data'!BS2</f>
        <v>Government Effectiveness</v>
      </c>
      <c r="BK1" s="157" t="str">
        <f>'Indicator Data'!BT2</f>
        <v>Corruption Perception Index</v>
      </c>
      <c r="BL1" s="157" t="str">
        <f>'Indicator Data'!BU2</f>
        <v>Access to electricity</v>
      </c>
      <c r="BM1" s="157" t="str">
        <f>'Indicator Data'!BV2</f>
        <v>Adult literacy rate</v>
      </c>
      <c r="BN1" s="157" t="str">
        <f>'Indicator Data'!BW2</f>
        <v>Internet users</v>
      </c>
      <c r="BO1" s="157" t="str">
        <f>'Indicator Data'!BX2</f>
        <v>Mobile cellular subscriptions</v>
      </c>
      <c r="BP1" s="157" t="str">
        <f>'Indicator Data'!BY2</f>
        <v>Road lenght</v>
      </c>
      <c r="BQ1" s="157" t="str">
        <f>'Indicator Data'!BZ2</f>
        <v>People using at least basic sanitation services (% of population)</v>
      </c>
      <c r="BR1" s="157" t="str">
        <f>'Indicator Data'!CA2</f>
        <v>People using at least basic drinking water services (% of population)</v>
      </c>
      <c r="BS1" s="157" t="str">
        <f>'Indicator Data'!CB2</f>
        <v>Physicians Density</v>
      </c>
      <c r="BT1" s="157" t="str">
        <f>'Indicator Data'!CC2</f>
        <v>Proportion of the target population with access to 3 doses of diphtheria-tetanus-pertussis (DTP3) (%)</v>
      </c>
      <c r="BU1" s="157" t="str">
        <f>'Indicator Data'!CD2</f>
        <v>Proportion of the target population with access to measles-containing-vaccine second-dose (MCV2) (%)</v>
      </c>
      <c r="BV1" s="157" t="str">
        <f>'Indicator Data'!CE2</f>
        <v>Proportion of the target population with access to pneumococcal conjugate 3rd dose (PCV3) (%)</v>
      </c>
      <c r="BW1" s="157" t="str">
        <f>'Indicator Data'!CF2</f>
        <v>Current health expenditure per capita</v>
      </c>
      <c r="BX1" s="157" t="str">
        <f>'Indicator Data'!CG2</f>
        <v>Maternal Mortality Ratio</v>
      </c>
    </row>
    <row r="2" spans="1:81" x14ac:dyDescent="0.3">
      <c r="A2" t="s">
        <v>836</v>
      </c>
      <c r="B2" t="str">
        <f>'Indicator Date hidden'!C3</f>
        <v>2015</v>
      </c>
      <c r="C2" s="5" t="str">
        <f>'Indicator Date hidden'!D3</f>
        <v>2015</v>
      </c>
      <c r="D2" s="5" t="str">
        <f>'Indicator Date hidden'!E3</f>
        <v>2015</v>
      </c>
      <c r="E2" s="5" t="str">
        <f>'Indicator Date hidden'!F3</f>
        <v>2015</v>
      </c>
      <c r="F2" s="5" t="str">
        <f>'Indicator Date hidden'!G3</f>
        <v>2015</v>
      </c>
      <c r="G2" s="5" t="str">
        <f>'Indicator Date hidden'!H3</f>
        <v>2015</v>
      </c>
      <c r="H2" s="5" t="str">
        <f>'Indicator Date hidden'!I3</f>
        <v>2015</v>
      </c>
      <c r="I2" s="5" t="str">
        <f>'Indicator Date hidden'!J3</f>
        <v>2018</v>
      </c>
      <c r="J2" s="5" t="str">
        <f>'Indicator Date hidden'!K3</f>
        <v>2018</v>
      </c>
      <c r="K2" s="5" t="str">
        <f>'Indicator Date hidden'!L3</f>
        <v>2016</v>
      </c>
      <c r="L2" s="5" t="str">
        <f>'Indicator Date hidden'!M3</f>
        <v>2015</v>
      </c>
      <c r="M2" s="5" t="str">
        <f>'Indicator Date hidden'!N3</f>
        <v>2015</v>
      </c>
      <c r="N2" s="5" t="str">
        <f>'Indicator Date hidden'!O3</f>
        <v>2015</v>
      </c>
      <c r="O2" s="5" t="str">
        <f>'Indicator Date hidden'!P3</f>
        <v>2015</v>
      </c>
      <c r="P2" s="5" t="str">
        <f>'Indicator Date hidden'!Q3</f>
        <v>2010</v>
      </c>
      <c r="Q2" s="5" t="str">
        <f>'Indicator Date hidden'!R3</f>
        <v>2010</v>
      </c>
      <c r="R2" s="5" t="str">
        <f>'Indicator Date hidden'!S3</f>
        <v>2010</v>
      </c>
      <c r="S2" s="5" t="str">
        <f>'Indicator Date hidden'!T3</f>
        <v>2010</v>
      </c>
      <c r="T2" s="5" t="str">
        <f>'Indicator Date hidden'!U3</f>
        <v>2015</v>
      </c>
      <c r="U2" s="5" t="str">
        <f>'Indicator Date hidden'!V3</f>
        <v>2015</v>
      </c>
      <c r="V2" s="5" t="str">
        <f>'Indicator Date hidden'!W3</f>
        <v>2015</v>
      </c>
      <c r="W2" s="5" t="str">
        <f>'Indicator Date hidden'!X3</f>
        <v>2018</v>
      </c>
      <c r="X2" s="5" t="str">
        <f>'Indicator Date hidden'!Y3</f>
        <v>2018</v>
      </c>
      <c r="Y2" s="5" t="str">
        <f>'Indicator Date hidden'!Z3</f>
        <v>2018</v>
      </c>
      <c r="Z2" s="5" t="str">
        <f>'Indicator Date hidden'!AA3</f>
        <v>2016</v>
      </c>
      <c r="AA2" s="5" t="str">
        <f>'Indicator Date hidden'!AB3</f>
        <v>2017</v>
      </c>
      <c r="AB2" s="5" t="str">
        <f>'Indicator Date hidden'!AC3</f>
        <v>2017</v>
      </c>
      <c r="AC2" s="5" t="str">
        <f>'Indicator Date hidden'!AD3</f>
        <v>2018</v>
      </c>
      <c r="AD2" s="5" t="str">
        <f>'Indicator Date hidden'!AE3</f>
        <v>2018</v>
      </c>
      <c r="AE2" s="5" t="str">
        <f>'Indicator Date hidden'!AF3</f>
        <v>2016</v>
      </c>
      <c r="AF2" s="5" t="str">
        <f>'Indicator Date hidden'!AG3</f>
        <v>2019</v>
      </c>
      <c r="AG2" s="5" t="str">
        <f>'Indicator Date hidden'!AH3</f>
        <v>2019</v>
      </c>
      <c r="AH2" s="5" t="str">
        <f>'Indicator Date hidden'!AI3</f>
        <v>2019</v>
      </c>
      <c r="AI2" s="5" t="str">
        <f>'Indicator Date hidden'!AJ3</f>
        <v>2019</v>
      </c>
      <c r="AJ2" s="5" t="str">
        <f>'Indicator Date hidden'!AK3</f>
        <v>2019</v>
      </c>
      <c r="AK2" s="5" t="str">
        <f>'Indicator Date hidden'!AL3</f>
        <v>2018</v>
      </c>
      <c r="AL2" s="5" t="str">
        <f>'Indicator Date hidden'!AM3</f>
        <v>2018</v>
      </c>
      <c r="AM2" s="5" t="str">
        <f>'Indicator Date hidden'!AN3</f>
        <v>2020</v>
      </c>
      <c r="AN2" s="5" t="str">
        <f>'Indicator Date hidden'!AO3</f>
        <v>2017</v>
      </c>
      <c r="AO2" s="5" t="str">
        <f>'Indicator Date hidden'!AP3</f>
        <v>2018</v>
      </c>
      <c r="AP2" s="5" t="str">
        <f>'Indicator Date hidden'!AQ3</f>
        <v>2018</v>
      </c>
      <c r="AQ2" s="5" t="str">
        <f>'Indicator Date hidden'!AR3</f>
        <v>2018</v>
      </c>
      <c r="AR2" s="5" t="str">
        <f>'Indicator Date hidden'!AS3</f>
        <v>2018</v>
      </c>
      <c r="AS2" s="5" t="str">
        <f>'Indicator Date hidden'!AT3</f>
        <v>2017</v>
      </c>
      <c r="AT2" s="5" t="str">
        <f>'Indicator Date hidden'!AU3</f>
        <v>2017</v>
      </c>
      <c r="AU2" s="5" t="str">
        <f>'Indicator Date hidden'!AV3</f>
        <v>2017</v>
      </c>
      <c r="AV2" s="5" t="str">
        <f>'Indicator Date hidden'!AW3</f>
        <v>2017</v>
      </c>
      <c r="AW2" s="5" t="str">
        <f>'Indicator Date hidden'!AX3</f>
        <v>2017</v>
      </c>
      <c r="AX2" s="5" t="str">
        <f>'Indicator Date hidden'!AY3</f>
        <v>2017</v>
      </c>
      <c r="AY2" s="5" t="str">
        <f>'Indicator Date hidden'!AZ3</f>
        <v>2018</v>
      </c>
      <c r="AZ2" s="5" t="str">
        <f>'Indicator Date hidden'!BA3</f>
        <v>2017</v>
      </c>
      <c r="BA2" s="5" t="str">
        <f>'Indicator Date hidden'!BB3</f>
        <v>2017</v>
      </c>
      <c r="BB2" s="5" t="str">
        <f>'Indicator Date hidden'!BC3</f>
        <v>2018</v>
      </c>
      <c r="BC2" s="5" t="str">
        <f>'Indicator Date hidden'!BD3</f>
        <v>2019</v>
      </c>
      <c r="BD2" s="5" t="str">
        <f>'Indicator Date hidden'!BE3</f>
        <v>2020</v>
      </c>
      <c r="BE2" s="5" t="str">
        <f>'Indicator Date hidden'!BF3</f>
        <v>2020</v>
      </c>
      <c r="BF2" s="5" t="str">
        <f>'Indicator Date hidden'!BG3</f>
        <v>2018</v>
      </c>
      <c r="BG2" s="5" t="str">
        <f>'Indicator Date hidden'!BH3</f>
        <v>2018</v>
      </c>
      <c r="BH2" s="5" t="str">
        <f>'Indicator Date hidden'!BI3</f>
        <v>2018</v>
      </c>
      <c r="BI2" s="5" t="str">
        <f>'Indicator Date hidden'!BJ3</f>
        <v>2015</v>
      </c>
      <c r="BJ2" s="5" t="str">
        <f>'Indicator Date hidden'!BK3</f>
        <v>2018</v>
      </c>
      <c r="BK2" s="5" t="str">
        <f>'Indicator Date hidden'!BL3</f>
        <v>2019</v>
      </c>
      <c r="BL2" s="5" t="str">
        <f>'Indicator Date hidden'!BM3</f>
        <v>2017</v>
      </c>
      <c r="BM2" s="5" t="str">
        <f>'Indicator Date hidden'!BN3</f>
        <v>2018</v>
      </c>
      <c r="BN2" s="5" t="str">
        <f>'Indicator Date hidden'!BO3</f>
        <v>2018</v>
      </c>
      <c r="BO2" s="5" t="str">
        <f>'Indicator Date hidden'!BP3</f>
        <v>2018</v>
      </c>
      <c r="BP2" s="5" t="str">
        <f>'Indicator Date hidden'!BQ3</f>
        <v>2014</v>
      </c>
      <c r="BQ2" s="5" t="str">
        <f>'Indicator Date hidden'!BR3</f>
        <v>2017</v>
      </c>
      <c r="BR2" s="5" t="str">
        <f>'Indicator Date hidden'!BS3</f>
        <v>2017</v>
      </c>
      <c r="BS2" s="5" t="str">
        <f>'Indicator Date hidden'!BT3</f>
        <v>2018</v>
      </c>
      <c r="BT2" s="5" t="str">
        <f>'Indicator Date hidden'!BU3</f>
        <v>2017</v>
      </c>
      <c r="BU2" s="5" t="str">
        <f>'Indicator Date hidden'!BV3</f>
        <v>2017</v>
      </c>
      <c r="BV2" s="5" t="str">
        <f>'Indicator Date hidden'!BW3</f>
        <v>2017</v>
      </c>
      <c r="BW2" s="5" t="str">
        <f>'Indicator Date hidden'!BX3</f>
        <v>2016</v>
      </c>
      <c r="BX2" s="5" t="str">
        <f>'Indicator Date hidden'!BY3</f>
        <v>2017</v>
      </c>
      <c r="BY2" t="s">
        <v>870</v>
      </c>
      <c r="BZ2" t="s">
        <v>869</v>
      </c>
      <c r="CA2" t="s">
        <v>872</v>
      </c>
      <c r="CB2" t="s">
        <v>876</v>
      </c>
      <c r="CC2" t="s">
        <v>880</v>
      </c>
    </row>
    <row r="3" spans="1:81" x14ac:dyDescent="0.3">
      <c r="A3" t="s">
        <v>0</v>
      </c>
      <c r="B3" s="158">
        <f>IF('Indicator Date hidden'!C4="x","x",B$2-'Indicator Date hidden'!C4)</f>
        <v>0</v>
      </c>
      <c r="C3" s="158">
        <f>IF('Indicator Date hidden'!D4="x","x",C$2-'Indicator Date hidden'!D4)</f>
        <v>0</v>
      </c>
      <c r="D3" s="158">
        <f>IF('Indicator Date hidden'!E4="x","x",D$2-'Indicator Date hidden'!E4)</f>
        <v>0</v>
      </c>
      <c r="E3" s="158">
        <f>IF('Indicator Date hidden'!F4="x","x",E$2-'Indicator Date hidden'!F4)</f>
        <v>0</v>
      </c>
      <c r="F3" s="158">
        <f>IF('Indicator Date hidden'!G4="x","x",F$2-'Indicator Date hidden'!G4)</f>
        <v>0</v>
      </c>
      <c r="G3" s="158">
        <f>IF('Indicator Date hidden'!H4="x","x",G$2-'Indicator Date hidden'!H4)</f>
        <v>0</v>
      </c>
      <c r="H3" s="158">
        <f>IF('Indicator Date hidden'!I4="x","x",H$2-'Indicator Date hidden'!I4)</f>
        <v>0</v>
      </c>
      <c r="I3" s="158">
        <f>IF('Indicator Date hidden'!J4="x","x",I$2-'Indicator Date hidden'!J4)</f>
        <v>0</v>
      </c>
      <c r="J3" s="158">
        <f>IF('Indicator Date hidden'!K4="x","x",J$2-'Indicator Date hidden'!K4)</f>
        <v>0</v>
      </c>
      <c r="K3" s="158">
        <f>IF('Indicator Date hidden'!L4="x","x",K$2-'Indicator Date hidden'!L4)</f>
        <v>0</v>
      </c>
      <c r="L3" s="158">
        <f>IF('Indicator Date hidden'!M4="x","x",L$2-'Indicator Date hidden'!M4)</f>
        <v>0</v>
      </c>
      <c r="M3" s="158">
        <f>IF('Indicator Date hidden'!N4="x","x",M$2-'Indicator Date hidden'!N4)</f>
        <v>0</v>
      </c>
      <c r="N3" s="158">
        <f>IF('Indicator Date hidden'!O4="x","x",N$2-'Indicator Date hidden'!O4)</f>
        <v>0</v>
      </c>
      <c r="O3" s="158">
        <f>IF('Indicator Date hidden'!P4="x","x",O$2-'Indicator Date hidden'!P4)</f>
        <v>0</v>
      </c>
      <c r="P3" s="158">
        <f>IF('Indicator Date hidden'!Q4="x","x",P$2-'Indicator Date hidden'!Q4)</f>
        <v>0</v>
      </c>
      <c r="Q3" s="158">
        <f>IF('Indicator Date hidden'!R4="x","x",Q$2-'Indicator Date hidden'!R4)</f>
        <v>0</v>
      </c>
      <c r="R3" s="158">
        <f>IF('Indicator Date hidden'!S4="x","x",R$2-'Indicator Date hidden'!S4)</f>
        <v>0</v>
      </c>
      <c r="S3" s="158">
        <f>IF('Indicator Date hidden'!T4="x","x",S$2-'Indicator Date hidden'!T4)</f>
        <v>0</v>
      </c>
      <c r="T3" s="158">
        <f>IF('Indicator Date hidden'!U4="x","x",T$2-'Indicator Date hidden'!U4)</f>
        <v>0</v>
      </c>
      <c r="U3" s="158">
        <f>IF('Indicator Date hidden'!V4="x","x",U$2-'Indicator Date hidden'!V4)</f>
        <v>0</v>
      </c>
      <c r="V3" s="158">
        <f>IF('Indicator Date hidden'!W4="x","x",V$2-'Indicator Date hidden'!W4)</f>
        <v>0</v>
      </c>
      <c r="W3" s="158">
        <f>IF('Indicator Date hidden'!X4="x","x",W$2-'Indicator Date hidden'!X4)</f>
        <v>0</v>
      </c>
      <c r="X3" s="158">
        <f>IF('Indicator Date hidden'!Y4="x","x",X$2-'Indicator Date hidden'!Y4)</f>
        <v>0</v>
      </c>
      <c r="Y3" s="158">
        <f>IF('Indicator Date hidden'!Z4="x","x",Y$2-'Indicator Date hidden'!Z4)</f>
        <v>0</v>
      </c>
      <c r="Z3" s="158">
        <f>IF('Indicator Date hidden'!AA4="x","x",Z$2-'Indicator Date hidden'!AA4)</f>
        <v>1</v>
      </c>
      <c r="AA3" s="158">
        <f>IF('Indicator Date hidden'!AB4="x","x",AA$2-'Indicator Date hidden'!AB4)</f>
        <v>0</v>
      </c>
      <c r="AB3" s="158">
        <f>IF('Indicator Date hidden'!AC4="x","x",AB$2-'Indicator Date hidden'!AC4)</f>
        <v>0</v>
      </c>
      <c r="AC3" s="158">
        <f>IF('Indicator Date hidden'!AD4="x","x",AC$2-'Indicator Date hidden'!AD4)</f>
        <v>1</v>
      </c>
      <c r="AD3" s="158">
        <f>IF('Indicator Date hidden'!AE4="x","x",AD$2-'Indicator Date hidden'!AE4)</f>
        <v>0</v>
      </c>
      <c r="AE3" s="158">
        <f>IF('Indicator Date hidden'!AF4="x","x",AE$2-'Indicator Date hidden'!AF4)</f>
        <v>0</v>
      </c>
      <c r="AF3" s="158">
        <f>IF('Indicator Date hidden'!AG4="x","x",AF$2-'Indicator Date hidden'!AG4)</f>
        <v>0</v>
      </c>
      <c r="AG3" s="158">
        <f>IF('Indicator Date hidden'!AH4="x","x",AG$2-'Indicator Date hidden'!AH4)</f>
        <v>0</v>
      </c>
      <c r="AH3" s="158">
        <f>IF('Indicator Date hidden'!AI4="x","x",AH$2-'Indicator Date hidden'!AI4)</f>
        <v>0</v>
      </c>
      <c r="AI3" s="158">
        <f>IF('Indicator Date hidden'!AJ4="x","x",AI$2-'Indicator Date hidden'!AJ4)</f>
        <v>1</v>
      </c>
      <c r="AJ3" s="158">
        <f>IF('Indicator Date hidden'!AK4="x","x",AJ$2-'Indicator Date hidden'!AK4)</f>
        <v>1</v>
      </c>
      <c r="AK3" s="158">
        <f>IF('Indicator Date hidden'!AL4="x","x",AK$2-'Indicator Date hidden'!AL4)</f>
        <v>1</v>
      </c>
      <c r="AL3" s="158">
        <f>IF('Indicator Date hidden'!AM4="x","x",AL$2-'Indicator Date hidden'!AM4)</f>
        <v>2</v>
      </c>
      <c r="AM3" s="158">
        <f>IF('Indicator Date hidden'!AN4="x","x",AM$2-'Indicator Date hidden'!AN4)</f>
        <v>1</v>
      </c>
      <c r="AN3" s="158">
        <f>IF('Indicator Date hidden'!AO4="x","x",AN$2-'Indicator Date hidden'!AO4)</f>
        <v>1</v>
      </c>
      <c r="AO3" s="158">
        <f>IF('Indicator Date hidden'!AP4="x","x",AO$2-'Indicator Date hidden'!AP4)</f>
        <v>1</v>
      </c>
      <c r="AP3" s="158">
        <f>IF('Indicator Date hidden'!AQ4="x","x",AP$2-'Indicator Date hidden'!AQ4)</f>
        <v>1</v>
      </c>
      <c r="AQ3" s="158">
        <f>IF('Indicator Date hidden'!AR4="x","x",AQ$2-'Indicator Date hidden'!AR4)</f>
        <v>0</v>
      </c>
      <c r="AR3" s="158">
        <f>IF('Indicator Date hidden'!AS4="x","x",AR$2-'Indicator Date hidden'!AS4)</f>
        <v>1</v>
      </c>
      <c r="AS3" s="158" t="str">
        <f>IF('Indicator Date hidden'!AT4="x","x",AS$2-'Indicator Date hidden'!AT4)</f>
        <v>x</v>
      </c>
      <c r="AT3" s="158">
        <f>IF('Indicator Date hidden'!AU4="x","x",AT$2-'Indicator Date hidden'!AU4)</f>
        <v>0</v>
      </c>
      <c r="AU3" s="158">
        <f>IF('Indicator Date hidden'!AV4="x","x",AU$2-'Indicator Date hidden'!AV4)</f>
        <v>1</v>
      </c>
      <c r="AV3" s="158" t="str">
        <f>IF('Indicator Date hidden'!AW4="x","x",AV$2-'Indicator Date hidden'!AW4)</f>
        <v>x</v>
      </c>
      <c r="AW3" s="158">
        <f>IF('Indicator Date hidden'!AX4="x","x",AW$2-'Indicator Date hidden'!AX4)</f>
        <v>0</v>
      </c>
      <c r="AX3" s="158">
        <f>IF('Indicator Date hidden'!AY4="x","x",AX$2-'Indicator Date hidden'!AY4)</f>
        <v>0</v>
      </c>
      <c r="AY3" s="158">
        <f>IF('Indicator Date hidden'!AZ4="x","x",AY$2-'Indicator Date hidden'!AZ4)</f>
        <v>1</v>
      </c>
      <c r="AZ3" s="158" t="str">
        <f>IF('Indicator Date hidden'!BA4="x","x",AZ$2-'Indicator Date hidden'!BA4)</f>
        <v>x</v>
      </c>
      <c r="BA3" s="158">
        <f>IF('Indicator Date hidden'!BB4="x","x",BA$2-'Indicator Date hidden'!BB4)</f>
        <v>0</v>
      </c>
      <c r="BB3" s="158">
        <f>IF('Indicator Date hidden'!BC4="x","x",BB$2-'Indicator Date hidden'!BC4)</f>
        <v>0</v>
      </c>
      <c r="BC3" s="158">
        <f>IF('Indicator Date hidden'!BD4="x","x",BC$2-'Indicator Date hidden'!BD4)</f>
        <v>0</v>
      </c>
      <c r="BD3" s="158">
        <f>IF('Indicator Date hidden'!BE4="x","x",BD$2-'Indicator Date hidden'!BE4)</f>
        <v>2</v>
      </c>
      <c r="BE3" s="158">
        <f>IF('Indicator Date hidden'!BF4="x","x",BE$2-'Indicator Date hidden'!BF4)</f>
        <v>2</v>
      </c>
      <c r="BF3" s="158">
        <f>IF('Indicator Date hidden'!BG4="x","x",BF$2-'Indicator Date hidden'!BG4)</f>
        <v>0</v>
      </c>
      <c r="BG3" s="158">
        <f>IF('Indicator Date hidden'!BH4="x","x",BG$2-'Indicator Date hidden'!BH4)</f>
        <v>0</v>
      </c>
      <c r="BH3" s="158">
        <f>IF('Indicator Date hidden'!BI4="x","x",BH$2-'Indicator Date hidden'!BI4)</f>
        <v>0</v>
      </c>
      <c r="BI3" s="158">
        <f>IF('Indicator Date hidden'!BJ4="x","x",BI$2-'Indicator Date hidden'!BJ4)</f>
        <v>0</v>
      </c>
      <c r="BJ3" s="158">
        <f>IF('Indicator Date hidden'!BK4="x","x",BJ$2-'Indicator Date hidden'!BK4)</f>
        <v>1</v>
      </c>
      <c r="BK3" s="158">
        <f>IF('Indicator Date hidden'!BL4="x","x",BK$2-'Indicator Date hidden'!BL4)</f>
        <v>1</v>
      </c>
      <c r="BL3" s="158">
        <f>IF('Indicator Date hidden'!BM4="x","x",BL$2-'Indicator Date hidden'!BM4)</f>
        <v>0</v>
      </c>
      <c r="BM3" s="158">
        <f>IF('Indicator Date hidden'!BN4="x","x",BM$2-'Indicator Date hidden'!BN4)</f>
        <v>3</v>
      </c>
      <c r="BN3" s="158">
        <f>IF('Indicator Date hidden'!BO4="x","x",BN$2-'Indicator Date hidden'!BO4)</f>
        <v>2</v>
      </c>
      <c r="BO3" s="158">
        <f>IF('Indicator Date hidden'!BP4="x","x",BO$2-'Indicator Date hidden'!BP4)</f>
        <v>1</v>
      </c>
      <c r="BP3" s="158">
        <f>IF('Indicator Date hidden'!BQ4="x","x",BP$2-'Indicator Date hidden'!BQ4)</f>
        <v>0</v>
      </c>
      <c r="BQ3" s="158">
        <f>IF('Indicator Date hidden'!BR4="x","x",BQ$2-'Indicator Date hidden'!BR4)</f>
        <v>0</v>
      </c>
      <c r="BR3" s="158">
        <f>IF('Indicator Date hidden'!BS4="x","x",BR$2-'Indicator Date hidden'!BS4)</f>
        <v>0</v>
      </c>
      <c r="BS3" s="158">
        <f>IF('Indicator Date hidden'!BT4="x","x",BS$2-'Indicator Date hidden'!BT4)</f>
        <v>2</v>
      </c>
      <c r="BT3" s="158">
        <f>IF('Indicator Date hidden'!BU4="x","x",BT$2-'Indicator Date hidden'!BU4)</f>
        <v>0</v>
      </c>
      <c r="BU3" s="158">
        <f>IF('Indicator Date hidden'!BV4="x","x",BU$2-'Indicator Date hidden'!BV4)</f>
        <v>0</v>
      </c>
      <c r="BV3" s="158">
        <f>IF('Indicator Date hidden'!BW4="x","x",BV$2-'Indicator Date hidden'!BW4)</f>
        <v>0</v>
      </c>
      <c r="BW3" s="158">
        <f>IF('Indicator Date hidden'!BX4="x","x",BW$2-'Indicator Date hidden'!BX4)</f>
        <v>0</v>
      </c>
      <c r="BX3" s="158">
        <f>IF('Indicator Date hidden'!BY4="x","x",BX$2-'Indicator Date hidden'!BY4)</f>
        <v>2</v>
      </c>
      <c r="BY3" s="5">
        <f t="shared" ref="BY3:BY34" si="0">SUM(B3:BX3)</f>
        <v>30</v>
      </c>
      <c r="BZ3" s="159">
        <f t="shared" ref="BZ3:BZ34" si="1">BY3/COUNT(B3:BX3)</f>
        <v>0.41666666666666669</v>
      </c>
      <c r="CA3" s="5">
        <f t="shared" ref="CA3:CA34" si="2">COUNTIF(B3:BX3,"&gt;0")</f>
        <v>22</v>
      </c>
      <c r="CB3" s="159">
        <f t="shared" ref="CB3:CB34" si="3">_xlfn.STDEV.P(B3:BX3)</f>
        <v>0.70217914776469659</v>
      </c>
      <c r="CC3" s="162">
        <f t="shared" ref="CC3:CC34" si="4">MEDIAN(B3:BX3)</f>
        <v>0</v>
      </c>
    </row>
    <row r="4" spans="1:81" x14ac:dyDescent="0.3">
      <c r="A4" t="s">
        <v>2</v>
      </c>
      <c r="B4" s="158">
        <f>IF('Indicator Date hidden'!C5="x","x",B$2-'Indicator Date hidden'!C5)</f>
        <v>0</v>
      </c>
      <c r="C4" s="158">
        <f>IF('Indicator Date hidden'!D5="x","x",C$2-'Indicator Date hidden'!D5)</f>
        <v>0</v>
      </c>
      <c r="D4" s="158">
        <f>IF('Indicator Date hidden'!E5="x","x",D$2-'Indicator Date hidden'!E5)</f>
        <v>0</v>
      </c>
      <c r="E4" s="158">
        <f>IF('Indicator Date hidden'!F5="x","x",E$2-'Indicator Date hidden'!F5)</f>
        <v>0</v>
      </c>
      <c r="F4" s="158">
        <f>IF('Indicator Date hidden'!G5="x","x",F$2-'Indicator Date hidden'!G5)</f>
        <v>0</v>
      </c>
      <c r="G4" s="158">
        <f>IF('Indicator Date hidden'!H5="x","x",G$2-'Indicator Date hidden'!H5)</f>
        <v>0</v>
      </c>
      <c r="H4" s="158">
        <f>IF('Indicator Date hidden'!I5="x","x",H$2-'Indicator Date hidden'!I5)</f>
        <v>0</v>
      </c>
      <c r="I4" s="158">
        <f>IF('Indicator Date hidden'!J5="x","x",I$2-'Indicator Date hidden'!J5)</f>
        <v>0</v>
      </c>
      <c r="J4" s="158">
        <f>IF('Indicator Date hidden'!K5="x","x",J$2-'Indicator Date hidden'!K5)</f>
        <v>0</v>
      </c>
      <c r="K4" s="158">
        <f>IF('Indicator Date hidden'!L5="x","x",K$2-'Indicator Date hidden'!L5)</f>
        <v>0</v>
      </c>
      <c r="L4" s="158">
        <f>IF('Indicator Date hidden'!M5="x","x",L$2-'Indicator Date hidden'!M5)</f>
        <v>0</v>
      </c>
      <c r="M4" s="158">
        <f>IF('Indicator Date hidden'!N5="x","x",M$2-'Indicator Date hidden'!N5)</f>
        <v>0</v>
      </c>
      <c r="N4" s="158">
        <f>IF('Indicator Date hidden'!O5="x","x",N$2-'Indicator Date hidden'!O5)</f>
        <v>0</v>
      </c>
      <c r="O4" s="158">
        <f>IF('Indicator Date hidden'!P5="x","x",O$2-'Indicator Date hidden'!P5)</f>
        <v>0</v>
      </c>
      <c r="P4" s="158">
        <f>IF('Indicator Date hidden'!Q5="x","x",P$2-'Indicator Date hidden'!Q5)</f>
        <v>0</v>
      </c>
      <c r="Q4" s="158">
        <f>IF('Indicator Date hidden'!R5="x","x",Q$2-'Indicator Date hidden'!R5)</f>
        <v>0</v>
      </c>
      <c r="R4" s="158">
        <f>IF('Indicator Date hidden'!S5="x","x",R$2-'Indicator Date hidden'!S5)</f>
        <v>0</v>
      </c>
      <c r="S4" s="158">
        <f>IF('Indicator Date hidden'!T5="x","x",S$2-'Indicator Date hidden'!T5)</f>
        <v>0</v>
      </c>
      <c r="T4" s="158">
        <f>IF('Indicator Date hidden'!U5="x","x",T$2-'Indicator Date hidden'!U5)</f>
        <v>0</v>
      </c>
      <c r="U4" s="158">
        <f>IF('Indicator Date hidden'!V5="x","x",U$2-'Indicator Date hidden'!V5)</f>
        <v>0</v>
      </c>
      <c r="V4" s="158">
        <f>IF('Indicator Date hidden'!W5="x","x",V$2-'Indicator Date hidden'!W5)</f>
        <v>0</v>
      </c>
      <c r="W4" s="158">
        <f>IF('Indicator Date hidden'!X5="x","x",W$2-'Indicator Date hidden'!X5)</f>
        <v>0</v>
      </c>
      <c r="X4" s="158">
        <f>IF('Indicator Date hidden'!Y5="x","x",X$2-'Indicator Date hidden'!Y5)</f>
        <v>0</v>
      </c>
      <c r="Y4" s="158">
        <f>IF('Indicator Date hidden'!Z5="x","x",Y$2-'Indicator Date hidden'!Z5)</f>
        <v>0</v>
      </c>
      <c r="Z4" s="158">
        <f>IF('Indicator Date hidden'!AA5="x","x",Z$2-'Indicator Date hidden'!AA5)</f>
        <v>5</v>
      </c>
      <c r="AA4" s="158">
        <f>IF('Indicator Date hidden'!AB5="x","x",AA$2-'Indicator Date hidden'!AB5)</f>
        <v>0</v>
      </c>
      <c r="AB4" s="158" t="str">
        <f>IF('Indicator Date hidden'!AC5="x","x",AB$2-'Indicator Date hidden'!AC5)</f>
        <v>x</v>
      </c>
      <c r="AC4" s="158">
        <f>IF('Indicator Date hidden'!AD5="x","x",AC$2-'Indicator Date hidden'!AD5)</f>
        <v>2</v>
      </c>
      <c r="AD4" s="158">
        <f>IF('Indicator Date hidden'!AE5="x","x",AD$2-'Indicator Date hidden'!AE5)</f>
        <v>0</v>
      </c>
      <c r="AE4" s="158" t="str">
        <f>IF('Indicator Date hidden'!AF5="x","x",AE$2-'Indicator Date hidden'!AF5)</f>
        <v>x</v>
      </c>
      <c r="AF4" s="158">
        <f>IF('Indicator Date hidden'!AG5="x","x",AF$2-'Indicator Date hidden'!AG5)</f>
        <v>0</v>
      </c>
      <c r="AG4" s="158">
        <f>IF('Indicator Date hidden'!AH5="x","x",AG$2-'Indicator Date hidden'!AH5)</f>
        <v>0</v>
      </c>
      <c r="AH4" s="158">
        <f>IF('Indicator Date hidden'!AI5="x","x",AH$2-'Indicator Date hidden'!AI5)</f>
        <v>0</v>
      </c>
      <c r="AI4" s="158">
        <f>IF('Indicator Date hidden'!AJ5="x","x",AI$2-'Indicator Date hidden'!AJ5)</f>
        <v>1</v>
      </c>
      <c r="AJ4" s="158">
        <f>IF('Indicator Date hidden'!AK5="x","x",AJ$2-'Indicator Date hidden'!AK5)</f>
        <v>1</v>
      </c>
      <c r="AK4" s="158">
        <f>IF('Indicator Date hidden'!AL5="x","x",AK$2-'Indicator Date hidden'!AL5)</f>
        <v>1</v>
      </c>
      <c r="AL4" s="158">
        <f>IF('Indicator Date hidden'!AM5="x","x",AL$2-'Indicator Date hidden'!AM5)</f>
        <v>9</v>
      </c>
      <c r="AM4" s="158">
        <f>IF('Indicator Date hidden'!AN5="x","x",AM$2-'Indicator Date hidden'!AN5)</f>
        <v>1</v>
      </c>
      <c r="AN4" s="158">
        <f>IF('Indicator Date hidden'!AO5="x","x",AN$2-'Indicator Date hidden'!AO5)</f>
        <v>1</v>
      </c>
      <c r="AO4" s="158">
        <f>IF('Indicator Date hidden'!AP5="x","x",AO$2-'Indicator Date hidden'!AP5)</f>
        <v>1</v>
      </c>
      <c r="AP4" s="158">
        <f>IF('Indicator Date hidden'!AQ5="x","x",AP$2-'Indicator Date hidden'!AQ5)</f>
        <v>1</v>
      </c>
      <c r="AQ4" s="158">
        <f>IF('Indicator Date hidden'!AR5="x","x",AQ$2-'Indicator Date hidden'!AR5)</f>
        <v>0</v>
      </c>
      <c r="AR4" s="158">
        <f>IF('Indicator Date hidden'!AS5="x","x",AR$2-'Indicator Date hidden'!AS5)</f>
        <v>1</v>
      </c>
      <c r="AS4" s="158">
        <f>IF('Indicator Date hidden'!AT5="x","x",AS$2-'Indicator Date hidden'!AT5)</f>
        <v>8</v>
      </c>
      <c r="AT4" s="158">
        <f>IF('Indicator Date hidden'!AU5="x","x",AT$2-'Indicator Date hidden'!AU5)</f>
        <v>0</v>
      </c>
      <c r="AU4" s="158">
        <f>IF('Indicator Date hidden'!AV5="x","x",AU$2-'Indicator Date hidden'!AV5)</f>
        <v>0</v>
      </c>
      <c r="AV4" s="158">
        <f>IF('Indicator Date hidden'!AW5="x","x",AV$2-'Indicator Date hidden'!AW5)</f>
        <v>0</v>
      </c>
      <c r="AW4" s="158" t="str">
        <f>IF('Indicator Date hidden'!AX5="x","x",AW$2-'Indicator Date hidden'!AX5)</f>
        <v>x</v>
      </c>
      <c r="AX4" s="158">
        <f>IF('Indicator Date hidden'!AY5="x","x",AX$2-'Indicator Date hidden'!AY5)</f>
        <v>0</v>
      </c>
      <c r="AY4" s="158">
        <f>IF('Indicator Date hidden'!AZ5="x","x",AY$2-'Indicator Date hidden'!AZ5)</f>
        <v>1</v>
      </c>
      <c r="AZ4" s="158">
        <f>IF('Indicator Date hidden'!BA5="x","x",AZ$2-'Indicator Date hidden'!BA5)</f>
        <v>5</v>
      </c>
      <c r="BA4" s="158">
        <f>IF('Indicator Date hidden'!BB5="x","x",BA$2-'Indicator Date hidden'!BB5)</f>
        <v>0</v>
      </c>
      <c r="BB4" s="158">
        <f>IF('Indicator Date hidden'!BC5="x","x",BB$2-'Indicator Date hidden'!BC5)</f>
        <v>0</v>
      </c>
      <c r="BC4" s="158">
        <f>IF('Indicator Date hidden'!BD5="x","x",BC$2-'Indicator Date hidden'!BD5)</f>
        <v>0</v>
      </c>
      <c r="BD4" s="158" t="str">
        <f>IF('Indicator Date hidden'!BE5="x","x",BD$2-'Indicator Date hidden'!BE5)</f>
        <v>x</v>
      </c>
      <c r="BE4" s="158">
        <f>IF('Indicator Date hidden'!BF5="x","x",BE$2-'Indicator Date hidden'!BF5)</f>
        <v>2</v>
      </c>
      <c r="BF4" s="158">
        <f>IF('Indicator Date hidden'!BG5="x","x",BF$2-'Indicator Date hidden'!BG5)</f>
        <v>0</v>
      </c>
      <c r="BG4" s="158">
        <f>IF('Indicator Date hidden'!BH5="x","x",BG$2-'Indicator Date hidden'!BH5)</f>
        <v>0</v>
      </c>
      <c r="BH4" s="158">
        <f>IF('Indicator Date hidden'!BI5="x","x",BH$2-'Indicator Date hidden'!BI5)</f>
        <v>0</v>
      </c>
      <c r="BI4" s="158" t="str">
        <f>IF('Indicator Date hidden'!BJ5="x","x",BI$2-'Indicator Date hidden'!BJ5)</f>
        <v>x</v>
      </c>
      <c r="BJ4" s="158">
        <f>IF('Indicator Date hidden'!BK5="x","x",BJ$2-'Indicator Date hidden'!BK5)</f>
        <v>1</v>
      </c>
      <c r="BK4" s="158">
        <f>IF('Indicator Date hidden'!BL5="x","x",BK$2-'Indicator Date hidden'!BL5)</f>
        <v>1</v>
      </c>
      <c r="BL4" s="158">
        <f>IF('Indicator Date hidden'!BM5="x","x",BL$2-'Indicator Date hidden'!BM5)</f>
        <v>0</v>
      </c>
      <c r="BM4" s="158">
        <f>IF('Indicator Date hidden'!BN5="x","x",BM$2-'Indicator Date hidden'!BN5)</f>
        <v>3</v>
      </c>
      <c r="BN4" s="158">
        <f>IF('Indicator Date hidden'!BO5="x","x",BN$2-'Indicator Date hidden'!BO5)</f>
        <v>2</v>
      </c>
      <c r="BO4" s="158">
        <f>IF('Indicator Date hidden'!BP5="x","x",BO$2-'Indicator Date hidden'!BP5)</f>
        <v>1</v>
      </c>
      <c r="BP4" s="158">
        <f>IF('Indicator Date hidden'!BQ5="x","x",BP$2-'Indicator Date hidden'!BQ5)</f>
        <v>0</v>
      </c>
      <c r="BQ4" s="158">
        <f>IF('Indicator Date hidden'!BR5="x","x",BQ$2-'Indicator Date hidden'!BR5)</f>
        <v>0</v>
      </c>
      <c r="BR4" s="158">
        <f>IF('Indicator Date hidden'!BS5="x","x",BR$2-'Indicator Date hidden'!BS5)</f>
        <v>0</v>
      </c>
      <c r="BS4" s="158">
        <f>IF('Indicator Date hidden'!BT5="x","x",BS$2-'Indicator Date hidden'!BT5)</f>
        <v>2</v>
      </c>
      <c r="BT4" s="158">
        <f>IF('Indicator Date hidden'!BU5="x","x",BT$2-'Indicator Date hidden'!BU5)</f>
        <v>0</v>
      </c>
      <c r="BU4" s="158">
        <f>IF('Indicator Date hidden'!BV5="x","x",BU$2-'Indicator Date hidden'!BV5)</f>
        <v>0</v>
      </c>
      <c r="BV4" s="158">
        <f>IF('Indicator Date hidden'!BW5="x","x",BV$2-'Indicator Date hidden'!BW5)</f>
        <v>0</v>
      </c>
      <c r="BW4" s="158">
        <f>IF('Indicator Date hidden'!BX5="x","x",BW$2-'Indicator Date hidden'!BX5)</f>
        <v>0</v>
      </c>
      <c r="BX4" s="158">
        <f>IF('Indicator Date hidden'!BY5="x","x",BX$2-'Indicator Date hidden'!BY5)</f>
        <v>2</v>
      </c>
      <c r="BY4" s="5">
        <f t="shared" si="0"/>
        <v>52</v>
      </c>
      <c r="BZ4" s="159">
        <f t="shared" si="1"/>
        <v>0.74285714285714288</v>
      </c>
      <c r="CA4" s="5">
        <f t="shared" si="2"/>
        <v>22</v>
      </c>
      <c r="CB4" s="159">
        <f t="shared" si="3"/>
        <v>1.6791640291331558</v>
      </c>
      <c r="CC4" s="162">
        <f t="shared" si="4"/>
        <v>0</v>
      </c>
    </row>
    <row r="5" spans="1:81" x14ac:dyDescent="0.3">
      <c r="A5" t="s">
        <v>4</v>
      </c>
      <c r="B5" s="158">
        <f>IF('Indicator Date hidden'!C6="x","x",B$2-'Indicator Date hidden'!C6)</f>
        <v>0</v>
      </c>
      <c r="C5" s="158">
        <f>IF('Indicator Date hidden'!D6="x","x",C$2-'Indicator Date hidden'!D6)</f>
        <v>0</v>
      </c>
      <c r="D5" s="158">
        <f>IF('Indicator Date hidden'!E6="x","x",D$2-'Indicator Date hidden'!E6)</f>
        <v>0</v>
      </c>
      <c r="E5" s="158">
        <f>IF('Indicator Date hidden'!F6="x","x",E$2-'Indicator Date hidden'!F6)</f>
        <v>0</v>
      </c>
      <c r="F5" s="158">
        <f>IF('Indicator Date hidden'!G6="x","x",F$2-'Indicator Date hidden'!G6)</f>
        <v>0</v>
      </c>
      <c r="G5" s="158">
        <f>IF('Indicator Date hidden'!H6="x","x",G$2-'Indicator Date hidden'!H6)</f>
        <v>0</v>
      </c>
      <c r="H5" s="158">
        <f>IF('Indicator Date hidden'!I6="x","x",H$2-'Indicator Date hidden'!I6)</f>
        <v>0</v>
      </c>
      <c r="I5" s="158">
        <f>IF('Indicator Date hidden'!J6="x","x",I$2-'Indicator Date hidden'!J6)</f>
        <v>0</v>
      </c>
      <c r="J5" s="158">
        <f>IF('Indicator Date hidden'!K6="x","x",J$2-'Indicator Date hidden'!K6)</f>
        <v>0</v>
      </c>
      <c r="K5" s="158">
        <f>IF('Indicator Date hidden'!L6="x","x",K$2-'Indicator Date hidden'!L6)</f>
        <v>0</v>
      </c>
      <c r="L5" s="158">
        <f>IF('Indicator Date hidden'!M6="x","x",L$2-'Indicator Date hidden'!M6)</f>
        <v>0</v>
      </c>
      <c r="M5" s="158">
        <f>IF('Indicator Date hidden'!N6="x","x",M$2-'Indicator Date hidden'!N6)</f>
        <v>0</v>
      </c>
      <c r="N5" s="158">
        <f>IF('Indicator Date hidden'!O6="x","x",N$2-'Indicator Date hidden'!O6)</f>
        <v>0</v>
      </c>
      <c r="O5" s="158">
        <f>IF('Indicator Date hidden'!P6="x","x",O$2-'Indicator Date hidden'!P6)</f>
        <v>0</v>
      </c>
      <c r="P5" s="158">
        <f>IF('Indicator Date hidden'!Q6="x","x",P$2-'Indicator Date hidden'!Q6)</f>
        <v>0</v>
      </c>
      <c r="Q5" s="158">
        <f>IF('Indicator Date hidden'!R6="x","x",Q$2-'Indicator Date hidden'!R6)</f>
        <v>0</v>
      </c>
      <c r="R5" s="158">
        <f>IF('Indicator Date hidden'!S6="x","x",R$2-'Indicator Date hidden'!S6)</f>
        <v>0</v>
      </c>
      <c r="S5" s="158">
        <f>IF('Indicator Date hidden'!T6="x","x",S$2-'Indicator Date hidden'!T6)</f>
        <v>0</v>
      </c>
      <c r="T5" s="158">
        <f>IF('Indicator Date hidden'!U6="x","x",T$2-'Indicator Date hidden'!U6)</f>
        <v>0</v>
      </c>
      <c r="U5" s="158">
        <f>IF('Indicator Date hidden'!V6="x","x",U$2-'Indicator Date hidden'!V6)</f>
        <v>0</v>
      </c>
      <c r="V5" s="158">
        <f>IF('Indicator Date hidden'!W6="x","x",V$2-'Indicator Date hidden'!W6)</f>
        <v>0</v>
      </c>
      <c r="W5" s="158">
        <f>IF('Indicator Date hidden'!X6="x","x",W$2-'Indicator Date hidden'!X6)</f>
        <v>0</v>
      </c>
      <c r="X5" s="158">
        <f>IF('Indicator Date hidden'!Y6="x","x",X$2-'Indicator Date hidden'!Y6)</f>
        <v>0</v>
      </c>
      <c r="Y5" s="158">
        <f>IF('Indicator Date hidden'!Z6="x","x",Y$2-'Indicator Date hidden'!Z6)</f>
        <v>0</v>
      </c>
      <c r="Z5" s="158" t="str">
        <f>IF('Indicator Date hidden'!AA6="x","x",Z$2-'Indicator Date hidden'!AA6)</f>
        <v>x</v>
      </c>
      <c r="AA5" s="158">
        <f>IF('Indicator Date hidden'!AB6="x","x",AA$2-'Indicator Date hidden'!AB6)</f>
        <v>0</v>
      </c>
      <c r="AB5" s="158">
        <f>IF('Indicator Date hidden'!AC6="x","x",AB$2-'Indicator Date hidden'!AC6)</f>
        <v>0</v>
      </c>
      <c r="AC5" s="158">
        <f>IF('Indicator Date hidden'!AD6="x","x",AC$2-'Indicator Date hidden'!AD6)</f>
        <v>3</v>
      </c>
      <c r="AD5" s="158">
        <f>IF('Indicator Date hidden'!AE6="x","x",AD$2-'Indicator Date hidden'!AE6)</f>
        <v>0</v>
      </c>
      <c r="AE5" s="158" t="str">
        <f>IF('Indicator Date hidden'!AF6="x","x",AE$2-'Indicator Date hidden'!AF6)</f>
        <v>x</v>
      </c>
      <c r="AF5" s="158">
        <f>IF('Indicator Date hidden'!AG6="x","x",AF$2-'Indicator Date hidden'!AG6)</f>
        <v>0</v>
      </c>
      <c r="AG5" s="158">
        <f>IF('Indicator Date hidden'!AH6="x","x",AG$2-'Indicator Date hidden'!AH6)</f>
        <v>0</v>
      </c>
      <c r="AH5" s="158">
        <f>IF('Indicator Date hidden'!AI6="x","x",AH$2-'Indicator Date hidden'!AI6)</f>
        <v>0</v>
      </c>
      <c r="AI5" s="158">
        <f>IF('Indicator Date hidden'!AJ6="x","x",AI$2-'Indicator Date hidden'!AJ6)</f>
        <v>1</v>
      </c>
      <c r="AJ5" s="158">
        <f>IF('Indicator Date hidden'!AK6="x","x",AJ$2-'Indicator Date hidden'!AK6)</f>
        <v>1</v>
      </c>
      <c r="AK5" s="158">
        <f>IF('Indicator Date hidden'!AL6="x","x",AK$2-'Indicator Date hidden'!AL6)</f>
        <v>1</v>
      </c>
      <c r="AL5" s="158" t="str">
        <f>IF('Indicator Date hidden'!AM6="x","x",AL$2-'Indicator Date hidden'!AM6)</f>
        <v>x</v>
      </c>
      <c r="AM5" s="158">
        <f>IF('Indicator Date hidden'!AN6="x","x",AM$2-'Indicator Date hidden'!AN6)</f>
        <v>1</v>
      </c>
      <c r="AN5" s="158">
        <f>IF('Indicator Date hidden'!AO6="x","x",AN$2-'Indicator Date hidden'!AO6)</f>
        <v>1</v>
      </c>
      <c r="AO5" s="158">
        <f>IF('Indicator Date hidden'!AP6="x","x",AO$2-'Indicator Date hidden'!AP6)</f>
        <v>1</v>
      </c>
      <c r="AP5" s="158">
        <f>IF('Indicator Date hidden'!AQ6="x","x",AP$2-'Indicator Date hidden'!AQ6)</f>
        <v>1</v>
      </c>
      <c r="AQ5" s="158">
        <f>IF('Indicator Date hidden'!AR6="x","x",AQ$2-'Indicator Date hidden'!AR6)</f>
        <v>0</v>
      </c>
      <c r="AR5" s="158">
        <f>IF('Indicator Date hidden'!AS6="x","x",AR$2-'Indicator Date hidden'!AS6)</f>
        <v>1</v>
      </c>
      <c r="AS5" s="158">
        <f>IF('Indicator Date hidden'!AT6="x","x",AS$2-'Indicator Date hidden'!AT6)</f>
        <v>5</v>
      </c>
      <c r="AT5" s="158">
        <f>IF('Indicator Date hidden'!AU6="x","x",AT$2-'Indicator Date hidden'!AU6)</f>
        <v>0</v>
      </c>
      <c r="AU5" s="158">
        <f>IF('Indicator Date hidden'!AV6="x","x",AU$2-'Indicator Date hidden'!AV6)</f>
        <v>0</v>
      </c>
      <c r="AV5" s="158">
        <f>IF('Indicator Date hidden'!AW6="x","x",AV$2-'Indicator Date hidden'!AW6)</f>
        <v>0</v>
      </c>
      <c r="AW5" s="158">
        <f>IF('Indicator Date hidden'!AX6="x","x",AW$2-'Indicator Date hidden'!AX6)</f>
        <v>0</v>
      </c>
      <c r="AX5" s="158">
        <f>IF('Indicator Date hidden'!AY6="x","x",AX$2-'Indicator Date hidden'!AY6)</f>
        <v>0</v>
      </c>
      <c r="AY5" s="158">
        <f>IF('Indicator Date hidden'!AZ6="x","x",AY$2-'Indicator Date hidden'!AZ6)</f>
        <v>1</v>
      </c>
      <c r="AZ5" s="158">
        <f>IF('Indicator Date hidden'!BA6="x","x",AZ$2-'Indicator Date hidden'!BA6)</f>
        <v>6</v>
      </c>
      <c r="BA5" s="158">
        <f>IF('Indicator Date hidden'!BB6="x","x",BA$2-'Indicator Date hidden'!BB6)</f>
        <v>0</v>
      </c>
      <c r="BB5" s="158">
        <f>IF('Indicator Date hidden'!BC6="x","x",BB$2-'Indicator Date hidden'!BC6)</f>
        <v>0</v>
      </c>
      <c r="BC5" s="158">
        <f>IF('Indicator Date hidden'!BD6="x","x",BC$2-'Indicator Date hidden'!BD6)</f>
        <v>0</v>
      </c>
      <c r="BD5" s="158" t="str">
        <f>IF('Indicator Date hidden'!BE6="x","x",BD$2-'Indicator Date hidden'!BE6)</f>
        <v>x</v>
      </c>
      <c r="BE5" s="158">
        <f>IF('Indicator Date hidden'!BF6="x","x",BE$2-'Indicator Date hidden'!BF6)</f>
        <v>2</v>
      </c>
      <c r="BF5" s="158">
        <f>IF('Indicator Date hidden'!BG6="x","x",BF$2-'Indicator Date hidden'!BG6)</f>
        <v>0</v>
      </c>
      <c r="BG5" s="158">
        <f>IF('Indicator Date hidden'!BH6="x","x",BG$2-'Indicator Date hidden'!BH6)</f>
        <v>0</v>
      </c>
      <c r="BH5" s="158">
        <f>IF('Indicator Date hidden'!BI6="x","x",BH$2-'Indicator Date hidden'!BI6)</f>
        <v>0</v>
      </c>
      <c r="BI5" s="158">
        <f>IF('Indicator Date hidden'!BJ6="x","x",BI$2-'Indicator Date hidden'!BJ6)</f>
        <v>2</v>
      </c>
      <c r="BJ5" s="158">
        <f>IF('Indicator Date hidden'!BK6="x","x",BJ$2-'Indicator Date hidden'!BK6)</f>
        <v>1</v>
      </c>
      <c r="BK5" s="158">
        <f>IF('Indicator Date hidden'!BL6="x","x",BK$2-'Indicator Date hidden'!BL6)</f>
        <v>1</v>
      </c>
      <c r="BL5" s="158">
        <f>IF('Indicator Date hidden'!BM6="x","x",BL$2-'Indicator Date hidden'!BM6)</f>
        <v>0</v>
      </c>
      <c r="BM5" s="158">
        <f>IF('Indicator Date hidden'!BN6="x","x",BM$2-'Indicator Date hidden'!BN6)</f>
        <v>3</v>
      </c>
      <c r="BN5" s="158">
        <f>IF('Indicator Date hidden'!BO6="x","x",BN$2-'Indicator Date hidden'!BO6)</f>
        <v>2</v>
      </c>
      <c r="BO5" s="158">
        <f>IF('Indicator Date hidden'!BP6="x","x",BO$2-'Indicator Date hidden'!BP6)</f>
        <v>1</v>
      </c>
      <c r="BP5" s="158">
        <f>IF('Indicator Date hidden'!BQ6="x","x",BP$2-'Indicator Date hidden'!BQ6)</f>
        <v>0</v>
      </c>
      <c r="BQ5" s="158">
        <f>IF('Indicator Date hidden'!BR6="x","x",BQ$2-'Indicator Date hidden'!BR6)</f>
        <v>0</v>
      </c>
      <c r="BR5" s="158">
        <f>IF('Indicator Date hidden'!BS6="x","x",BR$2-'Indicator Date hidden'!BS6)</f>
        <v>0</v>
      </c>
      <c r="BS5" s="158">
        <f>IF('Indicator Date hidden'!BT6="x","x",BS$2-'Indicator Date hidden'!BT6)</f>
        <v>2</v>
      </c>
      <c r="BT5" s="158">
        <f>IF('Indicator Date hidden'!BU6="x","x",BT$2-'Indicator Date hidden'!BU6)</f>
        <v>0</v>
      </c>
      <c r="BU5" s="158">
        <f>IF('Indicator Date hidden'!BV6="x","x",BU$2-'Indicator Date hidden'!BV6)</f>
        <v>0</v>
      </c>
      <c r="BV5" s="158">
        <f>IF('Indicator Date hidden'!BW6="x","x",BV$2-'Indicator Date hidden'!BW6)</f>
        <v>0</v>
      </c>
      <c r="BW5" s="158">
        <f>IF('Indicator Date hidden'!BX6="x","x",BW$2-'Indicator Date hidden'!BX6)</f>
        <v>0</v>
      </c>
      <c r="BX5" s="158">
        <f>IF('Indicator Date hidden'!BY6="x","x",BX$2-'Indicator Date hidden'!BY6)</f>
        <v>2</v>
      </c>
      <c r="BY5" s="5">
        <f t="shared" si="0"/>
        <v>39</v>
      </c>
      <c r="BZ5" s="159">
        <f t="shared" si="1"/>
        <v>0.54929577464788737</v>
      </c>
      <c r="CA5" s="5">
        <f t="shared" si="2"/>
        <v>21</v>
      </c>
      <c r="CB5" s="159">
        <f t="shared" si="3"/>
        <v>1.1232339175986978</v>
      </c>
      <c r="CC5" s="162">
        <f t="shared" si="4"/>
        <v>0</v>
      </c>
    </row>
    <row r="6" spans="1:81" x14ac:dyDescent="0.3">
      <c r="A6" t="s">
        <v>6</v>
      </c>
      <c r="B6" s="158">
        <f>IF('Indicator Date hidden'!C7="x","x",B$2-'Indicator Date hidden'!C7)</f>
        <v>0</v>
      </c>
      <c r="C6" s="158">
        <f>IF('Indicator Date hidden'!D7="x","x",C$2-'Indicator Date hidden'!D7)</f>
        <v>0</v>
      </c>
      <c r="D6" s="158">
        <f>IF('Indicator Date hidden'!E7="x","x",D$2-'Indicator Date hidden'!E7)</f>
        <v>0</v>
      </c>
      <c r="E6" s="158">
        <f>IF('Indicator Date hidden'!F7="x","x",E$2-'Indicator Date hidden'!F7)</f>
        <v>0</v>
      </c>
      <c r="F6" s="158">
        <f>IF('Indicator Date hidden'!G7="x","x",F$2-'Indicator Date hidden'!G7)</f>
        <v>0</v>
      </c>
      <c r="G6" s="158">
        <f>IF('Indicator Date hidden'!H7="x","x",G$2-'Indicator Date hidden'!H7)</f>
        <v>0</v>
      </c>
      <c r="H6" s="158">
        <f>IF('Indicator Date hidden'!I7="x","x",H$2-'Indicator Date hidden'!I7)</f>
        <v>0</v>
      </c>
      <c r="I6" s="158">
        <f>IF('Indicator Date hidden'!J7="x","x",I$2-'Indicator Date hidden'!J7)</f>
        <v>0</v>
      </c>
      <c r="J6" s="158">
        <f>IF('Indicator Date hidden'!K7="x","x",J$2-'Indicator Date hidden'!K7)</f>
        <v>0</v>
      </c>
      <c r="K6" s="158">
        <f>IF('Indicator Date hidden'!L7="x","x",K$2-'Indicator Date hidden'!L7)</f>
        <v>0</v>
      </c>
      <c r="L6" s="158">
        <f>IF('Indicator Date hidden'!M7="x","x",L$2-'Indicator Date hidden'!M7)</f>
        <v>0</v>
      </c>
      <c r="M6" s="158">
        <f>IF('Indicator Date hidden'!N7="x","x",M$2-'Indicator Date hidden'!N7)</f>
        <v>0</v>
      </c>
      <c r="N6" s="158">
        <f>IF('Indicator Date hidden'!O7="x","x",N$2-'Indicator Date hidden'!O7)</f>
        <v>0</v>
      </c>
      <c r="O6" s="158">
        <f>IF('Indicator Date hidden'!P7="x","x",O$2-'Indicator Date hidden'!P7)</f>
        <v>0</v>
      </c>
      <c r="P6" s="158">
        <f>IF('Indicator Date hidden'!Q7="x","x",P$2-'Indicator Date hidden'!Q7)</f>
        <v>0</v>
      </c>
      <c r="Q6" s="158">
        <f>IF('Indicator Date hidden'!R7="x","x",Q$2-'Indicator Date hidden'!R7)</f>
        <v>0</v>
      </c>
      <c r="R6" s="158">
        <f>IF('Indicator Date hidden'!S7="x","x",R$2-'Indicator Date hidden'!S7)</f>
        <v>0</v>
      </c>
      <c r="S6" s="158">
        <f>IF('Indicator Date hidden'!T7="x","x",S$2-'Indicator Date hidden'!T7)</f>
        <v>0</v>
      </c>
      <c r="T6" s="158">
        <f>IF('Indicator Date hidden'!U7="x","x",T$2-'Indicator Date hidden'!U7)</f>
        <v>0</v>
      </c>
      <c r="U6" s="158">
        <f>IF('Indicator Date hidden'!V7="x","x",U$2-'Indicator Date hidden'!V7)</f>
        <v>0</v>
      </c>
      <c r="V6" s="158">
        <f>IF('Indicator Date hidden'!W7="x","x",V$2-'Indicator Date hidden'!W7)</f>
        <v>0</v>
      </c>
      <c r="W6" s="158">
        <f>IF('Indicator Date hidden'!X7="x","x",W$2-'Indicator Date hidden'!X7)</f>
        <v>0</v>
      </c>
      <c r="X6" s="158">
        <f>IF('Indicator Date hidden'!Y7="x","x",X$2-'Indicator Date hidden'!Y7)</f>
        <v>0</v>
      </c>
      <c r="Y6" s="158">
        <f>IF('Indicator Date hidden'!Z7="x","x",Y$2-'Indicator Date hidden'!Z7)</f>
        <v>0</v>
      </c>
      <c r="Z6" s="158">
        <f>IF('Indicator Date hidden'!AA7="x","x",Z$2-'Indicator Date hidden'!AA7)</f>
        <v>0</v>
      </c>
      <c r="AA6" s="158">
        <f>IF('Indicator Date hidden'!AB7="x","x",AA$2-'Indicator Date hidden'!AB7)</f>
        <v>0</v>
      </c>
      <c r="AB6" s="158">
        <f>IF('Indicator Date hidden'!AC7="x","x",AB$2-'Indicator Date hidden'!AC7)</f>
        <v>0</v>
      </c>
      <c r="AC6" s="158">
        <f>IF('Indicator Date hidden'!AD7="x","x",AC$2-'Indicator Date hidden'!AD7)</f>
        <v>1</v>
      </c>
      <c r="AD6" s="158">
        <f>IF('Indicator Date hidden'!AE7="x","x",AD$2-'Indicator Date hidden'!AE7)</f>
        <v>0</v>
      </c>
      <c r="AE6" s="158">
        <f>IF('Indicator Date hidden'!AF7="x","x",AE$2-'Indicator Date hidden'!AF7)</f>
        <v>0</v>
      </c>
      <c r="AF6" s="158">
        <f>IF('Indicator Date hidden'!AG7="x","x",AF$2-'Indicator Date hidden'!AG7)</f>
        <v>0</v>
      </c>
      <c r="AG6" s="158">
        <f>IF('Indicator Date hidden'!AH7="x","x",AG$2-'Indicator Date hidden'!AH7)</f>
        <v>0</v>
      </c>
      <c r="AH6" s="158">
        <f>IF('Indicator Date hidden'!AI7="x","x",AH$2-'Indicator Date hidden'!AI7)</f>
        <v>0</v>
      </c>
      <c r="AI6" s="158">
        <f>IF('Indicator Date hidden'!AJ7="x","x",AI$2-'Indicator Date hidden'!AJ7)</f>
        <v>1</v>
      </c>
      <c r="AJ6" s="158">
        <f>IF('Indicator Date hidden'!AK7="x","x",AJ$2-'Indicator Date hidden'!AK7)</f>
        <v>1</v>
      </c>
      <c r="AK6" s="158">
        <f>IF('Indicator Date hidden'!AL7="x","x",AK$2-'Indicator Date hidden'!AL7)</f>
        <v>1</v>
      </c>
      <c r="AL6" s="158">
        <f>IF('Indicator Date hidden'!AM7="x","x",AL$2-'Indicator Date hidden'!AM7)</f>
        <v>2</v>
      </c>
      <c r="AM6" s="158">
        <f>IF('Indicator Date hidden'!AN7="x","x",AM$2-'Indicator Date hidden'!AN7)</f>
        <v>1</v>
      </c>
      <c r="AN6" s="158">
        <f>IF('Indicator Date hidden'!AO7="x","x",AN$2-'Indicator Date hidden'!AO7)</f>
        <v>1</v>
      </c>
      <c r="AO6" s="158">
        <f>IF('Indicator Date hidden'!AP7="x","x",AO$2-'Indicator Date hidden'!AP7)</f>
        <v>1</v>
      </c>
      <c r="AP6" s="158">
        <f>IF('Indicator Date hidden'!AQ7="x","x",AP$2-'Indicator Date hidden'!AQ7)</f>
        <v>1</v>
      </c>
      <c r="AQ6" s="158">
        <f>IF('Indicator Date hidden'!AR7="x","x",AQ$2-'Indicator Date hidden'!AR7)</f>
        <v>0</v>
      </c>
      <c r="AR6" s="158">
        <f>IF('Indicator Date hidden'!AS7="x","x",AR$2-'Indicator Date hidden'!AS7)</f>
        <v>1</v>
      </c>
      <c r="AS6" s="158">
        <f>IF('Indicator Date hidden'!AT7="x","x",AS$2-'Indicator Date hidden'!AT7)</f>
        <v>1</v>
      </c>
      <c r="AT6" s="158">
        <f>IF('Indicator Date hidden'!AU7="x","x",AT$2-'Indicator Date hidden'!AU7)</f>
        <v>0</v>
      </c>
      <c r="AU6" s="158">
        <f>IF('Indicator Date hidden'!AV7="x","x",AU$2-'Indicator Date hidden'!AV7)</f>
        <v>0</v>
      </c>
      <c r="AV6" s="158">
        <f>IF('Indicator Date hidden'!AW7="x","x",AV$2-'Indicator Date hidden'!AW7)</f>
        <v>0</v>
      </c>
      <c r="AW6" s="158">
        <f>IF('Indicator Date hidden'!AX7="x","x",AW$2-'Indicator Date hidden'!AX7)</f>
        <v>0</v>
      </c>
      <c r="AX6" s="158">
        <f>IF('Indicator Date hidden'!AY7="x","x",AX$2-'Indicator Date hidden'!AY7)</f>
        <v>0</v>
      </c>
      <c r="AY6" s="158" t="str">
        <f>IF('Indicator Date hidden'!AZ7="x","x",AY$2-'Indicator Date hidden'!AZ7)</f>
        <v>x</v>
      </c>
      <c r="AZ6" s="158">
        <f>IF('Indicator Date hidden'!BA7="x","x",AZ$2-'Indicator Date hidden'!BA7)</f>
        <v>9</v>
      </c>
      <c r="BA6" s="158">
        <f>IF('Indicator Date hidden'!BB7="x","x",BA$2-'Indicator Date hidden'!BB7)</f>
        <v>0</v>
      </c>
      <c r="BB6" s="158">
        <f>IF('Indicator Date hidden'!BC7="x","x",BB$2-'Indicator Date hidden'!BC7)</f>
        <v>0</v>
      </c>
      <c r="BC6" s="158">
        <f>IF('Indicator Date hidden'!BD7="x","x",BC$2-'Indicator Date hidden'!BD7)</f>
        <v>0</v>
      </c>
      <c r="BD6" s="158" t="str">
        <f>IF('Indicator Date hidden'!BE7="x","x",BD$2-'Indicator Date hidden'!BE7)</f>
        <v>x</v>
      </c>
      <c r="BE6" s="158">
        <f>IF('Indicator Date hidden'!BF7="x","x",BE$2-'Indicator Date hidden'!BF7)</f>
        <v>1</v>
      </c>
      <c r="BF6" s="158">
        <f>IF('Indicator Date hidden'!BG7="x","x",BF$2-'Indicator Date hidden'!BG7)</f>
        <v>0</v>
      </c>
      <c r="BG6" s="158">
        <f>IF('Indicator Date hidden'!BH7="x","x",BG$2-'Indicator Date hidden'!BH7)</f>
        <v>0</v>
      </c>
      <c r="BH6" s="158">
        <f>IF('Indicator Date hidden'!BI7="x","x",BH$2-'Indicator Date hidden'!BI7)</f>
        <v>0</v>
      </c>
      <c r="BI6" s="158">
        <f>IF('Indicator Date hidden'!BJ7="x","x",BI$2-'Indicator Date hidden'!BJ7)</f>
        <v>2</v>
      </c>
      <c r="BJ6" s="158">
        <f>IF('Indicator Date hidden'!BK7="x","x",BJ$2-'Indicator Date hidden'!BK7)</f>
        <v>1</v>
      </c>
      <c r="BK6" s="158">
        <f>IF('Indicator Date hidden'!BL7="x","x",BK$2-'Indicator Date hidden'!BL7)</f>
        <v>1</v>
      </c>
      <c r="BL6" s="158">
        <f>IF('Indicator Date hidden'!BM7="x","x",BL$2-'Indicator Date hidden'!BM7)</f>
        <v>0</v>
      </c>
      <c r="BM6" s="158">
        <f>IF('Indicator Date hidden'!BN7="x","x",BM$2-'Indicator Date hidden'!BN7)</f>
        <v>3</v>
      </c>
      <c r="BN6" s="158">
        <f>IF('Indicator Date hidden'!BO7="x","x",BN$2-'Indicator Date hidden'!BO7)</f>
        <v>2</v>
      </c>
      <c r="BO6" s="158">
        <f>IF('Indicator Date hidden'!BP7="x","x",BO$2-'Indicator Date hidden'!BP7)</f>
        <v>1</v>
      </c>
      <c r="BP6" s="158">
        <f>IF('Indicator Date hidden'!BQ7="x","x",BP$2-'Indicator Date hidden'!BQ7)</f>
        <v>0</v>
      </c>
      <c r="BQ6" s="158">
        <f>IF('Indicator Date hidden'!BR7="x","x",BQ$2-'Indicator Date hidden'!BR7)</f>
        <v>0</v>
      </c>
      <c r="BR6" s="158">
        <f>IF('Indicator Date hidden'!BS7="x","x",BR$2-'Indicator Date hidden'!BS7)</f>
        <v>0</v>
      </c>
      <c r="BS6" s="158">
        <f>IF('Indicator Date hidden'!BT7="x","x",BS$2-'Indicator Date hidden'!BT7)</f>
        <v>1</v>
      </c>
      <c r="BT6" s="158">
        <f>IF('Indicator Date hidden'!BU7="x","x",BT$2-'Indicator Date hidden'!BU7)</f>
        <v>0</v>
      </c>
      <c r="BU6" s="158">
        <f>IF('Indicator Date hidden'!BV7="x","x",BU$2-'Indicator Date hidden'!BV7)</f>
        <v>0</v>
      </c>
      <c r="BV6" s="158">
        <f>IF('Indicator Date hidden'!BW7="x","x",BV$2-'Indicator Date hidden'!BW7)</f>
        <v>0</v>
      </c>
      <c r="BW6" s="158">
        <f>IF('Indicator Date hidden'!BX7="x","x",BW$2-'Indicator Date hidden'!BX7)</f>
        <v>0</v>
      </c>
      <c r="BX6" s="158">
        <f>IF('Indicator Date hidden'!BY7="x","x",BX$2-'Indicator Date hidden'!BY7)</f>
        <v>2</v>
      </c>
      <c r="BY6" s="5">
        <f t="shared" si="0"/>
        <v>35</v>
      </c>
      <c r="BZ6" s="159">
        <f t="shared" si="1"/>
        <v>0.47945205479452052</v>
      </c>
      <c r="CA6" s="5">
        <f t="shared" si="2"/>
        <v>21</v>
      </c>
      <c r="CB6" s="159">
        <f t="shared" si="3"/>
        <v>1.1948472595811794</v>
      </c>
      <c r="CC6" s="162">
        <f t="shared" si="4"/>
        <v>0</v>
      </c>
    </row>
    <row r="7" spans="1:81" x14ac:dyDescent="0.3">
      <c r="A7" t="s">
        <v>8</v>
      </c>
      <c r="B7" s="158">
        <f>IF('Indicator Date hidden'!C8="x","x",B$2-'Indicator Date hidden'!C8)</f>
        <v>0</v>
      </c>
      <c r="C7" s="158">
        <f>IF('Indicator Date hidden'!D8="x","x",C$2-'Indicator Date hidden'!D8)</f>
        <v>0</v>
      </c>
      <c r="D7" s="158">
        <f>IF('Indicator Date hidden'!E8="x","x",D$2-'Indicator Date hidden'!E8)</f>
        <v>0</v>
      </c>
      <c r="E7" s="158">
        <f>IF('Indicator Date hidden'!F8="x","x",E$2-'Indicator Date hidden'!F8)</f>
        <v>0</v>
      </c>
      <c r="F7" s="158">
        <f>IF('Indicator Date hidden'!G8="x","x",F$2-'Indicator Date hidden'!G8)</f>
        <v>0</v>
      </c>
      <c r="G7" s="158">
        <f>IF('Indicator Date hidden'!H8="x","x",G$2-'Indicator Date hidden'!H8)</f>
        <v>0</v>
      </c>
      <c r="H7" s="158">
        <f>IF('Indicator Date hidden'!I8="x","x",H$2-'Indicator Date hidden'!I8)</f>
        <v>0</v>
      </c>
      <c r="I7" s="158">
        <f>IF('Indicator Date hidden'!J8="x","x",I$2-'Indicator Date hidden'!J8)</f>
        <v>0</v>
      </c>
      <c r="J7" s="158">
        <f>IF('Indicator Date hidden'!K8="x","x",J$2-'Indicator Date hidden'!K8)</f>
        <v>0</v>
      </c>
      <c r="K7" s="158">
        <f>IF('Indicator Date hidden'!L8="x","x",K$2-'Indicator Date hidden'!L8)</f>
        <v>0</v>
      </c>
      <c r="L7" s="158">
        <f>IF('Indicator Date hidden'!M8="x","x",L$2-'Indicator Date hidden'!M8)</f>
        <v>0</v>
      </c>
      <c r="M7" s="158">
        <f>IF('Indicator Date hidden'!N8="x","x",M$2-'Indicator Date hidden'!N8)</f>
        <v>0</v>
      </c>
      <c r="N7" s="158">
        <f>IF('Indicator Date hidden'!O8="x","x",N$2-'Indicator Date hidden'!O8)</f>
        <v>0</v>
      </c>
      <c r="O7" s="158">
        <f>IF('Indicator Date hidden'!P8="x","x",O$2-'Indicator Date hidden'!P8)</f>
        <v>0</v>
      </c>
      <c r="P7" s="158">
        <f>IF('Indicator Date hidden'!Q8="x","x",P$2-'Indicator Date hidden'!Q8)</f>
        <v>0</v>
      </c>
      <c r="Q7" s="158">
        <f>IF('Indicator Date hidden'!R8="x","x",Q$2-'Indicator Date hidden'!R8)</f>
        <v>0</v>
      </c>
      <c r="R7" s="158">
        <f>IF('Indicator Date hidden'!S8="x","x",R$2-'Indicator Date hidden'!S8)</f>
        <v>0</v>
      </c>
      <c r="S7" s="158">
        <f>IF('Indicator Date hidden'!T8="x","x",S$2-'Indicator Date hidden'!T8)</f>
        <v>0</v>
      </c>
      <c r="T7" s="158">
        <f>IF('Indicator Date hidden'!U8="x","x",T$2-'Indicator Date hidden'!U8)</f>
        <v>0</v>
      </c>
      <c r="U7" s="158">
        <f>IF('Indicator Date hidden'!V8="x","x",U$2-'Indicator Date hidden'!V8)</f>
        <v>0</v>
      </c>
      <c r="V7" s="158">
        <f>IF('Indicator Date hidden'!W8="x","x",V$2-'Indicator Date hidden'!W8)</f>
        <v>0</v>
      </c>
      <c r="W7" s="158">
        <f>IF('Indicator Date hidden'!X8="x","x",W$2-'Indicator Date hidden'!X8)</f>
        <v>0</v>
      </c>
      <c r="X7" s="158">
        <f>IF('Indicator Date hidden'!Y8="x","x",X$2-'Indicator Date hidden'!Y8)</f>
        <v>0</v>
      </c>
      <c r="Y7" s="158">
        <f>IF('Indicator Date hidden'!Z8="x","x",Y$2-'Indicator Date hidden'!Z8)</f>
        <v>0</v>
      </c>
      <c r="Z7" s="158" t="str">
        <f>IF('Indicator Date hidden'!AA8="x","x",Z$2-'Indicator Date hidden'!AA8)</f>
        <v>x</v>
      </c>
      <c r="AA7" s="158">
        <f>IF('Indicator Date hidden'!AB8="x","x",AA$2-'Indicator Date hidden'!AB8)</f>
        <v>0</v>
      </c>
      <c r="AB7" s="158" t="str">
        <f>IF('Indicator Date hidden'!AC8="x","x",AB$2-'Indicator Date hidden'!AC8)</f>
        <v>x</v>
      </c>
      <c r="AC7" s="158">
        <f>IF('Indicator Date hidden'!AD8="x","x",AC$2-'Indicator Date hidden'!AD8)</f>
        <v>4</v>
      </c>
      <c r="AD7" s="158">
        <f>IF('Indicator Date hidden'!AE8="x","x",AD$2-'Indicator Date hidden'!AE8)</f>
        <v>0</v>
      </c>
      <c r="AE7" s="158" t="str">
        <f>IF('Indicator Date hidden'!AF8="x","x",AE$2-'Indicator Date hidden'!AF8)</f>
        <v>x</v>
      </c>
      <c r="AF7" s="158">
        <f>IF('Indicator Date hidden'!AG8="x","x",AF$2-'Indicator Date hidden'!AG8)</f>
        <v>0</v>
      </c>
      <c r="AG7" s="158">
        <f>IF('Indicator Date hidden'!AH8="x","x",AG$2-'Indicator Date hidden'!AH8)</f>
        <v>0</v>
      </c>
      <c r="AH7" s="158">
        <f>IF('Indicator Date hidden'!AI8="x","x",AH$2-'Indicator Date hidden'!AI8)</f>
        <v>0</v>
      </c>
      <c r="AI7" s="158">
        <f>IF('Indicator Date hidden'!AJ8="x","x",AI$2-'Indicator Date hidden'!AJ8)</f>
        <v>1</v>
      </c>
      <c r="AJ7" s="158">
        <f>IF('Indicator Date hidden'!AK8="x","x",AJ$2-'Indicator Date hidden'!AK8)</f>
        <v>1</v>
      </c>
      <c r="AK7" s="158">
        <f>IF('Indicator Date hidden'!AL8="x","x",AK$2-'Indicator Date hidden'!AL8)</f>
        <v>1</v>
      </c>
      <c r="AL7" s="158" t="str">
        <f>IF('Indicator Date hidden'!AM8="x","x",AL$2-'Indicator Date hidden'!AM8)</f>
        <v>x</v>
      </c>
      <c r="AM7" s="158">
        <f>IF('Indicator Date hidden'!AN8="x","x",AM$2-'Indicator Date hidden'!AN8)</f>
        <v>1</v>
      </c>
      <c r="AN7" s="158">
        <f>IF('Indicator Date hidden'!AO8="x","x",AN$2-'Indicator Date hidden'!AO8)</f>
        <v>1</v>
      </c>
      <c r="AO7" s="158">
        <f>IF('Indicator Date hidden'!AP8="x","x",AO$2-'Indicator Date hidden'!AP8)</f>
        <v>1</v>
      </c>
      <c r="AP7" s="158">
        <f>IF('Indicator Date hidden'!AQ8="x","x",AP$2-'Indicator Date hidden'!AQ8)</f>
        <v>1</v>
      </c>
      <c r="AQ7" s="158">
        <f>IF('Indicator Date hidden'!AR8="x","x",AQ$2-'Indicator Date hidden'!AR8)</f>
        <v>0</v>
      </c>
      <c r="AR7" s="158">
        <f>IF('Indicator Date hidden'!AS8="x","x",AR$2-'Indicator Date hidden'!AS8)</f>
        <v>1</v>
      </c>
      <c r="AS7" s="158" t="str">
        <f>IF('Indicator Date hidden'!AT8="x","x",AS$2-'Indicator Date hidden'!AT8)</f>
        <v>x</v>
      </c>
      <c r="AT7" s="158">
        <f>IF('Indicator Date hidden'!AU8="x","x",AT$2-'Indicator Date hidden'!AU8)</f>
        <v>0</v>
      </c>
      <c r="AU7" s="158" t="str">
        <f>IF('Indicator Date hidden'!AV8="x","x",AU$2-'Indicator Date hidden'!AV8)</f>
        <v>x</v>
      </c>
      <c r="AV7" s="158" t="str">
        <f>IF('Indicator Date hidden'!AW8="x","x",AV$2-'Indicator Date hidden'!AW8)</f>
        <v>x</v>
      </c>
      <c r="AW7" s="158" t="str">
        <f>IF('Indicator Date hidden'!AX8="x","x",AW$2-'Indicator Date hidden'!AX8)</f>
        <v>x</v>
      </c>
      <c r="AX7" s="158">
        <f>IF('Indicator Date hidden'!AY8="x","x",AX$2-'Indicator Date hidden'!AY8)</f>
        <v>0</v>
      </c>
      <c r="AY7" s="158" t="str">
        <f>IF('Indicator Date hidden'!AZ8="x","x",AY$2-'Indicator Date hidden'!AZ8)</f>
        <v>x</v>
      </c>
      <c r="AZ7" s="158" t="str">
        <f>IF('Indicator Date hidden'!BA8="x","x",AZ$2-'Indicator Date hidden'!BA8)</f>
        <v>x</v>
      </c>
      <c r="BA7" s="158">
        <f>IF('Indicator Date hidden'!BB8="x","x",BA$2-'Indicator Date hidden'!BB8)</f>
        <v>0</v>
      </c>
      <c r="BB7" s="158">
        <f>IF('Indicator Date hidden'!BC8="x","x",BB$2-'Indicator Date hidden'!BC8)</f>
        <v>0</v>
      </c>
      <c r="BC7" s="158">
        <f>IF('Indicator Date hidden'!BD8="x","x",BC$2-'Indicator Date hidden'!BD8)</f>
        <v>0</v>
      </c>
      <c r="BD7" s="158" t="str">
        <f>IF('Indicator Date hidden'!BE8="x","x",BD$2-'Indicator Date hidden'!BE8)</f>
        <v>x</v>
      </c>
      <c r="BE7" s="158">
        <f>IF('Indicator Date hidden'!BF8="x","x",BE$2-'Indicator Date hidden'!BF8)</f>
        <v>2</v>
      </c>
      <c r="BF7" s="158">
        <f>IF('Indicator Date hidden'!BG8="x","x",BF$2-'Indicator Date hidden'!BG8)</f>
        <v>0</v>
      </c>
      <c r="BG7" s="158">
        <f>IF('Indicator Date hidden'!BH8="x","x",BG$2-'Indicator Date hidden'!BH8)</f>
        <v>0</v>
      </c>
      <c r="BH7" s="158">
        <f>IF('Indicator Date hidden'!BI8="x","x",BH$2-'Indicator Date hidden'!BI8)</f>
        <v>0</v>
      </c>
      <c r="BI7" s="158">
        <f>IF('Indicator Date hidden'!BJ8="x","x",BI$2-'Indicator Date hidden'!BJ8)</f>
        <v>2</v>
      </c>
      <c r="BJ7" s="158">
        <f>IF('Indicator Date hidden'!BK8="x","x",BJ$2-'Indicator Date hidden'!BK8)</f>
        <v>1</v>
      </c>
      <c r="BK7" s="158" t="str">
        <f>IF('Indicator Date hidden'!BL8="x","x",BK$2-'Indicator Date hidden'!BL8)</f>
        <v>x</v>
      </c>
      <c r="BL7" s="158">
        <f>IF('Indicator Date hidden'!BM8="x","x",BL$2-'Indicator Date hidden'!BM8)</f>
        <v>0</v>
      </c>
      <c r="BM7" s="158">
        <f>IF('Indicator Date hidden'!BN8="x","x",BM$2-'Indicator Date hidden'!BN8)</f>
        <v>4</v>
      </c>
      <c r="BN7" s="158">
        <f>IF('Indicator Date hidden'!BO8="x","x",BN$2-'Indicator Date hidden'!BO8)</f>
        <v>2</v>
      </c>
      <c r="BO7" s="158">
        <f>IF('Indicator Date hidden'!BP8="x","x",BO$2-'Indicator Date hidden'!BP8)</f>
        <v>1</v>
      </c>
      <c r="BP7" s="158">
        <f>IF('Indicator Date hidden'!BQ8="x","x",BP$2-'Indicator Date hidden'!BQ8)</f>
        <v>0</v>
      </c>
      <c r="BQ7" s="158">
        <f>IF('Indicator Date hidden'!BR8="x","x",BQ$2-'Indicator Date hidden'!BR8)</f>
        <v>0</v>
      </c>
      <c r="BR7" s="158">
        <f>IF('Indicator Date hidden'!BS8="x","x",BR$2-'Indicator Date hidden'!BS8)</f>
        <v>0</v>
      </c>
      <c r="BS7" s="158">
        <f>IF('Indicator Date hidden'!BT8="x","x",BS$2-'Indicator Date hidden'!BT8)</f>
        <v>1</v>
      </c>
      <c r="BT7" s="158">
        <f>IF('Indicator Date hidden'!BU8="x","x",BT$2-'Indicator Date hidden'!BU8)</f>
        <v>0</v>
      </c>
      <c r="BU7" s="158">
        <f>IF('Indicator Date hidden'!BV8="x","x",BU$2-'Indicator Date hidden'!BV8)</f>
        <v>0</v>
      </c>
      <c r="BV7" s="158" t="str">
        <f>IF('Indicator Date hidden'!BW8="x","x",BV$2-'Indicator Date hidden'!BW8)</f>
        <v>x</v>
      </c>
      <c r="BW7" s="158">
        <f>IF('Indicator Date hidden'!BX8="x","x",BW$2-'Indicator Date hidden'!BX8)</f>
        <v>0</v>
      </c>
      <c r="BX7" s="158" t="str">
        <f>IF('Indicator Date hidden'!BY8="x","x",BX$2-'Indicator Date hidden'!BY8)</f>
        <v>x</v>
      </c>
      <c r="BY7" s="5">
        <f t="shared" si="0"/>
        <v>25</v>
      </c>
      <c r="BZ7" s="159">
        <f t="shared" si="1"/>
        <v>0.4098360655737705</v>
      </c>
      <c r="CA7" s="5">
        <f t="shared" si="2"/>
        <v>16</v>
      </c>
      <c r="CB7" s="159">
        <f t="shared" si="3"/>
        <v>0.85654757230250045</v>
      </c>
      <c r="CC7" s="162">
        <f t="shared" si="4"/>
        <v>0</v>
      </c>
    </row>
    <row r="8" spans="1:81" x14ac:dyDescent="0.3">
      <c r="A8" t="s">
        <v>10</v>
      </c>
      <c r="B8" s="158">
        <f>IF('Indicator Date hidden'!C9="x","x",B$2-'Indicator Date hidden'!C9)</f>
        <v>0</v>
      </c>
      <c r="C8" s="158">
        <f>IF('Indicator Date hidden'!D9="x","x",C$2-'Indicator Date hidden'!D9)</f>
        <v>0</v>
      </c>
      <c r="D8" s="158">
        <f>IF('Indicator Date hidden'!E9="x","x",D$2-'Indicator Date hidden'!E9)</f>
        <v>0</v>
      </c>
      <c r="E8" s="158">
        <f>IF('Indicator Date hidden'!F9="x","x",E$2-'Indicator Date hidden'!F9)</f>
        <v>0</v>
      </c>
      <c r="F8" s="158">
        <f>IF('Indicator Date hidden'!G9="x","x",F$2-'Indicator Date hidden'!G9)</f>
        <v>0</v>
      </c>
      <c r="G8" s="158">
        <f>IF('Indicator Date hidden'!H9="x","x",G$2-'Indicator Date hidden'!H9)</f>
        <v>0</v>
      </c>
      <c r="H8" s="158">
        <f>IF('Indicator Date hidden'!I9="x","x",H$2-'Indicator Date hidden'!I9)</f>
        <v>0</v>
      </c>
      <c r="I8" s="158">
        <f>IF('Indicator Date hidden'!J9="x","x",I$2-'Indicator Date hidden'!J9)</f>
        <v>0</v>
      </c>
      <c r="J8" s="158">
        <f>IF('Indicator Date hidden'!K9="x","x",J$2-'Indicator Date hidden'!K9)</f>
        <v>0</v>
      </c>
      <c r="K8" s="158">
        <f>IF('Indicator Date hidden'!L9="x","x",K$2-'Indicator Date hidden'!L9)</f>
        <v>0</v>
      </c>
      <c r="L8" s="158">
        <f>IF('Indicator Date hidden'!M9="x","x",L$2-'Indicator Date hidden'!M9)</f>
        <v>0</v>
      </c>
      <c r="M8" s="158">
        <f>IF('Indicator Date hidden'!N9="x","x",M$2-'Indicator Date hidden'!N9)</f>
        <v>0</v>
      </c>
      <c r="N8" s="158">
        <f>IF('Indicator Date hidden'!O9="x","x",N$2-'Indicator Date hidden'!O9)</f>
        <v>0</v>
      </c>
      <c r="O8" s="158">
        <f>IF('Indicator Date hidden'!P9="x","x",O$2-'Indicator Date hidden'!P9)</f>
        <v>0</v>
      </c>
      <c r="P8" s="158">
        <f>IF('Indicator Date hidden'!Q9="x","x",P$2-'Indicator Date hidden'!Q9)</f>
        <v>0</v>
      </c>
      <c r="Q8" s="158">
        <f>IF('Indicator Date hidden'!R9="x","x",Q$2-'Indicator Date hidden'!R9)</f>
        <v>0</v>
      </c>
      <c r="R8" s="158">
        <f>IF('Indicator Date hidden'!S9="x","x",R$2-'Indicator Date hidden'!S9)</f>
        <v>0</v>
      </c>
      <c r="S8" s="158">
        <f>IF('Indicator Date hidden'!T9="x","x",S$2-'Indicator Date hidden'!T9)</f>
        <v>0</v>
      </c>
      <c r="T8" s="158">
        <f>IF('Indicator Date hidden'!U9="x","x",T$2-'Indicator Date hidden'!U9)</f>
        <v>0</v>
      </c>
      <c r="U8" s="158">
        <f>IF('Indicator Date hidden'!V9="x","x",U$2-'Indicator Date hidden'!V9)</f>
        <v>0</v>
      </c>
      <c r="V8" s="158">
        <f>IF('Indicator Date hidden'!W9="x","x",V$2-'Indicator Date hidden'!W9)</f>
        <v>0</v>
      </c>
      <c r="W8" s="158">
        <f>IF('Indicator Date hidden'!X9="x","x",W$2-'Indicator Date hidden'!X9)</f>
        <v>0</v>
      </c>
      <c r="X8" s="158">
        <f>IF('Indicator Date hidden'!Y9="x","x",X$2-'Indicator Date hidden'!Y9)</f>
        <v>0</v>
      </c>
      <c r="Y8" s="158">
        <f>IF('Indicator Date hidden'!Z9="x","x",Y$2-'Indicator Date hidden'!Z9)</f>
        <v>0</v>
      </c>
      <c r="Z8" s="158">
        <f>IF('Indicator Date hidden'!AA9="x","x",Z$2-'Indicator Date hidden'!AA9)</f>
        <v>6</v>
      </c>
      <c r="AA8" s="158">
        <f>IF('Indicator Date hidden'!AB9="x","x",AA$2-'Indicator Date hidden'!AB9)</f>
        <v>3</v>
      </c>
      <c r="AB8" s="158" t="str">
        <f>IF('Indicator Date hidden'!AC9="x","x",AB$2-'Indicator Date hidden'!AC9)</f>
        <v>x</v>
      </c>
      <c r="AC8" s="158">
        <f>IF('Indicator Date hidden'!AD9="x","x",AC$2-'Indicator Date hidden'!AD9)</f>
        <v>0</v>
      </c>
      <c r="AD8" s="158">
        <f>IF('Indicator Date hidden'!AE9="x","x",AD$2-'Indicator Date hidden'!AE9)</f>
        <v>0</v>
      </c>
      <c r="AE8" s="158">
        <f>IF('Indicator Date hidden'!AF9="x","x",AE$2-'Indicator Date hidden'!AF9)</f>
        <v>0</v>
      </c>
      <c r="AF8" s="158">
        <f>IF('Indicator Date hidden'!AG9="x","x",AF$2-'Indicator Date hidden'!AG9)</f>
        <v>0</v>
      </c>
      <c r="AG8" s="158">
        <f>IF('Indicator Date hidden'!AH9="x","x",AG$2-'Indicator Date hidden'!AH9)</f>
        <v>0</v>
      </c>
      <c r="AH8" s="158">
        <f>IF('Indicator Date hidden'!AI9="x","x",AH$2-'Indicator Date hidden'!AI9)</f>
        <v>0</v>
      </c>
      <c r="AI8" s="158">
        <f>IF('Indicator Date hidden'!AJ9="x","x",AI$2-'Indicator Date hidden'!AJ9)</f>
        <v>1</v>
      </c>
      <c r="AJ8" s="158">
        <f>IF('Indicator Date hidden'!AK9="x","x",AJ$2-'Indicator Date hidden'!AK9)</f>
        <v>1</v>
      </c>
      <c r="AK8" s="158">
        <f>IF('Indicator Date hidden'!AL9="x","x",AK$2-'Indicator Date hidden'!AL9)</f>
        <v>1</v>
      </c>
      <c r="AL8" s="158" t="str">
        <f>IF('Indicator Date hidden'!AM9="x","x",AL$2-'Indicator Date hidden'!AM9)</f>
        <v>x</v>
      </c>
      <c r="AM8" s="158">
        <f>IF('Indicator Date hidden'!AN9="x","x",AM$2-'Indicator Date hidden'!AN9)</f>
        <v>1</v>
      </c>
      <c r="AN8" s="158">
        <f>IF('Indicator Date hidden'!AO9="x","x",AN$2-'Indicator Date hidden'!AO9)</f>
        <v>1</v>
      </c>
      <c r="AO8" s="158">
        <f>IF('Indicator Date hidden'!AP9="x","x",AO$2-'Indicator Date hidden'!AP9)</f>
        <v>1</v>
      </c>
      <c r="AP8" s="158">
        <f>IF('Indicator Date hidden'!AQ9="x","x",AP$2-'Indicator Date hidden'!AQ9)</f>
        <v>1</v>
      </c>
      <c r="AQ8" s="158">
        <f>IF('Indicator Date hidden'!AR9="x","x",AQ$2-'Indicator Date hidden'!AR9)</f>
        <v>0</v>
      </c>
      <c r="AR8" s="158">
        <f>IF('Indicator Date hidden'!AS9="x","x",AR$2-'Indicator Date hidden'!AS9)</f>
        <v>1</v>
      </c>
      <c r="AS8" s="158" t="str">
        <f>IF('Indicator Date hidden'!AT9="x","x",AS$2-'Indicator Date hidden'!AT9)</f>
        <v>x</v>
      </c>
      <c r="AT8" s="158">
        <f>IF('Indicator Date hidden'!AU9="x","x",AT$2-'Indicator Date hidden'!AU9)</f>
        <v>0</v>
      </c>
      <c r="AU8" s="158">
        <f>IF('Indicator Date hidden'!AV9="x","x",AU$2-'Indicator Date hidden'!AV9)</f>
        <v>0</v>
      </c>
      <c r="AV8" s="158">
        <f>IF('Indicator Date hidden'!AW9="x","x",AV$2-'Indicator Date hidden'!AW9)</f>
        <v>0</v>
      </c>
      <c r="AW8" s="158">
        <f>IF('Indicator Date hidden'!AX9="x","x",AW$2-'Indicator Date hidden'!AX9)</f>
        <v>0</v>
      </c>
      <c r="AX8" s="158">
        <f>IF('Indicator Date hidden'!AY9="x","x",AX$2-'Indicator Date hidden'!AY9)</f>
        <v>0</v>
      </c>
      <c r="AY8" s="158">
        <f>IF('Indicator Date hidden'!AZ9="x","x",AY$2-'Indicator Date hidden'!AZ9)</f>
        <v>1</v>
      </c>
      <c r="AZ8" s="158">
        <f>IF('Indicator Date hidden'!BA9="x","x",AZ$2-'Indicator Date hidden'!BA9)</f>
        <v>0</v>
      </c>
      <c r="BA8" s="158">
        <f>IF('Indicator Date hidden'!BB9="x","x",BA$2-'Indicator Date hidden'!BB9)</f>
        <v>0</v>
      </c>
      <c r="BB8" s="158">
        <f>IF('Indicator Date hidden'!BC9="x","x",BB$2-'Indicator Date hidden'!BC9)</f>
        <v>0</v>
      </c>
      <c r="BC8" s="158">
        <f>IF('Indicator Date hidden'!BD9="x","x",BC$2-'Indicator Date hidden'!BD9)</f>
        <v>0</v>
      </c>
      <c r="BD8" s="158" t="str">
        <f>IF('Indicator Date hidden'!BE9="x","x",BD$2-'Indicator Date hidden'!BE9)</f>
        <v>x</v>
      </c>
      <c r="BE8" s="158">
        <f>IF('Indicator Date hidden'!BF9="x","x",BE$2-'Indicator Date hidden'!BF9)</f>
        <v>2</v>
      </c>
      <c r="BF8" s="158">
        <f>IF('Indicator Date hidden'!BG9="x","x",BF$2-'Indicator Date hidden'!BG9)</f>
        <v>0</v>
      </c>
      <c r="BG8" s="158">
        <f>IF('Indicator Date hidden'!BH9="x","x",BG$2-'Indicator Date hidden'!BH9)</f>
        <v>0</v>
      </c>
      <c r="BH8" s="158">
        <f>IF('Indicator Date hidden'!BI9="x","x",BH$2-'Indicator Date hidden'!BI9)</f>
        <v>0</v>
      </c>
      <c r="BI8" s="158">
        <f>IF('Indicator Date hidden'!BJ9="x","x",BI$2-'Indicator Date hidden'!BJ9)</f>
        <v>0</v>
      </c>
      <c r="BJ8" s="158">
        <f>IF('Indicator Date hidden'!BK9="x","x",BJ$2-'Indicator Date hidden'!BK9)</f>
        <v>1</v>
      </c>
      <c r="BK8" s="158">
        <f>IF('Indicator Date hidden'!BL9="x","x",BK$2-'Indicator Date hidden'!BL9)</f>
        <v>1</v>
      </c>
      <c r="BL8" s="158">
        <f>IF('Indicator Date hidden'!BM9="x","x",BL$2-'Indicator Date hidden'!BM9)</f>
        <v>0</v>
      </c>
      <c r="BM8" s="158">
        <f>IF('Indicator Date hidden'!BN9="x","x",BM$2-'Indicator Date hidden'!BN9)</f>
        <v>3</v>
      </c>
      <c r="BN8" s="158">
        <f>IF('Indicator Date hidden'!BO9="x","x",BN$2-'Indicator Date hidden'!BO9)</f>
        <v>2</v>
      </c>
      <c r="BO8" s="158">
        <f>IF('Indicator Date hidden'!BP9="x","x",BO$2-'Indicator Date hidden'!BP9)</f>
        <v>1</v>
      </c>
      <c r="BP8" s="158">
        <f>IF('Indicator Date hidden'!BQ9="x","x",BP$2-'Indicator Date hidden'!BQ9)</f>
        <v>0</v>
      </c>
      <c r="BQ8" s="158">
        <f>IF('Indicator Date hidden'!BR9="x","x",BQ$2-'Indicator Date hidden'!BR9)</f>
        <v>1</v>
      </c>
      <c r="BR8" s="158">
        <f>IF('Indicator Date hidden'!BS9="x","x",BR$2-'Indicator Date hidden'!BS9)</f>
        <v>1</v>
      </c>
      <c r="BS8" s="158">
        <f>IF('Indicator Date hidden'!BT9="x","x",BS$2-'Indicator Date hidden'!BT9)</f>
        <v>1</v>
      </c>
      <c r="BT8" s="158">
        <f>IF('Indicator Date hidden'!BU9="x","x",BT$2-'Indicator Date hidden'!BU9)</f>
        <v>0</v>
      </c>
      <c r="BU8" s="158">
        <f>IF('Indicator Date hidden'!BV9="x","x",BU$2-'Indicator Date hidden'!BV9)</f>
        <v>0</v>
      </c>
      <c r="BV8" s="158">
        <f>IF('Indicator Date hidden'!BW9="x","x",BV$2-'Indicator Date hidden'!BW9)</f>
        <v>0</v>
      </c>
      <c r="BW8" s="158">
        <f>IF('Indicator Date hidden'!BX9="x","x",BW$2-'Indicator Date hidden'!BX9)</f>
        <v>0</v>
      </c>
      <c r="BX8" s="158">
        <f>IF('Indicator Date hidden'!BY9="x","x",BX$2-'Indicator Date hidden'!BY9)</f>
        <v>2</v>
      </c>
      <c r="BY8" s="5">
        <f t="shared" si="0"/>
        <v>33</v>
      </c>
      <c r="BZ8" s="159">
        <f t="shared" si="1"/>
        <v>0.46478873239436619</v>
      </c>
      <c r="CA8" s="5">
        <f t="shared" si="2"/>
        <v>21</v>
      </c>
      <c r="CB8" s="159">
        <f t="shared" si="3"/>
        <v>0.96167380366825705</v>
      </c>
      <c r="CC8" s="162">
        <f t="shared" si="4"/>
        <v>0</v>
      </c>
    </row>
    <row r="9" spans="1:81" x14ac:dyDescent="0.3">
      <c r="A9" t="s">
        <v>12</v>
      </c>
      <c r="B9" s="158">
        <f>IF('Indicator Date hidden'!C10="x","x",B$2-'Indicator Date hidden'!C10)</f>
        <v>0</v>
      </c>
      <c r="C9" s="158">
        <f>IF('Indicator Date hidden'!D10="x","x",C$2-'Indicator Date hidden'!D10)</f>
        <v>0</v>
      </c>
      <c r="D9" s="158">
        <f>IF('Indicator Date hidden'!E10="x","x",D$2-'Indicator Date hidden'!E10)</f>
        <v>0</v>
      </c>
      <c r="E9" s="158">
        <f>IF('Indicator Date hidden'!F10="x","x",E$2-'Indicator Date hidden'!F10)</f>
        <v>0</v>
      </c>
      <c r="F9" s="158">
        <f>IF('Indicator Date hidden'!G10="x","x",F$2-'Indicator Date hidden'!G10)</f>
        <v>0</v>
      </c>
      <c r="G9" s="158">
        <f>IF('Indicator Date hidden'!H10="x","x",G$2-'Indicator Date hidden'!H10)</f>
        <v>0</v>
      </c>
      <c r="H9" s="158">
        <f>IF('Indicator Date hidden'!I10="x","x",H$2-'Indicator Date hidden'!I10)</f>
        <v>0</v>
      </c>
      <c r="I9" s="158">
        <f>IF('Indicator Date hidden'!J10="x","x",I$2-'Indicator Date hidden'!J10)</f>
        <v>0</v>
      </c>
      <c r="J9" s="158">
        <f>IF('Indicator Date hidden'!K10="x","x",J$2-'Indicator Date hidden'!K10)</f>
        <v>0</v>
      </c>
      <c r="K9" s="158">
        <f>IF('Indicator Date hidden'!L10="x","x",K$2-'Indicator Date hidden'!L10)</f>
        <v>0</v>
      </c>
      <c r="L9" s="158">
        <f>IF('Indicator Date hidden'!M10="x","x",L$2-'Indicator Date hidden'!M10)</f>
        <v>0</v>
      </c>
      <c r="M9" s="158">
        <f>IF('Indicator Date hidden'!N10="x","x",M$2-'Indicator Date hidden'!N10)</f>
        <v>0</v>
      </c>
      <c r="N9" s="158">
        <f>IF('Indicator Date hidden'!O10="x","x",N$2-'Indicator Date hidden'!O10)</f>
        <v>0</v>
      </c>
      <c r="O9" s="158">
        <f>IF('Indicator Date hidden'!P10="x","x",O$2-'Indicator Date hidden'!P10)</f>
        <v>0</v>
      </c>
      <c r="P9" s="158">
        <f>IF('Indicator Date hidden'!Q10="x","x",P$2-'Indicator Date hidden'!Q10)</f>
        <v>0</v>
      </c>
      <c r="Q9" s="158">
        <f>IF('Indicator Date hidden'!R10="x","x",Q$2-'Indicator Date hidden'!R10)</f>
        <v>0</v>
      </c>
      <c r="R9" s="158">
        <f>IF('Indicator Date hidden'!S10="x","x",R$2-'Indicator Date hidden'!S10)</f>
        <v>0</v>
      </c>
      <c r="S9" s="158">
        <f>IF('Indicator Date hidden'!T10="x","x",S$2-'Indicator Date hidden'!T10)</f>
        <v>0</v>
      </c>
      <c r="T9" s="158">
        <f>IF('Indicator Date hidden'!U10="x","x",T$2-'Indicator Date hidden'!U10)</f>
        <v>0</v>
      </c>
      <c r="U9" s="158">
        <f>IF('Indicator Date hidden'!V10="x","x",U$2-'Indicator Date hidden'!V10)</f>
        <v>0</v>
      </c>
      <c r="V9" s="158">
        <f>IF('Indicator Date hidden'!W10="x","x",V$2-'Indicator Date hidden'!W10)</f>
        <v>0</v>
      </c>
      <c r="W9" s="158">
        <f>IF('Indicator Date hidden'!X10="x","x",W$2-'Indicator Date hidden'!X10)</f>
        <v>0</v>
      </c>
      <c r="X9" s="158">
        <f>IF('Indicator Date hidden'!Y10="x","x",X$2-'Indicator Date hidden'!Y10)</f>
        <v>0</v>
      </c>
      <c r="Y9" s="158">
        <f>IF('Indicator Date hidden'!Z10="x","x",Y$2-'Indicator Date hidden'!Z10)</f>
        <v>0</v>
      </c>
      <c r="Z9" s="158">
        <f>IF('Indicator Date hidden'!AA10="x","x",Z$2-'Indicator Date hidden'!AA10)</f>
        <v>5</v>
      </c>
      <c r="AA9" s="158">
        <f>IF('Indicator Date hidden'!AB10="x","x",AA$2-'Indicator Date hidden'!AB10)</f>
        <v>0</v>
      </c>
      <c r="AB9" s="158">
        <f>IF('Indicator Date hidden'!AC10="x","x",AB$2-'Indicator Date hidden'!AC10)</f>
        <v>0</v>
      </c>
      <c r="AC9" s="158">
        <f>IF('Indicator Date hidden'!AD10="x","x",AC$2-'Indicator Date hidden'!AD10)</f>
        <v>0</v>
      </c>
      <c r="AD9" s="158">
        <f>IF('Indicator Date hidden'!AE10="x","x",AD$2-'Indicator Date hidden'!AE10)</f>
        <v>0</v>
      </c>
      <c r="AE9" s="158">
        <f>IF('Indicator Date hidden'!AF10="x","x",AE$2-'Indicator Date hidden'!AF10)</f>
        <v>0</v>
      </c>
      <c r="AF9" s="158">
        <f>IF('Indicator Date hidden'!AG10="x","x",AF$2-'Indicator Date hidden'!AG10)</f>
        <v>0</v>
      </c>
      <c r="AG9" s="158">
        <f>IF('Indicator Date hidden'!AH10="x","x",AG$2-'Indicator Date hidden'!AH10)</f>
        <v>0</v>
      </c>
      <c r="AH9" s="158">
        <f>IF('Indicator Date hidden'!AI10="x","x",AH$2-'Indicator Date hidden'!AI10)</f>
        <v>0</v>
      </c>
      <c r="AI9" s="158">
        <f>IF('Indicator Date hidden'!AJ10="x","x",AI$2-'Indicator Date hidden'!AJ10)</f>
        <v>1</v>
      </c>
      <c r="AJ9" s="158">
        <f>IF('Indicator Date hidden'!AK10="x","x",AJ$2-'Indicator Date hidden'!AK10)</f>
        <v>1</v>
      </c>
      <c r="AK9" s="158">
        <f>IF('Indicator Date hidden'!AL10="x","x",AK$2-'Indicator Date hidden'!AL10)</f>
        <v>1</v>
      </c>
      <c r="AL9" s="158">
        <f>IF('Indicator Date hidden'!AM10="x","x",AL$2-'Indicator Date hidden'!AM10)</f>
        <v>2</v>
      </c>
      <c r="AM9" s="158">
        <f>IF('Indicator Date hidden'!AN10="x","x",AM$2-'Indicator Date hidden'!AN10)</f>
        <v>1</v>
      </c>
      <c r="AN9" s="158">
        <f>IF('Indicator Date hidden'!AO10="x","x",AN$2-'Indicator Date hidden'!AO10)</f>
        <v>1</v>
      </c>
      <c r="AO9" s="158">
        <f>IF('Indicator Date hidden'!AP10="x","x",AO$2-'Indicator Date hidden'!AP10)</f>
        <v>1</v>
      </c>
      <c r="AP9" s="158">
        <f>IF('Indicator Date hidden'!AQ10="x","x",AP$2-'Indicator Date hidden'!AQ10)</f>
        <v>1</v>
      </c>
      <c r="AQ9" s="158">
        <f>IF('Indicator Date hidden'!AR10="x","x",AQ$2-'Indicator Date hidden'!AR10)</f>
        <v>0</v>
      </c>
      <c r="AR9" s="158">
        <f>IF('Indicator Date hidden'!AS10="x","x",AR$2-'Indicator Date hidden'!AS10)</f>
        <v>1</v>
      </c>
      <c r="AS9" s="158">
        <f>IF('Indicator Date hidden'!AT10="x","x",AS$2-'Indicator Date hidden'!AT10)</f>
        <v>1</v>
      </c>
      <c r="AT9" s="158">
        <f>IF('Indicator Date hidden'!AU10="x","x",AT$2-'Indicator Date hidden'!AU10)</f>
        <v>0</v>
      </c>
      <c r="AU9" s="158">
        <f>IF('Indicator Date hidden'!AV10="x","x",AU$2-'Indicator Date hidden'!AV10)</f>
        <v>0</v>
      </c>
      <c r="AV9" s="158">
        <f>IF('Indicator Date hidden'!AW10="x","x",AV$2-'Indicator Date hidden'!AW10)</f>
        <v>0</v>
      </c>
      <c r="AW9" s="158">
        <f>IF('Indicator Date hidden'!AX10="x","x",AW$2-'Indicator Date hidden'!AX10)</f>
        <v>0</v>
      </c>
      <c r="AX9" s="158">
        <f>IF('Indicator Date hidden'!AY10="x","x",AX$2-'Indicator Date hidden'!AY10)</f>
        <v>0</v>
      </c>
      <c r="AY9" s="158">
        <f>IF('Indicator Date hidden'!AZ10="x","x",AY$2-'Indicator Date hidden'!AZ10)</f>
        <v>1</v>
      </c>
      <c r="AZ9" s="158">
        <f>IF('Indicator Date hidden'!BA10="x","x",AZ$2-'Indicator Date hidden'!BA10)</f>
        <v>0</v>
      </c>
      <c r="BA9" s="158">
        <f>IF('Indicator Date hidden'!BB10="x","x",BA$2-'Indicator Date hidden'!BB10)</f>
        <v>0</v>
      </c>
      <c r="BB9" s="158">
        <f>IF('Indicator Date hidden'!BC10="x","x",BB$2-'Indicator Date hidden'!BC10)</f>
        <v>0</v>
      </c>
      <c r="BC9" s="158">
        <f>IF('Indicator Date hidden'!BD10="x","x",BC$2-'Indicator Date hidden'!BD10)</f>
        <v>0</v>
      </c>
      <c r="BD9" s="158" t="str">
        <f>IF('Indicator Date hidden'!BE10="x","x",BD$2-'Indicator Date hidden'!BE10)</f>
        <v>x</v>
      </c>
      <c r="BE9" s="158">
        <f>IF('Indicator Date hidden'!BF10="x","x",BE$2-'Indicator Date hidden'!BF10)</f>
        <v>2</v>
      </c>
      <c r="BF9" s="158">
        <f>IF('Indicator Date hidden'!BG10="x","x",BF$2-'Indicator Date hidden'!BG10)</f>
        <v>0</v>
      </c>
      <c r="BG9" s="158">
        <f>IF('Indicator Date hidden'!BH10="x","x",BG$2-'Indicator Date hidden'!BH10)</f>
        <v>0</v>
      </c>
      <c r="BH9" s="158">
        <f>IF('Indicator Date hidden'!BI10="x","x",BH$2-'Indicator Date hidden'!BI10)</f>
        <v>0</v>
      </c>
      <c r="BI9" s="158">
        <f>IF('Indicator Date hidden'!BJ10="x","x",BI$2-'Indicator Date hidden'!BJ10)</f>
        <v>2</v>
      </c>
      <c r="BJ9" s="158">
        <f>IF('Indicator Date hidden'!BK10="x","x",BJ$2-'Indicator Date hidden'!BK10)</f>
        <v>1</v>
      </c>
      <c r="BK9" s="158">
        <f>IF('Indicator Date hidden'!BL10="x","x",BK$2-'Indicator Date hidden'!BL10)</f>
        <v>1</v>
      </c>
      <c r="BL9" s="158">
        <f>IF('Indicator Date hidden'!BM10="x","x",BL$2-'Indicator Date hidden'!BM10)</f>
        <v>0</v>
      </c>
      <c r="BM9" s="158">
        <f>IF('Indicator Date hidden'!BN10="x","x",BM$2-'Indicator Date hidden'!BN10)</f>
        <v>3</v>
      </c>
      <c r="BN9" s="158">
        <f>IF('Indicator Date hidden'!BO10="x","x",BN$2-'Indicator Date hidden'!BO10)</f>
        <v>2</v>
      </c>
      <c r="BO9" s="158">
        <f>IF('Indicator Date hidden'!BP10="x","x",BO$2-'Indicator Date hidden'!BP10)</f>
        <v>1</v>
      </c>
      <c r="BP9" s="158">
        <f>IF('Indicator Date hidden'!BQ10="x","x",BP$2-'Indicator Date hidden'!BQ10)</f>
        <v>0</v>
      </c>
      <c r="BQ9" s="158">
        <f>IF('Indicator Date hidden'!BR10="x","x",BQ$2-'Indicator Date hidden'!BR10)</f>
        <v>0</v>
      </c>
      <c r="BR9" s="158">
        <f>IF('Indicator Date hidden'!BS10="x","x",BR$2-'Indicator Date hidden'!BS10)</f>
        <v>0</v>
      </c>
      <c r="BS9" s="158">
        <f>IF('Indicator Date hidden'!BT10="x","x",BS$2-'Indicator Date hidden'!BT10)</f>
        <v>4</v>
      </c>
      <c r="BT9" s="158">
        <f>IF('Indicator Date hidden'!BU10="x","x",BT$2-'Indicator Date hidden'!BU10)</f>
        <v>0</v>
      </c>
      <c r="BU9" s="158">
        <f>IF('Indicator Date hidden'!BV10="x","x",BU$2-'Indicator Date hidden'!BV10)</f>
        <v>0</v>
      </c>
      <c r="BV9" s="158">
        <f>IF('Indicator Date hidden'!BW10="x","x",BV$2-'Indicator Date hidden'!BW10)</f>
        <v>0</v>
      </c>
      <c r="BW9" s="158">
        <f>IF('Indicator Date hidden'!BX10="x","x",BW$2-'Indicator Date hidden'!BX10)</f>
        <v>0</v>
      </c>
      <c r="BX9" s="158">
        <f>IF('Indicator Date hidden'!BY10="x","x",BX$2-'Indicator Date hidden'!BY10)</f>
        <v>2</v>
      </c>
      <c r="BY9" s="5">
        <f t="shared" si="0"/>
        <v>35</v>
      </c>
      <c r="BZ9" s="159">
        <f t="shared" si="1"/>
        <v>0.47297297297297297</v>
      </c>
      <c r="CA9" s="5">
        <f t="shared" si="2"/>
        <v>21</v>
      </c>
      <c r="CB9" s="159">
        <f t="shared" si="3"/>
        <v>0.94758545179774101</v>
      </c>
      <c r="CC9" s="162">
        <f t="shared" si="4"/>
        <v>0</v>
      </c>
    </row>
    <row r="10" spans="1:81" x14ac:dyDescent="0.3">
      <c r="A10" t="s">
        <v>14</v>
      </c>
      <c r="B10" s="158">
        <f>IF('Indicator Date hidden'!C11="x","x",B$2-'Indicator Date hidden'!C11)</f>
        <v>0</v>
      </c>
      <c r="C10" s="158">
        <f>IF('Indicator Date hidden'!D11="x","x",C$2-'Indicator Date hidden'!D11)</f>
        <v>0</v>
      </c>
      <c r="D10" s="158">
        <f>IF('Indicator Date hidden'!E11="x","x",D$2-'Indicator Date hidden'!E11)</f>
        <v>0</v>
      </c>
      <c r="E10" s="158">
        <f>IF('Indicator Date hidden'!F11="x","x",E$2-'Indicator Date hidden'!F11)</f>
        <v>0</v>
      </c>
      <c r="F10" s="158">
        <f>IF('Indicator Date hidden'!G11="x","x",F$2-'Indicator Date hidden'!G11)</f>
        <v>0</v>
      </c>
      <c r="G10" s="158">
        <f>IF('Indicator Date hidden'!H11="x","x",G$2-'Indicator Date hidden'!H11)</f>
        <v>0</v>
      </c>
      <c r="H10" s="158">
        <f>IF('Indicator Date hidden'!I11="x","x",H$2-'Indicator Date hidden'!I11)</f>
        <v>0</v>
      </c>
      <c r="I10" s="158">
        <f>IF('Indicator Date hidden'!J11="x","x",I$2-'Indicator Date hidden'!J11)</f>
        <v>0</v>
      </c>
      <c r="J10" s="158">
        <f>IF('Indicator Date hidden'!K11="x","x",J$2-'Indicator Date hidden'!K11)</f>
        <v>0</v>
      </c>
      <c r="K10" s="158">
        <f>IF('Indicator Date hidden'!L11="x","x",K$2-'Indicator Date hidden'!L11)</f>
        <v>0</v>
      </c>
      <c r="L10" s="158">
        <f>IF('Indicator Date hidden'!M11="x","x",L$2-'Indicator Date hidden'!M11)</f>
        <v>0</v>
      </c>
      <c r="M10" s="158">
        <f>IF('Indicator Date hidden'!N11="x","x",M$2-'Indicator Date hidden'!N11)</f>
        <v>0</v>
      </c>
      <c r="N10" s="158">
        <f>IF('Indicator Date hidden'!O11="x","x",N$2-'Indicator Date hidden'!O11)</f>
        <v>0</v>
      </c>
      <c r="O10" s="158">
        <f>IF('Indicator Date hidden'!P11="x","x",O$2-'Indicator Date hidden'!P11)</f>
        <v>0</v>
      </c>
      <c r="P10" s="158">
        <f>IF('Indicator Date hidden'!Q11="x","x",P$2-'Indicator Date hidden'!Q11)</f>
        <v>0</v>
      </c>
      <c r="Q10" s="158">
        <f>IF('Indicator Date hidden'!R11="x","x",Q$2-'Indicator Date hidden'!R11)</f>
        <v>0</v>
      </c>
      <c r="R10" s="158">
        <f>IF('Indicator Date hidden'!S11="x","x",R$2-'Indicator Date hidden'!S11)</f>
        <v>0</v>
      </c>
      <c r="S10" s="158">
        <f>IF('Indicator Date hidden'!T11="x","x",S$2-'Indicator Date hidden'!T11)</f>
        <v>0</v>
      </c>
      <c r="T10" s="158">
        <f>IF('Indicator Date hidden'!U11="x","x",T$2-'Indicator Date hidden'!U11)</f>
        <v>0</v>
      </c>
      <c r="U10" s="158">
        <f>IF('Indicator Date hidden'!V11="x","x",U$2-'Indicator Date hidden'!V11)</f>
        <v>0</v>
      </c>
      <c r="V10" s="158">
        <f>IF('Indicator Date hidden'!W11="x","x",V$2-'Indicator Date hidden'!W11)</f>
        <v>0</v>
      </c>
      <c r="W10" s="158">
        <f>IF('Indicator Date hidden'!X11="x","x",W$2-'Indicator Date hidden'!X11)</f>
        <v>0</v>
      </c>
      <c r="X10" s="158">
        <f>IF('Indicator Date hidden'!Y11="x","x",X$2-'Indicator Date hidden'!Y11)</f>
        <v>0</v>
      </c>
      <c r="Y10" s="158">
        <f>IF('Indicator Date hidden'!Z11="x","x",Y$2-'Indicator Date hidden'!Z11)</f>
        <v>0</v>
      </c>
      <c r="Z10" s="158">
        <f>IF('Indicator Date hidden'!AA11="x","x",Z$2-'Indicator Date hidden'!AA11)</f>
        <v>5</v>
      </c>
      <c r="AA10" s="158">
        <f>IF('Indicator Date hidden'!AB11="x","x",AA$2-'Indicator Date hidden'!AB11)</f>
        <v>0</v>
      </c>
      <c r="AB10" s="158" t="str">
        <f>IF('Indicator Date hidden'!AC11="x","x",AB$2-'Indicator Date hidden'!AC11)</f>
        <v>x</v>
      </c>
      <c r="AC10" s="158">
        <f>IF('Indicator Date hidden'!AD11="x","x",AC$2-'Indicator Date hidden'!AD11)</f>
        <v>0</v>
      </c>
      <c r="AD10" s="158">
        <f>IF('Indicator Date hidden'!AE11="x","x",AD$2-'Indicator Date hidden'!AE11)</f>
        <v>0</v>
      </c>
      <c r="AE10" s="158" t="str">
        <f>IF('Indicator Date hidden'!AF11="x","x",AE$2-'Indicator Date hidden'!AF11)</f>
        <v>x</v>
      </c>
      <c r="AF10" s="158">
        <f>IF('Indicator Date hidden'!AG11="x","x",AF$2-'Indicator Date hidden'!AG11)</f>
        <v>0</v>
      </c>
      <c r="AG10" s="158">
        <f>IF('Indicator Date hidden'!AH11="x","x",AG$2-'Indicator Date hidden'!AH11)</f>
        <v>0</v>
      </c>
      <c r="AH10" s="158">
        <f>IF('Indicator Date hidden'!AI11="x","x",AH$2-'Indicator Date hidden'!AI11)</f>
        <v>0</v>
      </c>
      <c r="AI10" s="158">
        <f>IF('Indicator Date hidden'!AJ11="x","x",AI$2-'Indicator Date hidden'!AJ11)</f>
        <v>1</v>
      </c>
      <c r="AJ10" s="158">
        <f>IF('Indicator Date hidden'!AK11="x","x",AJ$2-'Indicator Date hidden'!AK11)</f>
        <v>1</v>
      </c>
      <c r="AK10" s="158">
        <f>IF('Indicator Date hidden'!AL11="x","x",AK$2-'Indicator Date hidden'!AL11)</f>
        <v>1</v>
      </c>
      <c r="AL10" s="158" t="str">
        <f>IF('Indicator Date hidden'!AM11="x","x",AL$2-'Indicator Date hidden'!AM11)</f>
        <v>x</v>
      </c>
      <c r="AM10" s="158">
        <f>IF('Indicator Date hidden'!AN11="x","x",AM$2-'Indicator Date hidden'!AN11)</f>
        <v>1</v>
      </c>
      <c r="AN10" s="158">
        <f>IF('Indicator Date hidden'!AO11="x","x",AN$2-'Indicator Date hidden'!AO11)</f>
        <v>1</v>
      </c>
      <c r="AO10" s="158">
        <f>IF('Indicator Date hidden'!AP11="x","x",AO$2-'Indicator Date hidden'!AP11)</f>
        <v>1</v>
      </c>
      <c r="AP10" s="158" t="str">
        <f>IF('Indicator Date hidden'!AQ11="x","x",AP$2-'Indicator Date hidden'!AQ11)</f>
        <v>x</v>
      </c>
      <c r="AQ10" s="158">
        <f>IF('Indicator Date hidden'!AR11="x","x",AQ$2-'Indicator Date hidden'!AR11)</f>
        <v>0</v>
      </c>
      <c r="AR10" s="158">
        <f>IF('Indicator Date hidden'!AS11="x","x",AR$2-'Indicator Date hidden'!AS11)</f>
        <v>1</v>
      </c>
      <c r="AS10" s="158">
        <f>IF('Indicator Date hidden'!AT11="x","x",AS$2-'Indicator Date hidden'!AT11)</f>
        <v>10</v>
      </c>
      <c r="AT10" s="158">
        <f>IF('Indicator Date hidden'!AU11="x","x",AT$2-'Indicator Date hidden'!AU11)</f>
        <v>0</v>
      </c>
      <c r="AU10" s="158">
        <f>IF('Indicator Date hidden'!AV11="x","x",AU$2-'Indicator Date hidden'!AV11)</f>
        <v>0</v>
      </c>
      <c r="AV10" s="158">
        <f>IF('Indicator Date hidden'!AW11="x","x",AV$2-'Indicator Date hidden'!AW11)</f>
        <v>0</v>
      </c>
      <c r="AW10" s="158" t="str">
        <f>IF('Indicator Date hidden'!AX11="x","x",AW$2-'Indicator Date hidden'!AX11)</f>
        <v>x</v>
      </c>
      <c r="AX10" s="158">
        <f>IF('Indicator Date hidden'!AY11="x","x",AX$2-'Indicator Date hidden'!AY11)</f>
        <v>0</v>
      </c>
      <c r="AY10" s="158">
        <f>IF('Indicator Date hidden'!AZ11="x","x",AY$2-'Indicator Date hidden'!AZ11)</f>
        <v>1</v>
      </c>
      <c r="AZ10" s="158">
        <f>IF('Indicator Date hidden'!BA11="x","x",AZ$2-'Indicator Date hidden'!BA11)</f>
        <v>3</v>
      </c>
      <c r="BA10" s="158">
        <f>IF('Indicator Date hidden'!BB11="x","x",BA$2-'Indicator Date hidden'!BB11)</f>
        <v>0</v>
      </c>
      <c r="BB10" s="158">
        <f>IF('Indicator Date hidden'!BC11="x","x",BB$2-'Indicator Date hidden'!BC11)</f>
        <v>0</v>
      </c>
      <c r="BC10" s="158">
        <f>IF('Indicator Date hidden'!BD11="x","x",BC$2-'Indicator Date hidden'!BD11)</f>
        <v>0</v>
      </c>
      <c r="BD10" s="158" t="str">
        <f>IF('Indicator Date hidden'!BE11="x","x",BD$2-'Indicator Date hidden'!BE11)</f>
        <v>x</v>
      </c>
      <c r="BE10" s="158">
        <f>IF('Indicator Date hidden'!BF11="x","x",BE$2-'Indicator Date hidden'!BF11)</f>
        <v>2</v>
      </c>
      <c r="BF10" s="158">
        <f>IF('Indicator Date hidden'!BG11="x","x",BF$2-'Indicator Date hidden'!BG11)</f>
        <v>0</v>
      </c>
      <c r="BG10" s="158">
        <f>IF('Indicator Date hidden'!BH11="x","x",BG$2-'Indicator Date hidden'!BH11)</f>
        <v>0</v>
      </c>
      <c r="BH10" s="158">
        <f>IF('Indicator Date hidden'!BI11="x","x",BH$2-'Indicator Date hidden'!BI11)</f>
        <v>0</v>
      </c>
      <c r="BI10" s="158">
        <f>IF('Indicator Date hidden'!BJ11="x","x",BI$2-'Indicator Date hidden'!BJ11)</f>
        <v>0</v>
      </c>
      <c r="BJ10" s="158">
        <f>IF('Indicator Date hidden'!BK11="x","x",BJ$2-'Indicator Date hidden'!BK11)</f>
        <v>1</v>
      </c>
      <c r="BK10" s="158">
        <f>IF('Indicator Date hidden'!BL11="x","x",BK$2-'Indicator Date hidden'!BL11)</f>
        <v>1</v>
      </c>
      <c r="BL10" s="158">
        <f>IF('Indicator Date hidden'!BM11="x","x",BL$2-'Indicator Date hidden'!BM11)</f>
        <v>0</v>
      </c>
      <c r="BM10" s="158" t="str">
        <f>IF('Indicator Date hidden'!BN11="x","x",BM$2-'Indicator Date hidden'!BN11)</f>
        <v>x</v>
      </c>
      <c r="BN10" s="158">
        <f>IF('Indicator Date hidden'!BO11="x","x",BN$2-'Indicator Date hidden'!BO11)</f>
        <v>2</v>
      </c>
      <c r="BO10" s="158">
        <f>IF('Indicator Date hidden'!BP11="x","x",BO$2-'Indicator Date hidden'!BP11)</f>
        <v>1</v>
      </c>
      <c r="BP10" s="158">
        <f>IF('Indicator Date hidden'!BQ11="x","x",BP$2-'Indicator Date hidden'!BQ11)</f>
        <v>0</v>
      </c>
      <c r="BQ10" s="158">
        <f>IF('Indicator Date hidden'!BR11="x","x",BQ$2-'Indicator Date hidden'!BR11)</f>
        <v>0</v>
      </c>
      <c r="BR10" s="158">
        <f>IF('Indicator Date hidden'!BS11="x","x",BR$2-'Indicator Date hidden'!BS11)</f>
        <v>0</v>
      </c>
      <c r="BS10" s="158">
        <f>IF('Indicator Date hidden'!BT11="x","x",BS$2-'Indicator Date hidden'!BT11)</f>
        <v>2</v>
      </c>
      <c r="BT10" s="158">
        <f>IF('Indicator Date hidden'!BU11="x","x",BT$2-'Indicator Date hidden'!BU11)</f>
        <v>0</v>
      </c>
      <c r="BU10" s="158">
        <f>IF('Indicator Date hidden'!BV11="x","x",BU$2-'Indicator Date hidden'!BV11)</f>
        <v>0</v>
      </c>
      <c r="BV10" s="158">
        <f>IF('Indicator Date hidden'!BW11="x","x",BV$2-'Indicator Date hidden'!BW11)</f>
        <v>0</v>
      </c>
      <c r="BW10" s="158">
        <f>IF('Indicator Date hidden'!BX11="x","x",BW$2-'Indicator Date hidden'!BX11)</f>
        <v>0</v>
      </c>
      <c r="BX10" s="158">
        <f>IF('Indicator Date hidden'!BY11="x","x",BX$2-'Indicator Date hidden'!BY11)</f>
        <v>2</v>
      </c>
      <c r="BY10" s="5">
        <f t="shared" si="0"/>
        <v>37</v>
      </c>
      <c r="BZ10" s="159">
        <f t="shared" si="1"/>
        <v>0.54411764705882348</v>
      </c>
      <c r="CA10" s="5">
        <f t="shared" si="2"/>
        <v>18</v>
      </c>
      <c r="CB10" s="159">
        <f t="shared" si="3"/>
        <v>1.439299498013773</v>
      </c>
      <c r="CC10" s="162">
        <f t="shared" si="4"/>
        <v>0</v>
      </c>
    </row>
    <row r="11" spans="1:81" x14ac:dyDescent="0.3">
      <c r="A11" t="s">
        <v>16</v>
      </c>
      <c r="B11" s="158">
        <f>IF('Indicator Date hidden'!C12="x","x",B$2-'Indicator Date hidden'!C12)</f>
        <v>0</v>
      </c>
      <c r="C11" s="158">
        <f>IF('Indicator Date hidden'!D12="x","x",C$2-'Indicator Date hidden'!D12)</f>
        <v>0</v>
      </c>
      <c r="D11" s="158">
        <f>IF('Indicator Date hidden'!E12="x","x",D$2-'Indicator Date hidden'!E12)</f>
        <v>0</v>
      </c>
      <c r="E11" s="158">
        <f>IF('Indicator Date hidden'!F12="x","x",E$2-'Indicator Date hidden'!F12)</f>
        <v>0</v>
      </c>
      <c r="F11" s="158">
        <f>IF('Indicator Date hidden'!G12="x","x",F$2-'Indicator Date hidden'!G12)</f>
        <v>0</v>
      </c>
      <c r="G11" s="158">
        <f>IF('Indicator Date hidden'!H12="x","x",G$2-'Indicator Date hidden'!H12)</f>
        <v>0</v>
      </c>
      <c r="H11" s="158">
        <f>IF('Indicator Date hidden'!I12="x","x",H$2-'Indicator Date hidden'!I12)</f>
        <v>0</v>
      </c>
      <c r="I11" s="158">
        <f>IF('Indicator Date hidden'!J12="x","x",I$2-'Indicator Date hidden'!J12)</f>
        <v>0</v>
      </c>
      <c r="J11" s="158">
        <f>IF('Indicator Date hidden'!K12="x","x",J$2-'Indicator Date hidden'!K12)</f>
        <v>0</v>
      </c>
      <c r="K11" s="158">
        <f>IF('Indicator Date hidden'!L12="x","x",K$2-'Indicator Date hidden'!L12)</f>
        <v>0</v>
      </c>
      <c r="L11" s="158">
        <f>IF('Indicator Date hidden'!M12="x","x",L$2-'Indicator Date hidden'!M12)</f>
        <v>0</v>
      </c>
      <c r="M11" s="158">
        <f>IF('Indicator Date hidden'!N12="x","x",M$2-'Indicator Date hidden'!N12)</f>
        <v>0</v>
      </c>
      <c r="N11" s="158">
        <f>IF('Indicator Date hidden'!O12="x","x",N$2-'Indicator Date hidden'!O12)</f>
        <v>0</v>
      </c>
      <c r="O11" s="158">
        <f>IF('Indicator Date hidden'!P12="x","x",O$2-'Indicator Date hidden'!P12)</f>
        <v>0</v>
      </c>
      <c r="P11" s="158">
        <f>IF('Indicator Date hidden'!Q12="x","x",P$2-'Indicator Date hidden'!Q12)</f>
        <v>0</v>
      </c>
      <c r="Q11" s="158">
        <f>IF('Indicator Date hidden'!R12="x","x",Q$2-'Indicator Date hidden'!R12)</f>
        <v>0</v>
      </c>
      <c r="R11" s="158">
        <f>IF('Indicator Date hidden'!S12="x","x",R$2-'Indicator Date hidden'!S12)</f>
        <v>0</v>
      </c>
      <c r="S11" s="158">
        <f>IF('Indicator Date hidden'!T12="x","x",S$2-'Indicator Date hidden'!T12)</f>
        <v>0</v>
      </c>
      <c r="T11" s="158">
        <f>IF('Indicator Date hidden'!U12="x","x",T$2-'Indicator Date hidden'!U12)</f>
        <v>0</v>
      </c>
      <c r="U11" s="158">
        <f>IF('Indicator Date hidden'!V12="x","x",U$2-'Indicator Date hidden'!V12)</f>
        <v>0</v>
      </c>
      <c r="V11" s="158">
        <f>IF('Indicator Date hidden'!W12="x","x",V$2-'Indicator Date hidden'!W12)</f>
        <v>0</v>
      </c>
      <c r="W11" s="158">
        <f>IF('Indicator Date hidden'!X12="x","x",W$2-'Indicator Date hidden'!X12)</f>
        <v>0</v>
      </c>
      <c r="X11" s="158">
        <f>IF('Indicator Date hidden'!Y12="x","x",X$2-'Indicator Date hidden'!Y12)</f>
        <v>0</v>
      </c>
      <c r="Y11" s="158">
        <f>IF('Indicator Date hidden'!Z12="x","x",Y$2-'Indicator Date hidden'!Z12)</f>
        <v>0</v>
      </c>
      <c r="Z11" s="158">
        <f>IF('Indicator Date hidden'!AA12="x","x",Z$2-'Indicator Date hidden'!AA12)</f>
        <v>5</v>
      </c>
      <c r="AA11" s="158">
        <f>IF('Indicator Date hidden'!AB12="x","x",AA$2-'Indicator Date hidden'!AB12)</f>
        <v>0</v>
      </c>
      <c r="AB11" s="158" t="str">
        <f>IF('Indicator Date hidden'!AC12="x","x",AB$2-'Indicator Date hidden'!AC12)</f>
        <v>x</v>
      </c>
      <c r="AC11" s="158">
        <f>IF('Indicator Date hidden'!AD12="x","x",AC$2-'Indicator Date hidden'!AD12)</f>
        <v>1</v>
      </c>
      <c r="AD11" s="158">
        <f>IF('Indicator Date hidden'!AE12="x","x",AD$2-'Indicator Date hidden'!AE12)</f>
        <v>0</v>
      </c>
      <c r="AE11" s="158" t="str">
        <f>IF('Indicator Date hidden'!AF12="x","x",AE$2-'Indicator Date hidden'!AF12)</f>
        <v>x</v>
      </c>
      <c r="AF11" s="158">
        <f>IF('Indicator Date hidden'!AG12="x","x",AF$2-'Indicator Date hidden'!AG12)</f>
        <v>0</v>
      </c>
      <c r="AG11" s="158">
        <f>IF('Indicator Date hidden'!AH12="x","x",AG$2-'Indicator Date hidden'!AH12)</f>
        <v>0</v>
      </c>
      <c r="AH11" s="158">
        <f>IF('Indicator Date hidden'!AI12="x","x",AH$2-'Indicator Date hidden'!AI12)</f>
        <v>0</v>
      </c>
      <c r="AI11" s="158">
        <f>IF('Indicator Date hidden'!AJ12="x","x",AI$2-'Indicator Date hidden'!AJ12)</f>
        <v>1</v>
      </c>
      <c r="AJ11" s="158">
        <f>IF('Indicator Date hidden'!AK12="x","x",AJ$2-'Indicator Date hidden'!AK12)</f>
        <v>1</v>
      </c>
      <c r="AK11" s="158">
        <f>IF('Indicator Date hidden'!AL12="x","x",AK$2-'Indicator Date hidden'!AL12)</f>
        <v>1</v>
      </c>
      <c r="AL11" s="158" t="str">
        <f>IF('Indicator Date hidden'!AM12="x","x",AL$2-'Indicator Date hidden'!AM12)</f>
        <v>x</v>
      </c>
      <c r="AM11" s="158">
        <f>IF('Indicator Date hidden'!AN12="x","x",AM$2-'Indicator Date hidden'!AN12)</f>
        <v>1</v>
      </c>
      <c r="AN11" s="158">
        <f>IF('Indicator Date hidden'!AO12="x","x",AN$2-'Indicator Date hidden'!AO12)</f>
        <v>1</v>
      </c>
      <c r="AO11" s="158">
        <f>IF('Indicator Date hidden'!AP12="x","x",AO$2-'Indicator Date hidden'!AP12)</f>
        <v>1</v>
      </c>
      <c r="AP11" s="158" t="str">
        <f>IF('Indicator Date hidden'!AQ12="x","x",AP$2-'Indicator Date hidden'!AQ12)</f>
        <v>x</v>
      </c>
      <c r="AQ11" s="158">
        <f>IF('Indicator Date hidden'!AR12="x","x",AQ$2-'Indicator Date hidden'!AR12)</f>
        <v>0</v>
      </c>
      <c r="AR11" s="158">
        <f>IF('Indicator Date hidden'!AS12="x","x",AR$2-'Indicator Date hidden'!AS12)</f>
        <v>1</v>
      </c>
      <c r="AS11" s="158" t="str">
        <f>IF('Indicator Date hidden'!AT12="x","x",AS$2-'Indicator Date hidden'!AT12)</f>
        <v>x</v>
      </c>
      <c r="AT11" s="158">
        <f>IF('Indicator Date hidden'!AU12="x","x",AT$2-'Indicator Date hidden'!AU12)</f>
        <v>0</v>
      </c>
      <c r="AU11" s="158">
        <f>IF('Indicator Date hidden'!AV12="x","x",AU$2-'Indicator Date hidden'!AV12)</f>
        <v>0</v>
      </c>
      <c r="AV11" s="158">
        <f>IF('Indicator Date hidden'!AW12="x","x",AV$2-'Indicator Date hidden'!AW12)</f>
        <v>0</v>
      </c>
      <c r="AW11" s="158" t="str">
        <f>IF('Indicator Date hidden'!AX12="x","x",AW$2-'Indicator Date hidden'!AX12)</f>
        <v>x</v>
      </c>
      <c r="AX11" s="158">
        <f>IF('Indicator Date hidden'!AY12="x","x",AX$2-'Indicator Date hidden'!AY12)</f>
        <v>0</v>
      </c>
      <c r="AY11" s="158">
        <f>IF('Indicator Date hidden'!AZ12="x","x",AY$2-'Indicator Date hidden'!AZ12)</f>
        <v>1</v>
      </c>
      <c r="AZ11" s="158">
        <f>IF('Indicator Date hidden'!BA12="x","x",AZ$2-'Indicator Date hidden'!BA12)</f>
        <v>2</v>
      </c>
      <c r="BA11" s="158">
        <f>IF('Indicator Date hidden'!BB12="x","x",BA$2-'Indicator Date hidden'!BB12)</f>
        <v>0</v>
      </c>
      <c r="BB11" s="158">
        <f>IF('Indicator Date hidden'!BC12="x","x",BB$2-'Indicator Date hidden'!BC12)</f>
        <v>0</v>
      </c>
      <c r="BC11" s="158">
        <f>IF('Indicator Date hidden'!BD12="x","x",BC$2-'Indicator Date hidden'!BD12)</f>
        <v>0</v>
      </c>
      <c r="BD11" s="158" t="str">
        <f>IF('Indicator Date hidden'!BE12="x","x",BD$2-'Indicator Date hidden'!BE12)</f>
        <v>x</v>
      </c>
      <c r="BE11" s="158">
        <f>IF('Indicator Date hidden'!BF12="x","x",BE$2-'Indicator Date hidden'!BF12)</f>
        <v>2</v>
      </c>
      <c r="BF11" s="158">
        <f>IF('Indicator Date hidden'!BG12="x","x",BF$2-'Indicator Date hidden'!BG12)</f>
        <v>0</v>
      </c>
      <c r="BG11" s="158">
        <f>IF('Indicator Date hidden'!BH12="x","x",BG$2-'Indicator Date hidden'!BH12)</f>
        <v>0</v>
      </c>
      <c r="BH11" s="158">
        <f>IF('Indicator Date hidden'!BI12="x","x",BH$2-'Indicator Date hidden'!BI12)</f>
        <v>0</v>
      </c>
      <c r="BI11" s="158">
        <f>IF('Indicator Date hidden'!BJ12="x","x",BI$2-'Indicator Date hidden'!BJ12)</f>
        <v>0</v>
      </c>
      <c r="BJ11" s="158">
        <f>IF('Indicator Date hidden'!BK12="x","x",BJ$2-'Indicator Date hidden'!BK12)</f>
        <v>1</v>
      </c>
      <c r="BK11" s="158">
        <f>IF('Indicator Date hidden'!BL12="x","x",BK$2-'Indicator Date hidden'!BL12)</f>
        <v>1</v>
      </c>
      <c r="BL11" s="158">
        <f>IF('Indicator Date hidden'!BM12="x","x",BL$2-'Indicator Date hidden'!BM12)</f>
        <v>0</v>
      </c>
      <c r="BM11" s="158" t="str">
        <f>IF('Indicator Date hidden'!BN12="x","x",BM$2-'Indicator Date hidden'!BN12)</f>
        <v>x</v>
      </c>
      <c r="BN11" s="158">
        <f>IF('Indicator Date hidden'!BO12="x","x",BN$2-'Indicator Date hidden'!BO12)</f>
        <v>2</v>
      </c>
      <c r="BO11" s="158">
        <f>IF('Indicator Date hidden'!BP12="x","x",BO$2-'Indicator Date hidden'!BP12)</f>
        <v>1</v>
      </c>
      <c r="BP11" s="158">
        <f>IF('Indicator Date hidden'!BQ12="x","x",BP$2-'Indicator Date hidden'!BQ12)</f>
        <v>0</v>
      </c>
      <c r="BQ11" s="158">
        <f>IF('Indicator Date hidden'!BR12="x","x",BQ$2-'Indicator Date hidden'!BR12)</f>
        <v>0</v>
      </c>
      <c r="BR11" s="158">
        <f>IF('Indicator Date hidden'!BS12="x","x",BR$2-'Indicator Date hidden'!BS12)</f>
        <v>0</v>
      </c>
      <c r="BS11" s="158">
        <f>IF('Indicator Date hidden'!BT12="x","x",BS$2-'Indicator Date hidden'!BT12)</f>
        <v>2</v>
      </c>
      <c r="BT11" s="158">
        <f>IF('Indicator Date hidden'!BU12="x","x",BT$2-'Indicator Date hidden'!BU12)</f>
        <v>0</v>
      </c>
      <c r="BU11" s="158">
        <f>IF('Indicator Date hidden'!BV12="x","x",BU$2-'Indicator Date hidden'!BV12)</f>
        <v>0</v>
      </c>
      <c r="BV11" s="158" t="str">
        <f>IF('Indicator Date hidden'!BW12="x","x",BV$2-'Indicator Date hidden'!BW12)</f>
        <v>x</v>
      </c>
      <c r="BW11" s="158">
        <f>IF('Indicator Date hidden'!BX12="x","x",BW$2-'Indicator Date hidden'!BX12)</f>
        <v>0</v>
      </c>
      <c r="BX11" s="158">
        <f>IF('Indicator Date hidden'!BY12="x","x",BX$2-'Indicator Date hidden'!BY12)</f>
        <v>2</v>
      </c>
      <c r="BY11" s="5">
        <f t="shared" si="0"/>
        <v>27</v>
      </c>
      <c r="BZ11" s="159">
        <f t="shared" si="1"/>
        <v>0.40909090909090912</v>
      </c>
      <c r="CA11" s="5">
        <f t="shared" si="2"/>
        <v>18</v>
      </c>
      <c r="CB11" s="159">
        <f t="shared" si="3"/>
        <v>0.83443453412208268</v>
      </c>
      <c r="CC11" s="162">
        <f t="shared" si="4"/>
        <v>0</v>
      </c>
    </row>
    <row r="12" spans="1:81" x14ac:dyDescent="0.3">
      <c r="A12" t="s">
        <v>18</v>
      </c>
      <c r="B12" s="158">
        <f>IF('Indicator Date hidden'!C13="x","x",B$2-'Indicator Date hidden'!C13)</f>
        <v>0</v>
      </c>
      <c r="C12" s="158">
        <f>IF('Indicator Date hidden'!D13="x","x",C$2-'Indicator Date hidden'!D13)</f>
        <v>0</v>
      </c>
      <c r="D12" s="158">
        <f>IF('Indicator Date hidden'!E13="x","x",D$2-'Indicator Date hidden'!E13)</f>
        <v>0</v>
      </c>
      <c r="E12" s="158">
        <f>IF('Indicator Date hidden'!F13="x","x",E$2-'Indicator Date hidden'!F13)</f>
        <v>0</v>
      </c>
      <c r="F12" s="158">
        <f>IF('Indicator Date hidden'!G13="x","x",F$2-'Indicator Date hidden'!G13)</f>
        <v>0</v>
      </c>
      <c r="G12" s="158">
        <f>IF('Indicator Date hidden'!H13="x","x",G$2-'Indicator Date hidden'!H13)</f>
        <v>0</v>
      </c>
      <c r="H12" s="158">
        <f>IF('Indicator Date hidden'!I13="x","x",H$2-'Indicator Date hidden'!I13)</f>
        <v>0</v>
      </c>
      <c r="I12" s="158">
        <f>IF('Indicator Date hidden'!J13="x","x",I$2-'Indicator Date hidden'!J13)</f>
        <v>0</v>
      </c>
      <c r="J12" s="158">
        <f>IF('Indicator Date hidden'!K13="x","x",J$2-'Indicator Date hidden'!K13)</f>
        <v>0</v>
      </c>
      <c r="K12" s="158">
        <f>IF('Indicator Date hidden'!L13="x","x",K$2-'Indicator Date hidden'!L13)</f>
        <v>0</v>
      </c>
      <c r="L12" s="158">
        <f>IF('Indicator Date hidden'!M13="x","x",L$2-'Indicator Date hidden'!M13)</f>
        <v>0</v>
      </c>
      <c r="M12" s="158">
        <f>IF('Indicator Date hidden'!N13="x","x",M$2-'Indicator Date hidden'!N13)</f>
        <v>0</v>
      </c>
      <c r="N12" s="158">
        <f>IF('Indicator Date hidden'!O13="x","x",N$2-'Indicator Date hidden'!O13)</f>
        <v>0</v>
      </c>
      <c r="O12" s="158">
        <f>IF('Indicator Date hidden'!P13="x","x",O$2-'Indicator Date hidden'!P13)</f>
        <v>0</v>
      </c>
      <c r="P12" s="158">
        <f>IF('Indicator Date hidden'!Q13="x","x",P$2-'Indicator Date hidden'!Q13)</f>
        <v>0</v>
      </c>
      <c r="Q12" s="158">
        <f>IF('Indicator Date hidden'!R13="x","x",Q$2-'Indicator Date hidden'!R13)</f>
        <v>0</v>
      </c>
      <c r="R12" s="158">
        <f>IF('Indicator Date hidden'!S13="x","x",R$2-'Indicator Date hidden'!S13)</f>
        <v>0</v>
      </c>
      <c r="S12" s="158">
        <f>IF('Indicator Date hidden'!T13="x","x",S$2-'Indicator Date hidden'!T13)</f>
        <v>0</v>
      </c>
      <c r="T12" s="158">
        <f>IF('Indicator Date hidden'!U13="x","x",T$2-'Indicator Date hidden'!U13)</f>
        <v>0</v>
      </c>
      <c r="U12" s="158">
        <f>IF('Indicator Date hidden'!V13="x","x",U$2-'Indicator Date hidden'!V13)</f>
        <v>0</v>
      </c>
      <c r="V12" s="158">
        <f>IF('Indicator Date hidden'!W13="x","x",V$2-'Indicator Date hidden'!W13)</f>
        <v>0</v>
      </c>
      <c r="W12" s="158">
        <f>IF('Indicator Date hidden'!X13="x","x",W$2-'Indicator Date hidden'!X13)</f>
        <v>0</v>
      </c>
      <c r="X12" s="158">
        <f>IF('Indicator Date hidden'!Y13="x","x",X$2-'Indicator Date hidden'!Y13)</f>
        <v>0</v>
      </c>
      <c r="Y12" s="158">
        <f>IF('Indicator Date hidden'!Z13="x","x",Y$2-'Indicator Date hidden'!Z13)</f>
        <v>0</v>
      </c>
      <c r="Z12" s="158">
        <f>IF('Indicator Date hidden'!AA13="x","x",Z$2-'Indicator Date hidden'!AA13)</f>
        <v>7</v>
      </c>
      <c r="AA12" s="158">
        <f>IF('Indicator Date hidden'!AB13="x","x",AA$2-'Indicator Date hidden'!AB13)</f>
        <v>0</v>
      </c>
      <c r="AB12" s="158">
        <f>IF('Indicator Date hidden'!AC13="x","x",AB$2-'Indicator Date hidden'!AC13)</f>
        <v>0</v>
      </c>
      <c r="AC12" s="158">
        <f>IF('Indicator Date hidden'!AD13="x","x",AC$2-'Indicator Date hidden'!AD13)</f>
        <v>0</v>
      </c>
      <c r="AD12" s="158">
        <f>IF('Indicator Date hidden'!AE13="x","x",AD$2-'Indicator Date hidden'!AE13)</f>
        <v>0</v>
      </c>
      <c r="AE12" s="158" t="str">
        <f>IF('Indicator Date hidden'!AF13="x","x",AE$2-'Indicator Date hidden'!AF13)</f>
        <v>x</v>
      </c>
      <c r="AF12" s="158">
        <f>IF('Indicator Date hidden'!AG13="x","x",AF$2-'Indicator Date hidden'!AG13)</f>
        <v>0</v>
      </c>
      <c r="AG12" s="158">
        <f>IF('Indicator Date hidden'!AH13="x","x",AG$2-'Indicator Date hidden'!AH13)</f>
        <v>0</v>
      </c>
      <c r="AH12" s="158">
        <f>IF('Indicator Date hidden'!AI13="x","x",AH$2-'Indicator Date hidden'!AI13)</f>
        <v>0</v>
      </c>
      <c r="AI12" s="158">
        <f>IF('Indicator Date hidden'!AJ13="x","x",AI$2-'Indicator Date hidden'!AJ13)</f>
        <v>1</v>
      </c>
      <c r="AJ12" s="158">
        <f>IF('Indicator Date hidden'!AK13="x","x",AJ$2-'Indicator Date hidden'!AK13)</f>
        <v>1</v>
      </c>
      <c r="AK12" s="158">
        <f>IF('Indicator Date hidden'!AL13="x","x",AK$2-'Indicator Date hidden'!AL13)</f>
        <v>1</v>
      </c>
      <c r="AL12" s="158" t="str">
        <f>IF('Indicator Date hidden'!AM13="x","x",AL$2-'Indicator Date hidden'!AM13)</f>
        <v>x</v>
      </c>
      <c r="AM12" s="158">
        <f>IF('Indicator Date hidden'!AN13="x","x",AM$2-'Indicator Date hidden'!AN13)</f>
        <v>1</v>
      </c>
      <c r="AN12" s="158">
        <f>IF('Indicator Date hidden'!AO13="x","x",AN$2-'Indicator Date hidden'!AO13)</f>
        <v>1</v>
      </c>
      <c r="AO12" s="158">
        <f>IF('Indicator Date hidden'!AP13="x","x",AO$2-'Indicator Date hidden'!AP13)</f>
        <v>1</v>
      </c>
      <c r="AP12" s="158">
        <f>IF('Indicator Date hidden'!AQ13="x","x",AP$2-'Indicator Date hidden'!AQ13)</f>
        <v>1</v>
      </c>
      <c r="AQ12" s="158">
        <f>IF('Indicator Date hidden'!AR13="x","x",AQ$2-'Indicator Date hidden'!AR13)</f>
        <v>0</v>
      </c>
      <c r="AR12" s="158">
        <f>IF('Indicator Date hidden'!AS13="x","x",AR$2-'Indicator Date hidden'!AS13)</f>
        <v>1</v>
      </c>
      <c r="AS12" s="158">
        <f>IF('Indicator Date hidden'!AT13="x","x",AS$2-'Indicator Date hidden'!AT13)</f>
        <v>4</v>
      </c>
      <c r="AT12" s="158">
        <f>IF('Indicator Date hidden'!AU13="x","x",AT$2-'Indicator Date hidden'!AU13)</f>
        <v>0</v>
      </c>
      <c r="AU12" s="158">
        <f>IF('Indicator Date hidden'!AV13="x","x",AU$2-'Indicator Date hidden'!AV13)</f>
        <v>0</v>
      </c>
      <c r="AV12" s="158">
        <f>IF('Indicator Date hidden'!AW13="x","x",AV$2-'Indicator Date hidden'!AW13)</f>
        <v>0</v>
      </c>
      <c r="AW12" s="158">
        <f>IF('Indicator Date hidden'!AX13="x","x",AW$2-'Indicator Date hidden'!AX13)</f>
        <v>0</v>
      </c>
      <c r="AX12" s="158">
        <f>IF('Indicator Date hidden'!AY13="x","x",AX$2-'Indicator Date hidden'!AY13)</f>
        <v>0</v>
      </c>
      <c r="AY12" s="158">
        <f>IF('Indicator Date hidden'!AZ13="x","x",AY$2-'Indicator Date hidden'!AZ13)</f>
        <v>1</v>
      </c>
      <c r="AZ12" s="158">
        <f>IF('Indicator Date hidden'!BA13="x","x",AZ$2-'Indicator Date hidden'!BA13)</f>
        <v>12</v>
      </c>
      <c r="BA12" s="158">
        <f>IF('Indicator Date hidden'!BB13="x","x",BA$2-'Indicator Date hidden'!BB13)</f>
        <v>0</v>
      </c>
      <c r="BB12" s="158">
        <f>IF('Indicator Date hidden'!BC13="x","x",BB$2-'Indicator Date hidden'!BC13)</f>
        <v>0</v>
      </c>
      <c r="BC12" s="158">
        <f>IF('Indicator Date hidden'!BD13="x","x",BC$2-'Indicator Date hidden'!BD13)</f>
        <v>0</v>
      </c>
      <c r="BD12" s="158">
        <f>IF('Indicator Date hidden'!BE13="x","x",BD$2-'Indicator Date hidden'!BE13)</f>
        <v>2</v>
      </c>
      <c r="BE12" s="158">
        <f>IF('Indicator Date hidden'!BF13="x","x",BE$2-'Indicator Date hidden'!BF13)</f>
        <v>2</v>
      </c>
      <c r="BF12" s="158">
        <f>IF('Indicator Date hidden'!BG13="x","x",BF$2-'Indicator Date hidden'!BG13)</f>
        <v>0</v>
      </c>
      <c r="BG12" s="158">
        <f>IF('Indicator Date hidden'!BH13="x","x",BG$2-'Indicator Date hidden'!BH13)</f>
        <v>0</v>
      </c>
      <c r="BH12" s="158">
        <f>IF('Indicator Date hidden'!BI13="x","x",BH$2-'Indicator Date hidden'!BI13)</f>
        <v>0</v>
      </c>
      <c r="BI12" s="158" t="str">
        <f>IF('Indicator Date hidden'!BJ13="x","x",BI$2-'Indicator Date hidden'!BJ13)</f>
        <v>x</v>
      </c>
      <c r="BJ12" s="158">
        <f>IF('Indicator Date hidden'!BK13="x","x",BJ$2-'Indicator Date hidden'!BK13)</f>
        <v>1</v>
      </c>
      <c r="BK12" s="158">
        <f>IF('Indicator Date hidden'!BL13="x","x",BK$2-'Indicator Date hidden'!BL13)</f>
        <v>1</v>
      </c>
      <c r="BL12" s="158">
        <f>IF('Indicator Date hidden'!BM13="x","x",BL$2-'Indicator Date hidden'!BM13)</f>
        <v>0</v>
      </c>
      <c r="BM12" s="158">
        <f>IF('Indicator Date hidden'!BN13="x","x",BM$2-'Indicator Date hidden'!BN13)</f>
        <v>2</v>
      </c>
      <c r="BN12" s="158">
        <f>IF('Indicator Date hidden'!BO13="x","x",BN$2-'Indicator Date hidden'!BO13)</f>
        <v>2</v>
      </c>
      <c r="BO12" s="158">
        <f>IF('Indicator Date hidden'!BP13="x","x",BO$2-'Indicator Date hidden'!BP13)</f>
        <v>1</v>
      </c>
      <c r="BP12" s="158">
        <f>IF('Indicator Date hidden'!BQ13="x","x",BP$2-'Indicator Date hidden'!BQ13)</f>
        <v>0</v>
      </c>
      <c r="BQ12" s="158">
        <f>IF('Indicator Date hidden'!BR13="x","x",BQ$2-'Indicator Date hidden'!BR13)</f>
        <v>0</v>
      </c>
      <c r="BR12" s="158">
        <f>IF('Indicator Date hidden'!BS13="x","x",BR$2-'Indicator Date hidden'!BS13)</f>
        <v>0</v>
      </c>
      <c r="BS12" s="158">
        <f>IF('Indicator Date hidden'!BT13="x","x",BS$2-'Indicator Date hidden'!BT13)</f>
        <v>4</v>
      </c>
      <c r="BT12" s="158">
        <f>IF('Indicator Date hidden'!BU13="x","x",BT$2-'Indicator Date hidden'!BU13)</f>
        <v>0</v>
      </c>
      <c r="BU12" s="158">
        <f>IF('Indicator Date hidden'!BV13="x","x",BU$2-'Indicator Date hidden'!BV13)</f>
        <v>0</v>
      </c>
      <c r="BV12" s="158">
        <f>IF('Indicator Date hidden'!BW13="x","x",BV$2-'Indicator Date hidden'!BW13)</f>
        <v>0</v>
      </c>
      <c r="BW12" s="158">
        <f>IF('Indicator Date hidden'!BX13="x","x",BW$2-'Indicator Date hidden'!BX13)</f>
        <v>0</v>
      </c>
      <c r="BX12" s="158">
        <f>IF('Indicator Date hidden'!BY13="x","x",BX$2-'Indicator Date hidden'!BY13)</f>
        <v>2</v>
      </c>
      <c r="BY12" s="5">
        <f t="shared" si="0"/>
        <v>49</v>
      </c>
      <c r="BZ12" s="159">
        <f t="shared" si="1"/>
        <v>0.68055555555555558</v>
      </c>
      <c r="CA12" s="5">
        <f t="shared" si="2"/>
        <v>21</v>
      </c>
      <c r="CB12" s="159">
        <f t="shared" si="3"/>
        <v>1.7624666181936366</v>
      </c>
      <c r="CC12" s="162">
        <f t="shared" si="4"/>
        <v>0</v>
      </c>
    </row>
    <row r="13" spans="1:81" x14ac:dyDescent="0.3">
      <c r="A13" t="s">
        <v>20</v>
      </c>
      <c r="B13" s="158">
        <f>IF('Indicator Date hidden'!C14="x","x",B$2-'Indicator Date hidden'!C14)</f>
        <v>0</v>
      </c>
      <c r="C13" s="158">
        <f>IF('Indicator Date hidden'!D14="x","x",C$2-'Indicator Date hidden'!D14)</f>
        <v>0</v>
      </c>
      <c r="D13" s="158">
        <f>IF('Indicator Date hidden'!E14="x","x",D$2-'Indicator Date hidden'!E14)</f>
        <v>0</v>
      </c>
      <c r="E13" s="158">
        <f>IF('Indicator Date hidden'!F14="x","x",E$2-'Indicator Date hidden'!F14)</f>
        <v>0</v>
      </c>
      <c r="F13" s="158">
        <f>IF('Indicator Date hidden'!G14="x","x",F$2-'Indicator Date hidden'!G14)</f>
        <v>0</v>
      </c>
      <c r="G13" s="158">
        <f>IF('Indicator Date hidden'!H14="x","x",G$2-'Indicator Date hidden'!H14)</f>
        <v>0</v>
      </c>
      <c r="H13" s="158">
        <f>IF('Indicator Date hidden'!I14="x","x",H$2-'Indicator Date hidden'!I14)</f>
        <v>0</v>
      </c>
      <c r="I13" s="158">
        <f>IF('Indicator Date hidden'!J14="x","x",I$2-'Indicator Date hidden'!J14)</f>
        <v>0</v>
      </c>
      <c r="J13" s="158">
        <f>IF('Indicator Date hidden'!K14="x","x",J$2-'Indicator Date hidden'!K14)</f>
        <v>0</v>
      </c>
      <c r="K13" s="158">
        <f>IF('Indicator Date hidden'!L14="x","x",K$2-'Indicator Date hidden'!L14)</f>
        <v>0</v>
      </c>
      <c r="L13" s="158">
        <f>IF('Indicator Date hidden'!M14="x","x",L$2-'Indicator Date hidden'!M14)</f>
        <v>0</v>
      </c>
      <c r="M13" s="158">
        <f>IF('Indicator Date hidden'!N14="x","x",M$2-'Indicator Date hidden'!N14)</f>
        <v>0</v>
      </c>
      <c r="N13" s="158">
        <f>IF('Indicator Date hidden'!O14="x","x",N$2-'Indicator Date hidden'!O14)</f>
        <v>0</v>
      </c>
      <c r="O13" s="158">
        <f>IF('Indicator Date hidden'!P14="x","x",O$2-'Indicator Date hidden'!P14)</f>
        <v>0</v>
      </c>
      <c r="P13" s="158">
        <f>IF('Indicator Date hidden'!Q14="x","x",P$2-'Indicator Date hidden'!Q14)</f>
        <v>0</v>
      </c>
      <c r="Q13" s="158">
        <f>IF('Indicator Date hidden'!R14="x","x",Q$2-'Indicator Date hidden'!R14)</f>
        <v>0</v>
      </c>
      <c r="R13" s="158">
        <f>IF('Indicator Date hidden'!S14="x","x",R$2-'Indicator Date hidden'!S14)</f>
        <v>0</v>
      </c>
      <c r="S13" s="158">
        <f>IF('Indicator Date hidden'!T14="x","x",S$2-'Indicator Date hidden'!T14)</f>
        <v>0</v>
      </c>
      <c r="T13" s="158">
        <f>IF('Indicator Date hidden'!U14="x","x",T$2-'Indicator Date hidden'!U14)</f>
        <v>0</v>
      </c>
      <c r="U13" s="158">
        <f>IF('Indicator Date hidden'!V14="x","x",U$2-'Indicator Date hidden'!V14)</f>
        <v>0</v>
      </c>
      <c r="V13" s="158">
        <f>IF('Indicator Date hidden'!W14="x","x",V$2-'Indicator Date hidden'!W14)</f>
        <v>0</v>
      </c>
      <c r="W13" s="158">
        <f>IF('Indicator Date hidden'!X14="x","x",W$2-'Indicator Date hidden'!X14)</f>
        <v>0</v>
      </c>
      <c r="X13" s="158">
        <f>IF('Indicator Date hidden'!Y14="x","x",X$2-'Indicator Date hidden'!Y14)</f>
        <v>0</v>
      </c>
      <c r="Y13" s="158">
        <f>IF('Indicator Date hidden'!Z14="x","x",Y$2-'Indicator Date hidden'!Z14)</f>
        <v>0</v>
      </c>
      <c r="Z13" s="158">
        <f>IF('Indicator Date hidden'!AA14="x","x",Z$2-'Indicator Date hidden'!AA14)</f>
        <v>6</v>
      </c>
      <c r="AA13" s="158">
        <f>IF('Indicator Date hidden'!AB14="x","x",AA$2-'Indicator Date hidden'!AB14)</f>
        <v>0</v>
      </c>
      <c r="AB13" s="158" t="str">
        <f>IF('Indicator Date hidden'!AC14="x","x",AB$2-'Indicator Date hidden'!AC14)</f>
        <v>x</v>
      </c>
      <c r="AC13" s="158">
        <f>IF('Indicator Date hidden'!AD14="x","x",AC$2-'Indicator Date hidden'!AD14)</f>
        <v>1</v>
      </c>
      <c r="AD13" s="158">
        <f>IF('Indicator Date hidden'!AE14="x","x",AD$2-'Indicator Date hidden'!AE14)</f>
        <v>0</v>
      </c>
      <c r="AE13" s="158" t="str">
        <f>IF('Indicator Date hidden'!AF14="x","x",AE$2-'Indicator Date hidden'!AF14)</f>
        <v>x</v>
      </c>
      <c r="AF13" s="158">
        <f>IF('Indicator Date hidden'!AG14="x","x",AF$2-'Indicator Date hidden'!AG14)</f>
        <v>0</v>
      </c>
      <c r="AG13" s="158">
        <f>IF('Indicator Date hidden'!AH14="x","x",AG$2-'Indicator Date hidden'!AH14)</f>
        <v>0</v>
      </c>
      <c r="AH13" s="158">
        <f>IF('Indicator Date hidden'!AI14="x","x",AH$2-'Indicator Date hidden'!AI14)</f>
        <v>0</v>
      </c>
      <c r="AI13" s="158">
        <f>IF('Indicator Date hidden'!AJ14="x","x",AI$2-'Indicator Date hidden'!AJ14)</f>
        <v>1</v>
      </c>
      <c r="AJ13" s="158">
        <f>IF('Indicator Date hidden'!AK14="x","x",AJ$2-'Indicator Date hidden'!AK14)</f>
        <v>1</v>
      </c>
      <c r="AK13" s="158">
        <f>IF('Indicator Date hidden'!AL14="x","x",AK$2-'Indicator Date hidden'!AL14)</f>
        <v>1</v>
      </c>
      <c r="AL13" s="158" t="str">
        <f>IF('Indicator Date hidden'!AM14="x","x",AL$2-'Indicator Date hidden'!AM14)</f>
        <v>x</v>
      </c>
      <c r="AM13" s="158">
        <f>IF('Indicator Date hidden'!AN14="x","x",AM$2-'Indicator Date hidden'!AN14)</f>
        <v>1</v>
      </c>
      <c r="AN13" s="158">
        <f>IF('Indicator Date hidden'!AO14="x","x",AN$2-'Indicator Date hidden'!AO14)</f>
        <v>1</v>
      </c>
      <c r="AO13" s="158">
        <f>IF('Indicator Date hidden'!AP14="x","x",AO$2-'Indicator Date hidden'!AP14)</f>
        <v>1</v>
      </c>
      <c r="AP13" s="158" t="str">
        <f>IF('Indicator Date hidden'!AQ14="x","x",AP$2-'Indicator Date hidden'!AQ14)</f>
        <v>x</v>
      </c>
      <c r="AQ13" s="158" t="str">
        <f>IF('Indicator Date hidden'!AR14="x","x",AQ$2-'Indicator Date hidden'!AR14)</f>
        <v>x</v>
      </c>
      <c r="AR13" s="158">
        <f>IF('Indicator Date hidden'!AS14="x","x",AR$2-'Indicator Date hidden'!AS14)</f>
        <v>1</v>
      </c>
      <c r="AS13" s="158" t="str">
        <f>IF('Indicator Date hidden'!AT14="x","x",AS$2-'Indicator Date hidden'!AT14)</f>
        <v>x</v>
      </c>
      <c r="AT13" s="158">
        <f>IF('Indicator Date hidden'!AU14="x","x",AT$2-'Indicator Date hidden'!AU14)</f>
        <v>0</v>
      </c>
      <c r="AU13" s="158">
        <f>IF('Indicator Date hidden'!AV14="x","x",AU$2-'Indicator Date hidden'!AV14)</f>
        <v>0</v>
      </c>
      <c r="AV13" s="158">
        <f>IF('Indicator Date hidden'!AW14="x","x",AV$2-'Indicator Date hidden'!AW14)</f>
        <v>0</v>
      </c>
      <c r="AW13" s="158" t="str">
        <f>IF('Indicator Date hidden'!AX14="x","x",AW$2-'Indicator Date hidden'!AX14)</f>
        <v>x</v>
      </c>
      <c r="AX13" s="158">
        <f>IF('Indicator Date hidden'!AY14="x","x",AX$2-'Indicator Date hidden'!AY14)</f>
        <v>0</v>
      </c>
      <c r="AY13" s="158">
        <f>IF('Indicator Date hidden'!AZ14="x","x",AY$2-'Indicator Date hidden'!AZ14)</f>
        <v>1</v>
      </c>
      <c r="AZ13" s="158" t="str">
        <f>IF('Indicator Date hidden'!BA14="x","x",AZ$2-'Indicator Date hidden'!BA14)</f>
        <v>x</v>
      </c>
      <c r="BA13" s="158">
        <f>IF('Indicator Date hidden'!BB14="x","x",BA$2-'Indicator Date hidden'!BB14)</f>
        <v>0</v>
      </c>
      <c r="BB13" s="158">
        <f>IF('Indicator Date hidden'!BC14="x","x",BB$2-'Indicator Date hidden'!BC14)</f>
        <v>0</v>
      </c>
      <c r="BC13" s="158">
        <f>IF('Indicator Date hidden'!BD14="x","x",BC$2-'Indicator Date hidden'!BD14)</f>
        <v>0</v>
      </c>
      <c r="BD13" s="158" t="str">
        <f>IF('Indicator Date hidden'!BE14="x","x",BD$2-'Indicator Date hidden'!BE14)</f>
        <v>x</v>
      </c>
      <c r="BE13" s="158">
        <f>IF('Indicator Date hidden'!BF14="x","x",BE$2-'Indicator Date hidden'!BF14)</f>
        <v>2</v>
      </c>
      <c r="BF13" s="158">
        <f>IF('Indicator Date hidden'!BG14="x","x",BF$2-'Indicator Date hidden'!BG14)</f>
        <v>0</v>
      </c>
      <c r="BG13" s="158">
        <f>IF('Indicator Date hidden'!BH14="x","x",BG$2-'Indicator Date hidden'!BH14)</f>
        <v>0</v>
      </c>
      <c r="BH13" s="158">
        <f>IF('Indicator Date hidden'!BI14="x","x",BH$2-'Indicator Date hidden'!BI14)</f>
        <v>0</v>
      </c>
      <c r="BI13" s="158" t="str">
        <f>IF('Indicator Date hidden'!BJ14="x","x",BI$2-'Indicator Date hidden'!BJ14)</f>
        <v>x</v>
      </c>
      <c r="BJ13" s="158">
        <f>IF('Indicator Date hidden'!BK14="x","x",BJ$2-'Indicator Date hidden'!BK14)</f>
        <v>1</v>
      </c>
      <c r="BK13" s="158">
        <f>IF('Indicator Date hidden'!BL14="x","x",BK$2-'Indicator Date hidden'!BL14)</f>
        <v>1</v>
      </c>
      <c r="BL13" s="158">
        <f>IF('Indicator Date hidden'!BM14="x","x",BL$2-'Indicator Date hidden'!BM14)</f>
        <v>0</v>
      </c>
      <c r="BM13" s="158" t="str">
        <f>IF('Indicator Date hidden'!BN14="x","x",BM$2-'Indicator Date hidden'!BN14)</f>
        <v>x</v>
      </c>
      <c r="BN13" s="158">
        <f>IF('Indicator Date hidden'!BO14="x","x",BN$2-'Indicator Date hidden'!BO14)</f>
        <v>2</v>
      </c>
      <c r="BO13" s="158">
        <f>IF('Indicator Date hidden'!BP14="x","x",BO$2-'Indicator Date hidden'!BP14)</f>
        <v>1</v>
      </c>
      <c r="BP13" s="158">
        <f>IF('Indicator Date hidden'!BQ14="x","x",BP$2-'Indicator Date hidden'!BQ14)</f>
        <v>0</v>
      </c>
      <c r="BQ13" s="158">
        <f>IF('Indicator Date hidden'!BR14="x","x",BQ$2-'Indicator Date hidden'!BR14)</f>
        <v>0</v>
      </c>
      <c r="BR13" s="158">
        <f>IF('Indicator Date hidden'!BS14="x","x",BR$2-'Indicator Date hidden'!BS14)</f>
        <v>0</v>
      </c>
      <c r="BS13" s="158">
        <f>IF('Indicator Date hidden'!BT14="x","x",BS$2-'Indicator Date hidden'!BT14)</f>
        <v>1</v>
      </c>
      <c r="BT13" s="158">
        <f>IF('Indicator Date hidden'!BU14="x","x",BT$2-'Indicator Date hidden'!BU14)</f>
        <v>0</v>
      </c>
      <c r="BU13" s="158">
        <f>IF('Indicator Date hidden'!BV14="x","x",BU$2-'Indicator Date hidden'!BV14)</f>
        <v>0</v>
      </c>
      <c r="BV13" s="158">
        <f>IF('Indicator Date hidden'!BW14="x","x",BV$2-'Indicator Date hidden'!BW14)</f>
        <v>0</v>
      </c>
      <c r="BW13" s="158">
        <f>IF('Indicator Date hidden'!BX14="x","x",BW$2-'Indicator Date hidden'!BX14)</f>
        <v>0</v>
      </c>
      <c r="BX13" s="158">
        <f>IF('Indicator Date hidden'!BY14="x","x",BX$2-'Indicator Date hidden'!BY14)</f>
        <v>2</v>
      </c>
      <c r="BY13" s="5">
        <f t="shared" si="0"/>
        <v>25</v>
      </c>
      <c r="BZ13" s="159">
        <f t="shared" si="1"/>
        <v>0.390625</v>
      </c>
      <c r="CA13" s="5">
        <f t="shared" si="2"/>
        <v>17</v>
      </c>
      <c r="CB13" s="159">
        <f t="shared" si="3"/>
        <v>0.89472739388877554</v>
      </c>
      <c r="CC13" s="162">
        <f t="shared" si="4"/>
        <v>0</v>
      </c>
    </row>
    <row r="14" spans="1:81" x14ac:dyDescent="0.3">
      <c r="A14" t="s">
        <v>22</v>
      </c>
      <c r="B14" s="158">
        <f>IF('Indicator Date hidden'!C15="x","x",B$2-'Indicator Date hidden'!C15)</f>
        <v>0</v>
      </c>
      <c r="C14" s="158">
        <f>IF('Indicator Date hidden'!D15="x","x",C$2-'Indicator Date hidden'!D15)</f>
        <v>0</v>
      </c>
      <c r="D14" s="158">
        <f>IF('Indicator Date hidden'!E15="x","x",D$2-'Indicator Date hidden'!E15)</f>
        <v>0</v>
      </c>
      <c r="E14" s="158">
        <f>IF('Indicator Date hidden'!F15="x","x",E$2-'Indicator Date hidden'!F15)</f>
        <v>0</v>
      </c>
      <c r="F14" s="158">
        <f>IF('Indicator Date hidden'!G15="x","x",F$2-'Indicator Date hidden'!G15)</f>
        <v>0</v>
      </c>
      <c r="G14" s="158">
        <f>IF('Indicator Date hidden'!H15="x","x",G$2-'Indicator Date hidden'!H15)</f>
        <v>0</v>
      </c>
      <c r="H14" s="158">
        <f>IF('Indicator Date hidden'!I15="x","x",H$2-'Indicator Date hidden'!I15)</f>
        <v>0</v>
      </c>
      <c r="I14" s="158">
        <f>IF('Indicator Date hidden'!J15="x","x",I$2-'Indicator Date hidden'!J15)</f>
        <v>0</v>
      </c>
      <c r="J14" s="158">
        <f>IF('Indicator Date hidden'!K15="x","x",J$2-'Indicator Date hidden'!K15)</f>
        <v>0</v>
      </c>
      <c r="K14" s="158">
        <f>IF('Indicator Date hidden'!L15="x","x",K$2-'Indicator Date hidden'!L15)</f>
        <v>0</v>
      </c>
      <c r="L14" s="158">
        <f>IF('Indicator Date hidden'!M15="x","x",L$2-'Indicator Date hidden'!M15)</f>
        <v>0</v>
      </c>
      <c r="M14" s="158">
        <f>IF('Indicator Date hidden'!N15="x","x",M$2-'Indicator Date hidden'!N15)</f>
        <v>0</v>
      </c>
      <c r="N14" s="158">
        <f>IF('Indicator Date hidden'!O15="x","x",N$2-'Indicator Date hidden'!O15)</f>
        <v>0</v>
      </c>
      <c r="O14" s="158">
        <f>IF('Indicator Date hidden'!P15="x","x",O$2-'Indicator Date hidden'!P15)</f>
        <v>0</v>
      </c>
      <c r="P14" s="158">
        <f>IF('Indicator Date hidden'!Q15="x","x",P$2-'Indicator Date hidden'!Q15)</f>
        <v>0</v>
      </c>
      <c r="Q14" s="158">
        <f>IF('Indicator Date hidden'!R15="x","x",Q$2-'Indicator Date hidden'!R15)</f>
        <v>0</v>
      </c>
      <c r="R14" s="158">
        <f>IF('Indicator Date hidden'!S15="x","x",R$2-'Indicator Date hidden'!S15)</f>
        <v>0</v>
      </c>
      <c r="S14" s="158">
        <f>IF('Indicator Date hidden'!T15="x","x",S$2-'Indicator Date hidden'!T15)</f>
        <v>0</v>
      </c>
      <c r="T14" s="158">
        <f>IF('Indicator Date hidden'!U15="x","x",T$2-'Indicator Date hidden'!U15)</f>
        <v>0</v>
      </c>
      <c r="U14" s="158">
        <f>IF('Indicator Date hidden'!V15="x","x",U$2-'Indicator Date hidden'!V15)</f>
        <v>0</v>
      </c>
      <c r="V14" s="158">
        <f>IF('Indicator Date hidden'!W15="x","x",V$2-'Indicator Date hidden'!W15)</f>
        <v>0</v>
      </c>
      <c r="W14" s="158">
        <f>IF('Indicator Date hidden'!X15="x","x",W$2-'Indicator Date hidden'!X15)</f>
        <v>0</v>
      </c>
      <c r="X14" s="158">
        <f>IF('Indicator Date hidden'!Y15="x","x",X$2-'Indicator Date hidden'!Y15)</f>
        <v>0</v>
      </c>
      <c r="Y14" s="158">
        <f>IF('Indicator Date hidden'!Z15="x","x",Y$2-'Indicator Date hidden'!Z15)</f>
        <v>0</v>
      </c>
      <c r="Z14" s="158" t="str">
        <f>IF('Indicator Date hidden'!AA15="x","x",Z$2-'Indicator Date hidden'!AA15)</f>
        <v>x</v>
      </c>
      <c r="AA14" s="158">
        <f>IF('Indicator Date hidden'!AB15="x","x",AA$2-'Indicator Date hidden'!AB15)</f>
        <v>0</v>
      </c>
      <c r="AB14" s="158" t="str">
        <f>IF('Indicator Date hidden'!AC15="x","x",AB$2-'Indicator Date hidden'!AC15)</f>
        <v>x</v>
      </c>
      <c r="AC14" s="158">
        <f>IF('Indicator Date hidden'!AD15="x","x",AC$2-'Indicator Date hidden'!AD15)</f>
        <v>1</v>
      </c>
      <c r="AD14" s="158">
        <f>IF('Indicator Date hidden'!AE15="x","x",AD$2-'Indicator Date hidden'!AE15)</f>
        <v>0</v>
      </c>
      <c r="AE14" s="158" t="str">
        <f>IF('Indicator Date hidden'!AF15="x","x",AE$2-'Indicator Date hidden'!AF15)</f>
        <v>x</v>
      </c>
      <c r="AF14" s="158">
        <f>IF('Indicator Date hidden'!AG15="x","x",AF$2-'Indicator Date hidden'!AG15)</f>
        <v>0</v>
      </c>
      <c r="AG14" s="158">
        <f>IF('Indicator Date hidden'!AH15="x","x",AG$2-'Indicator Date hidden'!AH15)</f>
        <v>0</v>
      </c>
      <c r="AH14" s="158">
        <f>IF('Indicator Date hidden'!AI15="x","x",AH$2-'Indicator Date hidden'!AI15)</f>
        <v>0</v>
      </c>
      <c r="AI14" s="158">
        <f>IF('Indicator Date hidden'!AJ15="x","x",AI$2-'Indicator Date hidden'!AJ15)</f>
        <v>1</v>
      </c>
      <c r="AJ14" s="158">
        <f>IF('Indicator Date hidden'!AK15="x","x",AJ$2-'Indicator Date hidden'!AK15)</f>
        <v>1</v>
      </c>
      <c r="AK14" s="158">
        <f>IF('Indicator Date hidden'!AL15="x","x",AK$2-'Indicator Date hidden'!AL15)</f>
        <v>1</v>
      </c>
      <c r="AL14" s="158" t="str">
        <f>IF('Indicator Date hidden'!AM15="x","x",AL$2-'Indicator Date hidden'!AM15)</f>
        <v>x</v>
      </c>
      <c r="AM14" s="158">
        <f>IF('Indicator Date hidden'!AN15="x","x",AM$2-'Indicator Date hidden'!AN15)</f>
        <v>1</v>
      </c>
      <c r="AN14" s="158">
        <f>IF('Indicator Date hidden'!AO15="x","x",AN$2-'Indicator Date hidden'!AO15)</f>
        <v>1</v>
      </c>
      <c r="AO14" s="158">
        <f>IF('Indicator Date hidden'!AP15="x","x",AO$2-'Indicator Date hidden'!AP15)</f>
        <v>1</v>
      </c>
      <c r="AP14" s="158" t="str">
        <f>IF('Indicator Date hidden'!AQ15="x","x",AP$2-'Indicator Date hidden'!AQ15)</f>
        <v>x</v>
      </c>
      <c r="AQ14" s="158" t="str">
        <f>IF('Indicator Date hidden'!AR15="x","x",AQ$2-'Indicator Date hidden'!AR15)</f>
        <v>x</v>
      </c>
      <c r="AR14" s="158">
        <f>IF('Indicator Date hidden'!AS15="x","x",AR$2-'Indicator Date hidden'!AS15)</f>
        <v>1</v>
      </c>
      <c r="AS14" s="158" t="str">
        <f>IF('Indicator Date hidden'!AT15="x","x",AS$2-'Indicator Date hidden'!AT15)</f>
        <v>x</v>
      </c>
      <c r="AT14" s="158">
        <f>IF('Indicator Date hidden'!AU15="x","x",AT$2-'Indicator Date hidden'!AU15)</f>
        <v>0</v>
      </c>
      <c r="AU14" s="158">
        <f>IF('Indicator Date hidden'!AV15="x","x",AU$2-'Indicator Date hidden'!AV15)</f>
        <v>0</v>
      </c>
      <c r="AV14" s="158">
        <f>IF('Indicator Date hidden'!AW15="x","x",AV$2-'Indicator Date hidden'!AW15)</f>
        <v>0</v>
      </c>
      <c r="AW14" s="158" t="str">
        <f>IF('Indicator Date hidden'!AX15="x","x",AW$2-'Indicator Date hidden'!AX15)</f>
        <v>x</v>
      </c>
      <c r="AX14" s="158">
        <f>IF('Indicator Date hidden'!AY15="x","x",AX$2-'Indicator Date hidden'!AY15)</f>
        <v>0</v>
      </c>
      <c r="AY14" s="158">
        <f>IF('Indicator Date hidden'!AZ15="x","x",AY$2-'Indicator Date hidden'!AZ15)</f>
        <v>1</v>
      </c>
      <c r="AZ14" s="158" t="str">
        <f>IF('Indicator Date hidden'!BA15="x","x",AZ$2-'Indicator Date hidden'!BA15)</f>
        <v>x</v>
      </c>
      <c r="BA14" s="158">
        <f>IF('Indicator Date hidden'!BB15="x","x",BA$2-'Indicator Date hidden'!BB15)</f>
        <v>0</v>
      </c>
      <c r="BB14" s="158">
        <f>IF('Indicator Date hidden'!BC15="x","x",BB$2-'Indicator Date hidden'!BC15)</f>
        <v>0</v>
      </c>
      <c r="BC14" s="158">
        <f>IF('Indicator Date hidden'!BD15="x","x",BC$2-'Indicator Date hidden'!BD15)</f>
        <v>0</v>
      </c>
      <c r="BD14" s="158" t="str">
        <f>IF('Indicator Date hidden'!BE15="x","x",BD$2-'Indicator Date hidden'!BE15)</f>
        <v>x</v>
      </c>
      <c r="BE14" s="158">
        <f>IF('Indicator Date hidden'!BF15="x","x",BE$2-'Indicator Date hidden'!BF15)</f>
        <v>2</v>
      </c>
      <c r="BF14" s="158">
        <f>IF('Indicator Date hidden'!BG15="x","x",BF$2-'Indicator Date hidden'!BG15)</f>
        <v>0</v>
      </c>
      <c r="BG14" s="158">
        <f>IF('Indicator Date hidden'!BH15="x","x",BG$2-'Indicator Date hidden'!BH15)</f>
        <v>0</v>
      </c>
      <c r="BH14" s="158">
        <f>IF('Indicator Date hidden'!BI15="x","x",BH$2-'Indicator Date hidden'!BI15)</f>
        <v>0</v>
      </c>
      <c r="BI14" s="158">
        <f>IF('Indicator Date hidden'!BJ15="x","x",BI$2-'Indicator Date hidden'!BJ15)</f>
        <v>2</v>
      </c>
      <c r="BJ14" s="158">
        <f>IF('Indicator Date hidden'!BK15="x","x",BJ$2-'Indicator Date hidden'!BK15)</f>
        <v>1</v>
      </c>
      <c r="BK14" s="158">
        <f>IF('Indicator Date hidden'!BL15="x","x",BK$2-'Indicator Date hidden'!BL15)</f>
        <v>1</v>
      </c>
      <c r="BL14" s="158">
        <f>IF('Indicator Date hidden'!BM15="x","x",BL$2-'Indicator Date hidden'!BM15)</f>
        <v>0</v>
      </c>
      <c r="BM14" s="158">
        <f>IF('Indicator Date hidden'!BN15="x","x",BM$2-'Indicator Date hidden'!BN15)</f>
        <v>3</v>
      </c>
      <c r="BN14" s="158">
        <f>IF('Indicator Date hidden'!BO15="x","x",BN$2-'Indicator Date hidden'!BO15)</f>
        <v>2</v>
      </c>
      <c r="BO14" s="158">
        <f>IF('Indicator Date hidden'!BP15="x","x",BO$2-'Indicator Date hidden'!BP15)</f>
        <v>1</v>
      </c>
      <c r="BP14" s="158">
        <f>IF('Indicator Date hidden'!BQ15="x","x",BP$2-'Indicator Date hidden'!BQ15)</f>
        <v>0</v>
      </c>
      <c r="BQ14" s="158">
        <f>IF('Indicator Date hidden'!BR15="x","x",BQ$2-'Indicator Date hidden'!BR15)</f>
        <v>0</v>
      </c>
      <c r="BR14" s="158">
        <f>IF('Indicator Date hidden'!BS15="x","x",BR$2-'Indicator Date hidden'!BS15)</f>
        <v>0</v>
      </c>
      <c r="BS14" s="158">
        <f>IF('Indicator Date hidden'!BT15="x","x",BS$2-'Indicator Date hidden'!BT15)</f>
        <v>3</v>
      </c>
      <c r="BT14" s="158">
        <f>IF('Indicator Date hidden'!BU15="x","x",BT$2-'Indicator Date hidden'!BU15)</f>
        <v>0</v>
      </c>
      <c r="BU14" s="158">
        <f>IF('Indicator Date hidden'!BV15="x","x",BU$2-'Indicator Date hidden'!BV15)</f>
        <v>0</v>
      </c>
      <c r="BV14" s="158">
        <f>IF('Indicator Date hidden'!BW15="x","x",BV$2-'Indicator Date hidden'!BW15)</f>
        <v>0</v>
      </c>
      <c r="BW14" s="158">
        <f>IF('Indicator Date hidden'!BX15="x","x",BW$2-'Indicator Date hidden'!BX15)</f>
        <v>0</v>
      </c>
      <c r="BX14" s="158">
        <f>IF('Indicator Date hidden'!BY15="x","x",BX$2-'Indicator Date hidden'!BY15)</f>
        <v>2</v>
      </c>
      <c r="BY14" s="5">
        <f t="shared" si="0"/>
        <v>26</v>
      </c>
      <c r="BZ14" s="159">
        <f t="shared" si="1"/>
        <v>0.4</v>
      </c>
      <c r="CA14" s="5">
        <f t="shared" si="2"/>
        <v>18</v>
      </c>
      <c r="CB14" s="159">
        <f t="shared" si="3"/>
        <v>0.74006236743419651</v>
      </c>
      <c r="CC14" s="162">
        <f t="shared" si="4"/>
        <v>0</v>
      </c>
    </row>
    <row r="15" spans="1:81" x14ac:dyDescent="0.3">
      <c r="A15" t="s">
        <v>24</v>
      </c>
      <c r="B15" s="158">
        <f>IF('Indicator Date hidden'!C16="x","x",B$2-'Indicator Date hidden'!C16)</f>
        <v>0</v>
      </c>
      <c r="C15" s="158">
        <f>IF('Indicator Date hidden'!D16="x","x",C$2-'Indicator Date hidden'!D16)</f>
        <v>0</v>
      </c>
      <c r="D15" s="158">
        <f>IF('Indicator Date hidden'!E16="x","x",D$2-'Indicator Date hidden'!E16)</f>
        <v>0</v>
      </c>
      <c r="E15" s="158">
        <f>IF('Indicator Date hidden'!F16="x","x",E$2-'Indicator Date hidden'!F16)</f>
        <v>0</v>
      </c>
      <c r="F15" s="158">
        <f>IF('Indicator Date hidden'!G16="x","x",F$2-'Indicator Date hidden'!G16)</f>
        <v>0</v>
      </c>
      <c r="G15" s="158">
        <f>IF('Indicator Date hidden'!H16="x","x",G$2-'Indicator Date hidden'!H16)</f>
        <v>0</v>
      </c>
      <c r="H15" s="158">
        <f>IF('Indicator Date hidden'!I16="x","x",H$2-'Indicator Date hidden'!I16)</f>
        <v>0</v>
      </c>
      <c r="I15" s="158">
        <f>IF('Indicator Date hidden'!J16="x","x",I$2-'Indicator Date hidden'!J16)</f>
        <v>0</v>
      </c>
      <c r="J15" s="158">
        <f>IF('Indicator Date hidden'!K16="x","x",J$2-'Indicator Date hidden'!K16)</f>
        <v>0</v>
      </c>
      <c r="K15" s="158">
        <f>IF('Indicator Date hidden'!L16="x","x",K$2-'Indicator Date hidden'!L16)</f>
        <v>0</v>
      </c>
      <c r="L15" s="158">
        <f>IF('Indicator Date hidden'!M16="x","x",L$2-'Indicator Date hidden'!M16)</f>
        <v>0</v>
      </c>
      <c r="M15" s="158">
        <f>IF('Indicator Date hidden'!N16="x","x",M$2-'Indicator Date hidden'!N16)</f>
        <v>0</v>
      </c>
      <c r="N15" s="158">
        <f>IF('Indicator Date hidden'!O16="x","x",N$2-'Indicator Date hidden'!O16)</f>
        <v>0</v>
      </c>
      <c r="O15" s="158">
        <f>IF('Indicator Date hidden'!P16="x","x",O$2-'Indicator Date hidden'!P16)</f>
        <v>0</v>
      </c>
      <c r="P15" s="158">
        <f>IF('Indicator Date hidden'!Q16="x","x",P$2-'Indicator Date hidden'!Q16)</f>
        <v>0</v>
      </c>
      <c r="Q15" s="158">
        <f>IF('Indicator Date hidden'!R16="x","x",Q$2-'Indicator Date hidden'!R16)</f>
        <v>0</v>
      </c>
      <c r="R15" s="158">
        <f>IF('Indicator Date hidden'!S16="x","x",R$2-'Indicator Date hidden'!S16)</f>
        <v>0</v>
      </c>
      <c r="S15" s="158">
        <f>IF('Indicator Date hidden'!T16="x","x",S$2-'Indicator Date hidden'!T16)</f>
        <v>0</v>
      </c>
      <c r="T15" s="158">
        <f>IF('Indicator Date hidden'!U16="x","x",T$2-'Indicator Date hidden'!U16)</f>
        <v>0</v>
      </c>
      <c r="U15" s="158">
        <f>IF('Indicator Date hidden'!V16="x","x",U$2-'Indicator Date hidden'!V16)</f>
        <v>0</v>
      </c>
      <c r="V15" s="158">
        <f>IF('Indicator Date hidden'!W16="x","x",V$2-'Indicator Date hidden'!W16)</f>
        <v>0</v>
      </c>
      <c r="W15" s="158">
        <f>IF('Indicator Date hidden'!X16="x","x",W$2-'Indicator Date hidden'!X16)</f>
        <v>0</v>
      </c>
      <c r="X15" s="158">
        <f>IF('Indicator Date hidden'!Y16="x","x",X$2-'Indicator Date hidden'!Y16)</f>
        <v>0</v>
      </c>
      <c r="Y15" s="158">
        <f>IF('Indicator Date hidden'!Z16="x","x",Y$2-'Indicator Date hidden'!Z16)</f>
        <v>0</v>
      </c>
      <c r="Z15" s="158">
        <f>IF('Indicator Date hidden'!AA16="x","x",Z$2-'Indicator Date hidden'!AA16)</f>
        <v>2</v>
      </c>
      <c r="AA15" s="158">
        <f>IF('Indicator Date hidden'!AB16="x","x",AA$2-'Indicator Date hidden'!AB16)</f>
        <v>0</v>
      </c>
      <c r="AB15" s="158">
        <f>IF('Indicator Date hidden'!AC16="x","x",AB$2-'Indicator Date hidden'!AC16)</f>
        <v>0</v>
      </c>
      <c r="AC15" s="158">
        <f>IF('Indicator Date hidden'!AD16="x","x",AC$2-'Indicator Date hidden'!AD16)</f>
        <v>0</v>
      </c>
      <c r="AD15" s="158">
        <f>IF('Indicator Date hidden'!AE16="x","x",AD$2-'Indicator Date hidden'!AE16)</f>
        <v>0</v>
      </c>
      <c r="AE15" s="158">
        <f>IF('Indicator Date hidden'!AF16="x","x",AE$2-'Indicator Date hidden'!AF16)</f>
        <v>0</v>
      </c>
      <c r="AF15" s="158">
        <f>IF('Indicator Date hidden'!AG16="x","x",AF$2-'Indicator Date hidden'!AG16)</f>
        <v>0</v>
      </c>
      <c r="AG15" s="158">
        <f>IF('Indicator Date hidden'!AH16="x","x",AG$2-'Indicator Date hidden'!AH16)</f>
        <v>0</v>
      </c>
      <c r="AH15" s="158">
        <f>IF('Indicator Date hidden'!AI16="x","x",AH$2-'Indicator Date hidden'!AI16)</f>
        <v>0</v>
      </c>
      <c r="AI15" s="158">
        <f>IF('Indicator Date hidden'!AJ16="x","x",AI$2-'Indicator Date hidden'!AJ16)</f>
        <v>1</v>
      </c>
      <c r="AJ15" s="158">
        <f>IF('Indicator Date hidden'!AK16="x","x",AJ$2-'Indicator Date hidden'!AK16)</f>
        <v>1</v>
      </c>
      <c r="AK15" s="158">
        <f>IF('Indicator Date hidden'!AL16="x","x",AK$2-'Indicator Date hidden'!AL16)</f>
        <v>1</v>
      </c>
      <c r="AL15" s="158">
        <f>IF('Indicator Date hidden'!AM16="x","x",AL$2-'Indicator Date hidden'!AM16)</f>
        <v>4</v>
      </c>
      <c r="AM15" s="158">
        <f>IF('Indicator Date hidden'!AN16="x","x",AM$2-'Indicator Date hidden'!AN16)</f>
        <v>1</v>
      </c>
      <c r="AN15" s="158">
        <f>IF('Indicator Date hidden'!AO16="x","x",AN$2-'Indicator Date hidden'!AO16)</f>
        <v>1</v>
      </c>
      <c r="AO15" s="158">
        <f>IF('Indicator Date hidden'!AP16="x","x",AO$2-'Indicator Date hidden'!AP16)</f>
        <v>1</v>
      </c>
      <c r="AP15" s="158">
        <f>IF('Indicator Date hidden'!AQ16="x","x",AP$2-'Indicator Date hidden'!AQ16)</f>
        <v>1</v>
      </c>
      <c r="AQ15" s="158">
        <f>IF('Indicator Date hidden'!AR16="x","x",AQ$2-'Indicator Date hidden'!AR16)</f>
        <v>0</v>
      </c>
      <c r="AR15" s="158">
        <f>IF('Indicator Date hidden'!AS16="x","x",AR$2-'Indicator Date hidden'!AS16)</f>
        <v>1</v>
      </c>
      <c r="AS15" s="158">
        <f>IF('Indicator Date hidden'!AT16="x","x",AS$2-'Indicator Date hidden'!AT16)</f>
        <v>3</v>
      </c>
      <c r="AT15" s="158">
        <f>IF('Indicator Date hidden'!AU16="x","x",AT$2-'Indicator Date hidden'!AU16)</f>
        <v>0</v>
      </c>
      <c r="AU15" s="158">
        <f>IF('Indicator Date hidden'!AV16="x","x",AU$2-'Indicator Date hidden'!AV16)</f>
        <v>0</v>
      </c>
      <c r="AV15" s="158">
        <f>IF('Indicator Date hidden'!AW16="x","x",AV$2-'Indicator Date hidden'!AW16)</f>
        <v>0</v>
      </c>
      <c r="AW15" s="158">
        <f>IF('Indicator Date hidden'!AX16="x","x",AW$2-'Indicator Date hidden'!AX16)</f>
        <v>0</v>
      </c>
      <c r="AX15" s="158">
        <f>IF('Indicator Date hidden'!AY16="x","x",AX$2-'Indicator Date hidden'!AY16)</f>
        <v>0</v>
      </c>
      <c r="AY15" s="158">
        <f>IF('Indicator Date hidden'!AZ16="x","x",AY$2-'Indicator Date hidden'!AZ16)</f>
        <v>1</v>
      </c>
      <c r="AZ15" s="158">
        <f>IF('Indicator Date hidden'!BA16="x","x",AZ$2-'Indicator Date hidden'!BA16)</f>
        <v>1</v>
      </c>
      <c r="BA15" s="158">
        <f>IF('Indicator Date hidden'!BB16="x","x",BA$2-'Indicator Date hidden'!BB16)</f>
        <v>0</v>
      </c>
      <c r="BB15" s="158">
        <f>IF('Indicator Date hidden'!BC16="x","x",BB$2-'Indicator Date hidden'!BC16)</f>
        <v>0</v>
      </c>
      <c r="BC15" s="158">
        <f>IF('Indicator Date hidden'!BD16="x","x",BC$2-'Indicator Date hidden'!BD16)</f>
        <v>0</v>
      </c>
      <c r="BD15" s="158">
        <f>IF('Indicator Date hidden'!BE16="x","x",BD$2-'Indicator Date hidden'!BE16)</f>
        <v>2</v>
      </c>
      <c r="BE15" s="158">
        <f>IF('Indicator Date hidden'!BF16="x","x",BE$2-'Indicator Date hidden'!BF16)</f>
        <v>1</v>
      </c>
      <c r="BF15" s="158">
        <f>IF('Indicator Date hidden'!BG16="x","x",BF$2-'Indicator Date hidden'!BG16)</f>
        <v>0</v>
      </c>
      <c r="BG15" s="158">
        <f>IF('Indicator Date hidden'!BH16="x","x",BG$2-'Indicator Date hidden'!BH16)</f>
        <v>0</v>
      </c>
      <c r="BH15" s="158">
        <f>IF('Indicator Date hidden'!BI16="x","x",BH$2-'Indicator Date hidden'!BI16)</f>
        <v>0</v>
      </c>
      <c r="BI15" s="158">
        <f>IF('Indicator Date hidden'!BJ16="x","x",BI$2-'Indicator Date hidden'!BJ16)</f>
        <v>0</v>
      </c>
      <c r="BJ15" s="158">
        <f>IF('Indicator Date hidden'!BK16="x","x",BJ$2-'Indicator Date hidden'!BK16)</f>
        <v>1</v>
      </c>
      <c r="BK15" s="158">
        <f>IF('Indicator Date hidden'!BL16="x","x",BK$2-'Indicator Date hidden'!BL16)</f>
        <v>1</v>
      </c>
      <c r="BL15" s="158">
        <f>IF('Indicator Date hidden'!BM16="x","x",BL$2-'Indicator Date hidden'!BM16)</f>
        <v>0</v>
      </c>
      <c r="BM15" s="158">
        <f>IF('Indicator Date hidden'!BN16="x","x",BM$2-'Indicator Date hidden'!BN16)</f>
        <v>1</v>
      </c>
      <c r="BN15" s="158">
        <f>IF('Indicator Date hidden'!BO16="x","x",BN$2-'Indicator Date hidden'!BO16)</f>
        <v>2</v>
      </c>
      <c r="BO15" s="158">
        <f>IF('Indicator Date hidden'!BP16="x","x",BO$2-'Indicator Date hidden'!BP16)</f>
        <v>1</v>
      </c>
      <c r="BP15" s="158">
        <f>IF('Indicator Date hidden'!BQ16="x","x",BP$2-'Indicator Date hidden'!BQ16)</f>
        <v>0</v>
      </c>
      <c r="BQ15" s="158">
        <f>IF('Indicator Date hidden'!BR16="x","x",BQ$2-'Indicator Date hidden'!BR16)</f>
        <v>0</v>
      </c>
      <c r="BR15" s="158">
        <f>IF('Indicator Date hidden'!BS16="x","x",BR$2-'Indicator Date hidden'!BS16)</f>
        <v>0</v>
      </c>
      <c r="BS15" s="158">
        <f>IF('Indicator Date hidden'!BT16="x","x",BS$2-'Indicator Date hidden'!BT16)</f>
        <v>1</v>
      </c>
      <c r="BT15" s="158">
        <f>IF('Indicator Date hidden'!BU16="x","x",BT$2-'Indicator Date hidden'!BU16)</f>
        <v>0</v>
      </c>
      <c r="BU15" s="158">
        <f>IF('Indicator Date hidden'!BV16="x","x",BU$2-'Indicator Date hidden'!BV16)</f>
        <v>0</v>
      </c>
      <c r="BV15" s="158">
        <f>IF('Indicator Date hidden'!BW16="x","x",BV$2-'Indicator Date hidden'!BW16)</f>
        <v>0</v>
      </c>
      <c r="BW15" s="158">
        <f>IF('Indicator Date hidden'!BX16="x","x",BW$2-'Indicator Date hidden'!BX16)</f>
        <v>0</v>
      </c>
      <c r="BX15" s="158">
        <f>IF('Indicator Date hidden'!BY16="x","x",BX$2-'Indicator Date hidden'!BY16)</f>
        <v>2</v>
      </c>
      <c r="BY15" s="5">
        <f t="shared" si="0"/>
        <v>31</v>
      </c>
      <c r="BZ15" s="159">
        <f t="shared" si="1"/>
        <v>0.41333333333333333</v>
      </c>
      <c r="CA15" s="5">
        <f t="shared" si="2"/>
        <v>22</v>
      </c>
      <c r="CB15" s="159">
        <f t="shared" si="3"/>
        <v>0.76756469144662687</v>
      </c>
      <c r="CC15" s="162">
        <f t="shared" si="4"/>
        <v>0</v>
      </c>
    </row>
    <row r="16" spans="1:81" x14ac:dyDescent="0.3">
      <c r="A16" t="s">
        <v>26</v>
      </c>
      <c r="B16" s="158">
        <f>IF('Indicator Date hidden'!C17="x","x",B$2-'Indicator Date hidden'!C17)</f>
        <v>0</v>
      </c>
      <c r="C16" s="158">
        <f>IF('Indicator Date hidden'!D17="x","x",C$2-'Indicator Date hidden'!D17)</f>
        <v>0</v>
      </c>
      <c r="D16" s="158">
        <f>IF('Indicator Date hidden'!E17="x","x",D$2-'Indicator Date hidden'!E17)</f>
        <v>0</v>
      </c>
      <c r="E16" s="158">
        <f>IF('Indicator Date hidden'!F17="x","x",E$2-'Indicator Date hidden'!F17)</f>
        <v>0</v>
      </c>
      <c r="F16" s="158">
        <f>IF('Indicator Date hidden'!G17="x","x",F$2-'Indicator Date hidden'!G17)</f>
        <v>0</v>
      </c>
      <c r="G16" s="158">
        <f>IF('Indicator Date hidden'!H17="x","x",G$2-'Indicator Date hidden'!H17)</f>
        <v>0</v>
      </c>
      <c r="H16" s="158">
        <f>IF('Indicator Date hidden'!I17="x","x",H$2-'Indicator Date hidden'!I17)</f>
        <v>0</v>
      </c>
      <c r="I16" s="158">
        <f>IF('Indicator Date hidden'!J17="x","x",I$2-'Indicator Date hidden'!J17)</f>
        <v>0</v>
      </c>
      <c r="J16" s="158">
        <f>IF('Indicator Date hidden'!K17="x","x",J$2-'Indicator Date hidden'!K17)</f>
        <v>0</v>
      </c>
      <c r="K16" s="158">
        <f>IF('Indicator Date hidden'!L17="x","x",K$2-'Indicator Date hidden'!L17)</f>
        <v>0</v>
      </c>
      <c r="L16" s="158">
        <f>IF('Indicator Date hidden'!M17="x","x",L$2-'Indicator Date hidden'!M17)</f>
        <v>0</v>
      </c>
      <c r="M16" s="158">
        <f>IF('Indicator Date hidden'!N17="x","x",M$2-'Indicator Date hidden'!N17)</f>
        <v>0</v>
      </c>
      <c r="N16" s="158">
        <f>IF('Indicator Date hidden'!O17="x","x",N$2-'Indicator Date hidden'!O17)</f>
        <v>0</v>
      </c>
      <c r="O16" s="158">
        <f>IF('Indicator Date hidden'!P17="x","x",O$2-'Indicator Date hidden'!P17)</f>
        <v>0</v>
      </c>
      <c r="P16" s="158">
        <f>IF('Indicator Date hidden'!Q17="x","x",P$2-'Indicator Date hidden'!Q17)</f>
        <v>0</v>
      </c>
      <c r="Q16" s="158">
        <f>IF('Indicator Date hidden'!R17="x","x",Q$2-'Indicator Date hidden'!R17)</f>
        <v>0</v>
      </c>
      <c r="R16" s="158">
        <f>IF('Indicator Date hidden'!S17="x","x",R$2-'Indicator Date hidden'!S17)</f>
        <v>0</v>
      </c>
      <c r="S16" s="158">
        <f>IF('Indicator Date hidden'!T17="x","x",S$2-'Indicator Date hidden'!T17)</f>
        <v>0</v>
      </c>
      <c r="T16" s="158">
        <f>IF('Indicator Date hidden'!U17="x","x",T$2-'Indicator Date hidden'!U17)</f>
        <v>0</v>
      </c>
      <c r="U16" s="158">
        <f>IF('Indicator Date hidden'!V17="x","x",U$2-'Indicator Date hidden'!V17)</f>
        <v>0</v>
      </c>
      <c r="V16" s="158">
        <f>IF('Indicator Date hidden'!W17="x","x",V$2-'Indicator Date hidden'!W17)</f>
        <v>0</v>
      </c>
      <c r="W16" s="158">
        <f>IF('Indicator Date hidden'!X17="x","x",W$2-'Indicator Date hidden'!X17)</f>
        <v>0</v>
      </c>
      <c r="X16" s="158">
        <f>IF('Indicator Date hidden'!Y17="x","x",X$2-'Indicator Date hidden'!Y17)</f>
        <v>0</v>
      </c>
      <c r="Y16" s="158">
        <f>IF('Indicator Date hidden'!Z17="x","x",Y$2-'Indicator Date hidden'!Z17)</f>
        <v>0</v>
      </c>
      <c r="Z16" s="158" t="str">
        <f>IF('Indicator Date hidden'!AA17="x","x",Z$2-'Indicator Date hidden'!AA17)</f>
        <v>x</v>
      </c>
      <c r="AA16" s="158">
        <f>IF('Indicator Date hidden'!AB17="x","x",AA$2-'Indicator Date hidden'!AB17)</f>
        <v>0</v>
      </c>
      <c r="AB16" s="158">
        <f>IF('Indicator Date hidden'!AC17="x","x",AB$2-'Indicator Date hidden'!AC17)</f>
        <v>1</v>
      </c>
      <c r="AC16" s="158">
        <f>IF('Indicator Date hidden'!AD17="x","x",AC$2-'Indicator Date hidden'!AD17)</f>
        <v>1</v>
      </c>
      <c r="AD16" s="158">
        <f>IF('Indicator Date hidden'!AE17="x","x",AD$2-'Indicator Date hidden'!AE17)</f>
        <v>0</v>
      </c>
      <c r="AE16" s="158" t="str">
        <f>IF('Indicator Date hidden'!AF17="x","x",AE$2-'Indicator Date hidden'!AF17)</f>
        <v>x</v>
      </c>
      <c r="AF16" s="158">
        <f>IF('Indicator Date hidden'!AG17="x","x",AF$2-'Indicator Date hidden'!AG17)</f>
        <v>0</v>
      </c>
      <c r="AG16" s="158">
        <f>IF('Indicator Date hidden'!AH17="x","x",AG$2-'Indicator Date hidden'!AH17)</f>
        <v>0</v>
      </c>
      <c r="AH16" s="158">
        <f>IF('Indicator Date hidden'!AI17="x","x",AH$2-'Indicator Date hidden'!AI17)</f>
        <v>0</v>
      </c>
      <c r="AI16" s="158">
        <f>IF('Indicator Date hidden'!AJ17="x","x",AI$2-'Indicator Date hidden'!AJ17)</f>
        <v>1</v>
      </c>
      <c r="AJ16" s="158">
        <f>IF('Indicator Date hidden'!AK17="x","x",AJ$2-'Indicator Date hidden'!AK17)</f>
        <v>1</v>
      </c>
      <c r="AK16" s="158">
        <f>IF('Indicator Date hidden'!AL17="x","x",AK$2-'Indicator Date hidden'!AL17)</f>
        <v>1</v>
      </c>
      <c r="AL16" s="158">
        <f>IF('Indicator Date hidden'!AM17="x","x",AL$2-'Indicator Date hidden'!AM17)</f>
        <v>6</v>
      </c>
      <c r="AM16" s="158">
        <f>IF('Indicator Date hidden'!AN17="x","x",AM$2-'Indicator Date hidden'!AN17)</f>
        <v>1</v>
      </c>
      <c r="AN16" s="158">
        <f>IF('Indicator Date hidden'!AO17="x","x",AN$2-'Indicator Date hidden'!AO17)</f>
        <v>1</v>
      </c>
      <c r="AO16" s="158">
        <f>IF('Indicator Date hidden'!AP17="x","x",AO$2-'Indicator Date hidden'!AP17)</f>
        <v>1</v>
      </c>
      <c r="AP16" s="158" t="str">
        <f>IF('Indicator Date hidden'!AQ17="x","x",AP$2-'Indicator Date hidden'!AQ17)</f>
        <v>x</v>
      </c>
      <c r="AQ16" s="158">
        <f>IF('Indicator Date hidden'!AR17="x","x",AQ$2-'Indicator Date hidden'!AR17)</f>
        <v>1</v>
      </c>
      <c r="AR16" s="158">
        <f>IF('Indicator Date hidden'!AS17="x","x",AR$2-'Indicator Date hidden'!AS17)</f>
        <v>1</v>
      </c>
      <c r="AS16" s="158">
        <f>IF('Indicator Date hidden'!AT17="x","x",AS$2-'Indicator Date hidden'!AT17)</f>
        <v>4</v>
      </c>
      <c r="AT16" s="158">
        <f>IF('Indicator Date hidden'!AU17="x","x",AT$2-'Indicator Date hidden'!AU17)</f>
        <v>0</v>
      </c>
      <c r="AU16" s="158">
        <f>IF('Indicator Date hidden'!AV17="x","x",AU$2-'Indicator Date hidden'!AV17)</f>
        <v>0</v>
      </c>
      <c r="AV16" s="158">
        <f>IF('Indicator Date hidden'!AW17="x","x",AV$2-'Indicator Date hidden'!AW17)</f>
        <v>0</v>
      </c>
      <c r="AW16" s="158" t="str">
        <f>IF('Indicator Date hidden'!AX17="x","x",AW$2-'Indicator Date hidden'!AX17)</f>
        <v>x</v>
      </c>
      <c r="AX16" s="158">
        <f>IF('Indicator Date hidden'!AY17="x","x",AX$2-'Indicator Date hidden'!AY17)</f>
        <v>0</v>
      </c>
      <c r="AY16" s="158">
        <f>IF('Indicator Date hidden'!AZ17="x","x",AY$2-'Indicator Date hidden'!AZ17)</f>
        <v>1</v>
      </c>
      <c r="AZ16" s="158" t="str">
        <f>IF('Indicator Date hidden'!BA17="x","x",AZ$2-'Indicator Date hidden'!BA17)</f>
        <v>x</v>
      </c>
      <c r="BA16" s="158">
        <f>IF('Indicator Date hidden'!BB17="x","x",BA$2-'Indicator Date hidden'!BB17)</f>
        <v>0</v>
      </c>
      <c r="BB16" s="158">
        <f>IF('Indicator Date hidden'!BC17="x","x",BB$2-'Indicator Date hidden'!BC17)</f>
        <v>0</v>
      </c>
      <c r="BC16" s="158">
        <f>IF('Indicator Date hidden'!BD17="x","x",BC$2-'Indicator Date hidden'!BD17)</f>
        <v>0</v>
      </c>
      <c r="BD16" s="158" t="str">
        <f>IF('Indicator Date hidden'!BE17="x","x",BD$2-'Indicator Date hidden'!BE17)</f>
        <v>x</v>
      </c>
      <c r="BE16" s="158">
        <f>IF('Indicator Date hidden'!BF17="x","x",BE$2-'Indicator Date hidden'!BF17)</f>
        <v>2</v>
      </c>
      <c r="BF16" s="158">
        <f>IF('Indicator Date hidden'!BG17="x","x",BF$2-'Indicator Date hidden'!BG17)</f>
        <v>0</v>
      </c>
      <c r="BG16" s="158">
        <f>IF('Indicator Date hidden'!BH17="x","x",BG$2-'Indicator Date hidden'!BH17)</f>
        <v>0</v>
      </c>
      <c r="BH16" s="158">
        <f>IF('Indicator Date hidden'!BI17="x","x",BH$2-'Indicator Date hidden'!BI17)</f>
        <v>0</v>
      </c>
      <c r="BI16" s="158">
        <f>IF('Indicator Date hidden'!BJ17="x","x",BI$2-'Indicator Date hidden'!BJ17)</f>
        <v>2</v>
      </c>
      <c r="BJ16" s="158">
        <f>IF('Indicator Date hidden'!BK17="x","x",BJ$2-'Indicator Date hidden'!BK17)</f>
        <v>1</v>
      </c>
      <c r="BK16" s="158">
        <f>IF('Indicator Date hidden'!BL17="x","x",BK$2-'Indicator Date hidden'!BL17)</f>
        <v>1</v>
      </c>
      <c r="BL16" s="158">
        <f>IF('Indicator Date hidden'!BM17="x","x",BL$2-'Indicator Date hidden'!BM17)</f>
        <v>0</v>
      </c>
      <c r="BM16" s="158" t="str">
        <f>IF('Indicator Date hidden'!BN17="x","x",BM$2-'Indicator Date hidden'!BN17)</f>
        <v>x</v>
      </c>
      <c r="BN16" s="158">
        <f>IF('Indicator Date hidden'!BO17="x","x",BN$2-'Indicator Date hidden'!BO17)</f>
        <v>2</v>
      </c>
      <c r="BO16" s="158">
        <f>IF('Indicator Date hidden'!BP17="x","x",BO$2-'Indicator Date hidden'!BP17)</f>
        <v>1</v>
      </c>
      <c r="BP16" s="158">
        <f>IF('Indicator Date hidden'!BQ17="x","x",BP$2-'Indicator Date hidden'!BQ17)</f>
        <v>0</v>
      </c>
      <c r="BQ16" s="158">
        <f>IF('Indicator Date hidden'!BR17="x","x",BQ$2-'Indicator Date hidden'!BR17)</f>
        <v>0</v>
      </c>
      <c r="BR16" s="158">
        <f>IF('Indicator Date hidden'!BS17="x","x",BR$2-'Indicator Date hidden'!BS17)</f>
        <v>0</v>
      </c>
      <c r="BS16" s="158">
        <f>IF('Indicator Date hidden'!BT17="x","x",BS$2-'Indicator Date hidden'!BT17)</f>
        <v>1</v>
      </c>
      <c r="BT16" s="158">
        <f>IF('Indicator Date hidden'!BU17="x","x",BT$2-'Indicator Date hidden'!BU17)</f>
        <v>0</v>
      </c>
      <c r="BU16" s="158">
        <f>IF('Indicator Date hidden'!BV17="x","x",BU$2-'Indicator Date hidden'!BV17)</f>
        <v>0</v>
      </c>
      <c r="BV16" s="158">
        <f>IF('Indicator Date hidden'!BW17="x","x",BV$2-'Indicator Date hidden'!BW17)</f>
        <v>0</v>
      </c>
      <c r="BW16" s="158">
        <f>IF('Indicator Date hidden'!BX17="x","x",BW$2-'Indicator Date hidden'!BX17)</f>
        <v>0</v>
      </c>
      <c r="BX16" s="158">
        <f>IF('Indicator Date hidden'!BY17="x","x",BX$2-'Indicator Date hidden'!BY17)</f>
        <v>2</v>
      </c>
      <c r="BY16" s="5">
        <f t="shared" si="0"/>
        <v>33</v>
      </c>
      <c r="BZ16" s="159">
        <f t="shared" si="1"/>
        <v>0.48529411764705882</v>
      </c>
      <c r="CA16" s="5">
        <f t="shared" si="2"/>
        <v>21</v>
      </c>
      <c r="CB16" s="159">
        <f t="shared" si="3"/>
        <v>0.99251088390570319</v>
      </c>
      <c r="CC16" s="162">
        <f t="shared" si="4"/>
        <v>0</v>
      </c>
    </row>
    <row r="17" spans="1:81" x14ac:dyDescent="0.3">
      <c r="A17" t="s">
        <v>28</v>
      </c>
      <c r="B17" s="158">
        <f>IF('Indicator Date hidden'!C18="x","x",B$2-'Indicator Date hidden'!C18)</f>
        <v>0</v>
      </c>
      <c r="C17" s="158">
        <f>IF('Indicator Date hidden'!D18="x","x",C$2-'Indicator Date hidden'!D18)</f>
        <v>0</v>
      </c>
      <c r="D17" s="158">
        <f>IF('Indicator Date hidden'!E18="x","x",D$2-'Indicator Date hidden'!E18)</f>
        <v>0</v>
      </c>
      <c r="E17" s="158">
        <f>IF('Indicator Date hidden'!F18="x","x",E$2-'Indicator Date hidden'!F18)</f>
        <v>0</v>
      </c>
      <c r="F17" s="158">
        <f>IF('Indicator Date hidden'!G18="x","x",F$2-'Indicator Date hidden'!G18)</f>
        <v>0</v>
      </c>
      <c r="G17" s="158">
        <f>IF('Indicator Date hidden'!H18="x","x",G$2-'Indicator Date hidden'!H18)</f>
        <v>0</v>
      </c>
      <c r="H17" s="158">
        <f>IF('Indicator Date hidden'!I18="x","x",H$2-'Indicator Date hidden'!I18)</f>
        <v>0</v>
      </c>
      <c r="I17" s="158">
        <f>IF('Indicator Date hidden'!J18="x","x",I$2-'Indicator Date hidden'!J18)</f>
        <v>0</v>
      </c>
      <c r="J17" s="158">
        <f>IF('Indicator Date hidden'!K18="x","x",J$2-'Indicator Date hidden'!K18)</f>
        <v>0</v>
      </c>
      <c r="K17" s="158">
        <f>IF('Indicator Date hidden'!L18="x","x",K$2-'Indicator Date hidden'!L18)</f>
        <v>0</v>
      </c>
      <c r="L17" s="158">
        <f>IF('Indicator Date hidden'!M18="x","x",L$2-'Indicator Date hidden'!M18)</f>
        <v>0</v>
      </c>
      <c r="M17" s="158">
        <f>IF('Indicator Date hidden'!N18="x","x",M$2-'Indicator Date hidden'!N18)</f>
        <v>0</v>
      </c>
      <c r="N17" s="158">
        <f>IF('Indicator Date hidden'!O18="x","x",N$2-'Indicator Date hidden'!O18)</f>
        <v>0</v>
      </c>
      <c r="O17" s="158">
        <f>IF('Indicator Date hidden'!P18="x","x",O$2-'Indicator Date hidden'!P18)</f>
        <v>0</v>
      </c>
      <c r="P17" s="158">
        <f>IF('Indicator Date hidden'!Q18="x","x",P$2-'Indicator Date hidden'!Q18)</f>
        <v>0</v>
      </c>
      <c r="Q17" s="158">
        <f>IF('Indicator Date hidden'!R18="x","x",Q$2-'Indicator Date hidden'!R18)</f>
        <v>0</v>
      </c>
      <c r="R17" s="158">
        <f>IF('Indicator Date hidden'!S18="x","x",R$2-'Indicator Date hidden'!S18)</f>
        <v>0</v>
      </c>
      <c r="S17" s="158">
        <f>IF('Indicator Date hidden'!T18="x","x",S$2-'Indicator Date hidden'!T18)</f>
        <v>0</v>
      </c>
      <c r="T17" s="158">
        <f>IF('Indicator Date hidden'!U18="x","x",T$2-'Indicator Date hidden'!U18)</f>
        <v>0</v>
      </c>
      <c r="U17" s="158">
        <f>IF('Indicator Date hidden'!V18="x","x",U$2-'Indicator Date hidden'!V18)</f>
        <v>0</v>
      </c>
      <c r="V17" s="158">
        <f>IF('Indicator Date hidden'!W18="x","x",V$2-'Indicator Date hidden'!W18)</f>
        <v>0</v>
      </c>
      <c r="W17" s="158">
        <f>IF('Indicator Date hidden'!X18="x","x",W$2-'Indicator Date hidden'!X18)</f>
        <v>0</v>
      </c>
      <c r="X17" s="158">
        <f>IF('Indicator Date hidden'!Y18="x","x",X$2-'Indicator Date hidden'!Y18)</f>
        <v>0</v>
      </c>
      <c r="Y17" s="158">
        <f>IF('Indicator Date hidden'!Z18="x","x",Y$2-'Indicator Date hidden'!Z18)</f>
        <v>0</v>
      </c>
      <c r="Z17" s="158">
        <f>IF('Indicator Date hidden'!AA18="x","x",Z$2-'Indicator Date hidden'!AA18)</f>
        <v>7</v>
      </c>
      <c r="AA17" s="158">
        <f>IF('Indicator Date hidden'!AB18="x","x",AA$2-'Indicator Date hidden'!AB18)</f>
        <v>0</v>
      </c>
      <c r="AB17" s="158" t="str">
        <f>IF('Indicator Date hidden'!AC18="x","x",AB$2-'Indicator Date hidden'!AC18)</f>
        <v>x</v>
      </c>
      <c r="AC17" s="158">
        <f>IF('Indicator Date hidden'!AD18="x","x",AC$2-'Indicator Date hidden'!AD18)</f>
        <v>4</v>
      </c>
      <c r="AD17" s="158">
        <f>IF('Indicator Date hidden'!AE18="x","x",AD$2-'Indicator Date hidden'!AE18)</f>
        <v>0</v>
      </c>
      <c r="AE17" s="158">
        <f>IF('Indicator Date hidden'!AF18="x","x",AE$2-'Indicator Date hidden'!AF18)</f>
        <v>0</v>
      </c>
      <c r="AF17" s="158">
        <f>IF('Indicator Date hidden'!AG18="x","x",AF$2-'Indicator Date hidden'!AG18)</f>
        <v>0</v>
      </c>
      <c r="AG17" s="158">
        <f>IF('Indicator Date hidden'!AH18="x","x",AG$2-'Indicator Date hidden'!AH18)</f>
        <v>0</v>
      </c>
      <c r="AH17" s="158">
        <f>IF('Indicator Date hidden'!AI18="x","x",AH$2-'Indicator Date hidden'!AI18)</f>
        <v>0</v>
      </c>
      <c r="AI17" s="158">
        <f>IF('Indicator Date hidden'!AJ18="x","x",AI$2-'Indicator Date hidden'!AJ18)</f>
        <v>1</v>
      </c>
      <c r="AJ17" s="158">
        <f>IF('Indicator Date hidden'!AK18="x","x",AJ$2-'Indicator Date hidden'!AK18)</f>
        <v>1</v>
      </c>
      <c r="AK17" s="158">
        <f>IF('Indicator Date hidden'!AL18="x","x",AK$2-'Indicator Date hidden'!AL18)</f>
        <v>1</v>
      </c>
      <c r="AL17" s="158" t="str">
        <f>IF('Indicator Date hidden'!AM18="x","x",AL$2-'Indicator Date hidden'!AM18)</f>
        <v>x</v>
      </c>
      <c r="AM17" s="158">
        <f>IF('Indicator Date hidden'!AN18="x","x",AM$2-'Indicator Date hidden'!AN18)</f>
        <v>1</v>
      </c>
      <c r="AN17" s="158">
        <f>IF('Indicator Date hidden'!AO18="x","x",AN$2-'Indicator Date hidden'!AO18)</f>
        <v>1</v>
      </c>
      <c r="AO17" s="158">
        <f>IF('Indicator Date hidden'!AP18="x","x",AO$2-'Indicator Date hidden'!AP18)</f>
        <v>1</v>
      </c>
      <c r="AP17" s="158">
        <f>IF('Indicator Date hidden'!AQ18="x","x",AP$2-'Indicator Date hidden'!AQ18)</f>
        <v>1</v>
      </c>
      <c r="AQ17" s="158">
        <f>IF('Indicator Date hidden'!AR18="x","x",AQ$2-'Indicator Date hidden'!AR18)</f>
        <v>0</v>
      </c>
      <c r="AR17" s="158">
        <f>IF('Indicator Date hidden'!AS18="x","x",AR$2-'Indicator Date hidden'!AS18)</f>
        <v>1</v>
      </c>
      <c r="AS17" s="158" t="str">
        <f>IF('Indicator Date hidden'!AT18="x","x",AS$2-'Indicator Date hidden'!AT18)</f>
        <v>x</v>
      </c>
      <c r="AT17" s="158">
        <f>IF('Indicator Date hidden'!AU18="x","x",AT$2-'Indicator Date hidden'!AU18)</f>
        <v>0</v>
      </c>
      <c r="AU17" s="158">
        <f>IF('Indicator Date hidden'!AV18="x","x",AU$2-'Indicator Date hidden'!AV18)</f>
        <v>0</v>
      </c>
      <c r="AV17" s="158">
        <f>IF('Indicator Date hidden'!AW18="x","x",AV$2-'Indicator Date hidden'!AW18)</f>
        <v>0</v>
      </c>
      <c r="AW17" s="158" t="str">
        <f>IF('Indicator Date hidden'!AX18="x","x",AW$2-'Indicator Date hidden'!AX18)</f>
        <v>x</v>
      </c>
      <c r="AX17" s="158">
        <f>IF('Indicator Date hidden'!AY18="x","x",AX$2-'Indicator Date hidden'!AY18)</f>
        <v>0</v>
      </c>
      <c r="AY17" s="158">
        <f>IF('Indicator Date hidden'!AZ18="x","x",AY$2-'Indicator Date hidden'!AZ18)</f>
        <v>1</v>
      </c>
      <c r="AZ17" s="158">
        <f>IF('Indicator Date hidden'!BA18="x","x",AZ$2-'Indicator Date hidden'!BA18)</f>
        <v>0</v>
      </c>
      <c r="BA17" s="158">
        <f>IF('Indicator Date hidden'!BB18="x","x",BA$2-'Indicator Date hidden'!BB18)</f>
        <v>0</v>
      </c>
      <c r="BB17" s="158">
        <f>IF('Indicator Date hidden'!BC18="x","x",BB$2-'Indicator Date hidden'!BC18)</f>
        <v>0</v>
      </c>
      <c r="BC17" s="158">
        <f>IF('Indicator Date hidden'!BD18="x","x",BC$2-'Indicator Date hidden'!BD18)</f>
        <v>0</v>
      </c>
      <c r="BD17" s="158" t="str">
        <f>IF('Indicator Date hidden'!BE18="x","x",BD$2-'Indicator Date hidden'!BE18)</f>
        <v>x</v>
      </c>
      <c r="BE17" s="158">
        <f>IF('Indicator Date hidden'!BF18="x","x",BE$2-'Indicator Date hidden'!BF18)</f>
        <v>2</v>
      </c>
      <c r="BF17" s="158">
        <f>IF('Indicator Date hidden'!BG18="x","x",BF$2-'Indicator Date hidden'!BG18)</f>
        <v>0</v>
      </c>
      <c r="BG17" s="158">
        <f>IF('Indicator Date hidden'!BH18="x","x",BG$2-'Indicator Date hidden'!BH18)</f>
        <v>0</v>
      </c>
      <c r="BH17" s="158">
        <f>IF('Indicator Date hidden'!BI18="x","x",BH$2-'Indicator Date hidden'!BI18)</f>
        <v>0</v>
      </c>
      <c r="BI17" s="158">
        <f>IF('Indicator Date hidden'!BJ18="x","x",BI$2-'Indicator Date hidden'!BJ18)</f>
        <v>0</v>
      </c>
      <c r="BJ17" s="158">
        <f>IF('Indicator Date hidden'!BK18="x","x",BJ$2-'Indicator Date hidden'!BK18)</f>
        <v>1</v>
      </c>
      <c r="BK17" s="158">
        <f>IF('Indicator Date hidden'!BL18="x","x",BK$2-'Indicator Date hidden'!BL18)</f>
        <v>1</v>
      </c>
      <c r="BL17" s="158">
        <f>IF('Indicator Date hidden'!BM18="x","x",BL$2-'Indicator Date hidden'!BM18)</f>
        <v>0</v>
      </c>
      <c r="BM17" s="158">
        <f>IF('Indicator Date hidden'!BN18="x","x",BM$2-'Indicator Date hidden'!BN18)</f>
        <v>3</v>
      </c>
      <c r="BN17" s="158">
        <f>IF('Indicator Date hidden'!BO18="x","x",BN$2-'Indicator Date hidden'!BO18)</f>
        <v>2</v>
      </c>
      <c r="BO17" s="158">
        <f>IF('Indicator Date hidden'!BP18="x","x",BO$2-'Indicator Date hidden'!BP18)</f>
        <v>1</v>
      </c>
      <c r="BP17" s="158">
        <f>IF('Indicator Date hidden'!BQ18="x","x",BP$2-'Indicator Date hidden'!BQ18)</f>
        <v>0</v>
      </c>
      <c r="BQ17" s="158">
        <f>IF('Indicator Date hidden'!BR18="x","x",BQ$2-'Indicator Date hidden'!BR18)</f>
        <v>0</v>
      </c>
      <c r="BR17" s="158">
        <f>IF('Indicator Date hidden'!BS18="x","x",BR$2-'Indicator Date hidden'!BS18)</f>
        <v>0</v>
      </c>
      <c r="BS17" s="158">
        <f>IF('Indicator Date hidden'!BT18="x","x",BS$2-'Indicator Date hidden'!BT18)</f>
        <v>4</v>
      </c>
      <c r="BT17" s="158">
        <f>IF('Indicator Date hidden'!BU18="x","x",BT$2-'Indicator Date hidden'!BU18)</f>
        <v>0</v>
      </c>
      <c r="BU17" s="158">
        <f>IF('Indicator Date hidden'!BV18="x","x",BU$2-'Indicator Date hidden'!BV18)</f>
        <v>0</v>
      </c>
      <c r="BV17" s="158" t="str">
        <f>IF('Indicator Date hidden'!BW18="x","x",BV$2-'Indicator Date hidden'!BW18)</f>
        <v>x</v>
      </c>
      <c r="BW17" s="158">
        <f>IF('Indicator Date hidden'!BX18="x","x",BW$2-'Indicator Date hidden'!BX18)</f>
        <v>0</v>
      </c>
      <c r="BX17" s="158">
        <f>IF('Indicator Date hidden'!BY18="x","x",BX$2-'Indicator Date hidden'!BY18)</f>
        <v>2</v>
      </c>
      <c r="BY17" s="5">
        <f t="shared" si="0"/>
        <v>36</v>
      </c>
      <c r="BZ17" s="159">
        <f t="shared" si="1"/>
        <v>0.52173913043478259</v>
      </c>
      <c r="CA17" s="5">
        <f t="shared" si="2"/>
        <v>19</v>
      </c>
      <c r="CB17" s="159">
        <f t="shared" si="3"/>
        <v>1.1747179205309823</v>
      </c>
      <c r="CC17" s="162">
        <f t="shared" si="4"/>
        <v>0</v>
      </c>
    </row>
    <row r="18" spans="1:81" x14ac:dyDescent="0.3">
      <c r="A18" t="s">
        <v>30</v>
      </c>
      <c r="B18" s="158">
        <f>IF('Indicator Date hidden'!C19="x","x",B$2-'Indicator Date hidden'!C19)</f>
        <v>0</v>
      </c>
      <c r="C18" s="158">
        <f>IF('Indicator Date hidden'!D19="x","x",C$2-'Indicator Date hidden'!D19)</f>
        <v>0</v>
      </c>
      <c r="D18" s="158">
        <f>IF('Indicator Date hidden'!E19="x","x",D$2-'Indicator Date hidden'!E19)</f>
        <v>0</v>
      </c>
      <c r="E18" s="158">
        <f>IF('Indicator Date hidden'!F19="x","x",E$2-'Indicator Date hidden'!F19)</f>
        <v>0</v>
      </c>
      <c r="F18" s="158">
        <f>IF('Indicator Date hidden'!G19="x","x",F$2-'Indicator Date hidden'!G19)</f>
        <v>0</v>
      </c>
      <c r="G18" s="158">
        <f>IF('Indicator Date hidden'!H19="x","x",G$2-'Indicator Date hidden'!H19)</f>
        <v>0</v>
      </c>
      <c r="H18" s="158">
        <f>IF('Indicator Date hidden'!I19="x","x",H$2-'Indicator Date hidden'!I19)</f>
        <v>0</v>
      </c>
      <c r="I18" s="158">
        <f>IF('Indicator Date hidden'!J19="x","x",I$2-'Indicator Date hidden'!J19)</f>
        <v>0</v>
      </c>
      <c r="J18" s="158">
        <f>IF('Indicator Date hidden'!K19="x","x",J$2-'Indicator Date hidden'!K19)</f>
        <v>0</v>
      </c>
      <c r="K18" s="158">
        <f>IF('Indicator Date hidden'!L19="x","x",K$2-'Indicator Date hidden'!L19)</f>
        <v>0</v>
      </c>
      <c r="L18" s="158">
        <f>IF('Indicator Date hidden'!M19="x","x",L$2-'Indicator Date hidden'!M19)</f>
        <v>0</v>
      </c>
      <c r="M18" s="158">
        <f>IF('Indicator Date hidden'!N19="x","x",M$2-'Indicator Date hidden'!N19)</f>
        <v>0</v>
      </c>
      <c r="N18" s="158">
        <f>IF('Indicator Date hidden'!O19="x","x",N$2-'Indicator Date hidden'!O19)</f>
        <v>0</v>
      </c>
      <c r="O18" s="158">
        <f>IF('Indicator Date hidden'!P19="x","x",O$2-'Indicator Date hidden'!P19)</f>
        <v>0</v>
      </c>
      <c r="P18" s="158">
        <f>IF('Indicator Date hidden'!Q19="x","x",P$2-'Indicator Date hidden'!Q19)</f>
        <v>0</v>
      </c>
      <c r="Q18" s="158">
        <f>IF('Indicator Date hidden'!R19="x","x",Q$2-'Indicator Date hidden'!R19)</f>
        <v>0</v>
      </c>
      <c r="R18" s="158">
        <f>IF('Indicator Date hidden'!S19="x","x",R$2-'Indicator Date hidden'!S19)</f>
        <v>0</v>
      </c>
      <c r="S18" s="158">
        <f>IF('Indicator Date hidden'!T19="x","x",S$2-'Indicator Date hidden'!T19)</f>
        <v>0</v>
      </c>
      <c r="T18" s="158">
        <f>IF('Indicator Date hidden'!U19="x","x",T$2-'Indicator Date hidden'!U19)</f>
        <v>0</v>
      </c>
      <c r="U18" s="158">
        <f>IF('Indicator Date hidden'!V19="x","x",U$2-'Indicator Date hidden'!V19)</f>
        <v>0</v>
      </c>
      <c r="V18" s="158">
        <f>IF('Indicator Date hidden'!W19="x","x",V$2-'Indicator Date hidden'!W19)</f>
        <v>0</v>
      </c>
      <c r="W18" s="158">
        <f>IF('Indicator Date hidden'!X19="x","x",W$2-'Indicator Date hidden'!X19)</f>
        <v>0</v>
      </c>
      <c r="X18" s="158">
        <f>IF('Indicator Date hidden'!Y19="x","x",X$2-'Indicator Date hidden'!Y19)</f>
        <v>0</v>
      </c>
      <c r="Y18" s="158">
        <f>IF('Indicator Date hidden'!Z19="x","x",Y$2-'Indicator Date hidden'!Z19)</f>
        <v>0</v>
      </c>
      <c r="Z18" s="158">
        <f>IF('Indicator Date hidden'!AA19="x","x",Z$2-'Indicator Date hidden'!AA19)</f>
        <v>5</v>
      </c>
      <c r="AA18" s="158">
        <f>IF('Indicator Date hidden'!AB19="x","x",AA$2-'Indicator Date hidden'!AB19)</f>
        <v>0</v>
      </c>
      <c r="AB18" s="158" t="str">
        <f>IF('Indicator Date hidden'!AC19="x","x",AB$2-'Indicator Date hidden'!AC19)</f>
        <v>x</v>
      </c>
      <c r="AC18" s="158">
        <f>IF('Indicator Date hidden'!AD19="x","x",AC$2-'Indicator Date hidden'!AD19)</f>
        <v>0</v>
      </c>
      <c r="AD18" s="158">
        <f>IF('Indicator Date hidden'!AE19="x","x",AD$2-'Indicator Date hidden'!AE19)</f>
        <v>0</v>
      </c>
      <c r="AE18" s="158" t="str">
        <f>IF('Indicator Date hidden'!AF19="x","x",AE$2-'Indicator Date hidden'!AF19)</f>
        <v>x</v>
      </c>
      <c r="AF18" s="158">
        <f>IF('Indicator Date hidden'!AG19="x","x",AF$2-'Indicator Date hidden'!AG19)</f>
        <v>0</v>
      </c>
      <c r="AG18" s="158">
        <f>IF('Indicator Date hidden'!AH19="x","x",AG$2-'Indicator Date hidden'!AH19)</f>
        <v>0</v>
      </c>
      <c r="AH18" s="158">
        <f>IF('Indicator Date hidden'!AI19="x","x",AH$2-'Indicator Date hidden'!AI19)</f>
        <v>0</v>
      </c>
      <c r="AI18" s="158">
        <f>IF('Indicator Date hidden'!AJ19="x","x",AI$2-'Indicator Date hidden'!AJ19)</f>
        <v>1</v>
      </c>
      <c r="AJ18" s="158">
        <f>IF('Indicator Date hidden'!AK19="x","x",AJ$2-'Indicator Date hidden'!AK19)</f>
        <v>1</v>
      </c>
      <c r="AK18" s="158">
        <f>IF('Indicator Date hidden'!AL19="x","x",AK$2-'Indicator Date hidden'!AL19)</f>
        <v>1</v>
      </c>
      <c r="AL18" s="158" t="str">
        <f>IF('Indicator Date hidden'!AM19="x","x",AL$2-'Indicator Date hidden'!AM19)</f>
        <v>x</v>
      </c>
      <c r="AM18" s="158">
        <f>IF('Indicator Date hidden'!AN19="x","x",AM$2-'Indicator Date hidden'!AN19)</f>
        <v>1</v>
      </c>
      <c r="AN18" s="158">
        <f>IF('Indicator Date hidden'!AO19="x","x",AN$2-'Indicator Date hidden'!AO19)</f>
        <v>1</v>
      </c>
      <c r="AO18" s="158">
        <f>IF('Indicator Date hidden'!AP19="x","x",AO$2-'Indicator Date hidden'!AP19)</f>
        <v>1</v>
      </c>
      <c r="AP18" s="158" t="str">
        <f>IF('Indicator Date hidden'!AQ19="x","x",AP$2-'Indicator Date hidden'!AQ19)</f>
        <v>x</v>
      </c>
      <c r="AQ18" s="158">
        <f>IF('Indicator Date hidden'!AR19="x","x",AQ$2-'Indicator Date hidden'!AR19)</f>
        <v>0</v>
      </c>
      <c r="AR18" s="158">
        <f>IF('Indicator Date hidden'!AS19="x","x",AR$2-'Indicator Date hidden'!AS19)</f>
        <v>1</v>
      </c>
      <c r="AS18" s="158" t="str">
        <f>IF('Indicator Date hidden'!AT19="x","x",AS$2-'Indicator Date hidden'!AT19)</f>
        <v>x</v>
      </c>
      <c r="AT18" s="158">
        <f>IF('Indicator Date hidden'!AU19="x","x",AT$2-'Indicator Date hidden'!AU19)</f>
        <v>0</v>
      </c>
      <c r="AU18" s="158" t="str">
        <f>IF('Indicator Date hidden'!AV19="x","x",AU$2-'Indicator Date hidden'!AV19)</f>
        <v>x</v>
      </c>
      <c r="AV18" s="158" t="str">
        <f>IF('Indicator Date hidden'!AW19="x","x",AV$2-'Indicator Date hidden'!AW19)</f>
        <v>x</v>
      </c>
      <c r="AW18" s="158" t="str">
        <f>IF('Indicator Date hidden'!AX19="x","x",AW$2-'Indicator Date hidden'!AX19)</f>
        <v>x</v>
      </c>
      <c r="AX18" s="158">
        <f>IF('Indicator Date hidden'!AY19="x","x",AX$2-'Indicator Date hidden'!AY19)</f>
        <v>0</v>
      </c>
      <c r="AY18" s="158">
        <f>IF('Indicator Date hidden'!AZ19="x","x",AY$2-'Indicator Date hidden'!AZ19)</f>
        <v>1</v>
      </c>
      <c r="AZ18" s="158">
        <f>IF('Indicator Date hidden'!BA19="x","x",AZ$2-'Indicator Date hidden'!BA19)</f>
        <v>2</v>
      </c>
      <c r="BA18" s="158">
        <f>IF('Indicator Date hidden'!BB19="x","x",BA$2-'Indicator Date hidden'!BB19)</f>
        <v>0</v>
      </c>
      <c r="BB18" s="158">
        <f>IF('Indicator Date hidden'!BC19="x","x",BB$2-'Indicator Date hidden'!BC19)</f>
        <v>0</v>
      </c>
      <c r="BC18" s="158">
        <f>IF('Indicator Date hidden'!BD19="x","x",BC$2-'Indicator Date hidden'!BD19)</f>
        <v>0</v>
      </c>
      <c r="BD18" s="158" t="str">
        <f>IF('Indicator Date hidden'!BE19="x","x",BD$2-'Indicator Date hidden'!BE19)</f>
        <v>x</v>
      </c>
      <c r="BE18" s="158">
        <f>IF('Indicator Date hidden'!BF19="x","x",BE$2-'Indicator Date hidden'!BF19)</f>
        <v>2</v>
      </c>
      <c r="BF18" s="158">
        <f>IF('Indicator Date hidden'!BG19="x","x",BF$2-'Indicator Date hidden'!BG19)</f>
        <v>0</v>
      </c>
      <c r="BG18" s="158">
        <f>IF('Indicator Date hidden'!BH19="x","x",BG$2-'Indicator Date hidden'!BH19)</f>
        <v>0</v>
      </c>
      <c r="BH18" s="158">
        <f>IF('Indicator Date hidden'!BI19="x","x",BH$2-'Indicator Date hidden'!BI19)</f>
        <v>0</v>
      </c>
      <c r="BI18" s="158" t="str">
        <f>IF('Indicator Date hidden'!BJ19="x","x",BI$2-'Indicator Date hidden'!BJ19)</f>
        <v>x</v>
      </c>
      <c r="BJ18" s="158">
        <f>IF('Indicator Date hidden'!BK19="x","x",BJ$2-'Indicator Date hidden'!BK19)</f>
        <v>1</v>
      </c>
      <c r="BK18" s="158">
        <f>IF('Indicator Date hidden'!BL19="x","x",BK$2-'Indicator Date hidden'!BL19)</f>
        <v>1</v>
      </c>
      <c r="BL18" s="158">
        <f>IF('Indicator Date hidden'!BM19="x","x",BL$2-'Indicator Date hidden'!BM19)</f>
        <v>0</v>
      </c>
      <c r="BM18" s="158" t="str">
        <f>IF('Indicator Date hidden'!BN19="x","x",BM$2-'Indicator Date hidden'!BN19)</f>
        <v>x</v>
      </c>
      <c r="BN18" s="158">
        <f>IF('Indicator Date hidden'!BO19="x","x",BN$2-'Indicator Date hidden'!BO19)</f>
        <v>2</v>
      </c>
      <c r="BO18" s="158">
        <f>IF('Indicator Date hidden'!BP19="x","x",BO$2-'Indicator Date hidden'!BP19)</f>
        <v>1</v>
      </c>
      <c r="BP18" s="158">
        <f>IF('Indicator Date hidden'!BQ19="x","x",BP$2-'Indicator Date hidden'!BQ19)</f>
        <v>0</v>
      </c>
      <c r="BQ18" s="158">
        <f>IF('Indicator Date hidden'!BR19="x","x",BQ$2-'Indicator Date hidden'!BR19)</f>
        <v>0</v>
      </c>
      <c r="BR18" s="158">
        <f>IF('Indicator Date hidden'!BS19="x","x",BR$2-'Indicator Date hidden'!BS19)</f>
        <v>0</v>
      </c>
      <c r="BS18" s="158">
        <f>IF('Indicator Date hidden'!BT19="x","x",BS$2-'Indicator Date hidden'!BT19)</f>
        <v>2</v>
      </c>
      <c r="BT18" s="158">
        <f>IF('Indicator Date hidden'!BU19="x","x",BT$2-'Indicator Date hidden'!BU19)</f>
        <v>0</v>
      </c>
      <c r="BU18" s="158">
        <f>IF('Indicator Date hidden'!BV19="x","x",BU$2-'Indicator Date hidden'!BV19)</f>
        <v>0</v>
      </c>
      <c r="BV18" s="158">
        <f>IF('Indicator Date hidden'!BW19="x","x",BV$2-'Indicator Date hidden'!BW19)</f>
        <v>0</v>
      </c>
      <c r="BW18" s="158">
        <f>IF('Indicator Date hidden'!BX19="x","x",BW$2-'Indicator Date hidden'!BX19)</f>
        <v>0</v>
      </c>
      <c r="BX18" s="158">
        <f>IF('Indicator Date hidden'!BY19="x","x",BX$2-'Indicator Date hidden'!BY19)</f>
        <v>2</v>
      </c>
      <c r="BY18" s="5">
        <f t="shared" si="0"/>
        <v>26</v>
      </c>
      <c r="BZ18" s="159">
        <f t="shared" si="1"/>
        <v>0.40625</v>
      </c>
      <c r="CA18" s="5">
        <f t="shared" si="2"/>
        <v>17</v>
      </c>
      <c r="CB18" s="159">
        <f t="shared" si="3"/>
        <v>0.84259179766954773</v>
      </c>
      <c r="CC18" s="162">
        <f t="shared" si="4"/>
        <v>0</v>
      </c>
    </row>
    <row r="19" spans="1:81" x14ac:dyDescent="0.3">
      <c r="A19" t="s">
        <v>32</v>
      </c>
      <c r="B19" s="158">
        <f>IF('Indicator Date hidden'!C20="x","x",B$2-'Indicator Date hidden'!C20)</f>
        <v>0</v>
      </c>
      <c r="C19" s="158">
        <f>IF('Indicator Date hidden'!D20="x","x",C$2-'Indicator Date hidden'!D20)</f>
        <v>0</v>
      </c>
      <c r="D19" s="158">
        <f>IF('Indicator Date hidden'!E20="x","x",D$2-'Indicator Date hidden'!E20)</f>
        <v>0</v>
      </c>
      <c r="E19" s="158">
        <f>IF('Indicator Date hidden'!F20="x","x",E$2-'Indicator Date hidden'!F20)</f>
        <v>0</v>
      </c>
      <c r="F19" s="158">
        <f>IF('Indicator Date hidden'!G20="x","x",F$2-'Indicator Date hidden'!G20)</f>
        <v>0</v>
      </c>
      <c r="G19" s="158">
        <f>IF('Indicator Date hidden'!H20="x","x",G$2-'Indicator Date hidden'!H20)</f>
        <v>0</v>
      </c>
      <c r="H19" s="158">
        <f>IF('Indicator Date hidden'!I20="x","x",H$2-'Indicator Date hidden'!I20)</f>
        <v>0</v>
      </c>
      <c r="I19" s="158">
        <f>IF('Indicator Date hidden'!J20="x","x",I$2-'Indicator Date hidden'!J20)</f>
        <v>0</v>
      </c>
      <c r="J19" s="158">
        <f>IF('Indicator Date hidden'!K20="x","x",J$2-'Indicator Date hidden'!K20)</f>
        <v>0</v>
      </c>
      <c r="K19" s="158">
        <f>IF('Indicator Date hidden'!L20="x","x",K$2-'Indicator Date hidden'!L20)</f>
        <v>0</v>
      </c>
      <c r="L19" s="158">
        <f>IF('Indicator Date hidden'!M20="x","x",L$2-'Indicator Date hidden'!M20)</f>
        <v>0</v>
      </c>
      <c r="M19" s="158">
        <f>IF('Indicator Date hidden'!N20="x","x",M$2-'Indicator Date hidden'!N20)</f>
        <v>0</v>
      </c>
      <c r="N19" s="158">
        <f>IF('Indicator Date hidden'!O20="x","x",N$2-'Indicator Date hidden'!O20)</f>
        <v>0</v>
      </c>
      <c r="O19" s="158">
        <f>IF('Indicator Date hidden'!P20="x","x",O$2-'Indicator Date hidden'!P20)</f>
        <v>0</v>
      </c>
      <c r="P19" s="158">
        <f>IF('Indicator Date hidden'!Q20="x","x",P$2-'Indicator Date hidden'!Q20)</f>
        <v>0</v>
      </c>
      <c r="Q19" s="158">
        <f>IF('Indicator Date hidden'!R20="x","x",Q$2-'Indicator Date hidden'!R20)</f>
        <v>0</v>
      </c>
      <c r="R19" s="158">
        <f>IF('Indicator Date hidden'!S20="x","x",R$2-'Indicator Date hidden'!S20)</f>
        <v>0</v>
      </c>
      <c r="S19" s="158">
        <f>IF('Indicator Date hidden'!T20="x","x",S$2-'Indicator Date hidden'!T20)</f>
        <v>0</v>
      </c>
      <c r="T19" s="158">
        <f>IF('Indicator Date hidden'!U20="x","x",T$2-'Indicator Date hidden'!U20)</f>
        <v>0</v>
      </c>
      <c r="U19" s="158">
        <f>IF('Indicator Date hidden'!V20="x","x",U$2-'Indicator Date hidden'!V20)</f>
        <v>0</v>
      </c>
      <c r="V19" s="158">
        <f>IF('Indicator Date hidden'!W20="x","x",V$2-'Indicator Date hidden'!W20)</f>
        <v>0</v>
      </c>
      <c r="W19" s="158">
        <f>IF('Indicator Date hidden'!X20="x","x",W$2-'Indicator Date hidden'!X20)</f>
        <v>0</v>
      </c>
      <c r="X19" s="158">
        <f>IF('Indicator Date hidden'!Y20="x","x",X$2-'Indicator Date hidden'!Y20)</f>
        <v>0</v>
      </c>
      <c r="Y19" s="158">
        <f>IF('Indicator Date hidden'!Z20="x","x",Y$2-'Indicator Date hidden'!Z20)</f>
        <v>0</v>
      </c>
      <c r="Z19" s="158" t="str">
        <f>IF('Indicator Date hidden'!AA20="x","x",Z$2-'Indicator Date hidden'!AA20)</f>
        <v>x</v>
      </c>
      <c r="AA19" s="158">
        <f>IF('Indicator Date hidden'!AB20="x","x",AA$2-'Indicator Date hidden'!AB20)</f>
        <v>0</v>
      </c>
      <c r="AB19" s="158">
        <f>IF('Indicator Date hidden'!AC20="x","x",AB$2-'Indicator Date hidden'!AC20)</f>
        <v>0</v>
      </c>
      <c r="AC19" s="158">
        <f>IF('Indicator Date hidden'!AD20="x","x",AC$2-'Indicator Date hidden'!AD20)</f>
        <v>4</v>
      </c>
      <c r="AD19" s="158">
        <f>IF('Indicator Date hidden'!AE20="x","x",AD$2-'Indicator Date hidden'!AE20)</f>
        <v>0</v>
      </c>
      <c r="AE19" s="158">
        <f>IF('Indicator Date hidden'!AF20="x","x",AE$2-'Indicator Date hidden'!AF20)</f>
        <v>0</v>
      </c>
      <c r="AF19" s="158">
        <f>IF('Indicator Date hidden'!AG20="x","x",AF$2-'Indicator Date hidden'!AG20)</f>
        <v>0</v>
      </c>
      <c r="AG19" s="158">
        <f>IF('Indicator Date hidden'!AH20="x","x",AG$2-'Indicator Date hidden'!AH20)</f>
        <v>0</v>
      </c>
      <c r="AH19" s="158">
        <f>IF('Indicator Date hidden'!AI20="x","x",AH$2-'Indicator Date hidden'!AI20)</f>
        <v>0</v>
      </c>
      <c r="AI19" s="158">
        <f>IF('Indicator Date hidden'!AJ20="x","x",AI$2-'Indicator Date hidden'!AJ20)</f>
        <v>1</v>
      </c>
      <c r="AJ19" s="158">
        <f>IF('Indicator Date hidden'!AK20="x","x",AJ$2-'Indicator Date hidden'!AK20)</f>
        <v>1</v>
      </c>
      <c r="AK19" s="158">
        <f>IF('Indicator Date hidden'!AL20="x","x",AK$2-'Indicator Date hidden'!AL20)</f>
        <v>1</v>
      </c>
      <c r="AL19" s="158">
        <f>IF('Indicator Date hidden'!AM20="x","x",AL$2-'Indicator Date hidden'!AM20)</f>
        <v>2</v>
      </c>
      <c r="AM19" s="158">
        <f>IF('Indicator Date hidden'!AN20="x","x",AM$2-'Indicator Date hidden'!AN20)</f>
        <v>1</v>
      </c>
      <c r="AN19" s="158">
        <f>IF('Indicator Date hidden'!AO20="x","x",AN$2-'Indicator Date hidden'!AO20)</f>
        <v>1</v>
      </c>
      <c r="AO19" s="158">
        <f>IF('Indicator Date hidden'!AP20="x","x",AO$2-'Indicator Date hidden'!AP20)</f>
        <v>1</v>
      </c>
      <c r="AP19" s="158">
        <f>IF('Indicator Date hidden'!AQ20="x","x",AP$2-'Indicator Date hidden'!AQ20)</f>
        <v>1</v>
      </c>
      <c r="AQ19" s="158">
        <f>IF('Indicator Date hidden'!AR20="x","x",AQ$2-'Indicator Date hidden'!AR20)</f>
        <v>0</v>
      </c>
      <c r="AR19" s="158">
        <f>IF('Indicator Date hidden'!AS20="x","x",AR$2-'Indicator Date hidden'!AS20)</f>
        <v>1</v>
      </c>
      <c r="AS19" s="158">
        <f>IF('Indicator Date hidden'!AT20="x","x",AS$2-'Indicator Date hidden'!AT20)</f>
        <v>6</v>
      </c>
      <c r="AT19" s="158">
        <f>IF('Indicator Date hidden'!AU20="x","x",AT$2-'Indicator Date hidden'!AU20)</f>
        <v>0</v>
      </c>
      <c r="AU19" s="158">
        <f>IF('Indicator Date hidden'!AV20="x","x",AU$2-'Indicator Date hidden'!AV20)</f>
        <v>0</v>
      </c>
      <c r="AV19" s="158">
        <f>IF('Indicator Date hidden'!AW20="x","x",AV$2-'Indicator Date hidden'!AW20)</f>
        <v>0</v>
      </c>
      <c r="AW19" s="158">
        <f>IF('Indicator Date hidden'!AX20="x","x",AW$2-'Indicator Date hidden'!AX20)</f>
        <v>0</v>
      </c>
      <c r="AX19" s="158">
        <f>IF('Indicator Date hidden'!AY20="x","x",AX$2-'Indicator Date hidden'!AY20)</f>
        <v>0</v>
      </c>
      <c r="AY19" s="158">
        <f>IF('Indicator Date hidden'!AZ20="x","x",AY$2-'Indicator Date hidden'!AZ20)</f>
        <v>1</v>
      </c>
      <c r="AZ19" s="158" t="str">
        <f>IF('Indicator Date hidden'!BA20="x","x",AZ$2-'Indicator Date hidden'!BA20)</f>
        <v>x</v>
      </c>
      <c r="BA19" s="158">
        <f>IF('Indicator Date hidden'!BB20="x","x",BA$2-'Indicator Date hidden'!BB20)</f>
        <v>0</v>
      </c>
      <c r="BB19" s="158">
        <f>IF('Indicator Date hidden'!BC20="x","x",BB$2-'Indicator Date hidden'!BC20)</f>
        <v>0</v>
      </c>
      <c r="BC19" s="158">
        <f>IF('Indicator Date hidden'!BD20="x","x",BC$2-'Indicator Date hidden'!BD20)</f>
        <v>0</v>
      </c>
      <c r="BD19" s="158" t="str">
        <f>IF('Indicator Date hidden'!BE20="x","x",BD$2-'Indicator Date hidden'!BE20)</f>
        <v>x</v>
      </c>
      <c r="BE19" s="158">
        <f>IF('Indicator Date hidden'!BF20="x","x",BE$2-'Indicator Date hidden'!BF20)</f>
        <v>2</v>
      </c>
      <c r="BF19" s="158">
        <f>IF('Indicator Date hidden'!BG20="x","x",BF$2-'Indicator Date hidden'!BG20)</f>
        <v>0</v>
      </c>
      <c r="BG19" s="158">
        <f>IF('Indicator Date hidden'!BH20="x","x",BG$2-'Indicator Date hidden'!BH20)</f>
        <v>0</v>
      </c>
      <c r="BH19" s="158">
        <f>IF('Indicator Date hidden'!BI20="x","x",BH$2-'Indicator Date hidden'!BI20)</f>
        <v>0</v>
      </c>
      <c r="BI19" s="158" t="str">
        <f>IF('Indicator Date hidden'!BJ20="x","x",BI$2-'Indicator Date hidden'!BJ20)</f>
        <v>x</v>
      </c>
      <c r="BJ19" s="158">
        <f>IF('Indicator Date hidden'!BK20="x","x",BJ$2-'Indicator Date hidden'!BK20)</f>
        <v>1</v>
      </c>
      <c r="BK19" s="158" t="str">
        <f>IF('Indicator Date hidden'!BL20="x","x",BK$2-'Indicator Date hidden'!BL20)</f>
        <v>x</v>
      </c>
      <c r="BL19" s="158">
        <f>IF('Indicator Date hidden'!BM20="x","x",BL$2-'Indicator Date hidden'!BM20)</f>
        <v>0</v>
      </c>
      <c r="BM19" s="158">
        <f>IF('Indicator Date hidden'!BN20="x","x",BM$2-'Indicator Date hidden'!BN20)</f>
        <v>3</v>
      </c>
      <c r="BN19" s="158">
        <f>IF('Indicator Date hidden'!BO20="x","x",BN$2-'Indicator Date hidden'!BO20)</f>
        <v>2</v>
      </c>
      <c r="BO19" s="158">
        <f>IF('Indicator Date hidden'!BP20="x","x",BO$2-'Indicator Date hidden'!BP20)</f>
        <v>1</v>
      </c>
      <c r="BP19" s="158">
        <f>IF('Indicator Date hidden'!BQ20="x","x",BP$2-'Indicator Date hidden'!BQ20)</f>
        <v>0</v>
      </c>
      <c r="BQ19" s="158">
        <f>IF('Indicator Date hidden'!BR20="x","x",BQ$2-'Indicator Date hidden'!BR20)</f>
        <v>0</v>
      </c>
      <c r="BR19" s="158">
        <f>IF('Indicator Date hidden'!BS20="x","x",BR$2-'Indicator Date hidden'!BS20)</f>
        <v>0</v>
      </c>
      <c r="BS19" s="158">
        <f>IF('Indicator Date hidden'!BT20="x","x",BS$2-'Indicator Date hidden'!BT20)</f>
        <v>1</v>
      </c>
      <c r="BT19" s="158">
        <f>IF('Indicator Date hidden'!BU20="x","x",BT$2-'Indicator Date hidden'!BU20)</f>
        <v>0</v>
      </c>
      <c r="BU19" s="158">
        <f>IF('Indicator Date hidden'!BV20="x","x",BU$2-'Indicator Date hidden'!BV20)</f>
        <v>0</v>
      </c>
      <c r="BV19" s="158" t="str">
        <f>IF('Indicator Date hidden'!BW20="x","x",BV$2-'Indicator Date hidden'!BW20)</f>
        <v>x</v>
      </c>
      <c r="BW19" s="158">
        <f>IF('Indicator Date hidden'!BX20="x","x",BW$2-'Indicator Date hidden'!BX20)</f>
        <v>0</v>
      </c>
      <c r="BX19" s="158">
        <f>IF('Indicator Date hidden'!BY20="x","x",BX$2-'Indicator Date hidden'!BY20)</f>
        <v>2</v>
      </c>
      <c r="BY19" s="5">
        <f t="shared" si="0"/>
        <v>33</v>
      </c>
      <c r="BZ19" s="159">
        <f t="shared" si="1"/>
        <v>0.47826086956521741</v>
      </c>
      <c r="CA19" s="5">
        <f t="shared" si="2"/>
        <v>19</v>
      </c>
      <c r="CB19" s="159">
        <f t="shared" si="3"/>
        <v>1.0301075735603977</v>
      </c>
      <c r="CC19" s="162">
        <f t="shared" si="4"/>
        <v>0</v>
      </c>
    </row>
    <row r="20" spans="1:81" x14ac:dyDescent="0.3">
      <c r="A20" t="s">
        <v>34</v>
      </c>
      <c r="B20" s="158">
        <f>IF('Indicator Date hidden'!C21="x","x",B$2-'Indicator Date hidden'!C21)</f>
        <v>0</v>
      </c>
      <c r="C20" s="158">
        <f>IF('Indicator Date hidden'!D21="x","x",C$2-'Indicator Date hidden'!D21)</f>
        <v>0</v>
      </c>
      <c r="D20" s="158">
        <f>IF('Indicator Date hidden'!E21="x","x",D$2-'Indicator Date hidden'!E21)</f>
        <v>0</v>
      </c>
      <c r="E20" s="158">
        <f>IF('Indicator Date hidden'!F21="x","x",E$2-'Indicator Date hidden'!F21)</f>
        <v>0</v>
      </c>
      <c r="F20" s="158">
        <f>IF('Indicator Date hidden'!G21="x","x",F$2-'Indicator Date hidden'!G21)</f>
        <v>0</v>
      </c>
      <c r="G20" s="158">
        <f>IF('Indicator Date hidden'!H21="x","x",G$2-'Indicator Date hidden'!H21)</f>
        <v>0</v>
      </c>
      <c r="H20" s="158">
        <f>IF('Indicator Date hidden'!I21="x","x",H$2-'Indicator Date hidden'!I21)</f>
        <v>0</v>
      </c>
      <c r="I20" s="158">
        <f>IF('Indicator Date hidden'!J21="x","x",I$2-'Indicator Date hidden'!J21)</f>
        <v>0</v>
      </c>
      <c r="J20" s="158">
        <f>IF('Indicator Date hidden'!K21="x","x",J$2-'Indicator Date hidden'!K21)</f>
        <v>0</v>
      </c>
      <c r="K20" s="158">
        <f>IF('Indicator Date hidden'!L21="x","x",K$2-'Indicator Date hidden'!L21)</f>
        <v>0</v>
      </c>
      <c r="L20" s="158">
        <f>IF('Indicator Date hidden'!M21="x","x",L$2-'Indicator Date hidden'!M21)</f>
        <v>0</v>
      </c>
      <c r="M20" s="158">
        <f>IF('Indicator Date hidden'!N21="x","x",M$2-'Indicator Date hidden'!N21)</f>
        <v>0</v>
      </c>
      <c r="N20" s="158">
        <f>IF('Indicator Date hidden'!O21="x","x",N$2-'Indicator Date hidden'!O21)</f>
        <v>0</v>
      </c>
      <c r="O20" s="158">
        <f>IF('Indicator Date hidden'!P21="x","x",O$2-'Indicator Date hidden'!P21)</f>
        <v>0</v>
      </c>
      <c r="P20" s="158">
        <f>IF('Indicator Date hidden'!Q21="x","x",P$2-'Indicator Date hidden'!Q21)</f>
        <v>0</v>
      </c>
      <c r="Q20" s="158">
        <f>IF('Indicator Date hidden'!R21="x","x",Q$2-'Indicator Date hidden'!R21)</f>
        <v>0</v>
      </c>
      <c r="R20" s="158">
        <f>IF('Indicator Date hidden'!S21="x","x",R$2-'Indicator Date hidden'!S21)</f>
        <v>0</v>
      </c>
      <c r="S20" s="158">
        <f>IF('Indicator Date hidden'!T21="x","x",S$2-'Indicator Date hidden'!T21)</f>
        <v>0</v>
      </c>
      <c r="T20" s="158">
        <f>IF('Indicator Date hidden'!U21="x","x",T$2-'Indicator Date hidden'!U21)</f>
        <v>0</v>
      </c>
      <c r="U20" s="158">
        <f>IF('Indicator Date hidden'!V21="x","x",U$2-'Indicator Date hidden'!V21)</f>
        <v>0</v>
      </c>
      <c r="V20" s="158">
        <f>IF('Indicator Date hidden'!W21="x","x",V$2-'Indicator Date hidden'!W21)</f>
        <v>0</v>
      </c>
      <c r="W20" s="158">
        <f>IF('Indicator Date hidden'!X21="x","x",W$2-'Indicator Date hidden'!X21)</f>
        <v>0</v>
      </c>
      <c r="X20" s="158">
        <f>IF('Indicator Date hidden'!Y21="x","x",X$2-'Indicator Date hidden'!Y21)</f>
        <v>0</v>
      </c>
      <c r="Y20" s="158">
        <f>IF('Indicator Date hidden'!Z21="x","x",Y$2-'Indicator Date hidden'!Z21)</f>
        <v>0</v>
      </c>
      <c r="Z20" s="158">
        <f>IF('Indicator Date hidden'!AA21="x","x",Z$2-'Indicator Date hidden'!AA21)</f>
        <v>4</v>
      </c>
      <c r="AA20" s="158">
        <f>IF('Indicator Date hidden'!AB21="x","x",AA$2-'Indicator Date hidden'!AB21)</f>
        <v>0</v>
      </c>
      <c r="AB20" s="158">
        <f>IF('Indicator Date hidden'!AC21="x","x",AB$2-'Indicator Date hidden'!AC21)</f>
        <v>0</v>
      </c>
      <c r="AC20" s="158">
        <f>IF('Indicator Date hidden'!AD21="x","x",AC$2-'Indicator Date hidden'!AD21)</f>
        <v>2</v>
      </c>
      <c r="AD20" s="158">
        <f>IF('Indicator Date hidden'!AE21="x","x",AD$2-'Indicator Date hidden'!AE21)</f>
        <v>0</v>
      </c>
      <c r="AE20" s="158">
        <f>IF('Indicator Date hidden'!AF21="x","x",AE$2-'Indicator Date hidden'!AF21)</f>
        <v>0</v>
      </c>
      <c r="AF20" s="158">
        <f>IF('Indicator Date hidden'!AG21="x","x",AF$2-'Indicator Date hidden'!AG21)</f>
        <v>0</v>
      </c>
      <c r="AG20" s="158">
        <f>IF('Indicator Date hidden'!AH21="x","x",AG$2-'Indicator Date hidden'!AH21)</f>
        <v>0</v>
      </c>
      <c r="AH20" s="158">
        <f>IF('Indicator Date hidden'!AI21="x","x",AH$2-'Indicator Date hidden'!AI21)</f>
        <v>0</v>
      </c>
      <c r="AI20" s="158">
        <f>IF('Indicator Date hidden'!AJ21="x","x",AI$2-'Indicator Date hidden'!AJ21)</f>
        <v>1</v>
      </c>
      <c r="AJ20" s="158">
        <f>IF('Indicator Date hidden'!AK21="x","x",AJ$2-'Indicator Date hidden'!AK21)</f>
        <v>1</v>
      </c>
      <c r="AK20" s="158">
        <f>IF('Indicator Date hidden'!AL21="x","x",AK$2-'Indicator Date hidden'!AL21)</f>
        <v>1</v>
      </c>
      <c r="AL20" s="158">
        <f>IF('Indicator Date hidden'!AM21="x","x",AL$2-'Indicator Date hidden'!AM21)</f>
        <v>6</v>
      </c>
      <c r="AM20" s="158">
        <f>IF('Indicator Date hidden'!AN21="x","x",AM$2-'Indicator Date hidden'!AN21)</f>
        <v>1</v>
      </c>
      <c r="AN20" s="158">
        <f>IF('Indicator Date hidden'!AO21="x","x",AN$2-'Indicator Date hidden'!AO21)</f>
        <v>1</v>
      </c>
      <c r="AO20" s="158">
        <f>IF('Indicator Date hidden'!AP21="x","x",AO$2-'Indicator Date hidden'!AP21)</f>
        <v>1</v>
      </c>
      <c r="AP20" s="158">
        <f>IF('Indicator Date hidden'!AQ21="x","x",AP$2-'Indicator Date hidden'!AQ21)</f>
        <v>1</v>
      </c>
      <c r="AQ20" s="158">
        <f>IF('Indicator Date hidden'!AR21="x","x",AQ$2-'Indicator Date hidden'!AR21)</f>
        <v>0</v>
      </c>
      <c r="AR20" s="158">
        <f>IF('Indicator Date hidden'!AS21="x","x",AR$2-'Indicator Date hidden'!AS21)</f>
        <v>1</v>
      </c>
      <c r="AS20" s="158">
        <f>IF('Indicator Date hidden'!AT21="x","x",AS$2-'Indicator Date hidden'!AT21)</f>
        <v>3</v>
      </c>
      <c r="AT20" s="158">
        <f>IF('Indicator Date hidden'!AU21="x","x",AT$2-'Indicator Date hidden'!AU21)</f>
        <v>0</v>
      </c>
      <c r="AU20" s="158">
        <f>IF('Indicator Date hidden'!AV21="x","x",AU$2-'Indicator Date hidden'!AV21)</f>
        <v>0</v>
      </c>
      <c r="AV20" s="158">
        <f>IF('Indicator Date hidden'!AW21="x","x",AV$2-'Indicator Date hidden'!AW21)</f>
        <v>0</v>
      </c>
      <c r="AW20" s="158">
        <f>IF('Indicator Date hidden'!AX21="x","x",AW$2-'Indicator Date hidden'!AX21)</f>
        <v>0</v>
      </c>
      <c r="AX20" s="158">
        <f>IF('Indicator Date hidden'!AY21="x","x",AX$2-'Indicator Date hidden'!AY21)</f>
        <v>0</v>
      </c>
      <c r="AY20" s="158">
        <f>IF('Indicator Date hidden'!AZ21="x","x",AY$2-'Indicator Date hidden'!AZ21)</f>
        <v>1</v>
      </c>
      <c r="AZ20" s="158">
        <f>IF('Indicator Date hidden'!BA21="x","x",AZ$2-'Indicator Date hidden'!BA21)</f>
        <v>2</v>
      </c>
      <c r="BA20" s="158">
        <f>IF('Indicator Date hidden'!BB21="x","x",BA$2-'Indicator Date hidden'!BB21)</f>
        <v>0</v>
      </c>
      <c r="BB20" s="158">
        <f>IF('Indicator Date hidden'!BC21="x","x",BB$2-'Indicator Date hidden'!BC21)</f>
        <v>0</v>
      </c>
      <c r="BC20" s="158">
        <f>IF('Indicator Date hidden'!BD21="x","x",BC$2-'Indicator Date hidden'!BD21)</f>
        <v>0</v>
      </c>
      <c r="BD20" s="158" t="str">
        <f>IF('Indicator Date hidden'!BE21="x","x",BD$2-'Indicator Date hidden'!BE21)</f>
        <v>x</v>
      </c>
      <c r="BE20" s="158">
        <f>IF('Indicator Date hidden'!BF21="x","x",BE$2-'Indicator Date hidden'!BF21)</f>
        <v>2</v>
      </c>
      <c r="BF20" s="158">
        <f>IF('Indicator Date hidden'!BG21="x","x",BF$2-'Indicator Date hidden'!BG21)</f>
        <v>0</v>
      </c>
      <c r="BG20" s="158">
        <f>IF('Indicator Date hidden'!BH21="x","x",BG$2-'Indicator Date hidden'!BH21)</f>
        <v>0</v>
      </c>
      <c r="BH20" s="158">
        <f>IF('Indicator Date hidden'!BI21="x","x",BH$2-'Indicator Date hidden'!BI21)</f>
        <v>0</v>
      </c>
      <c r="BI20" s="158">
        <f>IF('Indicator Date hidden'!BJ21="x","x",BI$2-'Indicator Date hidden'!BJ21)</f>
        <v>0</v>
      </c>
      <c r="BJ20" s="158">
        <f>IF('Indicator Date hidden'!BK21="x","x",BJ$2-'Indicator Date hidden'!BK21)</f>
        <v>1</v>
      </c>
      <c r="BK20" s="158">
        <f>IF('Indicator Date hidden'!BL21="x","x",BK$2-'Indicator Date hidden'!BL21)</f>
        <v>1</v>
      </c>
      <c r="BL20" s="158">
        <f>IF('Indicator Date hidden'!BM21="x","x",BL$2-'Indicator Date hidden'!BM21)</f>
        <v>0</v>
      </c>
      <c r="BM20" s="158">
        <f>IF('Indicator Date hidden'!BN21="x","x",BM$2-'Indicator Date hidden'!BN21)</f>
        <v>3</v>
      </c>
      <c r="BN20" s="158">
        <f>IF('Indicator Date hidden'!BO21="x","x",BN$2-'Indicator Date hidden'!BO21)</f>
        <v>2</v>
      </c>
      <c r="BO20" s="158">
        <f>IF('Indicator Date hidden'!BP21="x","x",BO$2-'Indicator Date hidden'!BP21)</f>
        <v>1</v>
      </c>
      <c r="BP20" s="158">
        <f>IF('Indicator Date hidden'!BQ21="x","x",BP$2-'Indicator Date hidden'!BQ21)</f>
        <v>0</v>
      </c>
      <c r="BQ20" s="158">
        <f>IF('Indicator Date hidden'!BR21="x","x",BQ$2-'Indicator Date hidden'!BR21)</f>
        <v>0</v>
      </c>
      <c r="BR20" s="158">
        <f>IF('Indicator Date hidden'!BS21="x","x",BR$2-'Indicator Date hidden'!BS21)</f>
        <v>0</v>
      </c>
      <c r="BS20" s="158">
        <f>IF('Indicator Date hidden'!BT21="x","x",BS$2-'Indicator Date hidden'!BT21)</f>
        <v>2</v>
      </c>
      <c r="BT20" s="158">
        <f>IF('Indicator Date hidden'!BU21="x","x",BT$2-'Indicator Date hidden'!BU21)</f>
        <v>0</v>
      </c>
      <c r="BU20" s="158" t="str">
        <f>IF('Indicator Date hidden'!BV21="x","x",BU$2-'Indicator Date hidden'!BV21)</f>
        <v>x</v>
      </c>
      <c r="BV20" s="158">
        <f>IF('Indicator Date hidden'!BW21="x","x",BV$2-'Indicator Date hidden'!BW21)</f>
        <v>0</v>
      </c>
      <c r="BW20" s="158">
        <f>IF('Indicator Date hidden'!BX21="x","x",BW$2-'Indicator Date hidden'!BX21)</f>
        <v>0</v>
      </c>
      <c r="BX20" s="158">
        <f>IF('Indicator Date hidden'!BY21="x","x",BX$2-'Indicator Date hidden'!BY21)</f>
        <v>2</v>
      </c>
      <c r="BY20" s="5">
        <f t="shared" si="0"/>
        <v>40</v>
      </c>
      <c r="BZ20" s="159">
        <f t="shared" si="1"/>
        <v>0.54794520547945202</v>
      </c>
      <c r="CA20" s="5">
        <f t="shared" si="2"/>
        <v>22</v>
      </c>
      <c r="CB20" s="159">
        <f t="shared" si="3"/>
        <v>1.0732245088110079</v>
      </c>
      <c r="CC20" s="162">
        <f t="shared" si="4"/>
        <v>0</v>
      </c>
    </row>
    <row r="21" spans="1:81" x14ac:dyDescent="0.3">
      <c r="A21" t="s">
        <v>36</v>
      </c>
      <c r="B21" s="158">
        <f>IF('Indicator Date hidden'!C22="x","x",B$2-'Indicator Date hidden'!C22)</f>
        <v>0</v>
      </c>
      <c r="C21" s="158">
        <f>IF('Indicator Date hidden'!D22="x","x",C$2-'Indicator Date hidden'!D22)</f>
        <v>0</v>
      </c>
      <c r="D21" s="158">
        <f>IF('Indicator Date hidden'!E22="x","x",D$2-'Indicator Date hidden'!E22)</f>
        <v>0</v>
      </c>
      <c r="E21" s="158">
        <f>IF('Indicator Date hidden'!F22="x","x",E$2-'Indicator Date hidden'!F22)</f>
        <v>0</v>
      </c>
      <c r="F21" s="158">
        <f>IF('Indicator Date hidden'!G22="x","x",F$2-'Indicator Date hidden'!G22)</f>
        <v>0</v>
      </c>
      <c r="G21" s="158">
        <f>IF('Indicator Date hidden'!H22="x","x",G$2-'Indicator Date hidden'!H22)</f>
        <v>0</v>
      </c>
      <c r="H21" s="158">
        <f>IF('Indicator Date hidden'!I22="x","x",H$2-'Indicator Date hidden'!I22)</f>
        <v>0</v>
      </c>
      <c r="I21" s="158">
        <f>IF('Indicator Date hidden'!J22="x","x",I$2-'Indicator Date hidden'!J22)</f>
        <v>0</v>
      </c>
      <c r="J21" s="158">
        <f>IF('Indicator Date hidden'!K22="x","x",J$2-'Indicator Date hidden'!K22)</f>
        <v>0</v>
      </c>
      <c r="K21" s="158">
        <f>IF('Indicator Date hidden'!L22="x","x",K$2-'Indicator Date hidden'!L22)</f>
        <v>0</v>
      </c>
      <c r="L21" s="158">
        <f>IF('Indicator Date hidden'!M22="x","x",L$2-'Indicator Date hidden'!M22)</f>
        <v>0</v>
      </c>
      <c r="M21" s="158">
        <f>IF('Indicator Date hidden'!N22="x","x",M$2-'Indicator Date hidden'!N22)</f>
        <v>0</v>
      </c>
      <c r="N21" s="158">
        <f>IF('Indicator Date hidden'!O22="x","x",N$2-'Indicator Date hidden'!O22)</f>
        <v>0</v>
      </c>
      <c r="O21" s="158">
        <f>IF('Indicator Date hidden'!P22="x","x",O$2-'Indicator Date hidden'!P22)</f>
        <v>0</v>
      </c>
      <c r="P21" s="158">
        <f>IF('Indicator Date hidden'!Q22="x","x",P$2-'Indicator Date hidden'!Q22)</f>
        <v>0</v>
      </c>
      <c r="Q21" s="158">
        <f>IF('Indicator Date hidden'!R22="x","x",Q$2-'Indicator Date hidden'!R22)</f>
        <v>0</v>
      </c>
      <c r="R21" s="158">
        <f>IF('Indicator Date hidden'!S22="x","x",R$2-'Indicator Date hidden'!S22)</f>
        <v>0</v>
      </c>
      <c r="S21" s="158">
        <f>IF('Indicator Date hidden'!T22="x","x",S$2-'Indicator Date hidden'!T22)</f>
        <v>0</v>
      </c>
      <c r="T21" s="158">
        <f>IF('Indicator Date hidden'!U22="x","x",T$2-'Indicator Date hidden'!U22)</f>
        <v>0</v>
      </c>
      <c r="U21" s="158">
        <f>IF('Indicator Date hidden'!V22="x","x",U$2-'Indicator Date hidden'!V22)</f>
        <v>0</v>
      </c>
      <c r="V21" s="158">
        <f>IF('Indicator Date hidden'!W22="x","x",V$2-'Indicator Date hidden'!W22)</f>
        <v>0</v>
      </c>
      <c r="W21" s="158">
        <f>IF('Indicator Date hidden'!X22="x","x",W$2-'Indicator Date hidden'!X22)</f>
        <v>0</v>
      </c>
      <c r="X21" s="158">
        <f>IF('Indicator Date hidden'!Y22="x","x",X$2-'Indicator Date hidden'!Y22)</f>
        <v>0</v>
      </c>
      <c r="Y21" s="158">
        <f>IF('Indicator Date hidden'!Z22="x","x",Y$2-'Indicator Date hidden'!Z22)</f>
        <v>0</v>
      </c>
      <c r="Z21" s="158" t="str">
        <f>IF('Indicator Date hidden'!AA22="x","x",Z$2-'Indicator Date hidden'!AA22)</f>
        <v>x</v>
      </c>
      <c r="AA21" s="158">
        <f>IF('Indicator Date hidden'!AB22="x","x",AA$2-'Indicator Date hidden'!AB22)</f>
        <v>0</v>
      </c>
      <c r="AB21" s="158">
        <f>IF('Indicator Date hidden'!AC22="x","x",AB$2-'Indicator Date hidden'!AC22)</f>
        <v>3</v>
      </c>
      <c r="AC21" s="158">
        <f>IF('Indicator Date hidden'!AD22="x","x",AC$2-'Indicator Date hidden'!AD22)</f>
        <v>0</v>
      </c>
      <c r="AD21" s="158">
        <f>IF('Indicator Date hidden'!AE22="x","x",AD$2-'Indicator Date hidden'!AE22)</f>
        <v>0</v>
      </c>
      <c r="AE21" s="158" t="str">
        <f>IF('Indicator Date hidden'!AF22="x","x",AE$2-'Indicator Date hidden'!AF22)</f>
        <v>x</v>
      </c>
      <c r="AF21" s="158">
        <f>IF('Indicator Date hidden'!AG22="x","x",AF$2-'Indicator Date hidden'!AG22)</f>
        <v>0</v>
      </c>
      <c r="AG21" s="158">
        <f>IF('Indicator Date hidden'!AH22="x","x",AG$2-'Indicator Date hidden'!AH22)</f>
        <v>0</v>
      </c>
      <c r="AH21" s="158">
        <f>IF('Indicator Date hidden'!AI22="x","x",AH$2-'Indicator Date hidden'!AI22)</f>
        <v>0</v>
      </c>
      <c r="AI21" s="158">
        <f>IF('Indicator Date hidden'!AJ22="x","x",AI$2-'Indicator Date hidden'!AJ22)</f>
        <v>1</v>
      </c>
      <c r="AJ21" s="158">
        <f>IF('Indicator Date hidden'!AK22="x","x",AJ$2-'Indicator Date hidden'!AK22)</f>
        <v>1</v>
      </c>
      <c r="AK21" s="158">
        <f>IF('Indicator Date hidden'!AL22="x","x",AK$2-'Indicator Date hidden'!AL22)</f>
        <v>1</v>
      </c>
      <c r="AL21" s="158">
        <f>IF('Indicator Date hidden'!AM22="x","x",AL$2-'Indicator Date hidden'!AM22)</f>
        <v>8</v>
      </c>
      <c r="AM21" s="158">
        <f>IF('Indicator Date hidden'!AN22="x","x",AM$2-'Indicator Date hidden'!AN22)</f>
        <v>1</v>
      </c>
      <c r="AN21" s="158">
        <f>IF('Indicator Date hidden'!AO22="x","x",AN$2-'Indicator Date hidden'!AO22)</f>
        <v>1</v>
      </c>
      <c r="AO21" s="158">
        <f>IF('Indicator Date hidden'!AP22="x","x",AO$2-'Indicator Date hidden'!AP22)</f>
        <v>1</v>
      </c>
      <c r="AP21" s="158">
        <f>IF('Indicator Date hidden'!AQ22="x","x",AP$2-'Indicator Date hidden'!AQ22)</f>
        <v>1</v>
      </c>
      <c r="AQ21" s="158">
        <f>IF('Indicator Date hidden'!AR22="x","x",AQ$2-'Indicator Date hidden'!AR22)</f>
        <v>0</v>
      </c>
      <c r="AR21" s="158">
        <f>IF('Indicator Date hidden'!AS22="x","x",AR$2-'Indicator Date hidden'!AS22)</f>
        <v>1</v>
      </c>
      <c r="AS21" s="158">
        <f>IF('Indicator Date hidden'!AT22="x","x",AS$2-'Indicator Date hidden'!AT22)</f>
        <v>7</v>
      </c>
      <c r="AT21" s="158">
        <f>IF('Indicator Date hidden'!AU22="x","x",AT$2-'Indicator Date hidden'!AU22)</f>
        <v>0</v>
      </c>
      <c r="AU21" s="158">
        <f>IF('Indicator Date hidden'!AV22="x","x",AU$2-'Indicator Date hidden'!AV22)</f>
        <v>4</v>
      </c>
      <c r="AV21" s="158" t="str">
        <f>IF('Indicator Date hidden'!AW22="x","x",AV$2-'Indicator Date hidden'!AW22)</f>
        <v>x</v>
      </c>
      <c r="AW21" s="158">
        <f>IF('Indicator Date hidden'!AX22="x","x",AW$2-'Indicator Date hidden'!AX22)</f>
        <v>0</v>
      </c>
      <c r="AX21" s="158">
        <f>IF('Indicator Date hidden'!AY22="x","x",AX$2-'Indicator Date hidden'!AY22)</f>
        <v>0</v>
      </c>
      <c r="AY21" s="158">
        <f>IF('Indicator Date hidden'!AZ22="x","x",AY$2-'Indicator Date hidden'!AZ22)</f>
        <v>1</v>
      </c>
      <c r="AZ21" s="158">
        <f>IF('Indicator Date hidden'!BA22="x","x",AZ$2-'Indicator Date hidden'!BA22)</f>
        <v>0</v>
      </c>
      <c r="BA21" s="158">
        <f>IF('Indicator Date hidden'!BB22="x","x",BA$2-'Indicator Date hidden'!BB22)</f>
        <v>0</v>
      </c>
      <c r="BB21" s="158">
        <f>IF('Indicator Date hidden'!BC22="x","x",BB$2-'Indicator Date hidden'!BC22)</f>
        <v>0</v>
      </c>
      <c r="BC21" s="158">
        <f>IF('Indicator Date hidden'!BD22="x","x",BC$2-'Indicator Date hidden'!BD22)</f>
        <v>0</v>
      </c>
      <c r="BD21" s="158" t="str">
        <f>IF('Indicator Date hidden'!BE22="x","x",BD$2-'Indicator Date hidden'!BE22)</f>
        <v>x</v>
      </c>
      <c r="BE21" s="158">
        <f>IF('Indicator Date hidden'!BF22="x","x",BE$2-'Indicator Date hidden'!BF22)</f>
        <v>2</v>
      </c>
      <c r="BF21" s="158">
        <f>IF('Indicator Date hidden'!BG22="x","x",BF$2-'Indicator Date hidden'!BG22)</f>
        <v>0</v>
      </c>
      <c r="BG21" s="158">
        <f>IF('Indicator Date hidden'!BH22="x","x",BG$2-'Indicator Date hidden'!BH22)</f>
        <v>0</v>
      </c>
      <c r="BH21" s="158">
        <f>IF('Indicator Date hidden'!BI22="x","x",BH$2-'Indicator Date hidden'!BI22)</f>
        <v>0</v>
      </c>
      <c r="BI21" s="158">
        <f>IF('Indicator Date hidden'!BJ22="x","x",BI$2-'Indicator Date hidden'!BJ22)</f>
        <v>0</v>
      </c>
      <c r="BJ21" s="158">
        <f>IF('Indicator Date hidden'!BK22="x","x",BJ$2-'Indicator Date hidden'!BK22)</f>
        <v>1</v>
      </c>
      <c r="BK21" s="158">
        <f>IF('Indicator Date hidden'!BL22="x","x",BK$2-'Indicator Date hidden'!BL22)</f>
        <v>1</v>
      </c>
      <c r="BL21" s="158">
        <f>IF('Indicator Date hidden'!BM22="x","x",BL$2-'Indicator Date hidden'!BM22)</f>
        <v>0</v>
      </c>
      <c r="BM21" s="158">
        <f>IF('Indicator Date hidden'!BN22="x","x",BM$2-'Indicator Date hidden'!BN22)</f>
        <v>3</v>
      </c>
      <c r="BN21" s="158">
        <f>IF('Indicator Date hidden'!BO22="x","x",BN$2-'Indicator Date hidden'!BO22)</f>
        <v>2</v>
      </c>
      <c r="BO21" s="158">
        <f>IF('Indicator Date hidden'!BP22="x","x",BO$2-'Indicator Date hidden'!BP22)</f>
        <v>1</v>
      </c>
      <c r="BP21" s="158">
        <f>IF('Indicator Date hidden'!BQ22="x","x",BP$2-'Indicator Date hidden'!BQ22)</f>
        <v>0</v>
      </c>
      <c r="BQ21" s="158">
        <f>IF('Indicator Date hidden'!BR22="x","x",BQ$2-'Indicator Date hidden'!BR22)</f>
        <v>0</v>
      </c>
      <c r="BR21" s="158">
        <f>IF('Indicator Date hidden'!BS22="x","x",BR$2-'Indicator Date hidden'!BS22)</f>
        <v>0</v>
      </c>
      <c r="BS21" s="158">
        <f>IF('Indicator Date hidden'!BT22="x","x",BS$2-'Indicator Date hidden'!BT22)</f>
        <v>1</v>
      </c>
      <c r="BT21" s="158">
        <f>IF('Indicator Date hidden'!BU22="x","x",BT$2-'Indicator Date hidden'!BU22)</f>
        <v>0</v>
      </c>
      <c r="BU21" s="158">
        <f>IF('Indicator Date hidden'!BV22="x","x",BU$2-'Indicator Date hidden'!BV22)</f>
        <v>0</v>
      </c>
      <c r="BV21" s="158" t="str">
        <f>IF('Indicator Date hidden'!BW22="x","x",BV$2-'Indicator Date hidden'!BW22)</f>
        <v>x</v>
      </c>
      <c r="BW21" s="158">
        <f>IF('Indicator Date hidden'!BX22="x","x",BW$2-'Indicator Date hidden'!BX22)</f>
        <v>0</v>
      </c>
      <c r="BX21" s="158">
        <f>IF('Indicator Date hidden'!BY22="x","x",BX$2-'Indicator Date hidden'!BY22)</f>
        <v>2</v>
      </c>
      <c r="BY21" s="5">
        <f t="shared" si="0"/>
        <v>44</v>
      </c>
      <c r="BZ21" s="159">
        <f t="shared" si="1"/>
        <v>0.62857142857142856</v>
      </c>
      <c r="CA21" s="5">
        <f t="shared" si="2"/>
        <v>21</v>
      </c>
      <c r="CB21" s="159">
        <f t="shared" si="3"/>
        <v>1.4359807855004643</v>
      </c>
      <c r="CC21" s="162">
        <f t="shared" si="4"/>
        <v>0</v>
      </c>
    </row>
    <row r="22" spans="1:81" x14ac:dyDescent="0.3">
      <c r="A22" t="s">
        <v>38</v>
      </c>
      <c r="B22" s="158">
        <f>IF('Indicator Date hidden'!C23="x","x",B$2-'Indicator Date hidden'!C23)</f>
        <v>0</v>
      </c>
      <c r="C22" s="158">
        <f>IF('Indicator Date hidden'!D23="x","x",C$2-'Indicator Date hidden'!D23)</f>
        <v>0</v>
      </c>
      <c r="D22" s="158">
        <f>IF('Indicator Date hidden'!E23="x","x",D$2-'Indicator Date hidden'!E23)</f>
        <v>0</v>
      </c>
      <c r="E22" s="158">
        <f>IF('Indicator Date hidden'!F23="x","x",E$2-'Indicator Date hidden'!F23)</f>
        <v>0</v>
      </c>
      <c r="F22" s="158">
        <f>IF('Indicator Date hidden'!G23="x","x",F$2-'Indicator Date hidden'!G23)</f>
        <v>0</v>
      </c>
      <c r="G22" s="158">
        <f>IF('Indicator Date hidden'!H23="x","x",G$2-'Indicator Date hidden'!H23)</f>
        <v>0</v>
      </c>
      <c r="H22" s="158">
        <f>IF('Indicator Date hidden'!I23="x","x",H$2-'Indicator Date hidden'!I23)</f>
        <v>0</v>
      </c>
      <c r="I22" s="158">
        <f>IF('Indicator Date hidden'!J23="x","x",I$2-'Indicator Date hidden'!J23)</f>
        <v>0</v>
      </c>
      <c r="J22" s="158">
        <f>IF('Indicator Date hidden'!K23="x","x",J$2-'Indicator Date hidden'!K23)</f>
        <v>0</v>
      </c>
      <c r="K22" s="158">
        <f>IF('Indicator Date hidden'!L23="x","x",K$2-'Indicator Date hidden'!L23)</f>
        <v>0</v>
      </c>
      <c r="L22" s="158">
        <f>IF('Indicator Date hidden'!M23="x","x",L$2-'Indicator Date hidden'!M23)</f>
        <v>0</v>
      </c>
      <c r="M22" s="158">
        <f>IF('Indicator Date hidden'!N23="x","x",M$2-'Indicator Date hidden'!N23)</f>
        <v>0</v>
      </c>
      <c r="N22" s="158">
        <f>IF('Indicator Date hidden'!O23="x","x",N$2-'Indicator Date hidden'!O23)</f>
        <v>0</v>
      </c>
      <c r="O22" s="158">
        <f>IF('Indicator Date hidden'!P23="x","x",O$2-'Indicator Date hidden'!P23)</f>
        <v>0</v>
      </c>
      <c r="P22" s="158">
        <f>IF('Indicator Date hidden'!Q23="x","x",P$2-'Indicator Date hidden'!Q23)</f>
        <v>0</v>
      </c>
      <c r="Q22" s="158">
        <f>IF('Indicator Date hidden'!R23="x","x",Q$2-'Indicator Date hidden'!R23)</f>
        <v>0</v>
      </c>
      <c r="R22" s="158">
        <f>IF('Indicator Date hidden'!S23="x","x",R$2-'Indicator Date hidden'!S23)</f>
        <v>0</v>
      </c>
      <c r="S22" s="158">
        <f>IF('Indicator Date hidden'!T23="x","x",S$2-'Indicator Date hidden'!T23)</f>
        <v>0</v>
      </c>
      <c r="T22" s="158">
        <f>IF('Indicator Date hidden'!U23="x","x",T$2-'Indicator Date hidden'!U23)</f>
        <v>0</v>
      </c>
      <c r="U22" s="158">
        <f>IF('Indicator Date hidden'!V23="x","x",U$2-'Indicator Date hidden'!V23)</f>
        <v>0</v>
      </c>
      <c r="V22" s="158">
        <f>IF('Indicator Date hidden'!W23="x","x",V$2-'Indicator Date hidden'!W23)</f>
        <v>0</v>
      </c>
      <c r="W22" s="158">
        <f>IF('Indicator Date hidden'!X23="x","x",W$2-'Indicator Date hidden'!X23)</f>
        <v>0</v>
      </c>
      <c r="X22" s="158">
        <f>IF('Indicator Date hidden'!Y23="x","x",X$2-'Indicator Date hidden'!Y23)</f>
        <v>0</v>
      </c>
      <c r="Y22" s="158">
        <f>IF('Indicator Date hidden'!Z23="x","x",Y$2-'Indicator Date hidden'!Z23)</f>
        <v>0</v>
      </c>
      <c r="Z22" s="158">
        <f>IF('Indicator Date hidden'!AA23="x","x",Z$2-'Indicator Date hidden'!AA23)</f>
        <v>4</v>
      </c>
      <c r="AA22" s="158">
        <f>IF('Indicator Date hidden'!AB23="x","x",AA$2-'Indicator Date hidden'!AB23)</f>
        <v>0</v>
      </c>
      <c r="AB22" s="158">
        <f>IF('Indicator Date hidden'!AC23="x","x",AB$2-'Indicator Date hidden'!AC23)</f>
        <v>0</v>
      </c>
      <c r="AC22" s="158">
        <f>IF('Indicator Date hidden'!AD23="x","x",AC$2-'Indicator Date hidden'!AD23)</f>
        <v>0</v>
      </c>
      <c r="AD22" s="158">
        <f>IF('Indicator Date hidden'!AE23="x","x",AD$2-'Indicator Date hidden'!AE23)</f>
        <v>0</v>
      </c>
      <c r="AE22" s="158">
        <f>IF('Indicator Date hidden'!AF23="x","x",AE$2-'Indicator Date hidden'!AF23)</f>
        <v>0</v>
      </c>
      <c r="AF22" s="158">
        <f>IF('Indicator Date hidden'!AG23="x","x",AF$2-'Indicator Date hidden'!AG23)</f>
        <v>0</v>
      </c>
      <c r="AG22" s="158">
        <f>IF('Indicator Date hidden'!AH23="x","x",AG$2-'Indicator Date hidden'!AH23)</f>
        <v>0</v>
      </c>
      <c r="AH22" s="158">
        <f>IF('Indicator Date hidden'!AI23="x","x",AH$2-'Indicator Date hidden'!AI23)</f>
        <v>0</v>
      </c>
      <c r="AI22" s="158">
        <f>IF('Indicator Date hidden'!AJ23="x","x",AI$2-'Indicator Date hidden'!AJ23)</f>
        <v>1</v>
      </c>
      <c r="AJ22" s="158">
        <f>IF('Indicator Date hidden'!AK23="x","x",AJ$2-'Indicator Date hidden'!AK23)</f>
        <v>1</v>
      </c>
      <c r="AK22" s="158">
        <f>IF('Indicator Date hidden'!AL23="x","x",AK$2-'Indicator Date hidden'!AL23)</f>
        <v>1</v>
      </c>
      <c r="AL22" s="158">
        <f>IF('Indicator Date hidden'!AM23="x","x",AL$2-'Indicator Date hidden'!AM23)</f>
        <v>10</v>
      </c>
      <c r="AM22" s="158">
        <f>IF('Indicator Date hidden'!AN23="x","x",AM$2-'Indicator Date hidden'!AN23)</f>
        <v>1</v>
      </c>
      <c r="AN22" s="158">
        <f>IF('Indicator Date hidden'!AO23="x","x",AN$2-'Indicator Date hidden'!AO23)</f>
        <v>1</v>
      </c>
      <c r="AO22" s="158">
        <f>IF('Indicator Date hidden'!AP23="x","x",AO$2-'Indicator Date hidden'!AP23)</f>
        <v>1</v>
      </c>
      <c r="AP22" s="158">
        <f>IF('Indicator Date hidden'!AQ23="x","x",AP$2-'Indicator Date hidden'!AQ23)</f>
        <v>1</v>
      </c>
      <c r="AQ22" s="158">
        <f>IF('Indicator Date hidden'!AR23="x","x",AQ$2-'Indicator Date hidden'!AR23)</f>
        <v>0</v>
      </c>
      <c r="AR22" s="158">
        <f>IF('Indicator Date hidden'!AS23="x","x",AR$2-'Indicator Date hidden'!AS23)</f>
        <v>1</v>
      </c>
      <c r="AS22" s="158">
        <f>IF('Indicator Date hidden'!AT23="x","x",AS$2-'Indicator Date hidden'!AT23)</f>
        <v>1</v>
      </c>
      <c r="AT22" s="158">
        <f>IF('Indicator Date hidden'!AU23="x","x",AT$2-'Indicator Date hidden'!AU23)</f>
        <v>0</v>
      </c>
      <c r="AU22" s="158">
        <f>IF('Indicator Date hidden'!AV23="x","x",AU$2-'Indicator Date hidden'!AV23)</f>
        <v>0</v>
      </c>
      <c r="AV22" s="158">
        <f>IF('Indicator Date hidden'!AW23="x","x",AV$2-'Indicator Date hidden'!AW23)</f>
        <v>0</v>
      </c>
      <c r="AW22" s="158">
        <f>IF('Indicator Date hidden'!AX23="x","x",AW$2-'Indicator Date hidden'!AX23)</f>
        <v>0</v>
      </c>
      <c r="AX22" s="158">
        <f>IF('Indicator Date hidden'!AY23="x","x",AX$2-'Indicator Date hidden'!AY23)</f>
        <v>0</v>
      </c>
      <c r="AY22" s="158">
        <f>IF('Indicator Date hidden'!AZ23="x","x",AY$2-'Indicator Date hidden'!AZ23)</f>
        <v>1</v>
      </c>
      <c r="AZ22" s="158">
        <f>IF('Indicator Date hidden'!BA23="x","x",AZ$2-'Indicator Date hidden'!BA23)</f>
        <v>0</v>
      </c>
      <c r="BA22" s="158">
        <f>IF('Indicator Date hidden'!BB23="x","x",BA$2-'Indicator Date hidden'!BB23)</f>
        <v>0</v>
      </c>
      <c r="BB22" s="158">
        <f>IF('Indicator Date hidden'!BC23="x","x",BB$2-'Indicator Date hidden'!BC23)</f>
        <v>0</v>
      </c>
      <c r="BC22" s="158">
        <f>IF('Indicator Date hidden'!BD23="x","x",BC$2-'Indicator Date hidden'!BD23)</f>
        <v>0</v>
      </c>
      <c r="BD22" s="158" t="str">
        <f>IF('Indicator Date hidden'!BE23="x","x",BD$2-'Indicator Date hidden'!BE23)</f>
        <v>x</v>
      </c>
      <c r="BE22" s="158">
        <f>IF('Indicator Date hidden'!BF23="x","x",BE$2-'Indicator Date hidden'!BF23)</f>
        <v>2</v>
      </c>
      <c r="BF22" s="158">
        <f>IF('Indicator Date hidden'!BG23="x","x",BF$2-'Indicator Date hidden'!BG23)</f>
        <v>0</v>
      </c>
      <c r="BG22" s="158">
        <f>IF('Indicator Date hidden'!BH23="x","x",BG$2-'Indicator Date hidden'!BH23)</f>
        <v>0</v>
      </c>
      <c r="BH22" s="158">
        <f>IF('Indicator Date hidden'!BI23="x","x",BH$2-'Indicator Date hidden'!BI23)</f>
        <v>0</v>
      </c>
      <c r="BI22" s="158">
        <f>IF('Indicator Date hidden'!BJ23="x","x",BI$2-'Indicator Date hidden'!BJ23)</f>
        <v>2</v>
      </c>
      <c r="BJ22" s="158">
        <f>IF('Indicator Date hidden'!BK23="x","x",BJ$2-'Indicator Date hidden'!BK23)</f>
        <v>1</v>
      </c>
      <c r="BK22" s="158">
        <f>IF('Indicator Date hidden'!BL23="x","x",BK$2-'Indicator Date hidden'!BL23)</f>
        <v>1</v>
      </c>
      <c r="BL22" s="158">
        <f>IF('Indicator Date hidden'!BM23="x","x",BL$2-'Indicator Date hidden'!BM23)</f>
        <v>0</v>
      </c>
      <c r="BM22" s="158">
        <f>IF('Indicator Date hidden'!BN23="x","x",BM$2-'Indicator Date hidden'!BN23)</f>
        <v>3</v>
      </c>
      <c r="BN22" s="158">
        <f>IF('Indicator Date hidden'!BO23="x","x",BN$2-'Indicator Date hidden'!BO23)</f>
        <v>2</v>
      </c>
      <c r="BO22" s="158">
        <f>IF('Indicator Date hidden'!BP23="x","x",BO$2-'Indicator Date hidden'!BP23)</f>
        <v>1</v>
      </c>
      <c r="BP22" s="158">
        <f>IF('Indicator Date hidden'!BQ23="x","x",BP$2-'Indicator Date hidden'!BQ23)</f>
        <v>0</v>
      </c>
      <c r="BQ22" s="158">
        <f>IF('Indicator Date hidden'!BR23="x","x",BQ$2-'Indicator Date hidden'!BR23)</f>
        <v>0</v>
      </c>
      <c r="BR22" s="158">
        <f>IF('Indicator Date hidden'!BS23="x","x",BR$2-'Indicator Date hidden'!BS23)</f>
        <v>0</v>
      </c>
      <c r="BS22" s="158">
        <f>IF('Indicator Date hidden'!BT23="x","x",BS$2-'Indicator Date hidden'!BT23)</f>
        <v>2</v>
      </c>
      <c r="BT22" s="158">
        <f>IF('Indicator Date hidden'!BU23="x","x",BT$2-'Indicator Date hidden'!BU23)</f>
        <v>0</v>
      </c>
      <c r="BU22" s="158" t="str">
        <f>IF('Indicator Date hidden'!BV23="x","x",BU$2-'Indicator Date hidden'!BV23)</f>
        <v>x</v>
      </c>
      <c r="BV22" s="158">
        <f>IF('Indicator Date hidden'!BW23="x","x",BV$2-'Indicator Date hidden'!BW23)</f>
        <v>0</v>
      </c>
      <c r="BW22" s="158">
        <f>IF('Indicator Date hidden'!BX23="x","x",BW$2-'Indicator Date hidden'!BX23)</f>
        <v>0</v>
      </c>
      <c r="BX22" s="158">
        <f>IF('Indicator Date hidden'!BY23="x","x",BX$2-'Indicator Date hidden'!BY23)</f>
        <v>2</v>
      </c>
      <c r="BY22" s="5">
        <f t="shared" si="0"/>
        <v>40</v>
      </c>
      <c r="BZ22" s="159">
        <f t="shared" si="1"/>
        <v>0.54794520547945202</v>
      </c>
      <c r="CA22" s="5">
        <f t="shared" si="2"/>
        <v>21</v>
      </c>
      <c r="CB22" s="159">
        <f t="shared" si="3"/>
        <v>1.3653349821329257</v>
      </c>
      <c r="CC22" s="162">
        <f t="shared" si="4"/>
        <v>0</v>
      </c>
    </row>
    <row r="23" spans="1:81" x14ac:dyDescent="0.3">
      <c r="A23" t="s">
        <v>39</v>
      </c>
      <c r="B23" s="158">
        <f>IF('Indicator Date hidden'!C24="x","x",B$2-'Indicator Date hidden'!C24)</f>
        <v>0</v>
      </c>
      <c r="C23" s="158">
        <f>IF('Indicator Date hidden'!D24="x","x",C$2-'Indicator Date hidden'!D24)</f>
        <v>0</v>
      </c>
      <c r="D23" s="158">
        <f>IF('Indicator Date hidden'!E24="x","x",D$2-'Indicator Date hidden'!E24)</f>
        <v>0</v>
      </c>
      <c r="E23" s="158">
        <f>IF('Indicator Date hidden'!F24="x","x",E$2-'Indicator Date hidden'!F24)</f>
        <v>0</v>
      </c>
      <c r="F23" s="158">
        <f>IF('Indicator Date hidden'!G24="x","x",F$2-'Indicator Date hidden'!G24)</f>
        <v>0</v>
      </c>
      <c r="G23" s="158">
        <f>IF('Indicator Date hidden'!H24="x","x",G$2-'Indicator Date hidden'!H24)</f>
        <v>0</v>
      </c>
      <c r="H23" s="158">
        <f>IF('Indicator Date hidden'!I24="x","x",H$2-'Indicator Date hidden'!I24)</f>
        <v>0</v>
      </c>
      <c r="I23" s="158">
        <f>IF('Indicator Date hidden'!J24="x","x",I$2-'Indicator Date hidden'!J24)</f>
        <v>0</v>
      </c>
      <c r="J23" s="158">
        <f>IF('Indicator Date hidden'!K24="x","x",J$2-'Indicator Date hidden'!K24)</f>
        <v>0</v>
      </c>
      <c r="K23" s="158">
        <f>IF('Indicator Date hidden'!L24="x","x",K$2-'Indicator Date hidden'!L24)</f>
        <v>0</v>
      </c>
      <c r="L23" s="158">
        <f>IF('Indicator Date hidden'!M24="x","x",L$2-'Indicator Date hidden'!M24)</f>
        <v>0</v>
      </c>
      <c r="M23" s="158">
        <f>IF('Indicator Date hidden'!N24="x","x",M$2-'Indicator Date hidden'!N24)</f>
        <v>0</v>
      </c>
      <c r="N23" s="158">
        <f>IF('Indicator Date hidden'!O24="x","x",N$2-'Indicator Date hidden'!O24)</f>
        <v>0</v>
      </c>
      <c r="O23" s="158">
        <f>IF('Indicator Date hidden'!P24="x","x",O$2-'Indicator Date hidden'!P24)</f>
        <v>0</v>
      </c>
      <c r="P23" s="158">
        <f>IF('Indicator Date hidden'!Q24="x","x",P$2-'Indicator Date hidden'!Q24)</f>
        <v>0</v>
      </c>
      <c r="Q23" s="158">
        <f>IF('Indicator Date hidden'!R24="x","x",Q$2-'Indicator Date hidden'!R24)</f>
        <v>0</v>
      </c>
      <c r="R23" s="158">
        <f>IF('Indicator Date hidden'!S24="x","x",R$2-'Indicator Date hidden'!S24)</f>
        <v>0</v>
      </c>
      <c r="S23" s="158">
        <f>IF('Indicator Date hidden'!T24="x","x",S$2-'Indicator Date hidden'!T24)</f>
        <v>0</v>
      </c>
      <c r="T23" s="158">
        <f>IF('Indicator Date hidden'!U24="x","x",T$2-'Indicator Date hidden'!U24)</f>
        <v>0</v>
      </c>
      <c r="U23" s="158">
        <f>IF('Indicator Date hidden'!V24="x","x",U$2-'Indicator Date hidden'!V24)</f>
        <v>0</v>
      </c>
      <c r="V23" s="158">
        <f>IF('Indicator Date hidden'!W24="x","x",V$2-'Indicator Date hidden'!W24)</f>
        <v>0</v>
      </c>
      <c r="W23" s="158">
        <f>IF('Indicator Date hidden'!X24="x","x",W$2-'Indicator Date hidden'!X24)</f>
        <v>0</v>
      </c>
      <c r="X23" s="158">
        <f>IF('Indicator Date hidden'!Y24="x","x",X$2-'Indicator Date hidden'!Y24)</f>
        <v>0</v>
      </c>
      <c r="Y23" s="158">
        <f>IF('Indicator Date hidden'!Z24="x","x",Y$2-'Indicator Date hidden'!Z24)</f>
        <v>0</v>
      </c>
      <c r="Z23" s="158" t="str">
        <f>IF('Indicator Date hidden'!AA24="x","x",Z$2-'Indicator Date hidden'!AA24)</f>
        <v>x</v>
      </c>
      <c r="AA23" s="158">
        <f>IF('Indicator Date hidden'!AB24="x","x",AA$2-'Indicator Date hidden'!AB24)</f>
        <v>0</v>
      </c>
      <c r="AB23" s="158">
        <f>IF('Indicator Date hidden'!AC24="x","x",AB$2-'Indicator Date hidden'!AC24)</f>
        <v>1</v>
      </c>
      <c r="AC23" s="158">
        <f>IF('Indicator Date hidden'!AD24="x","x",AC$2-'Indicator Date hidden'!AD24)</f>
        <v>1</v>
      </c>
      <c r="AD23" s="158">
        <f>IF('Indicator Date hidden'!AE24="x","x",AD$2-'Indicator Date hidden'!AE24)</f>
        <v>0</v>
      </c>
      <c r="AE23" s="158">
        <f>IF('Indicator Date hidden'!AF24="x","x",AE$2-'Indicator Date hidden'!AF24)</f>
        <v>0</v>
      </c>
      <c r="AF23" s="158">
        <f>IF('Indicator Date hidden'!AG24="x","x",AF$2-'Indicator Date hidden'!AG24)</f>
        <v>0</v>
      </c>
      <c r="AG23" s="158">
        <f>IF('Indicator Date hidden'!AH24="x","x",AG$2-'Indicator Date hidden'!AH24)</f>
        <v>0</v>
      </c>
      <c r="AH23" s="158">
        <f>IF('Indicator Date hidden'!AI24="x","x",AH$2-'Indicator Date hidden'!AI24)</f>
        <v>0</v>
      </c>
      <c r="AI23" s="158">
        <f>IF('Indicator Date hidden'!AJ24="x","x",AI$2-'Indicator Date hidden'!AJ24)</f>
        <v>1</v>
      </c>
      <c r="AJ23" s="158">
        <f>IF('Indicator Date hidden'!AK24="x","x",AJ$2-'Indicator Date hidden'!AK24)</f>
        <v>1</v>
      </c>
      <c r="AK23" s="158">
        <f>IF('Indicator Date hidden'!AL24="x","x",AK$2-'Indicator Date hidden'!AL24)</f>
        <v>1</v>
      </c>
      <c r="AL23" s="158">
        <f>IF('Indicator Date hidden'!AM24="x","x",AL$2-'Indicator Date hidden'!AM24)</f>
        <v>6</v>
      </c>
      <c r="AM23" s="158">
        <f>IF('Indicator Date hidden'!AN24="x","x",AM$2-'Indicator Date hidden'!AN24)</f>
        <v>1</v>
      </c>
      <c r="AN23" s="158">
        <f>IF('Indicator Date hidden'!AO24="x","x",AN$2-'Indicator Date hidden'!AO24)</f>
        <v>1</v>
      </c>
      <c r="AO23" s="158">
        <f>IF('Indicator Date hidden'!AP24="x","x",AO$2-'Indicator Date hidden'!AP24)</f>
        <v>1</v>
      </c>
      <c r="AP23" s="158">
        <f>IF('Indicator Date hidden'!AQ24="x","x",AP$2-'Indicator Date hidden'!AQ24)</f>
        <v>1</v>
      </c>
      <c r="AQ23" s="158">
        <f>IF('Indicator Date hidden'!AR24="x","x",AQ$2-'Indicator Date hidden'!AR24)</f>
        <v>0</v>
      </c>
      <c r="AR23" s="158">
        <f>IF('Indicator Date hidden'!AS24="x","x",AR$2-'Indicator Date hidden'!AS24)</f>
        <v>1</v>
      </c>
      <c r="AS23" s="158">
        <f>IF('Indicator Date hidden'!AT24="x","x",AS$2-'Indicator Date hidden'!AT24)</f>
        <v>5</v>
      </c>
      <c r="AT23" s="158">
        <f>IF('Indicator Date hidden'!AU24="x","x",AT$2-'Indicator Date hidden'!AU24)</f>
        <v>0</v>
      </c>
      <c r="AU23" s="158" t="str">
        <f>IF('Indicator Date hidden'!AV24="x","x",AU$2-'Indicator Date hidden'!AV24)</f>
        <v>x</v>
      </c>
      <c r="AV23" s="158" t="str">
        <f>IF('Indicator Date hidden'!AW24="x","x",AV$2-'Indicator Date hidden'!AW24)</f>
        <v>x</v>
      </c>
      <c r="AW23" s="158" t="str">
        <f>IF('Indicator Date hidden'!AX24="x","x",AW$2-'Indicator Date hidden'!AX24)</f>
        <v>x</v>
      </c>
      <c r="AX23" s="158">
        <f>IF('Indicator Date hidden'!AY24="x","x",AX$2-'Indicator Date hidden'!AY24)</f>
        <v>0</v>
      </c>
      <c r="AY23" s="158">
        <f>IF('Indicator Date hidden'!AZ24="x","x",AY$2-'Indicator Date hidden'!AZ24)</f>
        <v>1</v>
      </c>
      <c r="AZ23" s="158">
        <f>IF('Indicator Date hidden'!BA24="x","x",AZ$2-'Indicator Date hidden'!BA24)</f>
        <v>6</v>
      </c>
      <c r="BA23" s="158">
        <f>IF('Indicator Date hidden'!BB24="x","x",BA$2-'Indicator Date hidden'!BB24)</f>
        <v>0</v>
      </c>
      <c r="BB23" s="158">
        <f>IF('Indicator Date hidden'!BC24="x","x",BB$2-'Indicator Date hidden'!BC24)</f>
        <v>0</v>
      </c>
      <c r="BC23" s="158">
        <f>IF('Indicator Date hidden'!BD24="x","x",BC$2-'Indicator Date hidden'!BD24)</f>
        <v>0</v>
      </c>
      <c r="BD23" s="158">
        <f>IF('Indicator Date hidden'!BE24="x","x",BD$2-'Indicator Date hidden'!BE24)</f>
        <v>2</v>
      </c>
      <c r="BE23" s="158">
        <f>IF('Indicator Date hidden'!BF24="x","x",BE$2-'Indicator Date hidden'!BF24)</f>
        <v>2</v>
      </c>
      <c r="BF23" s="158">
        <f>IF('Indicator Date hidden'!BG24="x","x",BF$2-'Indicator Date hidden'!BG24)</f>
        <v>0</v>
      </c>
      <c r="BG23" s="158">
        <f>IF('Indicator Date hidden'!BH24="x","x",BG$2-'Indicator Date hidden'!BH24)</f>
        <v>0</v>
      </c>
      <c r="BH23" s="158">
        <f>IF('Indicator Date hidden'!BI24="x","x",BH$2-'Indicator Date hidden'!BI24)</f>
        <v>0</v>
      </c>
      <c r="BI23" s="158" t="str">
        <f>IF('Indicator Date hidden'!BJ24="x","x",BI$2-'Indicator Date hidden'!BJ24)</f>
        <v>x</v>
      </c>
      <c r="BJ23" s="158">
        <f>IF('Indicator Date hidden'!BK24="x","x",BJ$2-'Indicator Date hidden'!BK24)</f>
        <v>1</v>
      </c>
      <c r="BK23" s="158">
        <f>IF('Indicator Date hidden'!BL24="x","x",BK$2-'Indicator Date hidden'!BL24)</f>
        <v>1</v>
      </c>
      <c r="BL23" s="158">
        <f>IF('Indicator Date hidden'!BM24="x","x",BL$2-'Indicator Date hidden'!BM24)</f>
        <v>0</v>
      </c>
      <c r="BM23" s="158">
        <f>IF('Indicator Date hidden'!BN24="x","x",BM$2-'Indicator Date hidden'!BN24)</f>
        <v>3</v>
      </c>
      <c r="BN23" s="158">
        <f>IF('Indicator Date hidden'!BO24="x","x",BN$2-'Indicator Date hidden'!BO24)</f>
        <v>2</v>
      </c>
      <c r="BO23" s="158">
        <f>IF('Indicator Date hidden'!BP24="x","x",BO$2-'Indicator Date hidden'!BP24)</f>
        <v>1</v>
      </c>
      <c r="BP23" s="158">
        <f>IF('Indicator Date hidden'!BQ24="x","x",BP$2-'Indicator Date hidden'!BQ24)</f>
        <v>0</v>
      </c>
      <c r="BQ23" s="158">
        <f>IF('Indicator Date hidden'!BR24="x","x",BQ$2-'Indicator Date hidden'!BR24)</f>
        <v>0</v>
      </c>
      <c r="BR23" s="158">
        <f>IF('Indicator Date hidden'!BS24="x","x",BR$2-'Indicator Date hidden'!BS24)</f>
        <v>0</v>
      </c>
      <c r="BS23" s="158">
        <f>IF('Indicator Date hidden'!BT24="x","x",BS$2-'Indicator Date hidden'!BT24)</f>
        <v>5</v>
      </c>
      <c r="BT23" s="158">
        <f>IF('Indicator Date hidden'!BU24="x","x",BT$2-'Indicator Date hidden'!BU24)</f>
        <v>0</v>
      </c>
      <c r="BU23" s="158">
        <f>IF('Indicator Date hidden'!BV24="x","x",BU$2-'Indicator Date hidden'!BV24)</f>
        <v>0</v>
      </c>
      <c r="BV23" s="158" t="str">
        <f>IF('Indicator Date hidden'!BW24="x","x",BV$2-'Indicator Date hidden'!BW24)</f>
        <v>x</v>
      </c>
      <c r="BW23" s="158">
        <f>IF('Indicator Date hidden'!BX24="x","x",BW$2-'Indicator Date hidden'!BX24)</f>
        <v>0</v>
      </c>
      <c r="BX23" s="158">
        <f>IF('Indicator Date hidden'!BY24="x","x",BX$2-'Indicator Date hidden'!BY24)</f>
        <v>2</v>
      </c>
      <c r="BY23" s="5">
        <f t="shared" si="0"/>
        <v>47</v>
      </c>
      <c r="BZ23" s="159">
        <f t="shared" si="1"/>
        <v>0.6811594202898551</v>
      </c>
      <c r="CA23" s="5">
        <f t="shared" si="2"/>
        <v>23</v>
      </c>
      <c r="CB23" s="159">
        <f t="shared" si="3"/>
        <v>1.367243642327044</v>
      </c>
      <c r="CC23" s="162">
        <f t="shared" si="4"/>
        <v>0</v>
      </c>
    </row>
    <row r="24" spans="1:81" x14ac:dyDescent="0.3">
      <c r="A24" t="s">
        <v>41</v>
      </c>
      <c r="B24" s="158">
        <f>IF('Indicator Date hidden'!C25="x","x",B$2-'Indicator Date hidden'!C25)</f>
        <v>0</v>
      </c>
      <c r="C24" s="158">
        <f>IF('Indicator Date hidden'!D25="x","x",C$2-'Indicator Date hidden'!D25)</f>
        <v>0</v>
      </c>
      <c r="D24" s="158">
        <f>IF('Indicator Date hidden'!E25="x","x",D$2-'Indicator Date hidden'!E25)</f>
        <v>0</v>
      </c>
      <c r="E24" s="158">
        <f>IF('Indicator Date hidden'!F25="x","x",E$2-'Indicator Date hidden'!F25)</f>
        <v>0</v>
      </c>
      <c r="F24" s="158">
        <f>IF('Indicator Date hidden'!G25="x","x",F$2-'Indicator Date hidden'!G25)</f>
        <v>0</v>
      </c>
      <c r="G24" s="158">
        <f>IF('Indicator Date hidden'!H25="x","x",G$2-'Indicator Date hidden'!H25)</f>
        <v>0</v>
      </c>
      <c r="H24" s="158">
        <f>IF('Indicator Date hidden'!I25="x","x",H$2-'Indicator Date hidden'!I25)</f>
        <v>0</v>
      </c>
      <c r="I24" s="158">
        <f>IF('Indicator Date hidden'!J25="x","x",I$2-'Indicator Date hidden'!J25)</f>
        <v>0</v>
      </c>
      <c r="J24" s="158">
        <f>IF('Indicator Date hidden'!K25="x","x",J$2-'Indicator Date hidden'!K25)</f>
        <v>0</v>
      </c>
      <c r="K24" s="158">
        <f>IF('Indicator Date hidden'!L25="x","x",K$2-'Indicator Date hidden'!L25)</f>
        <v>0</v>
      </c>
      <c r="L24" s="158">
        <f>IF('Indicator Date hidden'!M25="x","x",L$2-'Indicator Date hidden'!M25)</f>
        <v>0</v>
      </c>
      <c r="M24" s="158">
        <f>IF('Indicator Date hidden'!N25="x","x",M$2-'Indicator Date hidden'!N25)</f>
        <v>0</v>
      </c>
      <c r="N24" s="158">
        <f>IF('Indicator Date hidden'!O25="x","x",N$2-'Indicator Date hidden'!O25)</f>
        <v>0</v>
      </c>
      <c r="O24" s="158">
        <f>IF('Indicator Date hidden'!P25="x","x",O$2-'Indicator Date hidden'!P25)</f>
        <v>0</v>
      </c>
      <c r="P24" s="158">
        <f>IF('Indicator Date hidden'!Q25="x","x",P$2-'Indicator Date hidden'!Q25)</f>
        <v>0</v>
      </c>
      <c r="Q24" s="158">
        <f>IF('Indicator Date hidden'!R25="x","x",Q$2-'Indicator Date hidden'!R25)</f>
        <v>0</v>
      </c>
      <c r="R24" s="158">
        <f>IF('Indicator Date hidden'!S25="x","x",R$2-'Indicator Date hidden'!S25)</f>
        <v>0</v>
      </c>
      <c r="S24" s="158">
        <f>IF('Indicator Date hidden'!T25="x","x",S$2-'Indicator Date hidden'!T25)</f>
        <v>0</v>
      </c>
      <c r="T24" s="158">
        <f>IF('Indicator Date hidden'!U25="x","x",T$2-'Indicator Date hidden'!U25)</f>
        <v>0</v>
      </c>
      <c r="U24" s="158">
        <f>IF('Indicator Date hidden'!V25="x","x",U$2-'Indicator Date hidden'!V25)</f>
        <v>0</v>
      </c>
      <c r="V24" s="158">
        <f>IF('Indicator Date hidden'!W25="x","x",V$2-'Indicator Date hidden'!W25)</f>
        <v>0</v>
      </c>
      <c r="W24" s="158">
        <f>IF('Indicator Date hidden'!X25="x","x",W$2-'Indicator Date hidden'!X25)</f>
        <v>0</v>
      </c>
      <c r="X24" s="158">
        <f>IF('Indicator Date hidden'!Y25="x","x",X$2-'Indicator Date hidden'!Y25)</f>
        <v>0</v>
      </c>
      <c r="Y24" s="158">
        <f>IF('Indicator Date hidden'!Z25="x","x",Y$2-'Indicator Date hidden'!Z25)</f>
        <v>0</v>
      </c>
      <c r="Z24" s="158">
        <f>IF('Indicator Date hidden'!AA25="x","x",Z$2-'Indicator Date hidden'!AA25)</f>
        <v>5</v>
      </c>
      <c r="AA24" s="158">
        <f>IF('Indicator Date hidden'!AB25="x","x",AA$2-'Indicator Date hidden'!AB25)</f>
        <v>0</v>
      </c>
      <c r="AB24" s="158" t="str">
        <f>IF('Indicator Date hidden'!AC25="x","x",AB$2-'Indicator Date hidden'!AC25)</f>
        <v>x</v>
      </c>
      <c r="AC24" s="158">
        <f>IF('Indicator Date hidden'!AD25="x","x",AC$2-'Indicator Date hidden'!AD25)</f>
        <v>1</v>
      </c>
      <c r="AD24" s="158">
        <f>IF('Indicator Date hidden'!AE25="x","x",AD$2-'Indicator Date hidden'!AE25)</f>
        <v>0</v>
      </c>
      <c r="AE24" s="158" t="str">
        <f>IF('Indicator Date hidden'!AF25="x","x",AE$2-'Indicator Date hidden'!AF25)</f>
        <v>x</v>
      </c>
      <c r="AF24" s="158">
        <f>IF('Indicator Date hidden'!AG25="x","x",AF$2-'Indicator Date hidden'!AG25)</f>
        <v>0</v>
      </c>
      <c r="AG24" s="158">
        <f>IF('Indicator Date hidden'!AH25="x","x",AG$2-'Indicator Date hidden'!AH25)</f>
        <v>0</v>
      </c>
      <c r="AH24" s="158">
        <f>IF('Indicator Date hidden'!AI25="x","x",AH$2-'Indicator Date hidden'!AI25)</f>
        <v>0</v>
      </c>
      <c r="AI24" s="158">
        <f>IF('Indicator Date hidden'!AJ25="x","x",AI$2-'Indicator Date hidden'!AJ25)</f>
        <v>1</v>
      </c>
      <c r="AJ24" s="158">
        <f>IF('Indicator Date hidden'!AK25="x","x",AJ$2-'Indicator Date hidden'!AK25)</f>
        <v>1</v>
      </c>
      <c r="AK24" s="158">
        <f>IF('Indicator Date hidden'!AL25="x","x",AK$2-'Indicator Date hidden'!AL25)</f>
        <v>1</v>
      </c>
      <c r="AL24" s="158" t="str">
        <f>IF('Indicator Date hidden'!AM25="x","x",AL$2-'Indicator Date hidden'!AM25)</f>
        <v>x</v>
      </c>
      <c r="AM24" s="158">
        <f>IF('Indicator Date hidden'!AN25="x","x",AM$2-'Indicator Date hidden'!AN25)</f>
        <v>1</v>
      </c>
      <c r="AN24" s="158">
        <f>IF('Indicator Date hidden'!AO25="x","x",AN$2-'Indicator Date hidden'!AO25)</f>
        <v>1</v>
      </c>
      <c r="AO24" s="158">
        <f>IF('Indicator Date hidden'!AP25="x","x",AO$2-'Indicator Date hidden'!AP25)</f>
        <v>1</v>
      </c>
      <c r="AP24" s="158">
        <f>IF('Indicator Date hidden'!AQ25="x","x",AP$2-'Indicator Date hidden'!AQ25)</f>
        <v>1</v>
      </c>
      <c r="AQ24" s="158">
        <f>IF('Indicator Date hidden'!AR25="x","x",AQ$2-'Indicator Date hidden'!AR25)</f>
        <v>0</v>
      </c>
      <c r="AR24" s="158">
        <f>IF('Indicator Date hidden'!AS25="x","x",AR$2-'Indicator Date hidden'!AS25)</f>
        <v>1</v>
      </c>
      <c r="AS24" s="158">
        <f>IF('Indicator Date hidden'!AT25="x","x",AS$2-'Indicator Date hidden'!AT25)</f>
        <v>10</v>
      </c>
      <c r="AT24" s="158">
        <f>IF('Indicator Date hidden'!AU25="x","x",AT$2-'Indicator Date hidden'!AU25)</f>
        <v>0</v>
      </c>
      <c r="AU24" s="158">
        <f>IF('Indicator Date hidden'!AV25="x","x",AU$2-'Indicator Date hidden'!AV25)</f>
        <v>0</v>
      </c>
      <c r="AV24" s="158">
        <f>IF('Indicator Date hidden'!AW25="x","x",AV$2-'Indicator Date hidden'!AW25)</f>
        <v>0</v>
      </c>
      <c r="AW24" s="158">
        <f>IF('Indicator Date hidden'!AX25="x","x",AW$2-'Indicator Date hidden'!AX25)</f>
        <v>0</v>
      </c>
      <c r="AX24" s="158">
        <f>IF('Indicator Date hidden'!AY25="x","x",AX$2-'Indicator Date hidden'!AY25)</f>
        <v>0</v>
      </c>
      <c r="AY24" s="158">
        <f>IF('Indicator Date hidden'!AZ25="x","x",AY$2-'Indicator Date hidden'!AZ25)</f>
        <v>1</v>
      </c>
      <c r="AZ24" s="158">
        <f>IF('Indicator Date hidden'!BA25="x","x",AZ$2-'Indicator Date hidden'!BA25)</f>
        <v>2</v>
      </c>
      <c r="BA24" s="158">
        <f>IF('Indicator Date hidden'!BB25="x","x",BA$2-'Indicator Date hidden'!BB25)</f>
        <v>0</v>
      </c>
      <c r="BB24" s="158">
        <f>IF('Indicator Date hidden'!BC25="x","x",BB$2-'Indicator Date hidden'!BC25)</f>
        <v>0</v>
      </c>
      <c r="BC24" s="158">
        <f>IF('Indicator Date hidden'!BD25="x","x",BC$2-'Indicator Date hidden'!BD25)</f>
        <v>0</v>
      </c>
      <c r="BD24" s="158" t="str">
        <f>IF('Indicator Date hidden'!BE25="x","x",BD$2-'Indicator Date hidden'!BE25)</f>
        <v>x</v>
      </c>
      <c r="BE24" s="158">
        <f>IF('Indicator Date hidden'!BF25="x","x",BE$2-'Indicator Date hidden'!BF25)</f>
        <v>2</v>
      </c>
      <c r="BF24" s="158">
        <f>IF('Indicator Date hidden'!BG25="x","x",BF$2-'Indicator Date hidden'!BG25)</f>
        <v>0</v>
      </c>
      <c r="BG24" s="158">
        <f>IF('Indicator Date hidden'!BH25="x","x",BG$2-'Indicator Date hidden'!BH25)</f>
        <v>0</v>
      </c>
      <c r="BH24" s="158">
        <f>IF('Indicator Date hidden'!BI25="x","x",BH$2-'Indicator Date hidden'!BI25)</f>
        <v>0</v>
      </c>
      <c r="BI24" s="158">
        <f>IF('Indicator Date hidden'!BJ25="x","x",BI$2-'Indicator Date hidden'!BJ25)</f>
        <v>0</v>
      </c>
      <c r="BJ24" s="158">
        <f>IF('Indicator Date hidden'!BK25="x","x",BJ$2-'Indicator Date hidden'!BK25)</f>
        <v>1</v>
      </c>
      <c r="BK24" s="158">
        <f>IF('Indicator Date hidden'!BL25="x","x",BK$2-'Indicator Date hidden'!BL25)</f>
        <v>1</v>
      </c>
      <c r="BL24" s="158">
        <f>IF('Indicator Date hidden'!BM25="x","x",BL$2-'Indicator Date hidden'!BM25)</f>
        <v>0</v>
      </c>
      <c r="BM24" s="158">
        <f>IF('Indicator Date hidden'!BN25="x","x",BM$2-'Indicator Date hidden'!BN25)</f>
        <v>3</v>
      </c>
      <c r="BN24" s="158">
        <f>IF('Indicator Date hidden'!BO25="x","x",BN$2-'Indicator Date hidden'!BO25)</f>
        <v>2</v>
      </c>
      <c r="BO24" s="158">
        <f>IF('Indicator Date hidden'!BP25="x","x",BO$2-'Indicator Date hidden'!BP25)</f>
        <v>1</v>
      </c>
      <c r="BP24" s="158">
        <f>IF('Indicator Date hidden'!BQ25="x","x",BP$2-'Indicator Date hidden'!BQ25)</f>
        <v>0</v>
      </c>
      <c r="BQ24" s="158">
        <f>IF('Indicator Date hidden'!BR25="x","x",BQ$2-'Indicator Date hidden'!BR25)</f>
        <v>0</v>
      </c>
      <c r="BR24" s="158">
        <f>IF('Indicator Date hidden'!BS25="x","x",BR$2-'Indicator Date hidden'!BS25)</f>
        <v>0</v>
      </c>
      <c r="BS24" s="158">
        <f>IF('Indicator Date hidden'!BT25="x","x",BS$2-'Indicator Date hidden'!BT25)</f>
        <v>2</v>
      </c>
      <c r="BT24" s="158">
        <f>IF('Indicator Date hidden'!BU25="x","x",BT$2-'Indicator Date hidden'!BU25)</f>
        <v>0</v>
      </c>
      <c r="BU24" s="158">
        <f>IF('Indicator Date hidden'!BV25="x","x",BU$2-'Indicator Date hidden'!BV25)</f>
        <v>0</v>
      </c>
      <c r="BV24" s="158">
        <f>IF('Indicator Date hidden'!BW25="x","x",BV$2-'Indicator Date hidden'!BW25)</f>
        <v>0</v>
      </c>
      <c r="BW24" s="158">
        <f>IF('Indicator Date hidden'!BX25="x","x",BW$2-'Indicator Date hidden'!BX25)</f>
        <v>0</v>
      </c>
      <c r="BX24" s="158">
        <f>IF('Indicator Date hidden'!BY25="x","x",BX$2-'Indicator Date hidden'!BY25)</f>
        <v>2</v>
      </c>
      <c r="BY24" s="5">
        <f t="shared" si="0"/>
        <v>41</v>
      </c>
      <c r="BZ24" s="159">
        <f t="shared" si="1"/>
        <v>0.57746478873239437</v>
      </c>
      <c r="CA24" s="5">
        <f t="shared" si="2"/>
        <v>21</v>
      </c>
      <c r="CB24" s="159">
        <f t="shared" si="3"/>
        <v>1.4207910099063088</v>
      </c>
      <c r="CC24" s="162">
        <f t="shared" si="4"/>
        <v>0</v>
      </c>
    </row>
    <row r="25" spans="1:81" x14ac:dyDescent="0.3">
      <c r="A25" t="s">
        <v>43</v>
      </c>
      <c r="B25" s="158">
        <f>IF('Indicator Date hidden'!C26="x","x",B$2-'Indicator Date hidden'!C26)</f>
        <v>0</v>
      </c>
      <c r="C25" s="158">
        <f>IF('Indicator Date hidden'!D26="x","x",C$2-'Indicator Date hidden'!D26)</f>
        <v>0</v>
      </c>
      <c r="D25" s="158">
        <f>IF('Indicator Date hidden'!E26="x","x",D$2-'Indicator Date hidden'!E26)</f>
        <v>0</v>
      </c>
      <c r="E25" s="158">
        <f>IF('Indicator Date hidden'!F26="x","x",E$2-'Indicator Date hidden'!F26)</f>
        <v>0</v>
      </c>
      <c r="F25" s="158">
        <f>IF('Indicator Date hidden'!G26="x","x",F$2-'Indicator Date hidden'!G26)</f>
        <v>0</v>
      </c>
      <c r="G25" s="158">
        <f>IF('Indicator Date hidden'!H26="x","x",G$2-'Indicator Date hidden'!H26)</f>
        <v>0</v>
      </c>
      <c r="H25" s="158">
        <f>IF('Indicator Date hidden'!I26="x","x",H$2-'Indicator Date hidden'!I26)</f>
        <v>0</v>
      </c>
      <c r="I25" s="158">
        <f>IF('Indicator Date hidden'!J26="x","x",I$2-'Indicator Date hidden'!J26)</f>
        <v>0</v>
      </c>
      <c r="J25" s="158">
        <f>IF('Indicator Date hidden'!K26="x","x",J$2-'Indicator Date hidden'!K26)</f>
        <v>0</v>
      </c>
      <c r="K25" s="158">
        <f>IF('Indicator Date hidden'!L26="x","x",K$2-'Indicator Date hidden'!L26)</f>
        <v>0</v>
      </c>
      <c r="L25" s="158">
        <f>IF('Indicator Date hidden'!M26="x","x",L$2-'Indicator Date hidden'!M26)</f>
        <v>0</v>
      </c>
      <c r="M25" s="158">
        <f>IF('Indicator Date hidden'!N26="x","x",M$2-'Indicator Date hidden'!N26)</f>
        <v>0</v>
      </c>
      <c r="N25" s="158">
        <f>IF('Indicator Date hidden'!O26="x","x",N$2-'Indicator Date hidden'!O26)</f>
        <v>0</v>
      </c>
      <c r="O25" s="158">
        <f>IF('Indicator Date hidden'!P26="x","x",O$2-'Indicator Date hidden'!P26)</f>
        <v>0</v>
      </c>
      <c r="P25" s="158">
        <f>IF('Indicator Date hidden'!Q26="x","x",P$2-'Indicator Date hidden'!Q26)</f>
        <v>0</v>
      </c>
      <c r="Q25" s="158">
        <f>IF('Indicator Date hidden'!R26="x","x",Q$2-'Indicator Date hidden'!R26)</f>
        <v>0</v>
      </c>
      <c r="R25" s="158">
        <f>IF('Indicator Date hidden'!S26="x","x",R$2-'Indicator Date hidden'!S26)</f>
        <v>0</v>
      </c>
      <c r="S25" s="158">
        <f>IF('Indicator Date hidden'!T26="x","x",S$2-'Indicator Date hidden'!T26)</f>
        <v>0</v>
      </c>
      <c r="T25" s="158">
        <f>IF('Indicator Date hidden'!U26="x","x",T$2-'Indicator Date hidden'!U26)</f>
        <v>0</v>
      </c>
      <c r="U25" s="158">
        <f>IF('Indicator Date hidden'!V26="x","x",U$2-'Indicator Date hidden'!V26)</f>
        <v>0</v>
      </c>
      <c r="V25" s="158">
        <f>IF('Indicator Date hidden'!W26="x","x",V$2-'Indicator Date hidden'!W26)</f>
        <v>0</v>
      </c>
      <c r="W25" s="158">
        <f>IF('Indicator Date hidden'!X26="x","x",W$2-'Indicator Date hidden'!X26)</f>
        <v>0</v>
      </c>
      <c r="X25" s="158">
        <f>IF('Indicator Date hidden'!Y26="x","x",X$2-'Indicator Date hidden'!Y26)</f>
        <v>0</v>
      </c>
      <c r="Y25" s="158">
        <f>IF('Indicator Date hidden'!Z26="x","x",Y$2-'Indicator Date hidden'!Z26)</f>
        <v>0</v>
      </c>
      <c r="Z25" s="158">
        <f>IF('Indicator Date hidden'!AA26="x","x",Z$2-'Indicator Date hidden'!AA26)</f>
        <v>6</v>
      </c>
      <c r="AA25" s="158">
        <f>IF('Indicator Date hidden'!AB26="x","x",AA$2-'Indicator Date hidden'!AB26)</f>
        <v>0</v>
      </c>
      <c r="AB25" s="158" t="str">
        <f>IF('Indicator Date hidden'!AC26="x","x",AB$2-'Indicator Date hidden'!AC26)</f>
        <v>x</v>
      </c>
      <c r="AC25" s="158">
        <f>IF('Indicator Date hidden'!AD26="x","x",AC$2-'Indicator Date hidden'!AD26)</f>
        <v>0</v>
      </c>
      <c r="AD25" s="158">
        <f>IF('Indicator Date hidden'!AE26="x","x",AD$2-'Indicator Date hidden'!AE26)</f>
        <v>0</v>
      </c>
      <c r="AE25" s="158">
        <f>IF('Indicator Date hidden'!AF26="x","x",AE$2-'Indicator Date hidden'!AF26)</f>
        <v>0</v>
      </c>
      <c r="AF25" s="158">
        <f>IF('Indicator Date hidden'!AG26="x","x",AF$2-'Indicator Date hidden'!AG26)</f>
        <v>0</v>
      </c>
      <c r="AG25" s="158">
        <f>IF('Indicator Date hidden'!AH26="x","x",AG$2-'Indicator Date hidden'!AH26)</f>
        <v>0</v>
      </c>
      <c r="AH25" s="158">
        <f>IF('Indicator Date hidden'!AI26="x","x",AH$2-'Indicator Date hidden'!AI26)</f>
        <v>0</v>
      </c>
      <c r="AI25" s="158">
        <f>IF('Indicator Date hidden'!AJ26="x","x",AI$2-'Indicator Date hidden'!AJ26)</f>
        <v>1</v>
      </c>
      <c r="AJ25" s="158">
        <f>IF('Indicator Date hidden'!AK26="x","x",AJ$2-'Indicator Date hidden'!AK26)</f>
        <v>1</v>
      </c>
      <c r="AK25" s="158">
        <f>IF('Indicator Date hidden'!AL26="x","x",AK$2-'Indicator Date hidden'!AL26)</f>
        <v>1</v>
      </c>
      <c r="AL25" s="158">
        <f>IF('Indicator Date hidden'!AM26="x","x",AL$2-'Indicator Date hidden'!AM26)</f>
        <v>4</v>
      </c>
      <c r="AM25" s="158">
        <f>IF('Indicator Date hidden'!AN26="x","x",AM$2-'Indicator Date hidden'!AN26)</f>
        <v>1</v>
      </c>
      <c r="AN25" s="158">
        <f>IF('Indicator Date hidden'!AO26="x","x",AN$2-'Indicator Date hidden'!AO26)</f>
        <v>1</v>
      </c>
      <c r="AO25" s="158">
        <f>IF('Indicator Date hidden'!AP26="x","x",AO$2-'Indicator Date hidden'!AP26)</f>
        <v>1</v>
      </c>
      <c r="AP25" s="158">
        <f>IF('Indicator Date hidden'!AQ26="x","x",AP$2-'Indicator Date hidden'!AQ26)</f>
        <v>1</v>
      </c>
      <c r="AQ25" s="158">
        <f>IF('Indicator Date hidden'!AR26="x","x",AQ$2-'Indicator Date hidden'!AR26)</f>
        <v>0</v>
      </c>
      <c r="AR25" s="158">
        <f>IF('Indicator Date hidden'!AS26="x","x",AR$2-'Indicator Date hidden'!AS26)</f>
        <v>1</v>
      </c>
      <c r="AS25" s="158">
        <f>IF('Indicator Date hidden'!AT26="x","x",AS$2-'Indicator Date hidden'!AT26)</f>
        <v>10</v>
      </c>
      <c r="AT25" s="158">
        <f>IF('Indicator Date hidden'!AU26="x","x",AT$2-'Indicator Date hidden'!AU26)</f>
        <v>0</v>
      </c>
      <c r="AU25" s="158">
        <f>IF('Indicator Date hidden'!AV26="x","x",AU$2-'Indicator Date hidden'!AV26)</f>
        <v>0</v>
      </c>
      <c r="AV25" s="158">
        <f>IF('Indicator Date hidden'!AW26="x","x",AV$2-'Indicator Date hidden'!AW26)</f>
        <v>0</v>
      </c>
      <c r="AW25" s="158">
        <f>IF('Indicator Date hidden'!AX26="x","x",AW$2-'Indicator Date hidden'!AX26)</f>
        <v>0</v>
      </c>
      <c r="AX25" s="158">
        <f>IF('Indicator Date hidden'!AY26="x","x",AX$2-'Indicator Date hidden'!AY26)</f>
        <v>0</v>
      </c>
      <c r="AY25" s="158">
        <f>IF('Indicator Date hidden'!AZ26="x","x",AY$2-'Indicator Date hidden'!AZ26)</f>
        <v>1</v>
      </c>
      <c r="AZ25" s="158">
        <f>IF('Indicator Date hidden'!BA26="x","x",AZ$2-'Indicator Date hidden'!BA26)</f>
        <v>0</v>
      </c>
      <c r="BA25" s="158">
        <f>IF('Indicator Date hidden'!BB26="x","x",BA$2-'Indicator Date hidden'!BB26)</f>
        <v>0</v>
      </c>
      <c r="BB25" s="158">
        <f>IF('Indicator Date hidden'!BC26="x","x",BB$2-'Indicator Date hidden'!BC26)</f>
        <v>0</v>
      </c>
      <c r="BC25" s="158">
        <f>IF('Indicator Date hidden'!BD26="x","x",BC$2-'Indicator Date hidden'!BD26)</f>
        <v>0</v>
      </c>
      <c r="BD25" s="158" t="str">
        <f>IF('Indicator Date hidden'!BE26="x","x",BD$2-'Indicator Date hidden'!BE26)</f>
        <v>x</v>
      </c>
      <c r="BE25" s="158">
        <f>IF('Indicator Date hidden'!BF26="x","x",BE$2-'Indicator Date hidden'!BF26)</f>
        <v>2</v>
      </c>
      <c r="BF25" s="158">
        <f>IF('Indicator Date hidden'!BG26="x","x",BF$2-'Indicator Date hidden'!BG26)</f>
        <v>0</v>
      </c>
      <c r="BG25" s="158">
        <f>IF('Indicator Date hidden'!BH26="x","x",BG$2-'Indicator Date hidden'!BH26)</f>
        <v>0</v>
      </c>
      <c r="BH25" s="158">
        <f>IF('Indicator Date hidden'!BI26="x","x",BH$2-'Indicator Date hidden'!BI26)</f>
        <v>0</v>
      </c>
      <c r="BI25" s="158">
        <f>IF('Indicator Date hidden'!BJ26="x","x",BI$2-'Indicator Date hidden'!BJ26)</f>
        <v>2</v>
      </c>
      <c r="BJ25" s="158">
        <f>IF('Indicator Date hidden'!BK26="x","x",BJ$2-'Indicator Date hidden'!BK26)</f>
        <v>1</v>
      </c>
      <c r="BK25" s="158">
        <f>IF('Indicator Date hidden'!BL26="x","x",BK$2-'Indicator Date hidden'!BL26)</f>
        <v>1</v>
      </c>
      <c r="BL25" s="158">
        <f>IF('Indicator Date hidden'!BM26="x","x",BL$2-'Indicator Date hidden'!BM26)</f>
        <v>0</v>
      </c>
      <c r="BM25" s="158">
        <f>IF('Indicator Date hidden'!BN26="x","x",BM$2-'Indicator Date hidden'!BN26)</f>
        <v>3</v>
      </c>
      <c r="BN25" s="158">
        <f>IF('Indicator Date hidden'!BO26="x","x",BN$2-'Indicator Date hidden'!BO26)</f>
        <v>2</v>
      </c>
      <c r="BO25" s="158">
        <f>IF('Indicator Date hidden'!BP26="x","x",BO$2-'Indicator Date hidden'!BP26)</f>
        <v>1</v>
      </c>
      <c r="BP25" s="158">
        <f>IF('Indicator Date hidden'!BQ26="x","x",BP$2-'Indicator Date hidden'!BQ26)</f>
        <v>0</v>
      </c>
      <c r="BQ25" s="158">
        <f>IF('Indicator Date hidden'!BR26="x","x",BQ$2-'Indicator Date hidden'!BR26)</f>
        <v>0</v>
      </c>
      <c r="BR25" s="158">
        <f>IF('Indicator Date hidden'!BS26="x","x",BR$2-'Indicator Date hidden'!BS26)</f>
        <v>0</v>
      </c>
      <c r="BS25" s="158">
        <f>IF('Indicator Date hidden'!BT26="x","x",BS$2-'Indicator Date hidden'!BT26)</f>
        <v>0</v>
      </c>
      <c r="BT25" s="158">
        <f>IF('Indicator Date hidden'!BU26="x","x",BT$2-'Indicator Date hidden'!BU26)</f>
        <v>0</v>
      </c>
      <c r="BU25" s="158">
        <f>IF('Indicator Date hidden'!BV26="x","x",BU$2-'Indicator Date hidden'!BV26)</f>
        <v>0</v>
      </c>
      <c r="BV25" s="158">
        <f>IF('Indicator Date hidden'!BW26="x","x",BV$2-'Indicator Date hidden'!BW26)</f>
        <v>0</v>
      </c>
      <c r="BW25" s="158">
        <f>IF('Indicator Date hidden'!BX26="x","x",BW$2-'Indicator Date hidden'!BX26)</f>
        <v>0</v>
      </c>
      <c r="BX25" s="158">
        <f>IF('Indicator Date hidden'!BY26="x","x",BX$2-'Indicator Date hidden'!BY26)</f>
        <v>2</v>
      </c>
      <c r="BY25" s="5">
        <f t="shared" si="0"/>
        <v>43</v>
      </c>
      <c r="BZ25" s="159">
        <f t="shared" si="1"/>
        <v>0.58904109589041098</v>
      </c>
      <c r="CA25" s="5">
        <f t="shared" si="2"/>
        <v>20</v>
      </c>
      <c r="CB25" s="159">
        <f t="shared" si="3"/>
        <v>1.4973548955550366</v>
      </c>
      <c r="CC25" s="162">
        <f t="shared" si="4"/>
        <v>0</v>
      </c>
    </row>
    <row r="26" spans="1:81" x14ac:dyDescent="0.3">
      <c r="A26" t="s">
        <v>45</v>
      </c>
      <c r="B26" s="158">
        <f>IF('Indicator Date hidden'!C27="x","x",B$2-'Indicator Date hidden'!C27)</f>
        <v>0</v>
      </c>
      <c r="C26" s="158">
        <f>IF('Indicator Date hidden'!D27="x","x",C$2-'Indicator Date hidden'!D27)</f>
        <v>0</v>
      </c>
      <c r="D26" s="158">
        <f>IF('Indicator Date hidden'!E27="x","x",D$2-'Indicator Date hidden'!E27)</f>
        <v>0</v>
      </c>
      <c r="E26" s="158">
        <f>IF('Indicator Date hidden'!F27="x","x",E$2-'Indicator Date hidden'!F27)</f>
        <v>0</v>
      </c>
      <c r="F26" s="158">
        <f>IF('Indicator Date hidden'!G27="x","x",F$2-'Indicator Date hidden'!G27)</f>
        <v>0</v>
      </c>
      <c r="G26" s="158">
        <f>IF('Indicator Date hidden'!H27="x","x",G$2-'Indicator Date hidden'!H27)</f>
        <v>0</v>
      </c>
      <c r="H26" s="158">
        <f>IF('Indicator Date hidden'!I27="x","x",H$2-'Indicator Date hidden'!I27)</f>
        <v>0</v>
      </c>
      <c r="I26" s="158">
        <f>IF('Indicator Date hidden'!J27="x","x",I$2-'Indicator Date hidden'!J27)</f>
        <v>0</v>
      </c>
      <c r="J26" s="158">
        <f>IF('Indicator Date hidden'!K27="x","x",J$2-'Indicator Date hidden'!K27)</f>
        <v>0</v>
      </c>
      <c r="K26" s="158">
        <f>IF('Indicator Date hidden'!L27="x","x",K$2-'Indicator Date hidden'!L27)</f>
        <v>0</v>
      </c>
      <c r="L26" s="158">
        <f>IF('Indicator Date hidden'!M27="x","x",L$2-'Indicator Date hidden'!M27)</f>
        <v>0</v>
      </c>
      <c r="M26" s="158">
        <f>IF('Indicator Date hidden'!N27="x","x",M$2-'Indicator Date hidden'!N27)</f>
        <v>0</v>
      </c>
      <c r="N26" s="158">
        <f>IF('Indicator Date hidden'!O27="x","x",N$2-'Indicator Date hidden'!O27)</f>
        <v>0</v>
      </c>
      <c r="O26" s="158">
        <f>IF('Indicator Date hidden'!P27="x","x",O$2-'Indicator Date hidden'!P27)</f>
        <v>0</v>
      </c>
      <c r="P26" s="158">
        <f>IF('Indicator Date hidden'!Q27="x","x",P$2-'Indicator Date hidden'!Q27)</f>
        <v>0</v>
      </c>
      <c r="Q26" s="158">
        <f>IF('Indicator Date hidden'!R27="x","x",Q$2-'Indicator Date hidden'!R27)</f>
        <v>0</v>
      </c>
      <c r="R26" s="158">
        <f>IF('Indicator Date hidden'!S27="x","x",R$2-'Indicator Date hidden'!S27)</f>
        <v>0</v>
      </c>
      <c r="S26" s="158">
        <f>IF('Indicator Date hidden'!T27="x","x",S$2-'Indicator Date hidden'!T27)</f>
        <v>0</v>
      </c>
      <c r="T26" s="158">
        <f>IF('Indicator Date hidden'!U27="x","x",T$2-'Indicator Date hidden'!U27)</f>
        <v>0</v>
      </c>
      <c r="U26" s="158">
        <f>IF('Indicator Date hidden'!V27="x","x",U$2-'Indicator Date hidden'!V27)</f>
        <v>0</v>
      </c>
      <c r="V26" s="158">
        <f>IF('Indicator Date hidden'!W27="x","x",V$2-'Indicator Date hidden'!W27)</f>
        <v>0</v>
      </c>
      <c r="W26" s="158">
        <f>IF('Indicator Date hidden'!X27="x","x",W$2-'Indicator Date hidden'!X27)</f>
        <v>0</v>
      </c>
      <c r="X26" s="158">
        <f>IF('Indicator Date hidden'!Y27="x","x",X$2-'Indicator Date hidden'!Y27)</f>
        <v>0</v>
      </c>
      <c r="Y26" s="158">
        <f>IF('Indicator Date hidden'!Z27="x","x",Y$2-'Indicator Date hidden'!Z27)</f>
        <v>0</v>
      </c>
      <c r="Z26" s="158" t="str">
        <f>IF('Indicator Date hidden'!AA27="x","x",Z$2-'Indicator Date hidden'!AA27)</f>
        <v>x</v>
      </c>
      <c r="AA26" s="158">
        <f>IF('Indicator Date hidden'!AB27="x","x",AA$2-'Indicator Date hidden'!AB27)</f>
        <v>2</v>
      </c>
      <c r="AB26" s="158" t="str">
        <f>IF('Indicator Date hidden'!AC27="x","x",AB$2-'Indicator Date hidden'!AC27)</f>
        <v>x</v>
      </c>
      <c r="AC26" s="158">
        <f>IF('Indicator Date hidden'!AD27="x","x",AC$2-'Indicator Date hidden'!AD27)</f>
        <v>1</v>
      </c>
      <c r="AD26" s="158">
        <f>IF('Indicator Date hidden'!AE27="x","x",AD$2-'Indicator Date hidden'!AE27)</f>
        <v>0</v>
      </c>
      <c r="AE26" s="158" t="str">
        <f>IF('Indicator Date hidden'!AF27="x","x",AE$2-'Indicator Date hidden'!AF27)</f>
        <v>x</v>
      </c>
      <c r="AF26" s="158">
        <f>IF('Indicator Date hidden'!AG27="x","x",AF$2-'Indicator Date hidden'!AG27)</f>
        <v>0</v>
      </c>
      <c r="AG26" s="158">
        <f>IF('Indicator Date hidden'!AH27="x","x",AG$2-'Indicator Date hidden'!AH27)</f>
        <v>0</v>
      </c>
      <c r="AH26" s="158">
        <f>IF('Indicator Date hidden'!AI27="x","x",AH$2-'Indicator Date hidden'!AI27)</f>
        <v>0</v>
      </c>
      <c r="AI26" s="158">
        <f>IF('Indicator Date hidden'!AJ27="x","x",AI$2-'Indicator Date hidden'!AJ27)</f>
        <v>1</v>
      </c>
      <c r="AJ26" s="158">
        <f>IF('Indicator Date hidden'!AK27="x","x",AJ$2-'Indicator Date hidden'!AK27)</f>
        <v>1</v>
      </c>
      <c r="AK26" s="158">
        <f>IF('Indicator Date hidden'!AL27="x","x",AK$2-'Indicator Date hidden'!AL27)</f>
        <v>1</v>
      </c>
      <c r="AL26" s="158" t="str">
        <f>IF('Indicator Date hidden'!AM27="x","x",AL$2-'Indicator Date hidden'!AM27)</f>
        <v>x</v>
      </c>
      <c r="AM26" s="158">
        <f>IF('Indicator Date hidden'!AN27="x","x",AM$2-'Indicator Date hidden'!AN27)</f>
        <v>1</v>
      </c>
      <c r="AN26" s="158">
        <f>IF('Indicator Date hidden'!AO27="x","x",AN$2-'Indicator Date hidden'!AO27)</f>
        <v>1</v>
      </c>
      <c r="AO26" s="158">
        <f>IF('Indicator Date hidden'!AP27="x","x",AO$2-'Indicator Date hidden'!AP27)</f>
        <v>1</v>
      </c>
      <c r="AP26" s="158" t="str">
        <f>IF('Indicator Date hidden'!AQ27="x","x",AP$2-'Indicator Date hidden'!AQ27)</f>
        <v>x</v>
      </c>
      <c r="AQ26" s="158" t="str">
        <f>IF('Indicator Date hidden'!AR27="x","x",AQ$2-'Indicator Date hidden'!AR27)</f>
        <v>x</v>
      </c>
      <c r="AR26" s="158">
        <f>IF('Indicator Date hidden'!AS27="x","x",AR$2-'Indicator Date hidden'!AS27)</f>
        <v>1</v>
      </c>
      <c r="AS26" s="158">
        <f>IF('Indicator Date hidden'!AT27="x","x",AS$2-'Indicator Date hidden'!AT27)</f>
        <v>8</v>
      </c>
      <c r="AT26" s="158">
        <f>IF('Indicator Date hidden'!AU27="x","x",AT$2-'Indicator Date hidden'!AU27)</f>
        <v>0</v>
      </c>
      <c r="AU26" s="158">
        <f>IF('Indicator Date hidden'!AV27="x","x",AU$2-'Indicator Date hidden'!AV27)</f>
        <v>1</v>
      </c>
      <c r="AV26" s="158" t="str">
        <f>IF('Indicator Date hidden'!AW27="x","x",AV$2-'Indicator Date hidden'!AW27)</f>
        <v>x</v>
      </c>
      <c r="AW26" s="158" t="str">
        <f>IF('Indicator Date hidden'!AX27="x","x",AW$2-'Indicator Date hidden'!AX27)</f>
        <v>x</v>
      </c>
      <c r="AX26" s="158">
        <f>IF('Indicator Date hidden'!AY27="x","x",AX$2-'Indicator Date hidden'!AY27)</f>
        <v>0</v>
      </c>
      <c r="AY26" s="158">
        <f>IF('Indicator Date hidden'!AZ27="x","x",AY$2-'Indicator Date hidden'!AZ27)</f>
        <v>1</v>
      </c>
      <c r="AZ26" s="158" t="str">
        <f>IF('Indicator Date hidden'!BA27="x","x",AZ$2-'Indicator Date hidden'!BA27)</f>
        <v>x</v>
      </c>
      <c r="BA26" s="158">
        <f>IF('Indicator Date hidden'!BB27="x","x",BA$2-'Indicator Date hidden'!BB27)</f>
        <v>0</v>
      </c>
      <c r="BB26" s="158">
        <f>IF('Indicator Date hidden'!BC27="x","x",BB$2-'Indicator Date hidden'!BC27)</f>
        <v>0</v>
      </c>
      <c r="BC26" s="158">
        <f>IF('Indicator Date hidden'!BD27="x","x",BC$2-'Indicator Date hidden'!BD27)</f>
        <v>0</v>
      </c>
      <c r="BD26" s="158" t="str">
        <f>IF('Indicator Date hidden'!BE27="x","x",BD$2-'Indicator Date hidden'!BE27)</f>
        <v>x</v>
      </c>
      <c r="BE26" s="158">
        <f>IF('Indicator Date hidden'!BF27="x","x",BE$2-'Indicator Date hidden'!BF27)</f>
        <v>2</v>
      </c>
      <c r="BF26" s="158">
        <f>IF('Indicator Date hidden'!BG27="x","x",BF$2-'Indicator Date hidden'!BG27)</f>
        <v>0</v>
      </c>
      <c r="BG26" s="158">
        <f>IF('Indicator Date hidden'!BH27="x","x",BG$2-'Indicator Date hidden'!BH27)</f>
        <v>0</v>
      </c>
      <c r="BH26" s="158">
        <f>IF('Indicator Date hidden'!BI27="x","x",BH$2-'Indicator Date hidden'!BI27)</f>
        <v>0</v>
      </c>
      <c r="BI26" s="158">
        <f>IF('Indicator Date hidden'!BJ27="x","x",BI$2-'Indicator Date hidden'!BJ27)</f>
        <v>2</v>
      </c>
      <c r="BJ26" s="158">
        <f>IF('Indicator Date hidden'!BK27="x","x",BJ$2-'Indicator Date hidden'!BK27)</f>
        <v>1</v>
      </c>
      <c r="BK26" s="158">
        <f>IF('Indicator Date hidden'!BL27="x","x",BK$2-'Indicator Date hidden'!BL27)</f>
        <v>1</v>
      </c>
      <c r="BL26" s="158">
        <f>IF('Indicator Date hidden'!BM27="x","x",BL$2-'Indicator Date hidden'!BM27)</f>
        <v>0</v>
      </c>
      <c r="BM26" s="158">
        <f>IF('Indicator Date hidden'!BN27="x","x",BM$2-'Indicator Date hidden'!BN27)</f>
        <v>3</v>
      </c>
      <c r="BN26" s="158">
        <f>IF('Indicator Date hidden'!BO27="x","x",BN$2-'Indicator Date hidden'!BO27)</f>
        <v>2</v>
      </c>
      <c r="BO26" s="158">
        <f>IF('Indicator Date hidden'!BP27="x","x",BO$2-'Indicator Date hidden'!BP27)</f>
        <v>1</v>
      </c>
      <c r="BP26" s="158">
        <f>IF('Indicator Date hidden'!BQ27="x","x",BP$2-'Indicator Date hidden'!BQ27)</f>
        <v>0</v>
      </c>
      <c r="BQ26" s="158">
        <f>IF('Indicator Date hidden'!BR27="x","x",BQ$2-'Indicator Date hidden'!BR27)</f>
        <v>2</v>
      </c>
      <c r="BR26" s="158">
        <f>IF('Indicator Date hidden'!BS27="x","x",BR$2-'Indicator Date hidden'!BS27)</f>
        <v>0</v>
      </c>
      <c r="BS26" s="158">
        <f>IF('Indicator Date hidden'!BT27="x","x",BS$2-'Indicator Date hidden'!BT27)</f>
        <v>3</v>
      </c>
      <c r="BT26" s="158">
        <f>IF('Indicator Date hidden'!BU27="x","x",BT$2-'Indicator Date hidden'!BU27)</f>
        <v>0</v>
      </c>
      <c r="BU26" s="158">
        <f>IF('Indicator Date hidden'!BV27="x","x",BU$2-'Indicator Date hidden'!BV27)</f>
        <v>0</v>
      </c>
      <c r="BV26" s="158" t="str">
        <f>IF('Indicator Date hidden'!BW27="x","x",BV$2-'Indicator Date hidden'!BW27)</f>
        <v>x</v>
      </c>
      <c r="BW26" s="158">
        <f>IF('Indicator Date hidden'!BX27="x","x",BW$2-'Indicator Date hidden'!BX27)</f>
        <v>0</v>
      </c>
      <c r="BX26" s="158">
        <f>IF('Indicator Date hidden'!BY27="x","x",BX$2-'Indicator Date hidden'!BY27)</f>
        <v>2</v>
      </c>
      <c r="BY26" s="5">
        <f t="shared" si="0"/>
        <v>39</v>
      </c>
      <c r="BZ26" s="159">
        <f t="shared" si="1"/>
        <v>0.609375</v>
      </c>
      <c r="CA26" s="5">
        <f t="shared" si="2"/>
        <v>22</v>
      </c>
      <c r="CB26" s="159">
        <f t="shared" si="3"/>
        <v>1.2198512652676146</v>
      </c>
      <c r="CC26" s="162">
        <f t="shared" si="4"/>
        <v>0</v>
      </c>
    </row>
    <row r="27" spans="1:81" x14ac:dyDescent="0.3">
      <c r="A27" t="s">
        <v>46</v>
      </c>
      <c r="B27" s="158">
        <f>IF('Indicator Date hidden'!C28="x","x",B$2-'Indicator Date hidden'!C28)</f>
        <v>0</v>
      </c>
      <c r="C27" s="158">
        <f>IF('Indicator Date hidden'!D28="x","x",C$2-'Indicator Date hidden'!D28)</f>
        <v>0</v>
      </c>
      <c r="D27" s="158">
        <f>IF('Indicator Date hidden'!E28="x","x",D$2-'Indicator Date hidden'!E28)</f>
        <v>0</v>
      </c>
      <c r="E27" s="158">
        <f>IF('Indicator Date hidden'!F28="x","x",E$2-'Indicator Date hidden'!F28)</f>
        <v>0</v>
      </c>
      <c r="F27" s="158">
        <f>IF('Indicator Date hidden'!G28="x","x",F$2-'Indicator Date hidden'!G28)</f>
        <v>0</v>
      </c>
      <c r="G27" s="158">
        <f>IF('Indicator Date hidden'!H28="x","x",G$2-'Indicator Date hidden'!H28)</f>
        <v>0</v>
      </c>
      <c r="H27" s="158">
        <f>IF('Indicator Date hidden'!I28="x","x",H$2-'Indicator Date hidden'!I28)</f>
        <v>0</v>
      </c>
      <c r="I27" s="158">
        <f>IF('Indicator Date hidden'!J28="x","x",I$2-'Indicator Date hidden'!J28)</f>
        <v>0</v>
      </c>
      <c r="J27" s="158">
        <f>IF('Indicator Date hidden'!K28="x","x",J$2-'Indicator Date hidden'!K28)</f>
        <v>0</v>
      </c>
      <c r="K27" s="158">
        <f>IF('Indicator Date hidden'!L28="x","x",K$2-'Indicator Date hidden'!L28)</f>
        <v>0</v>
      </c>
      <c r="L27" s="158">
        <f>IF('Indicator Date hidden'!M28="x","x",L$2-'Indicator Date hidden'!M28)</f>
        <v>0</v>
      </c>
      <c r="M27" s="158">
        <f>IF('Indicator Date hidden'!N28="x","x",M$2-'Indicator Date hidden'!N28)</f>
        <v>0</v>
      </c>
      <c r="N27" s="158">
        <f>IF('Indicator Date hidden'!O28="x","x",N$2-'Indicator Date hidden'!O28)</f>
        <v>0</v>
      </c>
      <c r="O27" s="158">
        <f>IF('Indicator Date hidden'!P28="x","x",O$2-'Indicator Date hidden'!P28)</f>
        <v>0</v>
      </c>
      <c r="P27" s="158">
        <f>IF('Indicator Date hidden'!Q28="x","x",P$2-'Indicator Date hidden'!Q28)</f>
        <v>0</v>
      </c>
      <c r="Q27" s="158">
        <f>IF('Indicator Date hidden'!R28="x","x",Q$2-'Indicator Date hidden'!R28)</f>
        <v>0</v>
      </c>
      <c r="R27" s="158">
        <f>IF('Indicator Date hidden'!S28="x","x",R$2-'Indicator Date hidden'!S28)</f>
        <v>0</v>
      </c>
      <c r="S27" s="158">
        <f>IF('Indicator Date hidden'!T28="x","x",S$2-'Indicator Date hidden'!T28)</f>
        <v>0</v>
      </c>
      <c r="T27" s="158">
        <f>IF('Indicator Date hidden'!U28="x","x",T$2-'Indicator Date hidden'!U28)</f>
        <v>0</v>
      </c>
      <c r="U27" s="158">
        <f>IF('Indicator Date hidden'!V28="x","x",U$2-'Indicator Date hidden'!V28)</f>
        <v>0</v>
      </c>
      <c r="V27" s="158">
        <f>IF('Indicator Date hidden'!W28="x","x",V$2-'Indicator Date hidden'!W28)</f>
        <v>0</v>
      </c>
      <c r="W27" s="158">
        <f>IF('Indicator Date hidden'!X28="x","x",W$2-'Indicator Date hidden'!X28)</f>
        <v>0</v>
      </c>
      <c r="X27" s="158">
        <f>IF('Indicator Date hidden'!Y28="x","x",X$2-'Indicator Date hidden'!Y28)</f>
        <v>0</v>
      </c>
      <c r="Y27" s="158">
        <f>IF('Indicator Date hidden'!Z28="x","x",Y$2-'Indicator Date hidden'!Z28)</f>
        <v>0</v>
      </c>
      <c r="Z27" s="158">
        <f>IF('Indicator Date hidden'!AA28="x","x",Z$2-'Indicator Date hidden'!AA28)</f>
        <v>5</v>
      </c>
      <c r="AA27" s="158">
        <f>IF('Indicator Date hidden'!AB28="x","x",AA$2-'Indicator Date hidden'!AB28)</f>
        <v>0</v>
      </c>
      <c r="AB27" s="158" t="str">
        <f>IF('Indicator Date hidden'!AC28="x","x",AB$2-'Indicator Date hidden'!AC28)</f>
        <v>x</v>
      </c>
      <c r="AC27" s="158">
        <f>IF('Indicator Date hidden'!AD28="x","x",AC$2-'Indicator Date hidden'!AD28)</f>
        <v>0</v>
      </c>
      <c r="AD27" s="158">
        <f>IF('Indicator Date hidden'!AE28="x","x",AD$2-'Indicator Date hidden'!AE28)</f>
        <v>0</v>
      </c>
      <c r="AE27" s="158" t="str">
        <f>IF('Indicator Date hidden'!AF28="x","x",AE$2-'Indicator Date hidden'!AF28)</f>
        <v>x</v>
      </c>
      <c r="AF27" s="158">
        <f>IF('Indicator Date hidden'!AG28="x","x",AF$2-'Indicator Date hidden'!AG28)</f>
        <v>0</v>
      </c>
      <c r="AG27" s="158">
        <f>IF('Indicator Date hidden'!AH28="x","x",AG$2-'Indicator Date hidden'!AH28)</f>
        <v>0</v>
      </c>
      <c r="AH27" s="158">
        <f>IF('Indicator Date hidden'!AI28="x","x",AH$2-'Indicator Date hidden'!AI28)</f>
        <v>0</v>
      </c>
      <c r="AI27" s="158">
        <f>IF('Indicator Date hidden'!AJ28="x","x",AI$2-'Indicator Date hidden'!AJ28)</f>
        <v>1</v>
      </c>
      <c r="AJ27" s="158">
        <f>IF('Indicator Date hidden'!AK28="x","x",AJ$2-'Indicator Date hidden'!AK28)</f>
        <v>1</v>
      </c>
      <c r="AK27" s="158">
        <f>IF('Indicator Date hidden'!AL28="x","x",AK$2-'Indicator Date hidden'!AL28)</f>
        <v>1</v>
      </c>
      <c r="AL27" s="158" t="str">
        <f>IF('Indicator Date hidden'!AM28="x","x",AL$2-'Indicator Date hidden'!AM28)</f>
        <v>x</v>
      </c>
      <c r="AM27" s="158">
        <f>IF('Indicator Date hidden'!AN28="x","x",AM$2-'Indicator Date hidden'!AN28)</f>
        <v>1</v>
      </c>
      <c r="AN27" s="158">
        <f>IF('Indicator Date hidden'!AO28="x","x",AN$2-'Indicator Date hidden'!AO28)</f>
        <v>1</v>
      </c>
      <c r="AO27" s="158">
        <f>IF('Indicator Date hidden'!AP28="x","x",AO$2-'Indicator Date hidden'!AP28)</f>
        <v>1</v>
      </c>
      <c r="AP27" s="158" t="str">
        <f>IF('Indicator Date hidden'!AQ28="x","x",AP$2-'Indicator Date hidden'!AQ28)</f>
        <v>x</v>
      </c>
      <c r="AQ27" s="158">
        <f>IF('Indicator Date hidden'!AR28="x","x",AQ$2-'Indicator Date hidden'!AR28)</f>
        <v>0</v>
      </c>
      <c r="AR27" s="158">
        <f>IF('Indicator Date hidden'!AS28="x","x",AR$2-'Indicator Date hidden'!AS28)</f>
        <v>1</v>
      </c>
      <c r="AS27" s="158" t="str">
        <f>IF('Indicator Date hidden'!AT28="x","x",AS$2-'Indicator Date hidden'!AT28)</f>
        <v>x</v>
      </c>
      <c r="AT27" s="158">
        <f>IF('Indicator Date hidden'!AU28="x","x",AT$2-'Indicator Date hidden'!AU28)</f>
        <v>0</v>
      </c>
      <c r="AU27" s="158">
        <f>IF('Indicator Date hidden'!AV28="x","x",AU$2-'Indicator Date hidden'!AV28)</f>
        <v>0</v>
      </c>
      <c r="AV27" s="158">
        <f>IF('Indicator Date hidden'!AW28="x","x",AV$2-'Indicator Date hidden'!AW28)</f>
        <v>0</v>
      </c>
      <c r="AW27" s="158" t="str">
        <f>IF('Indicator Date hidden'!AX28="x","x",AW$2-'Indicator Date hidden'!AX28)</f>
        <v>x</v>
      </c>
      <c r="AX27" s="158">
        <f>IF('Indicator Date hidden'!AY28="x","x",AX$2-'Indicator Date hidden'!AY28)</f>
        <v>0</v>
      </c>
      <c r="AY27" s="158">
        <f>IF('Indicator Date hidden'!AZ28="x","x",AY$2-'Indicator Date hidden'!AZ28)</f>
        <v>1</v>
      </c>
      <c r="AZ27" s="158">
        <f>IF('Indicator Date hidden'!BA28="x","x",AZ$2-'Indicator Date hidden'!BA28)</f>
        <v>3</v>
      </c>
      <c r="BA27" s="158">
        <f>IF('Indicator Date hidden'!BB28="x","x",BA$2-'Indicator Date hidden'!BB28)</f>
        <v>0</v>
      </c>
      <c r="BB27" s="158">
        <f>IF('Indicator Date hidden'!BC28="x","x",BB$2-'Indicator Date hidden'!BC28)</f>
        <v>0</v>
      </c>
      <c r="BC27" s="158">
        <f>IF('Indicator Date hidden'!BD28="x","x",BC$2-'Indicator Date hidden'!BD28)</f>
        <v>0</v>
      </c>
      <c r="BD27" s="158" t="str">
        <f>IF('Indicator Date hidden'!BE28="x","x",BD$2-'Indicator Date hidden'!BE28)</f>
        <v>x</v>
      </c>
      <c r="BE27" s="158">
        <f>IF('Indicator Date hidden'!BF28="x","x",BE$2-'Indicator Date hidden'!BF28)</f>
        <v>2</v>
      </c>
      <c r="BF27" s="158">
        <f>IF('Indicator Date hidden'!BG28="x","x",BF$2-'Indicator Date hidden'!BG28)</f>
        <v>0</v>
      </c>
      <c r="BG27" s="158">
        <f>IF('Indicator Date hidden'!BH28="x","x",BG$2-'Indicator Date hidden'!BH28)</f>
        <v>0</v>
      </c>
      <c r="BH27" s="158">
        <f>IF('Indicator Date hidden'!BI28="x","x",BH$2-'Indicator Date hidden'!BI28)</f>
        <v>0</v>
      </c>
      <c r="BI27" s="158">
        <f>IF('Indicator Date hidden'!BJ28="x","x",BI$2-'Indicator Date hidden'!BJ28)</f>
        <v>0</v>
      </c>
      <c r="BJ27" s="158">
        <f>IF('Indicator Date hidden'!BK28="x","x",BJ$2-'Indicator Date hidden'!BK28)</f>
        <v>1</v>
      </c>
      <c r="BK27" s="158">
        <f>IF('Indicator Date hidden'!BL28="x","x",BK$2-'Indicator Date hidden'!BL28)</f>
        <v>1</v>
      </c>
      <c r="BL27" s="158">
        <f>IF('Indicator Date hidden'!BM28="x","x",BL$2-'Indicator Date hidden'!BM28)</f>
        <v>0</v>
      </c>
      <c r="BM27" s="158">
        <f>IF('Indicator Date hidden'!BN28="x","x",BM$2-'Indicator Date hidden'!BN28)</f>
        <v>3</v>
      </c>
      <c r="BN27" s="158">
        <f>IF('Indicator Date hidden'!BO28="x","x",BN$2-'Indicator Date hidden'!BO28)</f>
        <v>2</v>
      </c>
      <c r="BO27" s="158">
        <f>IF('Indicator Date hidden'!BP28="x","x",BO$2-'Indicator Date hidden'!BP28)</f>
        <v>1</v>
      </c>
      <c r="BP27" s="158">
        <f>IF('Indicator Date hidden'!BQ28="x","x",BP$2-'Indicator Date hidden'!BQ28)</f>
        <v>0</v>
      </c>
      <c r="BQ27" s="158">
        <f>IF('Indicator Date hidden'!BR28="x","x",BQ$2-'Indicator Date hidden'!BR28)</f>
        <v>0</v>
      </c>
      <c r="BR27" s="158">
        <f>IF('Indicator Date hidden'!BS28="x","x",BR$2-'Indicator Date hidden'!BS28)</f>
        <v>0</v>
      </c>
      <c r="BS27" s="158">
        <f>IF('Indicator Date hidden'!BT28="x","x",BS$2-'Indicator Date hidden'!BT28)</f>
        <v>4</v>
      </c>
      <c r="BT27" s="158">
        <f>IF('Indicator Date hidden'!BU28="x","x",BT$2-'Indicator Date hidden'!BU28)</f>
        <v>0</v>
      </c>
      <c r="BU27" s="158">
        <f>IF('Indicator Date hidden'!BV28="x","x",BU$2-'Indicator Date hidden'!BV28)</f>
        <v>0</v>
      </c>
      <c r="BV27" s="158">
        <f>IF('Indicator Date hidden'!BW28="x","x",BV$2-'Indicator Date hidden'!BW28)</f>
        <v>0</v>
      </c>
      <c r="BW27" s="158">
        <f>IF('Indicator Date hidden'!BX28="x","x",BW$2-'Indicator Date hidden'!BX28)</f>
        <v>0</v>
      </c>
      <c r="BX27" s="158">
        <f>IF('Indicator Date hidden'!BY28="x","x",BX$2-'Indicator Date hidden'!BY28)</f>
        <v>2</v>
      </c>
      <c r="BY27" s="5">
        <f t="shared" si="0"/>
        <v>32</v>
      </c>
      <c r="BZ27" s="159">
        <f t="shared" si="1"/>
        <v>0.47058823529411764</v>
      </c>
      <c r="CA27" s="5">
        <f t="shared" si="2"/>
        <v>18</v>
      </c>
      <c r="CB27" s="159">
        <f t="shared" si="3"/>
        <v>0.99218398784899997</v>
      </c>
      <c r="CC27" s="162">
        <f t="shared" si="4"/>
        <v>0</v>
      </c>
    </row>
    <row r="28" spans="1:81" x14ac:dyDescent="0.3">
      <c r="A28" t="s">
        <v>48</v>
      </c>
      <c r="B28" s="158">
        <f>IF('Indicator Date hidden'!C29="x","x",B$2-'Indicator Date hidden'!C29)</f>
        <v>0</v>
      </c>
      <c r="C28" s="158">
        <f>IF('Indicator Date hidden'!D29="x","x",C$2-'Indicator Date hidden'!D29)</f>
        <v>0</v>
      </c>
      <c r="D28" s="158">
        <f>IF('Indicator Date hidden'!E29="x","x",D$2-'Indicator Date hidden'!E29)</f>
        <v>0</v>
      </c>
      <c r="E28" s="158">
        <f>IF('Indicator Date hidden'!F29="x","x",E$2-'Indicator Date hidden'!F29)</f>
        <v>0</v>
      </c>
      <c r="F28" s="158">
        <f>IF('Indicator Date hidden'!G29="x","x",F$2-'Indicator Date hidden'!G29)</f>
        <v>0</v>
      </c>
      <c r="G28" s="158">
        <f>IF('Indicator Date hidden'!H29="x","x",G$2-'Indicator Date hidden'!H29)</f>
        <v>0</v>
      </c>
      <c r="H28" s="158">
        <f>IF('Indicator Date hidden'!I29="x","x",H$2-'Indicator Date hidden'!I29)</f>
        <v>0</v>
      </c>
      <c r="I28" s="158">
        <f>IF('Indicator Date hidden'!J29="x","x",I$2-'Indicator Date hidden'!J29)</f>
        <v>0</v>
      </c>
      <c r="J28" s="158">
        <f>IF('Indicator Date hidden'!K29="x","x",J$2-'Indicator Date hidden'!K29)</f>
        <v>0</v>
      </c>
      <c r="K28" s="158">
        <f>IF('Indicator Date hidden'!L29="x","x",K$2-'Indicator Date hidden'!L29)</f>
        <v>0</v>
      </c>
      <c r="L28" s="158">
        <f>IF('Indicator Date hidden'!M29="x","x",L$2-'Indicator Date hidden'!M29)</f>
        <v>0</v>
      </c>
      <c r="M28" s="158">
        <f>IF('Indicator Date hidden'!N29="x","x",M$2-'Indicator Date hidden'!N29)</f>
        <v>0</v>
      </c>
      <c r="N28" s="158">
        <f>IF('Indicator Date hidden'!O29="x","x",N$2-'Indicator Date hidden'!O29)</f>
        <v>0</v>
      </c>
      <c r="O28" s="158">
        <f>IF('Indicator Date hidden'!P29="x","x",O$2-'Indicator Date hidden'!P29)</f>
        <v>0</v>
      </c>
      <c r="P28" s="158">
        <f>IF('Indicator Date hidden'!Q29="x","x",P$2-'Indicator Date hidden'!Q29)</f>
        <v>0</v>
      </c>
      <c r="Q28" s="158">
        <f>IF('Indicator Date hidden'!R29="x","x",Q$2-'Indicator Date hidden'!R29)</f>
        <v>0</v>
      </c>
      <c r="R28" s="158">
        <f>IF('Indicator Date hidden'!S29="x","x",R$2-'Indicator Date hidden'!S29)</f>
        <v>0</v>
      </c>
      <c r="S28" s="158">
        <f>IF('Indicator Date hidden'!T29="x","x",S$2-'Indicator Date hidden'!T29)</f>
        <v>0</v>
      </c>
      <c r="T28" s="158">
        <f>IF('Indicator Date hidden'!U29="x","x",T$2-'Indicator Date hidden'!U29)</f>
        <v>0</v>
      </c>
      <c r="U28" s="158">
        <f>IF('Indicator Date hidden'!V29="x","x",U$2-'Indicator Date hidden'!V29)</f>
        <v>0</v>
      </c>
      <c r="V28" s="158">
        <f>IF('Indicator Date hidden'!W29="x","x",V$2-'Indicator Date hidden'!W29)</f>
        <v>0</v>
      </c>
      <c r="W28" s="158">
        <f>IF('Indicator Date hidden'!X29="x","x",W$2-'Indicator Date hidden'!X29)</f>
        <v>0</v>
      </c>
      <c r="X28" s="158">
        <f>IF('Indicator Date hidden'!Y29="x","x",X$2-'Indicator Date hidden'!Y29)</f>
        <v>0</v>
      </c>
      <c r="Y28" s="158">
        <f>IF('Indicator Date hidden'!Z29="x","x",Y$2-'Indicator Date hidden'!Z29)</f>
        <v>0</v>
      </c>
      <c r="Z28" s="158">
        <f>IF('Indicator Date hidden'!AA29="x","x",Z$2-'Indicator Date hidden'!AA29)</f>
        <v>2</v>
      </c>
      <c r="AA28" s="158">
        <f>IF('Indicator Date hidden'!AB29="x","x",AA$2-'Indicator Date hidden'!AB29)</f>
        <v>0</v>
      </c>
      <c r="AB28" s="158">
        <f>IF('Indicator Date hidden'!AC29="x","x",AB$2-'Indicator Date hidden'!AC29)</f>
        <v>0</v>
      </c>
      <c r="AC28" s="158">
        <f>IF('Indicator Date hidden'!AD29="x","x",AC$2-'Indicator Date hidden'!AD29)</f>
        <v>0</v>
      </c>
      <c r="AD28" s="158">
        <f>IF('Indicator Date hidden'!AE29="x","x",AD$2-'Indicator Date hidden'!AE29)</f>
        <v>0</v>
      </c>
      <c r="AE28" s="158">
        <f>IF('Indicator Date hidden'!AF29="x","x",AE$2-'Indicator Date hidden'!AF29)</f>
        <v>0</v>
      </c>
      <c r="AF28" s="158">
        <f>IF('Indicator Date hidden'!AG29="x","x",AF$2-'Indicator Date hidden'!AG29)</f>
        <v>0</v>
      </c>
      <c r="AG28" s="158">
        <f>IF('Indicator Date hidden'!AH29="x","x",AG$2-'Indicator Date hidden'!AH29)</f>
        <v>0</v>
      </c>
      <c r="AH28" s="158">
        <f>IF('Indicator Date hidden'!AI29="x","x",AH$2-'Indicator Date hidden'!AI29)</f>
        <v>0</v>
      </c>
      <c r="AI28" s="158">
        <f>IF('Indicator Date hidden'!AJ29="x","x",AI$2-'Indicator Date hidden'!AJ29)</f>
        <v>1</v>
      </c>
      <c r="AJ28" s="158">
        <f>IF('Indicator Date hidden'!AK29="x","x",AJ$2-'Indicator Date hidden'!AK29)</f>
        <v>1</v>
      </c>
      <c r="AK28" s="158">
        <f>IF('Indicator Date hidden'!AL29="x","x",AK$2-'Indicator Date hidden'!AL29)</f>
        <v>1</v>
      </c>
      <c r="AL28" s="158">
        <f>IF('Indicator Date hidden'!AM29="x","x",AL$2-'Indicator Date hidden'!AM29)</f>
        <v>8</v>
      </c>
      <c r="AM28" s="158">
        <f>IF('Indicator Date hidden'!AN29="x","x",AM$2-'Indicator Date hidden'!AN29)</f>
        <v>1</v>
      </c>
      <c r="AN28" s="158">
        <f>IF('Indicator Date hidden'!AO29="x","x",AN$2-'Indicator Date hidden'!AO29)</f>
        <v>1</v>
      </c>
      <c r="AO28" s="158">
        <f>IF('Indicator Date hidden'!AP29="x","x",AO$2-'Indicator Date hidden'!AP29)</f>
        <v>1</v>
      </c>
      <c r="AP28" s="158">
        <f>IF('Indicator Date hidden'!AQ29="x","x",AP$2-'Indicator Date hidden'!AQ29)</f>
        <v>1</v>
      </c>
      <c r="AQ28" s="158">
        <f>IF('Indicator Date hidden'!AR29="x","x",AQ$2-'Indicator Date hidden'!AR29)</f>
        <v>0</v>
      </c>
      <c r="AR28" s="158">
        <f>IF('Indicator Date hidden'!AS29="x","x",AR$2-'Indicator Date hidden'!AS29)</f>
        <v>1</v>
      </c>
      <c r="AS28" s="158">
        <f>IF('Indicator Date hidden'!AT29="x","x",AS$2-'Indicator Date hidden'!AT29)</f>
        <v>1</v>
      </c>
      <c r="AT28" s="158">
        <f>IF('Indicator Date hidden'!AU29="x","x",AT$2-'Indicator Date hidden'!AU29)</f>
        <v>0</v>
      </c>
      <c r="AU28" s="158">
        <f>IF('Indicator Date hidden'!AV29="x","x",AU$2-'Indicator Date hidden'!AV29)</f>
        <v>0</v>
      </c>
      <c r="AV28" s="158">
        <f>IF('Indicator Date hidden'!AW29="x","x",AV$2-'Indicator Date hidden'!AW29)</f>
        <v>0</v>
      </c>
      <c r="AW28" s="158">
        <f>IF('Indicator Date hidden'!AX29="x","x",AW$2-'Indicator Date hidden'!AX29)</f>
        <v>0</v>
      </c>
      <c r="AX28" s="158">
        <f>IF('Indicator Date hidden'!AY29="x","x",AX$2-'Indicator Date hidden'!AY29)</f>
        <v>0</v>
      </c>
      <c r="AY28" s="158">
        <f>IF('Indicator Date hidden'!AZ29="x","x",AY$2-'Indicator Date hidden'!AZ29)</f>
        <v>1</v>
      </c>
      <c r="AZ28" s="158">
        <f>IF('Indicator Date hidden'!BA29="x","x",AZ$2-'Indicator Date hidden'!BA29)</f>
        <v>3</v>
      </c>
      <c r="BA28" s="158">
        <f>IF('Indicator Date hidden'!BB29="x","x",BA$2-'Indicator Date hidden'!BB29)</f>
        <v>0</v>
      </c>
      <c r="BB28" s="158">
        <f>IF('Indicator Date hidden'!BC29="x","x",BB$2-'Indicator Date hidden'!BC29)</f>
        <v>0</v>
      </c>
      <c r="BC28" s="158">
        <f>IF('Indicator Date hidden'!BD29="x","x",BC$2-'Indicator Date hidden'!BD29)</f>
        <v>0</v>
      </c>
      <c r="BD28" s="158">
        <f>IF('Indicator Date hidden'!BE29="x","x",BD$2-'Indicator Date hidden'!BE29)</f>
        <v>2</v>
      </c>
      <c r="BE28" s="158">
        <f>IF('Indicator Date hidden'!BF29="x","x",BE$2-'Indicator Date hidden'!BF29)</f>
        <v>1</v>
      </c>
      <c r="BF28" s="158">
        <f>IF('Indicator Date hidden'!BG29="x","x",BF$2-'Indicator Date hidden'!BG29)</f>
        <v>0</v>
      </c>
      <c r="BG28" s="158">
        <f>IF('Indicator Date hidden'!BH29="x","x",BG$2-'Indicator Date hidden'!BH29)</f>
        <v>0</v>
      </c>
      <c r="BH28" s="158">
        <f>IF('Indicator Date hidden'!BI29="x","x",BH$2-'Indicator Date hidden'!BI29)</f>
        <v>0</v>
      </c>
      <c r="BI28" s="158">
        <f>IF('Indicator Date hidden'!BJ29="x","x",BI$2-'Indicator Date hidden'!BJ29)</f>
        <v>0</v>
      </c>
      <c r="BJ28" s="158">
        <f>IF('Indicator Date hidden'!BK29="x","x",BJ$2-'Indicator Date hidden'!BK29)</f>
        <v>1</v>
      </c>
      <c r="BK28" s="158">
        <f>IF('Indicator Date hidden'!BL29="x","x",BK$2-'Indicator Date hidden'!BL29)</f>
        <v>1</v>
      </c>
      <c r="BL28" s="158">
        <f>IF('Indicator Date hidden'!BM29="x","x",BL$2-'Indicator Date hidden'!BM29)</f>
        <v>0</v>
      </c>
      <c r="BM28" s="158">
        <f>IF('Indicator Date hidden'!BN29="x","x",BM$2-'Indicator Date hidden'!BN29)</f>
        <v>3</v>
      </c>
      <c r="BN28" s="158">
        <f>IF('Indicator Date hidden'!BO29="x","x",BN$2-'Indicator Date hidden'!BO29)</f>
        <v>2</v>
      </c>
      <c r="BO28" s="158">
        <f>IF('Indicator Date hidden'!BP29="x","x",BO$2-'Indicator Date hidden'!BP29)</f>
        <v>1</v>
      </c>
      <c r="BP28" s="158">
        <f>IF('Indicator Date hidden'!BQ29="x","x",BP$2-'Indicator Date hidden'!BQ29)</f>
        <v>0</v>
      </c>
      <c r="BQ28" s="158">
        <f>IF('Indicator Date hidden'!BR29="x","x",BQ$2-'Indicator Date hidden'!BR29)</f>
        <v>0</v>
      </c>
      <c r="BR28" s="158">
        <f>IF('Indicator Date hidden'!BS29="x","x",BR$2-'Indicator Date hidden'!BS29)</f>
        <v>0</v>
      </c>
      <c r="BS28" s="158">
        <f>IF('Indicator Date hidden'!BT29="x","x",BS$2-'Indicator Date hidden'!BT29)</f>
        <v>2</v>
      </c>
      <c r="BT28" s="158">
        <f>IF('Indicator Date hidden'!BU29="x","x",BT$2-'Indicator Date hidden'!BU29)</f>
        <v>0</v>
      </c>
      <c r="BU28" s="158">
        <f>IF('Indicator Date hidden'!BV29="x","x",BU$2-'Indicator Date hidden'!BV29)</f>
        <v>0</v>
      </c>
      <c r="BV28" s="158">
        <f>IF('Indicator Date hidden'!BW29="x","x",BV$2-'Indicator Date hidden'!BW29)</f>
        <v>0</v>
      </c>
      <c r="BW28" s="158">
        <f>IF('Indicator Date hidden'!BX29="x","x",BW$2-'Indicator Date hidden'!BX29)</f>
        <v>0</v>
      </c>
      <c r="BX28" s="158">
        <f>IF('Indicator Date hidden'!BY29="x","x",BX$2-'Indicator Date hidden'!BY29)</f>
        <v>2</v>
      </c>
      <c r="BY28" s="5">
        <f t="shared" si="0"/>
        <v>38</v>
      </c>
      <c r="BZ28" s="159">
        <f t="shared" si="1"/>
        <v>0.50666666666666671</v>
      </c>
      <c r="CA28" s="5">
        <f t="shared" si="2"/>
        <v>22</v>
      </c>
      <c r="CB28" s="159">
        <f t="shared" si="3"/>
        <v>1.1357621034158323</v>
      </c>
      <c r="CC28" s="162">
        <f t="shared" si="4"/>
        <v>0</v>
      </c>
    </row>
    <row r="29" spans="1:81" x14ac:dyDescent="0.3">
      <c r="A29" t="s">
        <v>50</v>
      </c>
      <c r="B29" s="158">
        <f>IF('Indicator Date hidden'!C30="x","x",B$2-'Indicator Date hidden'!C30)</f>
        <v>0</v>
      </c>
      <c r="C29" s="158">
        <f>IF('Indicator Date hidden'!D30="x","x",C$2-'Indicator Date hidden'!D30)</f>
        <v>0</v>
      </c>
      <c r="D29" s="158">
        <f>IF('Indicator Date hidden'!E30="x","x",D$2-'Indicator Date hidden'!E30)</f>
        <v>0</v>
      </c>
      <c r="E29" s="158">
        <f>IF('Indicator Date hidden'!F30="x","x",E$2-'Indicator Date hidden'!F30)</f>
        <v>0</v>
      </c>
      <c r="F29" s="158">
        <f>IF('Indicator Date hidden'!G30="x","x",F$2-'Indicator Date hidden'!G30)</f>
        <v>0</v>
      </c>
      <c r="G29" s="158">
        <f>IF('Indicator Date hidden'!H30="x","x",G$2-'Indicator Date hidden'!H30)</f>
        <v>0</v>
      </c>
      <c r="H29" s="158">
        <f>IF('Indicator Date hidden'!I30="x","x",H$2-'Indicator Date hidden'!I30)</f>
        <v>0</v>
      </c>
      <c r="I29" s="158">
        <f>IF('Indicator Date hidden'!J30="x","x",I$2-'Indicator Date hidden'!J30)</f>
        <v>0</v>
      </c>
      <c r="J29" s="158">
        <f>IF('Indicator Date hidden'!K30="x","x",J$2-'Indicator Date hidden'!K30)</f>
        <v>0</v>
      </c>
      <c r="K29" s="158">
        <f>IF('Indicator Date hidden'!L30="x","x",K$2-'Indicator Date hidden'!L30)</f>
        <v>0</v>
      </c>
      <c r="L29" s="158">
        <f>IF('Indicator Date hidden'!M30="x","x",L$2-'Indicator Date hidden'!M30)</f>
        <v>0</v>
      </c>
      <c r="M29" s="158">
        <f>IF('Indicator Date hidden'!N30="x","x",M$2-'Indicator Date hidden'!N30)</f>
        <v>0</v>
      </c>
      <c r="N29" s="158">
        <f>IF('Indicator Date hidden'!O30="x","x",N$2-'Indicator Date hidden'!O30)</f>
        <v>0</v>
      </c>
      <c r="O29" s="158">
        <f>IF('Indicator Date hidden'!P30="x","x",O$2-'Indicator Date hidden'!P30)</f>
        <v>0</v>
      </c>
      <c r="P29" s="158">
        <f>IF('Indicator Date hidden'!Q30="x","x",P$2-'Indicator Date hidden'!Q30)</f>
        <v>0</v>
      </c>
      <c r="Q29" s="158">
        <f>IF('Indicator Date hidden'!R30="x","x",Q$2-'Indicator Date hidden'!R30)</f>
        <v>0</v>
      </c>
      <c r="R29" s="158">
        <f>IF('Indicator Date hidden'!S30="x","x",R$2-'Indicator Date hidden'!S30)</f>
        <v>0</v>
      </c>
      <c r="S29" s="158">
        <f>IF('Indicator Date hidden'!T30="x","x",S$2-'Indicator Date hidden'!T30)</f>
        <v>0</v>
      </c>
      <c r="T29" s="158">
        <f>IF('Indicator Date hidden'!U30="x","x",T$2-'Indicator Date hidden'!U30)</f>
        <v>0</v>
      </c>
      <c r="U29" s="158">
        <f>IF('Indicator Date hidden'!V30="x","x",U$2-'Indicator Date hidden'!V30)</f>
        <v>0</v>
      </c>
      <c r="V29" s="158">
        <f>IF('Indicator Date hidden'!W30="x","x",V$2-'Indicator Date hidden'!W30)</f>
        <v>0</v>
      </c>
      <c r="W29" s="158">
        <f>IF('Indicator Date hidden'!X30="x","x",W$2-'Indicator Date hidden'!X30)</f>
        <v>0</v>
      </c>
      <c r="X29" s="158">
        <f>IF('Indicator Date hidden'!Y30="x","x",X$2-'Indicator Date hidden'!Y30)</f>
        <v>0</v>
      </c>
      <c r="Y29" s="158">
        <f>IF('Indicator Date hidden'!Z30="x","x",Y$2-'Indicator Date hidden'!Z30)</f>
        <v>0</v>
      </c>
      <c r="Z29" s="158">
        <f>IF('Indicator Date hidden'!AA30="x","x",Z$2-'Indicator Date hidden'!AA30)</f>
        <v>0</v>
      </c>
      <c r="AA29" s="158">
        <f>IF('Indicator Date hidden'!AB30="x","x",AA$2-'Indicator Date hidden'!AB30)</f>
        <v>0</v>
      </c>
      <c r="AB29" s="158">
        <f>IF('Indicator Date hidden'!AC30="x","x",AB$2-'Indicator Date hidden'!AC30)</f>
        <v>0</v>
      </c>
      <c r="AC29" s="158">
        <f>IF('Indicator Date hidden'!AD30="x","x",AC$2-'Indicator Date hidden'!AD30)</f>
        <v>1</v>
      </c>
      <c r="AD29" s="158">
        <f>IF('Indicator Date hidden'!AE30="x","x",AD$2-'Indicator Date hidden'!AE30)</f>
        <v>0</v>
      </c>
      <c r="AE29" s="158">
        <f>IF('Indicator Date hidden'!AF30="x","x",AE$2-'Indicator Date hidden'!AF30)</f>
        <v>0</v>
      </c>
      <c r="AF29" s="158">
        <f>IF('Indicator Date hidden'!AG30="x","x",AF$2-'Indicator Date hidden'!AG30)</f>
        <v>0</v>
      </c>
      <c r="AG29" s="158">
        <f>IF('Indicator Date hidden'!AH30="x","x",AG$2-'Indicator Date hidden'!AH30)</f>
        <v>0</v>
      </c>
      <c r="AH29" s="158">
        <f>IF('Indicator Date hidden'!AI30="x","x",AH$2-'Indicator Date hidden'!AI30)</f>
        <v>0</v>
      </c>
      <c r="AI29" s="158">
        <f>IF('Indicator Date hidden'!AJ30="x","x",AI$2-'Indicator Date hidden'!AJ30)</f>
        <v>1</v>
      </c>
      <c r="AJ29" s="158">
        <f>IF('Indicator Date hidden'!AK30="x","x",AJ$2-'Indicator Date hidden'!AK30)</f>
        <v>1</v>
      </c>
      <c r="AK29" s="158">
        <f>IF('Indicator Date hidden'!AL30="x","x",AK$2-'Indicator Date hidden'!AL30)</f>
        <v>1</v>
      </c>
      <c r="AL29" s="158">
        <f>IF('Indicator Date hidden'!AM30="x","x",AL$2-'Indicator Date hidden'!AM30)</f>
        <v>1</v>
      </c>
      <c r="AM29" s="158">
        <f>IF('Indicator Date hidden'!AN30="x","x",AM$2-'Indicator Date hidden'!AN30)</f>
        <v>1</v>
      </c>
      <c r="AN29" s="158">
        <f>IF('Indicator Date hidden'!AO30="x","x",AN$2-'Indicator Date hidden'!AO30)</f>
        <v>1</v>
      </c>
      <c r="AO29" s="158">
        <f>IF('Indicator Date hidden'!AP30="x","x",AO$2-'Indicator Date hidden'!AP30)</f>
        <v>1</v>
      </c>
      <c r="AP29" s="158">
        <f>IF('Indicator Date hidden'!AQ30="x","x",AP$2-'Indicator Date hidden'!AQ30)</f>
        <v>1</v>
      </c>
      <c r="AQ29" s="158">
        <f>IF('Indicator Date hidden'!AR30="x","x",AQ$2-'Indicator Date hidden'!AR30)</f>
        <v>0</v>
      </c>
      <c r="AR29" s="158">
        <f>IF('Indicator Date hidden'!AS30="x","x",AR$2-'Indicator Date hidden'!AS30)</f>
        <v>1</v>
      </c>
      <c r="AS29" s="158">
        <f>IF('Indicator Date hidden'!AT30="x","x",AS$2-'Indicator Date hidden'!AT30)</f>
        <v>1</v>
      </c>
      <c r="AT29" s="158">
        <f>IF('Indicator Date hidden'!AU30="x","x",AT$2-'Indicator Date hidden'!AU30)</f>
        <v>0</v>
      </c>
      <c r="AU29" s="158">
        <f>IF('Indicator Date hidden'!AV30="x","x",AU$2-'Indicator Date hidden'!AV30)</f>
        <v>0</v>
      </c>
      <c r="AV29" s="158">
        <f>IF('Indicator Date hidden'!AW30="x","x",AV$2-'Indicator Date hidden'!AW30)</f>
        <v>0</v>
      </c>
      <c r="AW29" s="158">
        <f>IF('Indicator Date hidden'!AX30="x","x",AW$2-'Indicator Date hidden'!AX30)</f>
        <v>0</v>
      </c>
      <c r="AX29" s="158">
        <f>IF('Indicator Date hidden'!AY30="x","x",AX$2-'Indicator Date hidden'!AY30)</f>
        <v>0</v>
      </c>
      <c r="AY29" s="158">
        <f>IF('Indicator Date hidden'!AZ30="x","x",AY$2-'Indicator Date hidden'!AZ30)</f>
        <v>1</v>
      </c>
      <c r="AZ29" s="158">
        <f>IF('Indicator Date hidden'!BA30="x","x",AZ$2-'Indicator Date hidden'!BA30)</f>
        <v>4</v>
      </c>
      <c r="BA29" s="158">
        <f>IF('Indicator Date hidden'!BB30="x","x",BA$2-'Indicator Date hidden'!BB30)</f>
        <v>0</v>
      </c>
      <c r="BB29" s="158">
        <f>IF('Indicator Date hidden'!BC30="x","x",BB$2-'Indicator Date hidden'!BC30)</f>
        <v>0</v>
      </c>
      <c r="BC29" s="158">
        <f>IF('Indicator Date hidden'!BD30="x","x",BC$2-'Indicator Date hidden'!BD30)</f>
        <v>0</v>
      </c>
      <c r="BD29" s="158">
        <f>IF('Indicator Date hidden'!BE30="x","x",BD$2-'Indicator Date hidden'!BE30)</f>
        <v>2</v>
      </c>
      <c r="BE29" s="158">
        <f>IF('Indicator Date hidden'!BF30="x","x",BE$2-'Indicator Date hidden'!BF30)</f>
        <v>1</v>
      </c>
      <c r="BF29" s="158">
        <f>IF('Indicator Date hidden'!BG30="x","x",BF$2-'Indicator Date hidden'!BG30)</f>
        <v>0</v>
      </c>
      <c r="BG29" s="158">
        <f>IF('Indicator Date hidden'!BH30="x","x",BG$2-'Indicator Date hidden'!BH30)</f>
        <v>0</v>
      </c>
      <c r="BH29" s="158">
        <f>IF('Indicator Date hidden'!BI30="x","x",BH$2-'Indicator Date hidden'!BI30)</f>
        <v>0</v>
      </c>
      <c r="BI29" s="158">
        <f>IF('Indicator Date hidden'!BJ30="x","x",BI$2-'Indicator Date hidden'!BJ30)</f>
        <v>0</v>
      </c>
      <c r="BJ29" s="158">
        <f>IF('Indicator Date hidden'!BK30="x","x",BJ$2-'Indicator Date hidden'!BK30)</f>
        <v>1</v>
      </c>
      <c r="BK29" s="158">
        <f>IF('Indicator Date hidden'!BL30="x","x",BK$2-'Indicator Date hidden'!BL30)</f>
        <v>1</v>
      </c>
      <c r="BL29" s="158">
        <f>IF('Indicator Date hidden'!BM30="x","x",BL$2-'Indicator Date hidden'!BM30)</f>
        <v>0</v>
      </c>
      <c r="BM29" s="158">
        <f>IF('Indicator Date hidden'!BN30="x","x",BM$2-'Indicator Date hidden'!BN30)</f>
        <v>3</v>
      </c>
      <c r="BN29" s="158">
        <f>IF('Indicator Date hidden'!BO30="x","x",BN$2-'Indicator Date hidden'!BO30)</f>
        <v>2</v>
      </c>
      <c r="BO29" s="158">
        <f>IF('Indicator Date hidden'!BP30="x","x",BO$2-'Indicator Date hidden'!BP30)</f>
        <v>1</v>
      </c>
      <c r="BP29" s="158">
        <f>IF('Indicator Date hidden'!BQ30="x","x",BP$2-'Indicator Date hidden'!BQ30)</f>
        <v>0</v>
      </c>
      <c r="BQ29" s="158">
        <f>IF('Indicator Date hidden'!BR30="x","x",BQ$2-'Indicator Date hidden'!BR30)</f>
        <v>0</v>
      </c>
      <c r="BR29" s="158">
        <f>IF('Indicator Date hidden'!BS30="x","x",BR$2-'Indicator Date hidden'!BS30)</f>
        <v>0</v>
      </c>
      <c r="BS29" s="158">
        <f>IF('Indicator Date hidden'!BT30="x","x",BS$2-'Indicator Date hidden'!BT30)</f>
        <v>2</v>
      </c>
      <c r="BT29" s="158">
        <f>IF('Indicator Date hidden'!BU30="x","x",BT$2-'Indicator Date hidden'!BU30)</f>
        <v>0</v>
      </c>
      <c r="BU29" s="158">
        <f>IF('Indicator Date hidden'!BV30="x","x",BU$2-'Indicator Date hidden'!BV30)</f>
        <v>0</v>
      </c>
      <c r="BV29" s="158">
        <f>IF('Indicator Date hidden'!BW30="x","x",BV$2-'Indicator Date hidden'!BW30)</f>
        <v>0</v>
      </c>
      <c r="BW29" s="158">
        <f>IF('Indicator Date hidden'!BX30="x","x",BW$2-'Indicator Date hidden'!BX30)</f>
        <v>0</v>
      </c>
      <c r="BX29" s="158">
        <f>IF('Indicator Date hidden'!BY30="x","x",BX$2-'Indicator Date hidden'!BY30)</f>
        <v>2</v>
      </c>
      <c r="BY29" s="5">
        <f t="shared" si="0"/>
        <v>31</v>
      </c>
      <c r="BZ29" s="159">
        <f t="shared" si="1"/>
        <v>0.41333333333333333</v>
      </c>
      <c r="CA29" s="5">
        <f t="shared" si="2"/>
        <v>22</v>
      </c>
      <c r="CB29" s="159">
        <f t="shared" si="3"/>
        <v>0.76756469144662687</v>
      </c>
      <c r="CC29" s="162">
        <f t="shared" si="4"/>
        <v>0</v>
      </c>
    </row>
    <row r="30" spans="1:81" x14ac:dyDescent="0.3">
      <c r="A30" t="s">
        <v>58</v>
      </c>
      <c r="B30" s="158">
        <f>IF('Indicator Date hidden'!C31="x","x",B$2-'Indicator Date hidden'!C31)</f>
        <v>0</v>
      </c>
      <c r="C30" s="158">
        <f>IF('Indicator Date hidden'!D31="x","x",C$2-'Indicator Date hidden'!D31)</f>
        <v>0</v>
      </c>
      <c r="D30" s="158">
        <f>IF('Indicator Date hidden'!E31="x","x",D$2-'Indicator Date hidden'!E31)</f>
        <v>0</v>
      </c>
      <c r="E30" s="158">
        <f>IF('Indicator Date hidden'!F31="x","x",E$2-'Indicator Date hidden'!F31)</f>
        <v>0</v>
      </c>
      <c r="F30" s="158">
        <f>IF('Indicator Date hidden'!G31="x","x",F$2-'Indicator Date hidden'!G31)</f>
        <v>0</v>
      </c>
      <c r="G30" s="158">
        <f>IF('Indicator Date hidden'!H31="x","x",G$2-'Indicator Date hidden'!H31)</f>
        <v>0</v>
      </c>
      <c r="H30" s="158">
        <f>IF('Indicator Date hidden'!I31="x","x",H$2-'Indicator Date hidden'!I31)</f>
        <v>0</v>
      </c>
      <c r="I30" s="158">
        <f>IF('Indicator Date hidden'!J31="x","x",I$2-'Indicator Date hidden'!J31)</f>
        <v>0</v>
      </c>
      <c r="J30" s="158">
        <f>IF('Indicator Date hidden'!K31="x","x",J$2-'Indicator Date hidden'!K31)</f>
        <v>0</v>
      </c>
      <c r="K30" s="158">
        <f>IF('Indicator Date hidden'!L31="x","x",K$2-'Indicator Date hidden'!L31)</f>
        <v>0</v>
      </c>
      <c r="L30" s="158">
        <f>IF('Indicator Date hidden'!M31="x","x",L$2-'Indicator Date hidden'!M31)</f>
        <v>0</v>
      </c>
      <c r="M30" s="158">
        <f>IF('Indicator Date hidden'!N31="x","x",M$2-'Indicator Date hidden'!N31)</f>
        <v>0</v>
      </c>
      <c r="N30" s="158">
        <f>IF('Indicator Date hidden'!O31="x","x",N$2-'Indicator Date hidden'!O31)</f>
        <v>0</v>
      </c>
      <c r="O30" s="158">
        <f>IF('Indicator Date hidden'!P31="x","x",O$2-'Indicator Date hidden'!P31)</f>
        <v>0</v>
      </c>
      <c r="P30" s="158">
        <f>IF('Indicator Date hidden'!Q31="x","x",P$2-'Indicator Date hidden'!Q31)</f>
        <v>0</v>
      </c>
      <c r="Q30" s="158">
        <f>IF('Indicator Date hidden'!R31="x","x",Q$2-'Indicator Date hidden'!R31)</f>
        <v>0</v>
      </c>
      <c r="R30" s="158">
        <f>IF('Indicator Date hidden'!S31="x","x",R$2-'Indicator Date hidden'!S31)</f>
        <v>0</v>
      </c>
      <c r="S30" s="158">
        <f>IF('Indicator Date hidden'!T31="x","x",S$2-'Indicator Date hidden'!T31)</f>
        <v>0</v>
      </c>
      <c r="T30" s="158">
        <f>IF('Indicator Date hidden'!U31="x","x",T$2-'Indicator Date hidden'!U31)</f>
        <v>0</v>
      </c>
      <c r="U30" s="158">
        <f>IF('Indicator Date hidden'!V31="x","x",U$2-'Indicator Date hidden'!V31)</f>
        <v>0</v>
      </c>
      <c r="V30" s="158">
        <f>IF('Indicator Date hidden'!W31="x","x",V$2-'Indicator Date hidden'!W31)</f>
        <v>0</v>
      </c>
      <c r="W30" s="158">
        <f>IF('Indicator Date hidden'!X31="x","x",W$2-'Indicator Date hidden'!X31)</f>
        <v>0</v>
      </c>
      <c r="X30" s="158">
        <f>IF('Indicator Date hidden'!Y31="x","x",X$2-'Indicator Date hidden'!Y31)</f>
        <v>0</v>
      </c>
      <c r="Y30" s="158">
        <f>IF('Indicator Date hidden'!Z31="x","x",Y$2-'Indicator Date hidden'!Z31)</f>
        <v>0</v>
      </c>
      <c r="Z30" s="158" t="str">
        <f>IF('Indicator Date hidden'!AA31="x","x",Z$2-'Indicator Date hidden'!AA31)</f>
        <v>x</v>
      </c>
      <c r="AA30" s="158">
        <f>IF('Indicator Date hidden'!AB31="x","x",AA$2-'Indicator Date hidden'!AB31)</f>
        <v>0</v>
      </c>
      <c r="AB30" s="158" t="str">
        <f>IF('Indicator Date hidden'!AC31="x","x",AB$2-'Indicator Date hidden'!AC31)</f>
        <v>x</v>
      </c>
      <c r="AC30" s="158">
        <f>IF('Indicator Date hidden'!AD31="x","x",AC$2-'Indicator Date hidden'!AD31)</f>
        <v>0</v>
      </c>
      <c r="AD30" s="158">
        <f>IF('Indicator Date hidden'!AE31="x","x",AD$2-'Indicator Date hidden'!AE31)</f>
        <v>0</v>
      </c>
      <c r="AE30" s="158" t="str">
        <f>IF('Indicator Date hidden'!AF31="x","x",AE$2-'Indicator Date hidden'!AF31)</f>
        <v>x</v>
      </c>
      <c r="AF30" s="158">
        <f>IF('Indicator Date hidden'!AG31="x","x",AF$2-'Indicator Date hidden'!AG31)</f>
        <v>0</v>
      </c>
      <c r="AG30" s="158">
        <f>IF('Indicator Date hidden'!AH31="x","x",AG$2-'Indicator Date hidden'!AH31)</f>
        <v>0</v>
      </c>
      <c r="AH30" s="158">
        <f>IF('Indicator Date hidden'!AI31="x","x",AH$2-'Indicator Date hidden'!AI31)</f>
        <v>0</v>
      </c>
      <c r="AI30" s="158">
        <f>IF('Indicator Date hidden'!AJ31="x","x",AI$2-'Indicator Date hidden'!AJ31)</f>
        <v>1</v>
      </c>
      <c r="AJ30" s="158">
        <f>IF('Indicator Date hidden'!AK31="x","x",AJ$2-'Indicator Date hidden'!AK31)</f>
        <v>1</v>
      </c>
      <c r="AK30" s="158">
        <f>IF('Indicator Date hidden'!AL31="x","x",AK$2-'Indicator Date hidden'!AL31)</f>
        <v>1</v>
      </c>
      <c r="AL30" s="158" t="str">
        <f>IF('Indicator Date hidden'!AM31="x","x",AL$2-'Indicator Date hidden'!AM31)</f>
        <v>x</v>
      </c>
      <c r="AM30" s="158">
        <f>IF('Indicator Date hidden'!AN31="x","x",AM$2-'Indicator Date hidden'!AN31)</f>
        <v>1</v>
      </c>
      <c r="AN30" s="158">
        <f>IF('Indicator Date hidden'!AO31="x","x",AN$2-'Indicator Date hidden'!AO31)</f>
        <v>1</v>
      </c>
      <c r="AO30" s="158">
        <f>IF('Indicator Date hidden'!AP31="x","x",AO$2-'Indicator Date hidden'!AP31)</f>
        <v>1</v>
      </c>
      <c r="AP30" s="158">
        <f>IF('Indicator Date hidden'!AQ31="x","x",AP$2-'Indicator Date hidden'!AQ31)</f>
        <v>1</v>
      </c>
      <c r="AQ30" s="158">
        <f>IF('Indicator Date hidden'!AR31="x","x",AQ$2-'Indicator Date hidden'!AR31)</f>
        <v>0</v>
      </c>
      <c r="AR30" s="158">
        <f>IF('Indicator Date hidden'!AS31="x","x",AR$2-'Indicator Date hidden'!AS31)</f>
        <v>1</v>
      </c>
      <c r="AS30" s="158" t="str">
        <f>IF('Indicator Date hidden'!AT31="x","x",AS$2-'Indicator Date hidden'!AT31)</f>
        <v>x</v>
      </c>
      <c r="AT30" s="158">
        <f>IF('Indicator Date hidden'!AU31="x","x",AT$2-'Indicator Date hidden'!AU31)</f>
        <v>0</v>
      </c>
      <c r="AU30" s="158">
        <f>IF('Indicator Date hidden'!AV31="x","x",AU$2-'Indicator Date hidden'!AV31)</f>
        <v>0</v>
      </c>
      <c r="AV30" s="158">
        <f>IF('Indicator Date hidden'!AW31="x","x",AV$2-'Indicator Date hidden'!AW31)</f>
        <v>0</v>
      </c>
      <c r="AW30" s="158">
        <f>IF('Indicator Date hidden'!AX31="x","x",AW$2-'Indicator Date hidden'!AX31)</f>
        <v>0</v>
      </c>
      <c r="AX30" s="158">
        <f>IF('Indicator Date hidden'!AY31="x","x",AX$2-'Indicator Date hidden'!AY31)</f>
        <v>0</v>
      </c>
      <c r="AY30" s="158" t="str">
        <f>IF('Indicator Date hidden'!AZ31="x","x",AY$2-'Indicator Date hidden'!AZ31)</f>
        <v>x</v>
      </c>
      <c r="AZ30" s="158">
        <f>IF('Indicator Date hidden'!BA31="x","x",AZ$2-'Indicator Date hidden'!BA31)</f>
        <v>10</v>
      </c>
      <c r="BA30" s="158">
        <f>IF('Indicator Date hidden'!BB31="x","x",BA$2-'Indicator Date hidden'!BB31)</f>
        <v>0</v>
      </c>
      <c r="BB30" s="158">
        <f>IF('Indicator Date hidden'!BC31="x","x",BB$2-'Indicator Date hidden'!BC31)</f>
        <v>0</v>
      </c>
      <c r="BC30" s="158">
        <f>IF('Indicator Date hidden'!BD31="x","x",BC$2-'Indicator Date hidden'!BD31)</f>
        <v>0</v>
      </c>
      <c r="BD30" s="158" t="str">
        <f>IF('Indicator Date hidden'!BE31="x","x",BD$2-'Indicator Date hidden'!BE31)</f>
        <v>x</v>
      </c>
      <c r="BE30" s="158">
        <f>IF('Indicator Date hidden'!BF31="x","x",BE$2-'Indicator Date hidden'!BF31)</f>
        <v>2</v>
      </c>
      <c r="BF30" s="158">
        <f>IF('Indicator Date hidden'!BG31="x","x",BF$2-'Indicator Date hidden'!BG31)</f>
        <v>0</v>
      </c>
      <c r="BG30" s="158">
        <f>IF('Indicator Date hidden'!BH31="x","x",BG$2-'Indicator Date hidden'!BH31)</f>
        <v>0</v>
      </c>
      <c r="BH30" s="158">
        <f>IF('Indicator Date hidden'!BI31="x","x",BH$2-'Indicator Date hidden'!BI31)</f>
        <v>0</v>
      </c>
      <c r="BI30" s="158">
        <f>IF('Indicator Date hidden'!BJ31="x","x",BI$2-'Indicator Date hidden'!BJ31)</f>
        <v>0</v>
      </c>
      <c r="BJ30" s="158">
        <f>IF('Indicator Date hidden'!BK31="x","x",BJ$2-'Indicator Date hidden'!BK31)</f>
        <v>1</v>
      </c>
      <c r="BK30" s="158">
        <f>IF('Indicator Date hidden'!BL31="x","x",BK$2-'Indicator Date hidden'!BL31)</f>
        <v>1</v>
      </c>
      <c r="BL30" s="158">
        <f>IF('Indicator Date hidden'!BM31="x","x",BL$2-'Indicator Date hidden'!BM31)</f>
        <v>0</v>
      </c>
      <c r="BM30" s="158">
        <f>IF('Indicator Date hidden'!BN31="x","x",BM$2-'Indicator Date hidden'!BN31)</f>
        <v>3</v>
      </c>
      <c r="BN30" s="158">
        <f>IF('Indicator Date hidden'!BO31="x","x",BN$2-'Indicator Date hidden'!BO31)</f>
        <v>2</v>
      </c>
      <c r="BO30" s="158">
        <f>IF('Indicator Date hidden'!BP31="x","x",BO$2-'Indicator Date hidden'!BP31)</f>
        <v>1</v>
      </c>
      <c r="BP30" s="158">
        <f>IF('Indicator Date hidden'!BQ31="x","x",BP$2-'Indicator Date hidden'!BQ31)</f>
        <v>0</v>
      </c>
      <c r="BQ30" s="158">
        <f>IF('Indicator Date hidden'!BR31="x","x",BQ$2-'Indicator Date hidden'!BR31)</f>
        <v>0</v>
      </c>
      <c r="BR30" s="158">
        <f>IF('Indicator Date hidden'!BS31="x","x",BR$2-'Indicator Date hidden'!BS31)</f>
        <v>0</v>
      </c>
      <c r="BS30" s="158">
        <f>IF('Indicator Date hidden'!BT31="x","x",BS$2-'Indicator Date hidden'!BT31)</f>
        <v>3</v>
      </c>
      <c r="BT30" s="158">
        <f>IF('Indicator Date hidden'!BU31="x","x",BT$2-'Indicator Date hidden'!BU31)</f>
        <v>0</v>
      </c>
      <c r="BU30" s="158">
        <f>IF('Indicator Date hidden'!BV31="x","x",BU$2-'Indicator Date hidden'!BV31)</f>
        <v>0</v>
      </c>
      <c r="BV30" s="158" t="str">
        <f>IF('Indicator Date hidden'!BW31="x","x",BV$2-'Indicator Date hidden'!BW31)</f>
        <v>x</v>
      </c>
      <c r="BW30" s="158">
        <f>IF('Indicator Date hidden'!BX31="x","x",BW$2-'Indicator Date hidden'!BX31)</f>
        <v>0</v>
      </c>
      <c r="BX30" s="158">
        <f>IF('Indicator Date hidden'!BY31="x","x",BX$2-'Indicator Date hidden'!BY31)</f>
        <v>2</v>
      </c>
      <c r="BY30" s="5">
        <f t="shared" si="0"/>
        <v>33</v>
      </c>
      <c r="BZ30" s="159">
        <f t="shared" si="1"/>
        <v>0.4925373134328358</v>
      </c>
      <c r="CA30" s="5">
        <f t="shared" si="2"/>
        <v>17</v>
      </c>
      <c r="CB30" s="159">
        <f t="shared" si="3"/>
        <v>1.3645089251509728</v>
      </c>
      <c r="CC30" s="162">
        <f t="shared" si="4"/>
        <v>0</v>
      </c>
    </row>
    <row r="31" spans="1:81" x14ac:dyDescent="0.3">
      <c r="A31" t="s">
        <v>52</v>
      </c>
      <c r="B31" s="158">
        <f>IF('Indicator Date hidden'!C32="x","x",B$2-'Indicator Date hidden'!C32)</f>
        <v>0</v>
      </c>
      <c r="C31" s="158">
        <f>IF('Indicator Date hidden'!D32="x","x",C$2-'Indicator Date hidden'!D32)</f>
        <v>0</v>
      </c>
      <c r="D31" s="158">
        <f>IF('Indicator Date hidden'!E32="x","x",D$2-'Indicator Date hidden'!E32)</f>
        <v>0</v>
      </c>
      <c r="E31" s="158">
        <f>IF('Indicator Date hidden'!F32="x","x",E$2-'Indicator Date hidden'!F32)</f>
        <v>0</v>
      </c>
      <c r="F31" s="158">
        <f>IF('Indicator Date hidden'!G32="x","x",F$2-'Indicator Date hidden'!G32)</f>
        <v>0</v>
      </c>
      <c r="G31" s="158">
        <f>IF('Indicator Date hidden'!H32="x","x",G$2-'Indicator Date hidden'!H32)</f>
        <v>0</v>
      </c>
      <c r="H31" s="158">
        <f>IF('Indicator Date hidden'!I32="x","x",H$2-'Indicator Date hidden'!I32)</f>
        <v>0</v>
      </c>
      <c r="I31" s="158">
        <f>IF('Indicator Date hidden'!J32="x","x",I$2-'Indicator Date hidden'!J32)</f>
        <v>0</v>
      </c>
      <c r="J31" s="158">
        <f>IF('Indicator Date hidden'!K32="x","x",J$2-'Indicator Date hidden'!K32)</f>
        <v>0</v>
      </c>
      <c r="K31" s="158">
        <f>IF('Indicator Date hidden'!L32="x","x",K$2-'Indicator Date hidden'!L32)</f>
        <v>0</v>
      </c>
      <c r="L31" s="158">
        <f>IF('Indicator Date hidden'!M32="x","x",L$2-'Indicator Date hidden'!M32)</f>
        <v>0</v>
      </c>
      <c r="M31" s="158">
        <f>IF('Indicator Date hidden'!N32="x","x",M$2-'Indicator Date hidden'!N32)</f>
        <v>0</v>
      </c>
      <c r="N31" s="158">
        <f>IF('Indicator Date hidden'!O32="x","x",N$2-'Indicator Date hidden'!O32)</f>
        <v>0</v>
      </c>
      <c r="O31" s="158">
        <f>IF('Indicator Date hidden'!P32="x","x",O$2-'Indicator Date hidden'!P32)</f>
        <v>0</v>
      </c>
      <c r="P31" s="158">
        <f>IF('Indicator Date hidden'!Q32="x","x",P$2-'Indicator Date hidden'!Q32)</f>
        <v>0</v>
      </c>
      <c r="Q31" s="158">
        <f>IF('Indicator Date hidden'!R32="x","x",Q$2-'Indicator Date hidden'!R32)</f>
        <v>0</v>
      </c>
      <c r="R31" s="158">
        <f>IF('Indicator Date hidden'!S32="x","x",R$2-'Indicator Date hidden'!S32)</f>
        <v>0</v>
      </c>
      <c r="S31" s="158">
        <f>IF('Indicator Date hidden'!T32="x","x",S$2-'Indicator Date hidden'!T32)</f>
        <v>0</v>
      </c>
      <c r="T31" s="158">
        <f>IF('Indicator Date hidden'!U32="x","x",T$2-'Indicator Date hidden'!U32)</f>
        <v>0</v>
      </c>
      <c r="U31" s="158">
        <f>IF('Indicator Date hidden'!V32="x","x",U$2-'Indicator Date hidden'!V32)</f>
        <v>0</v>
      </c>
      <c r="V31" s="158">
        <f>IF('Indicator Date hidden'!W32="x","x",V$2-'Indicator Date hidden'!W32)</f>
        <v>0</v>
      </c>
      <c r="W31" s="158">
        <f>IF('Indicator Date hidden'!X32="x","x",W$2-'Indicator Date hidden'!X32)</f>
        <v>0</v>
      </c>
      <c r="X31" s="158">
        <f>IF('Indicator Date hidden'!Y32="x","x",X$2-'Indicator Date hidden'!Y32)</f>
        <v>0</v>
      </c>
      <c r="Y31" s="158">
        <f>IF('Indicator Date hidden'!Z32="x","x",Y$2-'Indicator Date hidden'!Z32)</f>
        <v>0</v>
      </c>
      <c r="Z31" s="158">
        <f>IF('Indicator Date hidden'!AA32="x","x",Z$2-'Indicator Date hidden'!AA32)</f>
        <v>2</v>
      </c>
      <c r="AA31" s="158">
        <f>IF('Indicator Date hidden'!AB32="x","x",AA$2-'Indicator Date hidden'!AB32)</f>
        <v>0</v>
      </c>
      <c r="AB31" s="158">
        <f>IF('Indicator Date hidden'!AC32="x","x",AB$2-'Indicator Date hidden'!AC32)</f>
        <v>0</v>
      </c>
      <c r="AC31" s="158">
        <f>IF('Indicator Date hidden'!AD32="x","x",AC$2-'Indicator Date hidden'!AD32)</f>
        <v>0</v>
      </c>
      <c r="AD31" s="158">
        <f>IF('Indicator Date hidden'!AE32="x","x",AD$2-'Indicator Date hidden'!AE32)</f>
        <v>0</v>
      </c>
      <c r="AE31" s="158">
        <f>IF('Indicator Date hidden'!AF32="x","x",AE$2-'Indicator Date hidden'!AF32)</f>
        <v>0</v>
      </c>
      <c r="AF31" s="158">
        <f>IF('Indicator Date hidden'!AG32="x","x",AF$2-'Indicator Date hidden'!AG32)</f>
        <v>0</v>
      </c>
      <c r="AG31" s="158">
        <f>IF('Indicator Date hidden'!AH32="x","x",AG$2-'Indicator Date hidden'!AH32)</f>
        <v>0</v>
      </c>
      <c r="AH31" s="158">
        <f>IF('Indicator Date hidden'!AI32="x","x",AH$2-'Indicator Date hidden'!AI32)</f>
        <v>0</v>
      </c>
      <c r="AI31" s="158">
        <f>IF('Indicator Date hidden'!AJ32="x","x",AI$2-'Indicator Date hidden'!AJ32)</f>
        <v>1</v>
      </c>
      <c r="AJ31" s="158">
        <f>IF('Indicator Date hidden'!AK32="x","x",AJ$2-'Indicator Date hidden'!AK32)</f>
        <v>1</v>
      </c>
      <c r="AK31" s="158">
        <f>IF('Indicator Date hidden'!AL32="x","x",AK$2-'Indicator Date hidden'!AL32)</f>
        <v>1</v>
      </c>
      <c r="AL31" s="158">
        <f>IF('Indicator Date hidden'!AM32="x","x",AL$2-'Indicator Date hidden'!AM32)</f>
        <v>4</v>
      </c>
      <c r="AM31" s="158">
        <f>IF('Indicator Date hidden'!AN32="x","x",AM$2-'Indicator Date hidden'!AN32)</f>
        <v>1</v>
      </c>
      <c r="AN31" s="158">
        <f>IF('Indicator Date hidden'!AO32="x","x",AN$2-'Indicator Date hidden'!AO32)</f>
        <v>1</v>
      </c>
      <c r="AO31" s="158">
        <f>IF('Indicator Date hidden'!AP32="x","x",AO$2-'Indicator Date hidden'!AP32)</f>
        <v>1</v>
      </c>
      <c r="AP31" s="158">
        <f>IF('Indicator Date hidden'!AQ32="x","x",AP$2-'Indicator Date hidden'!AQ32)</f>
        <v>1</v>
      </c>
      <c r="AQ31" s="158">
        <f>IF('Indicator Date hidden'!AR32="x","x",AQ$2-'Indicator Date hidden'!AR32)</f>
        <v>0</v>
      </c>
      <c r="AR31" s="158">
        <f>IF('Indicator Date hidden'!AS32="x","x",AR$2-'Indicator Date hidden'!AS32)</f>
        <v>1</v>
      </c>
      <c r="AS31" s="158">
        <f>IF('Indicator Date hidden'!AT32="x","x",AS$2-'Indicator Date hidden'!AT32)</f>
        <v>3</v>
      </c>
      <c r="AT31" s="158">
        <f>IF('Indicator Date hidden'!AU32="x","x",AT$2-'Indicator Date hidden'!AU32)</f>
        <v>0</v>
      </c>
      <c r="AU31" s="158">
        <f>IF('Indicator Date hidden'!AV32="x","x",AU$2-'Indicator Date hidden'!AV32)</f>
        <v>0</v>
      </c>
      <c r="AV31" s="158">
        <f>IF('Indicator Date hidden'!AW32="x","x",AV$2-'Indicator Date hidden'!AW32)</f>
        <v>0</v>
      </c>
      <c r="AW31" s="158">
        <f>IF('Indicator Date hidden'!AX32="x","x",AW$2-'Indicator Date hidden'!AX32)</f>
        <v>0</v>
      </c>
      <c r="AX31" s="158">
        <f>IF('Indicator Date hidden'!AY32="x","x",AX$2-'Indicator Date hidden'!AY32)</f>
        <v>0</v>
      </c>
      <c r="AY31" s="158">
        <f>IF('Indicator Date hidden'!AZ32="x","x",AY$2-'Indicator Date hidden'!AZ32)</f>
        <v>1</v>
      </c>
      <c r="AZ31" s="158" t="str">
        <f>IF('Indicator Date hidden'!BA32="x","x",AZ$2-'Indicator Date hidden'!BA32)</f>
        <v>x</v>
      </c>
      <c r="BA31" s="158">
        <f>IF('Indicator Date hidden'!BB32="x","x",BA$2-'Indicator Date hidden'!BB32)</f>
        <v>0</v>
      </c>
      <c r="BB31" s="158">
        <f>IF('Indicator Date hidden'!BC32="x","x",BB$2-'Indicator Date hidden'!BC32)</f>
        <v>0</v>
      </c>
      <c r="BC31" s="158">
        <f>IF('Indicator Date hidden'!BD32="x","x",BC$2-'Indicator Date hidden'!BD32)</f>
        <v>0</v>
      </c>
      <c r="BD31" s="158" t="str">
        <f>IF('Indicator Date hidden'!BE32="x","x",BD$2-'Indicator Date hidden'!BE32)</f>
        <v>x</v>
      </c>
      <c r="BE31" s="158">
        <f>IF('Indicator Date hidden'!BF32="x","x",BE$2-'Indicator Date hidden'!BF32)</f>
        <v>2</v>
      </c>
      <c r="BF31" s="158">
        <f>IF('Indicator Date hidden'!BG32="x","x",BF$2-'Indicator Date hidden'!BG32)</f>
        <v>0</v>
      </c>
      <c r="BG31" s="158">
        <f>IF('Indicator Date hidden'!BH32="x","x",BG$2-'Indicator Date hidden'!BH32)</f>
        <v>0</v>
      </c>
      <c r="BH31" s="158">
        <f>IF('Indicator Date hidden'!BI32="x","x",BH$2-'Indicator Date hidden'!BI32)</f>
        <v>0</v>
      </c>
      <c r="BI31" s="158">
        <f>IF('Indicator Date hidden'!BJ32="x","x",BI$2-'Indicator Date hidden'!BJ32)</f>
        <v>2</v>
      </c>
      <c r="BJ31" s="158">
        <f>IF('Indicator Date hidden'!BK32="x","x",BJ$2-'Indicator Date hidden'!BK32)</f>
        <v>1</v>
      </c>
      <c r="BK31" s="158">
        <f>IF('Indicator Date hidden'!BL32="x","x",BK$2-'Indicator Date hidden'!BL32)</f>
        <v>1</v>
      </c>
      <c r="BL31" s="158">
        <f>IF('Indicator Date hidden'!BM32="x","x",BL$2-'Indicator Date hidden'!BM32)</f>
        <v>0</v>
      </c>
      <c r="BM31" s="158">
        <f>IF('Indicator Date hidden'!BN32="x","x",BM$2-'Indicator Date hidden'!BN32)</f>
        <v>3</v>
      </c>
      <c r="BN31" s="158">
        <f>IF('Indicator Date hidden'!BO32="x","x",BN$2-'Indicator Date hidden'!BO32)</f>
        <v>2</v>
      </c>
      <c r="BO31" s="158">
        <f>IF('Indicator Date hidden'!BP32="x","x",BO$2-'Indicator Date hidden'!BP32)</f>
        <v>1</v>
      </c>
      <c r="BP31" s="158">
        <f>IF('Indicator Date hidden'!BQ32="x","x",BP$2-'Indicator Date hidden'!BQ32)</f>
        <v>0</v>
      </c>
      <c r="BQ31" s="158">
        <f>IF('Indicator Date hidden'!BR32="x","x",BQ$2-'Indicator Date hidden'!BR32)</f>
        <v>0</v>
      </c>
      <c r="BR31" s="158">
        <f>IF('Indicator Date hidden'!BS32="x","x",BR$2-'Indicator Date hidden'!BS32)</f>
        <v>0</v>
      </c>
      <c r="BS31" s="158">
        <f>IF('Indicator Date hidden'!BT32="x","x",BS$2-'Indicator Date hidden'!BT32)</f>
        <v>4</v>
      </c>
      <c r="BT31" s="158">
        <f>IF('Indicator Date hidden'!BU32="x","x",BT$2-'Indicator Date hidden'!BU32)</f>
        <v>0</v>
      </c>
      <c r="BU31" s="158">
        <f>IF('Indicator Date hidden'!BV32="x","x",BU$2-'Indicator Date hidden'!BV32)</f>
        <v>0</v>
      </c>
      <c r="BV31" s="158">
        <f>IF('Indicator Date hidden'!BW32="x","x",BV$2-'Indicator Date hidden'!BW32)</f>
        <v>0</v>
      </c>
      <c r="BW31" s="158">
        <f>IF('Indicator Date hidden'!BX32="x","x",BW$2-'Indicator Date hidden'!BX32)</f>
        <v>0</v>
      </c>
      <c r="BX31" s="158">
        <f>IF('Indicator Date hidden'!BY32="x","x",BX$2-'Indicator Date hidden'!BY32)</f>
        <v>2</v>
      </c>
      <c r="BY31" s="5">
        <f t="shared" si="0"/>
        <v>36</v>
      </c>
      <c r="BZ31" s="159">
        <f t="shared" si="1"/>
        <v>0.49315068493150682</v>
      </c>
      <c r="CA31" s="5">
        <f t="shared" si="2"/>
        <v>21</v>
      </c>
      <c r="CB31" s="159">
        <f t="shared" si="3"/>
        <v>0.93813115990487306</v>
      </c>
      <c r="CC31" s="162">
        <f t="shared" si="4"/>
        <v>0</v>
      </c>
    </row>
    <row r="32" spans="1:81" x14ac:dyDescent="0.3">
      <c r="A32" t="s">
        <v>54</v>
      </c>
      <c r="B32" s="158">
        <f>IF('Indicator Date hidden'!C33="x","x",B$2-'Indicator Date hidden'!C33)</f>
        <v>0</v>
      </c>
      <c r="C32" s="158">
        <f>IF('Indicator Date hidden'!D33="x","x",C$2-'Indicator Date hidden'!D33)</f>
        <v>0</v>
      </c>
      <c r="D32" s="158">
        <f>IF('Indicator Date hidden'!E33="x","x",D$2-'Indicator Date hidden'!E33)</f>
        <v>0</v>
      </c>
      <c r="E32" s="158">
        <f>IF('Indicator Date hidden'!F33="x","x",E$2-'Indicator Date hidden'!F33)</f>
        <v>0</v>
      </c>
      <c r="F32" s="158">
        <f>IF('Indicator Date hidden'!G33="x","x",F$2-'Indicator Date hidden'!G33)</f>
        <v>0</v>
      </c>
      <c r="G32" s="158">
        <f>IF('Indicator Date hidden'!H33="x","x",G$2-'Indicator Date hidden'!H33)</f>
        <v>0</v>
      </c>
      <c r="H32" s="158">
        <f>IF('Indicator Date hidden'!I33="x","x",H$2-'Indicator Date hidden'!I33)</f>
        <v>0</v>
      </c>
      <c r="I32" s="158">
        <f>IF('Indicator Date hidden'!J33="x","x",I$2-'Indicator Date hidden'!J33)</f>
        <v>0</v>
      </c>
      <c r="J32" s="158">
        <f>IF('Indicator Date hidden'!K33="x","x",J$2-'Indicator Date hidden'!K33)</f>
        <v>0</v>
      </c>
      <c r="K32" s="158">
        <f>IF('Indicator Date hidden'!L33="x","x",K$2-'Indicator Date hidden'!L33)</f>
        <v>0</v>
      </c>
      <c r="L32" s="158">
        <f>IF('Indicator Date hidden'!M33="x","x",L$2-'Indicator Date hidden'!M33)</f>
        <v>0</v>
      </c>
      <c r="M32" s="158">
        <f>IF('Indicator Date hidden'!N33="x","x",M$2-'Indicator Date hidden'!N33)</f>
        <v>0</v>
      </c>
      <c r="N32" s="158">
        <f>IF('Indicator Date hidden'!O33="x","x",N$2-'Indicator Date hidden'!O33)</f>
        <v>0</v>
      </c>
      <c r="O32" s="158">
        <f>IF('Indicator Date hidden'!P33="x","x",O$2-'Indicator Date hidden'!P33)</f>
        <v>0</v>
      </c>
      <c r="P32" s="158">
        <f>IF('Indicator Date hidden'!Q33="x","x",P$2-'Indicator Date hidden'!Q33)</f>
        <v>0</v>
      </c>
      <c r="Q32" s="158">
        <f>IF('Indicator Date hidden'!R33="x","x",Q$2-'Indicator Date hidden'!R33)</f>
        <v>0</v>
      </c>
      <c r="R32" s="158">
        <f>IF('Indicator Date hidden'!S33="x","x",R$2-'Indicator Date hidden'!S33)</f>
        <v>0</v>
      </c>
      <c r="S32" s="158">
        <f>IF('Indicator Date hidden'!T33="x","x",S$2-'Indicator Date hidden'!T33)</f>
        <v>0</v>
      </c>
      <c r="T32" s="158">
        <f>IF('Indicator Date hidden'!U33="x","x",T$2-'Indicator Date hidden'!U33)</f>
        <v>0</v>
      </c>
      <c r="U32" s="158">
        <f>IF('Indicator Date hidden'!V33="x","x",U$2-'Indicator Date hidden'!V33)</f>
        <v>0</v>
      </c>
      <c r="V32" s="158">
        <f>IF('Indicator Date hidden'!W33="x","x",V$2-'Indicator Date hidden'!W33)</f>
        <v>0</v>
      </c>
      <c r="W32" s="158">
        <f>IF('Indicator Date hidden'!X33="x","x",W$2-'Indicator Date hidden'!X33)</f>
        <v>0</v>
      </c>
      <c r="X32" s="158">
        <f>IF('Indicator Date hidden'!Y33="x","x",X$2-'Indicator Date hidden'!Y33)</f>
        <v>0</v>
      </c>
      <c r="Y32" s="158">
        <f>IF('Indicator Date hidden'!Z33="x","x",Y$2-'Indicator Date hidden'!Z33)</f>
        <v>0</v>
      </c>
      <c r="Z32" s="158">
        <f>IF('Indicator Date hidden'!AA33="x","x",Z$2-'Indicator Date hidden'!AA33)</f>
        <v>5</v>
      </c>
      <c r="AA32" s="158">
        <f>IF('Indicator Date hidden'!AB33="x","x",AA$2-'Indicator Date hidden'!AB33)</f>
        <v>0</v>
      </c>
      <c r="AB32" s="158">
        <f>IF('Indicator Date hidden'!AC33="x","x",AB$2-'Indicator Date hidden'!AC33)</f>
        <v>0</v>
      </c>
      <c r="AC32" s="158">
        <f>IF('Indicator Date hidden'!AD33="x","x",AC$2-'Indicator Date hidden'!AD33)</f>
        <v>2</v>
      </c>
      <c r="AD32" s="158">
        <f>IF('Indicator Date hidden'!AE33="x","x",AD$2-'Indicator Date hidden'!AE33)</f>
        <v>0</v>
      </c>
      <c r="AE32" s="158">
        <f>IF('Indicator Date hidden'!AF33="x","x",AE$2-'Indicator Date hidden'!AF33)</f>
        <v>0</v>
      </c>
      <c r="AF32" s="158">
        <f>IF('Indicator Date hidden'!AG33="x","x",AF$2-'Indicator Date hidden'!AG33)</f>
        <v>0</v>
      </c>
      <c r="AG32" s="158">
        <f>IF('Indicator Date hidden'!AH33="x","x",AG$2-'Indicator Date hidden'!AH33)</f>
        <v>0</v>
      </c>
      <c r="AH32" s="158">
        <f>IF('Indicator Date hidden'!AI33="x","x",AH$2-'Indicator Date hidden'!AI33)</f>
        <v>0</v>
      </c>
      <c r="AI32" s="158">
        <f>IF('Indicator Date hidden'!AJ33="x","x",AI$2-'Indicator Date hidden'!AJ33)</f>
        <v>1</v>
      </c>
      <c r="AJ32" s="158">
        <f>IF('Indicator Date hidden'!AK33="x","x",AJ$2-'Indicator Date hidden'!AK33)</f>
        <v>1</v>
      </c>
      <c r="AK32" s="158">
        <f>IF('Indicator Date hidden'!AL33="x","x",AK$2-'Indicator Date hidden'!AL33)</f>
        <v>1</v>
      </c>
      <c r="AL32" s="158">
        <f>IF('Indicator Date hidden'!AM33="x","x",AL$2-'Indicator Date hidden'!AM33)</f>
        <v>7</v>
      </c>
      <c r="AM32" s="158">
        <f>IF('Indicator Date hidden'!AN33="x","x",AM$2-'Indicator Date hidden'!AN33)</f>
        <v>1</v>
      </c>
      <c r="AN32" s="158">
        <f>IF('Indicator Date hidden'!AO33="x","x",AN$2-'Indicator Date hidden'!AO33)</f>
        <v>1</v>
      </c>
      <c r="AO32" s="158">
        <f>IF('Indicator Date hidden'!AP33="x","x",AO$2-'Indicator Date hidden'!AP33)</f>
        <v>1</v>
      </c>
      <c r="AP32" s="158">
        <f>IF('Indicator Date hidden'!AQ33="x","x",AP$2-'Indicator Date hidden'!AQ33)</f>
        <v>1</v>
      </c>
      <c r="AQ32" s="158">
        <f>IF('Indicator Date hidden'!AR33="x","x",AQ$2-'Indicator Date hidden'!AR33)</f>
        <v>0</v>
      </c>
      <c r="AR32" s="158">
        <f>IF('Indicator Date hidden'!AS33="x","x",AR$2-'Indicator Date hidden'!AS33)</f>
        <v>1</v>
      </c>
      <c r="AS32" s="158">
        <f>IF('Indicator Date hidden'!AT33="x","x",AS$2-'Indicator Date hidden'!AT33)</f>
        <v>6</v>
      </c>
      <c r="AT32" s="158">
        <f>IF('Indicator Date hidden'!AU33="x","x",AT$2-'Indicator Date hidden'!AU33)</f>
        <v>0</v>
      </c>
      <c r="AU32" s="158">
        <f>IF('Indicator Date hidden'!AV33="x","x",AU$2-'Indicator Date hidden'!AV33)</f>
        <v>0</v>
      </c>
      <c r="AV32" s="158">
        <f>IF('Indicator Date hidden'!AW33="x","x",AV$2-'Indicator Date hidden'!AW33)</f>
        <v>0</v>
      </c>
      <c r="AW32" s="158">
        <f>IF('Indicator Date hidden'!AX33="x","x",AW$2-'Indicator Date hidden'!AX33)</f>
        <v>0</v>
      </c>
      <c r="AX32" s="158">
        <f>IF('Indicator Date hidden'!AY33="x","x",AX$2-'Indicator Date hidden'!AY33)</f>
        <v>0</v>
      </c>
      <c r="AY32" s="158">
        <f>IF('Indicator Date hidden'!AZ33="x","x",AY$2-'Indicator Date hidden'!AZ33)</f>
        <v>1</v>
      </c>
      <c r="AZ32" s="158">
        <f>IF('Indicator Date hidden'!BA33="x","x",AZ$2-'Indicator Date hidden'!BA33)</f>
        <v>3</v>
      </c>
      <c r="BA32" s="158">
        <f>IF('Indicator Date hidden'!BB33="x","x",BA$2-'Indicator Date hidden'!BB33)</f>
        <v>0</v>
      </c>
      <c r="BB32" s="158">
        <f>IF('Indicator Date hidden'!BC33="x","x",BB$2-'Indicator Date hidden'!BC33)</f>
        <v>0</v>
      </c>
      <c r="BC32" s="158">
        <f>IF('Indicator Date hidden'!BD33="x","x",BC$2-'Indicator Date hidden'!BD33)</f>
        <v>0</v>
      </c>
      <c r="BD32" s="158">
        <f>IF('Indicator Date hidden'!BE33="x","x",BD$2-'Indicator Date hidden'!BE33)</f>
        <v>2</v>
      </c>
      <c r="BE32" s="158">
        <f>IF('Indicator Date hidden'!BF33="x","x",BE$2-'Indicator Date hidden'!BF33)</f>
        <v>1</v>
      </c>
      <c r="BF32" s="158">
        <f>IF('Indicator Date hidden'!BG33="x","x",BF$2-'Indicator Date hidden'!BG33)</f>
        <v>0</v>
      </c>
      <c r="BG32" s="158">
        <f>IF('Indicator Date hidden'!BH33="x","x",BG$2-'Indicator Date hidden'!BH33)</f>
        <v>0</v>
      </c>
      <c r="BH32" s="158">
        <f>IF('Indicator Date hidden'!BI33="x","x",BH$2-'Indicator Date hidden'!BI33)</f>
        <v>0</v>
      </c>
      <c r="BI32" s="158">
        <f>IF('Indicator Date hidden'!BJ33="x","x",BI$2-'Indicator Date hidden'!BJ33)</f>
        <v>0</v>
      </c>
      <c r="BJ32" s="158">
        <f>IF('Indicator Date hidden'!BK33="x","x",BJ$2-'Indicator Date hidden'!BK33)</f>
        <v>1</v>
      </c>
      <c r="BK32" s="158">
        <f>IF('Indicator Date hidden'!BL33="x","x",BK$2-'Indicator Date hidden'!BL33)</f>
        <v>1</v>
      </c>
      <c r="BL32" s="158">
        <f>IF('Indicator Date hidden'!BM33="x","x",BL$2-'Indicator Date hidden'!BM33)</f>
        <v>0</v>
      </c>
      <c r="BM32" s="158">
        <f>IF('Indicator Date hidden'!BN33="x","x",BM$2-'Indicator Date hidden'!BN33)</f>
        <v>3</v>
      </c>
      <c r="BN32" s="158">
        <f>IF('Indicator Date hidden'!BO33="x","x",BN$2-'Indicator Date hidden'!BO33)</f>
        <v>2</v>
      </c>
      <c r="BO32" s="158">
        <f>IF('Indicator Date hidden'!BP33="x","x",BO$2-'Indicator Date hidden'!BP33)</f>
        <v>1</v>
      </c>
      <c r="BP32" s="158">
        <f>IF('Indicator Date hidden'!BQ33="x","x",BP$2-'Indicator Date hidden'!BQ33)</f>
        <v>0</v>
      </c>
      <c r="BQ32" s="158">
        <f>IF('Indicator Date hidden'!BR33="x","x",BQ$2-'Indicator Date hidden'!BR33)</f>
        <v>0</v>
      </c>
      <c r="BR32" s="158">
        <f>IF('Indicator Date hidden'!BS33="x","x",BR$2-'Indicator Date hidden'!BS33)</f>
        <v>0</v>
      </c>
      <c r="BS32" s="158">
        <f>IF('Indicator Date hidden'!BT33="x","x",BS$2-'Indicator Date hidden'!BT33)</f>
        <v>7</v>
      </c>
      <c r="BT32" s="158">
        <f>IF('Indicator Date hidden'!BU33="x","x",BT$2-'Indicator Date hidden'!BU33)</f>
        <v>0</v>
      </c>
      <c r="BU32" s="158" t="str">
        <f>IF('Indicator Date hidden'!BV33="x","x",BU$2-'Indicator Date hidden'!BV33)</f>
        <v>x</v>
      </c>
      <c r="BV32" s="158">
        <f>IF('Indicator Date hidden'!BW33="x","x",BV$2-'Indicator Date hidden'!BW33)</f>
        <v>0</v>
      </c>
      <c r="BW32" s="158">
        <f>IF('Indicator Date hidden'!BX33="x","x",BW$2-'Indicator Date hidden'!BX33)</f>
        <v>0</v>
      </c>
      <c r="BX32" s="158">
        <f>IF('Indicator Date hidden'!BY33="x","x",BX$2-'Indicator Date hidden'!BY33)</f>
        <v>2</v>
      </c>
      <c r="BY32" s="5">
        <f t="shared" si="0"/>
        <v>52</v>
      </c>
      <c r="BZ32" s="159">
        <f t="shared" si="1"/>
        <v>0.70270270270270274</v>
      </c>
      <c r="CA32" s="5">
        <f t="shared" si="2"/>
        <v>23</v>
      </c>
      <c r="CB32" s="159">
        <f t="shared" si="3"/>
        <v>1.5132721815318289</v>
      </c>
      <c r="CC32" s="162">
        <f t="shared" si="4"/>
        <v>0</v>
      </c>
    </row>
    <row r="33" spans="1:81" x14ac:dyDescent="0.3">
      <c r="A33" t="s">
        <v>56</v>
      </c>
      <c r="B33" s="158">
        <f>IF('Indicator Date hidden'!C34="x","x",B$2-'Indicator Date hidden'!C34)</f>
        <v>0</v>
      </c>
      <c r="C33" s="158">
        <f>IF('Indicator Date hidden'!D34="x","x",C$2-'Indicator Date hidden'!D34)</f>
        <v>0</v>
      </c>
      <c r="D33" s="158">
        <f>IF('Indicator Date hidden'!E34="x","x",D$2-'Indicator Date hidden'!E34)</f>
        <v>0</v>
      </c>
      <c r="E33" s="158">
        <f>IF('Indicator Date hidden'!F34="x","x",E$2-'Indicator Date hidden'!F34)</f>
        <v>0</v>
      </c>
      <c r="F33" s="158">
        <f>IF('Indicator Date hidden'!G34="x","x",F$2-'Indicator Date hidden'!G34)</f>
        <v>0</v>
      </c>
      <c r="G33" s="158">
        <f>IF('Indicator Date hidden'!H34="x","x",G$2-'Indicator Date hidden'!H34)</f>
        <v>0</v>
      </c>
      <c r="H33" s="158">
        <f>IF('Indicator Date hidden'!I34="x","x",H$2-'Indicator Date hidden'!I34)</f>
        <v>0</v>
      </c>
      <c r="I33" s="158">
        <f>IF('Indicator Date hidden'!J34="x","x",I$2-'Indicator Date hidden'!J34)</f>
        <v>0</v>
      </c>
      <c r="J33" s="158">
        <f>IF('Indicator Date hidden'!K34="x","x",J$2-'Indicator Date hidden'!K34)</f>
        <v>0</v>
      </c>
      <c r="K33" s="158">
        <f>IF('Indicator Date hidden'!L34="x","x",K$2-'Indicator Date hidden'!L34)</f>
        <v>0</v>
      </c>
      <c r="L33" s="158">
        <f>IF('Indicator Date hidden'!M34="x","x",L$2-'Indicator Date hidden'!M34)</f>
        <v>0</v>
      </c>
      <c r="M33" s="158">
        <f>IF('Indicator Date hidden'!N34="x","x",M$2-'Indicator Date hidden'!N34)</f>
        <v>0</v>
      </c>
      <c r="N33" s="158">
        <f>IF('Indicator Date hidden'!O34="x","x",N$2-'Indicator Date hidden'!O34)</f>
        <v>0</v>
      </c>
      <c r="O33" s="158">
        <f>IF('Indicator Date hidden'!P34="x","x",O$2-'Indicator Date hidden'!P34)</f>
        <v>0</v>
      </c>
      <c r="P33" s="158">
        <f>IF('Indicator Date hidden'!Q34="x","x",P$2-'Indicator Date hidden'!Q34)</f>
        <v>0</v>
      </c>
      <c r="Q33" s="158">
        <f>IF('Indicator Date hidden'!R34="x","x",Q$2-'Indicator Date hidden'!R34)</f>
        <v>0</v>
      </c>
      <c r="R33" s="158">
        <f>IF('Indicator Date hidden'!S34="x","x",R$2-'Indicator Date hidden'!S34)</f>
        <v>0</v>
      </c>
      <c r="S33" s="158">
        <f>IF('Indicator Date hidden'!T34="x","x",S$2-'Indicator Date hidden'!T34)</f>
        <v>0</v>
      </c>
      <c r="T33" s="158">
        <f>IF('Indicator Date hidden'!U34="x","x",T$2-'Indicator Date hidden'!U34)</f>
        <v>0</v>
      </c>
      <c r="U33" s="158">
        <f>IF('Indicator Date hidden'!V34="x","x",U$2-'Indicator Date hidden'!V34)</f>
        <v>0</v>
      </c>
      <c r="V33" s="158">
        <f>IF('Indicator Date hidden'!W34="x","x",V$2-'Indicator Date hidden'!W34)</f>
        <v>0</v>
      </c>
      <c r="W33" s="158">
        <f>IF('Indicator Date hidden'!X34="x","x",W$2-'Indicator Date hidden'!X34)</f>
        <v>0</v>
      </c>
      <c r="X33" s="158">
        <f>IF('Indicator Date hidden'!Y34="x","x",X$2-'Indicator Date hidden'!Y34)</f>
        <v>0</v>
      </c>
      <c r="Y33" s="158">
        <f>IF('Indicator Date hidden'!Z34="x","x",Y$2-'Indicator Date hidden'!Z34)</f>
        <v>0</v>
      </c>
      <c r="Z33" s="158">
        <f>IF('Indicator Date hidden'!AA34="x","x",Z$2-'Indicator Date hidden'!AA34)</f>
        <v>5</v>
      </c>
      <c r="AA33" s="158">
        <f>IF('Indicator Date hidden'!AB34="x","x",AA$2-'Indicator Date hidden'!AB34)</f>
        <v>0</v>
      </c>
      <c r="AB33" s="158" t="str">
        <f>IF('Indicator Date hidden'!AC34="x","x",AB$2-'Indicator Date hidden'!AC34)</f>
        <v>x</v>
      </c>
      <c r="AC33" s="158">
        <f>IF('Indicator Date hidden'!AD34="x","x",AC$2-'Indicator Date hidden'!AD34)</f>
        <v>1</v>
      </c>
      <c r="AD33" s="158">
        <f>IF('Indicator Date hidden'!AE34="x","x",AD$2-'Indicator Date hidden'!AE34)</f>
        <v>0</v>
      </c>
      <c r="AE33" s="158">
        <f>IF('Indicator Date hidden'!AF34="x","x",AE$2-'Indicator Date hidden'!AF34)</f>
        <v>0</v>
      </c>
      <c r="AF33" s="158">
        <f>IF('Indicator Date hidden'!AG34="x","x",AF$2-'Indicator Date hidden'!AG34)</f>
        <v>0</v>
      </c>
      <c r="AG33" s="158">
        <f>IF('Indicator Date hidden'!AH34="x","x",AG$2-'Indicator Date hidden'!AH34)</f>
        <v>0</v>
      </c>
      <c r="AH33" s="158">
        <f>IF('Indicator Date hidden'!AI34="x","x",AH$2-'Indicator Date hidden'!AI34)</f>
        <v>0</v>
      </c>
      <c r="AI33" s="158">
        <f>IF('Indicator Date hidden'!AJ34="x","x",AI$2-'Indicator Date hidden'!AJ34)</f>
        <v>1</v>
      </c>
      <c r="AJ33" s="158">
        <f>IF('Indicator Date hidden'!AK34="x","x",AJ$2-'Indicator Date hidden'!AK34)</f>
        <v>1</v>
      </c>
      <c r="AK33" s="158">
        <f>IF('Indicator Date hidden'!AL34="x","x",AK$2-'Indicator Date hidden'!AL34)</f>
        <v>1</v>
      </c>
      <c r="AL33" s="158" t="str">
        <f>IF('Indicator Date hidden'!AM34="x","x",AL$2-'Indicator Date hidden'!AM34)</f>
        <v>x</v>
      </c>
      <c r="AM33" s="158">
        <f>IF('Indicator Date hidden'!AN34="x","x",AM$2-'Indicator Date hidden'!AN34)</f>
        <v>1</v>
      </c>
      <c r="AN33" s="158">
        <f>IF('Indicator Date hidden'!AO34="x","x",AN$2-'Indicator Date hidden'!AO34)</f>
        <v>1</v>
      </c>
      <c r="AO33" s="158">
        <f>IF('Indicator Date hidden'!AP34="x","x",AO$2-'Indicator Date hidden'!AP34)</f>
        <v>1</v>
      </c>
      <c r="AP33" s="158" t="str">
        <f>IF('Indicator Date hidden'!AQ34="x","x",AP$2-'Indicator Date hidden'!AQ34)</f>
        <v>x</v>
      </c>
      <c r="AQ33" s="158">
        <f>IF('Indicator Date hidden'!AR34="x","x",AQ$2-'Indicator Date hidden'!AR34)</f>
        <v>0</v>
      </c>
      <c r="AR33" s="158">
        <f>IF('Indicator Date hidden'!AS34="x","x",AR$2-'Indicator Date hidden'!AS34)</f>
        <v>1</v>
      </c>
      <c r="AS33" s="158" t="str">
        <f>IF('Indicator Date hidden'!AT34="x","x",AS$2-'Indicator Date hidden'!AT34)</f>
        <v>x</v>
      </c>
      <c r="AT33" s="158">
        <f>IF('Indicator Date hidden'!AU34="x","x",AT$2-'Indicator Date hidden'!AU34)</f>
        <v>0</v>
      </c>
      <c r="AU33" s="158" t="str">
        <f>IF('Indicator Date hidden'!AV34="x","x",AU$2-'Indicator Date hidden'!AV34)</f>
        <v>x</v>
      </c>
      <c r="AV33" s="158" t="str">
        <f>IF('Indicator Date hidden'!AW34="x","x",AV$2-'Indicator Date hidden'!AW34)</f>
        <v>x</v>
      </c>
      <c r="AW33" s="158" t="str">
        <f>IF('Indicator Date hidden'!AX34="x","x",AW$2-'Indicator Date hidden'!AX34)</f>
        <v>x</v>
      </c>
      <c r="AX33" s="158">
        <f>IF('Indicator Date hidden'!AY34="x","x",AX$2-'Indicator Date hidden'!AY34)</f>
        <v>0</v>
      </c>
      <c r="AY33" s="158">
        <f>IF('Indicator Date hidden'!AZ34="x","x",AY$2-'Indicator Date hidden'!AZ34)</f>
        <v>1</v>
      </c>
      <c r="AZ33" s="158">
        <f>IF('Indicator Date hidden'!BA34="x","x",AZ$2-'Indicator Date hidden'!BA34)</f>
        <v>4</v>
      </c>
      <c r="BA33" s="158">
        <f>IF('Indicator Date hidden'!BB34="x","x",BA$2-'Indicator Date hidden'!BB34)</f>
        <v>0</v>
      </c>
      <c r="BB33" s="158">
        <f>IF('Indicator Date hidden'!BC34="x","x",BB$2-'Indicator Date hidden'!BC34)</f>
        <v>0</v>
      </c>
      <c r="BC33" s="158">
        <f>IF('Indicator Date hidden'!BD34="x","x",BC$2-'Indicator Date hidden'!BD34)</f>
        <v>0</v>
      </c>
      <c r="BD33" s="158" t="str">
        <f>IF('Indicator Date hidden'!BE34="x","x",BD$2-'Indicator Date hidden'!BE34)</f>
        <v>x</v>
      </c>
      <c r="BE33" s="158">
        <f>IF('Indicator Date hidden'!BF34="x","x",BE$2-'Indicator Date hidden'!BF34)</f>
        <v>2</v>
      </c>
      <c r="BF33" s="158">
        <f>IF('Indicator Date hidden'!BG34="x","x",BF$2-'Indicator Date hidden'!BG34)</f>
        <v>0</v>
      </c>
      <c r="BG33" s="158">
        <f>IF('Indicator Date hidden'!BH34="x","x",BG$2-'Indicator Date hidden'!BH34)</f>
        <v>0</v>
      </c>
      <c r="BH33" s="158">
        <f>IF('Indicator Date hidden'!BI34="x","x",BH$2-'Indicator Date hidden'!BI34)</f>
        <v>0</v>
      </c>
      <c r="BI33" s="158">
        <f>IF('Indicator Date hidden'!BJ34="x","x",BI$2-'Indicator Date hidden'!BJ34)</f>
        <v>2</v>
      </c>
      <c r="BJ33" s="158">
        <f>IF('Indicator Date hidden'!BK34="x","x",BJ$2-'Indicator Date hidden'!BK34)</f>
        <v>1</v>
      </c>
      <c r="BK33" s="158">
        <f>IF('Indicator Date hidden'!BL34="x","x",BK$2-'Indicator Date hidden'!BL34)</f>
        <v>1</v>
      </c>
      <c r="BL33" s="158">
        <f>IF('Indicator Date hidden'!BM34="x","x",BL$2-'Indicator Date hidden'!BM34)</f>
        <v>0</v>
      </c>
      <c r="BM33" s="158" t="str">
        <f>IF('Indicator Date hidden'!BN34="x","x",BM$2-'Indicator Date hidden'!BN34)</f>
        <v>x</v>
      </c>
      <c r="BN33" s="158">
        <f>IF('Indicator Date hidden'!BO34="x","x",BN$2-'Indicator Date hidden'!BO34)</f>
        <v>2</v>
      </c>
      <c r="BO33" s="158">
        <f>IF('Indicator Date hidden'!BP34="x","x",BO$2-'Indicator Date hidden'!BP34)</f>
        <v>1</v>
      </c>
      <c r="BP33" s="158">
        <f>IF('Indicator Date hidden'!BQ34="x","x",BP$2-'Indicator Date hidden'!BQ34)</f>
        <v>0</v>
      </c>
      <c r="BQ33" s="158">
        <f>IF('Indicator Date hidden'!BR34="x","x",BQ$2-'Indicator Date hidden'!BR34)</f>
        <v>0</v>
      </c>
      <c r="BR33" s="158">
        <f>IF('Indicator Date hidden'!BS34="x","x",BR$2-'Indicator Date hidden'!BS34)</f>
        <v>0</v>
      </c>
      <c r="BS33" s="158">
        <f>IF('Indicator Date hidden'!BT34="x","x",BS$2-'Indicator Date hidden'!BT34)</f>
        <v>1</v>
      </c>
      <c r="BT33" s="158">
        <f>IF('Indicator Date hidden'!BU34="x","x",BT$2-'Indicator Date hidden'!BU34)</f>
        <v>0</v>
      </c>
      <c r="BU33" s="158">
        <f>IF('Indicator Date hidden'!BV34="x","x",BU$2-'Indicator Date hidden'!BV34)</f>
        <v>0</v>
      </c>
      <c r="BV33" s="158">
        <f>IF('Indicator Date hidden'!BW34="x","x",BV$2-'Indicator Date hidden'!BW34)</f>
        <v>0</v>
      </c>
      <c r="BW33" s="158">
        <f>IF('Indicator Date hidden'!BX34="x","x",BW$2-'Indicator Date hidden'!BX34)</f>
        <v>0</v>
      </c>
      <c r="BX33" s="158">
        <f>IF('Indicator Date hidden'!BY34="x","x",BX$2-'Indicator Date hidden'!BY34)</f>
        <v>2</v>
      </c>
      <c r="BY33" s="5">
        <f t="shared" si="0"/>
        <v>30</v>
      </c>
      <c r="BZ33" s="159">
        <f t="shared" si="1"/>
        <v>0.45454545454545453</v>
      </c>
      <c r="CA33" s="5">
        <f t="shared" si="2"/>
        <v>19</v>
      </c>
      <c r="CB33" s="159">
        <f t="shared" si="3"/>
        <v>0.92411822315011549</v>
      </c>
      <c r="CC33" s="162">
        <f t="shared" si="4"/>
        <v>0</v>
      </c>
    </row>
    <row r="34" spans="1:81" x14ac:dyDescent="0.3">
      <c r="A34" t="s">
        <v>59</v>
      </c>
      <c r="B34" s="158">
        <f>IF('Indicator Date hidden'!C35="x","x",B$2-'Indicator Date hidden'!C35)</f>
        <v>0</v>
      </c>
      <c r="C34" s="158">
        <f>IF('Indicator Date hidden'!D35="x","x",C$2-'Indicator Date hidden'!D35)</f>
        <v>0</v>
      </c>
      <c r="D34" s="158">
        <f>IF('Indicator Date hidden'!E35="x","x",D$2-'Indicator Date hidden'!E35)</f>
        <v>0</v>
      </c>
      <c r="E34" s="158">
        <f>IF('Indicator Date hidden'!F35="x","x",E$2-'Indicator Date hidden'!F35)</f>
        <v>0</v>
      </c>
      <c r="F34" s="158">
        <f>IF('Indicator Date hidden'!G35="x","x",F$2-'Indicator Date hidden'!G35)</f>
        <v>0</v>
      </c>
      <c r="G34" s="158">
        <f>IF('Indicator Date hidden'!H35="x","x",G$2-'Indicator Date hidden'!H35)</f>
        <v>0</v>
      </c>
      <c r="H34" s="158">
        <f>IF('Indicator Date hidden'!I35="x","x",H$2-'Indicator Date hidden'!I35)</f>
        <v>0</v>
      </c>
      <c r="I34" s="158">
        <f>IF('Indicator Date hidden'!J35="x","x",I$2-'Indicator Date hidden'!J35)</f>
        <v>0</v>
      </c>
      <c r="J34" s="158">
        <f>IF('Indicator Date hidden'!K35="x","x",J$2-'Indicator Date hidden'!K35)</f>
        <v>0</v>
      </c>
      <c r="K34" s="158">
        <f>IF('Indicator Date hidden'!L35="x","x",K$2-'Indicator Date hidden'!L35)</f>
        <v>0</v>
      </c>
      <c r="L34" s="158">
        <f>IF('Indicator Date hidden'!M35="x","x",L$2-'Indicator Date hidden'!M35)</f>
        <v>0</v>
      </c>
      <c r="M34" s="158">
        <f>IF('Indicator Date hidden'!N35="x","x",M$2-'Indicator Date hidden'!N35)</f>
        <v>0</v>
      </c>
      <c r="N34" s="158">
        <f>IF('Indicator Date hidden'!O35="x","x",N$2-'Indicator Date hidden'!O35)</f>
        <v>0</v>
      </c>
      <c r="O34" s="158">
        <f>IF('Indicator Date hidden'!P35="x","x",O$2-'Indicator Date hidden'!P35)</f>
        <v>0</v>
      </c>
      <c r="P34" s="158">
        <f>IF('Indicator Date hidden'!Q35="x","x",P$2-'Indicator Date hidden'!Q35)</f>
        <v>0</v>
      </c>
      <c r="Q34" s="158">
        <f>IF('Indicator Date hidden'!R35="x","x",Q$2-'Indicator Date hidden'!R35)</f>
        <v>0</v>
      </c>
      <c r="R34" s="158">
        <f>IF('Indicator Date hidden'!S35="x","x",R$2-'Indicator Date hidden'!S35)</f>
        <v>0</v>
      </c>
      <c r="S34" s="158">
        <f>IF('Indicator Date hidden'!T35="x","x",S$2-'Indicator Date hidden'!T35)</f>
        <v>0</v>
      </c>
      <c r="T34" s="158">
        <f>IF('Indicator Date hidden'!U35="x","x",T$2-'Indicator Date hidden'!U35)</f>
        <v>0</v>
      </c>
      <c r="U34" s="158">
        <f>IF('Indicator Date hidden'!V35="x","x",U$2-'Indicator Date hidden'!V35)</f>
        <v>0</v>
      </c>
      <c r="V34" s="158">
        <f>IF('Indicator Date hidden'!W35="x","x",V$2-'Indicator Date hidden'!W35)</f>
        <v>0</v>
      </c>
      <c r="W34" s="158">
        <f>IF('Indicator Date hidden'!X35="x","x",W$2-'Indicator Date hidden'!X35)</f>
        <v>0</v>
      </c>
      <c r="X34" s="158">
        <f>IF('Indicator Date hidden'!Y35="x","x",X$2-'Indicator Date hidden'!Y35)</f>
        <v>0</v>
      </c>
      <c r="Y34" s="158">
        <f>IF('Indicator Date hidden'!Z35="x","x",Y$2-'Indicator Date hidden'!Z35)</f>
        <v>0</v>
      </c>
      <c r="Z34" s="158" t="str">
        <f>IF('Indicator Date hidden'!AA35="x","x",Z$2-'Indicator Date hidden'!AA35)</f>
        <v>x</v>
      </c>
      <c r="AA34" s="158">
        <f>IF('Indicator Date hidden'!AB35="x","x",AA$2-'Indicator Date hidden'!AB35)</f>
        <v>1</v>
      </c>
      <c r="AB34" s="158">
        <f>IF('Indicator Date hidden'!AC35="x","x",AB$2-'Indicator Date hidden'!AC35)</f>
        <v>3</v>
      </c>
      <c r="AC34" s="158">
        <f>IF('Indicator Date hidden'!AD35="x","x",AC$2-'Indicator Date hidden'!AD35)</f>
        <v>1</v>
      </c>
      <c r="AD34" s="158">
        <f>IF('Indicator Date hidden'!AE35="x","x",AD$2-'Indicator Date hidden'!AE35)</f>
        <v>0</v>
      </c>
      <c r="AE34" s="158">
        <f>IF('Indicator Date hidden'!AF35="x","x",AE$2-'Indicator Date hidden'!AF35)</f>
        <v>0</v>
      </c>
      <c r="AF34" s="158">
        <f>IF('Indicator Date hidden'!AG35="x","x",AF$2-'Indicator Date hidden'!AG35)</f>
        <v>0</v>
      </c>
      <c r="AG34" s="158">
        <f>IF('Indicator Date hidden'!AH35="x","x",AG$2-'Indicator Date hidden'!AH35)</f>
        <v>0</v>
      </c>
      <c r="AH34" s="158">
        <f>IF('Indicator Date hidden'!AI35="x","x",AH$2-'Indicator Date hidden'!AI35)</f>
        <v>0</v>
      </c>
      <c r="AI34" s="158">
        <f>IF('Indicator Date hidden'!AJ35="x","x",AI$2-'Indicator Date hidden'!AJ35)</f>
        <v>1</v>
      </c>
      <c r="AJ34" s="158">
        <f>IF('Indicator Date hidden'!AK35="x","x",AJ$2-'Indicator Date hidden'!AK35)</f>
        <v>1</v>
      </c>
      <c r="AK34" s="158">
        <f>IF('Indicator Date hidden'!AL35="x","x",AK$2-'Indicator Date hidden'!AL35)</f>
        <v>1</v>
      </c>
      <c r="AL34" s="158">
        <f>IF('Indicator Date hidden'!AM35="x","x",AL$2-'Indicator Date hidden'!AM35)</f>
        <v>8</v>
      </c>
      <c r="AM34" s="158">
        <f>IF('Indicator Date hidden'!AN35="x","x",AM$2-'Indicator Date hidden'!AN35)</f>
        <v>1</v>
      </c>
      <c r="AN34" s="158">
        <f>IF('Indicator Date hidden'!AO35="x","x",AN$2-'Indicator Date hidden'!AO35)</f>
        <v>1</v>
      </c>
      <c r="AO34" s="158">
        <f>IF('Indicator Date hidden'!AP35="x","x",AO$2-'Indicator Date hidden'!AP35)</f>
        <v>1</v>
      </c>
      <c r="AP34" s="158">
        <f>IF('Indicator Date hidden'!AQ35="x","x",AP$2-'Indicator Date hidden'!AQ35)</f>
        <v>1</v>
      </c>
      <c r="AQ34" s="158" t="str">
        <f>IF('Indicator Date hidden'!AR35="x","x",AQ$2-'Indicator Date hidden'!AR35)</f>
        <v>x</v>
      </c>
      <c r="AR34" s="158">
        <f>IF('Indicator Date hidden'!AS35="x","x",AR$2-'Indicator Date hidden'!AS35)</f>
        <v>1</v>
      </c>
      <c r="AS34" s="158">
        <f>IF('Indicator Date hidden'!AT35="x","x",AS$2-'Indicator Date hidden'!AT35)</f>
        <v>7</v>
      </c>
      <c r="AT34" s="158">
        <f>IF('Indicator Date hidden'!AU35="x","x",AT$2-'Indicator Date hidden'!AU35)</f>
        <v>0</v>
      </c>
      <c r="AU34" s="158">
        <f>IF('Indicator Date hidden'!AV35="x","x",AU$2-'Indicator Date hidden'!AV35)</f>
        <v>0</v>
      </c>
      <c r="AV34" s="158">
        <f>IF('Indicator Date hidden'!AW35="x","x",AV$2-'Indicator Date hidden'!AW35)</f>
        <v>0</v>
      </c>
      <c r="AW34" s="158">
        <f>IF('Indicator Date hidden'!AX35="x","x",AW$2-'Indicator Date hidden'!AX35)</f>
        <v>0</v>
      </c>
      <c r="AX34" s="158">
        <f>IF('Indicator Date hidden'!AY35="x","x",AX$2-'Indicator Date hidden'!AY35)</f>
        <v>0</v>
      </c>
      <c r="AY34" s="158">
        <f>IF('Indicator Date hidden'!AZ35="x","x",AY$2-'Indicator Date hidden'!AZ35)</f>
        <v>1</v>
      </c>
      <c r="AZ34" s="158">
        <f>IF('Indicator Date hidden'!BA35="x","x",AZ$2-'Indicator Date hidden'!BA35)</f>
        <v>9</v>
      </c>
      <c r="BA34" s="158">
        <f>IF('Indicator Date hidden'!BB35="x","x",BA$2-'Indicator Date hidden'!BB35)</f>
        <v>0</v>
      </c>
      <c r="BB34" s="158">
        <f>IF('Indicator Date hidden'!BC35="x","x",BB$2-'Indicator Date hidden'!BC35)</f>
        <v>0</v>
      </c>
      <c r="BC34" s="158">
        <f>IF('Indicator Date hidden'!BD35="x","x",BC$2-'Indicator Date hidden'!BD35)</f>
        <v>0</v>
      </c>
      <c r="BD34" s="158">
        <f>IF('Indicator Date hidden'!BE35="x","x",BD$2-'Indicator Date hidden'!BE35)</f>
        <v>2</v>
      </c>
      <c r="BE34" s="158">
        <f>IF('Indicator Date hidden'!BF35="x","x",BE$2-'Indicator Date hidden'!BF35)</f>
        <v>1</v>
      </c>
      <c r="BF34" s="158">
        <f>IF('Indicator Date hidden'!BG35="x","x",BF$2-'Indicator Date hidden'!BG35)</f>
        <v>0</v>
      </c>
      <c r="BG34" s="158">
        <f>IF('Indicator Date hidden'!BH35="x","x",BG$2-'Indicator Date hidden'!BH35)</f>
        <v>0</v>
      </c>
      <c r="BH34" s="158">
        <f>IF('Indicator Date hidden'!BI35="x","x",BH$2-'Indicator Date hidden'!BI35)</f>
        <v>0</v>
      </c>
      <c r="BI34" s="158" t="str">
        <f>IF('Indicator Date hidden'!BJ35="x","x",BI$2-'Indicator Date hidden'!BJ35)</f>
        <v>x</v>
      </c>
      <c r="BJ34" s="158">
        <f>IF('Indicator Date hidden'!BK35="x","x",BJ$2-'Indicator Date hidden'!BK35)</f>
        <v>1</v>
      </c>
      <c r="BK34" s="158">
        <f>IF('Indicator Date hidden'!BL35="x","x",BK$2-'Indicator Date hidden'!BL35)</f>
        <v>1</v>
      </c>
      <c r="BL34" s="158">
        <f>IF('Indicator Date hidden'!BM35="x","x",BL$2-'Indicator Date hidden'!BM35)</f>
        <v>0</v>
      </c>
      <c r="BM34" s="158">
        <f>IF('Indicator Date hidden'!BN35="x","x",BM$2-'Indicator Date hidden'!BN35)</f>
        <v>3</v>
      </c>
      <c r="BN34" s="158">
        <f>IF('Indicator Date hidden'!BO35="x","x",BN$2-'Indicator Date hidden'!BO35)</f>
        <v>2</v>
      </c>
      <c r="BO34" s="158">
        <f>IF('Indicator Date hidden'!BP35="x","x",BO$2-'Indicator Date hidden'!BP35)</f>
        <v>1</v>
      </c>
      <c r="BP34" s="158">
        <f>IF('Indicator Date hidden'!BQ35="x","x",BP$2-'Indicator Date hidden'!BQ35)</f>
        <v>0</v>
      </c>
      <c r="BQ34" s="158">
        <f>IF('Indicator Date hidden'!BR35="x","x",BQ$2-'Indicator Date hidden'!BR35)</f>
        <v>1</v>
      </c>
      <c r="BR34" s="158">
        <f>IF('Indicator Date hidden'!BS35="x","x",BR$2-'Indicator Date hidden'!BS35)</f>
        <v>1</v>
      </c>
      <c r="BS34" s="158">
        <f>IF('Indicator Date hidden'!BT35="x","x",BS$2-'Indicator Date hidden'!BT35)</f>
        <v>3</v>
      </c>
      <c r="BT34" s="158">
        <f>IF('Indicator Date hidden'!BU35="x","x",BT$2-'Indicator Date hidden'!BU35)</f>
        <v>0</v>
      </c>
      <c r="BU34" s="158" t="str">
        <f>IF('Indicator Date hidden'!BV35="x","x",BU$2-'Indicator Date hidden'!BV35)</f>
        <v>x</v>
      </c>
      <c r="BV34" s="158">
        <f>IF('Indicator Date hidden'!BW35="x","x",BV$2-'Indicator Date hidden'!BW35)</f>
        <v>0</v>
      </c>
      <c r="BW34" s="158">
        <f>IF('Indicator Date hidden'!BX35="x","x",BW$2-'Indicator Date hidden'!BX35)</f>
        <v>0</v>
      </c>
      <c r="BX34" s="158">
        <f>IF('Indicator Date hidden'!BY35="x","x",BX$2-'Indicator Date hidden'!BY35)</f>
        <v>2</v>
      </c>
      <c r="BY34" s="5">
        <f t="shared" si="0"/>
        <v>56</v>
      </c>
      <c r="BZ34" s="159">
        <f t="shared" si="1"/>
        <v>0.78873239436619713</v>
      </c>
      <c r="CA34" s="5">
        <f t="shared" si="2"/>
        <v>26</v>
      </c>
      <c r="CB34" s="159">
        <f t="shared" si="3"/>
        <v>1.7026532150266964</v>
      </c>
      <c r="CC34" s="162">
        <f t="shared" si="4"/>
        <v>0</v>
      </c>
    </row>
    <row r="35" spans="1:81" x14ac:dyDescent="0.3">
      <c r="A35" t="s">
        <v>61</v>
      </c>
      <c r="B35" s="158">
        <f>IF('Indicator Date hidden'!C36="x","x",B$2-'Indicator Date hidden'!C36)</f>
        <v>0</v>
      </c>
      <c r="C35" s="158">
        <f>IF('Indicator Date hidden'!D36="x","x",C$2-'Indicator Date hidden'!D36)</f>
        <v>0</v>
      </c>
      <c r="D35" s="158">
        <f>IF('Indicator Date hidden'!E36="x","x",D$2-'Indicator Date hidden'!E36)</f>
        <v>0</v>
      </c>
      <c r="E35" s="158">
        <f>IF('Indicator Date hidden'!F36="x","x",E$2-'Indicator Date hidden'!F36)</f>
        <v>0</v>
      </c>
      <c r="F35" s="158">
        <f>IF('Indicator Date hidden'!G36="x","x",F$2-'Indicator Date hidden'!G36)</f>
        <v>0</v>
      </c>
      <c r="G35" s="158">
        <f>IF('Indicator Date hidden'!H36="x","x",G$2-'Indicator Date hidden'!H36)</f>
        <v>0</v>
      </c>
      <c r="H35" s="158">
        <f>IF('Indicator Date hidden'!I36="x","x",H$2-'Indicator Date hidden'!I36)</f>
        <v>0</v>
      </c>
      <c r="I35" s="158">
        <f>IF('Indicator Date hidden'!J36="x","x",I$2-'Indicator Date hidden'!J36)</f>
        <v>0</v>
      </c>
      <c r="J35" s="158">
        <f>IF('Indicator Date hidden'!K36="x","x",J$2-'Indicator Date hidden'!K36)</f>
        <v>0</v>
      </c>
      <c r="K35" s="158">
        <f>IF('Indicator Date hidden'!L36="x","x",K$2-'Indicator Date hidden'!L36)</f>
        <v>0</v>
      </c>
      <c r="L35" s="158">
        <f>IF('Indicator Date hidden'!M36="x","x",L$2-'Indicator Date hidden'!M36)</f>
        <v>0</v>
      </c>
      <c r="M35" s="158">
        <f>IF('Indicator Date hidden'!N36="x","x",M$2-'Indicator Date hidden'!N36)</f>
        <v>0</v>
      </c>
      <c r="N35" s="158">
        <f>IF('Indicator Date hidden'!O36="x","x",N$2-'Indicator Date hidden'!O36)</f>
        <v>0</v>
      </c>
      <c r="O35" s="158">
        <f>IF('Indicator Date hidden'!P36="x","x",O$2-'Indicator Date hidden'!P36)</f>
        <v>0</v>
      </c>
      <c r="P35" s="158">
        <f>IF('Indicator Date hidden'!Q36="x","x",P$2-'Indicator Date hidden'!Q36)</f>
        <v>0</v>
      </c>
      <c r="Q35" s="158">
        <f>IF('Indicator Date hidden'!R36="x","x",Q$2-'Indicator Date hidden'!R36)</f>
        <v>0</v>
      </c>
      <c r="R35" s="158">
        <f>IF('Indicator Date hidden'!S36="x","x",R$2-'Indicator Date hidden'!S36)</f>
        <v>0</v>
      </c>
      <c r="S35" s="158">
        <f>IF('Indicator Date hidden'!T36="x","x",S$2-'Indicator Date hidden'!T36)</f>
        <v>0</v>
      </c>
      <c r="T35" s="158">
        <f>IF('Indicator Date hidden'!U36="x","x",T$2-'Indicator Date hidden'!U36)</f>
        <v>0</v>
      </c>
      <c r="U35" s="158">
        <f>IF('Indicator Date hidden'!V36="x","x",U$2-'Indicator Date hidden'!V36)</f>
        <v>0</v>
      </c>
      <c r="V35" s="158">
        <f>IF('Indicator Date hidden'!W36="x","x",V$2-'Indicator Date hidden'!W36)</f>
        <v>0</v>
      </c>
      <c r="W35" s="158">
        <f>IF('Indicator Date hidden'!X36="x","x",W$2-'Indicator Date hidden'!X36)</f>
        <v>0</v>
      </c>
      <c r="X35" s="158">
        <f>IF('Indicator Date hidden'!Y36="x","x",X$2-'Indicator Date hidden'!Y36)</f>
        <v>0</v>
      </c>
      <c r="Y35" s="158">
        <f>IF('Indicator Date hidden'!Z36="x","x",Y$2-'Indicator Date hidden'!Z36)</f>
        <v>0</v>
      </c>
      <c r="Z35" s="158">
        <f>IF('Indicator Date hidden'!AA36="x","x",Z$2-'Indicator Date hidden'!AA36)</f>
        <v>1</v>
      </c>
      <c r="AA35" s="158">
        <f>IF('Indicator Date hidden'!AB36="x","x",AA$2-'Indicator Date hidden'!AB36)</f>
        <v>0</v>
      </c>
      <c r="AB35" s="158">
        <f>IF('Indicator Date hidden'!AC36="x","x",AB$2-'Indicator Date hidden'!AC36)</f>
        <v>0</v>
      </c>
      <c r="AC35" s="158">
        <f>IF('Indicator Date hidden'!AD36="x","x",AC$2-'Indicator Date hidden'!AD36)</f>
        <v>0</v>
      </c>
      <c r="AD35" s="158">
        <f>IF('Indicator Date hidden'!AE36="x","x",AD$2-'Indicator Date hidden'!AE36)</f>
        <v>0</v>
      </c>
      <c r="AE35" s="158">
        <f>IF('Indicator Date hidden'!AF36="x","x",AE$2-'Indicator Date hidden'!AF36)</f>
        <v>0</v>
      </c>
      <c r="AF35" s="158">
        <f>IF('Indicator Date hidden'!AG36="x","x",AF$2-'Indicator Date hidden'!AG36)</f>
        <v>0</v>
      </c>
      <c r="AG35" s="158">
        <f>IF('Indicator Date hidden'!AH36="x","x",AG$2-'Indicator Date hidden'!AH36)</f>
        <v>0</v>
      </c>
      <c r="AH35" s="158">
        <f>IF('Indicator Date hidden'!AI36="x","x",AH$2-'Indicator Date hidden'!AI36)</f>
        <v>0</v>
      </c>
      <c r="AI35" s="158">
        <f>IF('Indicator Date hidden'!AJ36="x","x",AI$2-'Indicator Date hidden'!AJ36)</f>
        <v>1</v>
      </c>
      <c r="AJ35" s="158">
        <f>IF('Indicator Date hidden'!AK36="x","x",AJ$2-'Indicator Date hidden'!AK36)</f>
        <v>1</v>
      </c>
      <c r="AK35" s="158">
        <f>IF('Indicator Date hidden'!AL36="x","x",AK$2-'Indicator Date hidden'!AL36)</f>
        <v>1</v>
      </c>
      <c r="AL35" s="158">
        <f>IF('Indicator Date hidden'!AM36="x","x",AL$2-'Indicator Date hidden'!AM36)</f>
        <v>3</v>
      </c>
      <c r="AM35" s="158">
        <f>IF('Indicator Date hidden'!AN36="x","x",AM$2-'Indicator Date hidden'!AN36)</f>
        <v>1</v>
      </c>
      <c r="AN35" s="158">
        <f>IF('Indicator Date hidden'!AO36="x","x",AN$2-'Indicator Date hidden'!AO36)</f>
        <v>1</v>
      </c>
      <c r="AO35" s="158">
        <f>IF('Indicator Date hidden'!AP36="x","x",AO$2-'Indicator Date hidden'!AP36)</f>
        <v>1</v>
      </c>
      <c r="AP35" s="158">
        <f>IF('Indicator Date hidden'!AQ36="x","x",AP$2-'Indicator Date hidden'!AQ36)</f>
        <v>1</v>
      </c>
      <c r="AQ35" s="158" t="str">
        <f>IF('Indicator Date hidden'!AR36="x","x",AQ$2-'Indicator Date hidden'!AR36)</f>
        <v>x</v>
      </c>
      <c r="AR35" s="158">
        <f>IF('Indicator Date hidden'!AS36="x","x",AR$2-'Indicator Date hidden'!AS36)</f>
        <v>1</v>
      </c>
      <c r="AS35" s="158">
        <f>IF('Indicator Date hidden'!AT36="x","x",AS$2-'Indicator Date hidden'!AT36)</f>
        <v>2</v>
      </c>
      <c r="AT35" s="158">
        <f>IF('Indicator Date hidden'!AU36="x","x",AT$2-'Indicator Date hidden'!AU36)</f>
        <v>0</v>
      </c>
      <c r="AU35" s="158">
        <f>IF('Indicator Date hidden'!AV36="x","x",AU$2-'Indicator Date hidden'!AV36)</f>
        <v>0</v>
      </c>
      <c r="AV35" s="158">
        <f>IF('Indicator Date hidden'!AW36="x","x",AV$2-'Indicator Date hidden'!AW36)</f>
        <v>0</v>
      </c>
      <c r="AW35" s="158">
        <f>IF('Indicator Date hidden'!AX36="x","x",AW$2-'Indicator Date hidden'!AX36)</f>
        <v>0</v>
      </c>
      <c r="AX35" s="158">
        <f>IF('Indicator Date hidden'!AY36="x","x",AX$2-'Indicator Date hidden'!AY36)</f>
        <v>0</v>
      </c>
      <c r="AY35" s="158">
        <f>IF('Indicator Date hidden'!AZ36="x","x",AY$2-'Indicator Date hidden'!AZ36)</f>
        <v>1</v>
      </c>
      <c r="AZ35" s="158">
        <f>IF('Indicator Date hidden'!BA36="x","x",AZ$2-'Indicator Date hidden'!BA36)</f>
        <v>6</v>
      </c>
      <c r="BA35" s="158">
        <f>IF('Indicator Date hidden'!BB36="x","x",BA$2-'Indicator Date hidden'!BB36)</f>
        <v>0</v>
      </c>
      <c r="BB35" s="158">
        <f>IF('Indicator Date hidden'!BC36="x","x",BB$2-'Indicator Date hidden'!BC36)</f>
        <v>0</v>
      </c>
      <c r="BC35" s="158">
        <f>IF('Indicator Date hidden'!BD36="x","x",BC$2-'Indicator Date hidden'!BD36)</f>
        <v>0</v>
      </c>
      <c r="BD35" s="158">
        <f>IF('Indicator Date hidden'!BE36="x","x",BD$2-'Indicator Date hidden'!BE36)</f>
        <v>2</v>
      </c>
      <c r="BE35" s="158">
        <f>IF('Indicator Date hidden'!BF36="x","x",BE$2-'Indicator Date hidden'!BF36)</f>
        <v>1</v>
      </c>
      <c r="BF35" s="158">
        <f>IF('Indicator Date hidden'!BG36="x","x",BF$2-'Indicator Date hidden'!BG36)</f>
        <v>0</v>
      </c>
      <c r="BG35" s="158">
        <f>IF('Indicator Date hidden'!BH36="x","x",BG$2-'Indicator Date hidden'!BH36)</f>
        <v>0</v>
      </c>
      <c r="BH35" s="158">
        <f>IF('Indicator Date hidden'!BI36="x","x",BH$2-'Indicator Date hidden'!BI36)</f>
        <v>0</v>
      </c>
      <c r="BI35" s="158" t="str">
        <f>IF('Indicator Date hidden'!BJ36="x","x",BI$2-'Indicator Date hidden'!BJ36)</f>
        <v>x</v>
      </c>
      <c r="BJ35" s="158">
        <f>IF('Indicator Date hidden'!BK36="x","x",BJ$2-'Indicator Date hidden'!BK36)</f>
        <v>1</v>
      </c>
      <c r="BK35" s="158">
        <f>IF('Indicator Date hidden'!BL36="x","x",BK$2-'Indicator Date hidden'!BL36)</f>
        <v>1</v>
      </c>
      <c r="BL35" s="158">
        <f>IF('Indicator Date hidden'!BM36="x","x",BL$2-'Indicator Date hidden'!BM36)</f>
        <v>0</v>
      </c>
      <c r="BM35" s="158">
        <f>IF('Indicator Date hidden'!BN36="x","x",BM$2-'Indicator Date hidden'!BN36)</f>
        <v>2</v>
      </c>
      <c r="BN35" s="158">
        <f>IF('Indicator Date hidden'!BO36="x","x",BN$2-'Indicator Date hidden'!BO36)</f>
        <v>3</v>
      </c>
      <c r="BO35" s="158">
        <f>IF('Indicator Date hidden'!BP36="x","x",BO$2-'Indicator Date hidden'!BP36)</f>
        <v>1</v>
      </c>
      <c r="BP35" s="158">
        <f>IF('Indicator Date hidden'!BQ36="x","x",BP$2-'Indicator Date hidden'!BQ36)</f>
        <v>0</v>
      </c>
      <c r="BQ35" s="158">
        <f>IF('Indicator Date hidden'!BR36="x","x",BQ$2-'Indicator Date hidden'!BR36)</f>
        <v>0</v>
      </c>
      <c r="BR35" s="158">
        <f>IF('Indicator Date hidden'!BS36="x","x",BR$2-'Indicator Date hidden'!BS36)</f>
        <v>0</v>
      </c>
      <c r="BS35" s="158">
        <f>IF('Indicator Date hidden'!BT36="x","x",BS$2-'Indicator Date hidden'!BT36)</f>
        <v>2</v>
      </c>
      <c r="BT35" s="158">
        <f>IF('Indicator Date hidden'!BU36="x","x",BT$2-'Indicator Date hidden'!BU36)</f>
        <v>0</v>
      </c>
      <c r="BU35" s="158" t="str">
        <f>IF('Indicator Date hidden'!BV36="x","x",BU$2-'Indicator Date hidden'!BV36)</f>
        <v>x</v>
      </c>
      <c r="BV35" s="158" t="str">
        <f>IF('Indicator Date hidden'!BW36="x","x",BV$2-'Indicator Date hidden'!BW36)</f>
        <v>x</v>
      </c>
      <c r="BW35" s="158">
        <f>IF('Indicator Date hidden'!BX36="x","x",BW$2-'Indicator Date hidden'!BX36)</f>
        <v>0</v>
      </c>
      <c r="BX35" s="158">
        <f>IF('Indicator Date hidden'!BY36="x","x",BX$2-'Indicator Date hidden'!BY36)</f>
        <v>2</v>
      </c>
      <c r="BY35" s="5">
        <f t="shared" ref="BY35:BY66" si="5">SUM(B35:BX35)</f>
        <v>36</v>
      </c>
      <c r="BZ35" s="159">
        <f t="shared" ref="BZ35:BZ66" si="6">BY35/COUNT(B35:BX35)</f>
        <v>0.50704225352112675</v>
      </c>
      <c r="CA35" s="5">
        <f t="shared" ref="CA35:CA66" si="7">COUNTIF(B35:BX35,"&gt;0")</f>
        <v>22</v>
      </c>
      <c r="CB35" s="159">
        <f t="shared" ref="CB35:CB66" si="8">_xlfn.STDEV.P(B35:BX35)</f>
        <v>0.99113307525403838</v>
      </c>
      <c r="CC35" s="162">
        <f t="shared" ref="CC35:CC66" si="9">MEDIAN(B35:BX35)</f>
        <v>0</v>
      </c>
    </row>
    <row r="36" spans="1:81" x14ac:dyDescent="0.3">
      <c r="A36" t="s">
        <v>63</v>
      </c>
      <c r="B36" s="158">
        <f>IF('Indicator Date hidden'!C37="x","x",B$2-'Indicator Date hidden'!C37)</f>
        <v>0</v>
      </c>
      <c r="C36" s="158">
        <f>IF('Indicator Date hidden'!D37="x","x",C$2-'Indicator Date hidden'!D37)</f>
        <v>0</v>
      </c>
      <c r="D36" s="158">
        <f>IF('Indicator Date hidden'!E37="x","x",D$2-'Indicator Date hidden'!E37)</f>
        <v>0</v>
      </c>
      <c r="E36" s="158">
        <f>IF('Indicator Date hidden'!F37="x","x",E$2-'Indicator Date hidden'!F37)</f>
        <v>0</v>
      </c>
      <c r="F36" s="158">
        <f>IF('Indicator Date hidden'!G37="x","x",F$2-'Indicator Date hidden'!G37)</f>
        <v>0</v>
      </c>
      <c r="G36" s="158">
        <f>IF('Indicator Date hidden'!H37="x","x",G$2-'Indicator Date hidden'!H37)</f>
        <v>0</v>
      </c>
      <c r="H36" s="158">
        <f>IF('Indicator Date hidden'!I37="x","x",H$2-'Indicator Date hidden'!I37)</f>
        <v>0</v>
      </c>
      <c r="I36" s="158">
        <f>IF('Indicator Date hidden'!J37="x","x",I$2-'Indicator Date hidden'!J37)</f>
        <v>0</v>
      </c>
      <c r="J36" s="158">
        <f>IF('Indicator Date hidden'!K37="x","x",J$2-'Indicator Date hidden'!K37)</f>
        <v>0</v>
      </c>
      <c r="K36" s="158">
        <f>IF('Indicator Date hidden'!L37="x","x",K$2-'Indicator Date hidden'!L37)</f>
        <v>0</v>
      </c>
      <c r="L36" s="158">
        <f>IF('Indicator Date hidden'!M37="x","x",L$2-'Indicator Date hidden'!M37)</f>
        <v>0</v>
      </c>
      <c r="M36" s="158">
        <f>IF('Indicator Date hidden'!N37="x","x",M$2-'Indicator Date hidden'!N37)</f>
        <v>0</v>
      </c>
      <c r="N36" s="158">
        <f>IF('Indicator Date hidden'!O37="x","x",N$2-'Indicator Date hidden'!O37)</f>
        <v>0</v>
      </c>
      <c r="O36" s="158">
        <f>IF('Indicator Date hidden'!P37="x","x",O$2-'Indicator Date hidden'!P37)</f>
        <v>0</v>
      </c>
      <c r="P36" s="158">
        <f>IF('Indicator Date hidden'!Q37="x","x",P$2-'Indicator Date hidden'!Q37)</f>
        <v>0</v>
      </c>
      <c r="Q36" s="158">
        <f>IF('Indicator Date hidden'!R37="x","x",Q$2-'Indicator Date hidden'!R37)</f>
        <v>0</v>
      </c>
      <c r="R36" s="158">
        <f>IF('Indicator Date hidden'!S37="x","x",R$2-'Indicator Date hidden'!S37)</f>
        <v>0</v>
      </c>
      <c r="S36" s="158">
        <f>IF('Indicator Date hidden'!T37="x","x",S$2-'Indicator Date hidden'!T37)</f>
        <v>0</v>
      </c>
      <c r="T36" s="158">
        <f>IF('Indicator Date hidden'!U37="x","x",T$2-'Indicator Date hidden'!U37)</f>
        <v>0</v>
      </c>
      <c r="U36" s="158">
        <f>IF('Indicator Date hidden'!V37="x","x",U$2-'Indicator Date hidden'!V37)</f>
        <v>0</v>
      </c>
      <c r="V36" s="158">
        <f>IF('Indicator Date hidden'!W37="x","x",V$2-'Indicator Date hidden'!W37)</f>
        <v>0</v>
      </c>
      <c r="W36" s="158">
        <f>IF('Indicator Date hidden'!X37="x","x",W$2-'Indicator Date hidden'!X37)</f>
        <v>0</v>
      </c>
      <c r="X36" s="158">
        <f>IF('Indicator Date hidden'!Y37="x","x",X$2-'Indicator Date hidden'!Y37)</f>
        <v>0</v>
      </c>
      <c r="Y36" s="158">
        <f>IF('Indicator Date hidden'!Z37="x","x",Y$2-'Indicator Date hidden'!Z37)</f>
        <v>0</v>
      </c>
      <c r="Z36" s="158" t="str">
        <f>IF('Indicator Date hidden'!AA37="x","x",Z$2-'Indicator Date hidden'!AA37)</f>
        <v>x</v>
      </c>
      <c r="AA36" s="158">
        <f>IF('Indicator Date hidden'!AB37="x","x",AA$2-'Indicator Date hidden'!AB37)</f>
        <v>0</v>
      </c>
      <c r="AB36" s="158" t="str">
        <f>IF('Indicator Date hidden'!AC37="x","x",AB$2-'Indicator Date hidden'!AC37)</f>
        <v>x</v>
      </c>
      <c r="AC36" s="158">
        <f>IF('Indicator Date hidden'!AD37="x","x",AC$2-'Indicator Date hidden'!AD37)</f>
        <v>0</v>
      </c>
      <c r="AD36" s="158">
        <f>IF('Indicator Date hidden'!AE37="x","x",AD$2-'Indicator Date hidden'!AE37)</f>
        <v>0</v>
      </c>
      <c r="AE36" s="158">
        <f>IF('Indicator Date hidden'!AF37="x","x",AE$2-'Indicator Date hidden'!AF37)</f>
        <v>1</v>
      </c>
      <c r="AF36" s="158">
        <f>IF('Indicator Date hidden'!AG37="x","x",AF$2-'Indicator Date hidden'!AG37)</f>
        <v>0</v>
      </c>
      <c r="AG36" s="158">
        <f>IF('Indicator Date hidden'!AH37="x","x",AG$2-'Indicator Date hidden'!AH37)</f>
        <v>0</v>
      </c>
      <c r="AH36" s="158">
        <f>IF('Indicator Date hidden'!AI37="x","x",AH$2-'Indicator Date hidden'!AI37)</f>
        <v>0</v>
      </c>
      <c r="AI36" s="158">
        <f>IF('Indicator Date hidden'!AJ37="x","x",AI$2-'Indicator Date hidden'!AJ37)</f>
        <v>1</v>
      </c>
      <c r="AJ36" s="158">
        <f>IF('Indicator Date hidden'!AK37="x","x",AJ$2-'Indicator Date hidden'!AK37)</f>
        <v>1</v>
      </c>
      <c r="AK36" s="158">
        <f>IF('Indicator Date hidden'!AL37="x","x",AK$2-'Indicator Date hidden'!AL37)</f>
        <v>1</v>
      </c>
      <c r="AL36" s="158" t="str">
        <f>IF('Indicator Date hidden'!AM37="x","x",AL$2-'Indicator Date hidden'!AM37)</f>
        <v>x</v>
      </c>
      <c r="AM36" s="158">
        <f>IF('Indicator Date hidden'!AN37="x","x",AM$2-'Indicator Date hidden'!AN37)</f>
        <v>1</v>
      </c>
      <c r="AN36" s="158">
        <f>IF('Indicator Date hidden'!AO37="x","x",AN$2-'Indicator Date hidden'!AO37)</f>
        <v>1</v>
      </c>
      <c r="AO36" s="158">
        <f>IF('Indicator Date hidden'!AP37="x","x",AO$2-'Indicator Date hidden'!AP37)</f>
        <v>1</v>
      </c>
      <c r="AP36" s="158">
        <f>IF('Indicator Date hidden'!AQ37="x","x",AP$2-'Indicator Date hidden'!AQ37)</f>
        <v>1</v>
      </c>
      <c r="AQ36" s="158">
        <f>IF('Indicator Date hidden'!AR37="x","x",AQ$2-'Indicator Date hidden'!AR37)</f>
        <v>0</v>
      </c>
      <c r="AR36" s="158">
        <f>IF('Indicator Date hidden'!AS37="x","x",AR$2-'Indicator Date hidden'!AS37)</f>
        <v>1</v>
      </c>
      <c r="AS36" s="158">
        <f>IF('Indicator Date hidden'!AT37="x","x",AS$2-'Indicator Date hidden'!AT37)</f>
        <v>3</v>
      </c>
      <c r="AT36" s="158">
        <f>IF('Indicator Date hidden'!AU37="x","x",AT$2-'Indicator Date hidden'!AU37)</f>
        <v>0</v>
      </c>
      <c r="AU36" s="158">
        <f>IF('Indicator Date hidden'!AV37="x","x",AU$2-'Indicator Date hidden'!AV37)</f>
        <v>0</v>
      </c>
      <c r="AV36" s="158">
        <f>IF('Indicator Date hidden'!AW37="x","x",AV$2-'Indicator Date hidden'!AW37)</f>
        <v>0</v>
      </c>
      <c r="AW36" s="158" t="str">
        <f>IF('Indicator Date hidden'!AX37="x","x",AW$2-'Indicator Date hidden'!AX37)</f>
        <v>x</v>
      </c>
      <c r="AX36" s="158">
        <f>IF('Indicator Date hidden'!AY37="x","x",AX$2-'Indicator Date hidden'!AY37)</f>
        <v>0</v>
      </c>
      <c r="AY36" s="158">
        <f>IF('Indicator Date hidden'!AZ37="x","x",AY$2-'Indicator Date hidden'!AZ37)</f>
        <v>1</v>
      </c>
      <c r="AZ36" s="158">
        <f>IF('Indicator Date hidden'!BA37="x","x",AZ$2-'Indicator Date hidden'!BA37)</f>
        <v>0</v>
      </c>
      <c r="BA36" s="158">
        <f>IF('Indicator Date hidden'!BB37="x","x",BA$2-'Indicator Date hidden'!BB37)</f>
        <v>0</v>
      </c>
      <c r="BB36" s="158">
        <f>IF('Indicator Date hidden'!BC37="x","x",BB$2-'Indicator Date hidden'!BC37)</f>
        <v>0</v>
      </c>
      <c r="BC36" s="158">
        <f>IF('Indicator Date hidden'!BD37="x","x",BC$2-'Indicator Date hidden'!BD37)</f>
        <v>0</v>
      </c>
      <c r="BD36" s="158" t="str">
        <f>IF('Indicator Date hidden'!BE37="x","x",BD$2-'Indicator Date hidden'!BE37)</f>
        <v>x</v>
      </c>
      <c r="BE36" s="158">
        <f>IF('Indicator Date hidden'!BF37="x","x",BE$2-'Indicator Date hidden'!BF37)</f>
        <v>2</v>
      </c>
      <c r="BF36" s="158">
        <f>IF('Indicator Date hidden'!BG37="x","x",BF$2-'Indicator Date hidden'!BG37)</f>
        <v>0</v>
      </c>
      <c r="BG36" s="158">
        <f>IF('Indicator Date hidden'!BH37="x","x",BG$2-'Indicator Date hidden'!BH37)</f>
        <v>0</v>
      </c>
      <c r="BH36" s="158">
        <f>IF('Indicator Date hidden'!BI37="x","x",BH$2-'Indicator Date hidden'!BI37)</f>
        <v>0</v>
      </c>
      <c r="BI36" s="158">
        <f>IF('Indicator Date hidden'!BJ37="x","x",BI$2-'Indicator Date hidden'!BJ37)</f>
        <v>2</v>
      </c>
      <c r="BJ36" s="158">
        <f>IF('Indicator Date hidden'!BK37="x","x",BJ$2-'Indicator Date hidden'!BK37)</f>
        <v>1</v>
      </c>
      <c r="BK36" s="158">
        <f>IF('Indicator Date hidden'!BL37="x","x",BK$2-'Indicator Date hidden'!BL37)</f>
        <v>1</v>
      </c>
      <c r="BL36" s="158">
        <f>IF('Indicator Date hidden'!BM37="x","x",BL$2-'Indicator Date hidden'!BM37)</f>
        <v>0</v>
      </c>
      <c r="BM36" s="158">
        <f>IF('Indicator Date hidden'!BN37="x","x",BM$2-'Indicator Date hidden'!BN37)</f>
        <v>3</v>
      </c>
      <c r="BN36" s="158">
        <f>IF('Indicator Date hidden'!BO37="x","x",BN$2-'Indicator Date hidden'!BO37)</f>
        <v>2</v>
      </c>
      <c r="BO36" s="158">
        <f>IF('Indicator Date hidden'!BP37="x","x",BO$2-'Indicator Date hidden'!BP37)</f>
        <v>1</v>
      </c>
      <c r="BP36" s="158">
        <f>IF('Indicator Date hidden'!BQ37="x","x",BP$2-'Indicator Date hidden'!BQ37)</f>
        <v>0</v>
      </c>
      <c r="BQ36" s="158">
        <f>IF('Indicator Date hidden'!BR37="x","x",BQ$2-'Indicator Date hidden'!BR37)</f>
        <v>0</v>
      </c>
      <c r="BR36" s="158">
        <f>IF('Indicator Date hidden'!BS37="x","x",BR$2-'Indicator Date hidden'!BS37)</f>
        <v>0</v>
      </c>
      <c r="BS36" s="158">
        <f>IF('Indicator Date hidden'!BT37="x","x",BS$2-'Indicator Date hidden'!BT37)</f>
        <v>2</v>
      </c>
      <c r="BT36" s="158">
        <f>IF('Indicator Date hidden'!BU37="x","x",BT$2-'Indicator Date hidden'!BU37)</f>
        <v>0</v>
      </c>
      <c r="BU36" s="158">
        <f>IF('Indicator Date hidden'!BV37="x","x",BU$2-'Indicator Date hidden'!BV37)</f>
        <v>0</v>
      </c>
      <c r="BV36" s="158">
        <f>IF('Indicator Date hidden'!BW37="x","x",BV$2-'Indicator Date hidden'!BW37)</f>
        <v>0</v>
      </c>
      <c r="BW36" s="158">
        <f>IF('Indicator Date hidden'!BX37="x","x",BW$2-'Indicator Date hidden'!BX37)</f>
        <v>0</v>
      </c>
      <c r="BX36" s="158">
        <f>IF('Indicator Date hidden'!BY37="x","x",BX$2-'Indicator Date hidden'!BY37)</f>
        <v>2</v>
      </c>
      <c r="BY36" s="5">
        <f t="shared" si="5"/>
        <v>29</v>
      </c>
      <c r="BZ36" s="159">
        <f t="shared" si="6"/>
        <v>0.41428571428571431</v>
      </c>
      <c r="CA36" s="5">
        <f t="shared" si="7"/>
        <v>20</v>
      </c>
      <c r="CB36" s="159">
        <f t="shared" si="8"/>
        <v>0.7462833078062272</v>
      </c>
      <c r="CC36" s="162">
        <f t="shared" si="9"/>
        <v>0</v>
      </c>
    </row>
    <row r="37" spans="1:81" x14ac:dyDescent="0.3">
      <c r="A37" t="s">
        <v>65</v>
      </c>
      <c r="B37" s="158">
        <f>IF('Indicator Date hidden'!C38="x","x",B$2-'Indicator Date hidden'!C38)</f>
        <v>0</v>
      </c>
      <c r="C37" s="158">
        <f>IF('Indicator Date hidden'!D38="x","x",C$2-'Indicator Date hidden'!D38)</f>
        <v>0</v>
      </c>
      <c r="D37" s="158">
        <f>IF('Indicator Date hidden'!E38="x","x",D$2-'Indicator Date hidden'!E38)</f>
        <v>0</v>
      </c>
      <c r="E37" s="158">
        <f>IF('Indicator Date hidden'!F38="x","x",E$2-'Indicator Date hidden'!F38)</f>
        <v>0</v>
      </c>
      <c r="F37" s="158">
        <f>IF('Indicator Date hidden'!G38="x","x",F$2-'Indicator Date hidden'!G38)</f>
        <v>0</v>
      </c>
      <c r="G37" s="158">
        <f>IF('Indicator Date hidden'!H38="x","x",G$2-'Indicator Date hidden'!H38)</f>
        <v>0</v>
      </c>
      <c r="H37" s="158">
        <f>IF('Indicator Date hidden'!I38="x","x",H$2-'Indicator Date hidden'!I38)</f>
        <v>0</v>
      </c>
      <c r="I37" s="158">
        <f>IF('Indicator Date hidden'!J38="x","x",I$2-'Indicator Date hidden'!J38)</f>
        <v>0</v>
      </c>
      <c r="J37" s="158">
        <f>IF('Indicator Date hidden'!K38="x","x",J$2-'Indicator Date hidden'!K38)</f>
        <v>0</v>
      </c>
      <c r="K37" s="158">
        <f>IF('Indicator Date hidden'!L38="x","x",K$2-'Indicator Date hidden'!L38)</f>
        <v>0</v>
      </c>
      <c r="L37" s="158">
        <f>IF('Indicator Date hidden'!M38="x","x",L$2-'Indicator Date hidden'!M38)</f>
        <v>0</v>
      </c>
      <c r="M37" s="158">
        <f>IF('Indicator Date hidden'!N38="x","x",M$2-'Indicator Date hidden'!N38)</f>
        <v>0</v>
      </c>
      <c r="N37" s="158">
        <f>IF('Indicator Date hidden'!O38="x","x",N$2-'Indicator Date hidden'!O38)</f>
        <v>0</v>
      </c>
      <c r="O37" s="158">
        <f>IF('Indicator Date hidden'!P38="x","x",O$2-'Indicator Date hidden'!P38)</f>
        <v>0</v>
      </c>
      <c r="P37" s="158">
        <f>IF('Indicator Date hidden'!Q38="x","x",P$2-'Indicator Date hidden'!Q38)</f>
        <v>0</v>
      </c>
      <c r="Q37" s="158">
        <f>IF('Indicator Date hidden'!R38="x","x",Q$2-'Indicator Date hidden'!R38)</f>
        <v>0</v>
      </c>
      <c r="R37" s="158">
        <f>IF('Indicator Date hidden'!S38="x","x",R$2-'Indicator Date hidden'!S38)</f>
        <v>0</v>
      </c>
      <c r="S37" s="158">
        <f>IF('Indicator Date hidden'!T38="x","x",S$2-'Indicator Date hidden'!T38)</f>
        <v>0</v>
      </c>
      <c r="T37" s="158">
        <f>IF('Indicator Date hidden'!U38="x","x",T$2-'Indicator Date hidden'!U38)</f>
        <v>0</v>
      </c>
      <c r="U37" s="158">
        <f>IF('Indicator Date hidden'!V38="x","x",U$2-'Indicator Date hidden'!V38)</f>
        <v>0</v>
      </c>
      <c r="V37" s="158">
        <f>IF('Indicator Date hidden'!W38="x","x",V$2-'Indicator Date hidden'!W38)</f>
        <v>0</v>
      </c>
      <c r="W37" s="158">
        <f>IF('Indicator Date hidden'!X38="x","x",W$2-'Indicator Date hidden'!X38)</f>
        <v>0</v>
      </c>
      <c r="X37" s="158">
        <f>IF('Indicator Date hidden'!Y38="x","x",X$2-'Indicator Date hidden'!Y38)</f>
        <v>0</v>
      </c>
      <c r="Y37" s="158">
        <f>IF('Indicator Date hidden'!Z38="x","x",Y$2-'Indicator Date hidden'!Z38)</f>
        <v>0</v>
      </c>
      <c r="Z37" s="158" t="str">
        <f>IF('Indicator Date hidden'!AA38="x","x",Z$2-'Indicator Date hidden'!AA38)</f>
        <v>x</v>
      </c>
      <c r="AA37" s="158">
        <f>IF('Indicator Date hidden'!AB38="x","x",AA$2-'Indicator Date hidden'!AB38)</f>
        <v>0</v>
      </c>
      <c r="AB37" s="158" t="str">
        <f>IF('Indicator Date hidden'!AC38="x","x",AB$2-'Indicator Date hidden'!AC38)</f>
        <v>x</v>
      </c>
      <c r="AC37" s="158">
        <f>IF('Indicator Date hidden'!AD38="x","x",AC$2-'Indicator Date hidden'!AD38)</f>
        <v>4</v>
      </c>
      <c r="AD37" s="158">
        <f>IF('Indicator Date hidden'!AE38="x","x",AD$2-'Indicator Date hidden'!AE38)</f>
        <v>0</v>
      </c>
      <c r="AE37" s="158">
        <f>IF('Indicator Date hidden'!AF38="x","x",AE$2-'Indicator Date hidden'!AF38)</f>
        <v>1</v>
      </c>
      <c r="AF37" s="158">
        <f>IF('Indicator Date hidden'!AG38="x","x",AF$2-'Indicator Date hidden'!AG38)</f>
        <v>0</v>
      </c>
      <c r="AG37" s="158">
        <f>IF('Indicator Date hidden'!AH38="x","x",AG$2-'Indicator Date hidden'!AH38)</f>
        <v>0</v>
      </c>
      <c r="AH37" s="158">
        <f>IF('Indicator Date hidden'!AI38="x","x",AH$2-'Indicator Date hidden'!AI38)</f>
        <v>0</v>
      </c>
      <c r="AI37" s="158">
        <f>IF('Indicator Date hidden'!AJ38="x","x",AI$2-'Indicator Date hidden'!AJ38)</f>
        <v>1</v>
      </c>
      <c r="AJ37" s="158">
        <f>IF('Indicator Date hidden'!AK38="x","x",AJ$2-'Indicator Date hidden'!AK38)</f>
        <v>1</v>
      </c>
      <c r="AK37" s="158">
        <f>IF('Indicator Date hidden'!AL38="x","x",AK$2-'Indicator Date hidden'!AL38)</f>
        <v>1</v>
      </c>
      <c r="AL37" s="158">
        <f>IF('Indicator Date hidden'!AM38="x","x",AL$2-'Indicator Date hidden'!AM38)</f>
        <v>6</v>
      </c>
      <c r="AM37" s="158">
        <f>IF('Indicator Date hidden'!AN38="x","x",AM$2-'Indicator Date hidden'!AN38)</f>
        <v>1</v>
      </c>
      <c r="AN37" s="158">
        <f>IF('Indicator Date hidden'!AO38="x","x",AN$2-'Indicator Date hidden'!AO38)</f>
        <v>1</v>
      </c>
      <c r="AO37" s="158">
        <f>IF('Indicator Date hidden'!AP38="x","x",AO$2-'Indicator Date hidden'!AP38)</f>
        <v>1</v>
      </c>
      <c r="AP37" s="158">
        <f>IF('Indicator Date hidden'!AQ38="x","x",AP$2-'Indicator Date hidden'!AQ38)</f>
        <v>1</v>
      </c>
      <c r="AQ37" s="158">
        <f>IF('Indicator Date hidden'!AR38="x","x",AQ$2-'Indicator Date hidden'!AR38)</f>
        <v>0</v>
      </c>
      <c r="AR37" s="158">
        <f>IF('Indicator Date hidden'!AS38="x","x",AR$2-'Indicator Date hidden'!AS38)</f>
        <v>1</v>
      </c>
      <c r="AS37" s="158">
        <f>IF('Indicator Date hidden'!AT38="x","x",AS$2-'Indicator Date hidden'!AT38)</f>
        <v>7</v>
      </c>
      <c r="AT37" s="158">
        <f>IF('Indicator Date hidden'!AU38="x","x",AT$2-'Indicator Date hidden'!AU38)</f>
        <v>0</v>
      </c>
      <c r="AU37" s="158" t="str">
        <f>IF('Indicator Date hidden'!AV38="x","x",AU$2-'Indicator Date hidden'!AV38)</f>
        <v>x</v>
      </c>
      <c r="AV37" s="158" t="str">
        <f>IF('Indicator Date hidden'!AW38="x","x",AV$2-'Indicator Date hidden'!AW38)</f>
        <v>x</v>
      </c>
      <c r="AW37" s="158">
        <f>IF('Indicator Date hidden'!AX38="x","x",AW$2-'Indicator Date hidden'!AX38)</f>
        <v>0</v>
      </c>
      <c r="AX37" s="158">
        <f>IF('Indicator Date hidden'!AY38="x","x",AX$2-'Indicator Date hidden'!AY38)</f>
        <v>0</v>
      </c>
      <c r="AY37" s="158">
        <f>IF('Indicator Date hidden'!AZ38="x","x",AY$2-'Indicator Date hidden'!AZ38)</f>
        <v>1</v>
      </c>
      <c r="AZ37" s="158">
        <f>IF('Indicator Date hidden'!BA38="x","x",AZ$2-'Indicator Date hidden'!BA38)</f>
        <v>2</v>
      </c>
      <c r="BA37" s="158">
        <f>IF('Indicator Date hidden'!BB38="x","x",BA$2-'Indicator Date hidden'!BB38)</f>
        <v>0</v>
      </c>
      <c r="BB37" s="158">
        <f>IF('Indicator Date hidden'!BC38="x","x",BB$2-'Indicator Date hidden'!BC38)</f>
        <v>0</v>
      </c>
      <c r="BC37" s="158">
        <f>IF('Indicator Date hidden'!BD38="x","x",BC$2-'Indicator Date hidden'!BD38)</f>
        <v>0</v>
      </c>
      <c r="BD37" s="158" t="str">
        <f>IF('Indicator Date hidden'!BE38="x","x",BD$2-'Indicator Date hidden'!BE38)</f>
        <v>x</v>
      </c>
      <c r="BE37" s="158">
        <f>IF('Indicator Date hidden'!BF38="x","x",BE$2-'Indicator Date hidden'!BF38)</f>
        <v>2</v>
      </c>
      <c r="BF37" s="158">
        <f>IF('Indicator Date hidden'!BG38="x","x",BF$2-'Indicator Date hidden'!BG38)</f>
        <v>0</v>
      </c>
      <c r="BG37" s="158">
        <f>IF('Indicator Date hidden'!BH38="x","x",BG$2-'Indicator Date hidden'!BH38)</f>
        <v>0</v>
      </c>
      <c r="BH37" s="158">
        <f>IF('Indicator Date hidden'!BI38="x","x",BH$2-'Indicator Date hidden'!BI38)</f>
        <v>0</v>
      </c>
      <c r="BI37" s="158">
        <f>IF('Indicator Date hidden'!BJ38="x","x",BI$2-'Indicator Date hidden'!BJ38)</f>
        <v>2</v>
      </c>
      <c r="BJ37" s="158">
        <f>IF('Indicator Date hidden'!BK38="x","x",BJ$2-'Indicator Date hidden'!BK38)</f>
        <v>1</v>
      </c>
      <c r="BK37" s="158">
        <f>IF('Indicator Date hidden'!BL38="x","x",BK$2-'Indicator Date hidden'!BL38)</f>
        <v>1</v>
      </c>
      <c r="BL37" s="158">
        <f>IF('Indicator Date hidden'!BM38="x","x",BL$2-'Indicator Date hidden'!BM38)</f>
        <v>0</v>
      </c>
      <c r="BM37" s="158">
        <f>IF('Indicator Date hidden'!BN38="x","x",BM$2-'Indicator Date hidden'!BN38)</f>
        <v>3</v>
      </c>
      <c r="BN37" s="158">
        <f>IF('Indicator Date hidden'!BO38="x","x",BN$2-'Indicator Date hidden'!BO38)</f>
        <v>2</v>
      </c>
      <c r="BO37" s="158">
        <f>IF('Indicator Date hidden'!BP38="x","x",BO$2-'Indicator Date hidden'!BP38)</f>
        <v>1</v>
      </c>
      <c r="BP37" s="158">
        <f>IF('Indicator Date hidden'!BQ38="x","x",BP$2-'Indicator Date hidden'!BQ38)</f>
        <v>0</v>
      </c>
      <c r="BQ37" s="158">
        <f>IF('Indicator Date hidden'!BR38="x","x",BQ$2-'Indicator Date hidden'!BR38)</f>
        <v>0</v>
      </c>
      <c r="BR37" s="158">
        <f>IF('Indicator Date hidden'!BS38="x","x",BR$2-'Indicator Date hidden'!BS38)</f>
        <v>0</v>
      </c>
      <c r="BS37" s="158">
        <f>IF('Indicator Date hidden'!BT38="x","x",BS$2-'Indicator Date hidden'!BT38)</f>
        <v>3</v>
      </c>
      <c r="BT37" s="158">
        <f>IF('Indicator Date hidden'!BU38="x","x",BT$2-'Indicator Date hidden'!BU38)</f>
        <v>0</v>
      </c>
      <c r="BU37" s="158">
        <f>IF('Indicator Date hidden'!BV38="x","x",BU$2-'Indicator Date hidden'!BV38)</f>
        <v>0</v>
      </c>
      <c r="BV37" s="158" t="str">
        <f>IF('Indicator Date hidden'!BW38="x","x",BV$2-'Indicator Date hidden'!BW38)</f>
        <v>x</v>
      </c>
      <c r="BW37" s="158">
        <f>IF('Indicator Date hidden'!BX38="x","x",BW$2-'Indicator Date hidden'!BX38)</f>
        <v>0</v>
      </c>
      <c r="BX37" s="158">
        <f>IF('Indicator Date hidden'!BY38="x","x",BX$2-'Indicator Date hidden'!BY38)</f>
        <v>2</v>
      </c>
      <c r="BY37" s="5">
        <f t="shared" si="5"/>
        <v>46</v>
      </c>
      <c r="BZ37" s="159">
        <f t="shared" si="6"/>
        <v>0.66666666666666663</v>
      </c>
      <c r="CA37" s="5">
        <f t="shared" si="7"/>
        <v>23</v>
      </c>
      <c r="CB37" s="159">
        <f t="shared" si="8"/>
        <v>1.3260671575301883</v>
      </c>
      <c r="CC37" s="162">
        <f t="shared" si="9"/>
        <v>0</v>
      </c>
    </row>
    <row r="38" spans="1:81" x14ac:dyDescent="0.3">
      <c r="A38" t="s">
        <v>66</v>
      </c>
      <c r="B38" s="158">
        <f>IF('Indicator Date hidden'!C39="x","x",B$2-'Indicator Date hidden'!C39)</f>
        <v>0</v>
      </c>
      <c r="C38" s="158">
        <f>IF('Indicator Date hidden'!D39="x","x",C$2-'Indicator Date hidden'!D39)</f>
        <v>0</v>
      </c>
      <c r="D38" s="158">
        <f>IF('Indicator Date hidden'!E39="x","x",D$2-'Indicator Date hidden'!E39)</f>
        <v>0</v>
      </c>
      <c r="E38" s="158">
        <f>IF('Indicator Date hidden'!F39="x","x",E$2-'Indicator Date hidden'!F39)</f>
        <v>0</v>
      </c>
      <c r="F38" s="158">
        <f>IF('Indicator Date hidden'!G39="x","x",F$2-'Indicator Date hidden'!G39)</f>
        <v>0</v>
      </c>
      <c r="G38" s="158">
        <f>IF('Indicator Date hidden'!H39="x","x",G$2-'Indicator Date hidden'!H39)</f>
        <v>0</v>
      </c>
      <c r="H38" s="158">
        <f>IF('Indicator Date hidden'!I39="x","x",H$2-'Indicator Date hidden'!I39)</f>
        <v>0</v>
      </c>
      <c r="I38" s="158">
        <f>IF('Indicator Date hidden'!J39="x","x",I$2-'Indicator Date hidden'!J39)</f>
        <v>0</v>
      </c>
      <c r="J38" s="158">
        <f>IF('Indicator Date hidden'!K39="x","x",J$2-'Indicator Date hidden'!K39)</f>
        <v>0</v>
      </c>
      <c r="K38" s="158">
        <f>IF('Indicator Date hidden'!L39="x","x",K$2-'Indicator Date hidden'!L39)</f>
        <v>0</v>
      </c>
      <c r="L38" s="158">
        <f>IF('Indicator Date hidden'!M39="x","x",L$2-'Indicator Date hidden'!M39)</f>
        <v>0</v>
      </c>
      <c r="M38" s="158">
        <f>IF('Indicator Date hidden'!N39="x","x",M$2-'Indicator Date hidden'!N39)</f>
        <v>0</v>
      </c>
      <c r="N38" s="158">
        <f>IF('Indicator Date hidden'!O39="x","x",N$2-'Indicator Date hidden'!O39)</f>
        <v>0</v>
      </c>
      <c r="O38" s="158">
        <f>IF('Indicator Date hidden'!P39="x","x",O$2-'Indicator Date hidden'!P39)</f>
        <v>0</v>
      </c>
      <c r="P38" s="158">
        <f>IF('Indicator Date hidden'!Q39="x","x",P$2-'Indicator Date hidden'!Q39)</f>
        <v>0</v>
      </c>
      <c r="Q38" s="158">
        <f>IF('Indicator Date hidden'!R39="x","x",Q$2-'Indicator Date hidden'!R39)</f>
        <v>0</v>
      </c>
      <c r="R38" s="158">
        <f>IF('Indicator Date hidden'!S39="x","x",R$2-'Indicator Date hidden'!S39)</f>
        <v>0</v>
      </c>
      <c r="S38" s="158">
        <f>IF('Indicator Date hidden'!T39="x","x",S$2-'Indicator Date hidden'!T39)</f>
        <v>0</v>
      </c>
      <c r="T38" s="158">
        <f>IF('Indicator Date hidden'!U39="x","x",T$2-'Indicator Date hidden'!U39)</f>
        <v>0</v>
      </c>
      <c r="U38" s="158">
        <f>IF('Indicator Date hidden'!V39="x","x",U$2-'Indicator Date hidden'!V39)</f>
        <v>0</v>
      </c>
      <c r="V38" s="158">
        <f>IF('Indicator Date hidden'!W39="x","x",V$2-'Indicator Date hidden'!W39)</f>
        <v>0</v>
      </c>
      <c r="W38" s="158">
        <f>IF('Indicator Date hidden'!X39="x","x",W$2-'Indicator Date hidden'!X39)</f>
        <v>0</v>
      </c>
      <c r="X38" s="158">
        <f>IF('Indicator Date hidden'!Y39="x","x",X$2-'Indicator Date hidden'!Y39)</f>
        <v>0</v>
      </c>
      <c r="Y38" s="158">
        <f>IF('Indicator Date hidden'!Z39="x","x",Y$2-'Indicator Date hidden'!Z39)</f>
        <v>0</v>
      </c>
      <c r="Z38" s="158">
        <f>IF('Indicator Date hidden'!AA39="x","x",Z$2-'Indicator Date hidden'!AA39)</f>
        <v>1</v>
      </c>
      <c r="AA38" s="158">
        <f>IF('Indicator Date hidden'!AB39="x","x",AA$2-'Indicator Date hidden'!AB39)</f>
        <v>0</v>
      </c>
      <c r="AB38" s="158">
        <f>IF('Indicator Date hidden'!AC39="x","x",AB$2-'Indicator Date hidden'!AC39)</f>
        <v>0</v>
      </c>
      <c r="AC38" s="158">
        <f>IF('Indicator Date hidden'!AD39="x","x",AC$2-'Indicator Date hidden'!AD39)</f>
        <v>0</v>
      </c>
      <c r="AD38" s="158">
        <f>IF('Indicator Date hidden'!AE39="x","x",AD$2-'Indicator Date hidden'!AE39)</f>
        <v>0</v>
      </c>
      <c r="AE38" s="158">
        <f>IF('Indicator Date hidden'!AF39="x","x",AE$2-'Indicator Date hidden'!AF39)</f>
        <v>0</v>
      </c>
      <c r="AF38" s="158">
        <f>IF('Indicator Date hidden'!AG39="x","x",AF$2-'Indicator Date hidden'!AG39)</f>
        <v>0</v>
      </c>
      <c r="AG38" s="158">
        <f>IF('Indicator Date hidden'!AH39="x","x",AG$2-'Indicator Date hidden'!AH39)</f>
        <v>0</v>
      </c>
      <c r="AH38" s="158">
        <f>IF('Indicator Date hidden'!AI39="x","x",AH$2-'Indicator Date hidden'!AI39)</f>
        <v>0</v>
      </c>
      <c r="AI38" s="158">
        <f>IF('Indicator Date hidden'!AJ39="x","x",AI$2-'Indicator Date hidden'!AJ39)</f>
        <v>1</v>
      </c>
      <c r="AJ38" s="158">
        <f>IF('Indicator Date hidden'!AK39="x","x",AJ$2-'Indicator Date hidden'!AK39)</f>
        <v>1</v>
      </c>
      <c r="AK38" s="158">
        <f>IF('Indicator Date hidden'!AL39="x","x",AK$2-'Indicator Date hidden'!AL39)</f>
        <v>1</v>
      </c>
      <c r="AL38" s="158">
        <f>IF('Indicator Date hidden'!AM39="x","x",AL$2-'Indicator Date hidden'!AM39)</f>
        <v>2</v>
      </c>
      <c r="AM38" s="158">
        <f>IF('Indicator Date hidden'!AN39="x","x",AM$2-'Indicator Date hidden'!AN39)</f>
        <v>1</v>
      </c>
      <c r="AN38" s="158">
        <f>IF('Indicator Date hidden'!AO39="x","x",AN$2-'Indicator Date hidden'!AO39)</f>
        <v>1</v>
      </c>
      <c r="AO38" s="158">
        <f>IF('Indicator Date hidden'!AP39="x","x",AO$2-'Indicator Date hidden'!AP39)</f>
        <v>1</v>
      </c>
      <c r="AP38" s="158">
        <f>IF('Indicator Date hidden'!AQ39="x","x",AP$2-'Indicator Date hidden'!AQ39)</f>
        <v>1</v>
      </c>
      <c r="AQ38" s="158">
        <f>IF('Indicator Date hidden'!AR39="x","x",AQ$2-'Indicator Date hidden'!AR39)</f>
        <v>0</v>
      </c>
      <c r="AR38" s="158">
        <f>IF('Indicator Date hidden'!AS39="x","x",AR$2-'Indicator Date hidden'!AS39)</f>
        <v>1</v>
      </c>
      <c r="AS38" s="158">
        <f>IF('Indicator Date hidden'!AT39="x","x",AS$2-'Indicator Date hidden'!AT39)</f>
        <v>7</v>
      </c>
      <c r="AT38" s="158">
        <f>IF('Indicator Date hidden'!AU39="x","x",AT$2-'Indicator Date hidden'!AU39)</f>
        <v>0</v>
      </c>
      <c r="AU38" s="158">
        <f>IF('Indicator Date hidden'!AV39="x","x",AU$2-'Indicator Date hidden'!AV39)</f>
        <v>0</v>
      </c>
      <c r="AV38" s="158" t="str">
        <f>IF('Indicator Date hidden'!AW39="x","x",AV$2-'Indicator Date hidden'!AW39)</f>
        <v>x</v>
      </c>
      <c r="AW38" s="158">
        <f>IF('Indicator Date hidden'!AX39="x","x",AW$2-'Indicator Date hidden'!AX39)</f>
        <v>0</v>
      </c>
      <c r="AX38" s="158">
        <f>IF('Indicator Date hidden'!AY39="x","x",AX$2-'Indicator Date hidden'!AY39)</f>
        <v>0</v>
      </c>
      <c r="AY38" s="158">
        <f>IF('Indicator Date hidden'!AZ39="x","x",AY$2-'Indicator Date hidden'!AZ39)</f>
        <v>1</v>
      </c>
      <c r="AZ38" s="158">
        <f>IF('Indicator Date hidden'!BA39="x","x",AZ$2-'Indicator Date hidden'!BA39)</f>
        <v>0</v>
      </c>
      <c r="BA38" s="158">
        <f>IF('Indicator Date hidden'!BB39="x","x",BA$2-'Indicator Date hidden'!BB39)</f>
        <v>0</v>
      </c>
      <c r="BB38" s="158">
        <f>IF('Indicator Date hidden'!BC39="x","x",BB$2-'Indicator Date hidden'!BC39)</f>
        <v>0</v>
      </c>
      <c r="BC38" s="158">
        <f>IF('Indicator Date hidden'!BD39="x","x",BC$2-'Indicator Date hidden'!BD39)</f>
        <v>0</v>
      </c>
      <c r="BD38" s="158">
        <f>IF('Indicator Date hidden'!BE39="x","x",BD$2-'Indicator Date hidden'!BE39)</f>
        <v>2</v>
      </c>
      <c r="BE38" s="158">
        <f>IF('Indicator Date hidden'!BF39="x","x",BE$2-'Indicator Date hidden'!BF39)</f>
        <v>2</v>
      </c>
      <c r="BF38" s="158">
        <f>IF('Indicator Date hidden'!BG39="x","x",BF$2-'Indicator Date hidden'!BG39)</f>
        <v>0</v>
      </c>
      <c r="BG38" s="158">
        <f>IF('Indicator Date hidden'!BH39="x","x",BG$2-'Indicator Date hidden'!BH39)</f>
        <v>0</v>
      </c>
      <c r="BH38" s="158">
        <f>IF('Indicator Date hidden'!BI39="x","x",BH$2-'Indicator Date hidden'!BI39)</f>
        <v>0</v>
      </c>
      <c r="BI38" s="158">
        <f>IF('Indicator Date hidden'!BJ39="x","x",BI$2-'Indicator Date hidden'!BJ39)</f>
        <v>0</v>
      </c>
      <c r="BJ38" s="158">
        <f>IF('Indicator Date hidden'!BK39="x","x",BJ$2-'Indicator Date hidden'!BK39)</f>
        <v>1</v>
      </c>
      <c r="BK38" s="158">
        <f>IF('Indicator Date hidden'!BL39="x","x",BK$2-'Indicator Date hidden'!BL39)</f>
        <v>1</v>
      </c>
      <c r="BL38" s="158">
        <f>IF('Indicator Date hidden'!BM39="x","x",BL$2-'Indicator Date hidden'!BM39)</f>
        <v>0</v>
      </c>
      <c r="BM38" s="158">
        <f>IF('Indicator Date hidden'!BN39="x","x",BM$2-'Indicator Date hidden'!BN39)</f>
        <v>3</v>
      </c>
      <c r="BN38" s="158">
        <f>IF('Indicator Date hidden'!BO39="x","x",BN$2-'Indicator Date hidden'!BO39)</f>
        <v>2</v>
      </c>
      <c r="BO38" s="158">
        <f>IF('Indicator Date hidden'!BP39="x","x",BO$2-'Indicator Date hidden'!BP39)</f>
        <v>1</v>
      </c>
      <c r="BP38" s="158">
        <f>IF('Indicator Date hidden'!BQ39="x","x",BP$2-'Indicator Date hidden'!BQ39)</f>
        <v>0</v>
      </c>
      <c r="BQ38" s="158">
        <f>IF('Indicator Date hidden'!BR39="x","x",BQ$2-'Indicator Date hidden'!BR39)</f>
        <v>0</v>
      </c>
      <c r="BR38" s="158">
        <f>IF('Indicator Date hidden'!BS39="x","x",BR$2-'Indicator Date hidden'!BS39)</f>
        <v>0</v>
      </c>
      <c r="BS38" s="158">
        <f>IF('Indicator Date hidden'!BT39="x","x",BS$2-'Indicator Date hidden'!BT39)</f>
        <v>1</v>
      </c>
      <c r="BT38" s="158">
        <f>IF('Indicator Date hidden'!BU39="x","x",BT$2-'Indicator Date hidden'!BU39)</f>
        <v>0</v>
      </c>
      <c r="BU38" s="158">
        <f>IF('Indicator Date hidden'!BV39="x","x",BU$2-'Indicator Date hidden'!BV39)</f>
        <v>0</v>
      </c>
      <c r="BV38" s="158">
        <f>IF('Indicator Date hidden'!BW39="x","x",BV$2-'Indicator Date hidden'!BW39)</f>
        <v>0</v>
      </c>
      <c r="BW38" s="158">
        <f>IF('Indicator Date hidden'!BX39="x","x",BW$2-'Indicator Date hidden'!BX39)</f>
        <v>0</v>
      </c>
      <c r="BX38" s="158">
        <f>IF('Indicator Date hidden'!BY39="x","x",BX$2-'Indicator Date hidden'!BY39)</f>
        <v>2</v>
      </c>
      <c r="BY38" s="5">
        <f t="shared" si="5"/>
        <v>34</v>
      </c>
      <c r="BZ38" s="159">
        <f t="shared" si="6"/>
        <v>0.45945945945945948</v>
      </c>
      <c r="CA38" s="5">
        <f t="shared" si="7"/>
        <v>21</v>
      </c>
      <c r="CB38" s="159">
        <f t="shared" si="8"/>
        <v>1.0159430340114866</v>
      </c>
      <c r="CC38" s="162">
        <f t="shared" si="9"/>
        <v>0</v>
      </c>
    </row>
    <row r="39" spans="1:81" x14ac:dyDescent="0.3">
      <c r="A39" t="s">
        <v>68</v>
      </c>
      <c r="B39" s="158">
        <f>IF('Indicator Date hidden'!C40="x","x",B$2-'Indicator Date hidden'!C40)</f>
        <v>0</v>
      </c>
      <c r="C39" s="158">
        <f>IF('Indicator Date hidden'!D40="x","x",C$2-'Indicator Date hidden'!D40)</f>
        <v>0</v>
      </c>
      <c r="D39" s="158">
        <f>IF('Indicator Date hidden'!E40="x","x",D$2-'Indicator Date hidden'!E40)</f>
        <v>0</v>
      </c>
      <c r="E39" s="158">
        <f>IF('Indicator Date hidden'!F40="x","x",E$2-'Indicator Date hidden'!F40)</f>
        <v>0</v>
      </c>
      <c r="F39" s="158">
        <f>IF('Indicator Date hidden'!G40="x","x",F$2-'Indicator Date hidden'!G40)</f>
        <v>0</v>
      </c>
      <c r="G39" s="158">
        <f>IF('Indicator Date hidden'!H40="x","x",G$2-'Indicator Date hidden'!H40)</f>
        <v>0</v>
      </c>
      <c r="H39" s="158">
        <f>IF('Indicator Date hidden'!I40="x","x",H$2-'Indicator Date hidden'!I40)</f>
        <v>0</v>
      </c>
      <c r="I39" s="158">
        <f>IF('Indicator Date hidden'!J40="x","x",I$2-'Indicator Date hidden'!J40)</f>
        <v>0</v>
      </c>
      <c r="J39" s="158">
        <f>IF('Indicator Date hidden'!K40="x","x",J$2-'Indicator Date hidden'!K40)</f>
        <v>0</v>
      </c>
      <c r="K39" s="158">
        <f>IF('Indicator Date hidden'!L40="x","x",K$2-'Indicator Date hidden'!L40)</f>
        <v>0</v>
      </c>
      <c r="L39" s="158">
        <f>IF('Indicator Date hidden'!M40="x","x",L$2-'Indicator Date hidden'!M40)</f>
        <v>0</v>
      </c>
      <c r="M39" s="158">
        <f>IF('Indicator Date hidden'!N40="x","x",M$2-'Indicator Date hidden'!N40)</f>
        <v>0</v>
      </c>
      <c r="N39" s="158">
        <f>IF('Indicator Date hidden'!O40="x","x",N$2-'Indicator Date hidden'!O40)</f>
        <v>0</v>
      </c>
      <c r="O39" s="158">
        <f>IF('Indicator Date hidden'!P40="x","x",O$2-'Indicator Date hidden'!P40)</f>
        <v>0</v>
      </c>
      <c r="P39" s="158">
        <f>IF('Indicator Date hidden'!Q40="x","x",P$2-'Indicator Date hidden'!Q40)</f>
        <v>0</v>
      </c>
      <c r="Q39" s="158">
        <f>IF('Indicator Date hidden'!R40="x","x",Q$2-'Indicator Date hidden'!R40)</f>
        <v>0</v>
      </c>
      <c r="R39" s="158">
        <f>IF('Indicator Date hidden'!S40="x","x",R$2-'Indicator Date hidden'!S40)</f>
        <v>0</v>
      </c>
      <c r="S39" s="158">
        <f>IF('Indicator Date hidden'!T40="x","x",S$2-'Indicator Date hidden'!T40)</f>
        <v>0</v>
      </c>
      <c r="T39" s="158">
        <f>IF('Indicator Date hidden'!U40="x","x",T$2-'Indicator Date hidden'!U40)</f>
        <v>0</v>
      </c>
      <c r="U39" s="158">
        <f>IF('Indicator Date hidden'!V40="x","x",U$2-'Indicator Date hidden'!V40)</f>
        <v>0</v>
      </c>
      <c r="V39" s="158">
        <f>IF('Indicator Date hidden'!W40="x","x",V$2-'Indicator Date hidden'!W40)</f>
        <v>0</v>
      </c>
      <c r="W39" s="158">
        <f>IF('Indicator Date hidden'!X40="x","x",W$2-'Indicator Date hidden'!X40)</f>
        <v>0</v>
      </c>
      <c r="X39" s="158">
        <f>IF('Indicator Date hidden'!Y40="x","x",X$2-'Indicator Date hidden'!Y40)</f>
        <v>0</v>
      </c>
      <c r="Y39" s="158">
        <f>IF('Indicator Date hidden'!Z40="x","x",Y$2-'Indicator Date hidden'!Z40)</f>
        <v>0</v>
      </c>
      <c r="Z39" s="158">
        <f>IF('Indicator Date hidden'!AA40="x","x",Z$2-'Indicator Date hidden'!AA40)</f>
        <v>4</v>
      </c>
      <c r="AA39" s="158">
        <f>IF('Indicator Date hidden'!AB40="x","x",AA$2-'Indicator Date hidden'!AB40)</f>
        <v>0</v>
      </c>
      <c r="AB39" s="158">
        <f>IF('Indicator Date hidden'!AC40="x","x",AB$2-'Indicator Date hidden'!AC40)</f>
        <v>1</v>
      </c>
      <c r="AC39" s="158">
        <f>IF('Indicator Date hidden'!AD40="x","x",AC$2-'Indicator Date hidden'!AD40)</f>
        <v>1</v>
      </c>
      <c r="AD39" s="158">
        <f>IF('Indicator Date hidden'!AE40="x","x",AD$2-'Indicator Date hidden'!AE40)</f>
        <v>0</v>
      </c>
      <c r="AE39" s="158">
        <f>IF('Indicator Date hidden'!AF40="x","x",AE$2-'Indicator Date hidden'!AF40)</f>
        <v>0</v>
      </c>
      <c r="AF39" s="158">
        <f>IF('Indicator Date hidden'!AG40="x","x",AF$2-'Indicator Date hidden'!AG40)</f>
        <v>0</v>
      </c>
      <c r="AG39" s="158">
        <f>IF('Indicator Date hidden'!AH40="x","x",AG$2-'Indicator Date hidden'!AH40)</f>
        <v>0</v>
      </c>
      <c r="AH39" s="158">
        <f>IF('Indicator Date hidden'!AI40="x","x",AH$2-'Indicator Date hidden'!AI40)</f>
        <v>0</v>
      </c>
      <c r="AI39" s="158">
        <f>IF('Indicator Date hidden'!AJ40="x","x",AI$2-'Indicator Date hidden'!AJ40)</f>
        <v>1</v>
      </c>
      <c r="AJ39" s="158">
        <f>IF('Indicator Date hidden'!AK40="x","x",AJ$2-'Indicator Date hidden'!AK40)</f>
        <v>1</v>
      </c>
      <c r="AK39" s="158">
        <f>IF('Indicator Date hidden'!AL40="x","x",AK$2-'Indicator Date hidden'!AL40)</f>
        <v>1</v>
      </c>
      <c r="AL39" s="158">
        <f>IF('Indicator Date hidden'!AM40="x","x",AL$2-'Indicator Date hidden'!AM40)</f>
        <v>6</v>
      </c>
      <c r="AM39" s="158">
        <f>IF('Indicator Date hidden'!AN40="x","x",AM$2-'Indicator Date hidden'!AN40)</f>
        <v>1</v>
      </c>
      <c r="AN39" s="158">
        <f>IF('Indicator Date hidden'!AO40="x","x",AN$2-'Indicator Date hidden'!AO40)</f>
        <v>1</v>
      </c>
      <c r="AO39" s="158">
        <f>IF('Indicator Date hidden'!AP40="x","x",AO$2-'Indicator Date hidden'!AP40)</f>
        <v>1</v>
      </c>
      <c r="AP39" s="158">
        <f>IF('Indicator Date hidden'!AQ40="x","x",AP$2-'Indicator Date hidden'!AQ40)</f>
        <v>1</v>
      </c>
      <c r="AQ39" s="158">
        <f>IF('Indicator Date hidden'!AR40="x","x",AQ$2-'Indicator Date hidden'!AR40)</f>
        <v>0</v>
      </c>
      <c r="AR39" s="158">
        <f>IF('Indicator Date hidden'!AS40="x","x",AR$2-'Indicator Date hidden'!AS40)</f>
        <v>1</v>
      </c>
      <c r="AS39" s="158">
        <f>IF('Indicator Date hidden'!AT40="x","x",AS$2-'Indicator Date hidden'!AT40)</f>
        <v>5</v>
      </c>
      <c r="AT39" s="158">
        <f>IF('Indicator Date hidden'!AU40="x","x",AT$2-'Indicator Date hidden'!AU40)</f>
        <v>0</v>
      </c>
      <c r="AU39" s="158">
        <f>IF('Indicator Date hidden'!AV40="x","x",AU$2-'Indicator Date hidden'!AV40)</f>
        <v>0</v>
      </c>
      <c r="AV39" s="158">
        <f>IF('Indicator Date hidden'!AW40="x","x",AV$2-'Indicator Date hidden'!AW40)</f>
        <v>0</v>
      </c>
      <c r="AW39" s="158">
        <f>IF('Indicator Date hidden'!AX40="x","x",AW$2-'Indicator Date hidden'!AX40)</f>
        <v>0</v>
      </c>
      <c r="AX39" s="158">
        <f>IF('Indicator Date hidden'!AY40="x","x",AX$2-'Indicator Date hidden'!AY40)</f>
        <v>0</v>
      </c>
      <c r="AY39" s="158" t="str">
        <f>IF('Indicator Date hidden'!AZ40="x","x",AY$2-'Indicator Date hidden'!AZ40)</f>
        <v>x</v>
      </c>
      <c r="AZ39" s="158">
        <f>IF('Indicator Date hidden'!BA40="x","x",AZ$2-'Indicator Date hidden'!BA40)</f>
        <v>4</v>
      </c>
      <c r="BA39" s="158">
        <f>IF('Indicator Date hidden'!BB40="x","x",BA$2-'Indicator Date hidden'!BB40)</f>
        <v>0</v>
      </c>
      <c r="BB39" s="158">
        <f>IF('Indicator Date hidden'!BC40="x","x",BB$2-'Indicator Date hidden'!BC40)</f>
        <v>0</v>
      </c>
      <c r="BC39" s="158">
        <f>IF('Indicator Date hidden'!BD40="x","x",BC$2-'Indicator Date hidden'!BD40)</f>
        <v>0</v>
      </c>
      <c r="BD39" s="158" t="str">
        <f>IF('Indicator Date hidden'!BE40="x","x",BD$2-'Indicator Date hidden'!BE40)</f>
        <v>x</v>
      </c>
      <c r="BE39" s="158">
        <f>IF('Indicator Date hidden'!BF40="x","x",BE$2-'Indicator Date hidden'!BF40)</f>
        <v>2</v>
      </c>
      <c r="BF39" s="158">
        <f>IF('Indicator Date hidden'!BG40="x","x",BF$2-'Indicator Date hidden'!BG40)</f>
        <v>0</v>
      </c>
      <c r="BG39" s="158">
        <f>IF('Indicator Date hidden'!BH40="x","x",BG$2-'Indicator Date hidden'!BH40)</f>
        <v>0</v>
      </c>
      <c r="BH39" s="158">
        <f>IF('Indicator Date hidden'!BI40="x","x",BH$2-'Indicator Date hidden'!BI40)</f>
        <v>0</v>
      </c>
      <c r="BI39" s="158">
        <f>IF('Indicator Date hidden'!BJ40="x","x",BI$2-'Indicator Date hidden'!BJ40)</f>
        <v>2</v>
      </c>
      <c r="BJ39" s="158">
        <f>IF('Indicator Date hidden'!BK40="x","x",BJ$2-'Indicator Date hidden'!BK40)</f>
        <v>1</v>
      </c>
      <c r="BK39" s="158">
        <f>IF('Indicator Date hidden'!BL40="x","x",BK$2-'Indicator Date hidden'!BL40)</f>
        <v>1</v>
      </c>
      <c r="BL39" s="158">
        <f>IF('Indicator Date hidden'!BM40="x","x",BL$2-'Indicator Date hidden'!BM40)</f>
        <v>0</v>
      </c>
      <c r="BM39" s="158">
        <f>IF('Indicator Date hidden'!BN40="x","x",BM$2-'Indicator Date hidden'!BN40)</f>
        <v>3</v>
      </c>
      <c r="BN39" s="158">
        <f>IF('Indicator Date hidden'!BO40="x","x",BN$2-'Indicator Date hidden'!BO40)</f>
        <v>2</v>
      </c>
      <c r="BO39" s="158">
        <f>IF('Indicator Date hidden'!BP40="x","x",BO$2-'Indicator Date hidden'!BP40)</f>
        <v>1</v>
      </c>
      <c r="BP39" s="158">
        <f>IF('Indicator Date hidden'!BQ40="x","x",BP$2-'Indicator Date hidden'!BQ40)</f>
        <v>0</v>
      </c>
      <c r="BQ39" s="158">
        <f>IF('Indicator Date hidden'!BR40="x","x",BQ$2-'Indicator Date hidden'!BR40)</f>
        <v>0</v>
      </c>
      <c r="BR39" s="158">
        <f>IF('Indicator Date hidden'!BS40="x","x",BR$2-'Indicator Date hidden'!BS40)</f>
        <v>0</v>
      </c>
      <c r="BS39" s="158">
        <f>IF('Indicator Date hidden'!BT40="x","x",BS$2-'Indicator Date hidden'!BT40)</f>
        <v>6</v>
      </c>
      <c r="BT39" s="158">
        <f>IF('Indicator Date hidden'!BU40="x","x",BT$2-'Indicator Date hidden'!BU40)</f>
        <v>0</v>
      </c>
      <c r="BU39" s="158" t="str">
        <f>IF('Indicator Date hidden'!BV40="x","x",BU$2-'Indicator Date hidden'!BV40)</f>
        <v>x</v>
      </c>
      <c r="BV39" s="158" t="str">
        <f>IF('Indicator Date hidden'!BW40="x","x",BV$2-'Indicator Date hidden'!BW40)</f>
        <v>x</v>
      </c>
      <c r="BW39" s="158">
        <f>IF('Indicator Date hidden'!BX40="x","x",BW$2-'Indicator Date hidden'!BX40)</f>
        <v>0</v>
      </c>
      <c r="BX39" s="158">
        <f>IF('Indicator Date hidden'!BY40="x","x",BX$2-'Indicator Date hidden'!BY40)</f>
        <v>2</v>
      </c>
      <c r="BY39" s="5">
        <f t="shared" si="5"/>
        <v>49</v>
      </c>
      <c r="BZ39" s="159">
        <f t="shared" si="6"/>
        <v>0.6901408450704225</v>
      </c>
      <c r="CA39" s="5">
        <f t="shared" si="7"/>
        <v>23</v>
      </c>
      <c r="CB39" s="159">
        <f t="shared" si="8"/>
        <v>1.3696051584386724</v>
      </c>
      <c r="CC39" s="162">
        <f t="shared" si="9"/>
        <v>0</v>
      </c>
    </row>
    <row r="40" spans="1:81" x14ac:dyDescent="0.3">
      <c r="A40" t="s">
        <v>71</v>
      </c>
      <c r="B40" s="158">
        <f>IF('Indicator Date hidden'!C41="x","x",B$2-'Indicator Date hidden'!C41)</f>
        <v>0</v>
      </c>
      <c r="C40" s="158">
        <f>IF('Indicator Date hidden'!D41="x","x",C$2-'Indicator Date hidden'!D41)</f>
        <v>0</v>
      </c>
      <c r="D40" s="158">
        <f>IF('Indicator Date hidden'!E41="x","x",D$2-'Indicator Date hidden'!E41)</f>
        <v>0</v>
      </c>
      <c r="E40" s="158">
        <f>IF('Indicator Date hidden'!F41="x","x",E$2-'Indicator Date hidden'!F41)</f>
        <v>0</v>
      </c>
      <c r="F40" s="158">
        <f>IF('Indicator Date hidden'!G41="x","x",F$2-'Indicator Date hidden'!G41)</f>
        <v>0</v>
      </c>
      <c r="G40" s="158">
        <f>IF('Indicator Date hidden'!H41="x","x",G$2-'Indicator Date hidden'!H41)</f>
        <v>0</v>
      </c>
      <c r="H40" s="158">
        <f>IF('Indicator Date hidden'!I41="x","x",H$2-'Indicator Date hidden'!I41)</f>
        <v>0</v>
      </c>
      <c r="I40" s="158">
        <f>IF('Indicator Date hidden'!J41="x","x",I$2-'Indicator Date hidden'!J41)</f>
        <v>0</v>
      </c>
      <c r="J40" s="158">
        <f>IF('Indicator Date hidden'!K41="x","x",J$2-'Indicator Date hidden'!K41)</f>
        <v>0</v>
      </c>
      <c r="K40" s="158">
        <f>IF('Indicator Date hidden'!L41="x","x",K$2-'Indicator Date hidden'!L41)</f>
        <v>0</v>
      </c>
      <c r="L40" s="158">
        <f>IF('Indicator Date hidden'!M41="x","x",L$2-'Indicator Date hidden'!M41)</f>
        <v>0</v>
      </c>
      <c r="M40" s="158">
        <f>IF('Indicator Date hidden'!N41="x","x",M$2-'Indicator Date hidden'!N41)</f>
        <v>0</v>
      </c>
      <c r="N40" s="158">
        <f>IF('Indicator Date hidden'!O41="x","x",N$2-'Indicator Date hidden'!O41)</f>
        <v>0</v>
      </c>
      <c r="O40" s="158">
        <f>IF('Indicator Date hidden'!P41="x","x",O$2-'Indicator Date hidden'!P41)</f>
        <v>0</v>
      </c>
      <c r="P40" s="158">
        <f>IF('Indicator Date hidden'!Q41="x","x",P$2-'Indicator Date hidden'!Q41)</f>
        <v>0</v>
      </c>
      <c r="Q40" s="158">
        <f>IF('Indicator Date hidden'!R41="x","x",Q$2-'Indicator Date hidden'!R41)</f>
        <v>0</v>
      </c>
      <c r="R40" s="158">
        <f>IF('Indicator Date hidden'!S41="x","x",R$2-'Indicator Date hidden'!S41)</f>
        <v>0</v>
      </c>
      <c r="S40" s="158">
        <f>IF('Indicator Date hidden'!T41="x","x",S$2-'Indicator Date hidden'!T41)</f>
        <v>0</v>
      </c>
      <c r="T40" s="158">
        <f>IF('Indicator Date hidden'!U41="x","x",T$2-'Indicator Date hidden'!U41)</f>
        <v>0</v>
      </c>
      <c r="U40" s="158">
        <f>IF('Indicator Date hidden'!V41="x","x",U$2-'Indicator Date hidden'!V41)</f>
        <v>0</v>
      </c>
      <c r="V40" s="158">
        <f>IF('Indicator Date hidden'!W41="x","x",V$2-'Indicator Date hidden'!W41)</f>
        <v>0</v>
      </c>
      <c r="W40" s="158">
        <f>IF('Indicator Date hidden'!X41="x","x",W$2-'Indicator Date hidden'!X41)</f>
        <v>0</v>
      </c>
      <c r="X40" s="158">
        <f>IF('Indicator Date hidden'!Y41="x","x",X$2-'Indicator Date hidden'!Y41)</f>
        <v>0</v>
      </c>
      <c r="Y40" s="158">
        <f>IF('Indicator Date hidden'!Z41="x","x",Y$2-'Indicator Date hidden'!Z41)</f>
        <v>0</v>
      </c>
      <c r="Z40" s="158">
        <f>IF('Indicator Date hidden'!AA41="x","x",Z$2-'Indicator Date hidden'!AA41)</f>
        <v>5</v>
      </c>
      <c r="AA40" s="158">
        <f>IF('Indicator Date hidden'!AB41="x","x",AA$2-'Indicator Date hidden'!AB41)</f>
        <v>0</v>
      </c>
      <c r="AB40" s="158">
        <f>IF('Indicator Date hidden'!AC41="x","x",AB$2-'Indicator Date hidden'!AC41)</f>
        <v>0</v>
      </c>
      <c r="AC40" s="158">
        <f>IF('Indicator Date hidden'!AD41="x","x",AC$2-'Indicator Date hidden'!AD41)</f>
        <v>2</v>
      </c>
      <c r="AD40" s="158">
        <f>IF('Indicator Date hidden'!AE41="x","x",AD$2-'Indicator Date hidden'!AE41)</f>
        <v>0</v>
      </c>
      <c r="AE40" s="158">
        <f>IF('Indicator Date hidden'!AF41="x","x",AE$2-'Indicator Date hidden'!AF41)</f>
        <v>0</v>
      </c>
      <c r="AF40" s="158">
        <f>IF('Indicator Date hidden'!AG41="x","x",AF$2-'Indicator Date hidden'!AG41)</f>
        <v>0</v>
      </c>
      <c r="AG40" s="158">
        <f>IF('Indicator Date hidden'!AH41="x","x",AG$2-'Indicator Date hidden'!AH41)</f>
        <v>0</v>
      </c>
      <c r="AH40" s="158">
        <f>IF('Indicator Date hidden'!AI41="x","x",AH$2-'Indicator Date hidden'!AI41)</f>
        <v>0</v>
      </c>
      <c r="AI40" s="158">
        <f>IF('Indicator Date hidden'!AJ41="x","x",AI$2-'Indicator Date hidden'!AJ41)</f>
        <v>1</v>
      </c>
      <c r="AJ40" s="158">
        <f>IF('Indicator Date hidden'!AK41="x","x",AJ$2-'Indicator Date hidden'!AK41)</f>
        <v>1</v>
      </c>
      <c r="AK40" s="158">
        <f>IF('Indicator Date hidden'!AL41="x","x",AK$2-'Indicator Date hidden'!AL41)</f>
        <v>1</v>
      </c>
      <c r="AL40" s="158">
        <f>IF('Indicator Date hidden'!AM41="x","x",AL$2-'Indicator Date hidden'!AM41)</f>
        <v>6</v>
      </c>
      <c r="AM40" s="158">
        <f>IF('Indicator Date hidden'!AN41="x","x",AM$2-'Indicator Date hidden'!AN41)</f>
        <v>1</v>
      </c>
      <c r="AN40" s="158">
        <f>IF('Indicator Date hidden'!AO41="x","x",AN$2-'Indicator Date hidden'!AO41)</f>
        <v>1</v>
      </c>
      <c r="AO40" s="158">
        <f>IF('Indicator Date hidden'!AP41="x","x",AO$2-'Indicator Date hidden'!AP41)</f>
        <v>1</v>
      </c>
      <c r="AP40" s="158">
        <f>IF('Indicator Date hidden'!AQ41="x","x",AP$2-'Indicator Date hidden'!AQ41)</f>
        <v>1</v>
      </c>
      <c r="AQ40" s="158">
        <f>IF('Indicator Date hidden'!AR41="x","x",AQ$2-'Indicator Date hidden'!AR41)</f>
        <v>2</v>
      </c>
      <c r="AR40" s="158">
        <f>IF('Indicator Date hidden'!AS41="x","x",AR$2-'Indicator Date hidden'!AS41)</f>
        <v>1</v>
      </c>
      <c r="AS40" s="158">
        <f>IF('Indicator Date hidden'!AT41="x","x",AS$2-'Indicator Date hidden'!AT41)</f>
        <v>2</v>
      </c>
      <c r="AT40" s="158">
        <f>IF('Indicator Date hidden'!AU41="x","x",AT$2-'Indicator Date hidden'!AU41)</f>
        <v>0</v>
      </c>
      <c r="AU40" s="158">
        <f>IF('Indicator Date hidden'!AV41="x","x",AU$2-'Indicator Date hidden'!AV41)</f>
        <v>0</v>
      </c>
      <c r="AV40" s="158">
        <f>IF('Indicator Date hidden'!AW41="x","x",AV$2-'Indicator Date hidden'!AW41)</f>
        <v>0</v>
      </c>
      <c r="AW40" s="158">
        <f>IF('Indicator Date hidden'!AX41="x","x",AW$2-'Indicator Date hidden'!AX41)</f>
        <v>0</v>
      </c>
      <c r="AX40" s="158">
        <f>IF('Indicator Date hidden'!AY41="x","x",AX$2-'Indicator Date hidden'!AY41)</f>
        <v>0</v>
      </c>
      <c r="AY40" s="158">
        <f>IF('Indicator Date hidden'!AZ41="x","x",AY$2-'Indicator Date hidden'!AZ41)</f>
        <v>1</v>
      </c>
      <c r="AZ40" s="158">
        <f>IF('Indicator Date hidden'!BA41="x","x",AZ$2-'Indicator Date hidden'!BA41)</f>
        <v>6</v>
      </c>
      <c r="BA40" s="158">
        <f>IF('Indicator Date hidden'!BB41="x","x",BA$2-'Indicator Date hidden'!BB41)</f>
        <v>0</v>
      </c>
      <c r="BB40" s="158">
        <f>IF('Indicator Date hidden'!BC41="x","x",BB$2-'Indicator Date hidden'!BC41)</f>
        <v>0</v>
      </c>
      <c r="BC40" s="158">
        <f>IF('Indicator Date hidden'!BD41="x","x",BC$2-'Indicator Date hidden'!BD41)</f>
        <v>0</v>
      </c>
      <c r="BD40" s="158">
        <f>IF('Indicator Date hidden'!BE41="x","x",BD$2-'Indicator Date hidden'!BE41)</f>
        <v>2</v>
      </c>
      <c r="BE40" s="158">
        <f>IF('Indicator Date hidden'!BF41="x","x",BE$2-'Indicator Date hidden'!BF41)</f>
        <v>1</v>
      </c>
      <c r="BF40" s="158">
        <f>IF('Indicator Date hidden'!BG41="x","x",BF$2-'Indicator Date hidden'!BG41)</f>
        <v>0</v>
      </c>
      <c r="BG40" s="158">
        <f>IF('Indicator Date hidden'!BH41="x","x",BG$2-'Indicator Date hidden'!BH41)</f>
        <v>0</v>
      </c>
      <c r="BH40" s="158">
        <f>IF('Indicator Date hidden'!BI41="x","x",BH$2-'Indicator Date hidden'!BI41)</f>
        <v>0</v>
      </c>
      <c r="BI40" s="158" t="str">
        <f>IF('Indicator Date hidden'!BJ41="x","x",BI$2-'Indicator Date hidden'!BJ41)</f>
        <v>x</v>
      </c>
      <c r="BJ40" s="158">
        <f>IF('Indicator Date hidden'!BK41="x","x",BJ$2-'Indicator Date hidden'!BK41)</f>
        <v>1</v>
      </c>
      <c r="BK40" s="158">
        <f>IF('Indicator Date hidden'!BL41="x","x",BK$2-'Indicator Date hidden'!BL41)</f>
        <v>1</v>
      </c>
      <c r="BL40" s="158">
        <f>IF('Indicator Date hidden'!BM41="x","x",BL$2-'Indicator Date hidden'!BM41)</f>
        <v>0</v>
      </c>
      <c r="BM40" s="158">
        <f>IF('Indicator Date hidden'!BN41="x","x",BM$2-'Indicator Date hidden'!BN41)</f>
        <v>3</v>
      </c>
      <c r="BN40" s="158">
        <f>IF('Indicator Date hidden'!BO41="x","x",BN$2-'Indicator Date hidden'!BO41)</f>
        <v>2</v>
      </c>
      <c r="BO40" s="158">
        <f>IF('Indicator Date hidden'!BP41="x","x",BO$2-'Indicator Date hidden'!BP41)</f>
        <v>1</v>
      </c>
      <c r="BP40" s="158">
        <f>IF('Indicator Date hidden'!BQ41="x","x",BP$2-'Indicator Date hidden'!BQ41)</f>
        <v>0</v>
      </c>
      <c r="BQ40" s="158">
        <f>IF('Indicator Date hidden'!BR41="x","x",BQ$2-'Indicator Date hidden'!BR41)</f>
        <v>0</v>
      </c>
      <c r="BR40" s="158">
        <f>IF('Indicator Date hidden'!BS41="x","x",BR$2-'Indicator Date hidden'!BS41)</f>
        <v>0</v>
      </c>
      <c r="BS40" s="158">
        <f>IF('Indicator Date hidden'!BT41="x","x",BS$2-'Indicator Date hidden'!BT41)</f>
        <v>7</v>
      </c>
      <c r="BT40" s="158">
        <f>IF('Indicator Date hidden'!BU41="x","x",BT$2-'Indicator Date hidden'!BU41)</f>
        <v>0</v>
      </c>
      <c r="BU40" s="158" t="str">
        <f>IF('Indicator Date hidden'!BV41="x","x",BU$2-'Indicator Date hidden'!BV41)</f>
        <v>x</v>
      </c>
      <c r="BV40" s="158">
        <f>IF('Indicator Date hidden'!BW41="x","x",BV$2-'Indicator Date hidden'!BW41)</f>
        <v>0</v>
      </c>
      <c r="BW40" s="158">
        <f>IF('Indicator Date hidden'!BX41="x","x",BW$2-'Indicator Date hidden'!BX41)</f>
        <v>0</v>
      </c>
      <c r="BX40" s="158">
        <f>IF('Indicator Date hidden'!BY41="x","x",BX$2-'Indicator Date hidden'!BY41)</f>
        <v>2</v>
      </c>
      <c r="BY40" s="5">
        <f t="shared" si="5"/>
        <v>52</v>
      </c>
      <c r="BZ40" s="159">
        <f t="shared" si="6"/>
        <v>0.71232876712328763</v>
      </c>
      <c r="CA40" s="5">
        <f t="shared" si="7"/>
        <v>24</v>
      </c>
      <c r="CB40" s="159">
        <f t="shared" si="8"/>
        <v>1.4569573479789952</v>
      </c>
      <c r="CC40" s="162">
        <f t="shared" si="9"/>
        <v>0</v>
      </c>
    </row>
    <row r="41" spans="1:81" x14ac:dyDescent="0.3">
      <c r="A41" t="s">
        <v>70</v>
      </c>
      <c r="B41" s="158">
        <f>IF('Indicator Date hidden'!C42="x","x",B$2-'Indicator Date hidden'!C42)</f>
        <v>0</v>
      </c>
      <c r="C41" s="158">
        <f>IF('Indicator Date hidden'!D42="x","x",C$2-'Indicator Date hidden'!D42)</f>
        <v>0</v>
      </c>
      <c r="D41" s="158">
        <f>IF('Indicator Date hidden'!E42="x","x",D$2-'Indicator Date hidden'!E42)</f>
        <v>0</v>
      </c>
      <c r="E41" s="158">
        <f>IF('Indicator Date hidden'!F42="x","x",E$2-'Indicator Date hidden'!F42)</f>
        <v>0</v>
      </c>
      <c r="F41" s="158">
        <f>IF('Indicator Date hidden'!G42="x","x",F$2-'Indicator Date hidden'!G42)</f>
        <v>0</v>
      </c>
      <c r="G41" s="158">
        <f>IF('Indicator Date hidden'!H42="x","x",G$2-'Indicator Date hidden'!H42)</f>
        <v>0</v>
      </c>
      <c r="H41" s="158">
        <f>IF('Indicator Date hidden'!I42="x","x",H$2-'Indicator Date hidden'!I42)</f>
        <v>0</v>
      </c>
      <c r="I41" s="158">
        <f>IF('Indicator Date hidden'!J42="x","x",I$2-'Indicator Date hidden'!J42)</f>
        <v>0</v>
      </c>
      <c r="J41" s="158">
        <f>IF('Indicator Date hidden'!K42="x","x",J$2-'Indicator Date hidden'!K42)</f>
        <v>0</v>
      </c>
      <c r="K41" s="158">
        <f>IF('Indicator Date hidden'!L42="x","x",K$2-'Indicator Date hidden'!L42)</f>
        <v>0</v>
      </c>
      <c r="L41" s="158">
        <f>IF('Indicator Date hidden'!M42="x","x",L$2-'Indicator Date hidden'!M42)</f>
        <v>0</v>
      </c>
      <c r="M41" s="158">
        <f>IF('Indicator Date hidden'!N42="x","x",M$2-'Indicator Date hidden'!N42)</f>
        <v>0</v>
      </c>
      <c r="N41" s="158">
        <f>IF('Indicator Date hidden'!O42="x","x",N$2-'Indicator Date hidden'!O42)</f>
        <v>0</v>
      </c>
      <c r="O41" s="158">
        <f>IF('Indicator Date hidden'!P42="x","x",O$2-'Indicator Date hidden'!P42)</f>
        <v>0</v>
      </c>
      <c r="P41" s="158">
        <f>IF('Indicator Date hidden'!Q42="x","x",P$2-'Indicator Date hidden'!Q42)</f>
        <v>0</v>
      </c>
      <c r="Q41" s="158">
        <f>IF('Indicator Date hidden'!R42="x","x",Q$2-'Indicator Date hidden'!R42)</f>
        <v>0</v>
      </c>
      <c r="R41" s="158">
        <f>IF('Indicator Date hidden'!S42="x","x",R$2-'Indicator Date hidden'!S42)</f>
        <v>0</v>
      </c>
      <c r="S41" s="158">
        <f>IF('Indicator Date hidden'!T42="x","x",S$2-'Indicator Date hidden'!T42)</f>
        <v>0</v>
      </c>
      <c r="T41" s="158">
        <f>IF('Indicator Date hidden'!U42="x","x",T$2-'Indicator Date hidden'!U42)</f>
        <v>0</v>
      </c>
      <c r="U41" s="158">
        <f>IF('Indicator Date hidden'!V42="x","x",U$2-'Indicator Date hidden'!V42)</f>
        <v>0</v>
      </c>
      <c r="V41" s="158">
        <f>IF('Indicator Date hidden'!W42="x","x",V$2-'Indicator Date hidden'!W42)</f>
        <v>0</v>
      </c>
      <c r="W41" s="158">
        <f>IF('Indicator Date hidden'!X42="x","x",W$2-'Indicator Date hidden'!X42)</f>
        <v>0</v>
      </c>
      <c r="X41" s="158">
        <f>IF('Indicator Date hidden'!Y42="x","x",X$2-'Indicator Date hidden'!Y42)</f>
        <v>0</v>
      </c>
      <c r="Y41" s="158">
        <f>IF('Indicator Date hidden'!Z42="x","x",Y$2-'Indicator Date hidden'!Z42)</f>
        <v>0</v>
      </c>
      <c r="Z41" s="158">
        <f>IF('Indicator Date hidden'!AA42="x","x",Z$2-'Indicator Date hidden'!AA42)</f>
        <v>3</v>
      </c>
      <c r="AA41" s="158">
        <f>IF('Indicator Date hidden'!AB42="x","x",AA$2-'Indicator Date hidden'!AB42)</f>
        <v>0</v>
      </c>
      <c r="AB41" s="158">
        <f>IF('Indicator Date hidden'!AC42="x","x",AB$2-'Indicator Date hidden'!AC42)</f>
        <v>0</v>
      </c>
      <c r="AC41" s="158">
        <f>IF('Indicator Date hidden'!AD42="x","x",AC$2-'Indicator Date hidden'!AD42)</f>
        <v>1</v>
      </c>
      <c r="AD41" s="158">
        <f>IF('Indicator Date hidden'!AE42="x","x",AD$2-'Indicator Date hidden'!AE42)</f>
        <v>0</v>
      </c>
      <c r="AE41" s="158">
        <f>IF('Indicator Date hidden'!AF42="x","x",AE$2-'Indicator Date hidden'!AF42)</f>
        <v>0</v>
      </c>
      <c r="AF41" s="158">
        <f>IF('Indicator Date hidden'!AG42="x","x",AF$2-'Indicator Date hidden'!AG42)</f>
        <v>0</v>
      </c>
      <c r="AG41" s="158">
        <f>IF('Indicator Date hidden'!AH42="x","x",AG$2-'Indicator Date hidden'!AH42)</f>
        <v>0</v>
      </c>
      <c r="AH41" s="158">
        <f>IF('Indicator Date hidden'!AI42="x","x",AH$2-'Indicator Date hidden'!AI42)</f>
        <v>0</v>
      </c>
      <c r="AI41" s="158">
        <f>IF('Indicator Date hidden'!AJ42="x","x",AI$2-'Indicator Date hidden'!AJ42)</f>
        <v>1</v>
      </c>
      <c r="AJ41" s="158">
        <f>IF('Indicator Date hidden'!AK42="x","x",AJ$2-'Indicator Date hidden'!AK42)</f>
        <v>1</v>
      </c>
      <c r="AK41" s="158">
        <f>IF('Indicator Date hidden'!AL42="x","x",AK$2-'Indicator Date hidden'!AL42)</f>
        <v>1</v>
      </c>
      <c r="AL41" s="158">
        <f>IF('Indicator Date hidden'!AM42="x","x",AL$2-'Indicator Date hidden'!AM42)</f>
        <v>4</v>
      </c>
      <c r="AM41" s="158">
        <f>IF('Indicator Date hidden'!AN42="x","x",AM$2-'Indicator Date hidden'!AN42)</f>
        <v>1</v>
      </c>
      <c r="AN41" s="158">
        <f>IF('Indicator Date hidden'!AO42="x","x",AN$2-'Indicator Date hidden'!AO42)</f>
        <v>1</v>
      </c>
      <c r="AO41" s="158">
        <f>IF('Indicator Date hidden'!AP42="x","x",AO$2-'Indicator Date hidden'!AP42)</f>
        <v>1</v>
      </c>
      <c r="AP41" s="158">
        <f>IF('Indicator Date hidden'!AQ42="x","x",AP$2-'Indicator Date hidden'!AQ42)</f>
        <v>1</v>
      </c>
      <c r="AQ41" s="158">
        <f>IF('Indicator Date hidden'!AR42="x","x",AQ$2-'Indicator Date hidden'!AR42)</f>
        <v>0</v>
      </c>
      <c r="AR41" s="158">
        <f>IF('Indicator Date hidden'!AS42="x","x",AR$2-'Indicator Date hidden'!AS42)</f>
        <v>1</v>
      </c>
      <c r="AS41" s="158">
        <f>IF('Indicator Date hidden'!AT42="x","x",AS$2-'Indicator Date hidden'!AT42)</f>
        <v>4</v>
      </c>
      <c r="AT41" s="158">
        <f>IF('Indicator Date hidden'!AU42="x","x",AT$2-'Indicator Date hidden'!AU42)</f>
        <v>0</v>
      </c>
      <c r="AU41" s="158">
        <f>IF('Indicator Date hidden'!AV42="x","x",AU$2-'Indicator Date hidden'!AV42)</f>
        <v>0</v>
      </c>
      <c r="AV41" s="158">
        <f>IF('Indicator Date hidden'!AW42="x","x",AV$2-'Indicator Date hidden'!AW42)</f>
        <v>0</v>
      </c>
      <c r="AW41" s="158">
        <f>IF('Indicator Date hidden'!AX42="x","x",AW$2-'Indicator Date hidden'!AX42)</f>
        <v>0</v>
      </c>
      <c r="AX41" s="158">
        <f>IF('Indicator Date hidden'!AY42="x","x",AX$2-'Indicator Date hidden'!AY42)</f>
        <v>0</v>
      </c>
      <c r="AY41" s="158">
        <f>IF('Indicator Date hidden'!AZ42="x","x",AY$2-'Indicator Date hidden'!AZ42)</f>
        <v>1</v>
      </c>
      <c r="AZ41" s="158">
        <f>IF('Indicator Date hidden'!BA42="x","x",AZ$2-'Indicator Date hidden'!BA42)</f>
        <v>5</v>
      </c>
      <c r="BA41" s="158">
        <f>IF('Indicator Date hidden'!BB42="x","x",BA$2-'Indicator Date hidden'!BB42)</f>
        <v>0</v>
      </c>
      <c r="BB41" s="158">
        <f>IF('Indicator Date hidden'!BC42="x","x",BB$2-'Indicator Date hidden'!BC42)</f>
        <v>0</v>
      </c>
      <c r="BC41" s="158">
        <f>IF('Indicator Date hidden'!BD42="x","x",BC$2-'Indicator Date hidden'!BD42)</f>
        <v>0</v>
      </c>
      <c r="BD41" s="158">
        <f>IF('Indicator Date hidden'!BE42="x","x",BD$2-'Indicator Date hidden'!BE42)</f>
        <v>2</v>
      </c>
      <c r="BE41" s="158">
        <f>IF('Indicator Date hidden'!BF42="x","x",BE$2-'Indicator Date hidden'!BF42)</f>
        <v>1</v>
      </c>
      <c r="BF41" s="158">
        <f>IF('Indicator Date hidden'!BG42="x","x",BF$2-'Indicator Date hidden'!BG42)</f>
        <v>0</v>
      </c>
      <c r="BG41" s="158">
        <f>IF('Indicator Date hidden'!BH42="x","x",BG$2-'Indicator Date hidden'!BH42)</f>
        <v>0</v>
      </c>
      <c r="BH41" s="158">
        <f>IF('Indicator Date hidden'!BI42="x","x",BH$2-'Indicator Date hidden'!BI42)</f>
        <v>0</v>
      </c>
      <c r="BI41" s="158">
        <f>IF('Indicator Date hidden'!BJ42="x","x",BI$2-'Indicator Date hidden'!BJ42)</f>
        <v>0</v>
      </c>
      <c r="BJ41" s="158">
        <f>IF('Indicator Date hidden'!BK42="x","x",BJ$2-'Indicator Date hidden'!BK42)</f>
        <v>1</v>
      </c>
      <c r="BK41" s="158">
        <f>IF('Indicator Date hidden'!BL42="x","x",BK$2-'Indicator Date hidden'!BL42)</f>
        <v>1</v>
      </c>
      <c r="BL41" s="158">
        <f>IF('Indicator Date hidden'!BM42="x","x",BL$2-'Indicator Date hidden'!BM42)</f>
        <v>0</v>
      </c>
      <c r="BM41" s="158">
        <f>IF('Indicator Date hidden'!BN42="x","x",BM$2-'Indicator Date hidden'!BN42)</f>
        <v>2</v>
      </c>
      <c r="BN41" s="158">
        <f>IF('Indicator Date hidden'!BO42="x","x",BN$2-'Indicator Date hidden'!BO42)</f>
        <v>3</v>
      </c>
      <c r="BO41" s="158">
        <f>IF('Indicator Date hidden'!BP42="x","x",BO$2-'Indicator Date hidden'!BP42)</f>
        <v>1</v>
      </c>
      <c r="BP41" s="158">
        <f>IF('Indicator Date hidden'!BQ42="x","x",BP$2-'Indicator Date hidden'!BQ42)</f>
        <v>0</v>
      </c>
      <c r="BQ41" s="158">
        <f>IF('Indicator Date hidden'!BR42="x","x",BQ$2-'Indicator Date hidden'!BR42)</f>
        <v>0</v>
      </c>
      <c r="BR41" s="158">
        <f>IF('Indicator Date hidden'!BS42="x","x",BR$2-'Indicator Date hidden'!BS42)</f>
        <v>0</v>
      </c>
      <c r="BS41" s="158">
        <f>IF('Indicator Date hidden'!BT42="x","x",BS$2-'Indicator Date hidden'!BT42)</f>
        <v>5</v>
      </c>
      <c r="BT41" s="158">
        <f>IF('Indicator Date hidden'!BU42="x","x",BT$2-'Indicator Date hidden'!BU42)</f>
        <v>0</v>
      </c>
      <c r="BU41" s="158" t="str">
        <f>IF('Indicator Date hidden'!BV42="x","x",BU$2-'Indicator Date hidden'!BV42)</f>
        <v>x</v>
      </c>
      <c r="BV41" s="158">
        <f>IF('Indicator Date hidden'!BW42="x","x",BV$2-'Indicator Date hidden'!BW42)</f>
        <v>0</v>
      </c>
      <c r="BW41" s="158">
        <f>IF('Indicator Date hidden'!BX42="x","x",BW$2-'Indicator Date hidden'!BX42)</f>
        <v>0</v>
      </c>
      <c r="BX41" s="158">
        <f>IF('Indicator Date hidden'!BY42="x","x",BX$2-'Indicator Date hidden'!BY42)</f>
        <v>2</v>
      </c>
      <c r="BY41" s="5">
        <f t="shared" si="5"/>
        <v>44</v>
      </c>
      <c r="BZ41" s="159">
        <f t="shared" si="6"/>
        <v>0.59459459459459463</v>
      </c>
      <c r="CA41" s="5">
        <f t="shared" si="7"/>
        <v>23</v>
      </c>
      <c r="CB41" s="159">
        <f t="shared" si="8"/>
        <v>1.1615334565915838</v>
      </c>
      <c r="CC41" s="162">
        <f t="shared" si="9"/>
        <v>0</v>
      </c>
    </row>
    <row r="42" spans="1:81" x14ac:dyDescent="0.3">
      <c r="A42" t="s">
        <v>72</v>
      </c>
      <c r="B42" s="158">
        <f>IF('Indicator Date hidden'!C43="x","x",B$2-'Indicator Date hidden'!C43)</f>
        <v>0</v>
      </c>
      <c r="C42" s="158">
        <f>IF('Indicator Date hidden'!D43="x","x",C$2-'Indicator Date hidden'!D43)</f>
        <v>0</v>
      </c>
      <c r="D42" s="158">
        <f>IF('Indicator Date hidden'!E43="x","x",D$2-'Indicator Date hidden'!E43)</f>
        <v>0</v>
      </c>
      <c r="E42" s="158">
        <f>IF('Indicator Date hidden'!F43="x","x",E$2-'Indicator Date hidden'!F43)</f>
        <v>0</v>
      </c>
      <c r="F42" s="158">
        <f>IF('Indicator Date hidden'!G43="x","x",F$2-'Indicator Date hidden'!G43)</f>
        <v>0</v>
      </c>
      <c r="G42" s="158">
        <f>IF('Indicator Date hidden'!H43="x","x",G$2-'Indicator Date hidden'!H43)</f>
        <v>0</v>
      </c>
      <c r="H42" s="158">
        <f>IF('Indicator Date hidden'!I43="x","x",H$2-'Indicator Date hidden'!I43)</f>
        <v>0</v>
      </c>
      <c r="I42" s="158">
        <f>IF('Indicator Date hidden'!J43="x","x",I$2-'Indicator Date hidden'!J43)</f>
        <v>0</v>
      </c>
      <c r="J42" s="158">
        <f>IF('Indicator Date hidden'!K43="x","x",J$2-'Indicator Date hidden'!K43)</f>
        <v>0</v>
      </c>
      <c r="K42" s="158">
        <f>IF('Indicator Date hidden'!L43="x","x",K$2-'Indicator Date hidden'!L43)</f>
        <v>0</v>
      </c>
      <c r="L42" s="158">
        <f>IF('Indicator Date hidden'!M43="x","x",L$2-'Indicator Date hidden'!M43)</f>
        <v>0</v>
      </c>
      <c r="M42" s="158">
        <f>IF('Indicator Date hidden'!N43="x","x",M$2-'Indicator Date hidden'!N43)</f>
        <v>0</v>
      </c>
      <c r="N42" s="158">
        <f>IF('Indicator Date hidden'!O43="x","x",N$2-'Indicator Date hidden'!O43)</f>
        <v>0</v>
      </c>
      <c r="O42" s="158">
        <f>IF('Indicator Date hidden'!P43="x","x",O$2-'Indicator Date hidden'!P43)</f>
        <v>0</v>
      </c>
      <c r="P42" s="158">
        <f>IF('Indicator Date hidden'!Q43="x","x",P$2-'Indicator Date hidden'!Q43)</f>
        <v>0</v>
      </c>
      <c r="Q42" s="158">
        <f>IF('Indicator Date hidden'!R43="x","x",Q$2-'Indicator Date hidden'!R43)</f>
        <v>0</v>
      </c>
      <c r="R42" s="158">
        <f>IF('Indicator Date hidden'!S43="x","x",R$2-'Indicator Date hidden'!S43)</f>
        <v>0</v>
      </c>
      <c r="S42" s="158">
        <f>IF('Indicator Date hidden'!T43="x","x",S$2-'Indicator Date hidden'!T43)</f>
        <v>0</v>
      </c>
      <c r="T42" s="158">
        <f>IF('Indicator Date hidden'!U43="x","x",T$2-'Indicator Date hidden'!U43)</f>
        <v>0</v>
      </c>
      <c r="U42" s="158">
        <f>IF('Indicator Date hidden'!V43="x","x",U$2-'Indicator Date hidden'!V43)</f>
        <v>0</v>
      </c>
      <c r="V42" s="158">
        <f>IF('Indicator Date hidden'!W43="x","x",V$2-'Indicator Date hidden'!W43)</f>
        <v>0</v>
      </c>
      <c r="W42" s="158">
        <f>IF('Indicator Date hidden'!X43="x","x",W$2-'Indicator Date hidden'!X43)</f>
        <v>0</v>
      </c>
      <c r="X42" s="158">
        <f>IF('Indicator Date hidden'!Y43="x","x",X$2-'Indicator Date hidden'!Y43)</f>
        <v>0</v>
      </c>
      <c r="Y42" s="158">
        <f>IF('Indicator Date hidden'!Z43="x","x",Y$2-'Indicator Date hidden'!Z43)</f>
        <v>0</v>
      </c>
      <c r="Z42" s="158">
        <f>IF('Indicator Date hidden'!AA43="x","x",Z$2-'Indicator Date hidden'!AA43)</f>
        <v>5</v>
      </c>
      <c r="AA42" s="158">
        <f>IF('Indicator Date hidden'!AB43="x","x",AA$2-'Indicator Date hidden'!AB43)</f>
        <v>0</v>
      </c>
      <c r="AB42" s="158">
        <f>IF('Indicator Date hidden'!AC43="x","x",AB$2-'Indicator Date hidden'!AC43)</f>
        <v>2</v>
      </c>
      <c r="AC42" s="158">
        <f>IF('Indicator Date hidden'!AD43="x","x",AC$2-'Indicator Date hidden'!AD43)</f>
        <v>1</v>
      </c>
      <c r="AD42" s="158">
        <f>IF('Indicator Date hidden'!AE43="x","x",AD$2-'Indicator Date hidden'!AE43)</f>
        <v>0</v>
      </c>
      <c r="AE42" s="158">
        <f>IF('Indicator Date hidden'!AF43="x","x",AE$2-'Indicator Date hidden'!AF43)</f>
        <v>0</v>
      </c>
      <c r="AF42" s="158">
        <f>IF('Indicator Date hidden'!AG43="x","x",AF$2-'Indicator Date hidden'!AG43)</f>
        <v>0</v>
      </c>
      <c r="AG42" s="158">
        <f>IF('Indicator Date hidden'!AH43="x","x",AG$2-'Indicator Date hidden'!AH43)</f>
        <v>0</v>
      </c>
      <c r="AH42" s="158">
        <f>IF('Indicator Date hidden'!AI43="x","x",AH$2-'Indicator Date hidden'!AI43)</f>
        <v>0</v>
      </c>
      <c r="AI42" s="158">
        <f>IF('Indicator Date hidden'!AJ43="x","x",AI$2-'Indicator Date hidden'!AJ43)</f>
        <v>1</v>
      </c>
      <c r="AJ42" s="158">
        <f>IF('Indicator Date hidden'!AK43="x","x",AJ$2-'Indicator Date hidden'!AK43)</f>
        <v>1</v>
      </c>
      <c r="AK42" s="158">
        <f>IF('Indicator Date hidden'!AL43="x","x",AK$2-'Indicator Date hidden'!AL43)</f>
        <v>1</v>
      </c>
      <c r="AL42" s="158" t="str">
        <f>IF('Indicator Date hidden'!AM43="x","x",AL$2-'Indicator Date hidden'!AM43)</f>
        <v>x</v>
      </c>
      <c r="AM42" s="158">
        <f>IF('Indicator Date hidden'!AN43="x","x",AM$2-'Indicator Date hidden'!AN43)</f>
        <v>1</v>
      </c>
      <c r="AN42" s="158">
        <f>IF('Indicator Date hidden'!AO43="x","x",AN$2-'Indicator Date hidden'!AO43)</f>
        <v>1</v>
      </c>
      <c r="AO42" s="158">
        <f>IF('Indicator Date hidden'!AP43="x","x",AO$2-'Indicator Date hidden'!AP43)</f>
        <v>1</v>
      </c>
      <c r="AP42" s="158">
        <f>IF('Indicator Date hidden'!AQ43="x","x",AP$2-'Indicator Date hidden'!AQ43)</f>
        <v>1</v>
      </c>
      <c r="AQ42" s="158">
        <f>IF('Indicator Date hidden'!AR43="x","x",AQ$2-'Indicator Date hidden'!AR43)</f>
        <v>0</v>
      </c>
      <c r="AR42" s="158">
        <f>IF('Indicator Date hidden'!AS43="x","x",AR$2-'Indicator Date hidden'!AS43)</f>
        <v>1</v>
      </c>
      <c r="AS42" s="158">
        <f>IF('Indicator Date hidden'!AT43="x","x",AS$2-'Indicator Date hidden'!AT43)</f>
        <v>9</v>
      </c>
      <c r="AT42" s="158">
        <f>IF('Indicator Date hidden'!AU43="x","x",AT$2-'Indicator Date hidden'!AU43)</f>
        <v>0</v>
      </c>
      <c r="AU42" s="158">
        <f>IF('Indicator Date hidden'!AV43="x","x",AU$2-'Indicator Date hidden'!AV43)</f>
        <v>0</v>
      </c>
      <c r="AV42" s="158">
        <f>IF('Indicator Date hidden'!AW43="x","x",AV$2-'Indicator Date hidden'!AW43)</f>
        <v>0</v>
      </c>
      <c r="AW42" s="158">
        <f>IF('Indicator Date hidden'!AX43="x","x",AW$2-'Indicator Date hidden'!AX43)</f>
        <v>0</v>
      </c>
      <c r="AX42" s="158">
        <f>IF('Indicator Date hidden'!AY43="x","x",AX$2-'Indicator Date hidden'!AY43)</f>
        <v>0</v>
      </c>
      <c r="AY42" s="158">
        <f>IF('Indicator Date hidden'!AZ43="x","x",AY$2-'Indicator Date hidden'!AZ43)</f>
        <v>1</v>
      </c>
      <c r="AZ42" s="158">
        <f>IF('Indicator Date hidden'!BA43="x","x",AZ$2-'Indicator Date hidden'!BA43)</f>
        <v>0</v>
      </c>
      <c r="BA42" s="158">
        <f>IF('Indicator Date hidden'!BB43="x","x",BA$2-'Indicator Date hidden'!BB43)</f>
        <v>0</v>
      </c>
      <c r="BB42" s="158">
        <f>IF('Indicator Date hidden'!BC43="x","x",BB$2-'Indicator Date hidden'!BC43)</f>
        <v>0</v>
      </c>
      <c r="BC42" s="158">
        <f>IF('Indicator Date hidden'!BD43="x","x",BC$2-'Indicator Date hidden'!BD43)</f>
        <v>0</v>
      </c>
      <c r="BD42" s="158" t="str">
        <f>IF('Indicator Date hidden'!BE43="x","x",BD$2-'Indicator Date hidden'!BE43)</f>
        <v>x</v>
      </c>
      <c r="BE42" s="158">
        <f>IF('Indicator Date hidden'!BF43="x","x",BE$2-'Indicator Date hidden'!BF43)</f>
        <v>2</v>
      </c>
      <c r="BF42" s="158">
        <f>IF('Indicator Date hidden'!BG43="x","x",BF$2-'Indicator Date hidden'!BG43)</f>
        <v>0</v>
      </c>
      <c r="BG42" s="158">
        <f>IF('Indicator Date hidden'!BH43="x","x",BG$2-'Indicator Date hidden'!BH43)</f>
        <v>0</v>
      </c>
      <c r="BH42" s="158">
        <f>IF('Indicator Date hidden'!BI43="x","x",BH$2-'Indicator Date hidden'!BI43)</f>
        <v>0</v>
      </c>
      <c r="BI42" s="158">
        <f>IF('Indicator Date hidden'!BJ43="x","x",BI$2-'Indicator Date hidden'!BJ43)</f>
        <v>2</v>
      </c>
      <c r="BJ42" s="158">
        <f>IF('Indicator Date hidden'!BK43="x","x",BJ$2-'Indicator Date hidden'!BK43)</f>
        <v>1</v>
      </c>
      <c r="BK42" s="158">
        <f>IF('Indicator Date hidden'!BL43="x","x",BK$2-'Indicator Date hidden'!BL43)</f>
        <v>1</v>
      </c>
      <c r="BL42" s="158">
        <f>IF('Indicator Date hidden'!BM43="x","x",BL$2-'Indicator Date hidden'!BM43)</f>
        <v>0</v>
      </c>
      <c r="BM42" s="158">
        <f>IF('Indicator Date hidden'!BN43="x","x",BM$2-'Indicator Date hidden'!BN43)</f>
        <v>3</v>
      </c>
      <c r="BN42" s="158">
        <f>IF('Indicator Date hidden'!BO43="x","x",BN$2-'Indicator Date hidden'!BO43)</f>
        <v>2</v>
      </c>
      <c r="BO42" s="158">
        <f>IF('Indicator Date hidden'!BP43="x","x",BO$2-'Indicator Date hidden'!BP43)</f>
        <v>1</v>
      </c>
      <c r="BP42" s="158">
        <f>IF('Indicator Date hidden'!BQ43="x","x",BP$2-'Indicator Date hidden'!BQ43)</f>
        <v>0</v>
      </c>
      <c r="BQ42" s="158">
        <f>IF('Indicator Date hidden'!BR43="x","x",BQ$2-'Indicator Date hidden'!BR43)</f>
        <v>0</v>
      </c>
      <c r="BR42" s="158">
        <f>IF('Indicator Date hidden'!BS43="x","x",BR$2-'Indicator Date hidden'!BS43)</f>
        <v>0</v>
      </c>
      <c r="BS42" s="158">
        <f>IF('Indicator Date hidden'!BT43="x","x",BS$2-'Indicator Date hidden'!BT43)</f>
        <v>5</v>
      </c>
      <c r="BT42" s="158">
        <f>IF('Indicator Date hidden'!BU43="x","x",BT$2-'Indicator Date hidden'!BU43)</f>
        <v>0</v>
      </c>
      <c r="BU42" s="158">
        <f>IF('Indicator Date hidden'!BV43="x","x",BU$2-'Indicator Date hidden'!BV43)</f>
        <v>0</v>
      </c>
      <c r="BV42" s="158">
        <f>IF('Indicator Date hidden'!BW43="x","x",BV$2-'Indicator Date hidden'!BW43)</f>
        <v>0</v>
      </c>
      <c r="BW42" s="158">
        <f>IF('Indicator Date hidden'!BX43="x","x",BW$2-'Indicator Date hidden'!BX43)</f>
        <v>0</v>
      </c>
      <c r="BX42" s="158">
        <f>IF('Indicator Date hidden'!BY43="x","x",BX$2-'Indicator Date hidden'!BY43)</f>
        <v>2</v>
      </c>
      <c r="BY42" s="5">
        <f t="shared" si="5"/>
        <v>45</v>
      </c>
      <c r="BZ42" s="159">
        <f t="shared" si="6"/>
        <v>0.61643835616438358</v>
      </c>
      <c r="CA42" s="5">
        <f t="shared" si="7"/>
        <v>22</v>
      </c>
      <c r="CB42" s="159">
        <f t="shared" si="8"/>
        <v>1.4106263739020275</v>
      </c>
      <c r="CC42" s="162">
        <f t="shared" si="9"/>
        <v>0</v>
      </c>
    </row>
    <row r="43" spans="1:81" x14ac:dyDescent="0.3">
      <c r="A43" t="s">
        <v>74</v>
      </c>
      <c r="B43" s="158">
        <f>IF('Indicator Date hidden'!C44="x","x",B$2-'Indicator Date hidden'!C44)</f>
        <v>0</v>
      </c>
      <c r="C43" s="158">
        <f>IF('Indicator Date hidden'!D44="x","x",C$2-'Indicator Date hidden'!D44)</f>
        <v>0</v>
      </c>
      <c r="D43" s="158">
        <f>IF('Indicator Date hidden'!E44="x","x",D$2-'Indicator Date hidden'!E44)</f>
        <v>0</v>
      </c>
      <c r="E43" s="158">
        <f>IF('Indicator Date hidden'!F44="x","x",E$2-'Indicator Date hidden'!F44)</f>
        <v>0</v>
      </c>
      <c r="F43" s="158">
        <f>IF('Indicator Date hidden'!G44="x","x",F$2-'Indicator Date hidden'!G44)</f>
        <v>0</v>
      </c>
      <c r="G43" s="158">
        <f>IF('Indicator Date hidden'!H44="x","x",G$2-'Indicator Date hidden'!H44)</f>
        <v>0</v>
      </c>
      <c r="H43" s="158">
        <f>IF('Indicator Date hidden'!I44="x","x",H$2-'Indicator Date hidden'!I44)</f>
        <v>0</v>
      </c>
      <c r="I43" s="158">
        <f>IF('Indicator Date hidden'!J44="x","x",I$2-'Indicator Date hidden'!J44)</f>
        <v>0</v>
      </c>
      <c r="J43" s="158">
        <f>IF('Indicator Date hidden'!K44="x","x",J$2-'Indicator Date hidden'!K44)</f>
        <v>0</v>
      </c>
      <c r="K43" s="158">
        <f>IF('Indicator Date hidden'!L44="x","x",K$2-'Indicator Date hidden'!L44)</f>
        <v>0</v>
      </c>
      <c r="L43" s="158">
        <f>IF('Indicator Date hidden'!M44="x","x",L$2-'Indicator Date hidden'!M44)</f>
        <v>0</v>
      </c>
      <c r="M43" s="158">
        <f>IF('Indicator Date hidden'!N44="x","x",M$2-'Indicator Date hidden'!N44)</f>
        <v>0</v>
      </c>
      <c r="N43" s="158">
        <f>IF('Indicator Date hidden'!O44="x","x",N$2-'Indicator Date hidden'!O44)</f>
        <v>0</v>
      </c>
      <c r="O43" s="158">
        <f>IF('Indicator Date hidden'!P44="x","x",O$2-'Indicator Date hidden'!P44)</f>
        <v>0</v>
      </c>
      <c r="P43" s="158">
        <f>IF('Indicator Date hidden'!Q44="x","x",P$2-'Indicator Date hidden'!Q44)</f>
        <v>0</v>
      </c>
      <c r="Q43" s="158">
        <f>IF('Indicator Date hidden'!R44="x","x",Q$2-'Indicator Date hidden'!R44)</f>
        <v>0</v>
      </c>
      <c r="R43" s="158">
        <f>IF('Indicator Date hidden'!S44="x","x",R$2-'Indicator Date hidden'!S44)</f>
        <v>0</v>
      </c>
      <c r="S43" s="158">
        <f>IF('Indicator Date hidden'!T44="x","x",S$2-'Indicator Date hidden'!T44)</f>
        <v>0</v>
      </c>
      <c r="T43" s="158">
        <f>IF('Indicator Date hidden'!U44="x","x",T$2-'Indicator Date hidden'!U44)</f>
        <v>0</v>
      </c>
      <c r="U43" s="158">
        <f>IF('Indicator Date hidden'!V44="x","x",U$2-'Indicator Date hidden'!V44)</f>
        <v>0</v>
      </c>
      <c r="V43" s="158">
        <f>IF('Indicator Date hidden'!W44="x","x",V$2-'Indicator Date hidden'!W44)</f>
        <v>0</v>
      </c>
      <c r="W43" s="158">
        <f>IF('Indicator Date hidden'!X44="x","x",W$2-'Indicator Date hidden'!X44)</f>
        <v>0</v>
      </c>
      <c r="X43" s="158">
        <f>IF('Indicator Date hidden'!Y44="x","x",X$2-'Indicator Date hidden'!Y44)</f>
        <v>0</v>
      </c>
      <c r="Y43" s="158">
        <f>IF('Indicator Date hidden'!Z44="x","x",Y$2-'Indicator Date hidden'!Z44)</f>
        <v>0</v>
      </c>
      <c r="Z43" s="158">
        <f>IF('Indicator Date hidden'!AA44="x","x",Z$2-'Indicator Date hidden'!AA44)</f>
        <v>4</v>
      </c>
      <c r="AA43" s="158">
        <f>IF('Indicator Date hidden'!AB44="x","x",AA$2-'Indicator Date hidden'!AB44)</f>
        <v>0</v>
      </c>
      <c r="AB43" s="158">
        <f>IF('Indicator Date hidden'!AC44="x","x",AB$2-'Indicator Date hidden'!AC44)</f>
        <v>0</v>
      </c>
      <c r="AC43" s="158">
        <f>IF('Indicator Date hidden'!AD44="x","x",AC$2-'Indicator Date hidden'!AD44)</f>
        <v>1</v>
      </c>
      <c r="AD43" s="158">
        <f>IF('Indicator Date hidden'!AE44="x","x",AD$2-'Indicator Date hidden'!AE44)</f>
        <v>0</v>
      </c>
      <c r="AE43" s="158">
        <f>IF('Indicator Date hidden'!AF44="x","x",AE$2-'Indicator Date hidden'!AF44)</f>
        <v>0</v>
      </c>
      <c r="AF43" s="158">
        <f>IF('Indicator Date hidden'!AG44="x","x",AF$2-'Indicator Date hidden'!AG44)</f>
        <v>0</v>
      </c>
      <c r="AG43" s="158">
        <f>IF('Indicator Date hidden'!AH44="x","x",AG$2-'Indicator Date hidden'!AH44)</f>
        <v>0</v>
      </c>
      <c r="AH43" s="158">
        <f>IF('Indicator Date hidden'!AI44="x","x",AH$2-'Indicator Date hidden'!AI44)</f>
        <v>0</v>
      </c>
      <c r="AI43" s="158">
        <f>IF('Indicator Date hidden'!AJ44="x","x",AI$2-'Indicator Date hidden'!AJ44)</f>
        <v>1</v>
      </c>
      <c r="AJ43" s="158">
        <f>IF('Indicator Date hidden'!AK44="x","x",AJ$2-'Indicator Date hidden'!AK44)</f>
        <v>1</v>
      </c>
      <c r="AK43" s="158">
        <f>IF('Indicator Date hidden'!AL44="x","x",AK$2-'Indicator Date hidden'!AL44)</f>
        <v>1</v>
      </c>
      <c r="AL43" s="158">
        <f>IF('Indicator Date hidden'!AM44="x","x",AL$2-'Indicator Date hidden'!AM44)</f>
        <v>2</v>
      </c>
      <c r="AM43" s="158">
        <f>IF('Indicator Date hidden'!AN44="x","x",AM$2-'Indicator Date hidden'!AN44)</f>
        <v>1</v>
      </c>
      <c r="AN43" s="158">
        <f>IF('Indicator Date hidden'!AO44="x","x",AN$2-'Indicator Date hidden'!AO44)</f>
        <v>1</v>
      </c>
      <c r="AO43" s="158">
        <f>IF('Indicator Date hidden'!AP44="x","x",AO$2-'Indicator Date hidden'!AP44)</f>
        <v>1</v>
      </c>
      <c r="AP43" s="158">
        <f>IF('Indicator Date hidden'!AQ44="x","x",AP$2-'Indicator Date hidden'!AQ44)</f>
        <v>1</v>
      </c>
      <c r="AQ43" s="158">
        <f>IF('Indicator Date hidden'!AR44="x","x",AQ$2-'Indicator Date hidden'!AR44)</f>
        <v>0</v>
      </c>
      <c r="AR43" s="158">
        <f>IF('Indicator Date hidden'!AS44="x","x",AR$2-'Indicator Date hidden'!AS44)</f>
        <v>1</v>
      </c>
      <c r="AS43" s="158">
        <f>IF('Indicator Date hidden'!AT44="x","x",AS$2-'Indicator Date hidden'!AT44)</f>
        <v>1</v>
      </c>
      <c r="AT43" s="158">
        <f>IF('Indicator Date hidden'!AU44="x","x",AT$2-'Indicator Date hidden'!AU44)</f>
        <v>0</v>
      </c>
      <c r="AU43" s="158">
        <f>IF('Indicator Date hidden'!AV44="x","x",AU$2-'Indicator Date hidden'!AV44)</f>
        <v>0</v>
      </c>
      <c r="AV43" s="158">
        <f>IF('Indicator Date hidden'!AW44="x","x",AV$2-'Indicator Date hidden'!AW44)</f>
        <v>0</v>
      </c>
      <c r="AW43" s="158">
        <f>IF('Indicator Date hidden'!AX44="x","x",AW$2-'Indicator Date hidden'!AX44)</f>
        <v>0</v>
      </c>
      <c r="AX43" s="158">
        <f>IF('Indicator Date hidden'!AY44="x","x",AX$2-'Indicator Date hidden'!AY44)</f>
        <v>0</v>
      </c>
      <c r="AY43" s="158">
        <f>IF('Indicator Date hidden'!AZ44="x","x",AY$2-'Indicator Date hidden'!AZ44)</f>
        <v>1</v>
      </c>
      <c r="AZ43" s="158">
        <f>IF('Indicator Date hidden'!BA44="x","x",AZ$2-'Indicator Date hidden'!BA44)</f>
        <v>2</v>
      </c>
      <c r="BA43" s="158">
        <f>IF('Indicator Date hidden'!BB44="x","x",BA$2-'Indicator Date hidden'!BB44)</f>
        <v>0</v>
      </c>
      <c r="BB43" s="158">
        <f>IF('Indicator Date hidden'!BC44="x","x",BB$2-'Indicator Date hidden'!BC44)</f>
        <v>0</v>
      </c>
      <c r="BC43" s="158">
        <f>IF('Indicator Date hidden'!BD44="x","x",BC$2-'Indicator Date hidden'!BD44)</f>
        <v>0</v>
      </c>
      <c r="BD43" s="158">
        <f>IF('Indicator Date hidden'!BE44="x","x",BD$2-'Indicator Date hidden'!BE44)</f>
        <v>2</v>
      </c>
      <c r="BE43" s="158">
        <f>IF('Indicator Date hidden'!BF44="x","x",BE$2-'Indicator Date hidden'!BF44)</f>
        <v>2</v>
      </c>
      <c r="BF43" s="158">
        <f>IF('Indicator Date hidden'!BG44="x","x",BF$2-'Indicator Date hidden'!BG44)</f>
        <v>0</v>
      </c>
      <c r="BG43" s="158">
        <f>IF('Indicator Date hidden'!BH44="x","x",BG$2-'Indicator Date hidden'!BH44)</f>
        <v>0</v>
      </c>
      <c r="BH43" s="158">
        <f>IF('Indicator Date hidden'!BI44="x","x",BH$2-'Indicator Date hidden'!BI44)</f>
        <v>0</v>
      </c>
      <c r="BI43" s="158">
        <f>IF('Indicator Date hidden'!BJ44="x","x",BI$2-'Indicator Date hidden'!BJ44)</f>
        <v>0</v>
      </c>
      <c r="BJ43" s="158">
        <f>IF('Indicator Date hidden'!BK44="x","x",BJ$2-'Indicator Date hidden'!BK44)</f>
        <v>1</v>
      </c>
      <c r="BK43" s="158">
        <f>IF('Indicator Date hidden'!BL44="x","x",BK$2-'Indicator Date hidden'!BL44)</f>
        <v>1</v>
      </c>
      <c r="BL43" s="158">
        <f>IF('Indicator Date hidden'!BM44="x","x",BL$2-'Indicator Date hidden'!BM44)</f>
        <v>0</v>
      </c>
      <c r="BM43" s="158">
        <f>IF('Indicator Date hidden'!BN44="x","x",BM$2-'Indicator Date hidden'!BN44)</f>
        <v>3</v>
      </c>
      <c r="BN43" s="158">
        <f>IF('Indicator Date hidden'!BO44="x","x",BN$2-'Indicator Date hidden'!BO44)</f>
        <v>2</v>
      </c>
      <c r="BO43" s="158">
        <f>IF('Indicator Date hidden'!BP44="x","x",BO$2-'Indicator Date hidden'!BP44)</f>
        <v>1</v>
      </c>
      <c r="BP43" s="158">
        <f>IF('Indicator Date hidden'!BQ44="x","x",BP$2-'Indicator Date hidden'!BQ44)</f>
        <v>0</v>
      </c>
      <c r="BQ43" s="158">
        <f>IF('Indicator Date hidden'!BR44="x","x",BQ$2-'Indicator Date hidden'!BR44)</f>
        <v>0</v>
      </c>
      <c r="BR43" s="158">
        <f>IF('Indicator Date hidden'!BS44="x","x",BR$2-'Indicator Date hidden'!BS44)</f>
        <v>0</v>
      </c>
      <c r="BS43" s="158">
        <f>IF('Indicator Date hidden'!BT44="x","x",BS$2-'Indicator Date hidden'!BT44)</f>
        <v>4</v>
      </c>
      <c r="BT43" s="158">
        <f>IF('Indicator Date hidden'!BU44="x","x",BT$2-'Indicator Date hidden'!BU44)</f>
        <v>0</v>
      </c>
      <c r="BU43" s="158" t="str">
        <f>IF('Indicator Date hidden'!BV44="x","x",BU$2-'Indicator Date hidden'!BV44)</f>
        <v>x</v>
      </c>
      <c r="BV43" s="158">
        <f>IF('Indicator Date hidden'!BW44="x","x",BV$2-'Indicator Date hidden'!BW44)</f>
        <v>0</v>
      </c>
      <c r="BW43" s="158">
        <f>IF('Indicator Date hidden'!BX44="x","x",BW$2-'Indicator Date hidden'!BX44)</f>
        <v>0</v>
      </c>
      <c r="BX43" s="158">
        <f>IF('Indicator Date hidden'!BY44="x","x",BX$2-'Indicator Date hidden'!BY44)</f>
        <v>2</v>
      </c>
      <c r="BY43" s="5">
        <f t="shared" si="5"/>
        <v>37</v>
      </c>
      <c r="BZ43" s="159">
        <f t="shared" si="6"/>
        <v>0.5</v>
      </c>
      <c r="CA43" s="5">
        <f t="shared" si="7"/>
        <v>23</v>
      </c>
      <c r="CB43" s="159">
        <f t="shared" si="8"/>
        <v>0.9041944301794651</v>
      </c>
      <c r="CC43" s="162">
        <f t="shared" si="9"/>
        <v>0</v>
      </c>
    </row>
    <row r="44" spans="1:81" x14ac:dyDescent="0.3">
      <c r="A44" t="s">
        <v>75</v>
      </c>
      <c r="B44" s="158">
        <f>IF('Indicator Date hidden'!C45="x","x",B$2-'Indicator Date hidden'!C45)</f>
        <v>0</v>
      </c>
      <c r="C44" s="158">
        <f>IF('Indicator Date hidden'!D45="x","x",C$2-'Indicator Date hidden'!D45)</f>
        <v>0</v>
      </c>
      <c r="D44" s="158">
        <f>IF('Indicator Date hidden'!E45="x","x",D$2-'Indicator Date hidden'!E45)</f>
        <v>0</v>
      </c>
      <c r="E44" s="158">
        <f>IF('Indicator Date hidden'!F45="x","x",E$2-'Indicator Date hidden'!F45)</f>
        <v>0</v>
      </c>
      <c r="F44" s="158">
        <f>IF('Indicator Date hidden'!G45="x","x",F$2-'Indicator Date hidden'!G45)</f>
        <v>0</v>
      </c>
      <c r="G44" s="158">
        <f>IF('Indicator Date hidden'!H45="x","x",G$2-'Indicator Date hidden'!H45)</f>
        <v>0</v>
      </c>
      <c r="H44" s="158">
        <f>IF('Indicator Date hidden'!I45="x","x",H$2-'Indicator Date hidden'!I45)</f>
        <v>0</v>
      </c>
      <c r="I44" s="158">
        <f>IF('Indicator Date hidden'!J45="x","x",I$2-'Indicator Date hidden'!J45)</f>
        <v>0</v>
      </c>
      <c r="J44" s="158">
        <f>IF('Indicator Date hidden'!K45="x","x",J$2-'Indicator Date hidden'!K45)</f>
        <v>0</v>
      </c>
      <c r="K44" s="158">
        <f>IF('Indicator Date hidden'!L45="x","x",K$2-'Indicator Date hidden'!L45)</f>
        <v>0</v>
      </c>
      <c r="L44" s="158">
        <f>IF('Indicator Date hidden'!M45="x","x",L$2-'Indicator Date hidden'!M45)</f>
        <v>0</v>
      </c>
      <c r="M44" s="158">
        <f>IF('Indicator Date hidden'!N45="x","x",M$2-'Indicator Date hidden'!N45)</f>
        <v>0</v>
      </c>
      <c r="N44" s="158">
        <f>IF('Indicator Date hidden'!O45="x","x",N$2-'Indicator Date hidden'!O45)</f>
        <v>0</v>
      </c>
      <c r="O44" s="158">
        <f>IF('Indicator Date hidden'!P45="x","x",O$2-'Indicator Date hidden'!P45)</f>
        <v>0</v>
      </c>
      <c r="P44" s="158">
        <f>IF('Indicator Date hidden'!Q45="x","x",P$2-'Indicator Date hidden'!Q45)</f>
        <v>0</v>
      </c>
      <c r="Q44" s="158">
        <f>IF('Indicator Date hidden'!R45="x","x",Q$2-'Indicator Date hidden'!R45)</f>
        <v>0</v>
      </c>
      <c r="R44" s="158">
        <f>IF('Indicator Date hidden'!S45="x","x",R$2-'Indicator Date hidden'!S45)</f>
        <v>0</v>
      </c>
      <c r="S44" s="158">
        <f>IF('Indicator Date hidden'!T45="x","x",S$2-'Indicator Date hidden'!T45)</f>
        <v>0</v>
      </c>
      <c r="T44" s="158">
        <f>IF('Indicator Date hidden'!U45="x","x",T$2-'Indicator Date hidden'!U45)</f>
        <v>0</v>
      </c>
      <c r="U44" s="158">
        <f>IF('Indicator Date hidden'!V45="x","x",U$2-'Indicator Date hidden'!V45)</f>
        <v>0</v>
      </c>
      <c r="V44" s="158">
        <f>IF('Indicator Date hidden'!W45="x","x",V$2-'Indicator Date hidden'!W45)</f>
        <v>0</v>
      </c>
      <c r="W44" s="158">
        <f>IF('Indicator Date hidden'!X45="x","x",W$2-'Indicator Date hidden'!X45)</f>
        <v>0</v>
      </c>
      <c r="X44" s="158">
        <f>IF('Indicator Date hidden'!Y45="x","x",X$2-'Indicator Date hidden'!Y45)</f>
        <v>0</v>
      </c>
      <c r="Y44" s="158">
        <f>IF('Indicator Date hidden'!Z45="x","x",Y$2-'Indicator Date hidden'!Z45)</f>
        <v>0</v>
      </c>
      <c r="Z44" s="158">
        <f>IF('Indicator Date hidden'!AA45="x","x",Z$2-'Indicator Date hidden'!AA45)</f>
        <v>5</v>
      </c>
      <c r="AA44" s="158">
        <f>IF('Indicator Date hidden'!AB45="x","x",AA$2-'Indicator Date hidden'!AB45)</f>
        <v>10</v>
      </c>
      <c r="AB44" s="158" t="str">
        <f>IF('Indicator Date hidden'!AC45="x","x",AB$2-'Indicator Date hidden'!AC45)</f>
        <v>x</v>
      </c>
      <c r="AC44" s="158">
        <f>IF('Indicator Date hidden'!AD45="x","x",AC$2-'Indicator Date hidden'!AD45)</f>
        <v>0</v>
      </c>
      <c r="AD44" s="158">
        <f>IF('Indicator Date hidden'!AE45="x","x",AD$2-'Indicator Date hidden'!AE45)</f>
        <v>0</v>
      </c>
      <c r="AE44" s="158" t="str">
        <f>IF('Indicator Date hidden'!AF45="x","x",AE$2-'Indicator Date hidden'!AF45)</f>
        <v>x</v>
      </c>
      <c r="AF44" s="158">
        <f>IF('Indicator Date hidden'!AG45="x","x",AF$2-'Indicator Date hidden'!AG45)</f>
        <v>0</v>
      </c>
      <c r="AG44" s="158">
        <f>IF('Indicator Date hidden'!AH45="x","x",AG$2-'Indicator Date hidden'!AH45)</f>
        <v>0</v>
      </c>
      <c r="AH44" s="158">
        <f>IF('Indicator Date hidden'!AI45="x","x",AH$2-'Indicator Date hidden'!AI45)</f>
        <v>0</v>
      </c>
      <c r="AI44" s="158">
        <f>IF('Indicator Date hidden'!AJ45="x","x",AI$2-'Indicator Date hidden'!AJ45)</f>
        <v>1</v>
      </c>
      <c r="AJ44" s="158">
        <f>IF('Indicator Date hidden'!AK45="x","x",AJ$2-'Indicator Date hidden'!AK45)</f>
        <v>1</v>
      </c>
      <c r="AK44" s="158">
        <f>IF('Indicator Date hidden'!AL45="x","x",AK$2-'Indicator Date hidden'!AL45)</f>
        <v>1</v>
      </c>
      <c r="AL44" s="158" t="str">
        <f>IF('Indicator Date hidden'!AM45="x","x",AL$2-'Indicator Date hidden'!AM45)</f>
        <v>x</v>
      </c>
      <c r="AM44" s="158">
        <f>IF('Indicator Date hidden'!AN45="x","x",AM$2-'Indicator Date hidden'!AN45)</f>
        <v>1</v>
      </c>
      <c r="AN44" s="158">
        <f>IF('Indicator Date hidden'!AO45="x","x",AN$2-'Indicator Date hidden'!AO45)</f>
        <v>1</v>
      </c>
      <c r="AO44" s="158">
        <f>IF('Indicator Date hidden'!AP45="x","x",AO$2-'Indicator Date hidden'!AP45)</f>
        <v>1</v>
      </c>
      <c r="AP44" s="158" t="str">
        <f>IF('Indicator Date hidden'!AQ45="x","x",AP$2-'Indicator Date hidden'!AQ45)</f>
        <v>x</v>
      </c>
      <c r="AQ44" s="158">
        <f>IF('Indicator Date hidden'!AR45="x","x",AQ$2-'Indicator Date hidden'!AR45)</f>
        <v>0</v>
      </c>
      <c r="AR44" s="158">
        <f>IF('Indicator Date hidden'!AS45="x","x",AR$2-'Indicator Date hidden'!AS45)</f>
        <v>1</v>
      </c>
      <c r="AS44" s="158" t="str">
        <f>IF('Indicator Date hidden'!AT45="x","x",AS$2-'Indicator Date hidden'!AT45)</f>
        <v>x</v>
      </c>
      <c r="AT44" s="158">
        <f>IF('Indicator Date hidden'!AU45="x","x",AT$2-'Indicator Date hidden'!AU45)</f>
        <v>0</v>
      </c>
      <c r="AU44" s="158">
        <f>IF('Indicator Date hidden'!AV45="x","x",AU$2-'Indicator Date hidden'!AV45)</f>
        <v>1</v>
      </c>
      <c r="AV44" s="158" t="str">
        <f>IF('Indicator Date hidden'!AW45="x","x",AV$2-'Indicator Date hidden'!AW45)</f>
        <v>x</v>
      </c>
      <c r="AW44" s="158" t="str">
        <f>IF('Indicator Date hidden'!AX45="x","x",AW$2-'Indicator Date hidden'!AX45)</f>
        <v>x</v>
      </c>
      <c r="AX44" s="158">
        <f>IF('Indicator Date hidden'!AY45="x","x",AX$2-'Indicator Date hidden'!AY45)</f>
        <v>0</v>
      </c>
      <c r="AY44" s="158">
        <f>IF('Indicator Date hidden'!AZ45="x","x",AY$2-'Indicator Date hidden'!AZ45)</f>
        <v>1</v>
      </c>
      <c r="AZ44" s="158">
        <f>IF('Indicator Date hidden'!BA45="x","x",AZ$2-'Indicator Date hidden'!BA45)</f>
        <v>2</v>
      </c>
      <c r="BA44" s="158">
        <f>IF('Indicator Date hidden'!BB45="x","x",BA$2-'Indicator Date hidden'!BB45)</f>
        <v>0</v>
      </c>
      <c r="BB44" s="158">
        <f>IF('Indicator Date hidden'!BC45="x","x",BB$2-'Indicator Date hidden'!BC45)</f>
        <v>0</v>
      </c>
      <c r="BC44" s="158">
        <f>IF('Indicator Date hidden'!BD45="x","x",BC$2-'Indicator Date hidden'!BD45)</f>
        <v>0</v>
      </c>
      <c r="BD44" s="158" t="str">
        <f>IF('Indicator Date hidden'!BE45="x","x",BD$2-'Indicator Date hidden'!BE45)</f>
        <v>x</v>
      </c>
      <c r="BE44" s="158">
        <f>IF('Indicator Date hidden'!BF45="x","x",BE$2-'Indicator Date hidden'!BF45)</f>
        <v>2</v>
      </c>
      <c r="BF44" s="158">
        <f>IF('Indicator Date hidden'!BG45="x","x",BF$2-'Indicator Date hidden'!BG45)</f>
        <v>0</v>
      </c>
      <c r="BG44" s="158">
        <f>IF('Indicator Date hidden'!BH45="x","x",BG$2-'Indicator Date hidden'!BH45)</f>
        <v>0</v>
      </c>
      <c r="BH44" s="158">
        <f>IF('Indicator Date hidden'!BI45="x","x",BH$2-'Indicator Date hidden'!BI45)</f>
        <v>0</v>
      </c>
      <c r="BI44" s="158">
        <f>IF('Indicator Date hidden'!BJ45="x","x",BI$2-'Indicator Date hidden'!BJ45)</f>
        <v>0</v>
      </c>
      <c r="BJ44" s="158">
        <f>IF('Indicator Date hidden'!BK45="x","x",BJ$2-'Indicator Date hidden'!BK45)</f>
        <v>1</v>
      </c>
      <c r="BK44" s="158">
        <f>IF('Indicator Date hidden'!BL45="x","x",BK$2-'Indicator Date hidden'!BL45)</f>
        <v>1</v>
      </c>
      <c r="BL44" s="158">
        <f>IF('Indicator Date hidden'!BM45="x","x",BL$2-'Indicator Date hidden'!BM45)</f>
        <v>0</v>
      </c>
      <c r="BM44" s="158">
        <f>IF('Indicator Date hidden'!BN45="x","x",BM$2-'Indicator Date hidden'!BN45)</f>
        <v>3</v>
      </c>
      <c r="BN44" s="158">
        <f>IF('Indicator Date hidden'!BO45="x","x",BN$2-'Indicator Date hidden'!BO45)</f>
        <v>2</v>
      </c>
      <c r="BO44" s="158">
        <f>IF('Indicator Date hidden'!BP45="x","x",BO$2-'Indicator Date hidden'!BP45)</f>
        <v>1</v>
      </c>
      <c r="BP44" s="158">
        <f>IF('Indicator Date hidden'!BQ45="x","x",BP$2-'Indicator Date hidden'!BQ45)</f>
        <v>0</v>
      </c>
      <c r="BQ44" s="158">
        <f>IF('Indicator Date hidden'!BR45="x","x",BQ$2-'Indicator Date hidden'!BR45)</f>
        <v>0</v>
      </c>
      <c r="BR44" s="158">
        <f>IF('Indicator Date hidden'!BS45="x","x",BR$2-'Indicator Date hidden'!BS45)</f>
        <v>0</v>
      </c>
      <c r="BS44" s="158">
        <f>IF('Indicator Date hidden'!BT45="x","x",BS$2-'Indicator Date hidden'!BT45)</f>
        <v>2</v>
      </c>
      <c r="BT44" s="158">
        <f>IF('Indicator Date hidden'!BU45="x","x",BT$2-'Indicator Date hidden'!BU45)</f>
        <v>0</v>
      </c>
      <c r="BU44" s="158">
        <f>IF('Indicator Date hidden'!BV45="x","x",BU$2-'Indicator Date hidden'!BV45)</f>
        <v>0</v>
      </c>
      <c r="BV44" s="158" t="str">
        <f>IF('Indicator Date hidden'!BW45="x","x",BV$2-'Indicator Date hidden'!BW45)</f>
        <v>x</v>
      </c>
      <c r="BW44" s="158">
        <f>IF('Indicator Date hidden'!BX45="x","x",BW$2-'Indicator Date hidden'!BX45)</f>
        <v>0</v>
      </c>
      <c r="BX44" s="158">
        <f>IF('Indicator Date hidden'!BY45="x","x",BX$2-'Indicator Date hidden'!BY45)</f>
        <v>2</v>
      </c>
      <c r="BY44" s="5">
        <f t="shared" si="5"/>
        <v>40</v>
      </c>
      <c r="BZ44" s="159">
        <f t="shared" si="6"/>
        <v>0.60606060606060608</v>
      </c>
      <c r="CA44" s="5">
        <f t="shared" si="7"/>
        <v>20</v>
      </c>
      <c r="CB44" s="159">
        <f t="shared" si="8"/>
        <v>1.4655517926477271</v>
      </c>
      <c r="CC44" s="162">
        <f t="shared" si="9"/>
        <v>0</v>
      </c>
    </row>
    <row r="45" spans="1:81" x14ac:dyDescent="0.3">
      <c r="A45" t="s">
        <v>77</v>
      </c>
      <c r="B45" s="158">
        <f>IF('Indicator Date hidden'!C46="x","x",B$2-'Indicator Date hidden'!C46)</f>
        <v>0</v>
      </c>
      <c r="C45" s="158">
        <f>IF('Indicator Date hidden'!D46="x","x",C$2-'Indicator Date hidden'!D46)</f>
        <v>0</v>
      </c>
      <c r="D45" s="158">
        <f>IF('Indicator Date hidden'!E46="x","x",D$2-'Indicator Date hidden'!E46)</f>
        <v>0</v>
      </c>
      <c r="E45" s="158">
        <f>IF('Indicator Date hidden'!F46="x","x",E$2-'Indicator Date hidden'!F46)</f>
        <v>0</v>
      </c>
      <c r="F45" s="158">
        <f>IF('Indicator Date hidden'!G46="x","x",F$2-'Indicator Date hidden'!G46)</f>
        <v>0</v>
      </c>
      <c r="G45" s="158">
        <f>IF('Indicator Date hidden'!H46="x","x",G$2-'Indicator Date hidden'!H46)</f>
        <v>0</v>
      </c>
      <c r="H45" s="158">
        <f>IF('Indicator Date hidden'!I46="x","x",H$2-'Indicator Date hidden'!I46)</f>
        <v>0</v>
      </c>
      <c r="I45" s="158">
        <f>IF('Indicator Date hidden'!J46="x","x",I$2-'Indicator Date hidden'!J46)</f>
        <v>0</v>
      </c>
      <c r="J45" s="158">
        <f>IF('Indicator Date hidden'!K46="x","x",J$2-'Indicator Date hidden'!K46)</f>
        <v>0</v>
      </c>
      <c r="K45" s="158">
        <f>IF('Indicator Date hidden'!L46="x","x",K$2-'Indicator Date hidden'!L46)</f>
        <v>0</v>
      </c>
      <c r="L45" s="158">
        <f>IF('Indicator Date hidden'!M46="x","x",L$2-'Indicator Date hidden'!M46)</f>
        <v>0</v>
      </c>
      <c r="M45" s="158">
        <f>IF('Indicator Date hidden'!N46="x","x",M$2-'Indicator Date hidden'!N46)</f>
        <v>0</v>
      </c>
      <c r="N45" s="158">
        <f>IF('Indicator Date hidden'!O46="x","x",N$2-'Indicator Date hidden'!O46)</f>
        <v>0</v>
      </c>
      <c r="O45" s="158">
        <f>IF('Indicator Date hidden'!P46="x","x",O$2-'Indicator Date hidden'!P46)</f>
        <v>0</v>
      </c>
      <c r="P45" s="158">
        <f>IF('Indicator Date hidden'!Q46="x","x",P$2-'Indicator Date hidden'!Q46)</f>
        <v>0</v>
      </c>
      <c r="Q45" s="158">
        <f>IF('Indicator Date hidden'!R46="x","x",Q$2-'Indicator Date hidden'!R46)</f>
        <v>0</v>
      </c>
      <c r="R45" s="158">
        <f>IF('Indicator Date hidden'!S46="x","x",R$2-'Indicator Date hidden'!S46)</f>
        <v>0</v>
      </c>
      <c r="S45" s="158">
        <f>IF('Indicator Date hidden'!T46="x","x",S$2-'Indicator Date hidden'!T46)</f>
        <v>0</v>
      </c>
      <c r="T45" s="158">
        <f>IF('Indicator Date hidden'!U46="x","x",T$2-'Indicator Date hidden'!U46)</f>
        <v>0</v>
      </c>
      <c r="U45" s="158">
        <f>IF('Indicator Date hidden'!V46="x","x",U$2-'Indicator Date hidden'!V46)</f>
        <v>0</v>
      </c>
      <c r="V45" s="158">
        <f>IF('Indicator Date hidden'!W46="x","x",V$2-'Indicator Date hidden'!W46)</f>
        <v>0</v>
      </c>
      <c r="W45" s="158">
        <f>IF('Indicator Date hidden'!X46="x","x",W$2-'Indicator Date hidden'!X46)</f>
        <v>0</v>
      </c>
      <c r="X45" s="158">
        <f>IF('Indicator Date hidden'!Y46="x","x",X$2-'Indicator Date hidden'!Y46)</f>
        <v>0</v>
      </c>
      <c r="Y45" s="158">
        <f>IF('Indicator Date hidden'!Z46="x","x",Y$2-'Indicator Date hidden'!Z46)</f>
        <v>0</v>
      </c>
      <c r="Z45" s="158" t="str">
        <f>IF('Indicator Date hidden'!AA46="x","x",Z$2-'Indicator Date hidden'!AA46)</f>
        <v>x</v>
      </c>
      <c r="AA45" s="158">
        <f>IF('Indicator Date hidden'!AB46="x","x",AA$2-'Indicator Date hidden'!AB46)</f>
        <v>0</v>
      </c>
      <c r="AB45" s="158">
        <f>IF('Indicator Date hidden'!AC46="x","x",AB$2-'Indicator Date hidden'!AC46)</f>
        <v>0</v>
      </c>
      <c r="AC45" s="158">
        <f>IF('Indicator Date hidden'!AD46="x","x",AC$2-'Indicator Date hidden'!AD46)</f>
        <v>0</v>
      </c>
      <c r="AD45" s="158">
        <f>IF('Indicator Date hidden'!AE46="x","x",AD$2-'Indicator Date hidden'!AE46)</f>
        <v>0</v>
      </c>
      <c r="AE45" s="158">
        <f>IF('Indicator Date hidden'!AF46="x","x",AE$2-'Indicator Date hidden'!AF46)</f>
        <v>0</v>
      </c>
      <c r="AF45" s="158">
        <f>IF('Indicator Date hidden'!AG46="x","x",AF$2-'Indicator Date hidden'!AG46)</f>
        <v>0</v>
      </c>
      <c r="AG45" s="158">
        <f>IF('Indicator Date hidden'!AH46="x","x",AG$2-'Indicator Date hidden'!AH46)</f>
        <v>0</v>
      </c>
      <c r="AH45" s="158">
        <f>IF('Indicator Date hidden'!AI46="x","x",AH$2-'Indicator Date hidden'!AI46)</f>
        <v>0</v>
      </c>
      <c r="AI45" s="158">
        <f>IF('Indicator Date hidden'!AJ46="x","x",AI$2-'Indicator Date hidden'!AJ46)</f>
        <v>1</v>
      </c>
      <c r="AJ45" s="158">
        <f>IF('Indicator Date hidden'!AK46="x","x",AJ$2-'Indicator Date hidden'!AK46)</f>
        <v>1</v>
      </c>
      <c r="AK45" s="158">
        <f>IF('Indicator Date hidden'!AL46="x","x",AK$2-'Indicator Date hidden'!AL46)</f>
        <v>1</v>
      </c>
      <c r="AL45" s="158" t="str">
        <f>IF('Indicator Date hidden'!AM46="x","x",AL$2-'Indicator Date hidden'!AM46)</f>
        <v>x</v>
      </c>
      <c r="AM45" s="158">
        <f>IF('Indicator Date hidden'!AN46="x","x",AM$2-'Indicator Date hidden'!AN46)</f>
        <v>1</v>
      </c>
      <c r="AN45" s="158">
        <f>IF('Indicator Date hidden'!AO46="x","x",AN$2-'Indicator Date hidden'!AO46)</f>
        <v>1</v>
      </c>
      <c r="AO45" s="158">
        <f>IF('Indicator Date hidden'!AP46="x","x",AO$2-'Indicator Date hidden'!AP46)</f>
        <v>1</v>
      </c>
      <c r="AP45" s="158" t="str">
        <f>IF('Indicator Date hidden'!AQ46="x","x",AP$2-'Indicator Date hidden'!AQ46)</f>
        <v>x</v>
      </c>
      <c r="AQ45" s="158" t="str">
        <f>IF('Indicator Date hidden'!AR46="x","x",AQ$2-'Indicator Date hidden'!AR46)</f>
        <v>x</v>
      </c>
      <c r="AR45" s="158">
        <f>IF('Indicator Date hidden'!AS46="x","x",AR$2-'Indicator Date hidden'!AS46)</f>
        <v>1</v>
      </c>
      <c r="AS45" s="158" t="str">
        <f>IF('Indicator Date hidden'!AT46="x","x",AS$2-'Indicator Date hidden'!AT46)</f>
        <v>x</v>
      </c>
      <c r="AT45" s="158">
        <f>IF('Indicator Date hidden'!AU46="x","x",AT$2-'Indicator Date hidden'!AU46)</f>
        <v>0</v>
      </c>
      <c r="AU45" s="158">
        <f>IF('Indicator Date hidden'!AV46="x","x",AU$2-'Indicator Date hidden'!AV46)</f>
        <v>0</v>
      </c>
      <c r="AV45" s="158">
        <f>IF('Indicator Date hidden'!AW46="x","x",AV$2-'Indicator Date hidden'!AW46)</f>
        <v>0</v>
      </c>
      <c r="AW45" s="158" t="str">
        <f>IF('Indicator Date hidden'!AX46="x","x",AW$2-'Indicator Date hidden'!AX46)</f>
        <v>x</v>
      </c>
      <c r="AX45" s="158">
        <f>IF('Indicator Date hidden'!AY46="x","x",AX$2-'Indicator Date hidden'!AY46)</f>
        <v>0</v>
      </c>
      <c r="AY45" s="158">
        <f>IF('Indicator Date hidden'!AZ46="x","x",AY$2-'Indicator Date hidden'!AZ46)</f>
        <v>1</v>
      </c>
      <c r="AZ45" s="158" t="str">
        <f>IF('Indicator Date hidden'!BA46="x","x",AZ$2-'Indicator Date hidden'!BA46)</f>
        <v>x</v>
      </c>
      <c r="BA45" s="158">
        <f>IF('Indicator Date hidden'!BB46="x","x",BA$2-'Indicator Date hidden'!BB46)</f>
        <v>0</v>
      </c>
      <c r="BB45" s="158">
        <f>IF('Indicator Date hidden'!BC46="x","x",BB$2-'Indicator Date hidden'!BC46)</f>
        <v>0</v>
      </c>
      <c r="BC45" s="158">
        <f>IF('Indicator Date hidden'!BD46="x","x",BC$2-'Indicator Date hidden'!BD46)</f>
        <v>0</v>
      </c>
      <c r="BD45" s="158" t="str">
        <f>IF('Indicator Date hidden'!BE46="x","x",BD$2-'Indicator Date hidden'!BE46)</f>
        <v>x</v>
      </c>
      <c r="BE45" s="158">
        <f>IF('Indicator Date hidden'!BF46="x","x",BE$2-'Indicator Date hidden'!BF46)</f>
        <v>2</v>
      </c>
      <c r="BF45" s="158">
        <f>IF('Indicator Date hidden'!BG46="x","x",BF$2-'Indicator Date hidden'!BG46)</f>
        <v>0</v>
      </c>
      <c r="BG45" s="158">
        <f>IF('Indicator Date hidden'!BH46="x","x",BG$2-'Indicator Date hidden'!BH46)</f>
        <v>0</v>
      </c>
      <c r="BH45" s="158">
        <f>IF('Indicator Date hidden'!BI46="x","x",BH$2-'Indicator Date hidden'!BI46)</f>
        <v>0</v>
      </c>
      <c r="BI45" s="158">
        <f>IF('Indicator Date hidden'!BJ46="x","x",BI$2-'Indicator Date hidden'!BJ46)</f>
        <v>2</v>
      </c>
      <c r="BJ45" s="158">
        <f>IF('Indicator Date hidden'!BK46="x","x",BJ$2-'Indicator Date hidden'!BK46)</f>
        <v>1</v>
      </c>
      <c r="BK45" s="158">
        <f>IF('Indicator Date hidden'!BL46="x","x",BK$2-'Indicator Date hidden'!BL46)</f>
        <v>1</v>
      </c>
      <c r="BL45" s="158">
        <f>IF('Indicator Date hidden'!BM46="x","x",BL$2-'Indicator Date hidden'!BM46)</f>
        <v>0</v>
      </c>
      <c r="BM45" s="158">
        <f>IF('Indicator Date hidden'!BN46="x","x",BM$2-'Indicator Date hidden'!BN46)</f>
        <v>3</v>
      </c>
      <c r="BN45" s="158">
        <f>IF('Indicator Date hidden'!BO46="x","x",BN$2-'Indicator Date hidden'!BO46)</f>
        <v>2</v>
      </c>
      <c r="BO45" s="158">
        <f>IF('Indicator Date hidden'!BP46="x","x",BO$2-'Indicator Date hidden'!BP46)</f>
        <v>1</v>
      </c>
      <c r="BP45" s="158">
        <f>IF('Indicator Date hidden'!BQ46="x","x",BP$2-'Indicator Date hidden'!BQ46)</f>
        <v>0</v>
      </c>
      <c r="BQ45" s="158">
        <f>IF('Indicator Date hidden'!BR46="x","x",BQ$2-'Indicator Date hidden'!BR46)</f>
        <v>0</v>
      </c>
      <c r="BR45" s="158">
        <f>IF('Indicator Date hidden'!BS46="x","x",BR$2-'Indicator Date hidden'!BS46)</f>
        <v>0</v>
      </c>
      <c r="BS45" s="158">
        <f>IF('Indicator Date hidden'!BT46="x","x",BS$2-'Indicator Date hidden'!BT46)</f>
        <v>1</v>
      </c>
      <c r="BT45" s="158">
        <f>IF('Indicator Date hidden'!BU46="x","x",BT$2-'Indicator Date hidden'!BU46)</f>
        <v>0</v>
      </c>
      <c r="BU45" s="158">
        <f>IF('Indicator Date hidden'!BV46="x","x",BU$2-'Indicator Date hidden'!BV46)</f>
        <v>0</v>
      </c>
      <c r="BV45" s="158" t="str">
        <f>IF('Indicator Date hidden'!BW46="x","x",BV$2-'Indicator Date hidden'!BW46)</f>
        <v>x</v>
      </c>
      <c r="BW45" s="158">
        <f>IF('Indicator Date hidden'!BX46="x","x",BW$2-'Indicator Date hidden'!BX46)</f>
        <v>0</v>
      </c>
      <c r="BX45" s="158">
        <f>IF('Indicator Date hidden'!BY46="x","x",BX$2-'Indicator Date hidden'!BY46)</f>
        <v>2</v>
      </c>
      <c r="BY45" s="5">
        <f t="shared" si="5"/>
        <v>23</v>
      </c>
      <c r="BZ45" s="159">
        <f t="shared" si="6"/>
        <v>0.34848484848484851</v>
      </c>
      <c r="CA45" s="5">
        <f t="shared" si="7"/>
        <v>17</v>
      </c>
      <c r="CB45" s="159">
        <f t="shared" si="8"/>
        <v>0.66269477965542534</v>
      </c>
      <c r="CC45" s="162">
        <f t="shared" si="9"/>
        <v>0</v>
      </c>
    </row>
    <row r="46" spans="1:81" x14ac:dyDescent="0.3">
      <c r="A46" t="s">
        <v>79</v>
      </c>
      <c r="B46" s="158">
        <f>IF('Indicator Date hidden'!C47="x","x",B$2-'Indicator Date hidden'!C47)</f>
        <v>0</v>
      </c>
      <c r="C46" s="158">
        <f>IF('Indicator Date hidden'!D47="x","x",C$2-'Indicator Date hidden'!D47)</f>
        <v>0</v>
      </c>
      <c r="D46" s="158">
        <f>IF('Indicator Date hidden'!E47="x","x",D$2-'Indicator Date hidden'!E47)</f>
        <v>0</v>
      </c>
      <c r="E46" s="158">
        <f>IF('Indicator Date hidden'!F47="x","x",E$2-'Indicator Date hidden'!F47)</f>
        <v>0</v>
      </c>
      <c r="F46" s="158">
        <f>IF('Indicator Date hidden'!G47="x","x",F$2-'Indicator Date hidden'!G47)</f>
        <v>0</v>
      </c>
      <c r="G46" s="158">
        <f>IF('Indicator Date hidden'!H47="x","x",G$2-'Indicator Date hidden'!H47)</f>
        <v>0</v>
      </c>
      <c r="H46" s="158">
        <f>IF('Indicator Date hidden'!I47="x","x",H$2-'Indicator Date hidden'!I47)</f>
        <v>0</v>
      </c>
      <c r="I46" s="158">
        <f>IF('Indicator Date hidden'!J47="x","x",I$2-'Indicator Date hidden'!J47)</f>
        <v>0</v>
      </c>
      <c r="J46" s="158">
        <f>IF('Indicator Date hidden'!K47="x","x",J$2-'Indicator Date hidden'!K47)</f>
        <v>0</v>
      </c>
      <c r="K46" s="158">
        <f>IF('Indicator Date hidden'!L47="x","x",K$2-'Indicator Date hidden'!L47)</f>
        <v>0</v>
      </c>
      <c r="L46" s="158">
        <f>IF('Indicator Date hidden'!M47="x","x",L$2-'Indicator Date hidden'!M47)</f>
        <v>0</v>
      </c>
      <c r="M46" s="158">
        <f>IF('Indicator Date hidden'!N47="x","x",M$2-'Indicator Date hidden'!N47)</f>
        <v>0</v>
      </c>
      <c r="N46" s="158">
        <f>IF('Indicator Date hidden'!O47="x","x",N$2-'Indicator Date hidden'!O47)</f>
        <v>0</v>
      </c>
      <c r="O46" s="158">
        <f>IF('Indicator Date hidden'!P47="x","x",O$2-'Indicator Date hidden'!P47)</f>
        <v>0</v>
      </c>
      <c r="P46" s="158">
        <f>IF('Indicator Date hidden'!Q47="x","x",P$2-'Indicator Date hidden'!Q47)</f>
        <v>0</v>
      </c>
      <c r="Q46" s="158">
        <f>IF('Indicator Date hidden'!R47="x","x",Q$2-'Indicator Date hidden'!R47)</f>
        <v>0</v>
      </c>
      <c r="R46" s="158">
        <f>IF('Indicator Date hidden'!S47="x","x",R$2-'Indicator Date hidden'!S47)</f>
        <v>0</v>
      </c>
      <c r="S46" s="158">
        <f>IF('Indicator Date hidden'!T47="x","x",S$2-'Indicator Date hidden'!T47)</f>
        <v>0</v>
      </c>
      <c r="T46" s="158">
        <f>IF('Indicator Date hidden'!U47="x","x",T$2-'Indicator Date hidden'!U47)</f>
        <v>0</v>
      </c>
      <c r="U46" s="158">
        <f>IF('Indicator Date hidden'!V47="x","x",U$2-'Indicator Date hidden'!V47)</f>
        <v>0</v>
      </c>
      <c r="V46" s="158">
        <f>IF('Indicator Date hidden'!W47="x","x",V$2-'Indicator Date hidden'!W47)</f>
        <v>0</v>
      </c>
      <c r="W46" s="158">
        <f>IF('Indicator Date hidden'!X47="x","x",W$2-'Indicator Date hidden'!X47)</f>
        <v>0</v>
      </c>
      <c r="X46" s="158">
        <f>IF('Indicator Date hidden'!Y47="x","x",X$2-'Indicator Date hidden'!Y47)</f>
        <v>0</v>
      </c>
      <c r="Y46" s="158">
        <f>IF('Indicator Date hidden'!Z47="x","x",Y$2-'Indicator Date hidden'!Z47)</f>
        <v>0</v>
      </c>
      <c r="Z46" s="158">
        <f>IF('Indicator Date hidden'!AA47="x","x",Z$2-'Indicator Date hidden'!AA47)</f>
        <v>5</v>
      </c>
      <c r="AA46" s="158">
        <f>IF('Indicator Date hidden'!AB47="x","x",AA$2-'Indicator Date hidden'!AB47)</f>
        <v>0</v>
      </c>
      <c r="AB46" s="158" t="str">
        <f>IF('Indicator Date hidden'!AC47="x","x",AB$2-'Indicator Date hidden'!AC47)</f>
        <v>x</v>
      </c>
      <c r="AC46" s="158">
        <f>IF('Indicator Date hidden'!AD47="x","x",AC$2-'Indicator Date hidden'!AD47)</f>
        <v>0</v>
      </c>
      <c r="AD46" s="158">
        <f>IF('Indicator Date hidden'!AE47="x","x",AD$2-'Indicator Date hidden'!AE47)</f>
        <v>0</v>
      </c>
      <c r="AE46" s="158" t="str">
        <f>IF('Indicator Date hidden'!AF47="x","x",AE$2-'Indicator Date hidden'!AF47)</f>
        <v>x</v>
      </c>
      <c r="AF46" s="158">
        <f>IF('Indicator Date hidden'!AG47="x","x",AF$2-'Indicator Date hidden'!AG47)</f>
        <v>0</v>
      </c>
      <c r="AG46" s="158">
        <f>IF('Indicator Date hidden'!AH47="x","x",AG$2-'Indicator Date hidden'!AH47)</f>
        <v>0</v>
      </c>
      <c r="AH46" s="158">
        <f>IF('Indicator Date hidden'!AI47="x","x",AH$2-'Indicator Date hidden'!AI47)</f>
        <v>0</v>
      </c>
      <c r="AI46" s="158">
        <f>IF('Indicator Date hidden'!AJ47="x","x",AI$2-'Indicator Date hidden'!AJ47)</f>
        <v>1</v>
      </c>
      <c r="AJ46" s="158">
        <f>IF('Indicator Date hidden'!AK47="x","x",AJ$2-'Indicator Date hidden'!AK47)</f>
        <v>1</v>
      </c>
      <c r="AK46" s="158">
        <f>IF('Indicator Date hidden'!AL47="x","x",AK$2-'Indicator Date hidden'!AL47)</f>
        <v>1</v>
      </c>
      <c r="AL46" s="158" t="str">
        <f>IF('Indicator Date hidden'!AM47="x","x",AL$2-'Indicator Date hidden'!AM47)</f>
        <v>x</v>
      </c>
      <c r="AM46" s="158">
        <f>IF('Indicator Date hidden'!AN47="x","x",AM$2-'Indicator Date hidden'!AN47)</f>
        <v>1</v>
      </c>
      <c r="AN46" s="158">
        <f>IF('Indicator Date hidden'!AO47="x","x",AN$2-'Indicator Date hidden'!AO47)</f>
        <v>1</v>
      </c>
      <c r="AO46" s="158">
        <f>IF('Indicator Date hidden'!AP47="x","x",AO$2-'Indicator Date hidden'!AP47)</f>
        <v>1</v>
      </c>
      <c r="AP46" s="158" t="str">
        <f>IF('Indicator Date hidden'!AQ47="x","x",AP$2-'Indicator Date hidden'!AQ47)</f>
        <v>x</v>
      </c>
      <c r="AQ46" s="158">
        <f>IF('Indicator Date hidden'!AR47="x","x",AQ$2-'Indicator Date hidden'!AR47)</f>
        <v>0</v>
      </c>
      <c r="AR46" s="158">
        <f>IF('Indicator Date hidden'!AS47="x","x",AR$2-'Indicator Date hidden'!AS47)</f>
        <v>1</v>
      </c>
      <c r="AS46" s="158" t="str">
        <f>IF('Indicator Date hidden'!AT47="x","x",AS$2-'Indicator Date hidden'!AT47)</f>
        <v>x</v>
      </c>
      <c r="AT46" s="158">
        <f>IF('Indicator Date hidden'!AU47="x","x",AT$2-'Indicator Date hidden'!AU47)</f>
        <v>0</v>
      </c>
      <c r="AU46" s="158">
        <f>IF('Indicator Date hidden'!AV47="x","x",AU$2-'Indicator Date hidden'!AV47)</f>
        <v>0</v>
      </c>
      <c r="AV46" s="158">
        <f>IF('Indicator Date hidden'!AW47="x","x",AV$2-'Indicator Date hidden'!AW47)</f>
        <v>0</v>
      </c>
      <c r="AW46" s="158" t="str">
        <f>IF('Indicator Date hidden'!AX47="x","x",AW$2-'Indicator Date hidden'!AX47)</f>
        <v>x</v>
      </c>
      <c r="AX46" s="158">
        <f>IF('Indicator Date hidden'!AY47="x","x",AX$2-'Indicator Date hidden'!AY47)</f>
        <v>0</v>
      </c>
      <c r="AY46" s="158">
        <f>IF('Indicator Date hidden'!AZ47="x","x",AY$2-'Indicator Date hidden'!AZ47)</f>
        <v>1</v>
      </c>
      <c r="AZ46" s="158">
        <f>IF('Indicator Date hidden'!BA47="x","x",AZ$2-'Indicator Date hidden'!BA47)</f>
        <v>2</v>
      </c>
      <c r="BA46" s="158">
        <f>IF('Indicator Date hidden'!BB47="x","x",BA$2-'Indicator Date hidden'!BB47)</f>
        <v>0</v>
      </c>
      <c r="BB46" s="158">
        <f>IF('Indicator Date hidden'!BC47="x","x",BB$2-'Indicator Date hidden'!BC47)</f>
        <v>0</v>
      </c>
      <c r="BC46" s="158">
        <f>IF('Indicator Date hidden'!BD47="x","x",BC$2-'Indicator Date hidden'!BD47)</f>
        <v>0</v>
      </c>
      <c r="BD46" s="158">
        <f>IF('Indicator Date hidden'!BE47="x","x",BD$2-'Indicator Date hidden'!BE47)</f>
        <v>2</v>
      </c>
      <c r="BE46" s="158">
        <f>IF('Indicator Date hidden'!BF47="x","x",BE$2-'Indicator Date hidden'!BF47)</f>
        <v>2</v>
      </c>
      <c r="BF46" s="158">
        <f>IF('Indicator Date hidden'!BG47="x","x",BF$2-'Indicator Date hidden'!BG47)</f>
        <v>0</v>
      </c>
      <c r="BG46" s="158">
        <f>IF('Indicator Date hidden'!BH47="x","x",BG$2-'Indicator Date hidden'!BH47)</f>
        <v>0</v>
      </c>
      <c r="BH46" s="158">
        <f>IF('Indicator Date hidden'!BI47="x","x",BH$2-'Indicator Date hidden'!BI47)</f>
        <v>0</v>
      </c>
      <c r="BI46" s="158" t="str">
        <f>IF('Indicator Date hidden'!BJ47="x","x",BI$2-'Indicator Date hidden'!BJ47)</f>
        <v>x</v>
      </c>
      <c r="BJ46" s="158">
        <f>IF('Indicator Date hidden'!BK47="x","x",BJ$2-'Indicator Date hidden'!BK47)</f>
        <v>1</v>
      </c>
      <c r="BK46" s="158">
        <f>IF('Indicator Date hidden'!BL47="x","x",BK$2-'Indicator Date hidden'!BL47)</f>
        <v>1</v>
      </c>
      <c r="BL46" s="158">
        <f>IF('Indicator Date hidden'!BM47="x","x",BL$2-'Indicator Date hidden'!BM47)</f>
        <v>0</v>
      </c>
      <c r="BM46" s="158">
        <f>IF('Indicator Date hidden'!BN47="x","x",BM$2-'Indicator Date hidden'!BN47)</f>
        <v>3</v>
      </c>
      <c r="BN46" s="158">
        <f>IF('Indicator Date hidden'!BO47="x","x",BN$2-'Indicator Date hidden'!BO47)</f>
        <v>2</v>
      </c>
      <c r="BO46" s="158">
        <f>IF('Indicator Date hidden'!BP47="x","x",BO$2-'Indicator Date hidden'!BP47)</f>
        <v>1</v>
      </c>
      <c r="BP46" s="158">
        <f>IF('Indicator Date hidden'!BQ47="x","x",BP$2-'Indicator Date hidden'!BQ47)</f>
        <v>0</v>
      </c>
      <c r="BQ46" s="158">
        <f>IF('Indicator Date hidden'!BR47="x","x",BQ$2-'Indicator Date hidden'!BR47)</f>
        <v>0</v>
      </c>
      <c r="BR46" s="158">
        <f>IF('Indicator Date hidden'!BS47="x","x",BR$2-'Indicator Date hidden'!BS47)</f>
        <v>0</v>
      </c>
      <c r="BS46" s="158">
        <f>IF('Indicator Date hidden'!BT47="x","x",BS$2-'Indicator Date hidden'!BT47)</f>
        <v>2</v>
      </c>
      <c r="BT46" s="158">
        <f>IF('Indicator Date hidden'!BU47="x","x",BT$2-'Indicator Date hidden'!BU47)</f>
        <v>0</v>
      </c>
      <c r="BU46" s="158">
        <f>IF('Indicator Date hidden'!BV47="x","x",BU$2-'Indicator Date hidden'!BV47)</f>
        <v>0</v>
      </c>
      <c r="BV46" s="158">
        <f>IF('Indicator Date hidden'!BW47="x","x",BV$2-'Indicator Date hidden'!BW47)</f>
        <v>0</v>
      </c>
      <c r="BW46" s="158">
        <f>IF('Indicator Date hidden'!BX47="x","x",BW$2-'Indicator Date hidden'!BX47)</f>
        <v>0</v>
      </c>
      <c r="BX46" s="158">
        <f>IF('Indicator Date hidden'!BY47="x","x",BX$2-'Indicator Date hidden'!BY47)</f>
        <v>2</v>
      </c>
      <c r="BY46" s="5">
        <f t="shared" si="5"/>
        <v>31</v>
      </c>
      <c r="BZ46" s="159">
        <f t="shared" si="6"/>
        <v>0.45588235294117646</v>
      </c>
      <c r="CA46" s="5">
        <f t="shared" si="7"/>
        <v>19</v>
      </c>
      <c r="CB46" s="159">
        <f t="shared" si="8"/>
        <v>0.8982634149456149</v>
      </c>
      <c r="CC46" s="162">
        <f t="shared" si="9"/>
        <v>0</v>
      </c>
    </row>
    <row r="47" spans="1:81" x14ac:dyDescent="0.3">
      <c r="A47" t="s">
        <v>81</v>
      </c>
      <c r="B47" s="158">
        <f>IF('Indicator Date hidden'!C48="x","x",B$2-'Indicator Date hidden'!C48)</f>
        <v>0</v>
      </c>
      <c r="C47" s="158">
        <f>IF('Indicator Date hidden'!D48="x","x",C$2-'Indicator Date hidden'!D48)</f>
        <v>0</v>
      </c>
      <c r="D47" s="158">
        <f>IF('Indicator Date hidden'!E48="x","x",D$2-'Indicator Date hidden'!E48)</f>
        <v>0</v>
      </c>
      <c r="E47" s="158">
        <f>IF('Indicator Date hidden'!F48="x","x",E$2-'Indicator Date hidden'!F48)</f>
        <v>0</v>
      </c>
      <c r="F47" s="158">
        <f>IF('Indicator Date hidden'!G48="x","x",F$2-'Indicator Date hidden'!G48)</f>
        <v>0</v>
      </c>
      <c r="G47" s="158">
        <f>IF('Indicator Date hidden'!H48="x","x",G$2-'Indicator Date hidden'!H48)</f>
        <v>0</v>
      </c>
      <c r="H47" s="158">
        <f>IF('Indicator Date hidden'!I48="x","x",H$2-'Indicator Date hidden'!I48)</f>
        <v>0</v>
      </c>
      <c r="I47" s="158">
        <f>IF('Indicator Date hidden'!J48="x","x",I$2-'Indicator Date hidden'!J48)</f>
        <v>0</v>
      </c>
      <c r="J47" s="158">
        <f>IF('Indicator Date hidden'!K48="x","x",J$2-'Indicator Date hidden'!K48)</f>
        <v>0</v>
      </c>
      <c r="K47" s="158">
        <f>IF('Indicator Date hidden'!L48="x","x",K$2-'Indicator Date hidden'!L48)</f>
        <v>0</v>
      </c>
      <c r="L47" s="158">
        <f>IF('Indicator Date hidden'!M48="x","x",L$2-'Indicator Date hidden'!M48)</f>
        <v>0</v>
      </c>
      <c r="M47" s="158">
        <f>IF('Indicator Date hidden'!N48="x","x",M$2-'Indicator Date hidden'!N48)</f>
        <v>0</v>
      </c>
      <c r="N47" s="158">
        <f>IF('Indicator Date hidden'!O48="x","x",N$2-'Indicator Date hidden'!O48)</f>
        <v>0</v>
      </c>
      <c r="O47" s="158">
        <f>IF('Indicator Date hidden'!P48="x","x",O$2-'Indicator Date hidden'!P48)</f>
        <v>0</v>
      </c>
      <c r="P47" s="158">
        <f>IF('Indicator Date hidden'!Q48="x","x",P$2-'Indicator Date hidden'!Q48)</f>
        <v>0</v>
      </c>
      <c r="Q47" s="158">
        <f>IF('Indicator Date hidden'!R48="x","x",Q$2-'Indicator Date hidden'!R48)</f>
        <v>0</v>
      </c>
      <c r="R47" s="158">
        <f>IF('Indicator Date hidden'!S48="x","x",R$2-'Indicator Date hidden'!S48)</f>
        <v>0</v>
      </c>
      <c r="S47" s="158">
        <f>IF('Indicator Date hidden'!T48="x","x",S$2-'Indicator Date hidden'!T48)</f>
        <v>0</v>
      </c>
      <c r="T47" s="158">
        <f>IF('Indicator Date hidden'!U48="x","x",T$2-'Indicator Date hidden'!U48)</f>
        <v>0</v>
      </c>
      <c r="U47" s="158">
        <f>IF('Indicator Date hidden'!V48="x","x",U$2-'Indicator Date hidden'!V48)</f>
        <v>0</v>
      </c>
      <c r="V47" s="158">
        <f>IF('Indicator Date hidden'!W48="x","x",V$2-'Indicator Date hidden'!W48)</f>
        <v>0</v>
      </c>
      <c r="W47" s="158">
        <f>IF('Indicator Date hidden'!X48="x","x",W$2-'Indicator Date hidden'!X48)</f>
        <v>0</v>
      </c>
      <c r="X47" s="158">
        <f>IF('Indicator Date hidden'!Y48="x","x",X$2-'Indicator Date hidden'!Y48)</f>
        <v>0</v>
      </c>
      <c r="Y47" s="158">
        <f>IF('Indicator Date hidden'!Z48="x","x",Y$2-'Indicator Date hidden'!Z48)</f>
        <v>0</v>
      </c>
      <c r="Z47" s="158">
        <f>IF('Indicator Date hidden'!AA48="x","x",Z$2-'Indicator Date hidden'!AA48)</f>
        <v>5</v>
      </c>
      <c r="AA47" s="158">
        <f>IF('Indicator Date hidden'!AB48="x","x",AA$2-'Indicator Date hidden'!AB48)</f>
        <v>0</v>
      </c>
      <c r="AB47" s="158" t="str">
        <f>IF('Indicator Date hidden'!AC48="x","x",AB$2-'Indicator Date hidden'!AC48)</f>
        <v>x</v>
      </c>
      <c r="AC47" s="158">
        <f>IF('Indicator Date hidden'!AD48="x","x",AC$2-'Indicator Date hidden'!AD48)</f>
        <v>0</v>
      </c>
      <c r="AD47" s="158">
        <f>IF('Indicator Date hidden'!AE48="x","x",AD$2-'Indicator Date hidden'!AE48)</f>
        <v>0</v>
      </c>
      <c r="AE47" s="158" t="str">
        <f>IF('Indicator Date hidden'!AF48="x","x",AE$2-'Indicator Date hidden'!AF48)</f>
        <v>x</v>
      </c>
      <c r="AF47" s="158">
        <f>IF('Indicator Date hidden'!AG48="x","x",AF$2-'Indicator Date hidden'!AG48)</f>
        <v>0</v>
      </c>
      <c r="AG47" s="158">
        <f>IF('Indicator Date hidden'!AH48="x","x",AG$2-'Indicator Date hidden'!AH48)</f>
        <v>0</v>
      </c>
      <c r="AH47" s="158">
        <f>IF('Indicator Date hidden'!AI48="x","x",AH$2-'Indicator Date hidden'!AI48)</f>
        <v>0</v>
      </c>
      <c r="AI47" s="158">
        <f>IF('Indicator Date hidden'!AJ48="x","x",AI$2-'Indicator Date hidden'!AJ48)</f>
        <v>1</v>
      </c>
      <c r="AJ47" s="158">
        <f>IF('Indicator Date hidden'!AK48="x","x",AJ$2-'Indicator Date hidden'!AK48)</f>
        <v>1</v>
      </c>
      <c r="AK47" s="158">
        <f>IF('Indicator Date hidden'!AL48="x","x",AK$2-'Indicator Date hidden'!AL48)</f>
        <v>1</v>
      </c>
      <c r="AL47" s="158" t="str">
        <f>IF('Indicator Date hidden'!AM48="x","x",AL$2-'Indicator Date hidden'!AM48)</f>
        <v>x</v>
      </c>
      <c r="AM47" s="158">
        <f>IF('Indicator Date hidden'!AN48="x","x",AM$2-'Indicator Date hidden'!AN48)</f>
        <v>1</v>
      </c>
      <c r="AN47" s="158">
        <f>IF('Indicator Date hidden'!AO48="x","x",AN$2-'Indicator Date hidden'!AO48)</f>
        <v>1</v>
      </c>
      <c r="AO47" s="158">
        <f>IF('Indicator Date hidden'!AP48="x","x",AO$2-'Indicator Date hidden'!AP48)</f>
        <v>1</v>
      </c>
      <c r="AP47" s="158" t="str">
        <f>IF('Indicator Date hidden'!AQ48="x","x",AP$2-'Indicator Date hidden'!AQ48)</f>
        <v>x</v>
      </c>
      <c r="AQ47" s="158">
        <f>IF('Indicator Date hidden'!AR48="x","x",AQ$2-'Indicator Date hidden'!AR48)</f>
        <v>0</v>
      </c>
      <c r="AR47" s="158">
        <f>IF('Indicator Date hidden'!AS48="x","x",AR$2-'Indicator Date hidden'!AS48)</f>
        <v>1</v>
      </c>
      <c r="AS47" s="158" t="str">
        <f>IF('Indicator Date hidden'!AT48="x","x",AS$2-'Indicator Date hidden'!AT48)</f>
        <v>x</v>
      </c>
      <c r="AT47" s="158">
        <f>IF('Indicator Date hidden'!AU48="x","x",AT$2-'Indicator Date hidden'!AU48)</f>
        <v>0</v>
      </c>
      <c r="AU47" s="158">
        <f>IF('Indicator Date hidden'!AV48="x","x",AU$2-'Indicator Date hidden'!AV48)</f>
        <v>0</v>
      </c>
      <c r="AV47" s="158">
        <f>IF('Indicator Date hidden'!AW48="x","x",AV$2-'Indicator Date hidden'!AW48)</f>
        <v>0</v>
      </c>
      <c r="AW47" s="158" t="str">
        <f>IF('Indicator Date hidden'!AX48="x","x",AW$2-'Indicator Date hidden'!AX48)</f>
        <v>x</v>
      </c>
      <c r="AX47" s="158">
        <f>IF('Indicator Date hidden'!AY48="x","x",AX$2-'Indicator Date hidden'!AY48)</f>
        <v>0</v>
      </c>
      <c r="AY47" s="158">
        <f>IF('Indicator Date hidden'!AZ48="x","x",AY$2-'Indicator Date hidden'!AZ48)</f>
        <v>1</v>
      </c>
      <c r="AZ47" s="158">
        <f>IF('Indicator Date hidden'!BA48="x","x",AZ$2-'Indicator Date hidden'!BA48)</f>
        <v>2</v>
      </c>
      <c r="BA47" s="158">
        <f>IF('Indicator Date hidden'!BB48="x","x",BA$2-'Indicator Date hidden'!BB48)</f>
        <v>0</v>
      </c>
      <c r="BB47" s="158">
        <f>IF('Indicator Date hidden'!BC48="x","x",BB$2-'Indicator Date hidden'!BC48)</f>
        <v>0</v>
      </c>
      <c r="BC47" s="158">
        <f>IF('Indicator Date hidden'!BD48="x","x",BC$2-'Indicator Date hidden'!BD48)</f>
        <v>0</v>
      </c>
      <c r="BD47" s="158" t="str">
        <f>IF('Indicator Date hidden'!BE48="x","x",BD$2-'Indicator Date hidden'!BE48)</f>
        <v>x</v>
      </c>
      <c r="BE47" s="158">
        <f>IF('Indicator Date hidden'!BF48="x","x",BE$2-'Indicator Date hidden'!BF48)</f>
        <v>2</v>
      </c>
      <c r="BF47" s="158">
        <f>IF('Indicator Date hidden'!BG48="x","x",BF$2-'Indicator Date hidden'!BG48)</f>
        <v>0</v>
      </c>
      <c r="BG47" s="158">
        <f>IF('Indicator Date hidden'!BH48="x","x",BG$2-'Indicator Date hidden'!BH48)</f>
        <v>0</v>
      </c>
      <c r="BH47" s="158">
        <f>IF('Indicator Date hidden'!BI48="x","x",BH$2-'Indicator Date hidden'!BI48)</f>
        <v>0</v>
      </c>
      <c r="BI47" s="158">
        <f>IF('Indicator Date hidden'!BJ48="x","x",BI$2-'Indicator Date hidden'!BJ48)</f>
        <v>0</v>
      </c>
      <c r="BJ47" s="158">
        <f>IF('Indicator Date hidden'!BK48="x","x",BJ$2-'Indicator Date hidden'!BK48)</f>
        <v>1</v>
      </c>
      <c r="BK47" s="158">
        <f>IF('Indicator Date hidden'!BL48="x","x",BK$2-'Indicator Date hidden'!BL48)</f>
        <v>1</v>
      </c>
      <c r="BL47" s="158">
        <f>IF('Indicator Date hidden'!BM48="x","x",BL$2-'Indicator Date hidden'!BM48)</f>
        <v>0</v>
      </c>
      <c r="BM47" s="158" t="str">
        <f>IF('Indicator Date hidden'!BN48="x","x",BM$2-'Indicator Date hidden'!BN48)</f>
        <v>x</v>
      </c>
      <c r="BN47" s="158">
        <f>IF('Indicator Date hidden'!BO48="x","x",BN$2-'Indicator Date hidden'!BO48)</f>
        <v>3</v>
      </c>
      <c r="BO47" s="158">
        <f>IF('Indicator Date hidden'!BP48="x","x",BO$2-'Indicator Date hidden'!BP48)</f>
        <v>1</v>
      </c>
      <c r="BP47" s="158">
        <f>IF('Indicator Date hidden'!BQ48="x","x",BP$2-'Indicator Date hidden'!BQ48)</f>
        <v>0</v>
      </c>
      <c r="BQ47" s="158">
        <f>IF('Indicator Date hidden'!BR48="x","x",BQ$2-'Indicator Date hidden'!BR48)</f>
        <v>0</v>
      </c>
      <c r="BR47" s="158">
        <f>IF('Indicator Date hidden'!BS48="x","x",BR$2-'Indicator Date hidden'!BS48)</f>
        <v>0</v>
      </c>
      <c r="BS47" s="158">
        <f>IF('Indicator Date hidden'!BT48="x","x",BS$2-'Indicator Date hidden'!BT48)</f>
        <v>2</v>
      </c>
      <c r="BT47" s="158">
        <f>IF('Indicator Date hidden'!BU48="x","x",BT$2-'Indicator Date hidden'!BU48)</f>
        <v>0</v>
      </c>
      <c r="BU47" s="158">
        <f>IF('Indicator Date hidden'!BV48="x","x",BU$2-'Indicator Date hidden'!BV48)</f>
        <v>0</v>
      </c>
      <c r="BV47" s="158" t="str">
        <f>IF('Indicator Date hidden'!BW48="x","x",BV$2-'Indicator Date hidden'!BW48)</f>
        <v>x</v>
      </c>
      <c r="BW47" s="158">
        <f>IF('Indicator Date hidden'!BX48="x","x",BW$2-'Indicator Date hidden'!BX48)</f>
        <v>0</v>
      </c>
      <c r="BX47" s="158">
        <f>IF('Indicator Date hidden'!BY48="x","x",BX$2-'Indicator Date hidden'!BY48)</f>
        <v>2</v>
      </c>
      <c r="BY47" s="5">
        <f t="shared" si="5"/>
        <v>27</v>
      </c>
      <c r="BZ47" s="159">
        <f t="shared" si="6"/>
        <v>0.40909090909090912</v>
      </c>
      <c r="CA47" s="5">
        <f t="shared" si="7"/>
        <v>17</v>
      </c>
      <c r="CB47" s="159">
        <f t="shared" si="8"/>
        <v>0.86999255878518744</v>
      </c>
      <c r="CC47" s="162">
        <f t="shared" si="9"/>
        <v>0</v>
      </c>
    </row>
    <row r="48" spans="1:81" x14ac:dyDescent="0.3">
      <c r="A48" t="s">
        <v>83</v>
      </c>
      <c r="B48" s="158">
        <f>IF('Indicator Date hidden'!C49="x","x",B$2-'Indicator Date hidden'!C49)</f>
        <v>0</v>
      </c>
      <c r="C48" s="158">
        <f>IF('Indicator Date hidden'!D49="x","x",C$2-'Indicator Date hidden'!D49)</f>
        <v>0</v>
      </c>
      <c r="D48" s="158">
        <f>IF('Indicator Date hidden'!E49="x","x",D$2-'Indicator Date hidden'!E49)</f>
        <v>0</v>
      </c>
      <c r="E48" s="158">
        <f>IF('Indicator Date hidden'!F49="x","x",E$2-'Indicator Date hidden'!F49)</f>
        <v>0</v>
      </c>
      <c r="F48" s="158">
        <f>IF('Indicator Date hidden'!G49="x","x",F$2-'Indicator Date hidden'!G49)</f>
        <v>0</v>
      </c>
      <c r="G48" s="158">
        <f>IF('Indicator Date hidden'!H49="x","x",G$2-'Indicator Date hidden'!H49)</f>
        <v>0</v>
      </c>
      <c r="H48" s="158">
        <f>IF('Indicator Date hidden'!I49="x","x",H$2-'Indicator Date hidden'!I49)</f>
        <v>0</v>
      </c>
      <c r="I48" s="158">
        <f>IF('Indicator Date hidden'!J49="x","x",I$2-'Indicator Date hidden'!J49)</f>
        <v>0</v>
      </c>
      <c r="J48" s="158">
        <f>IF('Indicator Date hidden'!K49="x","x",J$2-'Indicator Date hidden'!K49)</f>
        <v>0</v>
      </c>
      <c r="K48" s="158">
        <f>IF('Indicator Date hidden'!L49="x","x",K$2-'Indicator Date hidden'!L49)</f>
        <v>0</v>
      </c>
      <c r="L48" s="158">
        <f>IF('Indicator Date hidden'!M49="x","x",L$2-'Indicator Date hidden'!M49)</f>
        <v>0</v>
      </c>
      <c r="M48" s="158">
        <f>IF('Indicator Date hidden'!N49="x","x",M$2-'Indicator Date hidden'!N49)</f>
        <v>0</v>
      </c>
      <c r="N48" s="158">
        <f>IF('Indicator Date hidden'!O49="x","x",N$2-'Indicator Date hidden'!O49)</f>
        <v>0</v>
      </c>
      <c r="O48" s="158">
        <f>IF('Indicator Date hidden'!P49="x","x",O$2-'Indicator Date hidden'!P49)</f>
        <v>0</v>
      </c>
      <c r="P48" s="158">
        <f>IF('Indicator Date hidden'!Q49="x","x",P$2-'Indicator Date hidden'!Q49)</f>
        <v>0</v>
      </c>
      <c r="Q48" s="158">
        <f>IF('Indicator Date hidden'!R49="x","x",Q$2-'Indicator Date hidden'!R49)</f>
        <v>0</v>
      </c>
      <c r="R48" s="158">
        <f>IF('Indicator Date hidden'!S49="x","x",R$2-'Indicator Date hidden'!S49)</f>
        <v>0</v>
      </c>
      <c r="S48" s="158">
        <f>IF('Indicator Date hidden'!T49="x","x",S$2-'Indicator Date hidden'!T49)</f>
        <v>0</v>
      </c>
      <c r="T48" s="158">
        <f>IF('Indicator Date hidden'!U49="x","x",T$2-'Indicator Date hidden'!U49)</f>
        <v>0</v>
      </c>
      <c r="U48" s="158">
        <f>IF('Indicator Date hidden'!V49="x","x",U$2-'Indicator Date hidden'!V49)</f>
        <v>0</v>
      </c>
      <c r="V48" s="158">
        <f>IF('Indicator Date hidden'!W49="x","x",V$2-'Indicator Date hidden'!W49)</f>
        <v>0</v>
      </c>
      <c r="W48" s="158">
        <f>IF('Indicator Date hidden'!X49="x","x",W$2-'Indicator Date hidden'!X49)</f>
        <v>0</v>
      </c>
      <c r="X48" s="158">
        <f>IF('Indicator Date hidden'!Y49="x","x",X$2-'Indicator Date hidden'!Y49)</f>
        <v>0</v>
      </c>
      <c r="Y48" s="158">
        <f>IF('Indicator Date hidden'!Z49="x","x",Y$2-'Indicator Date hidden'!Z49)</f>
        <v>0</v>
      </c>
      <c r="Z48" s="158" t="str">
        <f>IF('Indicator Date hidden'!AA49="x","x",Z$2-'Indicator Date hidden'!AA49)</f>
        <v>x</v>
      </c>
      <c r="AA48" s="158">
        <f>IF('Indicator Date hidden'!AB49="x","x",AA$2-'Indicator Date hidden'!AB49)</f>
        <v>0</v>
      </c>
      <c r="AB48" s="158" t="str">
        <f>IF('Indicator Date hidden'!AC49="x","x",AB$2-'Indicator Date hidden'!AC49)</f>
        <v>x</v>
      </c>
      <c r="AC48" s="158">
        <f>IF('Indicator Date hidden'!AD49="x","x",AC$2-'Indicator Date hidden'!AD49)</f>
        <v>0</v>
      </c>
      <c r="AD48" s="158">
        <f>IF('Indicator Date hidden'!AE49="x","x",AD$2-'Indicator Date hidden'!AE49)</f>
        <v>0</v>
      </c>
      <c r="AE48" s="158">
        <f>IF('Indicator Date hidden'!AF49="x","x",AE$2-'Indicator Date hidden'!AF49)</f>
        <v>0</v>
      </c>
      <c r="AF48" s="158">
        <f>IF('Indicator Date hidden'!AG49="x","x",AF$2-'Indicator Date hidden'!AG49)</f>
        <v>0</v>
      </c>
      <c r="AG48" s="158">
        <f>IF('Indicator Date hidden'!AH49="x","x",AG$2-'Indicator Date hidden'!AH49)</f>
        <v>0</v>
      </c>
      <c r="AH48" s="158">
        <f>IF('Indicator Date hidden'!AI49="x","x",AH$2-'Indicator Date hidden'!AI49)</f>
        <v>0</v>
      </c>
      <c r="AI48" s="158">
        <f>IF('Indicator Date hidden'!AJ49="x","x",AI$2-'Indicator Date hidden'!AJ49)</f>
        <v>1</v>
      </c>
      <c r="AJ48" s="158">
        <f>IF('Indicator Date hidden'!AK49="x","x",AJ$2-'Indicator Date hidden'!AK49)</f>
        <v>1</v>
      </c>
      <c r="AK48" s="158">
        <f>IF('Indicator Date hidden'!AL49="x","x",AK$2-'Indicator Date hidden'!AL49)</f>
        <v>1</v>
      </c>
      <c r="AL48" s="158" t="str">
        <f>IF('Indicator Date hidden'!AM49="x","x",AL$2-'Indicator Date hidden'!AM49)</f>
        <v>x</v>
      </c>
      <c r="AM48" s="158">
        <f>IF('Indicator Date hidden'!AN49="x","x",AM$2-'Indicator Date hidden'!AN49)</f>
        <v>1</v>
      </c>
      <c r="AN48" s="158">
        <f>IF('Indicator Date hidden'!AO49="x","x",AN$2-'Indicator Date hidden'!AO49)</f>
        <v>1</v>
      </c>
      <c r="AO48" s="158">
        <f>IF('Indicator Date hidden'!AP49="x","x",AO$2-'Indicator Date hidden'!AP49)</f>
        <v>1</v>
      </c>
      <c r="AP48" s="158" t="str">
        <f>IF('Indicator Date hidden'!AQ49="x","x",AP$2-'Indicator Date hidden'!AQ49)</f>
        <v>x</v>
      </c>
      <c r="AQ48" s="158">
        <f>IF('Indicator Date hidden'!AR49="x","x",AQ$2-'Indicator Date hidden'!AR49)</f>
        <v>0</v>
      </c>
      <c r="AR48" s="158">
        <f>IF('Indicator Date hidden'!AS49="x","x",AR$2-'Indicator Date hidden'!AS49)</f>
        <v>1</v>
      </c>
      <c r="AS48" s="158" t="str">
        <f>IF('Indicator Date hidden'!AT49="x","x",AS$2-'Indicator Date hidden'!AT49)</f>
        <v>x</v>
      </c>
      <c r="AT48" s="158">
        <f>IF('Indicator Date hidden'!AU49="x","x",AT$2-'Indicator Date hidden'!AU49)</f>
        <v>0</v>
      </c>
      <c r="AU48" s="158">
        <f>IF('Indicator Date hidden'!AV49="x","x",AU$2-'Indicator Date hidden'!AV49)</f>
        <v>0</v>
      </c>
      <c r="AV48" s="158">
        <f>IF('Indicator Date hidden'!AW49="x","x",AV$2-'Indicator Date hidden'!AW49)</f>
        <v>0</v>
      </c>
      <c r="AW48" s="158" t="str">
        <f>IF('Indicator Date hidden'!AX49="x","x",AW$2-'Indicator Date hidden'!AX49)</f>
        <v>x</v>
      </c>
      <c r="AX48" s="158">
        <f>IF('Indicator Date hidden'!AY49="x","x",AX$2-'Indicator Date hidden'!AY49)</f>
        <v>0</v>
      </c>
      <c r="AY48" s="158">
        <f>IF('Indicator Date hidden'!AZ49="x","x",AY$2-'Indicator Date hidden'!AZ49)</f>
        <v>1</v>
      </c>
      <c r="AZ48" s="158">
        <f>IF('Indicator Date hidden'!BA49="x","x",AZ$2-'Indicator Date hidden'!BA49)</f>
        <v>2</v>
      </c>
      <c r="BA48" s="158">
        <f>IF('Indicator Date hidden'!BB49="x","x",BA$2-'Indicator Date hidden'!BB49)</f>
        <v>0</v>
      </c>
      <c r="BB48" s="158">
        <f>IF('Indicator Date hidden'!BC49="x","x",BB$2-'Indicator Date hidden'!BC49)</f>
        <v>0</v>
      </c>
      <c r="BC48" s="158">
        <f>IF('Indicator Date hidden'!BD49="x","x",BC$2-'Indicator Date hidden'!BD49)</f>
        <v>0</v>
      </c>
      <c r="BD48" s="158" t="str">
        <f>IF('Indicator Date hidden'!BE49="x","x",BD$2-'Indicator Date hidden'!BE49)</f>
        <v>x</v>
      </c>
      <c r="BE48" s="158">
        <f>IF('Indicator Date hidden'!BF49="x","x",BE$2-'Indicator Date hidden'!BF49)</f>
        <v>2</v>
      </c>
      <c r="BF48" s="158">
        <f>IF('Indicator Date hidden'!BG49="x","x",BF$2-'Indicator Date hidden'!BG49)</f>
        <v>0</v>
      </c>
      <c r="BG48" s="158">
        <f>IF('Indicator Date hidden'!BH49="x","x",BG$2-'Indicator Date hidden'!BH49)</f>
        <v>0</v>
      </c>
      <c r="BH48" s="158">
        <f>IF('Indicator Date hidden'!BI49="x","x",BH$2-'Indicator Date hidden'!BI49)</f>
        <v>0</v>
      </c>
      <c r="BI48" s="158">
        <f>IF('Indicator Date hidden'!BJ49="x","x",BI$2-'Indicator Date hidden'!BJ49)</f>
        <v>0</v>
      </c>
      <c r="BJ48" s="158">
        <f>IF('Indicator Date hidden'!BK49="x","x",BJ$2-'Indicator Date hidden'!BK49)</f>
        <v>1</v>
      </c>
      <c r="BK48" s="158">
        <f>IF('Indicator Date hidden'!BL49="x","x",BK$2-'Indicator Date hidden'!BL49)</f>
        <v>1</v>
      </c>
      <c r="BL48" s="158">
        <f>IF('Indicator Date hidden'!BM49="x","x",BL$2-'Indicator Date hidden'!BM49)</f>
        <v>0</v>
      </c>
      <c r="BM48" s="158" t="str">
        <f>IF('Indicator Date hidden'!BN49="x","x",BM$2-'Indicator Date hidden'!BN49)</f>
        <v>x</v>
      </c>
      <c r="BN48" s="158">
        <f>IF('Indicator Date hidden'!BO49="x","x",BN$2-'Indicator Date hidden'!BO49)</f>
        <v>2</v>
      </c>
      <c r="BO48" s="158">
        <f>IF('Indicator Date hidden'!BP49="x","x",BO$2-'Indicator Date hidden'!BP49)</f>
        <v>1</v>
      </c>
      <c r="BP48" s="158">
        <f>IF('Indicator Date hidden'!BQ49="x","x",BP$2-'Indicator Date hidden'!BQ49)</f>
        <v>0</v>
      </c>
      <c r="BQ48" s="158">
        <f>IF('Indicator Date hidden'!BR49="x","x",BQ$2-'Indicator Date hidden'!BR49)</f>
        <v>0</v>
      </c>
      <c r="BR48" s="158">
        <f>IF('Indicator Date hidden'!BS49="x","x",BR$2-'Indicator Date hidden'!BS49)</f>
        <v>0</v>
      </c>
      <c r="BS48" s="158">
        <f>IF('Indicator Date hidden'!BT49="x","x",BS$2-'Indicator Date hidden'!BT49)</f>
        <v>2</v>
      </c>
      <c r="BT48" s="158">
        <f>IF('Indicator Date hidden'!BU49="x","x",BT$2-'Indicator Date hidden'!BU49)</f>
        <v>0</v>
      </c>
      <c r="BU48" s="158">
        <f>IF('Indicator Date hidden'!BV49="x","x",BU$2-'Indicator Date hidden'!BV49)</f>
        <v>0</v>
      </c>
      <c r="BV48" s="158">
        <f>IF('Indicator Date hidden'!BW49="x","x",BV$2-'Indicator Date hidden'!BW49)</f>
        <v>0</v>
      </c>
      <c r="BW48" s="158">
        <f>IF('Indicator Date hidden'!BX49="x","x",BW$2-'Indicator Date hidden'!BX49)</f>
        <v>0</v>
      </c>
      <c r="BX48" s="158">
        <f>IF('Indicator Date hidden'!BY49="x","x",BX$2-'Indicator Date hidden'!BY49)</f>
        <v>2</v>
      </c>
      <c r="BY48" s="5">
        <f t="shared" si="5"/>
        <v>21</v>
      </c>
      <c r="BZ48" s="159">
        <f t="shared" si="6"/>
        <v>0.31343283582089554</v>
      </c>
      <c r="CA48" s="5">
        <f t="shared" si="7"/>
        <v>16</v>
      </c>
      <c r="CB48" s="159">
        <f t="shared" si="8"/>
        <v>0.60369398257184137</v>
      </c>
      <c r="CC48" s="162">
        <f t="shared" si="9"/>
        <v>0</v>
      </c>
    </row>
    <row r="49" spans="1:81" x14ac:dyDescent="0.3">
      <c r="A49" t="s">
        <v>85</v>
      </c>
      <c r="B49" s="158">
        <f>IF('Indicator Date hidden'!C50="x","x",B$2-'Indicator Date hidden'!C50)</f>
        <v>0</v>
      </c>
      <c r="C49" s="158">
        <f>IF('Indicator Date hidden'!D50="x","x",C$2-'Indicator Date hidden'!D50)</f>
        <v>0</v>
      </c>
      <c r="D49" s="158">
        <f>IF('Indicator Date hidden'!E50="x","x",D$2-'Indicator Date hidden'!E50)</f>
        <v>0</v>
      </c>
      <c r="E49" s="158">
        <f>IF('Indicator Date hidden'!F50="x","x",E$2-'Indicator Date hidden'!F50)</f>
        <v>0</v>
      </c>
      <c r="F49" s="158">
        <f>IF('Indicator Date hidden'!G50="x","x",F$2-'Indicator Date hidden'!G50)</f>
        <v>0</v>
      </c>
      <c r="G49" s="158">
        <f>IF('Indicator Date hidden'!H50="x","x",G$2-'Indicator Date hidden'!H50)</f>
        <v>0</v>
      </c>
      <c r="H49" s="158">
        <f>IF('Indicator Date hidden'!I50="x","x",H$2-'Indicator Date hidden'!I50)</f>
        <v>0</v>
      </c>
      <c r="I49" s="158">
        <f>IF('Indicator Date hidden'!J50="x","x",I$2-'Indicator Date hidden'!J50)</f>
        <v>0</v>
      </c>
      <c r="J49" s="158">
        <f>IF('Indicator Date hidden'!K50="x","x",J$2-'Indicator Date hidden'!K50)</f>
        <v>0</v>
      </c>
      <c r="K49" s="158">
        <f>IF('Indicator Date hidden'!L50="x","x",K$2-'Indicator Date hidden'!L50)</f>
        <v>0</v>
      </c>
      <c r="L49" s="158">
        <f>IF('Indicator Date hidden'!M50="x","x",L$2-'Indicator Date hidden'!M50)</f>
        <v>0</v>
      </c>
      <c r="M49" s="158">
        <f>IF('Indicator Date hidden'!N50="x","x",M$2-'Indicator Date hidden'!N50)</f>
        <v>0</v>
      </c>
      <c r="N49" s="158">
        <f>IF('Indicator Date hidden'!O50="x","x",N$2-'Indicator Date hidden'!O50)</f>
        <v>0</v>
      </c>
      <c r="O49" s="158">
        <f>IF('Indicator Date hidden'!P50="x","x",O$2-'Indicator Date hidden'!P50)</f>
        <v>0</v>
      </c>
      <c r="P49" s="158">
        <f>IF('Indicator Date hidden'!Q50="x","x",P$2-'Indicator Date hidden'!Q50)</f>
        <v>0</v>
      </c>
      <c r="Q49" s="158">
        <f>IF('Indicator Date hidden'!R50="x","x",Q$2-'Indicator Date hidden'!R50)</f>
        <v>0</v>
      </c>
      <c r="R49" s="158">
        <f>IF('Indicator Date hidden'!S50="x","x",R$2-'Indicator Date hidden'!S50)</f>
        <v>0</v>
      </c>
      <c r="S49" s="158">
        <f>IF('Indicator Date hidden'!T50="x","x",S$2-'Indicator Date hidden'!T50)</f>
        <v>0</v>
      </c>
      <c r="T49" s="158">
        <f>IF('Indicator Date hidden'!U50="x","x",T$2-'Indicator Date hidden'!U50)</f>
        <v>0</v>
      </c>
      <c r="U49" s="158">
        <f>IF('Indicator Date hidden'!V50="x","x",U$2-'Indicator Date hidden'!V50)</f>
        <v>0</v>
      </c>
      <c r="V49" s="158">
        <f>IF('Indicator Date hidden'!W50="x","x",V$2-'Indicator Date hidden'!W50)</f>
        <v>0</v>
      </c>
      <c r="W49" s="158">
        <f>IF('Indicator Date hidden'!X50="x","x",W$2-'Indicator Date hidden'!X50)</f>
        <v>0</v>
      </c>
      <c r="X49" s="158">
        <f>IF('Indicator Date hidden'!Y50="x","x",X$2-'Indicator Date hidden'!Y50)</f>
        <v>0</v>
      </c>
      <c r="Y49" s="158">
        <f>IF('Indicator Date hidden'!Z50="x","x",Y$2-'Indicator Date hidden'!Z50)</f>
        <v>0</v>
      </c>
      <c r="Z49" s="158" t="str">
        <f>IF('Indicator Date hidden'!AA50="x","x",Z$2-'Indicator Date hidden'!AA50)</f>
        <v>x</v>
      </c>
      <c r="AA49" s="158">
        <f>IF('Indicator Date hidden'!AB50="x","x",AA$2-'Indicator Date hidden'!AB50)</f>
        <v>0</v>
      </c>
      <c r="AB49" s="158" t="str">
        <f>IF('Indicator Date hidden'!AC50="x","x",AB$2-'Indicator Date hidden'!AC50)</f>
        <v>x</v>
      </c>
      <c r="AC49" s="158">
        <f>IF('Indicator Date hidden'!AD50="x","x",AC$2-'Indicator Date hidden'!AD50)</f>
        <v>0</v>
      </c>
      <c r="AD49" s="158">
        <f>IF('Indicator Date hidden'!AE50="x","x",AD$2-'Indicator Date hidden'!AE50)</f>
        <v>0</v>
      </c>
      <c r="AE49" s="158">
        <f>IF('Indicator Date hidden'!AF50="x","x",AE$2-'Indicator Date hidden'!AF50)</f>
        <v>0</v>
      </c>
      <c r="AF49" s="158">
        <f>IF('Indicator Date hidden'!AG50="x","x",AF$2-'Indicator Date hidden'!AG50)</f>
        <v>0</v>
      </c>
      <c r="AG49" s="158">
        <f>IF('Indicator Date hidden'!AH50="x","x",AG$2-'Indicator Date hidden'!AH50)</f>
        <v>0</v>
      </c>
      <c r="AH49" s="158">
        <f>IF('Indicator Date hidden'!AI50="x","x",AH$2-'Indicator Date hidden'!AI50)</f>
        <v>0</v>
      </c>
      <c r="AI49" s="158">
        <f>IF('Indicator Date hidden'!AJ50="x","x",AI$2-'Indicator Date hidden'!AJ50)</f>
        <v>1</v>
      </c>
      <c r="AJ49" s="158">
        <f>IF('Indicator Date hidden'!AK50="x","x",AJ$2-'Indicator Date hidden'!AK50)</f>
        <v>1</v>
      </c>
      <c r="AK49" s="158">
        <f>IF('Indicator Date hidden'!AL50="x","x",AK$2-'Indicator Date hidden'!AL50)</f>
        <v>1</v>
      </c>
      <c r="AL49" s="158" t="str">
        <f>IF('Indicator Date hidden'!AM50="x","x",AL$2-'Indicator Date hidden'!AM50)</f>
        <v>x</v>
      </c>
      <c r="AM49" s="158">
        <f>IF('Indicator Date hidden'!AN50="x","x",AM$2-'Indicator Date hidden'!AN50)</f>
        <v>1</v>
      </c>
      <c r="AN49" s="158">
        <f>IF('Indicator Date hidden'!AO50="x","x",AN$2-'Indicator Date hidden'!AO50)</f>
        <v>1</v>
      </c>
      <c r="AO49" s="158">
        <f>IF('Indicator Date hidden'!AP50="x","x",AO$2-'Indicator Date hidden'!AP50)</f>
        <v>1</v>
      </c>
      <c r="AP49" s="158">
        <f>IF('Indicator Date hidden'!AQ50="x","x",AP$2-'Indicator Date hidden'!AQ50)</f>
        <v>1</v>
      </c>
      <c r="AQ49" s="158">
        <f>IF('Indicator Date hidden'!AR50="x","x",AQ$2-'Indicator Date hidden'!AR50)</f>
        <v>0</v>
      </c>
      <c r="AR49" s="158">
        <f>IF('Indicator Date hidden'!AS50="x","x",AR$2-'Indicator Date hidden'!AS50)</f>
        <v>1</v>
      </c>
      <c r="AS49" s="158">
        <f>IF('Indicator Date hidden'!AT50="x","x",AS$2-'Indicator Date hidden'!AT50)</f>
        <v>5</v>
      </c>
      <c r="AT49" s="158">
        <f>IF('Indicator Date hidden'!AU50="x","x",AT$2-'Indicator Date hidden'!AU50)</f>
        <v>0</v>
      </c>
      <c r="AU49" s="158">
        <f>IF('Indicator Date hidden'!AV50="x","x",AU$2-'Indicator Date hidden'!AV50)</f>
        <v>0</v>
      </c>
      <c r="AV49" s="158">
        <f>IF('Indicator Date hidden'!AW50="x","x",AV$2-'Indicator Date hidden'!AW50)</f>
        <v>0</v>
      </c>
      <c r="AW49" s="158">
        <f>IF('Indicator Date hidden'!AX50="x","x",AW$2-'Indicator Date hidden'!AX50)</f>
        <v>0</v>
      </c>
      <c r="AX49" s="158">
        <f>IF('Indicator Date hidden'!AY50="x","x",AX$2-'Indicator Date hidden'!AY50)</f>
        <v>0</v>
      </c>
      <c r="AY49" s="158" t="str">
        <f>IF('Indicator Date hidden'!AZ50="x","x",AY$2-'Indicator Date hidden'!AZ50)</f>
        <v>x</v>
      </c>
      <c r="AZ49" s="158">
        <f>IF('Indicator Date hidden'!BA50="x","x",AZ$2-'Indicator Date hidden'!BA50)</f>
        <v>0</v>
      </c>
      <c r="BA49" s="158">
        <f>IF('Indicator Date hidden'!BB50="x","x",BA$2-'Indicator Date hidden'!BB50)</f>
        <v>0</v>
      </c>
      <c r="BB49" s="158">
        <f>IF('Indicator Date hidden'!BC50="x","x",BB$2-'Indicator Date hidden'!BC50)</f>
        <v>0</v>
      </c>
      <c r="BC49" s="158">
        <f>IF('Indicator Date hidden'!BD50="x","x",BC$2-'Indicator Date hidden'!BD50)</f>
        <v>0</v>
      </c>
      <c r="BD49" s="158" t="str">
        <f>IF('Indicator Date hidden'!BE50="x","x",BD$2-'Indicator Date hidden'!BE50)</f>
        <v>x</v>
      </c>
      <c r="BE49" s="158">
        <f>IF('Indicator Date hidden'!BF50="x","x",BE$2-'Indicator Date hidden'!BF50)</f>
        <v>2</v>
      </c>
      <c r="BF49" s="158">
        <f>IF('Indicator Date hidden'!BG50="x","x",BF$2-'Indicator Date hidden'!BG50)</f>
        <v>0</v>
      </c>
      <c r="BG49" s="158">
        <f>IF('Indicator Date hidden'!BH50="x","x",BG$2-'Indicator Date hidden'!BH50)</f>
        <v>0</v>
      </c>
      <c r="BH49" s="158">
        <f>IF('Indicator Date hidden'!BI50="x","x",BH$2-'Indicator Date hidden'!BI50)</f>
        <v>0</v>
      </c>
      <c r="BI49" s="158">
        <f>IF('Indicator Date hidden'!BJ50="x","x",BI$2-'Indicator Date hidden'!BJ50)</f>
        <v>2</v>
      </c>
      <c r="BJ49" s="158">
        <f>IF('Indicator Date hidden'!BK50="x","x",BJ$2-'Indicator Date hidden'!BK50)</f>
        <v>1</v>
      </c>
      <c r="BK49" s="158">
        <f>IF('Indicator Date hidden'!BL50="x","x",BK$2-'Indicator Date hidden'!BL50)</f>
        <v>1</v>
      </c>
      <c r="BL49" s="158">
        <f>IF('Indicator Date hidden'!BM50="x","x",BL$2-'Indicator Date hidden'!BM50)</f>
        <v>0</v>
      </c>
      <c r="BM49" s="158" t="str">
        <f>IF('Indicator Date hidden'!BN50="x","x",BM$2-'Indicator Date hidden'!BN50)</f>
        <v>x</v>
      </c>
      <c r="BN49" s="158">
        <f>IF('Indicator Date hidden'!BO50="x","x",BN$2-'Indicator Date hidden'!BO50)</f>
        <v>2</v>
      </c>
      <c r="BO49" s="158">
        <f>IF('Indicator Date hidden'!BP50="x","x",BO$2-'Indicator Date hidden'!BP50)</f>
        <v>1</v>
      </c>
      <c r="BP49" s="158">
        <f>IF('Indicator Date hidden'!BQ50="x","x",BP$2-'Indicator Date hidden'!BQ50)</f>
        <v>0</v>
      </c>
      <c r="BQ49" s="158">
        <f>IF('Indicator Date hidden'!BR50="x","x",BQ$2-'Indicator Date hidden'!BR50)</f>
        <v>0</v>
      </c>
      <c r="BR49" s="158">
        <f>IF('Indicator Date hidden'!BS50="x","x",BR$2-'Indicator Date hidden'!BS50)</f>
        <v>0</v>
      </c>
      <c r="BS49" s="158">
        <f>IF('Indicator Date hidden'!BT50="x","x",BS$2-'Indicator Date hidden'!BT50)</f>
        <v>4</v>
      </c>
      <c r="BT49" s="158">
        <f>IF('Indicator Date hidden'!BU50="x","x",BT$2-'Indicator Date hidden'!BU50)</f>
        <v>0</v>
      </c>
      <c r="BU49" s="158">
        <f>IF('Indicator Date hidden'!BV50="x","x",BU$2-'Indicator Date hidden'!BV50)</f>
        <v>0</v>
      </c>
      <c r="BV49" s="158">
        <f>IF('Indicator Date hidden'!BW50="x","x",BV$2-'Indicator Date hidden'!BW50)</f>
        <v>0</v>
      </c>
      <c r="BW49" s="158">
        <f>IF('Indicator Date hidden'!BX50="x","x",BW$2-'Indicator Date hidden'!BX50)</f>
        <v>0</v>
      </c>
      <c r="BX49" s="158">
        <f>IF('Indicator Date hidden'!BY50="x","x",BX$2-'Indicator Date hidden'!BY50)</f>
        <v>2</v>
      </c>
      <c r="BY49" s="5">
        <f t="shared" si="5"/>
        <v>28</v>
      </c>
      <c r="BZ49" s="159">
        <f t="shared" si="6"/>
        <v>0.40579710144927539</v>
      </c>
      <c r="CA49" s="5">
        <f t="shared" si="7"/>
        <v>17</v>
      </c>
      <c r="CB49" s="159">
        <f t="shared" si="8"/>
        <v>0.90599997728045123</v>
      </c>
      <c r="CC49" s="162">
        <f t="shared" si="9"/>
        <v>0</v>
      </c>
    </row>
    <row r="50" spans="1:81" x14ac:dyDescent="0.3">
      <c r="A50" t="s">
        <v>87</v>
      </c>
      <c r="B50" s="158">
        <f>IF('Indicator Date hidden'!C51="x","x",B$2-'Indicator Date hidden'!C51)</f>
        <v>0</v>
      </c>
      <c r="C50" s="158">
        <f>IF('Indicator Date hidden'!D51="x","x",C$2-'Indicator Date hidden'!D51)</f>
        <v>0</v>
      </c>
      <c r="D50" s="158">
        <f>IF('Indicator Date hidden'!E51="x","x",D$2-'Indicator Date hidden'!E51)</f>
        <v>0</v>
      </c>
      <c r="E50" s="158">
        <f>IF('Indicator Date hidden'!F51="x","x",E$2-'Indicator Date hidden'!F51)</f>
        <v>0</v>
      </c>
      <c r="F50" s="158">
        <f>IF('Indicator Date hidden'!G51="x","x",F$2-'Indicator Date hidden'!G51)</f>
        <v>0</v>
      </c>
      <c r="G50" s="158">
        <f>IF('Indicator Date hidden'!H51="x","x",G$2-'Indicator Date hidden'!H51)</f>
        <v>0</v>
      </c>
      <c r="H50" s="158">
        <f>IF('Indicator Date hidden'!I51="x","x",H$2-'Indicator Date hidden'!I51)</f>
        <v>0</v>
      </c>
      <c r="I50" s="158">
        <f>IF('Indicator Date hidden'!J51="x","x",I$2-'Indicator Date hidden'!J51)</f>
        <v>0</v>
      </c>
      <c r="J50" s="158">
        <f>IF('Indicator Date hidden'!K51="x","x",J$2-'Indicator Date hidden'!K51)</f>
        <v>0</v>
      </c>
      <c r="K50" s="158">
        <f>IF('Indicator Date hidden'!L51="x","x",K$2-'Indicator Date hidden'!L51)</f>
        <v>0</v>
      </c>
      <c r="L50" s="158">
        <f>IF('Indicator Date hidden'!M51="x","x",L$2-'Indicator Date hidden'!M51)</f>
        <v>0</v>
      </c>
      <c r="M50" s="158">
        <f>IF('Indicator Date hidden'!N51="x","x",M$2-'Indicator Date hidden'!N51)</f>
        <v>0</v>
      </c>
      <c r="N50" s="158">
        <f>IF('Indicator Date hidden'!O51="x","x",N$2-'Indicator Date hidden'!O51)</f>
        <v>0</v>
      </c>
      <c r="O50" s="158">
        <f>IF('Indicator Date hidden'!P51="x","x",O$2-'Indicator Date hidden'!P51)</f>
        <v>0</v>
      </c>
      <c r="P50" s="158">
        <f>IF('Indicator Date hidden'!Q51="x","x",P$2-'Indicator Date hidden'!Q51)</f>
        <v>0</v>
      </c>
      <c r="Q50" s="158">
        <f>IF('Indicator Date hidden'!R51="x","x",Q$2-'Indicator Date hidden'!R51)</f>
        <v>0</v>
      </c>
      <c r="R50" s="158">
        <f>IF('Indicator Date hidden'!S51="x","x",R$2-'Indicator Date hidden'!S51)</f>
        <v>0</v>
      </c>
      <c r="S50" s="158">
        <f>IF('Indicator Date hidden'!T51="x","x",S$2-'Indicator Date hidden'!T51)</f>
        <v>0</v>
      </c>
      <c r="T50" s="158">
        <f>IF('Indicator Date hidden'!U51="x","x",T$2-'Indicator Date hidden'!U51)</f>
        <v>0</v>
      </c>
      <c r="U50" s="158">
        <f>IF('Indicator Date hidden'!V51="x","x",U$2-'Indicator Date hidden'!V51)</f>
        <v>0</v>
      </c>
      <c r="V50" s="158">
        <f>IF('Indicator Date hidden'!W51="x","x",V$2-'Indicator Date hidden'!W51)</f>
        <v>0</v>
      </c>
      <c r="W50" s="158">
        <f>IF('Indicator Date hidden'!X51="x","x",W$2-'Indicator Date hidden'!X51)</f>
        <v>0</v>
      </c>
      <c r="X50" s="158">
        <f>IF('Indicator Date hidden'!Y51="x","x",X$2-'Indicator Date hidden'!Y51)</f>
        <v>0</v>
      </c>
      <c r="Y50" s="158">
        <f>IF('Indicator Date hidden'!Z51="x","x",Y$2-'Indicator Date hidden'!Z51)</f>
        <v>0</v>
      </c>
      <c r="Z50" s="158" t="str">
        <f>IF('Indicator Date hidden'!AA51="x","x",Z$2-'Indicator Date hidden'!AA51)</f>
        <v>x</v>
      </c>
      <c r="AA50" s="158">
        <f>IF('Indicator Date hidden'!AB51="x","x",AA$2-'Indicator Date hidden'!AB51)</f>
        <v>2</v>
      </c>
      <c r="AB50" s="158" t="str">
        <f>IF('Indicator Date hidden'!AC51="x","x",AB$2-'Indicator Date hidden'!AC51)</f>
        <v>x</v>
      </c>
      <c r="AC50" s="158">
        <f>IF('Indicator Date hidden'!AD51="x","x",AC$2-'Indicator Date hidden'!AD51)</f>
        <v>4</v>
      </c>
      <c r="AD50" s="158">
        <f>IF('Indicator Date hidden'!AE51="x","x",AD$2-'Indicator Date hidden'!AE51)</f>
        <v>0</v>
      </c>
      <c r="AE50" s="158" t="str">
        <f>IF('Indicator Date hidden'!AF51="x","x",AE$2-'Indicator Date hidden'!AF51)</f>
        <v>x</v>
      </c>
      <c r="AF50" s="158">
        <f>IF('Indicator Date hidden'!AG51="x","x",AF$2-'Indicator Date hidden'!AG51)</f>
        <v>0</v>
      </c>
      <c r="AG50" s="158">
        <f>IF('Indicator Date hidden'!AH51="x","x",AG$2-'Indicator Date hidden'!AH51)</f>
        <v>0</v>
      </c>
      <c r="AH50" s="158">
        <f>IF('Indicator Date hidden'!AI51="x","x",AH$2-'Indicator Date hidden'!AI51)</f>
        <v>0</v>
      </c>
      <c r="AI50" s="158">
        <f>IF('Indicator Date hidden'!AJ51="x","x",AI$2-'Indicator Date hidden'!AJ51)</f>
        <v>1</v>
      </c>
      <c r="AJ50" s="158">
        <f>IF('Indicator Date hidden'!AK51="x","x",AJ$2-'Indicator Date hidden'!AK51)</f>
        <v>1</v>
      </c>
      <c r="AK50" s="158">
        <f>IF('Indicator Date hidden'!AL51="x","x",AK$2-'Indicator Date hidden'!AL51)</f>
        <v>1</v>
      </c>
      <c r="AL50" s="158" t="str">
        <f>IF('Indicator Date hidden'!AM51="x","x",AL$2-'Indicator Date hidden'!AM51)</f>
        <v>x</v>
      </c>
      <c r="AM50" s="158">
        <f>IF('Indicator Date hidden'!AN51="x","x",AM$2-'Indicator Date hidden'!AN51)</f>
        <v>1</v>
      </c>
      <c r="AN50" s="158">
        <f>IF('Indicator Date hidden'!AO51="x","x",AN$2-'Indicator Date hidden'!AO51)</f>
        <v>1</v>
      </c>
      <c r="AO50" s="158">
        <f>IF('Indicator Date hidden'!AP51="x","x",AO$2-'Indicator Date hidden'!AP51)</f>
        <v>1</v>
      </c>
      <c r="AP50" s="158">
        <f>IF('Indicator Date hidden'!AQ51="x","x",AP$2-'Indicator Date hidden'!AQ51)</f>
        <v>1</v>
      </c>
      <c r="AQ50" s="158">
        <f>IF('Indicator Date hidden'!AR51="x","x",AQ$2-'Indicator Date hidden'!AR51)</f>
        <v>0</v>
      </c>
      <c r="AR50" s="158">
        <f>IF('Indicator Date hidden'!AS51="x","x",AR$2-'Indicator Date hidden'!AS51)</f>
        <v>1</v>
      </c>
      <c r="AS50" s="158" t="str">
        <f>IF('Indicator Date hidden'!AT51="x","x",AS$2-'Indicator Date hidden'!AT51)</f>
        <v>x</v>
      </c>
      <c r="AT50" s="158">
        <f>IF('Indicator Date hidden'!AU51="x","x",AT$2-'Indicator Date hidden'!AU51)</f>
        <v>0</v>
      </c>
      <c r="AU50" s="158" t="str">
        <f>IF('Indicator Date hidden'!AV51="x","x",AU$2-'Indicator Date hidden'!AV51)</f>
        <v>x</v>
      </c>
      <c r="AV50" s="158" t="str">
        <f>IF('Indicator Date hidden'!AW51="x","x",AV$2-'Indicator Date hidden'!AW51)</f>
        <v>x</v>
      </c>
      <c r="AW50" s="158" t="str">
        <f>IF('Indicator Date hidden'!AX51="x","x",AW$2-'Indicator Date hidden'!AX51)</f>
        <v>x</v>
      </c>
      <c r="AX50" s="158">
        <f>IF('Indicator Date hidden'!AY51="x","x",AX$2-'Indicator Date hidden'!AY51)</f>
        <v>0</v>
      </c>
      <c r="AY50" s="158" t="str">
        <f>IF('Indicator Date hidden'!AZ51="x","x",AY$2-'Indicator Date hidden'!AZ51)</f>
        <v>x</v>
      </c>
      <c r="AZ50" s="158" t="str">
        <f>IF('Indicator Date hidden'!BA51="x","x",AZ$2-'Indicator Date hidden'!BA51)</f>
        <v>x</v>
      </c>
      <c r="BA50" s="158">
        <f>IF('Indicator Date hidden'!BB51="x","x",BA$2-'Indicator Date hidden'!BB51)</f>
        <v>0</v>
      </c>
      <c r="BB50" s="158">
        <f>IF('Indicator Date hidden'!BC51="x","x",BB$2-'Indicator Date hidden'!BC51)</f>
        <v>0</v>
      </c>
      <c r="BC50" s="158">
        <f>IF('Indicator Date hidden'!BD51="x","x",BC$2-'Indicator Date hidden'!BD51)</f>
        <v>0</v>
      </c>
      <c r="BD50" s="158" t="str">
        <f>IF('Indicator Date hidden'!BE51="x","x",BD$2-'Indicator Date hidden'!BE51)</f>
        <v>x</v>
      </c>
      <c r="BE50" s="158">
        <f>IF('Indicator Date hidden'!BF51="x","x",BE$2-'Indicator Date hidden'!BF51)</f>
        <v>2</v>
      </c>
      <c r="BF50" s="158">
        <f>IF('Indicator Date hidden'!BG51="x","x",BF$2-'Indicator Date hidden'!BG51)</f>
        <v>0</v>
      </c>
      <c r="BG50" s="158">
        <f>IF('Indicator Date hidden'!BH51="x","x",BG$2-'Indicator Date hidden'!BH51)</f>
        <v>0</v>
      </c>
      <c r="BH50" s="158">
        <f>IF('Indicator Date hidden'!BI51="x","x",BH$2-'Indicator Date hidden'!BI51)</f>
        <v>0</v>
      </c>
      <c r="BI50" s="158" t="str">
        <f>IF('Indicator Date hidden'!BJ51="x","x",BI$2-'Indicator Date hidden'!BJ51)</f>
        <v>x</v>
      </c>
      <c r="BJ50" s="158">
        <f>IF('Indicator Date hidden'!BK51="x","x",BJ$2-'Indicator Date hidden'!BK51)</f>
        <v>1</v>
      </c>
      <c r="BK50" s="158">
        <f>IF('Indicator Date hidden'!BL51="x","x",BK$2-'Indicator Date hidden'!BL51)</f>
        <v>1</v>
      </c>
      <c r="BL50" s="158">
        <f>IF('Indicator Date hidden'!BM51="x","x",BL$2-'Indicator Date hidden'!BM51)</f>
        <v>0</v>
      </c>
      <c r="BM50" s="158" t="str">
        <f>IF('Indicator Date hidden'!BN51="x","x",BM$2-'Indicator Date hidden'!BN51)</f>
        <v>x</v>
      </c>
      <c r="BN50" s="158">
        <f>IF('Indicator Date hidden'!BO51="x","x",BN$2-'Indicator Date hidden'!BO51)</f>
        <v>2</v>
      </c>
      <c r="BO50" s="158">
        <f>IF('Indicator Date hidden'!BP51="x","x",BO$2-'Indicator Date hidden'!BP51)</f>
        <v>1</v>
      </c>
      <c r="BP50" s="158">
        <f>IF('Indicator Date hidden'!BQ51="x","x",BP$2-'Indicator Date hidden'!BQ51)</f>
        <v>0</v>
      </c>
      <c r="BQ50" s="158">
        <f>IF('Indicator Date hidden'!BR51="x","x",BQ$2-'Indicator Date hidden'!BR51)</f>
        <v>2</v>
      </c>
      <c r="BR50" s="158">
        <f>IF('Indicator Date hidden'!BS51="x","x",BR$2-'Indicator Date hidden'!BS51)</f>
        <v>2</v>
      </c>
      <c r="BS50" s="158">
        <f>IF('Indicator Date hidden'!BT51="x","x",BS$2-'Indicator Date hidden'!BT51)</f>
        <v>1</v>
      </c>
      <c r="BT50" s="158">
        <f>IF('Indicator Date hidden'!BU51="x","x",BT$2-'Indicator Date hidden'!BU51)</f>
        <v>0</v>
      </c>
      <c r="BU50" s="158">
        <f>IF('Indicator Date hidden'!BV51="x","x",BU$2-'Indicator Date hidden'!BV51)</f>
        <v>0</v>
      </c>
      <c r="BV50" s="158" t="str">
        <f>IF('Indicator Date hidden'!BW51="x","x",BV$2-'Indicator Date hidden'!BW51)</f>
        <v>x</v>
      </c>
      <c r="BW50" s="158">
        <f>IF('Indicator Date hidden'!BX51="x","x",BW$2-'Indicator Date hidden'!BX51)</f>
        <v>0</v>
      </c>
      <c r="BX50" s="158" t="str">
        <f>IF('Indicator Date hidden'!BY51="x","x",BX$2-'Indicator Date hidden'!BY51)</f>
        <v>x</v>
      </c>
      <c r="BY50" s="5">
        <f t="shared" si="5"/>
        <v>26</v>
      </c>
      <c r="BZ50" s="159">
        <f t="shared" si="6"/>
        <v>0.43333333333333335</v>
      </c>
      <c r="CA50" s="5">
        <f t="shared" si="7"/>
        <v>18</v>
      </c>
      <c r="CB50" s="159">
        <f t="shared" si="8"/>
        <v>0.78244630628703349</v>
      </c>
      <c r="CC50" s="162">
        <f t="shared" si="9"/>
        <v>0</v>
      </c>
    </row>
    <row r="51" spans="1:81" x14ac:dyDescent="0.3">
      <c r="A51" t="s">
        <v>89</v>
      </c>
      <c r="B51" s="158">
        <f>IF('Indicator Date hidden'!C52="x","x",B$2-'Indicator Date hidden'!C52)</f>
        <v>0</v>
      </c>
      <c r="C51" s="158">
        <f>IF('Indicator Date hidden'!D52="x","x",C$2-'Indicator Date hidden'!D52)</f>
        <v>0</v>
      </c>
      <c r="D51" s="158">
        <f>IF('Indicator Date hidden'!E52="x","x",D$2-'Indicator Date hidden'!E52)</f>
        <v>0</v>
      </c>
      <c r="E51" s="158">
        <f>IF('Indicator Date hidden'!F52="x","x",E$2-'Indicator Date hidden'!F52)</f>
        <v>0</v>
      </c>
      <c r="F51" s="158">
        <f>IF('Indicator Date hidden'!G52="x","x",F$2-'Indicator Date hidden'!G52)</f>
        <v>0</v>
      </c>
      <c r="G51" s="158">
        <f>IF('Indicator Date hidden'!H52="x","x",G$2-'Indicator Date hidden'!H52)</f>
        <v>0</v>
      </c>
      <c r="H51" s="158">
        <f>IF('Indicator Date hidden'!I52="x","x",H$2-'Indicator Date hidden'!I52)</f>
        <v>0</v>
      </c>
      <c r="I51" s="158">
        <f>IF('Indicator Date hidden'!J52="x","x",I$2-'Indicator Date hidden'!J52)</f>
        <v>0</v>
      </c>
      <c r="J51" s="158">
        <f>IF('Indicator Date hidden'!K52="x","x",J$2-'Indicator Date hidden'!K52)</f>
        <v>0</v>
      </c>
      <c r="K51" s="158">
        <f>IF('Indicator Date hidden'!L52="x","x",K$2-'Indicator Date hidden'!L52)</f>
        <v>0</v>
      </c>
      <c r="L51" s="158">
        <f>IF('Indicator Date hidden'!M52="x","x",L$2-'Indicator Date hidden'!M52)</f>
        <v>0</v>
      </c>
      <c r="M51" s="158">
        <f>IF('Indicator Date hidden'!N52="x","x",M$2-'Indicator Date hidden'!N52)</f>
        <v>0</v>
      </c>
      <c r="N51" s="158">
        <f>IF('Indicator Date hidden'!O52="x","x",N$2-'Indicator Date hidden'!O52)</f>
        <v>0</v>
      </c>
      <c r="O51" s="158">
        <f>IF('Indicator Date hidden'!P52="x","x",O$2-'Indicator Date hidden'!P52)</f>
        <v>0</v>
      </c>
      <c r="P51" s="158">
        <f>IF('Indicator Date hidden'!Q52="x","x",P$2-'Indicator Date hidden'!Q52)</f>
        <v>0</v>
      </c>
      <c r="Q51" s="158">
        <f>IF('Indicator Date hidden'!R52="x","x",Q$2-'Indicator Date hidden'!R52)</f>
        <v>0</v>
      </c>
      <c r="R51" s="158">
        <f>IF('Indicator Date hidden'!S52="x","x",R$2-'Indicator Date hidden'!S52)</f>
        <v>0</v>
      </c>
      <c r="S51" s="158">
        <f>IF('Indicator Date hidden'!T52="x","x",S$2-'Indicator Date hidden'!T52)</f>
        <v>0</v>
      </c>
      <c r="T51" s="158">
        <f>IF('Indicator Date hidden'!U52="x","x",T$2-'Indicator Date hidden'!U52)</f>
        <v>0</v>
      </c>
      <c r="U51" s="158">
        <f>IF('Indicator Date hidden'!V52="x","x",U$2-'Indicator Date hidden'!V52)</f>
        <v>0</v>
      </c>
      <c r="V51" s="158">
        <f>IF('Indicator Date hidden'!W52="x","x",V$2-'Indicator Date hidden'!W52)</f>
        <v>0</v>
      </c>
      <c r="W51" s="158">
        <f>IF('Indicator Date hidden'!X52="x","x",W$2-'Indicator Date hidden'!X52)</f>
        <v>0</v>
      </c>
      <c r="X51" s="158">
        <f>IF('Indicator Date hidden'!Y52="x","x",X$2-'Indicator Date hidden'!Y52)</f>
        <v>0</v>
      </c>
      <c r="Y51" s="158">
        <f>IF('Indicator Date hidden'!Z52="x","x",Y$2-'Indicator Date hidden'!Z52)</f>
        <v>0</v>
      </c>
      <c r="Z51" s="158">
        <f>IF('Indicator Date hidden'!AA52="x","x",Z$2-'Indicator Date hidden'!AA52)</f>
        <v>3</v>
      </c>
      <c r="AA51" s="158">
        <f>IF('Indicator Date hidden'!AB52="x","x",AA$2-'Indicator Date hidden'!AB52)</f>
        <v>0</v>
      </c>
      <c r="AB51" s="158">
        <f>IF('Indicator Date hidden'!AC52="x","x",AB$2-'Indicator Date hidden'!AC52)</f>
        <v>0</v>
      </c>
      <c r="AC51" s="158">
        <f>IF('Indicator Date hidden'!AD52="x","x",AC$2-'Indicator Date hidden'!AD52)</f>
        <v>1</v>
      </c>
      <c r="AD51" s="158">
        <f>IF('Indicator Date hidden'!AE52="x","x",AD$2-'Indicator Date hidden'!AE52)</f>
        <v>0</v>
      </c>
      <c r="AE51" s="158">
        <f>IF('Indicator Date hidden'!AF52="x","x",AE$2-'Indicator Date hidden'!AF52)</f>
        <v>0</v>
      </c>
      <c r="AF51" s="158">
        <f>IF('Indicator Date hidden'!AG52="x","x",AF$2-'Indicator Date hidden'!AG52)</f>
        <v>0</v>
      </c>
      <c r="AG51" s="158">
        <f>IF('Indicator Date hidden'!AH52="x","x",AG$2-'Indicator Date hidden'!AH52)</f>
        <v>0</v>
      </c>
      <c r="AH51" s="158">
        <f>IF('Indicator Date hidden'!AI52="x","x",AH$2-'Indicator Date hidden'!AI52)</f>
        <v>0</v>
      </c>
      <c r="AI51" s="158">
        <f>IF('Indicator Date hidden'!AJ52="x","x",AI$2-'Indicator Date hidden'!AJ52)</f>
        <v>1</v>
      </c>
      <c r="AJ51" s="158">
        <f>IF('Indicator Date hidden'!AK52="x","x",AJ$2-'Indicator Date hidden'!AK52)</f>
        <v>1</v>
      </c>
      <c r="AK51" s="158">
        <f>IF('Indicator Date hidden'!AL52="x","x",AK$2-'Indicator Date hidden'!AL52)</f>
        <v>1</v>
      </c>
      <c r="AL51" s="158">
        <f>IF('Indicator Date hidden'!AM52="x","x",AL$2-'Indicator Date hidden'!AM52)</f>
        <v>5</v>
      </c>
      <c r="AM51" s="158">
        <f>IF('Indicator Date hidden'!AN52="x","x",AM$2-'Indicator Date hidden'!AN52)</f>
        <v>1</v>
      </c>
      <c r="AN51" s="158">
        <f>IF('Indicator Date hidden'!AO52="x","x",AN$2-'Indicator Date hidden'!AO52)</f>
        <v>1</v>
      </c>
      <c r="AO51" s="158">
        <f>IF('Indicator Date hidden'!AP52="x","x",AO$2-'Indicator Date hidden'!AP52)</f>
        <v>1</v>
      </c>
      <c r="AP51" s="158">
        <f>IF('Indicator Date hidden'!AQ52="x","x",AP$2-'Indicator Date hidden'!AQ52)</f>
        <v>1</v>
      </c>
      <c r="AQ51" s="158">
        <f>IF('Indicator Date hidden'!AR52="x","x",AQ$2-'Indicator Date hidden'!AR52)</f>
        <v>0</v>
      </c>
      <c r="AR51" s="158">
        <f>IF('Indicator Date hidden'!AS52="x","x",AR$2-'Indicator Date hidden'!AS52)</f>
        <v>1</v>
      </c>
      <c r="AS51" s="158">
        <f>IF('Indicator Date hidden'!AT52="x","x",AS$2-'Indicator Date hidden'!AT52)</f>
        <v>4</v>
      </c>
      <c r="AT51" s="158">
        <f>IF('Indicator Date hidden'!AU52="x","x",AT$2-'Indicator Date hidden'!AU52)</f>
        <v>0</v>
      </c>
      <c r="AU51" s="158">
        <f>IF('Indicator Date hidden'!AV52="x","x",AU$2-'Indicator Date hidden'!AV52)</f>
        <v>0</v>
      </c>
      <c r="AV51" s="158">
        <f>IF('Indicator Date hidden'!AW52="x","x",AV$2-'Indicator Date hidden'!AW52)</f>
        <v>0</v>
      </c>
      <c r="AW51" s="158">
        <f>IF('Indicator Date hidden'!AX52="x","x",AW$2-'Indicator Date hidden'!AX52)</f>
        <v>0</v>
      </c>
      <c r="AX51" s="158">
        <f>IF('Indicator Date hidden'!AY52="x","x",AX$2-'Indicator Date hidden'!AY52)</f>
        <v>0</v>
      </c>
      <c r="AY51" s="158">
        <f>IF('Indicator Date hidden'!AZ52="x","x",AY$2-'Indicator Date hidden'!AZ52)</f>
        <v>1</v>
      </c>
      <c r="AZ51" s="158">
        <f>IF('Indicator Date hidden'!BA52="x","x",AZ$2-'Indicator Date hidden'!BA52)</f>
        <v>1</v>
      </c>
      <c r="BA51" s="158">
        <f>IF('Indicator Date hidden'!BB52="x","x",BA$2-'Indicator Date hidden'!BB52)</f>
        <v>0</v>
      </c>
      <c r="BB51" s="158">
        <f>IF('Indicator Date hidden'!BC52="x","x",BB$2-'Indicator Date hidden'!BC52)</f>
        <v>0</v>
      </c>
      <c r="BC51" s="158">
        <f>IF('Indicator Date hidden'!BD52="x","x",BC$2-'Indicator Date hidden'!BD52)</f>
        <v>0</v>
      </c>
      <c r="BD51" s="158" t="str">
        <f>IF('Indicator Date hidden'!BE52="x","x",BD$2-'Indicator Date hidden'!BE52)</f>
        <v>x</v>
      </c>
      <c r="BE51" s="158">
        <f>IF('Indicator Date hidden'!BF52="x","x",BE$2-'Indicator Date hidden'!BF52)</f>
        <v>2</v>
      </c>
      <c r="BF51" s="158">
        <f>IF('Indicator Date hidden'!BG52="x","x",BF$2-'Indicator Date hidden'!BG52)</f>
        <v>0</v>
      </c>
      <c r="BG51" s="158">
        <f>IF('Indicator Date hidden'!BH52="x","x",BG$2-'Indicator Date hidden'!BH52)</f>
        <v>0</v>
      </c>
      <c r="BH51" s="158">
        <f>IF('Indicator Date hidden'!BI52="x","x",BH$2-'Indicator Date hidden'!BI52)</f>
        <v>0</v>
      </c>
      <c r="BI51" s="158">
        <f>IF('Indicator Date hidden'!BJ52="x","x",BI$2-'Indicator Date hidden'!BJ52)</f>
        <v>0</v>
      </c>
      <c r="BJ51" s="158">
        <f>IF('Indicator Date hidden'!BK52="x","x",BJ$2-'Indicator Date hidden'!BK52)</f>
        <v>1</v>
      </c>
      <c r="BK51" s="158">
        <f>IF('Indicator Date hidden'!BL52="x","x",BK$2-'Indicator Date hidden'!BL52)</f>
        <v>1</v>
      </c>
      <c r="BL51" s="158">
        <f>IF('Indicator Date hidden'!BM52="x","x",BL$2-'Indicator Date hidden'!BM52)</f>
        <v>0</v>
      </c>
      <c r="BM51" s="158">
        <f>IF('Indicator Date hidden'!BN52="x","x",BM$2-'Indicator Date hidden'!BN52)</f>
        <v>3</v>
      </c>
      <c r="BN51" s="158">
        <f>IF('Indicator Date hidden'!BO52="x","x",BN$2-'Indicator Date hidden'!BO52)</f>
        <v>2</v>
      </c>
      <c r="BO51" s="158">
        <f>IF('Indicator Date hidden'!BP52="x","x",BO$2-'Indicator Date hidden'!BP52)</f>
        <v>1</v>
      </c>
      <c r="BP51" s="158">
        <f>IF('Indicator Date hidden'!BQ52="x","x",BP$2-'Indicator Date hidden'!BQ52)</f>
        <v>0</v>
      </c>
      <c r="BQ51" s="158">
        <f>IF('Indicator Date hidden'!BR52="x","x",BQ$2-'Indicator Date hidden'!BR52)</f>
        <v>0</v>
      </c>
      <c r="BR51" s="158">
        <f>IF('Indicator Date hidden'!BS52="x","x",BR$2-'Indicator Date hidden'!BS52)</f>
        <v>0</v>
      </c>
      <c r="BS51" s="158">
        <f>IF('Indicator Date hidden'!BT52="x","x",BS$2-'Indicator Date hidden'!BT52)</f>
        <v>1</v>
      </c>
      <c r="BT51" s="158">
        <f>IF('Indicator Date hidden'!BU52="x","x",BT$2-'Indicator Date hidden'!BU52)</f>
        <v>0</v>
      </c>
      <c r="BU51" s="158" t="str">
        <f>IF('Indicator Date hidden'!BV52="x","x",BU$2-'Indicator Date hidden'!BV52)</f>
        <v>x</v>
      </c>
      <c r="BV51" s="158">
        <f>IF('Indicator Date hidden'!BW52="x","x",BV$2-'Indicator Date hidden'!BW52)</f>
        <v>0</v>
      </c>
      <c r="BW51" s="158">
        <f>IF('Indicator Date hidden'!BX52="x","x",BW$2-'Indicator Date hidden'!BX52)</f>
        <v>0</v>
      </c>
      <c r="BX51" s="158">
        <f>IF('Indicator Date hidden'!BY52="x","x",BX$2-'Indicator Date hidden'!BY52)</f>
        <v>2</v>
      </c>
      <c r="BY51" s="5">
        <f t="shared" si="5"/>
        <v>36</v>
      </c>
      <c r="BZ51" s="159">
        <f t="shared" si="6"/>
        <v>0.49315068493150682</v>
      </c>
      <c r="CA51" s="5">
        <f t="shared" si="7"/>
        <v>22</v>
      </c>
      <c r="CB51" s="159">
        <f t="shared" si="8"/>
        <v>0.96689430328883808</v>
      </c>
      <c r="CC51" s="162">
        <f t="shared" si="9"/>
        <v>0</v>
      </c>
    </row>
    <row r="52" spans="1:81" x14ac:dyDescent="0.3">
      <c r="A52" t="s">
        <v>92</v>
      </c>
      <c r="B52" s="158">
        <f>IF('Indicator Date hidden'!C53="x","x",B$2-'Indicator Date hidden'!C53)</f>
        <v>0</v>
      </c>
      <c r="C52" s="158">
        <f>IF('Indicator Date hidden'!D53="x","x",C$2-'Indicator Date hidden'!D53)</f>
        <v>0</v>
      </c>
      <c r="D52" s="158">
        <f>IF('Indicator Date hidden'!E53="x","x",D$2-'Indicator Date hidden'!E53)</f>
        <v>0</v>
      </c>
      <c r="E52" s="158">
        <f>IF('Indicator Date hidden'!F53="x","x",E$2-'Indicator Date hidden'!F53)</f>
        <v>0</v>
      </c>
      <c r="F52" s="158">
        <f>IF('Indicator Date hidden'!G53="x","x",F$2-'Indicator Date hidden'!G53)</f>
        <v>0</v>
      </c>
      <c r="G52" s="158">
        <f>IF('Indicator Date hidden'!H53="x","x",G$2-'Indicator Date hidden'!H53)</f>
        <v>0</v>
      </c>
      <c r="H52" s="158">
        <f>IF('Indicator Date hidden'!I53="x","x",H$2-'Indicator Date hidden'!I53)</f>
        <v>0</v>
      </c>
      <c r="I52" s="158">
        <f>IF('Indicator Date hidden'!J53="x","x",I$2-'Indicator Date hidden'!J53)</f>
        <v>0</v>
      </c>
      <c r="J52" s="158">
        <f>IF('Indicator Date hidden'!K53="x","x",J$2-'Indicator Date hidden'!K53)</f>
        <v>0</v>
      </c>
      <c r="K52" s="158">
        <f>IF('Indicator Date hidden'!L53="x","x",K$2-'Indicator Date hidden'!L53)</f>
        <v>0</v>
      </c>
      <c r="L52" s="158">
        <f>IF('Indicator Date hidden'!M53="x","x",L$2-'Indicator Date hidden'!M53)</f>
        <v>0</v>
      </c>
      <c r="M52" s="158">
        <f>IF('Indicator Date hidden'!N53="x","x",M$2-'Indicator Date hidden'!N53)</f>
        <v>0</v>
      </c>
      <c r="N52" s="158">
        <f>IF('Indicator Date hidden'!O53="x","x",N$2-'Indicator Date hidden'!O53)</f>
        <v>0</v>
      </c>
      <c r="O52" s="158">
        <f>IF('Indicator Date hidden'!P53="x","x",O$2-'Indicator Date hidden'!P53)</f>
        <v>0</v>
      </c>
      <c r="P52" s="158">
        <f>IF('Indicator Date hidden'!Q53="x","x",P$2-'Indicator Date hidden'!Q53)</f>
        <v>0</v>
      </c>
      <c r="Q52" s="158">
        <f>IF('Indicator Date hidden'!R53="x","x",Q$2-'Indicator Date hidden'!R53)</f>
        <v>0</v>
      </c>
      <c r="R52" s="158">
        <f>IF('Indicator Date hidden'!S53="x","x",R$2-'Indicator Date hidden'!S53)</f>
        <v>0</v>
      </c>
      <c r="S52" s="158">
        <f>IF('Indicator Date hidden'!T53="x","x",S$2-'Indicator Date hidden'!T53)</f>
        <v>0</v>
      </c>
      <c r="T52" s="158">
        <f>IF('Indicator Date hidden'!U53="x","x",T$2-'Indicator Date hidden'!U53)</f>
        <v>0</v>
      </c>
      <c r="U52" s="158">
        <f>IF('Indicator Date hidden'!V53="x","x",U$2-'Indicator Date hidden'!V53)</f>
        <v>0</v>
      </c>
      <c r="V52" s="158">
        <f>IF('Indicator Date hidden'!W53="x","x",V$2-'Indicator Date hidden'!W53)</f>
        <v>0</v>
      </c>
      <c r="W52" s="158">
        <f>IF('Indicator Date hidden'!X53="x","x",W$2-'Indicator Date hidden'!X53)</f>
        <v>0</v>
      </c>
      <c r="X52" s="158">
        <f>IF('Indicator Date hidden'!Y53="x","x",X$2-'Indicator Date hidden'!Y53)</f>
        <v>0</v>
      </c>
      <c r="Y52" s="158">
        <f>IF('Indicator Date hidden'!Z53="x","x",Y$2-'Indicator Date hidden'!Z53)</f>
        <v>0</v>
      </c>
      <c r="Z52" s="158">
        <f>IF('Indicator Date hidden'!AA53="x","x",Z$2-'Indicator Date hidden'!AA53)</f>
        <v>6</v>
      </c>
      <c r="AA52" s="158">
        <f>IF('Indicator Date hidden'!AB53="x","x",AA$2-'Indicator Date hidden'!AB53)</f>
        <v>0</v>
      </c>
      <c r="AB52" s="158">
        <f>IF('Indicator Date hidden'!AC53="x","x",AB$2-'Indicator Date hidden'!AC53)</f>
        <v>0</v>
      </c>
      <c r="AC52" s="158">
        <f>IF('Indicator Date hidden'!AD53="x","x",AC$2-'Indicator Date hidden'!AD53)</f>
        <v>0</v>
      </c>
      <c r="AD52" s="158">
        <f>IF('Indicator Date hidden'!AE53="x","x",AD$2-'Indicator Date hidden'!AE53)</f>
        <v>0</v>
      </c>
      <c r="AE52" s="158">
        <f>IF('Indicator Date hidden'!AF53="x","x",AE$2-'Indicator Date hidden'!AF53)</f>
        <v>0</v>
      </c>
      <c r="AF52" s="158">
        <f>IF('Indicator Date hidden'!AG53="x","x",AF$2-'Indicator Date hidden'!AG53)</f>
        <v>0</v>
      </c>
      <c r="AG52" s="158">
        <f>IF('Indicator Date hidden'!AH53="x","x",AG$2-'Indicator Date hidden'!AH53)</f>
        <v>0</v>
      </c>
      <c r="AH52" s="158">
        <f>IF('Indicator Date hidden'!AI53="x","x",AH$2-'Indicator Date hidden'!AI53)</f>
        <v>0</v>
      </c>
      <c r="AI52" s="158">
        <f>IF('Indicator Date hidden'!AJ53="x","x",AI$2-'Indicator Date hidden'!AJ53)</f>
        <v>1</v>
      </c>
      <c r="AJ52" s="158">
        <f>IF('Indicator Date hidden'!AK53="x","x",AJ$2-'Indicator Date hidden'!AK53)</f>
        <v>1</v>
      </c>
      <c r="AK52" s="158">
        <f>IF('Indicator Date hidden'!AL53="x","x",AK$2-'Indicator Date hidden'!AL53)</f>
        <v>1</v>
      </c>
      <c r="AL52" s="158">
        <f>IF('Indicator Date hidden'!AM53="x","x",AL$2-'Indicator Date hidden'!AM53)</f>
        <v>4</v>
      </c>
      <c r="AM52" s="158">
        <f>IF('Indicator Date hidden'!AN53="x","x",AM$2-'Indicator Date hidden'!AN53)</f>
        <v>1</v>
      </c>
      <c r="AN52" s="158">
        <f>IF('Indicator Date hidden'!AO53="x","x",AN$2-'Indicator Date hidden'!AO53)</f>
        <v>1</v>
      </c>
      <c r="AO52" s="158">
        <f>IF('Indicator Date hidden'!AP53="x","x",AO$2-'Indicator Date hidden'!AP53)</f>
        <v>1</v>
      </c>
      <c r="AP52" s="158">
        <f>IF('Indicator Date hidden'!AQ53="x","x",AP$2-'Indicator Date hidden'!AQ53)</f>
        <v>1</v>
      </c>
      <c r="AQ52" s="158">
        <f>IF('Indicator Date hidden'!AR53="x","x",AQ$2-'Indicator Date hidden'!AR53)</f>
        <v>0</v>
      </c>
      <c r="AR52" s="158">
        <f>IF('Indicator Date hidden'!AS53="x","x",AR$2-'Indicator Date hidden'!AS53)</f>
        <v>1</v>
      </c>
      <c r="AS52" s="158">
        <f>IF('Indicator Date hidden'!AT53="x","x",AS$2-'Indicator Date hidden'!AT53)</f>
        <v>5</v>
      </c>
      <c r="AT52" s="158">
        <f>IF('Indicator Date hidden'!AU53="x","x",AT$2-'Indicator Date hidden'!AU53)</f>
        <v>0</v>
      </c>
      <c r="AU52" s="158">
        <f>IF('Indicator Date hidden'!AV53="x","x",AU$2-'Indicator Date hidden'!AV53)</f>
        <v>0</v>
      </c>
      <c r="AV52" s="158">
        <f>IF('Indicator Date hidden'!AW53="x","x",AV$2-'Indicator Date hidden'!AW53)</f>
        <v>0</v>
      </c>
      <c r="AW52" s="158">
        <f>IF('Indicator Date hidden'!AX53="x","x",AW$2-'Indicator Date hidden'!AX53)</f>
        <v>0</v>
      </c>
      <c r="AX52" s="158">
        <f>IF('Indicator Date hidden'!AY53="x","x",AX$2-'Indicator Date hidden'!AY53)</f>
        <v>0</v>
      </c>
      <c r="AY52" s="158">
        <f>IF('Indicator Date hidden'!AZ53="x","x",AY$2-'Indicator Date hidden'!AZ53)</f>
        <v>1</v>
      </c>
      <c r="AZ52" s="158">
        <f>IF('Indicator Date hidden'!BA53="x","x",AZ$2-'Indicator Date hidden'!BA53)</f>
        <v>0</v>
      </c>
      <c r="BA52" s="158">
        <f>IF('Indicator Date hidden'!BB53="x","x",BA$2-'Indicator Date hidden'!BB53)</f>
        <v>0</v>
      </c>
      <c r="BB52" s="158">
        <f>IF('Indicator Date hidden'!BC53="x","x",BB$2-'Indicator Date hidden'!BC53)</f>
        <v>0</v>
      </c>
      <c r="BC52" s="158">
        <f>IF('Indicator Date hidden'!BD53="x","x",BC$2-'Indicator Date hidden'!BD53)</f>
        <v>0</v>
      </c>
      <c r="BD52" s="158" t="str">
        <f>IF('Indicator Date hidden'!BE53="x","x",BD$2-'Indicator Date hidden'!BE53)</f>
        <v>x</v>
      </c>
      <c r="BE52" s="158">
        <f>IF('Indicator Date hidden'!BF53="x","x",BE$2-'Indicator Date hidden'!BF53)</f>
        <v>2</v>
      </c>
      <c r="BF52" s="158">
        <f>IF('Indicator Date hidden'!BG53="x","x",BF$2-'Indicator Date hidden'!BG53)</f>
        <v>0</v>
      </c>
      <c r="BG52" s="158">
        <f>IF('Indicator Date hidden'!BH53="x","x",BG$2-'Indicator Date hidden'!BH53)</f>
        <v>0</v>
      </c>
      <c r="BH52" s="158">
        <f>IF('Indicator Date hidden'!BI53="x","x",BH$2-'Indicator Date hidden'!BI53)</f>
        <v>0</v>
      </c>
      <c r="BI52" s="158">
        <f>IF('Indicator Date hidden'!BJ53="x","x",BI$2-'Indicator Date hidden'!BJ53)</f>
        <v>0</v>
      </c>
      <c r="BJ52" s="158">
        <f>IF('Indicator Date hidden'!BK53="x","x",BJ$2-'Indicator Date hidden'!BK53)</f>
        <v>1</v>
      </c>
      <c r="BK52" s="158">
        <f>IF('Indicator Date hidden'!BL53="x","x",BK$2-'Indicator Date hidden'!BL53)</f>
        <v>1</v>
      </c>
      <c r="BL52" s="158">
        <f>IF('Indicator Date hidden'!BM53="x","x",BL$2-'Indicator Date hidden'!BM53)</f>
        <v>0</v>
      </c>
      <c r="BM52" s="158">
        <f>IF('Indicator Date hidden'!BN53="x","x",BM$2-'Indicator Date hidden'!BN53)</f>
        <v>2</v>
      </c>
      <c r="BN52" s="158">
        <f>IF('Indicator Date hidden'!BO53="x","x",BN$2-'Indicator Date hidden'!BO53)</f>
        <v>2</v>
      </c>
      <c r="BO52" s="158">
        <f>IF('Indicator Date hidden'!BP53="x","x",BO$2-'Indicator Date hidden'!BP53)</f>
        <v>1</v>
      </c>
      <c r="BP52" s="158">
        <f>IF('Indicator Date hidden'!BQ53="x","x",BP$2-'Indicator Date hidden'!BQ53)</f>
        <v>0</v>
      </c>
      <c r="BQ52" s="158">
        <f>IF('Indicator Date hidden'!BR53="x","x",BQ$2-'Indicator Date hidden'!BR53)</f>
        <v>0</v>
      </c>
      <c r="BR52" s="158">
        <f>IF('Indicator Date hidden'!BS53="x","x",BR$2-'Indicator Date hidden'!BS53)</f>
        <v>0</v>
      </c>
      <c r="BS52" s="158">
        <f>IF('Indicator Date hidden'!BT53="x","x",BS$2-'Indicator Date hidden'!BT53)</f>
        <v>2</v>
      </c>
      <c r="BT52" s="158">
        <f>IF('Indicator Date hidden'!BU53="x","x",BT$2-'Indicator Date hidden'!BU53)</f>
        <v>0</v>
      </c>
      <c r="BU52" s="158">
        <f>IF('Indicator Date hidden'!BV53="x","x",BU$2-'Indicator Date hidden'!BV53)</f>
        <v>0</v>
      </c>
      <c r="BV52" s="158">
        <f>IF('Indicator Date hidden'!BW53="x","x",BV$2-'Indicator Date hidden'!BW53)</f>
        <v>0</v>
      </c>
      <c r="BW52" s="158">
        <f>IF('Indicator Date hidden'!BX53="x","x",BW$2-'Indicator Date hidden'!BX53)</f>
        <v>0</v>
      </c>
      <c r="BX52" s="158">
        <f>IF('Indicator Date hidden'!BY53="x","x",BX$2-'Indicator Date hidden'!BY53)</f>
        <v>2</v>
      </c>
      <c r="BY52" s="5">
        <f t="shared" si="5"/>
        <v>37</v>
      </c>
      <c r="BZ52" s="159">
        <f t="shared" si="6"/>
        <v>0.5</v>
      </c>
      <c r="CA52" s="5">
        <f t="shared" si="7"/>
        <v>20</v>
      </c>
      <c r="CB52" s="159">
        <f t="shared" si="8"/>
        <v>1.1058810844629603</v>
      </c>
      <c r="CC52" s="162">
        <f t="shared" si="9"/>
        <v>0</v>
      </c>
    </row>
    <row r="53" spans="1:81" x14ac:dyDescent="0.3">
      <c r="A53" t="s">
        <v>94</v>
      </c>
      <c r="B53" s="158">
        <f>IF('Indicator Date hidden'!C54="x","x",B$2-'Indicator Date hidden'!C54)</f>
        <v>0</v>
      </c>
      <c r="C53" s="158">
        <f>IF('Indicator Date hidden'!D54="x","x",C$2-'Indicator Date hidden'!D54)</f>
        <v>0</v>
      </c>
      <c r="D53" s="158">
        <f>IF('Indicator Date hidden'!E54="x","x",D$2-'Indicator Date hidden'!E54)</f>
        <v>0</v>
      </c>
      <c r="E53" s="158">
        <f>IF('Indicator Date hidden'!F54="x","x",E$2-'Indicator Date hidden'!F54)</f>
        <v>0</v>
      </c>
      <c r="F53" s="158">
        <f>IF('Indicator Date hidden'!G54="x","x",F$2-'Indicator Date hidden'!G54)</f>
        <v>0</v>
      </c>
      <c r="G53" s="158">
        <f>IF('Indicator Date hidden'!H54="x","x",G$2-'Indicator Date hidden'!H54)</f>
        <v>0</v>
      </c>
      <c r="H53" s="158">
        <f>IF('Indicator Date hidden'!I54="x","x",H$2-'Indicator Date hidden'!I54)</f>
        <v>0</v>
      </c>
      <c r="I53" s="158">
        <f>IF('Indicator Date hidden'!J54="x","x",I$2-'Indicator Date hidden'!J54)</f>
        <v>0</v>
      </c>
      <c r="J53" s="158">
        <f>IF('Indicator Date hidden'!K54="x","x",J$2-'Indicator Date hidden'!K54)</f>
        <v>0</v>
      </c>
      <c r="K53" s="158">
        <f>IF('Indicator Date hidden'!L54="x","x",K$2-'Indicator Date hidden'!L54)</f>
        <v>0</v>
      </c>
      <c r="L53" s="158">
        <f>IF('Indicator Date hidden'!M54="x","x",L$2-'Indicator Date hidden'!M54)</f>
        <v>0</v>
      </c>
      <c r="M53" s="158">
        <f>IF('Indicator Date hidden'!N54="x","x",M$2-'Indicator Date hidden'!N54)</f>
        <v>0</v>
      </c>
      <c r="N53" s="158">
        <f>IF('Indicator Date hidden'!O54="x","x",N$2-'Indicator Date hidden'!O54)</f>
        <v>0</v>
      </c>
      <c r="O53" s="158">
        <f>IF('Indicator Date hidden'!P54="x","x",O$2-'Indicator Date hidden'!P54)</f>
        <v>0</v>
      </c>
      <c r="P53" s="158">
        <f>IF('Indicator Date hidden'!Q54="x","x",P$2-'Indicator Date hidden'!Q54)</f>
        <v>0</v>
      </c>
      <c r="Q53" s="158">
        <f>IF('Indicator Date hidden'!R54="x","x",Q$2-'Indicator Date hidden'!R54)</f>
        <v>0</v>
      </c>
      <c r="R53" s="158">
        <f>IF('Indicator Date hidden'!S54="x","x",R$2-'Indicator Date hidden'!S54)</f>
        <v>0</v>
      </c>
      <c r="S53" s="158">
        <f>IF('Indicator Date hidden'!T54="x","x",S$2-'Indicator Date hidden'!T54)</f>
        <v>0</v>
      </c>
      <c r="T53" s="158">
        <f>IF('Indicator Date hidden'!U54="x","x",T$2-'Indicator Date hidden'!U54)</f>
        <v>0</v>
      </c>
      <c r="U53" s="158">
        <f>IF('Indicator Date hidden'!V54="x","x",U$2-'Indicator Date hidden'!V54)</f>
        <v>0</v>
      </c>
      <c r="V53" s="158">
        <f>IF('Indicator Date hidden'!W54="x","x",V$2-'Indicator Date hidden'!W54)</f>
        <v>0</v>
      </c>
      <c r="W53" s="158">
        <f>IF('Indicator Date hidden'!X54="x","x",W$2-'Indicator Date hidden'!X54)</f>
        <v>0</v>
      </c>
      <c r="X53" s="158">
        <f>IF('Indicator Date hidden'!Y54="x","x",X$2-'Indicator Date hidden'!Y54)</f>
        <v>0</v>
      </c>
      <c r="Y53" s="158">
        <f>IF('Indicator Date hidden'!Z54="x","x",Y$2-'Indicator Date hidden'!Z54)</f>
        <v>0</v>
      </c>
      <c r="Z53" s="158">
        <f>IF('Indicator Date hidden'!AA54="x","x",Z$2-'Indicator Date hidden'!AA54)</f>
        <v>2</v>
      </c>
      <c r="AA53" s="158">
        <f>IF('Indicator Date hidden'!AB54="x","x",AA$2-'Indicator Date hidden'!AB54)</f>
        <v>0</v>
      </c>
      <c r="AB53" s="158">
        <f>IF('Indicator Date hidden'!AC54="x","x",AB$2-'Indicator Date hidden'!AC54)</f>
        <v>0</v>
      </c>
      <c r="AC53" s="158">
        <f>IF('Indicator Date hidden'!AD54="x","x",AC$2-'Indicator Date hidden'!AD54)</f>
        <v>1</v>
      </c>
      <c r="AD53" s="158">
        <f>IF('Indicator Date hidden'!AE54="x","x",AD$2-'Indicator Date hidden'!AE54)</f>
        <v>0</v>
      </c>
      <c r="AE53" s="158">
        <f>IF('Indicator Date hidden'!AF54="x","x",AE$2-'Indicator Date hidden'!AF54)</f>
        <v>0</v>
      </c>
      <c r="AF53" s="158">
        <f>IF('Indicator Date hidden'!AG54="x","x",AF$2-'Indicator Date hidden'!AG54)</f>
        <v>0</v>
      </c>
      <c r="AG53" s="158">
        <f>IF('Indicator Date hidden'!AH54="x","x",AG$2-'Indicator Date hidden'!AH54)</f>
        <v>0</v>
      </c>
      <c r="AH53" s="158">
        <f>IF('Indicator Date hidden'!AI54="x","x",AH$2-'Indicator Date hidden'!AI54)</f>
        <v>0</v>
      </c>
      <c r="AI53" s="158">
        <f>IF('Indicator Date hidden'!AJ54="x","x",AI$2-'Indicator Date hidden'!AJ54)</f>
        <v>1</v>
      </c>
      <c r="AJ53" s="158">
        <f>IF('Indicator Date hidden'!AK54="x","x",AJ$2-'Indicator Date hidden'!AK54)</f>
        <v>1</v>
      </c>
      <c r="AK53" s="158">
        <f>IF('Indicator Date hidden'!AL54="x","x",AK$2-'Indicator Date hidden'!AL54)</f>
        <v>1</v>
      </c>
      <c r="AL53" s="158">
        <f>IF('Indicator Date hidden'!AM54="x","x",AL$2-'Indicator Date hidden'!AM54)</f>
        <v>4</v>
      </c>
      <c r="AM53" s="158">
        <f>IF('Indicator Date hidden'!AN54="x","x",AM$2-'Indicator Date hidden'!AN54)</f>
        <v>1</v>
      </c>
      <c r="AN53" s="158">
        <f>IF('Indicator Date hidden'!AO54="x","x",AN$2-'Indicator Date hidden'!AO54)</f>
        <v>1</v>
      </c>
      <c r="AO53" s="158">
        <f>IF('Indicator Date hidden'!AP54="x","x",AO$2-'Indicator Date hidden'!AP54)</f>
        <v>1</v>
      </c>
      <c r="AP53" s="158">
        <f>IF('Indicator Date hidden'!AQ54="x","x",AP$2-'Indicator Date hidden'!AQ54)</f>
        <v>1</v>
      </c>
      <c r="AQ53" s="158">
        <f>IF('Indicator Date hidden'!AR54="x","x",AQ$2-'Indicator Date hidden'!AR54)</f>
        <v>0</v>
      </c>
      <c r="AR53" s="158">
        <f>IF('Indicator Date hidden'!AS54="x","x",AR$2-'Indicator Date hidden'!AS54)</f>
        <v>1</v>
      </c>
      <c r="AS53" s="158">
        <f>IF('Indicator Date hidden'!AT54="x","x",AS$2-'Indicator Date hidden'!AT54)</f>
        <v>3</v>
      </c>
      <c r="AT53" s="158">
        <f>IF('Indicator Date hidden'!AU54="x","x",AT$2-'Indicator Date hidden'!AU54)</f>
        <v>0</v>
      </c>
      <c r="AU53" s="158">
        <f>IF('Indicator Date hidden'!AV54="x","x",AU$2-'Indicator Date hidden'!AV54)</f>
        <v>0</v>
      </c>
      <c r="AV53" s="158">
        <f>IF('Indicator Date hidden'!AW54="x","x",AV$2-'Indicator Date hidden'!AW54)</f>
        <v>0</v>
      </c>
      <c r="AW53" s="158">
        <f>IF('Indicator Date hidden'!AX54="x","x",AW$2-'Indicator Date hidden'!AX54)</f>
        <v>0</v>
      </c>
      <c r="AX53" s="158">
        <f>IF('Indicator Date hidden'!AY54="x","x",AX$2-'Indicator Date hidden'!AY54)</f>
        <v>0</v>
      </c>
      <c r="AY53" s="158">
        <f>IF('Indicator Date hidden'!AZ54="x","x",AY$2-'Indicator Date hidden'!AZ54)</f>
        <v>1</v>
      </c>
      <c r="AZ53" s="158">
        <f>IF('Indicator Date hidden'!BA54="x","x",AZ$2-'Indicator Date hidden'!BA54)</f>
        <v>2</v>
      </c>
      <c r="BA53" s="158">
        <f>IF('Indicator Date hidden'!BB54="x","x",BA$2-'Indicator Date hidden'!BB54)</f>
        <v>0</v>
      </c>
      <c r="BB53" s="158">
        <f>IF('Indicator Date hidden'!BC54="x","x",BB$2-'Indicator Date hidden'!BC54)</f>
        <v>0</v>
      </c>
      <c r="BC53" s="158">
        <f>IF('Indicator Date hidden'!BD54="x","x",BC$2-'Indicator Date hidden'!BD54)</f>
        <v>0</v>
      </c>
      <c r="BD53" s="158">
        <f>IF('Indicator Date hidden'!BE54="x","x",BD$2-'Indicator Date hidden'!BE54)</f>
        <v>2</v>
      </c>
      <c r="BE53" s="158">
        <f>IF('Indicator Date hidden'!BF54="x","x",BE$2-'Indicator Date hidden'!BF54)</f>
        <v>1</v>
      </c>
      <c r="BF53" s="158">
        <f>IF('Indicator Date hidden'!BG54="x","x",BF$2-'Indicator Date hidden'!BG54)</f>
        <v>0</v>
      </c>
      <c r="BG53" s="158">
        <f>IF('Indicator Date hidden'!BH54="x","x",BG$2-'Indicator Date hidden'!BH54)</f>
        <v>0</v>
      </c>
      <c r="BH53" s="158">
        <f>IF('Indicator Date hidden'!BI54="x","x",BH$2-'Indicator Date hidden'!BI54)</f>
        <v>0</v>
      </c>
      <c r="BI53" s="158">
        <f>IF('Indicator Date hidden'!BJ54="x","x",BI$2-'Indicator Date hidden'!BJ54)</f>
        <v>0</v>
      </c>
      <c r="BJ53" s="158">
        <f>IF('Indicator Date hidden'!BK54="x","x",BJ$2-'Indicator Date hidden'!BK54)</f>
        <v>1</v>
      </c>
      <c r="BK53" s="158">
        <f>IF('Indicator Date hidden'!BL54="x","x",BK$2-'Indicator Date hidden'!BL54)</f>
        <v>1</v>
      </c>
      <c r="BL53" s="158">
        <f>IF('Indicator Date hidden'!BM54="x","x",BL$2-'Indicator Date hidden'!BM54)</f>
        <v>0</v>
      </c>
      <c r="BM53" s="158">
        <f>IF('Indicator Date hidden'!BN54="x","x",BM$2-'Indicator Date hidden'!BN54)</f>
        <v>1</v>
      </c>
      <c r="BN53" s="158">
        <f>IF('Indicator Date hidden'!BO54="x","x",BN$2-'Indicator Date hidden'!BO54)</f>
        <v>2</v>
      </c>
      <c r="BO53" s="158">
        <f>IF('Indicator Date hidden'!BP54="x","x",BO$2-'Indicator Date hidden'!BP54)</f>
        <v>1</v>
      </c>
      <c r="BP53" s="158">
        <f>IF('Indicator Date hidden'!BQ54="x","x",BP$2-'Indicator Date hidden'!BQ54)</f>
        <v>0</v>
      </c>
      <c r="BQ53" s="158">
        <f>IF('Indicator Date hidden'!BR54="x","x",BQ$2-'Indicator Date hidden'!BR54)</f>
        <v>0</v>
      </c>
      <c r="BR53" s="158">
        <f>IF('Indicator Date hidden'!BS54="x","x",BR$2-'Indicator Date hidden'!BS54)</f>
        <v>0</v>
      </c>
      <c r="BS53" s="158">
        <f>IF('Indicator Date hidden'!BT54="x","x",BS$2-'Indicator Date hidden'!BT54)</f>
        <v>1</v>
      </c>
      <c r="BT53" s="158">
        <f>IF('Indicator Date hidden'!BU54="x","x",BT$2-'Indicator Date hidden'!BU54)</f>
        <v>0</v>
      </c>
      <c r="BU53" s="158">
        <f>IF('Indicator Date hidden'!BV54="x","x",BU$2-'Indicator Date hidden'!BV54)</f>
        <v>0</v>
      </c>
      <c r="BV53" s="158" t="str">
        <f>IF('Indicator Date hidden'!BW54="x","x",BV$2-'Indicator Date hidden'!BW54)</f>
        <v>x</v>
      </c>
      <c r="BW53" s="158">
        <f>IF('Indicator Date hidden'!BX54="x","x",BW$2-'Indicator Date hidden'!BX54)</f>
        <v>0</v>
      </c>
      <c r="BX53" s="158">
        <f>IF('Indicator Date hidden'!BY54="x","x",BX$2-'Indicator Date hidden'!BY54)</f>
        <v>2</v>
      </c>
      <c r="BY53" s="5">
        <f t="shared" si="5"/>
        <v>33</v>
      </c>
      <c r="BZ53" s="159">
        <f t="shared" si="6"/>
        <v>0.44594594594594594</v>
      </c>
      <c r="CA53" s="5">
        <f t="shared" si="7"/>
        <v>23</v>
      </c>
      <c r="CB53" s="159">
        <f t="shared" si="8"/>
        <v>0.79085810207565033</v>
      </c>
      <c r="CC53" s="162">
        <f t="shared" si="9"/>
        <v>0</v>
      </c>
    </row>
    <row r="54" spans="1:81" x14ac:dyDescent="0.3">
      <c r="A54" t="s">
        <v>96</v>
      </c>
      <c r="B54" s="158">
        <f>IF('Indicator Date hidden'!C55="x","x",B$2-'Indicator Date hidden'!C55)</f>
        <v>0</v>
      </c>
      <c r="C54" s="158">
        <f>IF('Indicator Date hidden'!D55="x","x",C$2-'Indicator Date hidden'!D55)</f>
        <v>0</v>
      </c>
      <c r="D54" s="158">
        <f>IF('Indicator Date hidden'!E55="x","x",D$2-'Indicator Date hidden'!E55)</f>
        <v>0</v>
      </c>
      <c r="E54" s="158">
        <f>IF('Indicator Date hidden'!F55="x","x",E$2-'Indicator Date hidden'!F55)</f>
        <v>0</v>
      </c>
      <c r="F54" s="158">
        <f>IF('Indicator Date hidden'!G55="x","x",F$2-'Indicator Date hidden'!G55)</f>
        <v>0</v>
      </c>
      <c r="G54" s="158">
        <f>IF('Indicator Date hidden'!H55="x","x",G$2-'Indicator Date hidden'!H55)</f>
        <v>0</v>
      </c>
      <c r="H54" s="158">
        <f>IF('Indicator Date hidden'!I55="x","x",H$2-'Indicator Date hidden'!I55)</f>
        <v>0</v>
      </c>
      <c r="I54" s="158">
        <f>IF('Indicator Date hidden'!J55="x","x",I$2-'Indicator Date hidden'!J55)</f>
        <v>0</v>
      </c>
      <c r="J54" s="158">
        <f>IF('Indicator Date hidden'!K55="x","x",J$2-'Indicator Date hidden'!K55)</f>
        <v>0</v>
      </c>
      <c r="K54" s="158">
        <f>IF('Indicator Date hidden'!L55="x","x",K$2-'Indicator Date hidden'!L55)</f>
        <v>0</v>
      </c>
      <c r="L54" s="158">
        <f>IF('Indicator Date hidden'!M55="x","x",L$2-'Indicator Date hidden'!M55)</f>
        <v>0</v>
      </c>
      <c r="M54" s="158">
        <f>IF('Indicator Date hidden'!N55="x","x",M$2-'Indicator Date hidden'!N55)</f>
        <v>0</v>
      </c>
      <c r="N54" s="158">
        <f>IF('Indicator Date hidden'!O55="x","x",N$2-'Indicator Date hidden'!O55)</f>
        <v>0</v>
      </c>
      <c r="O54" s="158">
        <f>IF('Indicator Date hidden'!P55="x","x",O$2-'Indicator Date hidden'!P55)</f>
        <v>0</v>
      </c>
      <c r="P54" s="158">
        <f>IF('Indicator Date hidden'!Q55="x","x",P$2-'Indicator Date hidden'!Q55)</f>
        <v>0</v>
      </c>
      <c r="Q54" s="158">
        <f>IF('Indicator Date hidden'!R55="x","x",Q$2-'Indicator Date hidden'!R55)</f>
        <v>0</v>
      </c>
      <c r="R54" s="158">
        <f>IF('Indicator Date hidden'!S55="x","x",R$2-'Indicator Date hidden'!S55)</f>
        <v>0</v>
      </c>
      <c r="S54" s="158">
        <f>IF('Indicator Date hidden'!T55="x","x",S$2-'Indicator Date hidden'!T55)</f>
        <v>0</v>
      </c>
      <c r="T54" s="158">
        <f>IF('Indicator Date hidden'!U55="x","x",T$2-'Indicator Date hidden'!U55)</f>
        <v>0</v>
      </c>
      <c r="U54" s="158">
        <f>IF('Indicator Date hidden'!V55="x","x",U$2-'Indicator Date hidden'!V55)</f>
        <v>0</v>
      </c>
      <c r="V54" s="158">
        <f>IF('Indicator Date hidden'!W55="x","x",V$2-'Indicator Date hidden'!W55)</f>
        <v>0</v>
      </c>
      <c r="W54" s="158">
        <f>IF('Indicator Date hidden'!X55="x","x",W$2-'Indicator Date hidden'!X55)</f>
        <v>0</v>
      </c>
      <c r="X54" s="158">
        <f>IF('Indicator Date hidden'!Y55="x","x",X$2-'Indicator Date hidden'!Y55)</f>
        <v>0</v>
      </c>
      <c r="Y54" s="158">
        <f>IF('Indicator Date hidden'!Z55="x","x",Y$2-'Indicator Date hidden'!Z55)</f>
        <v>0</v>
      </c>
      <c r="Z54" s="158">
        <f>IF('Indicator Date hidden'!AA55="x","x",Z$2-'Indicator Date hidden'!AA55)</f>
        <v>9</v>
      </c>
      <c r="AA54" s="158">
        <f>IF('Indicator Date hidden'!AB55="x","x",AA$2-'Indicator Date hidden'!AB55)</f>
        <v>0</v>
      </c>
      <c r="AB54" s="158">
        <f>IF('Indicator Date hidden'!AC55="x","x",AB$2-'Indicator Date hidden'!AC55)</f>
        <v>0</v>
      </c>
      <c r="AC54" s="158">
        <f>IF('Indicator Date hidden'!AD55="x","x",AC$2-'Indicator Date hidden'!AD55)</f>
        <v>3</v>
      </c>
      <c r="AD54" s="158">
        <f>IF('Indicator Date hidden'!AE55="x","x",AD$2-'Indicator Date hidden'!AE55)</f>
        <v>0</v>
      </c>
      <c r="AE54" s="158">
        <f>IF('Indicator Date hidden'!AF55="x","x",AE$2-'Indicator Date hidden'!AF55)</f>
        <v>0</v>
      </c>
      <c r="AF54" s="158">
        <f>IF('Indicator Date hidden'!AG55="x","x",AF$2-'Indicator Date hidden'!AG55)</f>
        <v>0</v>
      </c>
      <c r="AG54" s="158">
        <f>IF('Indicator Date hidden'!AH55="x","x",AG$2-'Indicator Date hidden'!AH55)</f>
        <v>0</v>
      </c>
      <c r="AH54" s="158">
        <f>IF('Indicator Date hidden'!AI55="x","x",AH$2-'Indicator Date hidden'!AI55)</f>
        <v>0</v>
      </c>
      <c r="AI54" s="158">
        <f>IF('Indicator Date hidden'!AJ55="x","x",AI$2-'Indicator Date hidden'!AJ55)</f>
        <v>1</v>
      </c>
      <c r="AJ54" s="158">
        <f>IF('Indicator Date hidden'!AK55="x","x",AJ$2-'Indicator Date hidden'!AK55)</f>
        <v>1</v>
      </c>
      <c r="AK54" s="158">
        <f>IF('Indicator Date hidden'!AL55="x","x",AK$2-'Indicator Date hidden'!AL55)</f>
        <v>1</v>
      </c>
      <c r="AL54" s="158" t="str">
        <f>IF('Indicator Date hidden'!AM55="x","x",AL$2-'Indicator Date hidden'!AM55)</f>
        <v>x</v>
      </c>
      <c r="AM54" s="158">
        <f>IF('Indicator Date hidden'!AN55="x","x",AM$2-'Indicator Date hidden'!AN55)</f>
        <v>1</v>
      </c>
      <c r="AN54" s="158">
        <f>IF('Indicator Date hidden'!AO55="x","x",AN$2-'Indicator Date hidden'!AO55)</f>
        <v>1</v>
      </c>
      <c r="AO54" s="158">
        <f>IF('Indicator Date hidden'!AP55="x","x",AO$2-'Indicator Date hidden'!AP55)</f>
        <v>1</v>
      </c>
      <c r="AP54" s="158">
        <f>IF('Indicator Date hidden'!AQ55="x","x",AP$2-'Indicator Date hidden'!AQ55)</f>
        <v>1</v>
      </c>
      <c r="AQ54" s="158">
        <f>IF('Indicator Date hidden'!AR55="x","x",AQ$2-'Indicator Date hidden'!AR55)</f>
        <v>0</v>
      </c>
      <c r="AR54" s="158">
        <f>IF('Indicator Date hidden'!AS55="x","x",AR$2-'Indicator Date hidden'!AS55)</f>
        <v>1</v>
      </c>
      <c r="AS54" s="158">
        <f>IF('Indicator Date hidden'!AT55="x","x",AS$2-'Indicator Date hidden'!AT55)</f>
        <v>9</v>
      </c>
      <c r="AT54" s="158">
        <f>IF('Indicator Date hidden'!AU55="x","x",AT$2-'Indicator Date hidden'!AU55)</f>
        <v>0</v>
      </c>
      <c r="AU54" s="158">
        <f>IF('Indicator Date hidden'!AV55="x","x",AU$2-'Indicator Date hidden'!AV55)</f>
        <v>0</v>
      </c>
      <c r="AV54" s="158">
        <f>IF('Indicator Date hidden'!AW55="x","x",AV$2-'Indicator Date hidden'!AW55)</f>
        <v>0</v>
      </c>
      <c r="AW54" s="158">
        <f>IF('Indicator Date hidden'!AX55="x","x",AW$2-'Indicator Date hidden'!AX55)</f>
        <v>0</v>
      </c>
      <c r="AX54" s="158">
        <f>IF('Indicator Date hidden'!AY55="x","x",AX$2-'Indicator Date hidden'!AY55)</f>
        <v>0</v>
      </c>
      <c r="AY54" s="158">
        <f>IF('Indicator Date hidden'!AZ55="x","x",AY$2-'Indicator Date hidden'!AZ55)</f>
        <v>1</v>
      </c>
      <c r="AZ54" s="158">
        <f>IF('Indicator Date hidden'!BA55="x","x",AZ$2-'Indicator Date hidden'!BA55)</f>
        <v>0</v>
      </c>
      <c r="BA54" s="158">
        <f>IF('Indicator Date hidden'!BB55="x","x",BA$2-'Indicator Date hidden'!BB55)</f>
        <v>0</v>
      </c>
      <c r="BB54" s="158">
        <f>IF('Indicator Date hidden'!BC55="x","x",BB$2-'Indicator Date hidden'!BC55)</f>
        <v>0</v>
      </c>
      <c r="BC54" s="158">
        <f>IF('Indicator Date hidden'!BD55="x","x",BC$2-'Indicator Date hidden'!BD55)</f>
        <v>0</v>
      </c>
      <c r="BD54" s="158" t="str">
        <f>IF('Indicator Date hidden'!BE55="x","x",BD$2-'Indicator Date hidden'!BE55)</f>
        <v>x</v>
      </c>
      <c r="BE54" s="158">
        <f>IF('Indicator Date hidden'!BF55="x","x",BE$2-'Indicator Date hidden'!BF55)</f>
        <v>2</v>
      </c>
      <c r="BF54" s="158">
        <f>IF('Indicator Date hidden'!BG55="x","x",BF$2-'Indicator Date hidden'!BG55)</f>
        <v>0</v>
      </c>
      <c r="BG54" s="158">
        <f>IF('Indicator Date hidden'!BH55="x","x",BG$2-'Indicator Date hidden'!BH55)</f>
        <v>0</v>
      </c>
      <c r="BH54" s="158">
        <f>IF('Indicator Date hidden'!BI55="x","x",BH$2-'Indicator Date hidden'!BI55)</f>
        <v>0</v>
      </c>
      <c r="BI54" s="158">
        <f>IF('Indicator Date hidden'!BJ55="x","x",BI$2-'Indicator Date hidden'!BJ55)</f>
        <v>2</v>
      </c>
      <c r="BJ54" s="158">
        <f>IF('Indicator Date hidden'!BK55="x","x",BJ$2-'Indicator Date hidden'!BK55)</f>
        <v>1</v>
      </c>
      <c r="BK54" s="158">
        <f>IF('Indicator Date hidden'!BL55="x","x",BK$2-'Indicator Date hidden'!BL55)</f>
        <v>1</v>
      </c>
      <c r="BL54" s="158">
        <f>IF('Indicator Date hidden'!BM55="x","x",BL$2-'Indicator Date hidden'!BM55)</f>
        <v>0</v>
      </c>
      <c r="BM54" s="158">
        <f>IF('Indicator Date hidden'!BN55="x","x",BM$2-'Indicator Date hidden'!BN55)</f>
        <v>1</v>
      </c>
      <c r="BN54" s="158">
        <f>IF('Indicator Date hidden'!BO55="x","x",BN$2-'Indicator Date hidden'!BO55)</f>
        <v>2</v>
      </c>
      <c r="BO54" s="158">
        <f>IF('Indicator Date hidden'!BP55="x","x",BO$2-'Indicator Date hidden'!BP55)</f>
        <v>1</v>
      </c>
      <c r="BP54" s="158">
        <f>IF('Indicator Date hidden'!BQ55="x","x",BP$2-'Indicator Date hidden'!BQ55)</f>
        <v>0</v>
      </c>
      <c r="BQ54" s="158">
        <f>IF('Indicator Date hidden'!BR55="x","x",BQ$2-'Indicator Date hidden'!BR55)</f>
        <v>0</v>
      </c>
      <c r="BR54" s="158">
        <f>IF('Indicator Date hidden'!BS55="x","x",BR$2-'Indicator Date hidden'!BS55)</f>
        <v>0</v>
      </c>
      <c r="BS54" s="158">
        <f>IF('Indicator Date hidden'!BT55="x","x",BS$2-'Indicator Date hidden'!BT55)</f>
        <v>2</v>
      </c>
      <c r="BT54" s="158">
        <f>IF('Indicator Date hidden'!BU55="x","x",BT$2-'Indicator Date hidden'!BU55)</f>
        <v>0</v>
      </c>
      <c r="BU54" s="158">
        <f>IF('Indicator Date hidden'!BV55="x","x",BU$2-'Indicator Date hidden'!BV55)</f>
        <v>0</v>
      </c>
      <c r="BV54" s="158">
        <f>IF('Indicator Date hidden'!BW55="x","x",BV$2-'Indicator Date hidden'!BW55)</f>
        <v>0</v>
      </c>
      <c r="BW54" s="158">
        <f>IF('Indicator Date hidden'!BX55="x","x",BW$2-'Indicator Date hidden'!BX55)</f>
        <v>0</v>
      </c>
      <c r="BX54" s="158">
        <f>IF('Indicator Date hidden'!BY55="x","x",BX$2-'Indicator Date hidden'!BY55)</f>
        <v>2</v>
      </c>
      <c r="BY54" s="5">
        <f t="shared" si="5"/>
        <v>44</v>
      </c>
      <c r="BZ54" s="159">
        <f t="shared" si="6"/>
        <v>0.60273972602739723</v>
      </c>
      <c r="CA54" s="5">
        <f t="shared" si="7"/>
        <v>21</v>
      </c>
      <c r="CB54" s="159">
        <f t="shared" si="8"/>
        <v>1.5592387150829805</v>
      </c>
      <c r="CC54" s="162">
        <f t="shared" si="9"/>
        <v>0</v>
      </c>
    </row>
    <row r="55" spans="1:81" x14ac:dyDescent="0.3">
      <c r="A55" t="s">
        <v>98</v>
      </c>
      <c r="B55" s="158">
        <f>IF('Indicator Date hidden'!C56="x","x",B$2-'Indicator Date hidden'!C56)</f>
        <v>0</v>
      </c>
      <c r="C55" s="158">
        <f>IF('Indicator Date hidden'!D56="x","x",C$2-'Indicator Date hidden'!D56)</f>
        <v>0</v>
      </c>
      <c r="D55" s="158">
        <f>IF('Indicator Date hidden'!E56="x","x",D$2-'Indicator Date hidden'!E56)</f>
        <v>0</v>
      </c>
      <c r="E55" s="158">
        <f>IF('Indicator Date hidden'!F56="x","x",E$2-'Indicator Date hidden'!F56)</f>
        <v>0</v>
      </c>
      <c r="F55" s="158">
        <f>IF('Indicator Date hidden'!G56="x","x",F$2-'Indicator Date hidden'!G56)</f>
        <v>0</v>
      </c>
      <c r="G55" s="158">
        <f>IF('Indicator Date hidden'!H56="x","x",G$2-'Indicator Date hidden'!H56)</f>
        <v>0</v>
      </c>
      <c r="H55" s="158">
        <f>IF('Indicator Date hidden'!I56="x","x",H$2-'Indicator Date hidden'!I56)</f>
        <v>0</v>
      </c>
      <c r="I55" s="158">
        <f>IF('Indicator Date hidden'!J56="x","x",I$2-'Indicator Date hidden'!J56)</f>
        <v>0</v>
      </c>
      <c r="J55" s="158">
        <f>IF('Indicator Date hidden'!K56="x","x",J$2-'Indicator Date hidden'!K56)</f>
        <v>0</v>
      </c>
      <c r="K55" s="158">
        <f>IF('Indicator Date hidden'!L56="x","x",K$2-'Indicator Date hidden'!L56)</f>
        <v>0</v>
      </c>
      <c r="L55" s="158">
        <f>IF('Indicator Date hidden'!M56="x","x",L$2-'Indicator Date hidden'!M56)</f>
        <v>0</v>
      </c>
      <c r="M55" s="158">
        <f>IF('Indicator Date hidden'!N56="x","x",M$2-'Indicator Date hidden'!N56)</f>
        <v>0</v>
      </c>
      <c r="N55" s="158">
        <f>IF('Indicator Date hidden'!O56="x","x",N$2-'Indicator Date hidden'!O56)</f>
        <v>0</v>
      </c>
      <c r="O55" s="158">
        <f>IF('Indicator Date hidden'!P56="x","x",O$2-'Indicator Date hidden'!P56)</f>
        <v>0</v>
      </c>
      <c r="P55" s="158">
        <f>IF('Indicator Date hidden'!Q56="x","x",P$2-'Indicator Date hidden'!Q56)</f>
        <v>0</v>
      </c>
      <c r="Q55" s="158">
        <f>IF('Indicator Date hidden'!R56="x","x",Q$2-'Indicator Date hidden'!R56)</f>
        <v>0</v>
      </c>
      <c r="R55" s="158">
        <f>IF('Indicator Date hidden'!S56="x","x",R$2-'Indicator Date hidden'!S56)</f>
        <v>0</v>
      </c>
      <c r="S55" s="158">
        <f>IF('Indicator Date hidden'!T56="x","x",S$2-'Indicator Date hidden'!T56)</f>
        <v>0</v>
      </c>
      <c r="T55" s="158">
        <f>IF('Indicator Date hidden'!U56="x","x",T$2-'Indicator Date hidden'!U56)</f>
        <v>0</v>
      </c>
      <c r="U55" s="158">
        <f>IF('Indicator Date hidden'!V56="x","x",U$2-'Indicator Date hidden'!V56)</f>
        <v>0</v>
      </c>
      <c r="V55" s="158">
        <f>IF('Indicator Date hidden'!W56="x","x",V$2-'Indicator Date hidden'!W56)</f>
        <v>0</v>
      </c>
      <c r="W55" s="158">
        <f>IF('Indicator Date hidden'!X56="x","x",W$2-'Indicator Date hidden'!X56)</f>
        <v>0</v>
      </c>
      <c r="X55" s="158">
        <f>IF('Indicator Date hidden'!Y56="x","x",X$2-'Indicator Date hidden'!Y56)</f>
        <v>0</v>
      </c>
      <c r="Y55" s="158">
        <f>IF('Indicator Date hidden'!Z56="x","x",Y$2-'Indicator Date hidden'!Z56)</f>
        <v>0</v>
      </c>
      <c r="Z55" s="158" t="str">
        <f>IF('Indicator Date hidden'!AA56="x","x",Z$2-'Indicator Date hidden'!AA56)</f>
        <v>x</v>
      </c>
      <c r="AA55" s="158">
        <f>IF('Indicator Date hidden'!AB56="x","x",AA$2-'Indicator Date hidden'!AB56)</f>
        <v>0</v>
      </c>
      <c r="AB55" s="158">
        <f>IF('Indicator Date hidden'!AC56="x","x",AB$2-'Indicator Date hidden'!AC56)</f>
        <v>2</v>
      </c>
      <c r="AC55" s="158">
        <f>IF('Indicator Date hidden'!AD56="x","x",AC$2-'Indicator Date hidden'!AD56)</f>
        <v>4</v>
      </c>
      <c r="AD55" s="158">
        <f>IF('Indicator Date hidden'!AE56="x","x",AD$2-'Indicator Date hidden'!AE56)</f>
        <v>0</v>
      </c>
      <c r="AE55" s="158">
        <f>IF('Indicator Date hidden'!AF56="x","x",AE$2-'Indicator Date hidden'!AF56)</f>
        <v>0</v>
      </c>
      <c r="AF55" s="158">
        <f>IF('Indicator Date hidden'!AG56="x","x",AF$2-'Indicator Date hidden'!AG56)</f>
        <v>0</v>
      </c>
      <c r="AG55" s="158">
        <f>IF('Indicator Date hidden'!AH56="x","x",AG$2-'Indicator Date hidden'!AH56)</f>
        <v>0</v>
      </c>
      <c r="AH55" s="158">
        <f>IF('Indicator Date hidden'!AI56="x","x",AH$2-'Indicator Date hidden'!AI56)</f>
        <v>0</v>
      </c>
      <c r="AI55" s="158">
        <f>IF('Indicator Date hidden'!AJ56="x","x",AI$2-'Indicator Date hidden'!AJ56)</f>
        <v>1</v>
      </c>
      <c r="AJ55" s="158">
        <f>IF('Indicator Date hidden'!AK56="x","x",AJ$2-'Indicator Date hidden'!AK56)</f>
        <v>1</v>
      </c>
      <c r="AK55" s="158">
        <f>IF('Indicator Date hidden'!AL56="x","x",AK$2-'Indicator Date hidden'!AL56)</f>
        <v>1</v>
      </c>
      <c r="AL55" s="158" t="str">
        <f>IF('Indicator Date hidden'!AM56="x","x",AL$2-'Indicator Date hidden'!AM56)</f>
        <v>x</v>
      </c>
      <c r="AM55" s="158">
        <f>IF('Indicator Date hidden'!AN56="x","x",AM$2-'Indicator Date hidden'!AN56)</f>
        <v>1</v>
      </c>
      <c r="AN55" s="158">
        <f>IF('Indicator Date hidden'!AO56="x","x",AN$2-'Indicator Date hidden'!AO56)</f>
        <v>1</v>
      </c>
      <c r="AO55" s="158">
        <f>IF('Indicator Date hidden'!AP56="x","x",AO$2-'Indicator Date hidden'!AP56)</f>
        <v>1</v>
      </c>
      <c r="AP55" s="158">
        <f>IF('Indicator Date hidden'!AQ56="x","x",AP$2-'Indicator Date hidden'!AQ56)</f>
        <v>1</v>
      </c>
      <c r="AQ55" s="158" t="str">
        <f>IF('Indicator Date hidden'!AR56="x","x",AQ$2-'Indicator Date hidden'!AR56)</f>
        <v>x</v>
      </c>
      <c r="AR55" s="158">
        <f>IF('Indicator Date hidden'!AS56="x","x",AR$2-'Indicator Date hidden'!AS56)</f>
        <v>1</v>
      </c>
      <c r="AS55" s="158">
        <f>IF('Indicator Date hidden'!AT56="x","x",AS$2-'Indicator Date hidden'!AT56)</f>
        <v>7</v>
      </c>
      <c r="AT55" s="158">
        <f>IF('Indicator Date hidden'!AU56="x","x",AT$2-'Indicator Date hidden'!AU56)</f>
        <v>0</v>
      </c>
      <c r="AU55" s="158">
        <f>IF('Indicator Date hidden'!AV56="x","x",AU$2-'Indicator Date hidden'!AV56)</f>
        <v>0</v>
      </c>
      <c r="AV55" s="158">
        <f>IF('Indicator Date hidden'!AW56="x","x",AV$2-'Indicator Date hidden'!AW56)</f>
        <v>0</v>
      </c>
      <c r="AW55" s="158">
        <f>IF('Indicator Date hidden'!AX56="x","x",AW$2-'Indicator Date hidden'!AX56)</f>
        <v>0</v>
      </c>
      <c r="AX55" s="158">
        <f>IF('Indicator Date hidden'!AY56="x","x",AX$2-'Indicator Date hidden'!AY56)</f>
        <v>0</v>
      </c>
      <c r="AY55" s="158" t="str">
        <f>IF('Indicator Date hidden'!AZ56="x","x",AY$2-'Indicator Date hidden'!AZ56)</f>
        <v>x</v>
      </c>
      <c r="AZ55" s="158" t="str">
        <f>IF('Indicator Date hidden'!BA56="x","x",AZ$2-'Indicator Date hidden'!BA56)</f>
        <v>x</v>
      </c>
      <c r="BA55" s="158">
        <f>IF('Indicator Date hidden'!BB56="x","x",BA$2-'Indicator Date hidden'!BB56)</f>
        <v>0</v>
      </c>
      <c r="BB55" s="158">
        <f>IF('Indicator Date hidden'!BC56="x","x",BB$2-'Indicator Date hidden'!BC56)</f>
        <v>0</v>
      </c>
      <c r="BC55" s="158">
        <f>IF('Indicator Date hidden'!BD56="x","x",BC$2-'Indicator Date hidden'!BD56)</f>
        <v>0</v>
      </c>
      <c r="BD55" s="158" t="str">
        <f>IF('Indicator Date hidden'!BE56="x","x",BD$2-'Indicator Date hidden'!BE56)</f>
        <v>x</v>
      </c>
      <c r="BE55" s="158">
        <f>IF('Indicator Date hidden'!BF56="x","x",BE$2-'Indicator Date hidden'!BF56)</f>
        <v>2</v>
      </c>
      <c r="BF55" s="158">
        <f>IF('Indicator Date hidden'!BG56="x","x",BF$2-'Indicator Date hidden'!BG56)</f>
        <v>0</v>
      </c>
      <c r="BG55" s="158">
        <f>IF('Indicator Date hidden'!BH56="x","x",BG$2-'Indicator Date hidden'!BH56)</f>
        <v>0</v>
      </c>
      <c r="BH55" s="158">
        <f>IF('Indicator Date hidden'!BI56="x","x",BH$2-'Indicator Date hidden'!BI56)</f>
        <v>0</v>
      </c>
      <c r="BI55" s="158" t="str">
        <f>IF('Indicator Date hidden'!BJ56="x","x",BI$2-'Indicator Date hidden'!BJ56)</f>
        <v>x</v>
      </c>
      <c r="BJ55" s="158">
        <f>IF('Indicator Date hidden'!BK56="x","x",BJ$2-'Indicator Date hidden'!BK56)</f>
        <v>1</v>
      </c>
      <c r="BK55" s="158">
        <f>IF('Indicator Date hidden'!BL56="x","x",BK$2-'Indicator Date hidden'!BL56)</f>
        <v>1</v>
      </c>
      <c r="BL55" s="158">
        <f>IF('Indicator Date hidden'!BM56="x","x",BL$2-'Indicator Date hidden'!BM56)</f>
        <v>0</v>
      </c>
      <c r="BM55" s="158">
        <f>IF('Indicator Date hidden'!BN56="x","x",BM$2-'Indicator Date hidden'!BN56)</f>
        <v>3</v>
      </c>
      <c r="BN55" s="158">
        <f>IF('Indicator Date hidden'!BO56="x","x",BN$2-'Indicator Date hidden'!BO56)</f>
        <v>2</v>
      </c>
      <c r="BO55" s="158">
        <f>IF('Indicator Date hidden'!BP56="x","x",BO$2-'Indicator Date hidden'!BP56)</f>
        <v>1</v>
      </c>
      <c r="BP55" s="158">
        <f>IF('Indicator Date hidden'!BQ56="x","x",BP$2-'Indicator Date hidden'!BQ56)</f>
        <v>0</v>
      </c>
      <c r="BQ55" s="158">
        <f>IF('Indicator Date hidden'!BR56="x","x",BQ$2-'Indicator Date hidden'!BR56)</f>
        <v>0</v>
      </c>
      <c r="BR55" s="158">
        <f>IF('Indicator Date hidden'!BS56="x","x",BR$2-'Indicator Date hidden'!BS56)</f>
        <v>0</v>
      </c>
      <c r="BS55" s="158">
        <f>IF('Indicator Date hidden'!BT56="x","x",BS$2-'Indicator Date hidden'!BT56)</f>
        <v>1</v>
      </c>
      <c r="BT55" s="158">
        <f>IF('Indicator Date hidden'!BU56="x","x",BT$2-'Indicator Date hidden'!BU56)</f>
        <v>0</v>
      </c>
      <c r="BU55" s="158" t="str">
        <f>IF('Indicator Date hidden'!BV56="x","x",BU$2-'Indicator Date hidden'!BV56)</f>
        <v>x</v>
      </c>
      <c r="BV55" s="158" t="str">
        <f>IF('Indicator Date hidden'!BW56="x","x",BV$2-'Indicator Date hidden'!BW56)</f>
        <v>x</v>
      </c>
      <c r="BW55" s="158">
        <f>IF('Indicator Date hidden'!BX56="x","x",BW$2-'Indicator Date hidden'!BX56)</f>
        <v>0</v>
      </c>
      <c r="BX55" s="158">
        <f>IF('Indicator Date hidden'!BY56="x","x",BX$2-'Indicator Date hidden'!BY56)</f>
        <v>2</v>
      </c>
      <c r="BY55" s="5">
        <f t="shared" si="5"/>
        <v>34</v>
      </c>
      <c r="BZ55" s="159">
        <f t="shared" si="6"/>
        <v>0.51515151515151514</v>
      </c>
      <c r="CA55" s="5">
        <f t="shared" si="7"/>
        <v>19</v>
      </c>
      <c r="CB55" s="159">
        <f t="shared" si="8"/>
        <v>1.1314033153087557</v>
      </c>
      <c r="CC55" s="162">
        <f t="shared" si="9"/>
        <v>0</v>
      </c>
    </row>
    <row r="56" spans="1:81" x14ac:dyDescent="0.3">
      <c r="A56" t="s">
        <v>100</v>
      </c>
      <c r="B56" s="158">
        <f>IF('Indicator Date hidden'!C57="x","x",B$2-'Indicator Date hidden'!C57)</f>
        <v>0</v>
      </c>
      <c r="C56" s="158">
        <f>IF('Indicator Date hidden'!D57="x","x",C$2-'Indicator Date hidden'!D57)</f>
        <v>0</v>
      </c>
      <c r="D56" s="158">
        <f>IF('Indicator Date hidden'!E57="x","x",D$2-'Indicator Date hidden'!E57)</f>
        <v>0</v>
      </c>
      <c r="E56" s="158">
        <f>IF('Indicator Date hidden'!F57="x","x",E$2-'Indicator Date hidden'!F57)</f>
        <v>0</v>
      </c>
      <c r="F56" s="158">
        <f>IF('Indicator Date hidden'!G57="x","x",F$2-'Indicator Date hidden'!G57)</f>
        <v>0</v>
      </c>
      <c r="G56" s="158">
        <f>IF('Indicator Date hidden'!H57="x","x",G$2-'Indicator Date hidden'!H57)</f>
        <v>0</v>
      </c>
      <c r="H56" s="158">
        <f>IF('Indicator Date hidden'!I57="x","x",H$2-'Indicator Date hidden'!I57)</f>
        <v>0</v>
      </c>
      <c r="I56" s="158">
        <f>IF('Indicator Date hidden'!J57="x","x",I$2-'Indicator Date hidden'!J57)</f>
        <v>0</v>
      </c>
      <c r="J56" s="158">
        <f>IF('Indicator Date hidden'!K57="x","x",J$2-'Indicator Date hidden'!K57)</f>
        <v>0</v>
      </c>
      <c r="K56" s="158">
        <f>IF('Indicator Date hidden'!L57="x","x",K$2-'Indicator Date hidden'!L57)</f>
        <v>0</v>
      </c>
      <c r="L56" s="158">
        <f>IF('Indicator Date hidden'!M57="x","x",L$2-'Indicator Date hidden'!M57)</f>
        <v>0</v>
      </c>
      <c r="M56" s="158">
        <f>IF('Indicator Date hidden'!N57="x","x",M$2-'Indicator Date hidden'!N57)</f>
        <v>0</v>
      </c>
      <c r="N56" s="158">
        <f>IF('Indicator Date hidden'!O57="x","x",N$2-'Indicator Date hidden'!O57)</f>
        <v>0</v>
      </c>
      <c r="O56" s="158">
        <f>IF('Indicator Date hidden'!P57="x","x",O$2-'Indicator Date hidden'!P57)</f>
        <v>0</v>
      </c>
      <c r="P56" s="158">
        <f>IF('Indicator Date hidden'!Q57="x","x",P$2-'Indicator Date hidden'!Q57)</f>
        <v>0</v>
      </c>
      <c r="Q56" s="158">
        <f>IF('Indicator Date hidden'!R57="x","x",Q$2-'Indicator Date hidden'!R57)</f>
        <v>0</v>
      </c>
      <c r="R56" s="158">
        <f>IF('Indicator Date hidden'!S57="x","x",R$2-'Indicator Date hidden'!S57)</f>
        <v>0</v>
      </c>
      <c r="S56" s="158">
        <f>IF('Indicator Date hidden'!T57="x","x",S$2-'Indicator Date hidden'!T57)</f>
        <v>0</v>
      </c>
      <c r="T56" s="158">
        <f>IF('Indicator Date hidden'!U57="x","x",T$2-'Indicator Date hidden'!U57)</f>
        <v>0</v>
      </c>
      <c r="U56" s="158">
        <f>IF('Indicator Date hidden'!V57="x","x",U$2-'Indicator Date hidden'!V57)</f>
        <v>0</v>
      </c>
      <c r="V56" s="158">
        <f>IF('Indicator Date hidden'!W57="x","x",V$2-'Indicator Date hidden'!W57)</f>
        <v>0</v>
      </c>
      <c r="W56" s="158">
        <f>IF('Indicator Date hidden'!X57="x","x",W$2-'Indicator Date hidden'!X57)</f>
        <v>0</v>
      </c>
      <c r="X56" s="158" t="str">
        <f>IF('Indicator Date hidden'!Y57="x","x",X$2-'Indicator Date hidden'!Y57)</f>
        <v>x</v>
      </c>
      <c r="Y56" s="158" t="str">
        <f>IF('Indicator Date hidden'!Z57="x","x",Y$2-'Indicator Date hidden'!Z57)</f>
        <v>x</v>
      </c>
      <c r="Z56" s="158" t="str">
        <f>IF('Indicator Date hidden'!AA57="x","x",Z$2-'Indicator Date hidden'!AA57)</f>
        <v>x</v>
      </c>
      <c r="AA56" s="158">
        <f>IF('Indicator Date hidden'!AB57="x","x",AA$2-'Indicator Date hidden'!AB57)</f>
        <v>1</v>
      </c>
      <c r="AB56" s="158" t="str">
        <f>IF('Indicator Date hidden'!AC57="x","x",AB$2-'Indicator Date hidden'!AC57)</f>
        <v>x</v>
      </c>
      <c r="AC56" s="158">
        <f>IF('Indicator Date hidden'!AD57="x","x",AC$2-'Indicator Date hidden'!AD57)</f>
        <v>0</v>
      </c>
      <c r="AD56" s="158">
        <f>IF('Indicator Date hidden'!AE57="x","x",AD$2-'Indicator Date hidden'!AE57)</f>
        <v>0</v>
      </c>
      <c r="AE56" s="158" t="str">
        <f>IF('Indicator Date hidden'!AF57="x","x",AE$2-'Indicator Date hidden'!AF57)</f>
        <v>x</v>
      </c>
      <c r="AF56" s="158">
        <f>IF('Indicator Date hidden'!AG57="x","x",AF$2-'Indicator Date hidden'!AG57)</f>
        <v>0</v>
      </c>
      <c r="AG56" s="158">
        <f>IF('Indicator Date hidden'!AH57="x","x",AG$2-'Indicator Date hidden'!AH57)</f>
        <v>0</v>
      </c>
      <c r="AH56" s="158">
        <f>IF('Indicator Date hidden'!AI57="x","x",AH$2-'Indicator Date hidden'!AI57)</f>
        <v>0</v>
      </c>
      <c r="AI56" s="158">
        <f>IF('Indicator Date hidden'!AJ57="x","x",AI$2-'Indicator Date hidden'!AJ57)</f>
        <v>1</v>
      </c>
      <c r="AJ56" s="158">
        <f>IF('Indicator Date hidden'!AK57="x","x",AJ$2-'Indicator Date hidden'!AK57)</f>
        <v>1</v>
      </c>
      <c r="AK56" s="158">
        <f>IF('Indicator Date hidden'!AL57="x","x",AK$2-'Indicator Date hidden'!AL57)</f>
        <v>1</v>
      </c>
      <c r="AL56" s="158" t="str">
        <f>IF('Indicator Date hidden'!AM57="x","x",AL$2-'Indicator Date hidden'!AM57)</f>
        <v>x</v>
      </c>
      <c r="AM56" s="158">
        <f>IF('Indicator Date hidden'!AN57="x","x",AM$2-'Indicator Date hidden'!AN57)</f>
        <v>1</v>
      </c>
      <c r="AN56" s="158">
        <f>IF('Indicator Date hidden'!AO57="x","x",AN$2-'Indicator Date hidden'!AO57)</f>
        <v>1</v>
      </c>
      <c r="AO56" s="158">
        <f>IF('Indicator Date hidden'!AP57="x","x",AO$2-'Indicator Date hidden'!AP57)</f>
        <v>1</v>
      </c>
      <c r="AP56" s="158" t="str">
        <f>IF('Indicator Date hidden'!AQ57="x","x",AP$2-'Indicator Date hidden'!AQ57)</f>
        <v>x</v>
      </c>
      <c r="AQ56" s="158" t="str">
        <f>IF('Indicator Date hidden'!AR57="x","x",AQ$2-'Indicator Date hidden'!AR57)</f>
        <v>x</v>
      </c>
      <c r="AR56" s="158">
        <f>IF('Indicator Date hidden'!AS57="x","x",AR$2-'Indicator Date hidden'!AS57)</f>
        <v>1</v>
      </c>
      <c r="AS56" s="158">
        <f>IF('Indicator Date hidden'!AT57="x","x",AS$2-'Indicator Date hidden'!AT57)</f>
        <v>7</v>
      </c>
      <c r="AT56" s="158">
        <f>IF('Indicator Date hidden'!AU57="x","x",AT$2-'Indicator Date hidden'!AU57)</f>
        <v>0</v>
      </c>
      <c r="AU56" s="158">
        <f>IF('Indicator Date hidden'!AV57="x","x",AU$2-'Indicator Date hidden'!AV57)</f>
        <v>0</v>
      </c>
      <c r="AV56" s="158">
        <f>IF('Indicator Date hidden'!AW57="x","x",AV$2-'Indicator Date hidden'!AW57)</f>
        <v>0</v>
      </c>
      <c r="AW56" s="158">
        <f>IF('Indicator Date hidden'!AX57="x","x",AW$2-'Indicator Date hidden'!AX57)</f>
        <v>0</v>
      </c>
      <c r="AX56" s="158">
        <f>IF('Indicator Date hidden'!AY57="x","x",AX$2-'Indicator Date hidden'!AY57)</f>
        <v>0</v>
      </c>
      <c r="AY56" s="158" t="str">
        <f>IF('Indicator Date hidden'!AZ57="x","x",AY$2-'Indicator Date hidden'!AZ57)</f>
        <v>x</v>
      </c>
      <c r="AZ56" s="158" t="str">
        <f>IF('Indicator Date hidden'!BA57="x","x",AZ$2-'Indicator Date hidden'!BA57)</f>
        <v>x</v>
      </c>
      <c r="BA56" s="158">
        <f>IF('Indicator Date hidden'!BB57="x","x",BA$2-'Indicator Date hidden'!BB57)</f>
        <v>0</v>
      </c>
      <c r="BB56" s="158">
        <f>IF('Indicator Date hidden'!BC57="x","x",BB$2-'Indicator Date hidden'!BC57)</f>
        <v>0</v>
      </c>
      <c r="BC56" s="158">
        <f>IF('Indicator Date hidden'!BD57="x","x",BC$2-'Indicator Date hidden'!BD57)</f>
        <v>0</v>
      </c>
      <c r="BD56" s="158" t="str">
        <f>IF('Indicator Date hidden'!BE57="x","x",BD$2-'Indicator Date hidden'!BE57)</f>
        <v>x</v>
      </c>
      <c r="BE56" s="158">
        <f>IF('Indicator Date hidden'!BF57="x","x",BE$2-'Indicator Date hidden'!BF57)</f>
        <v>2</v>
      </c>
      <c r="BF56" s="158">
        <f>IF('Indicator Date hidden'!BG57="x","x",BF$2-'Indicator Date hidden'!BG57)</f>
        <v>0</v>
      </c>
      <c r="BG56" s="158">
        <f>IF('Indicator Date hidden'!BH57="x","x",BG$2-'Indicator Date hidden'!BH57)</f>
        <v>0</v>
      </c>
      <c r="BH56" s="158">
        <f>IF('Indicator Date hidden'!BI57="x","x",BH$2-'Indicator Date hidden'!BI57)</f>
        <v>0</v>
      </c>
      <c r="BI56" s="158" t="str">
        <f>IF('Indicator Date hidden'!BJ57="x","x",BI$2-'Indicator Date hidden'!BJ57)</f>
        <v>x</v>
      </c>
      <c r="BJ56" s="158">
        <f>IF('Indicator Date hidden'!BK57="x","x",BJ$2-'Indicator Date hidden'!BK57)</f>
        <v>1</v>
      </c>
      <c r="BK56" s="158">
        <f>IF('Indicator Date hidden'!BL57="x","x",BK$2-'Indicator Date hidden'!BL57)</f>
        <v>1</v>
      </c>
      <c r="BL56" s="158">
        <f>IF('Indicator Date hidden'!BM57="x","x",BL$2-'Indicator Date hidden'!BM57)</f>
        <v>0</v>
      </c>
      <c r="BM56" s="158">
        <f>IF('Indicator Date hidden'!BN57="x","x",BM$2-'Indicator Date hidden'!BN57)</f>
        <v>3</v>
      </c>
      <c r="BN56" s="158">
        <f>IF('Indicator Date hidden'!BO57="x","x",BN$2-'Indicator Date hidden'!BO57)</f>
        <v>2</v>
      </c>
      <c r="BO56" s="158">
        <f>IF('Indicator Date hidden'!BP57="x","x",BO$2-'Indicator Date hidden'!BP57)</f>
        <v>1</v>
      </c>
      <c r="BP56" s="158">
        <f>IF('Indicator Date hidden'!BQ57="x","x",BP$2-'Indicator Date hidden'!BQ57)</f>
        <v>0</v>
      </c>
      <c r="BQ56" s="158">
        <f>IF('Indicator Date hidden'!BR57="x","x",BQ$2-'Indicator Date hidden'!BR57)</f>
        <v>1</v>
      </c>
      <c r="BR56" s="158">
        <f>IF('Indicator Date hidden'!BS57="x","x",BR$2-'Indicator Date hidden'!BS57)</f>
        <v>1</v>
      </c>
      <c r="BS56" s="158" t="str">
        <f>IF('Indicator Date hidden'!BT57="x","x",BS$2-'Indicator Date hidden'!BT57)</f>
        <v>x</v>
      </c>
      <c r="BT56" s="158">
        <f>IF('Indicator Date hidden'!BU57="x","x",BT$2-'Indicator Date hidden'!BU57)</f>
        <v>0</v>
      </c>
      <c r="BU56" s="158">
        <f>IF('Indicator Date hidden'!BV57="x","x",BU$2-'Indicator Date hidden'!BV57)</f>
        <v>0</v>
      </c>
      <c r="BV56" s="158">
        <f>IF('Indicator Date hidden'!BW57="x","x",BV$2-'Indicator Date hidden'!BW57)</f>
        <v>0</v>
      </c>
      <c r="BW56" s="158">
        <f>IF('Indicator Date hidden'!BX57="x","x",BW$2-'Indicator Date hidden'!BX57)</f>
        <v>0</v>
      </c>
      <c r="BX56" s="158">
        <f>IF('Indicator Date hidden'!BY57="x","x",BX$2-'Indicator Date hidden'!BY57)</f>
        <v>2</v>
      </c>
      <c r="BY56" s="5">
        <f t="shared" si="5"/>
        <v>29</v>
      </c>
      <c r="BZ56" s="159">
        <f t="shared" si="6"/>
        <v>0.46774193548387094</v>
      </c>
      <c r="CA56" s="5">
        <f t="shared" si="7"/>
        <v>18</v>
      </c>
      <c r="CB56" s="159">
        <f t="shared" si="8"/>
        <v>1.0582661098273709</v>
      </c>
      <c r="CC56" s="162">
        <f t="shared" si="9"/>
        <v>0</v>
      </c>
    </row>
    <row r="57" spans="1:81" x14ac:dyDescent="0.3">
      <c r="A57" t="s">
        <v>102</v>
      </c>
      <c r="B57" s="158">
        <f>IF('Indicator Date hidden'!C58="x","x",B$2-'Indicator Date hidden'!C58)</f>
        <v>0</v>
      </c>
      <c r="C57" s="158">
        <f>IF('Indicator Date hidden'!D58="x","x",C$2-'Indicator Date hidden'!D58)</f>
        <v>0</v>
      </c>
      <c r="D57" s="158">
        <f>IF('Indicator Date hidden'!E58="x","x",D$2-'Indicator Date hidden'!E58)</f>
        <v>0</v>
      </c>
      <c r="E57" s="158">
        <f>IF('Indicator Date hidden'!F58="x","x",E$2-'Indicator Date hidden'!F58)</f>
        <v>0</v>
      </c>
      <c r="F57" s="158">
        <f>IF('Indicator Date hidden'!G58="x","x",F$2-'Indicator Date hidden'!G58)</f>
        <v>0</v>
      </c>
      <c r="G57" s="158">
        <f>IF('Indicator Date hidden'!H58="x","x",G$2-'Indicator Date hidden'!H58)</f>
        <v>0</v>
      </c>
      <c r="H57" s="158">
        <f>IF('Indicator Date hidden'!I58="x","x",H$2-'Indicator Date hidden'!I58)</f>
        <v>0</v>
      </c>
      <c r="I57" s="158">
        <f>IF('Indicator Date hidden'!J58="x","x",I$2-'Indicator Date hidden'!J58)</f>
        <v>0</v>
      </c>
      <c r="J57" s="158">
        <f>IF('Indicator Date hidden'!K58="x","x",J$2-'Indicator Date hidden'!K58)</f>
        <v>0</v>
      </c>
      <c r="K57" s="158">
        <f>IF('Indicator Date hidden'!L58="x","x",K$2-'Indicator Date hidden'!L58)</f>
        <v>0</v>
      </c>
      <c r="L57" s="158">
        <f>IF('Indicator Date hidden'!M58="x","x",L$2-'Indicator Date hidden'!M58)</f>
        <v>0</v>
      </c>
      <c r="M57" s="158">
        <f>IF('Indicator Date hidden'!N58="x","x",M$2-'Indicator Date hidden'!N58)</f>
        <v>0</v>
      </c>
      <c r="N57" s="158">
        <f>IF('Indicator Date hidden'!O58="x","x",N$2-'Indicator Date hidden'!O58)</f>
        <v>0</v>
      </c>
      <c r="O57" s="158">
        <f>IF('Indicator Date hidden'!P58="x","x",O$2-'Indicator Date hidden'!P58)</f>
        <v>0</v>
      </c>
      <c r="P57" s="158">
        <f>IF('Indicator Date hidden'!Q58="x","x",P$2-'Indicator Date hidden'!Q58)</f>
        <v>0</v>
      </c>
      <c r="Q57" s="158">
        <f>IF('Indicator Date hidden'!R58="x","x",Q$2-'Indicator Date hidden'!R58)</f>
        <v>0</v>
      </c>
      <c r="R57" s="158">
        <f>IF('Indicator Date hidden'!S58="x","x",R$2-'Indicator Date hidden'!S58)</f>
        <v>0</v>
      </c>
      <c r="S57" s="158">
        <f>IF('Indicator Date hidden'!T58="x","x",S$2-'Indicator Date hidden'!T58)</f>
        <v>0</v>
      </c>
      <c r="T57" s="158">
        <f>IF('Indicator Date hidden'!U58="x","x",T$2-'Indicator Date hidden'!U58)</f>
        <v>0</v>
      </c>
      <c r="U57" s="158">
        <f>IF('Indicator Date hidden'!V58="x","x",U$2-'Indicator Date hidden'!V58)</f>
        <v>0</v>
      </c>
      <c r="V57" s="158">
        <f>IF('Indicator Date hidden'!W58="x","x",V$2-'Indicator Date hidden'!W58)</f>
        <v>0</v>
      </c>
      <c r="W57" s="158">
        <f>IF('Indicator Date hidden'!X58="x","x",W$2-'Indicator Date hidden'!X58)</f>
        <v>0</v>
      </c>
      <c r="X57" s="158">
        <f>IF('Indicator Date hidden'!Y58="x","x",X$2-'Indicator Date hidden'!Y58)</f>
        <v>0</v>
      </c>
      <c r="Y57" s="158">
        <f>IF('Indicator Date hidden'!Z58="x","x",Y$2-'Indicator Date hidden'!Z58)</f>
        <v>0</v>
      </c>
      <c r="Z57" s="158">
        <f>IF('Indicator Date hidden'!AA58="x","x",Z$2-'Indicator Date hidden'!AA58)</f>
        <v>5</v>
      </c>
      <c r="AA57" s="158">
        <f>IF('Indicator Date hidden'!AB58="x","x",AA$2-'Indicator Date hidden'!AB58)</f>
        <v>0</v>
      </c>
      <c r="AB57" s="158" t="str">
        <f>IF('Indicator Date hidden'!AC58="x","x",AB$2-'Indicator Date hidden'!AC58)</f>
        <v>x</v>
      </c>
      <c r="AC57" s="158">
        <f>IF('Indicator Date hidden'!AD58="x","x",AC$2-'Indicator Date hidden'!AD58)</f>
        <v>0</v>
      </c>
      <c r="AD57" s="158">
        <f>IF('Indicator Date hidden'!AE58="x","x",AD$2-'Indicator Date hidden'!AE58)</f>
        <v>0</v>
      </c>
      <c r="AE57" s="158" t="str">
        <f>IF('Indicator Date hidden'!AF58="x","x",AE$2-'Indicator Date hidden'!AF58)</f>
        <v>x</v>
      </c>
      <c r="AF57" s="158">
        <f>IF('Indicator Date hidden'!AG58="x","x",AF$2-'Indicator Date hidden'!AG58)</f>
        <v>0</v>
      </c>
      <c r="AG57" s="158">
        <f>IF('Indicator Date hidden'!AH58="x","x",AG$2-'Indicator Date hidden'!AH58)</f>
        <v>0</v>
      </c>
      <c r="AH57" s="158">
        <f>IF('Indicator Date hidden'!AI58="x","x",AH$2-'Indicator Date hidden'!AI58)</f>
        <v>0</v>
      </c>
      <c r="AI57" s="158">
        <f>IF('Indicator Date hidden'!AJ58="x","x",AI$2-'Indicator Date hidden'!AJ58)</f>
        <v>1</v>
      </c>
      <c r="AJ57" s="158">
        <f>IF('Indicator Date hidden'!AK58="x","x",AJ$2-'Indicator Date hidden'!AK58)</f>
        <v>1</v>
      </c>
      <c r="AK57" s="158">
        <f>IF('Indicator Date hidden'!AL58="x","x",AK$2-'Indicator Date hidden'!AL58)</f>
        <v>1</v>
      </c>
      <c r="AL57" s="158" t="str">
        <f>IF('Indicator Date hidden'!AM58="x","x",AL$2-'Indicator Date hidden'!AM58)</f>
        <v>x</v>
      </c>
      <c r="AM57" s="158">
        <f>IF('Indicator Date hidden'!AN58="x","x",AM$2-'Indicator Date hidden'!AN58)</f>
        <v>1</v>
      </c>
      <c r="AN57" s="158">
        <f>IF('Indicator Date hidden'!AO58="x","x",AN$2-'Indicator Date hidden'!AO58)</f>
        <v>1</v>
      </c>
      <c r="AO57" s="158">
        <f>IF('Indicator Date hidden'!AP58="x","x",AO$2-'Indicator Date hidden'!AP58)</f>
        <v>1</v>
      </c>
      <c r="AP57" s="158" t="str">
        <f>IF('Indicator Date hidden'!AQ58="x","x",AP$2-'Indicator Date hidden'!AQ58)</f>
        <v>x</v>
      </c>
      <c r="AQ57" s="158">
        <f>IF('Indicator Date hidden'!AR58="x","x",AQ$2-'Indicator Date hidden'!AR58)</f>
        <v>0</v>
      </c>
      <c r="AR57" s="158">
        <f>IF('Indicator Date hidden'!AS58="x","x",AR$2-'Indicator Date hidden'!AS58)</f>
        <v>1</v>
      </c>
      <c r="AS57" s="158" t="str">
        <f>IF('Indicator Date hidden'!AT58="x","x",AS$2-'Indicator Date hidden'!AT58)</f>
        <v>x</v>
      </c>
      <c r="AT57" s="158">
        <f>IF('Indicator Date hidden'!AU58="x","x",AT$2-'Indicator Date hidden'!AU58)</f>
        <v>0</v>
      </c>
      <c r="AU57" s="158">
        <f>IF('Indicator Date hidden'!AV58="x","x",AU$2-'Indicator Date hidden'!AV58)</f>
        <v>0</v>
      </c>
      <c r="AV57" s="158">
        <f>IF('Indicator Date hidden'!AW58="x","x",AV$2-'Indicator Date hidden'!AW58)</f>
        <v>0</v>
      </c>
      <c r="AW57" s="158" t="str">
        <f>IF('Indicator Date hidden'!AX58="x","x",AW$2-'Indicator Date hidden'!AX58)</f>
        <v>x</v>
      </c>
      <c r="AX57" s="158">
        <f>IF('Indicator Date hidden'!AY58="x","x",AX$2-'Indicator Date hidden'!AY58)</f>
        <v>0</v>
      </c>
      <c r="AY57" s="158">
        <f>IF('Indicator Date hidden'!AZ58="x","x",AY$2-'Indicator Date hidden'!AZ58)</f>
        <v>1</v>
      </c>
      <c r="AZ57" s="158">
        <f>IF('Indicator Date hidden'!BA58="x","x",AZ$2-'Indicator Date hidden'!BA58)</f>
        <v>2</v>
      </c>
      <c r="BA57" s="158">
        <f>IF('Indicator Date hidden'!BB58="x","x",BA$2-'Indicator Date hidden'!BB58)</f>
        <v>0</v>
      </c>
      <c r="BB57" s="158">
        <f>IF('Indicator Date hidden'!BC58="x","x",BB$2-'Indicator Date hidden'!BC58)</f>
        <v>0</v>
      </c>
      <c r="BC57" s="158">
        <f>IF('Indicator Date hidden'!BD58="x","x",BC$2-'Indicator Date hidden'!BD58)</f>
        <v>0</v>
      </c>
      <c r="BD57" s="158" t="str">
        <f>IF('Indicator Date hidden'!BE58="x","x",BD$2-'Indicator Date hidden'!BE58)</f>
        <v>x</v>
      </c>
      <c r="BE57" s="158">
        <f>IF('Indicator Date hidden'!BF58="x","x",BE$2-'Indicator Date hidden'!BF58)</f>
        <v>2</v>
      </c>
      <c r="BF57" s="158">
        <f>IF('Indicator Date hidden'!BG58="x","x",BF$2-'Indicator Date hidden'!BG58)</f>
        <v>0</v>
      </c>
      <c r="BG57" s="158">
        <f>IF('Indicator Date hidden'!BH58="x","x",BG$2-'Indicator Date hidden'!BH58)</f>
        <v>0</v>
      </c>
      <c r="BH57" s="158">
        <f>IF('Indicator Date hidden'!BI58="x","x",BH$2-'Indicator Date hidden'!BI58)</f>
        <v>0</v>
      </c>
      <c r="BI57" s="158" t="str">
        <f>IF('Indicator Date hidden'!BJ58="x","x",BI$2-'Indicator Date hidden'!BJ58)</f>
        <v>x</v>
      </c>
      <c r="BJ57" s="158">
        <f>IF('Indicator Date hidden'!BK58="x","x",BJ$2-'Indicator Date hidden'!BK58)</f>
        <v>1</v>
      </c>
      <c r="BK57" s="158">
        <f>IF('Indicator Date hidden'!BL58="x","x",BK$2-'Indicator Date hidden'!BL58)</f>
        <v>1</v>
      </c>
      <c r="BL57" s="158">
        <f>IF('Indicator Date hidden'!BM58="x","x",BL$2-'Indicator Date hidden'!BM58)</f>
        <v>0</v>
      </c>
      <c r="BM57" s="158">
        <f>IF('Indicator Date hidden'!BN58="x","x",BM$2-'Indicator Date hidden'!BN58)</f>
        <v>3</v>
      </c>
      <c r="BN57" s="158">
        <f>IF('Indicator Date hidden'!BO58="x","x",BN$2-'Indicator Date hidden'!BO58)</f>
        <v>2</v>
      </c>
      <c r="BO57" s="158">
        <f>IF('Indicator Date hidden'!BP58="x","x",BO$2-'Indicator Date hidden'!BP58)</f>
        <v>1</v>
      </c>
      <c r="BP57" s="158">
        <f>IF('Indicator Date hidden'!BQ58="x","x",BP$2-'Indicator Date hidden'!BQ58)</f>
        <v>0</v>
      </c>
      <c r="BQ57" s="158">
        <f>IF('Indicator Date hidden'!BR58="x","x",BQ$2-'Indicator Date hidden'!BR58)</f>
        <v>0</v>
      </c>
      <c r="BR57" s="158">
        <f>IF('Indicator Date hidden'!BS58="x","x",BR$2-'Indicator Date hidden'!BS58)</f>
        <v>0</v>
      </c>
      <c r="BS57" s="158">
        <f>IF('Indicator Date hidden'!BT58="x","x",BS$2-'Indicator Date hidden'!BT58)</f>
        <v>2</v>
      </c>
      <c r="BT57" s="158">
        <f>IF('Indicator Date hidden'!BU58="x","x",BT$2-'Indicator Date hidden'!BU58)</f>
        <v>0</v>
      </c>
      <c r="BU57" s="158">
        <f>IF('Indicator Date hidden'!BV58="x","x",BU$2-'Indicator Date hidden'!BV58)</f>
        <v>0</v>
      </c>
      <c r="BV57" s="158" t="str">
        <f>IF('Indicator Date hidden'!BW58="x","x",BV$2-'Indicator Date hidden'!BW58)</f>
        <v>x</v>
      </c>
      <c r="BW57" s="158">
        <f>IF('Indicator Date hidden'!BX58="x","x",BW$2-'Indicator Date hidden'!BX58)</f>
        <v>0</v>
      </c>
      <c r="BX57" s="158">
        <f>IF('Indicator Date hidden'!BY58="x","x",BX$2-'Indicator Date hidden'!BY58)</f>
        <v>2</v>
      </c>
      <c r="BY57" s="5">
        <f t="shared" si="5"/>
        <v>29</v>
      </c>
      <c r="BZ57" s="159">
        <f t="shared" si="6"/>
        <v>0.43939393939393939</v>
      </c>
      <c r="CA57" s="5">
        <f t="shared" si="7"/>
        <v>18</v>
      </c>
      <c r="CB57" s="159">
        <f t="shared" si="8"/>
        <v>0.88982102181975897</v>
      </c>
      <c r="CC57" s="162">
        <f t="shared" si="9"/>
        <v>0</v>
      </c>
    </row>
    <row r="58" spans="1:81" x14ac:dyDescent="0.3">
      <c r="A58" t="s">
        <v>308</v>
      </c>
      <c r="B58" s="158">
        <f>IF('Indicator Date hidden'!C59="x","x",B$2-'Indicator Date hidden'!C59)</f>
        <v>0</v>
      </c>
      <c r="C58" s="158">
        <f>IF('Indicator Date hidden'!D59="x","x",C$2-'Indicator Date hidden'!D59)</f>
        <v>0</v>
      </c>
      <c r="D58" s="158">
        <f>IF('Indicator Date hidden'!E59="x","x",D$2-'Indicator Date hidden'!E59)</f>
        <v>0</v>
      </c>
      <c r="E58" s="158">
        <f>IF('Indicator Date hidden'!F59="x","x",E$2-'Indicator Date hidden'!F59)</f>
        <v>0</v>
      </c>
      <c r="F58" s="158">
        <f>IF('Indicator Date hidden'!G59="x","x",F$2-'Indicator Date hidden'!G59)</f>
        <v>0</v>
      </c>
      <c r="G58" s="158">
        <f>IF('Indicator Date hidden'!H59="x","x",G$2-'Indicator Date hidden'!H59)</f>
        <v>0</v>
      </c>
      <c r="H58" s="158">
        <f>IF('Indicator Date hidden'!I59="x","x",H$2-'Indicator Date hidden'!I59)</f>
        <v>0</v>
      </c>
      <c r="I58" s="158">
        <f>IF('Indicator Date hidden'!J59="x","x",I$2-'Indicator Date hidden'!J59)</f>
        <v>0</v>
      </c>
      <c r="J58" s="158">
        <f>IF('Indicator Date hidden'!K59="x","x",J$2-'Indicator Date hidden'!K59)</f>
        <v>0</v>
      </c>
      <c r="K58" s="158">
        <f>IF('Indicator Date hidden'!L59="x","x",K$2-'Indicator Date hidden'!L59)</f>
        <v>0</v>
      </c>
      <c r="L58" s="158">
        <f>IF('Indicator Date hidden'!M59="x","x",L$2-'Indicator Date hidden'!M59)</f>
        <v>0</v>
      </c>
      <c r="M58" s="158">
        <f>IF('Indicator Date hidden'!N59="x","x",M$2-'Indicator Date hidden'!N59)</f>
        <v>0</v>
      </c>
      <c r="N58" s="158">
        <f>IF('Indicator Date hidden'!O59="x","x",N$2-'Indicator Date hidden'!O59)</f>
        <v>0</v>
      </c>
      <c r="O58" s="158">
        <f>IF('Indicator Date hidden'!P59="x","x",O$2-'Indicator Date hidden'!P59)</f>
        <v>0</v>
      </c>
      <c r="P58" s="158">
        <f>IF('Indicator Date hidden'!Q59="x","x",P$2-'Indicator Date hidden'!Q59)</f>
        <v>0</v>
      </c>
      <c r="Q58" s="158">
        <f>IF('Indicator Date hidden'!R59="x","x",Q$2-'Indicator Date hidden'!R59)</f>
        <v>0</v>
      </c>
      <c r="R58" s="158">
        <f>IF('Indicator Date hidden'!S59="x","x",R$2-'Indicator Date hidden'!S59)</f>
        <v>0</v>
      </c>
      <c r="S58" s="158">
        <f>IF('Indicator Date hidden'!T59="x","x",S$2-'Indicator Date hidden'!T59)</f>
        <v>0</v>
      </c>
      <c r="T58" s="158">
        <f>IF('Indicator Date hidden'!U59="x","x",T$2-'Indicator Date hidden'!U59)</f>
        <v>0</v>
      </c>
      <c r="U58" s="158">
        <f>IF('Indicator Date hidden'!V59="x","x",U$2-'Indicator Date hidden'!V59)</f>
        <v>0</v>
      </c>
      <c r="V58" s="158">
        <f>IF('Indicator Date hidden'!W59="x","x",V$2-'Indicator Date hidden'!W59)</f>
        <v>0</v>
      </c>
      <c r="W58" s="158">
        <f>IF('Indicator Date hidden'!X59="x","x",W$2-'Indicator Date hidden'!X59)</f>
        <v>0</v>
      </c>
      <c r="X58" s="158">
        <f>IF('Indicator Date hidden'!Y59="x","x",X$2-'Indicator Date hidden'!Y59)</f>
        <v>0</v>
      </c>
      <c r="Y58" s="158">
        <f>IF('Indicator Date hidden'!Z59="x","x",Y$2-'Indicator Date hidden'!Z59)</f>
        <v>0</v>
      </c>
      <c r="Z58" s="158">
        <f>IF('Indicator Date hidden'!AA59="x","x",Z$2-'Indicator Date hidden'!AA59)</f>
        <v>9</v>
      </c>
      <c r="AA58" s="158">
        <f>IF('Indicator Date hidden'!AB59="x","x",AA$2-'Indicator Date hidden'!AB59)</f>
        <v>0</v>
      </c>
      <c r="AB58" s="158">
        <f>IF('Indicator Date hidden'!AC59="x","x",AB$2-'Indicator Date hidden'!AC59)</f>
        <v>0</v>
      </c>
      <c r="AC58" s="158">
        <f>IF('Indicator Date hidden'!AD59="x","x",AC$2-'Indicator Date hidden'!AD59)</f>
        <v>0</v>
      </c>
      <c r="AD58" s="158">
        <f>IF('Indicator Date hidden'!AE59="x","x",AD$2-'Indicator Date hidden'!AE59)</f>
        <v>0</v>
      </c>
      <c r="AE58" s="158">
        <f>IF('Indicator Date hidden'!AF59="x","x",AE$2-'Indicator Date hidden'!AF59)</f>
        <v>0</v>
      </c>
      <c r="AF58" s="158">
        <f>IF('Indicator Date hidden'!AG59="x","x",AF$2-'Indicator Date hidden'!AG59)</f>
        <v>0</v>
      </c>
      <c r="AG58" s="158">
        <f>IF('Indicator Date hidden'!AH59="x","x",AG$2-'Indicator Date hidden'!AH59)</f>
        <v>0</v>
      </c>
      <c r="AH58" s="158">
        <f>IF('Indicator Date hidden'!AI59="x","x",AH$2-'Indicator Date hidden'!AI59)</f>
        <v>0</v>
      </c>
      <c r="AI58" s="158">
        <f>IF('Indicator Date hidden'!AJ59="x","x",AI$2-'Indicator Date hidden'!AJ59)</f>
        <v>1</v>
      </c>
      <c r="AJ58" s="158">
        <f>IF('Indicator Date hidden'!AK59="x","x",AJ$2-'Indicator Date hidden'!AK59)</f>
        <v>1</v>
      </c>
      <c r="AK58" s="158">
        <f>IF('Indicator Date hidden'!AL59="x","x",AK$2-'Indicator Date hidden'!AL59)</f>
        <v>1</v>
      </c>
      <c r="AL58" s="158">
        <f>IF('Indicator Date hidden'!AM59="x","x",AL$2-'Indicator Date hidden'!AM59)</f>
        <v>8</v>
      </c>
      <c r="AM58" s="158">
        <f>IF('Indicator Date hidden'!AN59="x","x",AM$2-'Indicator Date hidden'!AN59)</f>
        <v>1</v>
      </c>
      <c r="AN58" s="158">
        <f>IF('Indicator Date hidden'!AO59="x","x",AN$2-'Indicator Date hidden'!AO59)</f>
        <v>1</v>
      </c>
      <c r="AO58" s="158">
        <f>IF('Indicator Date hidden'!AP59="x","x",AO$2-'Indicator Date hidden'!AP59)</f>
        <v>1</v>
      </c>
      <c r="AP58" s="158" t="str">
        <f>IF('Indicator Date hidden'!AQ59="x","x",AP$2-'Indicator Date hidden'!AQ59)</f>
        <v>x</v>
      </c>
      <c r="AQ58" s="158">
        <f>IF('Indicator Date hidden'!AR59="x","x",AQ$2-'Indicator Date hidden'!AR59)</f>
        <v>0</v>
      </c>
      <c r="AR58" s="158">
        <f>IF('Indicator Date hidden'!AS59="x","x",AR$2-'Indicator Date hidden'!AS59)</f>
        <v>1</v>
      </c>
      <c r="AS58" s="158">
        <f>IF('Indicator Date hidden'!AT59="x","x",AS$2-'Indicator Date hidden'!AT59)</f>
        <v>7</v>
      </c>
      <c r="AT58" s="158">
        <f>IF('Indicator Date hidden'!AU59="x","x",AT$2-'Indicator Date hidden'!AU59)</f>
        <v>1</v>
      </c>
      <c r="AU58" s="158">
        <f>IF('Indicator Date hidden'!AV59="x","x",AU$2-'Indicator Date hidden'!AV59)</f>
        <v>1</v>
      </c>
      <c r="AV58" s="158">
        <f>IF('Indicator Date hidden'!AW59="x","x",AV$2-'Indicator Date hidden'!AW59)</f>
        <v>0</v>
      </c>
      <c r="AW58" s="158">
        <f>IF('Indicator Date hidden'!AX59="x","x",AW$2-'Indicator Date hidden'!AX59)</f>
        <v>0</v>
      </c>
      <c r="AX58" s="158">
        <f>IF('Indicator Date hidden'!AY59="x","x",AX$2-'Indicator Date hidden'!AY59)</f>
        <v>0</v>
      </c>
      <c r="AY58" s="158">
        <f>IF('Indicator Date hidden'!AZ59="x","x",AY$2-'Indicator Date hidden'!AZ59)</f>
        <v>1</v>
      </c>
      <c r="AZ58" s="158">
        <f>IF('Indicator Date hidden'!BA59="x","x",AZ$2-'Indicator Date hidden'!BA59)</f>
        <v>8</v>
      </c>
      <c r="BA58" s="158">
        <f>IF('Indicator Date hidden'!BB59="x","x",BA$2-'Indicator Date hidden'!BB59)</f>
        <v>0</v>
      </c>
      <c r="BB58" s="158">
        <f>IF('Indicator Date hidden'!BC59="x","x",BB$2-'Indicator Date hidden'!BC59)</f>
        <v>0</v>
      </c>
      <c r="BC58" s="158">
        <f>IF('Indicator Date hidden'!BD59="x","x",BC$2-'Indicator Date hidden'!BD59)</f>
        <v>0</v>
      </c>
      <c r="BD58" s="158" t="str">
        <f>IF('Indicator Date hidden'!BE59="x","x",BD$2-'Indicator Date hidden'!BE59)</f>
        <v>x</v>
      </c>
      <c r="BE58" s="158">
        <f>IF('Indicator Date hidden'!BF59="x","x",BE$2-'Indicator Date hidden'!BF59)</f>
        <v>2</v>
      </c>
      <c r="BF58" s="158">
        <f>IF('Indicator Date hidden'!BG59="x","x",BF$2-'Indicator Date hidden'!BG59)</f>
        <v>0</v>
      </c>
      <c r="BG58" s="158">
        <f>IF('Indicator Date hidden'!BH59="x","x",BG$2-'Indicator Date hidden'!BH59)</f>
        <v>0</v>
      </c>
      <c r="BH58" s="158">
        <f>IF('Indicator Date hidden'!BI59="x","x",BH$2-'Indicator Date hidden'!BI59)</f>
        <v>0</v>
      </c>
      <c r="BI58" s="158">
        <f>IF('Indicator Date hidden'!BJ59="x","x",BI$2-'Indicator Date hidden'!BJ59)</f>
        <v>0</v>
      </c>
      <c r="BJ58" s="158">
        <f>IF('Indicator Date hidden'!BK59="x","x",BJ$2-'Indicator Date hidden'!BK59)</f>
        <v>2</v>
      </c>
      <c r="BK58" s="158">
        <f>IF('Indicator Date hidden'!BL59="x","x",BK$2-'Indicator Date hidden'!BL59)</f>
        <v>1</v>
      </c>
      <c r="BL58" s="158">
        <f>IF('Indicator Date hidden'!BM59="x","x",BL$2-'Indicator Date hidden'!BM59)</f>
        <v>0</v>
      </c>
      <c r="BM58" s="158">
        <f>IF('Indicator Date hidden'!BN59="x","x",BM$2-'Indicator Date hidden'!BN59)</f>
        <v>3</v>
      </c>
      <c r="BN58" s="158">
        <f>IF('Indicator Date hidden'!BO59="x","x",BN$2-'Indicator Date hidden'!BO59)</f>
        <v>2</v>
      </c>
      <c r="BO58" s="158">
        <f>IF('Indicator Date hidden'!BP59="x","x",BO$2-'Indicator Date hidden'!BP59)</f>
        <v>1</v>
      </c>
      <c r="BP58" s="158">
        <f>IF('Indicator Date hidden'!BQ59="x","x",BP$2-'Indicator Date hidden'!BQ59)</f>
        <v>0</v>
      </c>
      <c r="BQ58" s="158">
        <f>IF('Indicator Date hidden'!BR59="x","x",BQ$2-'Indicator Date hidden'!BR59)</f>
        <v>0</v>
      </c>
      <c r="BR58" s="158">
        <f>IF('Indicator Date hidden'!BS59="x","x",BR$2-'Indicator Date hidden'!BS59)</f>
        <v>0</v>
      </c>
      <c r="BS58" s="158">
        <f>IF('Indicator Date hidden'!BT59="x","x",BS$2-'Indicator Date hidden'!BT59)</f>
        <v>2</v>
      </c>
      <c r="BT58" s="158">
        <f>IF('Indicator Date hidden'!BU59="x","x",BT$2-'Indicator Date hidden'!BU59)</f>
        <v>0</v>
      </c>
      <c r="BU58" s="158">
        <f>IF('Indicator Date hidden'!BV59="x","x",BU$2-'Indicator Date hidden'!BV59)</f>
        <v>0</v>
      </c>
      <c r="BV58" s="158">
        <f>IF('Indicator Date hidden'!BW59="x","x",BV$2-'Indicator Date hidden'!BW59)</f>
        <v>0</v>
      </c>
      <c r="BW58" s="158">
        <f>IF('Indicator Date hidden'!BX59="x","x",BW$2-'Indicator Date hidden'!BX59)</f>
        <v>0</v>
      </c>
      <c r="BX58" s="158">
        <f>IF('Indicator Date hidden'!BY59="x","x",BX$2-'Indicator Date hidden'!BY59)</f>
        <v>2</v>
      </c>
      <c r="BY58" s="5">
        <f t="shared" si="5"/>
        <v>57</v>
      </c>
      <c r="BZ58" s="159">
        <f t="shared" si="6"/>
        <v>0.78082191780821919</v>
      </c>
      <c r="CA58" s="5">
        <f t="shared" si="7"/>
        <v>22</v>
      </c>
      <c r="CB58" s="159">
        <f t="shared" si="8"/>
        <v>1.8671388656522574</v>
      </c>
      <c r="CC58" s="162">
        <f t="shared" si="9"/>
        <v>0</v>
      </c>
    </row>
    <row r="59" spans="1:81" x14ac:dyDescent="0.3">
      <c r="A59" t="s">
        <v>104</v>
      </c>
      <c r="B59" s="158">
        <f>IF('Indicator Date hidden'!C60="x","x",B$2-'Indicator Date hidden'!C60)</f>
        <v>0</v>
      </c>
      <c r="C59" s="158">
        <f>IF('Indicator Date hidden'!D60="x","x",C$2-'Indicator Date hidden'!D60)</f>
        <v>0</v>
      </c>
      <c r="D59" s="158">
        <f>IF('Indicator Date hidden'!E60="x","x",D$2-'Indicator Date hidden'!E60)</f>
        <v>0</v>
      </c>
      <c r="E59" s="158">
        <f>IF('Indicator Date hidden'!F60="x","x",E$2-'Indicator Date hidden'!F60)</f>
        <v>0</v>
      </c>
      <c r="F59" s="158">
        <f>IF('Indicator Date hidden'!G60="x","x",F$2-'Indicator Date hidden'!G60)</f>
        <v>0</v>
      </c>
      <c r="G59" s="158">
        <f>IF('Indicator Date hidden'!H60="x","x",G$2-'Indicator Date hidden'!H60)</f>
        <v>0</v>
      </c>
      <c r="H59" s="158">
        <f>IF('Indicator Date hidden'!I60="x","x",H$2-'Indicator Date hidden'!I60)</f>
        <v>0</v>
      </c>
      <c r="I59" s="158">
        <f>IF('Indicator Date hidden'!J60="x","x",I$2-'Indicator Date hidden'!J60)</f>
        <v>0</v>
      </c>
      <c r="J59" s="158">
        <f>IF('Indicator Date hidden'!K60="x","x",J$2-'Indicator Date hidden'!K60)</f>
        <v>0</v>
      </c>
      <c r="K59" s="158">
        <f>IF('Indicator Date hidden'!L60="x","x",K$2-'Indicator Date hidden'!L60)</f>
        <v>0</v>
      </c>
      <c r="L59" s="158">
        <f>IF('Indicator Date hidden'!M60="x","x",L$2-'Indicator Date hidden'!M60)</f>
        <v>0</v>
      </c>
      <c r="M59" s="158">
        <f>IF('Indicator Date hidden'!N60="x","x",M$2-'Indicator Date hidden'!N60)</f>
        <v>0</v>
      </c>
      <c r="N59" s="158">
        <f>IF('Indicator Date hidden'!O60="x","x",N$2-'Indicator Date hidden'!O60)</f>
        <v>0</v>
      </c>
      <c r="O59" s="158">
        <f>IF('Indicator Date hidden'!P60="x","x",O$2-'Indicator Date hidden'!P60)</f>
        <v>0</v>
      </c>
      <c r="P59" s="158">
        <f>IF('Indicator Date hidden'!Q60="x","x",P$2-'Indicator Date hidden'!Q60)</f>
        <v>0</v>
      </c>
      <c r="Q59" s="158">
        <f>IF('Indicator Date hidden'!R60="x","x",Q$2-'Indicator Date hidden'!R60)</f>
        <v>0</v>
      </c>
      <c r="R59" s="158">
        <f>IF('Indicator Date hidden'!S60="x","x",R$2-'Indicator Date hidden'!S60)</f>
        <v>0</v>
      </c>
      <c r="S59" s="158">
        <f>IF('Indicator Date hidden'!T60="x","x",S$2-'Indicator Date hidden'!T60)</f>
        <v>0</v>
      </c>
      <c r="T59" s="158">
        <f>IF('Indicator Date hidden'!U60="x","x",T$2-'Indicator Date hidden'!U60)</f>
        <v>0</v>
      </c>
      <c r="U59" s="158">
        <f>IF('Indicator Date hidden'!V60="x","x",U$2-'Indicator Date hidden'!V60)</f>
        <v>0</v>
      </c>
      <c r="V59" s="158">
        <f>IF('Indicator Date hidden'!W60="x","x",V$2-'Indicator Date hidden'!W60)</f>
        <v>0</v>
      </c>
      <c r="W59" s="158">
        <f>IF('Indicator Date hidden'!X60="x","x",W$2-'Indicator Date hidden'!X60)</f>
        <v>0</v>
      </c>
      <c r="X59" s="158">
        <f>IF('Indicator Date hidden'!Y60="x","x",X$2-'Indicator Date hidden'!Y60)</f>
        <v>0</v>
      </c>
      <c r="Y59" s="158">
        <f>IF('Indicator Date hidden'!Z60="x","x",Y$2-'Indicator Date hidden'!Z60)</f>
        <v>0</v>
      </c>
      <c r="Z59" s="158">
        <f>IF('Indicator Date hidden'!AA60="x","x",Z$2-'Indicator Date hidden'!AA60)</f>
        <v>0</v>
      </c>
      <c r="AA59" s="158">
        <f>IF('Indicator Date hidden'!AB60="x","x",AA$2-'Indicator Date hidden'!AB60)</f>
        <v>0</v>
      </c>
      <c r="AB59" s="158">
        <f>IF('Indicator Date hidden'!AC60="x","x",AB$2-'Indicator Date hidden'!AC60)</f>
        <v>0</v>
      </c>
      <c r="AC59" s="158">
        <f>IF('Indicator Date hidden'!AD60="x","x",AC$2-'Indicator Date hidden'!AD60)</f>
        <v>1</v>
      </c>
      <c r="AD59" s="158">
        <f>IF('Indicator Date hidden'!AE60="x","x",AD$2-'Indicator Date hidden'!AE60)</f>
        <v>0</v>
      </c>
      <c r="AE59" s="158">
        <f>IF('Indicator Date hidden'!AF60="x","x",AE$2-'Indicator Date hidden'!AF60)</f>
        <v>0</v>
      </c>
      <c r="AF59" s="158">
        <f>IF('Indicator Date hidden'!AG60="x","x",AF$2-'Indicator Date hidden'!AG60)</f>
        <v>0</v>
      </c>
      <c r="AG59" s="158">
        <f>IF('Indicator Date hidden'!AH60="x","x",AG$2-'Indicator Date hidden'!AH60)</f>
        <v>0</v>
      </c>
      <c r="AH59" s="158">
        <f>IF('Indicator Date hidden'!AI60="x","x",AH$2-'Indicator Date hidden'!AI60)</f>
        <v>0</v>
      </c>
      <c r="AI59" s="158">
        <f>IF('Indicator Date hidden'!AJ60="x","x",AI$2-'Indicator Date hidden'!AJ60)</f>
        <v>1</v>
      </c>
      <c r="AJ59" s="158">
        <f>IF('Indicator Date hidden'!AK60="x","x",AJ$2-'Indicator Date hidden'!AK60)</f>
        <v>1</v>
      </c>
      <c r="AK59" s="158">
        <f>IF('Indicator Date hidden'!AL60="x","x",AK$2-'Indicator Date hidden'!AL60)</f>
        <v>1</v>
      </c>
      <c r="AL59" s="158">
        <f>IF('Indicator Date hidden'!AM60="x","x",AL$2-'Indicator Date hidden'!AM60)</f>
        <v>2</v>
      </c>
      <c r="AM59" s="158">
        <f>IF('Indicator Date hidden'!AN60="x","x",AM$2-'Indicator Date hidden'!AN60)</f>
        <v>1</v>
      </c>
      <c r="AN59" s="158">
        <f>IF('Indicator Date hidden'!AO60="x","x",AN$2-'Indicator Date hidden'!AO60)</f>
        <v>1</v>
      </c>
      <c r="AO59" s="158">
        <f>IF('Indicator Date hidden'!AP60="x","x",AO$2-'Indicator Date hidden'!AP60)</f>
        <v>1</v>
      </c>
      <c r="AP59" s="158">
        <f>IF('Indicator Date hidden'!AQ60="x","x",AP$2-'Indicator Date hidden'!AQ60)</f>
        <v>1</v>
      </c>
      <c r="AQ59" s="158">
        <f>IF('Indicator Date hidden'!AR60="x","x",AQ$2-'Indicator Date hidden'!AR60)</f>
        <v>0</v>
      </c>
      <c r="AR59" s="158">
        <f>IF('Indicator Date hidden'!AS60="x","x",AR$2-'Indicator Date hidden'!AS60)</f>
        <v>1</v>
      </c>
      <c r="AS59" s="158">
        <f>IF('Indicator Date hidden'!AT60="x","x",AS$2-'Indicator Date hidden'!AT60)</f>
        <v>1</v>
      </c>
      <c r="AT59" s="158">
        <f>IF('Indicator Date hidden'!AU60="x","x",AT$2-'Indicator Date hidden'!AU60)</f>
        <v>0</v>
      </c>
      <c r="AU59" s="158">
        <f>IF('Indicator Date hidden'!AV60="x","x",AU$2-'Indicator Date hidden'!AV60)</f>
        <v>0</v>
      </c>
      <c r="AV59" s="158">
        <f>IF('Indicator Date hidden'!AW60="x","x",AV$2-'Indicator Date hidden'!AW60)</f>
        <v>0</v>
      </c>
      <c r="AW59" s="158">
        <f>IF('Indicator Date hidden'!AX60="x","x",AW$2-'Indicator Date hidden'!AX60)</f>
        <v>0</v>
      </c>
      <c r="AX59" s="158">
        <f>IF('Indicator Date hidden'!AY60="x","x",AX$2-'Indicator Date hidden'!AY60)</f>
        <v>0</v>
      </c>
      <c r="AY59" s="158">
        <f>IF('Indicator Date hidden'!AZ60="x","x",AY$2-'Indicator Date hidden'!AZ60)</f>
        <v>1</v>
      </c>
      <c r="AZ59" s="158">
        <f>IF('Indicator Date hidden'!BA60="x","x",AZ$2-'Indicator Date hidden'!BA60)</f>
        <v>2</v>
      </c>
      <c r="BA59" s="158">
        <f>IF('Indicator Date hidden'!BB60="x","x",BA$2-'Indicator Date hidden'!BB60)</f>
        <v>0</v>
      </c>
      <c r="BB59" s="158">
        <f>IF('Indicator Date hidden'!BC60="x","x",BB$2-'Indicator Date hidden'!BC60)</f>
        <v>0</v>
      </c>
      <c r="BC59" s="158">
        <f>IF('Indicator Date hidden'!BD60="x","x",BC$2-'Indicator Date hidden'!BD60)</f>
        <v>0</v>
      </c>
      <c r="BD59" s="158">
        <f>IF('Indicator Date hidden'!BE60="x","x",BD$2-'Indicator Date hidden'!BE60)</f>
        <v>2</v>
      </c>
      <c r="BE59" s="158">
        <f>IF('Indicator Date hidden'!BF60="x","x",BE$2-'Indicator Date hidden'!BF60)</f>
        <v>1</v>
      </c>
      <c r="BF59" s="158">
        <f>IF('Indicator Date hidden'!BG60="x","x",BF$2-'Indicator Date hidden'!BG60)</f>
        <v>0</v>
      </c>
      <c r="BG59" s="158">
        <f>IF('Indicator Date hidden'!BH60="x","x",BG$2-'Indicator Date hidden'!BH60)</f>
        <v>0</v>
      </c>
      <c r="BH59" s="158">
        <f>IF('Indicator Date hidden'!BI60="x","x",BH$2-'Indicator Date hidden'!BI60)</f>
        <v>0</v>
      </c>
      <c r="BI59" s="158">
        <f>IF('Indicator Date hidden'!BJ60="x","x",BI$2-'Indicator Date hidden'!BJ60)</f>
        <v>0</v>
      </c>
      <c r="BJ59" s="158">
        <f>IF('Indicator Date hidden'!BK60="x","x",BJ$2-'Indicator Date hidden'!BK60)</f>
        <v>1</v>
      </c>
      <c r="BK59" s="158">
        <f>IF('Indicator Date hidden'!BL60="x","x",BK$2-'Indicator Date hidden'!BL60)</f>
        <v>1</v>
      </c>
      <c r="BL59" s="158">
        <f>IF('Indicator Date hidden'!BM60="x","x",BL$2-'Indicator Date hidden'!BM60)</f>
        <v>0</v>
      </c>
      <c r="BM59" s="158">
        <f>IF('Indicator Date hidden'!BN60="x","x",BM$2-'Indicator Date hidden'!BN60)</f>
        <v>3</v>
      </c>
      <c r="BN59" s="158">
        <f>IF('Indicator Date hidden'!BO60="x","x",BN$2-'Indicator Date hidden'!BO60)</f>
        <v>2</v>
      </c>
      <c r="BO59" s="158">
        <f>IF('Indicator Date hidden'!BP60="x","x",BO$2-'Indicator Date hidden'!BP60)</f>
        <v>1</v>
      </c>
      <c r="BP59" s="158">
        <f>IF('Indicator Date hidden'!BQ60="x","x",BP$2-'Indicator Date hidden'!BQ60)</f>
        <v>0</v>
      </c>
      <c r="BQ59" s="158">
        <f>IF('Indicator Date hidden'!BR60="x","x",BQ$2-'Indicator Date hidden'!BR60)</f>
        <v>0</v>
      </c>
      <c r="BR59" s="158">
        <f>IF('Indicator Date hidden'!BS60="x","x",BR$2-'Indicator Date hidden'!BS60)</f>
        <v>0</v>
      </c>
      <c r="BS59" s="158">
        <f>IF('Indicator Date hidden'!BT60="x","x",BS$2-'Indicator Date hidden'!BT60)</f>
        <v>1</v>
      </c>
      <c r="BT59" s="158">
        <f>IF('Indicator Date hidden'!BU60="x","x",BT$2-'Indicator Date hidden'!BU60)</f>
        <v>0</v>
      </c>
      <c r="BU59" s="158" t="str">
        <f>IF('Indicator Date hidden'!BV60="x","x",BU$2-'Indicator Date hidden'!BV60)</f>
        <v>x</v>
      </c>
      <c r="BV59" s="158">
        <f>IF('Indicator Date hidden'!BW60="x","x",BV$2-'Indicator Date hidden'!BW60)</f>
        <v>0</v>
      </c>
      <c r="BW59" s="158">
        <f>IF('Indicator Date hidden'!BX60="x","x",BW$2-'Indicator Date hidden'!BX60)</f>
        <v>0</v>
      </c>
      <c r="BX59" s="158">
        <f>IF('Indicator Date hidden'!BY60="x","x",BX$2-'Indicator Date hidden'!BY60)</f>
        <v>2</v>
      </c>
      <c r="BY59" s="5">
        <f t="shared" si="5"/>
        <v>29</v>
      </c>
      <c r="BZ59" s="159">
        <f t="shared" si="6"/>
        <v>0.39189189189189189</v>
      </c>
      <c r="CA59" s="5">
        <f t="shared" si="7"/>
        <v>22</v>
      </c>
      <c r="CB59" s="159">
        <f t="shared" si="8"/>
        <v>0.67418755044683365</v>
      </c>
      <c r="CC59" s="162">
        <f t="shared" si="9"/>
        <v>0</v>
      </c>
    </row>
    <row r="60" spans="1:81" x14ac:dyDescent="0.3">
      <c r="A60" t="s">
        <v>106</v>
      </c>
      <c r="B60" s="158">
        <f>IF('Indicator Date hidden'!C61="x","x",B$2-'Indicator Date hidden'!C61)</f>
        <v>0</v>
      </c>
      <c r="C60" s="158">
        <f>IF('Indicator Date hidden'!D61="x","x",C$2-'Indicator Date hidden'!D61)</f>
        <v>0</v>
      </c>
      <c r="D60" s="158">
        <f>IF('Indicator Date hidden'!E61="x","x",D$2-'Indicator Date hidden'!E61)</f>
        <v>0</v>
      </c>
      <c r="E60" s="158">
        <f>IF('Indicator Date hidden'!F61="x","x",E$2-'Indicator Date hidden'!F61)</f>
        <v>0</v>
      </c>
      <c r="F60" s="158">
        <f>IF('Indicator Date hidden'!G61="x","x",F$2-'Indicator Date hidden'!G61)</f>
        <v>0</v>
      </c>
      <c r="G60" s="158">
        <f>IF('Indicator Date hidden'!H61="x","x",G$2-'Indicator Date hidden'!H61)</f>
        <v>0</v>
      </c>
      <c r="H60" s="158">
        <f>IF('Indicator Date hidden'!I61="x","x",H$2-'Indicator Date hidden'!I61)</f>
        <v>0</v>
      </c>
      <c r="I60" s="158">
        <f>IF('Indicator Date hidden'!J61="x","x",I$2-'Indicator Date hidden'!J61)</f>
        <v>0</v>
      </c>
      <c r="J60" s="158">
        <f>IF('Indicator Date hidden'!K61="x","x",J$2-'Indicator Date hidden'!K61)</f>
        <v>0</v>
      </c>
      <c r="K60" s="158">
        <f>IF('Indicator Date hidden'!L61="x","x",K$2-'Indicator Date hidden'!L61)</f>
        <v>0</v>
      </c>
      <c r="L60" s="158">
        <f>IF('Indicator Date hidden'!M61="x","x",L$2-'Indicator Date hidden'!M61)</f>
        <v>0</v>
      </c>
      <c r="M60" s="158">
        <f>IF('Indicator Date hidden'!N61="x","x",M$2-'Indicator Date hidden'!N61)</f>
        <v>0</v>
      </c>
      <c r="N60" s="158">
        <f>IF('Indicator Date hidden'!O61="x","x",N$2-'Indicator Date hidden'!O61)</f>
        <v>0</v>
      </c>
      <c r="O60" s="158">
        <f>IF('Indicator Date hidden'!P61="x","x",O$2-'Indicator Date hidden'!P61)</f>
        <v>0</v>
      </c>
      <c r="P60" s="158">
        <f>IF('Indicator Date hidden'!Q61="x","x",P$2-'Indicator Date hidden'!Q61)</f>
        <v>0</v>
      </c>
      <c r="Q60" s="158">
        <f>IF('Indicator Date hidden'!R61="x","x",Q$2-'Indicator Date hidden'!R61)</f>
        <v>0</v>
      </c>
      <c r="R60" s="158">
        <f>IF('Indicator Date hidden'!S61="x","x",R$2-'Indicator Date hidden'!S61)</f>
        <v>0</v>
      </c>
      <c r="S60" s="158">
        <f>IF('Indicator Date hidden'!T61="x","x",S$2-'Indicator Date hidden'!T61)</f>
        <v>0</v>
      </c>
      <c r="T60" s="158">
        <f>IF('Indicator Date hidden'!U61="x","x",T$2-'Indicator Date hidden'!U61)</f>
        <v>0</v>
      </c>
      <c r="U60" s="158">
        <f>IF('Indicator Date hidden'!V61="x","x",U$2-'Indicator Date hidden'!V61)</f>
        <v>0</v>
      </c>
      <c r="V60" s="158">
        <f>IF('Indicator Date hidden'!W61="x","x",V$2-'Indicator Date hidden'!W61)</f>
        <v>0</v>
      </c>
      <c r="W60" s="158">
        <f>IF('Indicator Date hidden'!X61="x","x",W$2-'Indicator Date hidden'!X61)</f>
        <v>0</v>
      </c>
      <c r="X60" s="158">
        <f>IF('Indicator Date hidden'!Y61="x","x",X$2-'Indicator Date hidden'!Y61)</f>
        <v>0</v>
      </c>
      <c r="Y60" s="158">
        <f>IF('Indicator Date hidden'!Z61="x","x",Y$2-'Indicator Date hidden'!Z61)</f>
        <v>0</v>
      </c>
      <c r="Z60" s="158">
        <f>IF('Indicator Date hidden'!AA61="x","x",Z$2-'Indicator Date hidden'!AA61)</f>
        <v>9</v>
      </c>
      <c r="AA60" s="158">
        <f>IF('Indicator Date hidden'!AB61="x","x",AA$2-'Indicator Date hidden'!AB61)</f>
        <v>0</v>
      </c>
      <c r="AB60" s="158" t="str">
        <f>IF('Indicator Date hidden'!AC61="x","x",AB$2-'Indicator Date hidden'!AC61)</f>
        <v>x</v>
      </c>
      <c r="AC60" s="158">
        <f>IF('Indicator Date hidden'!AD61="x","x",AC$2-'Indicator Date hidden'!AD61)</f>
        <v>0</v>
      </c>
      <c r="AD60" s="158">
        <f>IF('Indicator Date hidden'!AE61="x","x",AD$2-'Indicator Date hidden'!AE61)</f>
        <v>0</v>
      </c>
      <c r="AE60" s="158">
        <f>IF('Indicator Date hidden'!AF61="x","x",AE$2-'Indicator Date hidden'!AF61)</f>
        <v>0</v>
      </c>
      <c r="AF60" s="158">
        <f>IF('Indicator Date hidden'!AG61="x","x",AF$2-'Indicator Date hidden'!AG61)</f>
        <v>0</v>
      </c>
      <c r="AG60" s="158">
        <f>IF('Indicator Date hidden'!AH61="x","x",AG$2-'Indicator Date hidden'!AH61)</f>
        <v>0</v>
      </c>
      <c r="AH60" s="158">
        <f>IF('Indicator Date hidden'!AI61="x","x",AH$2-'Indicator Date hidden'!AI61)</f>
        <v>0</v>
      </c>
      <c r="AI60" s="158">
        <f>IF('Indicator Date hidden'!AJ61="x","x",AI$2-'Indicator Date hidden'!AJ61)</f>
        <v>1</v>
      </c>
      <c r="AJ60" s="158">
        <f>IF('Indicator Date hidden'!AK61="x","x",AJ$2-'Indicator Date hidden'!AK61)</f>
        <v>1</v>
      </c>
      <c r="AK60" s="158">
        <f>IF('Indicator Date hidden'!AL61="x","x",AK$2-'Indicator Date hidden'!AL61)</f>
        <v>1</v>
      </c>
      <c r="AL60" s="158" t="str">
        <f>IF('Indicator Date hidden'!AM61="x","x",AL$2-'Indicator Date hidden'!AM61)</f>
        <v>x</v>
      </c>
      <c r="AM60" s="158">
        <f>IF('Indicator Date hidden'!AN61="x","x",AM$2-'Indicator Date hidden'!AN61)</f>
        <v>1</v>
      </c>
      <c r="AN60" s="158">
        <f>IF('Indicator Date hidden'!AO61="x","x",AN$2-'Indicator Date hidden'!AO61)</f>
        <v>1</v>
      </c>
      <c r="AO60" s="158">
        <f>IF('Indicator Date hidden'!AP61="x","x",AO$2-'Indicator Date hidden'!AP61)</f>
        <v>1</v>
      </c>
      <c r="AP60" s="158">
        <f>IF('Indicator Date hidden'!AQ61="x","x",AP$2-'Indicator Date hidden'!AQ61)</f>
        <v>1</v>
      </c>
      <c r="AQ60" s="158">
        <f>IF('Indicator Date hidden'!AR61="x","x",AQ$2-'Indicator Date hidden'!AR61)</f>
        <v>0</v>
      </c>
      <c r="AR60" s="158">
        <f>IF('Indicator Date hidden'!AS61="x","x",AR$2-'Indicator Date hidden'!AS61)</f>
        <v>1</v>
      </c>
      <c r="AS60" s="158" t="str">
        <f>IF('Indicator Date hidden'!AT61="x","x",AS$2-'Indicator Date hidden'!AT61)</f>
        <v>x</v>
      </c>
      <c r="AT60" s="158">
        <f>IF('Indicator Date hidden'!AU61="x","x",AT$2-'Indicator Date hidden'!AU61)</f>
        <v>0</v>
      </c>
      <c r="AU60" s="158">
        <f>IF('Indicator Date hidden'!AV61="x","x",AU$2-'Indicator Date hidden'!AV61)</f>
        <v>1</v>
      </c>
      <c r="AV60" s="158" t="str">
        <f>IF('Indicator Date hidden'!AW61="x","x",AV$2-'Indicator Date hidden'!AW61)</f>
        <v>x</v>
      </c>
      <c r="AW60" s="158" t="str">
        <f>IF('Indicator Date hidden'!AX61="x","x",AW$2-'Indicator Date hidden'!AX61)</f>
        <v>x</v>
      </c>
      <c r="AX60" s="158">
        <f>IF('Indicator Date hidden'!AY61="x","x",AX$2-'Indicator Date hidden'!AY61)</f>
        <v>0</v>
      </c>
      <c r="AY60" s="158">
        <f>IF('Indicator Date hidden'!AZ61="x","x",AY$2-'Indicator Date hidden'!AZ61)</f>
        <v>1</v>
      </c>
      <c r="AZ60" s="158">
        <f>IF('Indicator Date hidden'!BA61="x","x",AZ$2-'Indicator Date hidden'!BA61)</f>
        <v>4</v>
      </c>
      <c r="BA60" s="158">
        <f>IF('Indicator Date hidden'!BB61="x","x",BA$2-'Indicator Date hidden'!BB61)</f>
        <v>0</v>
      </c>
      <c r="BB60" s="158">
        <f>IF('Indicator Date hidden'!BC61="x","x",BB$2-'Indicator Date hidden'!BC61)</f>
        <v>0</v>
      </c>
      <c r="BC60" s="158">
        <f>IF('Indicator Date hidden'!BD61="x","x",BC$2-'Indicator Date hidden'!BD61)</f>
        <v>0</v>
      </c>
      <c r="BD60" s="158" t="str">
        <f>IF('Indicator Date hidden'!BE61="x","x",BD$2-'Indicator Date hidden'!BE61)</f>
        <v>x</v>
      </c>
      <c r="BE60" s="158">
        <f>IF('Indicator Date hidden'!BF61="x","x",BE$2-'Indicator Date hidden'!BF61)</f>
        <v>2</v>
      </c>
      <c r="BF60" s="158">
        <f>IF('Indicator Date hidden'!BG61="x","x",BF$2-'Indicator Date hidden'!BG61)</f>
        <v>0</v>
      </c>
      <c r="BG60" s="158">
        <f>IF('Indicator Date hidden'!BH61="x","x",BG$2-'Indicator Date hidden'!BH61)</f>
        <v>0</v>
      </c>
      <c r="BH60" s="158">
        <f>IF('Indicator Date hidden'!BI61="x","x",BH$2-'Indicator Date hidden'!BI61)</f>
        <v>0</v>
      </c>
      <c r="BI60" s="158">
        <f>IF('Indicator Date hidden'!BJ61="x","x",BI$2-'Indicator Date hidden'!BJ61)</f>
        <v>0</v>
      </c>
      <c r="BJ60" s="158">
        <f>IF('Indicator Date hidden'!BK61="x","x",BJ$2-'Indicator Date hidden'!BK61)</f>
        <v>1</v>
      </c>
      <c r="BK60" s="158" t="str">
        <f>IF('Indicator Date hidden'!BL61="x","x",BK$2-'Indicator Date hidden'!BL61)</f>
        <v>x</v>
      </c>
      <c r="BL60" s="158">
        <f>IF('Indicator Date hidden'!BM61="x","x",BL$2-'Indicator Date hidden'!BM61)</f>
        <v>0</v>
      </c>
      <c r="BM60" s="158" t="str">
        <f>IF('Indicator Date hidden'!BN61="x","x",BM$2-'Indicator Date hidden'!BN61)</f>
        <v>x</v>
      </c>
      <c r="BN60" s="158">
        <f>IF('Indicator Date hidden'!BO61="x","x",BN$2-'Indicator Date hidden'!BO61)</f>
        <v>2</v>
      </c>
      <c r="BO60" s="158">
        <f>IF('Indicator Date hidden'!BP61="x","x",BO$2-'Indicator Date hidden'!BP61)</f>
        <v>1</v>
      </c>
      <c r="BP60" s="158">
        <f>IF('Indicator Date hidden'!BQ61="x","x",BP$2-'Indicator Date hidden'!BQ61)</f>
        <v>0</v>
      </c>
      <c r="BQ60" s="158">
        <f>IF('Indicator Date hidden'!BR61="x","x",BQ$2-'Indicator Date hidden'!BR61)</f>
        <v>0</v>
      </c>
      <c r="BR60" s="158">
        <f>IF('Indicator Date hidden'!BS61="x","x",BR$2-'Indicator Date hidden'!BS61)</f>
        <v>0</v>
      </c>
      <c r="BS60" s="158">
        <f>IF('Indicator Date hidden'!BT61="x","x",BS$2-'Indicator Date hidden'!BT61)</f>
        <v>3</v>
      </c>
      <c r="BT60" s="158">
        <f>IF('Indicator Date hidden'!BU61="x","x",BT$2-'Indicator Date hidden'!BU61)</f>
        <v>0</v>
      </c>
      <c r="BU60" s="158">
        <f>IF('Indicator Date hidden'!BV61="x","x",BU$2-'Indicator Date hidden'!BV61)</f>
        <v>0</v>
      </c>
      <c r="BV60" s="158">
        <f>IF('Indicator Date hidden'!BW61="x","x",BV$2-'Indicator Date hidden'!BW61)</f>
        <v>0</v>
      </c>
      <c r="BW60" s="158">
        <f>IF('Indicator Date hidden'!BX61="x","x",BW$2-'Indicator Date hidden'!BX61)</f>
        <v>0</v>
      </c>
      <c r="BX60" s="158">
        <f>IF('Indicator Date hidden'!BY61="x","x",BX$2-'Indicator Date hidden'!BY61)</f>
        <v>2</v>
      </c>
      <c r="BY60" s="5">
        <f t="shared" si="5"/>
        <v>34</v>
      </c>
      <c r="BZ60" s="159">
        <f t="shared" si="6"/>
        <v>0.5074626865671642</v>
      </c>
      <c r="CA60" s="5">
        <f t="shared" si="7"/>
        <v>18</v>
      </c>
      <c r="CB60" s="159">
        <f t="shared" si="8"/>
        <v>1.2972201544860158</v>
      </c>
      <c r="CC60" s="162">
        <f t="shared" si="9"/>
        <v>0</v>
      </c>
    </row>
    <row r="61" spans="1:81" x14ac:dyDescent="0.3">
      <c r="A61" t="s">
        <v>108</v>
      </c>
      <c r="B61" s="158">
        <f>IF('Indicator Date hidden'!C62="x","x",B$2-'Indicator Date hidden'!C62)</f>
        <v>0</v>
      </c>
      <c r="C61" s="158">
        <f>IF('Indicator Date hidden'!D62="x","x",C$2-'Indicator Date hidden'!D62)</f>
        <v>0</v>
      </c>
      <c r="D61" s="158">
        <f>IF('Indicator Date hidden'!E62="x","x",D$2-'Indicator Date hidden'!E62)</f>
        <v>0</v>
      </c>
      <c r="E61" s="158">
        <f>IF('Indicator Date hidden'!F62="x","x",E$2-'Indicator Date hidden'!F62)</f>
        <v>0</v>
      </c>
      <c r="F61" s="158">
        <f>IF('Indicator Date hidden'!G62="x","x",F$2-'Indicator Date hidden'!G62)</f>
        <v>0</v>
      </c>
      <c r="G61" s="158">
        <f>IF('Indicator Date hidden'!H62="x","x",G$2-'Indicator Date hidden'!H62)</f>
        <v>0</v>
      </c>
      <c r="H61" s="158">
        <f>IF('Indicator Date hidden'!I62="x","x",H$2-'Indicator Date hidden'!I62)</f>
        <v>0</v>
      </c>
      <c r="I61" s="158">
        <f>IF('Indicator Date hidden'!J62="x","x",I$2-'Indicator Date hidden'!J62)</f>
        <v>0</v>
      </c>
      <c r="J61" s="158">
        <f>IF('Indicator Date hidden'!K62="x","x",J$2-'Indicator Date hidden'!K62)</f>
        <v>0</v>
      </c>
      <c r="K61" s="158">
        <f>IF('Indicator Date hidden'!L62="x","x",K$2-'Indicator Date hidden'!L62)</f>
        <v>0</v>
      </c>
      <c r="L61" s="158">
        <f>IF('Indicator Date hidden'!M62="x","x",L$2-'Indicator Date hidden'!M62)</f>
        <v>0</v>
      </c>
      <c r="M61" s="158">
        <f>IF('Indicator Date hidden'!N62="x","x",M$2-'Indicator Date hidden'!N62)</f>
        <v>0</v>
      </c>
      <c r="N61" s="158">
        <f>IF('Indicator Date hidden'!O62="x","x",N$2-'Indicator Date hidden'!O62)</f>
        <v>0</v>
      </c>
      <c r="O61" s="158">
        <f>IF('Indicator Date hidden'!P62="x","x",O$2-'Indicator Date hidden'!P62)</f>
        <v>0</v>
      </c>
      <c r="P61" s="158">
        <f>IF('Indicator Date hidden'!Q62="x","x",P$2-'Indicator Date hidden'!Q62)</f>
        <v>0</v>
      </c>
      <c r="Q61" s="158">
        <f>IF('Indicator Date hidden'!R62="x","x",Q$2-'Indicator Date hidden'!R62)</f>
        <v>0</v>
      </c>
      <c r="R61" s="158">
        <f>IF('Indicator Date hidden'!S62="x","x",R$2-'Indicator Date hidden'!S62)</f>
        <v>0</v>
      </c>
      <c r="S61" s="158">
        <f>IF('Indicator Date hidden'!T62="x","x",S$2-'Indicator Date hidden'!T62)</f>
        <v>0</v>
      </c>
      <c r="T61" s="158">
        <f>IF('Indicator Date hidden'!U62="x","x",T$2-'Indicator Date hidden'!U62)</f>
        <v>0</v>
      </c>
      <c r="U61" s="158">
        <f>IF('Indicator Date hidden'!V62="x","x",U$2-'Indicator Date hidden'!V62)</f>
        <v>0</v>
      </c>
      <c r="V61" s="158">
        <f>IF('Indicator Date hidden'!W62="x","x",V$2-'Indicator Date hidden'!W62)</f>
        <v>0</v>
      </c>
      <c r="W61" s="158">
        <f>IF('Indicator Date hidden'!X62="x","x",W$2-'Indicator Date hidden'!X62)</f>
        <v>0</v>
      </c>
      <c r="X61" s="158">
        <f>IF('Indicator Date hidden'!Y62="x","x",X$2-'Indicator Date hidden'!Y62)</f>
        <v>0</v>
      </c>
      <c r="Y61" s="158">
        <f>IF('Indicator Date hidden'!Z62="x","x",Y$2-'Indicator Date hidden'!Z62)</f>
        <v>0</v>
      </c>
      <c r="Z61" s="158">
        <f>IF('Indicator Date hidden'!AA62="x","x",Z$2-'Indicator Date hidden'!AA62)</f>
        <v>6</v>
      </c>
      <c r="AA61" s="158">
        <f>IF('Indicator Date hidden'!AB62="x","x",AA$2-'Indicator Date hidden'!AB62)</f>
        <v>0</v>
      </c>
      <c r="AB61" s="158" t="str">
        <f>IF('Indicator Date hidden'!AC62="x","x",AB$2-'Indicator Date hidden'!AC62)</f>
        <v>x</v>
      </c>
      <c r="AC61" s="158">
        <f>IF('Indicator Date hidden'!AD62="x","x",AC$2-'Indicator Date hidden'!AD62)</f>
        <v>0</v>
      </c>
      <c r="AD61" s="158">
        <f>IF('Indicator Date hidden'!AE62="x","x",AD$2-'Indicator Date hidden'!AE62)</f>
        <v>0</v>
      </c>
      <c r="AE61" s="158" t="str">
        <f>IF('Indicator Date hidden'!AF62="x","x",AE$2-'Indicator Date hidden'!AF62)</f>
        <v>x</v>
      </c>
      <c r="AF61" s="158">
        <f>IF('Indicator Date hidden'!AG62="x","x",AF$2-'Indicator Date hidden'!AG62)</f>
        <v>0</v>
      </c>
      <c r="AG61" s="158">
        <f>IF('Indicator Date hidden'!AH62="x","x",AG$2-'Indicator Date hidden'!AH62)</f>
        <v>0</v>
      </c>
      <c r="AH61" s="158">
        <f>IF('Indicator Date hidden'!AI62="x","x",AH$2-'Indicator Date hidden'!AI62)</f>
        <v>0</v>
      </c>
      <c r="AI61" s="158">
        <f>IF('Indicator Date hidden'!AJ62="x","x",AI$2-'Indicator Date hidden'!AJ62)</f>
        <v>1</v>
      </c>
      <c r="AJ61" s="158">
        <f>IF('Indicator Date hidden'!AK62="x","x",AJ$2-'Indicator Date hidden'!AK62)</f>
        <v>1</v>
      </c>
      <c r="AK61" s="158">
        <f>IF('Indicator Date hidden'!AL62="x","x",AK$2-'Indicator Date hidden'!AL62)</f>
        <v>1</v>
      </c>
      <c r="AL61" s="158" t="str">
        <f>IF('Indicator Date hidden'!AM62="x","x",AL$2-'Indicator Date hidden'!AM62)</f>
        <v>x</v>
      </c>
      <c r="AM61" s="158">
        <f>IF('Indicator Date hidden'!AN62="x","x",AM$2-'Indicator Date hidden'!AN62)</f>
        <v>1</v>
      </c>
      <c r="AN61" s="158">
        <f>IF('Indicator Date hidden'!AO62="x","x",AN$2-'Indicator Date hidden'!AO62)</f>
        <v>1</v>
      </c>
      <c r="AO61" s="158">
        <f>IF('Indicator Date hidden'!AP62="x","x",AO$2-'Indicator Date hidden'!AP62)</f>
        <v>1</v>
      </c>
      <c r="AP61" s="158" t="str">
        <f>IF('Indicator Date hidden'!AQ62="x","x",AP$2-'Indicator Date hidden'!AQ62)</f>
        <v>x</v>
      </c>
      <c r="AQ61" s="158">
        <f>IF('Indicator Date hidden'!AR62="x","x",AQ$2-'Indicator Date hidden'!AR62)</f>
        <v>0</v>
      </c>
      <c r="AR61" s="158">
        <f>IF('Indicator Date hidden'!AS62="x","x",AR$2-'Indicator Date hidden'!AS62)</f>
        <v>1</v>
      </c>
      <c r="AS61" s="158" t="str">
        <f>IF('Indicator Date hidden'!AT62="x","x",AS$2-'Indicator Date hidden'!AT62)</f>
        <v>x</v>
      </c>
      <c r="AT61" s="158">
        <f>IF('Indicator Date hidden'!AU62="x","x",AT$2-'Indicator Date hidden'!AU62)</f>
        <v>0</v>
      </c>
      <c r="AU61" s="158" t="str">
        <f>IF('Indicator Date hidden'!AV62="x","x",AU$2-'Indicator Date hidden'!AV62)</f>
        <v>x</v>
      </c>
      <c r="AV61" s="158" t="str">
        <f>IF('Indicator Date hidden'!AW62="x","x",AV$2-'Indicator Date hidden'!AW62)</f>
        <v>x</v>
      </c>
      <c r="AW61" s="158" t="str">
        <f>IF('Indicator Date hidden'!AX62="x","x",AW$2-'Indicator Date hidden'!AX62)</f>
        <v>x</v>
      </c>
      <c r="AX61" s="158">
        <f>IF('Indicator Date hidden'!AY62="x","x",AX$2-'Indicator Date hidden'!AY62)</f>
        <v>0</v>
      </c>
      <c r="AY61" s="158">
        <f>IF('Indicator Date hidden'!AZ62="x","x",AY$2-'Indicator Date hidden'!AZ62)</f>
        <v>1</v>
      </c>
      <c r="AZ61" s="158">
        <f>IF('Indicator Date hidden'!BA62="x","x",AZ$2-'Indicator Date hidden'!BA62)</f>
        <v>2</v>
      </c>
      <c r="BA61" s="158">
        <f>IF('Indicator Date hidden'!BB62="x","x",BA$2-'Indicator Date hidden'!BB62)</f>
        <v>0</v>
      </c>
      <c r="BB61" s="158">
        <f>IF('Indicator Date hidden'!BC62="x","x",BB$2-'Indicator Date hidden'!BC62)</f>
        <v>0</v>
      </c>
      <c r="BC61" s="158">
        <f>IF('Indicator Date hidden'!BD62="x","x",BC$2-'Indicator Date hidden'!BD62)</f>
        <v>0</v>
      </c>
      <c r="BD61" s="158" t="str">
        <f>IF('Indicator Date hidden'!BE62="x","x",BD$2-'Indicator Date hidden'!BE62)</f>
        <v>x</v>
      </c>
      <c r="BE61" s="158">
        <f>IF('Indicator Date hidden'!BF62="x","x",BE$2-'Indicator Date hidden'!BF62)</f>
        <v>2</v>
      </c>
      <c r="BF61" s="158">
        <f>IF('Indicator Date hidden'!BG62="x","x",BF$2-'Indicator Date hidden'!BG62)</f>
        <v>0</v>
      </c>
      <c r="BG61" s="158">
        <f>IF('Indicator Date hidden'!BH62="x","x",BG$2-'Indicator Date hidden'!BH62)</f>
        <v>0</v>
      </c>
      <c r="BH61" s="158">
        <f>IF('Indicator Date hidden'!BI62="x","x",BH$2-'Indicator Date hidden'!BI62)</f>
        <v>0</v>
      </c>
      <c r="BI61" s="158">
        <f>IF('Indicator Date hidden'!BJ62="x","x",BI$2-'Indicator Date hidden'!BJ62)</f>
        <v>0</v>
      </c>
      <c r="BJ61" s="158">
        <f>IF('Indicator Date hidden'!BK62="x","x",BJ$2-'Indicator Date hidden'!BK62)</f>
        <v>1</v>
      </c>
      <c r="BK61" s="158">
        <f>IF('Indicator Date hidden'!BL62="x","x",BK$2-'Indicator Date hidden'!BL62)</f>
        <v>1</v>
      </c>
      <c r="BL61" s="158">
        <f>IF('Indicator Date hidden'!BM62="x","x",BL$2-'Indicator Date hidden'!BM62)</f>
        <v>0</v>
      </c>
      <c r="BM61" s="158" t="str">
        <f>IF('Indicator Date hidden'!BN62="x","x",BM$2-'Indicator Date hidden'!BN62)</f>
        <v>x</v>
      </c>
      <c r="BN61" s="158">
        <f>IF('Indicator Date hidden'!BO62="x","x",BN$2-'Indicator Date hidden'!BO62)</f>
        <v>2</v>
      </c>
      <c r="BO61" s="158">
        <f>IF('Indicator Date hidden'!BP62="x","x",BO$2-'Indicator Date hidden'!BP62)</f>
        <v>1</v>
      </c>
      <c r="BP61" s="158">
        <f>IF('Indicator Date hidden'!BQ62="x","x",BP$2-'Indicator Date hidden'!BQ62)</f>
        <v>0</v>
      </c>
      <c r="BQ61" s="158">
        <f>IF('Indicator Date hidden'!BR62="x","x",BQ$2-'Indicator Date hidden'!BR62)</f>
        <v>0</v>
      </c>
      <c r="BR61" s="158">
        <f>IF('Indicator Date hidden'!BS62="x","x",BR$2-'Indicator Date hidden'!BS62)</f>
        <v>0</v>
      </c>
      <c r="BS61" s="158">
        <f>IF('Indicator Date hidden'!BT62="x","x",BS$2-'Indicator Date hidden'!BT62)</f>
        <v>2</v>
      </c>
      <c r="BT61" s="158">
        <f>IF('Indicator Date hidden'!BU62="x","x",BT$2-'Indicator Date hidden'!BU62)</f>
        <v>0</v>
      </c>
      <c r="BU61" s="158">
        <f>IF('Indicator Date hidden'!BV62="x","x",BU$2-'Indicator Date hidden'!BV62)</f>
        <v>0</v>
      </c>
      <c r="BV61" s="158">
        <f>IF('Indicator Date hidden'!BW62="x","x",BV$2-'Indicator Date hidden'!BW62)</f>
        <v>0</v>
      </c>
      <c r="BW61" s="158">
        <f>IF('Indicator Date hidden'!BX62="x","x",BW$2-'Indicator Date hidden'!BX62)</f>
        <v>0</v>
      </c>
      <c r="BX61" s="158">
        <f>IF('Indicator Date hidden'!BY62="x","x",BX$2-'Indicator Date hidden'!BY62)</f>
        <v>2</v>
      </c>
      <c r="BY61" s="5">
        <f t="shared" si="5"/>
        <v>27</v>
      </c>
      <c r="BZ61" s="159">
        <f t="shared" si="6"/>
        <v>0.41538461538461541</v>
      </c>
      <c r="CA61" s="5">
        <f t="shared" si="7"/>
        <v>17</v>
      </c>
      <c r="CB61" s="159">
        <f t="shared" si="8"/>
        <v>0.92640425952766747</v>
      </c>
      <c r="CC61" s="162">
        <f t="shared" si="9"/>
        <v>0</v>
      </c>
    </row>
    <row r="62" spans="1:81" x14ac:dyDescent="0.3">
      <c r="A62" t="s">
        <v>110</v>
      </c>
      <c r="B62" s="158">
        <f>IF('Indicator Date hidden'!C63="x","x",B$2-'Indicator Date hidden'!C63)</f>
        <v>0</v>
      </c>
      <c r="C62" s="158">
        <f>IF('Indicator Date hidden'!D63="x","x",C$2-'Indicator Date hidden'!D63)</f>
        <v>0</v>
      </c>
      <c r="D62" s="158">
        <f>IF('Indicator Date hidden'!E63="x","x",D$2-'Indicator Date hidden'!E63)</f>
        <v>0</v>
      </c>
      <c r="E62" s="158">
        <f>IF('Indicator Date hidden'!F63="x","x",E$2-'Indicator Date hidden'!F63)</f>
        <v>0</v>
      </c>
      <c r="F62" s="158">
        <f>IF('Indicator Date hidden'!G63="x","x",F$2-'Indicator Date hidden'!G63)</f>
        <v>0</v>
      </c>
      <c r="G62" s="158">
        <f>IF('Indicator Date hidden'!H63="x","x",G$2-'Indicator Date hidden'!H63)</f>
        <v>0</v>
      </c>
      <c r="H62" s="158">
        <f>IF('Indicator Date hidden'!I63="x","x",H$2-'Indicator Date hidden'!I63)</f>
        <v>0</v>
      </c>
      <c r="I62" s="158">
        <f>IF('Indicator Date hidden'!J63="x","x",I$2-'Indicator Date hidden'!J63)</f>
        <v>0</v>
      </c>
      <c r="J62" s="158">
        <f>IF('Indicator Date hidden'!K63="x","x",J$2-'Indicator Date hidden'!K63)</f>
        <v>0</v>
      </c>
      <c r="K62" s="158">
        <f>IF('Indicator Date hidden'!L63="x","x",K$2-'Indicator Date hidden'!L63)</f>
        <v>0</v>
      </c>
      <c r="L62" s="158">
        <f>IF('Indicator Date hidden'!M63="x","x",L$2-'Indicator Date hidden'!M63)</f>
        <v>0</v>
      </c>
      <c r="M62" s="158">
        <f>IF('Indicator Date hidden'!N63="x","x",M$2-'Indicator Date hidden'!N63)</f>
        <v>0</v>
      </c>
      <c r="N62" s="158">
        <f>IF('Indicator Date hidden'!O63="x","x",N$2-'Indicator Date hidden'!O63)</f>
        <v>0</v>
      </c>
      <c r="O62" s="158">
        <f>IF('Indicator Date hidden'!P63="x","x",O$2-'Indicator Date hidden'!P63)</f>
        <v>0</v>
      </c>
      <c r="P62" s="158">
        <f>IF('Indicator Date hidden'!Q63="x","x",P$2-'Indicator Date hidden'!Q63)</f>
        <v>0</v>
      </c>
      <c r="Q62" s="158">
        <f>IF('Indicator Date hidden'!R63="x","x",Q$2-'Indicator Date hidden'!R63)</f>
        <v>0</v>
      </c>
      <c r="R62" s="158">
        <f>IF('Indicator Date hidden'!S63="x","x",R$2-'Indicator Date hidden'!S63)</f>
        <v>0</v>
      </c>
      <c r="S62" s="158">
        <f>IF('Indicator Date hidden'!T63="x","x",S$2-'Indicator Date hidden'!T63)</f>
        <v>0</v>
      </c>
      <c r="T62" s="158">
        <f>IF('Indicator Date hidden'!U63="x","x",T$2-'Indicator Date hidden'!U63)</f>
        <v>0</v>
      </c>
      <c r="U62" s="158">
        <f>IF('Indicator Date hidden'!V63="x","x",U$2-'Indicator Date hidden'!V63)</f>
        <v>0</v>
      </c>
      <c r="V62" s="158">
        <f>IF('Indicator Date hidden'!W63="x","x",V$2-'Indicator Date hidden'!W63)</f>
        <v>0</v>
      </c>
      <c r="W62" s="158">
        <f>IF('Indicator Date hidden'!X63="x","x",W$2-'Indicator Date hidden'!X63)</f>
        <v>0</v>
      </c>
      <c r="X62" s="158">
        <f>IF('Indicator Date hidden'!Y63="x","x",X$2-'Indicator Date hidden'!Y63)</f>
        <v>0</v>
      </c>
      <c r="Y62" s="158">
        <f>IF('Indicator Date hidden'!Z63="x","x",Y$2-'Indicator Date hidden'!Z63)</f>
        <v>0</v>
      </c>
      <c r="Z62" s="158">
        <f>IF('Indicator Date hidden'!AA63="x","x",Z$2-'Indicator Date hidden'!AA63)</f>
        <v>5</v>
      </c>
      <c r="AA62" s="158">
        <f>IF('Indicator Date hidden'!AB63="x","x",AA$2-'Indicator Date hidden'!AB63)</f>
        <v>0</v>
      </c>
      <c r="AB62" s="158" t="str">
        <f>IF('Indicator Date hidden'!AC63="x","x",AB$2-'Indicator Date hidden'!AC63)</f>
        <v>x</v>
      </c>
      <c r="AC62" s="158">
        <f>IF('Indicator Date hidden'!AD63="x","x",AC$2-'Indicator Date hidden'!AD63)</f>
        <v>1</v>
      </c>
      <c r="AD62" s="158">
        <f>IF('Indicator Date hidden'!AE63="x","x",AD$2-'Indicator Date hidden'!AE63)</f>
        <v>0</v>
      </c>
      <c r="AE62" s="158" t="str">
        <f>IF('Indicator Date hidden'!AF63="x","x",AE$2-'Indicator Date hidden'!AF63)</f>
        <v>x</v>
      </c>
      <c r="AF62" s="158">
        <f>IF('Indicator Date hidden'!AG63="x","x",AF$2-'Indicator Date hidden'!AG63)</f>
        <v>0</v>
      </c>
      <c r="AG62" s="158">
        <f>IF('Indicator Date hidden'!AH63="x","x",AG$2-'Indicator Date hidden'!AH63)</f>
        <v>0</v>
      </c>
      <c r="AH62" s="158">
        <f>IF('Indicator Date hidden'!AI63="x","x",AH$2-'Indicator Date hidden'!AI63)</f>
        <v>0</v>
      </c>
      <c r="AI62" s="158">
        <f>IF('Indicator Date hidden'!AJ63="x","x",AI$2-'Indicator Date hidden'!AJ63)</f>
        <v>1</v>
      </c>
      <c r="AJ62" s="158">
        <f>IF('Indicator Date hidden'!AK63="x","x",AJ$2-'Indicator Date hidden'!AK63)</f>
        <v>1</v>
      </c>
      <c r="AK62" s="158">
        <f>IF('Indicator Date hidden'!AL63="x","x",AK$2-'Indicator Date hidden'!AL63)</f>
        <v>1</v>
      </c>
      <c r="AL62" s="158" t="str">
        <f>IF('Indicator Date hidden'!AM63="x","x",AL$2-'Indicator Date hidden'!AM63)</f>
        <v>x</v>
      </c>
      <c r="AM62" s="158">
        <f>IF('Indicator Date hidden'!AN63="x","x",AM$2-'Indicator Date hidden'!AN63)</f>
        <v>1</v>
      </c>
      <c r="AN62" s="158">
        <f>IF('Indicator Date hidden'!AO63="x","x",AN$2-'Indicator Date hidden'!AO63)</f>
        <v>1</v>
      </c>
      <c r="AO62" s="158">
        <f>IF('Indicator Date hidden'!AP63="x","x",AO$2-'Indicator Date hidden'!AP63)</f>
        <v>1</v>
      </c>
      <c r="AP62" s="158" t="str">
        <f>IF('Indicator Date hidden'!AQ63="x","x",AP$2-'Indicator Date hidden'!AQ63)</f>
        <v>x</v>
      </c>
      <c r="AQ62" s="158">
        <f>IF('Indicator Date hidden'!AR63="x","x",AQ$2-'Indicator Date hidden'!AR63)</f>
        <v>0</v>
      </c>
      <c r="AR62" s="158">
        <f>IF('Indicator Date hidden'!AS63="x","x",AR$2-'Indicator Date hidden'!AS63)</f>
        <v>1</v>
      </c>
      <c r="AS62" s="158" t="str">
        <f>IF('Indicator Date hidden'!AT63="x","x",AS$2-'Indicator Date hidden'!AT63)</f>
        <v>x</v>
      </c>
      <c r="AT62" s="158">
        <f>IF('Indicator Date hidden'!AU63="x","x",AT$2-'Indicator Date hidden'!AU63)</f>
        <v>0</v>
      </c>
      <c r="AU62" s="158">
        <f>IF('Indicator Date hidden'!AV63="x","x",AU$2-'Indicator Date hidden'!AV63)</f>
        <v>0</v>
      </c>
      <c r="AV62" s="158">
        <f>IF('Indicator Date hidden'!AW63="x","x",AV$2-'Indicator Date hidden'!AW63)</f>
        <v>0</v>
      </c>
      <c r="AW62" s="158" t="str">
        <f>IF('Indicator Date hidden'!AX63="x","x",AW$2-'Indicator Date hidden'!AX63)</f>
        <v>x</v>
      </c>
      <c r="AX62" s="158">
        <f>IF('Indicator Date hidden'!AY63="x","x",AX$2-'Indicator Date hidden'!AY63)</f>
        <v>0</v>
      </c>
      <c r="AY62" s="158">
        <f>IF('Indicator Date hidden'!AZ63="x","x",AY$2-'Indicator Date hidden'!AZ63)</f>
        <v>1</v>
      </c>
      <c r="AZ62" s="158">
        <f>IF('Indicator Date hidden'!BA63="x","x",AZ$2-'Indicator Date hidden'!BA63)</f>
        <v>2</v>
      </c>
      <c r="BA62" s="158">
        <f>IF('Indicator Date hidden'!BB63="x","x",BA$2-'Indicator Date hidden'!BB63)</f>
        <v>0</v>
      </c>
      <c r="BB62" s="158">
        <f>IF('Indicator Date hidden'!BC63="x","x",BB$2-'Indicator Date hidden'!BC63)</f>
        <v>0</v>
      </c>
      <c r="BC62" s="158">
        <f>IF('Indicator Date hidden'!BD63="x","x",BC$2-'Indicator Date hidden'!BD63)</f>
        <v>0</v>
      </c>
      <c r="BD62" s="158" t="str">
        <f>IF('Indicator Date hidden'!BE63="x","x",BD$2-'Indicator Date hidden'!BE63)</f>
        <v>x</v>
      </c>
      <c r="BE62" s="158">
        <f>IF('Indicator Date hidden'!BF63="x","x",BE$2-'Indicator Date hidden'!BF63)</f>
        <v>2</v>
      </c>
      <c r="BF62" s="158">
        <f>IF('Indicator Date hidden'!BG63="x","x",BF$2-'Indicator Date hidden'!BG63)</f>
        <v>0</v>
      </c>
      <c r="BG62" s="158">
        <f>IF('Indicator Date hidden'!BH63="x","x",BG$2-'Indicator Date hidden'!BH63)</f>
        <v>0</v>
      </c>
      <c r="BH62" s="158">
        <f>IF('Indicator Date hidden'!BI63="x","x",BH$2-'Indicator Date hidden'!BI63)</f>
        <v>0</v>
      </c>
      <c r="BI62" s="158">
        <f>IF('Indicator Date hidden'!BJ63="x","x",BI$2-'Indicator Date hidden'!BJ63)</f>
        <v>0</v>
      </c>
      <c r="BJ62" s="158">
        <f>IF('Indicator Date hidden'!BK63="x","x",BJ$2-'Indicator Date hidden'!BK63)</f>
        <v>1</v>
      </c>
      <c r="BK62" s="158">
        <f>IF('Indicator Date hidden'!BL63="x","x",BK$2-'Indicator Date hidden'!BL63)</f>
        <v>1</v>
      </c>
      <c r="BL62" s="158">
        <f>IF('Indicator Date hidden'!BM63="x","x",BL$2-'Indicator Date hidden'!BM63)</f>
        <v>0</v>
      </c>
      <c r="BM62" s="158" t="str">
        <f>IF('Indicator Date hidden'!BN63="x","x",BM$2-'Indicator Date hidden'!BN63)</f>
        <v>x</v>
      </c>
      <c r="BN62" s="158">
        <f>IF('Indicator Date hidden'!BO63="x","x",BN$2-'Indicator Date hidden'!BO63)</f>
        <v>2</v>
      </c>
      <c r="BO62" s="158">
        <f>IF('Indicator Date hidden'!BP63="x","x",BO$2-'Indicator Date hidden'!BP63)</f>
        <v>1</v>
      </c>
      <c r="BP62" s="158">
        <f>IF('Indicator Date hidden'!BQ63="x","x",BP$2-'Indicator Date hidden'!BQ63)</f>
        <v>0</v>
      </c>
      <c r="BQ62" s="158">
        <f>IF('Indicator Date hidden'!BR63="x","x",BQ$2-'Indicator Date hidden'!BR63)</f>
        <v>0</v>
      </c>
      <c r="BR62" s="158">
        <f>IF('Indicator Date hidden'!BS63="x","x",BR$2-'Indicator Date hidden'!BS63)</f>
        <v>0</v>
      </c>
      <c r="BS62" s="158">
        <f>IF('Indicator Date hidden'!BT63="x","x",BS$2-'Indicator Date hidden'!BT63)</f>
        <v>2</v>
      </c>
      <c r="BT62" s="158">
        <f>IF('Indicator Date hidden'!BU63="x","x",BT$2-'Indicator Date hidden'!BU63)</f>
        <v>0</v>
      </c>
      <c r="BU62" s="158">
        <f>IF('Indicator Date hidden'!BV63="x","x",BU$2-'Indicator Date hidden'!BV63)</f>
        <v>0</v>
      </c>
      <c r="BV62" s="158">
        <f>IF('Indicator Date hidden'!BW63="x","x",BV$2-'Indicator Date hidden'!BW63)</f>
        <v>0</v>
      </c>
      <c r="BW62" s="158">
        <f>IF('Indicator Date hidden'!BX63="x","x",BW$2-'Indicator Date hidden'!BX63)</f>
        <v>0</v>
      </c>
      <c r="BX62" s="158">
        <f>IF('Indicator Date hidden'!BY63="x","x",BX$2-'Indicator Date hidden'!BY63)</f>
        <v>2</v>
      </c>
      <c r="BY62" s="5">
        <f t="shared" si="5"/>
        <v>27</v>
      </c>
      <c r="BZ62" s="159">
        <f t="shared" si="6"/>
        <v>0.40298507462686567</v>
      </c>
      <c r="CA62" s="5">
        <f t="shared" si="7"/>
        <v>18</v>
      </c>
      <c r="CB62" s="159">
        <f t="shared" si="8"/>
        <v>0.82966818565297296</v>
      </c>
      <c r="CC62" s="162">
        <f t="shared" si="9"/>
        <v>0</v>
      </c>
    </row>
    <row r="63" spans="1:81" x14ac:dyDescent="0.3">
      <c r="A63" t="s">
        <v>112</v>
      </c>
      <c r="B63" s="158">
        <f>IF('Indicator Date hidden'!C64="x","x",B$2-'Indicator Date hidden'!C64)</f>
        <v>0</v>
      </c>
      <c r="C63" s="158">
        <f>IF('Indicator Date hidden'!D64="x","x",C$2-'Indicator Date hidden'!D64)</f>
        <v>0</v>
      </c>
      <c r="D63" s="158">
        <f>IF('Indicator Date hidden'!E64="x","x",D$2-'Indicator Date hidden'!E64)</f>
        <v>0</v>
      </c>
      <c r="E63" s="158">
        <f>IF('Indicator Date hidden'!F64="x","x",E$2-'Indicator Date hidden'!F64)</f>
        <v>0</v>
      </c>
      <c r="F63" s="158">
        <f>IF('Indicator Date hidden'!G64="x","x",F$2-'Indicator Date hidden'!G64)</f>
        <v>0</v>
      </c>
      <c r="G63" s="158">
        <f>IF('Indicator Date hidden'!H64="x","x",G$2-'Indicator Date hidden'!H64)</f>
        <v>0</v>
      </c>
      <c r="H63" s="158">
        <f>IF('Indicator Date hidden'!I64="x","x",H$2-'Indicator Date hidden'!I64)</f>
        <v>0</v>
      </c>
      <c r="I63" s="158">
        <f>IF('Indicator Date hidden'!J64="x","x",I$2-'Indicator Date hidden'!J64)</f>
        <v>0</v>
      </c>
      <c r="J63" s="158">
        <f>IF('Indicator Date hidden'!K64="x","x",J$2-'Indicator Date hidden'!K64)</f>
        <v>0</v>
      </c>
      <c r="K63" s="158">
        <f>IF('Indicator Date hidden'!L64="x","x",K$2-'Indicator Date hidden'!L64)</f>
        <v>0</v>
      </c>
      <c r="L63" s="158">
        <f>IF('Indicator Date hidden'!M64="x","x",L$2-'Indicator Date hidden'!M64)</f>
        <v>0</v>
      </c>
      <c r="M63" s="158">
        <f>IF('Indicator Date hidden'!N64="x","x",M$2-'Indicator Date hidden'!N64)</f>
        <v>0</v>
      </c>
      <c r="N63" s="158">
        <f>IF('Indicator Date hidden'!O64="x","x",N$2-'Indicator Date hidden'!O64)</f>
        <v>0</v>
      </c>
      <c r="O63" s="158">
        <f>IF('Indicator Date hidden'!P64="x","x",O$2-'Indicator Date hidden'!P64)</f>
        <v>0</v>
      </c>
      <c r="P63" s="158">
        <f>IF('Indicator Date hidden'!Q64="x","x",P$2-'Indicator Date hidden'!Q64)</f>
        <v>0</v>
      </c>
      <c r="Q63" s="158">
        <f>IF('Indicator Date hidden'!R64="x","x",Q$2-'Indicator Date hidden'!R64)</f>
        <v>0</v>
      </c>
      <c r="R63" s="158">
        <f>IF('Indicator Date hidden'!S64="x","x",R$2-'Indicator Date hidden'!S64)</f>
        <v>0</v>
      </c>
      <c r="S63" s="158">
        <f>IF('Indicator Date hidden'!T64="x","x",S$2-'Indicator Date hidden'!T64)</f>
        <v>0</v>
      </c>
      <c r="T63" s="158">
        <f>IF('Indicator Date hidden'!U64="x","x",T$2-'Indicator Date hidden'!U64)</f>
        <v>0</v>
      </c>
      <c r="U63" s="158">
        <f>IF('Indicator Date hidden'!V64="x","x",U$2-'Indicator Date hidden'!V64)</f>
        <v>0</v>
      </c>
      <c r="V63" s="158">
        <f>IF('Indicator Date hidden'!W64="x","x",V$2-'Indicator Date hidden'!W64)</f>
        <v>0</v>
      </c>
      <c r="W63" s="158">
        <f>IF('Indicator Date hidden'!X64="x","x",W$2-'Indicator Date hidden'!X64)</f>
        <v>0</v>
      </c>
      <c r="X63" s="158">
        <f>IF('Indicator Date hidden'!Y64="x","x",X$2-'Indicator Date hidden'!Y64)</f>
        <v>0</v>
      </c>
      <c r="Y63" s="158">
        <f>IF('Indicator Date hidden'!Z64="x","x",Y$2-'Indicator Date hidden'!Z64)</f>
        <v>0</v>
      </c>
      <c r="Z63" s="158">
        <f>IF('Indicator Date hidden'!AA64="x","x",Z$2-'Indicator Date hidden'!AA64)</f>
        <v>4</v>
      </c>
      <c r="AA63" s="158">
        <f>IF('Indicator Date hidden'!AB64="x","x",AA$2-'Indicator Date hidden'!AB64)</f>
        <v>0</v>
      </c>
      <c r="AB63" s="158" t="str">
        <f>IF('Indicator Date hidden'!AC64="x","x",AB$2-'Indicator Date hidden'!AC64)</f>
        <v>x</v>
      </c>
      <c r="AC63" s="158">
        <f>IF('Indicator Date hidden'!AD64="x","x",AC$2-'Indicator Date hidden'!AD64)</f>
        <v>4</v>
      </c>
      <c r="AD63" s="158">
        <f>IF('Indicator Date hidden'!AE64="x","x",AD$2-'Indicator Date hidden'!AE64)</f>
        <v>0</v>
      </c>
      <c r="AE63" s="158">
        <f>IF('Indicator Date hidden'!AF64="x","x",AE$2-'Indicator Date hidden'!AF64)</f>
        <v>0</v>
      </c>
      <c r="AF63" s="158">
        <f>IF('Indicator Date hidden'!AG64="x","x",AF$2-'Indicator Date hidden'!AG64)</f>
        <v>0</v>
      </c>
      <c r="AG63" s="158">
        <f>IF('Indicator Date hidden'!AH64="x","x",AG$2-'Indicator Date hidden'!AH64)</f>
        <v>0</v>
      </c>
      <c r="AH63" s="158">
        <f>IF('Indicator Date hidden'!AI64="x","x",AH$2-'Indicator Date hidden'!AI64)</f>
        <v>0</v>
      </c>
      <c r="AI63" s="158">
        <f>IF('Indicator Date hidden'!AJ64="x","x",AI$2-'Indicator Date hidden'!AJ64)</f>
        <v>1</v>
      </c>
      <c r="AJ63" s="158">
        <f>IF('Indicator Date hidden'!AK64="x","x",AJ$2-'Indicator Date hidden'!AK64)</f>
        <v>1</v>
      </c>
      <c r="AK63" s="158">
        <f>IF('Indicator Date hidden'!AL64="x","x",AK$2-'Indicator Date hidden'!AL64)</f>
        <v>1</v>
      </c>
      <c r="AL63" s="158">
        <f>IF('Indicator Date hidden'!AM64="x","x",AL$2-'Indicator Date hidden'!AM64)</f>
        <v>6</v>
      </c>
      <c r="AM63" s="158">
        <f>IF('Indicator Date hidden'!AN64="x","x",AM$2-'Indicator Date hidden'!AN64)</f>
        <v>1</v>
      </c>
      <c r="AN63" s="158">
        <f>IF('Indicator Date hidden'!AO64="x","x",AN$2-'Indicator Date hidden'!AO64)</f>
        <v>1</v>
      </c>
      <c r="AO63" s="158">
        <f>IF('Indicator Date hidden'!AP64="x","x",AO$2-'Indicator Date hidden'!AP64)</f>
        <v>1</v>
      </c>
      <c r="AP63" s="158">
        <f>IF('Indicator Date hidden'!AQ64="x","x",AP$2-'Indicator Date hidden'!AQ64)</f>
        <v>1</v>
      </c>
      <c r="AQ63" s="158">
        <f>IF('Indicator Date hidden'!AR64="x","x",AQ$2-'Indicator Date hidden'!AR64)</f>
        <v>3</v>
      </c>
      <c r="AR63" s="158">
        <f>IF('Indicator Date hidden'!AS64="x","x",AR$2-'Indicator Date hidden'!AS64)</f>
        <v>1</v>
      </c>
      <c r="AS63" s="158">
        <f>IF('Indicator Date hidden'!AT64="x","x",AS$2-'Indicator Date hidden'!AT64)</f>
        <v>5</v>
      </c>
      <c r="AT63" s="158">
        <f>IF('Indicator Date hidden'!AU64="x","x",AT$2-'Indicator Date hidden'!AU64)</f>
        <v>0</v>
      </c>
      <c r="AU63" s="158">
        <f>IF('Indicator Date hidden'!AV64="x","x",AU$2-'Indicator Date hidden'!AV64)</f>
        <v>0</v>
      </c>
      <c r="AV63" s="158">
        <f>IF('Indicator Date hidden'!AW64="x","x",AV$2-'Indicator Date hidden'!AW64)</f>
        <v>0</v>
      </c>
      <c r="AW63" s="158">
        <f>IF('Indicator Date hidden'!AX64="x","x",AW$2-'Indicator Date hidden'!AX64)</f>
        <v>0</v>
      </c>
      <c r="AX63" s="158">
        <f>IF('Indicator Date hidden'!AY64="x","x",AX$2-'Indicator Date hidden'!AY64)</f>
        <v>0</v>
      </c>
      <c r="AY63" s="158">
        <f>IF('Indicator Date hidden'!AZ64="x","x",AY$2-'Indicator Date hidden'!AZ64)</f>
        <v>1</v>
      </c>
      <c r="AZ63" s="158">
        <f>IF('Indicator Date hidden'!BA64="x","x",AZ$2-'Indicator Date hidden'!BA64)</f>
        <v>0</v>
      </c>
      <c r="BA63" s="158">
        <f>IF('Indicator Date hidden'!BB64="x","x",BA$2-'Indicator Date hidden'!BB64)</f>
        <v>0</v>
      </c>
      <c r="BB63" s="158">
        <f>IF('Indicator Date hidden'!BC64="x","x",BB$2-'Indicator Date hidden'!BC64)</f>
        <v>0</v>
      </c>
      <c r="BC63" s="158">
        <f>IF('Indicator Date hidden'!BD64="x","x",BC$2-'Indicator Date hidden'!BD64)</f>
        <v>0</v>
      </c>
      <c r="BD63" s="158" t="str">
        <f>IF('Indicator Date hidden'!BE64="x","x",BD$2-'Indicator Date hidden'!BE64)</f>
        <v>x</v>
      </c>
      <c r="BE63" s="158">
        <f>IF('Indicator Date hidden'!BF64="x","x",BE$2-'Indicator Date hidden'!BF64)</f>
        <v>2</v>
      </c>
      <c r="BF63" s="158">
        <f>IF('Indicator Date hidden'!BG64="x","x",BF$2-'Indicator Date hidden'!BG64)</f>
        <v>0</v>
      </c>
      <c r="BG63" s="158">
        <f>IF('Indicator Date hidden'!BH64="x","x",BG$2-'Indicator Date hidden'!BH64)</f>
        <v>0</v>
      </c>
      <c r="BH63" s="158">
        <f>IF('Indicator Date hidden'!BI64="x","x",BH$2-'Indicator Date hidden'!BI64)</f>
        <v>0</v>
      </c>
      <c r="BI63" s="158">
        <f>IF('Indicator Date hidden'!BJ64="x","x",BI$2-'Indicator Date hidden'!BJ64)</f>
        <v>0</v>
      </c>
      <c r="BJ63" s="158">
        <f>IF('Indicator Date hidden'!BK64="x","x",BJ$2-'Indicator Date hidden'!BK64)</f>
        <v>1</v>
      </c>
      <c r="BK63" s="158">
        <f>IF('Indicator Date hidden'!BL64="x","x",BK$2-'Indicator Date hidden'!BL64)</f>
        <v>1</v>
      </c>
      <c r="BL63" s="158">
        <f>IF('Indicator Date hidden'!BM64="x","x",BL$2-'Indicator Date hidden'!BM64)</f>
        <v>0</v>
      </c>
      <c r="BM63" s="158">
        <f>IF('Indicator Date hidden'!BN64="x","x",BM$2-'Indicator Date hidden'!BN64)</f>
        <v>3</v>
      </c>
      <c r="BN63" s="158">
        <f>IF('Indicator Date hidden'!BO64="x","x",BN$2-'Indicator Date hidden'!BO64)</f>
        <v>2</v>
      </c>
      <c r="BO63" s="158">
        <f>IF('Indicator Date hidden'!BP64="x","x",BO$2-'Indicator Date hidden'!BP64)</f>
        <v>1</v>
      </c>
      <c r="BP63" s="158">
        <f>IF('Indicator Date hidden'!BQ64="x","x",BP$2-'Indicator Date hidden'!BQ64)</f>
        <v>0</v>
      </c>
      <c r="BQ63" s="158">
        <f>IF('Indicator Date hidden'!BR64="x","x",BQ$2-'Indicator Date hidden'!BR64)</f>
        <v>0</v>
      </c>
      <c r="BR63" s="158">
        <f>IF('Indicator Date hidden'!BS64="x","x",BR$2-'Indicator Date hidden'!BS64)</f>
        <v>0</v>
      </c>
      <c r="BS63" s="158">
        <f>IF('Indicator Date hidden'!BT64="x","x",BS$2-'Indicator Date hidden'!BT64)</f>
        <v>2</v>
      </c>
      <c r="BT63" s="158">
        <f>IF('Indicator Date hidden'!BU64="x","x",BT$2-'Indicator Date hidden'!BU64)</f>
        <v>0</v>
      </c>
      <c r="BU63" s="158" t="str">
        <f>IF('Indicator Date hidden'!BV64="x","x",BU$2-'Indicator Date hidden'!BV64)</f>
        <v>x</v>
      </c>
      <c r="BV63" s="158" t="str">
        <f>IF('Indicator Date hidden'!BW64="x","x",BV$2-'Indicator Date hidden'!BW64)</f>
        <v>x</v>
      </c>
      <c r="BW63" s="158">
        <f>IF('Indicator Date hidden'!BX64="x","x",BW$2-'Indicator Date hidden'!BX64)</f>
        <v>0</v>
      </c>
      <c r="BX63" s="158">
        <f>IF('Indicator Date hidden'!BY64="x","x",BX$2-'Indicator Date hidden'!BY64)</f>
        <v>2</v>
      </c>
      <c r="BY63" s="5">
        <f t="shared" si="5"/>
        <v>45</v>
      </c>
      <c r="BZ63" s="159">
        <f t="shared" si="6"/>
        <v>0.63380281690140849</v>
      </c>
      <c r="CA63" s="5">
        <f t="shared" si="7"/>
        <v>22</v>
      </c>
      <c r="CB63" s="159">
        <f t="shared" si="8"/>
        <v>1.247413511294903</v>
      </c>
      <c r="CC63" s="162">
        <f t="shared" si="9"/>
        <v>0</v>
      </c>
    </row>
    <row r="64" spans="1:81" x14ac:dyDescent="0.3">
      <c r="A64" t="s">
        <v>114</v>
      </c>
      <c r="B64" s="158">
        <f>IF('Indicator Date hidden'!C65="x","x",B$2-'Indicator Date hidden'!C65)</f>
        <v>0</v>
      </c>
      <c r="C64" s="158">
        <f>IF('Indicator Date hidden'!D65="x","x",C$2-'Indicator Date hidden'!D65)</f>
        <v>0</v>
      </c>
      <c r="D64" s="158">
        <f>IF('Indicator Date hidden'!E65="x","x",D$2-'Indicator Date hidden'!E65)</f>
        <v>0</v>
      </c>
      <c r="E64" s="158">
        <f>IF('Indicator Date hidden'!F65="x","x",E$2-'Indicator Date hidden'!F65)</f>
        <v>0</v>
      </c>
      <c r="F64" s="158">
        <f>IF('Indicator Date hidden'!G65="x","x",F$2-'Indicator Date hidden'!G65)</f>
        <v>0</v>
      </c>
      <c r="G64" s="158">
        <f>IF('Indicator Date hidden'!H65="x","x",G$2-'Indicator Date hidden'!H65)</f>
        <v>0</v>
      </c>
      <c r="H64" s="158">
        <f>IF('Indicator Date hidden'!I65="x","x",H$2-'Indicator Date hidden'!I65)</f>
        <v>0</v>
      </c>
      <c r="I64" s="158">
        <f>IF('Indicator Date hidden'!J65="x","x",I$2-'Indicator Date hidden'!J65)</f>
        <v>0</v>
      </c>
      <c r="J64" s="158">
        <f>IF('Indicator Date hidden'!K65="x","x",J$2-'Indicator Date hidden'!K65)</f>
        <v>0</v>
      </c>
      <c r="K64" s="158">
        <f>IF('Indicator Date hidden'!L65="x","x",K$2-'Indicator Date hidden'!L65)</f>
        <v>0</v>
      </c>
      <c r="L64" s="158">
        <f>IF('Indicator Date hidden'!M65="x","x",L$2-'Indicator Date hidden'!M65)</f>
        <v>0</v>
      </c>
      <c r="M64" s="158">
        <f>IF('Indicator Date hidden'!N65="x","x",M$2-'Indicator Date hidden'!N65)</f>
        <v>0</v>
      </c>
      <c r="N64" s="158">
        <f>IF('Indicator Date hidden'!O65="x","x",N$2-'Indicator Date hidden'!O65)</f>
        <v>0</v>
      </c>
      <c r="O64" s="158">
        <f>IF('Indicator Date hidden'!P65="x","x",O$2-'Indicator Date hidden'!P65)</f>
        <v>0</v>
      </c>
      <c r="P64" s="158">
        <f>IF('Indicator Date hidden'!Q65="x","x",P$2-'Indicator Date hidden'!Q65)</f>
        <v>0</v>
      </c>
      <c r="Q64" s="158">
        <f>IF('Indicator Date hidden'!R65="x","x",Q$2-'Indicator Date hidden'!R65)</f>
        <v>0</v>
      </c>
      <c r="R64" s="158">
        <f>IF('Indicator Date hidden'!S65="x","x",R$2-'Indicator Date hidden'!S65)</f>
        <v>0</v>
      </c>
      <c r="S64" s="158">
        <f>IF('Indicator Date hidden'!T65="x","x",S$2-'Indicator Date hidden'!T65)</f>
        <v>0</v>
      </c>
      <c r="T64" s="158">
        <f>IF('Indicator Date hidden'!U65="x","x",T$2-'Indicator Date hidden'!U65)</f>
        <v>0</v>
      </c>
      <c r="U64" s="158">
        <f>IF('Indicator Date hidden'!V65="x","x",U$2-'Indicator Date hidden'!V65)</f>
        <v>0</v>
      </c>
      <c r="V64" s="158">
        <f>IF('Indicator Date hidden'!W65="x","x",V$2-'Indicator Date hidden'!W65)</f>
        <v>0</v>
      </c>
      <c r="W64" s="158">
        <f>IF('Indicator Date hidden'!X65="x","x",W$2-'Indicator Date hidden'!X65)</f>
        <v>0</v>
      </c>
      <c r="X64" s="158">
        <f>IF('Indicator Date hidden'!Y65="x","x",X$2-'Indicator Date hidden'!Y65)</f>
        <v>0</v>
      </c>
      <c r="Y64" s="158">
        <f>IF('Indicator Date hidden'!Z65="x","x",Y$2-'Indicator Date hidden'!Z65)</f>
        <v>0</v>
      </c>
      <c r="Z64" s="158">
        <f>IF('Indicator Date hidden'!AA65="x","x",Z$2-'Indicator Date hidden'!AA65)</f>
        <v>3</v>
      </c>
      <c r="AA64" s="158">
        <f>IF('Indicator Date hidden'!AB65="x","x",AA$2-'Indicator Date hidden'!AB65)</f>
        <v>0</v>
      </c>
      <c r="AB64" s="158">
        <f>IF('Indicator Date hidden'!AC65="x","x",AB$2-'Indicator Date hidden'!AC65)</f>
        <v>0</v>
      </c>
      <c r="AC64" s="158">
        <f>IF('Indicator Date hidden'!AD65="x","x",AC$2-'Indicator Date hidden'!AD65)</f>
        <v>0</v>
      </c>
      <c r="AD64" s="158">
        <f>IF('Indicator Date hidden'!AE65="x","x",AD$2-'Indicator Date hidden'!AE65)</f>
        <v>0</v>
      </c>
      <c r="AE64" s="158">
        <f>IF('Indicator Date hidden'!AF65="x","x",AE$2-'Indicator Date hidden'!AF65)</f>
        <v>0</v>
      </c>
      <c r="AF64" s="158">
        <f>IF('Indicator Date hidden'!AG65="x","x",AF$2-'Indicator Date hidden'!AG65)</f>
        <v>0</v>
      </c>
      <c r="AG64" s="158">
        <f>IF('Indicator Date hidden'!AH65="x","x",AG$2-'Indicator Date hidden'!AH65)</f>
        <v>0</v>
      </c>
      <c r="AH64" s="158">
        <f>IF('Indicator Date hidden'!AI65="x","x",AH$2-'Indicator Date hidden'!AI65)</f>
        <v>0</v>
      </c>
      <c r="AI64" s="158">
        <f>IF('Indicator Date hidden'!AJ65="x","x",AI$2-'Indicator Date hidden'!AJ65)</f>
        <v>1</v>
      </c>
      <c r="AJ64" s="158">
        <f>IF('Indicator Date hidden'!AK65="x","x",AJ$2-'Indicator Date hidden'!AK65)</f>
        <v>1</v>
      </c>
      <c r="AK64" s="158">
        <f>IF('Indicator Date hidden'!AL65="x","x",AK$2-'Indicator Date hidden'!AL65)</f>
        <v>1</v>
      </c>
      <c r="AL64" s="158">
        <f>IF('Indicator Date hidden'!AM65="x","x",AL$2-'Indicator Date hidden'!AM65)</f>
        <v>5</v>
      </c>
      <c r="AM64" s="158">
        <f>IF('Indicator Date hidden'!AN65="x","x",AM$2-'Indicator Date hidden'!AN65)</f>
        <v>1</v>
      </c>
      <c r="AN64" s="158">
        <f>IF('Indicator Date hidden'!AO65="x","x",AN$2-'Indicator Date hidden'!AO65)</f>
        <v>1</v>
      </c>
      <c r="AO64" s="158">
        <f>IF('Indicator Date hidden'!AP65="x","x",AO$2-'Indicator Date hidden'!AP65)</f>
        <v>1</v>
      </c>
      <c r="AP64" s="158">
        <f>IF('Indicator Date hidden'!AQ65="x","x",AP$2-'Indicator Date hidden'!AQ65)</f>
        <v>1</v>
      </c>
      <c r="AQ64" s="158">
        <f>IF('Indicator Date hidden'!AR65="x","x",AQ$2-'Indicator Date hidden'!AR65)</f>
        <v>0</v>
      </c>
      <c r="AR64" s="158">
        <f>IF('Indicator Date hidden'!AS65="x","x",AR$2-'Indicator Date hidden'!AS65)</f>
        <v>1</v>
      </c>
      <c r="AS64" s="158">
        <f>IF('Indicator Date hidden'!AT65="x","x",AS$2-'Indicator Date hidden'!AT65)</f>
        <v>4</v>
      </c>
      <c r="AT64" s="158">
        <f>IF('Indicator Date hidden'!AU65="x","x",AT$2-'Indicator Date hidden'!AU65)</f>
        <v>0</v>
      </c>
      <c r="AU64" s="158">
        <f>IF('Indicator Date hidden'!AV65="x","x",AU$2-'Indicator Date hidden'!AV65)</f>
        <v>0</v>
      </c>
      <c r="AV64" s="158">
        <f>IF('Indicator Date hidden'!AW65="x","x",AV$2-'Indicator Date hidden'!AW65)</f>
        <v>0</v>
      </c>
      <c r="AW64" s="158">
        <f>IF('Indicator Date hidden'!AX65="x","x",AW$2-'Indicator Date hidden'!AX65)</f>
        <v>0</v>
      </c>
      <c r="AX64" s="158">
        <f>IF('Indicator Date hidden'!AY65="x","x",AX$2-'Indicator Date hidden'!AY65)</f>
        <v>0</v>
      </c>
      <c r="AY64" s="158">
        <f>IF('Indicator Date hidden'!AZ65="x","x",AY$2-'Indicator Date hidden'!AZ65)</f>
        <v>1</v>
      </c>
      <c r="AZ64" s="158">
        <f>IF('Indicator Date hidden'!BA65="x","x",AZ$2-'Indicator Date hidden'!BA65)</f>
        <v>2</v>
      </c>
      <c r="BA64" s="158">
        <f>IF('Indicator Date hidden'!BB65="x","x",BA$2-'Indicator Date hidden'!BB65)</f>
        <v>0</v>
      </c>
      <c r="BB64" s="158">
        <f>IF('Indicator Date hidden'!BC65="x","x",BB$2-'Indicator Date hidden'!BC65)</f>
        <v>0</v>
      </c>
      <c r="BC64" s="158">
        <f>IF('Indicator Date hidden'!BD65="x","x",BC$2-'Indicator Date hidden'!BD65)</f>
        <v>0</v>
      </c>
      <c r="BD64" s="158" t="str">
        <f>IF('Indicator Date hidden'!BE65="x","x",BD$2-'Indicator Date hidden'!BE65)</f>
        <v>x</v>
      </c>
      <c r="BE64" s="158">
        <f>IF('Indicator Date hidden'!BF65="x","x",BE$2-'Indicator Date hidden'!BF65)</f>
        <v>2</v>
      </c>
      <c r="BF64" s="158">
        <f>IF('Indicator Date hidden'!BG65="x","x",BF$2-'Indicator Date hidden'!BG65)</f>
        <v>0</v>
      </c>
      <c r="BG64" s="158">
        <f>IF('Indicator Date hidden'!BH65="x","x",BG$2-'Indicator Date hidden'!BH65)</f>
        <v>0</v>
      </c>
      <c r="BH64" s="158">
        <f>IF('Indicator Date hidden'!BI65="x","x",BH$2-'Indicator Date hidden'!BI65)</f>
        <v>0</v>
      </c>
      <c r="BI64" s="158">
        <f>IF('Indicator Date hidden'!BJ65="x","x",BI$2-'Indicator Date hidden'!BJ65)</f>
        <v>0</v>
      </c>
      <c r="BJ64" s="158">
        <f>IF('Indicator Date hidden'!BK65="x","x",BJ$2-'Indicator Date hidden'!BK65)</f>
        <v>1</v>
      </c>
      <c r="BK64" s="158">
        <f>IF('Indicator Date hidden'!BL65="x","x",BK$2-'Indicator Date hidden'!BL65)</f>
        <v>1</v>
      </c>
      <c r="BL64" s="158">
        <f>IF('Indicator Date hidden'!BM65="x","x",BL$2-'Indicator Date hidden'!BM65)</f>
        <v>0</v>
      </c>
      <c r="BM64" s="158">
        <f>IF('Indicator Date hidden'!BN65="x","x",BM$2-'Indicator Date hidden'!BN65)</f>
        <v>3</v>
      </c>
      <c r="BN64" s="158">
        <f>IF('Indicator Date hidden'!BO65="x","x",BN$2-'Indicator Date hidden'!BO65)</f>
        <v>2</v>
      </c>
      <c r="BO64" s="158">
        <f>IF('Indicator Date hidden'!BP65="x","x",BO$2-'Indicator Date hidden'!BP65)</f>
        <v>1</v>
      </c>
      <c r="BP64" s="158">
        <f>IF('Indicator Date hidden'!BQ65="x","x",BP$2-'Indicator Date hidden'!BQ65)</f>
        <v>0</v>
      </c>
      <c r="BQ64" s="158">
        <f>IF('Indicator Date hidden'!BR65="x","x",BQ$2-'Indicator Date hidden'!BR65)</f>
        <v>0</v>
      </c>
      <c r="BR64" s="158">
        <f>IF('Indicator Date hidden'!BS65="x","x",BR$2-'Indicator Date hidden'!BS65)</f>
        <v>0</v>
      </c>
      <c r="BS64" s="158">
        <f>IF('Indicator Date hidden'!BT65="x","x",BS$2-'Indicator Date hidden'!BT65)</f>
        <v>3</v>
      </c>
      <c r="BT64" s="158">
        <f>IF('Indicator Date hidden'!BU65="x","x",BT$2-'Indicator Date hidden'!BU65)</f>
        <v>0</v>
      </c>
      <c r="BU64" s="158">
        <f>IF('Indicator Date hidden'!BV65="x","x",BU$2-'Indicator Date hidden'!BV65)</f>
        <v>0</v>
      </c>
      <c r="BV64" s="158">
        <f>IF('Indicator Date hidden'!BW65="x","x",BV$2-'Indicator Date hidden'!BW65)</f>
        <v>0</v>
      </c>
      <c r="BW64" s="158">
        <f>IF('Indicator Date hidden'!BX65="x","x",BW$2-'Indicator Date hidden'!BX65)</f>
        <v>0</v>
      </c>
      <c r="BX64" s="158">
        <f>IF('Indicator Date hidden'!BY65="x","x",BX$2-'Indicator Date hidden'!BY65)</f>
        <v>2</v>
      </c>
      <c r="BY64" s="5">
        <f t="shared" si="5"/>
        <v>38</v>
      </c>
      <c r="BZ64" s="159">
        <f t="shared" si="6"/>
        <v>0.51351351351351349</v>
      </c>
      <c r="CA64" s="5">
        <f t="shared" si="7"/>
        <v>21</v>
      </c>
      <c r="CB64" s="159">
        <f t="shared" si="8"/>
        <v>1.0166617769623798</v>
      </c>
      <c r="CC64" s="162">
        <f t="shared" si="9"/>
        <v>0</v>
      </c>
    </row>
    <row r="65" spans="1:81" x14ac:dyDescent="0.3">
      <c r="A65" t="s">
        <v>116</v>
      </c>
      <c r="B65" s="158">
        <f>IF('Indicator Date hidden'!C66="x","x",B$2-'Indicator Date hidden'!C66)</f>
        <v>0</v>
      </c>
      <c r="C65" s="158">
        <f>IF('Indicator Date hidden'!D66="x","x",C$2-'Indicator Date hidden'!D66)</f>
        <v>0</v>
      </c>
      <c r="D65" s="158">
        <f>IF('Indicator Date hidden'!E66="x","x",D$2-'Indicator Date hidden'!E66)</f>
        <v>0</v>
      </c>
      <c r="E65" s="158">
        <f>IF('Indicator Date hidden'!F66="x","x",E$2-'Indicator Date hidden'!F66)</f>
        <v>0</v>
      </c>
      <c r="F65" s="158">
        <f>IF('Indicator Date hidden'!G66="x","x",F$2-'Indicator Date hidden'!G66)</f>
        <v>0</v>
      </c>
      <c r="G65" s="158">
        <f>IF('Indicator Date hidden'!H66="x","x",G$2-'Indicator Date hidden'!H66)</f>
        <v>0</v>
      </c>
      <c r="H65" s="158">
        <f>IF('Indicator Date hidden'!I66="x","x",H$2-'Indicator Date hidden'!I66)</f>
        <v>0</v>
      </c>
      <c r="I65" s="158">
        <f>IF('Indicator Date hidden'!J66="x","x",I$2-'Indicator Date hidden'!J66)</f>
        <v>0</v>
      </c>
      <c r="J65" s="158">
        <f>IF('Indicator Date hidden'!K66="x","x",J$2-'Indicator Date hidden'!K66)</f>
        <v>0</v>
      </c>
      <c r="K65" s="158">
        <f>IF('Indicator Date hidden'!L66="x","x",K$2-'Indicator Date hidden'!L66)</f>
        <v>0</v>
      </c>
      <c r="L65" s="158">
        <f>IF('Indicator Date hidden'!M66="x","x",L$2-'Indicator Date hidden'!M66)</f>
        <v>0</v>
      </c>
      <c r="M65" s="158">
        <f>IF('Indicator Date hidden'!N66="x","x",M$2-'Indicator Date hidden'!N66)</f>
        <v>0</v>
      </c>
      <c r="N65" s="158">
        <f>IF('Indicator Date hidden'!O66="x","x",N$2-'Indicator Date hidden'!O66)</f>
        <v>0</v>
      </c>
      <c r="O65" s="158">
        <f>IF('Indicator Date hidden'!P66="x","x",O$2-'Indicator Date hidden'!P66)</f>
        <v>0</v>
      </c>
      <c r="P65" s="158">
        <f>IF('Indicator Date hidden'!Q66="x","x",P$2-'Indicator Date hidden'!Q66)</f>
        <v>0</v>
      </c>
      <c r="Q65" s="158">
        <f>IF('Indicator Date hidden'!R66="x","x",Q$2-'Indicator Date hidden'!R66)</f>
        <v>0</v>
      </c>
      <c r="R65" s="158">
        <f>IF('Indicator Date hidden'!S66="x","x",R$2-'Indicator Date hidden'!S66)</f>
        <v>0</v>
      </c>
      <c r="S65" s="158">
        <f>IF('Indicator Date hidden'!T66="x","x",S$2-'Indicator Date hidden'!T66)</f>
        <v>0</v>
      </c>
      <c r="T65" s="158">
        <f>IF('Indicator Date hidden'!U66="x","x",T$2-'Indicator Date hidden'!U66)</f>
        <v>0</v>
      </c>
      <c r="U65" s="158">
        <f>IF('Indicator Date hidden'!V66="x","x",U$2-'Indicator Date hidden'!V66)</f>
        <v>0</v>
      </c>
      <c r="V65" s="158">
        <f>IF('Indicator Date hidden'!W66="x","x",V$2-'Indicator Date hidden'!W66)</f>
        <v>0</v>
      </c>
      <c r="W65" s="158">
        <f>IF('Indicator Date hidden'!X66="x","x",W$2-'Indicator Date hidden'!X66)</f>
        <v>0</v>
      </c>
      <c r="X65" s="158">
        <f>IF('Indicator Date hidden'!Y66="x","x",X$2-'Indicator Date hidden'!Y66)</f>
        <v>0</v>
      </c>
      <c r="Y65" s="158">
        <f>IF('Indicator Date hidden'!Z66="x","x",Y$2-'Indicator Date hidden'!Z66)</f>
        <v>0</v>
      </c>
      <c r="Z65" s="158" t="str">
        <f>IF('Indicator Date hidden'!AA66="x","x",Z$2-'Indicator Date hidden'!AA66)</f>
        <v>x</v>
      </c>
      <c r="AA65" s="158">
        <f>IF('Indicator Date hidden'!AB66="x","x",AA$2-'Indicator Date hidden'!AB66)</f>
        <v>0</v>
      </c>
      <c r="AB65" s="158" t="str">
        <f>IF('Indicator Date hidden'!AC66="x","x",AB$2-'Indicator Date hidden'!AC66)</f>
        <v>x</v>
      </c>
      <c r="AC65" s="158">
        <f>IF('Indicator Date hidden'!AD66="x","x",AC$2-'Indicator Date hidden'!AD66)</f>
        <v>0</v>
      </c>
      <c r="AD65" s="158">
        <f>IF('Indicator Date hidden'!AE66="x","x",AD$2-'Indicator Date hidden'!AE66)</f>
        <v>0</v>
      </c>
      <c r="AE65" s="158">
        <f>IF('Indicator Date hidden'!AF66="x","x",AE$2-'Indicator Date hidden'!AF66)</f>
        <v>0</v>
      </c>
      <c r="AF65" s="158">
        <f>IF('Indicator Date hidden'!AG66="x","x",AF$2-'Indicator Date hidden'!AG66)</f>
        <v>0</v>
      </c>
      <c r="AG65" s="158">
        <f>IF('Indicator Date hidden'!AH66="x","x",AG$2-'Indicator Date hidden'!AH66)</f>
        <v>0</v>
      </c>
      <c r="AH65" s="158">
        <f>IF('Indicator Date hidden'!AI66="x","x",AH$2-'Indicator Date hidden'!AI66)</f>
        <v>0</v>
      </c>
      <c r="AI65" s="158">
        <f>IF('Indicator Date hidden'!AJ66="x","x",AI$2-'Indicator Date hidden'!AJ66)</f>
        <v>1</v>
      </c>
      <c r="AJ65" s="158">
        <f>IF('Indicator Date hidden'!AK66="x","x",AJ$2-'Indicator Date hidden'!AK66)</f>
        <v>1</v>
      </c>
      <c r="AK65" s="158">
        <f>IF('Indicator Date hidden'!AL66="x","x",AK$2-'Indicator Date hidden'!AL66)</f>
        <v>1</v>
      </c>
      <c r="AL65" s="158" t="str">
        <f>IF('Indicator Date hidden'!AM66="x","x",AL$2-'Indicator Date hidden'!AM66)</f>
        <v>x</v>
      </c>
      <c r="AM65" s="158">
        <f>IF('Indicator Date hidden'!AN66="x","x",AM$2-'Indicator Date hidden'!AN66)</f>
        <v>1</v>
      </c>
      <c r="AN65" s="158">
        <f>IF('Indicator Date hidden'!AO66="x","x",AN$2-'Indicator Date hidden'!AO66)</f>
        <v>1</v>
      </c>
      <c r="AO65" s="158">
        <f>IF('Indicator Date hidden'!AP66="x","x",AO$2-'Indicator Date hidden'!AP66)</f>
        <v>1</v>
      </c>
      <c r="AP65" s="158">
        <f>IF('Indicator Date hidden'!AQ66="x","x",AP$2-'Indicator Date hidden'!AQ66)</f>
        <v>1</v>
      </c>
      <c r="AQ65" s="158">
        <f>IF('Indicator Date hidden'!AR66="x","x",AQ$2-'Indicator Date hidden'!AR66)</f>
        <v>0</v>
      </c>
      <c r="AR65" s="158">
        <f>IF('Indicator Date hidden'!AS66="x","x",AR$2-'Indicator Date hidden'!AS66)</f>
        <v>1</v>
      </c>
      <c r="AS65" s="158">
        <f>IF('Indicator Date hidden'!AT66="x","x",AS$2-'Indicator Date hidden'!AT66)</f>
        <v>8</v>
      </c>
      <c r="AT65" s="158">
        <f>IF('Indicator Date hidden'!AU66="x","x",AT$2-'Indicator Date hidden'!AU66)</f>
        <v>0</v>
      </c>
      <c r="AU65" s="158">
        <f>IF('Indicator Date hidden'!AV66="x","x",AU$2-'Indicator Date hidden'!AV66)</f>
        <v>0</v>
      </c>
      <c r="AV65" s="158">
        <f>IF('Indicator Date hidden'!AW66="x","x",AV$2-'Indicator Date hidden'!AW66)</f>
        <v>0</v>
      </c>
      <c r="AW65" s="158">
        <f>IF('Indicator Date hidden'!AX66="x","x",AW$2-'Indicator Date hidden'!AX66)</f>
        <v>0</v>
      </c>
      <c r="AX65" s="158">
        <f>IF('Indicator Date hidden'!AY66="x","x",AX$2-'Indicator Date hidden'!AY66)</f>
        <v>0</v>
      </c>
      <c r="AY65" s="158">
        <f>IF('Indicator Date hidden'!AZ66="x","x",AY$2-'Indicator Date hidden'!AZ66)</f>
        <v>1</v>
      </c>
      <c r="AZ65" s="158">
        <f>IF('Indicator Date hidden'!BA66="x","x",AZ$2-'Indicator Date hidden'!BA66)</f>
        <v>0</v>
      </c>
      <c r="BA65" s="158">
        <f>IF('Indicator Date hidden'!BB66="x","x",BA$2-'Indicator Date hidden'!BB66)</f>
        <v>0</v>
      </c>
      <c r="BB65" s="158">
        <f>IF('Indicator Date hidden'!BC66="x","x",BB$2-'Indicator Date hidden'!BC66)</f>
        <v>0</v>
      </c>
      <c r="BC65" s="158">
        <f>IF('Indicator Date hidden'!BD66="x","x",BC$2-'Indicator Date hidden'!BD66)</f>
        <v>0</v>
      </c>
      <c r="BD65" s="158">
        <f>IF('Indicator Date hidden'!BE66="x","x",BD$2-'Indicator Date hidden'!BE66)</f>
        <v>2</v>
      </c>
      <c r="BE65" s="158">
        <f>IF('Indicator Date hidden'!BF66="x","x",BE$2-'Indicator Date hidden'!BF66)</f>
        <v>2</v>
      </c>
      <c r="BF65" s="158">
        <f>IF('Indicator Date hidden'!BG66="x","x",BF$2-'Indicator Date hidden'!BG66)</f>
        <v>0</v>
      </c>
      <c r="BG65" s="158">
        <f>IF('Indicator Date hidden'!BH66="x","x",BG$2-'Indicator Date hidden'!BH66)</f>
        <v>0</v>
      </c>
      <c r="BH65" s="158">
        <f>IF('Indicator Date hidden'!BI66="x","x",BH$2-'Indicator Date hidden'!BI66)</f>
        <v>0</v>
      </c>
      <c r="BI65" s="158">
        <f>IF('Indicator Date hidden'!BJ66="x","x",BI$2-'Indicator Date hidden'!BJ66)</f>
        <v>0</v>
      </c>
      <c r="BJ65" s="158">
        <f>IF('Indicator Date hidden'!BK66="x","x",BJ$2-'Indicator Date hidden'!BK66)</f>
        <v>1</v>
      </c>
      <c r="BK65" s="158">
        <f>IF('Indicator Date hidden'!BL66="x","x",BK$2-'Indicator Date hidden'!BL66)</f>
        <v>1</v>
      </c>
      <c r="BL65" s="158">
        <f>IF('Indicator Date hidden'!BM66="x","x",BL$2-'Indicator Date hidden'!BM66)</f>
        <v>0</v>
      </c>
      <c r="BM65" s="158">
        <f>IF('Indicator Date hidden'!BN66="x","x",BM$2-'Indicator Date hidden'!BN66)</f>
        <v>3</v>
      </c>
      <c r="BN65" s="158">
        <f>IF('Indicator Date hidden'!BO66="x","x",BN$2-'Indicator Date hidden'!BO66)</f>
        <v>2</v>
      </c>
      <c r="BO65" s="158">
        <f>IF('Indicator Date hidden'!BP66="x","x",BO$2-'Indicator Date hidden'!BP66)</f>
        <v>1</v>
      </c>
      <c r="BP65" s="158">
        <f>IF('Indicator Date hidden'!BQ66="x","x",BP$2-'Indicator Date hidden'!BQ66)</f>
        <v>0</v>
      </c>
      <c r="BQ65" s="158">
        <f>IF('Indicator Date hidden'!BR66="x","x",BQ$2-'Indicator Date hidden'!BR66)</f>
        <v>0</v>
      </c>
      <c r="BR65" s="158">
        <f>IF('Indicator Date hidden'!BS66="x","x",BR$2-'Indicator Date hidden'!BS66)</f>
        <v>0</v>
      </c>
      <c r="BS65" s="158">
        <f>IF('Indicator Date hidden'!BT66="x","x",BS$2-'Indicator Date hidden'!BT66)</f>
        <v>3</v>
      </c>
      <c r="BT65" s="158">
        <f>IF('Indicator Date hidden'!BU66="x","x",BT$2-'Indicator Date hidden'!BU66)</f>
        <v>0</v>
      </c>
      <c r="BU65" s="158">
        <f>IF('Indicator Date hidden'!BV66="x","x",BU$2-'Indicator Date hidden'!BV66)</f>
        <v>0</v>
      </c>
      <c r="BV65" s="158">
        <f>IF('Indicator Date hidden'!BW66="x","x",BV$2-'Indicator Date hidden'!BW66)</f>
        <v>0</v>
      </c>
      <c r="BW65" s="158">
        <f>IF('Indicator Date hidden'!BX66="x","x",BW$2-'Indicator Date hidden'!BX66)</f>
        <v>0</v>
      </c>
      <c r="BX65" s="158">
        <f>IF('Indicator Date hidden'!BY66="x","x",BX$2-'Indicator Date hidden'!BY66)</f>
        <v>2</v>
      </c>
      <c r="BY65" s="5">
        <f t="shared" si="5"/>
        <v>34</v>
      </c>
      <c r="BZ65" s="159">
        <f t="shared" si="6"/>
        <v>0.47222222222222221</v>
      </c>
      <c r="CA65" s="5">
        <f t="shared" si="7"/>
        <v>19</v>
      </c>
      <c r="CB65" s="159">
        <f t="shared" si="8"/>
        <v>1.1422713997195606</v>
      </c>
      <c r="CC65" s="162">
        <f t="shared" si="9"/>
        <v>0</v>
      </c>
    </row>
    <row r="66" spans="1:81" x14ac:dyDescent="0.3">
      <c r="A66" t="s">
        <v>118</v>
      </c>
      <c r="B66" s="158">
        <f>IF('Indicator Date hidden'!C67="x","x",B$2-'Indicator Date hidden'!C67)</f>
        <v>0</v>
      </c>
      <c r="C66" s="158">
        <f>IF('Indicator Date hidden'!D67="x","x",C$2-'Indicator Date hidden'!D67)</f>
        <v>0</v>
      </c>
      <c r="D66" s="158">
        <f>IF('Indicator Date hidden'!E67="x","x",D$2-'Indicator Date hidden'!E67)</f>
        <v>0</v>
      </c>
      <c r="E66" s="158">
        <f>IF('Indicator Date hidden'!F67="x","x",E$2-'Indicator Date hidden'!F67)</f>
        <v>0</v>
      </c>
      <c r="F66" s="158">
        <f>IF('Indicator Date hidden'!G67="x","x",F$2-'Indicator Date hidden'!G67)</f>
        <v>0</v>
      </c>
      <c r="G66" s="158">
        <f>IF('Indicator Date hidden'!H67="x","x",G$2-'Indicator Date hidden'!H67)</f>
        <v>0</v>
      </c>
      <c r="H66" s="158">
        <f>IF('Indicator Date hidden'!I67="x","x",H$2-'Indicator Date hidden'!I67)</f>
        <v>0</v>
      </c>
      <c r="I66" s="158">
        <f>IF('Indicator Date hidden'!J67="x","x",I$2-'Indicator Date hidden'!J67)</f>
        <v>0</v>
      </c>
      <c r="J66" s="158">
        <f>IF('Indicator Date hidden'!K67="x","x",J$2-'Indicator Date hidden'!K67)</f>
        <v>0</v>
      </c>
      <c r="K66" s="158">
        <f>IF('Indicator Date hidden'!L67="x","x",K$2-'Indicator Date hidden'!L67)</f>
        <v>0</v>
      </c>
      <c r="L66" s="158">
        <f>IF('Indicator Date hidden'!M67="x","x",L$2-'Indicator Date hidden'!M67)</f>
        <v>0</v>
      </c>
      <c r="M66" s="158">
        <f>IF('Indicator Date hidden'!N67="x","x",M$2-'Indicator Date hidden'!N67)</f>
        <v>0</v>
      </c>
      <c r="N66" s="158">
        <f>IF('Indicator Date hidden'!O67="x","x",N$2-'Indicator Date hidden'!O67)</f>
        <v>0</v>
      </c>
      <c r="O66" s="158">
        <f>IF('Indicator Date hidden'!P67="x","x",O$2-'Indicator Date hidden'!P67)</f>
        <v>0</v>
      </c>
      <c r="P66" s="158">
        <f>IF('Indicator Date hidden'!Q67="x","x",P$2-'Indicator Date hidden'!Q67)</f>
        <v>0</v>
      </c>
      <c r="Q66" s="158">
        <f>IF('Indicator Date hidden'!R67="x","x",Q$2-'Indicator Date hidden'!R67)</f>
        <v>0</v>
      </c>
      <c r="R66" s="158">
        <f>IF('Indicator Date hidden'!S67="x","x",R$2-'Indicator Date hidden'!S67)</f>
        <v>0</v>
      </c>
      <c r="S66" s="158">
        <f>IF('Indicator Date hidden'!T67="x","x",S$2-'Indicator Date hidden'!T67)</f>
        <v>0</v>
      </c>
      <c r="T66" s="158">
        <f>IF('Indicator Date hidden'!U67="x","x",T$2-'Indicator Date hidden'!U67)</f>
        <v>0</v>
      </c>
      <c r="U66" s="158">
        <f>IF('Indicator Date hidden'!V67="x","x",U$2-'Indicator Date hidden'!V67)</f>
        <v>0</v>
      </c>
      <c r="V66" s="158">
        <f>IF('Indicator Date hidden'!W67="x","x",V$2-'Indicator Date hidden'!W67)</f>
        <v>0</v>
      </c>
      <c r="W66" s="158">
        <f>IF('Indicator Date hidden'!X67="x","x",W$2-'Indicator Date hidden'!X67)</f>
        <v>0</v>
      </c>
      <c r="X66" s="158">
        <f>IF('Indicator Date hidden'!Y67="x","x",X$2-'Indicator Date hidden'!Y67)</f>
        <v>0</v>
      </c>
      <c r="Y66" s="158">
        <f>IF('Indicator Date hidden'!Z67="x","x",Y$2-'Indicator Date hidden'!Z67)</f>
        <v>0</v>
      </c>
      <c r="Z66" s="158">
        <f>IF('Indicator Date hidden'!AA67="x","x",Z$2-'Indicator Date hidden'!AA67)</f>
        <v>5</v>
      </c>
      <c r="AA66" s="158">
        <f>IF('Indicator Date hidden'!AB67="x","x",AA$2-'Indicator Date hidden'!AB67)</f>
        <v>0</v>
      </c>
      <c r="AB66" s="158" t="str">
        <f>IF('Indicator Date hidden'!AC67="x","x",AB$2-'Indicator Date hidden'!AC67)</f>
        <v>x</v>
      </c>
      <c r="AC66" s="158">
        <f>IF('Indicator Date hidden'!AD67="x","x",AC$2-'Indicator Date hidden'!AD67)</f>
        <v>0</v>
      </c>
      <c r="AD66" s="158">
        <f>IF('Indicator Date hidden'!AE67="x","x",AD$2-'Indicator Date hidden'!AE67)</f>
        <v>0</v>
      </c>
      <c r="AE66" s="158">
        <f>IF('Indicator Date hidden'!AF67="x","x",AE$2-'Indicator Date hidden'!AF67)</f>
        <v>0</v>
      </c>
      <c r="AF66" s="158">
        <f>IF('Indicator Date hidden'!AG67="x","x",AF$2-'Indicator Date hidden'!AG67)</f>
        <v>0</v>
      </c>
      <c r="AG66" s="158">
        <f>IF('Indicator Date hidden'!AH67="x","x",AG$2-'Indicator Date hidden'!AH67)</f>
        <v>0</v>
      </c>
      <c r="AH66" s="158">
        <f>IF('Indicator Date hidden'!AI67="x","x",AH$2-'Indicator Date hidden'!AI67)</f>
        <v>0</v>
      </c>
      <c r="AI66" s="158">
        <f>IF('Indicator Date hidden'!AJ67="x","x",AI$2-'Indicator Date hidden'!AJ67)</f>
        <v>1</v>
      </c>
      <c r="AJ66" s="158">
        <f>IF('Indicator Date hidden'!AK67="x","x",AJ$2-'Indicator Date hidden'!AK67)</f>
        <v>1</v>
      </c>
      <c r="AK66" s="158">
        <f>IF('Indicator Date hidden'!AL67="x","x",AK$2-'Indicator Date hidden'!AL67)</f>
        <v>1</v>
      </c>
      <c r="AL66" s="158" t="str">
        <f>IF('Indicator Date hidden'!AM67="x","x",AL$2-'Indicator Date hidden'!AM67)</f>
        <v>x</v>
      </c>
      <c r="AM66" s="158">
        <f>IF('Indicator Date hidden'!AN67="x","x",AM$2-'Indicator Date hidden'!AN67)</f>
        <v>1</v>
      </c>
      <c r="AN66" s="158">
        <f>IF('Indicator Date hidden'!AO67="x","x",AN$2-'Indicator Date hidden'!AO67)</f>
        <v>1</v>
      </c>
      <c r="AO66" s="158">
        <f>IF('Indicator Date hidden'!AP67="x","x",AO$2-'Indicator Date hidden'!AP67)</f>
        <v>1</v>
      </c>
      <c r="AP66" s="158" t="str">
        <f>IF('Indicator Date hidden'!AQ67="x","x",AP$2-'Indicator Date hidden'!AQ67)</f>
        <v>x</v>
      </c>
      <c r="AQ66" s="158">
        <f>IF('Indicator Date hidden'!AR67="x","x",AQ$2-'Indicator Date hidden'!AR67)</f>
        <v>0</v>
      </c>
      <c r="AR66" s="158">
        <f>IF('Indicator Date hidden'!AS67="x","x",AR$2-'Indicator Date hidden'!AS67)</f>
        <v>1</v>
      </c>
      <c r="AS66" s="158" t="str">
        <f>IF('Indicator Date hidden'!AT67="x","x",AS$2-'Indicator Date hidden'!AT67)</f>
        <v>x</v>
      </c>
      <c r="AT66" s="158">
        <f>IF('Indicator Date hidden'!AU67="x","x",AT$2-'Indicator Date hidden'!AU67)</f>
        <v>0</v>
      </c>
      <c r="AU66" s="158">
        <f>IF('Indicator Date hidden'!AV67="x","x",AU$2-'Indicator Date hidden'!AV67)</f>
        <v>0</v>
      </c>
      <c r="AV66" s="158" t="str">
        <f>IF('Indicator Date hidden'!AW67="x","x",AV$2-'Indicator Date hidden'!AW67)</f>
        <v>x</v>
      </c>
      <c r="AW66" s="158" t="str">
        <f>IF('Indicator Date hidden'!AX67="x","x",AW$2-'Indicator Date hidden'!AX67)</f>
        <v>x</v>
      </c>
      <c r="AX66" s="158">
        <f>IF('Indicator Date hidden'!AY67="x","x",AX$2-'Indicator Date hidden'!AY67)</f>
        <v>0</v>
      </c>
      <c r="AY66" s="158">
        <f>IF('Indicator Date hidden'!AZ67="x","x",AY$2-'Indicator Date hidden'!AZ67)</f>
        <v>1</v>
      </c>
      <c r="AZ66" s="158">
        <f>IF('Indicator Date hidden'!BA67="x","x",AZ$2-'Indicator Date hidden'!BA67)</f>
        <v>2</v>
      </c>
      <c r="BA66" s="158">
        <f>IF('Indicator Date hidden'!BB67="x","x",BA$2-'Indicator Date hidden'!BB67)</f>
        <v>0</v>
      </c>
      <c r="BB66" s="158">
        <f>IF('Indicator Date hidden'!BC67="x","x",BB$2-'Indicator Date hidden'!BC67)</f>
        <v>0</v>
      </c>
      <c r="BC66" s="158">
        <f>IF('Indicator Date hidden'!BD67="x","x",BC$2-'Indicator Date hidden'!BD67)</f>
        <v>0</v>
      </c>
      <c r="BD66" s="158" t="str">
        <f>IF('Indicator Date hidden'!BE67="x","x",BD$2-'Indicator Date hidden'!BE67)</f>
        <v>x</v>
      </c>
      <c r="BE66" s="158">
        <f>IF('Indicator Date hidden'!BF67="x","x",BE$2-'Indicator Date hidden'!BF67)</f>
        <v>2</v>
      </c>
      <c r="BF66" s="158">
        <f>IF('Indicator Date hidden'!BG67="x","x",BF$2-'Indicator Date hidden'!BG67)</f>
        <v>0</v>
      </c>
      <c r="BG66" s="158">
        <f>IF('Indicator Date hidden'!BH67="x","x",BG$2-'Indicator Date hidden'!BH67)</f>
        <v>0</v>
      </c>
      <c r="BH66" s="158">
        <f>IF('Indicator Date hidden'!BI67="x","x",BH$2-'Indicator Date hidden'!BI67)</f>
        <v>0</v>
      </c>
      <c r="BI66" s="158">
        <f>IF('Indicator Date hidden'!BJ67="x","x",BI$2-'Indicator Date hidden'!BJ67)</f>
        <v>0</v>
      </c>
      <c r="BJ66" s="158">
        <f>IF('Indicator Date hidden'!BK67="x","x",BJ$2-'Indicator Date hidden'!BK67)</f>
        <v>1</v>
      </c>
      <c r="BK66" s="158">
        <f>IF('Indicator Date hidden'!BL67="x","x",BK$2-'Indicator Date hidden'!BL67)</f>
        <v>1</v>
      </c>
      <c r="BL66" s="158">
        <f>IF('Indicator Date hidden'!BM67="x","x",BL$2-'Indicator Date hidden'!BM67)</f>
        <v>0</v>
      </c>
      <c r="BM66" s="158" t="str">
        <f>IF('Indicator Date hidden'!BN67="x","x",BM$2-'Indicator Date hidden'!BN67)</f>
        <v>x</v>
      </c>
      <c r="BN66" s="158">
        <f>IF('Indicator Date hidden'!BO67="x","x",BN$2-'Indicator Date hidden'!BO67)</f>
        <v>2</v>
      </c>
      <c r="BO66" s="158">
        <f>IF('Indicator Date hidden'!BP67="x","x",BO$2-'Indicator Date hidden'!BP67)</f>
        <v>1</v>
      </c>
      <c r="BP66" s="158">
        <f>IF('Indicator Date hidden'!BQ67="x","x",BP$2-'Indicator Date hidden'!BQ67)</f>
        <v>0</v>
      </c>
      <c r="BQ66" s="158">
        <f>IF('Indicator Date hidden'!BR67="x","x",BQ$2-'Indicator Date hidden'!BR67)</f>
        <v>0</v>
      </c>
      <c r="BR66" s="158">
        <f>IF('Indicator Date hidden'!BS67="x","x",BR$2-'Indicator Date hidden'!BS67)</f>
        <v>0</v>
      </c>
      <c r="BS66" s="158">
        <f>IF('Indicator Date hidden'!BT67="x","x",BS$2-'Indicator Date hidden'!BT67)</f>
        <v>2</v>
      </c>
      <c r="BT66" s="158">
        <f>IF('Indicator Date hidden'!BU67="x","x",BT$2-'Indicator Date hidden'!BU67)</f>
        <v>0</v>
      </c>
      <c r="BU66" s="158">
        <f>IF('Indicator Date hidden'!BV67="x","x",BU$2-'Indicator Date hidden'!BV67)</f>
        <v>0</v>
      </c>
      <c r="BV66" s="158">
        <f>IF('Indicator Date hidden'!BW67="x","x",BV$2-'Indicator Date hidden'!BW67)</f>
        <v>0</v>
      </c>
      <c r="BW66" s="158">
        <f>IF('Indicator Date hidden'!BX67="x","x",BW$2-'Indicator Date hidden'!BX67)</f>
        <v>0</v>
      </c>
      <c r="BX66" s="158">
        <f>IF('Indicator Date hidden'!BY67="x","x",BX$2-'Indicator Date hidden'!BY67)</f>
        <v>2</v>
      </c>
      <c r="BY66" s="5">
        <f t="shared" si="5"/>
        <v>26</v>
      </c>
      <c r="BZ66" s="159">
        <f t="shared" si="6"/>
        <v>0.38805970149253732</v>
      </c>
      <c r="CA66" s="5">
        <f t="shared" si="7"/>
        <v>17</v>
      </c>
      <c r="CB66" s="159">
        <f t="shared" si="8"/>
        <v>0.82778654470818192</v>
      </c>
      <c r="CC66" s="162">
        <f t="shared" si="9"/>
        <v>0</v>
      </c>
    </row>
    <row r="67" spans="1:81" x14ac:dyDescent="0.3">
      <c r="A67" t="s">
        <v>120</v>
      </c>
      <c r="B67" s="158">
        <f>IF('Indicator Date hidden'!C68="x","x",B$2-'Indicator Date hidden'!C68)</f>
        <v>0</v>
      </c>
      <c r="C67" s="158">
        <f>IF('Indicator Date hidden'!D68="x","x",C$2-'Indicator Date hidden'!D68)</f>
        <v>0</v>
      </c>
      <c r="D67" s="158">
        <f>IF('Indicator Date hidden'!E68="x","x",D$2-'Indicator Date hidden'!E68)</f>
        <v>0</v>
      </c>
      <c r="E67" s="158">
        <f>IF('Indicator Date hidden'!F68="x","x",E$2-'Indicator Date hidden'!F68)</f>
        <v>0</v>
      </c>
      <c r="F67" s="158">
        <f>IF('Indicator Date hidden'!G68="x","x",F$2-'Indicator Date hidden'!G68)</f>
        <v>0</v>
      </c>
      <c r="G67" s="158">
        <f>IF('Indicator Date hidden'!H68="x","x",G$2-'Indicator Date hidden'!H68)</f>
        <v>0</v>
      </c>
      <c r="H67" s="158">
        <f>IF('Indicator Date hidden'!I68="x","x",H$2-'Indicator Date hidden'!I68)</f>
        <v>0</v>
      </c>
      <c r="I67" s="158">
        <f>IF('Indicator Date hidden'!J68="x","x",I$2-'Indicator Date hidden'!J68)</f>
        <v>0</v>
      </c>
      <c r="J67" s="158">
        <f>IF('Indicator Date hidden'!K68="x","x",J$2-'Indicator Date hidden'!K68)</f>
        <v>0</v>
      </c>
      <c r="K67" s="158">
        <f>IF('Indicator Date hidden'!L68="x","x",K$2-'Indicator Date hidden'!L68)</f>
        <v>0</v>
      </c>
      <c r="L67" s="158">
        <f>IF('Indicator Date hidden'!M68="x","x",L$2-'Indicator Date hidden'!M68)</f>
        <v>0</v>
      </c>
      <c r="M67" s="158">
        <f>IF('Indicator Date hidden'!N68="x","x",M$2-'Indicator Date hidden'!N68)</f>
        <v>0</v>
      </c>
      <c r="N67" s="158">
        <f>IF('Indicator Date hidden'!O68="x","x",N$2-'Indicator Date hidden'!O68)</f>
        <v>0</v>
      </c>
      <c r="O67" s="158">
        <f>IF('Indicator Date hidden'!P68="x","x",O$2-'Indicator Date hidden'!P68)</f>
        <v>0</v>
      </c>
      <c r="P67" s="158">
        <f>IF('Indicator Date hidden'!Q68="x","x",P$2-'Indicator Date hidden'!Q68)</f>
        <v>0</v>
      </c>
      <c r="Q67" s="158">
        <f>IF('Indicator Date hidden'!R68="x","x",Q$2-'Indicator Date hidden'!R68)</f>
        <v>0</v>
      </c>
      <c r="R67" s="158">
        <f>IF('Indicator Date hidden'!S68="x","x",R$2-'Indicator Date hidden'!S68)</f>
        <v>0</v>
      </c>
      <c r="S67" s="158">
        <f>IF('Indicator Date hidden'!T68="x","x",S$2-'Indicator Date hidden'!T68)</f>
        <v>0</v>
      </c>
      <c r="T67" s="158">
        <f>IF('Indicator Date hidden'!U68="x","x",T$2-'Indicator Date hidden'!U68)</f>
        <v>0</v>
      </c>
      <c r="U67" s="158">
        <f>IF('Indicator Date hidden'!V68="x","x",U$2-'Indicator Date hidden'!V68)</f>
        <v>0</v>
      </c>
      <c r="V67" s="158">
        <f>IF('Indicator Date hidden'!W68="x","x",V$2-'Indicator Date hidden'!W68)</f>
        <v>0</v>
      </c>
      <c r="W67" s="158">
        <f>IF('Indicator Date hidden'!X68="x","x",W$2-'Indicator Date hidden'!X68)</f>
        <v>0</v>
      </c>
      <c r="X67" s="158">
        <f>IF('Indicator Date hidden'!Y68="x","x",X$2-'Indicator Date hidden'!Y68)</f>
        <v>0</v>
      </c>
      <c r="Y67" s="158">
        <f>IF('Indicator Date hidden'!Z68="x","x",Y$2-'Indicator Date hidden'!Z68)</f>
        <v>0</v>
      </c>
      <c r="Z67" s="158">
        <f>IF('Indicator Date hidden'!AA68="x","x",Z$2-'Indicator Date hidden'!AA68)</f>
        <v>2</v>
      </c>
      <c r="AA67" s="158">
        <f>IF('Indicator Date hidden'!AB68="x","x",AA$2-'Indicator Date hidden'!AB68)</f>
        <v>0</v>
      </c>
      <c r="AB67" s="158">
        <f>IF('Indicator Date hidden'!AC68="x","x",AB$2-'Indicator Date hidden'!AC68)</f>
        <v>0</v>
      </c>
      <c r="AC67" s="158">
        <f>IF('Indicator Date hidden'!AD68="x","x",AC$2-'Indicator Date hidden'!AD68)</f>
        <v>1</v>
      </c>
      <c r="AD67" s="158">
        <f>IF('Indicator Date hidden'!AE68="x","x",AD$2-'Indicator Date hidden'!AE68)</f>
        <v>0</v>
      </c>
      <c r="AE67" s="158">
        <f>IF('Indicator Date hidden'!AF68="x","x",AE$2-'Indicator Date hidden'!AF68)</f>
        <v>0</v>
      </c>
      <c r="AF67" s="158">
        <f>IF('Indicator Date hidden'!AG68="x","x",AF$2-'Indicator Date hidden'!AG68)</f>
        <v>0</v>
      </c>
      <c r="AG67" s="158">
        <f>IF('Indicator Date hidden'!AH68="x","x",AG$2-'Indicator Date hidden'!AH68)</f>
        <v>0</v>
      </c>
      <c r="AH67" s="158">
        <f>IF('Indicator Date hidden'!AI68="x","x",AH$2-'Indicator Date hidden'!AI68)</f>
        <v>0</v>
      </c>
      <c r="AI67" s="158">
        <f>IF('Indicator Date hidden'!AJ68="x","x",AI$2-'Indicator Date hidden'!AJ68)</f>
        <v>1</v>
      </c>
      <c r="AJ67" s="158">
        <f>IF('Indicator Date hidden'!AK68="x","x",AJ$2-'Indicator Date hidden'!AK68)</f>
        <v>1</v>
      </c>
      <c r="AK67" s="158">
        <f>IF('Indicator Date hidden'!AL68="x","x",AK$2-'Indicator Date hidden'!AL68)</f>
        <v>1</v>
      </c>
      <c r="AL67" s="158">
        <f>IF('Indicator Date hidden'!AM68="x","x",AL$2-'Indicator Date hidden'!AM68)</f>
        <v>4</v>
      </c>
      <c r="AM67" s="158">
        <f>IF('Indicator Date hidden'!AN68="x","x",AM$2-'Indicator Date hidden'!AN68)</f>
        <v>1</v>
      </c>
      <c r="AN67" s="158">
        <f>IF('Indicator Date hidden'!AO68="x","x",AN$2-'Indicator Date hidden'!AO68)</f>
        <v>1</v>
      </c>
      <c r="AO67" s="158">
        <f>IF('Indicator Date hidden'!AP68="x","x",AO$2-'Indicator Date hidden'!AP68)</f>
        <v>1</v>
      </c>
      <c r="AP67" s="158">
        <f>IF('Indicator Date hidden'!AQ68="x","x",AP$2-'Indicator Date hidden'!AQ68)</f>
        <v>1</v>
      </c>
      <c r="AQ67" s="158">
        <f>IF('Indicator Date hidden'!AR68="x","x",AQ$2-'Indicator Date hidden'!AR68)</f>
        <v>0</v>
      </c>
      <c r="AR67" s="158">
        <f>IF('Indicator Date hidden'!AS68="x","x",AR$2-'Indicator Date hidden'!AS68)</f>
        <v>1</v>
      </c>
      <c r="AS67" s="158">
        <f>IF('Indicator Date hidden'!AT68="x","x",AS$2-'Indicator Date hidden'!AT68)</f>
        <v>3</v>
      </c>
      <c r="AT67" s="158">
        <f>IF('Indicator Date hidden'!AU68="x","x",AT$2-'Indicator Date hidden'!AU68)</f>
        <v>0</v>
      </c>
      <c r="AU67" s="158">
        <f>IF('Indicator Date hidden'!AV68="x","x",AU$2-'Indicator Date hidden'!AV68)</f>
        <v>0</v>
      </c>
      <c r="AV67" s="158">
        <f>IF('Indicator Date hidden'!AW68="x","x",AV$2-'Indicator Date hidden'!AW68)</f>
        <v>0</v>
      </c>
      <c r="AW67" s="158">
        <f>IF('Indicator Date hidden'!AX68="x","x",AW$2-'Indicator Date hidden'!AX68)</f>
        <v>0</v>
      </c>
      <c r="AX67" s="158">
        <f>IF('Indicator Date hidden'!AY68="x","x",AX$2-'Indicator Date hidden'!AY68)</f>
        <v>0</v>
      </c>
      <c r="AY67" s="158">
        <f>IF('Indicator Date hidden'!AZ68="x","x",AY$2-'Indicator Date hidden'!AZ68)</f>
        <v>1</v>
      </c>
      <c r="AZ67" s="158">
        <f>IF('Indicator Date hidden'!BA68="x","x",AZ$2-'Indicator Date hidden'!BA68)</f>
        <v>1</v>
      </c>
      <c r="BA67" s="158">
        <f>IF('Indicator Date hidden'!BB68="x","x",BA$2-'Indicator Date hidden'!BB68)</f>
        <v>0</v>
      </c>
      <c r="BB67" s="158">
        <f>IF('Indicator Date hidden'!BC68="x","x",BB$2-'Indicator Date hidden'!BC68)</f>
        <v>0</v>
      </c>
      <c r="BC67" s="158">
        <f>IF('Indicator Date hidden'!BD68="x","x",BC$2-'Indicator Date hidden'!BD68)</f>
        <v>0</v>
      </c>
      <c r="BD67" s="158">
        <f>IF('Indicator Date hidden'!BE68="x","x",BD$2-'Indicator Date hidden'!BE68)</f>
        <v>2</v>
      </c>
      <c r="BE67" s="158">
        <f>IF('Indicator Date hidden'!BF68="x","x",BE$2-'Indicator Date hidden'!BF68)</f>
        <v>1</v>
      </c>
      <c r="BF67" s="158">
        <f>IF('Indicator Date hidden'!BG68="x","x",BF$2-'Indicator Date hidden'!BG68)</f>
        <v>0</v>
      </c>
      <c r="BG67" s="158">
        <f>IF('Indicator Date hidden'!BH68="x","x",BG$2-'Indicator Date hidden'!BH68)</f>
        <v>0</v>
      </c>
      <c r="BH67" s="158">
        <f>IF('Indicator Date hidden'!BI68="x","x",BH$2-'Indicator Date hidden'!BI68)</f>
        <v>0</v>
      </c>
      <c r="BI67" s="158">
        <f>IF('Indicator Date hidden'!BJ68="x","x",BI$2-'Indicator Date hidden'!BJ68)</f>
        <v>0</v>
      </c>
      <c r="BJ67" s="158">
        <f>IF('Indicator Date hidden'!BK68="x","x",BJ$2-'Indicator Date hidden'!BK68)</f>
        <v>1</v>
      </c>
      <c r="BK67" s="158">
        <f>IF('Indicator Date hidden'!BL68="x","x",BK$2-'Indicator Date hidden'!BL68)</f>
        <v>1</v>
      </c>
      <c r="BL67" s="158">
        <f>IF('Indicator Date hidden'!BM68="x","x",BL$2-'Indicator Date hidden'!BM68)</f>
        <v>0</v>
      </c>
      <c r="BM67" s="158">
        <f>IF('Indicator Date hidden'!BN68="x","x",BM$2-'Indicator Date hidden'!BN68)</f>
        <v>3</v>
      </c>
      <c r="BN67" s="158">
        <f>IF('Indicator Date hidden'!BO68="x","x",BN$2-'Indicator Date hidden'!BO68)</f>
        <v>2</v>
      </c>
      <c r="BO67" s="158">
        <f>IF('Indicator Date hidden'!BP68="x","x",BO$2-'Indicator Date hidden'!BP68)</f>
        <v>1</v>
      </c>
      <c r="BP67" s="158">
        <f>IF('Indicator Date hidden'!BQ68="x","x",BP$2-'Indicator Date hidden'!BQ68)</f>
        <v>0</v>
      </c>
      <c r="BQ67" s="158">
        <f>IF('Indicator Date hidden'!BR68="x","x",BQ$2-'Indicator Date hidden'!BR68)</f>
        <v>0</v>
      </c>
      <c r="BR67" s="158">
        <f>IF('Indicator Date hidden'!BS68="x","x",BR$2-'Indicator Date hidden'!BS68)</f>
        <v>0</v>
      </c>
      <c r="BS67" s="158">
        <f>IF('Indicator Date hidden'!BT68="x","x",BS$2-'Indicator Date hidden'!BT68)</f>
        <v>1</v>
      </c>
      <c r="BT67" s="158">
        <f>IF('Indicator Date hidden'!BU68="x","x",BT$2-'Indicator Date hidden'!BU68)</f>
        <v>0</v>
      </c>
      <c r="BU67" s="158">
        <f>IF('Indicator Date hidden'!BV68="x","x",BU$2-'Indicator Date hidden'!BV68)</f>
        <v>0</v>
      </c>
      <c r="BV67" s="158">
        <f>IF('Indicator Date hidden'!BW68="x","x",BV$2-'Indicator Date hidden'!BW68)</f>
        <v>0</v>
      </c>
      <c r="BW67" s="158">
        <f>IF('Indicator Date hidden'!BX68="x","x",BW$2-'Indicator Date hidden'!BX68)</f>
        <v>0</v>
      </c>
      <c r="BX67" s="158">
        <f>IF('Indicator Date hidden'!BY68="x","x",BX$2-'Indicator Date hidden'!BY68)</f>
        <v>2</v>
      </c>
      <c r="BY67" s="5">
        <f t="shared" ref="BY67:BY98" si="10">SUM(B67:BX67)</f>
        <v>34</v>
      </c>
      <c r="BZ67" s="159">
        <f t="shared" ref="BZ67:BZ98" si="11">BY67/COUNT(B67:BX67)</f>
        <v>0.45333333333333331</v>
      </c>
      <c r="CA67" s="5">
        <f t="shared" ref="CA67:CA98" si="12">COUNTIF(B67:BX67,"&gt;0")</f>
        <v>23</v>
      </c>
      <c r="CB67" s="159">
        <f t="shared" ref="CB67:CB98" si="13">_xlfn.STDEV.P(B67:BX67)</f>
        <v>0.82127272503650628</v>
      </c>
      <c r="CC67" s="162">
        <f t="shared" ref="CC67:CC98" si="14">MEDIAN(B67:BX67)</f>
        <v>0</v>
      </c>
    </row>
    <row r="68" spans="1:81" x14ac:dyDescent="0.3">
      <c r="A68" t="s">
        <v>122</v>
      </c>
      <c r="B68" s="158">
        <f>IF('Indicator Date hidden'!C69="x","x",B$2-'Indicator Date hidden'!C69)</f>
        <v>0</v>
      </c>
      <c r="C68" s="158">
        <f>IF('Indicator Date hidden'!D69="x","x",C$2-'Indicator Date hidden'!D69)</f>
        <v>0</v>
      </c>
      <c r="D68" s="158">
        <f>IF('Indicator Date hidden'!E69="x","x",D$2-'Indicator Date hidden'!E69)</f>
        <v>0</v>
      </c>
      <c r="E68" s="158">
        <f>IF('Indicator Date hidden'!F69="x","x",E$2-'Indicator Date hidden'!F69)</f>
        <v>0</v>
      </c>
      <c r="F68" s="158">
        <f>IF('Indicator Date hidden'!G69="x","x",F$2-'Indicator Date hidden'!G69)</f>
        <v>0</v>
      </c>
      <c r="G68" s="158">
        <f>IF('Indicator Date hidden'!H69="x","x",G$2-'Indicator Date hidden'!H69)</f>
        <v>0</v>
      </c>
      <c r="H68" s="158">
        <f>IF('Indicator Date hidden'!I69="x","x",H$2-'Indicator Date hidden'!I69)</f>
        <v>0</v>
      </c>
      <c r="I68" s="158">
        <f>IF('Indicator Date hidden'!J69="x","x",I$2-'Indicator Date hidden'!J69)</f>
        <v>0</v>
      </c>
      <c r="J68" s="158">
        <f>IF('Indicator Date hidden'!K69="x","x",J$2-'Indicator Date hidden'!K69)</f>
        <v>0</v>
      </c>
      <c r="K68" s="158">
        <f>IF('Indicator Date hidden'!L69="x","x",K$2-'Indicator Date hidden'!L69)</f>
        <v>0</v>
      </c>
      <c r="L68" s="158">
        <f>IF('Indicator Date hidden'!M69="x","x",L$2-'Indicator Date hidden'!M69)</f>
        <v>0</v>
      </c>
      <c r="M68" s="158">
        <f>IF('Indicator Date hidden'!N69="x","x",M$2-'Indicator Date hidden'!N69)</f>
        <v>0</v>
      </c>
      <c r="N68" s="158">
        <f>IF('Indicator Date hidden'!O69="x","x",N$2-'Indicator Date hidden'!O69)</f>
        <v>0</v>
      </c>
      <c r="O68" s="158">
        <f>IF('Indicator Date hidden'!P69="x","x",O$2-'Indicator Date hidden'!P69)</f>
        <v>0</v>
      </c>
      <c r="P68" s="158">
        <f>IF('Indicator Date hidden'!Q69="x","x",P$2-'Indicator Date hidden'!Q69)</f>
        <v>0</v>
      </c>
      <c r="Q68" s="158">
        <f>IF('Indicator Date hidden'!R69="x","x",Q$2-'Indicator Date hidden'!R69)</f>
        <v>0</v>
      </c>
      <c r="R68" s="158">
        <f>IF('Indicator Date hidden'!S69="x","x",R$2-'Indicator Date hidden'!S69)</f>
        <v>0</v>
      </c>
      <c r="S68" s="158">
        <f>IF('Indicator Date hidden'!T69="x","x",S$2-'Indicator Date hidden'!T69)</f>
        <v>0</v>
      </c>
      <c r="T68" s="158">
        <f>IF('Indicator Date hidden'!U69="x","x",T$2-'Indicator Date hidden'!U69)</f>
        <v>0</v>
      </c>
      <c r="U68" s="158">
        <f>IF('Indicator Date hidden'!V69="x","x",U$2-'Indicator Date hidden'!V69)</f>
        <v>0</v>
      </c>
      <c r="V68" s="158">
        <f>IF('Indicator Date hidden'!W69="x","x",V$2-'Indicator Date hidden'!W69)</f>
        <v>0</v>
      </c>
      <c r="W68" s="158">
        <f>IF('Indicator Date hidden'!X69="x","x",W$2-'Indicator Date hidden'!X69)</f>
        <v>0</v>
      </c>
      <c r="X68" s="158">
        <f>IF('Indicator Date hidden'!Y69="x","x",X$2-'Indicator Date hidden'!Y69)</f>
        <v>0</v>
      </c>
      <c r="Y68" s="158">
        <f>IF('Indicator Date hidden'!Z69="x","x",Y$2-'Indicator Date hidden'!Z69)</f>
        <v>0</v>
      </c>
      <c r="Z68" s="158">
        <f>IF('Indicator Date hidden'!AA69="x","x",Z$2-'Indicator Date hidden'!AA69)</f>
        <v>5</v>
      </c>
      <c r="AA68" s="158">
        <f>IF('Indicator Date hidden'!AB69="x","x",AA$2-'Indicator Date hidden'!AB69)</f>
        <v>0</v>
      </c>
      <c r="AB68" s="158" t="str">
        <f>IF('Indicator Date hidden'!AC69="x","x",AB$2-'Indicator Date hidden'!AC69)</f>
        <v>x</v>
      </c>
      <c r="AC68" s="158">
        <f>IF('Indicator Date hidden'!AD69="x","x",AC$2-'Indicator Date hidden'!AD69)</f>
        <v>3</v>
      </c>
      <c r="AD68" s="158">
        <f>IF('Indicator Date hidden'!AE69="x","x",AD$2-'Indicator Date hidden'!AE69)</f>
        <v>0</v>
      </c>
      <c r="AE68" s="158">
        <f>IF('Indicator Date hidden'!AF69="x","x",AE$2-'Indicator Date hidden'!AF69)</f>
        <v>0</v>
      </c>
      <c r="AF68" s="158">
        <f>IF('Indicator Date hidden'!AG69="x","x",AF$2-'Indicator Date hidden'!AG69)</f>
        <v>0</v>
      </c>
      <c r="AG68" s="158">
        <f>IF('Indicator Date hidden'!AH69="x","x",AG$2-'Indicator Date hidden'!AH69)</f>
        <v>0</v>
      </c>
      <c r="AH68" s="158">
        <f>IF('Indicator Date hidden'!AI69="x","x",AH$2-'Indicator Date hidden'!AI69)</f>
        <v>0</v>
      </c>
      <c r="AI68" s="158">
        <f>IF('Indicator Date hidden'!AJ69="x","x",AI$2-'Indicator Date hidden'!AJ69)</f>
        <v>1</v>
      </c>
      <c r="AJ68" s="158">
        <f>IF('Indicator Date hidden'!AK69="x","x",AJ$2-'Indicator Date hidden'!AK69)</f>
        <v>1</v>
      </c>
      <c r="AK68" s="158">
        <f>IF('Indicator Date hidden'!AL69="x","x",AK$2-'Indicator Date hidden'!AL69)</f>
        <v>1</v>
      </c>
      <c r="AL68" s="158" t="str">
        <f>IF('Indicator Date hidden'!AM69="x","x",AL$2-'Indicator Date hidden'!AM69)</f>
        <v>x</v>
      </c>
      <c r="AM68" s="158">
        <f>IF('Indicator Date hidden'!AN69="x","x",AM$2-'Indicator Date hidden'!AN69)</f>
        <v>1</v>
      </c>
      <c r="AN68" s="158">
        <f>IF('Indicator Date hidden'!AO69="x","x",AN$2-'Indicator Date hidden'!AO69)</f>
        <v>1</v>
      </c>
      <c r="AO68" s="158">
        <f>IF('Indicator Date hidden'!AP69="x","x",AO$2-'Indicator Date hidden'!AP69)</f>
        <v>1</v>
      </c>
      <c r="AP68" s="158" t="str">
        <f>IF('Indicator Date hidden'!AQ69="x","x",AP$2-'Indicator Date hidden'!AQ69)</f>
        <v>x</v>
      </c>
      <c r="AQ68" s="158">
        <f>IF('Indicator Date hidden'!AR69="x","x",AQ$2-'Indicator Date hidden'!AR69)</f>
        <v>0</v>
      </c>
      <c r="AR68" s="158">
        <f>IF('Indicator Date hidden'!AS69="x","x",AR$2-'Indicator Date hidden'!AS69)</f>
        <v>1</v>
      </c>
      <c r="AS68" s="158" t="str">
        <f>IF('Indicator Date hidden'!AT69="x","x",AS$2-'Indicator Date hidden'!AT69)</f>
        <v>x</v>
      </c>
      <c r="AT68" s="158">
        <f>IF('Indicator Date hidden'!AU69="x","x",AT$2-'Indicator Date hidden'!AU69)</f>
        <v>0</v>
      </c>
      <c r="AU68" s="158">
        <f>IF('Indicator Date hidden'!AV69="x","x",AU$2-'Indicator Date hidden'!AV69)</f>
        <v>0</v>
      </c>
      <c r="AV68" s="158">
        <f>IF('Indicator Date hidden'!AW69="x","x",AV$2-'Indicator Date hidden'!AW69)</f>
        <v>0</v>
      </c>
      <c r="AW68" s="158" t="str">
        <f>IF('Indicator Date hidden'!AX69="x","x",AW$2-'Indicator Date hidden'!AX69)</f>
        <v>x</v>
      </c>
      <c r="AX68" s="158">
        <f>IF('Indicator Date hidden'!AY69="x","x",AX$2-'Indicator Date hidden'!AY69)</f>
        <v>0</v>
      </c>
      <c r="AY68" s="158">
        <f>IF('Indicator Date hidden'!AZ69="x","x",AY$2-'Indicator Date hidden'!AZ69)</f>
        <v>1</v>
      </c>
      <c r="AZ68" s="158">
        <f>IF('Indicator Date hidden'!BA69="x","x",AZ$2-'Indicator Date hidden'!BA69)</f>
        <v>2</v>
      </c>
      <c r="BA68" s="158">
        <f>IF('Indicator Date hidden'!BB69="x","x",BA$2-'Indicator Date hidden'!BB69)</f>
        <v>0</v>
      </c>
      <c r="BB68" s="158">
        <f>IF('Indicator Date hidden'!BC69="x","x",BB$2-'Indicator Date hidden'!BC69)</f>
        <v>0</v>
      </c>
      <c r="BC68" s="158">
        <f>IF('Indicator Date hidden'!BD69="x","x",BC$2-'Indicator Date hidden'!BD69)</f>
        <v>0</v>
      </c>
      <c r="BD68" s="158" t="str">
        <f>IF('Indicator Date hidden'!BE69="x","x",BD$2-'Indicator Date hidden'!BE69)</f>
        <v>x</v>
      </c>
      <c r="BE68" s="158">
        <f>IF('Indicator Date hidden'!BF69="x","x",BE$2-'Indicator Date hidden'!BF69)</f>
        <v>2</v>
      </c>
      <c r="BF68" s="158">
        <f>IF('Indicator Date hidden'!BG69="x","x",BF$2-'Indicator Date hidden'!BG69)</f>
        <v>0</v>
      </c>
      <c r="BG68" s="158">
        <f>IF('Indicator Date hidden'!BH69="x","x",BG$2-'Indicator Date hidden'!BH69)</f>
        <v>0</v>
      </c>
      <c r="BH68" s="158">
        <f>IF('Indicator Date hidden'!BI69="x","x",BH$2-'Indicator Date hidden'!BI69)</f>
        <v>0</v>
      </c>
      <c r="BI68" s="158">
        <f>IF('Indicator Date hidden'!BJ69="x","x",BI$2-'Indicator Date hidden'!BJ69)</f>
        <v>0</v>
      </c>
      <c r="BJ68" s="158">
        <f>IF('Indicator Date hidden'!BK69="x","x",BJ$2-'Indicator Date hidden'!BK69)</f>
        <v>1</v>
      </c>
      <c r="BK68" s="158">
        <f>IF('Indicator Date hidden'!BL69="x","x",BK$2-'Indicator Date hidden'!BL69)</f>
        <v>1</v>
      </c>
      <c r="BL68" s="158">
        <f>IF('Indicator Date hidden'!BM69="x","x",BL$2-'Indicator Date hidden'!BM69)</f>
        <v>0</v>
      </c>
      <c r="BM68" s="158">
        <f>IF('Indicator Date hidden'!BN69="x","x",BM$2-'Indicator Date hidden'!BN69)</f>
        <v>3</v>
      </c>
      <c r="BN68" s="158">
        <f>IF('Indicator Date hidden'!BO69="x","x",BN$2-'Indicator Date hidden'!BO69)</f>
        <v>2</v>
      </c>
      <c r="BO68" s="158">
        <f>IF('Indicator Date hidden'!BP69="x","x",BO$2-'Indicator Date hidden'!BP69)</f>
        <v>1</v>
      </c>
      <c r="BP68" s="158">
        <f>IF('Indicator Date hidden'!BQ69="x","x",BP$2-'Indicator Date hidden'!BQ69)</f>
        <v>0</v>
      </c>
      <c r="BQ68" s="158">
        <f>IF('Indicator Date hidden'!BR69="x","x",BQ$2-'Indicator Date hidden'!BR69)</f>
        <v>0</v>
      </c>
      <c r="BR68" s="158">
        <f>IF('Indicator Date hidden'!BS69="x","x",BR$2-'Indicator Date hidden'!BS69)</f>
        <v>0</v>
      </c>
      <c r="BS68" s="158">
        <f>IF('Indicator Date hidden'!BT69="x","x",BS$2-'Indicator Date hidden'!BT69)</f>
        <v>2</v>
      </c>
      <c r="BT68" s="158">
        <f>IF('Indicator Date hidden'!BU69="x","x",BT$2-'Indicator Date hidden'!BU69)</f>
        <v>0</v>
      </c>
      <c r="BU68" s="158">
        <f>IF('Indicator Date hidden'!BV69="x","x",BU$2-'Indicator Date hidden'!BV69)</f>
        <v>0</v>
      </c>
      <c r="BV68" s="158">
        <f>IF('Indicator Date hidden'!BW69="x","x",BV$2-'Indicator Date hidden'!BW69)</f>
        <v>0</v>
      </c>
      <c r="BW68" s="158">
        <f>IF('Indicator Date hidden'!BX69="x","x",BW$2-'Indicator Date hidden'!BX69)</f>
        <v>0</v>
      </c>
      <c r="BX68" s="158">
        <f>IF('Indicator Date hidden'!BY69="x","x",BX$2-'Indicator Date hidden'!BY69)</f>
        <v>2</v>
      </c>
      <c r="BY68" s="5">
        <f t="shared" si="10"/>
        <v>32</v>
      </c>
      <c r="BZ68" s="159">
        <f t="shared" si="11"/>
        <v>0.46376811594202899</v>
      </c>
      <c r="CA68" s="5">
        <f t="shared" si="12"/>
        <v>19</v>
      </c>
      <c r="CB68" s="159">
        <f t="shared" si="13"/>
        <v>0.92594973014279924</v>
      </c>
      <c r="CC68" s="162">
        <f t="shared" si="14"/>
        <v>0</v>
      </c>
    </row>
    <row r="69" spans="1:81" x14ac:dyDescent="0.3">
      <c r="A69" t="s">
        <v>124</v>
      </c>
      <c r="B69" s="158">
        <f>IF('Indicator Date hidden'!C70="x","x",B$2-'Indicator Date hidden'!C70)</f>
        <v>0</v>
      </c>
      <c r="C69" s="158">
        <f>IF('Indicator Date hidden'!D70="x","x",C$2-'Indicator Date hidden'!D70)</f>
        <v>0</v>
      </c>
      <c r="D69" s="158">
        <f>IF('Indicator Date hidden'!E70="x","x",D$2-'Indicator Date hidden'!E70)</f>
        <v>0</v>
      </c>
      <c r="E69" s="158">
        <f>IF('Indicator Date hidden'!F70="x","x",E$2-'Indicator Date hidden'!F70)</f>
        <v>0</v>
      </c>
      <c r="F69" s="158">
        <f>IF('Indicator Date hidden'!G70="x","x",F$2-'Indicator Date hidden'!G70)</f>
        <v>0</v>
      </c>
      <c r="G69" s="158">
        <f>IF('Indicator Date hidden'!H70="x","x",G$2-'Indicator Date hidden'!H70)</f>
        <v>0</v>
      </c>
      <c r="H69" s="158">
        <f>IF('Indicator Date hidden'!I70="x","x",H$2-'Indicator Date hidden'!I70)</f>
        <v>0</v>
      </c>
      <c r="I69" s="158">
        <f>IF('Indicator Date hidden'!J70="x","x",I$2-'Indicator Date hidden'!J70)</f>
        <v>0</v>
      </c>
      <c r="J69" s="158">
        <f>IF('Indicator Date hidden'!K70="x","x",J$2-'Indicator Date hidden'!K70)</f>
        <v>0</v>
      </c>
      <c r="K69" s="158">
        <f>IF('Indicator Date hidden'!L70="x","x",K$2-'Indicator Date hidden'!L70)</f>
        <v>0</v>
      </c>
      <c r="L69" s="158">
        <f>IF('Indicator Date hidden'!M70="x","x",L$2-'Indicator Date hidden'!M70)</f>
        <v>0</v>
      </c>
      <c r="M69" s="158">
        <f>IF('Indicator Date hidden'!N70="x","x",M$2-'Indicator Date hidden'!N70)</f>
        <v>0</v>
      </c>
      <c r="N69" s="158">
        <f>IF('Indicator Date hidden'!O70="x","x",N$2-'Indicator Date hidden'!O70)</f>
        <v>0</v>
      </c>
      <c r="O69" s="158">
        <f>IF('Indicator Date hidden'!P70="x","x",O$2-'Indicator Date hidden'!P70)</f>
        <v>0</v>
      </c>
      <c r="P69" s="158">
        <f>IF('Indicator Date hidden'!Q70="x","x",P$2-'Indicator Date hidden'!Q70)</f>
        <v>0</v>
      </c>
      <c r="Q69" s="158">
        <f>IF('Indicator Date hidden'!R70="x","x",Q$2-'Indicator Date hidden'!R70)</f>
        <v>0</v>
      </c>
      <c r="R69" s="158">
        <f>IF('Indicator Date hidden'!S70="x","x",R$2-'Indicator Date hidden'!S70)</f>
        <v>0</v>
      </c>
      <c r="S69" s="158">
        <f>IF('Indicator Date hidden'!T70="x","x",S$2-'Indicator Date hidden'!T70)</f>
        <v>0</v>
      </c>
      <c r="T69" s="158">
        <f>IF('Indicator Date hidden'!U70="x","x",T$2-'Indicator Date hidden'!U70)</f>
        <v>0</v>
      </c>
      <c r="U69" s="158">
        <f>IF('Indicator Date hidden'!V70="x","x",U$2-'Indicator Date hidden'!V70)</f>
        <v>0</v>
      </c>
      <c r="V69" s="158">
        <f>IF('Indicator Date hidden'!W70="x","x",V$2-'Indicator Date hidden'!W70)</f>
        <v>0</v>
      </c>
      <c r="W69" s="158">
        <f>IF('Indicator Date hidden'!X70="x","x",W$2-'Indicator Date hidden'!X70)</f>
        <v>0</v>
      </c>
      <c r="X69" s="158">
        <f>IF('Indicator Date hidden'!Y70="x","x",X$2-'Indicator Date hidden'!Y70)</f>
        <v>0</v>
      </c>
      <c r="Y69" s="158">
        <f>IF('Indicator Date hidden'!Z70="x","x",Y$2-'Indicator Date hidden'!Z70)</f>
        <v>0</v>
      </c>
      <c r="Z69" s="158" t="str">
        <f>IF('Indicator Date hidden'!AA70="x","x",Z$2-'Indicator Date hidden'!AA70)</f>
        <v>x</v>
      </c>
      <c r="AA69" s="158">
        <f>IF('Indicator Date hidden'!AB70="x","x",AA$2-'Indicator Date hidden'!AB70)</f>
        <v>0</v>
      </c>
      <c r="AB69" s="158" t="str">
        <f>IF('Indicator Date hidden'!AC70="x","x",AB$2-'Indicator Date hidden'!AC70)</f>
        <v>x</v>
      </c>
      <c r="AC69" s="158">
        <f>IF('Indicator Date hidden'!AD70="x","x",AC$2-'Indicator Date hidden'!AD70)</f>
        <v>4</v>
      </c>
      <c r="AD69" s="158">
        <f>IF('Indicator Date hidden'!AE70="x","x",AD$2-'Indicator Date hidden'!AE70)</f>
        <v>0</v>
      </c>
      <c r="AE69" s="158">
        <f>IF('Indicator Date hidden'!AF70="x","x",AE$2-'Indicator Date hidden'!AF70)</f>
        <v>1</v>
      </c>
      <c r="AF69" s="158">
        <f>IF('Indicator Date hidden'!AG70="x","x",AF$2-'Indicator Date hidden'!AG70)</f>
        <v>0</v>
      </c>
      <c r="AG69" s="158">
        <f>IF('Indicator Date hidden'!AH70="x","x",AG$2-'Indicator Date hidden'!AH70)</f>
        <v>0</v>
      </c>
      <c r="AH69" s="158">
        <f>IF('Indicator Date hidden'!AI70="x","x",AH$2-'Indicator Date hidden'!AI70)</f>
        <v>0</v>
      </c>
      <c r="AI69" s="158">
        <f>IF('Indicator Date hidden'!AJ70="x","x",AI$2-'Indicator Date hidden'!AJ70)</f>
        <v>1</v>
      </c>
      <c r="AJ69" s="158">
        <f>IF('Indicator Date hidden'!AK70="x","x",AJ$2-'Indicator Date hidden'!AK70)</f>
        <v>1</v>
      </c>
      <c r="AK69" s="158">
        <f>IF('Indicator Date hidden'!AL70="x","x",AK$2-'Indicator Date hidden'!AL70)</f>
        <v>1</v>
      </c>
      <c r="AL69" s="158" t="str">
        <f>IF('Indicator Date hidden'!AM70="x","x",AL$2-'Indicator Date hidden'!AM70)</f>
        <v>x</v>
      </c>
      <c r="AM69" s="158">
        <f>IF('Indicator Date hidden'!AN70="x","x",AM$2-'Indicator Date hidden'!AN70)</f>
        <v>1</v>
      </c>
      <c r="AN69" s="158">
        <f>IF('Indicator Date hidden'!AO70="x","x",AN$2-'Indicator Date hidden'!AO70)</f>
        <v>1</v>
      </c>
      <c r="AO69" s="158">
        <f>IF('Indicator Date hidden'!AP70="x","x",AO$2-'Indicator Date hidden'!AP70)</f>
        <v>1</v>
      </c>
      <c r="AP69" s="158">
        <f>IF('Indicator Date hidden'!AQ70="x","x",AP$2-'Indicator Date hidden'!AQ70)</f>
        <v>1</v>
      </c>
      <c r="AQ69" s="158">
        <f>IF('Indicator Date hidden'!AR70="x","x",AQ$2-'Indicator Date hidden'!AR70)</f>
        <v>0</v>
      </c>
      <c r="AR69" s="158">
        <f>IF('Indicator Date hidden'!AS70="x","x",AR$2-'Indicator Date hidden'!AS70)</f>
        <v>1</v>
      </c>
      <c r="AS69" s="158" t="str">
        <f>IF('Indicator Date hidden'!AT70="x","x",AS$2-'Indicator Date hidden'!AT70)</f>
        <v>x</v>
      </c>
      <c r="AT69" s="158">
        <f>IF('Indicator Date hidden'!AU70="x","x",AT$2-'Indicator Date hidden'!AU70)</f>
        <v>0</v>
      </c>
      <c r="AU69" s="158" t="str">
        <f>IF('Indicator Date hidden'!AV70="x","x",AU$2-'Indicator Date hidden'!AV70)</f>
        <v>x</v>
      </c>
      <c r="AV69" s="158" t="str">
        <f>IF('Indicator Date hidden'!AW70="x","x",AV$2-'Indicator Date hidden'!AW70)</f>
        <v>x</v>
      </c>
      <c r="AW69" s="158" t="str">
        <f>IF('Indicator Date hidden'!AX70="x","x",AW$2-'Indicator Date hidden'!AX70)</f>
        <v>x</v>
      </c>
      <c r="AX69" s="158">
        <f>IF('Indicator Date hidden'!AY70="x","x",AX$2-'Indicator Date hidden'!AY70)</f>
        <v>0</v>
      </c>
      <c r="AY69" s="158" t="str">
        <f>IF('Indicator Date hidden'!AZ70="x","x",AY$2-'Indicator Date hidden'!AZ70)</f>
        <v>x</v>
      </c>
      <c r="AZ69" s="158" t="str">
        <f>IF('Indicator Date hidden'!BA70="x","x",AZ$2-'Indicator Date hidden'!BA70)</f>
        <v>x</v>
      </c>
      <c r="BA69" s="158">
        <f>IF('Indicator Date hidden'!BB70="x","x",BA$2-'Indicator Date hidden'!BB70)</f>
        <v>0</v>
      </c>
      <c r="BB69" s="158">
        <f>IF('Indicator Date hidden'!BC70="x","x",BB$2-'Indicator Date hidden'!BC70)</f>
        <v>0</v>
      </c>
      <c r="BC69" s="158">
        <f>IF('Indicator Date hidden'!BD70="x","x",BC$2-'Indicator Date hidden'!BD70)</f>
        <v>0</v>
      </c>
      <c r="BD69" s="158" t="str">
        <f>IF('Indicator Date hidden'!BE70="x","x",BD$2-'Indicator Date hidden'!BE70)</f>
        <v>x</v>
      </c>
      <c r="BE69" s="158">
        <f>IF('Indicator Date hidden'!BF70="x","x",BE$2-'Indicator Date hidden'!BF70)</f>
        <v>2</v>
      </c>
      <c r="BF69" s="158">
        <f>IF('Indicator Date hidden'!BG70="x","x",BF$2-'Indicator Date hidden'!BG70)</f>
        <v>0</v>
      </c>
      <c r="BG69" s="158">
        <f>IF('Indicator Date hidden'!BH70="x","x",BG$2-'Indicator Date hidden'!BH70)</f>
        <v>0</v>
      </c>
      <c r="BH69" s="158">
        <f>IF('Indicator Date hidden'!BI70="x","x",BH$2-'Indicator Date hidden'!BI70)</f>
        <v>0</v>
      </c>
      <c r="BI69" s="158">
        <f>IF('Indicator Date hidden'!BJ70="x","x",BI$2-'Indicator Date hidden'!BJ70)</f>
        <v>2</v>
      </c>
      <c r="BJ69" s="158">
        <f>IF('Indicator Date hidden'!BK70="x","x",BJ$2-'Indicator Date hidden'!BK70)</f>
        <v>1</v>
      </c>
      <c r="BK69" s="158">
        <f>IF('Indicator Date hidden'!BL70="x","x",BK$2-'Indicator Date hidden'!BL70)</f>
        <v>1</v>
      </c>
      <c r="BL69" s="158">
        <f>IF('Indicator Date hidden'!BM70="x","x",BL$2-'Indicator Date hidden'!BM70)</f>
        <v>0</v>
      </c>
      <c r="BM69" s="158" t="str">
        <f>IF('Indicator Date hidden'!BN70="x","x",BM$2-'Indicator Date hidden'!BN70)</f>
        <v>x</v>
      </c>
      <c r="BN69" s="158">
        <f>IF('Indicator Date hidden'!BO70="x","x",BN$2-'Indicator Date hidden'!BO70)</f>
        <v>2</v>
      </c>
      <c r="BO69" s="158">
        <f>IF('Indicator Date hidden'!BP70="x","x",BO$2-'Indicator Date hidden'!BP70)</f>
        <v>1</v>
      </c>
      <c r="BP69" s="158">
        <f>IF('Indicator Date hidden'!BQ70="x","x",BP$2-'Indicator Date hidden'!BQ70)</f>
        <v>0</v>
      </c>
      <c r="BQ69" s="158">
        <f>IF('Indicator Date hidden'!BR70="x","x",BQ$2-'Indicator Date hidden'!BR70)</f>
        <v>0</v>
      </c>
      <c r="BR69" s="158">
        <f>IF('Indicator Date hidden'!BS70="x","x",BR$2-'Indicator Date hidden'!BS70)</f>
        <v>0</v>
      </c>
      <c r="BS69" s="158">
        <f>IF('Indicator Date hidden'!BT70="x","x",BS$2-'Indicator Date hidden'!BT70)</f>
        <v>1</v>
      </c>
      <c r="BT69" s="158">
        <f>IF('Indicator Date hidden'!BU70="x","x",BT$2-'Indicator Date hidden'!BU70)</f>
        <v>0</v>
      </c>
      <c r="BU69" s="158">
        <f>IF('Indicator Date hidden'!BV70="x","x",BU$2-'Indicator Date hidden'!BV70)</f>
        <v>0</v>
      </c>
      <c r="BV69" s="158" t="str">
        <f>IF('Indicator Date hidden'!BW70="x","x",BV$2-'Indicator Date hidden'!BW70)</f>
        <v>x</v>
      </c>
      <c r="BW69" s="158">
        <f>IF('Indicator Date hidden'!BX70="x","x",BW$2-'Indicator Date hidden'!BX70)</f>
        <v>0</v>
      </c>
      <c r="BX69" s="158">
        <f>IF('Indicator Date hidden'!BY70="x","x",BX$2-'Indicator Date hidden'!BY70)</f>
        <v>2</v>
      </c>
      <c r="BY69" s="5">
        <f t="shared" si="10"/>
        <v>25</v>
      </c>
      <c r="BZ69" s="159">
        <f t="shared" si="11"/>
        <v>0.3968253968253968</v>
      </c>
      <c r="CA69" s="5">
        <f t="shared" si="12"/>
        <v>18</v>
      </c>
      <c r="CB69" s="159">
        <f t="shared" si="13"/>
        <v>0.74620058879639095</v>
      </c>
      <c r="CC69" s="162">
        <f t="shared" si="14"/>
        <v>0</v>
      </c>
    </row>
    <row r="70" spans="1:81" x14ac:dyDescent="0.3">
      <c r="A70" t="s">
        <v>126</v>
      </c>
      <c r="B70" s="158">
        <f>IF('Indicator Date hidden'!C71="x","x",B$2-'Indicator Date hidden'!C71)</f>
        <v>0</v>
      </c>
      <c r="C70" s="158">
        <f>IF('Indicator Date hidden'!D71="x","x",C$2-'Indicator Date hidden'!D71)</f>
        <v>0</v>
      </c>
      <c r="D70" s="158">
        <f>IF('Indicator Date hidden'!E71="x","x",D$2-'Indicator Date hidden'!E71)</f>
        <v>0</v>
      </c>
      <c r="E70" s="158">
        <f>IF('Indicator Date hidden'!F71="x","x",E$2-'Indicator Date hidden'!F71)</f>
        <v>0</v>
      </c>
      <c r="F70" s="158">
        <f>IF('Indicator Date hidden'!G71="x","x",F$2-'Indicator Date hidden'!G71)</f>
        <v>0</v>
      </c>
      <c r="G70" s="158">
        <f>IF('Indicator Date hidden'!H71="x","x",G$2-'Indicator Date hidden'!H71)</f>
        <v>0</v>
      </c>
      <c r="H70" s="158">
        <f>IF('Indicator Date hidden'!I71="x","x",H$2-'Indicator Date hidden'!I71)</f>
        <v>0</v>
      </c>
      <c r="I70" s="158">
        <f>IF('Indicator Date hidden'!J71="x","x",I$2-'Indicator Date hidden'!J71)</f>
        <v>0</v>
      </c>
      <c r="J70" s="158">
        <f>IF('Indicator Date hidden'!K71="x","x",J$2-'Indicator Date hidden'!K71)</f>
        <v>0</v>
      </c>
      <c r="K70" s="158">
        <f>IF('Indicator Date hidden'!L71="x","x",K$2-'Indicator Date hidden'!L71)</f>
        <v>0</v>
      </c>
      <c r="L70" s="158">
        <f>IF('Indicator Date hidden'!M71="x","x",L$2-'Indicator Date hidden'!M71)</f>
        <v>0</v>
      </c>
      <c r="M70" s="158">
        <f>IF('Indicator Date hidden'!N71="x","x",M$2-'Indicator Date hidden'!N71)</f>
        <v>0</v>
      </c>
      <c r="N70" s="158">
        <f>IF('Indicator Date hidden'!O71="x","x",N$2-'Indicator Date hidden'!O71)</f>
        <v>0</v>
      </c>
      <c r="O70" s="158">
        <f>IF('Indicator Date hidden'!P71="x","x",O$2-'Indicator Date hidden'!P71)</f>
        <v>0</v>
      </c>
      <c r="P70" s="158">
        <f>IF('Indicator Date hidden'!Q71="x","x",P$2-'Indicator Date hidden'!Q71)</f>
        <v>0</v>
      </c>
      <c r="Q70" s="158">
        <f>IF('Indicator Date hidden'!R71="x","x",Q$2-'Indicator Date hidden'!R71)</f>
        <v>0</v>
      </c>
      <c r="R70" s="158">
        <f>IF('Indicator Date hidden'!S71="x","x",R$2-'Indicator Date hidden'!S71)</f>
        <v>0</v>
      </c>
      <c r="S70" s="158">
        <f>IF('Indicator Date hidden'!T71="x","x",S$2-'Indicator Date hidden'!T71)</f>
        <v>0</v>
      </c>
      <c r="T70" s="158">
        <f>IF('Indicator Date hidden'!U71="x","x",T$2-'Indicator Date hidden'!U71)</f>
        <v>0</v>
      </c>
      <c r="U70" s="158">
        <f>IF('Indicator Date hidden'!V71="x","x",U$2-'Indicator Date hidden'!V71)</f>
        <v>0</v>
      </c>
      <c r="V70" s="158">
        <f>IF('Indicator Date hidden'!W71="x","x",V$2-'Indicator Date hidden'!W71)</f>
        <v>0</v>
      </c>
      <c r="W70" s="158">
        <f>IF('Indicator Date hidden'!X71="x","x",W$2-'Indicator Date hidden'!X71)</f>
        <v>0</v>
      </c>
      <c r="X70" s="158">
        <f>IF('Indicator Date hidden'!Y71="x","x",X$2-'Indicator Date hidden'!Y71)</f>
        <v>0</v>
      </c>
      <c r="Y70" s="158">
        <f>IF('Indicator Date hidden'!Z71="x","x",Y$2-'Indicator Date hidden'!Z71)</f>
        <v>0</v>
      </c>
      <c r="Z70" s="158">
        <f>IF('Indicator Date hidden'!AA71="x","x",Z$2-'Indicator Date hidden'!AA71)</f>
        <v>1</v>
      </c>
      <c r="AA70" s="158">
        <f>IF('Indicator Date hidden'!AB71="x","x",AA$2-'Indicator Date hidden'!AB71)</f>
        <v>0</v>
      </c>
      <c r="AB70" s="158">
        <f>IF('Indicator Date hidden'!AC71="x","x",AB$2-'Indicator Date hidden'!AC71)</f>
        <v>0</v>
      </c>
      <c r="AC70" s="158">
        <f>IF('Indicator Date hidden'!AD71="x","x",AC$2-'Indicator Date hidden'!AD71)</f>
        <v>1</v>
      </c>
      <c r="AD70" s="158">
        <f>IF('Indicator Date hidden'!AE71="x","x",AD$2-'Indicator Date hidden'!AE71)</f>
        <v>0</v>
      </c>
      <c r="AE70" s="158">
        <f>IF('Indicator Date hidden'!AF71="x","x",AE$2-'Indicator Date hidden'!AF71)</f>
        <v>0</v>
      </c>
      <c r="AF70" s="158">
        <f>IF('Indicator Date hidden'!AG71="x","x",AF$2-'Indicator Date hidden'!AG71)</f>
        <v>0</v>
      </c>
      <c r="AG70" s="158">
        <f>IF('Indicator Date hidden'!AH71="x","x",AG$2-'Indicator Date hidden'!AH71)</f>
        <v>0</v>
      </c>
      <c r="AH70" s="158">
        <f>IF('Indicator Date hidden'!AI71="x","x",AH$2-'Indicator Date hidden'!AI71)</f>
        <v>0</v>
      </c>
      <c r="AI70" s="158">
        <f>IF('Indicator Date hidden'!AJ71="x","x",AI$2-'Indicator Date hidden'!AJ71)</f>
        <v>1</v>
      </c>
      <c r="AJ70" s="158">
        <f>IF('Indicator Date hidden'!AK71="x","x",AJ$2-'Indicator Date hidden'!AK71)</f>
        <v>1</v>
      </c>
      <c r="AK70" s="158">
        <f>IF('Indicator Date hidden'!AL71="x","x",AK$2-'Indicator Date hidden'!AL71)</f>
        <v>1</v>
      </c>
      <c r="AL70" s="158">
        <f>IF('Indicator Date hidden'!AM71="x","x",AL$2-'Indicator Date hidden'!AM71)</f>
        <v>3</v>
      </c>
      <c r="AM70" s="158">
        <f>IF('Indicator Date hidden'!AN71="x","x",AM$2-'Indicator Date hidden'!AN71)</f>
        <v>1</v>
      </c>
      <c r="AN70" s="158">
        <f>IF('Indicator Date hidden'!AO71="x","x",AN$2-'Indicator Date hidden'!AO71)</f>
        <v>1</v>
      </c>
      <c r="AO70" s="158">
        <f>IF('Indicator Date hidden'!AP71="x","x",AO$2-'Indicator Date hidden'!AP71)</f>
        <v>1</v>
      </c>
      <c r="AP70" s="158">
        <f>IF('Indicator Date hidden'!AQ71="x","x",AP$2-'Indicator Date hidden'!AQ71)</f>
        <v>1</v>
      </c>
      <c r="AQ70" s="158">
        <f>IF('Indicator Date hidden'!AR71="x","x",AQ$2-'Indicator Date hidden'!AR71)</f>
        <v>0</v>
      </c>
      <c r="AR70" s="158">
        <f>IF('Indicator Date hidden'!AS71="x","x",AR$2-'Indicator Date hidden'!AS71)</f>
        <v>1</v>
      </c>
      <c r="AS70" s="158">
        <f>IF('Indicator Date hidden'!AT71="x","x",AS$2-'Indicator Date hidden'!AT71)</f>
        <v>2</v>
      </c>
      <c r="AT70" s="158">
        <f>IF('Indicator Date hidden'!AU71="x","x",AT$2-'Indicator Date hidden'!AU71)</f>
        <v>0</v>
      </c>
      <c r="AU70" s="158">
        <f>IF('Indicator Date hidden'!AV71="x","x",AU$2-'Indicator Date hidden'!AV71)</f>
        <v>0</v>
      </c>
      <c r="AV70" s="158">
        <f>IF('Indicator Date hidden'!AW71="x","x",AV$2-'Indicator Date hidden'!AW71)</f>
        <v>0</v>
      </c>
      <c r="AW70" s="158">
        <f>IF('Indicator Date hidden'!AX71="x","x",AW$2-'Indicator Date hidden'!AX71)</f>
        <v>0</v>
      </c>
      <c r="AX70" s="158">
        <f>IF('Indicator Date hidden'!AY71="x","x",AX$2-'Indicator Date hidden'!AY71)</f>
        <v>0</v>
      </c>
      <c r="AY70" s="158">
        <f>IF('Indicator Date hidden'!AZ71="x","x",AY$2-'Indicator Date hidden'!AZ71)</f>
        <v>1</v>
      </c>
      <c r="AZ70" s="158">
        <f>IF('Indicator Date hidden'!BA71="x","x",AZ$2-'Indicator Date hidden'!BA71)</f>
        <v>3</v>
      </c>
      <c r="BA70" s="158">
        <f>IF('Indicator Date hidden'!BB71="x","x",BA$2-'Indicator Date hidden'!BB71)</f>
        <v>0</v>
      </c>
      <c r="BB70" s="158">
        <f>IF('Indicator Date hidden'!BC71="x","x",BB$2-'Indicator Date hidden'!BC71)</f>
        <v>0</v>
      </c>
      <c r="BC70" s="158">
        <f>IF('Indicator Date hidden'!BD71="x","x",BC$2-'Indicator Date hidden'!BD71)</f>
        <v>0</v>
      </c>
      <c r="BD70" s="158">
        <f>IF('Indicator Date hidden'!BE71="x","x",BD$2-'Indicator Date hidden'!BE71)</f>
        <v>2</v>
      </c>
      <c r="BE70" s="158">
        <f>IF('Indicator Date hidden'!BF71="x","x",BE$2-'Indicator Date hidden'!BF71)</f>
        <v>2</v>
      </c>
      <c r="BF70" s="158">
        <f>IF('Indicator Date hidden'!BG71="x","x",BF$2-'Indicator Date hidden'!BG71)</f>
        <v>0</v>
      </c>
      <c r="BG70" s="158">
        <f>IF('Indicator Date hidden'!BH71="x","x",BG$2-'Indicator Date hidden'!BH71)</f>
        <v>0</v>
      </c>
      <c r="BH70" s="158">
        <f>IF('Indicator Date hidden'!BI71="x","x",BH$2-'Indicator Date hidden'!BI71)</f>
        <v>0</v>
      </c>
      <c r="BI70" s="158">
        <f>IF('Indicator Date hidden'!BJ71="x","x",BI$2-'Indicator Date hidden'!BJ71)</f>
        <v>0</v>
      </c>
      <c r="BJ70" s="158">
        <f>IF('Indicator Date hidden'!BK71="x","x",BJ$2-'Indicator Date hidden'!BK71)</f>
        <v>1</v>
      </c>
      <c r="BK70" s="158">
        <f>IF('Indicator Date hidden'!BL71="x","x",BK$2-'Indicator Date hidden'!BL71)</f>
        <v>1</v>
      </c>
      <c r="BL70" s="158">
        <f>IF('Indicator Date hidden'!BM71="x","x",BL$2-'Indicator Date hidden'!BM71)</f>
        <v>0</v>
      </c>
      <c r="BM70" s="158">
        <f>IF('Indicator Date hidden'!BN71="x","x",BM$2-'Indicator Date hidden'!BN71)</f>
        <v>3</v>
      </c>
      <c r="BN70" s="158">
        <f>IF('Indicator Date hidden'!BO71="x","x",BN$2-'Indicator Date hidden'!BO71)</f>
        <v>2</v>
      </c>
      <c r="BO70" s="158">
        <f>IF('Indicator Date hidden'!BP71="x","x",BO$2-'Indicator Date hidden'!BP71)</f>
        <v>1</v>
      </c>
      <c r="BP70" s="158">
        <f>IF('Indicator Date hidden'!BQ71="x","x",BP$2-'Indicator Date hidden'!BQ71)</f>
        <v>0</v>
      </c>
      <c r="BQ70" s="158">
        <f>IF('Indicator Date hidden'!BR71="x","x",BQ$2-'Indicator Date hidden'!BR71)</f>
        <v>0</v>
      </c>
      <c r="BR70" s="158">
        <f>IF('Indicator Date hidden'!BS71="x","x",BR$2-'Indicator Date hidden'!BS71)</f>
        <v>0</v>
      </c>
      <c r="BS70" s="158">
        <f>IF('Indicator Date hidden'!BT71="x","x",BS$2-'Indicator Date hidden'!BT71)</f>
        <v>0</v>
      </c>
      <c r="BT70" s="158">
        <f>IF('Indicator Date hidden'!BU71="x","x",BT$2-'Indicator Date hidden'!BU71)</f>
        <v>0</v>
      </c>
      <c r="BU70" s="158">
        <f>IF('Indicator Date hidden'!BV71="x","x",BU$2-'Indicator Date hidden'!BV71)</f>
        <v>0</v>
      </c>
      <c r="BV70" s="158">
        <f>IF('Indicator Date hidden'!BW71="x","x",BV$2-'Indicator Date hidden'!BW71)</f>
        <v>0</v>
      </c>
      <c r="BW70" s="158">
        <f>IF('Indicator Date hidden'!BX71="x","x",BW$2-'Indicator Date hidden'!BX71)</f>
        <v>0</v>
      </c>
      <c r="BX70" s="158">
        <f>IF('Indicator Date hidden'!BY71="x","x",BX$2-'Indicator Date hidden'!BY71)</f>
        <v>2</v>
      </c>
      <c r="BY70" s="5">
        <f t="shared" si="10"/>
        <v>33</v>
      </c>
      <c r="BZ70" s="159">
        <f t="shared" si="11"/>
        <v>0.44</v>
      </c>
      <c r="CA70" s="5">
        <f t="shared" si="12"/>
        <v>22</v>
      </c>
      <c r="CB70" s="159">
        <f t="shared" si="13"/>
        <v>0.78723143568669396</v>
      </c>
      <c r="CC70" s="162">
        <f t="shared" si="14"/>
        <v>0</v>
      </c>
    </row>
    <row r="71" spans="1:81" x14ac:dyDescent="0.3">
      <c r="A71" t="s">
        <v>128</v>
      </c>
      <c r="B71" s="158">
        <f>IF('Indicator Date hidden'!C72="x","x",B$2-'Indicator Date hidden'!C72)</f>
        <v>0</v>
      </c>
      <c r="C71" s="158">
        <f>IF('Indicator Date hidden'!D72="x","x",C$2-'Indicator Date hidden'!D72)</f>
        <v>0</v>
      </c>
      <c r="D71" s="158">
        <f>IF('Indicator Date hidden'!E72="x","x",D$2-'Indicator Date hidden'!E72)</f>
        <v>0</v>
      </c>
      <c r="E71" s="158">
        <f>IF('Indicator Date hidden'!F72="x","x",E$2-'Indicator Date hidden'!F72)</f>
        <v>0</v>
      </c>
      <c r="F71" s="158">
        <f>IF('Indicator Date hidden'!G72="x","x",F$2-'Indicator Date hidden'!G72)</f>
        <v>0</v>
      </c>
      <c r="G71" s="158">
        <f>IF('Indicator Date hidden'!H72="x","x",G$2-'Indicator Date hidden'!H72)</f>
        <v>0</v>
      </c>
      <c r="H71" s="158">
        <f>IF('Indicator Date hidden'!I72="x","x",H$2-'Indicator Date hidden'!I72)</f>
        <v>0</v>
      </c>
      <c r="I71" s="158">
        <f>IF('Indicator Date hidden'!J72="x","x",I$2-'Indicator Date hidden'!J72)</f>
        <v>0</v>
      </c>
      <c r="J71" s="158">
        <f>IF('Indicator Date hidden'!K72="x","x",J$2-'Indicator Date hidden'!K72)</f>
        <v>0</v>
      </c>
      <c r="K71" s="158">
        <f>IF('Indicator Date hidden'!L72="x","x",K$2-'Indicator Date hidden'!L72)</f>
        <v>0</v>
      </c>
      <c r="L71" s="158">
        <f>IF('Indicator Date hidden'!M72="x","x",L$2-'Indicator Date hidden'!M72)</f>
        <v>0</v>
      </c>
      <c r="M71" s="158">
        <f>IF('Indicator Date hidden'!N72="x","x",M$2-'Indicator Date hidden'!N72)</f>
        <v>0</v>
      </c>
      <c r="N71" s="158">
        <f>IF('Indicator Date hidden'!O72="x","x",N$2-'Indicator Date hidden'!O72)</f>
        <v>0</v>
      </c>
      <c r="O71" s="158">
        <f>IF('Indicator Date hidden'!P72="x","x",O$2-'Indicator Date hidden'!P72)</f>
        <v>0</v>
      </c>
      <c r="P71" s="158">
        <f>IF('Indicator Date hidden'!Q72="x","x",P$2-'Indicator Date hidden'!Q72)</f>
        <v>0</v>
      </c>
      <c r="Q71" s="158">
        <f>IF('Indicator Date hidden'!R72="x","x",Q$2-'Indicator Date hidden'!R72)</f>
        <v>0</v>
      </c>
      <c r="R71" s="158">
        <f>IF('Indicator Date hidden'!S72="x","x",R$2-'Indicator Date hidden'!S72)</f>
        <v>0</v>
      </c>
      <c r="S71" s="158">
        <f>IF('Indicator Date hidden'!T72="x","x",S$2-'Indicator Date hidden'!T72)</f>
        <v>0</v>
      </c>
      <c r="T71" s="158">
        <f>IF('Indicator Date hidden'!U72="x","x",T$2-'Indicator Date hidden'!U72)</f>
        <v>0</v>
      </c>
      <c r="U71" s="158">
        <f>IF('Indicator Date hidden'!V72="x","x",U$2-'Indicator Date hidden'!V72)</f>
        <v>0</v>
      </c>
      <c r="V71" s="158">
        <f>IF('Indicator Date hidden'!W72="x","x",V$2-'Indicator Date hidden'!W72)</f>
        <v>0</v>
      </c>
      <c r="W71" s="158">
        <f>IF('Indicator Date hidden'!X72="x","x",W$2-'Indicator Date hidden'!X72)</f>
        <v>0</v>
      </c>
      <c r="X71" s="158">
        <f>IF('Indicator Date hidden'!Y72="x","x",X$2-'Indicator Date hidden'!Y72)</f>
        <v>0</v>
      </c>
      <c r="Y71" s="158">
        <f>IF('Indicator Date hidden'!Z72="x","x",Y$2-'Indicator Date hidden'!Z72)</f>
        <v>0</v>
      </c>
      <c r="Z71" s="158">
        <f>IF('Indicator Date hidden'!AA72="x","x",Z$2-'Indicator Date hidden'!AA72)</f>
        <v>4</v>
      </c>
      <c r="AA71" s="158">
        <f>IF('Indicator Date hidden'!AB72="x","x",AA$2-'Indicator Date hidden'!AB72)</f>
        <v>0</v>
      </c>
      <c r="AB71" s="158">
        <f>IF('Indicator Date hidden'!AC72="x","x",AB$2-'Indicator Date hidden'!AC72)</f>
        <v>0</v>
      </c>
      <c r="AC71" s="158">
        <f>IF('Indicator Date hidden'!AD72="x","x",AC$2-'Indicator Date hidden'!AD72)</f>
        <v>1</v>
      </c>
      <c r="AD71" s="158">
        <f>IF('Indicator Date hidden'!AE72="x","x",AD$2-'Indicator Date hidden'!AE72)</f>
        <v>0</v>
      </c>
      <c r="AE71" s="158">
        <f>IF('Indicator Date hidden'!AF72="x","x",AE$2-'Indicator Date hidden'!AF72)</f>
        <v>0</v>
      </c>
      <c r="AF71" s="158">
        <f>IF('Indicator Date hidden'!AG72="x","x",AF$2-'Indicator Date hidden'!AG72)</f>
        <v>0</v>
      </c>
      <c r="AG71" s="158">
        <f>IF('Indicator Date hidden'!AH72="x","x",AG$2-'Indicator Date hidden'!AH72)</f>
        <v>0</v>
      </c>
      <c r="AH71" s="158">
        <f>IF('Indicator Date hidden'!AI72="x","x",AH$2-'Indicator Date hidden'!AI72)</f>
        <v>0</v>
      </c>
      <c r="AI71" s="158">
        <f>IF('Indicator Date hidden'!AJ72="x","x",AI$2-'Indicator Date hidden'!AJ72)</f>
        <v>1</v>
      </c>
      <c r="AJ71" s="158">
        <f>IF('Indicator Date hidden'!AK72="x","x",AJ$2-'Indicator Date hidden'!AK72)</f>
        <v>1</v>
      </c>
      <c r="AK71" s="158">
        <f>IF('Indicator Date hidden'!AL72="x","x",AK$2-'Indicator Date hidden'!AL72)</f>
        <v>1</v>
      </c>
      <c r="AL71" s="158">
        <f>IF('Indicator Date hidden'!AM72="x","x",AL$2-'Indicator Date hidden'!AM72)</f>
        <v>2</v>
      </c>
      <c r="AM71" s="158">
        <f>IF('Indicator Date hidden'!AN72="x","x",AM$2-'Indicator Date hidden'!AN72)</f>
        <v>1</v>
      </c>
      <c r="AN71" s="158">
        <f>IF('Indicator Date hidden'!AO72="x","x",AN$2-'Indicator Date hidden'!AO72)</f>
        <v>1</v>
      </c>
      <c r="AO71" s="158">
        <f>IF('Indicator Date hidden'!AP72="x","x",AO$2-'Indicator Date hidden'!AP72)</f>
        <v>1</v>
      </c>
      <c r="AP71" s="158">
        <f>IF('Indicator Date hidden'!AQ72="x","x",AP$2-'Indicator Date hidden'!AQ72)</f>
        <v>1</v>
      </c>
      <c r="AQ71" s="158">
        <f>IF('Indicator Date hidden'!AR72="x","x",AQ$2-'Indicator Date hidden'!AR72)</f>
        <v>0</v>
      </c>
      <c r="AR71" s="158">
        <f>IF('Indicator Date hidden'!AS72="x","x",AR$2-'Indicator Date hidden'!AS72)</f>
        <v>1</v>
      </c>
      <c r="AS71" s="158">
        <f>IF('Indicator Date hidden'!AT72="x","x",AS$2-'Indicator Date hidden'!AT72)</f>
        <v>1</v>
      </c>
      <c r="AT71" s="158">
        <f>IF('Indicator Date hidden'!AU72="x","x",AT$2-'Indicator Date hidden'!AU72)</f>
        <v>0</v>
      </c>
      <c r="AU71" s="158">
        <f>IF('Indicator Date hidden'!AV72="x","x",AU$2-'Indicator Date hidden'!AV72)</f>
        <v>0</v>
      </c>
      <c r="AV71" s="158">
        <f>IF('Indicator Date hidden'!AW72="x","x",AV$2-'Indicator Date hidden'!AW72)</f>
        <v>0</v>
      </c>
      <c r="AW71" s="158">
        <f>IF('Indicator Date hidden'!AX72="x","x",AW$2-'Indicator Date hidden'!AX72)</f>
        <v>0</v>
      </c>
      <c r="AX71" s="158">
        <f>IF('Indicator Date hidden'!AY72="x","x",AX$2-'Indicator Date hidden'!AY72)</f>
        <v>0</v>
      </c>
      <c r="AY71" s="158" t="str">
        <f>IF('Indicator Date hidden'!AZ72="x","x",AY$2-'Indicator Date hidden'!AZ72)</f>
        <v>x</v>
      </c>
      <c r="AZ71" s="158">
        <f>IF('Indicator Date hidden'!BA72="x","x",AZ$2-'Indicator Date hidden'!BA72)</f>
        <v>5</v>
      </c>
      <c r="BA71" s="158">
        <f>IF('Indicator Date hidden'!BB72="x","x",BA$2-'Indicator Date hidden'!BB72)</f>
        <v>0</v>
      </c>
      <c r="BB71" s="158">
        <f>IF('Indicator Date hidden'!BC72="x","x",BB$2-'Indicator Date hidden'!BC72)</f>
        <v>0</v>
      </c>
      <c r="BC71" s="158">
        <f>IF('Indicator Date hidden'!BD72="x","x",BC$2-'Indicator Date hidden'!BD72)</f>
        <v>0</v>
      </c>
      <c r="BD71" s="158" t="str">
        <f>IF('Indicator Date hidden'!BE72="x","x",BD$2-'Indicator Date hidden'!BE72)</f>
        <v>x</v>
      </c>
      <c r="BE71" s="158">
        <f>IF('Indicator Date hidden'!BF72="x","x",BE$2-'Indicator Date hidden'!BF72)</f>
        <v>1</v>
      </c>
      <c r="BF71" s="158">
        <f>IF('Indicator Date hidden'!BG72="x","x",BF$2-'Indicator Date hidden'!BG72)</f>
        <v>0</v>
      </c>
      <c r="BG71" s="158">
        <f>IF('Indicator Date hidden'!BH72="x","x",BG$2-'Indicator Date hidden'!BH72)</f>
        <v>0</v>
      </c>
      <c r="BH71" s="158">
        <f>IF('Indicator Date hidden'!BI72="x","x",BH$2-'Indicator Date hidden'!BI72)</f>
        <v>0</v>
      </c>
      <c r="BI71" s="158">
        <f>IF('Indicator Date hidden'!BJ72="x","x",BI$2-'Indicator Date hidden'!BJ72)</f>
        <v>0</v>
      </c>
      <c r="BJ71" s="158">
        <f>IF('Indicator Date hidden'!BK72="x","x",BJ$2-'Indicator Date hidden'!BK72)</f>
        <v>1</v>
      </c>
      <c r="BK71" s="158">
        <f>IF('Indicator Date hidden'!BL72="x","x",BK$2-'Indicator Date hidden'!BL72)</f>
        <v>1</v>
      </c>
      <c r="BL71" s="158">
        <f>IF('Indicator Date hidden'!BM72="x","x",BL$2-'Indicator Date hidden'!BM72)</f>
        <v>0</v>
      </c>
      <c r="BM71" s="158">
        <f>IF('Indicator Date hidden'!BN72="x","x",BM$2-'Indicator Date hidden'!BN72)</f>
        <v>3</v>
      </c>
      <c r="BN71" s="158">
        <f>IF('Indicator Date hidden'!BO72="x","x",BN$2-'Indicator Date hidden'!BO72)</f>
        <v>2</v>
      </c>
      <c r="BO71" s="158">
        <f>IF('Indicator Date hidden'!BP72="x","x",BO$2-'Indicator Date hidden'!BP72)</f>
        <v>1</v>
      </c>
      <c r="BP71" s="158">
        <f>IF('Indicator Date hidden'!BQ72="x","x",BP$2-'Indicator Date hidden'!BQ72)</f>
        <v>0</v>
      </c>
      <c r="BQ71" s="158">
        <f>IF('Indicator Date hidden'!BR72="x","x",BQ$2-'Indicator Date hidden'!BR72)</f>
        <v>0</v>
      </c>
      <c r="BR71" s="158">
        <f>IF('Indicator Date hidden'!BS72="x","x",BR$2-'Indicator Date hidden'!BS72)</f>
        <v>0</v>
      </c>
      <c r="BS71" s="158">
        <f>IF('Indicator Date hidden'!BT72="x","x",BS$2-'Indicator Date hidden'!BT72)</f>
        <v>2</v>
      </c>
      <c r="BT71" s="158">
        <f>IF('Indicator Date hidden'!BU72="x","x",BT$2-'Indicator Date hidden'!BU72)</f>
        <v>0</v>
      </c>
      <c r="BU71" s="158" t="str">
        <f>IF('Indicator Date hidden'!BV72="x","x",BU$2-'Indicator Date hidden'!BV72)</f>
        <v>x</v>
      </c>
      <c r="BV71" s="158" t="str">
        <f>IF('Indicator Date hidden'!BW72="x","x",BV$2-'Indicator Date hidden'!BW72)</f>
        <v>x</v>
      </c>
      <c r="BW71" s="158">
        <f>IF('Indicator Date hidden'!BX72="x","x",BW$2-'Indicator Date hidden'!BX72)</f>
        <v>0</v>
      </c>
      <c r="BX71" s="158">
        <f>IF('Indicator Date hidden'!BY72="x","x",BX$2-'Indicator Date hidden'!BY72)</f>
        <v>2</v>
      </c>
      <c r="BY71" s="5">
        <f t="shared" si="10"/>
        <v>34</v>
      </c>
      <c r="BZ71" s="159">
        <f t="shared" si="11"/>
        <v>0.47887323943661969</v>
      </c>
      <c r="CA71" s="5">
        <f t="shared" si="12"/>
        <v>21</v>
      </c>
      <c r="CB71" s="159">
        <f t="shared" si="13"/>
        <v>0.94733361807325278</v>
      </c>
      <c r="CC71" s="162">
        <f t="shared" si="14"/>
        <v>0</v>
      </c>
    </row>
    <row r="72" spans="1:81" x14ac:dyDescent="0.3">
      <c r="A72" t="s">
        <v>130</v>
      </c>
      <c r="B72" s="158">
        <f>IF('Indicator Date hidden'!C73="x","x",B$2-'Indicator Date hidden'!C73)</f>
        <v>0</v>
      </c>
      <c r="C72" s="158">
        <f>IF('Indicator Date hidden'!D73="x","x",C$2-'Indicator Date hidden'!D73)</f>
        <v>0</v>
      </c>
      <c r="D72" s="158">
        <f>IF('Indicator Date hidden'!E73="x","x",D$2-'Indicator Date hidden'!E73)</f>
        <v>0</v>
      </c>
      <c r="E72" s="158">
        <f>IF('Indicator Date hidden'!F73="x","x",E$2-'Indicator Date hidden'!F73)</f>
        <v>0</v>
      </c>
      <c r="F72" s="158">
        <f>IF('Indicator Date hidden'!G73="x","x",F$2-'Indicator Date hidden'!G73)</f>
        <v>0</v>
      </c>
      <c r="G72" s="158">
        <f>IF('Indicator Date hidden'!H73="x","x",G$2-'Indicator Date hidden'!H73)</f>
        <v>0</v>
      </c>
      <c r="H72" s="158">
        <f>IF('Indicator Date hidden'!I73="x","x",H$2-'Indicator Date hidden'!I73)</f>
        <v>0</v>
      </c>
      <c r="I72" s="158">
        <f>IF('Indicator Date hidden'!J73="x","x",I$2-'Indicator Date hidden'!J73)</f>
        <v>0</v>
      </c>
      <c r="J72" s="158">
        <f>IF('Indicator Date hidden'!K73="x","x",J$2-'Indicator Date hidden'!K73)</f>
        <v>0</v>
      </c>
      <c r="K72" s="158">
        <f>IF('Indicator Date hidden'!L73="x","x",K$2-'Indicator Date hidden'!L73)</f>
        <v>0</v>
      </c>
      <c r="L72" s="158">
        <f>IF('Indicator Date hidden'!M73="x","x",L$2-'Indicator Date hidden'!M73)</f>
        <v>0</v>
      </c>
      <c r="M72" s="158">
        <f>IF('Indicator Date hidden'!N73="x","x",M$2-'Indicator Date hidden'!N73)</f>
        <v>0</v>
      </c>
      <c r="N72" s="158">
        <f>IF('Indicator Date hidden'!O73="x","x",N$2-'Indicator Date hidden'!O73)</f>
        <v>0</v>
      </c>
      <c r="O72" s="158">
        <f>IF('Indicator Date hidden'!P73="x","x",O$2-'Indicator Date hidden'!P73)</f>
        <v>0</v>
      </c>
      <c r="P72" s="158">
        <f>IF('Indicator Date hidden'!Q73="x","x",P$2-'Indicator Date hidden'!Q73)</f>
        <v>0</v>
      </c>
      <c r="Q72" s="158">
        <f>IF('Indicator Date hidden'!R73="x","x",Q$2-'Indicator Date hidden'!R73)</f>
        <v>0</v>
      </c>
      <c r="R72" s="158">
        <f>IF('Indicator Date hidden'!S73="x","x",R$2-'Indicator Date hidden'!S73)</f>
        <v>0</v>
      </c>
      <c r="S72" s="158">
        <f>IF('Indicator Date hidden'!T73="x","x",S$2-'Indicator Date hidden'!T73)</f>
        <v>0</v>
      </c>
      <c r="T72" s="158">
        <f>IF('Indicator Date hidden'!U73="x","x",T$2-'Indicator Date hidden'!U73)</f>
        <v>0</v>
      </c>
      <c r="U72" s="158">
        <f>IF('Indicator Date hidden'!V73="x","x",U$2-'Indicator Date hidden'!V73)</f>
        <v>0</v>
      </c>
      <c r="V72" s="158">
        <f>IF('Indicator Date hidden'!W73="x","x",V$2-'Indicator Date hidden'!W73)</f>
        <v>0</v>
      </c>
      <c r="W72" s="158">
        <f>IF('Indicator Date hidden'!X73="x","x",W$2-'Indicator Date hidden'!X73)</f>
        <v>0</v>
      </c>
      <c r="X72" s="158">
        <f>IF('Indicator Date hidden'!Y73="x","x",X$2-'Indicator Date hidden'!Y73)</f>
        <v>0</v>
      </c>
      <c r="Y72" s="158">
        <f>IF('Indicator Date hidden'!Z73="x","x",Y$2-'Indicator Date hidden'!Z73)</f>
        <v>0</v>
      </c>
      <c r="Z72" s="158" t="str">
        <f>IF('Indicator Date hidden'!AA73="x","x",Z$2-'Indicator Date hidden'!AA73)</f>
        <v>x</v>
      </c>
      <c r="AA72" s="158">
        <f>IF('Indicator Date hidden'!AB73="x","x",AA$2-'Indicator Date hidden'!AB73)</f>
        <v>0</v>
      </c>
      <c r="AB72" s="158">
        <f>IF('Indicator Date hidden'!AC73="x","x",AB$2-'Indicator Date hidden'!AC73)</f>
        <v>0</v>
      </c>
      <c r="AC72" s="158">
        <f>IF('Indicator Date hidden'!AD73="x","x",AC$2-'Indicator Date hidden'!AD73)</f>
        <v>0</v>
      </c>
      <c r="AD72" s="158">
        <f>IF('Indicator Date hidden'!AE73="x","x",AD$2-'Indicator Date hidden'!AE73)</f>
        <v>0</v>
      </c>
      <c r="AE72" s="158">
        <f>IF('Indicator Date hidden'!AF73="x","x",AE$2-'Indicator Date hidden'!AF73)</f>
        <v>0</v>
      </c>
      <c r="AF72" s="158">
        <f>IF('Indicator Date hidden'!AG73="x","x",AF$2-'Indicator Date hidden'!AG73)</f>
        <v>0</v>
      </c>
      <c r="AG72" s="158">
        <f>IF('Indicator Date hidden'!AH73="x","x",AG$2-'Indicator Date hidden'!AH73)</f>
        <v>0</v>
      </c>
      <c r="AH72" s="158">
        <f>IF('Indicator Date hidden'!AI73="x","x",AH$2-'Indicator Date hidden'!AI73)</f>
        <v>0</v>
      </c>
      <c r="AI72" s="158">
        <f>IF('Indicator Date hidden'!AJ73="x","x",AI$2-'Indicator Date hidden'!AJ73)</f>
        <v>1</v>
      </c>
      <c r="AJ72" s="158">
        <f>IF('Indicator Date hidden'!AK73="x","x",AJ$2-'Indicator Date hidden'!AK73)</f>
        <v>1</v>
      </c>
      <c r="AK72" s="158">
        <f>IF('Indicator Date hidden'!AL73="x","x",AK$2-'Indicator Date hidden'!AL73)</f>
        <v>1</v>
      </c>
      <c r="AL72" s="158" t="str">
        <f>IF('Indicator Date hidden'!AM73="x","x",AL$2-'Indicator Date hidden'!AM73)</f>
        <v>x</v>
      </c>
      <c r="AM72" s="158">
        <f>IF('Indicator Date hidden'!AN73="x","x",AM$2-'Indicator Date hidden'!AN73)</f>
        <v>1</v>
      </c>
      <c r="AN72" s="158">
        <f>IF('Indicator Date hidden'!AO73="x","x",AN$2-'Indicator Date hidden'!AO73)</f>
        <v>1</v>
      </c>
      <c r="AO72" s="158">
        <f>IF('Indicator Date hidden'!AP73="x","x",AO$2-'Indicator Date hidden'!AP73)</f>
        <v>1</v>
      </c>
      <c r="AP72" s="158">
        <f>IF('Indicator Date hidden'!AQ73="x","x",AP$2-'Indicator Date hidden'!AQ73)</f>
        <v>1</v>
      </c>
      <c r="AQ72" s="158">
        <f>IF('Indicator Date hidden'!AR73="x","x",AQ$2-'Indicator Date hidden'!AR73)</f>
        <v>0</v>
      </c>
      <c r="AR72" s="158">
        <f>IF('Indicator Date hidden'!AS73="x","x",AR$2-'Indicator Date hidden'!AS73)</f>
        <v>1</v>
      </c>
      <c r="AS72" s="158">
        <f>IF('Indicator Date hidden'!AT73="x","x",AS$2-'Indicator Date hidden'!AT73)</f>
        <v>3</v>
      </c>
      <c r="AT72" s="158">
        <f>IF('Indicator Date hidden'!AU73="x","x",AT$2-'Indicator Date hidden'!AU73)</f>
        <v>0</v>
      </c>
      <c r="AU72" s="158">
        <f>IF('Indicator Date hidden'!AV73="x","x",AU$2-'Indicator Date hidden'!AV73)</f>
        <v>0</v>
      </c>
      <c r="AV72" s="158">
        <f>IF('Indicator Date hidden'!AW73="x","x",AV$2-'Indicator Date hidden'!AW73)</f>
        <v>0</v>
      </c>
      <c r="AW72" s="158">
        <f>IF('Indicator Date hidden'!AX73="x","x",AW$2-'Indicator Date hidden'!AX73)</f>
        <v>0</v>
      </c>
      <c r="AX72" s="158">
        <f>IF('Indicator Date hidden'!AY73="x","x",AX$2-'Indicator Date hidden'!AY73)</f>
        <v>0</v>
      </c>
      <c r="AY72" s="158" t="str">
        <f>IF('Indicator Date hidden'!AZ73="x","x",AY$2-'Indicator Date hidden'!AZ73)</f>
        <v>x</v>
      </c>
      <c r="AZ72" s="158">
        <f>IF('Indicator Date hidden'!BA73="x","x",AZ$2-'Indicator Date hidden'!BA73)</f>
        <v>7</v>
      </c>
      <c r="BA72" s="158">
        <f>IF('Indicator Date hidden'!BB73="x","x",BA$2-'Indicator Date hidden'!BB73)</f>
        <v>0</v>
      </c>
      <c r="BB72" s="158">
        <f>IF('Indicator Date hidden'!BC73="x","x",BB$2-'Indicator Date hidden'!BC73)</f>
        <v>0</v>
      </c>
      <c r="BC72" s="158">
        <f>IF('Indicator Date hidden'!BD73="x","x",BC$2-'Indicator Date hidden'!BD73)</f>
        <v>0</v>
      </c>
      <c r="BD72" s="158" t="str">
        <f>IF('Indicator Date hidden'!BE73="x","x",BD$2-'Indicator Date hidden'!BE73)</f>
        <v>x</v>
      </c>
      <c r="BE72" s="158">
        <f>IF('Indicator Date hidden'!BF73="x","x",BE$2-'Indicator Date hidden'!BF73)</f>
        <v>2</v>
      </c>
      <c r="BF72" s="158">
        <f>IF('Indicator Date hidden'!BG73="x","x",BF$2-'Indicator Date hidden'!BG73)</f>
        <v>0</v>
      </c>
      <c r="BG72" s="158">
        <f>IF('Indicator Date hidden'!BH73="x","x",BG$2-'Indicator Date hidden'!BH73)</f>
        <v>0</v>
      </c>
      <c r="BH72" s="158">
        <f>IF('Indicator Date hidden'!BI73="x","x",BH$2-'Indicator Date hidden'!BI73)</f>
        <v>0</v>
      </c>
      <c r="BI72" s="158">
        <f>IF('Indicator Date hidden'!BJ73="x","x",BI$2-'Indicator Date hidden'!BJ73)</f>
        <v>0</v>
      </c>
      <c r="BJ72" s="158">
        <f>IF('Indicator Date hidden'!BK73="x","x",BJ$2-'Indicator Date hidden'!BK73)</f>
        <v>1</v>
      </c>
      <c r="BK72" s="158">
        <f>IF('Indicator Date hidden'!BL73="x","x",BK$2-'Indicator Date hidden'!BL73)</f>
        <v>1</v>
      </c>
      <c r="BL72" s="158">
        <f>IF('Indicator Date hidden'!BM73="x","x",BL$2-'Indicator Date hidden'!BM73)</f>
        <v>0</v>
      </c>
      <c r="BM72" s="158">
        <f>IF('Indicator Date hidden'!BN73="x","x",BM$2-'Indicator Date hidden'!BN73)</f>
        <v>3</v>
      </c>
      <c r="BN72" s="158">
        <f>IF('Indicator Date hidden'!BO73="x","x",BN$2-'Indicator Date hidden'!BO73)</f>
        <v>2</v>
      </c>
      <c r="BO72" s="158">
        <f>IF('Indicator Date hidden'!BP73="x","x",BO$2-'Indicator Date hidden'!BP73)</f>
        <v>1</v>
      </c>
      <c r="BP72" s="158">
        <f>IF('Indicator Date hidden'!BQ73="x","x",BP$2-'Indicator Date hidden'!BQ73)</f>
        <v>0</v>
      </c>
      <c r="BQ72" s="158">
        <f>IF('Indicator Date hidden'!BR73="x","x",BQ$2-'Indicator Date hidden'!BR73)</f>
        <v>0</v>
      </c>
      <c r="BR72" s="158">
        <f>IF('Indicator Date hidden'!BS73="x","x",BR$2-'Indicator Date hidden'!BS73)</f>
        <v>0</v>
      </c>
      <c r="BS72" s="158">
        <f>IF('Indicator Date hidden'!BT73="x","x",BS$2-'Indicator Date hidden'!BT73)</f>
        <v>3</v>
      </c>
      <c r="BT72" s="158">
        <f>IF('Indicator Date hidden'!BU73="x","x",BT$2-'Indicator Date hidden'!BU73)</f>
        <v>0</v>
      </c>
      <c r="BU72" s="158" t="str">
        <f>IF('Indicator Date hidden'!BV73="x","x",BU$2-'Indicator Date hidden'!BV73)</f>
        <v>x</v>
      </c>
      <c r="BV72" s="158">
        <f>IF('Indicator Date hidden'!BW73="x","x",BV$2-'Indicator Date hidden'!BW73)</f>
        <v>0</v>
      </c>
      <c r="BW72" s="158">
        <f>IF('Indicator Date hidden'!BX73="x","x",BW$2-'Indicator Date hidden'!BX73)</f>
        <v>0</v>
      </c>
      <c r="BX72" s="158">
        <f>IF('Indicator Date hidden'!BY73="x","x",BX$2-'Indicator Date hidden'!BY73)</f>
        <v>2</v>
      </c>
      <c r="BY72" s="5">
        <f t="shared" si="10"/>
        <v>33</v>
      </c>
      <c r="BZ72" s="159">
        <f t="shared" si="11"/>
        <v>0.47142857142857142</v>
      </c>
      <c r="CA72" s="5">
        <f t="shared" si="12"/>
        <v>18</v>
      </c>
      <c r="CB72" s="159">
        <f t="shared" si="13"/>
        <v>1.0918062173877425</v>
      </c>
      <c r="CC72" s="162">
        <f t="shared" si="14"/>
        <v>0</v>
      </c>
    </row>
    <row r="73" spans="1:81" x14ac:dyDescent="0.3">
      <c r="A73" t="s">
        <v>131</v>
      </c>
      <c r="B73" s="158">
        <f>IF('Indicator Date hidden'!C74="x","x",B$2-'Indicator Date hidden'!C74)</f>
        <v>0</v>
      </c>
      <c r="C73" s="158">
        <f>IF('Indicator Date hidden'!D74="x","x",C$2-'Indicator Date hidden'!D74)</f>
        <v>0</v>
      </c>
      <c r="D73" s="158">
        <f>IF('Indicator Date hidden'!E74="x","x",D$2-'Indicator Date hidden'!E74)</f>
        <v>0</v>
      </c>
      <c r="E73" s="158">
        <f>IF('Indicator Date hidden'!F74="x","x",E$2-'Indicator Date hidden'!F74)</f>
        <v>0</v>
      </c>
      <c r="F73" s="158">
        <f>IF('Indicator Date hidden'!G74="x","x",F$2-'Indicator Date hidden'!G74)</f>
        <v>0</v>
      </c>
      <c r="G73" s="158">
        <f>IF('Indicator Date hidden'!H74="x","x",G$2-'Indicator Date hidden'!H74)</f>
        <v>0</v>
      </c>
      <c r="H73" s="158">
        <f>IF('Indicator Date hidden'!I74="x","x",H$2-'Indicator Date hidden'!I74)</f>
        <v>0</v>
      </c>
      <c r="I73" s="158">
        <f>IF('Indicator Date hidden'!J74="x","x",I$2-'Indicator Date hidden'!J74)</f>
        <v>0</v>
      </c>
      <c r="J73" s="158">
        <f>IF('Indicator Date hidden'!K74="x","x",J$2-'Indicator Date hidden'!K74)</f>
        <v>0</v>
      </c>
      <c r="K73" s="158">
        <f>IF('Indicator Date hidden'!L74="x","x",K$2-'Indicator Date hidden'!L74)</f>
        <v>0</v>
      </c>
      <c r="L73" s="158">
        <f>IF('Indicator Date hidden'!M74="x","x",L$2-'Indicator Date hidden'!M74)</f>
        <v>0</v>
      </c>
      <c r="M73" s="158">
        <f>IF('Indicator Date hidden'!N74="x","x",M$2-'Indicator Date hidden'!N74)</f>
        <v>0</v>
      </c>
      <c r="N73" s="158">
        <f>IF('Indicator Date hidden'!O74="x","x",N$2-'Indicator Date hidden'!O74)</f>
        <v>0</v>
      </c>
      <c r="O73" s="158">
        <f>IF('Indicator Date hidden'!P74="x","x",O$2-'Indicator Date hidden'!P74)</f>
        <v>0</v>
      </c>
      <c r="P73" s="158">
        <f>IF('Indicator Date hidden'!Q74="x","x",P$2-'Indicator Date hidden'!Q74)</f>
        <v>0</v>
      </c>
      <c r="Q73" s="158">
        <f>IF('Indicator Date hidden'!R74="x","x",Q$2-'Indicator Date hidden'!R74)</f>
        <v>0</v>
      </c>
      <c r="R73" s="158">
        <f>IF('Indicator Date hidden'!S74="x","x",R$2-'Indicator Date hidden'!S74)</f>
        <v>0</v>
      </c>
      <c r="S73" s="158">
        <f>IF('Indicator Date hidden'!T74="x","x",S$2-'Indicator Date hidden'!T74)</f>
        <v>0</v>
      </c>
      <c r="T73" s="158">
        <f>IF('Indicator Date hidden'!U74="x","x",T$2-'Indicator Date hidden'!U74)</f>
        <v>0</v>
      </c>
      <c r="U73" s="158">
        <f>IF('Indicator Date hidden'!V74="x","x",U$2-'Indicator Date hidden'!V74)</f>
        <v>0</v>
      </c>
      <c r="V73" s="158">
        <f>IF('Indicator Date hidden'!W74="x","x",V$2-'Indicator Date hidden'!W74)</f>
        <v>0</v>
      </c>
      <c r="W73" s="158">
        <f>IF('Indicator Date hidden'!X74="x","x",W$2-'Indicator Date hidden'!X74)</f>
        <v>0</v>
      </c>
      <c r="X73" s="158">
        <f>IF('Indicator Date hidden'!Y74="x","x",X$2-'Indicator Date hidden'!Y74)</f>
        <v>0</v>
      </c>
      <c r="Y73" s="158">
        <f>IF('Indicator Date hidden'!Z74="x","x",Y$2-'Indicator Date hidden'!Z74)</f>
        <v>0</v>
      </c>
      <c r="Z73" s="158">
        <f>IF('Indicator Date hidden'!AA74="x","x",Z$2-'Indicator Date hidden'!AA74)</f>
        <v>7</v>
      </c>
      <c r="AA73" s="158">
        <f>IF('Indicator Date hidden'!AB74="x","x",AA$2-'Indicator Date hidden'!AB74)</f>
        <v>0</v>
      </c>
      <c r="AB73" s="158">
        <f>IF('Indicator Date hidden'!AC74="x","x",AB$2-'Indicator Date hidden'!AC74)</f>
        <v>0</v>
      </c>
      <c r="AC73" s="158">
        <f>IF('Indicator Date hidden'!AD74="x","x",AC$2-'Indicator Date hidden'!AD74)</f>
        <v>0</v>
      </c>
      <c r="AD73" s="158">
        <f>IF('Indicator Date hidden'!AE74="x","x",AD$2-'Indicator Date hidden'!AE74)</f>
        <v>0</v>
      </c>
      <c r="AE73" s="158">
        <f>IF('Indicator Date hidden'!AF74="x","x",AE$2-'Indicator Date hidden'!AF74)</f>
        <v>0</v>
      </c>
      <c r="AF73" s="158">
        <f>IF('Indicator Date hidden'!AG74="x","x",AF$2-'Indicator Date hidden'!AG74)</f>
        <v>0</v>
      </c>
      <c r="AG73" s="158">
        <f>IF('Indicator Date hidden'!AH74="x","x",AG$2-'Indicator Date hidden'!AH74)</f>
        <v>0</v>
      </c>
      <c r="AH73" s="158">
        <f>IF('Indicator Date hidden'!AI74="x","x",AH$2-'Indicator Date hidden'!AI74)</f>
        <v>0</v>
      </c>
      <c r="AI73" s="158">
        <f>IF('Indicator Date hidden'!AJ74="x","x",AI$2-'Indicator Date hidden'!AJ74)</f>
        <v>1</v>
      </c>
      <c r="AJ73" s="158">
        <f>IF('Indicator Date hidden'!AK74="x","x",AJ$2-'Indicator Date hidden'!AK74)</f>
        <v>1</v>
      </c>
      <c r="AK73" s="158">
        <f>IF('Indicator Date hidden'!AL74="x","x",AK$2-'Indicator Date hidden'!AL74)</f>
        <v>1</v>
      </c>
      <c r="AL73" s="158">
        <f>IF('Indicator Date hidden'!AM74="x","x",AL$2-'Indicator Date hidden'!AM74)</f>
        <v>9</v>
      </c>
      <c r="AM73" s="158">
        <f>IF('Indicator Date hidden'!AN74="x","x",AM$2-'Indicator Date hidden'!AN74)</f>
        <v>1</v>
      </c>
      <c r="AN73" s="158">
        <f>IF('Indicator Date hidden'!AO74="x","x",AN$2-'Indicator Date hidden'!AO74)</f>
        <v>1</v>
      </c>
      <c r="AO73" s="158">
        <f>IF('Indicator Date hidden'!AP74="x","x",AO$2-'Indicator Date hidden'!AP74)</f>
        <v>1</v>
      </c>
      <c r="AP73" s="158">
        <f>IF('Indicator Date hidden'!AQ74="x","x",AP$2-'Indicator Date hidden'!AQ74)</f>
        <v>1</v>
      </c>
      <c r="AQ73" s="158">
        <f>IF('Indicator Date hidden'!AR74="x","x",AQ$2-'Indicator Date hidden'!AR74)</f>
        <v>0</v>
      </c>
      <c r="AR73" s="158">
        <f>IF('Indicator Date hidden'!AS74="x","x",AR$2-'Indicator Date hidden'!AS74)</f>
        <v>1</v>
      </c>
      <c r="AS73" s="158">
        <f>IF('Indicator Date hidden'!AT74="x","x",AS$2-'Indicator Date hidden'!AT74)</f>
        <v>3</v>
      </c>
      <c r="AT73" s="158">
        <f>IF('Indicator Date hidden'!AU74="x","x",AT$2-'Indicator Date hidden'!AU74)</f>
        <v>0</v>
      </c>
      <c r="AU73" s="158">
        <f>IF('Indicator Date hidden'!AV74="x","x",AU$2-'Indicator Date hidden'!AV74)</f>
        <v>0</v>
      </c>
      <c r="AV73" s="158">
        <f>IF('Indicator Date hidden'!AW74="x","x",AV$2-'Indicator Date hidden'!AW74)</f>
        <v>0</v>
      </c>
      <c r="AW73" s="158">
        <f>IF('Indicator Date hidden'!AX74="x","x",AW$2-'Indicator Date hidden'!AX74)</f>
        <v>0</v>
      </c>
      <c r="AX73" s="158">
        <f>IF('Indicator Date hidden'!AY74="x","x",AX$2-'Indicator Date hidden'!AY74)</f>
        <v>0</v>
      </c>
      <c r="AY73" s="158">
        <f>IF('Indicator Date hidden'!AZ74="x","x",AY$2-'Indicator Date hidden'!AZ74)</f>
        <v>1</v>
      </c>
      <c r="AZ73" s="158" t="str">
        <f>IF('Indicator Date hidden'!BA74="x","x",AZ$2-'Indicator Date hidden'!BA74)</f>
        <v>x</v>
      </c>
      <c r="BA73" s="158">
        <f>IF('Indicator Date hidden'!BB74="x","x",BA$2-'Indicator Date hidden'!BB74)</f>
        <v>0</v>
      </c>
      <c r="BB73" s="158">
        <f>IF('Indicator Date hidden'!BC74="x","x",BB$2-'Indicator Date hidden'!BC74)</f>
        <v>0</v>
      </c>
      <c r="BC73" s="158">
        <f>IF('Indicator Date hidden'!BD74="x","x",BC$2-'Indicator Date hidden'!BD74)</f>
        <v>0</v>
      </c>
      <c r="BD73" s="158" t="str">
        <f>IF('Indicator Date hidden'!BE74="x","x",BD$2-'Indicator Date hidden'!BE74)</f>
        <v>x</v>
      </c>
      <c r="BE73" s="158">
        <f>IF('Indicator Date hidden'!BF74="x","x",BE$2-'Indicator Date hidden'!BF74)</f>
        <v>2</v>
      </c>
      <c r="BF73" s="158">
        <f>IF('Indicator Date hidden'!BG74="x","x",BF$2-'Indicator Date hidden'!BG74)</f>
        <v>0</v>
      </c>
      <c r="BG73" s="158">
        <f>IF('Indicator Date hidden'!BH74="x","x",BG$2-'Indicator Date hidden'!BH74)</f>
        <v>0</v>
      </c>
      <c r="BH73" s="158">
        <f>IF('Indicator Date hidden'!BI74="x","x",BH$2-'Indicator Date hidden'!BI74)</f>
        <v>0</v>
      </c>
      <c r="BI73" s="158" t="str">
        <f>IF('Indicator Date hidden'!BJ74="x","x",BI$2-'Indicator Date hidden'!BJ74)</f>
        <v>x</v>
      </c>
      <c r="BJ73" s="158">
        <f>IF('Indicator Date hidden'!BK74="x","x",BJ$2-'Indicator Date hidden'!BK74)</f>
        <v>1</v>
      </c>
      <c r="BK73" s="158">
        <f>IF('Indicator Date hidden'!BL74="x","x",BK$2-'Indicator Date hidden'!BL74)</f>
        <v>1</v>
      </c>
      <c r="BL73" s="158">
        <f>IF('Indicator Date hidden'!BM74="x","x",BL$2-'Indicator Date hidden'!BM74)</f>
        <v>0</v>
      </c>
      <c r="BM73" s="158">
        <f>IF('Indicator Date hidden'!BN74="x","x",BM$2-'Indicator Date hidden'!BN74)</f>
        <v>3</v>
      </c>
      <c r="BN73" s="158">
        <f>IF('Indicator Date hidden'!BO74="x","x",BN$2-'Indicator Date hidden'!BO74)</f>
        <v>2</v>
      </c>
      <c r="BO73" s="158">
        <f>IF('Indicator Date hidden'!BP74="x","x",BO$2-'Indicator Date hidden'!BP74)</f>
        <v>1</v>
      </c>
      <c r="BP73" s="158">
        <f>IF('Indicator Date hidden'!BQ74="x","x",BP$2-'Indicator Date hidden'!BQ74)</f>
        <v>0</v>
      </c>
      <c r="BQ73" s="158">
        <f>IF('Indicator Date hidden'!BR74="x","x",BQ$2-'Indicator Date hidden'!BR74)</f>
        <v>0</v>
      </c>
      <c r="BR73" s="158">
        <f>IF('Indicator Date hidden'!BS74="x","x",BR$2-'Indicator Date hidden'!BS74)</f>
        <v>0</v>
      </c>
      <c r="BS73" s="158">
        <f>IF('Indicator Date hidden'!BT74="x","x",BS$2-'Indicator Date hidden'!BT74)</f>
        <v>0</v>
      </c>
      <c r="BT73" s="158">
        <f>IF('Indicator Date hidden'!BU74="x","x",BT$2-'Indicator Date hidden'!BU74)</f>
        <v>0</v>
      </c>
      <c r="BU73" s="158">
        <f>IF('Indicator Date hidden'!BV74="x","x",BU$2-'Indicator Date hidden'!BV74)</f>
        <v>0</v>
      </c>
      <c r="BV73" s="158">
        <f>IF('Indicator Date hidden'!BW74="x","x",BV$2-'Indicator Date hidden'!BW74)</f>
        <v>0</v>
      </c>
      <c r="BW73" s="158">
        <f>IF('Indicator Date hidden'!BX74="x","x",BW$2-'Indicator Date hidden'!BX74)</f>
        <v>0</v>
      </c>
      <c r="BX73" s="158">
        <f>IF('Indicator Date hidden'!BY74="x","x",BX$2-'Indicator Date hidden'!BY74)</f>
        <v>2</v>
      </c>
      <c r="BY73" s="5">
        <f t="shared" si="10"/>
        <v>40</v>
      </c>
      <c r="BZ73" s="159">
        <f t="shared" si="11"/>
        <v>0.55555555555555558</v>
      </c>
      <c r="CA73" s="5">
        <f t="shared" si="12"/>
        <v>19</v>
      </c>
      <c r="CB73" s="159">
        <f t="shared" si="13"/>
        <v>1.4423061095274632</v>
      </c>
      <c r="CC73" s="162">
        <f t="shared" si="14"/>
        <v>0</v>
      </c>
    </row>
    <row r="74" spans="1:81" x14ac:dyDescent="0.3">
      <c r="A74" t="s">
        <v>133</v>
      </c>
      <c r="B74" s="158">
        <f>IF('Indicator Date hidden'!C75="x","x",B$2-'Indicator Date hidden'!C75)</f>
        <v>0</v>
      </c>
      <c r="C74" s="158">
        <f>IF('Indicator Date hidden'!D75="x","x",C$2-'Indicator Date hidden'!D75)</f>
        <v>0</v>
      </c>
      <c r="D74" s="158">
        <f>IF('Indicator Date hidden'!E75="x","x",D$2-'Indicator Date hidden'!E75)</f>
        <v>0</v>
      </c>
      <c r="E74" s="158">
        <f>IF('Indicator Date hidden'!F75="x","x",E$2-'Indicator Date hidden'!F75)</f>
        <v>0</v>
      </c>
      <c r="F74" s="158">
        <f>IF('Indicator Date hidden'!G75="x","x",F$2-'Indicator Date hidden'!G75)</f>
        <v>0</v>
      </c>
      <c r="G74" s="158">
        <f>IF('Indicator Date hidden'!H75="x","x",G$2-'Indicator Date hidden'!H75)</f>
        <v>0</v>
      </c>
      <c r="H74" s="158">
        <f>IF('Indicator Date hidden'!I75="x","x",H$2-'Indicator Date hidden'!I75)</f>
        <v>0</v>
      </c>
      <c r="I74" s="158">
        <f>IF('Indicator Date hidden'!J75="x","x",I$2-'Indicator Date hidden'!J75)</f>
        <v>0</v>
      </c>
      <c r="J74" s="158">
        <f>IF('Indicator Date hidden'!K75="x","x",J$2-'Indicator Date hidden'!K75)</f>
        <v>0</v>
      </c>
      <c r="K74" s="158">
        <f>IF('Indicator Date hidden'!L75="x","x",K$2-'Indicator Date hidden'!L75)</f>
        <v>0</v>
      </c>
      <c r="L74" s="158">
        <f>IF('Indicator Date hidden'!M75="x","x",L$2-'Indicator Date hidden'!M75)</f>
        <v>0</v>
      </c>
      <c r="M74" s="158">
        <f>IF('Indicator Date hidden'!N75="x","x",M$2-'Indicator Date hidden'!N75)</f>
        <v>0</v>
      </c>
      <c r="N74" s="158">
        <f>IF('Indicator Date hidden'!O75="x","x",N$2-'Indicator Date hidden'!O75)</f>
        <v>0</v>
      </c>
      <c r="O74" s="158">
        <f>IF('Indicator Date hidden'!P75="x","x",O$2-'Indicator Date hidden'!P75)</f>
        <v>0</v>
      </c>
      <c r="P74" s="158">
        <f>IF('Indicator Date hidden'!Q75="x","x",P$2-'Indicator Date hidden'!Q75)</f>
        <v>0</v>
      </c>
      <c r="Q74" s="158">
        <f>IF('Indicator Date hidden'!R75="x","x",Q$2-'Indicator Date hidden'!R75)</f>
        <v>0</v>
      </c>
      <c r="R74" s="158">
        <f>IF('Indicator Date hidden'!S75="x","x",R$2-'Indicator Date hidden'!S75)</f>
        <v>0</v>
      </c>
      <c r="S74" s="158">
        <f>IF('Indicator Date hidden'!T75="x","x",S$2-'Indicator Date hidden'!T75)</f>
        <v>0</v>
      </c>
      <c r="T74" s="158">
        <f>IF('Indicator Date hidden'!U75="x","x",T$2-'Indicator Date hidden'!U75)</f>
        <v>0</v>
      </c>
      <c r="U74" s="158">
        <f>IF('Indicator Date hidden'!V75="x","x",U$2-'Indicator Date hidden'!V75)</f>
        <v>0</v>
      </c>
      <c r="V74" s="158">
        <f>IF('Indicator Date hidden'!W75="x","x",V$2-'Indicator Date hidden'!W75)</f>
        <v>0</v>
      </c>
      <c r="W74" s="158">
        <f>IF('Indicator Date hidden'!X75="x","x",W$2-'Indicator Date hidden'!X75)</f>
        <v>0</v>
      </c>
      <c r="X74" s="158">
        <f>IF('Indicator Date hidden'!Y75="x","x",X$2-'Indicator Date hidden'!Y75)</f>
        <v>0</v>
      </c>
      <c r="Y74" s="158">
        <f>IF('Indicator Date hidden'!Z75="x","x",Y$2-'Indicator Date hidden'!Z75)</f>
        <v>0</v>
      </c>
      <c r="Z74" s="158">
        <f>IF('Indicator Date hidden'!AA75="x","x",Z$2-'Indicator Date hidden'!AA75)</f>
        <v>4</v>
      </c>
      <c r="AA74" s="158">
        <f>IF('Indicator Date hidden'!AB75="x","x",AA$2-'Indicator Date hidden'!AB75)</f>
        <v>0</v>
      </c>
      <c r="AB74" s="158">
        <f>IF('Indicator Date hidden'!AC75="x","x",AB$2-'Indicator Date hidden'!AC75)</f>
        <v>0</v>
      </c>
      <c r="AC74" s="158">
        <f>IF('Indicator Date hidden'!AD75="x","x",AC$2-'Indicator Date hidden'!AD75)</f>
        <v>0</v>
      </c>
      <c r="AD74" s="158">
        <f>IF('Indicator Date hidden'!AE75="x","x",AD$2-'Indicator Date hidden'!AE75)</f>
        <v>0</v>
      </c>
      <c r="AE74" s="158">
        <f>IF('Indicator Date hidden'!AF75="x","x",AE$2-'Indicator Date hidden'!AF75)</f>
        <v>0</v>
      </c>
      <c r="AF74" s="158">
        <f>IF('Indicator Date hidden'!AG75="x","x",AF$2-'Indicator Date hidden'!AG75)</f>
        <v>0</v>
      </c>
      <c r="AG74" s="158">
        <f>IF('Indicator Date hidden'!AH75="x","x",AG$2-'Indicator Date hidden'!AH75)</f>
        <v>0</v>
      </c>
      <c r="AH74" s="158">
        <f>IF('Indicator Date hidden'!AI75="x","x",AH$2-'Indicator Date hidden'!AI75)</f>
        <v>0</v>
      </c>
      <c r="AI74" s="158">
        <f>IF('Indicator Date hidden'!AJ75="x","x",AI$2-'Indicator Date hidden'!AJ75)</f>
        <v>1</v>
      </c>
      <c r="AJ74" s="158">
        <f>IF('Indicator Date hidden'!AK75="x","x",AJ$2-'Indicator Date hidden'!AK75)</f>
        <v>1</v>
      </c>
      <c r="AK74" s="158">
        <f>IF('Indicator Date hidden'!AL75="x","x",AK$2-'Indicator Date hidden'!AL75)</f>
        <v>1</v>
      </c>
      <c r="AL74" s="158">
        <f>IF('Indicator Date hidden'!AM75="x","x",AL$2-'Indicator Date hidden'!AM75)</f>
        <v>6</v>
      </c>
      <c r="AM74" s="158">
        <f>IF('Indicator Date hidden'!AN75="x","x",AM$2-'Indicator Date hidden'!AN75)</f>
        <v>1</v>
      </c>
      <c r="AN74" s="158">
        <f>IF('Indicator Date hidden'!AO75="x","x",AN$2-'Indicator Date hidden'!AO75)</f>
        <v>1</v>
      </c>
      <c r="AO74" s="158">
        <f>IF('Indicator Date hidden'!AP75="x","x",AO$2-'Indicator Date hidden'!AP75)</f>
        <v>1</v>
      </c>
      <c r="AP74" s="158">
        <f>IF('Indicator Date hidden'!AQ75="x","x",AP$2-'Indicator Date hidden'!AQ75)</f>
        <v>1</v>
      </c>
      <c r="AQ74" s="158">
        <f>IF('Indicator Date hidden'!AR75="x","x",AQ$2-'Indicator Date hidden'!AR75)</f>
        <v>0</v>
      </c>
      <c r="AR74" s="158">
        <f>IF('Indicator Date hidden'!AS75="x","x",AR$2-'Indicator Date hidden'!AS75)</f>
        <v>1</v>
      </c>
      <c r="AS74" s="158">
        <f>IF('Indicator Date hidden'!AT75="x","x",AS$2-'Indicator Date hidden'!AT75)</f>
        <v>5</v>
      </c>
      <c r="AT74" s="158">
        <f>IF('Indicator Date hidden'!AU75="x","x",AT$2-'Indicator Date hidden'!AU75)</f>
        <v>0</v>
      </c>
      <c r="AU74" s="158">
        <f>IF('Indicator Date hidden'!AV75="x","x",AU$2-'Indicator Date hidden'!AV75)</f>
        <v>0</v>
      </c>
      <c r="AV74" s="158">
        <f>IF('Indicator Date hidden'!AW75="x","x",AV$2-'Indicator Date hidden'!AW75)</f>
        <v>0</v>
      </c>
      <c r="AW74" s="158">
        <f>IF('Indicator Date hidden'!AX75="x","x",AW$2-'Indicator Date hidden'!AX75)</f>
        <v>0</v>
      </c>
      <c r="AX74" s="158">
        <f>IF('Indicator Date hidden'!AY75="x","x",AX$2-'Indicator Date hidden'!AY75)</f>
        <v>0</v>
      </c>
      <c r="AY74" s="158">
        <f>IF('Indicator Date hidden'!AZ75="x","x",AY$2-'Indicator Date hidden'!AZ75)</f>
        <v>1</v>
      </c>
      <c r="AZ74" s="158">
        <f>IF('Indicator Date hidden'!BA75="x","x",AZ$2-'Indicator Date hidden'!BA75)</f>
        <v>5</v>
      </c>
      <c r="BA74" s="158">
        <f>IF('Indicator Date hidden'!BB75="x","x",BA$2-'Indicator Date hidden'!BB75)</f>
        <v>0</v>
      </c>
      <c r="BB74" s="158">
        <f>IF('Indicator Date hidden'!BC75="x","x",BB$2-'Indicator Date hidden'!BC75)</f>
        <v>0</v>
      </c>
      <c r="BC74" s="158">
        <f>IF('Indicator Date hidden'!BD75="x","x",BC$2-'Indicator Date hidden'!BD75)</f>
        <v>0</v>
      </c>
      <c r="BD74" s="158">
        <f>IF('Indicator Date hidden'!BE75="x","x",BD$2-'Indicator Date hidden'!BE75)</f>
        <v>1</v>
      </c>
      <c r="BE74" s="158">
        <f>IF('Indicator Date hidden'!BF75="x","x",BE$2-'Indicator Date hidden'!BF75)</f>
        <v>2</v>
      </c>
      <c r="BF74" s="158">
        <f>IF('Indicator Date hidden'!BG75="x","x",BF$2-'Indicator Date hidden'!BG75)</f>
        <v>0</v>
      </c>
      <c r="BG74" s="158">
        <f>IF('Indicator Date hidden'!BH75="x","x",BG$2-'Indicator Date hidden'!BH75)</f>
        <v>0</v>
      </c>
      <c r="BH74" s="158">
        <f>IF('Indicator Date hidden'!BI75="x","x",BH$2-'Indicator Date hidden'!BI75)</f>
        <v>0</v>
      </c>
      <c r="BI74" s="158">
        <f>IF('Indicator Date hidden'!BJ75="x","x",BI$2-'Indicator Date hidden'!BJ75)</f>
        <v>2</v>
      </c>
      <c r="BJ74" s="158">
        <f>IF('Indicator Date hidden'!BK75="x","x",BJ$2-'Indicator Date hidden'!BK75)</f>
        <v>1</v>
      </c>
      <c r="BK74" s="158">
        <f>IF('Indicator Date hidden'!BL75="x","x",BK$2-'Indicator Date hidden'!BL75)</f>
        <v>1</v>
      </c>
      <c r="BL74" s="158">
        <f>IF('Indicator Date hidden'!BM75="x","x",BL$2-'Indicator Date hidden'!BM75)</f>
        <v>0</v>
      </c>
      <c r="BM74" s="158">
        <f>IF('Indicator Date hidden'!BN75="x","x",BM$2-'Indicator Date hidden'!BN75)</f>
        <v>3</v>
      </c>
      <c r="BN74" s="158">
        <f>IF('Indicator Date hidden'!BO75="x","x",BN$2-'Indicator Date hidden'!BO75)</f>
        <v>2</v>
      </c>
      <c r="BO74" s="158">
        <f>IF('Indicator Date hidden'!BP75="x","x",BO$2-'Indicator Date hidden'!BP75)</f>
        <v>1</v>
      </c>
      <c r="BP74" s="158">
        <f>IF('Indicator Date hidden'!BQ75="x","x",BP$2-'Indicator Date hidden'!BQ75)</f>
        <v>0</v>
      </c>
      <c r="BQ74" s="158">
        <f>IF('Indicator Date hidden'!BR75="x","x",BQ$2-'Indicator Date hidden'!BR75)</f>
        <v>0</v>
      </c>
      <c r="BR74" s="158">
        <f>IF('Indicator Date hidden'!BS75="x","x",BR$2-'Indicator Date hidden'!BS75)</f>
        <v>0</v>
      </c>
      <c r="BS74" s="158">
        <f>IF('Indicator Date hidden'!BT75="x","x",BS$2-'Indicator Date hidden'!BT75)</f>
        <v>0</v>
      </c>
      <c r="BT74" s="158">
        <f>IF('Indicator Date hidden'!BU75="x","x",BT$2-'Indicator Date hidden'!BU75)</f>
        <v>0</v>
      </c>
      <c r="BU74" s="158">
        <f>IF('Indicator Date hidden'!BV75="x","x",BU$2-'Indicator Date hidden'!BV75)</f>
        <v>0</v>
      </c>
      <c r="BV74" s="158" t="str">
        <f>IF('Indicator Date hidden'!BW75="x","x",BV$2-'Indicator Date hidden'!BW75)</f>
        <v>x</v>
      </c>
      <c r="BW74" s="158">
        <f>IF('Indicator Date hidden'!BX75="x","x",BW$2-'Indicator Date hidden'!BX75)</f>
        <v>0</v>
      </c>
      <c r="BX74" s="158">
        <f>IF('Indicator Date hidden'!BY75="x","x",BX$2-'Indicator Date hidden'!BY75)</f>
        <v>2</v>
      </c>
      <c r="BY74" s="5">
        <f t="shared" si="10"/>
        <v>44</v>
      </c>
      <c r="BZ74" s="159">
        <f t="shared" si="11"/>
        <v>0.59459459459459463</v>
      </c>
      <c r="CA74" s="5">
        <f t="shared" si="12"/>
        <v>22</v>
      </c>
      <c r="CB74" s="159">
        <f t="shared" si="13"/>
        <v>1.2403020438468937</v>
      </c>
      <c r="CC74" s="162">
        <f t="shared" si="14"/>
        <v>0</v>
      </c>
    </row>
    <row r="75" spans="1:81" x14ac:dyDescent="0.3">
      <c r="A75" t="s">
        <v>135</v>
      </c>
      <c r="B75" s="158">
        <f>IF('Indicator Date hidden'!C76="x","x",B$2-'Indicator Date hidden'!C76)</f>
        <v>0</v>
      </c>
      <c r="C75" s="158">
        <f>IF('Indicator Date hidden'!D76="x","x",C$2-'Indicator Date hidden'!D76)</f>
        <v>0</v>
      </c>
      <c r="D75" s="158">
        <f>IF('Indicator Date hidden'!E76="x","x",D$2-'Indicator Date hidden'!E76)</f>
        <v>0</v>
      </c>
      <c r="E75" s="158">
        <f>IF('Indicator Date hidden'!F76="x","x",E$2-'Indicator Date hidden'!F76)</f>
        <v>0</v>
      </c>
      <c r="F75" s="158">
        <f>IF('Indicator Date hidden'!G76="x","x",F$2-'Indicator Date hidden'!G76)</f>
        <v>0</v>
      </c>
      <c r="G75" s="158">
        <f>IF('Indicator Date hidden'!H76="x","x",G$2-'Indicator Date hidden'!H76)</f>
        <v>0</v>
      </c>
      <c r="H75" s="158">
        <f>IF('Indicator Date hidden'!I76="x","x",H$2-'Indicator Date hidden'!I76)</f>
        <v>0</v>
      </c>
      <c r="I75" s="158">
        <f>IF('Indicator Date hidden'!J76="x","x",I$2-'Indicator Date hidden'!J76)</f>
        <v>0</v>
      </c>
      <c r="J75" s="158">
        <f>IF('Indicator Date hidden'!K76="x","x",J$2-'Indicator Date hidden'!K76)</f>
        <v>0</v>
      </c>
      <c r="K75" s="158">
        <f>IF('Indicator Date hidden'!L76="x","x",K$2-'Indicator Date hidden'!L76)</f>
        <v>0</v>
      </c>
      <c r="L75" s="158">
        <f>IF('Indicator Date hidden'!M76="x","x",L$2-'Indicator Date hidden'!M76)</f>
        <v>0</v>
      </c>
      <c r="M75" s="158">
        <f>IF('Indicator Date hidden'!N76="x","x",M$2-'Indicator Date hidden'!N76)</f>
        <v>0</v>
      </c>
      <c r="N75" s="158">
        <f>IF('Indicator Date hidden'!O76="x","x",N$2-'Indicator Date hidden'!O76)</f>
        <v>0</v>
      </c>
      <c r="O75" s="158">
        <f>IF('Indicator Date hidden'!P76="x","x",O$2-'Indicator Date hidden'!P76)</f>
        <v>0</v>
      </c>
      <c r="P75" s="158">
        <f>IF('Indicator Date hidden'!Q76="x","x",P$2-'Indicator Date hidden'!Q76)</f>
        <v>0</v>
      </c>
      <c r="Q75" s="158">
        <f>IF('Indicator Date hidden'!R76="x","x",Q$2-'Indicator Date hidden'!R76)</f>
        <v>0</v>
      </c>
      <c r="R75" s="158">
        <f>IF('Indicator Date hidden'!S76="x","x",R$2-'Indicator Date hidden'!S76)</f>
        <v>0</v>
      </c>
      <c r="S75" s="158">
        <f>IF('Indicator Date hidden'!T76="x","x",S$2-'Indicator Date hidden'!T76)</f>
        <v>0</v>
      </c>
      <c r="T75" s="158">
        <f>IF('Indicator Date hidden'!U76="x","x",T$2-'Indicator Date hidden'!U76)</f>
        <v>0</v>
      </c>
      <c r="U75" s="158">
        <f>IF('Indicator Date hidden'!V76="x","x",U$2-'Indicator Date hidden'!V76)</f>
        <v>0</v>
      </c>
      <c r="V75" s="158">
        <f>IF('Indicator Date hidden'!W76="x","x",V$2-'Indicator Date hidden'!W76)</f>
        <v>0</v>
      </c>
      <c r="W75" s="158">
        <f>IF('Indicator Date hidden'!X76="x","x",W$2-'Indicator Date hidden'!X76)</f>
        <v>0</v>
      </c>
      <c r="X75" s="158">
        <f>IF('Indicator Date hidden'!Y76="x","x",X$2-'Indicator Date hidden'!Y76)</f>
        <v>0</v>
      </c>
      <c r="Y75" s="158">
        <f>IF('Indicator Date hidden'!Z76="x","x",Y$2-'Indicator Date hidden'!Z76)</f>
        <v>0</v>
      </c>
      <c r="Z75" s="158">
        <f>IF('Indicator Date hidden'!AA76="x","x",Z$2-'Indicator Date hidden'!AA76)</f>
        <v>4</v>
      </c>
      <c r="AA75" s="158">
        <f>IF('Indicator Date hidden'!AB76="x","x",AA$2-'Indicator Date hidden'!AB76)</f>
        <v>0</v>
      </c>
      <c r="AB75" s="158">
        <f>IF('Indicator Date hidden'!AC76="x","x",AB$2-'Indicator Date hidden'!AC76)</f>
        <v>1</v>
      </c>
      <c r="AC75" s="158">
        <f>IF('Indicator Date hidden'!AD76="x","x",AC$2-'Indicator Date hidden'!AD76)</f>
        <v>3</v>
      </c>
      <c r="AD75" s="158">
        <f>IF('Indicator Date hidden'!AE76="x","x",AD$2-'Indicator Date hidden'!AE76)</f>
        <v>0</v>
      </c>
      <c r="AE75" s="158">
        <f>IF('Indicator Date hidden'!AF76="x","x",AE$2-'Indicator Date hidden'!AF76)</f>
        <v>0</v>
      </c>
      <c r="AF75" s="158">
        <f>IF('Indicator Date hidden'!AG76="x","x",AF$2-'Indicator Date hidden'!AG76)</f>
        <v>0</v>
      </c>
      <c r="AG75" s="158">
        <f>IF('Indicator Date hidden'!AH76="x","x",AG$2-'Indicator Date hidden'!AH76)</f>
        <v>0</v>
      </c>
      <c r="AH75" s="158">
        <f>IF('Indicator Date hidden'!AI76="x","x",AH$2-'Indicator Date hidden'!AI76)</f>
        <v>0</v>
      </c>
      <c r="AI75" s="158">
        <f>IF('Indicator Date hidden'!AJ76="x","x",AI$2-'Indicator Date hidden'!AJ76)</f>
        <v>1</v>
      </c>
      <c r="AJ75" s="158">
        <f>IF('Indicator Date hidden'!AK76="x","x",AJ$2-'Indicator Date hidden'!AK76)</f>
        <v>1</v>
      </c>
      <c r="AK75" s="158">
        <f>IF('Indicator Date hidden'!AL76="x","x",AK$2-'Indicator Date hidden'!AL76)</f>
        <v>1</v>
      </c>
      <c r="AL75" s="158">
        <f>IF('Indicator Date hidden'!AM76="x","x",AL$2-'Indicator Date hidden'!AM76)</f>
        <v>6</v>
      </c>
      <c r="AM75" s="158">
        <f>IF('Indicator Date hidden'!AN76="x","x",AM$2-'Indicator Date hidden'!AN76)</f>
        <v>1</v>
      </c>
      <c r="AN75" s="158">
        <f>IF('Indicator Date hidden'!AO76="x","x",AN$2-'Indicator Date hidden'!AO76)</f>
        <v>1</v>
      </c>
      <c r="AO75" s="158">
        <f>IF('Indicator Date hidden'!AP76="x","x",AO$2-'Indicator Date hidden'!AP76)</f>
        <v>1</v>
      </c>
      <c r="AP75" s="158">
        <f>IF('Indicator Date hidden'!AQ76="x","x",AP$2-'Indicator Date hidden'!AQ76)</f>
        <v>1</v>
      </c>
      <c r="AQ75" s="158">
        <f>IF('Indicator Date hidden'!AR76="x","x",AQ$2-'Indicator Date hidden'!AR76)</f>
        <v>0</v>
      </c>
      <c r="AR75" s="158">
        <f>IF('Indicator Date hidden'!AS76="x","x",AR$2-'Indicator Date hidden'!AS76)</f>
        <v>1</v>
      </c>
      <c r="AS75" s="158">
        <f>IF('Indicator Date hidden'!AT76="x","x",AS$2-'Indicator Date hidden'!AT76)</f>
        <v>5</v>
      </c>
      <c r="AT75" s="158">
        <f>IF('Indicator Date hidden'!AU76="x","x",AT$2-'Indicator Date hidden'!AU76)</f>
        <v>0</v>
      </c>
      <c r="AU75" s="158">
        <f>IF('Indicator Date hidden'!AV76="x","x",AU$2-'Indicator Date hidden'!AV76)</f>
        <v>0</v>
      </c>
      <c r="AV75" s="158">
        <f>IF('Indicator Date hidden'!AW76="x","x",AV$2-'Indicator Date hidden'!AW76)</f>
        <v>0</v>
      </c>
      <c r="AW75" s="158">
        <f>IF('Indicator Date hidden'!AX76="x","x",AW$2-'Indicator Date hidden'!AX76)</f>
        <v>0</v>
      </c>
      <c r="AX75" s="158">
        <f>IF('Indicator Date hidden'!AY76="x","x",AX$2-'Indicator Date hidden'!AY76)</f>
        <v>0</v>
      </c>
      <c r="AY75" s="158">
        <f>IF('Indicator Date hidden'!AZ76="x","x",AY$2-'Indicator Date hidden'!AZ76)</f>
        <v>1</v>
      </c>
      <c r="AZ75" s="158">
        <f>IF('Indicator Date hidden'!BA76="x","x",AZ$2-'Indicator Date hidden'!BA76)</f>
        <v>0</v>
      </c>
      <c r="BA75" s="158">
        <f>IF('Indicator Date hidden'!BB76="x","x",BA$2-'Indicator Date hidden'!BB76)</f>
        <v>0</v>
      </c>
      <c r="BB75" s="158">
        <f>IF('Indicator Date hidden'!BC76="x","x",BB$2-'Indicator Date hidden'!BC76)</f>
        <v>0</v>
      </c>
      <c r="BC75" s="158">
        <f>IF('Indicator Date hidden'!BD76="x","x",BC$2-'Indicator Date hidden'!BD76)</f>
        <v>0</v>
      </c>
      <c r="BD75" s="158">
        <f>IF('Indicator Date hidden'!BE76="x","x",BD$2-'Indicator Date hidden'!BE76)</f>
        <v>2</v>
      </c>
      <c r="BE75" s="158">
        <f>IF('Indicator Date hidden'!BF76="x","x",BE$2-'Indicator Date hidden'!BF76)</f>
        <v>2</v>
      </c>
      <c r="BF75" s="158">
        <f>IF('Indicator Date hidden'!BG76="x","x",BF$2-'Indicator Date hidden'!BG76)</f>
        <v>0</v>
      </c>
      <c r="BG75" s="158">
        <f>IF('Indicator Date hidden'!BH76="x","x",BG$2-'Indicator Date hidden'!BH76)</f>
        <v>0</v>
      </c>
      <c r="BH75" s="158">
        <f>IF('Indicator Date hidden'!BI76="x","x",BH$2-'Indicator Date hidden'!BI76)</f>
        <v>0</v>
      </c>
      <c r="BI75" s="158">
        <f>IF('Indicator Date hidden'!BJ76="x","x",BI$2-'Indicator Date hidden'!BJ76)</f>
        <v>2</v>
      </c>
      <c r="BJ75" s="158">
        <f>IF('Indicator Date hidden'!BK76="x","x",BJ$2-'Indicator Date hidden'!BK76)</f>
        <v>1</v>
      </c>
      <c r="BK75" s="158">
        <f>IF('Indicator Date hidden'!BL76="x","x",BK$2-'Indicator Date hidden'!BL76)</f>
        <v>1</v>
      </c>
      <c r="BL75" s="158">
        <f>IF('Indicator Date hidden'!BM76="x","x",BL$2-'Indicator Date hidden'!BM76)</f>
        <v>0</v>
      </c>
      <c r="BM75" s="158">
        <f>IF('Indicator Date hidden'!BN76="x","x",BM$2-'Indicator Date hidden'!BN76)</f>
        <v>2</v>
      </c>
      <c r="BN75" s="158">
        <f>IF('Indicator Date hidden'!BO76="x","x",BN$2-'Indicator Date hidden'!BO76)</f>
        <v>2</v>
      </c>
      <c r="BO75" s="158">
        <f>IF('Indicator Date hidden'!BP76="x","x",BO$2-'Indicator Date hidden'!BP76)</f>
        <v>1</v>
      </c>
      <c r="BP75" s="158">
        <f>IF('Indicator Date hidden'!BQ76="x","x",BP$2-'Indicator Date hidden'!BQ76)</f>
        <v>0</v>
      </c>
      <c r="BQ75" s="158">
        <f>IF('Indicator Date hidden'!BR76="x","x",BQ$2-'Indicator Date hidden'!BR76)</f>
        <v>0</v>
      </c>
      <c r="BR75" s="158">
        <f>IF('Indicator Date hidden'!BS76="x","x",BR$2-'Indicator Date hidden'!BS76)</f>
        <v>0</v>
      </c>
      <c r="BS75" s="158">
        <f>IF('Indicator Date hidden'!BT76="x","x",BS$2-'Indicator Date hidden'!BT76)</f>
        <v>1</v>
      </c>
      <c r="BT75" s="158">
        <f>IF('Indicator Date hidden'!BU76="x","x",BT$2-'Indicator Date hidden'!BU76)</f>
        <v>0</v>
      </c>
      <c r="BU75" s="158" t="str">
        <f>IF('Indicator Date hidden'!BV76="x","x",BU$2-'Indicator Date hidden'!BV76)</f>
        <v>x</v>
      </c>
      <c r="BV75" s="158">
        <f>IF('Indicator Date hidden'!BW76="x","x",BV$2-'Indicator Date hidden'!BW76)</f>
        <v>0</v>
      </c>
      <c r="BW75" s="158">
        <f>IF('Indicator Date hidden'!BX76="x","x",BW$2-'Indicator Date hidden'!BX76)</f>
        <v>0</v>
      </c>
      <c r="BX75" s="158">
        <f>IF('Indicator Date hidden'!BY76="x","x",BX$2-'Indicator Date hidden'!BY76)</f>
        <v>2</v>
      </c>
      <c r="BY75" s="5">
        <f t="shared" si="10"/>
        <v>44</v>
      </c>
      <c r="BZ75" s="159">
        <f t="shared" si="11"/>
        <v>0.59459459459459463</v>
      </c>
      <c r="CA75" s="5">
        <f t="shared" si="12"/>
        <v>24</v>
      </c>
      <c r="CB75" s="159">
        <f t="shared" si="13"/>
        <v>1.1498403992531161</v>
      </c>
      <c r="CC75" s="162">
        <f t="shared" si="14"/>
        <v>0</v>
      </c>
    </row>
    <row r="76" spans="1:81" x14ac:dyDescent="0.3">
      <c r="A76" t="s">
        <v>137</v>
      </c>
      <c r="B76" s="158">
        <f>IF('Indicator Date hidden'!C77="x","x",B$2-'Indicator Date hidden'!C77)</f>
        <v>0</v>
      </c>
      <c r="C76" s="158">
        <f>IF('Indicator Date hidden'!D77="x","x",C$2-'Indicator Date hidden'!D77)</f>
        <v>0</v>
      </c>
      <c r="D76" s="158">
        <f>IF('Indicator Date hidden'!E77="x","x",D$2-'Indicator Date hidden'!E77)</f>
        <v>0</v>
      </c>
      <c r="E76" s="158">
        <f>IF('Indicator Date hidden'!F77="x","x",E$2-'Indicator Date hidden'!F77)</f>
        <v>0</v>
      </c>
      <c r="F76" s="158">
        <f>IF('Indicator Date hidden'!G77="x","x",F$2-'Indicator Date hidden'!G77)</f>
        <v>0</v>
      </c>
      <c r="G76" s="158">
        <f>IF('Indicator Date hidden'!H77="x","x",G$2-'Indicator Date hidden'!H77)</f>
        <v>0</v>
      </c>
      <c r="H76" s="158">
        <f>IF('Indicator Date hidden'!I77="x","x",H$2-'Indicator Date hidden'!I77)</f>
        <v>0</v>
      </c>
      <c r="I76" s="158">
        <f>IF('Indicator Date hidden'!J77="x","x",I$2-'Indicator Date hidden'!J77)</f>
        <v>0</v>
      </c>
      <c r="J76" s="158">
        <f>IF('Indicator Date hidden'!K77="x","x",J$2-'Indicator Date hidden'!K77)</f>
        <v>0</v>
      </c>
      <c r="K76" s="158">
        <f>IF('Indicator Date hidden'!L77="x","x",K$2-'Indicator Date hidden'!L77)</f>
        <v>0</v>
      </c>
      <c r="L76" s="158">
        <f>IF('Indicator Date hidden'!M77="x","x",L$2-'Indicator Date hidden'!M77)</f>
        <v>0</v>
      </c>
      <c r="M76" s="158">
        <f>IF('Indicator Date hidden'!N77="x","x",M$2-'Indicator Date hidden'!N77)</f>
        <v>0</v>
      </c>
      <c r="N76" s="158">
        <f>IF('Indicator Date hidden'!O77="x","x",N$2-'Indicator Date hidden'!O77)</f>
        <v>0</v>
      </c>
      <c r="O76" s="158">
        <f>IF('Indicator Date hidden'!P77="x","x",O$2-'Indicator Date hidden'!P77)</f>
        <v>0</v>
      </c>
      <c r="P76" s="158">
        <f>IF('Indicator Date hidden'!Q77="x","x",P$2-'Indicator Date hidden'!Q77)</f>
        <v>0</v>
      </c>
      <c r="Q76" s="158">
        <f>IF('Indicator Date hidden'!R77="x","x",Q$2-'Indicator Date hidden'!R77)</f>
        <v>0</v>
      </c>
      <c r="R76" s="158">
        <f>IF('Indicator Date hidden'!S77="x","x",R$2-'Indicator Date hidden'!S77)</f>
        <v>0</v>
      </c>
      <c r="S76" s="158">
        <f>IF('Indicator Date hidden'!T77="x","x",S$2-'Indicator Date hidden'!T77)</f>
        <v>0</v>
      </c>
      <c r="T76" s="158">
        <f>IF('Indicator Date hidden'!U77="x","x",T$2-'Indicator Date hidden'!U77)</f>
        <v>0</v>
      </c>
      <c r="U76" s="158">
        <f>IF('Indicator Date hidden'!V77="x","x",U$2-'Indicator Date hidden'!V77)</f>
        <v>0</v>
      </c>
      <c r="V76" s="158">
        <f>IF('Indicator Date hidden'!W77="x","x",V$2-'Indicator Date hidden'!W77)</f>
        <v>0</v>
      </c>
      <c r="W76" s="158">
        <f>IF('Indicator Date hidden'!X77="x","x",W$2-'Indicator Date hidden'!X77)</f>
        <v>0</v>
      </c>
      <c r="X76" s="158">
        <f>IF('Indicator Date hidden'!Y77="x","x",X$2-'Indicator Date hidden'!Y77)</f>
        <v>0</v>
      </c>
      <c r="Y76" s="158">
        <f>IF('Indicator Date hidden'!Z77="x","x",Y$2-'Indicator Date hidden'!Z77)</f>
        <v>0</v>
      </c>
      <c r="Z76" s="158">
        <f>IF('Indicator Date hidden'!AA77="x","x",Z$2-'Indicator Date hidden'!AA77)</f>
        <v>5</v>
      </c>
      <c r="AA76" s="158">
        <f>IF('Indicator Date hidden'!AB77="x","x",AA$2-'Indicator Date hidden'!AB77)</f>
        <v>0</v>
      </c>
      <c r="AB76" s="158" t="str">
        <f>IF('Indicator Date hidden'!AC77="x","x",AB$2-'Indicator Date hidden'!AC77)</f>
        <v>x</v>
      </c>
      <c r="AC76" s="158">
        <f>IF('Indicator Date hidden'!AD77="x","x",AC$2-'Indicator Date hidden'!AD77)</f>
        <v>0</v>
      </c>
      <c r="AD76" s="158">
        <f>IF('Indicator Date hidden'!AE77="x","x",AD$2-'Indicator Date hidden'!AE77)</f>
        <v>0</v>
      </c>
      <c r="AE76" s="158">
        <f>IF('Indicator Date hidden'!AF77="x","x",AE$2-'Indicator Date hidden'!AF77)</f>
        <v>0</v>
      </c>
      <c r="AF76" s="158">
        <f>IF('Indicator Date hidden'!AG77="x","x",AF$2-'Indicator Date hidden'!AG77)</f>
        <v>0</v>
      </c>
      <c r="AG76" s="158">
        <f>IF('Indicator Date hidden'!AH77="x","x",AG$2-'Indicator Date hidden'!AH77)</f>
        <v>0</v>
      </c>
      <c r="AH76" s="158">
        <f>IF('Indicator Date hidden'!AI77="x","x",AH$2-'Indicator Date hidden'!AI77)</f>
        <v>0</v>
      </c>
      <c r="AI76" s="158">
        <f>IF('Indicator Date hidden'!AJ77="x","x",AI$2-'Indicator Date hidden'!AJ77)</f>
        <v>1</v>
      </c>
      <c r="AJ76" s="158">
        <f>IF('Indicator Date hidden'!AK77="x","x",AJ$2-'Indicator Date hidden'!AK77)</f>
        <v>1</v>
      </c>
      <c r="AK76" s="158">
        <f>IF('Indicator Date hidden'!AL77="x","x",AK$2-'Indicator Date hidden'!AL77)</f>
        <v>1</v>
      </c>
      <c r="AL76" s="158" t="str">
        <f>IF('Indicator Date hidden'!AM77="x","x",AL$2-'Indicator Date hidden'!AM77)</f>
        <v>x</v>
      </c>
      <c r="AM76" s="158">
        <f>IF('Indicator Date hidden'!AN77="x","x",AM$2-'Indicator Date hidden'!AN77)</f>
        <v>1</v>
      </c>
      <c r="AN76" s="158">
        <f>IF('Indicator Date hidden'!AO77="x","x",AN$2-'Indicator Date hidden'!AO77)</f>
        <v>1</v>
      </c>
      <c r="AO76" s="158">
        <f>IF('Indicator Date hidden'!AP77="x","x",AO$2-'Indicator Date hidden'!AP77)</f>
        <v>1</v>
      </c>
      <c r="AP76" s="158" t="str">
        <f>IF('Indicator Date hidden'!AQ77="x","x",AP$2-'Indicator Date hidden'!AQ77)</f>
        <v>x</v>
      </c>
      <c r="AQ76" s="158">
        <f>IF('Indicator Date hidden'!AR77="x","x",AQ$2-'Indicator Date hidden'!AR77)</f>
        <v>0</v>
      </c>
      <c r="AR76" s="158">
        <f>IF('Indicator Date hidden'!AS77="x","x",AR$2-'Indicator Date hidden'!AS77)</f>
        <v>1</v>
      </c>
      <c r="AS76" s="158" t="str">
        <f>IF('Indicator Date hidden'!AT77="x","x",AS$2-'Indicator Date hidden'!AT77)</f>
        <v>x</v>
      </c>
      <c r="AT76" s="158">
        <f>IF('Indicator Date hidden'!AU77="x","x",AT$2-'Indicator Date hidden'!AU77)</f>
        <v>0</v>
      </c>
      <c r="AU76" s="158">
        <f>IF('Indicator Date hidden'!AV77="x","x",AU$2-'Indicator Date hidden'!AV77)</f>
        <v>0</v>
      </c>
      <c r="AV76" s="158">
        <f>IF('Indicator Date hidden'!AW77="x","x",AV$2-'Indicator Date hidden'!AW77)</f>
        <v>0</v>
      </c>
      <c r="AW76" s="158" t="str">
        <f>IF('Indicator Date hidden'!AX77="x","x",AW$2-'Indicator Date hidden'!AX77)</f>
        <v>x</v>
      </c>
      <c r="AX76" s="158">
        <f>IF('Indicator Date hidden'!AY77="x","x",AX$2-'Indicator Date hidden'!AY77)</f>
        <v>0</v>
      </c>
      <c r="AY76" s="158">
        <f>IF('Indicator Date hidden'!AZ77="x","x",AY$2-'Indicator Date hidden'!AZ77)</f>
        <v>1</v>
      </c>
      <c r="AZ76" s="158">
        <f>IF('Indicator Date hidden'!BA77="x","x",AZ$2-'Indicator Date hidden'!BA77)</f>
        <v>2</v>
      </c>
      <c r="BA76" s="158">
        <f>IF('Indicator Date hidden'!BB77="x","x",BA$2-'Indicator Date hidden'!BB77)</f>
        <v>0</v>
      </c>
      <c r="BB76" s="158">
        <f>IF('Indicator Date hidden'!BC77="x","x",BB$2-'Indicator Date hidden'!BC77)</f>
        <v>0</v>
      </c>
      <c r="BC76" s="158">
        <f>IF('Indicator Date hidden'!BD77="x","x",BC$2-'Indicator Date hidden'!BD77)</f>
        <v>0</v>
      </c>
      <c r="BD76" s="158" t="str">
        <f>IF('Indicator Date hidden'!BE77="x","x",BD$2-'Indicator Date hidden'!BE77)</f>
        <v>x</v>
      </c>
      <c r="BE76" s="158">
        <f>IF('Indicator Date hidden'!BF77="x","x",BE$2-'Indicator Date hidden'!BF77)</f>
        <v>2</v>
      </c>
      <c r="BF76" s="158">
        <f>IF('Indicator Date hidden'!BG77="x","x",BF$2-'Indicator Date hidden'!BG77)</f>
        <v>0</v>
      </c>
      <c r="BG76" s="158">
        <f>IF('Indicator Date hidden'!BH77="x","x",BG$2-'Indicator Date hidden'!BH77)</f>
        <v>0</v>
      </c>
      <c r="BH76" s="158">
        <f>IF('Indicator Date hidden'!BI77="x","x",BH$2-'Indicator Date hidden'!BI77)</f>
        <v>0</v>
      </c>
      <c r="BI76" s="158">
        <f>IF('Indicator Date hidden'!BJ77="x","x",BI$2-'Indicator Date hidden'!BJ77)</f>
        <v>0</v>
      </c>
      <c r="BJ76" s="158">
        <f>IF('Indicator Date hidden'!BK77="x","x",BJ$2-'Indicator Date hidden'!BK77)</f>
        <v>1</v>
      </c>
      <c r="BK76" s="158">
        <f>IF('Indicator Date hidden'!BL77="x","x",BK$2-'Indicator Date hidden'!BL77)</f>
        <v>1</v>
      </c>
      <c r="BL76" s="158">
        <f>IF('Indicator Date hidden'!BM77="x","x",BL$2-'Indicator Date hidden'!BM77)</f>
        <v>0</v>
      </c>
      <c r="BM76" s="158">
        <f>IF('Indicator Date hidden'!BN77="x","x",BM$2-'Indicator Date hidden'!BN77)</f>
        <v>3</v>
      </c>
      <c r="BN76" s="158">
        <f>IF('Indicator Date hidden'!BO77="x","x",BN$2-'Indicator Date hidden'!BO77)</f>
        <v>2</v>
      </c>
      <c r="BO76" s="158">
        <f>IF('Indicator Date hidden'!BP77="x","x",BO$2-'Indicator Date hidden'!BP77)</f>
        <v>1</v>
      </c>
      <c r="BP76" s="158">
        <f>IF('Indicator Date hidden'!BQ77="x","x",BP$2-'Indicator Date hidden'!BQ77)</f>
        <v>0</v>
      </c>
      <c r="BQ76" s="158">
        <f>IF('Indicator Date hidden'!BR77="x","x",BQ$2-'Indicator Date hidden'!BR77)</f>
        <v>0</v>
      </c>
      <c r="BR76" s="158">
        <f>IF('Indicator Date hidden'!BS77="x","x",BR$2-'Indicator Date hidden'!BS77)</f>
        <v>0</v>
      </c>
      <c r="BS76" s="158">
        <f>IF('Indicator Date hidden'!BT77="x","x",BS$2-'Indicator Date hidden'!BT77)</f>
        <v>2</v>
      </c>
      <c r="BT76" s="158">
        <f>IF('Indicator Date hidden'!BU77="x","x",BT$2-'Indicator Date hidden'!BU77)</f>
        <v>0</v>
      </c>
      <c r="BU76" s="158">
        <f>IF('Indicator Date hidden'!BV77="x","x",BU$2-'Indicator Date hidden'!BV77)</f>
        <v>0</v>
      </c>
      <c r="BV76" s="158">
        <f>IF('Indicator Date hidden'!BW77="x","x",BV$2-'Indicator Date hidden'!BW77)</f>
        <v>0</v>
      </c>
      <c r="BW76" s="158">
        <f>IF('Indicator Date hidden'!BX77="x","x",BW$2-'Indicator Date hidden'!BX77)</f>
        <v>0</v>
      </c>
      <c r="BX76" s="158">
        <f>IF('Indicator Date hidden'!BY77="x","x",BX$2-'Indicator Date hidden'!BY77)</f>
        <v>2</v>
      </c>
      <c r="BY76" s="5">
        <f t="shared" si="10"/>
        <v>29</v>
      </c>
      <c r="BZ76" s="159">
        <f t="shared" si="11"/>
        <v>0.42028985507246375</v>
      </c>
      <c r="CA76" s="5">
        <f t="shared" si="12"/>
        <v>18</v>
      </c>
      <c r="CB76" s="159">
        <f t="shared" si="13"/>
        <v>0.87486308827748227</v>
      </c>
      <c r="CC76" s="162">
        <f t="shared" si="14"/>
        <v>0</v>
      </c>
    </row>
    <row r="77" spans="1:81" x14ac:dyDescent="0.3">
      <c r="A77" t="s">
        <v>139</v>
      </c>
      <c r="B77" s="158">
        <f>IF('Indicator Date hidden'!C78="x","x",B$2-'Indicator Date hidden'!C78)</f>
        <v>0</v>
      </c>
      <c r="C77" s="158">
        <f>IF('Indicator Date hidden'!D78="x","x",C$2-'Indicator Date hidden'!D78)</f>
        <v>0</v>
      </c>
      <c r="D77" s="158">
        <f>IF('Indicator Date hidden'!E78="x","x",D$2-'Indicator Date hidden'!E78)</f>
        <v>0</v>
      </c>
      <c r="E77" s="158">
        <f>IF('Indicator Date hidden'!F78="x","x",E$2-'Indicator Date hidden'!F78)</f>
        <v>0</v>
      </c>
      <c r="F77" s="158">
        <f>IF('Indicator Date hidden'!G78="x","x",F$2-'Indicator Date hidden'!G78)</f>
        <v>0</v>
      </c>
      <c r="G77" s="158">
        <f>IF('Indicator Date hidden'!H78="x","x",G$2-'Indicator Date hidden'!H78)</f>
        <v>0</v>
      </c>
      <c r="H77" s="158">
        <f>IF('Indicator Date hidden'!I78="x","x",H$2-'Indicator Date hidden'!I78)</f>
        <v>0</v>
      </c>
      <c r="I77" s="158">
        <f>IF('Indicator Date hidden'!J78="x","x",I$2-'Indicator Date hidden'!J78)</f>
        <v>0</v>
      </c>
      <c r="J77" s="158">
        <f>IF('Indicator Date hidden'!K78="x","x",J$2-'Indicator Date hidden'!K78)</f>
        <v>0</v>
      </c>
      <c r="K77" s="158">
        <f>IF('Indicator Date hidden'!L78="x","x",K$2-'Indicator Date hidden'!L78)</f>
        <v>0</v>
      </c>
      <c r="L77" s="158">
        <f>IF('Indicator Date hidden'!M78="x","x",L$2-'Indicator Date hidden'!M78)</f>
        <v>0</v>
      </c>
      <c r="M77" s="158">
        <f>IF('Indicator Date hidden'!N78="x","x",M$2-'Indicator Date hidden'!N78)</f>
        <v>0</v>
      </c>
      <c r="N77" s="158">
        <f>IF('Indicator Date hidden'!O78="x","x",N$2-'Indicator Date hidden'!O78)</f>
        <v>0</v>
      </c>
      <c r="O77" s="158">
        <f>IF('Indicator Date hidden'!P78="x","x",O$2-'Indicator Date hidden'!P78)</f>
        <v>0</v>
      </c>
      <c r="P77" s="158">
        <f>IF('Indicator Date hidden'!Q78="x","x",P$2-'Indicator Date hidden'!Q78)</f>
        <v>0</v>
      </c>
      <c r="Q77" s="158">
        <f>IF('Indicator Date hidden'!R78="x","x",Q$2-'Indicator Date hidden'!R78)</f>
        <v>0</v>
      </c>
      <c r="R77" s="158">
        <f>IF('Indicator Date hidden'!S78="x","x",R$2-'Indicator Date hidden'!S78)</f>
        <v>0</v>
      </c>
      <c r="S77" s="158">
        <f>IF('Indicator Date hidden'!T78="x","x",S$2-'Indicator Date hidden'!T78)</f>
        <v>0</v>
      </c>
      <c r="T77" s="158">
        <f>IF('Indicator Date hidden'!U78="x","x",T$2-'Indicator Date hidden'!U78)</f>
        <v>0</v>
      </c>
      <c r="U77" s="158">
        <f>IF('Indicator Date hidden'!V78="x","x",U$2-'Indicator Date hidden'!V78)</f>
        <v>0</v>
      </c>
      <c r="V77" s="158">
        <f>IF('Indicator Date hidden'!W78="x","x",V$2-'Indicator Date hidden'!W78)</f>
        <v>0</v>
      </c>
      <c r="W77" s="158">
        <f>IF('Indicator Date hidden'!X78="x","x",W$2-'Indicator Date hidden'!X78)</f>
        <v>0</v>
      </c>
      <c r="X77" s="158">
        <f>IF('Indicator Date hidden'!Y78="x","x",X$2-'Indicator Date hidden'!Y78)</f>
        <v>0</v>
      </c>
      <c r="Y77" s="158">
        <f>IF('Indicator Date hidden'!Z78="x","x",Y$2-'Indicator Date hidden'!Z78)</f>
        <v>0</v>
      </c>
      <c r="Z77" s="158" t="str">
        <f>IF('Indicator Date hidden'!AA78="x","x",Z$2-'Indicator Date hidden'!AA78)</f>
        <v>x</v>
      </c>
      <c r="AA77" s="158">
        <f>IF('Indicator Date hidden'!AB78="x","x",AA$2-'Indicator Date hidden'!AB78)</f>
        <v>0</v>
      </c>
      <c r="AB77" s="158" t="str">
        <f>IF('Indicator Date hidden'!AC78="x","x",AB$2-'Indicator Date hidden'!AC78)</f>
        <v>x</v>
      </c>
      <c r="AC77" s="158">
        <f>IF('Indicator Date hidden'!AD78="x","x",AC$2-'Indicator Date hidden'!AD78)</f>
        <v>0</v>
      </c>
      <c r="AD77" s="158">
        <f>IF('Indicator Date hidden'!AE78="x","x",AD$2-'Indicator Date hidden'!AE78)</f>
        <v>0</v>
      </c>
      <c r="AE77" s="158" t="str">
        <f>IF('Indicator Date hidden'!AF78="x","x",AE$2-'Indicator Date hidden'!AF78)</f>
        <v>x</v>
      </c>
      <c r="AF77" s="158">
        <f>IF('Indicator Date hidden'!AG78="x","x",AF$2-'Indicator Date hidden'!AG78)</f>
        <v>0</v>
      </c>
      <c r="AG77" s="158">
        <f>IF('Indicator Date hidden'!AH78="x","x",AG$2-'Indicator Date hidden'!AH78)</f>
        <v>0</v>
      </c>
      <c r="AH77" s="158">
        <f>IF('Indicator Date hidden'!AI78="x","x",AH$2-'Indicator Date hidden'!AI78)</f>
        <v>0</v>
      </c>
      <c r="AI77" s="158">
        <f>IF('Indicator Date hidden'!AJ78="x","x",AI$2-'Indicator Date hidden'!AJ78)</f>
        <v>1</v>
      </c>
      <c r="AJ77" s="158">
        <f>IF('Indicator Date hidden'!AK78="x","x",AJ$2-'Indicator Date hidden'!AK78)</f>
        <v>1</v>
      </c>
      <c r="AK77" s="158">
        <f>IF('Indicator Date hidden'!AL78="x","x",AK$2-'Indicator Date hidden'!AL78)</f>
        <v>1</v>
      </c>
      <c r="AL77" s="158" t="str">
        <f>IF('Indicator Date hidden'!AM78="x","x",AL$2-'Indicator Date hidden'!AM78)</f>
        <v>x</v>
      </c>
      <c r="AM77" s="158">
        <f>IF('Indicator Date hidden'!AN78="x","x",AM$2-'Indicator Date hidden'!AN78)</f>
        <v>1</v>
      </c>
      <c r="AN77" s="158">
        <f>IF('Indicator Date hidden'!AO78="x","x",AN$2-'Indicator Date hidden'!AO78)</f>
        <v>1</v>
      </c>
      <c r="AO77" s="158">
        <f>IF('Indicator Date hidden'!AP78="x","x",AO$2-'Indicator Date hidden'!AP78)</f>
        <v>1</v>
      </c>
      <c r="AP77" s="158" t="str">
        <f>IF('Indicator Date hidden'!AQ78="x","x",AP$2-'Indicator Date hidden'!AQ78)</f>
        <v>x</v>
      </c>
      <c r="AQ77" s="158">
        <f>IF('Indicator Date hidden'!AR78="x","x",AQ$2-'Indicator Date hidden'!AR78)</f>
        <v>0</v>
      </c>
      <c r="AR77" s="158">
        <f>IF('Indicator Date hidden'!AS78="x","x",AR$2-'Indicator Date hidden'!AS78)</f>
        <v>1</v>
      </c>
      <c r="AS77" s="158" t="str">
        <f>IF('Indicator Date hidden'!AT78="x","x",AS$2-'Indicator Date hidden'!AT78)</f>
        <v>x</v>
      </c>
      <c r="AT77" s="158">
        <f>IF('Indicator Date hidden'!AU78="x","x",AT$2-'Indicator Date hidden'!AU78)</f>
        <v>0</v>
      </c>
      <c r="AU77" s="158" t="str">
        <f>IF('Indicator Date hidden'!AV78="x","x",AU$2-'Indicator Date hidden'!AV78)</f>
        <v>x</v>
      </c>
      <c r="AV77" s="158" t="str">
        <f>IF('Indicator Date hidden'!AW78="x","x",AV$2-'Indicator Date hidden'!AW78)</f>
        <v>x</v>
      </c>
      <c r="AW77" s="158" t="str">
        <f>IF('Indicator Date hidden'!AX78="x","x",AW$2-'Indicator Date hidden'!AX78)</f>
        <v>x</v>
      </c>
      <c r="AX77" s="158">
        <f>IF('Indicator Date hidden'!AY78="x","x",AX$2-'Indicator Date hidden'!AY78)</f>
        <v>0</v>
      </c>
      <c r="AY77" s="158">
        <f>IF('Indicator Date hidden'!AZ78="x","x",AY$2-'Indicator Date hidden'!AZ78)</f>
        <v>1</v>
      </c>
      <c r="AZ77" s="158">
        <f>IF('Indicator Date hidden'!BA78="x","x",AZ$2-'Indicator Date hidden'!BA78)</f>
        <v>3</v>
      </c>
      <c r="BA77" s="158">
        <f>IF('Indicator Date hidden'!BB78="x","x",BA$2-'Indicator Date hidden'!BB78)</f>
        <v>0</v>
      </c>
      <c r="BB77" s="158">
        <f>IF('Indicator Date hidden'!BC78="x","x",BB$2-'Indicator Date hidden'!BC78)</f>
        <v>0</v>
      </c>
      <c r="BC77" s="158">
        <f>IF('Indicator Date hidden'!BD78="x","x",BC$2-'Indicator Date hidden'!BD78)</f>
        <v>0</v>
      </c>
      <c r="BD77" s="158" t="str">
        <f>IF('Indicator Date hidden'!BE78="x","x",BD$2-'Indicator Date hidden'!BE78)</f>
        <v>x</v>
      </c>
      <c r="BE77" s="158">
        <f>IF('Indicator Date hidden'!BF78="x","x",BE$2-'Indicator Date hidden'!BF78)</f>
        <v>2</v>
      </c>
      <c r="BF77" s="158">
        <f>IF('Indicator Date hidden'!BG78="x","x",BF$2-'Indicator Date hidden'!BG78)</f>
        <v>0</v>
      </c>
      <c r="BG77" s="158">
        <f>IF('Indicator Date hidden'!BH78="x","x",BG$2-'Indicator Date hidden'!BH78)</f>
        <v>0</v>
      </c>
      <c r="BH77" s="158">
        <f>IF('Indicator Date hidden'!BI78="x","x",BH$2-'Indicator Date hidden'!BI78)</f>
        <v>0</v>
      </c>
      <c r="BI77" s="158" t="str">
        <f>IF('Indicator Date hidden'!BJ78="x","x",BI$2-'Indicator Date hidden'!BJ78)</f>
        <v>x</v>
      </c>
      <c r="BJ77" s="158">
        <f>IF('Indicator Date hidden'!BK78="x","x",BJ$2-'Indicator Date hidden'!BK78)</f>
        <v>1</v>
      </c>
      <c r="BK77" s="158">
        <f>IF('Indicator Date hidden'!BL78="x","x",BK$2-'Indicator Date hidden'!BL78)</f>
        <v>1</v>
      </c>
      <c r="BL77" s="158">
        <f>IF('Indicator Date hidden'!BM78="x","x",BL$2-'Indicator Date hidden'!BM78)</f>
        <v>0</v>
      </c>
      <c r="BM77" s="158" t="str">
        <f>IF('Indicator Date hidden'!BN78="x","x",BM$2-'Indicator Date hidden'!BN78)</f>
        <v>x</v>
      </c>
      <c r="BN77" s="158">
        <f>IF('Indicator Date hidden'!BO78="x","x",BN$2-'Indicator Date hidden'!BO78)</f>
        <v>2</v>
      </c>
      <c r="BO77" s="158">
        <f>IF('Indicator Date hidden'!BP78="x","x",BO$2-'Indicator Date hidden'!BP78)</f>
        <v>1</v>
      </c>
      <c r="BP77" s="158">
        <f>IF('Indicator Date hidden'!BQ78="x","x",BP$2-'Indicator Date hidden'!BQ78)</f>
        <v>0</v>
      </c>
      <c r="BQ77" s="158">
        <f>IF('Indicator Date hidden'!BR78="x","x",BQ$2-'Indicator Date hidden'!BR78)</f>
        <v>0</v>
      </c>
      <c r="BR77" s="158">
        <f>IF('Indicator Date hidden'!BS78="x","x",BR$2-'Indicator Date hidden'!BS78)</f>
        <v>0</v>
      </c>
      <c r="BS77" s="158">
        <f>IF('Indicator Date hidden'!BT78="x","x",BS$2-'Indicator Date hidden'!BT78)</f>
        <v>1</v>
      </c>
      <c r="BT77" s="158">
        <f>IF('Indicator Date hidden'!BU78="x","x",BT$2-'Indicator Date hidden'!BU78)</f>
        <v>0</v>
      </c>
      <c r="BU77" s="158">
        <f>IF('Indicator Date hidden'!BV78="x","x",BU$2-'Indicator Date hidden'!BV78)</f>
        <v>0</v>
      </c>
      <c r="BV77" s="158">
        <f>IF('Indicator Date hidden'!BW78="x","x",BV$2-'Indicator Date hidden'!BW78)</f>
        <v>0</v>
      </c>
      <c r="BW77" s="158">
        <f>IF('Indicator Date hidden'!BX78="x","x",BW$2-'Indicator Date hidden'!BX78)</f>
        <v>0</v>
      </c>
      <c r="BX77" s="158">
        <f>IF('Indicator Date hidden'!BY78="x","x",BX$2-'Indicator Date hidden'!BY78)</f>
        <v>2</v>
      </c>
      <c r="BY77" s="5">
        <f t="shared" si="10"/>
        <v>21</v>
      </c>
      <c r="BZ77" s="159">
        <f t="shared" si="11"/>
        <v>0.33333333333333331</v>
      </c>
      <c r="CA77" s="5">
        <f t="shared" si="12"/>
        <v>16</v>
      </c>
      <c r="CB77" s="159">
        <f t="shared" si="13"/>
        <v>0.64241607443962101</v>
      </c>
      <c r="CC77" s="162">
        <f t="shared" si="14"/>
        <v>0</v>
      </c>
    </row>
    <row r="78" spans="1:81" x14ac:dyDescent="0.3">
      <c r="A78" t="s">
        <v>141</v>
      </c>
      <c r="B78" s="158">
        <f>IF('Indicator Date hidden'!C79="x","x",B$2-'Indicator Date hidden'!C79)</f>
        <v>0</v>
      </c>
      <c r="C78" s="158">
        <f>IF('Indicator Date hidden'!D79="x","x",C$2-'Indicator Date hidden'!D79)</f>
        <v>0</v>
      </c>
      <c r="D78" s="158">
        <f>IF('Indicator Date hidden'!E79="x","x",D$2-'Indicator Date hidden'!E79)</f>
        <v>0</v>
      </c>
      <c r="E78" s="158">
        <f>IF('Indicator Date hidden'!F79="x","x",E$2-'Indicator Date hidden'!F79)</f>
        <v>0</v>
      </c>
      <c r="F78" s="158">
        <f>IF('Indicator Date hidden'!G79="x","x",F$2-'Indicator Date hidden'!G79)</f>
        <v>0</v>
      </c>
      <c r="G78" s="158">
        <f>IF('Indicator Date hidden'!H79="x","x",G$2-'Indicator Date hidden'!H79)</f>
        <v>0</v>
      </c>
      <c r="H78" s="158">
        <f>IF('Indicator Date hidden'!I79="x","x",H$2-'Indicator Date hidden'!I79)</f>
        <v>0</v>
      </c>
      <c r="I78" s="158">
        <f>IF('Indicator Date hidden'!J79="x","x",I$2-'Indicator Date hidden'!J79)</f>
        <v>0</v>
      </c>
      <c r="J78" s="158">
        <f>IF('Indicator Date hidden'!K79="x","x",J$2-'Indicator Date hidden'!K79)</f>
        <v>0</v>
      </c>
      <c r="K78" s="158">
        <f>IF('Indicator Date hidden'!L79="x","x",K$2-'Indicator Date hidden'!L79)</f>
        <v>0</v>
      </c>
      <c r="L78" s="158">
        <f>IF('Indicator Date hidden'!M79="x","x",L$2-'Indicator Date hidden'!M79)</f>
        <v>0</v>
      </c>
      <c r="M78" s="158">
        <f>IF('Indicator Date hidden'!N79="x","x",M$2-'Indicator Date hidden'!N79)</f>
        <v>0</v>
      </c>
      <c r="N78" s="158">
        <f>IF('Indicator Date hidden'!O79="x","x",N$2-'Indicator Date hidden'!O79)</f>
        <v>0</v>
      </c>
      <c r="O78" s="158">
        <f>IF('Indicator Date hidden'!P79="x","x",O$2-'Indicator Date hidden'!P79)</f>
        <v>0</v>
      </c>
      <c r="P78" s="158">
        <f>IF('Indicator Date hidden'!Q79="x","x",P$2-'Indicator Date hidden'!Q79)</f>
        <v>0</v>
      </c>
      <c r="Q78" s="158">
        <f>IF('Indicator Date hidden'!R79="x","x",Q$2-'Indicator Date hidden'!R79)</f>
        <v>0</v>
      </c>
      <c r="R78" s="158">
        <f>IF('Indicator Date hidden'!S79="x","x",R$2-'Indicator Date hidden'!S79)</f>
        <v>0</v>
      </c>
      <c r="S78" s="158">
        <f>IF('Indicator Date hidden'!T79="x","x",S$2-'Indicator Date hidden'!T79)</f>
        <v>0</v>
      </c>
      <c r="T78" s="158">
        <f>IF('Indicator Date hidden'!U79="x","x",T$2-'Indicator Date hidden'!U79)</f>
        <v>0</v>
      </c>
      <c r="U78" s="158">
        <f>IF('Indicator Date hidden'!V79="x","x",U$2-'Indicator Date hidden'!V79)</f>
        <v>0</v>
      </c>
      <c r="V78" s="158">
        <f>IF('Indicator Date hidden'!W79="x","x",V$2-'Indicator Date hidden'!W79)</f>
        <v>0</v>
      </c>
      <c r="W78" s="158">
        <f>IF('Indicator Date hidden'!X79="x","x",W$2-'Indicator Date hidden'!X79)</f>
        <v>0</v>
      </c>
      <c r="X78" s="158">
        <f>IF('Indicator Date hidden'!Y79="x","x",X$2-'Indicator Date hidden'!Y79)</f>
        <v>0</v>
      </c>
      <c r="Y78" s="158">
        <f>IF('Indicator Date hidden'!Z79="x","x",Y$2-'Indicator Date hidden'!Z79)</f>
        <v>0</v>
      </c>
      <c r="Z78" s="158">
        <f>IF('Indicator Date hidden'!AA79="x","x",Z$2-'Indicator Date hidden'!AA79)</f>
        <v>1</v>
      </c>
      <c r="AA78" s="158">
        <f>IF('Indicator Date hidden'!AB79="x","x",AA$2-'Indicator Date hidden'!AB79)</f>
        <v>0</v>
      </c>
      <c r="AB78" s="158">
        <f>IF('Indicator Date hidden'!AC79="x","x",AB$2-'Indicator Date hidden'!AC79)</f>
        <v>0</v>
      </c>
      <c r="AC78" s="158">
        <f>IF('Indicator Date hidden'!AD79="x","x",AC$2-'Indicator Date hidden'!AD79)</f>
        <v>1</v>
      </c>
      <c r="AD78" s="158">
        <f>IF('Indicator Date hidden'!AE79="x","x",AD$2-'Indicator Date hidden'!AE79)</f>
        <v>0</v>
      </c>
      <c r="AE78" s="158">
        <f>IF('Indicator Date hidden'!AF79="x","x",AE$2-'Indicator Date hidden'!AF79)</f>
        <v>0</v>
      </c>
      <c r="AF78" s="158">
        <f>IF('Indicator Date hidden'!AG79="x","x",AF$2-'Indicator Date hidden'!AG79)</f>
        <v>0</v>
      </c>
      <c r="AG78" s="158">
        <f>IF('Indicator Date hidden'!AH79="x","x",AG$2-'Indicator Date hidden'!AH79)</f>
        <v>0</v>
      </c>
      <c r="AH78" s="158">
        <f>IF('Indicator Date hidden'!AI79="x","x",AH$2-'Indicator Date hidden'!AI79)</f>
        <v>0</v>
      </c>
      <c r="AI78" s="158">
        <f>IF('Indicator Date hidden'!AJ79="x","x",AI$2-'Indicator Date hidden'!AJ79)</f>
        <v>1</v>
      </c>
      <c r="AJ78" s="158">
        <f>IF('Indicator Date hidden'!AK79="x","x",AJ$2-'Indicator Date hidden'!AK79)</f>
        <v>1</v>
      </c>
      <c r="AK78" s="158">
        <f>IF('Indicator Date hidden'!AL79="x","x",AK$2-'Indicator Date hidden'!AL79)</f>
        <v>1</v>
      </c>
      <c r="AL78" s="158">
        <f>IF('Indicator Date hidden'!AM79="x","x",AL$2-'Indicator Date hidden'!AM79)</f>
        <v>2</v>
      </c>
      <c r="AM78" s="158">
        <f>IF('Indicator Date hidden'!AN79="x","x",AM$2-'Indicator Date hidden'!AN79)</f>
        <v>1</v>
      </c>
      <c r="AN78" s="158">
        <f>IF('Indicator Date hidden'!AO79="x","x",AN$2-'Indicator Date hidden'!AO79)</f>
        <v>1</v>
      </c>
      <c r="AO78" s="158">
        <f>IF('Indicator Date hidden'!AP79="x","x",AO$2-'Indicator Date hidden'!AP79)</f>
        <v>1</v>
      </c>
      <c r="AP78" s="158">
        <f>IF('Indicator Date hidden'!AQ79="x","x",AP$2-'Indicator Date hidden'!AQ79)</f>
        <v>1</v>
      </c>
      <c r="AQ78" s="158">
        <f>IF('Indicator Date hidden'!AR79="x","x",AQ$2-'Indicator Date hidden'!AR79)</f>
        <v>0</v>
      </c>
      <c r="AR78" s="158">
        <f>IF('Indicator Date hidden'!AS79="x","x",AR$2-'Indicator Date hidden'!AS79)</f>
        <v>1</v>
      </c>
      <c r="AS78" s="158">
        <f>IF('Indicator Date hidden'!AT79="x","x",AS$2-'Indicator Date hidden'!AT79)</f>
        <v>11</v>
      </c>
      <c r="AT78" s="158">
        <f>IF('Indicator Date hidden'!AU79="x","x",AT$2-'Indicator Date hidden'!AU79)</f>
        <v>0</v>
      </c>
      <c r="AU78" s="158">
        <f>IF('Indicator Date hidden'!AV79="x","x",AU$2-'Indicator Date hidden'!AV79)</f>
        <v>0</v>
      </c>
      <c r="AV78" s="158">
        <f>IF('Indicator Date hidden'!AW79="x","x",AV$2-'Indicator Date hidden'!AW79)</f>
        <v>0</v>
      </c>
      <c r="AW78" s="158">
        <f>IF('Indicator Date hidden'!AX79="x","x",AW$2-'Indicator Date hidden'!AX79)</f>
        <v>0</v>
      </c>
      <c r="AX78" s="158">
        <f>IF('Indicator Date hidden'!AY79="x","x",AX$2-'Indicator Date hidden'!AY79)</f>
        <v>0</v>
      </c>
      <c r="AY78" s="158">
        <f>IF('Indicator Date hidden'!AZ79="x","x",AY$2-'Indicator Date hidden'!AZ79)</f>
        <v>1</v>
      </c>
      <c r="AZ78" s="158">
        <f>IF('Indicator Date hidden'!BA79="x","x",AZ$2-'Indicator Date hidden'!BA79)</f>
        <v>6</v>
      </c>
      <c r="BA78" s="158">
        <f>IF('Indicator Date hidden'!BB79="x","x",BA$2-'Indicator Date hidden'!BB79)</f>
        <v>0</v>
      </c>
      <c r="BB78" s="158">
        <f>IF('Indicator Date hidden'!BC79="x","x",BB$2-'Indicator Date hidden'!BC79)</f>
        <v>0</v>
      </c>
      <c r="BC78" s="158">
        <f>IF('Indicator Date hidden'!BD79="x","x",BC$2-'Indicator Date hidden'!BD79)</f>
        <v>0</v>
      </c>
      <c r="BD78" s="158">
        <f>IF('Indicator Date hidden'!BE79="x","x",BD$2-'Indicator Date hidden'!BE79)</f>
        <v>2</v>
      </c>
      <c r="BE78" s="158">
        <f>IF('Indicator Date hidden'!BF79="x","x",BE$2-'Indicator Date hidden'!BF79)</f>
        <v>2</v>
      </c>
      <c r="BF78" s="158">
        <f>IF('Indicator Date hidden'!BG79="x","x",BF$2-'Indicator Date hidden'!BG79)</f>
        <v>0</v>
      </c>
      <c r="BG78" s="158">
        <f>IF('Indicator Date hidden'!BH79="x","x",BG$2-'Indicator Date hidden'!BH79)</f>
        <v>0</v>
      </c>
      <c r="BH78" s="158">
        <f>IF('Indicator Date hidden'!BI79="x","x",BH$2-'Indicator Date hidden'!BI79)</f>
        <v>0</v>
      </c>
      <c r="BI78" s="158">
        <f>IF('Indicator Date hidden'!BJ79="x","x",BI$2-'Indicator Date hidden'!BJ79)</f>
        <v>0</v>
      </c>
      <c r="BJ78" s="158">
        <f>IF('Indicator Date hidden'!BK79="x","x",BJ$2-'Indicator Date hidden'!BK79)</f>
        <v>1</v>
      </c>
      <c r="BK78" s="158">
        <f>IF('Indicator Date hidden'!BL79="x","x",BK$2-'Indicator Date hidden'!BL79)</f>
        <v>1</v>
      </c>
      <c r="BL78" s="158">
        <f>IF('Indicator Date hidden'!BM79="x","x",BL$2-'Indicator Date hidden'!BM79)</f>
        <v>0</v>
      </c>
      <c r="BM78" s="158">
        <f>IF('Indicator Date hidden'!BN79="x","x",BM$2-'Indicator Date hidden'!BN79)</f>
        <v>3</v>
      </c>
      <c r="BN78" s="158">
        <f>IF('Indicator Date hidden'!BO79="x","x",BN$2-'Indicator Date hidden'!BO79)</f>
        <v>2</v>
      </c>
      <c r="BO78" s="158">
        <f>IF('Indicator Date hidden'!BP79="x","x",BO$2-'Indicator Date hidden'!BP79)</f>
        <v>1</v>
      </c>
      <c r="BP78" s="158">
        <f>IF('Indicator Date hidden'!BQ79="x","x",BP$2-'Indicator Date hidden'!BQ79)</f>
        <v>0</v>
      </c>
      <c r="BQ78" s="158">
        <f>IF('Indicator Date hidden'!BR79="x","x",BQ$2-'Indicator Date hidden'!BR79)</f>
        <v>0</v>
      </c>
      <c r="BR78" s="158">
        <f>IF('Indicator Date hidden'!BS79="x","x",BR$2-'Indicator Date hidden'!BS79)</f>
        <v>0</v>
      </c>
      <c r="BS78" s="158">
        <f>IF('Indicator Date hidden'!BT79="x","x",BS$2-'Indicator Date hidden'!BT79)</f>
        <v>1</v>
      </c>
      <c r="BT78" s="158">
        <f>IF('Indicator Date hidden'!BU79="x","x",BT$2-'Indicator Date hidden'!BU79)</f>
        <v>0</v>
      </c>
      <c r="BU78" s="158">
        <f>IF('Indicator Date hidden'!BV79="x","x",BU$2-'Indicator Date hidden'!BV79)</f>
        <v>0</v>
      </c>
      <c r="BV78" s="158" t="str">
        <f>IF('Indicator Date hidden'!BW79="x","x",BV$2-'Indicator Date hidden'!BW79)</f>
        <v>x</v>
      </c>
      <c r="BW78" s="158">
        <f>IF('Indicator Date hidden'!BX79="x","x",BW$2-'Indicator Date hidden'!BX79)</f>
        <v>0</v>
      </c>
      <c r="BX78" s="158">
        <f>IF('Indicator Date hidden'!BY79="x","x",BX$2-'Indicator Date hidden'!BY79)</f>
        <v>2</v>
      </c>
      <c r="BY78" s="5">
        <f t="shared" si="10"/>
        <v>45</v>
      </c>
      <c r="BZ78" s="159">
        <f t="shared" si="11"/>
        <v>0.60810810810810811</v>
      </c>
      <c r="CA78" s="5">
        <f t="shared" si="12"/>
        <v>23</v>
      </c>
      <c r="CB78" s="159">
        <f t="shared" si="13"/>
        <v>1.5318031025785899</v>
      </c>
      <c r="CC78" s="162">
        <f t="shared" si="14"/>
        <v>0</v>
      </c>
    </row>
    <row r="79" spans="1:81" x14ac:dyDescent="0.3">
      <c r="A79" t="s">
        <v>143</v>
      </c>
      <c r="B79" s="158">
        <f>IF('Indicator Date hidden'!C80="x","x",B$2-'Indicator Date hidden'!C80)</f>
        <v>0</v>
      </c>
      <c r="C79" s="158">
        <f>IF('Indicator Date hidden'!D80="x","x",C$2-'Indicator Date hidden'!D80)</f>
        <v>0</v>
      </c>
      <c r="D79" s="158">
        <f>IF('Indicator Date hidden'!E80="x","x",D$2-'Indicator Date hidden'!E80)</f>
        <v>0</v>
      </c>
      <c r="E79" s="158">
        <f>IF('Indicator Date hidden'!F80="x","x",E$2-'Indicator Date hidden'!F80)</f>
        <v>0</v>
      </c>
      <c r="F79" s="158">
        <f>IF('Indicator Date hidden'!G80="x","x",F$2-'Indicator Date hidden'!G80)</f>
        <v>0</v>
      </c>
      <c r="G79" s="158">
        <f>IF('Indicator Date hidden'!H80="x","x",G$2-'Indicator Date hidden'!H80)</f>
        <v>0</v>
      </c>
      <c r="H79" s="158">
        <f>IF('Indicator Date hidden'!I80="x","x",H$2-'Indicator Date hidden'!I80)</f>
        <v>0</v>
      </c>
      <c r="I79" s="158">
        <f>IF('Indicator Date hidden'!J80="x","x",I$2-'Indicator Date hidden'!J80)</f>
        <v>0</v>
      </c>
      <c r="J79" s="158">
        <f>IF('Indicator Date hidden'!K80="x","x",J$2-'Indicator Date hidden'!K80)</f>
        <v>0</v>
      </c>
      <c r="K79" s="158">
        <f>IF('Indicator Date hidden'!L80="x","x",K$2-'Indicator Date hidden'!L80)</f>
        <v>0</v>
      </c>
      <c r="L79" s="158">
        <f>IF('Indicator Date hidden'!M80="x","x",L$2-'Indicator Date hidden'!M80)</f>
        <v>0</v>
      </c>
      <c r="M79" s="158">
        <f>IF('Indicator Date hidden'!N80="x","x",M$2-'Indicator Date hidden'!N80)</f>
        <v>0</v>
      </c>
      <c r="N79" s="158">
        <f>IF('Indicator Date hidden'!O80="x","x",N$2-'Indicator Date hidden'!O80)</f>
        <v>0</v>
      </c>
      <c r="O79" s="158">
        <f>IF('Indicator Date hidden'!P80="x","x",O$2-'Indicator Date hidden'!P80)</f>
        <v>0</v>
      </c>
      <c r="P79" s="158">
        <f>IF('Indicator Date hidden'!Q80="x","x",P$2-'Indicator Date hidden'!Q80)</f>
        <v>0</v>
      </c>
      <c r="Q79" s="158">
        <f>IF('Indicator Date hidden'!R80="x","x",Q$2-'Indicator Date hidden'!R80)</f>
        <v>0</v>
      </c>
      <c r="R79" s="158">
        <f>IF('Indicator Date hidden'!S80="x","x",R$2-'Indicator Date hidden'!S80)</f>
        <v>0</v>
      </c>
      <c r="S79" s="158">
        <f>IF('Indicator Date hidden'!T80="x","x",S$2-'Indicator Date hidden'!T80)</f>
        <v>0</v>
      </c>
      <c r="T79" s="158">
        <f>IF('Indicator Date hidden'!U80="x","x",T$2-'Indicator Date hidden'!U80)</f>
        <v>0</v>
      </c>
      <c r="U79" s="158">
        <f>IF('Indicator Date hidden'!V80="x","x",U$2-'Indicator Date hidden'!V80)</f>
        <v>0</v>
      </c>
      <c r="V79" s="158">
        <f>IF('Indicator Date hidden'!W80="x","x",V$2-'Indicator Date hidden'!W80)</f>
        <v>0</v>
      </c>
      <c r="W79" s="158">
        <f>IF('Indicator Date hidden'!X80="x","x",W$2-'Indicator Date hidden'!X80)</f>
        <v>0</v>
      </c>
      <c r="X79" s="158">
        <f>IF('Indicator Date hidden'!Y80="x","x",X$2-'Indicator Date hidden'!Y80)</f>
        <v>0</v>
      </c>
      <c r="Y79" s="158">
        <f>IF('Indicator Date hidden'!Z80="x","x",Y$2-'Indicator Date hidden'!Z80)</f>
        <v>0</v>
      </c>
      <c r="Z79" s="158">
        <f>IF('Indicator Date hidden'!AA80="x","x",Z$2-'Indicator Date hidden'!AA80)</f>
        <v>4</v>
      </c>
      <c r="AA79" s="158">
        <f>IF('Indicator Date hidden'!AB80="x","x",AA$2-'Indicator Date hidden'!AB80)</f>
        <v>0</v>
      </c>
      <c r="AB79" s="158">
        <f>IF('Indicator Date hidden'!AC80="x","x",AB$2-'Indicator Date hidden'!AC80)</f>
        <v>0</v>
      </c>
      <c r="AC79" s="158">
        <f>IF('Indicator Date hidden'!AD80="x","x",AC$2-'Indicator Date hidden'!AD80)</f>
        <v>0</v>
      </c>
      <c r="AD79" s="158">
        <f>IF('Indicator Date hidden'!AE80="x","x",AD$2-'Indicator Date hidden'!AE80)</f>
        <v>0</v>
      </c>
      <c r="AE79" s="158">
        <f>IF('Indicator Date hidden'!AF80="x","x",AE$2-'Indicator Date hidden'!AF80)</f>
        <v>0</v>
      </c>
      <c r="AF79" s="158">
        <f>IF('Indicator Date hidden'!AG80="x","x",AF$2-'Indicator Date hidden'!AG80)</f>
        <v>0</v>
      </c>
      <c r="AG79" s="158">
        <f>IF('Indicator Date hidden'!AH80="x","x",AG$2-'Indicator Date hidden'!AH80)</f>
        <v>0</v>
      </c>
      <c r="AH79" s="158">
        <f>IF('Indicator Date hidden'!AI80="x","x",AH$2-'Indicator Date hidden'!AI80)</f>
        <v>0</v>
      </c>
      <c r="AI79" s="158">
        <f>IF('Indicator Date hidden'!AJ80="x","x",AI$2-'Indicator Date hidden'!AJ80)</f>
        <v>1</v>
      </c>
      <c r="AJ79" s="158">
        <f>IF('Indicator Date hidden'!AK80="x","x",AJ$2-'Indicator Date hidden'!AK80)</f>
        <v>1</v>
      </c>
      <c r="AK79" s="158">
        <f>IF('Indicator Date hidden'!AL80="x","x",AK$2-'Indicator Date hidden'!AL80)</f>
        <v>1</v>
      </c>
      <c r="AL79" s="158">
        <f>IF('Indicator Date hidden'!AM80="x","x",AL$2-'Indicator Date hidden'!AM80)</f>
        <v>6</v>
      </c>
      <c r="AM79" s="158">
        <f>IF('Indicator Date hidden'!AN80="x","x",AM$2-'Indicator Date hidden'!AN80)</f>
        <v>1</v>
      </c>
      <c r="AN79" s="158">
        <f>IF('Indicator Date hidden'!AO80="x","x",AN$2-'Indicator Date hidden'!AO80)</f>
        <v>1</v>
      </c>
      <c r="AO79" s="158">
        <f>IF('Indicator Date hidden'!AP80="x","x",AO$2-'Indicator Date hidden'!AP80)</f>
        <v>1</v>
      </c>
      <c r="AP79" s="158">
        <f>IF('Indicator Date hidden'!AQ80="x","x",AP$2-'Indicator Date hidden'!AQ80)</f>
        <v>1</v>
      </c>
      <c r="AQ79" s="158">
        <f>IF('Indicator Date hidden'!AR80="x","x",AQ$2-'Indicator Date hidden'!AR80)</f>
        <v>0</v>
      </c>
      <c r="AR79" s="158">
        <f>IF('Indicator Date hidden'!AS80="x","x",AR$2-'Indicator Date hidden'!AS80)</f>
        <v>1</v>
      </c>
      <c r="AS79" s="158">
        <f>IF('Indicator Date hidden'!AT80="x","x",AS$2-'Indicator Date hidden'!AT80)</f>
        <v>4</v>
      </c>
      <c r="AT79" s="158">
        <f>IF('Indicator Date hidden'!AU80="x","x",AT$2-'Indicator Date hidden'!AU80)</f>
        <v>0</v>
      </c>
      <c r="AU79" s="158">
        <f>IF('Indicator Date hidden'!AV80="x","x",AU$2-'Indicator Date hidden'!AV80)</f>
        <v>0</v>
      </c>
      <c r="AV79" s="158">
        <f>IF('Indicator Date hidden'!AW80="x","x",AV$2-'Indicator Date hidden'!AW80)</f>
        <v>0</v>
      </c>
      <c r="AW79" s="158">
        <f>IF('Indicator Date hidden'!AX80="x","x",AW$2-'Indicator Date hidden'!AX80)</f>
        <v>0</v>
      </c>
      <c r="AX79" s="158">
        <f>IF('Indicator Date hidden'!AY80="x","x",AX$2-'Indicator Date hidden'!AY80)</f>
        <v>0</v>
      </c>
      <c r="AY79" s="158">
        <f>IF('Indicator Date hidden'!AZ80="x","x",AY$2-'Indicator Date hidden'!AZ80)</f>
        <v>1</v>
      </c>
      <c r="AZ79" s="158">
        <f>IF('Indicator Date hidden'!BA80="x","x",AZ$2-'Indicator Date hidden'!BA80)</f>
        <v>0</v>
      </c>
      <c r="BA79" s="158">
        <f>IF('Indicator Date hidden'!BB80="x","x",BA$2-'Indicator Date hidden'!BB80)</f>
        <v>0</v>
      </c>
      <c r="BB79" s="158">
        <f>IF('Indicator Date hidden'!BC80="x","x",BB$2-'Indicator Date hidden'!BC80)</f>
        <v>0</v>
      </c>
      <c r="BC79" s="158">
        <f>IF('Indicator Date hidden'!BD80="x","x",BC$2-'Indicator Date hidden'!BD80)</f>
        <v>0</v>
      </c>
      <c r="BD79" s="158">
        <f>IF('Indicator Date hidden'!BE80="x","x",BD$2-'Indicator Date hidden'!BE80)</f>
        <v>2</v>
      </c>
      <c r="BE79" s="158">
        <f>IF('Indicator Date hidden'!BF80="x","x",BE$2-'Indicator Date hidden'!BF80)</f>
        <v>2</v>
      </c>
      <c r="BF79" s="158">
        <f>IF('Indicator Date hidden'!BG80="x","x",BF$2-'Indicator Date hidden'!BG80)</f>
        <v>0</v>
      </c>
      <c r="BG79" s="158">
        <f>IF('Indicator Date hidden'!BH80="x","x",BG$2-'Indicator Date hidden'!BH80)</f>
        <v>0</v>
      </c>
      <c r="BH79" s="158">
        <f>IF('Indicator Date hidden'!BI80="x","x",BH$2-'Indicator Date hidden'!BI80)</f>
        <v>0</v>
      </c>
      <c r="BI79" s="158">
        <f>IF('Indicator Date hidden'!BJ80="x","x",BI$2-'Indicator Date hidden'!BJ80)</f>
        <v>0</v>
      </c>
      <c r="BJ79" s="158">
        <f>IF('Indicator Date hidden'!BK80="x","x",BJ$2-'Indicator Date hidden'!BK80)</f>
        <v>1</v>
      </c>
      <c r="BK79" s="158">
        <f>IF('Indicator Date hidden'!BL80="x","x",BK$2-'Indicator Date hidden'!BL80)</f>
        <v>1</v>
      </c>
      <c r="BL79" s="158">
        <f>IF('Indicator Date hidden'!BM80="x","x",BL$2-'Indicator Date hidden'!BM80)</f>
        <v>0</v>
      </c>
      <c r="BM79" s="158">
        <f>IF('Indicator Date hidden'!BN80="x","x",BM$2-'Indicator Date hidden'!BN80)</f>
        <v>2</v>
      </c>
      <c r="BN79" s="158">
        <f>IF('Indicator Date hidden'!BO80="x","x",BN$2-'Indicator Date hidden'!BO80)</f>
        <v>2</v>
      </c>
      <c r="BO79" s="158">
        <f>IF('Indicator Date hidden'!BP80="x","x",BO$2-'Indicator Date hidden'!BP80)</f>
        <v>1</v>
      </c>
      <c r="BP79" s="158">
        <f>IF('Indicator Date hidden'!BQ80="x","x",BP$2-'Indicator Date hidden'!BQ80)</f>
        <v>0</v>
      </c>
      <c r="BQ79" s="158">
        <f>IF('Indicator Date hidden'!BR80="x","x",BQ$2-'Indicator Date hidden'!BR80)</f>
        <v>0</v>
      </c>
      <c r="BR79" s="158">
        <f>IF('Indicator Date hidden'!BS80="x","x",BR$2-'Indicator Date hidden'!BS80)</f>
        <v>0</v>
      </c>
      <c r="BS79" s="158">
        <f>IF('Indicator Date hidden'!BT80="x","x",BS$2-'Indicator Date hidden'!BT80)</f>
        <v>1</v>
      </c>
      <c r="BT79" s="158">
        <f>IF('Indicator Date hidden'!BU80="x","x",BT$2-'Indicator Date hidden'!BU80)</f>
        <v>0</v>
      </c>
      <c r="BU79" s="158">
        <f>IF('Indicator Date hidden'!BV80="x","x",BU$2-'Indicator Date hidden'!BV80)</f>
        <v>0</v>
      </c>
      <c r="BV79" s="158" t="str">
        <f>IF('Indicator Date hidden'!BW80="x","x",BV$2-'Indicator Date hidden'!BW80)</f>
        <v>x</v>
      </c>
      <c r="BW79" s="158">
        <f>IF('Indicator Date hidden'!BX80="x","x",BW$2-'Indicator Date hidden'!BX80)</f>
        <v>0</v>
      </c>
      <c r="BX79" s="158">
        <f>IF('Indicator Date hidden'!BY80="x","x",BX$2-'Indicator Date hidden'!BY80)</f>
        <v>2</v>
      </c>
      <c r="BY79" s="5">
        <f t="shared" si="10"/>
        <v>37</v>
      </c>
      <c r="BZ79" s="159">
        <f t="shared" si="11"/>
        <v>0.5</v>
      </c>
      <c r="CA79" s="5">
        <f t="shared" si="12"/>
        <v>21</v>
      </c>
      <c r="CB79" s="159">
        <f t="shared" si="13"/>
        <v>1.0558716138171653</v>
      </c>
      <c r="CC79" s="162">
        <f t="shared" si="14"/>
        <v>0</v>
      </c>
    </row>
    <row r="80" spans="1:81" x14ac:dyDescent="0.3">
      <c r="A80" t="s">
        <v>145</v>
      </c>
      <c r="B80" s="158">
        <f>IF('Indicator Date hidden'!C81="x","x",B$2-'Indicator Date hidden'!C81)</f>
        <v>0</v>
      </c>
      <c r="C80" s="158">
        <f>IF('Indicator Date hidden'!D81="x","x",C$2-'Indicator Date hidden'!D81)</f>
        <v>0</v>
      </c>
      <c r="D80" s="158">
        <f>IF('Indicator Date hidden'!E81="x","x",D$2-'Indicator Date hidden'!E81)</f>
        <v>0</v>
      </c>
      <c r="E80" s="158">
        <f>IF('Indicator Date hidden'!F81="x","x",E$2-'Indicator Date hidden'!F81)</f>
        <v>0</v>
      </c>
      <c r="F80" s="158">
        <f>IF('Indicator Date hidden'!G81="x","x",F$2-'Indicator Date hidden'!G81)</f>
        <v>0</v>
      </c>
      <c r="G80" s="158">
        <f>IF('Indicator Date hidden'!H81="x","x",G$2-'Indicator Date hidden'!H81)</f>
        <v>0</v>
      </c>
      <c r="H80" s="158">
        <f>IF('Indicator Date hidden'!I81="x","x",H$2-'Indicator Date hidden'!I81)</f>
        <v>0</v>
      </c>
      <c r="I80" s="158">
        <f>IF('Indicator Date hidden'!J81="x","x",I$2-'Indicator Date hidden'!J81)</f>
        <v>0</v>
      </c>
      <c r="J80" s="158">
        <f>IF('Indicator Date hidden'!K81="x","x",J$2-'Indicator Date hidden'!K81)</f>
        <v>0</v>
      </c>
      <c r="K80" s="158">
        <f>IF('Indicator Date hidden'!L81="x","x",K$2-'Indicator Date hidden'!L81)</f>
        <v>0</v>
      </c>
      <c r="L80" s="158">
        <f>IF('Indicator Date hidden'!M81="x","x",L$2-'Indicator Date hidden'!M81)</f>
        <v>0</v>
      </c>
      <c r="M80" s="158">
        <f>IF('Indicator Date hidden'!N81="x","x",M$2-'Indicator Date hidden'!N81)</f>
        <v>0</v>
      </c>
      <c r="N80" s="158">
        <f>IF('Indicator Date hidden'!O81="x","x",N$2-'Indicator Date hidden'!O81)</f>
        <v>0</v>
      </c>
      <c r="O80" s="158">
        <f>IF('Indicator Date hidden'!P81="x","x",O$2-'Indicator Date hidden'!P81)</f>
        <v>0</v>
      </c>
      <c r="P80" s="158">
        <f>IF('Indicator Date hidden'!Q81="x","x",P$2-'Indicator Date hidden'!Q81)</f>
        <v>0</v>
      </c>
      <c r="Q80" s="158">
        <f>IF('Indicator Date hidden'!R81="x","x",Q$2-'Indicator Date hidden'!R81)</f>
        <v>0</v>
      </c>
      <c r="R80" s="158">
        <f>IF('Indicator Date hidden'!S81="x","x",R$2-'Indicator Date hidden'!S81)</f>
        <v>0</v>
      </c>
      <c r="S80" s="158">
        <f>IF('Indicator Date hidden'!T81="x","x",S$2-'Indicator Date hidden'!T81)</f>
        <v>0</v>
      </c>
      <c r="T80" s="158">
        <f>IF('Indicator Date hidden'!U81="x","x",T$2-'Indicator Date hidden'!U81)</f>
        <v>0</v>
      </c>
      <c r="U80" s="158">
        <f>IF('Indicator Date hidden'!V81="x","x",U$2-'Indicator Date hidden'!V81)</f>
        <v>0</v>
      </c>
      <c r="V80" s="158">
        <f>IF('Indicator Date hidden'!W81="x","x",V$2-'Indicator Date hidden'!W81)</f>
        <v>0</v>
      </c>
      <c r="W80" s="158">
        <f>IF('Indicator Date hidden'!X81="x","x",W$2-'Indicator Date hidden'!X81)</f>
        <v>0</v>
      </c>
      <c r="X80" s="158">
        <f>IF('Indicator Date hidden'!Y81="x","x",X$2-'Indicator Date hidden'!Y81)</f>
        <v>0</v>
      </c>
      <c r="Y80" s="158">
        <f>IF('Indicator Date hidden'!Z81="x","x",Y$2-'Indicator Date hidden'!Z81)</f>
        <v>0</v>
      </c>
      <c r="Z80" s="158">
        <f>IF('Indicator Date hidden'!AA81="x","x",Z$2-'Indicator Date hidden'!AA81)</f>
        <v>5</v>
      </c>
      <c r="AA80" s="158">
        <f>IF('Indicator Date hidden'!AB81="x","x",AA$2-'Indicator Date hidden'!AB81)</f>
        <v>1</v>
      </c>
      <c r="AB80" s="158" t="str">
        <f>IF('Indicator Date hidden'!AC81="x","x",AB$2-'Indicator Date hidden'!AC81)</f>
        <v>x</v>
      </c>
      <c r="AC80" s="158">
        <f>IF('Indicator Date hidden'!AD81="x","x",AC$2-'Indicator Date hidden'!AD81)</f>
        <v>1</v>
      </c>
      <c r="AD80" s="158">
        <f>IF('Indicator Date hidden'!AE81="x","x",AD$2-'Indicator Date hidden'!AE81)</f>
        <v>0</v>
      </c>
      <c r="AE80" s="158">
        <f>IF('Indicator Date hidden'!AF81="x","x",AE$2-'Indicator Date hidden'!AF81)</f>
        <v>0</v>
      </c>
      <c r="AF80" s="158">
        <f>IF('Indicator Date hidden'!AG81="x","x",AF$2-'Indicator Date hidden'!AG81)</f>
        <v>0</v>
      </c>
      <c r="AG80" s="158">
        <f>IF('Indicator Date hidden'!AH81="x","x",AG$2-'Indicator Date hidden'!AH81)</f>
        <v>0</v>
      </c>
      <c r="AH80" s="158">
        <f>IF('Indicator Date hidden'!AI81="x","x",AH$2-'Indicator Date hidden'!AI81)</f>
        <v>0</v>
      </c>
      <c r="AI80" s="158">
        <f>IF('Indicator Date hidden'!AJ81="x","x",AI$2-'Indicator Date hidden'!AJ81)</f>
        <v>1</v>
      </c>
      <c r="AJ80" s="158">
        <f>IF('Indicator Date hidden'!AK81="x","x",AJ$2-'Indicator Date hidden'!AK81)</f>
        <v>1</v>
      </c>
      <c r="AK80" s="158">
        <f>IF('Indicator Date hidden'!AL81="x","x",AK$2-'Indicator Date hidden'!AL81)</f>
        <v>1</v>
      </c>
      <c r="AL80" s="158" t="str">
        <f>IF('Indicator Date hidden'!AM81="x","x",AL$2-'Indicator Date hidden'!AM81)</f>
        <v>x</v>
      </c>
      <c r="AM80" s="158">
        <f>IF('Indicator Date hidden'!AN81="x","x",AM$2-'Indicator Date hidden'!AN81)</f>
        <v>1</v>
      </c>
      <c r="AN80" s="158">
        <f>IF('Indicator Date hidden'!AO81="x","x",AN$2-'Indicator Date hidden'!AO81)</f>
        <v>1</v>
      </c>
      <c r="AO80" s="158">
        <f>IF('Indicator Date hidden'!AP81="x","x",AO$2-'Indicator Date hidden'!AP81)</f>
        <v>1</v>
      </c>
      <c r="AP80" s="158">
        <f>IF('Indicator Date hidden'!AQ81="x","x",AP$2-'Indicator Date hidden'!AQ81)</f>
        <v>1</v>
      </c>
      <c r="AQ80" s="158">
        <f>IF('Indicator Date hidden'!AR81="x","x",AQ$2-'Indicator Date hidden'!AR81)</f>
        <v>1</v>
      </c>
      <c r="AR80" s="158">
        <f>IF('Indicator Date hidden'!AS81="x","x",AR$2-'Indicator Date hidden'!AS81)</f>
        <v>1</v>
      </c>
      <c r="AS80" s="158" t="str">
        <f>IF('Indicator Date hidden'!AT81="x","x",AS$2-'Indicator Date hidden'!AT81)</f>
        <v>x</v>
      </c>
      <c r="AT80" s="158">
        <f>IF('Indicator Date hidden'!AU81="x","x",AT$2-'Indicator Date hidden'!AU81)</f>
        <v>0</v>
      </c>
      <c r="AU80" s="158">
        <f>IF('Indicator Date hidden'!AV81="x","x",AU$2-'Indicator Date hidden'!AV81)</f>
        <v>0</v>
      </c>
      <c r="AV80" s="158">
        <f>IF('Indicator Date hidden'!AW81="x","x",AV$2-'Indicator Date hidden'!AW81)</f>
        <v>0</v>
      </c>
      <c r="AW80" s="158">
        <f>IF('Indicator Date hidden'!AX81="x","x",AW$2-'Indicator Date hidden'!AX81)</f>
        <v>0</v>
      </c>
      <c r="AX80" s="158">
        <f>IF('Indicator Date hidden'!AY81="x","x",AX$2-'Indicator Date hidden'!AY81)</f>
        <v>0</v>
      </c>
      <c r="AY80" s="158">
        <f>IF('Indicator Date hidden'!AZ81="x","x",AY$2-'Indicator Date hidden'!AZ81)</f>
        <v>1</v>
      </c>
      <c r="AZ80" s="158">
        <f>IF('Indicator Date hidden'!BA81="x","x",AZ$2-'Indicator Date hidden'!BA81)</f>
        <v>1</v>
      </c>
      <c r="BA80" s="158">
        <f>IF('Indicator Date hidden'!BB81="x","x",BA$2-'Indicator Date hidden'!BB81)</f>
        <v>0</v>
      </c>
      <c r="BB80" s="158">
        <f>IF('Indicator Date hidden'!BC81="x","x",BB$2-'Indicator Date hidden'!BC81)</f>
        <v>0</v>
      </c>
      <c r="BC80" s="158">
        <f>IF('Indicator Date hidden'!BD81="x","x",BC$2-'Indicator Date hidden'!BD81)</f>
        <v>0</v>
      </c>
      <c r="BD80" s="158" t="str">
        <f>IF('Indicator Date hidden'!BE81="x","x",BD$2-'Indicator Date hidden'!BE81)</f>
        <v>x</v>
      </c>
      <c r="BE80" s="158">
        <f>IF('Indicator Date hidden'!BF81="x","x",BE$2-'Indicator Date hidden'!BF81)</f>
        <v>2</v>
      </c>
      <c r="BF80" s="158">
        <f>IF('Indicator Date hidden'!BG81="x","x",BF$2-'Indicator Date hidden'!BG81)</f>
        <v>0</v>
      </c>
      <c r="BG80" s="158">
        <f>IF('Indicator Date hidden'!BH81="x","x",BG$2-'Indicator Date hidden'!BH81)</f>
        <v>0</v>
      </c>
      <c r="BH80" s="158">
        <f>IF('Indicator Date hidden'!BI81="x","x",BH$2-'Indicator Date hidden'!BI81)</f>
        <v>0</v>
      </c>
      <c r="BI80" s="158">
        <f>IF('Indicator Date hidden'!BJ81="x","x",BI$2-'Indicator Date hidden'!BJ81)</f>
        <v>2</v>
      </c>
      <c r="BJ80" s="158">
        <f>IF('Indicator Date hidden'!BK81="x","x",BJ$2-'Indicator Date hidden'!BK81)</f>
        <v>1</v>
      </c>
      <c r="BK80" s="158">
        <f>IF('Indicator Date hidden'!BL81="x","x",BK$2-'Indicator Date hidden'!BL81)</f>
        <v>1</v>
      </c>
      <c r="BL80" s="158">
        <f>IF('Indicator Date hidden'!BM81="x","x",BL$2-'Indicator Date hidden'!BM81)</f>
        <v>0</v>
      </c>
      <c r="BM80" s="158">
        <f>IF('Indicator Date hidden'!BN81="x","x",BM$2-'Indicator Date hidden'!BN81)</f>
        <v>3</v>
      </c>
      <c r="BN80" s="158">
        <f>IF('Indicator Date hidden'!BO81="x","x",BN$2-'Indicator Date hidden'!BO81)</f>
        <v>2</v>
      </c>
      <c r="BO80" s="158">
        <f>IF('Indicator Date hidden'!BP81="x","x",BO$2-'Indicator Date hidden'!BP81)</f>
        <v>1</v>
      </c>
      <c r="BP80" s="158">
        <f>IF('Indicator Date hidden'!BQ81="x","x",BP$2-'Indicator Date hidden'!BQ81)</f>
        <v>0</v>
      </c>
      <c r="BQ80" s="158">
        <f>IF('Indicator Date hidden'!BR81="x","x",BQ$2-'Indicator Date hidden'!BR81)</f>
        <v>0</v>
      </c>
      <c r="BR80" s="158">
        <f>IF('Indicator Date hidden'!BS81="x","x",BR$2-'Indicator Date hidden'!BS81)</f>
        <v>0</v>
      </c>
      <c r="BS80" s="158">
        <f>IF('Indicator Date hidden'!BT81="x","x",BS$2-'Indicator Date hidden'!BT81)</f>
        <v>3</v>
      </c>
      <c r="BT80" s="158">
        <f>IF('Indicator Date hidden'!BU81="x","x",BT$2-'Indicator Date hidden'!BU81)</f>
        <v>0</v>
      </c>
      <c r="BU80" s="158">
        <f>IF('Indicator Date hidden'!BV81="x","x",BU$2-'Indicator Date hidden'!BV81)</f>
        <v>0</v>
      </c>
      <c r="BV80" s="158" t="str">
        <f>IF('Indicator Date hidden'!BW81="x","x",BV$2-'Indicator Date hidden'!BW81)</f>
        <v>x</v>
      </c>
      <c r="BW80" s="158">
        <f>IF('Indicator Date hidden'!BX81="x","x",BW$2-'Indicator Date hidden'!BX81)</f>
        <v>0</v>
      </c>
      <c r="BX80" s="158">
        <f>IF('Indicator Date hidden'!BY81="x","x",BX$2-'Indicator Date hidden'!BY81)</f>
        <v>2</v>
      </c>
      <c r="BY80" s="5">
        <f t="shared" si="10"/>
        <v>35</v>
      </c>
      <c r="BZ80" s="159">
        <f t="shared" si="11"/>
        <v>0.5</v>
      </c>
      <c r="CA80" s="5">
        <f t="shared" si="12"/>
        <v>23</v>
      </c>
      <c r="CB80" s="159">
        <f t="shared" si="13"/>
        <v>0.90632696717496575</v>
      </c>
      <c r="CC80" s="162">
        <f t="shared" si="14"/>
        <v>0</v>
      </c>
    </row>
    <row r="81" spans="1:81" x14ac:dyDescent="0.3">
      <c r="A81" t="s">
        <v>146</v>
      </c>
      <c r="B81" s="158">
        <f>IF('Indicator Date hidden'!C82="x","x",B$2-'Indicator Date hidden'!C82)</f>
        <v>0</v>
      </c>
      <c r="C81" s="158">
        <f>IF('Indicator Date hidden'!D82="x","x",C$2-'Indicator Date hidden'!D82)</f>
        <v>0</v>
      </c>
      <c r="D81" s="158">
        <f>IF('Indicator Date hidden'!E82="x","x",D$2-'Indicator Date hidden'!E82)</f>
        <v>0</v>
      </c>
      <c r="E81" s="158">
        <f>IF('Indicator Date hidden'!F82="x","x",E$2-'Indicator Date hidden'!F82)</f>
        <v>0</v>
      </c>
      <c r="F81" s="158">
        <f>IF('Indicator Date hidden'!G82="x","x",F$2-'Indicator Date hidden'!G82)</f>
        <v>0</v>
      </c>
      <c r="G81" s="158">
        <f>IF('Indicator Date hidden'!H82="x","x",G$2-'Indicator Date hidden'!H82)</f>
        <v>0</v>
      </c>
      <c r="H81" s="158">
        <f>IF('Indicator Date hidden'!I82="x","x",H$2-'Indicator Date hidden'!I82)</f>
        <v>0</v>
      </c>
      <c r="I81" s="158">
        <f>IF('Indicator Date hidden'!J82="x","x",I$2-'Indicator Date hidden'!J82)</f>
        <v>0</v>
      </c>
      <c r="J81" s="158">
        <f>IF('Indicator Date hidden'!K82="x","x",J$2-'Indicator Date hidden'!K82)</f>
        <v>0</v>
      </c>
      <c r="K81" s="158">
        <f>IF('Indicator Date hidden'!L82="x","x",K$2-'Indicator Date hidden'!L82)</f>
        <v>0</v>
      </c>
      <c r="L81" s="158">
        <f>IF('Indicator Date hidden'!M82="x","x",L$2-'Indicator Date hidden'!M82)</f>
        <v>0</v>
      </c>
      <c r="M81" s="158">
        <f>IF('Indicator Date hidden'!N82="x","x",M$2-'Indicator Date hidden'!N82)</f>
        <v>0</v>
      </c>
      <c r="N81" s="158">
        <f>IF('Indicator Date hidden'!O82="x","x",N$2-'Indicator Date hidden'!O82)</f>
        <v>0</v>
      </c>
      <c r="O81" s="158">
        <f>IF('Indicator Date hidden'!P82="x","x",O$2-'Indicator Date hidden'!P82)</f>
        <v>0</v>
      </c>
      <c r="P81" s="158">
        <f>IF('Indicator Date hidden'!Q82="x","x",P$2-'Indicator Date hidden'!Q82)</f>
        <v>0</v>
      </c>
      <c r="Q81" s="158">
        <f>IF('Indicator Date hidden'!R82="x","x",Q$2-'Indicator Date hidden'!R82)</f>
        <v>0</v>
      </c>
      <c r="R81" s="158">
        <f>IF('Indicator Date hidden'!S82="x","x",R$2-'Indicator Date hidden'!S82)</f>
        <v>0</v>
      </c>
      <c r="S81" s="158">
        <f>IF('Indicator Date hidden'!T82="x","x",S$2-'Indicator Date hidden'!T82)</f>
        <v>0</v>
      </c>
      <c r="T81" s="158">
        <f>IF('Indicator Date hidden'!U82="x","x",T$2-'Indicator Date hidden'!U82)</f>
        <v>0</v>
      </c>
      <c r="U81" s="158">
        <f>IF('Indicator Date hidden'!V82="x","x",U$2-'Indicator Date hidden'!V82)</f>
        <v>0</v>
      </c>
      <c r="V81" s="158">
        <f>IF('Indicator Date hidden'!W82="x","x",V$2-'Indicator Date hidden'!W82)</f>
        <v>0</v>
      </c>
      <c r="W81" s="158">
        <f>IF('Indicator Date hidden'!X82="x","x",W$2-'Indicator Date hidden'!X82)</f>
        <v>0</v>
      </c>
      <c r="X81" s="158">
        <f>IF('Indicator Date hidden'!Y82="x","x",X$2-'Indicator Date hidden'!Y82)</f>
        <v>0</v>
      </c>
      <c r="Y81" s="158">
        <f>IF('Indicator Date hidden'!Z82="x","x",Y$2-'Indicator Date hidden'!Z82)</f>
        <v>0</v>
      </c>
      <c r="Z81" s="158" t="str">
        <f>IF('Indicator Date hidden'!AA82="x","x",Z$2-'Indicator Date hidden'!AA82)</f>
        <v>x</v>
      </c>
      <c r="AA81" s="158">
        <f>IF('Indicator Date hidden'!AB82="x","x",AA$2-'Indicator Date hidden'!AB82)</f>
        <v>0</v>
      </c>
      <c r="AB81" s="158">
        <f>IF('Indicator Date hidden'!AC82="x","x",AB$2-'Indicator Date hidden'!AC82)</f>
        <v>0</v>
      </c>
      <c r="AC81" s="158">
        <f>IF('Indicator Date hidden'!AD82="x","x",AC$2-'Indicator Date hidden'!AD82)</f>
        <v>0</v>
      </c>
      <c r="AD81" s="158">
        <f>IF('Indicator Date hidden'!AE82="x","x",AD$2-'Indicator Date hidden'!AE82)</f>
        <v>0</v>
      </c>
      <c r="AE81" s="158">
        <f>IF('Indicator Date hidden'!AF82="x","x",AE$2-'Indicator Date hidden'!AF82)</f>
        <v>0</v>
      </c>
      <c r="AF81" s="158">
        <f>IF('Indicator Date hidden'!AG82="x","x",AF$2-'Indicator Date hidden'!AG82)</f>
        <v>0</v>
      </c>
      <c r="AG81" s="158">
        <f>IF('Indicator Date hidden'!AH82="x","x",AG$2-'Indicator Date hidden'!AH82)</f>
        <v>0</v>
      </c>
      <c r="AH81" s="158">
        <f>IF('Indicator Date hidden'!AI82="x","x",AH$2-'Indicator Date hidden'!AI82)</f>
        <v>0</v>
      </c>
      <c r="AI81" s="158">
        <f>IF('Indicator Date hidden'!AJ82="x","x",AI$2-'Indicator Date hidden'!AJ82)</f>
        <v>1</v>
      </c>
      <c r="AJ81" s="158">
        <f>IF('Indicator Date hidden'!AK82="x","x",AJ$2-'Indicator Date hidden'!AK82)</f>
        <v>1</v>
      </c>
      <c r="AK81" s="158">
        <f>IF('Indicator Date hidden'!AL82="x","x",AK$2-'Indicator Date hidden'!AL82)</f>
        <v>1</v>
      </c>
      <c r="AL81" s="158">
        <f>IF('Indicator Date hidden'!AM82="x","x",AL$2-'Indicator Date hidden'!AM82)</f>
        <v>7</v>
      </c>
      <c r="AM81" s="158">
        <f>IF('Indicator Date hidden'!AN82="x","x",AM$2-'Indicator Date hidden'!AN82)</f>
        <v>1</v>
      </c>
      <c r="AN81" s="158">
        <f>IF('Indicator Date hidden'!AO82="x","x",AN$2-'Indicator Date hidden'!AO82)</f>
        <v>1</v>
      </c>
      <c r="AO81" s="158">
        <f>IF('Indicator Date hidden'!AP82="x","x",AO$2-'Indicator Date hidden'!AP82)</f>
        <v>1</v>
      </c>
      <c r="AP81" s="158">
        <f>IF('Indicator Date hidden'!AQ82="x","x",AP$2-'Indicator Date hidden'!AQ82)</f>
        <v>1</v>
      </c>
      <c r="AQ81" s="158">
        <f>IF('Indicator Date hidden'!AR82="x","x",AQ$2-'Indicator Date hidden'!AR82)</f>
        <v>0</v>
      </c>
      <c r="AR81" s="158">
        <f>IF('Indicator Date hidden'!AS82="x","x",AR$2-'Indicator Date hidden'!AS82)</f>
        <v>1</v>
      </c>
      <c r="AS81" s="158">
        <f>IF('Indicator Date hidden'!AT82="x","x",AS$2-'Indicator Date hidden'!AT82)</f>
        <v>6</v>
      </c>
      <c r="AT81" s="158">
        <f>IF('Indicator Date hidden'!AU82="x","x",AT$2-'Indicator Date hidden'!AU82)</f>
        <v>0</v>
      </c>
      <c r="AU81" s="158" t="str">
        <f>IF('Indicator Date hidden'!AV82="x","x",AU$2-'Indicator Date hidden'!AV82)</f>
        <v>x</v>
      </c>
      <c r="AV81" s="158" t="str">
        <f>IF('Indicator Date hidden'!AW82="x","x",AV$2-'Indicator Date hidden'!AW82)</f>
        <v>x</v>
      </c>
      <c r="AW81" s="158">
        <f>IF('Indicator Date hidden'!AX82="x","x",AW$2-'Indicator Date hidden'!AX82)</f>
        <v>0</v>
      </c>
      <c r="AX81" s="158">
        <f>IF('Indicator Date hidden'!AY82="x","x",AX$2-'Indicator Date hidden'!AY82)</f>
        <v>0</v>
      </c>
      <c r="AY81" s="158">
        <f>IF('Indicator Date hidden'!AZ82="x","x",AY$2-'Indicator Date hidden'!AZ82)</f>
        <v>1</v>
      </c>
      <c r="AZ81" s="158">
        <f>IF('Indicator Date hidden'!BA82="x","x",AZ$2-'Indicator Date hidden'!BA82)</f>
        <v>5</v>
      </c>
      <c r="BA81" s="158">
        <f>IF('Indicator Date hidden'!BB82="x","x",BA$2-'Indicator Date hidden'!BB82)</f>
        <v>0</v>
      </c>
      <c r="BB81" s="158">
        <f>IF('Indicator Date hidden'!BC82="x","x",BB$2-'Indicator Date hidden'!BC82)</f>
        <v>0</v>
      </c>
      <c r="BC81" s="158">
        <f>IF('Indicator Date hidden'!BD82="x","x",BC$2-'Indicator Date hidden'!BD82)</f>
        <v>0</v>
      </c>
      <c r="BD81" s="158">
        <f>IF('Indicator Date hidden'!BE82="x","x",BD$2-'Indicator Date hidden'!BE82)</f>
        <v>2</v>
      </c>
      <c r="BE81" s="158">
        <f>IF('Indicator Date hidden'!BF82="x","x",BE$2-'Indicator Date hidden'!BF82)</f>
        <v>1</v>
      </c>
      <c r="BF81" s="158">
        <f>IF('Indicator Date hidden'!BG82="x","x",BF$2-'Indicator Date hidden'!BG82)</f>
        <v>0</v>
      </c>
      <c r="BG81" s="158">
        <f>IF('Indicator Date hidden'!BH82="x","x",BG$2-'Indicator Date hidden'!BH82)</f>
        <v>0</v>
      </c>
      <c r="BH81" s="158">
        <f>IF('Indicator Date hidden'!BI82="x","x",BH$2-'Indicator Date hidden'!BI82)</f>
        <v>0</v>
      </c>
      <c r="BI81" s="158">
        <f>IF('Indicator Date hidden'!BJ82="x","x",BI$2-'Indicator Date hidden'!BJ82)</f>
        <v>0</v>
      </c>
      <c r="BJ81" s="158">
        <f>IF('Indicator Date hidden'!BK82="x","x",BJ$2-'Indicator Date hidden'!BK82)</f>
        <v>1</v>
      </c>
      <c r="BK81" s="158">
        <f>IF('Indicator Date hidden'!BL82="x","x",BK$2-'Indicator Date hidden'!BL82)</f>
        <v>1</v>
      </c>
      <c r="BL81" s="158">
        <f>IF('Indicator Date hidden'!BM82="x","x",BL$2-'Indicator Date hidden'!BM82)</f>
        <v>0</v>
      </c>
      <c r="BM81" s="158">
        <f>IF('Indicator Date hidden'!BN82="x","x",BM$2-'Indicator Date hidden'!BN82)</f>
        <v>3</v>
      </c>
      <c r="BN81" s="158">
        <f>IF('Indicator Date hidden'!BO82="x","x",BN$2-'Indicator Date hidden'!BO82)</f>
        <v>2</v>
      </c>
      <c r="BO81" s="158">
        <f>IF('Indicator Date hidden'!BP82="x","x",BO$2-'Indicator Date hidden'!BP82)</f>
        <v>1</v>
      </c>
      <c r="BP81" s="158">
        <f>IF('Indicator Date hidden'!BQ82="x","x",BP$2-'Indicator Date hidden'!BQ82)</f>
        <v>0</v>
      </c>
      <c r="BQ81" s="158">
        <f>IF('Indicator Date hidden'!BR82="x","x",BQ$2-'Indicator Date hidden'!BR82)</f>
        <v>0</v>
      </c>
      <c r="BR81" s="158">
        <f>IF('Indicator Date hidden'!BS82="x","x",BR$2-'Indicator Date hidden'!BS82)</f>
        <v>0</v>
      </c>
      <c r="BS81" s="158">
        <f>IF('Indicator Date hidden'!BT82="x","x",BS$2-'Indicator Date hidden'!BT82)</f>
        <v>1</v>
      </c>
      <c r="BT81" s="158">
        <f>IF('Indicator Date hidden'!BU82="x","x",BT$2-'Indicator Date hidden'!BU82)</f>
        <v>0</v>
      </c>
      <c r="BU81" s="158">
        <f>IF('Indicator Date hidden'!BV82="x","x",BU$2-'Indicator Date hidden'!BV82)</f>
        <v>0</v>
      </c>
      <c r="BV81" s="158" t="str">
        <f>IF('Indicator Date hidden'!BW82="x","x",BV$2-'Indicator Date hidden'!BW82)</f>
        <v>x</v>
      </c>
      <c r="BW81" s="158">
        <f>IF('Indicator Date hidden'!BX82="x","x",BW$2-'Indicator Date hidden'!BX82)</f>
        <v>1</v>
      </c>
      <c r="BX81" s="158">
        <f>IF('Indicator Date hidden'!BY82="x","x",BX$2-'Indicator Date hidden'!BY82)</f>
        <v>2</v>
      </c>
      <c r="BY81" s="5">
        <f t="shared" si="10"/>
        <v>42</v>
      </c>
      <c r="BZ81" s="159">
        <f t="shared" si="11"/>
        <v>0.59154929577464788</v>
      </c>
      <c r="CA81" s="5">
        <f t="shared" si="12"/>
        <v>22</v>
      </c>
      <c r="CB81" s="159">
        <f t="shared" si="13"/>
        <v>1.3062953183861343</v>
      </c>
      <c r="CC81" s="162">
        <f t="shared" si="14"/>
        <v>0</v>
      </c>
    </row>
    <row r="82" spans="1:81" x14ac:dyDescent="0.3">
      <c r="A82" t="s">
        <v>148</v>
      </c>
      <c r="B82" s="158">
        <f>IF('Indicator Date hidden'!C83="x","x",B$2-'Indicator Date hidden'!C83)</f>
        <v>0</v>
      </c>
      <c r="C82" s="158">
        <f>IF('Indicator Date hidden'!D83="x","x",C$2-'Indicator Date hidden'!D83)</f>
        <v>0</v>
      </c>
      <c r="D82" s="158">
        <f>IF('Indicator Date hidden'!E83="x","x",D$2-'Indicator Date hidden'!E83)</f>
        <v>0</v>
      </c>
      <c r="E82" s="158">
        <f>IF('Indicator Date hidden'!F83="x","x",E$2-'Indicator Date hidden'!F83)</f>
        <v>0</v>
      </c>
      <c r="F82" s="158">
        <f>IF('Indicator Date hidden'!G83="x","x",F$2-'Indicator Date hidden'!G83)</f>
        <v>0</v>
      </c>
      <c r="G82" s="158">
        <f>IF('Indicator Date hidden'!H83="x","x",G$2-'Indicator Date hidden'!H83)</f>
        <v>0</v>
      </c>
      <c r="H82" s="158">
        <f>IF('Indicator Date hidden'!I83="x","x",H$2-'Indicator Date hidden'!I83)</f>
        <v>0</v>
      </c>
      <c r="I82" s="158">
        <f>IF('Indicator Date hidden'!J83="x","x",I$2-'Indicator Date hidden'!J83)</f>
        <v>0</v>
      </c>
      <c r="J82" s="158">
        <f>IF('Indicator Date hidden'!K83="x","x",J$2-'Indicator Date hidden'!K83)</f>
        <v>0</v>
      </c>
      <c r="K82" s="158">
        <f>IF('Indicator Date hidden'!L83="x","x",K$2-'Indicator Date hidden'!L83)</f>
        <v>0</v>
      </c>
      <c r="L82" s="158">
        <f>IF('Indicator Date hidden'!M83="x","x",L$2-'Indicator Date hidden'!M83)</f>
        <v>0</v>
      </c>
      <c r="M82" s="158">
        <f>IF('Indicator Date hidden'!N83="x","x",M$2-'Indicator Date hidden'!N83)</f>
        <v>0</v>
      </c>
      <c r="N82" s="158">
        <f>IF('Indicator Date hidden'!O83="x","x",N$2-'Indicator Date hidden'!O83)</f>
        <v>0</v>
      </c>
      <c r="O82" s="158">
        <f>IF('Indicator Date hidden'!P83="x","x",O$2-'Indicator Date hidden'!P83)</f>
        <v>0</v>
      </c>
      <c r="P82" s="158">
        <f>IF('Indicator Date hidden'!Q83="x","x",P$2-'Indicator Date hidden'!Q83)</f>
        <v>0</v>
      </c>
      <c r="Q82" s="158">
        <f>IF('Indicator Date hidden'!R83="x","x",Q$2-'Indicator Date hidden'!R83)</f>
        <v>0</v>
      </c>
      <c r="R82" s="158">
        <f>IF('Indicator Date hidden'!S83="x","x",R$2-'Indicator Date hidden'!S83)</f>
        <v>0</v>
      </c>
      <c r="S82" s="158">
        <f>IF('Indicator Date hidden'!T83="x","x",S$2-'Indicator Date hidden'!T83)</f>
        <v>0</v>
      </c>
      <c r="T82" s="158">
        <f>IF('Indicator Date hidden'!U83="x","x",T$2-'Indicator Date hidden'!U83)</f>
        <v>0</v>
      </c>
      <c r="U82" s="158">
        <f>IF('Indicator Date hidden'!V83="x","x",U$2-'Indicator Date hidden'!V83)</f>
        <v>0</v>
      </c>
      <c r="V82" s="158">
        <f>IF('Indicator Date hidden'!W83="x","x",V$2-'Indicator Date hidden'!W83)</f>
        <v>0</v>
      </c>
      <c r="W82" s="158">
        <f>IF('Indicator Date hidden'!X83="x","x",W$2-'Indicator Date hidden'!X83)</f>
        <v>0</v>
      </c>
      <c r="X82" s="158">
        <f>IF('Indicator Date hidden'!Y83="x","x",X$2-'Indicator Date hidden'!Y83)</f>
        <v>0</v>
      </c>
      <c r="Y82" s="158">
        <f>IF('Indicator Date hidden'!Z83="x","x",Y$2-'Indicator Date hidden'!Z83)</f>
        <v>0</v>
      </c>
      <c r="Z82" s="158">
        <f>IF('Indicator Date hidden'!AA83="x","x",Z$2-'Indicator Date hidden'!AA83)</f>
        <v>5</v>
      </c>
      <c r="AA82" s="158">
        <f>IF('Indicator Date hidden'!AB83="x","x",AA$2-'Indicator Date hidden'!AB83)</f>
        <v>0</v>
      </c>
      <c r="AB82" s="158" t="str">
        <f>IF('Indicator Date hidden'!AC83="x","x",AB$2-'Indicator Date hidden'!AC83)</f>
        <v>x</v>
      </c>
      <c r="AC82" s="158">
        <f>IF('Indicator Date hidden'!AD83="x","x",AC$2-'Indicator Date hidden'!AD83)</f>
        <v>0</v>
      </c>
      <c r="AD82" s="158">
        <f>IF('Indicator Date hidden'!AE83="x","x",AD$2-'Indicator Date hidden'!AE83)</f>
        <v>0</v>
      </c>
      <c r="AE82" s="158" t="str">
        <f>IF('Indicator Date hidden'!AF83="x","x",AE$2-'Indicator Date hidden'!AF83)</f>
        <v>x</v>
      </c>
      <c r="AF82" s="158">
        <f>IF('Indicator Date hidden'!AG83="x","x",AF$2-'Indicator Date hidden'!AG83)</f>
        <v>0</v>
      </c>
      <c r="AG82" s="158">
        <f>IF('Indicator Date hidden'!AH83="x","x",AG$2-'Indicator Date hidden'!AH83)</f>
        <v>0</v>
      </c>
      <c r="AH82" s="158">
        <f>IF('Indicator Date hidden'!AI83="x","x",AH$2-'Indicator Date hidden'!AI83)</f>
        <v>0</v>
      </c>
      <c r="AI82" s="158">
        <f>IF('Indicator Date hidden'!AJ83="x","x",AI$2-'Indicator Date hidden'!AJ83)</f>
        <v>1</v>
      </c>
      <c r="AJ82" s="158">
        <f>IF('Indicator Date hidden'!AK83="x","x",AJ$2-'Indicator Date hidden'!AK83)</f>
        <v>1</v>
      </c>
      <c r="AK82" s="158">
        <f>IF('Indicator Date hidden'!AL83="x","x",AK$2-'Indicator Date hidden'!AL83)</f>
        <v>1</v>
      </c>
      <c r="AL82" s="158" t="str">
        <f>IF('Indicator Date hidden'!AM83="x","x",AL$2-'Indicator Date hidden'!AM83)</f>
        <v>x</v>
      </c>
      <c r="AM82" s="158">
        <f>IF('Indicator Date hidden'!AN83="x","x",AM$2-'Indicator Date hidden'!AN83)</f>
        <v>1</v>
      </c>
      <c r="AN82" s="158">
        <f>IF('Indicator Date hidden'!AO83="x","x",AN$2-'Indicator Date hidden'!AO83)</f>
        <v>1</v>
      </c>
      <c r="AO82" s="158">
        <f>IF('Indicator Date hidden'!AP83="x","x",AO$2-'Indicator Date hidden'!AP83)</f>
        <v>1</v>
      </c>
      <c r="AP82" s="158" t="str">
        <f>IF('Indicator Date hidden'!AQ83="x","x",AP$2-'Indicator Date hidden'!AQ83)</f>
        <v>x</v>
      </c>
      <c r="AQ82" s="158">
        <f>IF('Indicator Date hidden'!AR83="x","x",AQ$2-'Indicator Date hidden'!AR83)</f>
        <v>0</v>
      </c>
      <c r="AR82" s="158">
        <f>IF('Indicator Date hidden'!AS83="x","x",AR$2-'Indicator Date hidden'!AS83)</f>
        <v>1</v>
      </c>
      <c r="AS82" s="158" t="str">
        <f>IF('Indicator Date hidden'!AT83="x","x",AS$2-'Indicator Date hidden'!AT83)</f>
        <v>x</v>
      </c>
      <c r="AT82" s="158">
        <f>IF('Indicator Date hidden'!AU83="x","x",AT$2-'Indicator Date hidden'!AU83)</f>
        <v>0</v>
      </c>
      <c r="AU82" s="158">
        <f>IF('Indicator Date hidden'!AV83="x","x",AU$2-'Indicator Date hidden'!AV83)</f>
        <v>0</v>
      </c>
      <c r="AV82" s="158" t="str">
        <f>IF('Indicator Date hidden'!AW83="x","x",AV$2-'Indicator Date hidden'!AW83)</f>
        <v>x</v>
      </c>
      <c r="AW82" s="158" t="str">
        <f>IF('Indicator Date hidden'!AX83="x","x",AW$2-'Indicator Date hidden'!AX83)</f>
        <v>x</v>
      </c>
      <c r="AX82" s="158">
        <f>IF('Indicator Date hidden'!AY83="x","x",AX$2-'Indicator Date hidden'!AY83)</f>
        <v>0</v>
      </c>
      <c r="AY82" s="158">
        <f>IF('Indicator Date hidden'!AZ83="x","x",AY$2-'Indicator Date hidden'!AZ83)</f>
        <v>1</v>
      </c>
      <c r="AZ82" s="158">
        <f>IF('Indicator Date hidden'!BA83="x","x",AZ$2-'Indicator Date hidden'!BA83)</f>
        <v>2</v>
      </c>
      <c r="BA82" s="158">
        <f>IF('Indicator Date hidden'!BB83="x","x",BA$2-'Indicator Date hidden'!BB83)</f>
        <v>0</v>
      </c>
      <c r="BB82" s="158">
        <f>IF('Indicator Date hidden'!BC83="x","x",BB$2-'Indicator Date hidden'!BC83)</f>
        <v>0</v>
      </c>
      <c r="BC82" s="158">
        <f>IF('Indicator Date hidden'!BD83="x","x",BC$2-'Indicator Date hidden'!BD83)</f>
        <v>0</v>
      </c>
      <c r="BD82" s="158" t="str">
        <f>IF('Indicator Date hidden'!BE83="x","x",BD$2-'Indicator Date hidden'!BE83)</f>
        <v>x</v>
      </c>
      <c r="BE82" s="158">
        <f>IF('Indicator Date hidden'!BF83="x","x",BE$2-'Indicator Date hidden'!BF83)</f>
        <v>2</v>
      </c>
      <c r="BF82" s="158">
        <f>IF('Indicator Date hidden'!BG83="x","x",BF$2-'Indicator Date hidden'!BG83)</f>
        <v>0</v>
      </c>
      <c r="BG82" s="158">
        <f>IF('Indicator Date hidden'!BH83="x","x",BG$2-'Indicator Date hidden'!BH83)</f>
        <v>0</v>
      </c>
      <c r="BH82" s="158">
        <f>IF('Indicator Date hidden'!BI83="x","x",BH$2-'Indicator Date hidden'!BI83)</f>
        <v>0</v>
      </c>
      <c r="BI82" s="158" t="str">
        <f>IF('Indicator Date hidden'!BJ83="x","x",BI$2-'Indicator Date hidden'!BJ83)</f>
        <v>x</v>
      </c>
      <c r="BJ82" s="158">
        <f>IF('Indicator Date hidden'!BK83="x","x",BJ$2-'Indicator Date hidden'!BK83)</f>
        <v>1</v>
      </c>
      <c r="BK82" s="158">
        <f>IF('Indicator Date hidden'!BL83="x","x",BK$2-'Indicator Date hidden'!BL83)</f>
        <v>1</v>
      </c>
      <c r="BL82" s="158">
        <f>IF('Indicator Date hidden'!BM83="x","x",BL$2-'Indicator Date hidden'!BM83)</f>
        <v>0</v>
      </c>
      <c r="BM82" s="158" t="str">
        <f>IF('Indicator Date hidden'!BN83="x","x",BM$2-'Indicator Date hidden'!BN83)</f>
        <v>x</v>
      </c>
      <c r="BN82" s="158">
        <f>IF('Indicator Date hidden'!BO83="x","x",BN$2-'Indicator Date hidden'!BO83)</f>
        <v>2</v>
      </c>
      <c r="BO82" s="158">
        <f>IF('Indicator Date hidden'!BP83="x","x",BO$2-'Indicator Date hidden'!BP83)</f>
        <v>1</v>
      </c>
      <c r="BP82" s="158">
        <f>IF('Indicator Date hidden'!BQ83="x","x",BP$2-'Indicator Date hidden'!BQ83)</f>
        <v>0</v>
      </c>
      <c r="BQ82" s="158">
        <f>IF('Indicator Date hidden'!BR83="x","x",BQ$2-'Indicator Date hidden'!BR83)</f>
        <v>0</v>
      </c>
      <c r="BR82" s="158">
        <f>IF('Indicator Date hidden'!BS83="x","x",BR$2-'Indicator Date hidden'!BS83)</f>
        <v>0</v>
      </c>
      <c r="BS82" s="158">
        <f>IF('Indicator Date hidden'!BT83="x","x",BS$2-'Indicator Date hidden'!BT83)</f>
        <v>1</v>
      </c>
      <c r="BT82" s="158">
        <f>IF('Indicator Date hidden'!BU83="x","x",BT$2-'Indicator Date hidden'!BU83)</f>
        <v>0</v>
      </c>
      <c r="BU82" s="158" t="str">
        <f>IF('Indicator Date hidden'!BV83="x","x",BU$2-'Indicator Date hidden'!BV83)</f>
        <v>x</v>
      </c>
      <c r="BV82" s="158">
        <f>IF('Indicator Date hidden'!BW83="x","x",BV$2-'Indicator Date hidden'!BW83)</f>
        <v>0</v>
      </c>
      <c r="BW82" s="158">
        <f>IF('Indicator Date hidden'!BX83="x","x",BW$2-'Indicator Date hidden'!BX83)</f>
        <v>0</v>
      </c>
      <c r="BX82" s="158">
        <f>IF('Indicator Date hidden'!BY83="x","x",BX$2-'Indicator Date hidden'!BY83)</f>
        <v>2</v>
      </c>
      <c r="BY82" s="5">
        <f t="shared" si="10"/>
        <v>25</v>
      </c>
      <c r="BZ82" s="159">
        <f t="shared" si="11"/>
        <v>0.390625</v>
      </c>
      <c r="CA82" s="5">
        <f t="shared" si="12"/>
        <v>17</v>
      </c>
      <c r="CB82" s="159">
        <f t="shared" si="13"/>
        <v>0.82191064561483806</v>
      </c>
      <c r="CC82" s="162">
        <f t="shared" si="14"/>
        <v>0</v>
      </c>
    </row>
    <row r="83" spans="1:81" x14ac:dyDescent="0.3">
      <c r="A83" t="s">
        <v>150</v>
      </c>
      <c r="B83" s="158">
        <f>IF('Indicator Date hidden'!C84="x","x",B$2-'Indicator Date hidden'!C84)</f>
        <v>0</v>
      </c>
      <c r="C83" s="158">
        <f>IF('Indicator Date hidden'!D84="x","x",C$2-'Indicator Date hidden'!D84)</f>
        <v>0</v>
      </c>
      <c r="D83" s="158">
        <f>IF('Indicator Date hidden'!E84="x","x",D$2-'Indicator Date hidden'!E84)</f>
        <v>0</v>
      </c>
      <c r="E83" s="158">
        <f>IF('Indicator Date hidden'!F84="x","x",E$2-'Indicator Date hidden'!F84)</f>
        <v>0</v>
      </c>
      <c r="F83" s="158">
        <f>IF('Indicator Date hidden'!G84="x","x",F$2-'Indicator Date hidden'!G84)</f>
        <v>0</v>
      </c>
      <c r="G83" s="158">
        <f>IF('Indicator Date hidden'!H84="x","x",G$2-'Indicator Date hidden'!H84)</f>
        <v>0</v>
      </c>
      <c r="H83" s="158">
        <f>IF('Indicator Date hidden'!I84="x","x",H$2-'Indicator Date hidden'!I84)</f>
        <v>0</v>
      </c>
      <c r="I83" s="158">
        <f>IF('Indicator Date hidden'!J84="x","x",I$2-'Indicator Date hidden'!J84)</f>
        <v>0</v>
      </c>
      <c r="J83" s="158">
        <f>IF('Indicator Date hidden'!K84="x","x",J$2-'Indicator Date hidden'!K84)</f>
        <v>0</v>
      </c>
      <c r="K83" s="158">
        <f>IF('Indicator Date hidden'!L84="x","x",K$2-'Indicator Date hidden'!L84)</f>
        <v>0</v>
      </c>
      <c r="L83" s="158">
        <f>IF('Indicator Date hidden'!M84="x","x",L$2-'Indicator Date hidden'!M84)</f>
        <v>0</v>
      </c>
      <c r="M83" s="158">
        <f>IF('Indicator Date hidden'!N84="x","x",M$2-'Indicator Date hidden'!N84)</f>
        <v>0</v>
      </c>
      <c r="N83" s="158">
        <f>IF('Indicator Date hidden'!O84="x","x",N$2-'Indicator Date hidden'!O84)</f>
        <v>0</v>
      </c>
      <c r="O83" s="158">
        <f>IF('Indicator Date hidden'!P84="x","x",O$2-'Indicator Date hidden'!P84)</f>
        <v>0</v>
      </c>
      <c r="P83" s="158">
        <f>IF('Indicator Date hidden'!Q84="x","x",P$2-'Indicator Date hidden'!Q84)</f>
        <v>0</v>
      </c>
      <c r="Q83" s="158">
        <f>IF('Indicator Date hidden'!R84="x","x",Q$2-'Indicator Date hidden'!R84)</f>
        <v>0</v>
      </c>
      <c r="R83" s="158">
        <f>IF('Indicator Date hidden'!S84="x","x",R$2-'Indicator Date hidden'!S84)</f>
        <v>0</v>
      </c>
      <c r="S83" s="158">
        <f>IF('Indicator Date hidden'!T84="x","x",S$2-'Indicator Date hidden'!T84)</f>
        <v>0</v>
      </c>
      <c r="T83" s="158">
        <f>IF('Indicator Date hidden'!U84="x","x",T$2-'Indicator Date hidden'!U84)</f>
        <v>0</v>
      </c>
      <c r="U83" s="158">
        <f>IF('Indicator Date hidden'!V84="x","x",U$2-'Indicator Date hidden'!V84)</f>
        <v>0</v>
      </c>
      <c r="V83" s="158">
        <f>IF('Indicator Date hidden'!W84="x","x",V$2-'Indicator Date hidden'!W84)</f>
        <v>0</v>
      </c>
      <c r="W83" s="158">
        <f>IF('Indicator Date hidden'!X84="x","x",W$2-'Indicator Date hidden'!X84)</f>
        <v>0</v>
      </c>
      <c r="X83" s="158">
        <f>IF('Indicator Date hidden'!Y84="x","x",X$2-'Indicator Date hidden'!Y84)</f>
        <v>0</v>
      </c>
      <c r="Y83" s="158">
        <f>IF('Indicator Date hidden'!Z84="x","x",Y$2-'Indicator Date hidden'!Z84)</f>
        <v>0</v>
      </c>
      <c r="Z83" s="158">
        <f>IF('Indicator Date hidden'!AA84="x","x",Z$2-'Indicator Date hidden'!AA84)</f>
        <v>8</v>
      </c>
      <c r="AA83" s="158">
        <f>IF('Indicator Date hidden'!AB84="x","x",AA$2-'Indicator Date hidden'!AB84)</f>
        <v>0</v>
      </c>
      <c r="AB83" s="158" t="str">
        <f>IF('Indicator Date hidden'!AC84="x","x",AB$2-'Indicator Date hidden'!AC84)</f>
        <v>x</v>
      </c>
      <c r="AC83" s="158">
        <f>IF('Indicator Date hidden'!AD84="x","x",AC$2-'Indicator Date hidden'!AD84)</f>
        <v>0</v>
      </c>
      <c r="AD83" s="158">
        <f>IF('Indicator Date hidden'!AE84="x","x",AD$2-'Indicator Date hidden'!AE84)</f>
        <v>0</v>
      </c>
      <c r="AE83" s="158" t="str">
        <f>IF('Indicator Date hidden'!AF84="x","x",AE$2-'Indicator Date hidden'!AF84)</f>
        <v>x</v>
      </c>
      <c r="AF83" s="158">
        <f>IF('Indicator Date hidden'!AG84="x","x",AF$2-'Indicator Date hidden'!AG84)</f>
        <v>0</v>
      </c>
      <c r="AG83" s="158">
        <f>IF('Indicator Date hidden'!AH84="x","x",AG$2-'Indicator Date hidden'!AH84)</f>
        <v>0</v>
      </c>
      <c r="AH83" s="158">
        <f>IF('Indicator Date hidden'!AI84="x","x",AH$2-'Indicator Date hidden'!AI84)</f>
        <v>0</v>
      </c>
      <c r="AI83" s="158">
        <f>IF('Indicator Date hidden'!AJ84="x","x",AI$2-'Indicator Date hidden'!AJ84)</f>
        <v>1</v>
      </c>
      <c r="AJ83" s="158">
        <f>IF('Indicator Date hidden'!AK84="x","x",AJ$2-'Indicator Date hidden'!AK84)</f>
        <v>1</v>
      </c>
      <c r="AK83" s="158">
        <f>IF('Indicator Date hidden'!AL84="x","x",AK$2-'Indicator Date hidden'!AL84)</f>
        <v>1</v>
      </c>
      <c r="AL83" s="158" t="str">
        <f>IF('Indicator Date hidden'!AM84="x","x",AL$2-'Indicator Date hidden'!AM84)</f>
        <v>x</v>
      </c>
      <c r="AM83" s="158">
        <f>IF('Indicator Date hidden'!AN84="x","x",AM$2-'Indicator Date hidden'!AN84)</f>
        <v>1</v>
      </c>
      <c r="AN83" s="158">
        <f>IF('Indicator Date hidden'!AO84="x","x",AN$2-'Indicator Date hidden'!AO84)</f>
        <v>1</v>
      </c>
      <c r="AO83" s="158">
        <f>IF('Indicator Date hidden'!AP84="x","x",AO$2-'Indicator Date hidden'!AP84)</f>
        <v>1</v>
      </c>
      <c r="AP83" s="158" t="str">
        <f>IF('Indicator Date hidden'!AQ84="x","x",AP$2-'Indicator Date hidden'!AQ84)</f>
        <v>x</v>
      </c>
      <c r="AQ83" s="158">
        <f>IF('Indicator Date hidden'!AR84="x","x",AQ$2-'Indicator Date hidden'!AR84)</f>
        <v>0</v>
      </c>
      <c r="AR83" s="158">
        <f>IF('Indicator Date hidden'!AS84="x","x",AR$2-'Indicator Date hidden'!AS84)</f>
        <v>1</v>
      </c>
      <c r="AS83" s="158" t="str">
        <f>IF('Indicator Date hidden'!AT84="x","x",AS$2-'Indicator Date hidden'!AT84)</f>
        <v>x</v>
      </c>
      <c r="AT83" s="158">
        <f>IF('Indicator Date hidden'!AU84="x","x",AT$2-'Indicator Date hidden'!AU84)</f>
        <v>0</v>
      </c>
      <c r="AU83" s="158" t="str">
        <f>IF('Indicator Date hidden'!AV84="x","x",AU$2-'Indicator Date hidden'!AV84)</f>
        <v>x</v>
      </c>
      <c r="AV83" s="158" t="str">
        <f>IF('Indicator Date hidden'!AW84="x","x",AV$2-'Indicator Date hidden'!AW84)</f>
        <v>x</v>
      </c>
      <c r="AW83" s="158" t="str">
        <f>IF('Indicator Date hidden'!AX84="x","x",AW$2-'Indicator Date hidden'!AX84)</f>
        <v>x</v>
      </c>
      <c r="AX83" s="158">
        <f>IF('Indicator Date hidden'!AY84="x","x",AX$2-'Indicator Date hidden'!AY84)</f>
        <v>0</v>
      </c>
      <c r="AY83" s="158">
        <f>IF('Indicator Date hidden'!AZ84="x","x",AY$2-'Indicator Date hidden'!AZ84)</f>
        <v>1</v>
      </c>
      <c r="AZ83" s="158">
        <f>IF('Indicator Date hidden'!BA84="x","x",AZ$2-'Indicator Date hidden'!BA84)</f>
        <v>1</v>
      </c>
      <c r="BA83" s="158">
        <f>IF('Indicator Date hidden'!BB84="x","x",BA$2-'Indicator Date hidden'!BB84)</f>
        <v>0</v>
      </c>
      <c r="BB83" s="158">
        <f>IF('Indicator Date hidden'!BC84="x","x",BB$2-'Indicator Date hidden'!BC84)</f>
        <v>0</v>
      </c>
      <c r="BC83" s="158">
        <f>IF('Indicator Date hidden'!BD84="x","x",BC$2-'Indicator Date hidden'!BD84)</f>
        <v>0</v>
      </c>
      <c r="BD83" s="158" t="str">
        <f>IF('Indicator Date hidden'!BE84="x","x",BD$2-'Indicator Date hidden'!BE84)</f>
        <v>x</v>
      </c>
      <c r="BE83" s="158">
        <f>IF('Indicator Date hidden'!BF84="x","x",BE$2-'Indicator Date hidden'!BF84)</f>
        <v>2</v>
      </c>
      <c r="BF83" s="158">
        <f>IF('Indicator Date hidden'!BG84="x","x",BF$2-'Indicator Date hidden'!BG84)</f>
        <v>0</v>
      </c>
      <c r="BG83" s="158">
        <f>IF('Indicator Date hidden'!BH84="x","x",BG$2-'Indicator Date hidden'!BH84)</f>
        <v>0</v>
      </c>
      <c r="BH83" s="158">
        <f>IF('Indicator Date hidden'!BI84="x","x",BH$2-'Indicator Date hidden'!BI84)</f>
        <v>0</v>
      </c>
      <c r="BI83" s="158" t="str">
        <f>IF('Indicator Date hidden'!BJ84="x","x",BI$2-'Indicator Date hidden'!BJ84)</f>
        <v>x</v>
      </c>
      <c r="BJ83" s="158">
        <f>IF('Indicator Date hidden'!BK84="x","x",BJ$2-'Indicator Date hidden'!BK84)</f>
        <v>1</v>
      </c>
      <c r="BK83" s="158">
        <f>IF('Indicator Date hidden'!BL84="x","x",BK$2-'Indicator Date hidden'!BL84)</f>
        <v>1</v>
      </c>
      <c r="BL83" s="158">
        <f>IF('Indicator Date hidden'!BM84="x","x",BL$2-'Indicator Date hidden'!BM84)</f>
        <v>0</v>
      </c>
      <c r="BM83" s="158" t="str">
        <f>IF('Indicator Date hidden'!BN84="x","x",BM$2-'Indicator Date hidden'!BN84)</f>
        <v>x</v>
      </c>
      <c r="BN83" s="158">
        <f>IF('Indicator Date hidden'!BO84="x","x",BN$2-'Indicator Date hidden'!BO84)</f>
        <v>2</v>
      </c>
      <c r="BO83" s="158">
        <f>IF('Indicator Date hidden'!BP84="x","x",BO$2-'Indicator Date hidden'!BP84)</f>
        <v>1</v>
      </c>
      <c r="BP83" s="158">
        <f>IF('Indicator Date hidden'!BQ84="x","x",BP$2-'Indicator Date hidden'!BQ84)</f>
        <v>0</v>
      </c>
      <c r="BQ83" s="158">
        <f>IF('Indicator Date hidden'!BR84="x","x",BQ$2-'Indicator Date hidden'!BR84)</f>
        <v>0</v>
      </c>
      <c r="BR83" s="158">
        <f>IF('Indicator Date hidden'!BS84="x","x",BR$2-'Indicator Date hidden'!BS84)</f>
        <v>0</v>
      </c>
      <c r="BS83" s="158">
        <f>IF('Indicator Date hidden'!BT84="x","x",BS$2-'Indicator Date hidden'!BT84)</f>
        <v>2</v>
      </c>
      <c r="BT83" s="158">
        <f>IF('Indicator Date hidden'!BU84="x","x",BT$2-'Indicator Date hidden'!BU84)</f>
        <v>0</v>
      </c>
      <c r="BU83" s="158">
        <f>IF('Indicator Date hidden'!BV84="x","x",BU$2-'Indicator Date hidden'!BV84)</f>
        <v>0</v>
      </c>
      <c r="BV83" s="158">
        <f>IF('Indicator Date hidden'!BW84="x","x",BV$2-'Indicator Date hidden'!BW84)</f>
        <v>0</v>
      </c>
      <c r="BW83" s="158">
        <f>IF('Indicator Date hidden'!BX84="x","x",BW$2-'Indicator Date hidden'!BX84)</f>
        <v>0</v>
      </c>
      <c r="BX83" s="158">
        <f>IF('Indicator Date hidden'!BY84="x","x",BX$2-'Indicator Date hidden'!BY84)</f>
        <v>2</v>
      </c>
      <c r="BY83" s="5">
        <f t="shared" si="10"/>
        <v>28</v>
      </c>
      <c r="BZ83" s="159">
        <f t="shared" si="11"/>
        <v>0.4375</v>
      </c>
      <c r="CA83" s="5">
        <f t="shared" si="12"/>
        <v>17</v>
      </c>
      <c r="CB83" s="159">
        <f t="shared" si="13"/>
        <v>1.1162856937182344</v>
      </c>
      <c r="CC83" s="162">
        <f t="shared" si="14"/>
        <v>0</v>
      </c>
    </row>
    <row r="84" spans="1:81" x14ac:dyDescent="0.3">
      <c r="A84" t="s">
        <v>152</v>
      </c>
      <c r="B84" s="158">
        <f>IF('Indicator Date hidden'!C85="x","x",B$2-'Indicator Date hidden'!C85)</f>
        <v>0</v>
      </c>
      <c r="C84" s="158">
        <f>IF('Indicator Date hidden'!D85="x","x",C$2-'Indicator Date hidden'!D85)</f>
        <v>0</v>
      </c>
      <c r="D84" s="158">
        <f>IF('Indicator Date hidden'!E85="x","x",D$2-'Indicator Date hidden'!E85)</f>
        <v>0</v>
      </c>
      <c r="E84" s="158">
        <f>IF('Indicator Date hidden'!F85="x","x",E$2-'Indicator Date hidden'!F85)</f>
        <v>0</v>
      </c>
      <c r="F84" s="158">
        <f>IF('Indicator Date hidden'!G85="x","x",F$2-'Indicator Date hidden'!G85)</f>
        <v>0</v>
      </c>
      <c r="G84" s="158">
        <f>IF('Indicator Date hidden'!H85="x","x",G$2-'Indicator Date hidden'!H85)</f>
        <v>0</v>
      </c>
      <c r="H84" s="158">
        <f>IF('Indicator Date hidden'!I85="x","x",H$2-'Indicator Date hidden'!I85)</f>
        <v>0</v>
      </c>
      <c r="I84" s="158">
        <f>IF('Indicator Date hidden'!J85="x","x",I$2-'Indicator Date hidden'!J85)</f>
        <v>0</v>
      </c>
      <c r="J84" s="158">
        <f>IF('Indicator Date hidden'!K85="x","x",J$2-'Indicator Date hidden'!K85)</f>
        <v>0</v>
      </c>
      <c r="K84" s="158">
        <f>IF('Indicator Date hidden'!L85="x","x",K$2-'Indicator Date hidden'!L85)</f>
        <v>0</v>
      </c>
      <c r="L84" s="158">
        <f>IF('Indicator Date hidden'!M85="x","x",L$2-'Indicator Date hidden'!M85)</f>
        <v>0</v>
      </c>
      <c r="M84" s="158">
        <f>IF('Indicator Date hidden'!N85="x","x",M$2-'Indicator Date hidden'!N85)</f>
        <v>0</v>
      </c>
      <c r="N84" s="158">
        <f>IF('Indicator Date hidden'!O85="x","x",N$2-'Indicator Date hidden'!O85)</f>
        <v>0</v>
      </c>
      <c r="O84" s="158">
        <f>IF('Indicator Date hidden'!P85="x","x",O$2-'Indicator Date hidden'!P85)</f>
        <v>0</v>
      </c>
      <c r="P84" s="158">
        <f>IF('Indicator Date hidden'!Q85="x","x",P$2-'Indicator Date hidden'!Q85)</f>
        <v>0</v>
      </c>
      <c r="Q84" s="158">
        <f>IF('Indicator Date hidden'!R85="x","x",Q$2-'Indicator Date hidden'!R85)</f>
        <v>0</v>
      </c>
      <c r="R84" s="158">
        <f>IF('Indicator Date hidden'!S85="x","x",R$2-'Indicator Date hidden'!S85)</f>
        <v>0</v>
      </c>
      <c r="S84" s="158">
        <f>IF('Indicator Date hidden'!T85="x","x",S$2-'Indicator Date hidden'!T85)</f>
        <v>0</v>
      </c>
      <c r="T84" s="158">
        <f>IF('Indicator Date hidden'!U85="x","x",T$2-'Indicator Date hidden'!U85)</f>
        <v>0</v>
      </c>
      <c r="U84" s="158">
        <f>IF('Indicator Date hidden'!V85="x","x",U$2-'Indicator Date hidden'!V85)</f>
        <v>0</v>
      </c>
      <c r="V84" s="158">
        <f>IF('Indicator Date hidden'!W85="x","x",V$2-'Indicator Date hidden'!W85)</f>
        <v>0</v>
      </c>
      <c r="W84" s="158">
        <f>IF('Indicator Date hidden'!X85="x","x",W$2-'Indicator Date hidden'!X85)</f>
        <v>0</v>
      </c>
      <c r="X84" s="158">
        <f>IF('Indicator Date hidden'!Y85="x","x",X$2-'Indicator Date hidden'!Y85)</f>
        <v>0</v>
      </c>
      <c r="Y84" s="158">
        <f>IF('Indicator Date hidden'!Z85="x","x",Y$2-'Indicator Date hidden'!Z85)</f>
        <v>0</v>
      </c>
      <c r="Z84" s="158">
        <f>IF('Indicator Date hidden'!AA85="x","x",Z$2-'Indicator Date hidden'!AA85)</f>
        <v>5</v>
      </c>
      <c r="AA84" s="158">
        <f>IF('Indicator Date hidden'!AB85="x","x",AA$2-'Indicator Date hidden'!AB85)</f>
        <v>0</v>
      </c>
      <c r="AB84" s="158" t="str">
        <f>IF('Indicator Date hidden'!AC85="x","x",AB$2-'Indicator Date hidden'!AC85)</f>
        <v>x</v>
      </c>
      <c r="AC84" s="158">
        <f>IF('Indicator Date hidden'!AD85="x","x",AC$2-'Indicator Date hidden'!AD85)</f>
        <v>0</v>
      </c>
      <c r="AD84" s="158">
        <f>IF('Indicator Date hidden'!AE85="x","x",AD$2-'Indicator Date hidden'!AE85)</f>
        <v>0</v>
      </c>
      <c r="AE84" s="158" t="str">
        <f>IF('Indicator Date hidden'!AF85="x","x",AE$2-'Indicator Date hidden'!AF85)</f>
        <v>x</v>
      </c>
      <c r="AF84" s="158">
        <f>IF('Indicator Date hidden'!AG85="x","x",AF$2-'Indicator Date hidden'!AG85)</f>
        <v>0</v>
      </c>
      <c r="AG84" s="158">
        <f>IF('Indicator Date hidden'!AH85="x","x",AG$2-'Indicator Date hidden'!AH85)</f>
        <v>0</v>
      </c>
      <c r="AH84" s="158">
        <f>IF('Indicator Date hidden'!AI85="x","x",AH$2-'Indicator Date hidden'!AI85)</f>
        <v>0</v>
      </c>
      <c r="AI84" s="158">
        <f>IF('Indicator Date hidden'!AJ85="x","x",AI$2-'Indicator Date hidden'!AJ85)</f>
        <v>1</v>
      </c>
      <c r="AJ84" s="158">
        <f>IF('Indicator Date hidden'!AK85="x","x",AJ$2-'Indicator Date hidden'!AK85)</f>
        <v>1</v>
      </c>
      <c r="AK84" s="158">
        <f>IF('Indicator Date hidden'!AL85="x","x",AK$2-'Indicator Date hidden'!AL85)</f>
        <v>1</v>
      </c>
      <c r="AL84" s="158" t="str">
        <f>IF('Indicator Date hidden'!AM85="x","x",AL$2-'Indicator Date hidden'!AM85)</f>
        <v>x</v>
      </c>
      <c r="AM84" s="158">
        <f>IF('Indicator Date hidden'!AN85="x","x",AM$2-'Indicator Date hidden'!AN85)</f>
        <v>1</v>
      </c>
      <c r="AN84" s="158">
        <f>IF('Indicator Date hidden'!AO85="x","x",AN$2-'Indicator Date hidden'!AO85)</f>
        <v>1</v>
      </c>
      <c r="AO84" s="158">
        <f>IF('Indicator Date hidden'!AP85="x","x",AO$2-'Indicator Date hidden'!AP85)</f>
        <v>1</v>
      </c>
      <c r="AP84" s="158" t="str">
        <f>IF('Indicator Date hidden'!AQ85="x","x",AP$2-'Indicator Date hidden'!AQ85)</f>
        <v>x</v>
      </c>
      <c r="AQ84" s="158">
        <f>IF('Indicator Date hidden'!AR85="x","x",AQ$2-'Indicator Date hidden'!AR85)</f>
        <v>0</v>
      </c>
      <c r="AR84" s="158">
        <f>IF('Indicator Date hidden'!AS85="x","x",AR$2-'Indicator Date hidden'!AS85)</f>
        <v>1</v>
      </c>
      <c r="AS84" s="158" t="str">
        <f>IF('Indicator Date hidden'!AT85="x","x",AS$2-'Indicator Date hidden'!AT85)</f>
        <v>x</v>
      </c>
      <c r="AT84" s="158">
        <f>IF('Indicator Date hidden'!AU85="x","x",AT$2-'Indicator Date hidden'!AU85)</f>
        <v>0</v>
      </c>
      <c r="AU84" s="158">
        <f>IF('Indicator Date hidden'!AV85="x","x",AU$2-'Indicator Date hidden'!AV85)</f>
        <v>0</v>
      </c>
      <c r="AV84" s="158">
        <f>IF('Indicator Date hidden'!AW85="x","x",AV$2-'Indicator Date hidden'!AW85)</f>
        <v>0</v>
      </c>
      <c r="AW84" s="158" t="str">
        <f>IF('Indicator Date hidden'!AX85="x","x",AW$2-'Indicator Date hidden'!AX85)</f>
        <v>x</v>
      </c>
      <c r="AX84" s="158">
        <f>IF('Indicator Date hidden'!AY85="x","x",AX$2-'Indicator Date hidden'!AY85)</f>
        <v>0</v>
      </c>
      <c r="AY84" s="158">
        <f>IF('Indicator Date hidden'!AZ85="x","x",AY$2-'Indicator Date hidden'!AZ85)</f>
        <v>1</v>
      </c>
      <c r="AZ84" s="158">
        <f>IF('Indicator Date hidden'!BA85="x","x",AZ$2-'Indicator Date hidden'!BA85)</f>
        <v>2</v>
      </c>
      <c r="BA84" s="158">
        <f>IF('Indicator Date hidden'!BB85="x","x",BA$2-'Indicator Date hidden'!BB85)</f>
        <v>0</v>
      </c>
      <c r="BB84" s="158">
        <f>IF('Indicator Date hidden'!BC85="x","x",BB$2-'Indicator Date hidden'!BC85)</f>
        <v>0</v>
      </c>
      <c r="BC84" s="158">
        <f>IF('Indicator Date hidden'!BD85="x","x",BC$2-'Indicator Date hidden'!BD85)</f>
        <v>0</v>
      </c>
      <c r="BD84" s="158" t="str">
        <f>IF('Indicator Date hidden'!BE85="x","x",BD$2-'Indicator Date hidden'!BE85)</f>
        <v>x</v>
      </c>
      <c r="BE84" s="158">
        <f>IF('Indicator Date hidden'!BF85="x","x",BE$2-'Indicator Date hidden'!BF85)</f>
        <v>2</v>
      </c>
      <c r="BF84" s="158">
        <f>IF('Indicator Date hidden'!BG85="x","x",BF$2-'Indicator Date hidden'!BG85)</f>
        <v>0</v>
      </c>
      <c r="BG84" s="158">
        <f>IF('Indicator Date hidden'!BH85="x","x",BG$2-'Indicator Date hidden'!BH85)</f>
        <v>0</v>
      </c>
      <c r="BH84" s="158">
        <f>IF('Indicator Date hidden'!BI85="x","x",BH$2-'Indicator Date hidden'!BI85)</f>
        <v>0</v>
      </c>
      <c r="BI84" s="158">
        <f>IF('Indicator Date hidden'!BJ85="x","x",BI$2-'Indicator Date hidden'!BJ85)</f>
        <v>0</v>
      </c>
      <c r="BJ84" s="158">
        <f>IF('Indicator Date hidden'!BK85="x","x",BJ$2-'Indicator Date hidden'!BK85)</f>
        <v>1</v>
      </c>
      <c r="BK84" s="158">
        <f>IF('Indicator Date hidden'!BL85="x","x",BK$2-'Indicator Date hidden'!BL85)</f>
        <v>1</v>
      </c>
      <c r="BL84" s="158">
        <f>IF('Indicator Date hidden'!BM85="x","x",BL$2-'Indicator Date hidden'!BM85)</f>
        <v>0</v>
      </c>
      <c r="BM84" s="158">
        <f>IF('Indicator Date hidden'!BN85="x","x",BM$2-'Indicator Date hidden'!BN85)</f>
        <v>3</v>
      </c>
      <c r="BN84" s="158">
        <f>IF('Indicator Date hidden'!BO85="x","x",BN$2-'Indicator Date hidden'!BO85)</f>
        <v>2</v>
      </c>
      <c r="BO84" s="158">
        <f>IF('Indicator Date hidden'!BP85="x","x",BO$2-'Indicator Date hidden'!BP85)</f>
        <v>1</v>
      </c>
      <c r="BP84" s="158">
        <f>IF('Indicator Date hidden'!BQ85="x","x",BP$2-'Indicator Date hidden'!BQ85)</f>
        <v>0</v>
      </c>
      <c r="BQ84" s="158">
        <f>IF('Indicator Date hidden'!BR85="x","x",BQ$2-'Indicator Date hidden'!BR85)</f>
        <v>0</v>
      </c>
      <c r="BR84" s="158">
        <f>IF('Indicator Date hidden'!BS85="x","x",BR$2-'Indicator Date hidden'!BS85)</f>
        <v>0</v>
      </c>
      <c r="BS84" s="158">
        <f>IF('Indicator Date hidden'!BT85="x","x",BS$2-'Indicator Date hidden'!BT85)</f>
        <v>1</v>
      </c>
      <c r="BT84" s="158">
        <f>IF('Indicator Date hidden'!BU85="x","x",BT$2-'Indicator Date hidden'!BU85)</f>
        <v>0</v>
      </c>
      <c r="BU84" s="158">
        <f>IF('Indicator Date hidden'!BV85="x","x",BU$2-'Indicator Date hidden'!BV85)</f>
        <v>0</v>
      </c>
      <c r="BV84" s="158">
        <f>IF('Indicator Date hidden'!BW85="x","x",BV$2-'Indicator Date hidden'!BW85)</f>
        <v>0</v>
      </c>
      <c r="BW84" s="158">
        <f>IF('Indicator Date hidden'!BX85="x","x",BW$2-'Indicator Date hidden'!BX85)</f>
        <v>0</v>
      </c>
      <c r="BX84" s="158">
        <f>IF('Indicator Date hidden'!BY85="x","x",BX$2-'Indicator Date hidden'!BY85)</f>
        <v>2</v>
      </c>
      <c r="BY84" s="5">
        <f t="shared" si="10"/>
        <v>28</v>
      </c>
      <c r="BZ84" s="159">
        <f t="shared" si="11"/>
        <v>0.41176470588235292</v>
      </c>
      <c r="CA84" s="5">
        <f t="shared" si="12"/>
        <v>18</v>
      </c>
      <c r="CB84" s="159">
        <f t="shared" si="13"/>
        <v>0.86151873622804764</v>
      </c>
      <c r="CC84" s="162">
        <f t="shared" si="14"/>
        <v>0</v>
      </c>
    </row>
    <row r="85" spans="1:81" x14ac:dyDescent="0.3">
      <c r="A85" t="s">
        <v>154</v>
      </c>
      <c r="B85" s="158">
        <f>IF('Indicator Date hidden'!C86="x","x",B$2-'Indicator Date hidden'!C86)</f>
        <v>0</v>
      </c>
      <c r="C85" s="158">
        <f>IF('Indicator Date hidden'!D86="x","x",C$2-'Indicator Date hidden'!D86)</f>
        <v>0</v>
      </c>
      <c r="D85" s="158">
        <f>IF('Indicator Date hidden'!E86="x","x",D$2-'Indicator Date hidden'!E86)</f>
        <v>0</v>
      </c>
      <c r="E85" s="158">
        <f>IF('Indicator Date hidden'!F86="x","x",E$2-'Indicator Date hidden'!F86)</f>
        <v>0</v>
      </c>
      <c r="F85" s="158">
        <f>IF('Indicator Date hidden'!G86="x","x",F$2-'Indicator Date hidden'!G86)</f>
        <v>0</v>
      </c>
      <c r="G85" s="158">
        <f>IF('Indicator Date hidden'!H86="x","x",G$2-'Indicator Date hidden'!H86)</f>
        <v>0</v>
      </c>
      <c r="H85" s="158">
        <f>IF('Indicator Date hidden'!I86="x","x",H$2-'Indicator Date hidden'!I86)</f>
        <v>0</v>
      </c>
      <c r="I85" s="158">
        <f>IF('Indicator Date hidden'!J86="x","x",I$2-'Indicator Date hidden'!J86)</f>
        <v>0</v>
      </c>
      <c r="J85" s="158">
        <f>IF('Indicator Date hidden'!K86="x","x",J$2-'Indicator Date hidden'!K86)</f>
        <v>0</v>
      </c>
      <c r="K85" s="158">
        <f>IF('Indicator Date hidden'!L86="x","x",K$2-'Indicator Date hidden'!L86)</f>
        <v>0</v>
      </c>
      <c r="L85" s="158">
        <f>IF('Indicator Date hidden'!M86="x","x",L$2-'Indicator Date hidden'!M86)</f>
        <v>0</v>
      </c>
      <c r="M85" s="158">
        <f>IF('Indicator Date hidden'!N86="x","x",M$2-'Indicator Date hidden'!N86)</f>
        <v>0</v>
      </c>
      <c r="N85" s="158">
        <f>IF('Indicator Date hidden'!O86="x","x",N$2-'Indicator Date hidden'!O86)</f>
        <v>0</v>
      </c>
      <c r="O85" s="158">
        <f>IF('Indicator Date hidden'!P86="x","x",O$2-'Indicator Date hidden'!P86)</f>
        <v>0</v>
      </c>
      <c r="P85" s="158">
        <f>IF('Indicator Date hidden'!Q86="x","x",P$2-'Indicator Date hidden'!Q86)</f>
        <v>0</v>
      </c>
      <c r="Q85" s="158">
        <f>IF('Indicator Date hidden'!R86="x","x",Q$2-'Indicator Date hidden'!R86)</f>
        <v>0</v>
      </c>
      <c r="R85" s="158">
        <f>IF('Indicator Date hidden'!S86="x","x",R$2-'Indicator Date hidden'!S86)</f>
        <v>0</v>
      </c>
      <c r="S85" s="158">
        <f>IF('Indicator Date hidden'!T86="x","x",S$2-'Indicator Date hidden'!T86)</f>
        <v>0</v>
      </c>
      <c r="T85" s="158">
        <f>IF('Indicator Date hidden'!U86="x","x",T$2-'Indicator Date hidden'!U86)</f>
        <v>0</v>
      </c>
      <c r="U85" s="158">
        <f>IF('Indicator Date hidden'!V86="x","x",U$2-'Indicator Date hidden'!V86)</f>
        <v>0</v>
      </c>
      <c r="V85" s="158">
        <f>IF('Indicator Date hidden'!W86="x","x",V$2-'Indicator Date hidden'!W86)</f>
        <v>0</v>
      </c>
      <c r="W85" s="158">
        <f>IF('Indicator Date hidden'!X86="x","x",W$2-'Indicator Date hidden'!X86)</f>
        <v>0</v>
      </c>
      <c r="X85" s="158">
        <f>IF('Indicator Date hidden'!Y86="x","x",X$2-'Indicator Date hidden'!Y86)</f>
        <v>0</v>
      </c>
      <c r="Y85" s="158">
        <f>IF('Indicator Date hidden'!Z86="x","x",Y$2-'Indicator Date hidden'!Z86)</f>
        <v>0</v>
      </c>
      <c r="Z85" s="158">
        <f>IF('Indicator Date hidden'!AA86="x","x",Z$2-'Indicator Date hidden'!AA86)</f>
        <v>5</v>
      </c>
      <c r="AA85" s="158">
        <f>IF('Indicator Date hidden'!AB86="x","x",AA$2-'Indicator Date hidden'!AB86)</f>
        <v>0</v>
      </c>
      <c r="AB85" s="158">
        <f>IF('Indicator Date hidden'!AC86="x","x",AB$2-'Indicator Date hidden'!AC86)</f>
        <v>2</v>
      </c>
      <c r="AC85" s="158">
        <f>IF('Indicator Date hidden'!AD86="x","x",AC$2-'Indicator Date hidden'!AD86)</f>
        <v>0</v>
      </c>
      <c r="AD85" s="158">
        <f>IF('Indicator Date hidden'!AE86="x","x",AD$2-'Indicator Date hidden'!AE86)</f>
        <v>0</v>
      </c>
      <c r="AE85" s="158">
        <f>IF('Indicator Date hidden'!AF86="x","x",AE$2-'Indicator Date hidden'!AF86)</f>
        <v>0</v>
      </c>
      <c r="AF85" s="158">
        <f>IF('Indicator Date hidden'!AG86="x","x",AF$2-'Indicator Date hidden'!AG86)</f>
        <v>0</v>
      </c>
      <c r="AG85" s="158">
        <f>IF('Indicator Date hidden'!AH86="x","x",AG$2-'Indicator Date hidden'!AH86)</f>
        <v>0</v>
      </c>
      <c r="AH85" s="158">
        <f>IF('Indicator Date hidden'!AI86="x","x",AH$2-'Indicator Date hidden'!AI86)</f>
        <v>0</v>
      </c>
      <c r="AI85" s="158">
        <f>IF('Indicator Date hidden'!AJ86="x","x",AI$2-'Indicator Date hidden'!AJ86)</f>
        <v>1</v>
      </c>
      <c r="AJ85" s="158">
        <f>IF('Indicator Date hidden'!AK86="x","x",AJ$2-'Indicator Date hidden'!AK86)</f>
        <v>1</v>
      </c>
      <c r="AK85" s="158">
        <f>IF('Indicator Date hidden'!AL86="x","x",AK$2-'Indicator Date hidden'!AL86)</f>
        <v>1</v>
      </c>
      <c r="AL85" s="158">
        <f>IF('Indicator Date hidden'!AM86="x","x",AL$2-'Indicator Date hidden'!AM86)</f>
        <v>6</v>
      </c>
      <c r="AM85" s="158">
        <f>IF('Indicator Date hidden'!AN86="x","x",AM$2-'Indicator Date hidden'!AN86)</f>
        <v>1</v>
      </c>
      <c r="AN85" s="158">
        <f>IF('Indicator Date hidden'!AO86="x","x",AN$2-'Indicator Date hidden'!AO86)</f>
        <v>1</v>
      </c>
      <c r="AO85" s="158">
        <f>IF('Indicator Date hidden'!AP86="x","x",AO$2-'Indicator Date hidden'!AP86)</f>
        <v>1</v>
      </c>
      <c r="AP85" s="158">
        <f>IF('Indicator Date hidden'!AQ86="x","x",AP$2-'Indicator Date hidden'!AQ86)</f>
        <v>1</v>
      </c>
      <c r="AQ85" s="158">
        <f>IF('Indicator Date hidden'!AR86="x","x",AQ$2-'Indicator Date hidden'!AR86)</f>
        <v>0</v>
      </c>
      <c r="AR85" s="158">
        <f>IF('Indicator Date hidden'!AS86="x","x",AR$2-'Indicator Date hidden'!AS86)</f>
        <v>1</v>
      </c>
      <c r="AS85" s="158">
        <f>IF('Indicator Date hidden'!AT86="x","x",AS$2-'Indicator Date hidden'!AT86)</f>
        <v>5</v>
      </c>
      <c r="AT85" s="158">
        <f>IF('Indicator Date hidden'!AU86="x","x",AT$2-'Indicator Date hidden'!AU86)</f>
        <v>0</v>
      </c>
      <c r="AU85" s="158">
        <f>IF('Indicator Date hidden'!AV86="x","x",AU$2-'Indicator Date hidden'!AV86)</f>
        <v>0</v>
      </c>
      <c r="AV85" s="158">
        <f>IF('Indicator Date hidden'!AW86="x","x",AV$2-'Indicator Date hidden'!AW86)</f>
        <v>0</v>
      </c>
      <c r="AW85" s="158" t="str">
        <f>IF('Indicator Date hidden'!AX86="x","x",AW$2-'Indicator Date hidden'!AX86)</f>
        <v>x</v>
      </c>
      <c r="AX85" s="158">
        <f>IF('Indicator Date hidden'!AY86="x","x",AX$2-'Indicator Date hidden'!AY86)</f>
        <v>0</v>
      </c>
      <c r="AY85" s="158">
        <f>IF('Indicator Date hidden'!AZ86="x","x",AY$2-'Indicator Date hidden'!AZ86)</f>
        <v>1</v>
      </c>
      <c r="AZ85" s="158" t="str">
        <f>IF('Indicator Date hidden'!BA86="x","x",AZ$2-'Indicator Date hidden'!BA86)</f>
        <v>x</v>
      </c>
      <c r="BA85" s="158">
        <f>IF('Indicator Date hidden'!BB86="x","x",BA$2-'Indicator Date hidden'!BB86)</f>
        <v>0</v>
      </c>
      <c r="BB85" s="158">
        <f>IF('Indicator Date hidden'!BC86="x","x",BB$2-'Indicator Date hidden'!BC86)</f>
        <v>0</v>
      </c>
      <c r="BC85" s="158">
        <f>IF('Indicator Date hidden'!BD86="x","x",BC$2-'Indicator Date hidden'!BD86)</f>
        <v>0</v>
      </c>
      <c r="BD85" s="158" t="str">
        <f>IF('Indicator Date hidden'!BE86="x","x",BD$2-'Indicator Date hidden'!BE86)</f>
        <v>x</v>
      </c>
      <c r="BE85" s="158">
        <f>IF('Indicator Date hidden'!BF86="x","x",BE$2-'Indicator Date hidden'!BF86)</f>
        <v>2</v>
      </c>
      <c r="BF85" s="158">
        <f>IF('Indicator Date hidden'!BG86="x","x",BF$2-'Indicator Date hidden'!BG86)</f>
        <v>0</v>
      </c>
      <c r="BG85" s="158">
        <f>IF('Indicator Date hidden'!BH86="x","x",BG$2-'Indicator Date hidden'!BH86)</f>
        <v>0</v>
      </c>
      <c r="BH85" s="158">
        <f>IF('Indicator Date hidden'!BI86="x","x",BH$2-'Indicator Date hidden'!BI86)</f>
        <v>0</v>
      </c>
      <c r="BI85" s="158">
        <f>IF('Indicator Date hidden'!BJ86="x","x",BI$2-'Indicator Date hidden'!BJ86)</f>
        <v>2</v>
      </c>
      <c r="BJ85" s="158">
        <f>IF('Indicator Date hidden'!BK86="x","x",BJ$2-'Indicator Date hidden'!BK86)</f>
        <v>1</v>
      </c>
      <c r="BK85" s="158">
        <f>IF('Indicator Date hidden'!BL86="x","x",BK$2-'Indicator Date hidden'!BL86)</f>
        <v>1</v>
      </c>
      <c r="BL85" s="158">
        <f>IF('Indicator Date hidden'!BM86="x","x",BL$2-'Indicator Date hidden'!BM86)</f>
        <v>0</v>
      </c>
      <c r="BM85" s="158">
        <f>IF('Indicator Date hidden'!BN86="x","x",BM$2-'Indicator Date hidden'!BN86)</f>
        <v>3</v>
      </c>
      <c r="BN85" s="158">
        <f>IF('Indicator Date hidden'!BO86="x","x",BN$2-'Indicator Date hidden'!BO86)</f>
        <v>2</v>
      </c>
      <c r="BO85" s="158">
        <f>IF('Indicator Date hidden'!BP86="x","x",BO$2-'Indicator Date hidden'!BP86)</f>
        <v>1</v>
      </c>
      <c r="BP85" s="158">
        <f>IF('Indicator Date hidden'!BQ86="x","x",BP$2-'Indicator Date hidden'!BQ86)</f>
        <v>0</v>
      </c>
      <c r="BQ85" s="158">
        <f>IF('Indicator Date hidden'!BR86="x","x",BQ$2-'Indicator Date hidden'!BR86)</f>
        <v>0</v>
      </c>
      <c r="BR85" s="158">
        <f>IF('Indicator Date hidden'!BS86="x","x",BR$2-'Indicator Date hidden'!BS86)</f>
        <v>0</v>
      </c>
      <c r="BS85" s="158">
        <f>IF('Indicator Date hidden'!BT86="x","x",BS$2-'Indicator Date hidden'!BT86)</f>
        <v>1</v>
      </c>
      <c r="BT85" s="158">
        <f>IF('Indicator Date hidden'!BU86="x","x",BT$2-'Indicator Date hidden'!BU86)</f>
        <v>0</v>
      </c>
      <c r="BU85" s="158">
        <f>IF('Indicator Date hidden'!BV86="x","x",BU$2-'Indicator Date hidden'!BV86)</f>
        <v>0</v>
      </c>
      <c r="BV85" s="158" t="str">
        <f>IF('Indicator Date hidden'!BW86="x","x",BV$2-'Indicator Date hidden'!BW86)</f>
        <v>x</v>
      </c>
      <c r="BW85" s="158">
        <f>IF('Indicator Date hidden'!BX86="x","x",BW$2-'Indicator Date hidden'!BX86)</f>
        <v>0</v>
      </c>
      <c r="BX85" s="158">
        <f>IF('Indicator Date hidden'!BY86="x","x",BX$2-'Indicator Date hidden'!BY86)</f>
        <v>2</v>
      </c>
      <c r="BY85" s="5">
        <f t="shared" si="10"/>
        <v>42</v>
      </c>
      <c r="BZ85" s="159">
        <f t="shared" si="11"/>
        <v>0.59154929577464788</v>
      </c>
      <c r="CA85" s="5">
        <f t="shared" si="12"/>
        <v>22</v>
      </c>
      <c r="CB85" s="159">
        <f t="shared" si="13"/>
        <v>1.2053573462160376</v>
      </c>
      <c r="CC85" s="162">
        <f t="shared" si="14"/>
        <v>0</v>
      </c>
    </row>
    <row r="86" spans="1:81" x14ac:dyDescent="0.3">
      <c r="A86" t="s">
        <v>156</v>
      </c>
      <c r="B86" s="158">
        <f>IF('Indicator Date hidden'!C87="x","x",B$2-'Indicator Date hidden'!C87)</f>
        <v>0</v>
      </c>
      <c r="C86" s="158">
        <f>IF('Indicator Date hidden'!D87="x","x",C$2-'Indicator Date hidden'!D87)</f>
        <v>0</v>
      </c>
      <c r="D86" s="158">
        <f>IF('Indicator Date hidden'!E87="x","x",D$2-'Indicator Date hidden'!E87)</f>
        <v>0</v>
      </c>
      <c r="E86" s="158">
        <f>IF('Indicator Date hidden'!F87="x","x",E$2-'Indicator Date hidden'!F87)</f>
        <v>0</v>
      </c>
      <c r="F86" s="158">
        <f>IF('Indicator Date hidden'!G87="x","x",F$2-'Indicator Date hidden'!G87)</f>
        <v>0</v>
      </c>
      <c r="G86" s="158">
        <f>IF('Indicator Date hidden'!H87="x","x",G$2-'Indicator Date hidden'!H87)</f>
        <v>0</v>
      </c>
      <c r="H86" s="158">
        <f>IF('Indicator Date hidden'!I87="x","x",H$2-'Indicator Date hidden'!I87)</f>
        <v>0</v>
      </c>
      <c r="I86" s="158">
        <f>IF('Indicator Date hidden'!J87="x","x",I$2-'Indicator Date hidden'!J87)</f>
        <v>0</v>
      </c>
      <c r="J86" s="158">
        <f>IF('Indicator Date hidden'!K87="x","x",J$2-'Indicator Date hidden'!K87)</f>
        <v>0</v>
      </c>
      <c r="K86" s="158">
        <f>IF('Indicator Date hidden'!L87="x","x",K$2-'Indicator Date hidden'!L87)</f>
        <v>0</v>
      </c>
      <c r="L86" s="158">
        <f>IF('Indicator Date hidden'!M87="x","x",L$2-'Indicator Date hidden'!M87)</f>
        <v>0</v>
      </c>
      <c r="M86" s="158">
        <f>IF('Indicator Date hidden'!N87="x","x",M$2-'Indicator Date hidden'!N87)</f>
        <v>0</v>
      </c>
      <c r="N86" s="158">
        <f>IF('Indicator Date hidden'!O87="x","x",N$2-'Indicator Date hidden'!O87)</f>
        <v>0</v>
      </c>
      <c r="O86" s="158">
        <f>IF('Indicator Date hidden'!P87="x","x",O$2-'Indicator Date hidden'!P87)</f>
        <v>0</v>
      </c>
      <c r="P86" s="158">
        <f>IF('Indicator Date hidden'!Q87="x","x",P$2-'Indicator Date hidden'!Q87)</f>
        <v>0</v>
      </c>
      <c r="Q86" s="158">
        <f>IF('Indicator Date hidden'!R87="x","x",Q$2-'Indicator Date hidden'!R87)</f>
        <v>0</v>
      </c>
      <c r="R86" s="158">
        <f>IF('Indicator Date hidden'!S87="x","x",R$2-'Indicator Date hidden'!S87)</f>
        <v>0</v>
      </c>
      <c r="S86" s="158">
        <f>IF('Indicator Date hidden'!T87="x","x",S$2-'Indicator Date hidden'!T87)</f>
        <v>0</v>
      </c>
      <c r="T86" s="158">
        <f>IF('Indicator Date hidden'!U87="x","x",T$2-'Indicator Date hidden'!U87)</f>
        <v>0</v>
      </c>
      <c r="U86" s="158">
        <f>IF('Indicator Date hidden'!V87="x","x",U$2-'Indicator Date hidden'!V87)</f>
        <v>0</v>
      </c>
      <c r="V86" s="158">
        <f>IF('Indicator Date hidden'!W87="x","x",V$2-'Indicator Date hidden'!W87)</f>
        <v>0</v>
      </c>
      <c r="W86" s="158">
        <f>IF('Indicator Date hidden'!X87="x","x",W$2-'Indicator Date hidden'!X87)</f>
        <v>0</v>
      </c>
      <c r="X86" s="158">
        <f>IF('Indicator Date hidden'!Y87="x","x",X$2-'Indicator Date hidden'!Y87)</f>
        <v>0</v>
      </c>
      <c r="Y86" s="158">
        <f>IF('Indicator Date hidden'!Z87="x","x",Y$2-'Indicator Date hidden'!Z87)</f>
        <v>0</v>
      </c>
      <c r="Z86" s="158">
        <f>IF('Indicator Date hidden'!AA87="x","x",Z$2-'Indicator Date hidden'!AA87)</f>
        <v>6</v>
      </c>
      <c r="AA86" s="158">
        <f>IF('Indicator Date hidden'!AB87="x","x",AA$2-'Indicator Date hidden'!AB87)</f>
        <v>0</v>
      </c>
      <c r="AB86" s="158" t="str">
        <f>IF('Indicator Date hidden'!AC87="x","x",AB$2-'Indicator Date hidden'!AC87)</f>
        <v>x</v>
      </c>
      <c r="AC86" s="158">
        <f>IF('Indicator Date hidden'!AD87="x","x",AC$2-'Indicator Date hidden'!AD87)</f>
        <v>1</v>
      </c>
      <c r="AD86" s="158">
        <f>IF('Indicator Date hidden'!AE87="x","x",AD$2-'Indicator Date hidden'!AE87)</f>
        <v>0</v>
      </c>
      <c r="AE86" s="158" t="str">
        <f>IF('Indicator Date hidden'!AF87="x","x",AE$2-'Indicator Date hidden'!AF87)</f>
        <v>x</v>
      </c>
      <c r="AF86" s="158">
        <f>IF('Indicator Date hidden'!AG87="x","x",AF$2-'Indicator Date hidden'!AG87)</f>
        <v>0</v>
      </c>
      <c r="AG86" s="158">
        <f>IF('Indicator Date hidden'!AH87="x","x",AG$2-'Indicator Date hidden'!AH87)</f>
        <v>0</v>
      </c>
      <c r="AH86" s="158">
        <f>IF('Indicator Date hidden'!AI87="x","x",AH$2-'Indicator Date hidden'!AI87)</f>
        <v>0</v>
      </c>
      <c r="AI86" s="158">
        <f>IF('Indicator Date hidden'!AJ87="x","x",AI$2-'Indicator Date hidden'!AJ87)</f>
        <v>1</v>
      </c>
      <c r="AJ86" s="158">
        <f>IF('Indicator Date hidden'!AK87="x","x",AJ$2-'Indicator Date hidden'!AK87)</f>
        <v>1</v>
      </c>
      <c r="AK86" s="158">
        <f>IF('Indicator Date hidden'!AL87="x","x",AK$2-'Indicator Date hidden'!AL87)</f>
        <v>1</v>
      </c>
      <c r="AL86" s="158" t="str">
        <f>IF('Indicator Date hidden'!AM87="x","x",AL$2-'Indicator Date hidden'!AM87)</f>
        <v>x</v>
      </c>
      <c r="AM86" s="158">
        <f>IF('Indicator Date hidden'!AN87="x","x",AM$2-'Indicator Date hidden'!AN87)</f>
        <v>1</v>
      </c>
      <c r="AN86" s="158">
        <f>IF('Indicator Date hidden'!AO87="x","x",AN$2-'Indicator Date hidden'!AO87)</f>
        <v>1</v>
      </c>
      <c r="AO86" s="158">
        <f>IF('Indicator Date hidden'!AP87="x","x",AO$2-'Indicator Date hidden'!AP87)</f>
        <v>1</v>
      </c>
      <c r="AP86" s="158" t="str">
        <f>IF('Indicator Date hidden'!AQ87="x","x",AP$2-'Indicator Date hidden'!AQ87)</f>
        <v>x</v>
      </c>
      <c r="AQ86" s="158">
        <f>IF('Indicator Date hidden'!AR87="x","x",AQ$2-'Indicator Date hidden'!AR87)</f>
        <v>0</v>
      </c>
      <c r="AR86" s="158">
        <f>IF('Indicator Date hidden'!AS87="x","x",AR$2-'Indicator Date hidden'!AS87)</f>
        <v>1</v>
      </c>
      <c r="AS86" s="158">
        <f>IF('Indicator Date hidden'!AT87="x","x",AS$2-'Indicator Date hidden'!AT87)</f>
        <v>7</v>
      </c>
      <c r="AT86" s="158">
        <f>IF('Indicator Date hidden'!AU87="x","x",AT$2-'Indicator Date hidden'!AU87)</f>
        <v>0</v>
      </c>
      <c r="AU86" s="158">
        <f>IF('Indicator Date hidden'!AV87="x","x",AU$2-'Indicator Date hidden'!AV87)</f>
        <v>0</v>
      </c>
      <c r="AV86" s="158">
        <f>IF('Indicator Date hidden'!AW87="x","x",AV$2-'Indicator Date hidden'!AW87)</f>
        <v>0</v>
      </c>
      <c r="AW86" s="158" t="str">
        <f>IF('Indicator Date hidden'!AX87="x","x",AW$2-'Indicator Date hidden'!AX87)</f>
        <v>x</v>
      </c>
      <c r="AX86" s="158">
        <f>IF('Indicator Date hidden'!AY87="x","x",AX$2-'Indicator Date hidden'!AY87)</f>
        <v>0</v>
      </c>
      <c r="AY86" s="158">
        <f>IF('Indicator Date hidden'!AZ87="x","x",AY$2-'Indicator Date hidden'!AZ87)</f>
        <v>1</v>
      </c>
      <c r="AZ86" s="158" t="str">
        <f>IF('Indicator Date hidden'!BA87="x","x",AZ$2-'Indicator Date hidden'!BA87)</f>
        <v>x</v>
      </c>
      <c r="BA86" s="158">
        <f>IF('Indicator Date hidden'!BB87="x","x",BA$2-'Indicator Date hidden'!BB87)</f>
        <v>0</v>
      </c>
      <c r="BB86" s="158">
        <f>IF('Indicator Date hidden'!BC87="x","x",BB$2-'Indicator Date hidden'!BC87)</f>
        <v>0</v>
      </c>
      <c r="BC86" s="158">
        <f>IF('Indicator Date hidden'!BD87="x","x",BC$2-'Indicator Date hidden'!BD87)</f>
        <v>0</v>
      </c>
      <c r="BD86" s="158" t="str">
        <f>IF('Indicator Date hidden'!BE87="x","x",BD$2-'Indicator Date hidden'!BE87)</f>
        <v>x</v>
      </c>
      <c r="BE86" s="158">
        <f>IF('Indicator Date hidden'!BF87="x","x",BE$2-'Indicator Date hidden'!BF87)</f>
        <v>2</v>
      </c>
      <c r="BF86" s="158">
        <f>IF('Indicator Date hidden'!BG87="x","x",BF$2-'Indicator Date hidden'!BG87)</f>
        <v>0</v>
      </c>
      <c r="BG86" s="158">
        <f>IF('Indicator Date hidden'!BH87="x","x",BG$2-'Indicator Date hidden'!BH87)</f>
        <v>0</v>
      </c>
      <c r="BH86" s="158">
        <f>IF('Indicator Date hidden'!BI87="x","x",BH$2-'Indicator Date hidden'!BI87)</f>
        <v>0</v>
      </c>
      <c r="BI86" s="158">
        <f>IF('Indicator Date hidden'!BJ87="x","x",BI$2-'Indicator Date hidden'!BJ87)</f>
        <v>2</v>
      </c>
      <c r="BJ86" s="158">
        <f>IF('Indicator Date hidden'!BK87="x","x",BJ$2-'Indicator Date hidden'!BK87)</f>
        <v>1</v>
      </c>
      <c r="BK86" s="158">
        <f>IF('Indicator Date hidden'!BL87="x","x",BK$2-'Indicator Date hidden'!BL87)</f>
        <v>1</v>
      </c>
      <c r="BL86" s="158">
        <f>IF('Indicator Date hidden'!BM87="x","x",BL$2-'Indicator Date hidden'!BM87)</f>
        <v>0</v>
      </c>
      <c r="BM86" s="158" t="str">
        <f>IF('Indicator Date hidden'!BN87="x","x",BM$2-'Indicator Date hidden'!BN87)</f>
        <v>x</v>
      </c>
      <c r="BN86" s="158">
        <f>IF('Indicator Date hidden'!BO87="x","x",BN$2-'Indicator Date hidden'!BO87)</f>
        <v>2</v>
      </c>
      <c r="BO86" s="158">
        <f>IF('Indicator Date hidden'!BP87="x","x",BO$2-'Indicator Date hidden'!BP87)</f>
        <v>1</v>
      </c>
      <c r="BP86" s="158">
        <f>IF('Indicator Date hidden'!BQ87="x","x",BP$2-'Indicator Date hidden'!BQ87)</f>
        <v>0</v>
      </c>
      <c r="BQ86" s="158">
        <f>IF('Indicator Date hidden'!BR87="x","x",BQ$2-'Indicator Date hidden'!BR87)</f>
        <v>0</v>
      </c>
      <c r="BR86" s="158">
        <f>IF('Indicator Date hidden'!BS87="x","x",BR$2-'Indicator Date hidden'!BS87)</f>
        <v>0</v>
      </c>
      <c r="BS86" s="158">
        <f>IF('Indicator Date hidden'!BT87="x","x",BS$2-'Indicator Date hidden'!BT87)</f>
        <v>2</v>
      </c>
      <c r="BT86" s="158">
        <f>IF('Indicator Date hidden'!BU87="x","x",BT$2-'Indicator Date hidden'!BU87)</f>
        <v>0</v>
      </c>
      <c r="BU86" s="158">
        <f>IF('Indicator Date hidden'!BV87="x","x",BU$2-'Indicator Date hidden'!BV87)</f>
        <v>0</v>
      </c>
      <c r="BV86" s="158">
        <f>IF('Indicator Date hidden'!BW87="x","x",BV$2-'Indicator Date hidden'!BW87)</f>
        <v>0</v>
      </c>
      <c r="BW86" s="158">
        <f>IF('Indicator Date hidden'!BX87="x","x",BW$2-'Indicator Date hidden'!BX87)</f>
        <v>0</v>
      </c>
      <c r="BX86" s="158">
        <f>IF('Indicator Date hidden'!BY87="x","x",BX$2-'Indicator Date hidden'!BY87)</f>
        <v>2</v>
      </c>
      <c r="BY86" s="5">
        <f t="shared" si="10"/>
        <v>35</v>
      </c>
      <c r="BZ86" s="159">
        <f t="shared" si="11"/>
        <v>0.52238805970149249</v>
      </c>
      <c r="CA86" s="5">
        <f t="shared" si="12"/>
        <v>19</v>
      </c>
      <c r="CB86" s="159">
        <f t="shared" si="13"/>
        <v>1.213828394707311</v>
      </c>
      <c r="CC86" s="162">
        <f t="shared" si="14"/>
        <v>0</v>
      </c>
    </row>
    <row r="87" spans="1:81" x14ac:dyDescent="0.3">
      <c r="A87" t="s">
        <v>158</v>
      </c>
      <c r="B87" s="158">
        <f>IF('Indicator Date hidden'!C88="x","x",B$2-'Indicator Date hidden'!C88)</f>
        <v>0</v>
      </c>
      <c r="C87" s="158">
        <f>IF('Indicator Date hidden'!D88="x","x",C$2-'Indicator Date hidden'!D88)</f>
        <v>0</v>
      </c>
      <c r="D87" s="158">
        <f>IF('Indicator Date hidden'!E88="x","x",D$2-'Indicator Date hidden'!E88)</f>
        <v>0</v>
      </c>
      <c r="E87" s="158">
        <f>IF('Indicator Date hidden'!F88="x","x",E$2-'Indicator Date hidden'!F88)</f>
        <v>0</v>
      </c>
      <c r="F87" s="158">
        <f>IF('Indicator Date hidden'!G88="x","x",F$2-'Indicator Date hidden'!G88)</f>
        <v>0</v>
      </c>
      <c r="G87" s="158">
        <f>IF('Indicator Date hidden'!H88="x","x",G$2-'Indicator Date hidden'!H88)</f>
        <v>0</v>
      </c>
      <c r="H87" s="158">
        <f>IF('Indicator Date hidden'!I88="x","x",H$2-'Indicator Date hidden'!I88)</f>
        <v>0</v>
      </c>
      <c r="I87" s="158">
        <f>IF('Indicator Date hidden'!J88="x","x",I$2-'Indicator Date hidden'!J88)</f>
        <v>0</v>
      </c>
      <c r="J87" s="158">
        <f>IF('Indicator Date hidden'!K88="x","x",J$2-'Indicator Date hidden'!K88)</f>
        <v>0</v>
      </c>
      <c r="K87" s="158">
        <f>IF('Indicator Date hidden'!L88="x","x",K$2-'Indicator Date hidden'!L88)</f>
        <v>0</v>
      </c>
      <c r="L87" s="158">
        <f>IF('Indicator Date hidden'!M88="x","x",L$2-'Indicator Date hidden'!M88)</f>
        <v>0</v>
      </c>
      <c r="M87" s="158">
        <f>IF('Indicator Date hidden'!N88="x","x",M$2-'Indicator Date hidden'!N88)</f>
        <v>0</v>
      </c>
      <c r="N87" s="158">
        <f>IF('Indicator Date hidden'!O88="x","x",N$2-'Indicator Date hidden'!O88)</f>
        <v>0</v>
      </c>
      <c r="O87" s="158">
        <f>IF('Indicator Date hidden'!P88="x","x",O$2-'Indicator Date hidden'!P88)</f>
        <v>0</v>
      </c>
      <c r="P87" s="158">
        <f>IF('Indicator Date hidden'!Q88="x","x",P$2-'Indicator Date hidden'!Q88)</f>
        <v>0</v>
      </c>
      <c r="Q87" s="158">
        <f>IF('Indicator Date hidden'!R88="x","x",Q$2-'Indicator Date hidden'!R88)</f>
        <v>0</v>
      </c>
      <c r="R87" s="158">
        <f>IF('Indicator Date hidden'!S88="x","x",R$2-'Indicator Date hidden'!S88)</f>
        <v>0</v>
      </c>
      <c r="S87" s="158">
        <f>IF('Indicator Date hidden'!T88="x","x",S$2-'Indicator Date hidden'!T88)</f>
        <v>0</v>
      </c>
      <c r="T87" s="158">
        <f>IF('Indicator Date hidden'!U88="x","x",T$2-'Indicator Date hidden'!U88)</f>
        <v>0</v>
      </c>
      <c r="U87" s="158">
        <f>IF('Indicator Date hidden'!V88="x","x",U$2-'Indicator Date hidden'!V88)</f>
        <v>0</v>
      </c>
      <c r="V87" s="158">
        <f>IF('Indicator Date hidden'!W88="x","x",V$2-'Indicator Date hidden'!W88)</f>
        <v>0</v>
      </c>
      <c r="W87" s="158">
        <f>IF('Indicator Date hidden'!X88="x","x",W$2-'Indicator Date hidden'!X88)</f>
        <v>0</v>
      </c>
      <c r="X87" s="158">
        <f>IF('Indicator Date hidden'!Y88="x","x",X$2-'Indicator Date hidden'!Y88)</f>
        <v>0</v>
      </c>
      <c r="Y87" s="158">
        <f>IF('Indicator Date hidden'!Z88="x","x",Y$2-'Indicator Date hidden'!Z88)</f>
        <v>0</v>
      </c>
      <c r="Z87" s="158">
        <f>IF('Indicator Date hidden'!AA88="x","x",Z$2-'Indicator Date hidden'!AA88)</f>
        <v>4</v>
      </c>
      <c r="AA87" s="158">
        <f>IF('Indicator Date hidden'!AB88="x","x",AA$2-'Indicator Date hidden'!AB88)</f>
        <v>0</v>
      </c>
      <c r="AB87" s="158" t="str">
        <f>IF('Indicator Date hidden'!AC88="x","x",AB$2-'Indicator Date hidden'!AC88)</f>
        <v>x</v>
      </c>
      <c r="AC87" s="158">
        <f>IF('Indicator Date hidden'!AD88="x","x",AC$2-'Indicator Date hidden'!AD88)</f>
        <v>1</v>
      </c>
      <c r="AD87" s="158">
        <f>IF('Indicator Date hidden'!AE88="x","x",AD$2-'Indicator Date hidden'!AE88)</f>
        <v>0</v>
      </c>
      <c r="AE87" s="158">
        <f>IF('Indicator Date hidden'!AF88="x","x",AE$2-'Indicator Date hidden'!AF88)</f>
        <v>0</v>
      </c>
      <c r="AF87" s="158">
        <f>IF('Indicator Date hidden'!AG88="x","x",AF$2-'Indicator Date hidden'!AG88)</f>
        <v>0</v>
      </c>
      <c r="AG87" s="158">
        <f>IF('Indicator Date hidden'!AH88="x","x",AG$2-'Indicator Date hidden'!AH88)</f>
        <v>0</v>
      </c>
      <c r="AH87" s="158">
        <f>IF('Indicator Date hidden'!AI88="x","x",AH$2-'Indicator Date hidden'!AI88)</f>
        <v>0</v>
      </c>
      <c r="AI87" s="158">
        <f>IF('Indicator Date hidden'!AJ88="x","x",AI$2-'Indicator Date hidden'!AJ88)</f>
        <v>1</v>
      </c>
      <c r="AJ87" s="158">
        <f>IF('Indicator Date hidden'!AK88="x","x",AJ$2-'Indicator Date hidden'!AK88)</f>
        <v>1</v>
      </c>
      <c r="AK87" s="158">
        <f>IF('Indicator Date hidden'!AL88="x","x",AK$2-'Indicator Date hidden'!AL88)</f>
        <v>1</v>
      </c>
      <c r="AL87" s="158">
        <f>IF('Indicator Date hidden'!AM88="x","x",AL$2-'Indicator Date hidden'!AM88)</f>
        <v>6</v>
      </c>
      <c r="AM87" s="158">
        <f>IF('Indicator Date hidden'!AN88="x","x",AM$2-'Indicator Date hidden'!AN88)</f>
        <v>1</v>
      </c>
      <c r="AN87" s="158">
        <f>IF('Indicator Date hidden'!AO88="x","x",AN$2-'Indicator Date hidden'!AO88)</f>
        <v>1</v>
      </c>
      <c r="AO87" s="158">
        <f>IF('Indicator Date hidden'!AP88="x","x",AO$2-'Indicator Date hidden'!AP88)</f>
        <v>1</v>
      </c>
      <c r="AP87" s="158">
        <f>IF('Indicator Date hidden'!AQ88="x","x",AP$2-'Indicator Date hidden'!AQ88)</f>
        <v>1</v>
      </c>
      <c r="AQ87" s="158">
        <f>IF('Indicator Date hidden'!AR88="x","x",AQ$2-'Indicator Date hidden'!AR88)</f>
        <v>0</v>
      </c>
      <c r="AR87" s="158">
        <f>IF('Indicator Date hidden'!AS88="x","x",AR$2-'Indicator Date hidden'!AS88)</f>
        <v>1</v>
      </c>
      <c r="AS87" s="158">
        <f>IF('Indicator Date hidden'!AT88="x","x",AS$2-'Indicator Date hidden'!AT88)</f>
        <v>5</v>
      </c>
      <c r="AT87" s="158">
        <f>IF('Indicator Date hidden'!AU88="x","x",AT$2-'Indicator Date hidden'!AU88)</f>
        <v>0</v>
      </c>
      <c r="AU87" s="158">
        <f>IF('Indicator Date hidden'!AV88="x","x",AU$2-'Indicator Date hidden'!AV88)</f>
        <v>1</v>
      </c>
      <c r="AV87" s="158" t="str">
        <f>IF('Indicator Date hidden'!AW88="x","x",AV$2-'Indicator Date hidden'!AW88)</f>
        <v>x</v>
      </c>
      <c r="AW87" s="158" t="str">
        <f>IF('Indicator Date hidden'!AX88="x","x",AW$2-'Indicator Date hidden'!AX88)</f>
        <v>x</v>
      </c>
      <c r="AX87" s="158">
        <f>IF('Indicator Date hidden'!AY88="x","x",AX$2-'Indicator Date hidden'!AY88)</f>
        <v>0</v>
      </c>
      <c r="AY87" s="158">
        <f>IF('Indicator Date hidden'!AZ88="x","x",AY$2-'Indicator Date hidden'!AZ88)</f>
        <v>1</v>
      </c>
      <c r="AZ87" s="158">
        <f>IF('Indicator Date hidden'!BA88="x","x",AZ$2-'Indicator Date hidden'!BA88)</f>
        <v>7</v>
      </c>
      <c r="BA87" s="158">
        <f>IF('Indicator Date hidden'!BB88="x","x",BA$2-'Indicator Date hidden'!BB88)</f>
        <v>0</v>
      </c>
      <c r="BB87" s="158">
        <f>IF('Indicator Date hidden'!BC88="x","x",BB$2-'Indicator Date hidden'!BC88)</f>
        <v>0</v>
      </c>
      <c r="BC87" s="158">
        <f>IF('Indicator Date hidden'!BD88="x","x",BC$2-'Indicator Date hidden'!BD88)</f>
        <v>0</v>
      </c>
      <c r="BD87" s="158" t="str">
        <f>IF('Indicator Date hidden'!BE88="x","x",BD$2-'Indicator Date hidden'!BE88)</f>
        <v>x</v>
      </c>
      <c r="BE87" s="158">
        <f>IF('Indicator Date hidden'!BF88="x","x",BE$2-'Indicator Date hidden'!BF88)</f>
        <v>1</v>
      </c>
      <c r="BF87" s="158">
        <f>IF('Indicator Date hidden'!BG88="x","x",BF$2-'Indicator Date hidden'!BG88)</f>
        <v>0</v>
      </c>
      <c r="BG87" s="158">
        <f>IF('Indicator Date hidden'!BH88="x","x",BG$2-'Indicator Date hidden'!BH88)</f>
        <v>0</v>
      </c>
      <c r="BH87" s="158">
        <f>IF('Indicator Date hidden'!BI88="x","x",BH$2-'Indicator Date hidden'!BI88)</f>
        <v>0</v>
      </c>
      <c r="BI87" s="158">
        <f>IF('Indicator Date hidden'!BJ88="x","x",BI$2-'Indicator Date hidden'!BJ88)</f>
        <v>2</v>
      </c>
      <c r="BJ87" s="158">
        <f>IF('Indicator Date hidden'!BK88="x","x",BJ$2-'Indicator Date hidden'!BK88)</f>
        <v>1</v>
      </c>
      <c r="BK87" s="158">
        <f>IF('Indicator Date hidden'!BL88="x","x",BK$2-'Indicator Date hidden'!BL88)</f>
        <v>1</v>
      </c>
      <c r="BL87" s="158">
        <f>IF('Indicator Date hidden'!BM88="x","x",BL$2-'Indicator Date hidden'!BM88)</f>
        <v>0</v>
      </c>
      <c r="BM87" s="158">
        <f>IF('Indicator Date hidden'!BN88="x","x",BM$2-'Indicator Date hidden'!BN88)</f>
        <v>3</v>
      </c>
      <c r="BN87" s="158">
        <f>IF('Indicator Date hidden'!BO88="x","x",BN$2-'Indicator Date hidden'!BO88)</f>
        <v>2</v>
      </c>
      <c r="BO87" s="158">
        <f>IF('Indicator Date hidden'!BP88="x","x",BO$2-'Indicator Date hidden'!BP88)</f>
        <v>1</v>
      </c>
      <c r="BP87" s="158">
        <f>IF('Indicator Date hidden'!BQ88="x","x",BP$2-'Indicator Date hidden'!BQ88)</f>
        <v>0</v>
      </c>
      <c r="BQ87" s="158">
        <f>IF('Indicator Date hidden'!BR88="x","x",BQ$2-'Indicator Date hidden'!BR88)</f>
        <v>0</v>
      </c>
      <c r="BR87" s="158">
        <f>IF('Indicator Date hidden'!BS88="x","x",BR$2-'Indicator Date hidden'!BS88)</f>
        <v>0</v>
      </c>
      <c r="BS87" s="158">
        <f>IF('Indicator Date hidden'!BT88="x","x",BS$2-'Indicator Date hidden'!BT88)</f>
        <v>1</v>
      </c>
      <c r="BT87" s="158">
        <f>IF('Indicator Date hidden'!BU88="x","x",BT$2-'Indicator Date hidden'!BU88)</f>
        <v>0</v>
      </c>
      <c r="BU87" s="158">
        <f>IF('Indicator Date hidden'!BV88="x","x",BU$2-'Indicator Date hidden'!BV88)</f>
        <v>0</v>
      </c>
      <c r="BV87" s="158" t="str">
        <f>IF('Indicator Date hidden'!BW88="x","x",BV$2-'Indicator Date hidden'!BW88)</f>
        <v>x</v>
      </c>
      <c r="BW87" s="158">
        <f>IF('Indicator Date hidden'!BX88="x","x",BW$2-'Indicator Date hidden'!BX88)</f>
        <v>0</v>
      </c>
      <c r="BX87" s="158">
        <f>IF('Indicator Date hidden'!BY88="x","x",BX$2-'Indicator Date hidden'!BY88)</f>
        <v>2</v>
      </c>
      <c r="BY87" s="5">
        <f t="shared" si="10"/>
        <v>47</v>
      </c>
      <c r="BZ87" s="159">
        <f t="shared" si="11"/>
        <v>0.67142857142857137</v>
      </c>
      <c r="CA87" s="5">
        <f t="shared" si="12"/>
        <v>24</v>
      </c>
      <c r="CB87" s="159">
        <f t="shared" si="13"/>
        <v>1.3703120454994242</v>
      </c>
      <c r="CC87" s="162">
        <f t="shared" si="14"/>
        <v>0</v>
      </c>
    </row>
    <row r="88" spans="1:81" x14ac:dyDescent="0.3">
      <c r="A88" t="s">
        <v>160</v>
      </c>
      <c r="B88" s="158">
        <f>IF('Indicator Date hidden'!C89="x","x",B$2-'Indicator Date hidden'!C89)</f>
        <v>0</v>
      </c>
      <c r="C88" s="158">
        <f>IF('Indicator Date hidden'!D89="x","x",C$2-'Indicator Date hidden'!D89)</f>
        <v>0</v>
      </c>
      <c r="D88" s="158">
        <f>IF('Indicator Date hidden'!E89="x","x",D$2-'Indicator Date hidden'!E89)</f>
        <v>0</v>
      </c>
      <c r="E88" s="158">
        <f>IF('Indicator Date hidden'!F89="x","x",E$2-'Indicator Date hidden'!F89)</f>
        <v>0</v>
      </c>
      <c r="F88" s="158">
        <f>IF('Indicator Date hidden'!G89="x","x",F$2-'Indicator Date hidden'!G89)</f>
        <v>0</v>
      </c>
      <c r="G88" s="158">
        <f>IF('Indicator Date hidden'!H89="x","x",G$2-'Indicator Date hidden'!H89)</f>
        <v>0</v>
      </c>
      <c r="H88" s="158">
        <f>IF('Indicator Date hidden'!I89="x","x",H$2-'Indicator Date hidden'!I89)</f>
        <v>0</v>
      </c>
      <c r="I88" s="158">
        <f>IF('Indicator Date hidden'!J89="x","x",I$2-'Indicator Date hidden'!J89)</f>
        <v>0</v>
      </c>
      <c r="J88" s="158">
        <f>IF('Indicator Date hidden'!K89="x","x",J$2-'Indicator Date hidden'!K89)</f>
        <v>0</v>
      </c>
      <c r="K88" s="158">
        <f>IF('Indicator Date hidden'!L89="x","x",K$2-'Indicator Date hidden'!L89)</f>
        <v>0</v>
      </c>
      <c r="L88" s="158">
        <f>IF('Indicator Date hidden'!M89="x","x",L$2-'Indicator Date hidden'!M89)</f>
        <v>0</v>
      </c>
      <c r="M88" s="158">
        <f>IF('Indicator Date hidden'!N89="x","x",M$2-'Indicator Date hidden'!N89)</f>
        <v>0</v>
      </c>
      <c r="N88" s="158">
        <f>IF('Indicator Date hidden'!O89="x","x",N$2-'Indicator Date hidden'!O89)</f>
        <v>0</v>
      </c>
      <c r="O88" s="158">
        <f>IF('Indicator Date hidden'!P89="x","x",O$2-'Indicator Date hidden'!P89)</f>
        <v>0</v>
      </c>
      <c r="P88" s="158">
        <f>IF('Indicator Date hidden'!Q89="x","x",P$2-'Indicator Date hidden'!Q89)</f>
        <v>0</v>
      </c>
      <c r="Q88" s="158">
        <f>IF('Indicator Date hidden'!R89="x","x",Q$2-'Indicator Date hidden'!R89)</f>
        <v>0</v>
      </c>
      <c r="R88" s="158">
        <f>IF('Indicator Date hidden'!S89="x","x",R$2-'Indicator Date hidden'!S89)</f>
        <v>0</v>
      </c>
      <c r="S88" s="158">
        <f>IF('Indicator Date hidden'!T89="x","x",S$2-'Indicator Date hidden'!T89)</f>
        <v>0</v>
      </c>
      <c r="T88" s="158">
        <f>IF('Indicator Date hidden'!U89="x","x",T$2-'Indicator Date hidden'!U89)</f>
        <v>0</v>
      </c>
      <c r="U88" s="158">
        <f>IF('Indicator Date hidden'!V89="x","x",U$2-'Indicator Date hidden'!V89)</f>
        <v>0</v>
      </c>
      <c r="V88" s="158">
        <f>IF('Indicator Date hidden'!W89="x","x",V$2-'Indicator Date hidden'!W89)</f>
        <v>0</v>
      </c>
      <c r="W88" s="158">
        <f>IF('Indicator Date hidden'!X89="x","x",W$2-'Indicator Date hidden'!X89)</f>
        <v>0</v>
      </c>
      <c r="X88" s="158">
        <f>IF('Indicator Date hidden'!Y89="x","x",X$2-'Indicator Date hidden'!Y89)</f>
        <v>0</v>
      </c>
      <c r="Y88" s="158">
        <f>IF('Indicator Date hidden'!Z89="x","x",Y$2-'Indicator Date hidden'!Z89)</f>
        <v>0</v>
      </c>
      <c r="Z88" s="158">
        <f>IF('Indicator Date hidden'!AA89="x","x",Z$2-'Indicator Date hidden'!AA89)</f>
        <v>7</v>
      </c>
      <c r="AA88" s="158">
        <f>IF('Indicator Date hidden'!AB89="x","x",AA$2-'Indicator Date hidden'!AB89)</f>
        <v>0</v>
      </c>
      <c r="AB88" s="158">
        <f>IF('Indicator Date hidden'!AC89="x","x",AB$2-'Indicator Date hidden'!AC89)</f>
        <v>0</v>
      </c>
      <c r="AC88" s="158">
        <f>IF('Indicator Date hidden'!AD89="x","x",AC$2-'Indicator Date hidden'!AD89)</f>
        <v>0</v>
      </c>
      <c r="AD88" s="158">
        <f>IF('Indicator Date hidden'!AE89="x","x",AD$2-'Indicator Date hidden'!AE89)</f>
        <v>0</v>
      </c>
      <c r="AE88" s="158" t="str">
        <f>IF('Indicator Date hidden'!AF89="x","x",AE$2-'Indicator Date hidden'!AF89)</f>
        <v>x</v>
      </c>
      <c r="AF88" s="158">
        <f>IF('Indicator Date hidden'!AG89="x","x",AF$2-'Indicator Date hidden'!AG89)</f>
        <v>0</v>
      </c>
      <c r="AG88" s="158">
        <f>IF('Indicator Date hidden'!AH89="x","x",AG$2-'Indicator Date hidden'!AH89)</f>
        <v>0</v>
      </c>
      <c r="AH88" s="158">
        <f>IF('Indicator Date hidden'!AI89="x","x",AH$2-'Indicator Date hidden'!AI89)</f>
        <v>0</v>
      </c>
      <c r="AI88" s="158">
        <f>IF('Indicator Date hidden'!AJ89="x","x",AI$2-'Indicator Date hidden'!AJ89)</f>
        <v>1</v>
      </c>
      <c r="AJ88" s="158">
        <f>IF('Indicator Date hidden'!AK89="x","x",AJ$2-'Indicator Date hidden'!AK89)</f>
        <v>1</v>
      </c>
      <c r="AK88" s="158">
        <f>IF('Indicator Date hidden'!AL89="x","x",AK$2-'Indicator Date hidden'!AL89)</f>
        <v>1</v>
      </c>
      <c r="AL88" s="158">
        <f>IF('Indicator Date hidden'!AM89="x","x",AL$2-'Indicator Date hidden'!AM89)</f>
        <v>3</v>
      </c>
      <c r="AM88" s="158">
        <f>IF('Indicator Date hidden'!AN89="x","x",AM$2-'Indicator Date hidden'!AN89)</f>
        <v>1</v>
      </c>
      <c r="AN88" s="158">
        <f>IF('Indicator Date hidden'!AO89="x","x",AN$2-'Indicator Date hidden'!AO89)</f>
        <v>1</v>
      </c>
      <c r="AO88" s="158">
        <f>IF('Indicator Date hidden'!AP89="x","x",AO$2-'Indicator Date hidden'!AP89)</f>
        <v>1</v>
      </c>
      <c r="AP88" s="158">
        <f>IF('Indicator Date hidden'!AQ89="x","x",AP$2-'Indicator Date hidden'!AQ89)</f>
        <v>1</v>
      </c>
      <c r="AQ88" s="158">
        <f>IF('Indicator Date hidden'!AR89="x","x",AQ$2-'Indicator Date hidden'!AR89)</f>
        <v>0</v>
      </c>
      <c r="AR88" s="158">
        <f>IF('Indicator Date hidden'!AS89="x","x",AR$2-'Indicator Date hidden'!AS89)</f>
        <v>1</v>
      </c>
      <c r="AS88" s="158">
        <f>IF('Indicator Date hidden'!AT89="x","x",AS$2-'Indicator Date hidden'!AT89)</f>
        <v>7</v>
      </c>
      <c r="AT88" s="158">
        <f>IF('Indicator Date hidden'!AU89="x","x",AT$2-'Indicator Date hidden'!AU89)</f>
        <v>0</v>
      </c>
      <c r="AU88" s="158">
        <f>IF('Indicator Date hidden'!AV89="x","x",AU$2-'Indicator Date hidden'!AV89)</f>
        <v>0</v>
      </c>
      <c r="AV88" s="158">
        <f>IF('Indicator Date hidden'!AW89="x","x",AV$2-'Indicator Date hidden'!AW89)</f>
        <v>0</v>
      </c>
      <c r="AW88" s="158">
        <f>IF('Indicator Date hidden'!AX89="x","x",AW$2-'Indicator Date hidden'!AX89)</f>
        <v>0</v>
      </c>
      <c r="AX88" s="158">
        <f>IF('Indicator Date hidden'!AY89="x","x",AX$2-'Indicator Date hidden'!AY89)</f>
        <v>0</v>
      </c>
      <c r="AY88" s="158">
        <f>IF('Indicator Date hidden'!AZ89="x","x",AY$2-'Indicator Date hidden'!AZ89)</f>
        <v>1</v>
      </c>
      <c r="AZ88" s="158">
        <f>IF('Indicator Date hidden'!BA89="x","x",AZ$2-'Indicator Date hidden'!BA89)</f>
        <v>0</v>
      </c>
      <c r="BA88" s="158">
        <f>IF('Indicator Date hidden'!BB89="x","x",BA$2-'Indicator Date hidden'!BB89)</f>
        <v>0</v>
      </c>
      <c r="BB88" s="158">
        <f>IF('Indicator Date hidden'!BC89="x","x",BB$2-'Indicator Date hidden'!BC89)</f>
        <v>0</v>
      </c>
      <c r="BC88" s="158">
        <f>IF('Indicator Date hidden'!BD89="x","x",BC$2-'Indicator Date hidden'!BD89)</f>
        <v>0</v>
      </c>
      <c r="BD88" s="158" t="str">
        <f>IF('Indicator Date hidden'!BE89="x","x",BD$2-'Indicator Date hidden'!BE89)</f>
        <v>x</v>
      </c>
      <c r="BE88" s="158">
        <f>IF('Indicator Date hidden'!BF89="x","x",BE$2-'Indicator Date hidden'!BF89)</f>
        <v>2</v>
      </c>
      <c r="BF88" s="158">
        <f>IF('Indicator Date hidden'!BG89="x","x",BF$2-'Indicator Date hidden'!BG89)</f>
        <v>0</v>
      </c>
      <c r="BG88" s="158">
        <f>IF('Indicator Date hidden'!BH89="x","x",BG$2-'Indicator Date hidden'!BH89)</f>
        <v>0</v>
      </c>
      <c r="BH88" s="158">
        <f>IF('Indicator Date hidden'!BI89="x","x",BH$2-'Indicator Date hidden'!BI89)</f>
        <v>0</v>
      </c>
      <c r="BI88" s="158">
        <f>IF('Indicator Date hidden'!BJ89="x","x",BI$2-'Indicator Date hidden'!BJ89)</f>
        <v>2</v>
      </c>
      <c r="BJ88" s="158">
        <f>IF('Indicator Date hidden'!BK89="x","x",BJ$2-'Indicator Date hidden'!BK89)</f>
        <v>1</v>
      </c>
      <c r="BK88" s="158">
        <f>IF('Indicator Date hidden'!BL89="x","x",BK$2-'Indicator Date hidden'!BL89)</f>
        <v>1</v>
      </c>
      <c r="BL88" s="158">
        <f>IF('Indicator Date hidden'!BM89="x","x",BL$2-'Indicator Date hidden'!BM89)</f>
        <v>0</v>
      </c>
      <c r="BM88" s="158">
        <f>IF('Indicator Date hidden'!BN89="x","x",BM$2-'Indicator Date hidden'!BN89)</f>
        <v>3</v>
      </c>
      <c r="BN88" s="158">
        <f>IF('Indicator Date hidden'!BO89="x","x",BN$2-'Indicator Date hidden'!BO89)</f>
        <v>2</v>
      </c>
      <c r="BO88" s="158">
        <f>IF('Indicator Date hidden'!BP89="x","x",BO$2-'Indicator Date hidden'!BP89)</f>
        <v>1</v>
      </c>
      <c r="BP88" s="158">
        <f>IF('Indicator Date hidden'!BQ89="x","x",BP$2-'Indicator Date hidden'!BQ89)</f>
        <v>0</v>
      </c>
      <c r="BQ88" s="158">
        <f>IF('Indicator Date hidden'!BR89="x","x",BQ$2-'Indicator Date hidden'!BR89)</f>
        <v>0</v>
      </c>
      <c r="BR88" s="158">
        <f>IF('Indicator Date hidden'!BS89="x","x",BR$2-'Indicator Date hidden'!BS89)</f>
        <v>0</v>
      </c>
      <c r="BS88" s="158">
        <f>IF('Indicator Date hidden'!BT89="x","x",BS$2-'Indicator Date hidden'!BT89)</f>
        <v>4</v>
      </c>
      <c r="BT88" s="158">
        <f>IF('Indicator Date hidden'!BU89="x","x",BT$2-'Indicator Date hidden'!BU89)</f>
        <v>0</v>
      </c>
      <c r="BU88" s="158">
        <f>IF('Indicator Date hidden'!BV89="x","x",BU$2-'Indicator Date hidden'!BV89)</f>
        <v>0</v>
      </c>
      <c r="BV88" s="158">
        <f>IF('Indicator Date hidden'!BW89="x","x",BV$2-'Indicator Date hidden'!BW89)</f>
        <v>0</v>
      </c>
      <c r="BW88" s="158">
        <f>IF('Indicator Date hidden'!BX89="x","x",BW$2-'Indicator Date hidden'!BX89)</f>
        <v>0</v>
      </c>
      <c r="BX88" s="158">
        <f>IF('Indicator Date hidden'!BY89="x","x",BX$2-'Indicator Date hidden'!BY89)</f>
        <v>2</v>
      </c>
      <c r="BY88" s="5">
        <f t="shared" si="10"/>
        <v>44</v>
      </c>
      <c r="BZ88" s="159">
        <f t="shared" si="11"/>
        <v>0.60273972602739723</v>
      </c>
      <c r="CA88" s="5">
        <f t="shared" si="12"/>
        <v>21</v>
      </c>
      <c r="CB88" s="159">
        <f t="shared" si="13"/>
        <v>1.3522150881373223</v>
      </c>
      <c r="CC88" s="162">
        <f t="shared" si="14"/>
        <v>0</v>
      </c>
    </row>
    <row r="89" spans="1:81" x14ac:dyDescent="0.3">
      <c r="A89" t="s">
        <v>162</v>
      </c>
      <c r="B89" s="158">
        <f>IF('Indicator Date hidden'!C90="x","x",B$2-'Indicator Date hidden'!C90)</f>
        <v>0</v>
      </c>
      <c r="C89" s="158">
        <f>IF('Indicator Date hidden'!D90="x","x",C$2-'Indicator Date hidden'!D90)</f>
        <v>0</v>
      </c>
      <c r="D89" s="158">
        <f>IF('Indicator Date hidden'!E90="x","x",D$2-'Indicator Date hidden'!E90)</f>
        <v>0</v>
      </c>
      <c r="E89" s="158">
        <f>IF('Indicator Date hidden'!F90="x","x",E$2-'Indicator Date hidden'!F90)</f>
        <v>0</v>
      </c>
      <c r="F89" s="158">
        <f>IF('Indicator Date hidden'!G90="x","x",F$2-'Indicator Date hidden'!G90)</f>
        <v>0</v>
      </c>
      <c r="G89" s="158">
        <f>IF('Indicator Date hidden'!H90="x","x",G$2-'Indicator Date hidden'!H90)</f>
        <v>0</v>
      </c>
      <c r="H89" s="158">
        <f>IF('Indicator Date hidden'!I90="x","x",H$2-'Indicator Date hidden'!I90)</f>
        <v>0</v>
      </c>
      <c r="I89" s="158">
        <f>IF('Indicator Date hidden'!J90="x","x",I$2-'Indicator Date hidden'!J90)</f>
        <v>0</v>
      </c>
      <c r="J89" s="158">
        <f>IF('Indicator Date hidden'!K90="x","x",J$2-'Indicator Date hidden'!K90)</f>
        <v>0</v>
      </c>
      <c r="K89" s="158">
        <f>IF('Indicator Date hidden'!L90="x","x",K$2-'Indicator Date hidden'!L90)</f>
        <v>0</v>
      </c>
      <c r="L89" s="158">
        <f>IF('Indicator Date hidden'!M90="x","x",L$2-'Indicator Date hidden'!M90)</f>
        <v>0</v>
      </c>
      <c r="M89" s="158">
        <f>IF('Indicator Date hidden'!N90="x","x",M$2-'Indicator Date hidden'!N90)</f>
        <v>0</v>
      </c>
      <c r="N89" s="158">
        <f>IF('Indicator Date hidden'!O90="x","x",N$2-'Indicator Date hidden'!O90)</f>
        <v>0</v>
      </c>
      <c r="O89" s="158">
        <f>IF('Indicator Date hidden'!P90="x","x",O$2-'Indicator Date hidden'!P90)</f>
        <v>0</v>
      </c>
      <c r="P89" s="158">
        <f>IF('Indicator Date hidden'!Q90="x","x",P$2-'Indicator Date hidden'!Q90)</f>
        <v>0</v>
      </c>
      <c r="Q89" s="158">
        <f>IF('Indicator Date hidden'!R90="x","x",Q$2-'Indicator Date hidden'!R90)</f>
        <v>0</v>
      </c>
      <c r="R89" s="158">
        <f>IF('Indicator Date hidden'!S90="x","x",R$2-'Indicator Date hidden'!S90)</f>
        <v>0</v>
      </c>
      <c r="S89" s="158">
        <f>IF('Indicator Date hidden'!T90="x","x",S$2-'Indicator Date hidden'!T90)</f>
        <v>0</v>
      </c>
      <c r="T89" s="158">
        <f>IF('Indicator Date hidden'!U90="x","x",T$2-'Indicator Date hidden'!U90)</f>
        <v>0</v>
      </c>
      <c r="U89" s="158">
        <f>IF('Indicator Date hidden'!V90="x","x",U$2-'Indicator Date hidden'!V90)</f>
        <v>0</v>
      </c>
      <c r="V89" s="158">
        <f>IF('Indicator Date hidden'!W90="x","x",V$2-'Indicator Date hidden'!W90)</f>
        <v>0</v>
      </c>
      <c r="W89" s="158">
        <f>IF('Indicator Date hidden'!X90="x","x",W$2-'Indicator Date hidden'!X90)</f>
        <v>0</v>
      </c>
      <c r="X89" s="158">
        <f>IF('Indicator Date hidden'!Y90="x","x",X$2-'Indicator Date hidden'!Y90)</f>
        <v>0</v>
      </c>
      <c r="Y89" s="158">
        <f>IF('Indicator Date hidden'!Z90="x","x",Y$2-'Indicator Date hidden'!Z90)</f>
        <v>0</v>
      </c>
      <c r="Z89" s="158">
        <f>IF('Indicator Date hidden'!AA90="x","x",Z$2-'Indicator Date hidden'!AA90)</f>
        <v>1</v>
      </c>
      <c r="AA89" s="158">
        <f>IF('Indicator Date hidden'!AB90="x","x",AA$2-'Indicator Date hidden'!AB90)</f>
        <v>0</v>
      </c>
      <c r="AB89" s="158">
        <f>IF('Indicator Date hidden'!AC90="x","x",AB$2-'Indicator Date hidden'!AC90)</f>
        <v>0</v>
      </c>
      <c r="AC89" s="158">
        <f>IF('Indicator Date hidden'!AD90="x","x",AC$2-'Indicator Date hidden'!AD90)</f>
        <v>0</v>
      </c>
      <c r="AD89" s="158">
        <f>IF('Indicator Date hidden'!AE90="x","x",AD$2-'Indicator Date hidden'!AE90)</f>
        <v>0</v>
      </c>
      <c r="AE89" s="158">
        <f>IF('Indicator Date hidden'!AF90="x","x",AE$2-'Indicator Date hidden'!AF90)</f>
        <v>0</v>
      </c>
      <c r="AF89" s="158">
        <f>IF('Indicator Date hidden'!AG90="x","x",AF$2-'Indicator Date hidden'!AG90)</f>
        <v>0</v>
      </c>
      <c r="AG89" s="158">
        <f>IF('Indicator Date hidden'!AH90="x","x",AG$2-'Indicator Date hidden'!AH90)</f>
        <v>0</v>
      </c>
      <c r="AH89" s="158">
        <f>IF('Indicator Date hidden'!AI90="x","x",AH$2-'Indicator Date hidden'!AI90)</f>
        <v>0</v>
      </c>
      <c r="AI89" s="158">
        <f>IF('Indicator Date hidden'!AJ90="x","x",AI$2-'Indicator Date hidden'!AJ90)</f>
        <v>1</v>
      </c>
      <c r="AJ89" s="158">
        <f>IF('Indicator Date hidden'!AK90="x","x",AJ$2-'Indicator Date hidden'!AK90)</f>
        <v>1</v>
      </c>
      <c r="AK89" s="158">
        <f>IF('Indicator Date hidden'!AL90="x","x",AK$2-'Indicator Date hidden'!AL90)</f>
        <v>1</v>
      </c>
      <c r="AL89" s="158">
        <f>IF('Indicator Date hidden'!AM90="x","x",AL$2-'Indicator Date hidden'!AM90)</f>
        <v>4</v>
      </c>
      <c r="AM89" s="158">
        <f>IF('Indicator Date hidden'!AN90="x","x",AM$2-'Indicator Date hidden'!AN90)</f>
        <v>1</v>
      </c>
      <c r="AN89" s="158">
        <f>IF('Indicator Date hidden'!AO90="x","x",AN$2-'Indicator Date hidden'!AO90)</f>
        <v>1</v>
      </c>
      <c r="AO89" s="158">
        <f>IF('Indicator Date hidden'!AP90="x","x",AO$2-'Indicator Date hidden'!AP90)</f>
        <v>1</v>
      </c>
      <c r="AP89" s="158">
        <f>IF('Indicator Date hidden'!AQ90="x","x",AP$2-'Indicator Date hidden'!AQ90)</f>
        <v>1</v>
      </c>
      <c r="AQ89" s="158">
        <f>IF('Indicator Date hidden'!AR90="x","x",AQ$2-'Indicator Date hidden'!AR90)</f>
        <v>0</v>
      </c>
      <c r="AR89" s="158">
        <f>IF('Indicator Date hidden'!AS90="x","x",AR$2-'Indicator Date hidden'!AS90)</f>
        <v>1</v>
      </c>
      <c r="AS89" s="158">
        <f>IF('Indicator Date hidden'!AT90="x","x",AS$2-'Indicator Date hidden'!AT90)</f>
        <v>3</v>
      </c>
      <c r="AT89" s="158">
        <f>IF('Indicator Date hidden'!AU90="x","x",AT$2-'Indicator Date hidden'!AU90)</f>
        <v>0</v>
      </c>
      <c r="AU89" s="158">
        <f>IF('Indicator Date hidden'!AV90="x","x",AU$2-'Indicator Date hidden'!AV90)</f>
        <v>0</v>
      </c>
      <c r="AV89" s="158">
        <f>IF('Indicator Date hidden'!AW90="x","x",AV$2-'Indicator Date hidden'!AW90)</f>
        <v>0</v>
      </c>
      <c r="AW89" s="158">
        <f>IF('Indicator Date hidden'!AX90="x","x",AW$2-'Indicator Date hidden'!AX90)</f>
        <v>0</v>
      </c>
      <c r="AX89" s="158">
        <f>IF('Indicator Date hidden'!AY90="x","x",AX$2-'Indicator Date hidden'!AY90)</f>
        <v>0</v>
      </c>
      <c r="AY89" s="158">
        <f>IF('Indicator Date hidden'!AZ90="x","x",AY$2-'Indicator Date hidden'!AZ90)</f>
        <v>1</v>
      </c>
      <c r="AZ89" s="158">
        <f>IF('Indicator Date hidden'!BA90="x","x",AZ$2-'Indicator Date hidden'!BA90)</f>
        <v>2</v>
      </c>
      <c r="BA89" s="158">
        <f>IF('Indicator Date hidden'!BB90="x","x",BA$2-'Indicator Date hidden'!BB90)</f>
        <v>0</v>
      </c>
      <c r="BB89" s="158">
        <f>IF('Indicator Date hidden'!BC90="x","x",BB$2-'Indicator Date hidden'!BC90)</f>
        <v>0</v>
      </c>
      <c r="BC89" s="158">
        <f>IF('Indicator Date hidden'!BD90="x","x",BC$2-'Indicator Date hidden'!BD90)</f>
        <v>0</v>
      </c>
      <c r="BD89" s="158">
        <f>IF('Indicator Date hidden'!BE90="x","x",BD$2-'Indicator Date hidden'!BE90)</f>
        <v>2</v>
      </c>
      <c r="BE89" s="158">
        <f>IF('Indicator Date hidden'!BF90="x","x",BE$2-'Indicator Date hidden'!BF90)</f>
        <v>1</v>
      </c>
      <c r="BF89" s="158">
        <f>IF('Indicator Date hidden'!BG90="x","x",BF$2-'Indicator Date hidden'!BG90)</f>
        <v>0</v>
      </c>
      <c r="BG89" s="158">
        <f>IF('Indicator Date hidden'!BH90="x","x",BG$2-'Indicator Date hidden'!BH90)</f>
        <v>0</v>
      </c>
      <c r="BH89" s="158">
        <f>IF('Indicator Date hidden'!BI90="x","x",BH$2-'Indicator Date hidden'!BI90)</f>
        <v>0</v>
      </c>
      <c r="BI89" s="158">
        <f>IF('Indicator Date hidden'!BJ90="x","x",BI$2-'Indicator Date hidden'!BJ90)</f>
        <v>0</v>
      </c>
      <c r="BJ89" s="158">
        <f>IF('Indicator Date hidden'!BK90="x","x",BJ$2-'Indicator Date hidden'!BK90)</f>
        <v>1</v>
      </c>
      <c r="BK89" s="158">
        <f>IF('Indicator Date hidden'!BL90="x","x",BK$2-'Indicator Date hidden'!BL90)</f>
        <v>1</v>
      </c>
      <c r="BL89" s="158">
        <f>IF('Indicator Date hidden'!BM90="x","x",BL$2-'Indicator Date hidden'!BM90)</f>
        <v>0</v>
      </c>
      <c r="BM89" s="158">
        <f>IF('Indicator Date hidden'!BN90="x","x",BM$2-'Indicator Date hidden'!BN90)</f>
        <v>3</v>
      </c>
      <c r="BN89" s="158">
        <f>IF('Indicator Date hidden'!BO90="x","x",BN$2-'Indicator Date hidden'!BO90)</f>
        <v>2</v>
      </c>
      <c r="BO89" s="158">
        <f>IF('Indicator Date hidden'!BP90="x","x",BO$2-'Indicator Date hidden'!BP90)</f>
        <v>1</v>
      </c>
      <c r="BP89" s="158">
        <f>IF('Indicator Date hidden'!BQ90="x","x",BP$2-'Indicator Date hidden'!BQ90)</f>
        <v>0</v>
      </c>
      <c r="BQ89" s="158">
        <f>IF('Indicator Date hidden'!BR90="x","x",BQ$2-'Indicator Date hidden'!BR90)</f>
        <v>0</v>
      </c>
      <c r="BR89" s="158">
        <f>IF('Indicator Date hidden'!BS90="x","x",BR$2-'Indicator Date hidden'!BS90)</f>
        <v>0</v>
      </c>
      <c r="BS89" s="158">
        <f>IF('Indicator Date hidden'!BT90="x","x",BS$2-'Indicator Date hidden'!BT90)</f>
        <v>4</v>
      </c>
      <c r="BT89" s="158">
        <f>IF('Indicator Date hidden'!BU90="x","x",BT$2-'Indicator Date hidden'!BU90)</f>
        <v>0</v>
      </c>
      <c r="BU89" s="158">
        <f>IF('Indicator Date hidden'!BV90="x","x",BU$2-'Indicator Date hidden'!BV90)</f>
        <v>0</v>
      </c>
      <c r="BV89" s="158">
        <f>IF('Indicator Date hidden'!BW90="x","x",BV$2-'Indicator Date hidden'!BW90)</f>
        <v>0</v>
      </c>
      <c r="BW89" s="158">
        <f>IF('Indicator Date hidden'!BX90="x","x",BW$2-'Indicator Date hidden'!BX90)</f>
        <v>0</v>
      </c>
      <c r="BX89" s="158">
        <f>IF('Indicator Date hidden'!BY90="x","x",BX$2-'Indicator Date hidden'!BY90)</f>
        <v>2</v>
      </c>
      <c r="BY89" s="5">
        <f t="shared" si="10"/>
        <v>36</v>
      </c>
      <c r="BZ89" s="159">
        <f t="shared" si="11"/>
        <v>0.48</v>
      </c>
      <c r="CA89" s="5">
        <f t="shared" si="12"/>
        <v>22</v>
      </c>
      <c r="CB89" s="159">
        <f t="shared" si="13"/>
        <v>0.91447617063905318</v>
      </c>
      <c r="CC89" s="162">
        <f t="shared" si="14"/>
        <v>0</v>
      </c>
    </row>
    <row r="90" spans="1:81" x14ac:dyDescent="0.3">
      <c r="A90" t="s">
        <v>164</v>
      </c>
      <c r="B90" s="158">
        <f>IF('Indicator Date hidden'!C91="x","x",B$2-'Indicator Date hidden'!C91)</f>
        <v>0</v>
      </c>
      <c r="C90" s="158">
        <f>IF('Indicator Date hidden'!D91="x","x",C$2-'Indicator Date hidden'!D91)</f>
        <v>0</v>
      </c>
      <c r="D90" s="158">
        <f>IF('Indicator Date hidden'!E91="x","x",D$2-'Indicator Date hidden'!E91)</f>
        <v>0</v>
      </c>
      <c r="E90" s="158">
        <f>IF('Indicator Date hidden'!F91="x","x",E$2-'Indicator Date hidden'!F91)</f>
        <v>0</v>
      </c>
      <c r="F90" s="158">
        <f>IF('Indicator Date hidden'!G91="x","x",F$2-'Indicator Date hidden'!G91)</f>
        <v>0</v>
      </c>
      <c r="G90" s="158">
        <f>IF('Indicator Date hidden'!H91="x","x",G$2-'Indicator Date hidden'!H91)</f>
        <v>0</v>
      </c>
      <c r="H90" s="158">
        <f>IF('Indicator Date hidden'!I91="x","x",H$2-'Indicator Date hidden'!I91)</f>
        <v>0</v>
      </c>
      <c r="I90" s="158">
        <f>IF('Indicator Date hidden'!J91="x","x",I$2-'Indicator Date hidden'!J91)</f>
        <v>0</v>
      </c>
      <c r="J90" s="158">
        <f>IF('Indicator Date hidden'!K91="x","x",J$2-'Indicator Date hidden'!K91)</f>
        <v>0</v>
      </c>
      <c r="K90" s="158">
        <f>IF('Indicator Date hidden'!L91="x","x",K$2-'Indicator Date hidden'!L91)</f>
        <v>0</v>
      </c>
      <c r="L90" s="158">
        <f>IF('Indicator Date hidden'!M91="x","x",L$2-'Indicator Date hidden'!M91)</f>
        <v>0</v>
      </c>
      <c r="M90" s="158">
        <f>IF('Indicator Date hidden'!N91="x","x",M$2-'Indicator Date hidden'!N91)</f>
        <v>0</v>
      </c>
      <c r="N90" s="158">
        <f>IF('Indicator Date hidden'!O91="x","x",N$2-'Indicator Date hidden'!O91)</f>
        <v>0</v>
      </c>
      <c r="O90" s="158">
        <f>IF('Indicator Date hidden'!P91="x","x",O$2-'Indicator Date hidden'!P91)</f>
        <v>0</v>
      </c>
      <c r="P90" s="158">
        <f>IF('Indicator Date hidden'!Q91="x","x",P$2-'Indicator Date hidden'!Q91)</f>
        <v>0</v>
      </c>
      <c r="Q90" s="158">
        <f>IF('Indicator Date hidden'!R91="x","x",Q$2-'Indicator Date hidden'!R91)</f>
        <v>0</v>
      </c>
      <c r="R90" s="158">
        <f>IF('Indicator Date hidden'!S91="x","x",R$2-'Indicator Date hidden'!S91)</f>
        <v>0</v>
      </c>
      <c r="S90" s="158">
        <f>IF('Indicator Date hidden'!T91="x","x",S$2-'Indicator Date hidden'!T91)</f>
        <v>0</v>
      </c>
      <c r="T90" s="158">
        <f>IF('Indicator Date hidden'!U91="x","x",T$2-'Indicator Date hidden'!U91)</f>
        <v>0</v>
      </c>
      <c r="U90" s="158">
        <f>IF('Indicator Date hidden'!V91="x","x",U$2-'Indicator Date hidden'!V91)</f>
        <v>0</v>
      </c>
      <c r="V90" s="158">
        <f>IF('Indicator Date hidden'!W91="x","x",V$2-'Indicator Date hidden'!W91)</f>
        <v>0</v>
      </c>
      <c r="W90" s="158">
        <f>IF('Indicator Date hidden'!X91="x","x",W$2-'Indicator Date hidden'!X91)</f>
        <v>0</v>
      </c>
      <c r="X90" s="158">
        <f>IF('Indicator Date hidden'!Y91="x","x",X$2-'Indicator Date hidden'!Y91)</f>
        <v>0</v>
      </c>
      <c r="Y90" s="158">
        <f>IF('Indicator Date hidden'!Z91="x","x",Y$2-'Indicator Date hidden'!Z91)</f>
        <v>0</v>
      </c>
      <c r="Z90" s="158" t="str">
        <f>IF('Indicator Date hidden'!AA91="x","x",Z$2-'Indicator Date hidden'!AA91)</f>
        <v>x</v>
      </c>
      <c r="AA90" s="158">
        <f>IF('Indicator Date hidden'!AB91="x","x",AA$2-'Indicator Date hidden'!AB91)</f>
        <v>0</v>
      </c>
      <c r="AB90" s="158" t="str">
        <f>IF('Indicator Date hidden'!AC91="x","x",AB$2-'Indicator Date hidden'!AC91)</f>
        <v>x</v>
      </c>
      <c r="AC90" s="158">
        <f>IF('Indicator Date hidden'!AD91="x","x",AC$2-'Indicator Date hidden'!AD91)</f>
        <v>4</v>
      </c>
      <c r="AD90" s="158">
        <f>IF('Indicator Date hidden'!AE91="x","x",AD$2-'Indicator Date hidden'!AE91)</f>
        <v>0</v>
      </c>
      <c r="AE90" s="158" t="str">
        <f>IF('Indicator Date hidden'!AF91="x","x",AE$2-'Indicator Date hidden'!AF91)</f>
        <v>x</v>
      </c>
      <c r="AF90" s="158">
        <f>IF('Indicator Date hidden'!AG91="x","x",AF$2-'Indicator Date hidden'!AG91)</f>
        <v>0</v>
      </c>
      <c r="AG90" s="158">
        <f>IF('Indicator Date hidden'!AH91="x","x",AG$2-'Indicator Date hidden'!AH91)</f>
        <v>0</v>
      </c>
      <c r="AH90" s="158">
        <f>IF('Indicator Date hidden'!AI91="x","x",AH$2-'Indicator Date hidden'!AI91)</f>
        <v>0</v>
      </c>
      <c r="AI90" s="158">
        <f>IF('Indicator Date hidden'!AJ91="x","x",AI$2-'Indicator Date hidden'!AJ91)</f>
        <v>1</v>
      </c>
      <c r="AJ90" s="158">
        <f>IF('Indicator Date hidden'!AK91="x","x",AJ$2-'Indicator Date hidden'!AK91)</f>
        <v>1</v>
      </c>
      <c r="AK90" s="158" t="str">
        <f>IF('Indicator Date hidden'!AL91="x","x",AK$2-'Indicator Date hidden'!AL91)</f>
        <v>x</v>
      </c>
      <c r="AL90" s="158" t="str">
        <f>IF('Indicator Date hidden'!AM91="x","x",AL$2-'Indicator Date hidden'!AM91)</f>
        <v>x</v>
      </c>
      <c r="AM90" s="158">
        <f>IF('Indicator Date hidden'!AN91="x","x",AM$2-'Indicator Date hidden'!AN91)</f>
        <v>1</v>
      </c>
      <c r="AN90" s="158">
        <f>IF('Indicator Date hidden'!AO91="x","x",AN$2-'Indicator Date hidden'!AO91)</f>
        <v>1</v>
      </c>
      <c r="AO90" s="158">
        <f>IF('Indicator Date hidden'!AP91="x","x",AO$2-'Indicator Date hidden'!AP91)</f>
        <v>1</v>
      </c>
      <c r="AP90" s="158">
        <f>IF('Indicator Date hidden'!AQ91="x","x",AP$2-'Indicator Date hidden'!AQ91)</f>
        <v>1</v>
      </c>
      <c r="AQ90" s="158">
        <f>IF('Indicator Date hidden'!AR91="x","x",AQ$2-'Indicator Date hidden'!AR91)</f>
        <v>0</v>
      </c>
      <c r="AR90" s="158">
        <f>IF('Indicator Date hidden'!AS91="x","x",AR$2-'Indicator Date hidden'!AS91)</f>
        <v>1</v>
      </c>
      <c r="AS90" s="158">
        <f>IF('Indicator Date hidden'!AT91="x","x",AS$2-'Indicator Date hidden'!AT91)</f>
        <v>8</v>
      </c>
      <c r="AT90" s="158">
        <f>IF('Indicator Date hidden'!AU91="x","x",AT$2-'Indicator Date hidden'!AU91)</f>
        <v>0</v>
      </c>
      <c r="AU90" s="158" t="str">
        <f>IF('Indicator Date hidden'!AV91="x","x",AU$2-'Indicator Date hidden'!AV91)</f>
        <v>x</v>
      </c>
      <c r="AV90" s="158" t="str">
        <f>IF('Indicator Date hidden'!AW91="x","x",AV$2-'Indicator Date hidden'!AW91)</f>
        <v>x</v>
      </c>
      <c r="AW90" s="158" t="str">
        <f>IF('Indicator Date hidden'!AX91="x","x",AW$2-'Indicator Date hidden'!AX91)</f>
        <v>x</v>
      </c>
      <c r="AX90" s="158">
        <f>IF('Indicator Date hidden'!AY91="x","x",AX$2-'Indicator Date hidden'!AY91)</f>
        <v>0</v>
      </c>
      <c r="AY90" s="158" t="str">
        <f>IF('Indicator Date hidden'!AZ91="x","x",AY$2-'Indicator Date hidden'!AZ91)</f>
        <v>x</v>
      </c>
      <c r="AZ90" s="158">
        <f>IF('Indicator Date hidden'!BA91="x","x",AZ$2-'Indicator Date hidden'!BA91)</f>
        <v>11</v>
      </c>
      <c r="BA90" s="158">
        <f>IF('Indicator Date hidden'!BB91="x","x",BA$2-'Indicator Date hidden'!BB91)</f>
        <v>0</v>
      </c>
      <c r="BB90" s="158">
        <f>IF('Indicator Date hidden'!BC91="x","x",BB$2-'Indicator Date hidden'!BC91)</f>
        <v>0</v>
      </c>
      <c r="BC90" s="158">
        <f>IF('Indicator Date hidden'!BD91="x","x",BC$2-'Indicator Date hidden'!BD91)</f>
        <v>0</v>
      </c>
      <c r="BD90" s="158" t="str">
        <f>IF('Indicator Date hidden'!BE91="x","x",BD$2-'Indicator Date hidden'!BE91)</f>
        <v>x</v>
      </c>
      <c r="BE90" s="158" t="str">
        <f>IF('Indicator Date hidden'!BF91="x","x",BE$2-'Indicator Date hidden'!BF91)</f>
        <v>x</v>
      </c>
      <c r="BF90" s="158">
        <f>IF('Indicator Date hidden'!BG91="x","x",BF$2-'Indicator Date hidden'!BG91)</f>
        <v>0</v>
      </c>
      <c r="BG90" s="158">
        <f>IF('Indicator Date hidden'!BH91="x","x",BG$2-'Indicator Date hidden'!BH91)</f>
        <v>0</v>
      </c>
      <c r="BH90" s="158">
        <f>IF('Indicator Date hidden'!BI91="x","x",BH$2-'Indicator Date hidden'!BI91)</f>
        <v>0</v>
      </c>
      <c r="BI90" s="158" t="str">
        <f>IF('Indicator Date hidden'!BJ91="x","x",BI$2-'Indicator Date hidden'!BJ91)</f>
        <v>x</v>
      </c>
      <c r="BJ90" s="158">
        <f>IF('Indicator Date hidden'!BK91="x","x",BJ$2-'Indicator Date hidden'!BK91)</f>
        <v>1</v>
      </c>
      <c r="BK90" s="158" t="str">
        <f>IF('Indicator Date hidden'!BL91="x","x",BK$2-'Indicator Date hidden'!BL91)</f>
        <v>x</v>
      </c>
      <c r="BL90" s="158">
        <f>IF('Indicator Date hidden'!BM91="x","x",BL$2-'Indicator Date hidden'!BM91)</f>
        <v>0</v>
      </c>
      <c r="BM90" s="158" t="str">
        <f>IF('Indicator Date hidden'!BN91="x","x",BM$2-'Indicator Date hidden'!BN91)</f>
        <v>x</v>
      </c>
      <c r="BN90" s="158">
        <f>IF('Indicator Date hidden'!BO91="x","x",BN$2-'Indicator Date hidden'!BO91)</f>
        <v>2</v>
      </c>
      <c r="BO90" s="158">
        <f>IF('Indicator Date hidden'!BP91="x","x",BO$2-'Indicator Date hidden'!BP91)</f>
        <v>1</v>
      </c>
      <c r="BP90" s="158">
        <f>IF('Indicator Date hidden'!BQ91="x","x",BP$2-'Indicator Date hidden'!BQ91)</f>
        <v>0</v>
      </c>
      <c r="BQ90" s="158">
        <f>IF('Indicator Date hidden'!BR91="x","x",BQ$2-'Indicator Date hidden'!BR91)</f>
        <v>0</v>
      </c>
      <c r="BR90" s="158">
        <f>IF('Indicator Date hidden'!BS91="x","x",BR$2-'Indicator Date hidden'!BS91)</f>
        <v>0</v>
      </c>
      <c r="BS90" s="158">
        <f>IF('Indicator Date hidden'!BT91="x","x",BS$2-'Indicator Date hidden'!BT91)</f>
        <v>5</v>
      </c>
      <c r="BT90" s="158">
        <f>IF('Indicator Date hidden'!BU91="x","x",BT$2-'Indicator Date hidden'!BU91)</f>
        <v>0</v>
      </c>
      <c r="BU90" s="158">
        <f>IF('Indicator Date hidden'!BV91="x","x",BU$2-'Indicator Date hidden'!BV91)</f>
        <v>0</v>
      </c>
      <c r="BV90" s="158">
        <f>IF('Indicator Date hidden'!BW91="x","x",BV$2-'Indicator Date hidden'!BW91)</f>
        <v>0</v>
      </c>
      <c r="BW90" s="158">
        <f>IF('Indicator Date hidden'!BX91="x","x",BW$2-'Indicator Date hidden'!BX91)</f>
        <v>0</v>
      </c>
      <c r="BX90" s="158">
        <f>IF('Indicator Date hidden'!BY91="x","x",BX$2-'Indicator Date hidden'!BY91)</f>
        <v>2</v>
      </c>
      <c r="BY90" s="5">
        <f t="shared" si="10"/>
        <v>41</v>
      </c>
      <c r="BZ90" s="159">
        <f t="shared" si="11"/>
        <v>0.67213114754098358</v>
      </c>
      <c r="CA90" s="5">
        <f t="shared" si="12"/>
        <v>15</v>
      </c>
      <c r="CB90" s="159">
        <f t="shared" si="13"/>
        <v>1.8793206958585567</v>
      </c>
      <c r="CC90" s="162">
        <f t="shared" si="14"/>
        <v>0</v>
      </c>
    </row>
    <row r="91" spans="1:81" x14ac:dyDescent="0.3">
      <c r="A91" t="s">
        <v>166</v>
      </c>
      <c r="B91" s="158">
        <f>IF('Indicator Date hidden'!C92="x","x",B$2-'Indicator Date hidden'!C92)</f>
        <v>0</v>
      </c>
      <c r="C91" s="158">
        <f>IF('Indicator Date hidden'!D92="x","x",C$2-'Indicator Date hidden'!D92)</f>
        <v>0</v>
      </c>
      <c r="D91" s="158">
        <f>IF('Indicator Date hidden'!E92="x","x",D$2-'Indicator Date hidden'!E92)</f>
        <v>0</v>
      </c>
      <c r="E91" s="158">
        <f>IF('Indicator Date hidden'!F92="x","x",E$2-'Indicator Date hidden'!F92)</f>
        <v>0</v>
      </c>
      <c r="F91" s="158">
        <f>IF('Indicator Date hidden'!G92="x","x",F$2-'Indicator Date hidden'!G92)</f>
        <v>0</v>
      </c>
      <c r="G91" s="158">
        <f>IF('Indicator Date hidden'!H92="x","x",G$2-'Indicator Date hidden'!H92)</f>
        <v>0</v>
      </c>
      <c r="H91" s="158">
        <f>IF('Indicator Date hidden'!I92="x","x",H$2-'Indicator Date hidden'!I92)</f>
        <v>0</v>
      </c>
      <c r="I91" s="158">
        <f>IF('Indicator Date hidden'!J92="x","x",I$2-'Indicator Date hidden'!J92)</f>
        <v>0</v>
      </c>
      <c r="J91" s="158">
        <f>IF('Indicator Date hidden'!K92="x","x",J$2-'Indicator Date hidden'!K92)</f>
        <v>0</v>
      </c>
      <c r="K91" s="158">
        <f>IF('Indicator Date hidden'!L92="x","x",K$2-'Indicator Date hidden'!L92)</f>
        <v>0</v>
      </c>
      <c r="L91" s="158">
        <f>IF('Indicator Date hidden'!M92="x","x",L$2-'Indicator Date hidden'!M92)</f>
        <v>0</v>
      </c>
      <c r="M91" s="158">
        <f>IF('Indicator Date hidden'!N92="x","x",M$2-'Indicator Date hidden'!N92)</f>
        <v>0</v>
      </c>
      <c r="N91" s="158">
        <f>IF('Indicator Date hidden'!O92="x","x",N$2-'Indicator Date hidden'!O92)</f>
        <v>0</v>
      </c>
      <c r="O91" s="158">
        <f>IF('Indicator Date hidden'!P92="x","x",O$2-'Indicator Date hidden'!P92)</f>
        <v>0</v>
      </c>
      <c r="P91" s="158">
        <f>IF('Indicator Date hidden'!Q92="x","x",P$2-'Indicator Date hidden'!Q92)</f>
        <v>0</v>
      </c>
      <c r="Q91" s="158">
        <f>IF('Indicator Date hidden'!R92="x","x",Q$2-'Indicator Date hidden'!R92)</f>
        <v>0</v>
      </c>
      <c r="R91" s="158">
        <f>IF('Indicator Date hidden'!S92="x","x",R$2-'Indicator Date hidden'!S92)</f>
        <v>0</v>
      </c>
      <c r="S91" s="158">
        <f>IF('Indicator Date hidden'!T92="x","x",S$2-'Indicator Date hidden'!T92)</f>
        <v>0</v>
      </c>
      <c r="T91" s="158">
        <f>IF('Indicator Date hidden'!U92="x","x",T$2-'Indicator Date hidden'!U92)</f>
        <v>0</v>
      </c>
      <c r="U91" s="158">
        <f>IF('Indicator Date hidden'!V92="x","x",U$2-'Indicator Date hidden'!V92)</f>
        <v>0</v>
      </c>
      <c r="V91" s="158">
        <f>IF('Indicator Date hidden'!W92="x","x",V$2-'Indicator Date hidden'!W92)</f>
        <v>0</v>
      </c>
      <c r="W91" s="158">
        <f>IF('Indicator Date hidden'!X92="x","x",W$2-'Indicator Date hidden'!X92)</f>
        <v>0</v>
      </c>
      <c r="X91" s="158">
        <f>IF('Indicator Date hidden'!Y92="x","x",X$2-'Indicator Date hidden'!Y92)</f>
        <v>0</v>
      </c>
      <c r="Y91" s="158">
        <f>IF('Indicator Date hidden'!Z92="x","x",Y$2-'Indicator Date hidden'!Z92)</f>
        <v>0</v>
      </c>
      <c r="Z91" s="158">
        <f>IF('Indicator Date hidden'!AA92="x","x",Z$2-'Indicator Date hidden'!AA92)</f>
        <v>8</v>
      </c>
      <c r="AA91" s="158">
        <f>IF('Indicator Date hidden'!AB92="x","x",AA$2-'Indicator Date hidden'!AB92)</f>
        <v>0</v>
      </c>
      <c r="AB91" s="158" t="str">
        <f>IF('Indicator Date hidden'!AC92="x","x",AB$2-'Indicator Date hidden'!AC92)</f>
        <v>x</v>
      </c>
      <c r="AC91" s="158">
        <f>IF('Indicator Date hidden'!AD92="x","x",AC$2-'Indicator Date hidden'!AD92)</f>
        <v>4</v>
      </c>
      <c r="AD91" s="158">
        <f>IF('Indicator Date hidden'!AE92="x","x",AD$2-'Indicator Date hidden'!AE92)</f>
        <v>0</v>
      </c>
      <c r="AE91" s="158" t="str">
        <f>IF('Indicator Date hidden'!AF92="x","x",AE$2-'Indicator Date hidden'!AF92)</f>
        <v>x</v>
      </c>
      <c r="AF91" s="158">
        <f>IF('Indicator Date hidden'!AG92="x","x",AF$2-'Indicator Date hidden'!AG92)</f>
        <v>0</v>
      </c>
      <c r="AG91" s="158">
        <f>IF('Indicator Date hidden'!AH92="x","x",AG$2-'Indicator Date hidden'!AH92)</f>
        <v>0</v>
      </c>
      <c r="AH91" s="158">
        <f>IF('Indicator Date hidden'!AI92="x","x",AH$2-'Indicator Date hidden'!AI92)</f>
        <v>0</v>
      </c>
      <c r="AI91" s="158">
        <f>IF('Indicator Date hidden'!AJ92="x","x",AI$2-'Indicator Date hidden'!AJ92)</f>
        <v>1</v>
      </c>
      <c r="AJ91" s="158">
        <f>IF('Indicator Date hidden'!AK92="x","x",AJ$2-'Indicator Date hidden'!AK92)</f>
        <v>1</v>
      </c>
      <c r="AK91" s="158">
        <f>IF('Indicator Date hidden'!AL92="x","x",AK$2-'Indicator Date hidden'!AL92)</f>
        <v>1</v>
      </c>
      <c r="AL91" s="158" t="str">
        <f>IF('Indicator Date hidden'!AM92="x","x",AL$2-'Indicator Date hidden'!AM92)</f>
        <v>x</v>
      </c>
      <c r="AM91" s="158">
        <f>IF('Indicator Date hidden'!AN92="x","x",AM$2-'Indicator Date hidden'!AN92)</f>
        <v>1</v>
      </c>
      <c r="AN91" s="158">
        <f>IF('Indicator Date hidden'!AO92="x","x",AN$2-'Indicator Date hidden'!AO92)</f>
        <v>1</v>
      </c>
      <c r="AO91" s="158">
        <f>IF('Indicator Date hidden'!AP92="x","x",AO$2-'Indicator Date hidden'!AP92)</f>
        <v>1</v>
      </c>
      <c r="AP91" s="158" t="str">
        <f>IF('Indicator Date hidden'!AQ92="x","x",AP$2-'Indicator Date hidden'!AQ92)</f>
        <v>x</v>
      </c>
      <c r="AQ91" s="158" t="str">
        <f>IF('Indicator Date hidden'!AR92="x","x",AQ$2-'Indicator Date hidden'!AR92)</f>
        <v>x</v>
      </c>
      <c r="AR91" s="158">
        <f>IF('Indicator Date hidden'!AS92="x","x",AR$2-'Indicator Date hidden'!AS92)</f>
        <v>1</v>
      </c>
      <c r="AS91" s="158">
        <f>IF('Indicator Date hidden'!AT92="x","x",AS$2-'Indicator Date hidden'!AT92)</f>
        <v>5</v>
      </c>
      <c r="AT91" s="158">
        <f>IF('Indicator Date hidden'!AU92="x","x",AT$2-'Indicator Date hidden'!AU92)</f>
        <v>0</v>
      </c>
      <c r="AU91" s="158" t="str">
        <f>IF('Indicator Date hidden'!AV92="x","x",AU$2-'Indicator Date hidden'!AV92)</f>
        <v>x</v>
      </c>
      <c r="AV91" s="158" t="str">
        <f>IF('Indicator Date hidden'!AW92="x","x",AV$2-'Indicator Date hidden'!AW92)</f>
        <v>x</v>
      </c>
      <c r="AW91" s="158">
        <f>IF('Indicator Date hidden'!AX92="x","x",AW$2-'Indicator Date hidden'!AX92)</f>
        <v>0</v>
      </c>
      <c r="AX91" s="158">
        <f>IF('Indicator Date hidden'!AY92="x","x",AX$2-'Indicator Date hidden'!AY92)</f>
        <v>0</v>
      </c>
      <c r="AY91" s="158">
        <f>IF('Indicator Date hidden'!AZ92="x","x",AY$2-'Indicator Date hidden'!AZ92)</f>
        <v>1</v>
      </c>
      <c r="AZ91" s="158" t="str">
        <f>IF('Indicator Date hidden'!BA92="x","x",AZ$2-'Indicator Date hidden'!BA92)</f>
        <v>x</v>
      </c>
      <c r="BA91" s="158">
        <f>IF('Indicator Date hidden'!BB92="x","x",BA$2-'Indicator Date hidden'!BB92)</f>
        <v>0</v>
      </c>
      <c r="BB91" s="158">
        <f>IF('Indicator Date hidden'!BC92="x","x",BB$2-'Indicator Date hidden'!BC92)</f>
        <v>0</v>
      </c>
      <c r="BC91" s="158">
        <f>IF('Indicator Date hidden'!BD92="x","x",BC$2-'Indicator Date hidden'!BD92)</f>
        <v>0</v>
      </c>
      <c r="BD91" s="158" t="str">
        <f>IF('Indicator Date hidden'!BE92="x","x",BD$2-'Indicator Date hidden'!BE92)</f>
        <v>x</v>
      </c>
      <c r="BE91" s="158" t="str">
        <f>IF('Indicator Date hidden'!BF92="x","x",BE$2-'Indicator Date hidden'!BF92)</f>
        <v>x</v>
      </c>
      <c r="BF91" s="158">
        <f>IF('Indicator Date hidden'!BG92="x","x",BF$2-'Indicator Date hidden'!BG92)</f>
        <v>0</v>
      </c>
      <c r="BG91" s="158">
        <f>IF('Indicator Date hidden'!BH92="x","x",BG$2-'Indicator Date hidden'!BH92)</f>
        <v>0</v>
      </c>
      <c r="BH91" s="158">
        <f>IF('Indicator Date hidden'!BI92="x","x",BH$2-'Indicator Date hidden'!BI92)</f>
        <v>0</v>
      </c>
      <c r="BI91" s="158" t="str">
        <f>IF('Indicator Date hidden'!BJ92="x","x",BI$2-'Indicator Date hidden'!BJ92)</f>
        <v>x</v>
      </c>
      <c r="BJ91" s="158">
        <f>IF('Indicator Date hidden'!BK92="x","x",BJ$2-'Indicator Date hidden'!BK92)</f>
        <v>1</v>
      </c>
      <c r="BK91" s="158">
        <f>IF('Indicator Date hidden'!BL92="x","x",BK$2-'Indicator Date hidden'!BL92)</f>
        <v>1</v>
      </c>
      <c r="BL91" s="158">
        <f>IF('Indicator Date hidden'!BM92="x","x",BL$2-'Indicator Date hidden'!BM92)</f>
        <v>0</v>
      </c>
      <c r="BM91" s="158">
        <f>IF('Indicator Date hidden'!BN92="x","x",BM$2-'Indicator Date hidden'!BN92)</f>
        <v>3</v>
      </c>
      <c r="BN91" s="158" t="str">
        <f>IF('Indicator Date hidden'!BO92="x","x",BN$2-'Indicator Date hidden'!BO92)</f>
        <v>x</v>
      </c>
      <c r="BO91" s="158">
        <f>IF('Indicator Date hidden'!BP92="x","x",BO$2-'Indicator Date hidden'!BP92)</f>
        <v>1</v>
      </c>
      <c r="BP91" s="158">
        <f>IF('Indicator Date hidden'!BQ92="x","x",BP$2-'Indicator Date hidden'!BQ92)</f>
        <v>0</v>
      </c>
      <c r="BQ91" s="158">
        <f>IF('Indicator Date hidden'!BR92="x","x",BQ$2-'Indicator Date hidden'!BR92)</f>
        <v>0</v>
      </c>
      <c r="BR91" s="158">
        <f>IF('Indicator Date hidden'!BS92="x","x",BR$2-'Indicator Date hidden'!BS92)</f>
        <v>0</v>
      </c>
      <c r="BS91" s="158">
        <f>IF('Indicator Date hidden'!BT92="x","x",BS$2-'Indicator Date hidden'!BT92)</f>
        <v>1</v>
      </c>
      <c r="BT91" s="158">
        <f>IF('Indicator Date hidden'!BU92="x","x",BT$2-'Indicator Date hidden'!BU92)</f>
        <v>0</v>
      </c>
      <c r="BU91" s="158">
        <f>IF('Indicator Date hidden'!BV92="x","x",BU$2-'Indicator Date hidden'!BV92)</f>
        <v>0</v>
      </c>
      <c r="BV91" s="158" t="str">
        <f>IF('Indicator Date hidden'!BW92="x","x",BV$2-'Indicator Date hidden'!BW92)</f>
        <v>x</v>
      </c>
      <c r="BW91" s="158" t="str">
        <f>IF('Indicator Date hidden'!BX92="x","x",BW$2-'Indicator Date hidden'!BX92)</f>
        <v>x</v>
      </c>
      <c r="BX91" s="158">
        <f>IF('Indicator Date hidden'!BY92="x","x",BX$2-'Indicator Date hidden'!BY92)</f>
        <v>2</v>
      </c>
      <c r="BY91" s="5">
        <f t="shared" si="10"/>
        <v>34</v>
      </c>
      <c r="BZ91" s="159">
        <f t="shared" si="11"/>
        <v>0.55737704918032782</v>
      </c>
      <c r="CA91" s="5">
        <f t="shared" si="12"/>
        <v>17</v>
      </c>
      <c r="CB91" s="159">
        <f t="shared" si="13"/>
        <v>1.3492510389214591</v>
      </c>
      <c r="CC91" s="162">
        <f t="shared" si="14"/>
        <v>0</v>
      </c>
    </row>
    <row r="92" spans="1:81" x14ac:dyDescent="0.3">
      <c r="A92" t="s">
        <v>297</v>
      </c>
      <c r="B92" s="158">
        <f>IF('Indicator Date hidden'!C93="x","x",B$2-'Indicator Date hidden'!C93)</f>
        <v>0</v>
      </c>
      <c r="C92" s="158">
        <f>IF('Indicator Date hidden'!D93="x","x",C$2-'Indicator Date hidden'!D93)</f>
        <v>0</v>
      </c>
      <c r="D92" s="158">
        <f>IF('Indicator Date hidden'!E93="x","x",D$2-'Indicator Date hidden'!E93)</f>
        <v>0</v>
      </c>
      <c r="E92" s="158">
        <f>IF('Indicator Date hidden'!F93="x","x",E$2-'Indicator Date hidden'!F93)</f>
        <v>0</v>
      </c>
      <c r="F92" s="158">
        <f>IF('Indicator Date hidden'!G93="x","x",F$2-'Indicator Date hidden'!G93)</f>
        <v>0</v>
      </c>
      <c r="G92" s="158">
        <f>IF('Indicator Date hidden'!H93="x","x",G$2-'Indicator Date hidden'!H93)</f>
        <v>0</v>
      </c>
      <c r="H92" s="158">
        <f>IF('Indicator Date hidden'!I93="x","x",H$2-'Indicator Date hidden'!I93)</f>
        <v>0</v>
      </c>
      <c r="I92" s="158">
        <f>IF('Indicator Date hidden'!J93="x","x",I$2-'Indicator Date hidden'!J93)</f>
        <v>0</v>
      </c>
      <c r="J92" s="158">
        <f>IF('Indicator Date hidden'!K93="x","x",J$2-'Indicator Date hidden'!K93)</f>
        <v>0</v>
      </c>
      <c r="K92" s="158">
        <f>IF('Indicator Date hidden'!L93="x","x",K$2-'Indicator Date hidden'!L93)</f>
        <v>0</v>
      </c>
      <c r="L92" s="158">
        <f>IF('Indicator Date hidden'!M93="x","x",L$2-'Indicator Date hidden'!M93)</f>
        <v>0</v>
      </c>
      <c r="M92" s="158">
        <f>IF('Indicator Date hidden'!N93="x","x",M$2-'Indicator Date hidden'!N93)</f>
        <v>0</v>
      </c>
      <c r="N92" s="158">
        <f>IF('Indicator Date hidden'!O93="x","x",N$2-'Indicator Date hidden'!O93)</f>
        <v>0</v>
      </c>
      <c r="O92" s="158">
        <f>IF('Indicator Date hidden'!P93="x","x",O$2-'Indicator Date hidden'!P93)</f>
        <v>0</v>
      </c>
      <c r="P92" s="158">
        <f>IF('Indicator Date hidden'!Q93="x","x",P$2-'Indicator Date hidden'!Q93)</f>
        <v>0</v>
      </c>
      <c r="Q92" s="158">
        <f>IF('Indicator Date hidden'!R93="x","x",Q$2-'Indicator Date hidden'!R93)</f>
        <v>0</v>
      </c>
      <c r="R92" s="158">
        <f>IF('Indicator Date hidden'!S93="x","x",R$2-'Indicator Date hidden'!S93)</f>
        <v>0</v>
      </c>
      <c r="S92" s="158">
        <f>IF('Indicator Date hidden'!T93="x","x",S$2-'Indicator Date hidden'!T93)</f>
        <v>0</v>
      </c>
      <c r="T92" s="158">
        <f>IF('Indicator Date hidden'!U93="x","x",T$2-'Indicator Date hidden'!U93)</f>
        <v>0</v>
      </c>
      <c r="U92" s="158">
        <f>IF('Indicator Date hidden'!V93="x","x",U$2-'Indicator Date hidden'!V93)</f>
        <v>0</v>
      </c>
      <c r="V92" s="158">
        <f>IF('Indicator Date hidden'!W93="x","x",V$2-'Indicator Date hidden'!W93)</f>
        <v>0</v>
      </c>
      <c r="W92" s="158">
        <f>IF('Indicator Date hidden'!X93="x","x",W$2-'Indicator Date hidden'!X93)</f>
        <v>0</v>
      </c>
      <c r="X92" s="158">
        <f>IF('Indicator Date hidden'!Y93="x","x",X$2-'Indicator Date hidden'!Y93)</f>
        <v>0</v>
      </c>
      <c r="Y92" s="158">
        <f>IF('Indicator Date hidden'!Z93="x","x",Y$2-'Indicator Date hidden'!Z93)</f>
        <v>0</v>
      </c>
      <c r="Z92" s="158" t="str">
        <f>IF('Indicator Date hidden'!AA93="x","x",Z$2-'Indicator Date hidden'!AA93)</f>
        <v>x</v>
      </c>
      <c r="AA92" s="158">
        <f>IF('Indicator Date hidden'!AB93="x","x",AA$2-'Indicator Date hidden'!AB93)</f>
        <v>0</v>
      </c>
      <c r="AB92" s="158" t="str">
        <f>IF('Indicator Date hidden'!AC93="x","x",AB$2-'Indicator Date hidden'!AC93)</f>
        <v>x</v>
      </c>
      <c r="AC92" s="158">
        <f>IF('Indicator Date hidden'!AD93="x","x",AC$2-'Indicator Date hidden'!AD93)</f>
        <v>3</v>
      </c>
      <c r="AD92" s="158">
        <f>IF('Indicator Date hidden'!AE93="x","x",AD$2-'Indicator Date hidden'!AE93)</f>
        <v>0</v>
      </c>
      <c r="AE92" s="158" t="str">
        <f>IF('Indicator Date hidden'!AF93="x","x",AE$2-'Indicator Date hidden'!AF93)</f>
        <v>x</v>
      </c>
      <c r="AF92" s="158">
        <f>IF('Indicator Date hidden'!AG93="x","x",AF$2-'Indicator Date hidden'!AG93)</f>
        <v>0</v>
      </c>
      <c r="AG92" s="158">
        <f>IF('Indicator Date hidden'!AH93="x","x",AG$2-'Indicator Date hidden'!AH93)</f>
        <v>0</v>
      </c>
      <c r="AH92" s="158">
        <f>IF('Indicator Date hidden'!AI93="x","x",AH$2-'Indicator Date hidden'!AI93)</f>
        <v>0</v>
      </c>
      <c r="AI92" s="158">
        <f>IF('Indicator Date hidden'!AJ93="x","x",AI$2-'Indicator Date hidden'!AJ93)</f>
        <v>1</v>
      </c>
      <c r="AJ92" s="158">
        <f>IF('Indicator Date hidden'!AK93="x","x",AJ$2-'Indicator Date hidden'!AK93)</f>
        <v>1</v>
      </c>
      <c r="AK92" s="158">
        <f>IF('Indicator Date hidden'!AL93="x","x",AK$2-'Indicator Date hidden'!AL93)</f>
        <v>1</v>
      </c>
      <c r="AL92" s="158" t="str">
        <f>IF('Indicator Date hidden'!AM93="x","x",AL$2-'Indicator Date hidden'!AM93)</f>
        <v>x</v>
      </c>
      <c r="AM92" s="158">
        <f>IF('Indicator Date hidden'!AN93="x","x",AM$2-'Indicator Date hidden'!AN93)</f>
        <v>1</v>
      </c>
      <c r="AN92" s="158">
        <f>IF('Indicator Date hidden'!AO93="x","x",AN$2-'Indicator Date hidden'!AO93)</f>
        <v>1</v>
      </c>
      <c r="AO92" s="158">
        <f>IF('Indicator Date hidden'!AP93="x","x",AO$2-'Indicator Date hidden'!AP93)</f>
        <v>1</v>
      </c>
      <c r="AP92" s="158" t="str">
        <f>IF('Indicator Date hidden'!AQ93="x","x",AP$2-'Indicator Date hidden'!AQ93)</f>
        <v>x</v>
      </c>
      <c r="AQ92" s="158">
        <f>IF('Indicator Date hidden'!AR93="x","x",AQ$2-'Indicator Date hidden'!AR93)</f>
        <v>0</v>
      </c>
      <c r="AR92" s="158">
        <f>IF('Indicator Date hidden'!AS93="x","x",AR$2-'Indicator Date hidden'!AS93)</f>
        <v>1</v>
      </c>
      <c r="AS92" s="158">
        <f>IF('Indicator Date hidden'!AT93="x","x",AS$2-'Indicator Date hidden'!AT93)</f>
        <v>7</v>
      </c>
      <c r="AT92" s="158">
        <f>IF('Indicator Date hidden'!AU93="x","x",AT$2-'Indicator Date hidden'!AU93)</f>
        <v>0</v>
      </c>
      <c r="AU92" s="158" t="str">
        <f>IF('Indicator Date hidden'!AV93="x","x",AU$2-'Indicator Date hidden'!AV93)</f>
        <v>x</v>
      </c>
      <c r="AV92" s="158" t="str">
        <f>IF('Indicator Date hidden'!AW93="x","x",AV$2-'Indicator Date hidden'!AW93)</f>
        <v>x</v>
      </c>
      <c r="AW92" s="158">
        <f>IF('Indicator Date hidden'!AX93="x","x",AW$2-'Indicator Date hidden'!AX93)</f>
        <v>0</v>
      </c>
      <c r="AX92" s="158">
        <f>IF('Indicator Date hidden'!AY93="x","x",AX$2-'Indicator Date hidden'!AY93)</f>
        <v>0</v>
      </c>
      <c r="AY92" s="158">
        <f>IF('Indicator Date hidden'!AZ93="x","x",AY$2-'Indicator Date hidden'!AZ93)</f>
        <v>1</v>
      </c>
      <c r="AZ92" s="158">
        <f>IF('Indicator Date hidden'!BA93="x","x",AZ$2-'Indicator Date hidden'!BA93)</f>
        <v>5</v>
      </c>
      <c r="BA92" s="158">
        <f>IF('Indicator Date hidden'!BB93="x","x",BA$2-'Indicator Date hidden'!BB93)</f>
        <v>0</v>
      </c>
      <c r="BB92" s="158">
        <f>IF('Indicator Date hidden'!BC93="x","x",BB$2-'Indicator Date hidden'!BC93)</f>
        <v>0</v>
      </c>
      <c r="BC92" s="158">
        <f>IF('Indicator Date hidden'!BD93="x","x",BC$2-'Indicator Date hidden'!BD93)</f>
        <v>0</v>
      </c>
      <c r="BD92" s="158" t="str">
        <f>IF('Indicator Date hidden'!BE93="x","x",BD$2-'Indicator Date hidden'!BE93)</f>
        <v>x</v>
      </c>
      <c r="BE92" s="158">
        <f>IF('Indicator Date hidden'!BF93="x","x",BE$2-'Indicator Date hidden'!BF93)</f>
        <v>2</v>
      </c>
      <c r="BF92" s="158">
        <f>IF('Indicator Date hidden'!BG93="x","x",BF$2-'Indicator Date hidden'!BG93)</f>
        <v>0</v>
      </c>
      <c r="BG92" s="158">
        <f>IF('Indicator Date hidden'!BH93="x","x",BG$2-'Indicator Date hidden'!BH93)</f>
        <v>0</v>
      </c>
      <c r="BH92" s="158">
        <f>IF('Indicator Date hidden'!BI93="x","x",BH$2-'Indicator Date hidden'!BI93)</f>
        <v>0</v>
      </c>
      <c r="BI92" s="158">
        <f>IF('Indicator Date hidden'!BJ93="x","x",BI$2-'Indicator Date hidden'!BJ93)</f>
        <v>2</v>
      </c>
      <c r="BJ92" s="158">
        <f>IF('Indicator Date hidden'!BK93="x","x",BJ$2-'Indicator Date hidden'!BK93)</f>
        <v>1</v>
      </c>
      <c r="BK92" s="158">
        <f>IF('Indicator Date hidden'!BL93="x","x",BK$2-'Indicator Date hidden'!BL93)</f>
        <v>1</v>
      </c>
      <c r="BL92" s="158">
        <f>IF('Indicator Date hidden'!BM93="x","x",BL$2-'Indicator Date hidden'!BM93)</f>
        <v>0</v>
      </c>
      <c r="BM92" s="158">
        <f>IF('Indicator Date hidden'!BN93="x","x",BM$2-'Indicator Date hidden'!BN93)</f>
        <v>10</v>
      </c>
      <c r="BN92" s="158">
        <f>IF('Indicator Date hidden'!BO93="x","x",BN$2-'Indicator Date hidden'!BO93)</f>
        <v>2</v>
      </c>
      <c r="BO92" s="158">
        <f>IF('Indicator Date hidden'!BP93="x","x",BO$2-'Indicator Date hidden'!BP93)</f>
        <v>1</v>
      </c>
      <c r="BP92" s="158">
        <f>IF('Indicator Date hidden'!BQ93="x","x",BP$2-'Indicator Date hidden'!BQ93)</f>
        <v>0</v>
      </c>
      <c r="BQ92" s="158">
        <f>IF('Indicator Date hidden'!BR93="x","x",BQ$2-'Indicator Date hidden'!BR93)</f>
        <v>0</v>
      </c>
      <c r="BR92" s="158">
        <f>IF('Indicator Date hidden'!BS93="x","x",BR$2-'Indicator Date hidden'!BS93)</f>
        <v>0</v>
      </c>
      <c r="BS92" s="158">
        <f>IF('Indicator Date hidden'!BT93="x","x",BS$2-'Indicator Date hidden'!BT93)</f>
        <v>1</v>
      </c>
      <c r="BT92" s="158">
        <f>IF('Indicator Date hidden'!BU93="x","x",BT$2-'Indicator Date hidden'!BU93)</f>
        <v>0</v>
      </c>
      <c r="BU92" s="158">
        <f>IF('Indicator Date hidden'!BV93="x","x",BU$2-'Indicator Date hidden'!BV93)</f>
        <v>0</v>
      </c>
      <c r="BV92" s="158">
        <f>IF('Indicator Date hidden'!BW93="x","x",BV$2-'Indicator Date hidden'!BW93)</f>
        <v>0</v>
      </c>
      <c r="BW92" s="158">
        <f>IF('Indicator Date hidden'!BX93="x","x",BW$2-'Indicator Date hidden'!BX93)</f>
        <v>0</v>
      </c>
      <c r="BX92" s="158">
        <f>IF('Indicator Date hidden'!BY93="x","x",BX$2-'Indicator Date hidden'!BY93)</f>
        <v>2</v>
      </c>
      <c r="BY92" s="5">
        <f t="shared" si="10"/>
        <v>45</v>
      </c>
      <c r="BZ92" s="159">
        <f t="shared" si="11"/>
        <v>0.67164179104477617</v>
      </c>
      <c r="CA92" s="5">
        <f t="shared" si="12"/>
        <v>20</v>
      </c>
      <c r="CB92" s="159">
        <f t="shared" si="13"/>
        <v>1.6426049542922514</v>
      </c>
      <c r="CC92" s="162">
        <f t="shared" si="14"/>
        <v>0</v>
      </c>
    </row>
    <row r="93" spans="1:81" x14ac:dyDescent="0.3">
      <c r="A93" t="s">
        <v>167</v>
      </c>
      <c r="B93" s="158">
        <f>IF('Indicator Date hidden'!C94="x","x",B$2-'Indicator Date hidden'!C94)</f>
        <v>0</v>
      </c>
      <c r="C93" s="158">
        <f>IF('Indicator Date hidden'!D94="x","x",C$2-'Indicator Date hidden'!D94)</f>
        <v>0</v>
      </c>
      <c r="D93" s="158">
        <f>IF('Indicator Date hidden'!E94="x","x",D$2-'Indicator Date hidden'!E94)</f>
        <v>0</v>
      </c>
      <c r="E93" s="158">
        <f>IF('Indicator Date hidden'!F94="x","x",E$2-'Indicator Date hidden'!F94)</f>
        <v>0</v>
      </c>
      <c r="F93" s="158">
        <f>IF('Indicator Date hidden'!G94="x","x",F$2-'Indicator Date hidden'!G94)</f>
        <v>0</v>
      </c>
      <c r="G93" s="158">
        <f>IF('Indicator Date hidden'!H94="x","x",G$2-'Indicator Date hidden'!H94)</f>
        <v>0</v>
      </c>
      <c r="H93" s="158">
        <f>IF('Indicator Date hidden'!I94="x","x",H$2-'Indicator Date hidden'!I94)</f>
        <v>0</v>
      </c>
      <c r="I93" s="158">
        <f>IF('Indicator Date hidden'!J94="x","x",I$2-'Indicator Date hidden'!J94)</f>
        <v>0</v>
      </c>
      <c r="J93" s="158">
        <f>IF('Indicator Date hidden'!K94="x","x",J$2-'Indicator Date hidden'!K94)</f>
        <v>0</v>
      </c>
      <c r="K93" s="158">
        <f>IF('Indicator Date hidden'!L94="x","x",K$2-'Indicator Date hidden'!L94)</f>
        <v>0</v>
      </c>
      <c r="L93" s="158">
        <f>IF('Indicator Date hidden'!M94="x","x",L$2-'Indicator Date hidden'!M94)</f>
        <v>0</v>
      </c>
      <c r="M93" s="158">
        <f>IF('Indicator Date hidden'!N94="x","x",M$2-'Indicator Date hidden'!N94)</f>
        <v>0</v>
      </c>
      <c r="N93" s="158">
        <f>IF('Indicator Date hidden'!O94="x","x",N$2-'Indicator Date hidden'!O94)</f>
        <v>0</v>
      </c>
      <c r="O93" s="158">
        <f>IF('Indicator Date hidden'!P94="x","x",O$2-'Indicator Date hidden'!P94)</f>
        <v>0</v>
      </c>
      <c r="P93" s="158">
        <f>IF('Indicator Date hidden'!Q94="x","x",P$2-'Indicator Date hidden'!Q94)</f>
        <v>0</v>
      </c>
      <c r="Q93" s="158">
        <f>IF('Indicator Date hidden'!R94="x","x",Q$2-'Indicator Date hidden'!R94)</f>
        <v>0</v>
      </c>
      <c r="R93" s="158">
        <f>IF('Indicator Date hidden'!S94="x","x",R$2-'Indicator Date hidden'!S94)</f>
        <v>0</v>
      </c>
      <c r="S93" s="158">
        <f>IF('Indicator Date hidden'!T94="x","x",S$2-'Indicator Date hidden'!T94)</f>
        <v>0</v>
      </c>
      <c r="T93" s="158">
        <f>IF('Indicator Date hidden'!U94="x","x",T$2-'Indicator Date hidden'!U94)</f>
        <v>0</v>
      </c>
      <c r="U93" s="158">
        <f>IF('Indicator Date hidden'!V94="x","x",U$2-'Indicator Date hidden'!V94)</f>
        <v>0</v>
      </c>
      <c r="V93" s="158">
        <f>IF('Indicator Date hidden'!W94="x","x",V$2-'Indicator Date hidden'!W94)</f>
        <v>0</v>
      </c>
      <c r="W93" s="158">
        <f>IF('Indicator Date hidden'!X94="x","x",W$2-'Indicator Date hidden'!X94)</f>
        <v>0</v>
      </c>
      <c r="X93" s="158">
        <f>IF('Indicator Date hidden'!Y94="x","x",X$2-'Indicator Date hidden'!Y94)</f>
        <v>0</v>
      </c>
      <c r="Y93" s="158">
        <f>IF('Indicator Date hidden'!Z94="x","x",Y$2-'Indicator Date hidden'!Z94)</f>
        <v>0</v>
      </c>
      <c r="Z93" s="158" t="str">
        <f>IF('Indicator Date hidden'!AA94="x","x",Z$2-'Indicator Date hidden'!AA94)</f>
        <v>x</v>
      </c>
      <c r="AA93" s="158">
        <f>IF('Indicator Date hidden'!AB94="x","x",AA$2-'Indicator Date hidden'!AB94)</f>
        <v>0</v>
      </c>
      <c r="AB93" s="158" t="str">
        <f>IF('Indicator Date hidden'!AC94="x","x",AB$2-'Indicator Date hidden'!AC94)</f>
        <v>x</v>
      </c>
      <c r="AC93" s="158">
        <f>IF('Indicator Date hidden'!AD94="x","x",AC$2-'Indicator Date hidden'!AD94)</f>
        <v>0</v>
      </c>
      <c r="AD93" s="158">
        <f>IF('Indicator Date hidden'!AE94="x","x",AD$2-'Indicator Date hidden'!AE94)</f>
        <v>0</v>
      </c>
      <c r="AE93" s="158" t="str">
        <f>IF('Indicator Date hidden'!AF94="x","x",AE$2-'Indicator Date hidden'!AF94)</f>
        <v>x</v>
      </c>
      <c r="AF93" s="158">
        <f>IF('Indicator Date hidden'!AG94="x","x",AF$2-'Indicator Date hidden'!AG94)</f>
        <v>0</v>
      </c>
      <c r="AG93" s="158">
        <f>IF('Indicator Date hidden'!AH94="x","x",AG$2-'Indicator Date hidden'!AH94)</f>
        <v>0</v>
      </c>
      <c r="AH93" s="158">
        <f>IF('Indicator Date hidden'!AI94="x","x",AH$2-'Indicator Date hidden'!AI94)</f>
        <v>0</v>
      </c>
      <c r="AI93" s="158">
        <f>IF('Indicator Date hidden'!AJ94="x","x",AI$2-'Indicator Date hidden'!AJ94)</f>
        <v>1</v>
      </c>
      <c r="AJ93" s="158">
        <f>IF('Indicator Date hidden'!AK94="x","x",AJ$2-'Indicator Date hidden'!AK94)</f>
        <v>1</v>
      </c>
      <c r="AK93" s="158">
        <f>IF('Indicator Date hidden'!AL94="x","x",AK$2-'Indicator Date hidden'!AL94)</f>
        <v>1</v>
      </c>
      <c r="AL93" s="158" t="str">
        <f>IF('Indicator Date hidden'!AM94="x","x",AL$2-'Indicator Date hidden'!AM94)</f>
        <v>x</v>
      </c>
      <c r="AM93" s="158">
        <f>IF('Indicator Date hidden'!AN94="x","x",AM$2-'Indicator Date hidden'!AN94)</f>
        <v>1</v>
      </c>
      <c r="AN93" s="158">
        <f>IF('Indicator Date hidden'!AO94="x","x",AN$2-'Indicator Date hidden'!AO94)</f>
        <v>1</v>
      </c>
      <c r="AO93" s="158">
        <f>IF('Indicator Date hidden'!AP94="x","x",AO$2-'Indicator Date hidden'!AP94)</f>
        <v>1</v>
      </c>
      <c r="AP93" s="158" t="str">
        <f>IF('Indicator Date hidden'!AQ94="x","x",AP$2-'Indicator Date hidden'!AQ94)</f>
        <v>x</v>
      </c>
      <c r="AQ93" s="158">
        <f>IF('Indicator Date hidden'!AR94="x","x",AQ$2-'Indicator Date hidden'!AR94)</f>
        <v>0</v>
      </c>
      <c r="AR93" s="158">
        <f>IF('Indicator Date hidden'!AS94="x","x",AR$2-'Indicator Date hidden'!AS94)</f>
        <v>1</v>
      </c>
      <c r="AS93" s="158">
        <f>IF('Indicator Date hidden'!AT94="x","x",AS$2-'Indicator Date hidden'!AT94)</f>
        <v>3</v>
      </c>
      <c r="AT93" s="158">
        <f>IF('Indicator Date hidden'!AU94="x","x",AT$2-'Indicator Date hidden'!AU94)</f>
        <v>0</v>
      </c>
      <c r="AU93" s="158">
        <f>IF('Indicator Date hidden'!AV94="x","x",AU$2-'Indicator Date hidden'!AV94)</f>
        <v>0</v>
      </c>
      <c r="AV93" s="158">
        <f>IF('Indicator Date hidden'!AW94="x","x",AV$2-'Indicator Date hidden'!AW94)</f>
        <v>0</v>
      </c>
      <c r="AW93" s="158" t="str">
        <f>IF('Indicator Date hidden'!AX94="x","x",AW$2-'Indicator Date hidden'!AX94)</f>
        <v>x</v>
      </c>
      <c r="AX93" s="158">
        <f>IF('Indicator Date hidden'!AY94="x","x",AX$2-'Indicator Date hidden'!AY94)</f>
        <v>0</v>
      </c>
      <c r="AY93" s="158">
        <f>IF('Indicator Date hidden'!AZ94="x","x",AY$2-'Indicator Date hidden'!AZ94)</f>
        <v>1</v>
      </c>
      <c r="AZ93" s="158" t="str">
        <f>IF('Indicator Date hidden'!BA94="x","x",AZ$2-'Indicator Date hidden'!BA94)</f>
        <v>x</v>
      </c>
      <c r="BA93" s="158">
        <f>IF('Indicator Date hidden'!BB94="x","x",BA$2-'Indicator Date hidden'!BB94)</f>
        <v>0</v>
      </c>
      <c r="BB93" s="158">
        <f>IF('Indicator Date hidden'!BC94="x","x",BB$2-'Indicator Date hidden'!BC94)</f>
        <v>0</v>
      </c>
      <c r="BC93" s="158">
        <f>IF('Indicator Date hidden'!BD94="x","x",BC$2-'Indicator Date hidden'!BD94)</f>
        <v>0</v>
      </c>
      <c r="BD93" s="158" t="str">
        <f>IF('Indicator Date hidden'!BE94="x","x",BD$2-'Indicator Date hidden'!BE94)</f>
        <v>x</v>
      </c>
      <c r="BE93" s="158">
        <f>IF('Indicator Date hidden'!BF94="x","x",BE$2-'Indicator Date hidden'!BF94)</f>
        <v>2</v>
      </c>
      <c r="BF93" s="158">
        <f>IF('Indicator Date hidden'!BG94="x","x",BF$2-'Indicator Date hidden'!BG94)</f>
        <v>0</v>
      </c>
      <c r="BG93" s="158">
        <f>IF('Indicator Date hidden'!BH94="x","x",BG$2-'Indicator Date hidden'!BH94)</f>
        <v>0</v>
      </c>
      <c r="BH93" s="158">
        <f>IF('Indicator Date hidden'!BI94="x","x",BH$2-'Indicator Date hidden'!BI94)</f>
        <v>0</v>
      </c>
      <c r="BI93" s="158" t="str">
        <f>IF('Indicator Date hidden'!BJ94="x","x",BI$2-'Indicator Date hidden'!BJ94)</f>
        <v>x</v>
      </c>
      <c r="BJ93" s="158">
        <f>IF('Indicator Date hidden'!BK94="x","x",BJ$2-'Indicator Date hidden'!BK94)</f>
        <v>1</v>
      </c>
      <c r="BK93" s="158">
        <f>IF('Indicator Date hidden'!BL94="x","x",BK$2-'Indicator Date hidden'!BL94)</f>
        <v>1</v>
      </c>
      <c r="BL93" s="158">
        <f>IF('Indicator Date hidden'!BM94="x","x",BL$2-'Indicator Date hidden'!BM94)</f>
        <v>0</v>
      </c>
      <c r="BM93" s="158">
        <f>IF('Indicator Date hidden'!BN94="x","x",BM$2-'Indicator Date hidden'!BN94)</f>
        <v>0</v>
      </c>
      <c r="BN93" s="158">
        <f>IF('Indicator Date hidden'!BO94="x","x",BN$2-'Indicator Date hidden'!BO94)</f>
        <v>2</v>
      </c>
      <c r="BO93" s="158">
        <f>IF('Indicator Date hidden'!BP94="x","x",BO$2-'Indicator Date hidden'!BP94)</f>
        <v>1</v>
      </c>
      <c r="BP93" s="158">
        <f>IF('Indicator Date hidden'!BQ94="x","x",BP$2-'Indicator Date hidden'!BQ94)</f>
        <v>0</v>
      </c>
      <c r="BQ93" s="158">
        <f>IF('Indicator Date hidden'!BR94="x","x",BQ$2-'Indicator Date hidden'!BR94)</f>
        <v>0</v>
      </c>
      <c r="BR93" s="158">
        <f>IF('Indicator Date hidden'!BS94="x","x",BR$2-'Indicator Date hidden'!BS94)</f>
        <v>0</v>
      </c>
      <c r="BS93" s="158">
        <f>IF('Indicator Date hidden'!BT94="x","x",BS$2-'Indicator Date hidden'!BT94)</f>
        <v>3</v>
      </c>
      <c r="BT93" s="158">
        <f>IF('Indicator Date hidden'!BU94="x","x",BT$2-'Indicator Date hidden'!BU94)</f>
        <v>0</v>
      </c>
      <c r="BU93" s="158">
        <f>IF('Indicator Date hidden'!BV94="x","x",BU$2-'Indicator Date hidden'!BV94)</f>
        <v>0</v>
      </c>
      <c r="BV93" s="158">
        <f>IF('Indicator Date hidden'!BW94="x","x",BV$2-'Indicator Date hidden'!BW94)</f>
        <v>0</v>
      </c>
      <c r="BW93" s="158">
        <f>IF('Indicator Date hidden'!BX94="x","x",BW$2-'Indicator Date hidden'!BX94)</f>
        <v>0</v>
      </c>
      <c r="BX93" s="158">
        <f>IF('Indicator Date hidden'!BY94="x","x",BX$2-'Indicator Date hidden'!BY94)</f>
        <v>2</v>
      </c>
      <c r="BY93" s="5">
        <f t="shared" si="10"/>
        <v>23</v>
      </c>
      <c r="BZ93" s="159">
        <f t="shared" si="11"/>
        <v>0.34848484848484851</v>
      </c>
      <c r="CA93" s="5">
        <f t="shared" si="12"/>
        <v>16</v>
      </c>
      <c r="CB93" s="159">
        <f t="shared" si="13"/>
        <v>0.70694443316898214</v>
      </c>
      <c r="CC93" s="162">
        <f t="shared" si="14"/>
        <v>0</v>
      </c>
    </row>
    <row r="94" spans="1:81" x14ac:dyDescent="0.3">
      <c r="A94" t="s">
        <v>169</v>
      </c>
      <c r="B94" s="158">
        <f>IF('Indicator Date hidden'!C95="x","x",B$2-'Indicator Date hidden'!C95)</f>
        <v>0</v>
      </c>
      <c r="C94" s="158">
        <f>IF('Indicator Date hidden'!D95="x","x",C$2-'Indicator Date hidden'!D95)</f>
        <v>0</v>
      </c>
      <c r="D94" s="158">
        <f>IF('Indicator Date hidden'!E95="x","x",D$2-'Indicator Date hidden'!E95)</f>
        <v>0</v>
      </c>
      <c r="E94" s="158">
        <f>IF('Indicator Date hidden'!F95="x","x",E$2-'Indicator Date hidden'!F95)</f>
        <v>0</v>
      </c>
      <c r="F94" s="158">
        <f>IF('Indicator Date hidden'!G95="x","x",F$2-'Indicator Date hidden'!G95)</f>
        <v>0</v>
      </c>
      <c r="G94" s="158">
        <f>IF('Indicator Date hidden'!H95="x","x",G$2-'Indicator Date hidden'!H95)</f>
        <v>0</v>
      </c>
      <c r="H94" s="158">
        <f>IF('Indicator Date hidden'!I95="x","x",H$2-'Indicator Date hidden'!I95)</f>
        <v>0</v>
      </c>
      <c r="I94" s="158">
        <f>IF('Indicator Date hidden'!J95="x","x",I$2-'Indicator Date hidden'!J95)</f>
        <v>0</v>
      </c>
      <c r="J94" s="158">
        <f>IF('Indicator Date hidden'!K95="x","x",J$2-'Indicator Date hidden'!K95)</f>
        <v>0</v>
      </c>
      <c r="K94" s="158">
        <f>IF('Indicator Date hidden'!L95="x","x",K$2-'Indicator Date hidden'!L95)</f>
        <v>0</v>
      </c>
      <c r="L94" s="158">
        <f>IF('Indicator Date hidden'!M95="x","x",L$2-'Indicator Date hidden'!M95)</f>
        <v>0</v>
      </c>
      <c r="M94" s="158">
        <f>IF('Indicator Date hidden'!N95="x","x",M$2-'Indicator Date hidden'!N95)</f>
        <v>0</v>
      </c>
      <c r="N94" s="158">
        <f>IF('Indicator Date hidden'!O95="x","x",N$2-'Indicator Date hidden'!O95)</f>
        <v>0</v>
      </c>
      <c r="O94" s="158">
        <f>IF('Indicator Date hidden'!P95="x","x",O$2-'Indicator Date hidden'!P95)</f>
        <v>0</v>
      </c>
      <c r="P94" s="158">
        <f>IF('Indicator Date hidden'!Q95="x","x",P$2-'Indicator Date hidden'!Q95)</f>
        <v>0</v>
      </c>
      <c r="Q94" s="158">
        <f>IF('Indicator Date hidden'!R95="x","x",Q$2-'Indicator Date hidden'!R95)</f>
        <v>0</v>
      </c>
      <c r="R94" s="158">
        <f>IF('Indicator Date hidden'!S95="x","x",R$2-'Indicator Date hidden'!S95)</f>
        <v>0</v>
      </c>
      <c r="S94" s="158">
        <f>IF('Indicator Date hidden'!T95="x","x",S$2-'Indicator Date hidden'!T95)</f>
        <v>0</v>
      </c>
      <c r="T94" s="158">
        <f>IF('Indicator Date hidden'!U95="x","x",T$2-'Indicator Date hidden'!U95)</f>
        <v>0</v>
      </c>
      <c r="U94" s="158">
        <f>IF('Indicator Date hidden'!V95="x","x",U$2-'Indicator Date hidden'!V95)</f>
        <v>0</v>
      </c>
      <c r="V94" s="158">
        <f>IF('Indicator Date hidden'!W95="x","x",V$2-'Indicator Date hidden'!W95)</f>
        <v>0</v>
      </c>
      <c r="W94" s="158">
        <f>IF('Indicator Date hidden'!X95="x","x",W$2-'Indicator Date hidden'!X95)</f>
        <v>0</v>
      </c>
      <c r="X94" s="158">
        <f>IF('Indicator Date hidden'!Y95="x","x",X$2-'Indicator Date hidden'!Y95)</f>
        <v>0</v>
      </c>
      <c r="Y94" s="158">
        <f>IF('Indicator Date hidden'!Z95="x","x",Y$2-'Indicator Date hidden'!Z95)</f>
        <v>0</v>
      </c>
      <c r="Z94" s="158">
        <f>IF('Indicator Date hidden'!AA95="x","x",Z$2-'Indicator Date hidden'!AA95)</f>
        <v>4</v>
      </c>
      <c r="AA94" s="158">
        <f>IF('Indicator Date hidden'!AB95="x","x",AA$2-'Indicator Date hidden'!AB95)</f>
        <v>0</v>
      </c>
      <c r="AB94" s="158">
        <f>IF('Indicator Date hidden'!AC95="x","x",AB$2-'Indicator Date hidden'!AC95)</f>
        <v>0</v>
      </c>
      <c r="AC94" s="158">
        <f>IF('Indicator Date hidden'!AD95="x","x",AC$2-'Indicator Date hidden'!AD95)</f>
        <v>0</v>
      </c>
      <c r="AD94" s="158">
        <f>IF('Indicator Date hidden'!AE95="x","x",AD$2-'Indicator Date hidden'!AE95)</f>
        <v>0</v>
      </c>
      <c r="AE94" s="158">
        <f>IF('Indicator Date hidden'!AF95="x","x",AE$2-'Indicator Date hidden'!AF95)</f>
        <v>0</v>
      </c>
      <c r="AF94" s="158">
        <f>IF('Indicator Date hidden'!AG95="x","x",AF$2-'Indicator Date hidden'!AG95)</f>
        <v>0</v>
      </c>
      <c r="AG94" s="158">
        <f>IF('Indicator Date hidden'!AH95="x","x",AG$2-'Indicator Date hidden'!AH95)</f>
        <v>0</v>
      </c>
      <c r="AH94" s="158">
        <f>IF('Indicator Date hidden'!AI95="x","x",AH$2-'Indicator Date hidden'!AI95)</f>
        <v>0</v>
      </c>
      <c r="AI94" s="158">
        <f>IF('Indicator Date hidden'!AJ95="x","x",AI$2-'Indicator Date hidden'!AJ95)</f>
        <v>1</v>
      </c>
      <c r="AJ94" s="158">
        <f>IF('Indicator Date hidden'!AK95="x","x",AJ$2-'Indicator Date hidden'!AK95)</f>
        <v>1</v>
      </c>
      <c r="AK94" s="158">
        <f>IF('Indicator Date hidden'!AL95="x","x",AK$2-'Indicator Date hidden'!AL95)</f>
        <v>1</v>
      </c>
      <c r="AL94" s="158">
        <f>IF('Indicator Date hidden'!AM95="x","x",AL$2-'Indicator Date hidden'!AM95)</f>
        <v>4</v>
      </c>
      <c r="AM94" s="158">
        <f>IF('Indicator Date hidden'!AN95="x","x",AM$2-'Indicator Date hidden'!AN95)</f>
        <v>1</v>
      </c>
      <c r="AN94" s="158">
        <f>IF('Indicator Date hidden'!AO95="x","x",AN$2-'Indicator Date hidden'!AO95)</f>
        <v>1</v>
      </c>
      <c r="AO94" s="158">
        <f>IF('Indicator Date hidden'!AP95="x","x",AO$2-'Indicator Date hidden'!AP95)</f>
        <v>1</v>
      </c>
      <c r="AP94" s="158">
        <f>IF('Indicator Date hidden'!AQ95="x","x",AP$2-'Indicator Date hidden'!AQ95)</f>
        <v>1</v>
      </c>
      <c r="AQ94" s="158">
        <f>IF('Indicator Date hidden'!AR95="x","x",AQ$2-'Indicator Date hidden'!AR95)</f>
        <v>0</v>
      </c>
      <c r="AR94" s="158">
        <f>IF('Indicator Date hidden'!AS95="x","x",AR$2-'Indicator Date hidden'!AS95)</f>
        <v>1</v>
      </c>
      <c r="AS94" s="158">
        <f>IF('Indicator Date hidden'!AT95="x","x",AS$2-'Indicator Date hidden'!AT95)</f>
        <v>3</v>
      </c>
      <c r="AT94" s="158">
        <f>IF('Indicator Date hidden'!AU95="x","x",AT$2-'Indicator Date hidden'!AU95)</f>
        <v>0</v>
      </c>
      <c r="AU94" s="158">
        <f>IF('Indicator Date hidden'!AV95="x","x",AU$2-'Indicator Date hidden'!AV95)</f>
        <v>0</v>
      </c>
      <c r="AV94" s="158">
        <f>IF('Indicator Date hidden'!AW95="x","x",AV$2-'Indicator Date hidden'!AW95)</f>
        <v>0</v>
      </c>
      <c r="AW94" s="158">
        <f>IF('Indicator Date hidden'!AX95="x","x",AW$2-'Indicator Date hidden'!AX95)</f>
        <v>0</v>
      </c>
      <c r="AX94" s="158">
        <f>IF('Indicator Date hidden'!AY95="x","x",AX$2-'Indicator Date hidden'!AY95)</f>
        <v>0</v>
      </c>
      <c r="AY94" s="158">
        <f>IF('Indicator Date hidden'!AZ95="x","x",AY$2-'Indicator Date hidden'!AZ95)</f>
        <v>1</v>
      </c>
      <c r="AZ94" s="158">
        <f>IF('Indicator Date hidden'!BA95="x","x",AZ$2-'Indicator Date hidden'!BA95)</f>
        <v>0</v>
      </c>
      <c r="BA94" s="158">
        <f>IF('Indicator Date hidden'!BB95="x","x",BA$2-'Indicator Date hidden'!BB95)</f>
        <v>0</v>
      </c>
      <c r="BB94" s="158">
        <f>IF('Indicator Date hidden'!BC95="x","x",BB$2-'Indicator Date hidden'!BC95)</f>
        <v>0</v>
      </c>
      <c r="BC94" s="158">
        <f>IF('Indicator Date hidden'!BD95="x","x",BC$2-'Indicator Date hidden'!BD95)</f>
        <v>0</v>
      </c>
      <c r="BD94" s="158" t="str">
        <f>IF('Indicator Date hidden'!BE95="x","x",BD$2-'Indicator Date hidden'!BE95)</f>
        <v>x</v>
      </c>
      <c r="BE94" s="158">
        <f>IF('Indicator Date hidden'!BF95="x","x",BE$2-'Indicator Date hidden'!BF95)</f>
        <v>2</v>
      </c>
      <c r="BF94" s="158">
        <f>IF('Indicator Date hidden'!BG95="x","x",BF$2-'Indicator Date hidden'!BG95)</f>
        <v>0</v>
      </c>
      <c r="BG94" s="158">
        <f>IF('Indicator Date hidden'!BH95="x","x",BG$2-'Indicator Date hidden'!BH95)</f>
        <v>0</v>
      </c>
      <c r="BH94" s="158">
        <f>IF('Indicator Date hidden'!BI95="x","x",BH$2-'Indicator Date hidden'!BI95)</f>
        <v>0</v>
      </c>
      <c r="BI94" s="158">
        <f>IF('Indicator Date hidden'!BJ95="x","x",BI$2-'Indicator Date hidden'!BJ95)</f>
        <v>0</v>
      </c>
      <c r="BJ94" s="158">
        <f>IF('Indicator Date hidden'!BK95="x","x",BJ$2-'Indicator Date hidden'!BK95)</f>
        <v>1</v>
      </c>
      <c r="BK94" s="158">
        <f>IF('Indicator Date hidden'!BL95="x","x",BK$2-'Indicator Date hidden'!BL95)</f>
        <v>1</v>
      </c>
      <c r="BL94" s="158">
        <f>IF('Indicator Date hidden'!BM95="x","x",BL$2-'Indicator Date hidden'!BM95)</f>
        <v>0</v>
      </c>
      <c r="BM94" s="158">
        <f>IF('Indicator Date hidden'!BN95="x","x",BM$2-'Indicator Date hidden'!BN95)</f>
        <v>3</v>
      </c>
      <c r="BN94" s="158">
        <f>IF('Indicator Date hidden'!BO95="x","x",BN$2-'Indicator Date hidden'!BO95)</f>
        <v>2</v>
      </c>
      <c r="BO94" s="158">
        <f>IF('Indicator Date hidden'!BP95="x","x",BO$2-'Indicator Date hidden'!BP95)</f>
        <v>1</v>
      </c>
      <c r="BP94" s="158">
        <f>IF('Indicator Date hidden'!BQ95="x","x",BP$2-'Indicator Date hidden'!BQ95)</f>
        <v>0</v>
      </c>
      <c r="BQ94" s="158">
        <f>IF('Indicator Date hidden'!BR95="x","x",BQ$2-'Indicator Date hidden'!BR95)</f>
        <v>0</v>
      </c>
      <c r="BR94" s="158">
        <f>IF('Indicator Date hidden'!BS95="x","x",BR$2-'Indicator Date hidden'!BS95)</f>
        <v>0</v>
      </c>
      <c r="BS94" s="158">
        <f>IF('Indicator Date hidden'!BT95="x","x",BS$2-'Indicator Date hidden'!BT95)</f>
        <v>4</v>
      </c>
      <c r="BT94" s="158">
        <f>IF('Indicator Date hidden'!BU95="x","x",BT$2-'Indicator Date hidden'!BU95)</f>
        <v>0</v>
      </c>
      <c r="BU94" s="158">
        <f>IF('Indicator Date hidden'!BV95="x","x",BU$2-'Indicator Date hidden'!BV95)</f>
        <v>0</v>
      </c>
      <c r="BV94" s="158" t="str">
        <f>IF('Indicator Date hidden'!BW95="x","x",BV$2-'Indicator Date hidden'!BW95)</f>
        <v>x</v>
      </c>
      <c r="BW94" s="158">
        <f>IF('Indicator Date hidden'!BX95="x","x",BW$2-'Indicator Date hidden'!BX95)</f>
        <v>0</v>
      </c>
      <c r="BX94" s="158">
        <f>IF('Indicator Date hidden'!BY95="x","x",BX$2-'Indicator Date hidden'!BY95)</f>
        <v>2</v>
      </c>
      <c r="BY94" s="5">
        <f t="shared" si="10"/>
        <v>36</v>
      </c>
      <c r="BZ94" s="159">
        <f t="shared" si="11"/>
        <v>0.49315068493150682</v>
      </c>
      <c r="CA94" s="5">
        <f t="shared" si="12"/>
        <v>20</v>
      </c>
      <c r="CB94" s="159">
        <f t="shared" si="13"/>
        <v>0.99482617289672914</v>
      </c>
      <c r="CC94" s="162">
        <f t="shared" si="14"/>
        <v>0</v>
      </c>
    </row>
    <row r="95" spans="1:81" x14ac:dyDescent="0.3">
      <c r="A95" t="s">
        <v>171</v>
      </c>
      <c r="B95" s="158">
        <f>IF('Indicator Date hidden'!C96="x","x",B$2-'Indicator Date hidden'!C96)</f>
        <v>0</v>
      </c>
      <c r="C95" s="158">
        <f>IF('Indicator Date hidden'!D96="x","x",C$2-'Indicator Date hidden'!D96)</f>
        <v>0</v>
      </c>
      <c r="D95" s="158">
        <f>IF('Indicator Date hidden'!E96="x","x",D$2-'Indicator Date hidden'!E96)</f>
        <v>0</v>
      </c>
      <c r="E95" s="158">
        <f>IF('Indicator Date hidden'!F96="x","x",E$2-'Indicator Date hidden'!F96)</f>
        <v>0</v>
      </c>
      <c r="F95" s="158">
        <f>IF('Indicator Date hidden'!G96="x","x",F$2-'Indicator Date hidden'!G96)</f>
        <v>0</v>
      </c>
      <c r="G95" s="158">
        <f>IF('Indicator Date hidden'!H96="x","x",G$2-'Indicator Date hidden'!H96)</f>
        <v>0</v>
      </c>
      <c r="H95" s="158">
        <f>IF('Indicator Date hidden'!I96="x","x",H$2-'Indicator Date hidden'!I96)</f>
        <v>0</v>
      </c>
      <c r="I95" s="158">
        <f>IF('Indicator Date hidden'!J96="x","x",I$2-'Indicator Date hidden'!J96)</f>
        <v>0</v>
      </c>
      <c r="J95" s="158">
        <f>IF('Indicator Date hidden'!K96="x","x",J$2-'Indicator Date hidden'!K96)</f>
        <v>0</v>
      </c>
      <c r="K95" s="158">
        <f>IF('Indicator Date hidden'!L96="x","x",K$2-'Indicator Date hidden'!L96)</f>
        <v>0</v>
      </c>
      <c r="L95" s="158">
        <f>IF('Indicator Date hidden'!M96="x","x",L$2-'Indicator Date hidden'!M96)</f>
        <v>0</v>
      </c>
      <c r="M95" s="158">
        <f>IF('Indicator Date hidden'!N96="x","x",M$2-'Indicator Date hidden'!N96)</f>
        <v>0</v>
      </c>
      <c r="N95" s="158">
        <f>IF('Indicator Date hidden'!O96="x","x",N$2-'Indicator Date hidden'!O96)</f>
        <v>0</v>
      </c>
      <c r="O95" s="158">
        <f>IF('Indicator Date hidden'!P96="x","x",O$2-'Indicator Date hidden'!P96)</f>
        <v>0</v>
      </c>
      <c r="P95" s="158">
        <f>IF('Indicator Date hidden'!Q96="x","x",P$2-'Indicator Date hidden'!Q96)</f>
        <v>0</v>
      </c>
      <c r="Q95" s="158">
        <f>IF('Indicator Date hidden'!R96="x","x",Q$2-'Indicator Date hidden'!R96)</f>
        <v>0</v>
      </c>
      <c r="R95" s="158">
        <f>IF('Indicator Date hidden'!S96="x","x",R$2-'Indicator Date hidden'!S96)</f>
        <v>0</v>
      </c>
      <c r="S95" s="158">
        <f>IF('Indicator Date hidden'!T96="x","x",S$2-'Indicator Date hidden'!T96)</f>
        <v>0</v>
      </c>
      <c r="T95" s="158">
        <f>IF('Indicator Date hidden'!U96="x","x",T$2-'Indicator Date hidden'!U96)</f>
        <v>0</v>
      </c>
      <c r="U95" s="158">
        <f>IF('Indicator Date hidden'!V96="x","x",U$2-'Indicator Date hidden'!V96)</f>
        <v>0</v>
      </c>
      <c r="V95" s="158">
        <f>IF('Indicator Date hidden'!W96="x","x",V$2-'Indicator Date hidden'!W96)</f>
        <v>0</v>
      </c>
      <c r="W95" s="158">
        <f>IF('Indicator Date hidden'!X96="x","x",W$2-'Indicator Date hidden'!X96)</f>
        <v>0</v>
      </c>
      <c r="X95" s="158">
        <f>IF('Indicator Date hidden'!Y96="x","x",X$2-'Indicator Date hidden'!Y96)</f>
        <v>0</v>
      </c>
      <c r="Y95" s="158">
        <f>IF('Indicator Date hidden'!Z96="x","x",Y$2-'Indicator Date hidden'!Z96)</f>
        <v>0</v>
      </c>
      <c r="Z95" s="158" t="str">
        <f>IF('Indicator Date hidden'!AA96="x","x",Z$2-'Indicator Date hidden'!AA96)</f>
        <v>x</v>
      </c>
      <c r="AA95" s="158">
        <f>IF('Indicator Date hidden'!AB96="x","x",AA$2-'Indicator Date hidden'!AB96)</f>
        <v>0</v>
      </c>
      <c r="AB95" s="158">
        <f>IF('Indicator Date hidden'!AC96="x","x",AB$2-'Indicator Date hidden'!AC96)</f>
        <v>0</v>
      </c>
      <c r="AC95" s="158">
        <f>IF('Indicator Date hidden'!AD96="x","x",AC$2-'Indicator Date hidden'!AD96)</f>
        <v>1</v>
      </c>
      <c r="AD95" s="158">
        <f>IF('Indicator Date hidden'!AE96="x","x",AD$2-'Indicator Date hidden'!AE96)</f>
        <v>0</v>
      </c>
      <c r="AE95" s="158">
        <f>IF('Indicator Date hidden'!AF96="x","x",AE$2-'Indicator Date hidden'!AF96)</f>
        <v>0</v>
      </c>
      <c r="AF95" s="158">
        <f>IF('Indicator Date hidden'!AG96="x","x",AF$2-'Indicator Date hidden'!AG96)</f>
        <v>0</v>
      </c>
      <c r="AG95" s="158">
        <f>IF('Indicator Date hidden'!AH96="x","x",AG$2-'Indicator Date hidden'!AH96)</f>
        <v>0</v>
      </c>
      <c r="AH95" s="158">
        <f>IF('Indicator Date hidden'!AI96="x","x",AH$2-'Indicator Date hidden'!AI96)</f>
        <v>0</v>
      </c>
      <c r="AI95" s="158">
        <f>IF('Indicator Date hidden'!AJ96="x","x",AI$2-'Indicator Date hidden'!AJ96)</f>
        <v>1</v>
      </c>
      <c r="AJ95" s="158">
        <f>IF('Indicator Date hidden'!AK96="x","x",AJ$2-'Indicator Date hidden'!AK96)</f>
        <v>1</v>
      </c>
      <c r="AK95" s="158">
        <f>IF('Indicator Date hidden'!AL96="x","x",AK$2-'Indicator Date hidden'!AL96)</f>
        <v>1</v>
      </c>
      <c r="AL95" s="158">
        <f>IF('Indicator Date hidden'!AM96="x","x",AL$2-'Indicator Date hidden'!AM96)</f>
        <v>6</v>
      </c>
      <c r="AM95" s="158">
        <f>IF('Indicator Date hidden'!AN96="x","x",AM$2-'Indicator Date hidden'!AN96)</f>
        <v>1</v>
      </c>
      <c r="AN95" s="158">
        <f>IF('Indicator Date hidden'!AO96="x","x",AN$2-'Indicator Date hidden'!AO96)</f>
        <v>1</v>
      </c>
      <c r="AO95" s="158">
        <f>IF('Indicator Date hidden'!AP96="x","x",AO$2-'Indicator Date hidden'!AP96)</f>
        <v>1</v>
      </c>
      <c r="AP95" s="158">
        <f>IF('Indicator Date hidden'!AQ96="x","x",AP$2-'Indicator Date hidden'!AQ96)</f>
        <v>1</v>
      </c>
      <c r="AQ95" s="158">
        <f>IF('Indicator Date hidden'!AR96="x","x",AQ$2-'Indicator Date hidden'!AR96)</f>
        <v>0</v>
      </c>
      <c r="AR95" s="158">
        <f>IF('Indicator Date hidden'!AS96="x","x",AR$2-'Indicator Date hidden'!AS96)</f>
        <v>1</v>
      </c>
      <c r="AS95" s="158">
        <f>IF('Indicator Date hidden'!AT96="x","x",AS$2-'Indicator Date hidden'!AT96)</f>
        <v>6</v>
      </c>
      <c r="AT95" s="158">
        <f>IF('Indicator Date hidden'!AU96="x","x",AT$2-'Indicator Date hidden'!AU96)</f>
        <v>0</v>
      </c>
      <c r="AU95" s="158">
        <f>IF('Indicator Date hidden'!AV96="x","x",AU$2-'Indicator Date hidden'!AV96)</f>
        <v>0</v>
      </c>
      <c r="AV95" s="158" t="str">
        <f>IF('Indicator Date hidden'!AW96="x","x",AV$2-'Indicator Date hidden'!AW96)</f>
        <v>x</v>
      </c>
      <c r="AW95" s="158">
        <f>IF('Indicator Date hidden'!AX96="x","x",AW$2-'Indicator Date hidden'!AX96)</f>
        <v>0</v>
      </c>
      <c r="AX95" s="158">
        <f>IF('Indicator Date hidden'!AY96="x","x",AX$2-'Indicator Date hidden'!AY96)</f>
        <v>0</v>
      </c>
      <c r="AY95" s="158">
        <f>IF('Indicator Date hidden'!AZ96="x","x",AY$2-'Indicator Date hidden'!AZ96)</f>
        <v>3</v>
      </c>
      <c r="AZ95" s="158">
        <f>IF('Indicator Date hidden'!BA96="x","x",AZ$2-'Indicator Date hidden'!BA96)</f>
        <v>5</v>
      </c>
      <c r="BA95" s="158">
        <f>IF('Indicator Date hidden'!BB96="x","x",BA$2-'Indicator Date hidden'!BB96)</f>
        <v>0</v>
      </c>
      <c r="BB95" s="158">
        <f>IF('Indicator Date hidden'!BC96="x","x",BB$2-'Indicator Date hidden'!BC96)</f>
        <v>0</v>
      </c>
      <c r="BC95" s="158">
        <f>IF('Indicator Date hidden'!BD96="x","x",BC$2-'Indicator Date hidden'!BD96)</f>
        <v>0</v>
      </c>
      <c r="BD95" s="158" t="str">
        <f>IF('Indicator Date hidden'!BE96="x","x",BD$2-'Indicator Date hidden'!BE96)</f>
        <v>x</v>
      </c>
      <c r="BE95" s="158">
        <f>IF('Indicator Date hidden'!BF96="x","x",BE$2-'Indicator Date hidden'!BF96)</f>
        <v>2</v>
      </c>
      <c r="BF95" s="158">
        <f>IF('Indicator Date hidden'!BG96="x","x",BF$2-'Indicator Date hidden'!BG96)</f>
        <v>0</v>
      </c>
      <c r="BG95" s="158">
        <f>IF('Indicator Date hidden'!BH96="x","x",BG$2-'Indicator Date hidden'!BH96)</f>
        <v>0</v>
      </c>
      <c r="BH95" s="158">
        <f>IF('Indicator Date hidden'!BI96="x","x",BH$2-'Indicator Date hidden'!BI96)</f>
        <v>0</v>
      </c>
      <c r="BI95" s="158">
        <f>IF('Indicator Date hidden'!BJ96="x","x",BI$2-'Indicator Date hidden'!BJ96)</f>
        <v>0</v>
      </c>
      <c r="BJ95" s="158">
        <f>IF('Indicator Date hidden'!BK96="x","x",BJ$2-'Indicator Date hidden'!BK96)</f>
        <v>1</v>
      </c>
      <c r="BK95" s="158">
        <f>IF('Indicator Date hidden'!BL96="x","x",BK$2-'Indicator Date hidden'!BL96)</f>
        <v>1</v>
      </c>
      <c r="BL95" s="158">
        <f>IF('Indicator Date hidden'!BM96="x","x",BL$2-'Indicator Date hidden'!BM96)</f>
        <v>0</v>
      </c>
      <c r="BM95" s="158">
        <f>IF('Indicator Date hidden'!BN96="x","x",BM$2-'Indicator Date hidden'!BN96)</f>
        <v>3</v>
      </c>
      <c r="BN95" s="158">
        <f>IF('Indicator Date hidden'!BO96="x","x",BN$2-'Indicator Date hidden'!BO96)</f>
        <v>2</v>
      </c>
      <c r="BO95" s="158">
        <f>IF('Indicator Date hidden'!BP96="x","x",BO$2-'Indicator Date hidden'!BP96)</f>
        <v>1</v>
      </c>
      <c r="BP95" s="158">
        <f>IF('Indicator Date hidden'!BQ96="x","x",BP$2-'Indicator Date hidden'!BQ96)</f>
        <v>0</v>
      </c>
      <c r="BQ95" s="158">
        <f>IF('Indicator Date hidden'!BR96="x","x",BQ$2-'Indicator Date hidden'!BR96)</f>
        <v>0</v>
      </c>
      <c r="BR95" s="158">
        <f>IF('Indicator Date hidden'!BS96="x","x",BR$2-'Indicator Date hidden'!BS96)</f>
        <v>0</v>
      </c>
      <c r="BS95" s="158">
        <f>IF('Indicator Date hidden'!BT96="x","x",BS$2-'Indicator Date hidden'!BT96)</f>
        <v>4</v>
      </c>
      <c r="BT95" s="158">
        <f>IF('Indicator Date hidden'!BU96="x","x",BT$2-'Indicator Date hidden'!BU96)</f>
        <v>0</v>
      </c>
      <c r="BU95" s="158" t="str">
        <f>IF('Indicator Date hidden'!BV96="x","x",BU$2-'Indicator Date hidden'!BV96)</f>
        <v>x</v>
      </c>
      <c r="BV95" s="158">
        <f>IF('Indicator Date hidden'!BW96="x","x",BV$2-'Indicator Date hidden'!BW96)</f>
        <v>0</v>
      </c>
      <c r="BW95" s="158">
        <f>IF('Indicator Date hidden'!BX96="x","x",BW$2-'Indicator Date hidden'!BX96)</f>
        <v>0</v>
      </c>
      <c r="BX95" s="158">
        <f>IF('Indicator Date hidden'!BY96="x","x",BX$2-'Indicator Date hidden'!BY96)</f>
        <v>2</v>
      </c>
      <c r="BY95" s="5">
        <f t="shared" si="10"/>
        <v>45</v>
      </c>
      <c r="BZ95" s="159">
        <f t="shared" si="11"/>
        <v>0.63380281690140849</v>
      </c>
      <c r="CA95" s="5">
        <f t="shared" si="12"/>
        <v>21</v>
      </c>
      <c r="CB95" s="159">
        <f t="shared" si="13"/>
        <v>1.3346881961106629</v>
      </c>
      <c r="CC95" s="162">
        <f t="shared" si="14"/>
        <v>0</v>
      </c>
    </row>
    <row r="96" spans="1:81" x14ac:dyDescent="0.3">
      <c r="A96" t="s">
        <v>172</v>
      </c>
      <c r="B96" s="158">
        <f>IF('Indicator Date hidden'!C97="x","x",B$2-'Indicator Date hidden'!C97)</f>
        <v>0</v>
      </c>
      <c r="C96" s="158">
        <f>IF('Indicator Date hidden'!D97="x","x",C$2-'Indicator Date hidden'!D97)</f>
        <v>0</v>
      </c>
      <c r="D96" s="158">
        <f>IF('Indicator Date hidden'!E97="x","x",D$2-'Indicator Date hidden'!E97)</f>
        <v>0</v>
      </c>
      <c r="E96" s="158">
        <f>IF('Indicator Date hidden'!F97="x","x",E$2-'Indicator Date hidden'!F97)</f>
        <v>0</v>
      </c>
      <c r="F96" s="158">
        <f>IF('Indicator Date hidden'!G97="x","x",F$2-'Indicator Date hidden'!G97)</f>
        <v>0</v>
      </c>
      <c r="G96" s="158">
        <f>IF('Indicator Date hidden'!H97="x","x",G$2-'Indicator Date hidden'!H97)</f>
        <v>0</v>
      </c>
      <c r="H96" s="158">
        <f>IF('Indicator Date hidden'!I97="x","x",H$2-'Indicator Date hidden'!I97)</f>
        <v>0</v>
      </c>
      <c r="I96" s="158">
        <f>IF('Indicator Date hidden'!J97="x","x",I$2-'Indicator Date hidden'!J97)</f>
        <v>0</v>
      </c>
      <c r="J96" s="158">
        <f>IF('Indicator Date hidden'!K97="x","x",J$2-'Indicator Date hidden'!K97)</f>
        <v>0</v>
      </c>
      <c r="K96" s="158">
        <f>IF('Indicator Date hidden'!L97="x","x",K$2-'Indicator Date hidden'!L97)</f>
        <v>0</v>
      </c>
      <c r="L96" s="158">
        <f>IF('Indicator Date hidden'!M97="x","x",L$2-'Indicator Date hidden'!M97)</f>
        <v>0</v>
      </c>
      <c r="M96" s="158">
        <f>IF('Indicator Date hidden'!N97="x","x",M$2-'Indicator Date hidden'!N97)</f>
        <v>0</v>
      </c>
      <c r="N96" s="158">
        <f>IF('Indicator Date hidden'!O97="x","x",N$2-'Indicator Date hidden'!O97)</f>
        <v>0</v>
      </c>
      <c r="O96" s="158">
        <f>IF('Indicator Date hidden'!P97="x","x",O$2-'Indicator Date hidden'!P97)</f>
        <v>0</v>
      </c>
      <c r="P96" s="158">
        <f>IF('Indicator Date hidden'!Q97="x","x",P$2-'Indicator Date hidden'!Q97)</f>
        <v>0</v>
      </c>
      <c r="Q96" s="158">
        <f>IF('Indicator Date hidden'!R97="x","x",Q$2-'Indicator Date hidden'!R97)</f>
        <v>0</v>
      </c>
      <c r="R96" s="158">
        <f>IF('Indicator Date hidden'!S97="x","x",R$2-'Indicator Date hidden'!S97)</f>
        <v>0</v>
      </c>
      <c r="S96" s="158">
        <f>IF('Indicator Date hidden'!T97="x","x",S$2-'Indicator Date hidden'!T97)</f>
        <v>0</v>
      </c>
      <c r="T96" s="158">
        <f>IF('Indicator Date hidden'!U97="x","x",T$2-'Indicator Date hidden'!U97)</f>
        <v>0</v>
      </c>
      <c r="U96" s="158">
        <f>IF('Indicator Date hidden'!V97="x","x",U$2-'Indicator Date hidden'!V97)</f>
        <v>0</v>
      </c>
      <c r="V96" s="158">
        <f>IF('Indicator Date hidden'!W97="x","x",V$2-'Indicator Date hidden'!W97)</f>
        <v>0</v>
      </c>
      <c r="W96" s="158">
        <f>IF('Indicator Date hidden'!X97="x","x",W$2-'Indicator Date hidden'!X97)</f>
        <v>0</v>
      </c>
      <c r="X96" s="158">
        <f>IF('Indicator Date hidden'!Y97="x","x",X$2-'Indicator Date hidden'!Y97)</f>
        <v>0</v>
      </c>
      <c r="Y96" s="158">
        <f>IF('Indicator Date hidden'!Z97="x","x",Y$2-'Indicator Date hidden'!Z97)</f>
        <v>0</v>
      </c>
      <c r="Z96" s="158">
        <f>IF('Indicator Date hidden'!AA97="x","x",Z$2-'Indicator Date hidden'!AA97)</f>
        <v>5</v>
      </c>
      <c r="AA96" s="158">
        <f>IF('Indicator Date hidden'!AB97="x","x",AA$2-'Indicator Date hidden'!AB97)</f>
        <v>0</v>
      </c>
      <c r="AB96" s="158" t="str">
        <f>IF('Indicator Date hidden'!AC97="x","x",AB$2-'Indicator Date hidden'!AC97)</f>
        <v>x</v>
      </c>
      <c r="AC96" s="158">
        <f>IF('Indicator Date hidden'!AD97="x","x",AC$2-'Indicator Date hidden'!AD97)</f>
        <v>0</v>
      </c>
      <c r="AD96" s="158">
        <f>IF('Indicator Date hidden'!AE97="x","x",AD$2-'Indicator Date hidden'!AE97)</f>
        <v>0</v>
      </c>
      <c r="AE96" s="158" t="str">
        <f>IF('Indicator Date hidden'!AF97="x","x",AE$2-'Indicator Date hidden'!AF97)</f>
        <v>x</v>
      </c>
      <c r="AF96" s="158">
        <f>IF('Indicator Date hidden'!AG97="x","x",AF$2-'Indicator Date hidden'!AG97)</f>
        <v>0</v>
      </c>
      <c r="AG96" s="158">
        <f>IF('Indicator Date hidden'!AH97="x","x",AG$2-'Indicator Date hidden'!AH97)</f>
        <v>0</v>
      </c>
      <c r="AH96" s="158">
        <f>IF('Indicator Date hidden'!AI97="x","x",AH$2-'Indicator Date hidden'!AI97)</f>
        <v>0</v>
      </c>
      <c r="AI96" s="158">
        <f>IF('Indicator Date hidden'!AJ97="x","x",AI$2-'Indicator Date hidden'!AJ97)</f>
        <v>1</v>
      </c>
      <c r="AJ96" s="158">
        <f>IF('Indicator Date hidden'!AK97="x","x",AJ$2-'Indicator Date hidden'!AK97)</f>
        <v>1</v>
      </c>
      <c r="AK96" s="158">
        <f>IF('Indicator Date hidden'!AL97="x","x",AK$2-'Indicator Date hidden'!AL97)</f>
        <v>1</v>
      </c>
      <c r="AL96" s="158" t="str">
        <f>IF('Indicator Date hidden'!AM97="x","x",AL$2-'Indicator Date hidden'!AM97)</f>
        <v>x</v>
      </c>
      <c r="AM96" s="158">
        <f>IF('Indicator Date hidden'!AN97="x","x",AM$2-'Indicator Date hidden'!AN97)</f>
        <v>1</v>
      </c>
      <c r="AN96" s="158">
        <f>IF('Indicator Date hidden'!AO97="x","x",AN$2-'Indicator Date hidden'!AO97)</f>
        <v>1</v>
      </c>
      <c r="AO96" s="158">
        <f>IF('Indicator Date hidden'!AP97="x","x",AO$2-'Indicator Date hidden'!AP97)</f>
        <v>1</v>
      </c>
      <c r="AP96" s="158" t="str">
        <f>IF('Indicator Date hidden'!AQ97="x","x",AP$2-'Indicator Date hidden'!AQ97)</f>
        <v>x</v>
      </c>
      <c r="AQ96" s="158">
        <f>IF('Indicator Date hidden'!AR97="x","x",AQ$2-'Indicator Date hidden'!AR97)</f>
        <v>0</v>
      </c>
      <c r="AR96" s="158">
        <f>IF('Indicator Date hidden'!AS97="x","x",AR$2-'Indicator Date hidden'!AS97)</f>
        <v>1</v>
      </c>
      <c r="AS96" s="158" t="str">
        <f>IF('Indicator Date hidden'!AT97="x","x",AS$2-'Indicator Date hidden'!AT97)</f>
        <v>x</v>
      </c>
      <c r="AT96" s="158">
        <f>IF('Indicator Date hidden'!AU97="x","x",AT$2-'Indicator Date hidden'!AU97)</f>
        <v>0</v>
      </c>
      <c r="AU96" s="158">
        <f>IF('Indicator Date hidden'!AV97="x","x",AU$2-'Indicator Date hidden'!AV97)</f>
        <v>1</v>
      </c>
      <c r="AV96" s="158" t="str">
        <f>IF('Indicator Date hidden'!AW97="x","x",AV$2-'Indicator Date hidden'!AW97)</f>
        <v>x</v>
      </c>
      <c r="AW96" s="158" t="str">
        <f>IF('Indicator Date hidden'!AX97="x","x",AW$2-'Indicator Date hidden'!AX97)</f>
        <v>x</v>
      </c>
      <c r="AX96" s="158">
        <f>IF('Indicator Date hidden'!AY97="x","x",AX$2-'Indicator Date hidden'!AY97)</f>
        <v>0</v>
      </c>
      <c r="AY96" s="158">
        <f>IF('Indicator Date hidden'!AZ97="x","x",AY$2-'Indicator Date hidden'!AZ97)</f>
        <v>1</v>
      </c>
      <c r="AZ96" s="158">
        <f>IF('Indicator Date hidden'!BA97="x","x",AZ$2-'Indicator Date hidden'!BA97)</f>
        <v>2</v>
      </c>
      <c r="BA96" s="158">
        <f>IF('Indicator Date hidden'!BB97="x","x",BA$2-'Indicator Date hidden'!BB97)</f>
        <v>0</v>
      </c>
      <c r="BB96" s="158">
        <f>IF('Indicator Date hidden'!BC97="x","x",BB$2-'Indicator Date hidden'!BC97)</f>
        <v>0</v>
      </c>
      <c r="BC96" s="158">
        <f>IF('Indicator Date hidden'!BD97="x","x",BC$2-'Indicator Date hidden'!BD97)</f>
        <v>0</v>
      </c>
      <c r="BD96" s="158" t="str">
        <f>IF('Indicator Date hidden'!BE97="x","x",BD$2-'Indicator Date hidden'!BE97)</f>
        <v>x</v>
      </c>
      <c r="BE96" s="158">
        <f>IF('Indicator Date hidden'!BF97="x","x",BE$2-'Indicator Date hidden'!BF97)</f>
        <v>2</v>
      </c>
      <c r="BF96" s="158">
        <f>IF('Indicator Date hidden'!BG97="x","x",BF$2-'Indicator Date hidden'!BG97)</f>
        <v>0</v>
      </c>
      <c r="BG96" s="158">
        <f>IF('Indicator Date hidden'!BH97="x","x",BG$2-'Indicator Date hidden'!BH97)</f>
        <v>0</v>
      </c>
      <c r="BH96" s="158">
        <f>IF('Indicator Date hidden'!BI97="x","x",BH$2-'Indicator Date hidden'!BI97)</f>
        <v>0</v>
      </c>
      <c r="BI96" s="158" t="str">
        <f>IF('Indicator Date hidden'!BJ97="x","x",BI$2-'Indicator Date hidden'!BJ97)</f>
        <v>x</v>
      </c>
      <c r="BJ96" s="158">
        <f>IF('Indicator Date hidden'!BK97="x","x",BJ$2-'Indicator Date hidden'!BK97)</f>
        <v>1</v>
      </c>
      <c r="BK96" s="158">
        <f>IF('Indicator Date hidden'!BL97="x","x",BK$2-'Indicator Date hidden'!BL97)</f>
        <v>1</v>
      </c>
      <c r="BL96" s="158">
        <f>IF('Indicator Date hidden'!BM97="x","x",BL$2-'Indicator Date hidden'!BM97)</f>
        <v>0</v>
      </c>
      <c r="BM96" s="158">
        <f>IF('Indicator Date hidden'!BN97="x","x",BM$2-'Indicator Date hidden'!BN97)</f>
        <v>3</v>
      </c>
      <c r="BN96" s="158">
        <f>IF('Indicator Date hidden'!BO97="x","x",BN$2-'Indicator Date hidden'!BO97)</f>
        <v>2</v>
      </c>
      <c r="BO96" s="158">
        <f>IF('Indicator Date hidden'!BP97="x","x",BO$2-'Indicator Date hidden'!BP97)</f>
        <v>1</v>
      </c>
      <c r="BP96" s="158">
        <f>IF('Indicator Date hidden'!BQ97="x","x",BP$2-'Indicator Date hidden'!BQ97)</f>
        <v>0</v>
      </c>
      <c r="BQ96" s="158">
        <f>IF('Indicator Date hidden'!BR97="x","x",BQ$2-'Indicator Date hidden'!BR97)</f>
        <v>0</v>
      </c>
      <c r="BR96" s="158">
        <f>IF('Indicator Date hidden'!BS97="x","x",BR$2-'Indicator Date hidden'!BS97)</f>
        <v>0</v>
      </c>
      <c r="BS96" s="158">
        <f>IF('Indicator Date hidden'!BT97="x","x",BS$2-'Indicator Date hidden'!BT97)</f>
        <v>2</v>
      </c>
      <c r="BT96" s="158">
        <f>IF('Indicator Date hidden'!BU97="x","x",BT$2-'Indicator Date hidden'!BU97)</f>
        <v>0</v>
      </c>
      <c r="BU96" s="158">
        <f>IF('Indicator Date hidden'!BV97="x","x",BU$2-'Indicator Date hidden'!BV97)</f>
        <v>0</v>
      </c>
      <c r="BV96" s="158">
        <f>IF('Indicator Date hidden'!BW97="x","x",BV$2-'Indicator Date hidden'!BW97)</f>
        <v>0</v>
      </c>
      <c r="BW96" s="158">
        <f>IF('Indicator Date hidden'!BX97="x","x",BW$2-'Indicator Date hidden'!BX97)</f>
        <v>0</v>
      </c>
      <c r="BX96" s="158">
        <f>IF('Indicator Date hidden'!BY97="x","x",BX$2-'Indicator Date hidden'!BY97)</f>
        <v>2</v>
      </c>
      <c r="BY96" s="5">
        <f t="shared" si="10"/>
        <v>30</v>
      </c>
      <c r="BZ96" s="159">
        <f t="shared" si="11"/>
        <v>0.45454545454545453</v>
      </c>
      <c r="CA96" s="5">
        <f t="shared" si="12"/>
        <v>19</v>
      </c>
      <c r="CB96" s="159">
        <f t="shared" si="13"/>
        <v>0.89072354283024657</v>
      </c>
      <c r="CC96" s="162">
        <f t="shared" si="14"/>
        <v>0</v>
      </c>
    </row>
    <row r="97" spans="1:81" x14ac:dyDescent="0.3">
      <c r="A97" t="s">
        <v>173</v>
      </c>
      <c r="B97" s="158">
        <f>IF('Indicator Date hidden'!C98="x","x",B$2-'Indicator Date hidden'!C98)</f>
        <v>0</v>
      </c>
      <c r="C97" s="158">
        <f>IF('Indicator Date hidden'!D98="x","x",C$2-'Indicator Date hidden'!D98)</f>
        <v>0</v>
      </c>
      <c r="D97" s="158">
        <f>IF('Indicator Date hidden'!E98="x","x",D$2-'Indicator Date hidden'!E98)</f>
        <v>0</v>
      </c>
      <c r="E97" s="158">
        <f>IF('Indicator Date hidden'!F98="x","x",E$2-'Indicator Date hidden'!F98)</f>
        <v>0</v>
      </c>
      <c r="F97" s="158">
        <f>IF('Indicator Date hidden'!G98="x","x",F$2-'Indicator Date hidden'!G98)</f>
        <v>0</v>
      </c>
      <c r="G97" s="158">
        <f>IF('Indicator Date hidden'!H98="x","x",G$2-'Indicator Date hidden'!H98)</f>
        <v>0</v>
      </c>
      <c r="H97" s="158">
        <f>IF('Indicator Date hidden'!I98="x","x",H$2-'Indicator Date hidden'!I98)</f>
        <v>0</v>
      </c>
      <c r="I97" s="158">
        <f>IF('Indicator Date hidden'!J98="x","x",I$2-'Indicator Date hidden'!J98)</f>
        <v>0</v>
      </c>
      <c r="J97" s="158">
        <f>IF('Indicator Date hidden'!K98="x","x",J$2-'Indicator Date hidden'!K98)</f>
        <v>0</v>
      </c>
      <c r="K97" s="158">
        <f>IF('Indicator Date hidden'!L98="x","x",K$2-'Indicator Date hidden'!L98)</f>
        <v>0</v>
      </c>
      <c r="L97" s="158">
        <f>IF('Indicator Date hidden'!M98="x","x",L$2-'Indicator Date hidden'!M98)</f>
        <v>0</v>
      </c>
      <c r="M97" s="158">
        <f>IF('Indicator Date hidden'!N98="x","x",M$2-'Indicator Date hidden'!N98)</f>
        <v>0</v>
      </c>
      <c r="N97" s="158">
        <f>IF('Indicator Date hidden'!O98="x","x",N$2-'Indicator Date hidden'!O98)</f>
        <v>0</v>
      </c>
      <c r="O97" s="158">
        <f>IF('Indicator Date hidden'!P98="x","x",O$2-'Indicator Date hidden'!P98)</f>
        <v>0</v>
      </c>
      <c r="P97" s="158">
        <f>IF('Indicator Date hidden'!Q98="x","x",P$2-'Indicator Date hidden'!Q98)</f>
        <v>0</v>
      </c>
      <c r="Q97" s="158">
        <f>IF('Indicator Date hidden'!R98="x","x",Q$2-'Indicator Date hidden'!R98)</f>
        <v>0</v>
      </c>
      <c r="R97" s="158">
        <f>IF('Indicator Date hidden'!S98="x","x",R$2-'Indicator Date hidden'!S98)</f>
        <v>0</v>
      </c>
      <c r="S97" s="158">
        <f>IF('Indicator Date hidden'!T98="x","x",S$2-'Indicator Date hidden'!T98)</f>
        <v>0</v>
      </c>
      <c r="T97" s="158">
        <f>IF('Indicator Date hidden'!U98="x","x",T$2-'Indicator Date hidden'!U98)</f>
        <v>0</v>
      </c>
      <c r="U97" s="158">
        <f>IF('Indicator Date hidden'!V98="x","x",U$2-'Indicator Date hidden'!V98)</f>
        <v>0</v>
      </c>
      <c r="V97" s="158">
        <f>IF('Indicator Date hidden'!W98="x","x",V$2-'Indicator Date hidden'!W98)</f>
        <v>0</v>
      </c>
      <c r="W97" s="158">
        <f>IF('Indicator Date hidden'!X98="x","x",W$2-'Indicator Date hidden'!X98)</f>
        <v>0</v>
      </c>
      <c r="X97" s="158">
        <f>IF('Indicator Date hidden'!Y98="x","x",X$2-'Indicator Date hidden'!Y98)</f>
        <v>0</v>
      </c>
      <c r="Y97" s="158">
        <f>IF('Indicator Date hidden'!Z98="x","x",Y$2-'Indicator Date hidden'!Z98)</f>
        <v>0</v>
      </c>
      <c r="Z97" s="158" t="str">
        <f>IF('Indicator Date hidden'!AA98="x","x",Z$2-'Indicator Date hidden'!AA98)</f>
        <v>x</v>
      </c>
      <c r="AA97" s="158">
        <f>IF('Indicator Date hidden'!AB98="x","x",AA$2-'Indicator Date hidden'!AB98)</f>
        <v>0</v>
      </c>
      <c r="AB97" s="158" t="str">
        <f>IF('Indicator Date hidden'!AC98="x","x",AB$2-'Indicator Date hidden'!AC98)</f>
        <v>x</v>
      </c>
      <c r="AC97" s="158">
        <f>IF('Indicator Date hidden'!AD98="x","x",AC$2-'Indicator Date hidden'!AD98)</f>
        <v>4</v>
      </c>
      <c r="AD97" s="158">
        <f>IF('Indicator Date hidden'!AE98="x","x",AD$2-'Indicator Date hidden'!AE98)</f>
        <v>0</v>
      </c>
      <c r="AE97" s="158">
        <f>IF('Indicator Date hidden'!AF98="x","x",AE$2-'Indicator Date hidden'!AF98)</f>
        <v>1</v>
      </c>
      <c r="AF97" s="158">
        <f>IF('Indicator Date hidden'!AG98="x","x",AF$2-'Indicator Date hidden'!AG98)</f>
        <v>0</v>
      </c>
      <c r="AG97" s="158">
        <f>IF('Indicator Date hidden'!AH98="x","x",AG$2-'Indicator Date hidden'!AH98)</f>
        <v>0</v>
      </c>
      <c r="AH97" s="158">
        <f>IF('Indicator Date hidden'!AI98="x","x",AH$2-'Indicator Date hidden'!AI98)</f>
        <v>0</v>
      </c>
      <c r="AI97" s="158">
        <f>IF('Indicator Date hidden'!AJ98="x","x",AI$2-'Indicator Date hidden'!AJ98)</f>
        <v>1</v>
      </c>
      <c r="AJ97" s="158">
        <f>IF('Indicator Date hidden'!AK98="x","x",AJ$2-'Indicator Date hidden'!AK98)</f>
        <v>1</v>
      </c>
      <c r="AK97" s="158">
        <f>IF('Indicator Date hidden'!AL98="x","x",AK$2-'Indicator Date hidden'!AL98)</f>
        <v>1</v>
      </c>
      <c r="AL97" s="158" t="str">
        <f>IF('Indicator Date hidden'!AM98="x","x",AL$2-'Indicator Date hidden'!AM98)</f>
        <v>x</v>
      </c>
      <c r="AM97" s="158">
        <f>IF('Indicator Date hidden'!AN98="x","x",AM$2-'Indicator Date hidden'!AN98)</f>
        <v>1</v>
      </c>
      <c r="AN97" s="158">
        <f>IF('Indicator Date hidden'!AO98="x","x",AN$2-'Indicator Date hidden'!AO98)</f>
        <v>1</v>
      </c>
      <c r="AO97" s="158">
        <f>IF('Indicator Date hidden'!AP98="x","x",AO$2-'Indicator Date hidden'!AP98)</f>
        <v>1</v>
      </c>
      <c r="AP97" s="158">
        <f>IF('Indicator Date hidden'!AQ98="x","x",AP$2-'Indicator Date hidden'!AQ98)</f>
        <v>1</v>
      </c>
      <c r="AQ97" s="158">
        <f>IF('Indicator Date hidden'!AR98="x","x",AQ$2-'Indicator Date hidden'!AR98)</f>
        <v>0</v>
      </c>
      <c r="AR97" s="158">
        <f>IF('Indicator Date hidden'!AS98="x","x",AR$2-'Indicator Date hidden'!AS98)</f>
        <v>1</v>
      </c>
      <c r="AS97" s="158" t="str">
        <f>IF('Indicator Date hidden'!AT98="x","x",AS$2-'Indicator Date hidden'!AT98)</f>
        <v>x</v>
      </c>
      <c r="AT97" s="158">
        <f>IF('Indicator Date hidden'!AU98="x","x",AT$2-'Indicator Date hidden'!AU98)</f>
        <v>0</v>
      </c>
      <c r="AU97" s="158">
        <f>IF('Indicator Date hidden'!AV98="x","x",AU$2-'Indicator Date hidden'!AV98)</f>
        <v>0</v>
      </c>
      <c r="AV97" s="158">
        <f>IF('Indicator Date hidden'!AW98="x","x",AV$2-'Indicator Date hidden'!AW98)</f>
        <v>0</v>
      </c>
      <c r="AW97" s="158" t="str">
        <f>IF('Indicator Date hidden'!AX98="x","x",AW$2-'Indicator Date hidden'!AX98)</f>
        <v>x</v>
      </c>
      <c r="AX97" s="158">
        <f>IF('Indicator Date hidden'!AY98="x","x",AX$2-'Indicator Date hidden'!AY98)</f>
        <v>0</v>
      </c>
      <c r="AY97" s="158">
        <f>IF('Indicator Date hidden'!AZ98="x","x",AY$2-'Indicator Date hidden'!AZ98)</f>
        <v>1</v>
      </c>
      <c r="AZ97" s="158">
        <f>IF('Indicator Date hidden'!BA98="x","x",AZ$2-'Indicator Date hidden'!BA98)</f>
        <v>6</v>
      </c>
      <c r="BA97" s="158">
        <f>IF('Indicator Date hidden'!BB98="x","x",BA$2-'Indicator Date hidden'!BB98)</f>
        <v>0</v>
      </c>
      <c r="BB97" s="158">
        <f>IF('Indicator Date hidden'!BC98="x","x",BB$2-'Indicator Date hidden'!BC98)</f>
        <v>0</v>
      </c>
      <c r="BC97" s="158">
        <f>IF('Indicator Date hidden'!BD98="x","x",BC$2-'Indicator Date hidden'!BD98)</f>
        <v>0</v>
      </c>
      <c r="BD97" s="158">
        <f>IF('Indicator Date hidden'!BE98="x","x",BD$2-'Indicator Date hidden'!BE98)</f>
        <v>2</v>
      </c>
      <c r="BE97" s="158">
        <f>IF('Indicator Date hidden'!BF98="x","x",BE$2-'Indicator Date hidden'!BF98)</f>
        <v>1</v>
      </c>
      <c r="BF97" s="158">
        <f>IF('Indicator Date hidden'!BG98="x","x",BF$2-'Indicator Date hidden'!BG98)</f>
        <v>0</v>
      </c>
      <c r="BG97" s="158">
        <f>IF('Indicator Date hidden'!BH98="x","x",BG$2-'Indicator Date hidden'!BH98)</f>
        <v>0</v>
      </c>
      <c r="BH97" s="158">
        <f>IF('Indicator Date hidden'!BI98="x","x",BH$2-'Indicator Date hidden'!BI98)</f>
        <v>0</v>
      </c>
      <c r="BI97" s="158">
        <f>IF('Indicator Date hidden'!BJ98="x","x",BI$2-'Indicator Date hidden'!BJ98)</f>
        <v>0</v>
      </c>
      <c r="BJ97" s="158">
        <f>IF('Indicator Date hidden'!BK98="x","x",BJ$2-'Indicator Date hidden'!BK98)</f>
        <v>1</v>
      </c>
      <c r="BK97" s="158">
        <f>IF('Indicator Date hidden'!BL98="x","x",BK$2-'Indicator Date hidden'!BL98)</f>
        <v>1</v>
      </c>
      <c r="BL97" s="158">
        <f>IF('Indicator Date hidden'!BM98="x","x",BL$2-'Indicator Date hidden'!BM98)</f>
        <v>0</v>
      </c>
      <c r="BM97" s="158">
        <f>IF('Indicator Date hidden'!BN98="x","x",BM$2-'Indicator Date hidden'!BN98)</f>
        <v>3</v>
      </c>
      <c r="BN97" s="158">
        <f>IF('Indicator Date hidden'!BO98="x","x",BN$2-'Indicator Date hidden'!BO98)</f>
        <v>2</v>
      </c>
      <c r="BO97" s="158">
        <f>IF('Indicator Date hidden'!BP98="x","x",BO$2-'Indicator Date hidden'!BP98)</f>
        <v>1</v>
      </c>
      <c r="BP97" s="158">
        <f>IF('Indicator Date hidden'!BQ98="x","x",BP$2-'Indicator Date hidden'!BQ98)</f>
        <v>0</v>
      </c>
      <c r="BQ97" s="158">
        <f>IF('Indicator Date hidden'!BR98="x","x",BQ$2-'Indicator Date hidden'!BR98)</f>
        <v>0</v>
      </c>
      <c r="BR97" s="158">
        <f>IF('Indicator Date hidden'!BS98="x","x",BR$2-'Indicator Date hidden'!BS98)</f>
        <v>0</v>
      </c>
      <c r="BS97" s="158">
        <f>IF('Indicator Date hidden'!BT98="x","x",BS$2-'Indicator Date hidden'!BT98)</f>
        <v>1</v>
      </c>
      <c r="BT97" s="158">
        <f>IF('Indicator Date hidden'!BU98="x","x",BT$2-'Indicator Date hidden'!BU98)</f>
        <v>0</v>
      </c>
      <c r="BU97" s="158">
        <f>IF('Indicator Date hidden'!BV98="x","x",BU$2-'Indicator Date hidden'!BV98)</f>
        <v>0</v>
      </c>
      <c r="BV97" s="158" t="str">
        <f>IF('Indicator Date hidden'!BW98="x","x",BV$2-'Indicator Date hidden'!BW98)</f>
        <v>x</v>
      </c>
      <c r="BW97" s="158">
        <f>IF('Indicator Date hidden'!BX98="x","x",BW$2-'Indicator Date hidden'!BX98)</f>
        <v>0</v>
      </c>
      <c r="BX97" s="158">
        <f>IF('Indicator Date hidden'!BY98="x","x",BX$2-'Indicator Date hidden'!BY98)</f>
        <v>2</v>
      </c>
      <c r="BY97" s="5">
        <f t="shared" si="10"/>
        <v>34</v>
      </c>
      <c r="BZ97" s="159">
        <f t="shared" si="11"/>
        <v>0.49275362318840582</v>
      </c>
      <c r="CA97" s="5">
        <f t="shared" si="12"/>
        <v>21</v>
      </c>
      <c r="CB97" s="159">
        <f t="shared" si="13"/>
        <v>1.016147718432354</v>
      </c>
      <c r="CC97" s="162">
        <f t="shared" si="14"/>
        <v>0</v>
      </c>
    </row>
    <row r="98" spans="1:81" x14ac:dyDescent="0.3">
      <c r="A98" t="s">
        <v>175</v>
      </c>
      <c r="B98" s="158">
        <f>IF('Indicator Date hidden'!C99="x","x",B$2-'Indicator Date hidden'!C99)</f>
        <v>0</v>
      </c>
      <c r="C98" s="158">
        <f>IF('Indicator Date hidden'!D99="x","x",C$2-'Indicator Date hidden'!D99)</f>
        <v>0</v>
      </c>
      <c r="D98" s="158">
        <f>IF('Indicator Date hidden'!E99="x","x",D$2-'Indicator Date hidden'!E99)</f>
        <v>0</v>
      </c>
      <c r="E98" s="158">
        <f>IF('Indicator Date hidden'!F99="x","x",E$2-'Indicator Date hidden'!F99)</f>
        <v>0</v>
      </c>
      <c r="F98" s="158">
        <f>IF('Indicator Date hidden'!G99="x","x",F$2-'Indicator Date hidden'!G99)</f>
        <v>0</v>
      </c>
      <c r="G98" s="158">
        <f>IF('Indicator Date hidden'!H99="x","x",G$2-'Indicator Date hidden'!H99)</f>
        <v>0</v>
      </c>
      <c r="H98" s="158">
        <f>IF('Indicator Date hidden'!I99="x","x",H$2-'Indicator Date hidden'!I99)</f>
        <v>0</v>
      </c>
      <c r="I98" s="158">
        <f>IF('Indicator Date hidden'!J99="x","x",I$2-'Indicator Date hidden'!J99)</f>
        <v>0</v>
      </c>
      <c r="J98" s="158">
        <f>IF('Indicator Date hidden'!K99="x","x",J$2-'Indicator Date hidden'!K99)</f>
        <v>0</v>
      </c>
      <c r="K98" s="158">
        <f>IF('Indicator Date hidden'!L99="x","x",K$2-'Indicator Date hidden'!L99)</f>
        <v>0</v>
      </c>
      <c r="L98" s="158">
        <f>IF('Indicator Date hidden'!M99="x","x",L$2-'Indicator Date hidden'!M99)</f>
        <v>0</v>
      </c>
      <c r="M98" s="158">
        <f>IF('Indicator Date hidden'!N99="x","x",M$2-'Indicator Date hidden'!N99)</f>
        <v>0</v>
      </c>
      <c r="N98" s="158">
        <f>IF('Indicator Date hidden'!O99="x","x",N$2-'Indicator Date hidden'!O99)</f>
        <v>0</v>
      </c>
      <c r="O98" s="158">
        <f>IF('Indicator Date hidden'!P99="x","x",O$2-'Indicator Date hidden'!P99)</f>
        <v>0</v>
      </c>
      <c r="P98" s="158">
        <f>IF('Indicator Date hidden'!Q99="x","x",P$2-'Indicator Date hidden'!Q99)</f>
        <v>0</v>
      </c>
      <c r="Q98" s="158">
        <f>IF('Indicator Date hidden'!R99="x","x",Q$2-'Indicator Date hidden'!R99)</f>
        <v>0</v>
      </c>
      <c r="R98" s="158">
        <f>IF('Indicator Date hidden'!S99="x","x",R$2-'Indicator Date hidden'!S99)</f>
        <v>0</v>
      </c>
      <c r="S98" s="158">
        <f>IF('Indicator Date hidden'!T99="x","x",S$2-'Indicator Date hidden'!T99)</f>
        <v>0</v>
      </c>
      <c r="T98" s="158">
        <f>IF('Indicator Date hidden'!U99="x","x",T$2-'Indicator Date hidden'!U99)</f>
        <v>0</v>
      </c>
      <c r="U98" s="158">
        <f>IF('Indicator Date hidden'!V99="x","x",U$2-'Indicator Date hidden'!V99)</f>
        <v>0</v>
      </c>
      <c r="V98" s="158">
        <f>IF('Indicator Date hidden'!W99="x","x",V$2-'Indicator Date hidden'!W99)</f>
        <v>0</v>
      </c>
      <c r="W98" s="158">
        <f>IF('Indicator Date hidden'!X99="x","x",W$2-'Indicator Date hidden'!X99)</f>
        <v>0</v>
      </c>
      <c r="X98" s="158">
        <f>IF('Indicator Date hidden'!Y99="x","x",X$2-'Indicator Date hidden'!Y99)</f>
        <v>0</v>
      </c>
      <c r="Y98" s="158">
        <f>IF('Indicator Date hidden'!Z99="x","x",Y$2-'Indicator Date hidden'!Z99)</f>
        <v>0</v>
      </c>
      <c r="Z98" s="158">
        <f>IF('Indicator Date hidden'!AA99="x","x",Z$2-'Indicator Date hidden'!AA99)</f>
        <v>2</v>
      </c>
      <c r="AA98" s="158">
        <f>IF('Indicator Date hidden'!AB99="x","x",AA$2-'Indicator Date hidden'!AB99)</f>
        <v>0</v>
      </c>
      <c r="AB98" s="158">
        <f>IF('Indicator Date hidden'!AC99="x","x",AB$2-'Indicator Date hidden'!AC99)</f>
        <v>0</v>
      </c>
      <c r="AC98" s="158">
        <f>IF('Indicator Date hidden'!AD99="x","x",AC$2-'Indicator Date hidden'!AD99)</f>
        <v>3</v>
      </c>
      <c r="AD98" s="158">
        <f>IF('Indicator Date hidden'!AE99="x","x",AD$2-'Indicator Date hidden'!AE99)</f>
        <v>0</v>
      </c>
      <c r="AE98" s="158">
        <f>IF('Indicator Date hidden'!AF99="x","x",AE$2-'Indicator Date hidden'!AF99)</f>
        <v>0</v>
      </c>
      <c r="AF98" s="158">
        <f>IF('Indicator Date hidden'!AG99="x","x",AF$2-'Indicator Date hidden'!AG99)</f>
        <v>0</v>
      </c>
      <c r="AG98" s="158">
        <f>IF('Indicator Date hidden'!AH99="x","x",AG$2-'Indicator Date hidden'!AH99)</f>
        <v>0</v>
      </c>
      <c r="AH98" s="158">
        <f>IF('Indicator Date hidden'!AI99="x","x",AH$2-'Indicator Date hidden'!AI99)</f>
        <v>0</v>
      </c>
      <c r="AI98" s="158">
        <f>IF('Indicator Date hidden'!AJ99="x","x",AI$2-'Indicator Date hidden'!AJ99)</f>
        <v>1</v>
      </c>
      <c r="AJ98" s="158">
        <f>IF('Indicator Date hidden'!AK99="x","x",AJ$2-'Indicator Date hidden'!AK99)</f>
        <v>1</v>
      </c>
      <c r="AK98" s="158">
        <f>IF('Indicator Date hidden'!AL99="x","x",AK$2-'Indicator Date hidden'!AL99)</f>
        <v>1</v>
      </c>
      <c r="AL98" s="158">
        <f>IF('Indicator Date hidden'!AM99="x","x",AL$2-'Indicator Date hidden'!AM99)</f>
        <v>9</v>
      </c>
      <c r="AM98" s="158">
        <f>IF('Indicator Date hidden'!AN99="x","x",AM$2-'Indicator Date hidden'!AN99)</f>
        <v>1</v>
      </c>
      <c r="AN98" s="158">
        <f>IF('Indicator Date hidden'!AO99="x","x",AN$2-'Indicator Date hidden'!AO99)</f>
        <v>1</v>
      </c>
      <c r="AO98" s="158">
        <f>IF('Indicator Date hidden'!AP99="x","x",AO$2-'Indicator Date hidden'!AP99)</f>
        <v>1</v>
      </c>
      <c r="AP98" s="158">
        <f>IF('Indicator Date hidden'!AQ99="x","x",AP$2-'Indicator Date hidden'!AQ99)</f>
        <v>1</v>
      </c>
      <c r="AQ98" s="158">
        <f>IF('Indicator Date hidden'!AR99="x","x",AQ$2-'Indicator Date hidden'!AR99)</f>
        <v>0</v>
      </c>
      <c r="AR98" s="158">
        <f>IF('Indicator Date hidden'!AS99="x","x",AR$2-'Indicator Date hidden'!AS99)</f>
        <v>1</v>
      </c>
      <c r="AS98" s="158">
        <f>IF('Indicator Date hidden'!AT99="x","x",AS$2-'Indicator Date hidden'!AT99)</f>
        <v>3</v>
      </c>
      <c r="AT98" s="158">
        <f>IF('Indicator Date hidden'!AU99="x","x",AT$2-'Indicator Date hidden'!AU99)</f>
        <v>0</v>
      </c>
      <c r="AU98" s="158">
        <f>IF('Indicator Date hidden'!AV99="x","x",AU$2-'Indicator Date hidden'!AV99)</f>
        <v>0</v>
      </c>
      <c r="AV98" s="158">
        <f>IF('Indicator Date hidden'!AW99="x","x",AV$2-'Indicator Date hidden'!AW99)</f>
        <v>0</v>
      </c>
      <c r="AW98" s="158" t="str">
        <f>IF('Indicator Date hidden'!AX99="x","x",AW$2-'Indicator Date hidden'!AX99)</f>
        <v>x</v>
      </c>
      <c r="AX98" s="158">
        <f>IF('Indicator Date hidden'!AY99="x","x",AX$2-'Indicator Date hidden'!AY99)</f>
        <v>0</v>
      </c>
      <c r="AY98" s="158">
        <f>IF('Indicator Date hidden'!AZ99="x","x",AY$2-'Indicator Date hidden'!AZ99)</f>
        <v>1</v>
      </c>
      <c r="AZ98" s="158">
        <f>IF('Indicator Date hidden'!BA99="x","x",AZ$2-'Indicator Date hidden'!BA99)</f>
        <v>7</v>
      </c>
      <c r="BA98" s="158">
        <f>IF('Indicator Date hidden'!BB99="x","x",BA$2-'Indicator Date hidden'!BB99)</f>
        <v>0</v>
      </c>
      <c r="BB98" s="158">
        <f>IF('Indicator Date hidden'!BC99="x","x",BB$2-'Indicator Date hidden'!BC99)</f>
        <v>0</v>
      </c>
      <c r="BC98" s="158">
        <f>IF('Indicator Date hidden'!BD99="x","x",BC$2-'Indicator Date hidden'!BD99)</f>
        <v>0</v>
      </c>
      <c r="BD98" s="158" t="str">
        <f>IF('Indicator Date hidden'!BE99="x","x",BD$2-'Indicator Date hidden'!BE99)</f>
        <v>x</v>
      </c>
      <c r="BE98" s="158">
        <f>IF('Indicator Date hidden'!BF99="x","x",BE$2-'Indicator Date hidden'!BF99)</f>
        <v>2</v>
      </c>
      <c r="BF98" s="158">
        <f>IF('Indicator Date hidden'!BG99="x","x",BF$2-'Indicator Date hidden'!BG99)</f>
        <v>0</v>
      </c>
      <c r="BG98" s="158">
        <f>IF('Indicator Date hidden'!BH99="x","x",BG$2-'Indicator Date hidden'!BH99)</f>
        <v>0</v>
      </c>
      <c r="BH98" s="158">
        <f>IF('Indicator Date hidden'!BI99="x","x",BH$2-'Indicator Date hidden'!BI99)</f>
        <v>0</v>
      </c>
      <c r="BI98" s="158">
        <f>IF('Indicator Date hidden'!BJ99="x","x",BI$2-'Indicator Date hidden'!BJ99)</f>
        <v>0</v>
      </c>
      <c r="BJ98" s="158">
        <f>IF('Indicator Date hidden'!BK99="x","x",BJ$2-'Indicator Date hidden'!BK99)</f>
        <v>1</v>
      </c>
      <c r="BK98" s="158">
        <f>IF('Indicator Date hidden'!BL99="x","x",BK$2-'Indicator Date hidden'!BL99)</f>
        <v>1</v>
      </c>
      <c r="BL98" s="158">
        <f>IF('Indicator Date hidden'!BM99="x","x",BL$2-'Indicator Date hidden'!BM99)</f>
        <v>0</v>
      </c>
      <c r="BM98" s="158">
        <f>IF('Indicator Date hidden'!BN99="x","x",BM$2-'Indicator Date hidden'!BN99)</f>
        <v>3</v>
      </c>
      <c r="BN98" s="158">
        <f>IF('Indicator Date hidden'!BO99="x","x",BN$2-'Indicator Date hidden'!BO99)</f>
        <v>2</v>
      </c>
      <c r="BO98" s="158">
        <f>IF('Indicator Date hidden'!BP99="x","x",BO$2-'Indicator Date hidden'!BP99)</f>
        <v>1</v>
      </c>
      <c r="BP98" s="158">
        <f>IF('Indicator Date hidden'!BQ99="x","x",BP$2-'Indicator Date hidden'!BQ99)</f>
        <v>0</v>
      </c>
      <c r="BQ98" s="158">
        <f>IF('Indicator Date hidden'!BR99="x","x",BQ$2-'Indicator Date hidden'!BR99)</f>
        <v>0</v>
      </c>
      <c r="BR98" s="158">
        <f>IF('Indicator Date hidden'!BS99="x","x",BR$2-'Indicator Date hidden'!BS99)</f>
        <v>0</v>
      </c>
      <c r="BS98" s="158" t="str">
        <f>IF('Indicator Date hidden'!BT99="x","x",BS$2-'Indicator Date hidden'!BT99)</f>
        <v>x</v>
      </c>
      <c r="BT98" s="158">
        <f>IF('Indicator Date hidden'!BU99="x","x",BT$2-'Indicator Date hidden'!BU99)</f>
        <v>0</v>
      </c>
      <c r="BU98" s="158">
        <f>IF('Indicator Date hidden'!BV99="x","x",BU$2-'Indicator Date hidden'!BV99)</f>
        <v>0</v>
      </c>
      <c r="BV98" s="158">
        <f>IF('Indicator Date hidden'!BW99="x","x",BV$2-'Indicator Date hidden'!BW99)</f>
        <v>0</v>
      </c>
      <c r="BW98" s="158">
        <f>IF('Indicator Date hidden'!BX99="x","x",BW$2-'Indicator Date hidden'!BX99)</f>
        <v>0</v>
      </c>
      <c r="BX98" s="158">
        <f>IF('Indicator Date hidden'!BY99="x","x",BX$2-'Indicator Date hidden'!BY99)</f>
        <v>2</v>
      </c>
      <c r="BY98" s="5">
        <f t="shared" si="10"/>
        <v>45</v>
      </c>
      <c r="BZ98" s="159">
        <f t="shared" si="11"/>
        <v>0.625</v>
      </c>
      <c r="CA98" s="5">
        <f t="shared" si="12"/>
        <v>21</v>
      </c>
      <c r="CB98" s="159">
        <f t="shared" si="13"/>
        <v>1.4760824653265294</v>
      </c>
      <c r="CC98" s="162">
        <f t="shared" si="14"/>
        <v>0</v>
      </c>
    </row>
    <row r="99" spans="1:81" x14ac:dyDescent="0.3">
      <c r="A99" t="s">
        <v>177</v>
      </c>
      <c r="B99" s="158">
        <f>IF('Indicator Date hidden'!C100="x","x",B$2-'Indicator Date hidden'!C100)</f>
        <v>0</v>
      </c>
      <c r="C99" s="158">
        <f>IF('Indicator Date hidden'!D100="x","x",C$2-'Indicator Date hidden'!D100)</f>
        <v>0</v>
      </c>
      <c r="D99" s="158">
        <f>IF('Indicator Date hidden'!E100="x","x",D$2-'Indicator Date hidden'!E100)</f>
        <v>0</v>
      </c>
      <c r="E99" s="158">
        <f>IF('Indicator Date hidden'!F100="x","x",E$2-'Indicator Date hidden'!F100)</f>
        <v>0</v>
      </c>
      <c r="F99" s="158">
        <f>IF('Indicator Date hidden'!G100="x","x",F$2-'Indicator Date hidden'!G100)</f>
        <v>0</v>
      </c>
      <c r="G99" s="158">
        <f>IF('Indicator Date hidden'!H100="x","x",G$2-'Indicator Date hidden'!H100)</f>
        <v>0</v>
      </c>
      <c r="H99" s="158">
        <f>IF('Indicator Date hidden'!I100="x","x",H$2-'Indicator Date hidden'!I100)</f>
        <v>0</v>
      </c>
      <c r="I99" s="158">
        <f>IF('Indicator Date hidden'!J100="x","x",I$2-'Indicator Date hidden'!J100)</f>
        <v>0</v>
      </c>
      <c r="J99" s="158">
        <f>IF('Indicator Date hidden'!K100="x","x",J$2-'Indicator Date hidden'!K100)</f>
        <v>0</v>
      </c>
      <c r="K99" s="158">
        <f>IF('Indicator Date hidden'!L100="x","x",K$2-'Indicator Date hidden'!L100)</f>
        <v>0</v>
      </c>
      <c r="L99" s="158">
        <f>IF('Indicator Date hidden'!M100="x","x",L$2-'Indicator Date hidden'!M100)</f>
        <v>0</v>
      </c>
      <c r="M99" s="158">
        <f>IF('Indicator Date hidden'!N100="x","x",M$2-'Indicator Date hidden'!N100)</f>
        <v>0</v>
      </c>
      <c r="N99" s="158">
        <f>IF('Indicator Date hidden'!O100="x","x",N$2-'Indicator Date hidden'!O100)</f>
        <v>0</v>
      </c>
      <c r="O99" s="158">
        <f>IF('Indicator Date hidden'!P100="x","x",O$2-'Indicator Date hidden'!P100)</f>
        <v>0</v>
      </c>
      <c r="P99" s="158">
        <f>IF('Indicator Date hidden'!Q100="x","x",P$2-'Indicator Date hidden'!Q100)</f>
        <v>0</v>
      </c>
      <c r="Q99" s="158">
        <f>IF('Indicator Date hidden'!R100="x","x",Q$2-'Indicator Date hidden'!R100)</f>
        <v>0</v>
      </c>
      <c r="R99" s="158">
        <f>IF('Indicator Date hidden'!S100="x","x",R$2-'Indicator Date hidden'!S100)</f>
        <v>0</v>
      </c>
      <c r="S99" s="158">
        <f>IF('Indicator Date hidden'!T100="x","x",S$2-'Indicator Date hidden'!T100)</f>
        <v>0</v>
      </c>
      <c r="T99" s="158">
        <f>IF('Indicator Date hidden'!U100="x","x",T$2-'Indicator Date hidden'!U100)</f>
        <v>0</v>
      </c>
      <c r="U99" s="158">
        <f>IF('Indicator Date hidden'!V100="x","x",U$2-'Indicator Date hidden'!V100)</f>
        <v>0</v>
      </c>
      <c r="V99" s="158">
        <f>IF('Indicator Date hidden'!W100="x","x",V$2-'Indicator Date hidden'!W100)</f>
        <v>0</v>
      </c>
      <c r="W99" s="158">
        <f>IF('Indicator Date hidden'!X100="x","x",W$2-'Indicator Date hidden'!X100)</f>
        <v>0</v>
      </c>
      <c r="X99" s="158">
        <f>IF('Indicator Date hidden'!Y100="x","x",X$2-'Indicator Date hidden'!Y100)</f>
        <v>0</v>
      </c>
      <c r="Y99" s="158">
        <f>IF('Indicator Date hidden'!Z100="x","x",Y$2-'Indicator Date hidden'!Z100)</f>
        <v>0</v>
      </c>
      <c r="Z99" s="158">
        <f>IF('Indicator Date hidden'!AA100="x","x",Z$2-'Indicator Date hidden'!AA100)</f>
        <v>3</v>
      </c>
      <c r="AA99" s="158">
        <f>IF('Indicator Date hidden'!AB100="x","x",AA$2-'Indicator Date hidden'!AB100)</f>
        <v>0</v>
      </c>
      <c r="AB99" s="158">
        <f>IF('Indicator Date hidden'!AC100="x","x",AB$2-'Indicator Date hidden'!AC100)</f>
        <v>0</v>
      </c>
      <c r="AC99" s="158">
        <f>IF('Indicator Date hidden'!AD100="x","x",AC$2-'Indicator Date hidden'!AD100)</f>
        <v>4</v>
      </c>
      <c r="AD99" s="158">
        <f>IF('Indicator Date hidden'!AE100="x","x",AD$2-'Indicator Date hidden'!AE100)</f>
        <v>0</v>
      </c>
      <c r="AE99" s="158">
        <f>IF('Indicator Date hidden'!AF100="x","x",AE$2-'Indicator Date hidden'!AF100)</f>
        <v>0</v>
      </c>
      <c r="AF99" s="158">
        <f>IF('Indicator Date hidden'!AG100="x","x",AF$2-'Indicator Date hidden'!AG100)</f>
        <v>0</v>
      </c>
      <c r="AG99" s="158">
        <f>IF('Indicator Date hidden'!AH100="x","x",AG$2-'Indicator Date hidden'!AH100)</f>
        <v>0</v>
      </c>
      <c r="AH99" s="158">
        <f>IF('Indicator Date hidden'!AI100="x","x",AH$2-'Indicator Date hidden'!AI100)</f>
        <v>0</v>
      </c>
      <c r="AI99" s="158">
        <f>IF('Indicator Date hidden'!AJ100="x","x",AI$2-'Indicator Date hidden'!AJ100)</f>
        <v>1</v>
      </c>
      <c r="AJ99" s="158">
        <f>IF('Indicator Date hidden'!AK100="x","x",AJ$2-'Indicator Date hidden'!AK100)</f>
        <v>1</v>
      </c>
      <c r="AK99" s="158">
        <f>IF('Indicator Date hidden'!AL100="x","x",AK$2-'Indicator Date hidden'!AL100)</f>
        <v>1</v>
      </c>
      <c r="AL99" s="158">
        <f>IF('Indicator Date hidden'!AM100="x","x",AL$2-'Indicator Date hidden'!AM100)</f>
        <v>5</v>
      </c>
      <c r="AM99" s="158">
        <f>IF('Indicator Date hidden'!AN100="x","x",AM$2-'Indicator Date hidden'!AN100)</f>
        <v>1</v>
      </c>
      <c r="AN99" s="158">
        <f>IF('Indicator Date hidden'!AO100="x","x",AN$2-'Indicator Date hidden'!AO100)</f>
        <v>1</v>
      </c>
      <c r="AO99" s="158">
        <f>IF('Indicator Date hidden'!AP100="x","x",AO$2-'Indicator Date hidden'!AP100)</f>
        <v>1</v>
      </c>
      <c r="AP99" s="158">
        <f>IF('Indicator Date hidden'!AQ100="x","x",AP$2-'Indicator Date hidden'!AQ100)</f>
        <v>1</v>
      </c>
      <c r="AQ99" s="158">
        <f>IF('Indicator Date hidden'!AR100="x","x",AQ$2-'Indicator Date hidden'!AR100)</f>
        <v>0</v>
      </c>
      <c r="AR99" s="158">
        <f>IF('Indicator Date hidden'!AS100="x","x",AR$2-'Indicator Date hidden'!AS100)</f>
        <v>1</v>
      </c>
      <c r="AS99" s="158">
        <f>IF('Indicator Date hidden'!AT100="x","x",AS$2-'Indicator Date hidden'!AT100)</f>
        <v>4</v>
      </c>
      <c r="AT99" s="158">
        <f>IF('Indicator Date hidden'!AU100="x","x",AT$2-'Indicator Date hidden'!AU100)</f>
        <v>0</v>
      </c>
      <c r="AU99" s="158">
        <f>IF('Indicator Date hidden'!AV100="x","x",AU$2-'Indicator Date hidden'!AV100)</f>
        <v>0</v>
      </c>
      <c r="AV99" s="158">
        <f>IF('Indicator Date hidden'!AW100="x","x",AV$2-'Indicator Date hidden'!AW100)</f>
        <v>0</v>
      </c>
      <c r="AW99" s="158">
        <f>IF('Indicator Date hidden'!AX100="x","x",AW$2-'Indicator Date hidden'!AX100)</f>
        <v>0</v>
      </c>
      <c r="AX99" s="158">
        <f>IF('Indicator Date hidden'!AY100="x","x",AX$2-'Indicator Date hidden'!AY100)</f>
        <v>0</v>
      </c>
      <c r="AY99" s="158">
        <f>IF('Indicator Date hidden'!AZ100="x","x",AY$2-'Indicator Date hidden'!AZ100)</f>
        <v>1</v>
      </c>
      <c r="AZ99" s="158">
        <f>IF('Indicator Date hidden'!BA100="x","x",AZ$2-'Indicator Date hidden'!BA100)</f>
        <v>1</v>
      </c>
      <c r="BA99" s="158">
        <f>IF('Indicator Date hidden'!BB100="x","x",BA$2-'Indicator Date hidden'!BB100)</f>
        <v>0</v>
      </c>
      <c r="BB99" s="158">
        <f>IF('Indicator Date hidden'!BC100="x","x",BB$2-'Indicator Date hidden'!BC100)</f>
        <v>0</v>
      </c>
      <c r="BC99" s="158">
        <f>IF('Indicator Date hidden'!BD100="x","x",BC$2-'Indicator Date hidden'!BD100)</f>
        <v>0</v>
      </c>
      <c r="BD99" s="158" t="str">
        <f>IF('Indicator Date hidden'!BE100="x","x",BD$2-'Indicator Date hidden'!BE100)</f>
        <v>x</v>
      </c>
      <c r="BE99" s="158">
        <f>IF('Indicator Date hidden'!BF100="x","x",BE$2-'Indicator Date hidden'!BF100)</f>
        <v>1</v>
      </c>
      <c r="BF99" s="158">
        <f>IF('Indicator Date hidden'!BG100="x","x",BF$2-'Indicator Date hidden'!BG100)</f>
        <v>0</v>
      </c>
      <c r="BG99" s="158">
        <f>IF('Indicator Date hidden'!BH100="x","x",BG$2-'Indicator Date hidden'!BH100)</f>
        <v>0</v>
      </c>
      <c r="BH99" s="158">
        <f>IF('Indicator Date hidden'!BI100="x","x",BH$2-'Indicator Date hidden'!BI100)</f>
        <v>0</v>
      </c>
      <c r="BI99" s="158" t="str">
        <f>IF('Indicator Date hidden'!BJ100="x","x",BI$2-'Indicator Date hidden'!BJ100)</f>
        <v>x</v>
      </c>
      <c r="BJ99" s="158">
        <f>IF('Indicator Date hidden'!BK100="x","x",BJ$2-'Indicator Date hidden'!BK100)</f>
        <v>1</v>
      </c>
      <c r="BK99" s="158">
        <f>IF('Indicator Date hidden'!BL100="x","x",BK$2-'Indicator Date hidden'!BL100)</f>
        <v>1</v>
      </c>
      <c r="BL99" s="158">
        <f>IF('Indicator Date hidden'!BM100="x","x",BL$2-'Indicator Date hidden'!BM100)</f>
        <v>0</v>
      </c>
      <c r="BM99" s="158">
        <f>IF('Indicator Date hidden'!BN100="x","x",BM$2-'Indicator Date hidden'!BN100)</f>
        <v>3</v>
      </c>
      <c r="BN99" s="158">
        <f>IF('Indicator Date hidden'!BO100="x","x",BN$2-'Indicator Date hidden'!BO100)</f>
        <v>2</v>
      </c>
      <c r="BO99" s="158">
        <f>IF('Indicator Date hidden'!BP100="x","x",BO$2-'Indicator Date hidden'!BP100)</f>
        <v>1</v>
      </c>
      <c r="BP99" s="158">
        <f>IF('Indicator Date hidden'!BQ100="x","x",BP$2-'Indicator Date hidden'!BQ100)</f>
        <v>0</v>
      </c>
      <c r="BQ99" s="158">
        <f>IF('Indicator Date hidden'!BR100="x","x",BQ$2-'Indicator Date hidden'!BR100)</f>
        <v>0</v>
      </c>
      <c r="BR99" s="158">
        <f>IF('Indicator Date hidden'!BS100="x","x",BR$2-'Indicator Date hidden'!BS100)</f>
        <v>0</v>
      </c>
      <c r="BS99" s="158">
        <f>IF('Indicator Date hidden'!BT100="x","x",BS$2-'Indicator Date hidden'!BT100)</f>
        <v>3</v>
      </c>
      <c r="BT99" s="158">
        <f>IF('Indicator Date hidden'!BU100="x","x",BT$2-'Indicator Date hidden'!BU100)</f>
        <v>0</v>
      </c>
      <c r="BU99" s="158" t="str">
        <f>IF('Indicator Date hidden'!BV100="x","x",BU$2-'Indicator Date hidden'!BV100)</f>
        <v>x</v>
      </c>
      <c r="BV99" s="158">
        <f>IF('Indicator Date hidden'!BW100="x","x",BV$2-'Indicator Date hidden'!BW100)</f>
        <v>0</v>
      </c>
      <c r="BW99" s="158">
        <f>IF('Indicator Date hidden'!BX100="x","x",BW$2-'Indicator Date hidden'!BX100)</f>
        <v>0</v>
      </c>
      <c r="BX99" s="158">
        <f>IF('Indicator Date hidden'!BY100="x","x",BX$2-'Indicator Date hidden'!BY100)</f>
        <v>2</v>
      </c>
      <c r="BY99" s="5">
        <f t="shared" ref="BY99:BY130" si="15">SUM(B99:BX99)</f>
        <v>40</v>
      </c>
      <c r="BZ99" s="159">
        <f t="shared" ref="BZ99:BZ130" si="16">BY99/COUNT(B99:BX99)</f>
        <v>0.55555555555555558</v>
      </c>
      <c r="CA99" s="5">
        <f t="shared" ref="CA99:CA130" si="17">COUNTIF(B99:BX99,"&gt;0")</f>
        <v>22</v>
      </c>
      <c r="CB99" s="159">
        <f t="shared" ref="CB99:CB130" si="18">_xlfn.STDEV.P(B99:BX99)</f>
        <v>1.0786937688304221</v>
      </c>
      <c r="CC99" s="162">
        <f t="shared" ref="CC99:CC130" si="19">MEDIAN(B99:BX99)</f>
        <v>0</v>
      </c>
    </row>
    <row r="100" spans="1:81" x14ac:dyDescent="0.3">
      <c r="A100" t="s">
        <v>179</v>
      </c>
      <c r="B100" s="158">
        <f>IF('Indicator Date hidden'!C101="x","x",B$2-'Indicator Date hidden'!C101)</f>
        <v>0</v>
      </c>
      <c r="C100" s="158">
        <f>IF('Indicator Date hidden'!D101="x","x",C$2-'Indicator Date hidden'!D101)</f>
        <v>0</v>
      </c>
      <c r="D100" s="158">
        <f>IF('Indicator Date hidden'!E101="x","x",D$2-'Indicator Date hidden'!E101)</f>
        <v>0</v>
      </c>
      <c r="E100" s="158">
        <f>IF('Indicator Date hidden'!F101="x","x",E$2-'Indicator Date hidden'!F101)</f>
        <v>0</v>
      </c>
      <c r="F100" s="158">
        <f>IF('Indicator Date hidden'!G101="x","x",F$2-'Indicator Date hidden'!G101)</f>
        <v>0</v>
      </c>
      <c r="G100" s="158">
        <f>IF('Indicator Date hidden'!H101="x","x",G$2-'Indicator Date hidden'!H101)</f>
        <v>0</v>
      </c>
      <c r="H100" s="158">
        <f>IF('Indicator Date hidden'!I101="x","x",H$2-'Indicator Date hidden'!I101)</f>
        <v>0</v>
      </c>
      <c r="I100" s="158">
        <f>IF('Indicator Date hidden'!J101="x","x",I$2-'Indicator Date hidden'!J101)</f>
        <v>0</v>
      </c>
      <c r="J100" s="158">
        <f>IF('Indicator Date hidden'!K101="x","x",J$2-'Indicator Date hidden'!K101)</f>
        <v>0</v>
      </c>
      <c r="K100" s="158">
        <f>IF('Indicator Date hidden'!L101="x","x",K$2-'Indicator Date hidden'!L101)</f>
        <v>0</v>
      </c>
      <c r="L100" s="158">
        <f>IF('Indicator Date hidden'!M101="x","x",L$2-'Indicator Date hidden'!M101)</f>
        <v>0</v>
      </c>
      <c r="M100" s="158">
        <f>IF('Indicator Date hidden'!N101="x","x",M$2-'Indicator Date hidden'!N101)</f>
        <v>0</v>
      </c>
      <c r="N100" s="158">
        <f>IF('Indicator Date hidden'!O101="x","x",N$2-'Indicator Date hidden'!O101)</f>
        <v>0</v>
      </c>
      <c r="O100" s="158">
        <f>IF('Indicator Date hidden'!P101="x","x",O$2-'Indicator Date hidden'!P101)</f>
        <v>0</v>
      </c>
      <c r="P100" s="158">
        <f>IF('Indicator Date hidden'!Q101="x","x",P$2-'Indicator Date hidden'!Q101)</f>
        <v>0</v>
      </c>
      <c r="Q100" s="158">
        <f>IF('Indicator Date hidden'!R101="x","x",Q$2-'Indicator Date hidden'!R101)</f>
        <v>0</v>
      </c>
      <c r="R100" s="158">
        <f>IF('Indicator Date hidden'!S101="x","x",R$2-'Indicator Date hidden'!S101)</f>
        <v>0</v>
      </c>
      <c r="S100" s="158">
        <f>IF('Indicator Date hidden'!T101="x","x",S$2-'Indicator Date hidden'!T101)</f>
        <v>0</v>
      </c>
      <c r="T100" s="158">
        <f>IF('Indicator Date hidden'!U101="x","x",T$2-'Indicator Date hidden'!U101)</f>
        <v>0</v>
      </c>
      <c r="U100" s="158">
        <f>IF('Indicator Date hidden'!V101="x","x",U$2-'Indicator Date hidden'!V101)</f>
        <v>0</v>
      </c>
      <c r="V100" s="158">
        <f>IF('Indicator Date hidden'!W101="x","x",V$2-'Indicator Date hidden'!W101)</f>
        <v>0</v>
      </c>
      <c r="W100" s="158">
        <f>IF('Indicator Date hidden'!X101="x","x",W$2-'Indicator Date hidden'!X101)</f>
        <v>0</v>
      </c>
      <c r="X100" s="158">
        <f>IF('Indicator Date hidden'!Y101="x","x",X$2-'Indicator Date hidden'!Y101)</f>
        <v>0</v>
      </c>
      <c r="Y100" s="158">
        <f>IF('Indicator Date hidden'!Z101="x","x",Y$2-'Indicator Date hidden'!Z101)</f>
        <v>0</v>
      </c>
      <c r="Z100" s="158" t="str">
        <f>IF('Indicator Date hidden'!AA101="x","x",Z$2-'Indicator Date hidden'!AA101)</f>
        <v>x</v>
      </c>
      <c r="AA100" s="158">
        <f>IF('Indicator Date hidden'!AB101="x","x",AA$2-'Indicator Date hidden'!AB101)</f>
        <v>0</v>
      </c>
      <c r="AB100" s="158" t="str">
        <f>IF('Indicator Date hidden'!AC101="x","x",AB$2-'Indicator Date hidden'!AC101)</f>
        <v>x</v>
      </c>
      <c r="AC100" s="158">
        <f>IF('Indicator Date hidden'!AD101="x","x",AC$2-'Indicator Date hidden'!AD101)</f>
        <v>2</v>
      </c>
      <c r="AD100" s="158">
        <f>IF('Indicator Date hidden'!AE101="x","x",AD$2-'Indicator Date hidden'!AE101)</f>
        <v>0</v>
      </c>
      <c r="AE100" s="158" t="str">
        <f>IF('Indicator Date hidden'!AF101="x","x",AE$2-'Indicator Date hidden'!AF101)</f>
        <v>x</v>
      </c>
      <c r="AF100" s="158">
        <f>IF('Indicator Date hidden'!AG101="x","x",AF$2-'Indicator Date hidden'!AG101)</f>
        <v>0</v>
      </c>
      <c r="AG100" s="158">
        <f>IF('Indicator Date hidden'!AH101="x","x",AG$2-'Indicator Date hidden'!AH101)</f>
        <v>0</v>
      </c>
      <c r="AH100" s="158">
        <f>IF('Indicator Date hidden'!AI101="x","x",AH$2-'Indicator Date hidden'!AI101)</f>
        <v>0</v>
      </c>
      <c r="AI100" s="158">
        <f>IF('Indicator Date hidden'!AJ101="x","x",AI$2-'Indicator Date hidden'!AJ101)</f>
        <v>1</v>
      </c>
      <c r="AJ100" s="158">
        <f>IF('Indicator Date hidden'!AK101="x","x",AJ$2-'Indicator Date hidden'!AK101)</f>
        <v>1</v>
      </c>
      <c r="AK100" s="158">
        <f>IF('Indicator Date hidden'!AL101="x","x",AK$2-'Indicator Date hidden'!AL101)</f>
        <v>1</v>
      </c>
      <c r="AL100" s="158">
        <f>IF('Indicator Date hidden'!AM101="x","x",AL$2-'Indicator Date hidden'!AM101)</f>
        <v>11</v>
      </c>
      <c r="AM100" s="158">
        <f>IF('Indicator Date hidden'!AN101="x","x",AM$2-'Indicator Date hidden'!AN101)</f>
        <v>1</v>
      </c>
      <c r="AN100" s="158">
        <f>IF('Indicator Date hidden'!AO101="x","x",AN$2-'Indicator Date hidden'!AO101)</f>
        <v>1</v>
      </c>
      <c r="AO100" s="158">
        <f>IF('Indicator Date hidden'!AP101="x","x",AO$2-'Indicator Date hidden'!AP101)</f>
        <v>1</v>
      </c>
      <c r="AP100" s="158">
        <f>IF('Indicator Date hidden'!AQ101="x","x",AP$2-'Indicator Date hidden'!AQ101)</f>
        <v>1</v>
      </c>
      <c r="AQ100" s="158" t="str">
        <f>IF('Indicator Date hidden'!AR101="x","x",AQ$2-'Indicator Date hidden'!AR101)</f>
        <v>x</v>
      </c>
      <c r="AR100" s="158" t="str">
        <f>IF('Indicator Date hidden'!AS101="x","x",AR$2-'Indicator Date hidden'!AS101)</f>
        <v>x</v>
      </c>
      <c r="AS100" s="158">
        <f>IF('Indicator Date hidden'!AT101="x","x",AS$2-'Indicator Date hidden'!AT101)</f>
        <v>10</v>
      </c>
      <c r="AT100" s="158">
        <f>IF('Indicator Date hidden'!AU101="x","x",AT$2-'Indicator Date hidden'!AU101)</f>
        <v>0</v>
      </c>
      <c r="AU100" s="158" t="str">
        <f>IF('Indicator Date hidden'!AV101="x","x",AU$2-'Indicator Date hidden'!AV101)</f>
        <v>x</v>
      </c>
      <c r="AV100" s="158" t="str">
        <f>IF('Indicator Date hidden'!AW101="x","x",AV$2-'Indicator Date hidden'!AW101)</f>
        <v>x</v>
      </c>
      <c r="AW100" s="158" t="str">
        <f>IF('Indicator Date hidden'!AX101="x","x",AW$2-'Indicator Date hidden'!AX101)</f>
        <v>x</v>
      </c>
      <c r="AX100" s="158">
        <f>IF('Indicator Date hidden'!AY101="x","x",AX$2-'Indicator Date hidden'!AY101)</f>
        <v>0</v>
      </c>
      <c r="AY100" s="158">
        <f>IF('Indicator Date hidden'!AZ101="x","x",AY$2-'Indicator Date hidden'!AZ101)</f>
        <v>1</v>
      </c>
      <c r="AZ100" s="158" t="str">
        <f>IF('Indicator Date hidden'!BA101="x","x",AZ$2-'Indicator Date hidden'!BA101)</f>
        <v>x</v>
      </c>
      <c r="BA100" s="158">
        <f>IF('Indicator Date hidden'!BB101="x","x",BA$2-'Indicator Date hidden'!BB101)</f>
        <v>0</v>
      </c>
      <c r="BB100" s="158">
        <f>IF('Indicator Date hidden'!BC101="x","x",BB$2-'Indicator Date hidden'!BC101)</f>
        <v>0</v>
      </c>
      <c r="BC100" s="158">
        <f>IF('Indicator Date hidden'!BD101="x","x",BC$2-'Indicator Date hidden'!BD101)</f>
        <v>0</v>
      </c>
      <c r="BD100" s="158">
        <f>IF('Indicator Date hidden'!BE101="x","x",BD$2-'Indicator Date hidden'!BE101)</f>
        <v>1</v>
      </c>
      <c r="BE100" s="158">
        <f>IF('Indicator Date hidden'!BF101="x","x",BE$2-'Indicator Date hidden'!BF101)</f>
        <v>2</v>
      </c>
      <c r="BF100" s="158">
        <f>IF('Indicator Date hidden'!BG101="x","x",BF$2-'Indicator Date hidden'!BG101)</f>
        <v>0</v>
      </c>
      <c r="BG100" s="158">
        <f>IF('Indicator Date hidden'!BH101="x","x",BG$2-'Indicator Date hidden'!BH101)</f>
        <v>0</v>
      </c>
      <c r="BH100" s="158">
        <f>IF('Indicator Date hidden'!BI101="x","x",BH$2-'Indicator Date hidden'!BI101)</f>
        <v>0</v>
      </c>
      <c r="BI100" s="158" t="str">
        <f>IF('Indicator Date hidden'!BJ101="x","x",BI$2-'Indicator Date hidden'!BJ101)</f>
        <v>x</v>
      </c>
      <c r="BJ100" s="158">
        <f>IF('Indicator Date hidden'!BK101="x","x",BJ$2-'Indicator Date hidden'!BK101)</f>
        <v>1</v>
      </c>
      <c r="BK100" s="158">
        <f>IF('Indicator Date hidden'!BL101="x","x",BK$2-'Indicator Date hidden'!BL101)</f>
        <v>1</v>
      </c>
      <c r="BL100" s="158">
        <f>IF('Indicator Date hidden'!BM101="x","x",BL$2-'Indicator Date hidden'!BM101)</f>
        <v>0</v>
      </c>
      <c r="BM100" s="158">
        <f>IF('Indicator Date hidden'!BN101="x","x",BM$2-'Indicator Date hidden'!BN101)</f>
        <v>3</v>
      </c>
      <c r="BN100" s="158">
        <f>IF('Indicator Date hidden'!BO101="x","x",BN$2-'Indicator Date hidden'!BO101)</f>
        <v>2</v>
      </c>
      <c r="BO100" s="158">
        <f>IF('Indicator Date hidden'!BP101="x","x",BO$2-'Indicator Date hidden'!BP101)</f>
        <v>1</v>
      </c>
      <c r="BP100" s="158">
        <f>IF('Indicator Date hidden'!BQ101="x","x",BP$2-'Indicator Date hidden'!BQ101)</f>
        <v>0</v>
      </c>
      <c r="BQ100" s="158">
        <f>IF('Indicator Date hidden'!BR101="x","x",BQ$2-'Indicator Date hidden'!BR101)</f>
        <v>0</v>
      </c>
      <c r="BR100" s="158">
        <f>IF('Indicator Date hidden'!BS101="x","x",BR$2-'Indicator Date hidden'!BS101)</f>
        <v>0</v>
      </c>
      <c r="BS100" s="158">
        <f>IF('Indicator Date hidden'!BT101="x","x",BS$2-'Indicator Date hidden'!BT101)</f>
        <v>1</v>
      </c>
      <c r="BT100" s="158">
        <f>IF('Indicator Date hidden'!BU101="x","x",BT$2-'Indicator Date hidden'!BU101)</f>
        <v>0</v>
      </c>
      <c r="BU100" s="158">
        <f>IF('Indicator Date hidden'!BV101="x","x",BU$2-'Indicator Date hidden'!BV101)</f>
        <v>0</v>
      </c>
      <c r="BV100" s="158">
        <f>IF('Indicator Date hidden'!BW101="x","x",BV$2-'Indicator Date hidden'!BW101)</f>
        <v>0</v>
      </c>
      <c r="BW100" s="158">
        <f>IF('Indicator Date hidden'!BX101="x","x",BW$2-'Indicator Date hidden'!BX101)</f>
        <v>5</v>
      </c>
      <c r="BX100" s="158">
        <f>IF('Indicator Date hidden'!BY101="x","x",BX$2-'Indicator Date hidden'!BY101)</f>
        <v>2</v>
      </c>
      <c r="BY100" s="5">
        <f t="shared" si="15"/>
        <v>50</v>
      </c>
      <c r="BZ100" s="159">
        <f t="shared" si="16"/>
        <v>0.76923076923076927</v>
      </c>
      <c r="CA100" s="5">
        <f t="shared" si="17"/>
        <v>21</v>
      </c>
      <c r="CB100" s="159">
        <f t="shared" si="18"/>
        <v>1.9435829781358471</v>
      </c>
      <c r="CC100" s="162">
        <f t="shared" si="19"/>
        <v>0</v>
      </c>
    </row>
    <row r="101" spans="1:81" x14ac:dyDescent="0.3">
      <c r="A101" t="s">
        <v>181</v>
      </c>
      <c r="B101" s="158">
        <f>IF('Indicator Date hidden'!C102="x","x",B$2-'Indicator Date hidden'!C102)</f>
        <v>0</v>
      </c>
      <c r="C101" s="158">
        <f>IF('Indicator Date hidden'!D102="x","x",C$2-'Indicator Date hidden'!D102)</f>
        <v>0</v>
      </c>
      <c r="D101" s="158">
        <f>IF('Indicator Date hidden'!E102="x","x",D$2-'Indicator Date hidden'!E102)</f>
        <v>0</v>
      </c>
      <c r="E101" s="158">
        <f>IF('Indicator Date hidden'!F102="x","x",E$2-'Indicator Date hidden'!F102)</f>
        <v>0</v>
      </c>
      <c r="F101" s="158">
        <f>IF('Indicator Date hidden'!G102="x","x",F$2-'Indicator Date hidden'!G102)</f>
        <v>0</v>
      </c>
      <c r="G101" s="158">
        <f>IF('Indicator Date hidden'!H102="x","x",G$2-'Indicator Date hidden'!H102)</f>
        <v>0</v>
      </c>
      <c r="H101" s="158">
        <f>IF('Indicator Date hidden'!I102="x","x",H$2-'Indicator Date hidden'!I102)</f>
        <v>0</v>
      </c>
      <c r="I101" s="158">
        <f>IF('Indicator Date hidden'!J102="x","x",I$2-'Indicator Date hidden'!J102)</f>
        <v>0</v>
      </c>
      <c r="J101" s="158">
        <f>IF('Indicator Date hidden'!K102="x","x",J$2-'Indicator Date hidden'!K102)</f>
        <v>0</v>
      </c>
      <c r="K101" s="158">
        <f>IF('Indicator Date hidden'!L102="x","x",K$2-'Indicator Date hidden'!L102)</f>
        <v>0</v>
      </c>
      <c r="L101" s="158">
        <f>IF('Indicator Date hidden'!M102="x","x",L$2-'Indicator Date hidden'!M102)</f>
        <v>0</v>
      </c>
      <c r="M101" s="158">
        <f>IF('Indicator Date hidden'!N102="x","x",M$2-'Indicator Date hidden'!N102)</f>
        <v>0</v>
      </c>
      <c r="N101" s="158">
        <f>IF('Indicator Date hidden'!O102="x","x",N$2-'Indicator Date hidden'!O102)</f>
        <v>0</v>
      </c>
      <c r="O101" s="158">
        <f>IF('Indicator Date hidden'!P102="x","x",O$2-'Indicator Date hidden'!P102)</f>
        <v>0</v>
      </c>
      <c r="P101" s="158">
        <f>IF('Indicator Date hidden'!Q102="x","x",P$2-'Indicator Date hidden'!Q102)</f>
        <v>0</v>
      </c>
      <c r="Q101" s="158">
        <f>IF('Indicator Date hidden'!R102="x","x",Q$2-'Indicator Date hidden'!R102)</f>
        <v>0</v>
      </c>
      <c r="R101" s="158">
        <f>IF('Indicator Date hidden'!S102="x","x",R$2-'Indicator Date hidden'!S102)</f>
        <v>0</v>
      </c>
      <c r="S101" s="158">
        <f>IF('Indicator Date hidden'!T102="x","x",S$2-'Indicator Date hidden'!T102)</f>
        <v>0</v>
      </c>
      <c r="T101" s="158">
        <f>IF('Indicator Date hidden'!U102="x","x",T$2-'Indicator Date hidden'!U102)</f>
        <v>0</v>
      </c>
      <c r="U101" s="158">
        <f>IF('Indicator Date hidden'!V102="x","x",U$2-'Indicator Date hidden'!V102)</f>
        <v>0</v>
      </c>
      <c r="V101" s="158">
        <f>IF('Indicator Date hidden'!W102="x","x",V$2-'Indicator Date hidden'!W102)</f>
        <v>0</v>
      </c>
      <c r="W101" s="158">
        <f>IF('Indicator Date hidden'!X102="x","x",W$2-'Indicator Date hidden'!X102)</f>
        <v>0</v>
      </c>
      <c r="X101" s="158">
        <f>IF('Indicator Date hidden'!Y102="x","x",X$2-'Indicator Date hidden'!Y102)</f>
        <v>0</v>
      </c>
      <c r="Y101" s="158">
        <f>IF('Indicator Date hidden'!Z102="x","x",Y$2-'Indicator Date hidden'!Z102)</f>
        <v>0</v>
      </c>
      <c r="Z101" s="158">
        <f>IF('Indicator Date hidden'!AA102="x","x",Z$2-'Indicator Date hidden'!AA102)</f>
        <v>6</v>
      </c>
      <c r="AA101" s="158">
        <f>IF('Indicator Date hidden'!AB102="x","x",AA$2-'Indicator Date hidden'!AB102)</f>
        <v>0</v>
      </c>
      <c r="AB101" s="158" t="str">
        <f>IF('Indicator Date hidden'!AC102="x","x",AB$2-'Indicator Date hidden'!AC102)</f>
        <v>x</v>
      </c>
      <c r="AC101" s="158">
        <f>IF('Indicator Date hidden'!AD102="x","x",AC$2-'Indicator Date hidden'!AD102)</f>
        <v>0</v>
      </c>
      <c r="AD101" s="158">
        <f>IF('Indicator Date hidden'!AE102="x","x",AD$2-'Indicator Date hidden'!AE102)</f>
        <v>0</v>
      </c>
      <c r="AE101" s="158" t="str">
        <f>IF('Indicator Date hidden'!AF102="x","x",AE$2-'Indicator Date hidden'!AF102)</f>
        <v>x</v>
      </c>
      <c r="AF101" s="158">
        <f>IF('Indicator Date hidden'!AG102="x","x",AF$2-'Indicator Date hidden'!AG102)</f>
        <v>0</v>
      </c>
      <c r="AG101" s="158">
        <f>IF('Indicator Date hidden'!AH102="x","x",AG$2-'Indicator Date hidden'!AH102)</f>
        <v>0</v>
      </c>
      <c r="AH101" s="158">
        <f>IF('Indicator Date hidden'!AI102="x","x",AH$2-'Indicator Date hidden'!AI102)</f>
        <v>0</v>
      </c>
      <c r="AI101" s="158">
        <f>IF('Indicator Date hidden'!AJ102="x","x",AI$2-'Indicator Date hidden'!AJ102)</f>
        <v>1</v>
      </c>
      <c r="AJ101" s="158">
        <f>IF('Indicator Date hidden'!AK102="x","x",AJ$2-'Indicator Date hidden'!AK102)</f>
        <v>1</v>
      </c>
      <c r="AK101" s="158">
        <f>IF('Indicator Date hidden'!AL102="x","x",AK$2-'Indicator Date hidden'!AL102)</f>
        <v>1</v>
      </c>
      <c r="AL101" s="158" t="str">
        <f>IF('Indicator Date hidden'!AM102="x","x",AL$2-'Indicator Date hidden'!AM102)</f>
        <v>x</v>
      </c>
      <c r="AM101" s="158">
        <f>IF('Indicator Date hidden'!AN102="x","x",AM$2-'Indicator Date hidden'!AN102)</f>
        <v>1</v>
      </c>
      <c r="AN101" s="158">
        <f>IF('Indicator Date hidden'!AO102="x","x",AN$2-'Indicator Date hidden'!AO102)</f>
        <v>1</v>
      </c>
      <c r="AO101" s="158">
        <f>IF('Indicator Date hidden'!AP102="x","x",AO$2-'Indicator Date hidden'!AP102)</f>
        <v>1</v>
      </c>
      <c r="AP101" s="158" t="str">
        <f>IF('Indicator Date hidden'!AQ102="x","x",AP$2-'Indicator Date hidden'!AQ102)</f>
        <v>x</v>
      </c>
      <c r="AQ101" s="158" t="str">
        <f>IF('Indicator Date hidden'!AR102="x","x",AQ$2-'Indicator Date hidden'!AR102)</f>
        <v>x</v>
      </c>
      <c r="AR101" s="158">
        <f>IF('Indicator Date hidden'!AS102="x","x",AR$2-'Indicator Date hidden'!AS102)</f>
        <v>3</v>
      </c>
      <c r="AS101" s="158" t="str">
        <f>IF('Indicator Date hidden'!AT102="x","x",AS$2-'Indicator Date hidden'!AT102)</f>
        <v>x</v>
      </c>
      <c r="AT101" s="158" t="str">
        <f>IF('Indicator Date hidden'!AU102="x","x",AT$2-'Indicator Date hidden'!AU102)</f>
        <v>x</v>
      </c>
      <c r="AU101" s="158" t="str">
        <f>IF('Indicator Date hidden'!AV102="x","x",AU$2-'Indicator Date hidden'!AV102)</f>
        <v>x</v>
      </c>
      <c r="AV101" s="158" t="str">
        <f>IF('Indicator Date hidden'!AW102="x","x",AV$2-'Indicator Date hidden'!AW102)</f>
        <v>x</v>
      </c>
      <c r="AW101" s="158" t="str">
        <f>IF('Indicator Date hidden'!AX102="x","x",AW$2-'Indicator Date hidden'!AX102)</f>
        <v>x</v>
      </c>
      <c r="AX101" s="158" t="str">
        <f>IF('Indicator Date hidden'!AY102="x","x",AX$2-'Indicator Date hidden'!AY102)</f>
        <v>x</v>
      </c>
      <c r="AY101" s="158" t="str">
        <f>IF('Indicator Date hidden'!AZ102="x","x",AY$2-'Indicator Date hidden'!AZ102)</f>
        <v>x</v>
      </c>
      <c r="AZ101" s="158" t="str">
        <f>IF('Indicator Date hidden'!BA102="x","x",AZ$2-'Indicator Date hidden'!BA102)</f>
        <v>x</v>
      </c>
      <c r="BA101" s="158">
        <f>IF('Indicator Date hidden'!BB102="x","x",BA$2-'Indicator Date hidden'!BB102)</f>
        <v>0</v>
      </c>
      <c r="BB101" s="158">
        <f>IF('Indicator Date hidden'!BC102="x","x",BB$2-'Indicator Date hidden'!BC102)</f>
        <v>0</v>
      </c>
      <c r="BC101" s="158">
        <f>IF('Indicator Date hidden'!BD102="x","x",BC$2-'Indicator Date hidden'!BD102)</f>
        <v>0</v>
      </c>
      <c r="BD101" s="158" t="str">
        <f>IF('Indicator Date hidden'!BE102="x","x",BD$2-'Indicator Date hidden'!BE102)</f>
        <v>x</v>
      </c>
      <c r="BE101" s="158">
        <f>IF('Indicator Date hidden'!BF102="x","x",BE$2-'Indicator Date hidden'!BF102)</f>
        <v>2</v>
      </c>
      <c r="BF101" s="158">
        <f>IF('Indicator Date hidden'!BG102="x","x",BF$2-'Indicator Date hidden'!BG102)</f>
        <v>0</v>
      </c>
      <c r="BG101" s="158">
        <f>IF('Indicator Date hidden'!BH102="x","x",BG$2-'Indicator Date hidden'!BH102)</f>
        <v>0</v>
      </c>
      <c r="BH101" s="158">
        <f>IF('Indicator Date hidden'!BI102="x","x",BH$2-'Indicator Date hidden'!BI102)</f>
        <v>0</v>
      </c>
      <c r="BI101" s="158" t="str">
        <f>IF('Indicator Date hidden'!BJ102="x","x",BI$2-'Indicator Date hidden'!BJ102)</f>
        <v>x</v>
      </c>
      <c r="BJ101" s="158">
        <f>IF('Indicator Date hidden'!BK102="x","x",BJ$2-'Indicator Date hidden'!BK102)</f>
        <v>1</v>
      </c>
      <c r="BK101" s="158" t="str">
        <f>IF('Indicator Date hidden'!BL102="x","x",BK$2-'Indicator Date hidden'!BL102)</f>
        <v>x</v>
      </c>
      <c r="BL101" s="158">
        <f>IF('Indicator Date hidden'!BM102="x","x",BL$2-'Indicator Date hidden'!BM102)</f>
        <v>0</v>
      </c>
      <c r="BM101" s="158" t="str">
        <f>IF('Indicator Date hidden'!BN102="x","x",BM$2-'Indicator Date hidden'!BN102)</f>
        <v>x</v>
      </c>
      <c r="BN101" s="158">
        <f>IF('Indicator Date hidden'!BO102="x","x",BN$2-'Indicator Date hidden'!BO102)</f>
        <v>2</v>
      </c>
      <c r="BO101" s="158">
        <f>IF('Indicator Date hidden'!BP102="x","x",BO$2-'Indicator Date hidden'!BP102)</f>
        <v>1</v>
      </c>
      <c r="BP101" s="158">
        <f>IF('Indicator Date hidden'!BQ102="x","x",BP$2-'Indicator Date hidden'!BQ102)</f>
        <v>0</v>
      </c>
      <c r="BQ101" s="158">
        <f>IF('Indicator Date hidden'!BR102="x","x",BQ$2-'Indicator Date hidden'!BR102)</f>
        <v>0</v>
      </c>
      <c r="BR101" s="158">
        <f>IF('Indicator Date hidden'!BS102="x","x",BR$2-'Indicator Date hidden'!BS102)</f>
        <v>0</v>
      </c>
      <c r="BS101" s="158" t="str">
        <f>IF('Indicator Date hidden'!BT102="x","x",BS$2-'Indicator Date hidden'!BT102)</f>
        <v>x</v>
      </c>
      <c r="BT101" s="158" t="str">
        <f>IF('Indicator Date hidden'!BU102="x","x",BT$2-'Indicator Date hidden'!BU102)</f>
        <v>x</v>
      </c>
      <c r="BU101" s="158" t="str">
        <f>IF('Indicator Date hidden'!BV102="x","x",BU$2-'Indicator Date hidden'!BV102)</f>
        <v>x</v>
      </c>
      <c r="BV101" s="158" t="str">
        <f>IF('Indicator Date hidden'!BW102="x","x",BV$2-'Indicator Date hidden'!BW102)</f>
        <v>x</v>
      </c>
      <c r="BW101" s="158" t="str">
        <f>IF('Indicator Date hidden'!BX102="x","x",BW$2-'Indicator Date hidden'!BX102)</f>
        <v>x</v>
      </c>
      <c r="BX101" s="158" t="str">
        <f>IF('Indicator Date hidden'!BY102="x","x",BX$2-'Indicator Date hidden'!BY102)</f>
        <v>x</v>
      </c>
      <c r="BY101" s="5">
        <f t="shared" si="15"/>
        <v>21</v>
      </c>
      <c r="BZ101" s="159">
        <f t="shared" si="16"/>
        <v>0.40384615384615385</v>
      </c>
      <c r="CA101" s="5">
        <f t="shared" si="17"/>
        <v>12</v>
      </c>
      <c r="CB101" s="159">
        <f t="shared" si="18"/>
        <v>1.0049802023426091</v>
      </c>
      <c r="CC101" s="162">
        <f t="shared" si="19"/>
        <v>0</v>
      </c>
    </row>
    <row r="102" spans="1:81" x14ac:dyDescent="0.3">
      <c r="A102" t="s">
        <v>183</v>
      </c>
      <c r="B102" s="158">
        <f>IF('Indicator Date hidden'!C103="x","x",B$2-'Indicator Date hidden'!C103)</f>
        <v>0</v>
      </c>
      <c r="C102" s="158">
        <f>IF('Indicator Date hidden'!D103="x","x",C$2-'Indicator Date hidden'!D103)</f>
        <v>0</v>
      </c>
      <c r="D102" s="158">
        <f>IF('Indicator Date hidden'!E103="x","x",D$2-'Indicator Date hidden'!E103)</f>
        <v>0</v>
      </c>
      <c r="E102" s="158">
        <f>IF('Indicator Date hidden'!F103="x","x",E$2-'Indicator Date hidden'!F103)</f>
        <v>0</v>
      </c>
      <c r="F102" s="158">
        <f>IF('Indicator Date hidden'!G103="x","x",F$2-'Indicator Date hidden'!G103)</f>
        <v>0</v>
      </c>
      <c r="G102" s="158">
        <f>IF('Indicator Date hidden'!H103="x","x",G$2-'Indicator Date hidden'!H103)</f>
        <v>0</v>
      </c>
      <c r="H102" s="158">
        <f>IF('Indicator Date hidden'!I103="x","x",H$2-'Indicator Date hidden'!I103)</f>
        <v>0</v>
      </c>
      <c r="I102" s="158">
        <f>IF('Indicator Date hidden'!J103="x","x",I$2-'Indicator Date hidden'!J103)</f>
        <v>0</v>
      </c>
      <c r="J102" s="158">
        <f>IF('Indicator Date hidden'!K103="x","x",J$2-'Indicator Date hidden'!K103)</f>
        <v>0</v>
      </c>
      <c r="K102" s="158">
        <f>IF('Indicator Date hidden'!L103="x","x",K$2-'Indicator Date hidden'!L103)</f>
        <v>0</v>
      </c>
      <c r="L102" s="158">
        <f>IF('Indicator Date hidden'!M103="x","x",L$2-'Indicator Date hidden'!M103)</f>
        <v>0</v>
      </c>
      <c r="M102" s="158">
        <f>IF('Indicator Date hidden'!N103="x","x",M$2-'Indicator Date hidden'!N103)</f>
        <v>0</v>
      </c>
      <c r="N102" s="158">
        <f>IF('Indicator Date hidden'!O103="x","x",N$2-'Indicator Date hidden'!O103)</f>
        <v>0</v>
      </c>
      <c r="O102" s="158">
        <f>IF('Indicator Date hidden'!P103="x","x",O$2-'Indicator Date hidden'!P103)</f>
        <v>0</v>
      </c>
      <c r="P102" s="158">
        <f>IF('Indicator Date hidden'!Q103="x","x",P$2-'Indicator Date hidden'!Q103)</f>
        <v>0</v>
      </c>
      <c r="Q102" s="158">
        <f>IF('Indicator Date hidden'!R103="x","x",Q$2-'Indicator Date hidden'!R103)</f>
        <v>0</v>
      </c>
      <c r="R102" s="158">
        <f>IF('Indicator Date hidden'!S103="x","x",R$2-'Indicator Date hidden'!S103)</f>
        <v>0</v>
      </c>
      <c r="S102" s="158">
        <f>IF('Indicator Date hidden'!T103="x","x",S$2-'Indicator Date hidden'!T103)</f>
        <v>0</v>
      </c>
      <c r="T102" s="158">
        <f>IF('Indicator Date hidden'!U103="x","x",T$2-'Indicator Date hidden'!U103)</f>
        <v>0</v>
      </c>
      <c r="U102" s="158">
        <f>IF('Indicator Date hidden'!V103="x","x",U$2-'Indicator Date hidden'!V103)</f>
        <v>0</v>
      </c>
      <c r="V102" s="158">
        <f>IF('Indicator Date hidden'!W103="x","x",V$2-'Indicator Date hidden'!W103)</f>
        <v>0</v>
      </c>
      <c r="W102" s="158">
        <f>IF('Indicator Date hidden'!X103="x","x",W$2-'Indicator Date hidden'!X103)</f>
        <v>0</v>
      </c>
      <c r="X102" s="158">
        <f>IF('Indicator Date hidden'!Y103="x","x",X$2-'Indicator Date hidden'!Y103)</f>
        <v>0</v>
      </c>
      <c r="Y102" s="158">
        <f>IF('Indicator Date hidden'!Z103="x","x",Y$2-'Indicator Date hidden'!Z103)</f>
        <v>0</v>
      </c>
      <c r="Z102" s="158">
        <f>IF('Indicator Date hidden'!AA103="x","x",Z$2-'Indicator Date hidden'!AA103)</f>
        <v>5</v>
      </c>
      <c r="AA102" s="158">
        <f>IF('Indicator Date hidden'!AB103="x","x",AA$2-'Indicator Date hidden'!AB103)</f>
        <v>0</v>
      </c>
      <c r="AB102" s="158" t="str">
        <f>IF('Indicator Date hidden'!AC103="x","x",AB$2-'Indicator Date hidden'!AC103)</f>
        <v>x</v>
      </c>
      <c r="AC102" s="158">
        <f>IF('Indicator Date hidden'!AD103="x","x",AC$2-'Indicator Date hidden'!AD103)</f>
        <v>0</v>
      </c>
      <c r="AD102" s="158">
        <f>IF('Indicator Date hidden'!AE103="x","x",AD$2-'Indicator Date hidden'!AE103)</f>
        <v>0</v>
      </c>
      <c r="AE102" s="158" t="str">
        <f>IF('Indicator Date hidden'!AF103="x","x",AE$2-'Indicator Date hidden'!AF103)</f>
        <v>x</v>
      </c>
      <c r="AF102" s="158">
        <f>IF('Indicator Date hidden'!AG103="x","x",AF$2-'Indicator Date hidden'!AG103)</f>
        <v>0</v>
      </c>
      <c r="AG102" s="158">
        <f>IF('Indicator Date hidden'!AH103="x","x",AG$2-'Indicator Date hidden'!AH103)</f>
        <v>0</v>
      </c>
      <c r="AH102" s="158">
        <f>IF('Indicator Date hidden'!AI103="x","x",AH$2-'Indicator Date hidden'!AI103)</f>
        <v>0</v>
      </c>
      <c r="AI102" s="158">
        <f>IF('Indicator Date hidden'!AJ103="x","x",AI$2-'Indicator Date hidden'!AJ103)</f>
        <v>1</v>
      </c>
      <c r="AJ102" s="158">
        <f>IF('Indicator Date hidden'!AK103="x","x",AJ$2-'Indicator Date hidden'!AK103)</f>
        <v>1</v>
      </c>
      <c r="AK102" s="158">
        <f>IF('Indicator Date hidden'!AL103="x","x",AK$2-'Indicator Date hidden'!AL103)</f>
        <v>1</v>
      </c>
      <c r="AL102" s="158" t="str">
        <f>IF('Indicator Date hidden'!AM103="x","x",AL$2-'Indicator Date hidden'!AM103)</f>
        <v>x</v>
      </c>
      <c r="AM102" s="158">
        <f>IF('Indicator Date hidden'!AN103="x","x",AM$2-'Indicator Date hidden'!AN103)</f>
        <v>1</v>
      </c>
      <c r="AN102" s="158">
        <f>IF('Indicator Date hidden'!AO103="x","x",AN$2-'Indicator Date hidden'!AO103)</f>
        <v>1</v>
      </c>
      <c r="AO102" s="158">
        <f>IF('Indicator Date hidden'!AP103="x","x",AO$2-'Indicator Date hidden'!AP103)</f>
        <v>1</v>
      </c>
      <c r="AP102" s="158" t="str">
        <f>IF('Indicator Date hidden'!AQ103="x","x",AP$2-'Indicator Date hidden'!AQ103)</f>
        <v>x</v>
      </c>
      <c r="AQ102" s="158">
        <f>IF('Indicator Date hidden'!AR103="x","x",AQ$2-'Indicator Date hidden'!AR103)</f>
        <v>0</v>
      </c>
      <c r="AR102" s="158">
        <f>IF('Indicator Date hidden'!AS103="x","x",AR$2-'Indicator Date hidden'!AS103)</f>
        <v>3</v>
      </c>
      <c r="AS102" s="158" t="str">
        <f>IF('Indicator Date hidden'!AT103="x","x",AS$2-'Indicator Date hidden'!AT103)</f>
        <v>x</v>
      </c>
      <c r="AT102" s="158">
        <f>IF('Indicator Date hidden'!AU103="x","x",AT$2-'Indicator Date hidden'!AU103)</f>
        <v>0</v>
      </c>
      <c r="AU102" s="158">
        <f>IF('Indicator Date hidden'!AV103="x","x",AU$2-'Indicator Date hidden'!AV103)</f>
        <v>0</v>
      </c>
      <c r="AV102" s="158">
        <f>IF('Indicator Date hidden'!AW103="x","x",AV$2-'Indicator Date hidden'!AW103)</f>
        <v>0</v>
      </c>
      <c r="AW102" s="158" t="str">
        <f>IF('Indicator Date hidden'!AX103="x","x",AW$2-'Indicator Date hidden'!AX103)</f>
        <v>x</v>
      </c>
      <c r="AX102" s="158">
        <f>IF('Indicator Date hidden'!AY103="x","x",AX$2-'Indicator Date hidden'!AY103)</f>
        <v>0</v>
      </c>
      <c r="AY102" s="158">
        <f>IF('Indicator Date hidden'!AZ103="x","x",AY$2-'Indicator Date hidden'!AZ103)</f>
        <v>1</v>
      </c>
      <c r="AZ102" s="158">
        <f>IF('Indicator Date hidden'!BA103="x","x",AZ$2-'Indicator Date hidden'!BA103)</f>
        <v>2</v>
      </c>
      <c r="BA102" s="158">
        <f>IF('Indicator Date hidden'!BB103="x","x",BA$2-'Indicator Date hidden'!BB103)</f>
        <v>0</v>
      </c>
      <c r="BB102" s="158">
        <f>IF('Indicator Date hidden'!BC103="x","x",BB$2-'Indicator Date hidden'!BC103)</f>
        <v>0</v>
      </c>
      <c r="BC102" s="158">
        <f>IF('Indicator Date hidden'!BD103="x","x",BC$2-'Indicator Date hidden'!BD103)</f>
        <v>0</v>
      </c>
      <c r="BD102" s="158" t="str">
        <f>IF('Indicator Date hidden'!BE103="x","x",BD$2-'Indicator Date hidden'!BE103)</f>
        <v>x</v>
      </c>
      <c r="BE102" s="158">
        <f>IF('Indicator Date hidden'!BF103="x","x",BE$2-'Indicator Date hidden'!BF103)</f>
        <v>2</v>
      </c>
      <c r="BF102" s="158">
        <f>IF('Indicator Date hidden'!BG103="x","x",BF$2-'Indicator Date hidden'!BG103)</f>
        <v>0</v>
      </c>
      <c r="BG102" s="158">
        <f>IF('Indicator Date hidden'!BH103="x","x",BG$2-'Indicator Date hidden'!BH103)</f>
        <v>0</v>
      </c>
      <c r="BH102" s="158">
        <f>IF('Indicator Date hidden'!BI103="x","x",BH$2-'Indicator Date hidden'!BI103)</f>
        <v>0</v>
      </c>
      <c r="BI102" s="158" t="str">
        <f>IF('Indicator Date hidden'!BJ103="x","x",BI$2-'Indicator Date hidden'!BJ103)</f>
        <v>x</v>
      </c>
      <c r="BJ102" s="158">
        <f>IF('Indicator Date hidden'!BK103="x","x",BJ$2-'Indicator Date hidden'!BK103)</f>
        <v>1</v>
      </c>
      <c r="BK102" s="158">
        <f>IF('Indicator Date hidden'!BL103="x","x",BK$2-'Indicator Date hidden'!BL103)</f>
        <v>1</v>
      </c>
      <c r="BL102" s="158">
        <f>IF('Indicator Date hidden'!BM103="x","x",BL$2-'Indicator Date hidden'!BM103)</f>
        <v>0</v>
      </c>
      <c r="BM102" s="158">
        <f>IF('Indicator Date hidden'!BN103="x","x",BM$2-'Indicator Date hidden'!BN103)</f>
        <v>3</v>
      </c>
      <c r="BN102" s="158">
        <f>IF('Indicator Date hidden'!BO103="x","x",BN$2-'Indicator Date hidden'!BO103)</f>
        <v>2</v>
      </c>
      <c r="BO102" s="158">
        <f>IF('Indicator Date hidden'!BP103="x","x",BO$2-'Indicator Date hidden'!BP103)</f>
        <v>1</v>
      </c>
      <c r="BP102" s="158">
        <f>IF('Indicator Date hidden'!BQ103="x","x",BP$2-'Indicator Date hidden'!BQ103)</f>
        <v>0</v>
      </c>
      <c r="BQ102" s="158">
        <f>IF('Indicator Date hidden'!BR103="x","x",BQ$2-'Indicator Date hidden'!BR103)</f>
        <v>0</v>
      </c>
      <c r="BR102" s="158">
        <f>IF('Indicator Date hidden'!BS103="x","x",BR$2-'Indicator Date hidden'!BS103)</f>
        <v>0</v>
      </c>
      <c r="BS102" s="158">
        <f>IF('Indicator Date hidden'!BT103="x","x",BS$2-'Indicator Date hidden'!BT103)</f>
        <v>2</v>
      </c>
      <c r="BT102" s="158">
        <f>IF('Indicator Date hidden'!BU103="x","x",BT$2-'Indicator Date hidden'!BU103)</f>
        <v>0</v>
      </c>
      <c r="BU102" s="158">
        <f>IF('Indicator Date hidden'!BV103="x","x",BU$2-'Indicator Date hidden'!BV103)</f>
        <v>0</v>
      </c>
      <c r="BV102" s="158">
        <f>IF('Indicator Date hidden'!BW103="x","x",BV$2-'Indicator Date hidden'!BW103)</f>
        <v>0</v>
      </c>
      <c r="BW102" s="158">
        <f>IF('Indicator Date hidden'!BX103="x","x",BW$2-'Indicator Date hidden'!BX103)</f>
        <v>0</v>
      </c>
      <c r="BX102" s="158">
        <f>IF('Indicator Date hidden'!BY103="x","x",BX$2-'Indicator Date hidden'!BY103)</f>
        <v>2</v>
      </c>
      <c r="BY102" s="5">
        <f t="shared" si="15"/>
        <v>31</v>
      </c>
      <c r="BZ102" s="159">
        <f t="shared" si="16"/>
        <v>0.46268656716417911</v>
      </c>
      <c r="CA102" s="5">
        <f t="shared" si="17"/>
        <v>18</v>
      </c>
      <c r="CB102" s="159">
        <f t="shared" si="18"/>
        <v>0.93566734439746146</v>
      </c>
      <c r="CC102" s="162">
        <f t="shared" si="19"/>
        <v>0</v>
      </c>
    </row>
    <row r="103" spans="1:81" x14ac:dyDescent="0.3">
      <c r="A103" t="s">
        <v>185</v>
      </c>
      <c r="B103" s="158">
        <f>IF('Indicator Date hidden'!C104="x","x",B$2-'Indicator Date hidden'!C104)</f>
        <v>0</v>
      </c>
      <c r="C103" s="158">
        <f>IF('Indicator Date hidden'!D104="x","x",C$2-'Indicator Date hidden'!D104)</f>
        <v>0</v>
      </c>
      <c r="D103" s="158">
        <f>IF('Indicator Date hidden'!E104="x","x",D$2-'Indicator Date hidden'!E104)</f>
        <v>0</v>
      </c>
      <c r="E103" s="158">
        <f>IF('Indicator Date hidden'!F104="x","x",E$2-'Indicator Date hidden'!F104)</f>
        <v>0</v>
      </c>
      <c r="F103" s="158">
        <f>IF('Indicator Date hidden'!G104="x","x",F$2-'Indicator Date hidden'!G104)</f>
        <v>0</v>
      </c>
      <c r="G103" s="158">
        <f>IF('Indicator Date hidden'!H104="x","x",G$2-'Indicator Date hidden'!H104)</f>
        <v>0</v>
      </c>
      <c r="H103" s="158">
        <f>IF('Indicator Date hidden'!I104="x","x",H$2-'Indicator Date hidden'!I104)</f>
        <v>0</v>
      </c>
      <c r="I103" s="158">
        <f>IF('Indicator Date hidden'!J104="x","x",I$2-'Indicator Date hidden'!J104)</f>
        <v>0</v>
      </c>
      <c r="J103" s="158">
        <f>IF('Indicator Date hidden'!K104="x","x",J$2-'Indicator Date hidden'!K104)</f>
        <v>0</v>
      </c>
      <c r="K103" s="158">
        <f>IF('Indicator Date hidden'!L104="x","x",K$2-'Indicator Date hidden'!L104)</f>
        <v>0</v>
      </c>
      <c r="L103" s="158">
        <f>IF('Indicator Date hidden'!M104="x","x",L$2-'Indicator Date hidden'!M104)</f>
        <v>0</v>
      </c>
      <c r="M103" s="158">
        <f>IF('Indicator Date hidden'!N104="x","x",M$2-'Indicator Date hidden'!N104)</f>
        <v>0</v>
      </c>
      <c r="N103" s="158">
        <f>IF('Indicator Date hidden'!O104="x","x",N$2-'Indicator Date hidden'!O104)</f>
        <v>0</v>
      </c>
      <c r="O103" s="158">
        <f>IF('Indicator Date hidden'!P104="x","x",O$2-'Indicator Date hidden'!P104)</f>
        <v>0</v>
      </c>
      <c r="P103" s="158">
        <f>IF('Indicator Date hidden'!Q104="x","x",P$2-'Indicator Date hidden'!Q104)</f>
        <v>0</v>
      </c>
      <c r="Q103" s="158">
        <f>IF('Indicator Date hidden'!R104="x","x",Q$2-'Indicator Date hidden'!R104)</f>
        <v>0</v>
      </c>
      <c r="R103" s="158">
        <f>IF('Indicator Date hidden'!S104="x","x",R$2-'Indicator Date hidden'!S104)</f>
        <v>0</v>
      </c>
      <c r="S103" s="158">
        <f>IF('Indicator Date hidden'!T104="x","x",S$2-'Indicator Date hidden'!T104)</f>
        <v>0</v>
      </c>
      <c r="T103" s="158">
        <f>IF('Indicator Date hidden'!U104="x","x",T$2-'Indicator Date hidden'!U104)</f>
        <v>0</v>
      </c>
      <c r="U103" s="158">
        <f>IF('Indicator Date hidden'!V104="x","x",U$2-'Indicator Date hidden'!V104)</f>
        <v>0</v>
      </c>
      <c r="V103" s="158">
        <f>IF('Indicator Date hidden'!W104="x","x",V$2-'Indicator Date hidden'!W104)</f>
        <v>0</v>
      </c>
      <c r="W103" s="158">
        <f>IF('Indicator Date hidden'!X104="x","x",W$2-'Indicator Date hidden'!X104)</f>
        <v>0</v>
      </c>
      <c r="X103" s="158">
        <f>IF('Indicator Date hidden'!Y104="x","x",X$2-'Indicator Date hidden'!Y104)</f>
        <v>0</v>
      </c>
      <c r="Y103" s="158">
        <f>IF('Indicator Date hidden'!Z104="x","x",Y$2-'Indicator Date hidden'!Z104)</f>
        <v>0</v>
      </c>
      <c r="Z103" s="158">
        <f>IF('Indicator Date hidden'!AA104="x","x",Z$2-'Indicator Date hidden'!AA104)</f>
        <v>5</v>
      </c>
      <c r="AA103" s="158">
        <f>IF('Indicator Date hidden'!AB104="x","x",AA$2-'Indicator Date hidden'!AB104)</f>
        <v>0</v>
      </c>
      <c r="AB103" s="158" t="str">
        <f>IF('Indicator Date hidden'!AC104="x","x",AB$2-'Indicator Date hidden'!AC104)</f>
        <v>x</v>
      </c>
      <c r="AC103" s="158">
        <f>IF('Indicator Date hidden'!AD104="x","x",AC$2-'Indicator Date hidden'!AD104)</f>
        <v>4</v>
      </c>
      <c r="AD103" s="158">
        <f>IF('Indicator Date hidden'!AE104="x","x",AD$2-'Indicator Date hidden'!AE104)</f>
        <v>0</v>
      </c>
      <c r="AE103" s="158" t="str">
        <f>IF('Indicator Date hidden'!AF104="x","x",AE$2-'Indicator Date hidden'!AF104)</f>
        <v>x</v>
      </c>
      <c r="AF103" s="158">
        <f>IF('Indicator Date hidden'!AG104="x","x",AF$2-'Indicator Date hidden'!AG104)</f>
        <v>0</v>
      </c>
      <c r="AG103" s="158">
        <f>IF('Indicator Date hidden'!AH104="x","x",AG$2-'Indicator Date hidden'!AH104)</f>
        <v>0</v>
      </c>
      <c r="AH103" s="158">
        <f>IF('Indicator Date hidden'!AI104="x","x",AH$2-'Indicator Date hidden'!AI104)</f>
        <v>0</v>
      </c>
      <c r="AI103" s="158">
        <f>IF('Indicator Date hidden'!AJ104="x","x",AI$2-'Indicator Date hidden'!AJ104)</f>
        <v>1</v>
      </c>
      <c r="AJ103" s="158">
        <f>IF('Indicator Date hidden'!AK104="x","x",AJ$2-'Indicator Date hidden'!AK104)</f>
        <v>1</v>
      </c>
      <c r="AK103" s="158">
        <f>IF('Indicator Date hidden'!AL104="x","x",AK$2-'Indicator Date hidden'!AL104)</f>
        <v>1</v>
      </c>
      <c r="AL103" s="158" t="str">
        <f>IF('Indicator Date hidden'!AM104="x","x",AL$2-'Indicator Date hidden'!AM104)</f>
        <v>x</v>
      </c>
      <c r="AM103" s="158">
        <f>IF('Indicator Date hidden'!AN104="x","x",AM$2-'Indicator Date hidden'!AN104)</f>
        <v>1</v>
      </c>
      <c r="AN103" s="158">
        <f>IF('Indicator Date hidden'!AO104="x","x",AN$2-'Indicator Date hidden'!AO104)</f>
        <v>1</v>
      </c>
      <c r="AO103" s="158">
        <f>IF('Indicator Date hidden'!AP104="x","x",AO$2-'Indicator Date hidden'!AP104)</f>
        <v>1</v>
      </c>
      <c r="AP103" s="158" t="str">
        <f>IF('Indicator Date hidden'!AQ104="x","x",AP$2-'Indicator Date hidden'!AQ104)</f>
        <v>x</v>
      </c>
      <c r="AQ103" s="158">
        <f>IF('Indicator Date hidden'!AR104="x","x",AQ$2-'Indicator Date hidden'!AR104)</f>
        <v>0</v>
      </c>
      <c r="AR103" s="158">
        <f>IF('Indicator Date hidden'!AS104="x","x",AR$2-'Indicator Date hidden'!AS104)</f>
        <v>3</v>
      </c>
      <c r="AS103" s="158" t="str">
        <f>IF('Indicator Date hidden'!AT104="x","x",AS$2-'Indicator Date hidden'!AT104)</f>
        <v>x</v>
      </c>
      <c r="AT103" s="158">
        <f>IF('Indicator Date hidden'!AU104="x","x",AT$2-'Indicator Date hidden'!AU104)</f>
        <v>0</v>
      </c>
      <c r="AU103" s="158">
        <f>IF('Indicator Date hidden'!AV104="x","x",AU$2-'Indicator Date hidden'!AV104)</f>
        <v>0</v>
      </c>
      <c r="AV103" s="158">
        <f>IF('Indicator Date hidden'!AW104="x","x",AV$2-'Indicator Date hidden'!AW104)</f>
        <v>0</v>
      </c>
      <c r="AW103" s="158" t="str">
        <f>IF('Indicator Date hidden'!AX104="x","x",AW$2-'Indicator Date hidden'!AX104)</f>
        <v>x</v>
      </c>
      <c r="AX103" s="158">
        <f>IF('Indicator Date hidden'!AY104="x","x",AX$2-'Indicator Date hidden'!AY104)</f>
        <v>0</v>
      </c>
      <c r="AY103" s="158">
        <f>IF('Indicator Date hidden'!AZ104="x","x",AY$2-'Indicator Date hidden'!AZ104)</f>
        <v>1</v>
      </c>
      <c r="AZ103" s="158">
        <f>IF('Indicator Date hidden'!BA104="x","x",AZ$2-'Indicator Date hidden'!BA104)</f>
        <v>2</v>
      </c>
      <c r="BA103" s="158">
        <f>IF('Indicator Date hidden'!BB104="x","x",BA$2-'Indicator Date hidden'!BB104)</f>
        <v>0</v>
      </c>
      <c r="BB103" s="158">
        <f>IF('Indicator Date hidden'!BC104="x","x",BB$2-'Indicator Date hidden'!BC104)</f>
        <v>0</v>
      </c>
      <c r="BC103" s="158">
        <f>IF('Indicator Date hidden'!BD104="x","x",BC$2-'Indicator Date hidden'!BD104)</f>
        <v>0</v>
      </c>
      <c r="BD103" s="158" t="str">
        <f>IF('Indicator Date hidden'!BE104="x","x",BD$2-'Indicator Date hidden'!BE104)</f>
        <v>x</v>
      </c>
      <c r="BE103" s="158">
        <f>IF('Indicator Date hidden'!BF104="x","x",BE$2-'Indicator Date hidden'!BF104)</f>
        <v>2</v>
      </c>
      <c r="BF103" s="158">
        <f>IF('Indicator Date hidden'!BG104="x","x",BF$2-'Indicator Date hidden'!BG104)</f>
        <v>0</v>
      </c>
      <c r="BG103" s="158">
        <f>IF('Indicator Date hidden'!BH104="x","x",BG$2-'Indicator Date hidden'!BH104)</f>
        <v>0</v>
      </c>
      <c r="BH103" s="158">
        <f>IF('Indicator Date hidden'!BI104="x","x",BH$2-'Indicator Date hidden'!BI104)</f>
        <v>0</v>
      </c>
      <c r="BI103" s="158" t="str">
        <f>IF('Indicator Date hidden'!BJ104="x","x",BI$2-'Indicator Date hidden'!BJ104)</f>
        <v>x</v>
      </c>
      <c r="BJ103" s="158">
        <f>IF('Indicator Date hidden'!BK104="x","x",BJ$2-'Indicator Date hidden'!BK104)</f>
        <v>1</v>
      </c>
      <c r="BK103" s="158">
        <f>IF('Indicator Date hidden'!BL104="x","x",BK$2-'Indicator Date hidden'!BL104)</f>
        <v>1</v>
      </c>
      <c r="BL103" s="158">
        <f>IF('Indicator Date hidden'!BM104="x","x",BL$2-'Indicator Date hidden'!BM104)</f>
        <v>0</v>
      </c>
      <c r="BM103" s="158" t="str">
        <f>IF('Indicator Date hidden'!BN104="x","x",BM$2-'Indicator Date hidden'!BN104)</f>
        <v>x</v>
      </c>
      <c r="BN103" s="158">
        <f>IF('Indicator Date hidden'!BO104="x","x",BN$2-'Indicator Date hidden'!BO104)</f>
        <v>2</v>
      </c>
      <c r="BO103" s="158">
        <f>IF('Indicator Date hidden'!BP104="x","x",BO$2-'Indicator Date hidden'!BP104)</f>
        <v>1</v>
      </c>
      <c r="BP103" s="158">
        <f>IF('Indicator Date hidden'!BQ104="x","x",BP$2-'Indicator Date hidden'!BQ104)</f>
        <v>0</v>
      </c>
      <c r="BQ103" s="158">
        <f>IF('Indicator Date hidden'!BR104="x","x",BQ$2-'Indicator Date hidden'!BR104)</f>
        <v>0</v>
      </c>
      <c r="BR103" s="158">
        <f>IF('Indicator Date hidden'!BS104="x","x",BR$2-'Indicator Date hidden'!BS104)</f>
        <v>0</v>
      </c>
      <c r="BS103" s="158">
        <f>IF('Indicator Date hidden'!BT104="x","x",BS$2-'Indicator Date hidden'!BT104)</f>
        <v>1</v>
      </c>
      <c r="BT103" s="158">
        <f>IF('Indicator Date hidden'!BU104="x","x",BT$2-'Indicator Date hidden'!BU104)</f>
        <v>0</v>
      </c>
      <c r="BU103" s="158">
        <f>IF('Indicator Date hidden'!BV104="x","x",BU$2-'Indicator Date hidden'!BV104)</f>
        <v>0</v>
      </c>
      <c r="BV103" s="158">
        <f>IF('Indicator Date hidden'!BW104="x","x",BV$2-'Indicator Date hidden'!BW104)</f>
        <v>0</v>
      </c>
      <c r="BW103" s="158">
        <f>IF('Indicator Date hidden'!BX104="x","x",BW$2-'Indicator Date hidden'!BX104)</f>
        <v>0</v>
      </c>
      <c r="BX103" s="158">
        <f>IF('Indicator Date hidden'!BY104="x","x",BX$2-'Indicator Date hidden'!BY104)</f>
        <v>2</v>
      </c>
      <c r="BY103" s="5">
        <f t="shared" si="15"/>
        <v>31</v>
      </c>
      <c r="BZ103" s="159">
        <f t="shared" si="16"/>
        <v>0.46969696969696972</v>
      </c>
      <c r="CA103" s="5">
        <f t="shared" si="17"/>
        <v>18</v>
      </c>
      <c r="CB103" s="159">
        <f t="shared" si="18"/>
        <v>0.97265174822448686</v>
      </c>
      <c r="CC103" s="162">
        <f t="shared" si="19"/>
        <v>0</v>
      </c>
    </row>
    <row r="104" spans="1:81" x14ac:dyDescent="0.3">
      <c r="A104" t="s">
        <v>188</v>
      </c>
      <c r="B104" s="158">
        <f>IF('Indicator Date hidden'!C105="x","x",B$2-'Indicator Date hidden'!C105)</f>
        <v>0</v>
      </c>
      <c r="C104" s="158">
        <f>IF('Indicator Date hidden'!D105="x","x",C$2-'Indicator Date hidden'!D105)</f>
        <v>0</v>
      </c>
      <c r="D104" s="158">
        <f>IF('Indicator Date hidden'!E105="x","x",D$2-'Indicator Date hidden'!E105)</f>
        <v>0</v>
      </c>
      <c r="E104" s="158">
        <f>IF('Indicator Date hidden'!F105="x","x",E$2-'Indicator Date hidden'!F105)</f>
        <v>0</v>
      </c>
      <c r="F104" s="158">
        <f>IF('Indicator Date hidden'!G105="x","x",F$2-'Indicator Date hidden'!G105)</f>
        <v>0</v>
      </c>
      <c r="G104" s="158">
        <f>IF('Indicator Date hidden'!H105="x","x",G$2-'Indicator Date hidden'!H105)</f>
        <v>0</v>
      </c>
      <c r="H104" s="158">
        <f>IF('Indicator Date hidden'!I105="x","x",H$2-'Indicator Date hidden'!I105)</f>
        <v>0</v>
      </c>
      <c r="I104" s="158">
        <f>IF('Indicator Date hidden'!J105="x","x",I$2-'Indicator Date hidden'!J105)</f>
        <v>0</v>
      </c>
      <c r="J104" s="158">
        <f>IF('Indicator Date hidden'!K105="x","x",J$2-'Indicator Date hidden'!K105)</f>
        <v>0</v>
      </c>
      <c r="K104" s="158">
        <f>IF('Indicator Date hidden'!L105="x","x",K$2-'Indicator Date hidden'!L105)</f>
        <v>0</v>
      </c>
      <c r="L104" s="158">
        <f>IF('Indicator Date hidden'!M105="x","x",L$2-'Indicator Date hidden'!M105)</f>
        <v>0</v>
      </c>
      <c r="M104" s="158">
        <f>IF('Indicator Date hidden'!N105="x","x",M$2-'Indicator Date hidden'!N105)</f>
        <v>0</v>
      </c>
      <c r="N104" s="158">
        <f>IF('Indicator Date hidden'!O105="x","x",N$2-'Indicator Date hidden'!O105)</f>
        <v>0</v>
      </c>
      <c r="O104" s="158">
        <f>IF('Indicator Date hidden'!P105="x","x",O$2-'Indicator Date hidden'!P105)</f>
        <v>0</v>
      </c>
      <c r="P104" s="158">
        <f>IF('Indicator Date hidden'!Q105="x","x",P$2-'Indicator Date hidden'!Q105)</f>
        <v>0</v>
      </c>
      <c r="Q104" s="158">
        <f>IF('Indicator Date hidden'!R105="x","x",Q$2-'Indicator Date hidden'!R105)</f>
        <v>0</v>
      </c>
      <c r="R104" s="158">
        <f>IF('Indicator Date hidden'!S105="x","x",R$2-'Indicator Date hidden'!S105)</f>
        <v>0</v>
      </c>
      <c r="S104" s="158">
        <f>IF('Indicator Date hidden'!T105="x","x",S$2-'Indicator Date hidden'!T105)</f>
        <v>0</v>
      </c>
      <c r="T104" s="158">
        <f>IF('Indicator Date hidden'!U105="x","x",T$2-'Indicator Date hidden'!U105)</f>
        <v>0</v>
      </c>
      <c r="U104" s="158">
        <f>IF('Indicator Date hidden'!V105="x","x",U$2-'Indicator Date hidden'!V105)</f>
        <v>0</v>
      </c>
      <c r="V104" s="158">
        <f>IF('Indicator Date hidden'!W105="x","x",V$2-'Indicator Date hidden'!W105)</f>
        <v>0</v>
      </c>
      <c r="W104" s="158">
        <f>IF('Indicator Date hidden'!X105="x","x",W$2-'Indicator Date hidden'!X105)</f>
        <v>0</v>
      </c>
      <c r="X104" s="158">
        <f>IF('Indicator Date hidden'!Y105="x","x",X$2-'Indicator Date hidden'!Y105)</f>
        <v>0</v>
      </c>
      <c r="Y104" s="158">
        <f>IF('Indicator Date hidden'!Z105="x","x",Y$2-'Indicator Date hidden'!Z105)</f>
        <v>0</v>
      </c>
      <c r="Z104" s="158">
        <f>IF('Indicator Date hidden'!AA105="x","x",Z$2-'Indicator Date hidden'!AA105)</f>
        <v>5</v>
      </c>
      <c r="AA104" s="158">
        <f>IF('Indicator Date hidden'!AB105="x","x",AA$2-'Indicator Date hidden'!AB105)</f>
        <v>0</v>
      </c>
      <c r="AB104" s="158">
        <f>IF('Indicator Date hidden'!AC105="x","x",AB$2-'Indicator Date hidden'!AC105)</f>
        <v>2</v>
      </c>
      <c r="AC104" s="158">
        <f>IF('Indicator Date hidden'!AD105="x","x",AC$2-'Indicator Date hidden'!AD105)</f>
        <v>0</v>
      </c>
      <c r="AD104" s="158">
        <f>IF('Indicator Date hidden'!AE105="x","x",AD$2-'Indicator Date hidden'!AE105)</f>
        <v>0</v>
      </c>
      <c r="AE104" s="158">
        <f>IF('Indicator Date hidden'!AF105="x","x",AE$2-'Indicator Date hidden'!AF105)</f>
        <v>0</v>
      </c>
      <c r="AF104" s="158">
        <f>IF('Indicator Date hidden'!AG105="x","x",AF$2-'Indicator Date hidden'!AG105)</f>
        <v>0</v>
      </c>
      <c r="AG104" s="158">
        <f>IF('Indicator Date hidden'!AH105="x","x",AG$2-'Indicator Date hidden'!AH105)</f>
        <v>0</v>
      </c>
      <c r="AH104" s="158">
        <f>IF('Indicator Date hidden'!AI105="x","x",AH$2-'Indicator Date hidden'!AI105)</f>
        <v>0</v>
      </c>
      <c r="AI104" s="158">
        <f>IF('Indicator Date hidden'!AJ105="x","x",AI$2-'Indicator Date hidden'!AJ105)</f>
        <v>1</v>
      </c>
      <c r="AJ104" s="158">
        <f>IF('Indicator Date hidden'!AK105="x","x",AJ$2-'Indicator Date hidden'!AK105)</f>
        <v>1</v>
      </c>
      <c r="AK104" s="158">
        <f>IF('Indicator Date hidden'!AL105="x","x",AK$2-'Indicator Date hidden'!AL105)</f>
        <v>1</v>
      </c>
      <c r="AL104" s="158">
        <f>IF('Indicator Date hidden'!AM105="x","x",AL$2-'Indicator Date hidden'!AM105)</f>
        <v>9</v>
      </c>
      <c r="AM104" s="158">
        <f>IF('Indicator Date hidden'!AN105="x","x",AM$2-'Indicator Date hidden'!AN105)</f>
        <v>1</v>
      </c>
      <c r="AN104" s="158">
        <f>IF('Indicator Date hidden'!AO105="x","x",AN$2-'Indicator Date hidden'!AO105)</f>
        <v>1</v>
      </c>
      <c r="AO104" s="158">
        <f>IF('Indicator Date hidden'!AP105="x","x",AO$2-'Indicator Date hidden'!AP105)</f>
        <v>1</v>
      </c>
      <c r="AP104" s="158">
        <f>IF('Indicator Date hidden'!AQ105="x","x",AP$2-'Indicator Date hidden'!AQ105)</f>
        <v>1</v>
      </c>
      <c r="AQ104" s="158">
        <f>IF('Indicator Date hidden'!AR105="x","x",AQ$2-'Indicator Date hidden'!AR105)</f>
        <v>0</v>
      </c>
      <c r="AR104" s="158">
        <f>IF('Indicator Date hidden'!AS105="x","x",AR$2-'Indicator Date hidden'!AS105)</f>
        <v>3</v>
      </c>
      <c r="AS104" s="158" t="str">
        <f>IF('Indicator Date hidden'!AT105="x","x",AS$2-'Indicator Date hidden'!AT105)</f>
        <v>x</v>
      </c>
      <c r="AT104" s="158">
        <f>IF('Indicator Date hidden'!AU105="x","x",AT$2-'Indicator Date hidden'!AU105)</f>
        <v>0</v>
      </c>
      <c r="AU104" s="158">
        <f>IF('Indicator Date hidden'!AV105="x","x",AU$2-'Indicator Date hidden'!AV105)</f>
        <v>0</v>
      </c>
      <c r="AV104" s="158">
        <f>IF('Indicator Date hidden'!AW105="x","x",AV$2-'Indicator Date hidden'!AW105)</f>
        <v>0</v>
      </c>
      <c r="AW104" s="158">
        <f>IF('Indicator Date hidden'!AX105="x","x",AW$2-'Indicator Date hidden'!AX105)</f>
        <v>0</v>
      </c>
      <c r="AX104" s="158">
        <f>IF('Indicator Date hidden'!AY105="x","x",AX$2-'Indicator Date hidden'!AY105)</f>
        <v>0</v>
      </c>
      <c r="AY104" s="158" t="str">
        <f>IF('Indicator Date hidden'!AZ105="x","x",AY$2-'Indicator Date hidden'!AZ105)</f>
        <v>x</v>
      </c>
      <c r="AZ104" s="158">
        <f>IF('Indicator Date hidden'!BA105="x","x",AZ$2-'Indicator Date hidden'!BA105)</f>
        <v>5</v>
      </c>
      <c r="BA104" s="158">
        <f>IF('Indicator Date hidden'!BB105="x","x",BA$2-'Indicator Date hidden'!BB105)</f>
        <v>0</v>
      </c>
      <c r="BB104" s="158">
        <f>IF('Indicator Date hidden'!BC105="x","x",BB$2-'Indicator Date hidden'!BC105)</f>
        <v>0</v>
      </c>
      <c r="BC104" s="158">
        <f>IF('Indicator Date hidden'!BD105="x","x",BC$2-'Indicator Date hidden'!BD105)</f>
        <v>0</v>
      </c>
      <c r="BD104" s="158">
        <f>IF('Indicator Date hidden'!BE105="x","x",BD$2-'Indicator Date hidden'!BE105)</f>
        <v>2</v>
      </c>
      <c r="BE104" s="158">
        <f>IF('Indicator Date hidden'!BF105="x","x",BE$2-'Indicator Date hidden'!BF105)</f>
        <v>2</v>
      </c>
      <c r="BF104" s="158">
        <f>IF('Indicator Date hidden'!BG105="x","x",BF$2-'Indicator Date hidden'!BG105)</f>
        <v>0</v>
      </c>
      <c r="BG104" s="158">
        <f>IF('Indicator Date hidden'!BH105="x","x",BG$2-'Indicator Date hidden'!BH105)</f>
        <v>0</v>
      </c>
      <c r="BH104" s="158">
        <f>IF('Indicator Date hidden'!BI105="x","x",BH$2-'Indicator Date hidden'!BI105)</f>
        <v>0</v>
      </c>
      <c r="BI104" s="158">
        <f>IF('Indicator Date hidden'!BJ105="x","x",BI$2-'Indicator Date hidden'!BJ105)</f>
        <v>0</v>
      </c>
      <c r="BJ104" s="158">
        <f>IF('Indicator Date hidden'!BK105="x","x",BJ$2-'Indicator Date hidden'!BK105)</f>
        <v>1</v>
      </c>
      <c r="BK104" s="158">
        <f>IF('Indicator Date hidden'!BL105="x","x",BK$2-'Indicator Date hidden'!BL105)</f>
        <v>1</v>
      </c>
      <c r="BL104" s="158">
        <f>IF('Indicator Date hidden'!BM105="x","x",BL$2-'Indicator Date hidden'!BM105)</f>
        <v>0</v>
      </c>
      <c r="BM104" s="158">
        <f>IF('Indicator Date hidden'!BN105="x","x",BM$2-'Indicator Date hidden'!BN105)</f>
        <v>3</v>
      </c>
      <c r="BN104" s="158">
        <f>IF('Indicator Date hidden'!BO105="x","x",BN$2-'Indicator Date hidden'!BO105)</f>
        <v>2</v>
      </c>
      <c r="BO104" s="158">
        <f>IF('Indicator Date hidden'!BP105="x","x",BO$2-'Indicator Date hidden'!BP105)</f>
        <v>1</v>
      </c>
      <c r="BP104" s="158">
        <f>IF('Indicator Date hidden'!BQ105="x","x",BP$2-'Indicator Date hidden'!BQ105)</f>
        <v>0</v>
      </c>
      <c r="BQ104" s="158">
        <f>IF('Indicator Date hidden'!BR105="x","x",BQ$2-'Indicator Date hidden'!BR105)</f>
        <v>0</v>
      </c>
      <c r="BR104" s="158">
        <f>IF('Indicator Date hidden'!BS105="x","x",BR$2-'Indicator Date hidden'!BS105)</f>
        <v>0</v>
      </c>
      <c r="BS104" s="158">
        <f>IF('Indicator Date hidden'!BT105="x","x",BS$2-'Indicator Date hidden'!BT105)</f>
        <v>4</v>
      </c>
      <c r="BT104" s="158">
        <f>IF('Indicator Date hidden'!BU105="x","x",BT$2-'Indicator Date hidden'!BU105)</f>
        <v>0</v>
      </c>
      <c r="BU104" s="158" t="str">
        <f>IF('Indicator Date hidden'!BV105="x","x",BU$2-'Indicator Date hidden'!BV105)</f>
        <v>x</v>
      </c>
      <c r="BV104" s="158">
        <f>IF('Indicator Date hidden'!BW105="x","x",BV$2-'Indicator Date hidden'!BW105)</f>
        <v>0</v>
      </c>
      <c r="BW104" s="158">
        <f>IF('Indicator Date hidden'!BX105="x","x",BW$2-'Indicator Date hidden'!BX105)</f>
        <v>0</v>
      </c>
      <c r="BX104" s="158">
        <f>IF('Indicator Date hidden'!BY105="x","x",BX$2-'Indicator Date hidden'!BY105)</f>
        <v>2</v>
      </c>
      <c r="BY104" s="5">
        <f t="shared" si="15"/>
        <v>49</v>
      </c>
      <c r="BZ104" s="159">
        <f t="shared" si="16"/>
        <v>0.68055555555555558</v>
      </c>
      <c r="CA104" s="5">
        <f t="shared" si="17"/>
        <v>21</v>
      </c>
      <c r="CB104" s="159">
        <f t="shared" si="18"/>
        <v>1.4983916274244871</v>
      </c>
      <c r="CC104" s="162">
        <f t="shared" si="19"/>
        <v>0</v>
      </c>
    </row>
    <row r="105" spans="1:81" x14ac:dyDescent="0.3">
      <c r="A105" t="s">
        <v>190</v>
      </c>
      <c r="B105" s="158">
        <f>IF('Indicator Date hidden'!C106="x","x",B$2-'Indicator Date hidden'!C106)</f>
        <v>0</v>
      </c>
      <c r="C105" s="158">
        <f>IF('Indicator Date hidden'!D106="x","x",C$2-'Indicator Date hidden'!D106)</f>
        <v>0</v>
      </c>
      <c r="D105" s="158">
        <f>IF('Indicator Date hidden'!E106="x","x",D$2-'Indicator Date hidden'!E106)</f>
        <v>0</v>
      </c>
      <c r="E105" s="158">
        <f>IF('Indicator Date hidden'!F106="x","x",E$2-'Indicator Date hidden'!F106)</f>
        <v>0</v>
      </c>
      <c r="F105" s="158">
        <f>IF('Indicator Date hidden'!G106="x","x",F$2-'Indicator Date hidden'!G106)</f>
        <v>0</v>
      </c>
      <c r="G105" s="158">
        <f>IF('Indicator Date hidden'!H106="x","x",G$2-'Indicator Date hidden'!H106)</f>
        <v>0</v>
      </c>
      <c r="H105" s="158">
        <f>IF('Indicator Date hidden'!I106="x","x",H$2-'Indicator Date hidden'!I106)</f>
        <v>0</v>
      </c>
      <c r="I105" s="158">
        <f>IF('Indicator Date hidden'!J106="x","x",I$2-'Indicator Date hidden'!J106)</f>
        <v>0</v>
      </c>
      <c r="J105" s="158">
        <f>IF('Indicator Date hidden'!K106="x","x",J$2-'Indicator Date hidden'!K106)</f>
        <v>0</v>
      </c>
      <c r="K105" s="158">
        <f>IF('Indicator Date hidden'!L106="x","x",K$2-'Indicator Date hidden'!L106)</f>
        <v>0</v>
      </c>
      <c r="L105" s="158">
        <f>IF('Indicator Date hidden'!M106="x","x",L$2-'Indicator Date hidden'!M106)</f>
        <v>0</v>
      </c>
      <c r="M105" s="158">
        <f>IF('Indicator Date hidden'!N106="x","x",M$2-'Indicator Date hidden'!N106)</f>
        <v>0</v>
      </c>
      <c r="N105" s="158">
        <f>IF('Indicator Date hidden'!O106="x","x",N$2-'Indicator Date hidden'!O106)</f>
        <v>0</v>
      </c>
      <c r="O105" s="158">
        <f>IF('Indicator Date hidden'!P106="x","x",O$2-'Indicator Date hidden'!P106)</f>
        <v>0</v>
      </c>
      <c r="P105" s="158">
        <f>IF('Indicator Date hidden'!Q106="x","x",P$2-'Indicator Date hidden'!Q106)</f>
        <v>0</v>
      </c>
      <c r="Q105" s="158">
        <f>IF('Indicator Date hidden'!R106="x","x",Q$2-'Indicator Date hidden'!R106)</f>
        <v>0</v>
      </c>
      <c r="R105" s="158">
        <f>IF('Indicator Date hidden'!S106="x","x",R$2-'Indicator Date hidden'!S106)</f>
        <v>0</v>
      </c>
      <c r="S105" s="158">
        <f>IF('Indicator Date hidden'!T106="x","x",S$2-'Indicator Date hidden'!T106)</f>
        <v>0</v>
      </c>
      <c r="T105" s="158">
        <f>IF('Indicator Date hidden'!U106="x","x",T$2-'Indicator Date hidden'!U106)</f>
        <v>0</v>
      </c>
      <c r="U105" s="158">
        <f>IF('Indicator Date hidden'!V106="x","x",U$2-'Indicator Date hidden'!V106)</f>
        <v>0</v>
      </c>
      <c r="V105" s="158">
        <f>IF('Indicator Date hidden'!W106="x","x",V$2-'Indicator Date hidden'!W106)</f>
        <v>0</v>
      </c>
      <c r="W105" s="158">
        <f>IF('Indicator Date hidden'!X106="x","x",W$2-'Indicator Date hidden'!X106)</f>
        <v>0</v>
      </c>
      <c r="X105" s="158">
        <f>IF('Indicator Date hidden'!Y106="x","x",X$2-'Indicator Date hidden'!Y106)</f>
        <v>0</v>
      </c>
      <c r="Y105" s="158">
        <f>IF('Indicator Date hidden'!Z106="x","x",Y$2-'Indicator Date hidden'!Z106)</f>
        <v>0</v>
      </c>
      <c r="Z105" s="158">
        <f>IF('Indicator Date hidden'!AA106="x","x",Z$2-'Indicator Date hidden'!AA106)</f>
        <v>1</v>
      </c>
      <c r="AA105" s="158">
        <f>IF('Indicator Date hidden'!AB106="x","x",AA$2-'Indicator Date hidden'!AB106)</f>
        <v>0</v>
      </c>
      <c r="AB105" s="158">
        <f>IF('Indicator Date hidden'!AC106="x","x",AB$2-'Indicator Date hidden'!AC106)</f>
        <v>0</v>
      </c>
      <c r="AC105" s="158">
        <f>IF('Indicator Date hidden'!AD106="x","x",AC$2-'Indicator Date hidden'!AD106)</f>
        <v>0</v>
      </c>
      <c r="AD105" s="158">
        <f>IF('Indicator Date hidden'!AE106="x","x",AD$2-'Indicator Date hidden'!AE106)</f>
        <v>0</v>
      </c>
      <c r="AE105" s="158">
        <f>IF('Indicator Date hidden'!AF106="x","x",AE$2-'Indicator Date hidden'!AF106)</f>
        <v>0</v>
      </c>
      <c r="AF105" s="158">
        <f>IF('Indicator Date hidden'!AG106="x","x",AF$2-'Indicator Date hidden'!AG106)</f>
        <v>0</v>
      </c>
      <c r="AG105" s="158">
        <f>IF('Indicator Date hidden'!AH106="x","x",AG$2-'Indicator Date hidden'!AH106)</f>
        <v>0</v>
      </c>
      <c r="AH105" s="158">
        <f>IF('Indicator Date hidden'!AI106="x","x",AH$2-'Indicator Date hidden'!AI106)</f>
        <v>0</v>
      </c>
      <c r="AI105" s="158">
        <f>IF('Indicator Date hidden'!AJ106="x","x",AI$2-'Indicator Date hidden'!AJ106)</f>
        <v>1</v>
      </c>
      <c r="AJ105" s="158">
        <f>IF('Indicator Date hidden'!AK106="x","x",AJ$2-'Indicator Date hidden'!AK106)</f>
        <v>1</v>
      </c>
      <c r="AK105" s="158">
        <f>IF('Indicator Date hidden'!AL106="x","x",AK$2-'Indicator Date hidden'!AL106)</f>
        <v>1</v>
      </c>
      <c r="AL105" s="158">
        <f>IF('Indicator Date hidden'!AM106="x","x",AL$2-'Indicator Date hidden'!AM106)</f>
        <v>2</v>
      </c>
      <c r="AM105" s="158">
        <f>IF('Indicator Date hidden'!AN106="x","x",AM$2-'Indicator Date hidden'!AN106)</f>
        <v>1</v>
      </c>
      <c r="AN105" s="158">
        <f>IF('Indicator Date hidden'!AO106="x","x",AN$2-'Indicator Date hidden'!AO106)</f>
        <v>1</v>
      </c>
      <c r="AO105" s="158">
        <f>IF('Indicator Date hidden'!AP106="x","x",AO$2-'Indicator Date hidden'!AP106)</f>
        <v>1</v>
      </c>
      <c r="AP105" s="158">
        <f>IF('Indicator Date hidden'!AQ106="x","x",AP$2-'Indicator Date hidden'!AQ106)</f>
        <v>1</v>
      </c>
      <c r="AQ105" s="158">
        <f>IF('Indicator Date hidden'!AR106="x","x",AQ$2-'Indicator Date hidden'!AR106)</f>
        <v>0</v>
      </c>
      <c r="AR105" s="158">
        <f>IF('Indicator Date hidden'!AS106="x","x",AR$2-'Indicator Date hidden'!AS106)</f>
        <v>3</v>
      </c>
      <c r="AS105" s="158">
        <f>IF('Indicator Date hidden'!AT106="x","x",AS$2-'Indicator Date hidden'!AT106)</f>
        <v>3</v>
      </c>
      <c r="AT105" s="158">
        <f>IF('Indicator Date hidden'!AU106="x","x",AT$2-'Indicator Date hidden'!AU106)</f>
        <v>0</v>
      </c>
      <c r="AU105" s="158">
        <f>IF('Indicator Date hidden'!AV106="x","x",AU$2-'Indicator Date hidden'!AV106)</f>
        <v>0</v>
      </c>
      <c r="AV105" s="158">
        <f>IF('Indicator Date hidden'!AW106="x","x",AV$2-'Indicator Date hidden'!AW106)</f>
        <v>0</v>
      </c>
      <c r="AW105" s="158">
        <f>IF('Indicator Date hidden'!AX106="x","x",AW$2-'Indicator Date hidden'!AX106)</f>
        <v>0</v>
      </c>
      <c r="AX105" s="158">
        <f>IF('Indicator Date hidden'!AY106="x","x",AX$2-'Indicator Date hidden'!AY106)</f>
        <v>0</v>
      </c>
      <c r="AY105" s="158">
        <f>IF('Indicator Date hidden'!AZ106="x","x",AY$2-'Indicator Date hidden'!AZ106)</f>
        <v>1</v>
      </c>
      <c r="AZ105" s="158">
        <f>IF('Indicator Date hidden'!BA106="x","x",AZ$2-'Indicator Date hidden'!BA106)</f>
        <v>1</v>
      </c>
      <c r="BA105" s="158">
        <f>IF('Indicator Date hidden'!BB106="x","x",BA$2-'Indicator Date hidden'!BB106)</f>
        <v>0</v>
      </c>
      <c r="BB105" s="158">
        <f>IF('Indicator Date hidden'!BC106="x","x",BB$2-'Indicator Date hidden'!BC106)</f>
        <v>0</v>
      </c>
      <c r="BC105" s="158">
        <f>IF('Indicator Date hidden'!BD106="x","x",BC$2-'Indicator Date hidden'!BD106)</f>
        <v>0</v>
      </c>
      <c r="BD105" s="158" t="str">
        <f>IF('Indicator Date hidden'!BE106="x","x",BD$2-'Indicator Date hidden'!BE106)</f>
        <v>x</v>
      </c>
      <c r="BE105" s="158">
        <f>IF('Indicator Date hidden'!BF106="x","x",BE$2-'Indicator Date hidden'!BF106)</f>
        <v>1</v>
      </c>
      <c r="BF105" s="158">
        <f>IF('Indicator Date hidden'!BG106="x","x",BF$2-'Indicator Date hidden'!BG106)</f>
        <v>0</v>
      </c>
      <c r="BG105" s="158">
        <f>IF('Indicator Date hidden'!BH106="x","x",BG$2-'Indicator Date hidden'!BH106)</f>
        <v>0</v>
      </c>
      <c r="BH105" s="158">
        <f>IF('Indicator Date hidden'!BI106="x","x",BH$2-'Indicator Date hidden'!BI106)</f>
        <v>0</v>
      </c>
      <c r="BI105" s="158">
        <f>IF('Indicator Date hidden'!BJ106="x","x",BI$2-'Indicator Date hidden'!BJ106)</f>
        <v>0</v>
      </c>
      <c r="BJ105" s="158">
        <f>IF('Indicator Date hidden'!BK106="x","x",BJ$2-'Indicator Date hidden'!BK106)</f>
        <v>1</v>
      </c>
      <c r="BK105" s="158">
        <f>IF('Indicator Date hidden'!BL106="x","x",BK$2-'Indicator Date hidden'!BL106)</f>
        <v>1</v>
      </c>
      <c r="BL105" s="158">
        <f>IF('Indicator Date hidden'!BM106="x","x",BL$2-'Indicator Date hidden'!BM106)</f>
        <v>0</v>
      </c>
      <c r="BM105" s="158">
        <f>IF('Indicator Date hidden'!BN106="x","x",BM$2-'Indicator Date hidden'!BN106)</f>
        <v>3</v>
      </c>
      <c r="BN105" s="158">
        <f>IF('Indicator Date hidden'!BO106="x","x",BN$2-'Indicator Date hidden'!BO106)</f>
        <v>2</v>
      </c>
      <c r="BO105" s="158">
        <f>IF('Indicator Date hidden'!BP106="x","x",BO$2-'Indicator Date hidden'!BP106)</f>
        <v>1</v>
      </c>
      <c r="BP105" s="158">
        <f>IF('Indicator Date hidden'!BQ106="x","x",BP$2-'Indicator Date hidden'!BQ106)</f>
        <v>0</v>
      </c>
      <c r="BQ105" s="158">
        <f>IF('Indicator Date hidden'!BR106="x","x",BQ$2-'Indicator Date hidden'!BR106)</f>
        <v>0</v>
      </c>
      <c r="BR105" s="158">
        <f>IF('Indicator Date hidden'!BS106="x","x",BR$2-'Indicator Date hidden'!BS106)</f>
        <v>0</v>
      </c>
      <c r="BS105" s="158">
        <f>IF('Indicator Date hidden'!BT106="x","x",BS$2-'Indicator Date hidden'!BT106)</f>
        <v>2</v>
      </c>
      <c r="BT105" s="158">
        <f>IF('Indicator Date hidden'!BU106="x","x",BT$2-'Indicator Date hidden'!BU106)</f>
        <v>0</v>
      </c>
      <c r="BU105" s="158">
        <f>IF('Indicator Date hidden'!BV106="x","x",BU$2-'Indicator Date hidden'!BV106)</f>
        <v>0</v>
      </c>
      <c r="BV105" s="158">
        <f>IF('Indicator Date hidden'!BW106="x","x",BV$2-'Indicator Date hidden'!BW106)</f>
        <v>0</v>
      </c>
      <c r="BW105" s="158">
        <f>IF('Indicator Date hidden'!BX106="x","x",BW$2-'Indicator Date hidden'!BX106)</f>
        <v>0</v>
      </c>
      <c r="BX105" s="158">
        <f>IF('Indicator Date hidden'!BY106="x","x",BX$2-'Indicator Date hidden'!BY106)</f>
        <v>2</v>
      </c>
      <c r="BY105" s="5">
        <f t="shared" si="15"/>
        <v>31</v>
      </c>
      <c r="BZ105" s="159">
        <f t="shared" si="16"/>
        <v>0.41891891891891891</v>
      </c>
      <c r="CA105" s="5">
        <f t="shared" si="17"/>
        <v>21</v>
      </c>
      <c r="CB105" s="159">
        <f t="shared" si="18"/>
        <v>0.77121800396650131</v>
      </c>
      <c r="CC105" s="162">
        <f t="shared" si="19"/>
        <v>0</v>
      </c>
    </row>
    <row r="106" spans="1:81" x14ac:dyDescent="0.3">
      <c r="A106" t="s">
        <v>192</v>
      </c>
      <c r="B106" s="158">
        <f>IF('Indicator Date hidden'!C107="x","x",B$2-'Indicator Date hidden'!C107)</f>
        <v>0</v>
      </c>
      <c r="C106" s="158">
        <f>IF('Indicator Date hidden'!D107="x","x",C$2-'Indicator Date hidden'!D107)</f>
        <v>0</v>
      </c>
      <c r="D106" s="158">
        <f>IF('Indicator Date hidden'!E107="x","x",D$2-'Indicator Date hidden'!E107)</f>
        <v>0</v>
      </c>
      <c r="E106" s="158">
        <f>IF('Indicator Date hidden'!F107="x","x",E$2-'Indicator Date hidden'!F107)</f>
        <v>0</v>
      </c>
      <c r="F106" s="158">
        <f>IF('Indicator Date hidden'!G107="x","x",F$2-'Indicator Date hidden'!G107)</f>
        <v>0</v>
      </c>
      <c r="G106" s="158">
        <f>IF('Indicator Date hidden'!H107="x","x",G$2-'Indicator Date hidden'!H107)</f>
        <v>0</v>
      </c>
      <c r="H106" s="158">
        <f>IF('Indicator Date hidden'!I107="x","x",H$2-'Indicator Date hidden'!I107)</f>
        <v>0</v>
      </c>
      <c r="I106" s="158">
        <f>IF('Indicator Date hidden'!J107="x","x",I$2-'Indicator Date hidden'!J107)</f>
        <v>0</v>
      </c>
      <c r="J106" s="158">
        <f>IF('Indicator Date hidden'!K107="x","x",J$2-'Indicator Date hidden'!K107)</f>
        <v>0</v>
      </c>
      <c r="K106" s="158">
        <f>IF('Indicator Date hidden'!L107="x","x",K$2-'Indicator Date hidden'!L107)</f>
        <v>0</v>
      </c>
      <c r="L106" s="158">
        <f>IF('Indicator Date hidden'!M107="x","x",L$2-'Indicator Date hidden'!M107)</f>
        <v>0</v>
      </c>
      <c r="M106" s="158">
        <f>IF('Indicator Date hidden'!N107="x","x",M$2-'Indicator Date hidden'!N107)</f>
        <v>0</v>
      </c>
      <c r="N106" s="158">
        <f>IF('Indicator Date hidden'!O107="x","x",N$2-'Indicator Date hidden'!O107)</f>
        <v>0</v>
      </c>
      <c r="O106" s="158">
        <f>IF('Indicator Date hidden'!P107="x","x",O$2-'Indicator Date hidden'!P107)</f>
        <v>0</v>
      </c>
      <c r="P106" s="158">
        <f>IF('Indicator Date hidden'!Q107="x","x",P$2-'Indicator Date hidden'!Q107)</f>
        <v>0</v>
      </c>
      <c r="Q106" s="158">
        <f>IF('Indicator Date hidden'!R107="x","x",Q$2-'Indicator Date hidden'!R107)</f>
        <v>0</v>
      </c>
      <c r="R106" s="158">
        <f>IF('Indicator Date hidden'!S107="x","x",R$2-'Indicator Date hidden'!S107)</f>
        <v>0</v>
      </c>
      <c r="S106" s="158">
        <f>IF('Indicator Date hidden'!T107="x","x",S$2-'Indicator Date hidden'!T107)</f>
        <v>0</v>
      </c>
      <c r="T106" s="158">
        <f>IF('Indicator Date hidden'!U107="x","x",T$2-'Indicator Date hidden'!U107)</f>
        <v>0</v>
      </c>
      <c r="U106" s="158">
        <f>IF('Indicator Date hidden'!V107="x","x",U$2-'Indicator Date hidden'!V107)</f>
        <v>0</v>
      </c>
      <c r="V106" s="158">
        <f>IF('Indicator Date hidden'!W107="x","x",V$2-'Indicator Date hidden'!W107)</f>
        <v>0</v>
      </c>
      <c r="W106" s="158">
        <f>IF('Indicator Date hidden'!X107="x","x",W$2-'Indicator Date hidden'!X107)</f>
        <v>0</v>
      </c>
      <c r="X106" s="158">
        <f>IF('Indicator Date hidden'!Y107="x","x",X$2-'Indicator Date hidden'!Y107)</f>
        <v>0</v>
      </c>
      <c r="Y106" s="158">
        <f>IF('Indicator Date hidden'!Z107="x","x",Y$2-'Indicator Date hidden'!Z107)</f>
        <v>0</v>
      </c>
      <c r="Z106" s="158" t="str">
        <f>IF('Indicator Date hidden'!AA107="x","x",Z$2-'Indicator Date hidden'!AA107)</f>
        <v>x</v>
      </c>
      <c r="AA106" s="158">
        <f>IF('Indicator Date hidden'!AB107="x","x",AA$2-'Indicator Date hidden'!AB107)</f>
        <v>1</v>
      </c>
      <c r="AB106" s="158" t="str">
        <f>IF('Indicator Date hidden'!AC107="x","x",AB$2-'Indicator Date hidden'!AC107)</f>
        <v>x</v>
      </c>
      <c r="AC106" s="158">
        <f>IF('Indicator Date hidden'!AD107="x","x",AC$2-'Indicator Date hidden'!AD107)</f>
        <v>1</v>
      </c>
      <c r="AD106" s="158">
        <f>IF('Indicator Date hidden'!AE107="x","x",AD$2-'Indicator Date hidden'!AE107)</f>
        <v>0</v>
      </c>
      <c r="AE106" s="158" t="str">
        <f>IF('Indicator Date hidden'!AF107="x","x",AE$2-'Indicator Date hidden'!AF107)</f>
        <v>x</v>
      </c>
      <c r="AF106" s="158">
        <f>IF('Indicator Date hidden'!AG107="x","x",AF$2-'Indicator Date hidden'!AG107)</f>
        <v>0</v>
      </c>
      <c r="AG106" s="158">
        <f>IF('Indicator Date hidden'!AH107="x","x",AG$2-'Indicator Date hidden'!AH107)</f>
        <v>0</v>
      </c>
      <c r="AH106" s="158">
        <f>IF('Indicator Date hidden'!AI107="x","x",AH$2-'Indicator Date hidden'!AI107)</f>
        <v>0</v>
      </c>
      <c r="AI106" s="158">
        <f>IF('Indicator Date hidden'!AJ107="x","x",AI$2-'Indicator Date hidden'!AJ107)</f>
        <v>1</v>
      </c>
      <c r="AJ106" s="158">
        <f>IF('Indicator Date hidden'!AK107="x","x",AJ$2-'Indicator Date hidden'!AK107)</f>
        <v>1</v>
      </c>
      <c r="AK106" s="158">
        <f>IF('Indicator Date hidden'!AL107="x","x",AK$2-'Indicator Date hidden'!AL107)</f>
        <v>1</v>
      </c>
      <c r="AL106" s="158" t="str">
        <f>IF('Indicator Date hidden'!AM107="x","x",AL$2-'Indicator Date hidden'!AM107)</f>
        <v>x</v>
      </c>
      <c r="AM106" s="158">
        <f>IF('Indicator Date hidden'!AN107="x","x",AM$2-'Indicator Date hidden'!AN107)</f>
        <v>1</v>
      </c>
      <c r="AN106" s="158">
        <f>IF('Indicator Date hidden'!AO107="x","x",AN$2-'Indicator Date hidden'!AO107)</f>
        <v>1</v>
      </c>
      <c r="AO106" s="158">
        <f>IF('Indicator Date hidden'!AP107="x","x",AO$2-'Indicator Date hidden'!AP107)</f>
        <v>1</v>
      </c>
      <c r="AP106" s="158">
        <f>IF('Indicator Date hidden'!AQ107="x","x",AP$2-'Indicator Date hidden'!AQ107)</f>
        <v>1</v>
      </c>
      <c r="AQ106" s="158">
        <f>IF('Indicator Date hidden'!AR107="x","x",AQ$2-'Indicator Date hidden'!AR107)</f>
        <v>0</v>
      </c>
      <c r="AR106" s="158">
        <f>IF('Indicator Date hidden'!AS107="x","x",AR$2-'Indicator Date hidden'!AS107)</f>
        <v>3</v>
      </c>
      <c r="AS106" s="158">
        <f>IF('Indicator Date hidden'!AT107="x","x",AS$2-'Indicator Date hidden'!AT107)</f>
        <v>1</v>
      </c>
      <c r="AT106" s="158">
        <f>IF('Indicator Date hidden'!AU107="x","x",AT$2-'Indicator Date hidden'!AU107)</f>
        <v>0</v>
      </c>
      <c r="AU106" s="158">
        <f>IF('Indicator Date hidden'!AV107="x","x",AU$2-'Indicator Date hidden'!AV107)</f>
        <v>0</v>
      </c>
      <c r="AV106" s="158">
        <f>IF('Indicator Date hidden'!AW107="x","x",AV$2-'Indicator Date hidden'!AW107)</f>
        <v>0</v>
      </c>
      <c r="AW106" s="158">
        <f>IF('Indicator Date hidden'!AX107="x","x",AW$2-'Indicator Date hidden'!AX107)</f>
        <v>0</v>
      </c>
      <c r="AX106" s="158">
        <f>IF('Indicator Date hidden'!AY107="x","x",AX$2-'Indicator Date hidden'!AY107)</f>
        <v>0</v>
      </c>
      <c r="AY106" s="158">
        <f>IF('Indicator Date hidden'!AZ107="x","x",AY$2-'Indicator Date hidden'!AZ107)</f>
        <v>1</v>
      </c>
      <c r="AZ106" s="158">
        <f>IF('Indicator Date hidden'!BA107="x","x",AZ$2-'Indicator Date hidden'!BA107)</f>
        <v>2</v>
      </c>
      <c r="BA106" s="158">
        <f>IF('Indicator Date hidden'!BB107="x","x",BA$2-'Indicator Date hidden'!BB107)</f>
        <v>0</v>
      </c>
      <c r="BB106" s="158">
        <f>IF('Indicator Date hidden'!BC107="x","x",BB$2-'Indicator Date hidden'!BC107)</f>
        <v>0</v>
      </c>
      <c r="BC106" s="158">
        <f>IF('Indicator Date hidden'!BD107="x","x",BC$2-'Indicator Date hidden'!BD107)</f>
        <v>0</v>
      </c>
      <c r="BD106" s="158" t="str">
        <f>IF('Indicator Date hidden'!BE107="x","x",BD$2-'Indicator Date hidden'!BE107)</f>
        <v>x</v>
      </c>
      <c r="BE106" s="158">
        <f>IF('Indicator Date hidden'!BF107="x","x",BE$2-'Indicator Date hidden'!BF107)</f>
        <v>2</v>
      </c>
      <c r="BF106" s="158">
        <f>IF('Indicator Date hidden'!BG107="x","x",BF$2-'Indicator Date hidden'!BG107)</f>
        <v>0</v>
      </c>
      <c r="BG106" s="158">
        <f>IF('Indicator Date hidden'!BH107="x","x",BG$2-'Indicator Date hidden'!BH107)</f>
        <v>0</v>
      </c>
      <c r="BH106" s="158">
        <f>IF('Indicator Date hidden'!BI107="x","x",BH$2-'Indicator Date hidden'!BI107)</f>
        <v>0</v>
      </c>
      <c r="BI106" s="158">
        <f>IF('Indicator Date hidden'!BJ107="x","x",BI$2-'Indicator Date hidden'!BJ107)</f>
        <v>2</v>
      </c>
      <c r="BJ106" s="158">
        <f>IF('Indicator Date hidden'!BK107="x","x",BJ$2-'Indicator Date hidden'!BK107)</f>
        <v>1</v>
      </c>
      <c r="BK106" s="158">
        <f>IF('Indicator Date hidden'!BL107="x","x",BK$2-'Indicator Date hidden'!BL107)</f>
        <v>1</v>
      </c>
      <c r="BL106" s="158">
        <f>IF('Indicator Date hidden'!BM107="x","x",BL$2-'Indicator Date hidden'!BM107)</f>
        <v>0</v>
      </c>
      <c r="BM106" s="158">
        <f>IF('Indicator Date hidden'!BN107="x","x",BM$2-'Indicator Date hidden'!BN107)</f>
        <v>3</v>
      </c>
      <c r="BN106" s="158">
        <f>IF('Indicator Date hidden'!BO107="x","x",BN$2-'Indicator Date hidden'!BO107)</f>
        <v>2</v>
      </c>
      <c r="BO106" s="158">
        <f>IF('Indicator Date hidden'!BP107="x","x",BO$2-'Indicator Date hidden'!BP107)</f>
        <v>1</v>
      </c>
      <c r="BP106" s="158">
        <f>IF('Indicator Date hidden'!BQ107="x","x",BP$2-'Indicator Date hidden'!BQ107)</f>
        <v>0</v>
      </c>
      <c r="BQ106" s="158">
        <f>IF('Indicator Date hidden'!BR107="x","x",BQ$2-'Indicator Date hidden'!BR107)</f>
        <v>0</v>
      </c>
      <c r="BR106" s="158">
        <f>IF('Indicator Date hidden'!BS107="x","x",BR$2-'Indicator Date hidden'!BS107)</f>
        <v>0</v>
      </c>
      <c r="BS106" s="158">
        <f>IF('Indicator Date hidden'!BT107="x","x",BS$2-'Indicator Date hidden'!BT107)</f>
        <v>3</v>
      </c>
      <c r="BT106" s="158">
        <f>IF('Indicator Date hidden'!BU107="x","x",BT$2-'Indicator Date hidden'!BU107)</f>
        <v>0</v>
      </c>
      <c r="BU106" s="158">
        <f>IF('Indicator Date hidden'!BV107="x","x",BU$2-'Indicator Date hidden'!BV107)</f>
        <v>0</v>
      </c>
      <c r="BV106" s="158" t="str">
        <f>IF('Indicator Date hidden'!BW107="x","x",BV$2-'Indicator Date hidden'!BW107)</f>
        <v>x</v>
      </c>
      <c r="BW106" s="158">
        <f>IF('Indicator Date hidden'!BX107="x","x",BW$2-'Indicator Date hidden'!BX107)</f>
        <v>0</v>
      </c>
      <c r="BX106" s="158">
        <f>IF('Indicator Date hidden'!BY107="x","x",BX$2-'Indicator Date hidden'!BY107)</f>
        <v>2</v>
      </c>
      <c r="BY106" s="5">
        <f t="shared" si="15"/>
        <v>33</v>
      </c>
      <c r="BZ106" s="159">
        <f t="shared" si="16"/>
        <v>0.47826086956521741</v>
      </c>
      <c r="CA106" s="5">
        <f t="shared" si="17"/>
        <v>22</v>
      </c>
      <c r="CB106" s="159">
        <f t="shared" si="18"/>
        <v>0.80952116195761981</v>
      </c>
      <c r="CC106" s="162">
        <f t="shared" si="19"/>
        <v>0</v>
      </c>
    </row>
    <row r="107" spans="1:81" x14ac:dyDescent="0.3">
      <c r="A107" t="s">
        <v>194</v>
      </c>
      <c r="B107" s="158">
        <f>IF('Indicator Date hidden'!C108="x","x",B$2-'Indicator Date hidden'!C108)</f>
        <v>0</v>
      </c>
      <c r="C107" s="158">
        <f>IF('Indicator Date hidden'!D108="x","x",C$2-'Indicator Date hidden'!D108)</f>
        <v>0</v>
      </c>
      <c r="D107" s="158">
        <f>IF('Indicator Date hidden'!E108="x","x",D$2-'Indicator Date hidden'!E108)</f>
        <v>0</v>
      </c>
      <c r="E107" s="158">
        <f>IF('Indicator Date hidden'!F108="x","x",E$2-'Indicator Date hidden'!F108)</f>
        <v>0</v>
      </c>
      <c r="F107" s="158">
        <f>IF('Indicator Date hidden'!G108="x","x",F$2-'Indicator Date hidden'!G108)</f>
        <v>0</v>
      </c>
      <c r="G107" s="158">
        <f>IF('Indicator Date hidden'!H108="x","x",G$2-'Indicator Date hidden'!H108)</f>
        <v>0</v>
      </c>
      <c r="H107" s="158">
        <f>IF('Indicator Date hidden'!I108="x","x",H$2-'Indicator Date hidden'!I108)</f>
        <v>0</v>
      </c>
      <c r="I107" s="158">
        <f>IF('Indicator Date hidden'!J108="x","x",I$2-'Indicator Date hidden'!J108)</f>
        <v>0</v>
      </c>
      <c r="J107" s="158">
        <f>IF('Indicator Date hidden'!K108="x","x",J$2-'Indicator Date hidden'!K108)</f>
        <v>0</v>
      </c>
      <c r="K107" s="158">
        <f>IF('Indicator Date hidden'!L108="x","x",K$2-'Indicator Date hidden'!L108)</f>
        <v>0</v>
      </c>
      <c r="L107" s="158">
        <f>IF('Indicator Date hidden'!M108="x","x",L$2-'Indicator Date hidden'!M108)</f>
        <v>0</v>
      </c>
      <c r="M107" s="158">
        <f>IF('Indicator Date hidden'!N108="x","x",M$2-'Indicator Date hidden'!N108)</f>
        <v>0</v>
      </c>
      <c r="N107" s="158">
        <f>IF('Indicator Date hidden'!O108="x","x",N$2-'Indicator Date hidden'!O108)</f>
        <v>0</v>
      </c>
      <c r="O107" s="158">
        <f>IF('Indicator Date hidden'!P108="x","x",O$2-'Indicator Date hidden'!P108)</f>
        <v>0</v>
      </c>
      <c r="P107" s="158">
        <f>IF('Indicator Date hidden'!Q108="x","x",P$2-'Indicator Date hidden'!Q108)</f>
        <v>0</v>
      </c>
      <c r="Q107" s="158">
        <f>IF('Indicator Date hidden'!R108="x","x",Q$2-'Indicator Date hidden'!R108)</f>
        <v>0</v>
      </c>
      <c r="R107" s="158">
        <f>IF('Indicator Date hidden'!S108="x","x",R$2-'Indicator Date hidden'!S108)</f>
        <v>0</v>
      </c>
      <c r="S107" s="158">
        <f>IF('Indicator Date hidden'!T108="x","x",S$2-'Indicator Date hidden'!T108)</f>
        <v>0</v>
      </c>
      <c r="T107" s="158">
        <f>IF('Indicator Date hidden'!U108="x","x",T$2-'Indicator Date hidden'!U108)</f>
        <v>0</v>
      </c>
      <c r="U107" s="158">
        <f>IF('Indicator Date hidden'!V108="x","x",U$2-'Indicator Date hidden'!V108)</f>
        <v>0</v>
      </c>
      <c r="V107" s="158">
        <f>IF('Indicator Date hidden'!W108="x","x",V$2-'Indicator Date hidden'!W108)</f>
        <v>0</v>
      </c>
      <c r="W107" s="158">
        <f>IF('Indicator Date hidden'!X108="x","x",W$2-'Indicator Date hidden'!X108)</f>
        <v>0</v>
      </c>
      <c r="X107" s="158">
        <f>IF('Indicator Date hidden'!Y108="x","x",X$2-'Indicator Date hidden'!Y108)</f>
        <v>0</v>
      </c>
      <c r="Y107" s="158">
        <f>IF('Indicator Date hidden'!Z108="x","x",Y$2-'Indicator Date hidden'!Z108)</f>
        <v>0</v>
      </c>
      <c r="Z107" s="158">
        <f>IF('Indicator Date hidden'!AA108="x","x",Z$2-'Indicator Date hidden'!AA108)</f>
        <v>2</v>
      </c>
      <c r="AA107" s="158">
        <f>IF('Indicator Date hidden'!AB108="x","x",AA$2-'Indicator Date hidden'!AB108)</f>
        <v>0</v>
      </c>
      <c r="AB107" s="158">
        <f>IF('Indicator Date hidden'!AC108="x","x",AB$2-'Indicator Date hidden'!AC108)</f>
        <v>0</v>
      </c>
      <c r="AC107" s="158">
        <f>IF('Indicator Date hidden'!AD108="x","x",AC$2-'Indicator Date hidden'!AD108)</f>
        <v>4</v>
      </c>
      <c r="AD107" s="158">
        <f>IF('Indicator Date hidden'!AE108="x","x",AD$2-'Indicator Date hidden'!AE108)</f>
        <v>0</v>
      </c>
      <c r="AE107" s="158">
        <f>IF('Indicator Date hidden'!AF108="x","x",AE$2-'Indicator Date hidden'!AF108)</f>
        <v>0</v>
      </c>
      <c r="AF107" s="158">
        <f>IF('Indicator Date hidden'!AG108="x","x",AF$2-'Indicator Date hidden'!AG108)</f>
        <v>0</v>
      </c>
      <c r="AG107" s="158">
        <f>IF('Indicator Date hidden'!AH108="x","x",AG$2-'Indicator Date hidden'!AH108)</f>
        <v>0</v>
      </c>
      <c r="AH107" s="158">
        <f>IF('Indicator Date hidden'!AI108="x","x",AH$2-'Indicator Date hidden'!AI108)</f>
        <v>0</v>
      </c>
      <c r="AI107" s="158">
        <f>IF('Indicator Date hidden'!AJ108="x","x",AI$2-'Indicator Date hidden'!AJ108)</f>
        <v>1</v>
      </c>
      <c r="AJ107" s="158">
        <f>IF('Indicator Date hidden'!AK108="x","x",AJ$2-'Indicator Date hidden'!AK108)</f>
        <v>1</v>
      </c>
      <c r="AK107" s="158">
        <f>IF('Indicator Date hidden'!AL108="x","x",AK$2-'Indicator Date hidden'!AL108)</f>
        <v>1</v>
      </c>
      <c r="AL107" s="158">
        <f>IF('Indicator Date hidden'!AM108="x","x",AL$2-'Indicator Date hidden'!AM108)</f>
        <v>9</v>
      </c>
      <c r="AM107" s="158">
        <f>IF('Indicator Date hidden'!AN108="x","x",AM$2-'Indicator Date hidden'!AN108)</f>
        <v>1</v>
      </c>
      <c r="AN107" s="158">
        <f>IF('Indicator Date hidden'!AO108="x","x",AN$2-'Indicator Date hidden'!AO108)</f>
        <v>1</v>
      </c>
      <c r="AO107" s="158">
        <f>IF('Indicator Date hidden'!AP108="x","x",AO$2-'Indicator Date hidden'!AP108)</f>
        <v>1</v>
      </c>
      <c r="AP107" s="158">
        <f>IF('Indicator Date hidden'!AQ108="x","x",AP$2-'Indicator Date hidden'!AQ108)</f>
        <v>1</v>
      </c>
      <c r="AQ107" s="158">
        <f>IF('Indicator Date hidden'!AR108="x","x",AQ$2-'Indicator Date hidden'!AR108)</f>
        <v>0</v>
      </c>
      <c r="AR107" s="158">
        <f>IF('Indicator Date hidden'!AS108="x","x",AR$2-'Indicator Date hidden'!AS108)</f>
        <v>3</v>
      </c>
      <c r="AS107" s="158">
        <f>IF('Indicator Date hidden'!AT108="x","x",AS$2-'Indicator Date hidden'!AT108)</f>
        <v>8</v>
      </c>
      <c r="AT107" s="158">
        <f>IF('Indicator Date hidden'!AU108="x","x",AT$2-'Indicator Date hidden'!AU108)</f>
        <v>0</v>
      </c>
      <c r="AU107" s="158">
        <f>IF('Indicator Date hidden'!AV108="x","x",AU$2-'Indicator Date hidden'!AV108)</f>
        <v>4</v>
      </c>
      <c r="AV107" s="158" t="str">
        <f>IF('Indicator Date hidden'!AW108="x","x",AV$2-'Indicator Date hidden'!AW108)</f>
        <v>x</v>
      </c>
      <c r="AW107" s="158" t="str">
        <f>IF('Indicator Date hidden'!AX108="x","x",AW$2-'Indicator Date hidden'!AX108)</f>
        <v>x</v>
      </c>
      <c r="AX107" s="158">
        <f>IF('Indicator Date hidden'!AY108="x","x",AX$2-'Indicator Date hidden'!AY108)</f>
        <v>0</v>
      </c>
      <c r="AY107" s="158">
        <f>IF('Indicator Date hidden'!AZ108="x","x",AY$2-'Indicator Date hidden'!AZ108)</f>
        <v>1</v>
      </c>
      <c r="AZ107" s="158">
        <f>IF('Indicator Date hidden'!BA108="x","x",AZ$2-'Indicator Date hidden'!BA108)</f>
        <v>8</v>
      </c>
      <c r="BA107" s="158">
        <f>IF('Indicator Date hidden'!BB108="x","x",BA$2-'Indicator Date hidden'!BB108)</f>
        <v>0</v>
      </c>
      <c r="BB107" s="158">
        <f>IF('Indicator Date hidden'!BC108="x","x",BB$2-'Indicator Date hidden'!BC108)</f>
        <v>0</v>
      </c>
      <c r="BC107" s="158">
        <f>IF('Indicator Date hidden'!BD108="x","x",BC$2-'Indicator Date hidden'!BD108)</f>
        <v>0</v>
      </c>
      <c r="BD107" s="158" t="str">
        <f>IF('Indicator Date hidden'!BE108="x","x",BD$2-'Indicator Date hidden'!BE108)</f>
        <v>x</v>
      </c>
      <c r="BE107" s="158" t="str">
        <f>IF('Indicator Date hidden'!BF108="x","x",BE$2-'Indicator Date hidden'!BF108)</f>
        <v>x</v>
      </c>
      <c r="BF107" s="158">
        <f>IF('Indicator Date hidden'!BG108="x","x",BF$2-'Indicator Date hidden'!BG108)</f>
        <v>0</v>
      </c>
      <c r="BG107" s="158">
        <f>IF('Indicator Date hidden'!BH108="x","x",BG$2-'Indicator Date hidden'!BH108)</f>
        <v>0</v>
      </c>
      <c r="BH107" s="158">
        <f>IF('Indicator Date hidden'!BI108="x","x",BH$2-'Indicator Date hidden'!BI108)</f>
        <v>0</v>
      </c>
      <c r="BI107" s="158">
        <f>IF('Indicator Date hidden'!BJ108="x","x",BI$2-'Indicator Date hidden'!BJ108)</f>
        <v>2</v>
      </c>
      <c r="BJ107" s="158">
        <f>IF('Indicator Date hidden'!BK108="x","x",BJ$2-'Indicator Date hidden'!BK108)</f>
        <v>1</v>
      </c>
      <c r="BK107" s="158">
        <f>IF('Indicator Date hidden'!BL108="x","x",BK$2-'Indicator Date hidden'!BL108)</f>
        <v>1</v>
      </c>
      <c r="BL107" s="158">
        <f>IF('Indicator Date hidden'!BM108="x","x",BL$2-'Indicator Date hidden'!BM108)</f>
        <v>0</v>
      </c>
      <c r="BM107" s="158">
        <f>IF('Indicator Date hidden'!BN108="x","x",BM$2-'Indicator Date hidden'!BN108)</f>
        <v>3</v>
      </c>
      <c r="BN107" s="158">
        <f>IF('Indicator Date hidden'!BO108="x","x",BN$2-'Indicator Date hidden'!BO108)</f>
        <v>2</v>
      </c>
      <c r="BO107" s="158">
        <f>IF('Indicator Date hidden'!BP108="x","x",BO$2-'Indicator Date hidden'!BP108)</f>
        <v>1</v>
      </c>
      <c r="BP107" s="158">
        <f>IF('Indicator Date hidden'!BQ108="x","x",BP$2-'Indicator Date hidden'!BQ108)</f>
        <v>0</v>
      </c>
      <c r="BQ107" s="158">
        <f>IF('Indicator Date hidden'!BR108="x","x",BQ$2-'Indicator Date hidden'!BR108)</f>
        <v>0</v>
      </c>
      <c r="BR107" s="158">
        <f>IF('Indicator Date hidden'!BS108="x","x",BR$2-'Indicator Date hidden'!BS108)</f>
        <v>0</v>
      </c>
      <c r="BS107" s="158">
        <f>IF('Indicator Date hidden'!BT108="x","x",BS$2-'Indicator Date hidden'!BT108)</f>
        <v>2</v>
      </c>
      <c r="BT107" s="158">
        <f>IF('Indicator Date hidden'!BU108="x","x",BT$2-'Indicator Date hidden'!BU108)</f>
        <v>0</v>
      </c>
      <c r="BU107" s="158">
        <f>IF('Indicator Date hidden'!BV108="x","x",BU$2-'Indicator Date hidden'!BV108)</f>
        <v>0</v>
      </c>
      <c r="BV107" s="158" t="str">
        <f>IF('Indicator Date hidden'!BW108="x","x",BV$2-'Indicator Date hidden'!BW108)</f>
        <v>x</v>
      </c>
      <c r="BW107" s="158">
        <f>IF('Indicator Date hidden'!BX108="x","x",BW$2-'Indicator Date hidden'!BX108)</f>
        <v>0</v>
      </c>
      <c r="BX107" s="158">
        <f>IF('Indicator Date hidden'!BY108="x","x",BX$2-'Indicator Date hidden'!BY108)</f>
        <v>2</v>
      </c>
      <c r="BY107" s="5">
        <f t="shared" si="15"/>
        <v>60</v>
      </c>
      <c r="BZ107" s="159">
        <f t="shared" si="16"/>
        <v>0.8571428571428571</v>
      </c>
      <c r="CA107" s="5">
        <f t="shared" si="17"/>
        <v>23</v>
      </c>
      <c r="CB107" s="159">
        <f t="shared" si="18"/>
        <v>1.8461211404742979</v>
      </c>
      <c r="CC107" s="162">
        <f t="shared" si="19"/>
        <v>0</v>
      </c>
    </row>
    <row r="108" spans="1:81" x14ac:dyDescent="0.3">
      <c r="A108" t="s">
        <v>196</v>
      </c>
      <c r="B108" s="158">
        <f>IF('Indicator Date hidden'!C109="x","x",B$2-'Indicator Date hidden'!C109)</f>
        <v>0</v>
      </c>
      <c r="C108" s="158">
        <f>IF('Indicator Date hidden'!D109="x","x",C$2-'Indicator Date hidden'!D109)</f>
        <v>0</v>
      </c>
      <c r="D108" s="158">
        <f>IF('Indicator Date hidden'!E109="x","x",D$2-'Indicator Date hidden'!E109)</f>
        <v>0</v>
      </c>
      <c r="E108" s="158">
        <f>IF('Indicator Date hidden'!F109="x","x",E$2-'Indicator Date hidden'!F109)</f>
        <v>0</v>
      </c>
      <c r="F108" s="158">
        <f>IF('Indicator Date hidden'!G109="x","x",F$2-'Indicator Date hidden'!G109)</f>
        <v>0</v>
      </c>
      <c r="G108" s="158">
        <f>IF('Indicator Date hidden'!H109="x","x",G$2-'Indicator Date hidden'!H109)</f>
        <v>0</v>
      </c>
      <c r="H108" s="158">
        <f>IF('Indicator Date hidden'!I109="x","x",H$2-'Indicator Date hidden'!I109)</f>
        <v>0</v>
      </c>
      <c r="I108" s="158">
        <f>IF('Indicator Date hidden'!J109="x","x",I$2-'Indicator Date hidden'!J109)</f>
        <v>0</v>
      </c>
      <c r="J108" s="158">
        <f>IF('Indicator Date hidden'!K109="x","x",J$2-'Indicator Date hidden'!K109)</f>
        <v>0</v>
      </c>
      <c r="K108" s="158">
        <f>IF('Indicator Date hidden'!L109="x","x",K$2-'Indicator Date hidden'!L109)</f>
        <v>0</v>
      </c>
      <c r="L108" s="158">
        <f>IF('Indicator Date hidden'!M109="x","x",L$2-'Indicator Date hidden'!M109)</f>
        <v>0</v>
      </c>
      <c r="M108" s="158">
        <f>IF('Indicator Date hidden'!N109="x","x",M$2-'Indicator Date hidden'!N109)</f>
        <v>0</v>
      </c>
      <c r="N108" s="158">
        <f>IF('Indicator Date hidden'!O109="x","x",N$2-'Indicator Date hidden'!O109)</f>
        <v>0</v>
      </c>
      <c r="O108" s="158">
        <f>IF('Indicator Date hidden'!P109="x","x",O$2-'Indicator Date hidden'!P109)</f>
        <v>0</v>
      </c>
      <c r="P108" s="158">
        <f>IF('Indicator Date hidden'!Q109="x","x",P$2-'Indicator Date hidden'!Q109)</f>
        <v>0</v>
      </c>
      <c r="Q108" s="158">
        <f>IF('Indicator Date hidden'!R109="x","x",Q$2-'Indicator Date hidden'!R109)</f>
        <v>0</v>
      </c>
      <c r="R108" s="158">
        <f>IF('Indicator Date hidden'!S109="x","x",R$2-'Indicator Date hidden'!S109)</f>
        <v>0</v>
      </c>
      <c r="S108" s="158">
        <f>IF('Indicator Date hidden'!T109="x","x",S$2-'Indicator Date hidden'!T109)</f>
        <v>0</v>
      </c>
      <c r="T108" s="158">
        <f>IF('Indicator Date hidden'!U109="x","x",T$2-'Indicator Date hidden'!U109)</f>
        <v>0</v>
      </c>
      <c r="U108" s="158">
        <f>IF('Indicator Date hidden'!V109="x","x",U$2-'Indicator Date hidden'!V109)</f>
        <v>0</v>
      </c>
      <c r="V108" s="158">
        <f>IF('Indicator Date hidden'!W109="x","x",V$2-'Indicator Date hidden'!W109)</f>
        <v>0</v>
      </c>
      <c r="W108" s="158">
        <f>IF('Indicator Date hidden'!X109="x","x",W$2-'Indicator Date hidden'!X109)</f>
        <v>0</v>
      </c>
      <c r="X108" s="158">
        <f>IF('Indicator Date hidden'!Y109="x","x",X$2-'Indicator Date hidden'!Y109)</f>
        <v>0</v>
      </c>
      <c r="Y108" s="158">
        <f>IF('Indicator Date hidden'!Z109="x","x",Y$2-'Indicator Date hidden'!Z109)</f>
        <v>0</v>
      </c>
      <c r="Z108" s="158">
        <f>IF('Indicator Date hidden'!AA109="x","x",Z$2-'Indicator Date hidden'!AA109)</f>
        <v>4</v>
      </c>
      <c r="AA108" s="158">
        <f>IF('Indicator Date hidden'!AB109="x","x",AA$2-'Indicator Date hidden'!AB109)</f>
        <v>0</v>
      </c>
      <c r="AB108" s="158">
        <f>IF('Indicator Date hidden'!AC109="x","x",AB$2-'Indicator Date hidden'!AC109)</f>
        <v>0</v>
      </c>
      <c r="AC108" s="158">
        <f>IF('Indicator Date hidden'!AD109="x","x",AC$2-'Indicator Date hidden'!AD109)</f>
        <v>0</v>
      </c>
      <c r="AD108" s="158">
        <f>IF('Indicator Date hidden'!AE109="x","x",AD$2-'Indicator Date hidden'!AE109)</f>
        <v>0</v>
      </c>
      <c r="AE108" s="158">
        <f>IF('Indicator Date hidden'!AF109="x","x",AE$2-'Indicator Date hidden'!AF109)</f>
        <v>0</v>
      </c>
      <c r="AF108" s="158">
        <f>IF('Indicator Date hidden'!AG109="x","x",AF$2-'Indicator Date hidden'!AG109)</f>
        <v>0</v>
      </c>
      <c r="AG108" s="158">
        <f>IF('Indicator Date hidden'!AH109="x","x",AG$2-'Indicator Date hidden'!AH109)</f>
        <v>0</v>
      </c>
      <c r="AH108" s="158">
        <f>IF('Indicator Date hidden'!AI109="x","x",AH$2-'Indicator Date hidden'!AI109)</f>
        <v>0</v>
      </c>
      <c r="AI108" s="158">
        <f>IF('Indicator Date hidden'!AJ109="x","x",AI$2-'Indicator Date hidden'!AJ109)</f>
        <v>1</v>
      </c>
      <c r="AJ108" s="158">
        <f>IF('Indicator Date hidden'!AK109="x","x",AJ$2-'Indicator Date hidden'!AK109)</f>
        <v>1</v>
      </c>
      <c r="AK108" s="158">
        <f>IF('Indicator Date hidden'!AL109="x","x",AK$2-'Indicator Date hidden'!AL109)</f>
        <v>1</v>
      </c>
      <c r="AL108" s="158">
        <f>IF('Indicator Date hidden'!AM109="x","x",AL$2-'Indicator Date hidden'!AM109)</f>
        <v>3</v>
      </c>
      <c r="AM108" s="158">
        <f>IF('Indicator Date hidden'!AN109="x","x",AM$2-'Indicator Date hidden'!AN109)</f>
        <v>1</v>
      </c>
      <c r="AN108" s="158">
        <f>IF('Indicator Date hidden'!AO109="x","x",AN$2-'Indicator Date hidden'!AO109)</f>
        <v>1</v>
      </c>
      <c r="AO108" s="158">
        <f>IF('Indicator Date hidden'!AP109="x","x",AO$2-'Indicator Date hidden'!AP109)</f>
        <v>1</v>
      </c>
      <c r="AP108" s="158">
        <f>IF('Indicator Date hidden'!AQ109="x","x",AP$2-'Indicator Date hidden'!AQ109)</f>
        <v>1</v>
      </c>
      <c r="AQ108" s="158">
        <f>IF('Indicator Date hidden'!AR109="x","x",AQ$2-'Indicator Date hidden'!AR109)</f>
        <v>0</v>
      </c>
      <c r="AR108" s="158">
        <f>IF('Indicator Date hidden'!AS109="x","x",AR$2-'Indicator Date hidden'!AS109)</f>
        <v>3</v>
      </c>
      <c r="AS108" s="158">
        <f>IF('Indicator Date hidden'!AT109="x","x",AS$2-'Indicator Date hidden'!AT109)</f>
        <v>11</v>
      </c>
      <c r="AT108" s="158">
        <f>IF('Indicator Date hidden'!AU109="x","x",AT$2-'Indicator Date hidden'!AU109)</f>
        <v>0</v>
      </c>
      <c r="AU108" s="158">
        <f>IF('Indicator Date hidden'!AV109="x","x",AU$2-'Indicator Date hidden'!AV109)</f>
        <v>0</v>
      </c>
      <c r="AV108" s="158">
        <f>IF('Indicator Date hidden'!AW109="x","x",AV$2-'Indicator Date hidden'!AW109)</f>
        <v>0</v>
      </c>
      <c r="AW108" s="158">
        <f>IF('Indicator Date hidden'!AX109="x","x",AW$2-'Indicator Date hidden'!AX109)</f>
        <v>0</v>
      </c>
      <c r="AX108" s="158">
        <f>IF('Indicator Date hidden'!AY109="x","x",AX$2-'Indicator Date hidden'!AY109)</f>
        <v>0</v>
      </c>
      <c r="AY108" s="158">
        <f>IF('Indicator Date hidden'!AZ109="x","x",AY$2-'Indicator Date hidden'!AZ109)</f>
        <v>1</v>
      </c>
      <c r="AZ108" s="158">
        <f>IF('Indicator Date hidden'!BA109="x","x",AZ$2-'Indicator Date hidden'!BA109)</f>
        <v>8</v>
      </c>
      <c r="BA108" s="158">
        <f>IF('Indicator Date hidden'!BB109="x","x",BA$2-'Indicator Date hidden'!BB109)</f>
        <v>0</v>
      </c>
      <c r="BB108" s="158">
        <f>IF('Indicator Date hidden'!BC109="x","x",BB$2-'Indicator Date hidden'!BC109)</f>
        <v>0</v>
      </c>
      <c r="BC108" s="158">
        <f>IF('Indicator Date hidden'!BD109="x","x",BC$2-'Indicator Date hidden'!BD109)</f>
        <v>0</v>
      </c>
      <c r="BD108" s="158">
        <f>IF('Indicator Date hidden'!BE109="x","x",BD$2-'Indicator Date hidden'!BE109)</f>
        <v>2</v>
      </c>
      <c r="BE108" s="158">
        <f>IF('Indicator Date hidden'!BF109="x","x",BE$2-'Indicator Date hidden'!BF109)</f>
        <v>2</v>
      </c>
      <c r="BF108" s="158">
        <f>IF('Indicator Date hidden'!BG109="x","x",BF$2-'Indicator Date hidden'!BG109)</f>
        <v>0</v>
      </c>
      <c r="BG108" s="158">
        <f>IF('Indicator Date hidden'!BH109="x","x",BG$2-'Indicator Date hidden'!BH109)</f>
        <v>0</v>
      </c>
      <c r="BH108" s="158">
        <f>IF('Indicator Date hidden'!BI109="x","x",BH$2-'Indicator Date hidden'!BI109)</f>
        <v>0</v>
      </c>
      <c r="BI108" s="158">
        <f>IF('Indicator Date hidden'!BJ109="x","x",BI$2-'Indicator Date hidden'!BJ109)</f>
        <v>0</v>
      </c>
      <c r="BJ108" s="158">
        <f>IF('Indicator Date hidden'!BK109="x","x",BJ$2-'Indicator Date hidden'!BK109)</f>
        <v>1</v>
      </c>
      <c r="BK108" s="158">
        <f>IF('Indicator Date hidden'!BL109="x","x",BK$2-'Indicator Date hidden'!BL109)</f>
        <v>1</v>
      </c>
      <c r="BL108" s="158">
        <f>IF('Indicator Date hidden'!BM109="x","x",BL$2-'Indicator Date hidden'!BM109)</f>
        <v>0</v>
      </c>
      <c r="BM108" s="158">
        <f>IF('Indicator Date hidden'!BN109="x","x",BM$2-'Indicator Date hidden'!BN109)</f>
        <v>3</v>
      </c>
      <c r="BN108" s="158">
        <f>IF('Indicator Date hidden'!BO109="x","x",BN$2-'Indicator Date hidden'!BO109)</f>
        <v>2</v>
      </c>
      <c r="BO108" s="158">
        <f>IF('Indicator Date hidden'!BP109="x","x",BO$2-'Indicator Date hidden'!BP109)</f>
        <v>1</v>
      </c>
      <c r="BP108" s="158">
        <f>IF('Indicator Date hidden'!BQ109="x","x",BP$2-'Indicator Date hidden'!BQ109)</f>
        <v>0</v>
      </c>
      <c r="BQ108" s="158">
        <f>IF('Indicator Date hidden'!BR109="x","x",BQ$2-'Indicator Date hidden'!BR109)</f>
        <v>0</v>
      </c>
      <c r="BR108" s="158">
        <f>IF('Indicator Date hidden'!BS109="x","x",BR$2-'Indicator Date hidden'!BS109)</f>
        <v>0</v>
      </c>
      <c r="BS108" s="158">
        <f>IF('Indicator Date hidden'!BT109="x","x",BS$2-'Indicator Date hidden'!BT109)</f>
        <v>2</v>
      </c>
      <c r="BT108" s="158">
        <f>IF('Indicator Date hidden'!BU109="x","x",BT$2-'Indicator Date hidden'!BU109)</f>
        <v>0</v>
      </c>
      <c r="BU108" s="158" t="str">
        <f>IF('Indicator Date hidden'!BV109="x","x",BU$2-'Indicator Date hidden'!BV109)</f>
        <v>x</v>
      </c>
      <c r="BV108" s="158">
        <f>IF('Indicator Date hidden'!BW109="x","x",BV$2-'Indicator Date hidden'!BW109)</f>
        <v>0</v>
      </c>
      <c r="BW108" s="158">
        <f>IF('Indicator Date hidden'!BX109="x","x",BW$2-'Indicator Date hidden'!BX109)</f>
        <v>0</v>
      </c>
      <c r="BX108" s="158">
        <f>IF('Indicator Date hidden'!BY109="x","x",BX$2-'Indicator Date hidden'!BY109)</f>
        <v>2</v>
      </c>
      <c r="BY108" s="5">
        <f t="shared" si="15"/>
        <v>53</v>
      </c>
      <c r="BZ108" s="159">
        <f t="shared" si="16"/>
        <v>0.71621621621621623</v>
      </c>
      <c r="CA108" s="5">
        <f t="shared" si="17"/>
        <v>22</v>
      </c>
      <c r="CB108" s="159">
        <f t="shared" si="18"/>
        <v>1.728303888680728</v>
      </c>
      <c r="CC108" s="162">
        <f t="shared" si="19"/>
        <v>0</v>
      </c>
    </row>
    <row r="109" spans="1:81" x14ac:dyDescent="0.3">
      <c r="A109" t="s">
        <v>198</v>
      </c>
      <c r="B109" s="158">
        <f>IF('Indicator Date hidden'!C110="x","x",B$2-'Indicator Date hidden'!C110)</f>
        <v>0</v>
      </c>
      <c r="C109" s="158">
        <f>IF('Indicator Date hidden'!D110="x","x",C$2-'Indicator Date hidden'!D110)</f>
        <v>0</v>
      </c>
      <c r="D109" s="158">
        <f>IF('Indicator Date hidden'!E110="x","x",D$2-'Indicator Date hidden'!E110)</f>
        <v>0</v>
      </c>
      <c r="E109" s="158">
        <f>IF('Indicator Date hidden'!F110="x","x",E$2-'Indicator Date hidden'!F110)</f>
        <v>0</v>
      </c>
      <c r="F109" s="158">
        <f>IF('Indicator Date hidden'!G110="x","x",F$2-'Indicator Date hidden'!G110)</f>
        <v>0</v>
      </c>
      <c r="G109" s="158">
        <f>IF('Indicator Date hidden'!H110="x","x",G$2-'Indicator Date hidden'!H110)</f>
        <v>0</v>
      </c>
      <c r="H109" s="158">
        <f>IF('Indicator Date hidden'!I110="x","x",H$2-'Indicator Date hidden'!I110)</f>
        <v>0</v>
      </c>
      <c r="I109" s="158">
        <f>IF('Indicator Date hidden'!J110="x","x",I$2-'Indicator Date hidden'!J110)</f>
        <v>0</v>
      </c>
      <c r="J109" s="158">
        <f>IF('Indicator Date hidden'!K110="x","x",J$2-'Indicator Date hidden'!K110)</f>
        <v>0</v>
      </c>
      <c r="K109" s="158">
        <f>IF('Indicator Date hidden'!L110="x","x",K$2-'Indicator Date hidden'!L110)</f>
        <v>0</v>
      </c>
      <c r="L109" s="158">
        <f>IF('Indicator Date hidden'!M110="x","x",L$2-'Indicator Date hidden'!M110)</f>
        <v>0</v>
      </c>
      <c r="M109" s="158">
        <f>IF('Indicator Date hidden'!N110="x","x",M$2-'Indicator Date hidden'!N110)</f>
        <v>0</v>
      </c>
      <c r="N109" s="158">
        <f>IF('Indicator Date hidden'!O110="x","x",N$2-'Indicator Date hidden'!O110)</f>
        <v>0</v>
      </c>
      <c r="O109" s="158">
        <f>IF('Indicator Date hidden'!P110="x","x",O$2-'Indicator Date hidden'!P110)</f>
        <v>0</v>
      </c>
      <c r="P109" s="158">
        <f>IF('Indicator Date hidden'!Q110="x","x",P$2-'Indicator Date hidden'!Q110)</f>
        <v>0</v>
      </c>
      <c r="Q109" s="158">
        <f>IF('Indicator Date hidden'!R110="x","x",Q$2-'Indicator Date hidden'!R110)</f>
        <v>0</v>
      </c>
      <c r="R109" s="158">
        <f>IF('Indicator Date hidden'!S110="x","x",R$2-'Indicator Date hidden'!S110)</f>
        <v>0</v>
      </c>
      <c r="S109" s="158">
        <f>IF('Indicator Date hidden'!T110="x","x",S$2-'Indicator Date hidden'!T110)</f>
        <v>0</v>
      </c>
      <c r="T109" s="158">
        <f>IF('Indicator Date hidden'!U110="x","x",T$2-'Indicator Date hidden'!U110)</f>
        <v>0</v>
      </c>
      <c r="U109" s="158">
        <f>IF('Indicator Date hidden'!V110="x","x",U$2-'Indicator Date hidden'!V110)</f>
        <v>0</v>
      </c>
      <c r="V109" s="158">
        <f>IF('Indicator Date hidden'!W110="x","x",V$2-'Indicator Date hidden'!W110)</f>
        <v>0</v>
      </c>
      <c r="W109" s="158">
        <f>IF('Indicator Date hidden'!X110="x","x",W$2-'Indicator Date hidden'!X110)</f>
        <v>0</v>
      </c>
      <c r="X109" s="158">
        <f>IF('Indicator Date hidden'!Y110="x","x",X$2-'Indicator Date hidden'!Y110)</f>
        <v>0</v>
      </c>
      <c r="Y109" s="158">
        <f>IF('Indicator Date hidden'!Z110="x","x",Y$2-'Indicator Date hidden'!Z110)</f>
        <v>0</v>
      </c>
      <c r="Z109" s="158">
        <f>IF('Indicator Date hidden'!AA110="x","x",Z$2-'Indicator Date hidden'!AA110)</f>
        <v>5</v>
      </c>
      <c r="AA109" s="158">
        <f>IF('Indicator Date hidden'!AB110="x","x",AA$2-'Indicator Date hidden'!AB110)</f>
        <v>0</v>
      </c>
      <c r="AB109" s="158" t="str">
        <f>IF('Indicator Date hidden'!AC110="x","x",AB$2-'Indicator Date hidden'!AC110)</f>
        <v>x</v>
      </c>
      <c r="AC109" s="158">
        <f>IF('Indicator Date hidden'!AD110="x","x",AC$2-'Indicator Date hidden'!AD110)</f>
        <v>3</v>
      </c>
      <c r="AD109" s="158">
        <f>IF('Indicator Date hidden'!AE110="x","x",AD$2-'Indicator Date hidden'!AE110)</f>
        <v>0</v>
      </c>
      <c r="AE109" s="158" t="str">
        <f>IF('Indicator Date hidden'!AF110="x","x",AE$2-'Indicator Date hidden'!AF110)</f>
        <v>x</v>
      </c>
      <c r="AF109" s="158">
        <f>IF('Indicator Date hidden'!AG110="x","x",AF$2-'Indicator Date hidden'!AG110)</f>
        <v>0</v>
      </c>
      <c r="AG109" s="158">
        <f>IF('Indicator Date hidden'!AH110="x","x",AG$2-'Indicator Date hidden'!AH110)</f>
        <v>0</v>
      </c>
      <c r="AH109" s="158">
        <f>IF('Indicator Date hidden'!AI110="x","x",AH$2-'Indicator Date hidden'!AI110)</f>
        <v>0</v>
      </c>
      <c r="AI109" s="158">
        <f>IF('Indicator Date hidden'!AJ110="x","x",AI$2-'Indicator Date hidden'!AJ110)</f>
        <v>1</v>
      </c>
      <c r="AJ109" s="158">
        <f>IF('Indicator Date hidden'!AK110="x","x",AJ$2-'Indicator Date hidden'!AK110)</f>
        <v>1</v>
      </c>
      <c r="AK109" s="158" t="str">
        <f>IF('Indicator Date hidden'!AL110="x","x",AK$2-'Indicator Date hidden'!AL110)</f>
        <v>x</v>
      </c>
      <c r="AL109" s="158" t="str">
        <f>IF('Indicator Date hidden'!AM110="x","x",AL$2-'Indicator Date hidden'!AM110)</f>
        <v>x</v>
      </c>
      <c r="AM109" s="158">
        <f>IF('Indicator Date hidden'!AN110="x","x",AM$2-'Indicator Date hidden'!AN110)</f>
        <v>1</v>
      </c>
      <c r="AN109" s="158">
        <f>IF('Indicator Date hidden'!AO110="x","x",AN$2-'Indicator Date hidden'!AO110)</f>
        <v>1</v>
      </c>
      <c r="AO109" s="158">
        <f>IF('Indicator Date hidden'!AP110="x","x",AO$2-'Indicator Date hidden'!AP110)</f>
        <v>1</v>
      </c>
      <c r="AP109" s="158" t="str">
        <f>IF('Indicator Date hidden'!AQ110="x","x",AP$2-'Indicator Date hidden'!AQ110)</f>
        <v>x</v>
      </c>
      <c r="AQ109" s="158">
        <f>IF('Indicator Date hidden'!AR110="x","x",AQ$2-'Indicator Date hidden'!AR110)</f>
        <v>0</v>
      </c>
      <c r="AR109" s="158">
        <f>IF('Indicator Date hidden'!AS110="x","x",AR$2-'Indicator Date hidden'!AS110)</f>
        <v>3</v>
      </c>
      <c r="AS109" s="158" t="str">
        <f>IF('Indicator Date hidden'!AT110="x","x",AS$2-'Indicator Date hidden'!AT110)</f>
        <v>x</v>
      </c>
      <c r="AT109" s="158">
        <f>IF('Indicator Date hidden'!AU110="x","x",AT$2-'Indicator Date hidden'!AU110)</f>
        <v>0</v>
      </c>
      <c r="AU109" s="158">
        <f>IF('Indicator Date hidden'!AV110="x","x",AU$2-'Indicator Date hidden'!AV110)</f>
        <v>1</v>
      </c>
      <c r="AV109" s="158" t="str">
        <f>IF('Indicator Date hidden'!AW110="x","x",AV$2-'Indicator Date hidden'!AW110)</f>
        <v>x</v>
      </c>
      <c r="AW109" s="158" t="str">
        <f>IF('Indicator Date hidden'!AX110="x","x",AW$2-'Indicator Date hidden'!AX110)</f>
        <v>x</v>
      </c>
      <c r="AX109" s="158">
        <f>IF('Indicator Date hidden'!AY110="x","x",AX$2-'Indicator Date hidden'!AY110)</f>
        <v>0</v>
      </c>
      <c r="AY109" s="158">
        <f>IF('Indicator Date hidden'!AZ110="x","x",AY$2-'Indicator Date hidden'!AZ110)</f>
        <v>1</v>
      </c>
      <c r="AZ109" s="158">
        <f>IF('Indicator Date hidden'!BA110="x","x",AZ$2-'Indicator Date hidden'!BA110)</f>
        <v>2</v>
      </c>
      <c r="BA109" s="158">
        <f>IF('Indicator Date hidden'!BB110="x","x",BA$2-'Indicator Date hidden'!BB110)</f>
        <v>0</v>
      </c>
      <c r="BB109" s="158">
        <f>IF('Indicator Date hidden'!BC110="x","x",BB$2-'Indicator Date hidden'!BC110)</f>
        <v>0</v>
      </c>
      <c r="BC109" s="158">
        <f>IF('Indicator Date hidden'!BD110="x","x",BC$2-'Indicator Date hidden'!BD110)</f>
        <v>0</v>
      </c>
      <c r="BD109" s="158" t="str">
        <f>IF('Indicator Date hidden'!BE110="x","x",BD$2-'Indicator Date hidden'!BE110)</f>
        <v>x</v>
      </c>
      <c r="BE109" s="158">
        <f>IF('Indicator Date hidden'!BF110="x","x",BE$2-'Indicator Date hidden'!BF110)</f>
        <v>2</v>
      </c>
      <c r="BF109" s="158">
        <f>IF('Indicator Date hidden'!BG110="x","x",BF$2-'Indicator Date hidden'!BG110)</f>
        <v>0</v>
      </c>
      <c r="BG109" s="158">
        <f>IF('Indicator Date hidden'!BH110="x","x",BG$2-'Indicator Date hidden'!BH110)</f>
        <v>0</v>
      </c>
      <c r="BH109" s="158">
        <f>IF('Indicator Date hidden'!BI110="x","x",BH$2-'Indicator Date hidden'!BI110)</f>
        <v>0</v>
      </c>
      <c r="BI109" s="158" t="str">
        <f>IF('Indicator Date hidden'!BJ110="x","x",BI$2-'Indicator Date hidden'!BJ110)</f>
        <v>x</v>
      </c>
      <c r="BJ109" s="158">
        <f>IF('Indicator Date hidden'!BK110="x","x",BJ$2-'Indicator Date hidden'!BK110)</f>
        <v>1</v>
      </c>
      <c r="BK109" s="158">
        <f>IF('Indicator Date hidden'!BL110="x","x",BK$2-'Indicator Date hidden'!BL110)</f>
        <v>1</v>
      </c>
      <c r="BL109" s="158">
        <f>IF('Indicator Date hidden'!BM110="x","x",BL$2-'Indicator Date hidden'!BM110)</f>
        <v>0</v>
      </c>
      <c r="BM109" s="158">
        <f>IF('Indicator Date hidden'!BN110="x","x",BM$2-'Indicator Date hidden'!BN110)</f>
        <v>3</v>
      </c>
      <c r="BN109" s="158">
        <f>IF('Indicator Date hidden'!BO110="x","x",BN$2-'Indicator Date hidden'!BO110)</f>
        <v>2</v>
      </c>
      <c r="BO109" s="158">
        <f>IF('Indicator Date hidden'!BP110="x","x",BO$2-'Indicator Date hidden'!BP110)</f>
        <v>1</v>
      </c>
      <c r="BP109" s="158">
        <f>IF('Indicator Date hidden'!BQ110="x","x",BP$2-'Indicator Date hidden'!BQ110)</f>
        <v>0</v>
      </c>
      <c r="BQ109" s="158">
        <f>IF('Indicator Date hidden'!BR110="x","x",BQ$2-'Indicator Date hidden'!BR110)</f>
        <v>0</v>
      </c>
      <c r="BR109" s="158">
        <f>IF('Indicator Date hidden'!BS110="x","x",BR$2-'Indicator Date hidden'!BS110)</f>
        <v>0</v>
      </c>
      <c r="BS109" s="158">
        <f>IF('Indicator Date hidden'!BT110="x","x",BS$2-'Indicator Date hidden'!BT110)</f>
        <v>3</v>
      </c>
      <c r="BT109" s="158">
        <f>IF('Indicator Date hidden'!BU110="x","x",BT$2-'Indicator Date hidden'!BU110)</f>
        <v>0</v>
      </c>
      <c r="BU109" s="158">
        <f>IF('Indicator Date hidden'!BV110="x","x",BU$2-'Indicator Date hidden'!BV110)</f>
        <v>0</v>
      </c>
      <c r="BV109" s="158" t="str">
        <f>IF('Indicator Date hidden'!BW110="x","x",BV$2-'Indicator Date hidden'!BW110)</f>
        <v>x</v>
      </c>
      <c r="BW109" s="158">
        <f>IF('Indicator Date hidden'!BX110="x","x",BW$2-'Indicator Date hidden'!BX110)</f>
        <v>0</v>
      </c>
      <c r="BX109" s="158">
        <f>IF('Indicator Date hidden'!BY110="x","x",BX$2-'Indicator Date hidden'!BY110)</f>
        <v>2</v>
      </c>
      <c r="BY109" s="5">
        <f t="shared" si="15"/>
        <v>35</v>
      </c>
      <c r="BZ109" s="159">
        <f t="shared" si="16"/>
        <v>0.546875</v>
      </c>
      <c r="CA109" s="5">
        <f t="shared" si="17"/>
        <v>19</v>
      </c>
      <c r="CB109" s="159">
        <f t="shared" si="18"/>
        <v>1.0297100244122128</v>
      </c>
      <c r="CC109" s="162">
        <f t="shared" si="19"/>
        <v>0</v>
      </c>
    </row>
    <row r="110" spans="1:81" x14ac:dyDescent="0.3">
      <c r="A110" t="s">
        <v>200</v>
      </c>
      <c r="B110" s="158">
        <f>IF('Indicator Date hidden'!C111="x","x",B$2-'Indicator Date hidden'!C111)</f>
        <v>0</v>
      </c>
      <c r="C110" s="158">
        <f>IF('Indicator Date hidden'!D111="x","x",C$2-'Indicator Date hidden'!D111)</f>
        <v>0</v>
      </c>
      <c r="D110" s="158">
        <f>IF('Indicator Date hidden'!E111="x","x",D$2-'Indicator Date hidden'!E111)</f>
        <v>0</v>
      </c>
      <c r="E110" s="158">
        <f>IF('Indicator Date hidden'!F111="x","x",E$2-'Indicator Date hidden'!F111)</f>
        <v>0</v>
      </c>
      <c r="F110" s="158">
        <f>IF('Indicator Date hidden'!G111="x","x",F$2-'Indicator Date hidden'!G111)</f>
        <v>0</v>
      </c>
      <c r="G110" s="158">
        <f>IF('Indicator Date hidden'!H111="x","x",G$2-'Indicator Date hidden'!H111)</f>
        <v>0</v>
      </c>
      <c r="H110" s="158">
        <f>IF('Indicator Date hidden'!I111="x","x",H$2-'Indicator Date hidden'!I111)</f>
        <v>0</v>
      </c>
      <c r="I110" s="158">
        <f>IF('Indicator Date hidden'!J111="x","x",I$2-'Indicator Date hidden'!J111)</f>
        <v>0</v>
      </c>
      <c r="J110" s="158">
        <f>IF('Indicator Date hidden'!K111="x","x",J$2-'Indicator Date hidden'!K111)</f>
        <v>0</v>
      </c>
      <c r="K110" s="158">
        <f>IF('Indicator Date hidden'!L111="x","x",K$2-'Indicator Date hidden'!L111)</f>
        <v>0</v>
      </c>
      <c r="L110" s="158">
        <f>IF('Indicator Date hidden'!M111="x","x",L$2-'Indicator Date hidden'!M111)</f>
        <v>0</v>
      </c>
      <c r="M110" s="158">
        <f>IF('Indicator Date hidden'!N111="x","x",M$2-'Indicator Date hidden'!N111)</f>
        <v>0</v>
      </c>
      <c r="N110" s="158">
        <f>IF('Indicator Date hidden'!O111="x","x",N$2-'Indicator Date hidden'!O111)</f>
        <v>0</v>
      </c>
      <c r="O110" s="158">
        <f>IF('Indicator Date hidden'!P111="x","x",O$2-'Indicator Date hidden'!P111)</f>
        <v>0</v>
      </c>
      <c r="P110" s="158">
        <f>IF('Indicator Date hidden'!Q111="x","x",P$2-'Indicator Date hidden'!Q111)</f>
        <v>0</v>
      </c>
      <c r="Q110" s="158">
        <f>IF('Indicator Date hidden'!R111="x","x",Q$2-'Indicator Date hidden'!R111)</f>
        <v>0</v>
      </c>
      <c r="R110" s="158">
        <f>IF('Indicator Date hidden'!S111="x","x",R$2-'Indicator Date hidden'!S111)</f>
        <v>0</v>
      </c>
      <c r="S110" s="158">
        <f>IF('Indicator Date hidden'!T111="x","x",S$2-'Indicator Date hidden'!T111)</f>
        <v>0</v>
      </c>
      <c r="T110" s="158">
        <f>IF('Indicator Date hidden'!U111="x","x",T$2-'Indicator Date hidden'!U111)</f>
        <v>0</v>
      </c>
      <c r="U110" s="158">
        <f>IF('Indicator Date hidden'!V111="x","x",U$2-'Indicator Date hidden'!V111)</f>
        <v>0</v>
      </c>
      <c r="V110" s="158">
        <f>IF('Indicator Date hidden'!W111="x","x",V$2-'Indicator Date hidden'!W111)</f>
        <v>0</v>
      </c>
      <c r="W110" s="158">
        <f>IF('Indicator Date hidden'!X111="x","x",W$2-'Indicator Date hidden'!X111)</f>
        <v>0</v>
      </c>
      <c r="X110" s="158">
        <f>IF('Indicator Date hidden'!Y111="x","x",X$2-'Indicator Date hidden'!Y111)</f>
        <v>0</v>
      </c>
      <c r="Y110" s="158">
        <f>IF('Indicator Date hidden'!Z111="x","x",Y$2-'Indicator Date hidden'!Z111)</f>
        <v>0</v>
      </c>
      <c r="Z110" s="158" t="str">
        <f>IF('Indicator Date hidden'!AA111="x","x",Z$2-'Indicator Date hidden'!AA111)</f>
        <v>x</v>
      </c>
      <c r="AA110" s="158">
        <f>IF('Indicator Date hidden'!AB111="x","x",AA$2-'Indicator Date hidden'!AB111)</f>
        <v>0</v>
      </c>
      <c r="AB110" s="158">
        <f>IF('Indicator Date hidden'!AC111="x","x",AB$2-'Indicator Date hidden'!AC111)</f>
        <v>0</v>
      </c>
      <c r="AC110" s="158">
        <f>IF('Indicator Date hidden'!AD111="x","x",AC$2-'Indicator Date hidden'!AD111)</f>
        <v>4</v>
      </c>
      <c r="AD110" s="158">
        <f>IF('Indicator Date hidden'!AE111="x","x",AD$2-'Indicator Date hidden'!AE111)</f>
        <v>0</v>
      </c>
      <c r="AE110" s="158" t="str">
        <f>IF('Indicator Date hidden'!AF111="x","x",AE$2-'Indicator Date hidden'!AF111)</f>
        <v>x</v>
      </c>
      <c r="AF110" s="158">
        <f>IF('Indicator Date hidden'!AG111="x","x",AF$2-'Indicator Date hidden'!AG111)</f>
        <v>0</v>
      </c>
      <c r="AG110" s="158">
        <f>IF('Indicator Date hidden'!AH111="x","x",AG$2-'Indicator Date hidden'!AH111)</f>
        <v>0</v>
      </c>
      <c r="AH110" s="158">
        <f>IF('Indicator Date hidden'!AI111="x","x",AH$2-'Indicator Date hidden'!AI111)</f>
        <v>0</v>
      </c>
      <c r="AI110" s="158">
        <f>IF('Indicator Date hidden'!AJ111="x","x",AI$2-'Indicator Date hidden'!AJ111)</f>
        <v>1</v>
      </c>
      <c r="AJ110" s="158">
        <f>IF('Indicator Date hidden'!AK111="x","x",AJ$2-'Indicator Date hidden'!AK111)</f>
        <v>1</v>
      </c>
      <c r="AK110" s="158">
        <f>IF('Indicator Date hidden'!AL111="x","x",AK$2-'Indicator Date hidden'!AL111)</f>
        <v>1</v>
      </c>
      <c r="AL110" s="158" t="str">
        <f>IF('Indicator Date hidden'!AM111="x","x",AL$2-'Indicator Date hidden'!AM111)</f>
        <v>x</v>
      </c>
      <c r="AM110" s="158">
        <f>IF('Indicator Date hidden'!AN111="x","x",AM$2-'Indicator Date hidden'!AN111)</f>
        <v>1</v>
      </c>
      <c r="AN110" s="158">
        <f>IF('Indicator Date hidden'!AO111="x","x",AN$2-'Indicator Date hidden'!AO111)</f>
        <v>1</v>
      </c>
      <c r="AO110" s="158">
        <f>IF('Indicator Date hidden'!AP111="x","x",AO$2-'Indicator Date hidden'!AP111)</f>
        <v>1</v>
      </c>
      <c r="AP110" s="158">
        <f>IF('Indicator Date hidden'!AQ111="x","x",AP$2-'Indicator Date hidden'!AQ111)</f>
        <v>1</v>
      </c>
      <c r="AQ110" s="158">
        <f>IF('Indicator Date hidden'!AR111="x","x",AQ$2-'Indicator Date hidden'!AR111)</f>
        <v>0</v>
      </c>
      <c r="AR110" s="158">
        <f>IF('Indicator Date hidden'!AS111="x","x",AR$2-'Indicator Date hidden'!AS111)</f>
        <v>3</v>
      </c>
      <c r="AS110" s="158">
        <f>IF('Indicator Date hidden'!AT111="x","x",AS$2-'Indicator Date hidden'!AT111)</f>
        <v>10</v>
      </c>
      <c r="AT110" s="158">
        <f>IF('Indicator Date hidden'!AU111="x","x",AT$2-'Indicator Date hidden'!AU111)</f>
        <v>0</v>
      </c>
      <c r="AU110" s="158" t="str">
        <f>IF('Indicator Date hidden'!AV111="x","x",AU$2-'Indicator Date hidden'!AV111)</f>
        <v>x</v>
      </c>
      <c r="AV110" s="158" t="str">
        <f>IF('Indicator Date hidden'!AW111="x","x",AV$2-'Indicator Date hidden'!AW111)</f>
        <v>x</v>
      </c>
      <c r="AW110" s="158" t="str">
        <f>IF('Indicator Date hidden'!AX111="x","x",AW$2-'Indicator Date hidden'!AX111)</f>
        <v>x</v>
      </c>
      <c r="AX110" s="158">
        <f>IF('Indicator Date hidden'!AY111="x","x",AX$2-'Indicator Date hidden'!AY111)</f>
        <v>0</v>
      </c>
      <c r="AY110" s="158" t="str">
        <f>IF('Indicator Date hidden'!AZ111="x","x",AY$2-'Indicator Date hidden'!AZ111)</f>
        <v>x</v>
      </c>
      <c r="AZ110" s="158" t="str">
        <f>IF('Indicator Date hidden'!BA111="x","x",AZ$2-'Indicator Date hidden'!BA111)</f>
        <v>x</v>
      </c>
      <c r="BA110" s="158">
        <f>IF('Indicator Date hidden'!BB111="x","x",BA$2-'Indicator Date hidden'!BB111)</f>
        <v>0</v>
      </c>
      <c r="BB110" s="158">
        <f>IF('Indicator Date hidden'!BC111="x","x",BB$2-'Indicator Date hidden'!BC111)</f>
        <v>0</v>
      </c>
      <c r="BC110" s="158">
        <f>IF('Indicator Date hidden'!BD111="x","x",BC$2-'Indicator Date hidden'!BD111)</f>
        <v>0</v>
      </c>
      <c r="BD110" s="158" t="str">
        <f>IF('Indicator Date hidden'!BE111="x","x",BD$2-'Indicator Date hidden'!BE111)</f>
        <v>x</v>
      </c>
      <c r="BE110" s="158" t="str">
        <f>IF('Indicator Date hidden'!BF111="x","x",BE$2-'Indicator Date hidden'!BF111)</f>
        <v>x</v>
      </c>
      <c r="BF110" s="158">
        <f>IF('Indicator Date hidden'!BG111="x","x",BF$2-'Indicator Date hidden'!BG111)</f>
        <v>0</v>
      </c>
      <c r="BG110" s="158">
        <f>IF('Indicator Date hidden'!BH111="x","x",BG$2-'Indicator Date hidden'!BH111)</f>
        <v>0</v>
      </c>
      <c r="BH110" s="158">
        <f>IF('Indicator Date hidden'!BI111="x","x",BH$2-'Indicator Date hidden'!BI111)</f>
        <v>0</v>
      </c>
      <c r="BI110" s="158">
        <f>IF('Indicator Date hidden'!BJ111="x","x",BI$2-'Indicator Date hidden'!BJ111)</f>
        <v>2</v>
      </c>
      <c r="BJ110" s="158">
        <f>IF('Indicator Date hidden'!BK111="x","x",BJ$2-'Indicator Date hidden'!BK111)</f>
        <v>1</v>
      </c>
      <c r="BK110" s="158" t="str">
        <f>IF('Indicator Date hidden'!BL111="x","x",BK$2-'Indicator Date hidden'!BL111)</f>
        <v>x</v>
      </c>
      <c r="BL110" s="158">
        <f>IF('Indicator Date hidden'!BM111="x","x",BL$2-'Indicator Date hidden'!BM111)</f>
        <v>0</v>
      </c>
      <c r="BM110" s="158">
        <f>IF('Indicator Date hidden'!BN111="x","x",BM$2-'Indicator Date hidden'!BN111)</f>
        <v>3</v>
      </c>
      <c r="BN110" s="158">
        <f>IF('Indicator Date hidden'!BO111="x","x",BN$2-'Indicator Date hidden'!BO111)</f>
        <v>2</v>
      </c>
      <c r="BO110" s="158">
        <f>IF('Indicator Date hidden'!BP111="x","x",BO$2-'Indicator Date hidden'!BP111)</f>
        <v>1</v>
      </c>
      <c r="BP110" s="158">
        <f>IF('Indicator Date hidden'!BQ111="x","x",BP$2-'Indicator Date hidden'!BQ111)</f>
        <v>0</v>
      </c>
      <c r="BQ110" s="158">
        <f>IF('Indicator Date hidden'!BR111="x","x",BQ$2-'Indicator Date hidden'!BR111)</f>
        <v>0</v>
      </c>
      <c r="BR110" s="158">
        <f>IF('Indicator Date hidden'!BS111="x","x",BR$2-'Indicator Date hidden'!BS111)</f>
        <v>0</v>
      </c>
      <c r="BS110" s="158">
        <f>IF('Indicator Date hidden'!BT111="x","x",BS$2-'Indicator Date hidden'!BT111)</f>
        <v>6</v>
      </c>
      <c r="BT110" s="158">
        <f>IF('Indicator Date hidden'!BU111="x","x",BT$2-'Indicator Date hidden'!BU111)</f>
        <v>0</v>
      </c>
      <c r="BU110" s="158">
        <f>IF('Indicator Date hidden'!BV111="x","x",BU$2-'Indicator Date hidden'!BV111)</f>
        <v>0</v>
      </c>
      <c r="BV110" s="158">
        <f>IF('Indicator Date hidden'!BW111="x","x",BV$2-'Indicator Date hidden'!BW111)</f>
        <v>0</v>
      </c>
      <c r="BW110" s="158">
        <f>IF('Indicator Date hidden'!BX111="x","x",BW$2-'Indicator Date hidden'!BX111)</f>
        <v>0</v>
      </c>
      <c r="BX110" s="158" t="str">
        <f>IF('Indicator Date hidden'!BY111="x","x",BX$2-'Indicator Date hidden'!BY111)</f>
        <v>x</v>
      </c>
      <c r="BY110" s="5">
        <f t="shared" si="15"/>
        <v>39</v>
      </c>
      <c r="BZ110" s="159">
        <f t="shared" si="16"/>
        <v>0.61904761904761907</v>
      </c>
      <c r="CA110" s="5">
        <f t="shared" si="17"/>
        <v>16</v>
      </c>
      <c r="CB110" s="159">
        <f t="shared" si="18"/>
        <v>1.6078040967746794</v>
      </c>
      <c r="CC110" s="162">
        <f t="shared" si="19"/>
        <v>0</v>
      </c>
    </row>
    <row r="111" spans="1:81" x14ac:dyDescent="0.3">
      <c r="A111" t="s">
        <v>202</v>
      </c>
      <c r="B111" s="158">
        <f>IF('Indicator Date hidden'!C112="x","x",B$2-'Indicator Date hidden'!C112)</f>
        <v>0</v>
      </c>
      <c r="C111" s="158">
        <f>IF('Indicator Date hidden'!D112="x","x",C$2-'Indicator Date hidden'!D112)</f>
        <v>0</v>
      </c>
      <c r="D111" s="158">
        <f>IF('Indicator Date hidden'!E112="x","x",D$2-'Indicator Date hidden'!E112)</f>
        <v>0</v>
      </c>
      <c r="E111" s="158">
        <f>IF('Indicator Date hidden'!F112="x","x",E$2-'Indicator Date hidden'!F112)</f>
        <v>0</v>
      </c>
      <c r="F111" s="158">
        <f>IF('Indicator Date hidden'!G112="x","x",F$2-'Indicator Date hidden'!G112)</f>
        <v>0</v>
      </c>
      <c r="G111" s="158">
        <f>IF('Indicator Date hidden'!H112="x","x",G$2-'Indicator Date hidden'!H112)</f>
        <v>0</v>
      </c>
      <c r="H111" s="158">
        <f>IF('Indicator Date hidden'!I112="x","x",H$2-'Indicator Date hidden'!I112)</f>
        <v>0</v>
      </c>
      <c r="I111" s="158">
        <f>IF('Indicator Date hidden'!J112="x","x",I$2-'Indicator Date hidden'!J112)</f>
        <v>0</v>
      </c>
      <c r="J111" s="158">
        <f>IF('Indicator Date hidden'!K112="x","x",J$2-'Indicator Date hidden'!K112)</f>
        <v>0</v>
      </c>
      <c r="K111" s="158">
        <f>IF('Indicator Date hidden'!L112="x","x",K$2-'Indicator Date hidden'!L112)</f>
        <v>0</v>
      </c>
      <c r="L111" s="158">
        <f>IF('Indicator Date hidden'!M112="x","x",L$2-'Indicator Date hidden'!M112)</f>
        <v>0</v>
      </c>
      <c r="M111" s="158">
        <f>IF('Indicator Date hidden'!N112="x","x",M$2-'Indicator Date hidden'!N112)</f>
        <v>0</v>
      </c>
      <c r="N111" s="158">
        <f>IF('Indicator Date hidden'!O112="x","x",N$2-'Indicator Date hidden'!O112)</f>
        <v>0</v>
      </c>
      <c r="O111" s="158">
        <f>IF('Indicator Date hidden'!P112="x","x",O$2-'Indicator Date hidden'!P112)</f>
        <v>0</v>
      </c>
      <c r="P111" s="158">
        <f>IF('Indicator Date hidden'!Q112="x","x",P$2-'Indicator Date hidden'!Q112)</f>
        <v>0</v>
      </c>
      <c r="Q111" s="158">
        <f>IF('Indicator Date hidden'!R112="x","x",Q$2-'Indicator Date hidden'!R112)</f>
        <v>0</v>
      </c>
      <c r="R111" s="158">
        <f>IF('Indicator Date hidden'!S112="x","x",R$2-'Indicator Date hidden'!S112)</f>
        <v>0</v>
      </c>
      <c r="S111" s="158">
        <f>IF('Indicator Date hidden'!T112="x","x",S$2-'Indicator Date hidden'!T112)</f>
        <v>0</v>
      </c>
      <c r="T111" s="158">
        <f>IF('Indicator Date hidden'!U112="x","x",T$2-'Indicator Date hidden'!U112)</f>
        <v>0</v>
      </c>
      <c r="U111" s="158">
        <f>IF('Indicator Date hidden'!V112="x","x",U$2-'Indicator Date hidden'!V112)</f>
        <v>0</v>
      </c>
      <c r="V111" s="158">
        <f>IF('Indicator Date hidden'!W112="x","x",V$2-'Indicator Date hidden'!W112)</f>
        <v>0</v>
      </c>
      <c r="W111" s="158">
        <f>IF('Indicator Date hidden'!X112="x","x",W$2-'Indicator Date hidden'!X112)</f>
        <v>0</v>
      </c>
      <c r="X111" s="158">
        <f>IF('Indicator Date hidden'!Y112="x","x",X$2-'Indicator Date hidden'!Y112)</f>
        <v>0</v>
      </c>
      <c r="Y111" s="158">
        <f>IF('Indicator Date hidden'!Z112="x","x",Y$2-'Indicator Date hidden'!Z112)</f>
        <v>0</v>
      </c>
      <c r="Z111" s="158" t="str">
        <f>IF('Indicator Date hidden'!AA112="x","x",Z$2-'Indicator Date hidden'!AA112)</f>
        <v>x</v>
      </c>
      <c r="AA111" s="158">
        <f>IF('Indicator Date hidden'!AB112="x","x",AA$2-'Indicator Date hidden'!AB112)</f>
        <v>0</v>
      </c>
      <c r="AB111" s="158">
        <f>IF('Indicator Date hidden'!AC112="x","x",AB$2-'Indicator Date hidden'!AC112)</f>
        <v>0</v>
      </c>
      <c r="AC111" s="158">
        <f>IF('Indicator Date hidden'!AD112="x","x",AC$2-'Indicator Date hidden'!AD112)</f>
        <v>4</v>
      </c>
      <c r="AD111" s="158">
        <f>IF('Indicator Date hidden'!AE112="x","x",AD$2-'Indicator Date hidden'!AE112)</f>
        <v>0</v>
      </c>
      <c r="AE111" s="158">
        <f>IF('Indicator Date hidden'!AF112="x","x",AE$2-'Indicator Date hidden'!AF112)</f>
        <v>0</v>
      </c>
      <c r="AF111" s="158">
        <f>IF('Indicator Date hidden'!AG112="x","x",AF$2-'Indicator Date hidden'!AG112)</f>
        <v>0</v>
      </c>
      <c r="AG111" s="158">
        <f>IF('Indicator Date hidden'!AH112="x","x",AG$2-'Indicator Date hidden'!AH112)</f>
        <v>0</v>
      </c>
      <c r="AH111" s="158">
        <f>IF('Indicator Date hidden'!AI112="x","x",AH$2-'Indicator Date hidden'!AI112)</f>
        <v>0</v>
      </c>
      <c r="AI111" s="158">
        <f>IF('Indicator Date hidden'!AJ112="x","x",AI$2-'Indicator Date hidden'!AJ112)</f>
        <v>1</v>
      </c>
      <c r="AJ111" s="158">
        <f>IF('Indicator Date hidden'!AK112="x","x",AJ$2-'Indicator Date hidden'!AK112)</f>
        <v>1</v>
      </c>
      <c r="AK111" s="158">
        <f>IF('Indicator Date hidden'!AL112="x","x",AK$2-'Indicator Date hidden'!AL112)</f>
        <v>1</v>
      </c>
      <c r="AL111" s="158">
        <f>IF('Indicator Date hidden'!AM112="x","x",AL$2-'Indicator Date hidden'!AM112)</f>
        <v>3</v>
      </c>
      <c r="AM111" s="158">
        <f>IF('Indicator Date hidden'!AN112="x","x",AM$2-'Indicator Date hidden'!AN112)</f>
        <v>1</v>
      </c>
      <c r="AN111" s="158">
        <f>IF('Indicator Date hidden'!AO112="x","x",AN$2-'Indicator Date hidden'!AO112)</f>
        <v>1</v>
      </c>
      <c r="AO111" s="158">
        <f>IF('Indicator Date hidden'!AP112="x","x",AO$2-'Indicator Date hidden'!AP112)</f>
        <v>1</v>
      </c>
      <c r="AP111" s="158">
        <f>IF('Indicator Date hidden'!AQ112="x","x",AP$2-'Indicator Date hidden'!AQ112)</f>
        <v>1</v>
      </c>
      <c r="AQ111" s="158">
        <f>IF('Indicator Date hidden'!AR112="x","x",AQ$2-'Indicator Date hidden'!AR112)</f>
        <v>1</v>
      </c>
      <c r="AR111" s="158">
        <f>IF('Indicator Date hidden'!AS112="x","x",AR$2-'Indicator Date hidden'!AS112)</f>
        <v>3</v>
      </c>
      <c r="AS111" s="158">
        <f>IF('Indicator Date hidden'!AT112="x","x",AS$2-'Indicator Date hidden'!AT112)</f>
        <v>5</v>
      </c>
      <c r="AT111" s="158">
        <f>IF('Indicator Date hidden'!AU112="x","x",AT$2-'Indicator Date hidden'!AU112)</f>
        <v>0</v>
      </c>
      <c r="AU111" s="158">
        <f>IF('Indicator Date hidden'!AV112="x","x",AU$2-'Indicator Date hidden'!AV112)</f>
        <v>0</v>
      </c>
      <c r="AV111" s="158">
        <f>IF('Indicator Date hidden'!AW112="x","x",AV$2-'Indicator Date hidden'!AW112)</f>
        <v>0</v>
      </c>
      <c r="AW111" s="158">
        <f>IF('Indicator Date hidden'!AX112="x","x",AW$2-'Indicator Date hidden'!AX112)</f>
        <v>0</v>
      </c>
      <c r="AX111" s="158">
        <f>IF('Indicator Date hidden'!AY112="x","x",AX$2-'Indicator Date hidden'!AY112)</f>
        <v>0</v>
      </c>
      <c r="AY111" s="158">
        <f>IF('Indicator Date hidden'!AZ112="x","x",AY$2-'Indicator Date hidden'!AZ112)</f>
        <v>1</v>
      </c>
      <c r="AZ111" s="158">
        <f>IF('Indicator Date hidden'!BA112="x","x",AZ$2-'Indicator Date hidden'!BA112)</f>
        <v>3</v>
      </c>
      <c r="BA111" s="158">
        <f>IF('Indicator Date hidden'!BB112="x","x",BA$2-'Indicator Date hidden'!BB112)</f>
        <v>0</v>
      </c>
      <c r="BB111" s="158">
        <f>IF('Indicator Date hidden'!BC112="x","x",BB$2-'Indicator Date hidden'!BC112)</f>
        <v>0</v>
      </c>
      <c r="BC111" s="158">
        <f>IF('Indicator Date hidden'!BD112="x","x",BC$2-'Indicator Date hidden'!BD112)</f>
        <v>0</v>
      </c>
      <c r="BD111" s="158" t="str">
        <f>IF('Indicator Date hidden'!BE112="x","x",BD$2-'Indicator Date hidden'!BE112)</f>
        <v>x</v>
      </c>
      <c r="BE111" s="158">
        <f>IF('Indicator Date hidden'!BF112="x","x",BE$2-'Indicator Date hidden'!BF112)</f>
        <v>1</v>
      </c>
      <c r="BF111" s="158">
        <f>IF('Indicator Date hidden'!BG112="x","x",BF$2-'Indicator Date hidden'!BG112)</f>
        <v>0</v>
      </c>
      <c r="BG111" s="158">
        <f>IF('Indicator Date hidden'!BH112="x","x",BG$2-'Indicator Date hidden'!BH112)</f>
        <v>0</v>
      </c>
      <c r="BH111" s="158">
        <f>IF('Indicator Date hidden'!BI112="x","x",BH$2-'Indicator Date hidden'!BI112)</f>
        <v>0</v>
      </c>
      <c r="BI111" s="158">
        <f>IF('Indicator Date hidden'!BJ112="x","x",BI$2-'Indicator Date hidden'!BJ112)</f>
        <v>2</v>
      </c>
      <c r="BJ111" s="158">
        <f>IF('Indicator Date hidden'!BK112="x","x",BJ$2-'Indicator Date hidden'!BK112)</f>
        <v>1</v>
      </c>
      <c r="BK111" s="158">
        <f>IF('Indicator Date hidden'!BL112="x","x",BK$2-'Indicator Date hidden'!BL112)</f>
        <v>1</v>
      </c>
      <c r="BL111" s="158">
        <f>IF('Indicator Date hidden'!BM112="x","x",BL$2-'Indicator Date hidden'!BM112)</f>
        <v>0</v>
      </c>
      <c r="BM111" s="158">
        <f>IF('Indicator Date hidden'!BN112="x","x",BM$2-'Indicator Date hidden'!BN112)</f>
        <v>3</v>
      </c>
      <c r="BN111" s="158">
        <f>IF('Indicator Date hidden'!BO112="x","x",BN$2-'Indicator Date hidden'!BO112)</f>
        <v>2</v>
      </c>
      <c r="BO111" s="158">
        <f>IF('Indicator Date hidden'!BP112="x","x",BO$2-'Indicator Date hidden'!BP112)</f>
        <v>1</v>
      </c>
      <c r="BP111" s="158">
        <f>IF('Indicator Date hidden'!BQ112="x","x",BP$2-'Indicator Date hidden'!BQ112)</f>
        <v>0</v>
      </c>
      <c r="BQ111" s="158">
        <f>IF('Indicator Date hidden'!BR112="x","x",BQ$2-'Indicator Date hidden'!BR112)</f>
        <v>0</v>
      </c>
      <c r="BR111" s="158">
        <f>IF('Indicator Date hidden'!BS112="x","x",BR$2-'Indicator Date hidden'!BS112)</f>
        <v>0</v>
      </c>
      <c r="BS111" s="158">
        <f>IF('Indicator Date hidden'!BT112="x","x",BS$2-'Indicator Date hidden'!BT112)</f>
        <v>1</v>
      </c>
      <c r="BT111" s="158">
        <f>IF('Indicator Date hidden'!BU112="x","x",BT$2-'Indicator Date hidden'!BU112)</f>
        <v>0</v>
      </c>
      <c r="BU111" s="158" t="str">
        <f>IF('Indicator Date hidden'!BV112="x","x",BU$2-'Indicator Date hidden'!BV112)</f>
        <v>x</v>
      </c>
      <c r="BV111" s="158">
        <f>IF('Indicator Date hidden'!BW112="x","x",BV$2-'Indicator Date hidden'!BW112)</f>
        <v>0</v>
      </c>
      <c r="BW111" s="158">
        <f>IF('Indicator Date hidden'!BX112="x","x",BW$2-'Indicator Date hidden'!BX112)</f>
        <v>0</v>
      </c>
      <c r="BX111" s="158">
        <f>IF('Indicator Date hidden'!BY112="x","x",BX$2-'Indicator Date hidden'!BY112)</f>
        <v>2</v>
      </c>
      <c r="BY111" s="5">
        <f t="shared" si="15"/>
        <v>41</v>
      </c>
      <c r="BZ111" s="159">
        <f t="shared" si="16"/>
        <v>0.56944444444444442</v>
      </c>
      <c r="CA111" s="5">
        <f t="shared" si="17"/>
        <v>23</v>
      </c>
      <c r="CB111" s="159">
        <f t="shared" si="18"/>
        <v>1.0518025386197323</v>
      </c>
      <c r="CC111" s="162">
        <f t="shared" si="19"/>
        <v>0</v>
      </c>
    </row>
    <row r="112" spans="1:81" x14ac:dyDescent="0.3">
      <c r="A112" t="s">
        <v>204</v>
      </c>
      <c r="B112" s="158">
        <f>IF('Indicator Date hidden'!C113="x","x",B$2-'Indicator Date hidden'!C113)</f>
        <v>0</v>
      </c>
      <c r="C112" s="158">
        <f>IF('Indicator Date hidden'!D113="x","x",C$2-'Indicator Date hidden'!D113)</f>
        <v>0</v>
      </c>
      <c r="D112" s="158">
        <f>IF('Indicator Date hidden'!E113="x","x",D$2-'Indicator Date hidden'!E113)</f>
        <v>0</v>
      </c>
      <c r="E112" s="158">
        <f>IF('Indicator Date hidden'!F113="x","x",E$2-'Indicator Date hidden'!F113)</f>
        <v>0</v>
      </c>
      <c r="F112" s="158">
        <f>IF('Indicator Date hidden'!G113="x","x",F$2-'Indicator Date hidden'!G113)</f>
        <v>0</v>
      </c>
      <c r="G112" s="158">
        <f>IF('Indicator Date hidden'!H113="x","x",G$2-'Indicator Date hidden'!H113)</f>
        <v>0</v>
      </c>
      <c r="H112" s="158">
        <f>IF('Indicator Date hidden'!I113="x","x",H$2-'Indicator Date hidden'!I113)</f>
        <v>0</v>
      </c>
      <c r="I112" s="158">
        <f>IF('Indicator Date hidden'!J113="x","x",I$2-'Indicator Date hidden'!J113)</f>
        <v>0</v>
      </c>
      <c r="J112" s="158">
        <f>IF('Indicator Date hidden'!K113="x","x",J$2-'Indicator Date hidden'!K113)</f>
        <v>0</v>
      </c>
      <c r="K112" s="158">
        <f>IF('Indicator Date hidden'!L113="x","x",K$2-'Indicator Date hidden'!L113)</f>
        <v>0</v>
      </c>
      <c r="L112" s="158">
        <f>IF('Indicator Date hidden'!M113="x","x",L$2-'Indicator Date hidden'!M113)</f>
        <v>0</v>
      </c>
      <c r="M112" s="158">
        <f>IF('Indicator Date hidden'!N113="x","x",M$2-'Indicator Date hidden'!N113)</f>
        <v>0</v>
      </c>
      <c r="N112" s="158">
        <f>IF('Indicator Date hidden'!O113="x","x",N$2-'Indicator Date hidden'!O113)</f>
        <v>0</v>
      </c>
      <c r="O112" s="158">
        <f>IF('Indicator Date hidden'!P113="x","x",O$2-'Indicator Date hidden'!P113)</f>
        <v>0</v>
      </c>
      <c r="P112" s="158">
        <f>IF('Indicator Date hidden'!Q113="x","x",P$2-'Indicator Date hidden'!Q113)</f>
        <v>0</v>
      </c>
      <c r="Q112" s="158">
        <f>IF('Indicator Date hidden'!R113="x","x",Q$2-'Indicator Date hidden'!R113)</f>
        <v>0</v>
      </c>
      <c r="R112" s="158">
        <f>IF('Indicator Date hidden'!S113="x","x",R$2-'Indicator Date hidden'!S113)</f>
        <v>0</v>
      </c>
      <c r="S112" s="158">
        <f>IF('Indicator Date hidden'!T113="x","x",S$2-'Indicator Date hidden'!T113)</f>
        <v>0</v>
      </c>
      <c r="T112" s="158">
        <f>IF('Indicator Date hidden'!U113="x","x",T$2-'Indicator Date hidden'!U113)</f>
        <v>0</v>
      </c>
      <c r="U112" s="158">
        <f>IF('Indicator Date hidden'!V113="x","x",U$2-'Indicator Date hidden'!V113)</f>
        <v>0</v>
      </c>
      <c r="V112" s="158">
        <f>IF('Indicator Date hidden'!W113="x","x",V$2-'Indicator Date hidden'!W113)</f>
        <v>0</v>
      </c>
      <c r="W112" s="158">
        <f>IF('Indicator Date hidden'!X113="x","x",W$2-'Indicator Date hidden'!X113)</f>
        <v>0</v>
      </c>
      <c r="X112" s="158">
        <f>IF('Indicator Date hidden'!Y113="x","x",X$2-'Indicator Date hidden'!Y113)</f>
        <v>0</v>
      </c>
      <c r="Y112" s="158">
        <f>IF('Indicator Date hidden'!Z113="x","x",Y$2-'Indicator Date hidden'!Z113)</f>
        <v>0</v>
      </c>
      <c r="Z112" s="158">
        <f>IF('Indicator Date hidden'!AA113="x","x",Z$2-'Indicator Date hidden'!AA113)</f>
        <v>5</v>
      </c>
      <c r="AA112" s="158">
        <f>IF('Indicator Date hidden'!AB113="x","x",AA$2-'Indicator Date hidden'!AB113)</f>
        <v>0</v>
      </c>
      <c r="AB112" s="158" t="str">
        <f>IF('Indicator Date hidden'!AC113="x","x",AB$2-'Indicator Date hidden'!AC113)</f>
        <v>x</v>
      </c>
      <c r="AC112" s="158">
        <f>IF('Indicator Date hidden'!AD113="x","x",AC$2-'Indicator Date hidden'!AD113)</f>
        <v>0</v>
      </c>
      <c r="AD112" s="158">
        <f>IF('Indicator Date hidden'!AE113="x","x",AD$2-'Indicator Date hidden'!AE113)</f>
        <v>0</v>
      </c>
      <c r="AE112" s="158" t="str">
        <f>IF('Indicator Date hidden'!AF113="x","x",AE$2-'Indicator Date hidden'!AF113)</f>
        <v>x</v>
      </c>
      <c r="AF112" s="158">
        <f>IF('Indicator Date hidden'!AG113="x","x",AF$2-'Indicator Date hidden'!AG113)</f>
        <v>0</v>
      </c>
      <c r="AG112" s="158">
        <f>IF('Indicator Date hidden'!AH113="x","x",AG$2-'Indicator Date hidden'!AH113)</f>
        <v>0</v>
      </c>
      <c r="AH112" s="158">
        <f>IF('Indicator Date hidden'!AI113="x","x",AH$2-'Indicator Date hidden'!AI113)</f>
        <v>0</v>
      </c>
      <c r="AI112" s="158">
        <f>IF('Indicator Date hidden'!AJ113="x","x",AI$2-'Indicator Date hidden'!AJ113)</f>
        <v>1</v>
      </c>
      <c r="AJ112" s="158">
        <f>IF('Indicator Date hidden'!AK113="x","x",AJ$2-'Indicator Date hidden'!AK113)</f>
        <v>1</v>
      </c>
      <c r="AK112" s="158">
        <f>IF('Indicator Date hidden'!AL113="x","x",AK$2-'Indicator Date hidden'!AL113)</f>
        <v>1</v>
      </c>
      <c r="AL112" s="158" t="str">
        <f>IF('Indicator Date hidden'!AM113="x","x",AL$2-'Indicator Date hidden'!AM113)</f>
        <v>x</v>
      </c>
      <c r="AM112" s="158">
        <f>IF('Indicator Date hidden'!AN113="x","x",AM$2-'Indicator Date hidden'!AN113)</f>
        <v>1</v>
      </c>
      <c r="AN112" s="158">
        <f>IF('Indicator Date hidden'!AO113="x","x",AN$2-'Indicator Date hidden'!AO113)</f>
        <v>1</v>
      </c>
      <c r="AO112" s="158">
        <f>IF('Indicator Date hidden'!AP113="x","x",AO$2-'Indicator Date hidden'!AP113)</f>
        <v>1</v>
      </c>
      <c r="AP112" s="158">
        <f>IF('Indicator Date hidden'!AQ113="x","x",AP$2-'Indicator Date hidden'!AQ113)</f>
        <v>1</v>
      </c>
      <c r="AQ112" s="158">
        <f>IF('Indicator Date hidden'!AR113="x","x",AQ$2-'Indicator Date hidden'!AR113)</f>
        <v>0</v>
      </c>
      <c r="AR112" s="158">
        <f>IF('Indicator Date hidden'!AS113="x","x",AR$2-'Indicator Date hidden'!AS113)</f>
        <v>3</v>
      </c>
      <c r="AS112" s="158" t="str">
        <f>IF('Indicator Date hidden'!AT113="x","x",AS$2-'Indicator Date hidden'!AT113)</f>
        <v>x</v>
      </c>
      <c r="AT112" s="158">
        <f>IF('Indicator Date hidden'!AU113="x","x",AT$2-'Indicator Date hidden'!AU113)</f>
        <v>0</v>
      </c>
      <c r="AU112" s="158">
        <f>IF('Indicator Date hidden'!AV113="x","x",AU$2-'Indicator Date hidden'!AV113)</f>
        <v>2</v>
      </c>
      <c r="AV112" s="158" t="str">
        <f>IF('Indicator Date hidden'!AW113="x","x",AV$2-'Indicator Date hidden'!AW113)</f>
        <v>x</v>
      </c>
      <c r="AW112" s="158" t="str">
        <f>IF('Indicator Date hidden'!AX113="x","x",AW$2-'Indicator Date hidden'!AX113)</f>
        <v>x</v>
      </c>
      <c r="AX112" s="158">
        <f>IF('Indicator Date hidden'!AY113="x","x",AX$2-'Indicator Date hidden'!AY113)</f>
        <v>0</v>
      </c>
      <c r="AY112" s="158">
        <f>IF('Indicator Date hidden'!AZ113="x","x",AY$2-'Indicator Date hidden'!AZ113)</f>
        <v>1</v>
      </c>
      <c r="AZ112" s="158">
        <f>IF('Indicator Date hidden'!BA113="x","x",AZ$2-'Indicator Date hidden'!BA113)</f>
        <v>5</v>
      </c>
      <c r="BA112" s="158">
        <f>IF('Indicator Date hidden'!BB113="x","x",BA$2-'Indicator Date hidden'!BB113)</f>
        <v>0</v>
      </c>
      <c r="BB112" s="158">
        <f>IF('Indicator Date hidden'!BC113="x","x",BB$2-'Indicator Date hidden'!BC113)</f>
        <v>0</v>
      </c>
      <c r="BC112" s="158">
        <f>IF('Indicator Date hidden'!BD113="x","x",BC$2-'Indicator Date hidden'!BD113)</f>
        <v>0</v>
      </c>
      <c r="BD112" s="158" t="str">
        <f>IF('Indicator Date hidden'!BE113="x","x",BD$2-'Indicator Date hidden'!BE113)</f>
        <v>x</v>
      </c>
      <c r="BE112" s="158">
        <f>IF('Indicator Date hidden'!BF113="x","x",BE$2-'Indicator Date hidden'!BF113)</f>
        <v>2</v>
      </c>
      <c r="BF112" s="158">
        <f>IF('Indicator Date hidden'!BG113="x","x",BF$2-'Indicator Date hidden'!BG113)</f>
        <v>0</v>
      </c>
      <c r="BG112" s="158">
        <f>IF('Indicator Date hidden'!BH113="x","x",BG$2-'Indicator Date hidden'!BH113)</f>
        <v>0</v>
      </c>
      <c r="BH112" s="158">
        <f>IF('Indicator Date hidden'!BI113="x","x",BH$2-'Indicator Date hidden'!BI113)</f>
        <v>0</v>
      </c>
      <c r="BI112" s="158">
        <f>IF('Indicator Date hidden'!BJ113="x","x",BI$2-'Indicator Date hidden'!BJ113)</f>
        <v>0</v>
      </c>
      <c r="BJ112" s="158">
        <f>IF('Indicator Date hidden'!BK113="x","x",BJ$2-'Indicator Date hidden'!BK113)</f>
        <v>1</v>
      </c>
      <c r="BK112" s="158">
        <f>IF('Indicator Date hidden'!BL113="x","x",BK$2-'Indicator Date hidden'!BL113)</f>
        <v>1</v>
      </c>
      <c r="BL112" s="158">
        <f>IF('Indicator Date hidden'!BM113="x","x",BL$2-'Indicator Date hidden'!BM113)</f>
        <v>0</v>
      </c>
      <c r="BM112" s="158">
        <f>IF('Indicator Date hidden'!BN113="x","x",BM$2-'Indicator Date hidden'!BN113)</f>
        <v>3</v>
      </c>
      <c r="BN112" s="158">
        <f>IF('Indicator Date hidden'!BO113="x","x",BN$2-'Indicator Date hidden'!BO113)</f>
        <v>2</v>
      </c>
      <c r="BO112" s="158">
        <f>IF('Indicator Date hidden'!BP113="x","x",BO$2-'Indicator Date hidden'!BP113)</f>
        <v>1</v>
      </c>
      <c r="BP112" s="158">
        <f>IF('Indicator Date hidden'!BQ113="x","x",BP$2-'Indicator Date hidden'!BQ113)</f>
        <v>0</v>
      </c>
      <c r="BQ112" s="158">
        <f>IF('Indicator Date hidden'!BR113="x","x",BQ$2-'Indicator Date hidden'!BR113)</f>
        <v>0</v>
      </c>
      <c r="BR112" s="158">
        <f>IF('Indicator Date hidden'!BS113="x","x",BR$2-'Indicator Date hidden'!BS113)</f>
        <v>0</v>
      </c>
      <c r="BS112" s="158">
        <f>IF('Indicator Date hidden'!BT113="x","x",BS$2-'Indicator Date hidden'!BT113)</f>
        <v>3</v>
      </c>
      <c r="BT112" s="158">
        <f>IF('Indicator Date hidden'!BU113="x","x",BT$2-'Indicator Date hidden'!BU113)</f>
        <v>0</v>
      </c>
      <c r="BU112" s="158">
        <f>IF('Indicator Date hidden'!BV113="x","x",BU$2-'Indicator Date hidden'!BV113)</f>
        <v>0</v>
      </c>
      <c r="BV112" s="158">
        <f>IF('Indicator Date hidden'!BW113="x","x",BV$2-'Indicator Date hidden'!BW113)</f>
        <v>0</v>
      </c>
      <c r="BW112" s="158">
        <f>IF('Indicator Date hidden'!BX113="x","x",BW$2-'Indicator Date hidden'!BX113)</f>
        <v>0</v>
      </c>
      <c r="BX112" s="158">
        <f>IF('Indicator Date hidden'!BY113="x","x",BX$2-'Indicator Date hidden'!BY113)</f>
        <v>2</v>
      </c>
      <c r="BY112" s="5">
        <f t="shared" si="15"/>
        <v>38</v>
      </c>
      <c r="BZ112" s="159">
        <f t="shared" si="16"/>
        <v>0.55882352941176472</v>
      </c>
      <c r="CA112" s="5">
        <f t="shared" si="17"/>
        <v>20</v>
      </c>
      <c r="CB112" s="159">
        <f t="shared" si="18"/>
        <v>1.1032352549124149</v>
      </c>
      <c r="CC112" s="162">
        <f t="shared" si="19"/>
        <v>0</v>
      </c>
    </row>
    <row r="113" spans="1:81" x14ac:dyDescent="0.3">
      <c r="A113" t="s">
        <v>206</v>
      </c>
      <c r="B113" s="158">
        <f>IF('Indicator Date hidden'!C114="x","x",B$2-'Indicator Date hidden'!C114)</f>
        <v>0</v>
      </c>
      <c r="C113" s="158">
        <f>IF('Indicator Date hidden'!D114="x","x",C$2-'Indicator Date hidden'!D114)</f>
        <v>0</v>
      </c>
      <c r="D113" s="158">
        <f>IF('Indicator Date hidden'!E114="x","x",D$2-'Indicator Date hidden'!E114)</f>
        <v>0</v>
      </c>
      <c r="E113" s="158">
        <f>IF('Indicator Date hidden'!F114="x","x",E$2-'Indicator Date hidden'!F114)</f>
        <v>0</v>
      </c>
      <c r="F113" s="158">
        <f>IF('Indicator Date hidden'!G114="x","x",F$2-'Indicator Date hidden'!G114)</f>
        <v>0</v>
      </c>
      <c r="G113" s="158">
        <f>IF('Indicator Date hidden'!H114="x","x",G$2-'Indicator Date hidden'!H114)</f>
        <v>0</v>
      </c>
      <c r="H113" s="158">
        <f>IF('Indicator Date hidden'!I114="x","x",H$2-'Indicator Date hidden'!I114)</f>
        <v>0</v>
      </c>
      <c r="I113" s="158">
        <f>IF('Indicator Date hidden'!J114="x","x",I$2-'Indicator Date hidden'!J114)</f>
        <v>0</v>
      </c>
      <c r="J113" s="158">
        <f>IF('Indicator Date hidden'!K114="x","x",J$2-'Indicator Date hidden'!K114)</f>
        <v>0</v>
      </c>
      <c r="K113" s="158">
        <f>IF('Indicator Date hidden'!L114="x","x",K$2-'Indicator Date hidden'!L114)</f>
        <v>0</v>
      </c>
      <c r="L113" s="158">
        <f>IF('Indicator Date hidden'!M114="x","x",L$2-'Indicator Date hidden'!M114)</f>
        <v>0</v>
      </c>
      <c r="M113" s="158">
        <f>IF('Indicator Date hidden'!N114="x","x",M$2-'Indicator Date hidden'!N114)</f>
        <v>0</v>
      </c>
      <c r="N113" s="158">
        <f>IF('Indicator Date hidden'!O114="x","x",N$2-'Indicator Date hidden'!O114)</f>
        <v>0</v>
      </c>
      <c r="O113" s="158">
        <f>IF('Indicator Date hidden'!P114="x","x",O$2-'Indicator Date hidden'!P114)</f>
        <v>0</v>
      </c>
      <c r="P113" s="158">
        <f>IF('Indicator Date hidden'!Q114="x","x",P$2-'Indicator Date hidden'!Q114)</f>
        <v>0</v>
      </c>
      <c r="Q113" s="158">
        <f>IF('Indicator Date hidden'!R114="x","x",Q$2-'Indicator Date hidden'!R114)</f>
        <v>0</v>
      </c>
      <c r="R113" s="158">
        <f>IF('Indicator Date hidden'!S114="x","x",R$2-'Indicator Date hidden'!S114)</f>
        <v>0</v>
      </c>
      <c r="S113" s="158">
        <f>IF('Indicator Date hidden'!T114="x","x",S$2-'Indicator Date hidden'!T114)</f>
        <v>0</v>
      </c>
      <c r="T113" s="158">
        <f>IF('Indicator Date hidden'!U114="x","x",T$2-'Indicator Date hidden'!U114)</f>
        <v>0</v>
      </c>
      <c r="U113" s="158">
        <f>IF('Indicator Date hidden'!V114="x","x",U$2-'Indicator Date hidden'!V114)</f>
        <v>0</v>
      </c>
      <c r="V113" s="158">
        <f>IF('Indicator Date hidden'!W114="x","x",V$2-'Indicator Date hidden'!W114)</f>
        <v>0</v>
      </c>
      <c r="W113" s="158">
        <f>IF('Indicator Date hidden'!X114="x","x",W$2-'Indicator Date hidden'!X114)</f>
        <v>0</v>
      </c>
      <c r="X113" s="158">
        <f>IF('Indicator Date hidden'!Y114="x","x",X$2-'Indicator Date hidden'!Y114)</f>
        <v>0</v>
      </c>
      <c r="Y113" s="158">
        <f>IF('Indicator Date hidden'!Z114="x","x",Y$2-'Indicator Date hidden'!Z114)</f>
        <v>0</v>
      </c>
      <c r="Z113" s="158">
        <f>IF('Indicator Date hidden'!AA114="x","x",Z$2-'Indicator Date hidden'!AA114)</f>
        <v>1</v>
      </c>
      <c r="AA113" s="158">
        <f>IF('Indicator Date hidden'!AB114="x","x",AA$2-'Indicator Date hidden'!AB114)</f>
        <v>0</v>
      </c>
      <c r="AB113" s="158">
        <f>IF('Indicator Date hidden'!AC114="x","x",AB$2-'Indicator Date hidden'!AC114)</f>
        <v>0</v>
      </c>
      <c r="AC113" s="158">
        <f>IF('Indicator Date hidden'!AD114="x","x",AC$2-'Indicator Date hidden'!AD114)</f>
        <v>0</v>
      </c>
      <c r="AD113" s="158">
        <f>IF('Indicator Date hidden'!AE114="x","x",AD$2-'Indicator Date hidden'!AE114)</f>
        <v>0</v>
      </c>
      <c r="AE113" s="158">
        <f>IF('Indicator Date hidden'!AF114="x","x",AE$2-'Indicator Date hidden'!AF114)</f>
        <v>0</v>
      </c>
      <c r="AF113" s="158">
        <f>IF('Indicator Date hidden'!AG114="x","x",AF$2-'Indicator Date hidden'!AG114)</f>
        <v>0</v>
      </c>
      <c r="AG113" s="158">
        <f>IF('Indicator Date hidden'!AH114="x","x",AG$2-'Indicator Date hidden'!AH114)</f>
        <v>0</v>
      </c>
      <c r="AH113" s="158">
        <f>IF('Indicator Date hidden'!AI114="x","x",AH$2-'Indicator Date hidden'!AI114)</f>
        <v>0</v>
      </c>
      <c r="AI113" s="158">
        <f>IF('Indicator Date hidden'!AJ114="x","x",AI$2-'Indicator Date hidden'!AJ114)</f>
        <v>1</v>
      </c>
      <c r="AJ113" s="158">
        <f>IF('Indicator Date hidden'!AK114="x","x",AJ$2-'Indicator Date hidden'!AK114)</f>
        <v>1</v>
      </c>
      <c r="AK113" s="158">
        <f>IF('Indicator Date hidden'!AL114="x","x",AK$2-'Indicator Date hidden'!AL114)</f>
        <v>1</v>
      </c>
      <c r="AL113" s="158">
        <f>IF('Indicator Date hidden'!AM114="x","x",AL$2-'Indicator Date hidden'!AM114)</f>
        <v>2</v>
      </c>
      <c r="AM113" s="158">
        <f>IF('Indicator Date hidden'!AN114="x","x",AM$2-'Indicator Date hidden'!AN114)</f>
        <v>1</v>
      </c>
      <c r="AN113" s="158">
        <f>IF('Indicator Date hidden'!AO114="x","x",AN$2-'Indicator Date hidden'!AO114)</f>
        <v>1</v>
      </c>
      <c r="AO113" s="158">
        <f>IF('Indicator Date hidden'!AP114="x","x",AO$2-'Indicator Date hidden'!AP114)</f>
        <v>1</v>
      </c>
      <c r="AP113" s="158">
        <f>IF('Indicator Date hidden'!AQ114="x","x",AP$2-'Indicator Date hidden'!AQ114)</f>
        <v>1</v>
      </c>
      <c r="AQ113" s="158">
        <f>IF('Indicator Date hidden'!AR114="x","x",AQ$2-'Indicator Date hidden'!AR114)</f>
        <v>0</v>
      </c>
      <c r="AR113" s="158">
        <f>IF('Indicator Date hidden'!AS114="x","x",AR$2-'Indicator Date hidden'!AS114)</f>
        <v>3</v>
      </c>
      <c r="AS113" s="158">
        <f>IF('Indicator Date hidden'!AT114="x","x",AS$2-'Indicator Date hidden'!AT114)</f>
        <v>5</v>
      </c>
      <c r="AT113" s="158">
        <f>IF('Indicator Date hidden'!AU114="x","x",AT$2-'Indicator Date hidden'!AU114)</f>
        <v>0</v>
      </c>
      <c r="AU113" s="158">
        <f>IF('Indicator Date hidden'!AV114="x","x",AU$2-'Indicator Date hidden'!AV114)</f>
        <v>0</v>
      </c>
      <c r="AV113" s="158">
        <f>IF('Indicator Date hidden'!AW114="x","x",AV$2-'Indicator Date hidden'!AW114)</f>
        <v>0</v>
      </c>
      <c r="AW113" s="158">
        <f>IF('Indicator Date hidden'!AX114="x","x",AW$2-'Indicator Date hidden'!AX114)</f>
        <v>0</v>
      </c>
      <c r="AX113" s="158">
        <f>IF('Indicator Date hidden'!AY114="x","x",AX$2-'Indicator Date hidden'!AY114)</f>
        <v>0</v>
      </c>
      <c r="AY113" s="158">
        <f>IF('Indicator Date hidden'!AZ114="x","x",AY$2-'Indicator Date hidden'!AZ114)</f>
        <v>1</v>
      </c>
      <c r="AZ113" s="158">
        <f>IF('Indicator Date hidden'!BA114="x","x",AZ$2-'Indicator Date hidden'!BA114)</f>
        <v>1</v>
      </c>
      <c r="BA113" s="158">
        <f>IF('Indicator Date hidden'!BB114="x","x",BA$2-'Indicator Date hidden'!BB114)</f>
        <v>0</v>
      </c>
      <c r="BB113" s="158">
        <f>IF('Indicator Date hidden'!BC114="x","x",BB$2-'Indicator Date hidden'!BC114)</f>
        <v>0</v>
      </c>
      <c r="BC113" s="158">
        <f>IF('Indicator Date hidden'!BD114="x","x",BC$2-'Indicator Date hidden'!BD114)</f>
        <v>0</v>
      </c>
      <c r="BD113" s="158">
        <f>IF('Indicator Date hidden'!BE114="x","x",BD$2-'Indicator Date hidden'!BE114)</f>
        <v>2</v>
      </c>
      <c r="BE113" s="158">
        <f>IF('Indicator Date hidden'!BF114="x","x",BE$2-'Indicator Date hidden'!BF114)</f>
        <v>2</v>
      </c>
      <c r="BF113" s="158">
        <f>IF('Indicator Date hidden'!BG114="x","x",BF$2-'Indicator Date hidden'!BG114)</f>
        <v>0</v>
      </c>
      <c r="BG113" s="158">
        <f>IF('Indicator Date hidden'!BH114="x","x",BG$2-'Indicator Date hidden'!BH114)</f>
        <v>0</v>
      </c>
      <c r="BH113" s="158">
        <f>IF('Indicator Date hidden'!BI114="x","x",BH$2-'Indicator Date hidden'!BI114)</f>
        <v>0</v>
      </c>
      <c r="BI113" s="158">
        <f>IF('Indicator Date hidden'!BJ114="x","x",BI$2-'Indicator Date hidden'!BJ114)</f>
        <v>0</v>
      </c>
      <c r="BJ113" s="158">
        <f>IF('Indicator Date hidden'!BK114="x","x",BJ$2-'Indicator Date hidden'!BK114)</f>
        <v>1</v>
      </c>
      <c r="BK113" s="158">
        <f>IF('Indicator Date hidden'!BL114="x","x",BK$2-'Indicator Date hidden'!BL114)</f>
        <v>1</v>
      </c>
      <c r="BL113" s="158">
        <f>IF('Indicator Date hidden'!BM114="x","x",BL$2-'Indicator Date hidden'!BM114)</f>
        <v>0</v>
      </c>
      <c r="BM113" s="158">
        <f>IF('Indicator Date hidden'!BN114="x","x",BM$2-'Indicator Date hidden'!BN114)</f>
        <v>3</v>
      </c>
      <c r="BN113" s="158">
        <f>IF('Indicator Date hidden'!BO114="x","x",BN$2-'Indicator Date hidden'!BO114)</f>
        <v>2</v>
      </c>
      <c r="BO113" s="158">
        <f>IF('Indicator Date hidden'!BP114="x","x",BO$2-'Indicator Date hidden'!BP114)</f>
        <v>1</v>
      </c>
      <c r="BP113" s="158">
        <f>IF('Indicator Date hidden'!BQ114="x","x",BP$2-'Indicator Date hidden'!BQ114)</f>
        <v>0</v>
      </c>
      <c r="BQ113" s="158">
        <f>IF('Indicator Date hidden'!BR114="x","x",BQ$2-'Indicator Date hidden'!BR114)</f>
        <v>0</v>
      </c>
      <c r="BR113" s="158">
        <f>IF('Indicator Date hidden'!BS114="x","x",BR$2-'Indicator Date hidden'!BS114)</f>
        <v>0</v>
      </c>
      <c r="BS113" s="158">
        <f>IF('Indicator Date hidden'!BT114="x","x",BS$2-'Indicator Date hidden'!BT114)</f>
        <v>2</v>
      </c>
      <c r="BT113" s="158">
        <f>IF('Indicator Date hidden'!BU114="x","x",BT$2-'Indicator Date hidden'!BU114)</f>
        <v>0</v>
      </c>
      <c r="BU113" s="158">
        <f>IF('Indicator Date hidden'!BV114="x","x",BU$2-'Indicator Date hidden'!BV114)</f>
        <v>0</v>
      </c>
      <c r="BV113" s="158">
        <f>IF('Indicator Date hidden'!BW114="x","x",BV$2-'Indicator Date hidden'!BW114)</f>
        <v>0</v>
      </c>
      <c r="BW113" s="158">
        <f>IF('Indicator Date hidden'!BX114="x","x",BW$2-'Indicator Date hidden'!BX114)</f>
        <v>0</v>
      </c>
      <c r="BX113" s="158">
        <f>IF('Indicator Date hidden'!BY114="x","x",BX$2-'Indicator Date hidden'!BY114)</f>
        <v>2</v>
      </c>
      <c r="BY113" s="5">
        <f t="shared" si="15"/>
        <v>36</v>
      </c>
      <c r="BZ113" s="159">
        <f t="shared" si="16"/>
        <v>0.48</v>
      </c>
      <c r="CA113" s="5">
        <f t="shared" si="17"/>
        <v>22</v>
      </c>
      <c r="CB113" s="159">
        <f t="shared" si="18"/>
        <v>0.91447617063905318</v>
      </c>
      <c r="CC113" s="162">
        <f t="shared" si="19"/>
        <v>0</v>
      </c>
    </row>
    <row r="114" spans="1:81" x14ac:dyDescent="0.3">
      <c r="A114" t="s">
        <v>208</v>
      </c>
      <c r="B114" s="158">
        <f>IF('Indicator Date hidden'!C115="x","x",B$2-'Indicator Date hidden'!C115)</f>
        <v>0</v>
      </c>
      <c r="C114" s="158">
        <f>IF('Indicator Date hidden'!D115="x","x",C$2-'Indicator Date hidden'!D115)</f>
        <v>0</v>
      </c>
      <c r="D114" s="158">
        <f>IF('Indicator Date hidden'!E115="x","x",D$2-'Indicator Date hidden'!E115)</f>
        <v>0</v>
      </c>
      <c r="E114" s="158">
        <f>IF('Indicator Date hidden'!F115="x","x",E$2-'Indicator Date hidden'!F115)</f>
        <v>0</v>
      </c>
      <c r="F114" s="158">
        <f>IF('Indicator Date hidden'!G115="x","x",F$2-'Indicator Date hidden'!G115)</f>
        <v>0</v>
      </c>
      <c r="G114" s="158">
        <f>IF('Indicator Date hidden'!H115="x","x",G$2-'Indicator Date hidden'!H115)</f>
        <v>0</v>
      </c>
      <c r="H114" s="158">
        <f>IF('Indicator Date hidden'!I115="x","x",H$2-'Indicator Date hidden'!I115)</f>
        <v>0</v>
      </c>
      <c r="I114" s="158">
        <f>IF('Indicator Date hidden'!J115="x","x",I$2-'Indicator Date hidden'!J115)</f>
        <v>0</v>
      </c>
      <c r="J114" s="158">
        <f>IF('Indicator Date hidden'!K115="x","x",J$2-'Indicator Date hidden'!K115)</f>
        <v>0</v>
      </c>
      <c r="K114" s="158">
        <f>IF('Indicator Date hidden'!L115="x","x",K$2-'Indicator Date hidden'!L115)</f>
        <v>0</v>
      </c>
      <c r="L114" s="158">
        <f>IF('Indicator Date hidden'!M115="x","x",L$2-'Indicator Date hidden'!M115)</f>
        <v>0</v>
      </c>
      <c r="M114" s="158">
        <f>IF('Indicator Date hidden'!N115="x","x",M$2-'Indicator Date hidden'!N115)</f>
        <v>0</v>
      </c>
      <c r="N114" s="158">
        <f>IF('Indicator Date hidden'!O115="x","x",N$2-'Indicator Date hidden'!O115)</f>
        <v>0</v>
      </c>
      <c r="O114" s="158">
        <f>IF('Indicator Date hidden'!P115="x","x",O$2-'Indicator Date hidden'!P115)</f>
        <v>0</v>
      </c>
      <c r="P114" s="158">
        <f>IF('Indicator Date hidden'!Q115="x","x",P$2-'Indicator Date hidden'!Q115)</f>
        <v>0</v>
      </c>
      <c r="Q114" s="158">
        <f>IF('Indicator Date hidden'!R115="x","x",Q$2-'Indicator Date hidden'!R115)</f>
        <v>0</v>
      </c>
      <c r="R114" s="158">
        <f>IF('Indicator Date hidden'!S115="x","x",R$2-'Indicator Date hidden'!S115)</f>
        <v>0</v>
      </c>
      <c r="S114" s="158">
        <f>IF('Indicator Date hidden'!T115="x","x",S$2-'Indicator Date hidden'!T115)</f>
        <v>0</v>
      </c>
      <c r="T114" s="158">
        <f>IF('Indicator Date hidden'!U115="x","x",T$2-'Indicator Date hidden'!U115)</f>
        <v>0</v>
      </c>
      <c r="U114" s="158">
        <f>IF('Indicator Date hidden'!V115="x","x",U$2-'Indicator Date hidden'!V115)</f>
        <v>0</v>
      </c>
      <c r="V114" s="158">
        <f>IF('Indicator Date hidden'!W115="x","x",V$2-'Indicator Date hidden'!W115)</f>
        <v>0</v>
      </c>
      <c r="W114" s="158">
        <f>IF('Indicator Date hidden'!X115="x","x",W$2-'Indicator Date hidden'!X115)</f>
        <v>0</v>
      </c>
      <c r="X114" s="158">
        <f>IF('Indicator Date hidden'!Y115="x","x",X$2-'Indicator Date hidden'!Y115)</f>
        <v>0</v>
      </c>
      <c r="Y114" s="158">
        <f>IF('Indicator Date hidden'!Z115="x","x",Y$2-'Indicator Date hidden'!Z115)</f>
        <v>0</v>
      </c>
      <c r="Z114" s="158" t="str">
        <f>IF('Indicator Date hidden'!AA115="x","x",Z$2-'Indicator Date hidden'!AA115)</f>
        <v>x</v>
      </c>
      <c r="AA114" s="158">
        <f>IF('Indicator Date hidden'!AB115="x","x",AA$2-'Indicator Date hidden'!AB115)</f>
        <v>3</v>
      </c>
      <c r="AB114" s="158" t="str">
        <f>IF('Indicator Date hidden'!AC115="x","x",AB$2-'Indicator Date hidden'!AC115)</f>
        <v>x</v>
      </c>
      <c r="AC114" s="158">
        <f>IF('Indicator Date hidden'!AD115="x","x",AC$2-'Indicator Date hidden'!AD115)</f>
        <v>1</v>
      </c>
      <c r="AD114" s="158">
        <f>IF('Indicator Date hidden'!AE115="x","x",AD$2-'Indicator Date hidden'!AE115)</f>
        <v>0</v>
      </c>
      <c r="AE114" s="158" t="str">
        <f>IF('Indicator Date hidden'!AF115="x","x",AE$2-'Indicator Date hidden'!AF115)</f>
        <v>x</v>
      </c>
      <c r="AF114" s="158">
        <f>IF('Indicator Date hidden'!AG115="x","x",AF$2-'Indicator Date hidden'!AG115)</f>
        <v>0</v>
      </c>
      <c r="AG114" s="158">
        <f>IF('Indicator Date hidden'!AH115="x","x",AG$2-'Indicator Date hidden'!AH115)</f>
        <v>0</v>
      </c>
      <c r="AH114" s="158">
        <f>IF('Indicator Date hidden'!AI115="x","x",AH$2-'Indicator Date hidden'!AI115)</f>
        <v>0</v>
      </c>
      <c r="AI114" s="158">
        <f>IF('Indicator Date hidden'!AJ115="x","x",AI$2-'Indicator Date hidden'!AJ115)</f>
        <v>1</v>
      </c>
      <c r="AJ114" s="158">
        <f>IF('Indicator Date hidden'!AK115="x","x",AJ$2-'Indicator Date hidden'!AK115)</f>
        <v>1</v>
      </c>
      <c r="AK114" s="158">
        <f>IF('Indicator Date hidden'!AL115="x","x",AK$2-'Indicator Date hidden'!AL115)</f>
        <v>1</v>
      </c>
      <c r="AL114" s="158" t="str">
        <f>IF('Indicator Date hidden'!AM115="x","x",AL$2-'Indicator Date hidden'!AM115)</f>
        <v>x</v>
      </c>
      <c r="AM114" s="158">
        <f>IF('Indicator Date hidden'!AN115="x","x",AM$2-'Indicator Date hidden'!AN115)</f>
        <v>1</v>
      </c>
      <c r="AN114" s="158">
        <f>IF('Indicator Date hidden'!AO115="x","x",AN$2-'Indicator Date hidden'!AO115)</f>
        <v>1</v>
      </c>
      <c r="AO114" s="158">
        <f>IF('Indicator Date hidden'!AP115="x","x",AO$2-'Indicator Date hidden'!AP115)</f>
        <v>1</v>
      </c>
      <c r="AP114" s="158">
        <f>IF('Indicator Date hidden'!AQ115="x","x",AP$2-'Indicator Date hidden'!AQ115)</f>
        <v>1</v>
      </c>
      <c r="AQ114" s="158">
        <f>IF('Indicator Date hidden'!AR115="x","x",AQ$2-'Indicator Date hidden'!AR115)</f>
        <v>0</v>
      </c>
      <c r="AR114" s="158">
        <f>IF('Indicator Date hidden'!AS115="x","x",AR$2-'Indicator Date hidden'!AS115)</f>
        <v>3</v>
      </c>
      <c r="AS114" s="158" t="str">
        <f>IF('Indicator Date hidden'!AT115="x","x",AS$2-'Indicator Date hidden'!AT115)</f>
        <v>x</v>
      </c>
      <c r="AT114" s="158">
        <f>IF('Indicator Date hidden'!AU115="x","x",AT$2-'Indicator Date hidden'!AU115)</f>
        <v>0</v>
      </c>
      <c r="AU114" s="158" t="str">
        <f>IF('Indicator Date hidden'!AV115="x","x",AU$2-'Indicator Date hidden'!AV115)</f>
        <v>x</v>
      </c>
      <c r="AV114" s="158" t="str">
        <f>IF('Indicator Date hidden'!AW115="x","x",AV$2-'Indicator Date hidden'!AW115)</f>
        <v>x</v>
      </c>
      <c r="AW114" s="158" t="str">
        <f>IF('Indicator Date hidden'!AX115="x","x",AW$2-'Indicator Date hidden'!AX115)</f>
        <v>x</v>
      </c>
      <c r="AX114" s="158">
        <f>IF('Indicator Date hidden'!AY115="x","x",AX$2-'Indicator Date hidden'!AY115)</f>
        <v>0</v>
      </c>
      <c r="AY114" s="158" t="str">
        <f>IF('Indicator Date hidden'!AZ115="x","x",AY$2-'Indicator Date hidden'!AZ115)</f>
        <v>x</v>
      </c>
      <c r="AZ114" s="158">
        <f>IF('Indicator Date hidden'!BA115="x","x",AZ$2-'Indicator Date hidden'!BA115)</f>
        <v>4</v>
      </c>
      <c r="BA114" s="158">
        <f>IF('Indicator Date hidden'!BB115="x","x",BA$2-'Indicator Date hidden'!BB115)</f>
        <v>0</v>
      </c>
      <c r="BB114" s="158">
        <f>IF('Indicator Date hidden'!BC115="x","x",BB$2-'Indicator Date hidden'!BC115)</f>
        <v>0</v>
      </c>
      <c r="BC114" s="158">
        <f>IF('Indicator Date hidden'!BD115="x","x",BC$2-'Indicator Date hidden'!BD115)</f>
        <v>0</v>
      </c>
      <c r="BD114" s="158" t="str">
        <f>IF('Indicator Date hidden'!BE115="x","x",BD$2-'Indicator Date hidden'!BE115)</f>
        <v>x</v>
      </c>
      <c r="BE114" s="158">
        <f>IF('Indicator Date hidden'!BF115="x","x",BE$2-'Indicator Date hidden'!BF115)</f>
        <v>2</v>
      </c>
      <c r="BF114" s="158">
        <f>IF('Indicator Date hidden'!BG115="x","x",BF$2-'Indicator Date hidden'!BG115)</f>
        <v>0</v>
      </c>
      <c r="BG114" s="158">
        <f>IF('Indicator Date hidden'!BH115="x","x",BG$2-'Indicator Date hidden'!BH115)</f>
        <v>0</v>
      </c>
      <c r="BH114" s="158">
        <f>IF('Indicator Date hidden'!BI115="x","x",BH$2-'Indicator Date hidden'!BI115)</f>
        <v>0</v>
      </c>
      <c r="BI114" s="158">
        <f>IF('Indicator Date hidden'!BJ115="x","x",BI$2-'Indicator Date hidden'!BJ115)</f>
        <v>2</v>
      </c>
      <c r="BJ114" s="158">
        <f>IF('Indicator Date hidden'!BK115="x","x",BJ$2-'Indicator Date hidden'!BK115)</f>
        <v>1</v>
      </c>
      <c r="BK114" s="158" t="str">
        <f>IF('Indicator Date hidden'!BL115="x","x",BK$2-'Indicator Date hidden'!BL115)</f>
        <v>x</v>
      </c>
      <c r="BL114" s="158">
        <f>IF('Indicator Date hidden'!BM115="x","x",BL$2-'Indicator Date hidden'!BM115)</f>
        <v>0</v>
      </c>
      <c r="BM114" s="158" t="str">
        <f>IF('Indicator Date hidden'!BN115="x","x",BM$2-'Indicator Date hidden'!BN115)</f>
        <v>x</v>
      </c>
      <c r="BN114" s="158">
        <f>IF('Indicator Date hidden'!BO115="x","x",BN$2-'Indicator Date hidden'!BO115)</f>
        <v>2</v>
      </c>
      <c r="BO114" s="158">
        <f>IF('Indicator Date hidden'!BP115="x","x",BO$2-'Indicator Date hidden'!BP115)</f>
        <v>1</v>
      </c>
      <c r="BP114" s="158">
        <f>IF('Indicator Date hidden'!BQ115="x","x",BP$2-'Indicator Date hidden'!BQ115)</f>
        <v>0</v>
      </c>
      <c r="BQ114" s="158">
        <f>IF('Indicator Date hidden'!BR115="x","x",BQ$2-'Indicator Date hidden'!BR115)</f>
        <v>0</v>
      </c>
      <c r="BR114" s="158">
        <f>IF('Indicator Date hidden'!BS115="x","x",BR$2-'Indicator Date hidden'!BS115)</f>
        <v>0</v>
      </c>
      <c r="BS114" s="158" t="str">
        <f>IF('Indicator Date hidden'!BT115="x","x",BS$2-'Indicator Date hidden'!BT115)</f>
        <v>x</v>
      </c>
      <c r="BT114" s="158">
        <f>IF('Indicator Date hidden'!BU115="x","x",BT$2-'Indicator Date hidden'!BU115)</f>
        <v>0</v>
      </c>
      <c r="BU114" s="158">
        <f>IF('Indicator Date hidden'!BV115="x","x",BU$2-'Indicator Date hidden'!BV115)</f>
        <v>0</v>
      </c>
      <c r="BV114" s="158">
        <f>IF('Indicator Date hidden'!BW115="x","x",BV$2-'Indicator Date hidden'!BW115)</f>
        <v>0</v>
      </c>
      <c r="BW114" s="158">
        <f>IF('Indicator Date hidden'!BX115="x","x",BW$2-'Indicator Date hidden'!BX115)</f>
        <v>0</v>
      </c>
      <c r="BX114" s="158">
        <f>IF('Indicator Date hidden'!BY115="x","x",BX$2-'Indicator Date hidden'!BY115)</f>
        <v>2</v>
      </c>
      <c r="BY114" s="5">
        <f t="shared" si="15"/>
        <v>28</v>
      </c>
      <c r="BZ114" s="159">
        <f t="shared" si="16"/>
        <v>0.45161290322580644</v>
      </c>
      <c r="CA114" s="5">
        <f t="shared" si="17"/>
        <v>17</v>
      </c>
      <c r="CB114" s="159">
        <f t="shared" si="18"/>
        <v>0.87394949575123004</v>
      </c>
      <c r="CC114" s="162">
        <f t="shared" si="19"/>
        <v>0</v>
      </c>
    </row>
    <row r="115" spans="1:81" x14ac:dyDescent="0.3">
      <c r="A115" t="s">
        <v>209</v>
      </c>
      <c r="B115" s="158">
        <f>IF('Indicator Date hidden'!C116="x","x",B$2-'Indicator Date hidden'!C116)</f>
        <v>0</v>
      </c>
      <c r="C115" s="158">
        <f>IF('Indicator Date hidden'!D116="x","x",C$2-'Indicator Date hidden'!D116)</f>
        <v>0</v>
      </c>
      <c r="D115" s="158">
        <f>IF('Indicator Date hidden'!E116="x","x",D$2-'Indicator Date hidden'!E116)</f>
        <v>0</v>
      </c>
      <c r="E115" s="158">
        <f>IF('Indicator Date hidden'!F116="x","x",E$2-'Indicator Date hidden'!F116)</f>
        <v>0</v>
      </c>
      <c r="F115" s="158">
        <f>IF('Indicator Date hidden'!G116="x","x",F$2-'Indicator Date hidden'!G116)</f>
        <v>0</v>
      </c>
      <c r="G115" s="158">
        <f>IF('Indicator Date hidden'!H116="x","x",G$2-'Indicator Date hidden'!H116)</f>
        <v>0</v>
      </c>
      <c r="H115" s="158">
        <f>IF('Indicator Date hidden'!I116="x","x",H$2-'Indicator Date hidden'!I116)</f>
        <v>0</v>
      </c>
      <c r="I115" s="158">
        <f>IF('Indicator Date hidden'!J116="x","x",I$2-'Indicator Date hidden'!J116)</f>
        <v>0</v>
      </c>
      <c r="J115" s="158">
        <f>IF('Indicator Date hidden'!K116="x","x",J$2-'Indicator Date hidden'!K116)</f>
        <v>0</v>
      </c>
      <c r="K115" s="158">
        <f>IF('Indicator Date hidden'!L116="x","x",K$2-'Indicator Date hidden'!L116)</f>
        <v>0</v>
      </c>
      <c r="L115" s="158">
        <f>IF('Indicator Date hidden'!M116="x","x",L$2-'Indicator Date hidden'!M116)</f>
        <v>0</v>
      </c>
      <c r="M115" s="158">
        <f>IF('Indicator Date hidden'!N116="x","x",M$2-'Indicator Date hidden'!N116)</f>
        <v>0</v>
      </c>
      <c r="N115" s="158">
        <f>IF('Indicator Date hidden'!O116="x","x",N$2-'Indicator Date hidden'!O116)</f>
        <v>0</v>
      </c>
      <c r="O115" s="158">
        <f>IF('Indicator Date hidden'!P116="x","x",O$2-'Indicator Date hidden'!P116)</f>
        <v>0</v>
      </c>
      <c r="P115" s="158">
        <f>IF('Indicator Date hidden'!Q116="x","x",P$2-'Indicator Date hidden'!Q116)</f>
        <v>0</v>
      </c>
      <c r="Q115" s="158">
        <f>IF('Indicator Date hidden'!R116="x","x",Q$2-'Indicator Date hidden'!R116)</f>
        <v>0</v>
      </c>
      <c r="R115" s="158">
        <f>IF('Indicator Date hidden'!S116="x","x",R$2-'Indicator Date hidden'!S116)</f>
        <v>0</v>
      </c>
      <c r="S115" s="158">
        <f>IF('Indicator Date hidden'!T116="x","x",S$2-'Indicator Date hidden'!T116)</f>
        <v>0</v>
      </c>
      <c r="T115" s="158">
        <f>IF('Indicator Date hidden'!U116="x","x",T$2-'Indicator Date hidden'!U116)</f>
        <v>0</v>
      </c>
      <c r="U115" s="158">
        <f>IF('Indicator Date hidden'!V116="x","x",U$2-'Indicator Date hidden'!V116)</f>
        <v>0</v>
      </c>
      <c r="V115" s="158">
        <f>IF('Indicator Date hidden'!W116="x","x",V$2-'Indicator Date hidden'!W116)</f>
        <v>0</v>
      </c>
      <c r="W115" s="158">
        <f>IF('Indicator Date hidden'!X116="x","x",W$2-'Indicator Date hidden'!X116)</f>
        <v>0</v>
      </c>
      <c r="X115" s="158">
        <f>IF('Indicator Date hidden'!Y116="x","x",X$2-'Indicator Date hidden'!Y116)</f>
        <v>0</v>
      </c>
      <c r="Y115" s="158">
        <f>IF('Indicator Date hidden'!Z116="x","x",Y$2-'Indicator Date hidden'!Z116)</f>
        <v>0</v>
      </c>
      <c r="Z115" s="158" t="str">
        <f>IF('Indicator Date hidden'!AA116="x","x",Z$2-'Indicator Date hidden'!AA116)</f>
        <v>x</v>
      </c>
      <c r="AA115" s="158">
        <f>IF('Indicator Date hidden'!AB116="x","x",AA$2-'Indicator Date hidden'!AB116)</f>
        <v>0</v>
      </c>
      <c r="AB115" s="158">
        <f>IF('Indicator Date hidden'!AC116="x","x",AB$2-'Indicator Date hidden'!AC116)</f>
        <v>1</v>
      </c>
      <c r="AC115" s="158">
        <f>IF('Indicator Date hidden'!AD116="x","x",AC$2-'Indicator Date hidden'!AD116)</f>
        <v>0</v>
      </c>
      <c r="AD115" s="158">
        <f>IF('Indicator Date hidden'!AE116="x","x",AD$2-'Indicator Date hidden'!AE116)</f>
        <v>0</v>
      </c>
      <c r="AE115" s="158">
        <f>IF('Indicator Date hidden'!AF116="x","x",AE$2-'Indicator Date hidden'!AF116)</f>
        <v>0</v>
      </c>
      <c r="AF115" s="158">
        <f>IF('Indicator Date hidden'!AG116="x","x",AF$2-'Indicator Date hidden'!AG116)</f>
        <v>0</v>
      </c>
      <c r="AG115" s="158">
        <f>IF('Indicator Date hidden'!AH116="x","x",AG$2-'Indicator Date hidden'!AH116)</f>
        <v>0</v>
      </c>
      <c r="AH115" s="158">
        <f>IF('Indicator Date hidden'!AI116="x","x",AH$2-'Indicator Date hidden'!AI116)</f>
        <v>0</v>
      </c>
      <c r="AI115" s="158">
        <f>IF('Indicator Date hidden'!AJ116="x","x",AI$2-'Indicator Date hidden'!AJ116)</f>
        <v>1</v>
      </c>
      <c r="AJ115" s="158">
        <f>IF('Indicator Date hidden'!AK116="x","x",AJ$2-'Indicator Date hidden'!AK116)</f>
        <v>1</v>
      </c>
      <c r="AK115" s="158">
        <f>IF('Indicator Date hidden'!AL116="x","x",AK$2-'Indicator Date hidden'!AL116)</f>
        <v>1</v>
      </c>
      <c r="AL115" s="158">
        <f>IF('Indicator Date hidden'!AM116="x","x",AL$2-'Indicator Date hidden'!AM116)</f>
        <v>6</v>
      </c>
      <c r="AM115" s="158">
        <f>IF('Indicator Date hidden'!AN116="x","x",AM$2-'Indicator Date hidden'!AN116)</f>
        <v>1</v>
      </c>
      <c r="AN115" s="158">
        <f>IF('Indicator Date hidden'!AO116="x","x",AN$2-'Indicator Date hidden'!AO116)</f>
        <v>1</v>
      </c>
      <c r="AO115" s="158">
        <f>IF('Indicator Date hidden'!AP116="x","x",AO$2-'Indicator Date hidden'!AP116)</f>
        <v>1</v>
      </c>
      <c r="AP115" s="158">
        <f>IF('Indicator Date hidden'!AQ116="x","x",AP$2-'Indicator Date hidden'!AQ116)</f>
        <v>1</v>
      </c>
      <c r="AQ115" s="158">
        <f>IF('Indicator Date hidden'!AR116="x","x",AQ$2-'Indicator Date hidden'!AR116)</f>
        <v>0</v>
      </c>
      <c r="AR115" s="158">
        <f>IF('Indicator Date hidden'!AS116="x","x",AR$2-'Indicator Date hidden'!AS116)</f>
        <v>3</v>
      </c>
      <c r="AS115" s="158">
        <f>IF('Indicator Date hidden'!AT116="x","x",AS$2-'Indicator Date hidden'!AT116)</f>
        <v>5</v>
      </c>
      <c r="AT115" s="158">
        <f>IF('Indicator Date hidden'!AU116="x","x",AT$2-'Indicator Date hidden'!AU116)</f>
        <v>0</v>
      </c>
      <c r="AU115" s="158">
        <f>IF('Indicator Date hidden'!AV116="x","x",AU$2-'Indicator Date hidden'!AV116)</f>
        <v>0</v>
      </c>
      <c r="AV115" s="158">
        <f>IF('Indicator Date hidden'!AW116="x","x",AV$2-'Indicator Date hidden'!AW116)</f>
        <v>0</v>
      </c>
      <c r="AW115" s="158" t="str">
        <f>IF('Indicator Date hidden'!AX116="x","x",AW$2-'Indicator Date hidden'!AX116)</f>
        <v>x</v>
      </c>
      <c r="AX115" s="158">
        <f>IF('Indicator Date hidden'!AY116="x","x",AX$2-'Indicator Date hidden'!AY116)</f>
        <v>0</v>
      </c>
      <c r="AY115" s="158">
        <f>IF('Indicator Date hidden'!AZ116="x","x",AY$2-'Indicator Date hidden'!AZ116)</f>
        <v>1</v>
      </c>
      <c r="AZ115" s="158">
        <f>IF('Indicator Date hidden'!BA116="x","x",AZ$2-'Indicator Date hidden'!BA116)</f>
        <v>0</v>
      </c>
      <c r="BA115" s="158">
        <f>IF('Indicator Date hidden'!BB116="x","x",BA$2-'Indicator Date hidden'!BB116)</f>
        <v>0</v>
      </c>
      <c r="BB115" s="158">
        <f>IF('Indicator Date hidden'!BC116="x","x",BB$2-'Indicator Date hidden'!BC116)</f>
        <v>0</v>
      </c>
      <c r="BC115" s="158">
        <f>IF('Indicator Date hidden'!BD116="x","x",BC$2-'Indicator Date hidden'!BD116)</f>
        <v>0</v>
      </c>
      <c r="BD115" s="158" t="str">
        <f>IF('Indicator Date hidden'!BE116="x","x",BD$2-'Indicator Date hidden'!BE116)</f>
        <v>x</v>
      </c>
      <c r="BE115" s="158">
        <f>IF('Indicator Date hidden'!BF116="x","x",BE$2-'Indicator Date hidden'!BF116)</f>
        <v>2</v>
      </c>
      <c r="BF115" s="158">
        <f>IF('Indicator Date hidden'!BG116="x","x",BF$2-'Indicator Date hidden'!BG116)</f>
        <v>0</v>
      </c>
      <c r="BG115" s="158">
        <f>IF('Indicator Date hidden'!BH116="x","x",BG$2-'Indicator Date hidden'!BH116)</f>
        <v>0</v>
      </c>
      <c r="BH115" s="158">
        <f>IF('Indicator Date hidden'!BI116="x","x",BH$2-'Indicator Date hidden'!BI116)</f>
        <v>0</v>
      </c>
      <c r="BI115" s="158">
        <f>IF('Indicator Date hidden'!BJ116="x","x",BI$2-'Indicator Date hidden'!BJ116)</f>
        <v>2</v>
      </c>
      <c r="BJ115" s="158">
        <f>IF('Indicator Date hidden'!BK116="x","x",BJ$2-'Indicator Date hidden'!BK116)</f>
        <v>1</v>
      </c>
      <c r="BK115" s="158">
        <f>IF('Indicator Date hidden'!BL116="x","x",BK$2-'Indicator Date hidden'!BL116)</f>
        <v>1</v>
      </c>
      <c r="BL115" s="158">
        <f>IF('Indicator Date hidden'!BM116="x","x",BL$2-'Indicator Date hidden'!BM116)</f>
        <v>0</v>
      </c>
      <c r="BM115" s="158">
        <f>IF('Indicator Date hidden'!BN116="x","x",BM$2-'Indicator Date hidden'!BN116)</f>
        <v>3</v>
      </c>
      <c r="BN115" s="158">
        <f>IF('Indicator Date hidden'!BO116="x","x",BN$2-'Indicator Date hidden'!BO116)</f>
        <v>2</v>
      </c>
      <c r="BO115" s="158">
        <f>IF('Indicator Date hidden'!BP116="x","x",BO$2-'Indicator Date hidden'!BP116)</f>
        <v>1</v>
      </c>
      <c r="BP115" s="158">
        <f>IF('Indicator Date hidden'!BQ116="x","x",BP$2-'Indicator Date hidden'!BQ116)</f>
        <v>0</v>
      </c>
      <c r="BQ115" s="158">
        <f>IF('Indicator Date hidden'!BR116="x","x",BQ$2-'Indicator Date hidden'!BR116)</f>
        <v>0</v>
      </c>
      <c r="BR115" s="158">
        <f>IF('Indicator Date hidden'!BS116="x","x",BR$2-'Indicator Date hidden'!BS116)</f>
        <v>0</v>
      </c>
      <c r="BS115" s="158">
        <f>IF('Indicator Date hidden'!BT116="x","x",BS$2-'Indicator Date hidden'!BT116)</f>
        <v>3</v>
      </c>
      <c r="BT115" s="158">
        <f>IF('Indicator Date hidden'!BU116="x","x",BT$2-'Indicator Date hidden'!BU116)</f>
        <v>0</v>
      </c>
      <c r="BU115" s="158">
        <f>IF('Indicator Date hidden'!BV116="x","x",BU$2-'Indicator Date hidden'!BV116)</f>
        <v>0</v>
      </c>
      <c r="BV115" s="158">
        <f>IF('Indicator Date hidden'!BW116="x","x",BV$2-'Indicator Date hidden'!BW116)</f>
        <v>0</v>
      </c>
      <c r="BW115" s="158">
        <f>IF('Indicator Date hidden'!BX116="x","x",BW$2-'Indicator Date hidden'!BX116)</f>
        <v>0</v>
      </c>
      <c r="BX115" s="158">
        <f>IF('Indicator Date hidden'!BY116="x","x",BX$2-'Indicator Date hidden'!BY116)</f>
        <v>2</v>
      </c>
      <c r="BY115" s="5">
        <f t="shared" si="15"/>
        <v>40</v>
      </c>
      <c r="BZ115" s="159">
        <f t="shared" si="16"/>
        <v>0.55555555555555558</v>
      </c>
      <c r="CA115" s="5">
        <f t="shared" si="17"/>
        <v>21</v>
      </c>
      <c r="CB115" s="159">
        <f t="shared" si="18"/>
        <v>1.1412576991207855</v>
      </c>
      <c r="CC115" s="162">
        <f t="shared" si="19"/>
        <v>0</v>
      </c>
    </row>
    <row r="116" spans="1:81" x14ac:dyDescent="0.3">
      <c r="A116" t="s">
        <v>210</v>
      </c>
      <c r="B116" s="158">
        <f>IF('Indicator Date hidden'!C117="x","x",B$2-'Indicator Date hidden'!C117)</f>
        <v>0</v>
      </c>
      <c r="C116" s="158">
        <f>IF('Indicator Date hidden'!D117="x","x",C$2-'Indicator Date hidden'!D117)</f>
        <v>0</v>
      </c>
      <c r="D116" s="158">
        <f>IF('Indicator Date hidden'!E117="x","x",D$2-'Indicator Date hidden'!E117)</f>
        <v>0</v>
      </c>
      <c r="E116" s="158">
        <f>IF('Indicator Date hidden'!F117="x","x",E$2-'Indicator Date hidden'!F117)</f>
        <v>0</v>
      </c>
      <c r="F116" s="158">
        <f>IF('Indicator Date hidden'!G117="x","x",F$2-'Indicator Date hidden'!G117)</f>
        <v>0</v>
      </c>
      <c r="G116" s="158">
        <f>IF('Indicator Date hidden'!H117="x","x",G$2-'Indicator Date hidden'!H117)</f>
        <v>0</v>
      </c>
      <c r="H116" s="158">
        <f>IF('Indicator Date hidden'!I117="x","x",H$2-'Indicator Date hidden'!I117)</f>
        <v>0</v>
      </c>
      <c r="I116" s="158">
        <f>IF('Indicator Date hidden'!J117="x","x",I$2-'Indicator Date hidden'!J117)</f>
        <v>0</v>
      </c>
      <c r="J116" s="158">
        <f>IF('Indicator Date hidden'!K117="x","x",J$2-'Indicator Date hidden'!K117)</f>
        <v>0</v>
      </c>
      <c r="K116" s="158">
        <f>IF('Indicator Date hidden'!L117="x","x",K$2-'Indicator Date hidden'!L117)</f>
        <v>0</v>
      </c>
      <c r="L116" s="158">
        <f>IF('Indicator Date hidden'!M117="x","x",L$2-'Indicator Date hidden'!M117)</f>
        <v>0</v>
      </c>
      <c r="M116" s="158">
        <f>IF('Indicator Date hidden'!N117="x","x",M$2-'Indicator Date hidden'!N117)</f>
        <v>0</v>
      </c>
      <c r="N116" s="158">
        <f>IF('Indicator Date hidden'!O117="x","x",N$2-'Indicator Date hidden'!O117)</f>
        <v>0</v>
      </c>
      <c r="O116" s="158">
        <f>IF('Indicator Date hidden'!P117="x","x",O$2-'Indicator Date hidden'!P117)</f>
        <v>0</v>
      </c>
      <c r="P116" s="158">
        <f>IF('Indicator Date hidden'!Q117="x","x",P$2-'Indicator Date hidden'!Q117)</f>
        <v>0</v>
      </c>
      <c r="Q116" s="158">
        <f>IF('Indicator Date hidden'!R117="x","x",Q$2-'Indicator Date hidden'!R117)</f>
        <v>0</v>
      </c>
      <c r="R116" s="158">
        <f>IF('Indicator Date hidden'!S117="x","x",R$2-'Indicator Date hidden'!S117)</f>
        <v>0</v>
      </c>
      <c r="S116" s="158">
        <f>IF('Indicator Date hidden'!T117="x","x",S$2-'Indicator Date hidden'!T117)</f>
        <v>0</v>
      </c>
      <c r="T116" s="158">
        <f>IF('Indicator Date hidden'!U117="x","x",T$2-'Indicator Date hidden'!U117)</f>
        <v>0</v>
      </c>
      <c r="U116" s="158">
        <f>IF('Indicator Date hidden'!V117="x","x",U$2-'Indicator Date hidden'!V117)</f>
        <v>0</v>
      </c>
      <c r="V116" s="158">
        <f>IF('Indicator Date hidden'!W117="x","x",V$2-'Indicator Date hidden'!W117)</f>
        <v>0</v>
      </c>
      <c r="W116" s="158">
        <f>IF('Indicator Date hidden'!X117="x","x",W$2-'Indicator Date hidden'!X117)</f>
        <v>0</v>
      </c>
      <c r="X116" s="158">
        <f>IF('Indicator Date hidden'!Y117="x","x",X$2-'Indicator Date hidden'!Y117)</f>
        <v>0</v>
      </c>
      <c r="Y116" s="158">
        <f>IF('Indicator Date hidden'!Z117="x","x",Y$2-'Indicator Date hidden'!Z117)</f>
        <v>0</v>
      </c>
      <c r="Z116" s="158" t="str">
        <f>IF('Indicator Date hidden'!AA117="x","x",Z$2-'Indicator Date hidden'!AA117)</f>
        <v>x</v>
      </c>
      <c r="AA116" s="158">
        <f>IF('Indicator Date hidden'!AB117="x","x",AA$2-'Indicator Date hidden'!AB117)</f>
        <v>0</v>
      </c>
      <c r="AB116" s="158">
        <f>IF('Indicator Date hidden'!AC117="x","x",AB$2-'Indicator Date hidden'!AC117)</f>
        <v>0</v>
      </c>
      <c r="AC116" s="158">
        <f>IF('Indicator Date hidden'!AD117="x","x",AC$2-'Indicator Date hidden'!AD117)</f>
        <v>0</v>
      </c>
      <c r="AD116" s="158">
        <f>IF('Indicator Date hidden'!AE117="x","x",AD$2-'Indicator Date hidden'!AE117)</f>
        <v>0</v>
      </c>
      <c r="AE116" s="158">
        <f>IF('Indicator Date hidden'!AF117="x","x",AE$2-'Indicator Date hidden'!AF117)</f>
        <v>0</v>
      </c>
      <c r="AF116" s="158">
        <f>IF('Indicator Date hidden'!AG117="x","x",AF$2-'Indicator Date hidden'!AG117)</f>
        <v>0</v>
      </c>
      <c r="AG116" s="158">
        <f>IF('Indicator Date hidden'!AH117="x","x",AG$2-'Indicator Date hidden'!AH117)</f>
        <v>0</v>
      </c>
      <c r="AH116" s="158">
        <f>IF('Indicator Date hidden'!AI117="x","x",AH$2-'Indicator Date hidden'!AI117)</f>
        <v>0</v>
      </c>
      <c r="AI116" s="158">
        <f>IF('Indicator Date hidden'!AJ117="x","x",AI$2-'Indicator Date hidden'!AJ117)</f>
        <v>1</v>
      </c>
      <c r="AJ116" s="158">
        <f>IF('Indicator Date hidden'!AK117="x","x",AJ$2-'Indicator Date hidden'!AK117)</f>
        <v>1</v>
      </c>
      <c r="AK116" s="158">
        <f>IF('Indicator Date hidden'!AL117="x","x",AK$2-'Indicator Date hidden'!AL117)</f>
        <v>1</v>
      </c>
      <c r="AL116" s="158">
        <f>IF('Indicator Date hidden'!AM117="x","x",AL$2-'Indicator Date hidden'!AM117)</f>
        <v>8</v>
      </c>
      <c r="AM116" s="158">
        <f>IF('Indicator Date hidden'!AN117="x","x",AM$2-'Indicator Date hidden'!AN117)</f>
        <v>1</v>
      </c>
      <c r="AN116" s="158">
        <f>IF('Indicator Date hidden'!AO117="x","x",AN$2-'Indicator Date hidden'!AO117)</f>
        <v>1</v>
      </c>
      <c r="AO116" s="158">
        <f>IF('Indicator Date hidden'!AP117="x","x",AO$2-'Indicator Date hidden'!AP117)</f>
        <v>1</v>
      </c>
      <c r="AP116" s="158">
        <f>IF('Indicator Date hidden'!AQ117="x","x",AP$2-'Indicator Date hidden'!AQ117)</f>
        <v>1</v>
      </c>
      <c r="AQ116" s="158">
        <f>IF('Indicator Date hidden'!AR117="x","x",AQ$2-'Indicator Date hidden'!AR117)</f>
        <v>0</v>
      </c>
      <c r="AR116" s="158">
        <f>IF('Indicator Date hidden'!AS117="x","x",AR$2-'Indicator Date hidden'!AS117)</f>
        <v>3</v>
      </c>
      <c r="AS116" s="158">
        <f>IF('Indicator Date hidden'!AT117="x","x",AS$2-'Indicator Date hidden'!AT117)</f>
        <v>4</v>
      </c>
      <c r="AT116" s="158">
        <f>IF('Indicator Date hidden'!AU117="x","x",AT$2-'Indicator Date hidden'!AU117)</f>
        <v>0</v>
      </c>
      <c r="AU116" s="158">
        <f>IF('Indicator Date hidden'!AV117="x","x",AU$2-'Indicator Date hidden'!AV117)</f>
        <v>0</v>
      </c>
      <c r="AV116" s="158">
        <f>IF('Indicator Date hidden'!AW117="x","x",AV$2-'Indicator Date hidden'!AW117)</f>
        <v>0</v>
      </c>
      <c r="AW116" s="158" t="str">
        <f>IF('Indicator Date hidden'!AX117="x","x",AW$2-'Indicator Date hidden'!AX117)</f>
        <v>x</v>
      </c>
      <c r="AX116" s="158">
        <f>IF('Indicator Date hidden'!AY117="x","x",AX$2-'Indicator Date hidden'!AY117)</f>
        <v>0</v>
      </c>
      <c r="AY116" s="158">
        <f>IF('Indicator Date hidden'!AZ117="x","x",AY$2-'Indicator Date hidden'!AZ117)</f>
        <v>1</v>
      </c>
      <c r="AZ116" s="158">
        <f>IF('Indicator Date hidden'!BA117="x","x",AZ$2-'Indicator Date hidden'!BA117)</f>
        <v>1</v>
      </c>
      <c r="BA116" s="158">
        <f>IF('Indicator Date hidden'!BB117="x","x",BA$2-'Indicator Date hidden'!BB117)</f>
        <v>0</v>
      </c>
      <c r="BB116" s="158">
        <f>IF('Indicator Date hidden'!BC117="x","x",BB$2-'Indicator Date hidden'!BC117)</f>
        <v>0</v>
      </c>
      <c r="BC116" s="158">
        <f>IF('Indicator Date hidden'!BD117="x","x",BC$2-'Indicator Date hidden'!BD117)</f>
        <v>0</v>
      </c>
      <c r="BD116" s="158" t="str">
        <f>IF('Indicator Date hidden'!BE117="x","x",BD$2-'Indicator Date hidden'!BE117)</f>
        <v>x</v>
      </c>
      <c r="BE116" s="158">
        <f>IF('Indicator Date hidden'!BF117="x","x",BE$2-'Indicator Date hidden'!BF117)</f>
        <v>2</v>
      </c>
      <c r="BF116" s="158">
        <f>IF('Indicator Date hidden'!BG117="x","x",BF$2-'Indicator Date hidden'!BG117)</f>
        <v>0</v>
      </c>
      <c r="BG116" s="158">
        <f>IF('Indicator Date hidden'!BH117="x","x",BG$2-'Indicator Date hidden'!BH117)</f>
        <v>0</v>
      </c>
      <c r="BH116" s="158">
        <f>IF('Indicator Date hidden'!BI117="x","x",BH$2-'Indicator Date hidden'!BI117)</f>
        <v>0</v>
      </c>
      <c r="BI116" s="158">
        <f>IF('Indicator Date hidden'!BJ117="x","x",BI$2-'Indicator Date hidden'!BJ117)</f>
        <v>0</v>
      </c>
      <c r="BJ116" s="158">
        <f>IF('Indicator Date hidden'!BK117="x","x",BJ$2-'Indicator Date hidden'!BK117)</f>
        <v>1</v>
      </c>
      <c r="BK116" s="158">
        <f>IF('Indicator Date hidden'!BL117="x","x",BK$2-'Indicator Date hidden'!BL117)</f>
        <v>1</v>
      </c>
      <c r="BL116" s="158">
        <f>IF('Indicator Date hidden'!BM117="x","x",BL$2-'Indicator Date hidden'!BM117)</f>
        <v>0</v>
      </c>
      <c r="BM116" s="158">
        <f>IF('Indicator Date hidden'!BN117="x","x",BM$2-'Indicator Date hidden'!BN117)</f>
        <v>3</v>
      </c>
      <c r="BN116" s="158">
        <f>IF('Indicator Date hidden'!BO117="x","x",BN$2-'Indicator Date hidden'!BO117)</f>
        <v>2</v>
      </c>
      <c r="BO116" s="158">
        <f>IF('Indicator Date hidden'!BP117="x","x",BO$2-'Indicator Date hidden'!BP117)</f>
        <v>1</v>
      </c>
      <c r="BP116" s="158">
        <f>IF('Indicator Date hidden'!BQ117="x","x",BP$2-'Indicator Date hidden'!BQ117)</f>
        <v>0</v>
      </c>
      <c r="BQ116" s="158">
        <f>IF('Indicator Date hidden'!BR117="x","x",BQ$2-'Indicator Date hidden'!BR117)</f>
        <v>0</v>
      </c>
      <c r="BR116" s="158">
        <f>IF('Indicator Date hidden'!BS117="x","x",BR$2-'Indicator Date hidden'!BS117)</f>
        <v>0</v>
      </c>
      <c r="BS116" s="158">
        <f>IF('Indicator Date hidden'!BT117="x","x",BS$2-'Indicator Date hidden'!BT117)</f>
        <v>2</v>
      </c>
      <c r="BT116" s="158">
        <f>IF('Indicator Date hidden'!BU117="x","x",BT$2-'Indicator Date hidden'!BU117)</f>
        <v>0</v>
      </c>
      <c r="BU116" s="158">
        <f>IF('Indicator Date hidden'!BV117="x","x",BU$2-'Indicator Date hidden'!BV117)</f>
        <v>0</v>
      </c>
      <c r="BV116" s="158" t="str">
        <f>IF('Indicator Date hidden'!BW117="x","x",BV$2-'Indicator Date hidden'!BW117)</f>
        <v>x</v>
      </c>
      <c r="BW116" s="158">
        <f>IF('Indicator Date hidden'!BX117="x","x",BW$2-'Indicator Date hidden'!BX117)</f>
        <v>0</v>
      </c>
      <c r="BX116" s="158">
        <f>IF('Indicator Date hidden'!BY117="x","x",BX$2-'Indicator Date hidden'!BY117)</f>
        <v>2</v>
      </c>
      <c r="BY116" s="5">
        <f t="shared" si="15"/>
        <v>38</v>
      </c>
      <c r="BZ116" s="159">
        <f t="shared" si="16"/>
        <v>0.53521126760563376</v>
      </c>
      <c r="CA116" s="5">
        <f t="shared" si="17"/>
        <v>20</v>
      </c>
      <c r="CB116" s="159">
        <f t="shared" si="18"/>
        <v>1.2199167128750694</v>
      </c>
      <c r="CC116" s="162">
        <f t="shared" si="19"/>
        <v>0</v>
      </c>
    </row>
    <row r="117" spans="1:81" x14ac:dyDescent="0.3">
      <c r="A117" t="s">
        <v>212</v>
      </c>
      <c r="B117" s="158">
        <f>IF('Indicator Date hidden'!C118="x","x",B$2-'Indicator Date hidden'!C118)</f>
        <v>0</v>
      </c>
      <c r="C117" s="158">
        <f>IF('Indicator Date hidden'!D118="x","x",C$2-'Indicator Date hidden'!D118)</f>
        <v>0</v>
      </c>
      <c r="D117" s="158">
        <f>IF('Indicator Date hidden'!E118="x","x",D$2-'Indicator Date hidden'!E118)</f>
        <v>0</v>
      </c>
      <c r="E117" s="158">
        <f>IF('Indicator Date hidden'!F118="x","x",E$2-'Indicator Date hidden'!F118)</f>
        <v>0</v>
      </c>
      <c r="F117" s="158">
        <f>IF('Indicator Date hidden'!G118="x","x",F$2-'Indicator Date hidden'!G118)</f>
        <v>0</v>
      </c>
      <c r="G117" s="158">
        <f>IF('Indicator Date hidden'!H118="x","x",G$2-'Indicator Date hidden'!H118)</f>
        <v>0</v>
      </c>
      <c r="H117" s="158">
        <f>IF('Indicator Date hidden'!I118="x","x",H$2-'Indicator Date hidden'!I118)</f>
        <v>0</v>
      </c>
      <c r="I117" s="158">
        <f>IF('Indicator Date hidden'!J118="x","x",I$2-'Indicator Date hidden'!J118)</f>
        <v>0</v>
      </c>
      <c r="J117" s="158">
        <f>IF('Indicator Date hidden'!K118="x","x",J$2-'Indicator Date hidden'!K118)</f>
        <v>0</v>
      </c>
      <c r="K117" s="158">
        <f>IF('Indicator Date hidden'!L118="x","x",K$2-'Indicator Date hidden'!L118)</f>
        <v>0</v>
      </c>
      <c r="L117" s="158">
        <f>IF('Indicator Date hidden'!M118="x","x",L$2-'Indicator Date hidden'!M118)</f>
        <v>0</v>
      </c>
      <c r="M117" s="158">
        <f>IF('Indicator Date hidden'!N118="x","x",M$2-'Indicator Date hidden'!N118)</f>
        <v>0</v>
      </c>
      <c r="N117" s="158">
        <f>IF('Indicator Date hidden'!O118="x","x",N$2-'Indicator Date hidden'!O118)</f>
        <v>0</v>
      </c>
      <c r="O117" s="158">
        <f>IF('Indicator Date hidden'!P118="x","x",O$2-'Indicator Date hidden'!P118)</f>
        <v>0</v>
      </c>
      <c r="P117" s="158">
        <f>IF('Indicator Date hidden'!Q118="x","x",P$2-'Indicator Date hidden'!Q118)</f>
        <v>0</v>
      </c>
      <c r="Q117" s="158">
        <f>IF('Indicator Date hidden'!R118="x","x",Q$2-'Indicator Date hidden'!R118)</f>
        <v>0</v>
      </c>
      <c r="R117" s="158">
        <f>IF('Indicator Date hidden'!S118="x","x",R$2-'Indicator Date hidden'!S118)</f>
        <v>0</v>
      </c>
      <c r="S117" s="158">
        <f>IF('Indicator Date hidden'!T118="x","x",S$2-'Indicator Date hidden'!T118)</f>
        <v>0</v>
      </c>
      <c r="T117" s="158">
        <f>IF('Indicator Date hidden'!U118="x","x",T$2-'Indicator Date hidden'!U118)</f>
        <v>0</v>
      </c>
      <c r="U117" s="158">
        <f>IF('Indicator Date hidden'!V118="x","x",U$2-'Indicator Date hidden'!V118)</f>
        <v>0</v>
      </c>
      <c r="V117" s="158">
        <f>IF('Indicator Date hidden'!W118="x","x",V$2-'Indicator Date hidden'!W118)</f>
        <v>0</v>
      </c>
      <c r="W117" s="158">
        <f>IF('Indicator Date hidden'!X118="x","x",W$2-'Indicator Date hidden'!X118)</f>
        <v>0</v>
      </c>
      <c r="X117" s="158">
        <f>IF('Indicator Date hidden'!Y118="x","x",X$2-'Indicator Date hidden'!Y118)</f>
        <v>0</v>
      </c>
      <c r="Y117" s="158">
        <f>IF('Indicator Date hidden'!Z118="x","x",Y$2-'Indicator Date hidden'!Z118)</f>
        <v>0</v>
      </c>
      <c r="Z117" s="158">
        <f>IF('Indicator Date hidden'!AA118="x","x",Z$2-'Indicator Date hidden'!AA118)</f>
        <v>5</v>
      </c>
      <c r="AA117" s="158">
        <f>IF('Indicator Date hidden'!AB118="x","x",AA$2-'Indicator Date hidden'!AB118)</f>
        <v>0</v>
      </c>
      <c r="AB117" s="158" t="str">
        <f>IF('Indicator Date hidden'!AC118="x","x",AB$2-'Indicator Date hidden'!AC118)</f>
        <v>x</v>
      </c>
      <c r="AC117" s="158">
        <f>IF('Indicator Date hidden'!AD118="x","x",AC$2-'Indicator Date hidden'!AD118)</f>
        <v>0</v>
      </c>
      <c r="AD117" s="158">
        <f>IF('Indicator Date hidden'!AE118="x","x",AD$2-'Indicator Date hidden'!AE118)</f>
        <v>0</v>
      </c>
      <c r="AE117" s="158">
        <f>IF('Indicator Date hidden'!AF118="x","x",AE$2-'Indicator Date hidden'!AF118)</f>
        <v>0</v>
      </c>
      <c r="AF117" s="158">
        <f>IF('Indicator Date hidden'!AG118="x","x",AF$2-'Indicator Date hidden'!AG118)</f>
        <v>0</v>
      </c>
      <c r="AG117" s="158">
        <f>IF('Indicator Date hidden'!AH118="x","x",AG$2-'Indicator Date hidden'!AH118)</f>
        <v>0</v>
      </c>
      <c r="AH117" s="158">
        <f>IF('Indicator Date hidden'!AI118="x","x",AH$2-'Indicator Date hidden'!AI118)</f>
        <v>0</v>
      </c>
      <c r="AI117" s="158">
        <f>IF('Indicator Date hidden'!AJ118="x","x",AI$2-'Indicator Date hidden'!AJ118)</f>
        <v>1</v>
      </c>
      <c r="AJ117" s="158">
        <f>IF('Indicator Date hidden'!AK118="x","x",AJ$2-'Indicator Date hidden'!AK118)</f>
        <v>1</v>
      </c>
      <c r="AK117" s="158">
        <f>IF('Indicator Date hidden'!AL118="x","x",AK$2-'Indicator Date hidden'!AL118)</f>
        <v>1</v>
      </c>
      <c r="AL117" s="158">
        <f>IF('Indicator Date hidden'!AM118="x","x",AL$2-'Indicator Date hidden'!AM118)</f>
        <v>5</v>
      </c>
      <c r="AM117" s="158">
        <f>IF('Indicator Date hidden'!AN118="x","x",AM$2-'Indicator Date hidden'!AN118)</f>
        <v>1</v>
      </c>
      <c r="AN117" s="158">
        <f>IF('Indicator Date hidden'!AO118="x","x",AN$2-'Indicator Date hidden'!AO118)</f>
        <v>1</v>
      </c>
      <c r="AO117" s="158">
        <f>IF('Indicator Date hidden'!AP118="x","x",AO$2-'Indicator Date hidden'!AP118)</f>
        <v>1</v>
      </c>
      <c r="AP117" s="158">
        <f>IF('Indicator Date hidden'!AQ118="x","x",AP$2-'Indicator Date hidden'!AQ118)</f>
        <v>1</v>
      </c>
      <c r="AQ117" s="158">
        <f>IF('Indicator Date hidden'!AR118="x","x",AQ$2-'Indicator Date hidden'!AR118)</f>
        <v>0</v>
      </c>
      <c r="AR117" s="158">
        <f>IF('Indicator Date hidden'!AS118="x","x",AR$2-'Indicator Date hidden'!AS118)</f>
        <v>3</v>
      </c>
      <c r="AS117" s="158">
        <f>IF('Indicator Date hidden'!AT118="x","x",AS$2-'Indicator Date hidden'!AT118)</f>
        <v>4</v>
      </c>
      <c r="AT117" s="158">
        <f>IF('Indicator Date hidden'!AU118="x","x",AT$2-'Indicator Date hidden'!AU118)</f>
        <v>0</v>
      </c>
      <c r="AU117" s="158">
        <f>IF('Indicator Date hidden'!AV118="x","x",AU$2-'Indicator Date hidden'!AV118)</f>
        <v>0</v>
      </c>
      <c r="AV117" s="158">
        <f>IF('Indicator Date hidden'!AW118="x","x",AV$2-'Indicator Date hidden'!AW118)</f>
        <v>0</v>
      </c>
      <c r="AW117" s="158" t="str">
        <f>IF('Indicator Date hidden'!AX118="x","x",AW$2-'Indicator Date hidden'!AX118)</f>
        <v>x</v>
      </c>
      <c r="AX117" s="158">
        <f>IF('Indicator Date hidden'!AY118="x","x",AX$2-'Indicator Date hidden'!AY118)</f>
        <v>0</v>
      </c>
      <c r="AY117" s="158">
        <f>IF('Indicator Date hidden'!AZ118="x","x",AY$2-'Indicator Date hidden'!AZ118)</f>
        <v>1</v>
      </c>
      <c r="AZ117" s="158">
        <f>IF('Indicator Date hidden'!BA118="x","x",AZ$2-'Indicator Date hidden'!BA118)</f>
        <v>3</v>
      </c>
      <c r="BA117" s="158">
        <f>IF('Indicator Date hidden'!BB118="x","x",BA$2-'Indicator Date hidden'!BB118)</f>
        <v>0</v>
      </c>
      <c r="BB117" s="158">
        <f>IF('Indicator Date hidden'!BC118="x","x",BB$2-'Indicator Date hidden'!BC118)</f>
        <v>0</v>
      </c>
      <c r="BC117" s="158">
        <f>IF('Indicator Date hidden'!BD118="x","x",BC$2-'Indicator Date hidden'!BD118)</f>
        <v>0</v>
      </c>
      <c r="BD117" s="158" t="str">
        <f>IF('Indicator Date hidden'!BE118="x","x",BD$2-'Indicator Date hidden'!BE118)</f>
        <v>x</v>
      </c>
      <c r="BE117" s="158">
        <f>IF('Indicator Date hidden'!BF118="x","x",BE$2-'Indicator Date hidden'!BF118)</f>
        <v>2</v>
      </c>
      <c r="BF117" s="158">
        <f>IF('Indicator Date hidden'!BG118="x","x",BF$2-'Indicator Date hidden'!BG118)</f>
        <v>0</v>
      </c>
      <c r="BG117" s="158">
        <f>IF('Indicator Date hidden'!BH118="x","x",BG$2-'Indicator Date hidden'!BH118)</f>
        <v>0</v>
      </c>
      <c r="BH117" s="158">
        <f>IF('Indicator Date hidden'!BI118="x","x",BH$2-'Indicator Date hidden'!BI118)</f>
        <v>0</v>
      </c>
      <c r="BI117" s="158">
        <f>IF('Indicator Date hidden'!BJ118="x","x",BI$2-'Indicator Date hidden'!BJ118)</f>
        <v>2</v>
      </c>
      <c r="BJ117" s="158">
        <f>IF('Indicator Date hidden'!BK118="x","x",BJ$2-'Indicator Date hidden'!BK118)</f>
        <v>1</v>
      </c>
      <c r="BK117" s="158">
        <f>IF('Indicator Date hidden'!BL118="x","x",BK$2-'Indicator Date hidden'!BL118)</f>
        <v>1</v>
      </c>
      <c r="BL117" s="158">
        <f>IF('Indicator Date hidden'!BM118="x","x",BL$2-'Indicator Date hidden'!BM118)</f>
        <v>0</v>
      </c>
      <c r="BM117" s="158">
        <f>IF('Indicator Date hidden'!BN118="x","x",BM$2-'Indicator Date hidden'!BN118)</f>
        <v>3</v>
      </c>
      <c r="BN117" s="158">
        <f>IF('Indicator Date hidden'!BO118="x","x",BN$2-'Indicator Date hidden'!BO118)</f>
        <v>2</v>
      </c>
      <c r="BO117" s="158">
        <f>IF('Indicator Date hidden'!BP118="x","x",BO$2-'Indicator Date hidden'!BP118)</f>
        <v>1</v>
      </c>
      <c r="BP117" s="158">
        <f>IF('Indicator Date hidden'!BQ118="x","x",BP$2-'Indicator Date hidden'!BQ118)</f>
        <v>0</v>
      </c>
      <c r="BQ117" s="158">
        <f>IF('Indicator Date hidden'!BR118="x","x",BQ$2-'Indicator Date hidden'!BR118)</f>
        <v>0</v>
      </c>
      <c r="BR117" s="158">
        <f>IF('Indicator Date hidden'!BS118="x","x",BR$2-'Indicator Date hidden'!BS118)</f>
        <v>0</v>
      </c>
      <c r="BS117" s="158">
        <f>IF('Indicator Date hidden'!BT118="x","x",BS$2-'Indicator Date hidden'!BT118)</f>
        <v>3</v>
      </c>
      <c r="BT117" s="158">
        <f>IF('Indicator Date hidden'!BU118="x","x",BT$2-'Indicator Date hidden'!BU118)</f>
        <v>0</v>
      </c>
      <c r="BU117" s="158">
        <f>IF('Indicator Date hidden'!BV118="x","x",BU$2-'Indicator Date hidden'!BV118)</f>
        <v>0</v>
      </c>
      <c r="BV117" s="158" t="str">
        <f>IF('Indicator Date hidden'!BW118="x","x",BV$2-'Indicator Date hidden'!BW118)</f>
        <v>x</v>
      </c>
      <c r="BW117" s="158">
        <f>IF('Indicator Date hidden'!BX118="x","x",BW$2-'Indicator Date hidden'!BX118)</f>
        <v>0</v>
      </c>
      <c r="BX117" s="158">
        <f>IF('Indicator Date hidden'!BY118="x","x",BX$2-'Indicator Date hidden'!BY118)</f>
        <v>2</v>
      </c>
      <c r="BY117" s="5">
        <f t="shared" si="15"/>
        <v>45</v>
      </c>
      <c r="BZ117" s="159">
        <f t="shared" si="16"/>
        <v>0.63380281690140849</v>
      </c>
      <c r="CA117" s="5">
        <f t="shared" si="17"/>
        <v>22</v>
      </c>
      <c r="CB117" s="159">
        <f t="shared" si="18"/>
        <v>1.1896198542973901</v>
      </c>
      <c r="CC117" s="162">
        <f t="shared" si="19"/>
        <v>0</v>
      </c>
    </row>
    <row r="118" spans="1:81" x14ac:dyDescent="0.3">
      <c r="A118" t="s">
        <v>214</v>
      </c>
      <c r="B118" s="158">
        <f>IF('Indicator Date hidden'!C119="x","x",B$2-'Indicator Date hidden'!C119)</f>
        <v>0</v>
      </c>
      <c r="C118" s="158">
        <f>IF('Indicator Date hidden'!D119="x","x",C$2-'Indicator Date hidden'!D119)</f>
        <v>0</v>
      </c>
      <c r="D118" s="158">
        <f>IF('Indicator Date hidden'!E119="x","x",D$2-'Indicator Date hidden'!E119)</f>
        <v>0</v>
      </c>
      <c r="E118" s="158">
        <f>IF('Indicator Date hidden'!F119="x","x",E$2-'Indicator Date hidden'!F119)</f>
        <v>0</v>
      </c>
      <c r="F118" s="158">
        <f>IF('Indicator Date hidden'!G119="x","x",F$2-'Indicator Date hidden'!G119)</f>
        <v>0</v>
      </c>
      <c r="G118" s="158">
        <f>IF('Indicator Date hidden'!H119="x","x",G$2-'Indicator Date hidden'!H119)</f>
        <v>0</v>
      </c>
      <c r="H118" s="158">
        <f>IF('Indicator Date hidden'!I119="x","x",H$2-'Indicator Date hidden'!I119)</f>
        <v>0</v>
      </c>
      <c r="I118" s="158">
        <f>IF('Indicator Date hidden'!J119="x","x",I$2-'Indicator Date hidden'!J119)</f>
        <v>0</v>
      </c>
      <c r="J118" s="158">
        <f>IF('Indicator Date hidden'!K119="x","x",J$2-'Indicator Date hidden'!K119)</f>
        <v>0</v>
      </c>
      <c r="K118" s="158">
        <f>IF('Indicator Date hidden'!L119="x","x",K$2-'Indicator Date hidden'!L119)</f>
        <v>0</v>
      </c>
      <c r="L118" s="158">
        <f>IF('Indicator Date hidden'!M119="x","x",L$2-'Indicator Date hidden'!M119)</f>
        <v>0</v>
      </c>
      <c r="M118" s="158">
        <f>IF('Indicator Date hidden'!N119="x","x",M$2-'Indicator Date hidden'!N119)</f>
        <v>0</v>
      </c>
      <c r="N118" s="158">
        <f>IF('Indicator Date hidden'!O119="x","x",N$2-'Indicator Date hidden'!O119)</f>
        <v>0</v>
      </c>
      <c r="O118" s="158">
        <f>IF('Indicator Date hidden'!P119="x","x",O$2-'Indicator Date hidden'!P119)</f>
        <v>0</v>
      </c>
      <c r="P118" s="158">
        <f>IF('Indicator Date hidden'!Q119="x","x",P$2-'Indicator Date hidden'!Q119)</f>
        <v>0</v>
      </c>
      <c r="Q118" s="158">
        <f>IF('Indicator Date hidden'!R119="x","x",Q$2-'Indicator Date hidden'!R119)</f>
        <v>0</v>
      </c>
      <c r="R118" s="158">
        <f>IF('Indicator Date hidden'!S119="x","x",R$2-'Indicator Date hidden'!S119)</f>
        <v>0</v>
      </c>
      <c r="S118" s="158">
        <f>IF('Indicator Date hidden'!T119="x","x",S$2-'Indicator Date hidden'!T119)</f>
        <v>0</v>
      </c>
      <c r="T118" s="158">
        <f>IF('Indicator Date hidden'!U119="x","x",T$2-'Indicator Date hidden'!U119)</f>
        <v>0</v>
      </c>
      <c r="U118" s="158">
        <f>IF('Indicator Date hidden'!V119="x","x",U$2-'Indicator Date hidden'!V119)</f>
        <v>0</v>
      </c>
      <c r="V118" s="158">
        <f>IF('Indicator Date hidden'!W119="x","x",V$2-'Indicator Date hidden'!W119)</f>
        <v>0</v>
      </c>
      <c r="W118" s="158">
        <f>IF('Indicator Date hidden'!X119="x","x",W$2-'Indicator Date hidden'!X119)</f>
        <v>0</v>
      </c>
      <c r="X118" s="158">
        <f>IF('Indicator Date hidden'!Y119="x","x",X$2-'Indicator Date hidden'!Y119)</f>
        <v>0</v>
      </c>
      <c r="Y118" s="158">
        <f>IF('Indicator Date hidden'!Z119="x","x",Y$2-'Indicator Date hidden'!Z119)</f>
        <v>0</v>
      </c>
      <c r="Z118" s="158">
        <f>IF('Indicator Date hidden'!AA119="x","x",Z$2-'Indicator Date hidden'!AA119)</f>
        <v>12</v>
      </c>
      <c r="AA118" s="158">
        <f>IF('Indicator Date hidden'!AB119="x","x",AA$2-'Indicator Date hidden'!AB119)</f>
        <v>0</v>
      </c>
      <c r="AB118" s="158" t="str">
        <f>IF('Indicator Date hidden'!AC119="x","x",AB$2-'Indicator Date hidden'!AC119)</f>
        <v>x</v>
      </c>
      <c r="AC118" s="158">
        <f>IF('Indicator Date hidden'!AD119="x","x",AC$2-'Indicator Date hidden'!AD119)</f>
        <v>1</v>
      </c>
      <c r="AD118" s="158">
        <f>IF('Indicator Date hidden'!AE119="x","x",AD$2-'Indicator Date hidden'!AE119)</f>
        <v>0</v>
      </c>
      <c r="AE118" s="158">
        <f>IF('Indicator Date hidden'!AF119="x","x",AE$2-'Indicator Date hidden'!AF119)</f>
        <v>0</v>
      </c>
      <c r="AF118" s="158">
        <f>IF('Indicator Date hidden'!AG119="x","x",AF$2-'Indicator Date hidden'!AG119)</f>
        <v>0</v>
      </c>
      <c r="AG118" s="158">
        <f>IF('Indicator Date hidden'!AH119="x","x",AG$2-'Indicator Date hidden'!AH119)</f>
        <v>0</v>
      </c>
      <c r="AH118" s="158">
        <f>IF('Indicator Date hidden'!AI119="x","x",AH$2-'Indicator Date hidden'!AI119)</f>
        <v>0</v>
      </c>
      <c r="AI118" s="158">
        <f>IF('Indicator Date hidden'!AJ119="x","x",AI$2-'Indicator Date hidden'!AJ119)</f>
        <v>1</v>
      </c>
      <c r="AJ118" s="158">
        <f>IF('Indicator Date hidden'!AK119="x","x",AJ$2-'Indicator Date hidden'!AK119)</f>
        <v>1</v>
      </c>
      <c r="AK118" s="158">
        <f>IF('Indicator Date hidden'!AL119="x","x",AK$2-'Indicator Date hidden'!AL119)</f>
        <v>1</v>
      </c>
      <c r="AL118" s="158">
        <f>IF('Indicator Date hidden'!AM119="x","x",AL$2-'Indicator Date hidden'!AM119)</f>
        <v>7</v>
      </c>
      <c r="AM118" s="158">
        <f>IF('Indicator Date hidden'!AN119="x","x",AM$2-'Indicator Date hidden'!AN119)</f>
        <v>1</v>
      </c>
      <c r="AN118" s="158">
        <f>IF('Indicator Date hidden'!AO119="x","x",AN$2-'Indicator Date hidden'!AO119)</f>
        <v>1</v>
      </c>
      <c r="AO118" s="158">
        <f>IF('Indicator Date hidden'!AP119="x","x",AO$2-'Indicator Date hidden'!AP119)</f>
        <v>1</v>
      </c>
      <c r="AP118" s="158">
        <f>IF('Indicator Date hidden'!AQ119="x","x",AP$2-'Indicator Date hidden'!AQ119)</f>
        <v>1</v>
      </c>
      <c r="AQ118" s="158">
        <f>IF('Indicator Date hidden'!AR119="x","x",AQ$2-'Indicator Date hidden'!AR119)</f>
        <v>0</v>
      </c>
      <c r="AR118" s="158">
        <f>IF('Indicator Date hidden'!AS119="x","x",AR$2-'Indicator Date hidden'!AS119)</f>
        <v>3</v>
      </c>
      <c r="AS118" s="158">
        <f>IF('Indicator Date hidden'!AT119="x","x",AS$2-'Indicator Date hidden'!AT119)</f>
        <v>6</v>
      </c>
      <c r="AT118" s="158">
        <f>IF('Indicator Date hidden'!AU119="x","x",AT$2-'Indicator Date hidden'!AU119)</f>
        <v>0</v>
      </c>
      <c r="AU118" s="158">
        <f>IF('Indicator Date hidden'!AV119="x","x",AU$2-'Indicator Date hidden'!AV119)</f>
        <v>0</v>
      </c>
      <c r="AV118" s="158">
        <f>IF('Indicator Date hidden'!AW119="x","x",AV$2-'Indicator Date hidden'!AW119)</f>
        <v>0</v>
      </c>
      <c r="AW118" s="158">
        <f>IF('Indicator Date hidden'!AX119="x","x",AW$2-'Indicator Date hidden'!AX119)</f>
        <v>0</v>
      </c>
      <c r="AX118" s="158">
        <f>IF('Indicator Date hidden'!AY119="x","x",AX$2-'Indicator Date hidden'!AY119)</f>
        <v>0</v>
      </c>
      <c r="AY118" s="158">
        <f>IF('Indicator Date hidden'!AZ119="x","x",AY$2-'Indicator Date hidden'!AZ119)</f>
        <v>1</v>
      </c>
      <c r="AZ118" s="158">
        <f>IF('Indicator Date hidden'!BA119="x","x",AZ$2-'Indicator Date hidden'!BA119)</f>
        <v>4</v>
      </c>
      <c r="BA118" s="158">
        <f>IF('Indicator Date hidden'!BB119="x","x",BA$2-'Indicator Date hidden'!BB119)</f>
        <v>0</v>
      </c>
      <c r="BB118" s="158">
        <f>IF('Indicator Date hidden'!BC119="x","x",BB$2-'Indicator Date hidden'!BC119)</f>
        <v>0</v>
      </c>
      <c r="BC118" s="158">
        <f>IF('Indicator Date hidden'!BD119="x","x",BC$2-'Indicator Date hidden'!BD119)</f>
        <v>0</v>
      </c>
      <c r="BD118" s="158" t="str">
        <f>IF('Indicator Date hidden'!BE119="x","x",BD$2-'Indicator Date hidden'!BE119)</f>
        <v>x</v>
      </c>
      <c r="BE118" s="158">
        <f>IF('Indicator Date hidden'!BF119="x","x",BE$2-'Indicator Date hidden'!BF119)</f>
        <v>2</v>
      </c>
      <c r="BF118" s="158">
        <f>IF('Indicator Date hidden'!BG119="x","x",BF$2-'Indicator Date hidden'!BG119)</f>
        <v>0</v>
      </c>
      <c r="BG118" s="158">
        <f>IF('Indicator Date hidden'!BH119="x","x",BG$2-'Indicator Date hidden'!BH119)</f>
        <v>0</v>
      </c>
      <c r="BH118" s="158">
        <f>IF('Indicator Date hidden'!BI119="x","x",BH$2-'Indicator Date hidden'!BI119)</f>
        <v>0</v>
      </c>
      <c r="BI118" s="158">
        <f>IF('Indicator Date hidden'!BJ119="x","x",BI$2-'Indicator Date hidden'!BJ119)</f>
        <v>2</v>
      </c>
      <c r="BJ118" s="158">
        <f>IF('Indicator Date hidden'!BK119="x","x",BJ$2-'Indicator Date hidden'!BK119)</f>
        <v>1</v>
      </c>
      <c r="BK118" s="158">
        <f>IF('Indicator Date hidden'!BL119="x","x",BK$2-'Indicator Date hidden'!BL119)</f>
        <v>1</v>
      </c>
      <c r="BL118" s="158">
        <f>IF('Indicator Date hidden'!BM119="x","x",BL$2-'Indicator Date hidden'!BM119)</f>
        <v>0</v>
      </c>
      <c r="BM118" s="158">
        <f>IF('Indicator Date hidden'!BN119="x","x",BM$2-'Indicator Date hidden'!BN119)</f>
        <v>3</v>
      </c>
      <c r="BN118" s="158">
        <f>IF('Indicator Date hidden'!BO119="x","x",BN$2-'Indicator Date hidden'!BO119)</f>
        <v>2</v>
      </c>
      <c r="BO118" s="158">
        <f>IF('Indicator Date hidden'!BP119="x","x",BO$2-'Indicator Date hidden'!BP119)</f>
        <v>1</v>
      </c>
      <c r="BP118" s="158">
        <f>IF('Indicator Date hidden'!BQ119="x","x",BP$2-'Indicator Date hidden'!BQ119)</f>
        <v>0</v>
      </c>
      <c r="BQ118" s="158">
        <f>IF('Indicator Date hidden'!BR119="x","x",BQ$2-'Indicator Date hidden'!BR119)</f>
        <v>0</v>
      </c>
      <c r="BR118" s="158">
        <f>IF('Indicator Date hidden'!BS119="x","x",BR$2-'Indicator Date hidden'!BS119)</f>
        <v>0</v>
      </c>
      <c r="BS118" s="158">
        <f>IF('Indicator Date hidden'!BT119="x","x",BS$2-'Indicator Date hidden'!BT119)</f>
        <v>1</v>
      </c>
      <c r="BT118" s="158">
        <f>IF('Indicator Date hidden'!BU119="x","x",BT$2-'Indicator Date hidden'!BU119)</f>
        <v>0</v>
      </c>
      <c r="BU118" s="158">
        <f>IF('Indicator Date hidden'!BV119="x","x",BU$2-'Indicator Date hidden'!BV119)</f>
        <v>0</v>
      </c>
      <c r="BV118" s="158">
        <f>IF('Indicator Date hidden'!BW119="x","x",BV$2-'Indicator Date hidden'!BW119)</f>
        <v>0</v>
      </c>
      <c r="BW118" s="158">
        <f>IF('Indicator Date hidden'!BX119="x","x",BW$2-'Indicator Date hidden'!BX119)</f>
        <v>0</v>
      </c>
      <c r="BX118" s="158">
        <f>IF('Indicator Date hidden'!BY119="x","x",BX$2-'Indicator Date hidden'!BY119)</f>
        <v>2</v>
      </c>
      <c r="BY118" s="5">
        <f t="shared" si="15"/>
        <v>56</v>
      </c>
      <c r="BZ118" s="159">
        <f t="shared" si="16"/>
        <v>0.76712328767123283</v>
      </c>
      <c r="CA118" s="5">
        <f t="shared" si="17"/>
        <v>23</v>
      </c>
      <c r="CB118" s="159">
        <f t="shared" si="18"/>
        <v>1.8470305524036355</v>
      </c>
      <c r="CC118" s="162">
        <f t="shared" si="19"/>
        <v>0</v>
      </c>
    </row>
    <row r="119" spans="1:81" x14ac:dyDescent="0.3">
      <c r="A119" t="s">
        <v>216</v>
      </c>
      <c r="B119" s="158">
        <f>IF('Indicator Date hidden'!C120="x","x",B$2-'Indicator Date hidden'!C120)</f>
        <v>0</v>
      </c>
      <c r="C119" s="158">
        <f>IF('Indicator Date hidden'!D120="x","x",C$2-'Indicator Date hidden'!D120)</f>
        <v>0</v>
      </c>
      <c r="D119" s="158">
        <f>IF('Indicator Date hidden'!E120="x","x",D$2-'Indicator Date hidden'!E120)</f>
        <v>0</v>
      </c>
      <c r="E119" s="158">
        <f>IF('Indicator Date hidden'!F120="x","x",E$2-'Indicator Date hidden'!F120)</f>
        <v>0</v>
      </c>
      <c r="F119" s="158">
        <f>IF('Indicator Date hidden'!G120="x","x",F$2-'Indicator Date hidden'!G120)</f>
        <v>0</v>
      </c>
      <c r="G119" s="158">
        <f>IF('Indicator Date hidden'!H120="x","x",G$2-'Indicator Date hidden'!H120)</f>
        <v>0</v>
      </c>
      <c r="H119" s="158">
        <f>IF('Indicator Date hidden'!I120="x","x",H$2-'Indicator Date hidden'!I120)</f>
        <v>0</v>
      </c>
      <c r="I119" s="158">
        <f>IF('Indicator Date hidden'!J120="x","x",I$2-'Indicator Date hidden'!J120)</f>
        <v>0</v>
      </c>
      <c r="J119" s="158">
        <f>IF('Indicator Date hidden'!K120="x","x",J$2-'Indicator Date hidden'!K120)</f>
        <v>0</v>
      </c>
      <c r="K119" s="158">
        <f>IF('Indicator Date hidden'!L120="x","x",K$2-'Indicator Date hidden'!L120)</f>
        <v>0</v>
      </c>
      <c r="L119" s="158">
        <f>IF('Indicator Date hidden'!M120="x","x",L$2-'Indicator Date hidden'!M120)</f>
        <v>0</v>
      </c>
      <c r="M119" s="158">
        <f>IF('Indicator Date hidden'!N120="x","x",M$2-'Indicator Date hidden'!N120)</f>
        <v>0</v>
      </c>
      <c r="N119" s="158">
        <f>IF('Indicator Date hidden'!O120="x","x",N$2-'Indicator Date hidden'!O120)</f>
        <v>0</v>
      </c>
      <c r="O119" s="158">
        <f>IF('Indicator Date hidden'!P120="x","x",O$2-'Indicator Date hidden'!P120)</f>
        <v>0</v>
      </c>
      <c r="P119" s="158">
        <f>IF('Indicator Date hidden'!Q120="x","x",P$2-'Indicator Date hidden'!Q120)</f>
        <v>0</v>
      </c>
      <c r="Q119" s="158">
        <f>IF('Indicator Date hidden'!R120="x","x",Q$2-'Indicator Date hidden'!R120)</f>
        <v>0</v>
      </c>
      <c r="R119" s="158">
        <f>IF('Indicator Date hidden'!S120="x","x",R$2-'Indicator Date hidden'!S120)</f>
        <v>0</v>
      </c>
      <c r="S119" s="158">
        <f>IF('Indicator Date hidden'!T120="x","x",S$2-'Indicator Date hidden'!T120)</f>
        <v>0</v>
      </c>
      <c r="T119" s="158">
        <f>IF('Indicator Date hidden'!U120="x","x",T$2-'Indicator Date hidden'!U120)</f>
        <v>0</v>
      </c>
      <c r="U119" s="158">
        <f>IF('Indicator Date hidden'!V120="x","x",U$2-'Indicator Date hidden'!V120)</f>
        <v>0</v>
      </c>
      <c r="V119" s="158">
        <f>IF('Indicator Date hidden'!W120="x","x",V$2-'Indicator Date hidden'!W120)</f>
        <v>0</v>
      </c>
      <c r="W119" s="158">
        <f>IF('Indicator Date hidden'!X120="x","x",W$2-'Indicator Date hidden'!X120)</f>
        <v>0</v>
      </c>
      <c r="X119" s="158">
        <f>IF('Indicator Date hidden'!Y120="x","x",X$2-'Indicator Date hidden'!Y120)</f>
        <v>0</v>
      </c>
      <c r="Y119" s="158">
        <f>IF('Indicator Date hidden'!Z120="x","x",Y$2-'Indicator Date hidden'!Z120)</f>
        <v>0</v>
      </c>
      <c r="Z119" s="158">
        <f>IF('Indicator Date hidden'!AA120="x","x",Z$2-'Indicator Date hidden'!AA120)</f>
        <v>5</v>
      </c>
      <c r="AA119" s="158">
        <f>IF('Indicator Date hidden'!AB120="x","x",AA$2-'Indicator Date hidden'!AB120)</f>
        <v>0</v>
      </c>
      <c r="AB119" s="158">
        <f>IF('Indicator Date hidden'!AC120="x","x",AB$2-'Indicator Date hidden'!AC120)</f>
        <v>2</v>
      </c>
      <c r="AC119" s="158">
        <f>IF('Indicator Date hidden'!AD120="x","x",AC$2-'Indicator Date hidden'!AD120)</f>
        <v>0</v>
      </c>
      <c r="AD119" s="158">
        <f>IF('Indicator Date hidden'!AE120="x","x",AD$2-'Indicator Date hidden'!AE120)</f>
        <v>0</v>
      </c>
      <c r="AE119" s="158">
        <f>IF('Indicator Date hidden'!AF120="x","x",AE$2-'Indicator Date hidden'!AF120)</f>
        <v>0</v>
      </c>
      <c r="AF119" s="158">
        <f>IF('Indicator Date hidden'!AG120="x","x",AF$2-'Indicator Date hidden'!AG120)</f>
        <v>0</v>
      </c>
      <c r="AG119" s="158">
        <f>IF('Indicator Date hidden'!AH120="x","x",AG$2-'Indicator Date hidden'!AH120)</f>
        <v>0</v>
      </c>
      <c r="AH119" s="158">
        <f>IF('Indicator Date hidden'!AI120="x","x",AH$2-'Indicator Date hidden'!AI120)</f>
        <v>0</v>
      </c>
      <c r="AI119" s="158">
        <f>IF('Indicator Date hidden'!AJ120="x","x",AI$2-'Indicator Date hidden'!AJ120)</f>
        <v>1</v>
      </c>
      <c r="AJ119" s="158">
        <f>IF('Indicator Date hidden'!AK120="x","x",AJ$2-'Indicator Date hidden'!AK120)</f>
        <v>1</v>
      </c>
      <c r="AK119" s="158">
        <f>IF('Indicator Date hidden'!AL120="x","x",AK$2-'Indicator Date hidden'!AL120)</f>
        <v>1</v>
      </c>
      <c r="AL119" s="158">
        <f>IF('Indicator Date hidden'!AM120="x","x",AL$2-'Indicator Date hidden'!AM120)</f>
        <v>7</v>
      </c>
      <c r="AM119" s="158">
        <f>IF('Indicator Date hidden'!AN120="x","x",AM$2-'Indicator Date hidden'!AN120)</f>
        <v>1</v>
      </c>
      <c r="AN119" s="158">
        <f>IF('Indicator Date hidden'!AO120="x","x",AN$2-'Indicator Date hidden'!AO120)</f>
        <v>1</v>
      </c>
      <c r="AO119" s="158">
        <f>IF('Indicator Date hidden'!AP120="x","x",AO$2-'Indicator Date hidden'!AP120)</f>
        <v>1</v>
      </c>
      <c r="AP119" s="158">
        <f>IF('Indicator Date hidden'!AQ120="x","x",AP$2-'Indicator Date hidden'!AQ120)</f>
        <v>1</v>
      </c>
      <c r="AQ119" s="158">
        <f>IF('Indicator Date hidden'!AR120="x","x",AQ$2-'Indicator Date hidden'!AR120)</f>
        <v>0</v>
      </c>
      <c r="AR119" s="158">
        <f>IF('Indicator Date hidden'!AS120="x","x",AR$2-'Indicator Date hidden'!AS120)</f>
        <v>3</v>
      </c>
      <c r="AS119" s="158">
        <f>IF('Indicator Date hidden'!AT120="x","x",AS$2-'Indicator Date hidden'!AT120)</f>
        <v>6</v>
      </c>
      <c r="AT119" s="158">
        <f>IF('Indicator Date hidden'!AU120="x","x",AT$2-'Indicator Date hidden'!AU120)</f>
        <v>0</v>
      </c>
      <c r="AU119" s="158">
        <f>IF('Indicator Date hidden'!AV120="x","x",AU$2-'Indicator Date hidden'!AV120)</f>
        <v>0</v>
      </c>
      <c r="AV119" s="158">
        <f>IF('Indicator Date hidden'!AW120="x","x",AV$2-'Indicator Date hidden'!AW120)</f>
        <v>0</v>
      </c>
      <c r="AW119" s="158">
        <f>IF('Indicator Date hidden'!AX120="x","x",AW$2-'Indicator Date hidden'!AX120)</f>
        <v>0</v>
      </c>
      <c r="AX119" s="158">
        <f>IF('Indicator Date hidden'!AY120="x","x",AX$2-'Indicator Date hidden'!AY120)</f>
        <v>0</v>
      </c>
      <c r="AY119" s="158">
        <f>IF('Indicator Date hidden'!AZ120="x","x",AY$2-'Indicator Date hidden'!AZ120)</f>
        <v>1</v>
      </c>
      <c r="AZ119" s="158">
        <f>IF('Indicator Date hidden'!BA120="x","x",AZ$2-'Indicator Date hidden'!BA120)</f>
        <v>3</v>
      </c>
      <c r="BA119" s="158">
        <f>IF('Indicator Date hidden'!BB120="x","x",BA$2-'Indicator Date hidden'!BB120)</f>
        <v>0</v>
      </c>
      <c r="BB119" s="158">
        <f>IF('Indicator Date hidden'!BC120="x","x",BB$2-'Indicator Date hidden'!BC120)</f>
        <v>0</v>
      </c>
      <c r="BC119" s="158">
        <f>IF('Indicator Date hidden'!BD120="x","x",BC$2-'Indicator Date hidden'!BD120)</f>
        <v>0</v>
      </c>
      <c r="BD119" s="158">
        <f>IF('Indicator Date hidden'!BE120="x","x",BD$2-'Indicator Date hidden'!BE120)</f>
        <v>2</v>
      </c>
      <c r="BE119" s="158">
        <f>IF('Indicator Date hidden'!BF120="x","x",BE$2-'Indicator Date hidden'!BF120)</f>
        <v>1</v>
      </c>
      <c r="BF119" s="158">
        <f>IF('Indicator Date hidden'!BG120="x","x",BF$2-'Indicator Date hidden'!BG120)</f>
        <v>0</v>
      </c>
      <c r="BG119" s="158">
        <f>IF('Indicator Date hidden'!BH120="x","x",BG$2-'Indicator Date hidden'!BH120)</f>
        <v>0</v>
      </c>
      <c r="BH119" s="158">
        <f>IF('Indicator Date hidden'!BI120="x","x",BH$2-'Indicator Date hidden'!BI120)</f>
        <v>0</v>
      </c>
      <c r="BI119" s="158">
        <f>IF('Indicator Date hidden'!BJ120="x","x",BI$2-'Indicator Date hidden'!BJ120)</f>
        <v>0</v>
      </c>
      <c r="BJ119" s="158">
        <f>IF('Indicator Date hidden'!BK120="x","x",BJ$2-'Indicator Date hidden'!BK120)</f>
        <v>1</v>
      </c>
      <c r="BK119" s="158">
        <f>IF('Indicator Date hidden'!BL120="x","x",BK$2-'Indicator Date hidden'!BL120)</f>
        <v>1</v>
      </c>
      <c r="BL119" s="158">
        <f>IF('Indicator Date hidden'!BM120="x","x",BL$2-'Indicator Date hidden'!BM120)</f>
        <v>0</v>
      </c>
      <c r="BM119" s="158">
        <f>IF('Indicator Date hidden'!BN120="x","x",BM$2-'Indicator Date hidden'!BN120)</f>
        <v>3</v>
      </c>
      <c r="BN119" s="158">
        <f>IF('Indicator Date hidden'!BO120="x","x",BN$2-'Indicator Date hidden'!BO120)</f>
        <v>2</v>
      </c>
      <c r="BO119" s="158">
        <f>IF('Indicator Date hidden'!BP120="x","x",BO$2-'Indicator Date hidden'!BP120)</f>
        <v>1</v>
      </c>
      <c r="BP119" s="158">
        <f>IF('Indicator Date hidden'!BQ120="x","x",BP$2-'Indicator Date hidden'!BQ120)</f>
        <v>0</v>
      </c>
      <c r="BQ119" s="158">
        <f>IF('Indicator Date hidden'!BR120="x","x",BQ$2-'Indicator Date hidden'!BR120)</f>
        <v>0</v>
      </c>
      <c r="BR119" s="158">
        <f>IF('Indicator Date hidden'!BS120="x","x",BR$2-'Indicator Date hidden'!BS120)</f>
        <v>0</v>
      </c>
      <c r="BS119" s="158">
        <f>IF('Indicator Date hidden'!BT120="x","x",BS$2-'Indicator Date hidden'!BT120)</f>
        <v>1</v>
      </c>
      <c r="BT119" s="158">
        <f>IF('Indicator Date hidden'!BU120="x","x",BT$2-'Indicator Date hidden'!BU120)</f>
        <v>0</v>
      </c>
      <c r="BU119" s="158">
        <f>IF('Indicator Date hidden'!BV120="x","x",BU$2-'Indicator Date hidden'!BV120)</f>
        <v>0</v>
      </c>
      <c r="BV119" s="158">
        <f>IF('Indicator Date hidden'!BW120="x","x",BV$2-'Indicator Date hidden'!BW120)</f>
        <v>0</v>
      </c>
      <c r="BW119" s="158">
        <f>IF('Indicator Date hidden'!BX120="x","x",BW$2-'Indicator Date hidden'!BX120)</f>
        <v>0</v>
      </c>
      <c r="BX119" s="158">
        <f>IF('Indicator Date hidden'!BY120="x","x",BX$2-'Indicator Date hidden'!BY120)</f>
        <v>2</v>
      </c>
      <c r="BY119" s="5">
        <f t="shared" si="15"/>
        <v>48</v>
      </c>
      <c r="BZ119" s="159">
        <f t="shared" si="16"/>
        <v>0.64</v>
      </c>
      <c r="CA119" s="5">
        <f t="shared" si="17"/>
        <v>23</v>
      </c>
      <c r="CB119" s="159">
        <f t="shared" si="18"/>
        <v>1.3430313970020706</v>
      </c>
      <c r="CC119" s="162">
        <f t="shared" si="19"/>
        <v>0</v>
      </c>
    </row>
    <row r="120" spans="1:81" x14ac:dyDescent="0.3">
      <c r="A120" t="s">
        <v>218</v>
      </c>
      <c r="B120" s="158">
        <f>IF('Indicator Date hidden'!C121="x","x",B$2-'Indicator Date hidden'!C121)</f>
        <v>0</v>
      </c>
      <c r="C120" s="158">
        <f>IF('Indicator Date hidden'!D121="x","x",C$2-'Indicator Date hidden'!D121)</f>
        <v>0</v>
      </c>
      <c r="D120" s="158">
        <f>IF('Indicator Date hidden'!E121="x","x",D$2-'Indicator Date hidden'!E121)</f>
        <v>0</v>
      </c>
      <c r="E120" s="158">
        <f>IF('Indicator Date hidden'!F121="x","x",E$2-'Indicator Date hidden'!F121)</f>
        <v>0</v>
      </c>
      <c r="F120" s="158">
        <f>IF('Indicator Date hidden'!G121="x","x",F$2-'Indicator Date hidden'!G121)</f>
        <v>0</v>
      </c>
      <c r="G120" s="158">
        <f>IF('Indicator Date hidden'!H121="x","x",G$2-'Indicator Date hidden'!H121)</f>
        <v>0</v>
      </c>
      <c r="H120" s="158">
        <f>IF('Indicator Date hidden'!I121="x","x",H$2-'Indicator Date hidden'!I121)</f>
        <v>0</v>
      </c>
      <c r="I120" s="158">
        <f>IF('Indicator Date hidden'!J121="x","x",I$2-'Indicator Date hidden'!J121)</f>
        <v>0</v>
      </c>
      <c r="J120" s="158">
        <f>IF('Indicator Date hidden'!K121="x","x",J$2-'Indicator Date hidden'!K121)</f>
        <v>0</v>
      </c>
      <c r="K120" s="158">
        <f>IF('Indicator Date hidden'!L121="x","x",K$2-'Indicator Date hidden'!L121)</f>
        <v>0</v>
      </c>
      <c r="L120" s="158">
        <f>IF('Indicator Date hidden'!M121="x","x",L$2-'Indicator Date hidden'!M121)</f>
        <v>0</v>
      </c>
      <c r="M120" s="158">
        <f>IF('Indicator Date hidden'!N121="x","x",M$2-'Indicator Date hidden'!N121)</f>
        <v>0</v>
      </c>
      <c r="N120" s="158">
        <f>IF('Indicator Date hidden'!O121="x","x",N$2-'Indicator Date hidden'!O121)</f>
        <v>0</v>
      </c>
      <c r="O120" s="158">
        <f>IF('Indicator Date hidden'!P121="x","x",O$2-'Indicator Date hidden'!P121)</f>
        <v>0</v>
      </c>
      <c r="P120" s="158">
        <f>IF('Indicator Date hidden'!Q121="x","x",P$2-'Indicator Date hidden'!Q121)</f>
        <v>0</v>
      </c>
      <c r="Q120" s="158">
        <f>IF('Indicator Date hidden'!R121="x","x",Q$2-'Indicator Date hidden'!R121)</f>
        <v>0</v>
      </c>
      <c r="R120" s="158">
        <f>IF('Indicator Date hidden'!S121="x","x",R$2-'Indicator Date hidden'!S121)</f>
        <v>0</v>
      </c>
      <c r="S120" s="158">
        <f>IF('Indicator Date hidden'!T121="x","x",S$2-'Indicator Date hidden'!T121)</f>
        <v>0</v>
      </c>
      <c r="T120" s="158">
        <f>IF('Indicator Date hidden'!U121="x","x",T$2-'Indicator Date hidden'!U121)</f>
        <v>0</v>
      </c>
      <c r="U120" s="158">
        <f>IF('Indicator Date hidden'!V121="x","x",U$2-'Indicator Date hidden'!V121)</f>
        <v>0</v>
      </c>
      <c r="V120" s="158">
        <f>IF('Indicator Date hidden'!W121="x","x",V$2-'Indicator Date hidden'!W121)</f>
        <v>0</v>
      </c>
      <c r="W120" s="158">
        <f>IF('Indicator Date hidden'!X121="x","x",W$2-'Indicator Date hidden'!X121)</f>
        <v>0</v>
      </c>
      <c r="X120" s="158">
        <f>IF('Indicator Date hidden'!Y121="x","x",X$2-'Indicator Date hidden'!Y121)</f>
        <v>0</v>
      </c>
      <c r="Y120" s="158">
        <f>IF('Indicator Date hidden'!Z121="x","x",Y$2-'Indicator Date hidden'!Z121)</f>
        <v>0</v>
      </c>
      <c r="Z120" s="158">
        <f>IF('Indicator Date hidden'!AA121="x","x",Z$2-'Indicator Date hidden'!AA121)</f>
        <v>0</v>
      </c>
      <c r="AA120" s="158">
        <f>IF('Indicator Date hidden'!AB121="x","x",AA$2-'Indicator Date hidden'!AB121)</f>
        <v>0</v>
      </c>
      <c r="AB120" s="158">
        <f>IF('Indicator Date hidden'!AC121="x","x",AB$2-'Indicator Date hidden'!AC121)</f>
        <v>0</v>
      </c>
      <c r="AC120" s="158">
        <f>IF('Indicator Date hidden'!AD121="x","x",AC$2-'Indicator Date hidden'!AD121)</f>
        <v>0</v>
      </c>
      <c r="AD120" s="158">
        <f>IF('Indicator Date hidden'!AE121="x","x",AD$2-'Indicator Date hidden'!AE121)</f>
        <v>0</v>
      </c>
      <c r="AE120" s="158">
        <f>IF('Indicator Date hidden'!AF121="x","x",AE$2-'Indicator Date hidden'!AF121)</f>
        <v>0</v>
      </c>
      <c r="AF120" s="158">
        <f>IF('Indicator Date hidden'!AG121="x","x",AF$2-'Indicator Date hidden'!AG121)</f>
        <v>0</v>
      </c>
      <c r="AG120" s="158">
        <f>IF('Indicator Date hidden'!AH121="x","x",AG$2-'Indicator Date hidden'!AH121)</f>
        <v>0</v>
      </c>
      <c r="AH120" s="158">
        <f>IF('Indicator Date hidden'!AI121="x","x",AH$2-'Indicator Date hidden'!AI121)</f>
        <v>0</v>
      </c>
      <c r="AI120" s="158">
        <f>IF('Indicator Date hidden'!AJ121="x","x",AI$2-'Indicator Date hidden'!AJ121)</f>
        <v>1</v>
      </c>
      <c r="AJ120" s="158">
        <f>IF('Indicator Date hidden'!AK121="x","x",AJ$2-'Indicator Date hidden'!AK121)</f>
        <v>1</v>
      </c>
      <c r="AK120" s="158">
        <f>IF('Indicator Date hidden'!AL121="x","x",AK$2-'Indicator Date hidden'!AL121)</f>
        <v>1</v>
      </c>
      <c r="AL120" s="158">
        <f>IF('Indicator Date hidden'!AM121="x","x",AL$2-'Indicator Date hidden'!AM121)</f>
        <v>2</v>
      </c>
      <c r="AM120" s="158">
        <f>IF('Indicator Date hidden'!AN121="x","x",AM$2-'Indicator Date hidden'!AN121)</f>
        <v>1</v>
      </c>
      <c r="AN120" s="158">
        <f>IF('Indicator Date hidden'!AO121="x","x",AN$2-'Indicator Date hidden'!AO121)</f>
        <v>1</v>
      </c>
      <c r="AO120" s="158">
        <f>IF('Indicator Date hidden'!AP121="x","x",AO$2-'Indicator Date hidden'!AP121)</f>
        <v>1</v>
      </c>
      <c r="AP120" s="158">
        <f>IF('Indicator Date hidden'!AQ121="x","x",AP$2-'Indicator Date hidden'!AQ121)</f>
        <v>1</v>
      </c>
      <c r="AQ120" s="158">
        <f>IF('Indicator Date hidden'!AR121="x","x",AQ$2-'Indicator Date hidden'!AR121)</f>
        <v>0</v>
      </c>
      <c r="AR120" s="158">
        <f>IF('Indicator Date hidden'!AS121="x","x",AR$2-'Indicator Date hidden'!AS121)</f>
        <v>3</v>
      </c>
      <c r="AS120" s="158">
        <f>IF('Indicator Date hidden'!AT121="x","x",AS$2-'Indicator Date hidden'!AT121)</f>
        <v>1</v>
      </c>
      <c r="AT120" s="158">
        <f>IF('Indicator Date hidden'!AU121="x","x",AT$2-'Indicator Date hidden'!AU121)</f>
        <v>0</v>
      </c>
      <c r="AU120" s="158">
        <f>IF('Indicator Date hidden'!AV121="x","x",AU$2-'Indicator Date hidden'!AV121)</f>
        <v>0</v>
      </c>
      <c r="AV120" s="158">
        <f>IF('Indicator Date hidden'!AW121="x","x",AV$2-'Indicator Date hidden'!AW121)</f>
        <v>0</v>
      </c>
      <c r="AW120" s="158">
        <f>IF('Indicator Date hidden'!AX121="x","x",AW$2-'Indicator Date hidden'!AX121)</f>
        <v>0</v>
      </c>
      <c r="AX120" s="158">
        <f>IF('Indicator Date hidden'!AY121="x","x",AX$2-'Indicator Date hidden'!AY121)</f>
        <v>0</v>
      </c>
      <c r="AY120" s="158">
        <f>IF('Indicator Date hidden'!AZ121="x","x",AY$2-'Indicator Date hidden'!AZ121)</f>
        <v>1</v>
      </c>
      <c r="AZ120" s="158">
        <f>IF('Indicator Date hidden'!BA121="x","x",AZ$2-'Indicator Date hidden'!BA121)</f>
        <v>2</v>
      </c>
      <c r="BA120" s="158">
        <f>IF('Indicator Date hidden'!BB121="x","x",BA$2-'Indicator Date hidden'!BB121)</f>
        <v>0</v>
      </c>
      <c r="BB120" s="158">
        <f>IF('Indicator Date hidden'!BC121="x","x",BB$2-'Indicator Date hidden'!BC121)</f>
        <v>0</v>
      </c>
      <c r="BC120" s="158">
        <f>IF('Indicator Date hidden'!BD121="x","x",BC$2-'Indicator Date hidden'!BD121)</f>
        <v>0</v>
      </c>
      <c r="BD120" s="158">
        <f>IF('Indicator Date hidden'!BE121="x","x",BD$2-'Indicator Date hidden'!BE121)</f>
        <v>2</v>
      </c>
      <c r="BE120" s="158">
        <f>IF('Indicator Date hidden'!BF121="x","x",BE$2-'Indicator Date hidden'!BF121)</f>
        <v>2</v>
      </c>
      <c r="BF120" s="158">
        <f>IF('Indicator Date hidden'!BG121="x","x",BF$2-'Indicator Date hidden'!BG121)</f>
        <v>0</v>
      </c>
      <c r="BG120" s="158">
        <f>IF('Indicator Date hidden'!BH121="x","x",BG$2-'Indicator Date hidden'!BH121)</f>
        <v>0</v>
      </c>
      <c r="BH120" s="158">
        <f>IF('Indicator Date hidden'!BI121="x","x",BH$2-'Indicator Date hidden'!BI121)</f>
        <v>0</v>
      </c>
      <c r="BI120" s="158">
        <f>IF('Indicator Date hidden'!BJ121="x","x",BI$2-'Indicator Date hidden'!BJ121)</f>
        <v>2</v>
      </c>
      <c r="BJ120" s="158">
        <f>IF('Indicator Date hidden'!BK121="x","x",BJ$2-'Indicator Date hidden'!BK121)</f>
        <v>1</v>
      </c>
      <c r="BK120" s="158">
        <f>IF('Indicator Date hidden'!BL121="x","x",BK$2-'Indicator Date hidden'!BL121)</f>
        <v>1</v>
      </c>
      <c r="BL120" s="158">
        <f>IF('Indicator Date hidden'!BM121="x","x",BL$2-'Indicator Date hidden'!BM121)</f>
        <v>0</v>
      </c>
      <c r="BM120" s="158">
        <f>IF('Indicator Date hidden'!BN121="x","x",BM$2-'Indicator Date hidden'!BN121)</f>
        <v>2</v>
      </c>
      <c r="BN120" s="158">
        <f>IF('Indicator Date hidden'!BO121="x","x",BN$2-'Indicator Date hidden'!BO121)</f>
        <v>2</v>
      </c>
      <c r="BO120" s="158">
        <f>IF('Indicator Date hidden'!BP121="x","x",BO$2-'Indicator Date hidden'!BP121)</f>
        <v>1</v>
      </c>
      <c r="BP120" s="158">
        <f>IF('Indicator Date hidden'!BQ121="x","x",BP$2-'Indicator Date hidden'!BQ121)</f>
        <v>0</v>
      </c>
      <c r="BQ120" s="158">
        <f>IF('Indicator Date hidden'!BR121="x","x",BQ$2-'Indicator Date hidden'!BR121)</f>
        <v>0</v>
      </c>
      <c r="BR120" s="158">
        <f>IF('Indicator Date hidden'!BS121="x","x",BR$2-'Indicator Date hidden'!BS121)</f>
        <v>0</v>
      </c>
      <c r="BS120" s="158">
        <f>IF('Indicator Date hidden'!BT121="x","x",BS$2-'Indicator Date hidden'!BT121)</f>
        <v>1</v>
      </c>
      <c r="BT120" s="158">
        <f>IF('Indicator Date hidden'!BU121="x","x",BT$2-'Indicator Date hidden'!BU121)</f>
        <v>0</v>
      </c>
      <c r="BU120" s="158">
        <f>IF('Indicator Date hidden'!BV121="x","x",BU$2-'Indicator Date hidden'!BV121)</f>
        <v>0</v>
      </c>
      <c r="BV120" s="158">
        <f>IF('Indicator Date hidden'!BW121="x","x",BV$2-'Indicator Date hidden'!BW121)</f>
        <v>0</v>
      </c>
      <c r="BW120" s="158">
        <f>IF('Indicator Date hidden'!BX121="x","x",BW$2-'Indicator Date hidden'!BX121)</f>
        <v>0</v>
      </c>
      <c r="BX120" s="158">
        <f>IF('Indicator Date hidden'!BY121="x","x",BX$2-'Indicator Date hidden'!BY121)</f>
        <v>2</v>
      </c>
      <c r="BY120" s="5">
        <f t="shared" si="15"/>
        <v>32</v>
      </c>
      <c r="BZ120" s="159">
        <f t="shared" si="16"/>
        <v>0.42666666666666669</v>
      </c>
      <c r="CA120" s="5">
        <f t="shared" si="17"/>
        <v>22</v>
      </c>
      <c r="CB120" s="159">
        <f t="shared" si="18"/>
        <v>0.73345453543867023</v>
      </c>
      <c r="CC120" s="162">
        <f t="shared" si="19"/>
        <v>0</v>
      </c>
    </row>
    <row r="121" spans="1:81" x14ac:dyDescent="0.3">
      <c r="A121" t="s">
        <v>219</v>
      </c>
      <c r="B121" s="158">
        <f>IF('Indicator Date hidden'!C122="x","x",B$2-'Indicator Date hidden'!C122)</f>
        <v>0</v>
      </c>
      <c r="C121" s="158">
        <f>IF('Indicator Date hidden'!D122="x","x",C$2-'Indicator Date hidden'!D122)</f>
        <v>0</v>
      </c>
      <c r="D121" s="158">
        <f>IF('Indicator Date hidden'!E122="x","x",D$2-'Indicator Date hidden'!E122)</f>
        <v>0</v>
      </c>
      <c r="E121" s="158">
        <f>IF('Indicator Date hidden'!F122="x","x",E$2-'Indicator Date hidden'!F122)</f>
        <v>0</v>
      </c>
      <c r="F121" s="158">
        <f>IF('Indicator Date hidden'!G122="x","x",F$2-'Indicator Date hidden'!G122)</f>
        <v>0</v>
      </c>
      <c r="G121" s="158">
        <f>IF('Indicator Date hidden'!H122="x","x",G$2-'Indicator Date hidden'!H122)</f>
        <v>0</v>
      </c>
      <c r="H121" s="158">
        <f>IF('Indicator Date hidden'!I122="x","x",H$2-'Indicator Date hidden'!I122)</f>
        <v>0</v>
      </c>
      <c r="I121" s="158">
        <f>IF('Indicator Date hidden'!J122="x","x",I$2-'Indicator Date hidden'!J122)</f>
        <v>0</v>
      </c>
      <c r="J121" s="158">
        <f>IF('Indicator Date hidden'!K122="x","x",J$2-'Indicator Date hidden'!K122)</f>
        <v>0</v>
      </c>
      <c r="K121" s="158">
        <f>IF('Indicator Date hidden'!L122="x","x",K$2-'Indicator Date hidden'!L122)</f>
        <v>0</v>
      </c>
      <c r="L121" s="158">
        <f>IF('Indicator Date hidden'!M122="x","x",L$2-'Indicator Date hidden'!M122)</f>
        <v>0</v>
      </c>
      <c r="M121" s="158">
        <f>IF('Indicator Date hidden'!N122="x","x",M$2-'Indicator Date hidden'!N122)</f>
        <v>0</v>
      </c>
      <c r="N121" s="158">
        <f>IF('Indicator Date hidden'!O122="x","x",N$2-'Indicator Date hidden'!O122)</f>
        <v>0</v>
      </c>
      <c r="O121" s="158">
        <f>IF('Indicator Date hidden'!P122="x","x",O$2-'Indicator Date hidden'!P122)</f>
        <v>0</v>
      </c>
      <c r="P121" s="158">
        <f>IF('Indicator Date hidden'!Q122="x","x",P$2-'Indicator Date hidden'!Q122)</f>
        <v>0</v>
      </c>
      <c r="Q121" s="158">
        <f>IF('Indicator Date hidden'!R122="x","x",Q$2-'Indicator Date hidden'!R122)</f>
        <v>0</v>
      </c>
      <c r="R121" s="158">
        <f>IF('Indicator Date hidden'!S122="x","x",R$2-'Indicator Date hidden'!S122)</f>
        <v>0</v>
      </c>
      <c r="S121" s="158">
        <f>IF('Indicator Date hidden'!T122="x","x",S$2-'Indicator Date hidden'!T122)</f>
        <v>0</v>
      </c>
      <c r="T121" s="158">
        <f>IF('Indicator Date hidden'!U122="x","x",T$2-'Indicator Date hidden'!U122)</f>
        <v>0</v>
      </c>
      <c r="U121" s="158">
        <f>IF('Indicator Date hidden'!V122="x","x",U$2-'Indicator Date hidden'!V122)</f>
        <v>0</v>
      </c>
      <c r="V121" s="158">
        <f>IF('Indicator Date hidden'!W122="x","x",V$2-'Indicator Date hidden'!W122)</f>
        <v>0</v>
      </c>
      <c r="W121" s="158">
        <f>IF('Indicator Date hidden'!X122="x","x",W$2-'Indicator Date hidden'!X122)</f>
        <v>0</v>
      </c>
      <c r="X121" s="158">
        <f>IF('Indicator Date hidden'!Y122="x","x",X$2-'Indicator Date hidden'!Y122)</f>
        <v>0</v>
      </c>
      <c r="Y121" s="158">
        <f>IF('Indicator Date hidden'!Z122="x","x",Y$2-'Indicator Date hidden'!Z122)</f>
        <v>0</v>
      </c>
      <c r="Z121" s="158">
        <f>IF('Indicator Date hidden'!AA122="x","x",Z$2-'Indicator Date hidden'!AA122)</f>
        <v>3</v>
      </c>
      <c r="AA121" s="158">
        <f>IF('Indicator Date hidden'!AB122="x","x",AA$2-'Indicator Date hidden'!AB122)</f>
        <v>0</v>
      </c>
      <c r="AB121" s="158">
        <f>IF('Indicator Date hidden'!AC122="x","x",AB$2-'Indicator Date hidden'!AC122)</f>
        <v>0</v>
      </c>
      <c r="AC121" s="158">
        <f>IF('Indicator Date hidden'!AD122="x","x",AC$2-'Indicator Date hidden'!AD122)</f>
        <v>0</v>
      </c>
      <c r="AD121" s="158">
        <f>IF('Indicator Date hidden'!AE122="x","x",AD$2-'Indicator Date hidden'!AE122)</f>
        <v>0</v>
      </c>
      <c r="AE121" s="158">
        <f>IF('Indicator Date hidden'!AF122="x","x",AE$2-'Indicator Date hidden'!AF122)</f>
        <v>0</v>
      </c>
      <c r="AF121" s="158">
        <f>IF('Indicator Date hidden'!AG122="x","x",AF$2-'Indicator Date hidden'!AG122)</f>
        <v>0</v>
      </c>
      <c r="AG121" s="158">
        <f>IF('Indicator Date hidden'!AH122="x","x",AG$2-'Indicator Date hidden'!AH122)</f>
        <v>0</v>
      </c>
      <c r="AH121" s="158">
        <f>IF('Indicator Date hidden'!AI122="x","x",AH$2-'Indicator Date hidden'!AI122)</f>
        <v>0</v>
      </c>
      <c r="AI121" s="158">
        <f>IF('Indicator Date hidden'!AJ122="x","x",AI$2-'Indicator Date hidden'!AJ122)</f>
        <v>1</v>
      </c>
      <c r="AJ121" s="158">
        <f>IF('Indicator Date hidden'!AK122="x","x",AJ$2-'Indicator Date hidden'!AK122)</f>
        <v>1</v>
      </c>
      <c r="AK121" s="158" t="str">
        <f>IF('Indicator Date hidden'!AL122="x","x",AK$2-'Indicator Date hidden'!AL122)</f>
        <v>x</v>
      </c>
      <c r="AL121" s="158">
        <f>IF('Indicator Date hidden'!AM122="x","x",AL$2-'Indicator Date hidden'!AM122)</f>
        <v>5</v>
      </c>
      <c r="AM121" s="158">
        <f>IF('Indicator Date hidden'!AN122="x","x",AM$2-'Indicator Date hidden'!AN122)</f>
        <v>1</v>
      </c>
      <c r="AN121" s="158">
        <f>IF('Indicator Date hidden'!AO122="x","x",AN$2-'Indicator Date hidden'!AO122)</f>
        <v>1</v>
      </c>
      <c r="AO121" s="158">
        <f>IF('Indicator Date hidden'!AP122="x","x",AO$2-'Indicator Date hidden'!AP122)</f>
        <v>1</v>
      </c>
      <c r="AP121" s="158">
        <f>IF('Indicator Date hidden'!AQ122="x","x",AP$2-'Indicator Date hidden'!AQ122)</f>
        <v>1</v>
      </c>
      <c r="AQ121" s="158">
        <f>IF('Indicator Date hidden'!AR122="x","x",AQ$2-'Indicator Date hidden'!AR122)</f>
        <v>0</v>
      </c>
      <c r="AR121" s="158">
        <f>IF('Indicator Date hidden'!AS122="x","x",AR$2-'Indicator Date hidden'!AS122)</f>
        <v>3</v>
      </c>
      <c r="AS121" s="158">
        <f>IF('Indicator Date hidden'!AT122="x","x",AS$2-'Indicator Date hidden'!AT122)</f>
        <v>4</v>
      </c>
      <c r="AT121" s="158">
        <f>IF('Indicator Date hidden'!AU122="x","x",AT$2-'Indicator Date hidden'!AU122)</f>
        <v>0</v>
      </c>
      <c r="AU121" s="158">
        <f>IF('Indicator Date hidden'!AV122="x","x",AU$2-'Indicator Date hidden'!AV122)</f>
        <v>0</v>
      </c>
      <c r="AV121" s="158">
        <f>IF('Indicator Date hidden'!AW122="x","x",AV$2-'Indicator Date hidden'!AW122)</f>
        <v>0</v>
      </c>
      <c r="AW121" s="158">
        <f>IF('Indicator Date hidden'!AX122="x","x",AW$2-'Indicator Date hidden'!AX122)</f>
        <v>0</v>
      </c>
      <c r="AX121" s="158">
        <f>IF('Indicator Date hidden'!AY122="x","x",AX$2-'Indicator Date hidden'!AY122)</f>
        <v>0</v>
      </c>
      <c r="AY121" s="158">
        <f>IF('Indicator Date hidden'!AZ122="x","x",AY$2-'Indicator Date hidden'!AZ122)</f>
        <v>1</v>
      </c>
      <c r="AZ121" s="158">
        <f>IF('Indicator Date hidden'!BA122="x","x",AZ$2-'Indicator Date hidden'!BA122)</f>
        <v>2</v>
      </c>
      <c r="BA121" s="158">
        <f>IF('Indicator Date hidden'!BB122="x","x",BA$2-'Indicator Date hidden'!BB122)</f>
        <v>0</v>
      </c>
      <c r="BB121" s="158">
        <f>IF('Indicator Date hidden'!BC122="x","x",BB$2-'Indicator Date hidden'!BC122)</f>
        <v>0</v>
      </c>
      <c r="BC121" s="158">
        <f>IF('Indicator Date hidden'!BD122="x","x",BC$2-'Indicator Date hidden'!BD122)</f>
        <v>0</v>
      </c>
      <c r="BD121" s="158" t="str">
        <f>IF('Indicator Date hidden'!BE122="x","x",BD$2-'Indicator Date hidden'!BE122)</f>
        <v>x</v>
      </c>
      <c r="BE121" s="158">
        <f>IF('Indicator Date hidden'!BF122="x","x",BE$2-'Indicator Date hidden'!BF122)</f>
        <v>2</v>
      </c>
      <c r="BF121" s="158">
        <f>IF('Indicator Date hidden'!BG122="x","x",BF$2-'Indicator Date hidden'!BG122)</f>
        <v>0</v>
      </c>
      <c r="BG121" s="158">
        <f>IF('Indicator Date hidden'!BH122="x","x",BG$2-'Indicator Date hidden'!BH122)</f>
        <v>0</v>
      </c>
      <c r="BH121" s="158">
        <f>IF('Indicator Date hidden'!BI122="x","x",BH$2-'Indicator Date hidden'!BI122)</f>
        <v>0</v>
      </c>
      <c r="BI121" s="158">
        <f>IF('Indicator Date hidden'!BJ122="x","x",BI$2-'Indicator Date hidden'!BJ122)</f>
        <v>2</v>
      </c>
      <c r="BJ121" s="158">
        <f>IF('Indicator Date hidden'!BK122="x","x",BJ$2-'Indicator Date hidden'!BK122)</f>
        <v>1</v>
      </c>
      <c r="BK121" s="158">
        <f>IF('Indicator Date hidden'!BL122="x","x",BK$2-'Indicator Date hidden'!BL122)</f>
        <v>1</v>
      </c>
      <c r="BL121" s="158">
        <f>IF('Indicator Date hidden'!BM122="x","x",BL$2-'Indicator Date hidden'!BM122)</f>
        <v>0</v>
      </c>
      <c r="BM121" s="158">
        <f>IF('Indicator Date hidden'!BN122="x","x",BM$2-'Indicator Date hidden'!BN122)</f>
        <v>3</v>
      </c>
      <c r="BN121" s="158">
        <f>IF('Indicator Date hidden'!BO122="x","x",BN$2-'Indicator Date hidden'!BO122)</f>
        <v>2</v>
      </c>
      <c r="BO121" s="158">
        <f>IF('Indicator Date hidden'!BP122="x","x",BO$2-'Indicator Date hidden'!BP122)</f>
        <v>1</v>
      </c>
      <c r="BP121" s="158">
        <f>IF('Indicator Date hidden'!BQ122="x","x",BP$2-'Indicator Date hidden'!BQ122)</f>
        <v>0</v>
      </c>
      <c r="BQ121" s="158">
        <f>IF('Indicator Date hidden'!BR122="x","x",BQ$2-'Indicator Date hidden'!BR122)</f>
        <v>0</v>
      </c>
      <c r="BR121" s="158">
        <f>IF('Indicator Date hidden'!BS122="x","x",BR$2-'Indicator Date hidden'!BS122)</f>
        <v>0</v>
      </c>
      <c r="BS121" s="158" t="str">
        <f>IF('Indicator Date hidden'!BT122="x","x",BS$2-'Indicator Date hidden'!BT122)</f>
        <v>x</v>
      </c>
      <c r="BT121" s="158">
        <f>IF('Indicator Date hidden'!BU122="x","x",BT$2-'Indicator Date hidden'!BU122)</f>
        <v>0</v>
      </c>
      <c r="BU121" s="158">
        <f>IF('Indicator Date hidden'!BV122="x","x",BU$2-'Indicator Date hidden'!BV122)</f>
        <v>0</v>
      </c>
      <c r="BV121" s="158">
        <f>IF('Indicator Date hidden'!BW122="x","x",BV$2-'Indicator Date hidden'!BW122)</f>
        <v>0</v>
      </c>
      <c r="BW121" s="158">
        <f>IF('Indicator Date hidden'!BX122="x","x",BW$2-'Indicator Date hidden'!BX122)</f>
        <v>0</v>
      </c>
      <c r="BX121" s="158">
        <f>IF('Indicator Date hidden'!BY122="x","x",BX$2-'Indicator Date hidden'!BY122)</f>
        <v>2</v>
      </c>
      <c r="BY121" s="5">
        <f t="shared" si="15"/>
        <v>38</v>
      </c>
      <c r="BZ121" s="159">
        <f t="shared" si="16"/>
        <v>0.52777777777777779</v>
      </c>
      <c r="CA121" s="5">
        <f t="shared" si="17"/>
        <v>20</v>
      </c>
      <c r="CB121" s="159">
        <f t="shared" si="18"/>
        <v>1.0404622666848913</v>
      </c>
      <c r="CC121" s="162">
        <f t="shared" si="19"/>
        <v>0</v>
      </c>
    </row>
    <row r="122" spans="1:81" x14ac:dyDescent="0.3">
      <c r="A122" t="s">
        <v>221</v>
      </c>
      <c r="B122" s="158">
        <f>IF('Indicator Date hidden'!C123="x","x",B$2-'Indicator Date hidden'!C123)</f>
        <v>0</v>
      </c>
      <c r="C122" s="158">
        <f>IF('Indicator Date hidden'!D123="x","x",C$2-'Indicator Date hidden'!D123)</f>
        <v>0</v>
      </c>
      <c r="D122" s="158">
        <f>IF('Indicator Date hidden'!E123="x","x",D$2-'Indicator Date hidden'!E123)</f>
        <v>0</v>
      </c>
      <c r="E122" s="158">
        <f>IF('Indicator Date hidden'!F123="x","x",E$2-'Indicator Date hidden'!F123)</f>
        <v>0</v>
      </c>
      <c r="F122" s="158">
        <f>IF('Indicator Date hidden'!G123="x","x",F$2-'Indicator Date hidden'!G123)</f>
        <v>0</v>
      </c>
      <c r="G122" s="158">
        <f>IF('Indicator Date hidden'!H123="x","x",G$2-'Indicator Date hidden'!H123)</f>
        <v>0</v>
      </c>
      <c r="H122" s="158">
        <f>IF('Indicator Date hidden'!I123="x","x",H$2-'Indicator Date hidden'!I123)</f>
        <v>0</v>
      </c>
      <c r="I122" s="158">
        <f>IF('Indicator Date hidden'!J123="x","x",I$2-'Indicator Date hidden'!J123)</f>
        <v>0</v>
      </c>
      <c r="J122" s="158">
        <f>IF('Indicator Date hidden'!K123="x","x",J$2-'Indicator Date hidden'!K123)</f>
        <v>0</v>
      </c>
      <c r="K122" s="158">
        <f>IF('Indicator Date hidden'!L123="x","x",K$2-'Indicator Date hidden'!L123)</f>
        <v>0</v>
      </c>
      <c r="L122" s="158">
        <f>IF('Indicator Date hidden'!M123="x","x",L$2-'Indicator Date hidden'!M123)</f>
        <v>0</v>
      </c>
      <c r="M122" s="158">
        <f>IF('Indicator Date hidden'!N123="x","x",M$2-'Indicator Date hidden'!N123)</f>
        <v>0</v>
      </c>
      <c r="N122" s="158">
        <f>IF('Indicator Date hidden'!O123="x","x",N$2-'Indicator Date hidden'!O123)</f>
        <v>0</v>
      </c>
      <c r="O122" s="158">
        <f>IF('Indicator Date hidden'!P123="x","x",O$2-'Indicator Date hidden'!P123)</f>
        <v>0</v>
      </c>
      <c r="P122" s="158">
        <f>IF('Indicator Date hidden'!Q123="x","x",P$2-'Indicator Date hidden'!Q123)</f>
        <v>0</v>
      </c>
      <c r="Q122" s="158">
        <f>IF('Indicator Date hidden'!R123="x","x",Q$2-'Indicator Date hidden'!R123)</f>
        <v>0</v>
      </c>
      <c r="R122" s="158">
        <f>IF('Indicator Date hidden'!S123="x","x",R$2-'Indicator Date hidden'!S123)</f>
        <v>0</v>
      </c>
      <c r="S122" s="158">
        <f>IF('Indicator Date hidden'!T123="x","x",S$2-'Indicator Date hidden'!T123)</f>
        <v>0</v>
      </c>
      <c r="T122" s="158">
        <f>IF('Indicator Date hidden'!U123="x","x",T$2-'Indicator Date hidden'!U123)</f>
        <v>0</v>
      </c>
      <c r="U122" s="158">
        <f>IF('Indicator Date hidden'!V123="x","x",U$2-'Indicator Date hidden'!V123)</f>
        <v>0</v>
      </c>
      <c r="V122" s="158">
        <f>IF('Indicator Date hidden'!W123="x","x",V$2-'Indicator Date hidden'!W123)</f>
        <v>0</v>
      </c>
      <c r="W122" s="158">
        <f>IF('Indicator Date hidden'!X123="x","x",W$2-'Indicator Date hidden'!X123)</f>
        <v>0</v>
      </c>
      <c r="X122" s="158">
        <f>IF('Indicator Date hidden'!Y123="x","x",X$2-'Indicator Date hidden'!Y123)</f>
        <v>0</v>
      </c>
      <c r="Y122" s="158">
        <f>IF('Indicator Date hidden'!Z123="x","x",Y$2-'Indicator Date hidden'!Z123)</f>
        <v>0</v>
      </c>
      <c r="Z122" s="158" t="str">
        <f>IF('Indicator Date hidden'!AA123="x","x",Z$2-'Indicator Date hidden'!AA123)</f>
        <v>x</v>
      </c>
      <c r="AA122" s="158">
        <f>IF('Indicator Date hidden'!AB123="x","x",AA$2-'Indicator Date hidden'!AB123)</f>
        <v>0</v>
      </c>
      <c r="AB122" s="158" t="str">
        <f>IF('Indicator Date hidden'!AC123="x","x",AB$2-'Indicator Date hidden'!AC123)</f>
        <v>x</v>
      </c>
      <c r="AC122" s="158">
        <f>IF('Indicator Date hidden'!AD123="x","x",AC$2-'Indicator Date hidden'!AD123)</f>
        <v>4</v>
      </c>
      <c r="AD122" s="158">
        <f>IF('Indicator Date hidden'!AE123="x","x",AD$2-'Indicator Date hidden'!AE123)</f>
        <v>0</v>
      </c>
      <c r="AE122" s="158" t="str">
        <f>IF('Indicator Date hidden'!AF123="x","x",AE$2-'Indicator Date hidden'!AF123)</f>
        <v>x</v>
      </c>
      <c r="AF122" s="158">
        <f>IF('Indicator Date hidden'!AG123="x","x",AF$2-'Indicator Date hidden'!AG123)</f>
        <v>0</v>
      </c>
      <c r="AG122" s="158">
        <f>IF('Indicator Date hidden'!AH123="x","x",AG$2-'Indicator Date hidden'!AH123)</f>
        <v>0</v>
      </c>
      <c r="AH122" s="158">
        <f>IF('Indicator Date hidden'!AI123="x","x",AH$2-'Indicator Date hidden'!AI123)</f>
        <v>0</v>
      </c>
      <c r="AI122" s="158">
        <f>IF('Indicator Date hidden'!AJ123="x","x",AI$2-'Indicator Date hidden'!AJ123)</f>
        <v>1</v>
      </c>
      <c r="AJ122" s="158">
        <f>IF('Indicator Date hidden'!AK123="x","x",AJ$2-'Indicator Date hidden'!AK123)</f>
        <v>1</v>
      </c>
      <c r="AK122" s="158">
        <f>IF('Indicator Date hidden'!AL123="x","x",AK$2-'Indicator Date hidden'!AL123)</f>
        <v>1</v>
      </c>
      <c r="AL122" s="158" t="str">
        <f>IF('Indicator Date hidden'!AM123="x","x",AL$2-'Indicator Date hidden'!AM123)</f>
        <v>x</v>
      </c>
      <c r="AM122" s="158">
        <f>IF('Indicator Date hidden'!AN123="x","x",AM$2-'Indicator Date hidden'!AN123)</f>
        <v>1</v>
      </c>
      <c r="AN122" s="158">
        <f>IF('Indicator Date hidden'!AO123="x","x",AN$2-'Indicator Date hidden'!AO123)</f>
        <v>1</v>
      </c>
      <c r="AO122" s="158">
        <f>IF('Indicator Date hidden'!AP123="x","x",AO$2-'Indicator Date hidden'!AP123)</f>
        <v>1</v>
      </c>
      <c r="AP122" s="158">
        <f>IF('Indicator Date hidden'!AQ123="x","x",AP$2-'Indicator Date hidden'!AQ123)</f>
        <v>1</v>
      </c>
      <c r="AQ122" s="158" t="str">
        <f>IF('Indicator Date hidden'!AR123="x","x",AQ$2-'Indicator Date hidden'!AR123)</f>
        <v>x</v>
      </c>
      <c r="AR122" s="158">
        <f>IF('Indicator Date hidden'!AS123="x","x",AR$2-'Indicator Date hidden'!AS123)</f>
        <v>3</v>
      </c>
      <c r="AS122" s="158">
        <f>IF('Indicator Date hidden'!AT123="x","x",AS$2-'Indicator Date hidden'!AT123)</f>
        <v>10</v>
      </c>
      <c r="AT122" s="158">
        <f>IF('Indicator Date hidden'!AU123="x","x",AT$2-'Indicator Date hidden'!AU123)</f>
        <v>0</v>
      </c>
      <c r="AU122" s="158" t="str">
        <f>IF('Indicator Date hidden'!AV123="x","x",AU$2-'Indicator Date hidden'!AV123)</f>
        <v>x</v>
      </c>
      <c r="AV122" s="158" t="str">
        <f>IF('Indicator Date hidden'!AW123="x","x",AV$2-'Indicator Date hidden'!AW123)</f>
        <v>x</v>
      </c>
      <c r="AW122" s="158" t="str">
        <f>IF('Indicator Date hidden'!AX123="x","x",AW$2-'Indicator Date hidden'!AX123)</f>
        <v>x</v>
      </c>
      <c r="AX122" s="158">
        <f>IF('Indicator Date hidden'!AY123="x","x",AX$2-'Indicator Date hidden'!AY123)</f>
        <v>0</v>
      </c>
      <c r="AY122" s="158" t="str">
        <f>IF('Indicator Date hidden'!AZ123="x","x",AY$2-'Indicator Date hidden'!AZ123)</f>
        <v>x</v>
      </c>
      <c r="AZ122" s="158" t="str">
        <f>IF('Indicator Date hidden'!BA123="x","x",AZ$2-'Indicator Date hidden'!BA123)</f>
        <v>x</v>
      </c>
      <c r="BA122" s="158">
        <f>IF('Indicator Date hidden'!BB123="x","x",BA$2-'Indicator Date hidden'!BB123)</f>
        <v>0</v>
      </c>
      <c r="BB122" s="158">
        <f>IF('Indicator Date hidden'!BC123="x","x",BB$2-'Indicator Date hidden'!BC123)</f>
        <v>0</v>
      </c>
      <c r="BC122" s="158">
        <f>IF('Indicator Date hidden'!BD123="x","x",BC$2-'Indicator Date hidden'!BD123)</f>
        <v>0</v>
      </c>
      <c r="BD122" s="158" t="str">
        <f>IF('Indicator Date hidden'!BE123="x","x",BD$2-'Indicator Date hidden'!BE123)</f>
        <v>x</v>
      </c>
      <c r="BE122" s="158">
        <f>IF('Indicator Date hidden'!BF123="x","x",BE$2-'Indicator Date hidden'!BF123)</f>
        <v>2</v>
      </c>
      <c r="BF122" s="158">
        <f>IF('Indicator Date hidden'!BG123="x","x",BF$2-'Indicator Date hidden'!BG123)</f>
        <v>0</v>
      </c>
      <c r="BG122" s="158">
        <f>IF('Indicator Date hidden'!BH123="x","x",BG$2-'Indicator Date hidden'!BH123)</f>
        <v>0</v>
      </c>
      <c r="BH122" s="158">
        <f>IF('Indicator Date hidden'!BI123="x","x",BH$2-'Indicator Date hidden'!BI123)</f>
        <v>0</v>
      </c>
      <c r="BI122" s="158">
        <f>IF('Indicator Date hidden'!BJ123="x","x",BI$2-'Indicator Date hidden'!BJ123)</f>
        <v>2</v>
      </c>
      <c r="BJ122" s="158">
        <f>IF('Indicator Date hidden'!BK123="x","x",BJ$2-'Indicator Date hidden'!BK123)</f>
        <v>1</v>
      </c>
      <c r="BK122" s="158" t="str">
        <f>IF('Indicator Date hidden'!BL123="x","x",BK$2-'Indicator Date hidden'!BL123)</f>
        <v>x</v>
      </c>
      <c r="BL122" s="158">
        <f>IF('Indicator Date hidden'!BM123="x","x",BL$2-'Indicator Date hidden'!BM123)</f>
        <v>0</v>
      </c>
      <c r="BM122" s="158" t="str">
        <f>IF('Indicator Date hidden'!BN123="x","x",BM$2-'Indicator Date hidden'!BN123)</f>
        <v>x</v>
      </c>
      <c r="BN122" s="158">
        <f>IF('Indicator Date hidden'!BO123="x","x",BN$2-'Indicator Date hidden'!BO123)</f>
        <v>7</v>
      </c>
      <c r="BO122" s="158">
        <f>IF('Indicator Date hidden'!BP123="x","x",BO$2-'Indicator Date hidden'!BP123)</f>
        <v>1</v>
      </c>
      <c r="BP122" s="158">
        <f>IF('Indicator Date hidden'!BQ123="x","x",BP$2-'Indicator Date hidden'!BQ123)</f>
        <v>0</v>
      </c>
      <c r="BQ122" s="158">
        <f>IF('Indicator Date hidden'!BR123="x","x",BQ$2-'Indicator Date hidden'!BR123)</f>
        <v>0</v>
      </c>
      <c r="BR122" s="158">
        <f>IF('Indicator Date hidden'!BS123="x","x",BR$2-'Indicator Date hidden'!BS123)</f>
        <v>0</v>
      </c>
      <c r="BS122" s="158">
        <f>IF('Indicator Date hidden'!BT123="x","x",BS$2-'Indicator Date hidden'!BT123)</f>
        <v>3</v>
      </c>
      <c r="BT122" s="158">
        <f>IF('Indicator Date hidden'!BU123="x","x",BT$2-'Indicator Date hidden'!BU123)</f>
        <v>0</v>
      </c>
      <c r="BU122" s="158">
        <f>IF('Indicator Date hidden'!BV123="x","x",BU$2-'Indicator Date hidden'!BV123)</f>
        <v>0</v>
      </c>
      <c r="BV122" s="158" t="str">
        <f>IF('Indicator Date hidden'!BW123="x","x",BV$2-'Indicator Date hidden'!BW123)</f>
        <v>x</v>
      </c>
      <c r="BW122" s="158">
        <f>IF('Indicator Date hidden'!BX123="x","x",BW$2-'Indicator Date hidden'!BX123)</f>
        <v>0</v>
      </c>
      <c r="BX122" s="158" t="str">
        <f>IF('Indicator Date hidden'!BY123="x","x",BX$2-'Indicator Date hidden'!BY123)</f>
        <v>x</v>
      </c>
      <c r="BY122" s="5">
        <f t="shared" si="15"/>
        <v>40</v>
      </c>
      <c r="BZ122" s="159">
        <f t="shared" si="16"/>
        <v>0.66666666666666663</v>
      </c>
      <c r="CA122" s="5">
        <f t="shared" si="17"/>
        <v>16</v>
      </c>
      <c r="CB122" s="159">
        <f t="shared" si="18"/>
        <v>1.699673171197595</v>
      </c>
      <c r="CC122" s="162">
        <f t="shared" si="19"/>
        <v>0</v>
      </c>
    </row>
    <row r="123" spans="1:81" x14ac:dyDescent="0.3">
      <c r="A123" t="s">
        <v>223</v>
      </c>
      <c r="B123" s="158">
        <f>IF('Indicator Date hidden'!C124="x","x",B$2-'Indicator Date hidden'!C124)</f>
        <v>0</v>
      </c>
      <c r="C123" s="158">
        <f>IF('Indicator Date hidden'!D124="x","x",C$2-'Indicator Date hidden'!D124)</f>
        <v>0</v>
      </c>
      <c r="D123" s="158">
        <f>IF('Indicator Date hidden'!E124="x","x",D$2-'Indicator Date hidden'!E124)</f>
        <v>0</v>
      </c>
      <c r="E123" s="158">
        <f>IF('Indicator Date hidden'!F124="x","x",E$2-'Indicator Date hidden'!F124)</f>
        <v>0</v>
      </c>
      <c r="F123" s="158">
        <f>IF('Indicator Date hidden'!G124="x","x",F$2-'Indicator Date hidden'!G124)</f>
        <v>0</v>
      </c>
      <c r="G123" s="158">
        <f>IF('Indicator Date hidden'!H124="x","x",G$2-'Indicator Date hidden'!H124)</f>
        <v>0</v>
      </c>
      <c r="H123" s="158">
        <f>IF('Indicator Date hidden'!I124="x","x",H$2-'Indicator Date hidden'!I124)</f>
        <v>0</v>
      </c>
      <c r="I123" s="158">
        <f>IF('Indicator Date hidden'!J124="x","x",I$2-'Indicator Date hidden'!J124)</f>
        <v>0</v>
      </c>
      <c r="J123" s="158">
        <f>IF('Indicator Date hidden'!K124="x","x",J$2-'Indicator Date hidden'!K124)</f>
        <v>0</v>
      </c>
      <c r="K123" s="158">
        <f>IF('Indicator Date hidden'!L124="x","x",K$2-'Indicator Date hidden'!L124)</f>
        <v>0</v>
      </c>
      <c r="L123" s="158">
        <f>IF('Indicator Date hidden'!M124="x","x",L$2-'Indicator Date hidden'!M124)</f>
        <v>0</v>
      </c>
      <c r="M123" s="158">
        <f>IF('Indicator Date hidden'!N124="x","x",M$2-'Indicator Date hidden'!N124)</f>
        <v>0</v>
      </c>
      <c r="N123" s="158">
        <f>IF('Indicator Date hidden'!O124="x","x",N$2-'Indicator Date hidden'!O124)</f>
        <v>0</v>
      </c>
      <c r="O123" s="158">
        <f>IF('Indicator Date hidden'!P124="x","x",O$2-'Indicator Date hidden'!P124)</f>
        <v>0</v>
      </c>
      <c r="P123" s="158">
        <f>IF('Indicator Date hidden'!Q124="x","x",P$2-'Indicator Date hidden'!Q124)</f>
        <v>0</v>
      </c>
      <c r="Q123" s="158">
        <f>IF('Indicator Date hidden'!R124="x","x",Q$2-'Indicator Date hidden'!R124)</f>
        <v>0</v>
      </c>
      <c r="R123" s="158">
        <f>IF('Indicator Date hidden'!S124="x","x",R$2-'Indicator Date hidden'!S124)</f>
        <v>0</v>
      </c>
      <c r="S123" s="158">
        <f>IF('Indicator Date hidden'!T124="x","x",S$2-'Indicator Date hidden'!T124)</f>
        <v>0</v>
      </c>
      <c r="T123" s="158">
        <f>IF('Indicator Date hidden'!U124="x","x",T$2-'Indicator Date hidden'!U124)</f>
        <v>0</v>
      </c>
      <c r="U123" s="158">
        <f>IF('Indicator Date hidden'!V124="x","x",U$2-'Indicator Date hidden'!V124)</f>
        <v>0</v>
      </c>
      <c r="V123" s="158">
        <f>IF('Indicator Date hidden'!W124="x","x",V$2-'Indicator Date hidden'!W124)</f>
        <v>0</v>
      </c>
      <c r="W123" s="158">
        <f>IF('Indicator Date hidden'!X124="x","x",W$2-'Indicator Date hidden'!X124)</f>
        <v>0</v>
      </c>
      <c r="X123" s="158">
        <f>IF('Indicator Date hidden'!Y124="x","x",X$2-'Indicator Date hidden'!Y124)</f>
        <v>0</v>
      </c>
      <c r="Y123" s="158">
        <f>IF('Indicator Date hidden'!Z124="x","x",Y$2-'Indicator Date hidden'!Z124)</f>
        <v>0</v>
      </c>
      <c r="Z123" s="158">
        <f>IF('Indicator Date hidden'!AA124="x","x",Z$2-'Indicator Date hidden'!AA124)</f>
        <v>0</v>
      </c>
      <c r="AA123" s="158">
        <f>IF('Indicator Date hidden'!AB124="x","x",AA$2-'Indicator Date hidden'!AB124)</f>
        <v>0</v>
      </c>
      <c r="AB123" s="158">
        <f>IF('Indicator Date hidden'!AC124="x","x",AB$2-'Indicator Date hidden'!AC124)</f>
        <v>0</v>
      </c>
      <c r="AC123" s="158">
        <f>IF('Indicator Date hidden'!AD124="x","x",AC$2-'Indicator Date hidden'!AD124)</f>
        <v>0</v>
      </c>
      <c r="AD123" s="158">
        <f>IF('Indicator Date hidden'!AE124="x","x",AD$2-'Indicator Date hidden'!AE124)</f>
        <v>0</v>
      </c>
      <c r="AE123" s="158">
        <f>IF('Indicator Date hidden'!AF124="x","x",AE$2-'Indicator Date hidden'!AF124)</f>
        <v>0</v>
      </c>
      <c r="AF123" s="158">
        <f>IF('Indicator Date hidden'!AG124="x","x",AF$2-'Indicator Date hidden'!AG124)</f>
        <v>0</v>
      </c>
      <c r="AG123" s="158">
        <f>IF('Indicator Date hidden'!AH124="x","x",AG$2-'Indicator Date hidden'!AH124)</f>
        <v>0</v>
      </c>
      <c r="AH123" s="158">
        <f>IF('Indicator Date hidden'!AI124="x","x",AH$2-'Indicator Date hidden'!AI124)</f>
        <v>0</v>
      </c>
      <c r="AI123" s="158">
        <f>IF('Indicator Date hidden'!AJ124="x","x",AI$2-'Indicator Date hidden'!AJ124)</f>
        <v>1</v>
      </c>
      <c r="AJ123" s="158">
        <f>IF('Indicator Date hidden'!AK124="x","x",AJ$2-'Indicator Date hidden'!AK124)</f>
        <v>1</v>
      </c>
      <c r="AK123" s="158">
        <f>IF('Indicator Date hidden'!AL124="x","x",AK$2-'Indicator Date hidden'!AL124)</f>
        <v>1</v>
      </c>
      <c r="AL123" s="158">
        <f>IF('Indicator Date hidden'!AM124="x","x",AL$2-'Indicator Date hidden'!AM124)</f>
        <v>2</v>
      </c>
      <c r="AM123" s="158">
        <f>IF('Indicator Date hidden'!AN124="x","x",AM$2-'Indicator Date hidden'!AN124)</f>
        <v>1</v>
      </c>
      <c r="AN123" s="158">
        <f>IF('Indicator Date hidden'!AO124="x","x",AN$2-'Indicator Date hidden'!AO124)</f>
        <v>1</v>
      </c>
      <c r="AO123" s="158">
        <f>IF('Indicator Date hidden'!AP124="x","x",AO$2-'Indicator Date hidden'!AP124)</f>
        <v>1</v>
      </c>
      <c r="AP123" s="158">
        <f>IF('Indicator Date hidden'!AQ124="x","x",AP$2-'Indicator Date hidden'!AQ124)</f>
        <v>1</v>
      </c>
      <c r="AQ123" s="158">
        <f>IF('Indicator Date hidden'!AR124="x","x",AQ$2-'Indicator Date hidden'!AR124)</f>
        <v>0</v>
      </c>
      <c r="AR123" s="158">
        <f>IF('Indicator Date hidden'!AS124="x","x",AR$2-'Indicator Date hidden'!AS124)</f>
        <v>3</v>
      </c>
      <c r="AS123" s="158">
        <f>IF('Indicator Date hidden'!AT124="x","x",AS$2-'Indicator Date hidden'!AT124)</f>
        <v>1</v>
      </c>
      <c r="AT123" s="158">
        <f>IF('Indicator Date hidden'!AU124="x","x",AT$2-'Indicator Date hidden'!AU124)</f>
        <v>0</v>
      </c>
      <c r="AU123" s="158">
        <f>IF('Indicator Date hidden'!AV124="x","x",AU$2-'Indicator Date hidden'!AV124)</f>
        <v>0</v>
      </c>
      <c r="AV123" s="158">
        <f>IF('Indicator Date hidden'!AW124="x","x",AV$2-'Indicator Date hidden'!AW124)</f>
        <v>0</v>
      </c>
      <c r="AW123" s="158">
        <f>IF('Indicator Date hidden'!AX124="x","x",AW$2-'Indicator Date hidden'!AX124)</f>
        <v>0</v>
      </c>
      <c r="AX123" s="158">
        <f>IF('Indicator Date hidden'!AY124="x","x",AX$2-'Indicator Date hidden'!AY124)</f>
        <v>0</v>
      </c>
      <c r="AY123" s="158">
        <f>IF('Indicator Date hidden'!AZ124="x","x",AY$2-'Indicator Date hidden'!AZ124)</f>
        <v>1</v>
      </c>
      <c r="AZ123" s="158">
        <f>IF('Indicator Date hidden'!BA124="x","x",AZ$2-'Indicator Date hidden'!BA124)</f>
        <v>7</v>
      </c>
      <c r="BA123" s="158">
        <f>IF('Indicator Date hidden'!BB124="x","x",BA$2-'Indicator Date hidden'!BB124)</f>
        <v>0</v>
      </c>
      <c r="BB123" s="158">
        <f>IF('Indicator Date hidden'!BC124="x","x",BB$2-'Indicator Date hidden'!BC124)</f>
        <v>0</v>
      </c>
      <c r="BC123" s="158">
        <f>IF('Indicator Date hidden'!BD124="x","x",BC$2-'Indicator Date hidden'!BD124)</f>
        <v>0</v>
      </c>
      <c r="BD123" s="158" t="str">
        <f>IF('Indicator Date hidden'!BE124="x","x",BD$2-'Indicator Date hidden'!BE124)</f>
        <v>x</v>
      </c>
      <c r="BE123" s="158">
        <f>IF('Indicator Date hidden'!BF124="x","x",BE$2-'Indicator Date hidden'!BF124)</f>
        <v>2</v>
      </c>
      <c r="BF123" s="158">
        <f>IF('Indicator Date hidden'!BG124="x","x",BF$2-'Indicator Date hidden'!BG124)</f>
        <v>0</v>
      </c>
      <c r="BG123" s="158">
        <f>IF('Indicator Date hidden'!BH124="x","x",BG$2-'Indicator Date hidden'!BH124)</f>
        <v>0</v>
      </c>
      <c r="BH123" s="158">
        <f>IF('Indicator Date hidden'!BI124="x","x",BH$2-'Indicator Date hidden'!BI124)</f>
        <v>0</v>
      </c>
      <c r="BI123" s="158">
        <f>IF('Indicator Date hidden'!BJ124="x","x",BI$2-'Indicator Date hidden'!BJ124)</f>
        <v>0</v>
      </c>
      <c r="BJ123" s="158">
        <f>IF('Indicator Date hidden'!BK124="x","x",BJ$2-'Indicator Date hidden'!BK124)</f>
        <v>1</v>
      </c>
      <c r="BK123" s="158">
        <f>IF('Indicator Date hidden'!BL124="x","x",BK$2-'Indicator Date hidden'!BL124)</f>
        <v>1</v>
      </c>
      <c r="BL123" s="158">
        <f>IF('Indicator Date hidden'!BM124="x","x",BL$2-'Indicator Date hidden'!BM124)</f>
        <v>0</v>
      </c>
      <c r="BM123" s="158">
        <f>IF('Indicator Date hidden'!BN124="x","x",BM$2-'Indicator Date hidden'!BN124)</f>
        <v>3</v>
      </c>
      <c r="BN123" s="158">
        <f>IF('Indicator Date hidden'!BO124="x","x",BN$2-'Indicator Date hidden'!BO124)</f>
        <v>2</v>
      </c>
      <c r="BO123" s="158">
        <f>IF('Indicator Date hidden'!BP124="x","x",BO$2-'Indicator Date hidden'!BP124)</f>
        <v>1</v>
      </c>
      <c r="BP123" s="158">
        <f>IF('Indicator Date hidden'!BQ124="x","x",BP$2-'Indicator Date hidden'!BQ124)</f>
        <v>0</v>
      </c>
      <c r="BQ123" s="158">
        <f>IF('Indicator Date hidden'!BR124="x","x",BQ$2-'Indicator Date hidden'!BR124)</f>
        <v>0</v>
      </c>
      <c r="BR123" s="158">
        <f>IF('Indicator Date hidden'!BS124="x","x",BR$2-'Indicator Date hidden'!BS124)</f>
        <v>0</v>
      </c>
      <c r="BS123" s="158">
        <f>IF('Indicator Date hidden'!BT124="x","x",BS$2-'Indicator Date hidden'!BT124)</f>
        <v>1</v>
      </c>
      <c r="BT123" s="158">
        <f>IF('Indicator Date hidden'!BU124="x","x",BT$2-'Indicator Date hidden'!BU124)</f>
        <v>0</v>
      </c>
      <c r="BU123" s="158">
        <f>IF('Indicator Date hidden'!BV124="x","x",BU$2-'Indicator Date hidden'!BV124)</f>
        <v>0</v>
      </c>
      <c r="BV123" s="158">
        <f>IF('Indicator Date hidden'!BW124="x","x",BV$2-'Indicator Date hidden'!BW124)</f>
        <v>0</v>
      </c>
      <c r="BW123" s="158">
        <f>IF('Indicator Date hidden'!BX124="x","x",BW$2-'Indicator Date hidden'!BX124)</f>
        <v>0</v>
      </c>
      <c r="BX123" s="158">
        <f>IF('Indicator Date hidden'!BY124="x","x",BX$2-'Indicator Date hidden'!BY124)</f>
        <v>2</v>
      </c>
      <c r="BY123" s="5">
        <f t="shared" si="15"/>
        <v>34</v>
      </c>
      <c r="BZ123" s="159">
        <f t="shared" si="16"/>
        <v>0.45945945945945948</v>
      </c>
      <c r="CA123" s="5">
        <f t="shared" si="17"/>
        <v>20</v>
      </c>
      <c r="CB123" s="159">
        <f t="shared" si="18"/>
        <v>1.0422064586302076</v>
      </c>
      <c r="CC123" s="162">
        <f t="shared" si="19"/>
        <v>0</v>
      </c>
    </row>
    <row r="124" spans="1:81" x14ac:dyDescent="0.3">
      <c r="A124" t="s">
        <v>225</v>
      </c>
      <c r="B124" s="158">
        <f>IF('Indicator Date hidden'!C125="x","x",B$2-'Indicator Date hidden'!C125)</f>
        <v>0</v>
      </c>
      <c r="C124" s="158">
        <f>IF('Indicator Date hidden'!D125="x","x",C$2-'Indicator Date hidden'!D125)</f>
        <v>0</v>
      </c>
      <c r="D124" s="158">
        <f>IF('Indicator Date hidden'!E125="x","x",D$2-'Indicator Date hidden'!E125)</f>
        <v>0</v>
      </c>
      <c r="E124" s="158">
        <f>IF('Indicator Date hidden'!F125="x","x",E$2-'Indicator Date hidden'!F125)</f>
        <v>0</v>
      </c>
      <c r="F124" s="158">
        <f>IF('Indicator Date hidden'!G125="x","x",F$2-'Indicator Date hidden'!G125)</f>
        <v>0</v>
      </c>
      <c r="G124" s="158">
        <f>IF('Indicator Date hidden'!H125="x","x",G$2-'Indicator Date hidden'!H125)</f>
        <v>0</v>
      </c>
      <c r="H124" s="158">
        <f>IF('Indicator Date hidden'!I125="x","x",H$2-'Indicator Date hidden'!I125)</f>
        <v>0</v>
      </c>
      <c r="I124" s="158">
        <f>IF('Indicator Date hidden'!J125="x","x",I$2-'Indicator Date hidden'!J125)</f>
        <v>0</v>
      </c>
      <c r="J124" s="158">
        <f>IF('Indicator Date hidden'!K125="x","x",J$2-'Indicator Date hidden'!K125)</f>
        <v>0</v>
      </c>
      <c r="K124" s="158">
        <f>IF('Indicator Date hidden'!L125="x","x",K$2-'Indicator Date hidden'!L125)</f>
        <v>0</v>
      </c>
      <c r="L124" s="158">
        <f>IF('Indicator Date hidden'!M125="x","x",L$2-'Indicator Date hidden'!M125)</f>
        <v>0</v>
      </c>
      <c r="M124" s="158">
        <f>IF('Indicator Date hidden'!N125="x","x",M$2-'Indicator Date hidden'!N125)</f>
        <v>0</v>
      </c>
      <c r="N124" s="158">
        <f>IF('Indicator Date hidden'!O125="x","x",N$2-'Indicator Date hidden'!O125)</f>
        <v>0</v>
      </c>
      <c r="O124" s="158">
        <f>IF('Indicator Date hidden'!P125="x","x",O$2-'Indicator Date hidden'!P125)</f>
        <v>0</v>
      </c>
      <c r="P124" s="158">
        <f>IF('Indicator Date hidden'!Q125="x","x",P$2-'Indicator Date hidden'!Q125)</f>
        <v>0</v>
      </c>
      <c r="Q124" s="158">
        <f>IF('Indicator Date hidden'!R125="x","x",Q$2-'Indicator Date hidden'!R125)</f>
        <v>0</v>
      </c>
      <c r="R124" s="158">
        <f>IF('Indicator Date hidden'!S125="x","x",R$2-'Indicator Date hidden'!S125)</f>
        <v>0</v>
      </c>
      <c r="S124" s="158">
        <f>IF('Indicator Date hidden'!T125="x","x",S$2-'Indicator Date hidden'!T125)</f>
        <v>0</v>
      </c>
      <c r="T124" s="158">
        <f>IF('Indicator Date hidden'!U125="x","x",T$2-'Indicator Date hidden'!U125)</f>
        <v>0</v>
      </c>
      <c r="U124" s="158">
        <f>IF('Indicator Date hidden'!V125="x","x",U$2-'Indicator Date hidden'!V125)</f>
        <v>0</v>
      </c>
      <c r="V124" s="158">
        <f>IF('Indicator Date hidden'!W125="x","x",V$2-'Indicator Date hidden'!W125)</f>
        <v>0</v>
      </c>
      <c r="W124" s="158">
        <f>IF('Indicator Date hidden'!X125="x","x",W$2-'Indicator Date hidden'!X125)</f>
        <v>0</v>
      </c>
      <c r="X124" s="158">
        <f>IF('Indicator Date hidden'!Y125="x","x",X$2-'Indicator Date hidden'!Y125)</f>
        <v>0</v>
      </c>
      <c r="Y124" s="158">
        <f>IF('Indicator Date hidden'!Z125="x","x",Y$2-'Indicator Date hidden'!Z125)</f>
        <v>0</v>
      </c>
      <c r="Z124" s="158">
        <f>IF('Indicator Date hidden'!AA125="x","x",Z$2-'Indicator Date hidden'!AA125)</f>
        <v>5</v>
      </c>
      <c r="AA124" s="158">
        <f>IF('Indicator Date hidden'!AB125="x","x",AA$2-'Indicator Date hidden'!AB125)</f>
        <v>0</v>
      </c>
      <c r="AB124" s="158" t="str">
        <f>IF('Indicator Date hidden'!AC125="x","x",AB$2-'Indicator Date hidden'!AC125)</f>
        <v>x</v>
      </c>
      <c r="AC124" s="158">
        <f>IF('Indicator Date hidden'!AD125="x","x",AC$2-'Indicator Date hidden'!AD125)</f>
        <v>0</v>
      </c>
      <c r="AD124" s="158">
        <f>IF('Indicator Date hidden'!AE125="x","x",AD$2-'Indicator Date hidden'!AE125)</f>
        <v>0</v>
      </c>
      <c r="AE124" s="158" t="str">
        <f>IF('Indicator Date hidden'!AF125="x","x",AE$2-'Indicator Date hidden'!AF125)</f>
        <v>x</v>
      </c>
      <c r="AF124" s="158">
        <f>IF('Indicator Date hidden'!AG125="x","x",AF$2-'Indicator Date hidden'!AG125)</f>
        <v>0</v>
      </c>
      <c r="AG124" s="158">
        <f>IF('Indicator Date hidden'!AH125="x","x",AG$2-'Indicator Date hidden'!AH125)</f>
        <v>0</v>
      </c>
      <c r="AH124" s="158">
        <f>IF('Indicator Date hidden'!AI125="x","x",AH$2-'Indicator Date hidden'!AI125)</f>
        <v>0</v>
      </c>
      <c r="AI124" s="158">
        <f>IF('Indicator Date hidden'!AJ125="x","x",AI$2-'Indicator Date hidden'!AJ125)</f>
        <v>1</v>
      </c>
      <c r="AJ124" s="158">
        <f>IF('Indicator Date hidden'!AK125="x","x",AJ$2-'Indicator Date hidden'!AK125)</f>
        <v>1</v>
      </c>
      <c r="AK124" s="158">
        <f>IF('Indicator Date hidden'!AL125="x","x",AK$2-'Indicator Date hidden'!AL125)</f>
        <v>1</v>
      </c>
      <c r="AL124" s="158" t="str">
        <f>IF('Indicator Date hidden'!AM125="x","x",AL$2-'Indicator Date hidden'!AM125)</f>
        <v>x</v>
      </c>
      <c r="AM124" s="158">
        <f>IF('Indicator Date hidden'!AN125="x","x",AM$2-'Indicator Date hidden'!AN125)</f>
        <v>1</v>
      </c>
      <c r="AN124" s="158">
        <f>IF('Indicator Date hidden'!AO125="x","x",AN$2-'Indicator Date hidden'!AO125)</f>
        <v>1</v>
      </c>
      <c r="AO124" s="158">
        <f>IF('Indicator Date hidden'!AP125="x","x",AO$2-'Indicator Date hidden'!AP125)</f>
        <v>1</v>
      </c>
      <c r="AP124" s="158" t="str">
        <f>IF('Indicator Date hidden'!AQ125="x","x",AP$2-'Indicator Date hidden'!AQ125)</f>
        <v>x</v>
      </c>
      <c r="AQ124" s="158">
        <f>IF('Indicator Date hidden'!AR125="x","x",AQ$2-'Indicator Date hidden'!AR125)</f>
        <v>0</v>
      </c>
      <c r="AR124" s="158">
        <f>IF('Indicator Date hidden'!AS125="x","x",AR$2-'Indicator Date hidden'!AS125)</f>
        <v>3</v>
      </c>
      <c r="AS124" s="158" t="str">
        <f>IF('Indicator Date hidden'!AT125="x","x",AS$2-'Indicator Date hidden'!AT125)</f>
        <v>x</v>
      </c>
      <c r="AT124" s="158">
        <f>IF('Indicator Date hidden'!AU125="x","x",AT$2-'Indicator Date hidden'!AU125)</f>
        <v>0</v>
      </c>
      <c r="AU124" s="158">
        <f>IF('Indicator Date hidden'!AV125="x","x",AU$2-'Indicator Date hidden'!AV125)</f>
        <v>0</v>
      </c>
      <c r="AV124" s="158">
        <f>IF('Indicator Date hidden'!AW125="x","x",AV$2-'Indicator Date hidden'!AW125)</f>
        <v>0</v>
      </c>
      <c r="AW124" s="158" t="str">
        <f>IF('Indicator Date hidden'!AX125="x","x",AW$2-'Indicator Date hidden'!AX125)</f>
        <v>x</v>
      </c>
      <c r="AX124" s="158">
        <f>IF('Indicator Date hidden'!AY125="x","x",AX$2-'Indicator Date hidden'!AY125)</f>
        <v>0</v>
      </c>
      <c r="AY124" s="158">
        <f>IF('Indicator Date hidden'!AZ125="x","x",AY$2-'Indicator Date hidden'!AZ125)</f>
        <v>1</v>
      </c>
      <c r="AZ124" s="158">
        <f>IF('Indicator Date hidden'!BA125="x","x",AZ$2-'Indicator Date hidden'!BA125)</f>
        <v>2</v>
      </c>
      <c r="BA124" s="158">
        <f>IF('Indicator Date hidden'!BB125="x","x",BA$2-'Indicator Date hidden'!BB125)</f>
        <v>0</v>
      </c>
      <c r="BB124" s="158">
        <f>IF('Indicator Date hidden'!BC125="x","x",BB$2-'Indicator Date hidden'!BC125)</f>
        <v>0</v>
      </c>
      <c r="BC124" s="158">
        <f>IF('Indicator Date hidden'!BD125="x","x",BC$2-'Indicator Date hidden'!BD125)</f>
        <v>0</v>
      </c>
      <c r="BD124" s="158" t="str">
        <f>IF('Indicator Date hidden'!BE125="x","x",BD$2-'Indicator Date hidden'!BE125)</f>
        <v>x</v>
      </c>
      <c r="BE124" s="158">
        <f>IF('Indicator Date hidden'!BF125="x","x",BE$2-'Indicator Date hidden'!BF125)</f>
        <v>2</v>
      </c>
      <c r="BF124" s="158">
        <f>IF('Indicator Date hidden'!BG125="x","x",BF$2-'Indicator Date hidden'!BG125)</f>
        <v>0</v>
      </c>
      <c r="BG124" s="158">
        <f>IF('Indicator Date hidden'!BH125="x","x",BG$2-'Indicator Date hidden'!BH125)</f>
        <v>0</v>
      </c>
      <c r="BH124" s="158">
        <f>IF('Indicator Date hidden'!BI125="x","x",BH$2-'Indicator Date hidden'!BI125)</f>
        <v>0</v>
      </c>
      <c r="BI124" s="158">
        <f>IF('Indicator Date hidden'!BJ125="x","x",BI$2-'Indicator Date hidden'!BJ125)</f>
        <v>0</v>
      </c>
      <c r="BJ124" s="158">
        <f>IF('Indicator Date hidden'!BK125="x","x",BJ$2-'Indicator Date hidden'!BK125)</f>
        <v>1</v>
      </c>
      <c r="BK124" s="158">
        <f>IF('Indicator Date hidden'!BL125="x","x",BK$2-'Indicator Date hidden'!BL125)</f>
        <v>1</v>
      </c>
      <c r="BL124" s="158">
        <f>IF('Indicator Date hidden'!BM125="x","x",BL$2-'Indicator Date hidden'!BM125)</f>
        <v>0</v>
      </c>
      <c r="BM124" s="158" t="str">
        <f>IF('Indicator Date hidden'!BN125="x","x",BM$2-'Indicator Date hidden'!BN125)</f>
        <v>x</v>
      </c>
      <c r="BN124" s="158">
        <f>IF('Indicator Date hidden'!BO125="x","x",BN$2-'Indicator Date hidden'!BO125)</f>
        <v>2</v>
      </c>
      <c r="BO124" s="158">
        <f>IF('Indicator Date hidden'!BP125="x","x",BO$2-'Indicator Date hidden'!BP125)</f>
        <v>1</v>
      </c>
      <c r="BP124" s="158">
        <f>IF('Indicator Date hidden'!BQ125="x","x",BP$2-'Indicator Date hidden'!BQ125)</f>
        <v>0</v>
      </c>
      <c r="BQ124" s="158">
        <f>IF('Indicator Date hidden'!BR125="x","x",BQ$2-'Indicator Date hidden'!BR125)</f>
        <v>0</v>
      </c>
      <c r="BR124" s="158">
        <f>IF('Indicator Date hidden'!BS125="x","x",BR$2-'Indicator Date hidden'!BS125)</f>
        <v>0</v>
      </c>
      <c r="BS124" s="158">
        <f>IF('Indicator Date hidden'!BT125="x","x",BS$2-'Indicator Date hidden'!BT125)</f>
        <v>2</v>
      </c>
      <c r="BT124" s="158">
        <f>IF('Indicator Date hidden'!BU125="x","x",BT$2-'Indicator Date hidden'!BU125)</f>
        <v>0</v>
      </c>
      <c r="BU124" s="158">
        <f>IF('Indicator Date hidden'!BV125="x","x",BU$2-'Indicator Date hidden'!BV125)</f>
        <v>0</v>
      </c>
      <c r="BV124" s="158">
        <f>IF('Indicator Date hidden'!BW125="x","x",BV$2-'Indicator Date hidden'!BW125)</f>
        <v>0</v>
      </c>
      <c r="BW124" s="158">
        <f>IF('Indicator Date hidden'!BX125="x","x",BW$2-'Indicator Date hidden'!BX125)</f>
        <v>0</v>
      </c>
      <c r="BX124" s="158">
        <f>IF('Indicator Date hidden'!BY125="x","x",BX$2-'Indicator Date hidden'!BY125)</f>
        <v>2</v>
      </c>
      <c r="BY124" s="5">
        <f t="shared" si="15"/>
        <v>28</v>
      </c>
      <c r="BZ124" s="159">
        <f t="shared" si="16"/>
        <v>0.41791044776119401</v>
      </c>
      <c r="CA124" s="5">
        <f t="shared" si="17"/>
        <v>17</v>
      </c>
      <c r="CB124" s="159">
        <f t="shared" si="18"/>
        <v>0.88350140817604428</v>
      </c>
      <c r="CC124" s="162">
        <f t="shared" si="19"/>
        <v>0</v>
      </c>
    </row>
    <row r="125" spans="1:81" x14ac:dyDescent="0.3">
      <c r="A125" t="s">
        <v>227</v>
      </c>
      <c r="B125" s="158">
        <f>IF('Indicator Date hidden'!C126="x","x",B$2-'Indicator Date hidden'!C126)</f>
        <v>0</v>
      </c>
      <c r="C125" s="158">
        <f>IF('Indicator Date hidden'!D126="x","x",C$2-'Indicator Date hidden'!D126)</f>
        <v>0</v>
      </c>
      <c r="D125" s="158">
        <f>IF('Indicator Date hidden'!E126="x","x",D$2-'Indicator Date hidden'!E126)</f>
        <v>0</v>
      </c>
      <c r="E125" s="158">
        <f>IF('Indicator Date hidden'!F126="x","x",E$2-'Indicator Date hidden'!F126)</f>
        <v>0</v>
      </c>
      <c r="F125" s="158">
        <f>IF('Indicator Date hidden'!G126="x","x",F$2-'Indicator Date hidden'!G126)</f>
        <v>0</v>
      </c>
      <c r="G125" s="158">
        <f>IF('Indicator Date hidden'!H126="x","x",G$2-'Indicator Date hidden'!H126)</f>
        <v>0</v>
      </c>
      <c r="H125" s="158">
        <f>IF('Indicator Date hidden'!I126="x","x",H$2-'Indicator Date hidden'!I126)</f>
        <v>0</v>
      </c>
      <c r="I125" s="158">
        <f>IF('Indicator Date hidden'!J126="x","x",I$2-'Indicator Date hidden'!J126)</f>
        <v>0</v>
      </c>
      <c r="J125" s="158">
        <f>IF('Indicator Date hidden'!K126="x","x",J$2-'Indicator Date hidden'!K126)</f>
        <v>0</v>
      </c>
      <c r="K125" s="158">
        <f>IF('Indicator Date hidden'!L126="x","x",K$2-'Indicator Date hidden'!L126)</f>
        <v>0</v>
      </c>
      <c r="L125" s="158">
        <f>IF('Indicator Date hidden'!M126="x","x",L$2-'Indicator Date hidden'!M126)</f>
        <v>0</v>
      </c>
      <c r="M125" s="158">
        <f>IF('Indicator Date hidden'!N126="x","x",M$2-'Indicator Date hidden'!N126)</f>
        <v>0</v>
      </c>
      <c r="N125" s="158">
        <f>IF('Indicator Date hidden'!O126="x","x",N$2-'Indicator Date hidden'!O126)</f>
        <v>0</v>
      </c>
      <c r="O125" s="158">
        <f>IF('Indicator Date hidden'!P126="x","x",O$2-'Indicator Date hidden'!P126)</f>
        <v>0</v>
      </c>
      <c r="P125" s="158">
        <f>IF('Indicator Date hidden'!Q126="x","x",P$2-'Indicator Date hidden'!Q126)</f>
        <v>0</v>
      </c>
      <c r="Q125" s="158">
        <f>IF('Indicator Date hidden'!R126="x","x",Q$2-'Indicator Date hidden'!R126)</f>
        <v>0</v>
      </c>
      <c r="R125" s="158">
        <f>IF('Indicator Date hidden'!S126="x","x",R$2-'Indicator Date hidden'!S126)</f>
        <v>0</v>
      </c>
      <c r="S125" s="158">
        <f>IF('Indicator Date hidden'!T126="x","x",S$2-'Indicator Date hidden'!T126)</f>
        <v>0</v>
      </c>
      <c r="T125" s="158">
        <f>IF('Indicator Date hidden'!U126="x","x",T$2-'Indicator Date hidden'!U126)</f>
        <v>0</v>
      </c>
      <c r="U125" s="158">
        <f>IF('Indicator Date hidden'!V126="x","x",U$2-'Indicator Date hidden'!V126)</f>
        <v>0</v>
      </c>
      <c r="V125" s="158">
        <f>IF('Indicator Date hidden'!W126="x","x",V$2-'Indicator Date hidden'!W126)</f>
        <v>0</v>
      </c>
      <c r="W125" s="158">
        <f>IF('Indicator Date hidden'!X126="x","x",W$2-'Indicator Date hidden'!X126)</f>
        <v>0</v>
      </c>
      <c r="X125" s="158">
        <f>IF('Indicator Date hidden'!Y126="x","x",X$2-'Indicator Date hidden'!Y126)</f>
        <v>0</v>
      </c>
      <c r="Y125" s="158">
        <f>IF('Indicator Date hidden'!Z126="x","x",Y$2-'Indicator Date hidden'!Z126)</f>
        <v>0</v>
      </c>
      <c r="Z125" s="158">
        <f>IF('Indicator Date hidden'!AA126="x","x",Z$2-'Indicator Date hidden'!AA126)</f>
        <v>10</v>
      </c>
      <c r="AA125" s="158">
        <f>IF('Indicator Date hidden'!AB126="x","x",AA$2-'Indicator Date hidden'!AB126)</f>
        <v>0</v>
      </c>
      <c r="AB125" s="158" t="str">
        <f>IF('Indicator Date hidden'!AC126="x","x",AB$2-'Indicator Date hidden'!AC126)</f>
        <v>x</v>
      </c>
      <c r="AC125" s="158">
        <f>IF('Indicator Date hidden'!AD126="x","x",AC$2-'Indicator Date hidden'!AD126)</f>
        <v>0</v>
      </c>
      <c r="AD125" s="158">
        <f>IF('Indicator Date hidden'!AE126="x","x",AD$2-'Indicator Date hidden'!AE126)</f>
        <v>0</v>
      </c>
      <c r="AE125" s="158" t="str">
        <f>IF('Indicator Date hidden'!AF126="x","x",AE$2-'Indicator Date hidden'!AF126)</f>
        <v>x</v>
      </c>
      <c r="AF125" s="158">
        <f>IF('Indicator Date hidden'!AG126="x","x",AF$2-'Indicator Date hidden'!AG126)</f>
        <v>0</v>
      </c>
      <c r="AG125" s="158">
        <f>IF('Indicator Date hidden'!AH126="x","x",AG$2-'Indicator Date hidden'!AH126)</f>
        <v>0</v>
      </c>
      <c r="AH125" s="158">
        <f>IF('Indicator Date hidden'!AI126="x","x",AH$2-'Indicator Date hidden'!AI126)</f>
        <v>0</v>
      </c>
      <c r="AI125" s="158">
        <f>IF('Indicator Date hidden'!AJ126="x","x",AI$2-'Indicator Date hidden'!AJ126)</f>
        <v>1</v>
      </c>
      <c r="AJ125" s="158">
        <f>IF('Indicator Date hidden'!AK126="x","x",AJ$2-'Indicator Date hidden'!AK126)</f>
        <v>1</v>
      </c>
      <c r="AK125" s="158">
        <f>IF('Indicator Date hidden'!AL126="x","x",AK$2-'Indicator Date hidden'!AL126)</f>
        <v>1</v>
      </c>
      <c r="AL125" s="158" t="str">
        <f>IF('Indicator Date hidden'!AM126="x","x",AL$2-'Indicator Date hidden'!AM126)</f>
        <v>x</v>
      </c>
      <c r="AM125" s="158">
        <f>IF('Indicator Date hidden'!AN126="x","x",AM$2-'Indicator Date hidden'!AN126)</f>
        <v>1</v>
      </c>
      <c r="AN125" s="158">
        <f>IF('Indicator Date hidden'!AO126="x","x",AN$2-'Indicator Date hidden'!AO126)</f>
        <v>1</v>
      </c>
      <c r="AO125" s="158">
        <f>IF('Indicator Date hidden'!AP126="x","x",AO$2-'Indicator Date hidden'!AP126)</f>
        <v>1</v>
      </c>
      <c r="AP125" s="158" t="str">
        <f>IF('Indicator Date hidden'!AQ126="x","x",AP$2-'Indicator Date hidden'!AQ126)</f>
        <v>x</v>
      </c>
      <c r="AQ125" s="158">
        <f>IF('Indicator Date hidden'!AR126="x","x",AQ$2-'Indicator Date hidden'!AR126)</f>
        <v>0</v>
      </c>
      <c r="AR125" s="158">
        <f>IF('Indicator Date hidden'!AS126="x","x",AR$2-'Indicator Date hidden'!AS126)</f>
        <v>3</v>
      </c>
      <c r="AS125" s="158" t="str">
        <f>IF('Indicator Date hidden'!AT126="x","x",AS$2-'Indicator Date hidden'!AT126)</f>
        <v>x</v>
      </c>
      <c r="AT125" s="158">
        <f>IF('Indicator Date hidden'!AU126="x","x",AT$2-'Indicator Date hidden'!AU126)</f>
        <v>0</v>
      </c>
      <c r="AU125" s="158">
        <f>IF('Indicator Date hidden'!AV126="x","x",AU$2-'Indicator Date hidden'!AV126)</f>
        <v>0</v>
      </c>
      <c r="AV125" s="158" t="str">
        <f>IF('Indicator Date hidden'!AW126="x","x",AV$2-'Indicator Date hidden'!AW126)</f>
        <v>x</v>
      </c>
      <c r="AW125" s="158" t="str">
        <f>IF('Indicator Date hidden'!AX126="x","x",AW$2-'Indicator Date hidden'!AX126)</f>
        <v>x</v>
      </c>
      <c r="AX125" s="158">
        <f>IF('Indicator Date hidden'!AY126="x","x",AX$2-'Indicator Date hidden'!AY126)</f>
        <v>0</v>
      </c>
      <c r="AY125" s="158">
        <f>IF('Indicator Date hidden'!AZ126="x","x",AY$2-'Indicator Date hidden'!AZ126)</f>
        <v>1</v>
      </c>
      <c r="AZ125" s="158" t="str">
        <f>IF('Indicator Date hidden'!BA126="x","x",AZ$2-'Indicator Date hidden'!BA126)</f>
        <v>x</v>
      </c>
      <c r="BA125" s="158">
        <f>IF('Indicator Date hidden'!BB126="x","x",BA$2-'Indicator Date hidden'!BB126)</f>
        <v>0</v>
      </c>
      <c r="BB125" s="158">
        <f>IF('Indicator Date hidden'!BC126="x","x",BB$2-'Indicator Date hidden'!BC126)</f>
        <v>0</v>
      </c>
      <c r="BC125" s="158">
        <f>IF('Indicator Date hidden'!BD126="x","x",BC$2-'Indicator Date hidden'!BD126)</f>
        <v>0</v>
      </c>
      <c r="BD125" s="158" t="str">
        <f>IF('Indicator Date hidden'!BE126="x","x",BD$2-'Indicator Date hidden'!BE126)</f>
        <v>x</v>
      </c>
      <c r="BE125" s="158">
        <f>IF('Indicator Date hidden'!BF126="x","x",BE$2-'Indicator Date hidden'!BF126)</f>
        <v>2</v>
      </c>
      <c r="BF125" s="158">
        <f>IF('Indicator Date hidden'!BG126="x","x",BF$2-'Indicator Date hidden'!BG126)</f>
        <v>0</v>
      </c>
      <c r="BG125" s="158">
        <f>IF('Indicator Date hidden'!BH126="x","x",BG$2-'Indicator Date hidden'!BH126)</f>
        <v>0</v>
      </c>
      <c r="BH125" s="158">
        <f>IF('Indicator Date hidden'!BI126="x","x",BH$2-'Indicator Date hidden'!BI126)</f>
        <v>0</v>
      </c>
      <c r="BI125" s="158">
        <f>IF('Indicator Date hidden'!BJ126="x","x",BI$2-'Indicator Date hidden'!BJ126)</f>
        <v>0</v>
      </c>
      <c r="BJ125" s="158">
        <f>IF('Indicator Date hidden'!BK126="x","x",BJ$2-'Indicator Date hidden'!BK126)</f>
        <v>1</v>
      </c>
      <c r="BK125" s="158">
        <f>IF('Indicator Date hidden'!BL126="x","x",BK$2-'Indicator Date hidden'!BL126)</f>
        <v>1</v>
      </c>
      <c r="BL125" s="158">
        <f>IF('Indicator Date hidden'!BM126="x","x",BL$2-'Indicator Date hidden'!BM126)</f>
        <v>0</v>
      </c>
      <c r="BM125" s="158" t="str">
        <f>IF('Indicator Date hidden'!BN126="x","x",BM$2-'Indicator Date hidden'!BN126)</f>
        <v>x</v>
      </c>
      <c r="BN125" s="158">
        <f>IF('Indicator Date hidden'!BO126="x","x",BN$2-'Indicator Date hidden'!BO126)</f>
        <v>2</v>
      </c>
      <c r="BO125" s="158">
        <f>IF('Indicator Date hidden'!BP126="x","x",BO$2-'Indicator Date hidden'!BP126)</f>
        <v>1</v>
      </c>
      <c r="BP125" s="158">
        <f>IF('Indicator Date hidden'!BQ126="x","x",BP$2-'Indicator Date hidden'!BQ126)</f>
        <v>0</v>
      </c>
      <c r="BQ125" s="158">
        <f>IF('Indicator Date hidden'!BR126="x","x",BQ$2-'Indicator Date hidden'!BR126)</f>
        <v>0</v>
      </c>
      <c r="BR125" s="158">
        <f>IF('Indicator Date hidden'!BS126="x","x",BR$2-'Indicator Date hidden'!BS126)</f>
        <v>0</v>
      </c>
      <c r="BS125" s="158">
        <f>IF('Indicator Date hidden'!BT126="x","x",BS$2-'Indicator Date hidden'!BT126)</f>
        <v>2</v>
      </c>
      <c r="BT125" s="158">
        <f>IF('Indicator Date hidden'!BU126="x","x",BT$2-'Indicator Date hidden'!BU126)</f>
        <v>0</v>
      </c>
      <c r="BU125" s="158">
        <f>IF('Indicator Date hidden'!BV126="x","x",BU$2-'Indicator Date hidden'!BV126)</f>
        <v>0</v>
      </c>
      <c r="BV125" s="158">
        <f>IF('Indicator Date hidden'!BW126="x","x",BV$2-'Indicator Date hidden'!BW126)</f>
        <v>0</v>
      </c>
      <c r="BW125" s="158">
        <f>IF('Indicator Date hidden'!BX126="x","x",BW$2-'Indicator Date hidden'!BX126)</f>
        <v>0</v>
      </c>
      <c r="BX125" s="158">
        <f>IF('Indicator Date hidden'!BY126="x","x",BX$2-'Indicator Date hidden'!BY126)</f>
        <v>2</v>
      </c>
      <c r="BY125" s="5">
        <f t="shared" si="15"/>
        <v>31</v>
      </c>
      <c r="BZ125" s="159">
        <f t="shared" si="16"/>
        <v>0.47692307692307695</v>
      </c>
      <c r="CA125" s="5">
        <f t="shared" si="17"/>
        <v>16</v>
      </c>
      <c r="CB125" s="159">
        <f t="shared" si="18"/>
        <v>1.3599512695759735</v>
      </c>
      <c r="CC125" s="162">
        <f t="shared" si="19"/>
        <v>0</v>
      </c>
    </row>
    <row r="126" spans="1:81" x14ac:dyDescent="0.3">
      <c r="A126" t="s">
        <v>229</v>
      </c>
      <c r="B126" s="158">
        <f>IF('Indicator Date hidden'!C127="x","x",B$2-'Indicator Date hidden'!C127)</f>
        <v>0</v>
      </c>
      <c r="C126" s="158">
        <f>IF('Indicator Date hidden'!D127="x","x",C$2-'Indicator Date hidden'!D127)</f>
        <v>0</v>
      </c>
      <c r="D126" s="158">
        <f>IF('Indicator Date hidden'!E127="x","x",D$2-'Indicator Date hidden'!E127)</f>
        <v>0</v>
      </c>
      <c r="E126" s="158">
        <f>IF('Indicator Date hidden'!F127="x","x",E$2-'Indicator Date hidden'!F127)</f>
        <v>0</v>
      </c>
      <c r="F126" s="158">
        <f>IF('Indicator Date hidden'!G127="x","x",F$2-'Indicator Date hidden'!G127)</f>
        <v>0</v>
      </c>
      <c r="G126" s="158">
        <f>IF('Indicator Date hidden'!H127="x","x",G$2-'Indicator Date hidden'!H127)</f>
        <v>0</v>
      </c>
      <c r="H126" s="158">
        <f>IF('Indicator Date hidden'!I127="x","x",H$2-'Indicator Date hidden'!I127)</f>
        <v>0</v>
      </c>
      <c r="I126" s="158">
        <f>IF('Indicator Date hidden'!J127="x","x",I$2-'Indicator Date hidden'!J127)</f>
        <v>0</v>
      </c>
      <c r="J126" s="158">
        <f>IF('Indicator Date hidden'!K127="x","x",J$2-'Indicator Date hidden'!K127)</f>
        <v>0</v>
      </c>
      <c r="K126" s="158">
        <f>IF('Indicator Date hidden'!L127="x","x",K$2-'Indicator Date hidden'!L127)</f>
        <v>0</v>
      </c>
      <c r="L126" s="158">
        <f>IF('Indicator Date hidden'!M127="x","x",L$2-'Indicator Date hidden'!M127)</f>
        <v>0</v>
      </c>
      <c r="M126" s="158">
        <f>IF('Indicator Date hidden'!N127="x","x",M$2-'Indicator Date hidden'!N127)</f>
        <v>0</v>
      </c>
      <c r="N126" s="158">
        <f>IF('Indicator Date hidden'!O127="x","x",N$2-'Indicator Date hidden'!O127)</f>
        <v>0</v>
      </c>
      <c r="O126" s="158">
        <f>IF('Indicator Date hidden'!P127="x","x",O$2-'Indicator Date hidden'!P127)</f>
        <v>0</v>
      </c>
      <c r="P126" s="158">
        <f>IF('Indicator Date hidden'!Q127="x","x",P$2-'Indicator Date hidden'!Q127)</f>
        <v>0</v>
      </c>
      <c r="Q126" s="158">
        <f>IF('Indicator Date hidden'!R127="x","x",Q$2-'Indicator Date hidden'!R127)</f>
        <v>0</v>
      </c>
      <c r="R126" s="158">
        <f>IF('Indicator Date hidden'!S127="x","x",R$2-'Indicator Date hidden'!S127)</f>
        <v>0</v>
      </c>
      <c r="S126" s="158">
        <f>IF('Indicator Date hidden'!T127="x","x",S$2-'Indicator Date hidden'!T127)</f>
        <v>0</v>
      </c>
      <c r="T126" s="158">
        <f>IF('Indicator Date hidden'!U127="x","x",T$2-'Indicator Date hidden'!U127)</f>
        <v>0</v>
      </c>
      <c r="U126" s="158">
        <f>IF('Indicator Date hidden'!V127="x","x",U$2-'Indicator Date hidden'!V127)</f>
        <v>0</v>
      </c>
      <c r="V126" s="158">
        <f>IF('Indicator Date hidden'!W127="x","x",V$2-'Indicator Date hidden'!W127)</f>
        <v>0</v>
      </c>
      <c r="W126" s="158">
        <f>IF('Indicator Date hidden'!X127="x","x",W$2-'Indicator Date hidden'!X127)</f>
        <v>0</v>
      </c>
      <c r="X126" s="158">
        <f>IF('Indicator Date hidden'!Y127="x","x",X$2-'Indicator Date hidden'!Y127)</f>
        <v>0</v>
      </c>
      <c r="Y126" s="158">
        <f>IF('Indicator Date hidden'!Z127="x","x",Y$2-'Indicator Date hidden'!Z127)</f>
        <v>0</v>
      </c>
      <c r="Z126" s="158" t="str">
        <f>IF('Indicator Date hidden'!AA127="x","x",Z$2-'Indicator Date hidden'!AA127)</f>
        <v>x</v>
      </c>
      <c r="AA126" s="158">
        <f>IF('Indicator Date hidden'!AB127="x","x",AA$2-'Indicator Date hidden'!AB127)</f>
        <v>0</v>
      </c>
      <c r="AB126" s="158" t="str">
        <f>IF('Indicator Date hidden'!AC127="x","x",AB$2-'Indicator Date hidden'!AC127)</f>
        <v>x</v>
      </c>
      <c r="AC126" s="158">
        <f>IF('Indicator Date hidden'!AD127="x","x",AC$2-'Indicator Date hidden'!AD127)</f>
        <v>0</v>
      </c>
      <c r="AD126" s="158">
        <f>IF('Indicator Date hidden'!AE127="x","x",AD$2-'Indicator Date hidden'!AE127)</f>
        <v>0</v>
      </c>
      <c r="AE126" s="158">
        <f>IF('Indicator Date hidden'!AF127="x","x",AE$2-'Indicator Date hidden'!AF127)</f>
        <v>0</v>
      </c>
      <c r="AF126" s="158">
        <f>IF('Indicator Date hidden'!AG127="x","x",AF$2-'Indicator Date hidden'!AG127)</f>
        <v>0</v>
      </c>
      <c r="AG126" s="158">
        <f>IF('Indicator Date hidden'!AH127="x","x",AG$2-'Indicator Date hidden'!AH127)</f>
        <v>0</v>
      </c>
      <c r="AH126" s="158">
        <f>IF('Indicator Date hidden'!AI127="x","x",AH$2-'Indicator Date hidden'!AI127)</f>
        <v>0</v>
      </c>
      <c r="AI126" s="158">
        <f>IF('Indicator Date hidden'!AJ127="x","x",AI$2-'Indicator Date hidden'!AJ127)</f>
        <v>1</v>
      </c>
      <c r="AJ126" s="158">
        <f>IF('Indicator Date hidden'!AK127="x","x",AJ$2-'Indicator Date hidden'!AK127)</f>
        <v>1</v>
      </c>
      <c r="AK126" s="158">
        <f>IF('Indicator Date hidden'!AL127="x","x",AK$2-'Indicator Date hidden'!AL127)</f>
        <v>1</v>
      </c>
      <c r="AL126" s="158">
        <f>IF('Indicator Date hidden'!AM127="x","x",AL$2-'Indicator Date hidden'!AM127)</f>
        <v>6</v>
      </c>
      <c r="AM126" s="158">
        <f>IF('Indicator Date hidden'!AN127="x","x",AM$2-'Indicator Date hidden'!AN127)</f>
        <v>1</v>
      </c>
      <c r="AN126" s="158">
        <f>IF('Indicator Date hidden'!AO127="x","x",AN$2-'Indicator Date hidden'!AO127)</f>
        <v>1</v>
      </c>
      <c r="AO126" s="158">
        <f>IF('Indicator Date hidden'!AP127="x","x",AO$2-'Indicator Date hidden'!AP127)</f>
        <v>1</v>
      </c>
      <c r="AP126" s="158">
        <f>IF('Indicator Date hidden'!AQ127="x","x",AP$2-'Indicator Date hidden'!AQ127)</f>
        <v>1</v>
      </c>
      <c r="AQ126" s="158">
        <f>IF('Indicator Date hidden'!AR127="x","x",AQ$2-'Indicator Date hidden'!AR127)</f>
        <v>0</v>
      </c>
      <c r="AR126" s="158">
        <f>IF('Indicator Date hidden'!AS127="x","x",AR$2-'Indicator Date hidden'!AS127)</f>
        <v>3</v>
      </c>
      <c r="AS126" s="158">
        <f>IF('Indicator Date hidden'!AT127="x","x",AS$2-'Indicator Date hidden'!AT127)</f>
        <v>11</v>
      </c>
      <c r="AT126" s="158">
        <f>IF('Indicator Date hidden'!AU127="x","x",AT$2-'Indicator Date hidden'!AU127)</f>
        <v>0</v>
      </c>
      <c r="AU126" s="158">
        <f>IF('Indicator Date hidden'!AV127="x","x",AU$2-'Indicator Date hidden'!AV127)</f>
        <v>0</v>
      </c>
      <c r="AV126" s="158">
        <f>IF('Indicator Date hidden'!AW127="x","x",AV$2-'Indicator Date hidden'!AW127)</f>
        <v>0</v>
      </c>
      <c r="AW126" s="158">
        <f>IF('Indicator Date hidden'!AX127="x","x",AW$2-'Indicator Date hidden'!AX127)</f>
        <v>0</v>
      </c>
      <c r="AX126" s="158">
        <f>IF('Indicator Date hidden'!AY127="x","x",AX$2-'Indicator Date hidden'!AY127)</f>
        <v>0</v>
      </c>
      <c r="AY126" s="158">
        <f>IF('Indicator Date hidden'!AZ127="x","x",AY$2-'Indicator Date hidden'!AZ127)</f>
        <v>1</v>
      </c>
      <c r="AZ126" s="158">
        <f>IF('Indicator Date hidden'!BA127="x","x",AZ$2-'Indicator Date hidden'!BA127)</f>
        <v>3</v>
      </c>
      <c r="BA126" s="158">
        <f>IF('Indicator Date hidden'!BB127="x","x",BA$2-'Indicator Date hidden'!BB127)</f>
        <v>0</v>
      </c>
      <c r="BB126" s="158">
        <f>IF('Indicator Date hidden'!BC127="x","x",BB$2-'Indicator Date hidden'!BC127)</f>
        <v>0</v>
      </c>
      <c r="BC126" s="158">
        <f>IF('Indicator Date hidden'!BD127="x","x",BC$2-'Indicator Date hidden'!BD127)</f>
        <v>0</v>
      </c>
      <c r="BD126" s="158" t="str">
        <f>IF('Indicator Date hidden'!BE127="x","x",BD$2-'Indicator Date hidden'!BE127)</f>
        <v>x</v>
      </c>
      <c r="BE126" s="158">
        <f>IF('Indicator Date hidden'!BF127="x","x",BE$2-'Indicator Date hidden'!BF127)</f>
        <v>2</v>
      </c>
      <c r="BF126" s="158">
        <f>IF('Indicator Date hidden'!BG127="x","x",BF$2-'Indicator Date hidden'!BG127)</f>
        <v>0</v>
      </c>
      <c r="BG126" s="158">
        <f>IF('Indicator Date hidden'!BH127="x","x",BG$2-'Indicator Date hidden'!BH127)</f>
        <v>0</v>
      </c>
      <c r="BH126" s="158">
        <f>IF('Indicator Date hidden'!BI127="x","x",BH$2-'Indicator Date hidden'!BI127)</f>
        <v>0</v>
      </c>
      <c r="BI126" s="158">
        <f>IF('Indicator Date hidden'!BJ127="x","x",BI$2-'Indicator Date hidden'!BJ127)</f>
        <v>2</v>
      </c>
      <c r="BJ126" s="158">
        <f>IF('Indicator Date hidden'!BK127="x","x",BJ$2-'Indicator Date hidden'!BK127)</f>
        <v>1</v>
      </c>
      <c r="BK126" s="158">
        <f>IF('Indicator Date hidden'!BL127="x","x",BK$2-'Indicator Date hidden'!BL127)</f>
        <v>1</v>
      </c>
      <c r="BL126" s="158">
        <f>IF('Indicator Date hidden'!BM127="x","x",BL$2-'Indicator Date hidden'!BM127)</f>
        <v>0</v>
      </c>
      <c r="BM126" s="158">
        <f>IF('Indicator Date hidden'!BN127="x","x",BM$2-'Indicator Date hidden'!BN127)</f>
        <v>3</v>
      </c>
      <c r="BN126" s="158">
        <f>IF('Indicator Date hidden'!BO127="x","x",BN$2-'Indicator Date hidden'!BO127)</f>
        <v>2</v>
      </c>
      <c r="BO126" s="158">
        <f>IF('Indicator Date hidden'!BP127="x","x",BO$2-'Indicator Date hidden'!BP127)</f>
        <v>1</v>
      </c>
      <c r="BP126" s="158">
        <f>IF('Indicator Date hidden'!BQ127="x","x",BP$2-'Indicator Date hidden'!BQ127)</f>
        <v>0</v>
      </c>
      <c r="BQ126" s="158">
        <f>IF('Indicator Date hidden'!BR127="x","x",BQ$2-'Indicator Date hidden'!BR127)</f>
        <v>0</v>
      </c>
      <c r="BR126" s="158">
        <f>IF('Indicator Date hidden'!BS127="x","x",BR$2-'Indicator Date hidden'!BS127)</f>
        <v>0</v>
      </c>
      <c r="BS126" s="158">
        <f>IF('Indicator Date hidden'!BT127="x","x",BS$2-'Indicator Date hidden'!BT127)</f>
        <v>0</v>
      </c>
      <c r="BT126" s="158">
        <f>IF('Indicator Date hidden'!BU127="x","x",BT$2-'Indicator Date hidden'!BU127)</f>
        <v>0</v>
      </c>
      <c r="BU126" s="158">
        <f>IF('Indicator Date hidden'!BV127="x","x",BU$2-'Indicator Date hidden'!BV127)</f>
        <v>0</v>
      </c>
      <c r="BV126" s="158">
        <f>IF('Indicator Date hidden'!BW127="x","x",BV$2-'Indicator Date hidden'!BW127)</f>
        <v>0</v>
      </c>
      <c r="BW126" s="158">
        <f>IF('Indicator Date hidden'!BX127="x","x",BW$2-'Indicator Date hidden'!BX127)</f>
        <v>0</v>
      </c>
      <c r="BX126" s="158">
        <f>IF('Indicator Date hidden'!BY127="x","x",BX$2-'Indicator Date hidden'!BY127)</f>
        <v>2</v>
      </c>
      <c r="BY126" s="5">
        <f t="shared" si="15"/>
        <v>45</v>
      </c>
      <c r="BZ126" s="159">
        <f t="shared" si="16"/>
        <v>0.625</v>
      </c>
      <c r="CA126" s="5">
        <f t="shared" si="17"/>
        <v>20</v>
      </c>
      <c r="CB126" s="159">
        <f t="shared" si="18"/>
        <v>1.5937159582421063</v>
      </c>
      <c r="CC126" s="162">
        <f t="shared" si="19"/>
        <v>0</v>
      </c>
    </row>
    <row r="127" spans="1:81" x14ac:dyDescent="0.3">
      <c r="A127" t="s">
        <v>231</v>
      </c>
      <c r="B127" s="158">
        <f>IF('Indicator Date hidden'!C128="x","x",B$2-'Indicator Date hidden'!C128)</f>
        <v>0</v>
      </c>
      <c r="C127" s="158">
        <f>IF('Indicator Date hidden'!D128="x","x",C$2-'Indicator Date hidden'!D128)</f>
        <v>0</v>
      </c>
      <c r="D127" s="158">
        <f>IF('Indicator Date hidden'!E128="x","x",D$2-'Indicator Date hidden'!E128)</f>
        <v>0</v>
      </c>
      <c r="E127" s="158">
        <f>IF('Indicator Date hidden'!F128="x","x",E$2-'Indicator Date hidden'!F128)</f>
        <v>0</v>
      </c>
      <c r="F127" s="158">
        <f>IF('Indicator Date hidden'!G128="x","x",F$2-'Indicator Date hidden'!G128)</f>
        <v>0</v>
      </c>
      <c r="G127" s="158">
        <f>IF('Indicator Date hidden'!H128="x","x",G$2-'Indicator Date hidden'!H128)</f>
        <v>0</v>
      </c>
      <c r="H127" s="158">
        <f>IF('Indicator Date hidden'!I128="x","x",H$2-'Indicator Date hidden'!I128)</f>
        <v>0</v>
      </c>
      <c r="I127" s="158">
        <f>IF('Indicator Date hidden'!J128="x","x",I$2-'Indicator Date hidden'!J128)</f>
        <v>0</v>
      </c>
      <c r="J127" s="158">
        <f>IF('Indicator Date hidden'!K128="x","x",J$2-'Indicator Date hidden'!K128)</f>
        <v>0</v>
      </c>
      <c r="K127" s="158">
        <f>IF('Indicator Date hidden'!L128="x","x",K$2-'Indicator Date hidden'!L128)</f>
        <v>0</v>
      </c>
      <c r="L127" s="158">
        <f>IF('Indicator Date hidden'!M128="x","x",L$2-'Indicator Date hidden'!M128)</f>
        <v>0</v>
      </c>
      <c r="M127" s="158">
        <f>IF('Indicator Date hidden'!N128="x","x",M$2-'Indicator Date hidden'!N128)</f>
        <v>0</v>
      </c>
      <c r="N127" s="158">
        <f>IF('Indicator Date hidden'!O128="x","x",N$2-'Indicator Date hidden'!O128)</f>
        <v>0</v>
      </c>
      <c r="O127" s="158">
        <f>IF('Indicator Date hidden'!P128="x","x",O$2-'Indicator Date hidden'!P128)</f>
        <v>0</v>
      </c>
      <c r="P127" s="158">
        <f>IF('Indicator Date hidden'!Q128="x","x",P$2-'Indicator Date hidden'!Q128)</f>
        <v>0</v>
      </c>
      <c r="Q127" s="158">
        <f>IF('Indicator Date hidden'!R128="x","x",Q$2-'Indicator Date hidden'!R128)</f>
        <v>0</v>
      </c>
      <c r="R127" s="158">
        <f>IF('Indicator Date hidden'!S128="x","x",R$2-'Indicator Date hidden'!S128)</f>
        <v>0</v>
      </c>
      <c r="S127" s="158">
        <f>IF('Indicator Date hidden'!T128="x","x",S$2-'Indicator Date hidden'!T128)</f>
        <v>0</v>
      </c>
      <c r="T127" s="158">
        <f>IF('Indicator Date hidden'!U128="x","x",T$2-'Indicator Date hidden'!U128)</f>
        <v>0</v>
      </c>
      <c r="U127" s="158">
        <f>IF('Indicator Date hidden'!V128="x","x",U$2-'Indicator Date hidden'!V128)</f>
        <v>0</v>
      </c>
      <c r="V127" s="158">
        <f>IF('Indicator Date hidden'!W128="x","x",V$2-'Indicator Date hidden'!W128)</f>
        <v>0</v>
      </c>
      <c r="W127" s="158">
        <f>IF('Indicator Date hidden'!X128="x","x",W$2-'Indicator Date hidden'!X128)</f>
        <v>0</v>
      </c>
      <c r="X127" s="158">
        <f>IF('Indicator Date hidden'!Y128="x","x",X$2-'Indicator Date hidden'!Y128)</f>
        <v>0</v>
      </c>
      <c r="Y127" s="158">
        <f>IF('Indicator Date hidden'!Z128="x","x",Y$2-'Indicator Date hidden'!Z128)</f>
        <v>0</v>
      </c>
      <c r="Z127" s="158">
        <f>IF('Indicator Date hidden'!AA128="x","x",Z$2-'Indicator Date hidden'!AA128)</f>
        <v>4</v>
      </c>
      <c r="AA127" s="158">
        <f>IF('Indicator Date hidden'!AB128="x","x",AA$2-'Indicator Date hidden'!AB128)</f>
        <v>0</v>
      </c>
      <c r="AB127" s="158">
        <f>IF('Indicator Date hidden'!AC128="x","x",AB$2-'Indicator Date hidden'!AC128)</f>
        <v>7</v>
      </c>
      <c r="AC127" s="158">
        <f>IF('Indicator Date hidden'!AD128="x","x",AC$2-'Indicator Date hidden'!AD128)</f>
        <v>4</v>
      </c>
      <c r="AD127" s="158">
        <f>IF('Indicator Date hidden'!AE128="x","x",AD$2-'Indicator Date hidden'!AE128)</f>
        <v>0</v>
      </c>
      <c r="AE127" s="158">
        <f>IF('Indicator Date hidden'!AF128="x","x",AE$2-'Indicator Date hidden'!AF128)</f>
        <v>0</v>
      </c>
      <c r="AF127" s="158">
        <f>IF('Indicator Date hidden'!AG128="x","x",AF$2-'Indicator Date hidden'!AG128)</f>
        <v>0</v>
      </c>
      <c r="AG127" s="158">
        <f>IF('Indicator Date hidden'!AH128="x","x",AG$2-'Indicator Date hidden'!AH128)</f>
        <v>0</v>
      </c>
      <c r="AH127" s="158">
        <f>IF('Indicator Date hidden'!AI128="x","x",AH$2-'Indicator Date hidden'!AI128)</f>
        <v>0</v>
      </c>
      <c r="AI127" s="158">
        <f>IF('Indicator Date hidden'!AJ128="x","x",AI$2-'Indicator Date hidden'!AJ128)</f>
        <v>1</v>
      </c>
      <c r="AJ127" s="158">
        <f>IF('Indicator Date hidden'!AK128="x","x",AJ$2-'Indicator Date hidden'!AK128)</f>
        <v>1</v>
      </c>
      <c r="AK127" s="158">
        <f>IF('Indicator Date hidden'!AL128="x","x",AK$2-'Indicator Date hidden'!AL128)</f>
        <v>1</v>
      </c>
      <c r="AL127" s="158">
        <f>IF('Indicator Date hidden'!AM128="x","x",AL$2-'Indicator Date hidden'!AM128)</f>
        <v>6</v>
      </c>
      <c r="AM127" s="158">
        <f>IF('Indicator Date hidden'!AN128="x","x",AM$2-'Indicator Date hidden'!AN128)</f>
        <v>1</v>
      </c>
      <c r="AN127" s="158">
        <f>IF('Indicator Date hidden'!AO128="x","x",AN$2-'Indicator Date hidden'!AO128)</f>
        <v>1</v>
      </c>
      <c r="AO127" s="158">
        <f>IF('Indicator Date hidden'!AP128="x","x",AO$2-'Indicator Date hidden'!AP128)</f>
        <v>1</v>
      </c>
      <c r="AP127" s="158">
        <f>IF('Indicator Date hidden'!AQ128="x","x",AP$2-'Indicator Date hidden'!AQ128)</f>
        <v>1</v>
      </c>
      <c r="AQ127" s="158">
        <f>IF('Indicator Date hidden'!AR128="x","x",AQ$2-'Indicator Date hidden'!AR128)</f>
        <v>0</v>
      </c>
      <c r="AR127" s="158">
        <f>IF('Indicator Date hidden'!AS128="x","x",AR$2-'Indicator Date hidden'!AS128)</f>
        <v>3</v>
      </c>
      <c r="AS127" s="158">
        <f>IF('Indicator Date hidden'!AT128="x","x",AS$2-'Indicator Date hidden'!AT128)</f>
        <v>1</v>
      </c>
      <c r="AT127" s="158">
        <f>IF('Indicator Date hidden'!AU128="x","x",AT$2-'Indicator Date hidden'!AU128)</f>
        <v>0</v>
      </c>
      <c r="AU127" s="158">
        <f>IF('Indicator Date hidden'!AV128="x","x",AU$2-'Indicator Date hidden'!AV128)</f>
        <v>0</v>
      </c>
      <c r="AV127" s="158">
        <f>IF('Indicator Date hidden'!AW128="x","x",AV$2-'Indicator Date hidden'!AW128)</f>
        <v>0</v>
      </c>
      <c r="AW127" s="158">
        <f>IF('Indicator Date hidden'!AX128="x","x",AW$2-'Indicator Date hidden'!AX128)</f>
        <v>0</v>
      </c>
      <c r="AX127" s="158">
        <f>IF('Indicator Date hidden'!AY128="x","x",AX$2-'Indicator Date hidden'!AY128)</f>
        <v>0</v>
      </c>
      <c r="AY127" s="158">
        <f>IF('Indicator Date hidden'!AZ128="x","x",AY$2-'Indicator Date hidden'!AZ128)</f>
        <v>1</v>
      </c>
      <c r="AZ127" s="158">
        <f>IF('Indicator Date hidden'!BA128="x","x",AZ$2-'Indicator Date hidden'!BA128)</f>
        <v>3</v>
      </c>
      <c r="BA127" s="158">
        <f>IF('Indicator Date hidden'!BB128="x","x",BA$2-'Indicator Date hidden'!BB128)</f>
        <v>0</v>
      </c>
      <c r="BB127" s="158">
        <f>IF('Indicator Date hidden'!BC128="x","x",BB$2-'Indicator Date hidden'!BC128)</f>
        <v>0</v>
      </c>
      <c r="BC127" s="158">
        <f>IF('Indicator Date hidden'!BD128="x","x",BC$2-'Indicator Date hidden'!BD128)</f>
        <v>0</v>
      </c>
      <c r="BD127" s="158">
        <f>IF('Indicator Date hidden'!BE128="x","x",BD$2-'Indicator Date hidden'!BE128)</f>
        <v>2</v>
      </c>
      <c r="BE127" s="158">
        <f>IF('Indicator Date hidden'!BF128="x","x",BE$2-'Indicator Date hidden'!BF128)</f>
        <v>1</v>
      </c>
      <c r="BF127" s="158">
        <f>IF('Indicator Date hidden'!BG128="x","x",BF$2-'Indicator Date hidden'!BG128)</f>
        <v>0</v>
      </c>
      <c r="BG127" s="158">
        <f>IF('Indicator Date hidden'!BH128="x","x",BG$2-'Indicator Date hidden'!BH128)</f>
        <v>0</v>
      </c>
      <c r="BH127" s="158">
        <f>IF('Indicator Date hidden'!BI128="x","x",BH$2-'Indicator Date hidden'!BI128)</f>
        <v>0</v>
      </c>
      <c r="BI127" s="158">
        <f>IF('Indicator Date hidden'!BJ128="x","x",BI$2-'Indicator Date hidden'!BJ128)</f>
        <v>0</v>
      </c>
      <c r="BJ127" s="158">
        <f>IF('Indicator Date hidden'!BK128="x","x",BJ$2-'Indicator Date hidden'!BK128)</f>
        <v>1</v>
      </c>
      <c r="BK127" s="158">
        <f>IF('Indicator Date hidden'!BL128="x","x",BK$2-'Indicator Date hidden'!BL128)</f>
        <v>1</v>
      </c>
      <c r="BL127" s="158">
        <f>IF('Indicator Date hidden'!BM128="x","x",BL$2-'Indicator Date hidden'!BM128)</f>
        <v>0</v>
      </c>
      <c r="BM127" s="158">
        <f>IF('Indicator Date hidden'!BN128="x","x",BM$2-'Indicator Date hidden'!BN128)</f>
        <v>3</v>
      </c>
      <c r="BN127" s="158">
        <f>IF('Indicator Date hidden'!BO128="x","x",BN$2-'Indicator Date hidden'!BO128)</f>
        <v>2</v>
      </c>
      <c r="BO127" s="158">
        <f>IF('Indicator Date hidden'!BP128="x","x",BO$2-'Indicator Date hidden'!BP128)</f>
        <v>1</v>
      </c>
      <c r="BP127" s="158">
        <f>IF('Indicator Date hidden'!BQ128="x","x",BP$2-'Indicator Date hidden'!BQ128)</f>
        <v>0</v>
      </c>
      <c r="BQ127" s="158">
        <f>IF('Indicator Date hidden'!BR128="x","x",BQ$2-'Indicator Date hidden'!BR128)</f>
        <v>0</v>
      </c>
      <c r="BR127" s="158">
        <f>IF('Indicator Date hidden'!BS128="x","x",BR$2-'Indicator Date hidden'!BS128)</f>
        <v>0</v>
      </c>
      <c r="BS127" s="158">
        <f>IF('Indicator Date hidden'!BT128="x","x",BS$2-'Indicator Date hidden'!BT128)</f>
        <v>4</v>
      </c>
      <c r="BT127" s="158">
        <f>IF('Indicator Date hidden'!BU128="x","x",BT$2-'Indicator Date hidden'!BU128)</f>
        <v>0</v>
      </c>
      <c r="BU127" s="158">
        <f>IF('Indicator Date hidden'!BV128="x","x",BU$2-'Indicator Date hidden'!BV128)</f>
        <v>0</v>
      </c>
      <c r="BV127" s="158">
        <f>IF('Indicator Date hidden'!BW128="x","x",BV$2-'Indicator Date hidden'!BW128)</f>
        <v>0</v>
      </c>
      <c r="BW127" s="158">
        <f>IF('Indicator Date hidden'!BX128="x","x",BW$2-'Indicator Date hidden'!BX128)</f>
        <v>0</v>
      </c>
      <c r="BX127" s="158">
        <f>IF('Indicator Date hidden'!BY128="x","x",BX$2-'Indicator Date hidden'!BY128)</f>
        <v>2</v>
      </c>
      <c r="BY127" s="5">
        <f t="shared" si="15"/>
        <v>53</v>
      </c>
      <c r="BZ127" s="159">
        <f t="shared" si="16"/>
        <v>0.70666666666666667</v>
      </c>
      <c r="CA127" s="5">
        <f t="shared" si="17"/>
        <v>24</v>
      </c>
      <c r="CB127" s="159">
        <f t="shared" si="18"/>
        <v>1.4026007589078544</v>
      </c>
      <c r="CC127" s="162">
        <f t="shared" si="19"/>
        <v>0</v>
      </c>
    </row>
    <row r="128" spans="1:81" x14ac:dyDescent="0.3">
      <c r="A128" t="s">
        <v>233</v>
      </c>
      <c r="B128" s="158">
        <f>IF('Indicator Date hidden'!C129="x","x",B$2-'Indicator Date hidden'!C129)</f>
        <v>0</v>
      </c>
      <c r="C128" s="158">
        <f>IF('Indicator Date hidden'!D129="x","x",C$2-'Indicator Date hidden'!D129)</f>
        <v>0</v>
      </c>
      <c r="D128" s="158">
        <f>IF('Indicator Date hidden'!E129="x","x",D$2-'Indicator Date hidden'!E129)</f>
        <v>0</v>
      </c>
      <c r="E128" s="158">
        <f>IF('Indicator Date hidden'!F129="x","x",E$2-'Indicator Date hidden'!F129)</f>
        <v>0</v>
      </c>
      <c r="F128" s="158">
        <f>IF('Indicator Date hidden'!G129="x","x",F$2-'Indicator Date hidden'!G129)</f>
        <v>0</v>
      </c>
      <c r="G128" s="158">
        <f>IF('Indicator Date hidden'!H129="x","x",G$2-'Indicator Date hidden'!H129)</f>
        <v>0</v>
      </c>
      <c r="H128" s="158">
        <f>IF('Indicator Date hidden'!I129="x","x",H$2-'Indicator Date hidden'!I129)</f>
        <v>0</v>
      </c>
      <c r="I128" s="158">
        <f>IF('Indicator Date hidden'!J129="x","x",I$2-'Indicator Date hidden'!J129)</f>
        <v>0</v>
      </c>
      <c r="J128" s="158">
        <f>IF('Indicator Date hidden'!K129="x","x",J$2-'Indicator Date hidden'!K129)</f>
        <v>0</v>
      </c>
      <c r="K128" s="158">
        <f>IF('Indicator Date hidden'!L129="x","x",K$2-'Indicator Date hidden'!L129)</f>
        <v>0</v>
      </c>
      <c r="L128" s="158">
        <f>IF('Indicator Date hidden'!M129="x","x",L$2-'Indicator Date hidden'!M129)</f>
        <v>0</v>
      </c>
      <c r="M128" s="158">
        <f>IF('Indicator Date hidden'!N129="x","x",M$2-'Indicator Date hidden'!N129)</f>
        <v>0</v>
      </c>
      <c r="N128" s="158">
        <f>IF('Indicator Date hidden'!O129="x","x",N$2-'Indicator Date hidden'!O129)</f>
        <v>0</v>
      </c>
      <c r="O128" s="158">
        <f>IF('Indicator Date hidden'!P129="x","x",O$2-'Indicator Date hidden'!P129)</f>
        <v>0</v>
      </c>
      <c r="P128" s="158">
        <f>IF('Indicator Date hidden'!Q129="x","x",P$2-'Indicator Date hidden'!Q129)</f>
        <v>0</v>
      </c>
      <c r="Q128" s="158">
        <f>IF('Indicator Date hidden'!R129="x","x",Q$2-'Indicator Date hidden'!R129)</f>
        <v>0</v>
      </c>
      <c r="R128" s="158">
        <f>IF('Indicator Date hidden'!S129="x","x",R$2-'Indicator Date hidden'!S129)</f>
        <v>0</v>
      </c>
      <c r="S128" s="158">
        <f>IF('Indicator Date hidden'!T129="x","x",S$2-'Indicator Date hidden'!T129)</f>
        <v>0</v>
      </c>
      <c r="T128" s="158">
        <f>IF('Indicator Date hidden'!U129="x","x",T$2-'Indicator Date hidden'!U129)</f>
        <v>0</v>
      </c>
      <c r="U128" s="158">
        <f>IF('Indicator Date hidden'!V129="x","x",U$2-'Indicator Date hidden'!V129)</f>
        <v>0</v>
      </c>
      <c r="V128" s="158">
        <f>IF('Indicator Date hidden'!W129="x","x",V$2-'Indicator Date hidden'!W129)</f>
        <v>0</v>
      </c>
      <c r="W128" s="158">
        <f>IF('Indicator Date hidden'!X129="x","x",W$2-'Indicator Date hidden'!X129)</f>
        <v>0</v>
      </c>
      <c r="X128" s="158">
        <f>IF('Indicator Date hidden'!Y129="x","x",X$2-'Indicator Date hidden'!Y129)</f>
        <v>0</v>
      </c>
      <c r="Y128" s="158">
        <f>IF('Indicator Date hidden'!Z129="x","x",Y$2-'Indicator Date hidden'!Z129)</f>
        <v>0</v>
      </c>
      <c r="Z128" s="158">
        <f>IF('Indicator Date hidden'!AA129="x","x",Z$2-'Indicator Date hidden'!AA129)</f>
        <v>1</v>
      </c>
      <c r="AA128" s="158">
        <f>IF('Indicator Date hidden'!AB129="x","x",AA$2-'Indicator Date hidden'!AB129)</f>
        <v>0</v>
      </c>
      <c r="AB128" s="158">
        <f>IF('Indicator Date hidden'!AC129="x","x",AB$2-'Indicator Date hidden'!AC129)</f>
        <v>0</v>
      </c>
      <c r="AC128" s="158">
        <f>IF('Indicator Date hidden'!AD129="x","x",AC$2-'Indicator Date hidden'!AD129)</f>
        <v>0</v>
      </c>
      <c r="AD128" s="158">
        <f>IF('Indicator Date hidden'!AE129="x","x",AD$2-'Indicator Date hidden'!AE129)</f>
        <v>0</v>
      </c>
      <c r="AE128" s="158">
        <f>IF('Indicator Date hidden'!AF129="x","x",AE$2-'Indicator Date hidden'!AF129)</f>
        <v>0</v>
      </c>
      <c r="AF128" s="158">
        <f>IF('Indicator Date hidden'!AG129="x","x",AF$2-'Indicator Date hidden'!AG129)</f>
        <v>0</v>
      </c>
      <c r="AG128" s="158">
        <f>IF('Indicator Date hidden'!AH129="x","x",AG$2-'Indicator Date hidden'!AH129)</f>
        <v>0</v>
      </c>
      <c r="AH128" s="158">
        <f>IF('Indicator Date hidden'!AI129="x","x",AH$2-'Indicator Date hidden'!AI129)</f>
        <v>0</v>
      </c>
      <c r="AI128" s="158">
        <f>IF('Indicator Date hidden'!AJ129="x","x",AI$2-'Indicator Date hidden'!AJ129)</f>
        <v>1</v>
      </c>
      <c r="AJ128" s="158">
        <f>IF('Indicator Date hidden'!AK129="x","x",AJ$2-'Indicator Date hidden'!AK129)</f>
        <v>1</v>
      </c>
      <c r="AK128" s="158">
        <f>IF('Indicator Date hidden'!AL129="x","x",AK$2-'Indicator Date hidden'!AL129)</f>
        <v>1</v>
      </c>
      <c r="AL128" s="158">
        <f>IF('Indicator Date hidden'!AM129="x","x",AL$2-'Indicator Date hidden'!AM129)</f>
        <v>1</v>
      </c>
      <c r="AM128" s="158">
        <f>IF('Indicator Date hidden'!AN129="x","x",AM$2-'Indicator Date hidden'!AN129)</f>
        <v>1</v>
      </c>
      <c r="AN128" s="158">
        <f>IF('Indicator Date hidden'!AO129="x","x",AN$2-'Indicator Date hidden'!AO129)</f>
        <v>1</v>
      </c>
      <c r="AO128" s="158">
        <f>IF('Indicator Date hidden'!AP129="x","x",AO$2-'Indicator Date hidden'!AP129)</f>
        <v>1</v>
      </c>
      <c r="AP128" s="158">
        <f>IF('Indicator Date hidden'!AQ129="x","x",AP$2-'Indicator Date hidden'!AQ129)</f>
        <v>1</v>
      </c>
      <c r="AQ128" s="158">
        <f>IF('Indicator Date hidden'!AR129="x","x",AQ$2-'Indicator Date hidden'!AR129)</f>
        <v>0</v>
      </c>
      <c r="AR128" s="158">
        <f>IF('Indicator Date hidden'!AS129="x","x",AR$2-'Indicator Date hidden'!AS129)</f>
        <v>3</v>
      </c>
      <c r="AS128" s="158">
        <f>IF('Indicator Date hidden'!AT129="x","x",AS$2-'Indicator Date hidden'!AT129)</f>
        <v>1</v>
      </c>
      <c r="AT128" s="158">
        <f>IF('Indicator Date hidden'!AU129="x","x",AT$2-'Indicator Date hidden'!AU129)</f>
        <v>0</v>
      </c>
      <c r="AU128" s="158">
        <f>IF('Indicator Date hidden'!AV129="x","x",AU$2-'Indicator Date hidden'!AV129)</f>
        <v>0</v>
      </c>
      <c r="AV128" s="158" t="str">
        <f>IF('Indicator Date hidden'!AW129="x","x",AV$2-'Indicator Date hidden'!AW129)</f>
        <v>x</v>
      </c>
      <c r="AW128" s="158">
        <f>IF('Indicator Date hidden'!AX129="x","x",AW$2-'Indicator Date hidden'!AX129)</f>
        <v>0</v>
      </c>
      <c r="AX128" s="158">
        <f>IF('Indicator Date hidden'!AY129="x","x",AX$2-'Indicator Date hidden'!AY129)</f>
        <v>0</v>
      </c>
      <c r="AY128" s="158" t="str">
        <f>IF('Indicator Date hidden'!AZ129="x","x",AY$2-'Indicator Date hidden'!AZ129)</f>
        <v>x</v>
      </c>
      <c r="AZ128" s="158">
        <f>IF('Indicator Date hidden'!BA129="x","x",AZ$2-'Indicator Date hidden'!BA129)</f>
        <v>8</v>
      </c>
      <c r="BA128" s="158">
        <f>IF('Indicator Date hidden'!BB129="x","x",BA$2-'Indicator Date hidden'!BB129)</f>
        <v>0</v>
      </c>
      <c r="BB128" s="158">
        <f>IF('Indicator Date hidden'!BC129="x","x",BB$2-'Indicator Date hidden'!BC129)</f>
        <v>0</v>
      </c>
      <c r="BC128" s="158">
        <f>IF('Indicator Date hidden'!BD129="x","x",BC$2-'Indicator Date hidden'!BD129)</f>
        <v>0</v>
      </c>
      <c r="BD128" s="158">
        <f>IF('Indicator Date hidden'!BE129="x","x",BD$2-'Indicator Date hidden'!BE129)</f>
        <v>2</v>
      </c>
      <c r="BE128" s="158">
        <f>IF('Indicator Date hidden'!BF129="x","x",BE$2-'Indicator Date hidden'!BF129)</f>
        <v>2</v>
      </c>
      <c r="BF128" s="158">
        <f>IF('Indicator Date hidden'!BG129="x","x",BF$2-'Indicator Date hidden'!BG129)</f>
        <v>0</v>
      </c>
      <c r="BG128" s="158">
        <f>IF('Indicator Date hidden'!BH129="x","x",BG$2-'Indicator Date hidden'!BH129)</f>
        <v>0</v>
      </c>
      <c r="BH128" s="158">
        <f>IF('Indicator Date hidden'!BI129="x","x",BH$2-'Indicator Date hidden'!BI129)</f>
        <v>0</v>
      </c>
      <c r="BI128" s="158">
        <f>IF('Indicator Date hidden'!BJ129="x","x",BI$2-'Indicator Date hidden'!BJ129)</f>
        <v>0</v>
      </c>
      <c r="BJ128" s="158">
        <f>IF('Indicator Date hidden'!BK129="x","x",BJ$2-'Indicator Date hidden'!BK129)</f>
        <v>1</v>
      </c>
      <c r="BK128" s="158">
        <f>IF('Indicator Date hidden'!BL129="x","x",BK$2-'Indicator Date hidden'!BL129)</f>
        <v>1</v>
      </c>
      <c r="BL128" s="158">
        <f>IF('Indicator Date hidden'!BM129="x","x",BL$2-'Indicator Date hidden'!BM129)</f>
        <v>0</v>
      </c>
      <c r="BM128" s="158">
        <f>IF('Indicator Date hidden'!BN129="x","x",BM$2-'Indicator Date hidden'!BN129)</f>
        <v>3</v>
      </c>
      <c r="BN128" s="158">
        <f>IF('Indicator Date hidden'!BO129="x","x",BN$2-'Indicator Date hidden'!BO129)</f>
        <v>2</v>
      </c>
      <c r="BO128" s="158">
        <f>IF('Indicator Date hidden'!BP129="x","x",BO$2-'Indicator Date hidden'!BP129)</f>
        <v>1</v>
      </c>
      <c r="BP128" s="158">
        <f>IF('Indicator Date hidden'!BQ129="x","x",BP$2-'Indicator Date hidden'!BQ129)</f>
        <v>0</v>
      </c>
      <c r="BQ128" s="158">
        <f>IF('Indicator Date hidden'!BR129="x","x",BQ$2-'Indicator Date hidden'!BR129)</f>
        <v>0</v>
      </c>
      <c r="BR128" s="158">
        <f>IF('Indicator Date hidden'!BS129="x","x",BR$2-'Indicator Date hidden'!BS129)</f>
        <v>0</v>
      </c>
      <c r="BS128" s="158">
        <f>IF('Indicator Date hidden'!BT129="x","x",BS$2-'Indicator Date hidden'!BT129)</f>
        <v>5</v>
      </c>
      <c r="BT128" s="158">
        <f>IF('Indicator Date hidden'!BU129="x","x",BT$2-'Indicator Date hidden'!BU129)</f>
        <v>0</v>
      </c>
      <c r="BU128" s="158" t="str">
        <f>IF('Indicator Date hidden'!BV129="x","x",BU$2-'Indicator Date hidden'!BV129)</f>
        <v>x</v>
      </c>
      <c r="BV128" s="158">
        <f>IF('Indicator Date hidden'!BW129="x","x",BV$2-'Indicator Date hidden'!BW129)</f>
        <v>0</v>
      </c>
      <c r="BW128" s="158">
        <f>IF('Indicator Date hidden'!BX129="x","x",BW$2-'Indicator Date hidden'!BX129)</f>
        <v>0</v>
      </c>
      <c r="BX128" s="158">
        <f>IF('Indicator Date hidden'!BY129="x","x",BX$2-'Indicator Date hidden'!BY129)</f>
        <v>2</v>
      </c>
      <c r="BY128" s="5">
        <f t="shared" si="15"/>
        <v>40</v>
      </c>
      <c r="BZ128" s="159">
        <f t="shared" si="16"/>
        <v>0.55555555555555558</v>
      </c>
      <c r="CA128" s="5">
        <f t="shared" si="17"/>
        <v>21</v>
      </c>
      <c r="CB128" s="159">
        <f t="shared" si="18"/>
        <v>1.2570787221094177</v>
      </c>
      <c r="CC128" s="162">
        <f t="shared" si="19"/>
        <v>0</v>
      </c>
    </row>
    <row r="129" spans="1:81" x14ac:dyDescent="0.3">
      <c r="A129" t="s">
        <v>187</v>
      </c>
      <c r="B129" s="158">
        <f>IF('Indicator Date hidden'!C130="x","x",B$2-'Indicator Date hidden'!C130)</f>
        <v>0</v>
      </c>
      <c r="C129" s="158">
        <f>IF('Indicator Date hidden'!D130="x","x",C$2-'Indicator Date hidden'!D130)</f>
        <v>0</v>
      </c>
      <c r="D129" s="158">
        <f>IF('Indicator Date hidden'!E130="x","x",D$2-'Indicator Date hidden'!E130)</f>
        <v>0</v>
      </c>
      <c r="E129" s="158">
        <f>IF('Indicator Date hidden'!F130="x","x",E$2-'Indicator Date hidden'!F130)</f>
        <v>0</v>
      </c>
      <c r="F129" s="158">
        <f>IF('Indicator Date hidden'!G130="x","x",F$2-'Indicator Date hidden'!G130)</f>
        <v>0</v>
      </c>
      <c r="G129" s="158">
        <f>IF('Indicator Date hidden'!H130="x","x",G$2-'Indicator Date hidden'!H130)</f>
        <v>0</v>
      </c>
      <c r="H129" s="158">
        <f>IF('Indicator Date hidden'!I130="x","x",H$2-'Indicator Date hidden'!I130)</f>
        <v>0</v>
      </c>
      <c r="I129" s="158">
        <f>IF('Indicator Date hidden'!J130="x","x",I$2-'Indicator Date hidden'!J130)</f>
        <v>0</v>
      </c>
      <c r="J129" s="158">
        <f>IF('Indicator Date hidden'!K130="x","x",J$2-'Indicator Date hidden'!K130)</f>
        <v>0</v>
      </c>
      <c r="K129" s="158">
        <f>IF('Indicator Date hidden'!L130="x","x",K$2-'Indicator Date hidden'!L130)</f>
        <v>0</v>
      </c>
      <c r="L129" s="158">
        <f>IF('Indicator Date hidden'!M130="x","x",L$2-'Indicator Date hidden'!M130)</f>
        <v>0</v>
      </c>
      <c r="M129" s="158">
        <f>IF('Indicator Date hidden'!N130="x","x",M$2-'Indicator Date hidden'!N130)</f>
        <v>0</v>
      </c>
      <c r="N129" s="158">
        <f>IF('Indicator Date hidden'!O130="x","x",N$2-'Indicator Date hidden'!O130)</f>
        <v>0</v>
      </c>
      <c r="O129" s="158">
        <f>IF('Indicator Date hidden'!P130="x","x",O$2-'Indicator Date hidden'!P130)</f>
        <v>0</v>
      </c>
      <c r="P129" s="158">
        <f>IF('Indicator Date hidden'!Q130="x","x",P$2-'Indicator Date hidden'!Q130)</f>
        <v>0</v>
      </c>
      <c r="Q129" s="158">
        <f>IF('Indicator Date hidden'!R130="x","x",Q$2-'Indicator Date hidden'!R130)</f>
        <v>0</v>
      </c>
      <c r="R129" s="158">
        <f>IF('Indicator Date hidden'!S130="x","x",R$2-'Indicator Date hidden'!S130)</f>
        <v>0</v>
      </c>
      <c r="S129" s="158">
        <f>IF('Indicator Date hidden'!T130="x","x",S$2-'Indicator Date hidden'!T130)</f>
        <v>0</v>
      </c>
      <c r="T129" s="158">
        <f>IF('Indicator Date hidden'!U130="x","x",T$2-'Indicator Date hidden'!U130)</f>
        <v>0</v>
      </c>
      <c r="U129" s="158">
        <f>IF('Indicator Date hidden'!V130="x","x",U$2-'Indicator Date hidden'!V130)</f>
        <v>0</v>
      </c>
      <c r="V129" s="158">
        <f>IF('Indicator Date hidden'!W130="x","x",V$2-'Indicator Date hidden'!W130)</f>
        <v>0</v>
      </c>
      <c r="W129" s="158">
        <f>IF('Indicator Date hidden'!X130="x","x",W$2-'Indicator Date hidden'!X130)</f>
        <v>0</v>
      </c>
      <c r="X129" s="158">
        <f>IF('Indicator Date hidden'!Y130="x","x",X$2-'Indicator Date hidden'!Y130)</f>
        <v>0</v>
      </c>
      <c r="Y129" s="158">
        <f>IF('Indicator Date hidden'!Z130="x","x",Y$2-'Indicator Date hidden'!Z130)</f>
        <v>0</v>
      </c>
      <c r="Z129" s="158" t="str">
        <f>IF('Indicator Date hidden'!AA130="x","x",Z$2-'Indicator Date hidden'!AA130)</f>
        <v>x</v>
      </c>
      <c r="AA129" s="158">
        <f>IF('Indicator Date hidden'!AB130="x","x",AA$2-'Indicator Date hidden'!AB130)</f>
        <v>0</v>
      </c>
      <c r="AB129" s="158" t="str">
        <f>IF('Indicator Date hidden'!AC130="x","x",AB$2-'Indicator Date hidden'!AC130)</f>
        <v>x</v>
      </c>
      <c r="AC129" s="158">
        <f>IF('Indicator Date hidden'!AD130="x","x",AC$2-'Indicator Date hidden'!AD130)</f>
        <v>0</v>
      </c>
      <c r="AD129" s="158">
        <f>IF('Indicator Date hidden'!AE130="x","x",AD$2-'Indicator Date hidden'!AE130)</f>
        <v>0</v>
      </c>
      <c r="AE129" s="158">
        <f>IF('Indicator Date hidden'!AF130="x","x",AE$2-'Indicator Date hidden'!AF130)</f>
        <v>0</v>
      </c>
      <c r="AF129" s="158">
        <f>IF('Indicator Date hidden'!AG130="x","x",AF$2-'Indicator Date hidden'!AG130)</f>
        <v>0</v>
      </c>
      <c r="AG129" s="158">
        <f>IF('Indicator Date hidden'!AH130="x","x",AG$2-'Indicator Date hidden'!AH130)</f>
        <v>0</v>
      </c>
      <c r="AH129" s="158">
        <f>IF('Indicator Date hidden'!AI130="x","x",AH$2-'Indicator Date hidden'!AI130)</f>
        <v>0</v>
      </c>
      <c r="AI129" s="158">
        <f>IF('Indicator Date hidden'!AJ130="x","x",AI$2-'Indicator Date hidden'!AJ130)</f>
        <v>1</v>
      </c>
      <c r="AJ129" s="158">
        <f>IF('Indicator Date hidden'!AK130="x","x",AJ$2-'Indicator Date hidden'!AK130)</f>
        <v>1</v>
      </c>
      <c r="AK129" s="158">
        <f>IF('Indicator Date hidden'!AL130="x","x",AK$2-'Indicator Date hidden'!AL130)</f>
        <v>1</v>
      </c>
      <c r="AL129" s="158">
        <f>IF('Indicator Date hidden'!AM130="x","x",AL$2-'Indicator Date hidden'!AM130)</f>
        <v>7</v>
      </c>
      <c r="AM129" s="158">
        <f>IF('Indicator Date hidden'!AN130="x","x",AM$2-'Indicator Date hidden'!AN130)</f>
        <v>1</v>
      </c>
      <c r="AN129" s="158">
        <f>IF('Indicator Date hidden'!AO130="x","x",AN$2-'Indicator Date hidden'!AO130)</f>
        <v>1</v>
      </c>
      <c r="AO129" s="158">
        <f>IF('Indicator Date hidden'!AP130="x","x",AO$2-'Indicator Date hidden'!AP130)</f>
        <v>1</v>
      </c>
      <c r="AP129" s="158">
        <f>IF('Indicator Date hidden'!AQ130="x","x",AP$2-'Indicator Date hidden'!AQ130)</f>
        <v>1</v>
      </c>
      <c r="AQ129" s="158">
        <f>IF('Indicator Date hidden'!AR130="x","x",AQ$2-'Indicator Date hidden'!AR130)</f>
        <v>0</v>
      </c>
      <c r="AR129" s="158">
        <f>IF('Indicator Date hidden'!AS130="x","x",AR$2-'Indicator Date hidden'!AS130)</f>
        <v>3</v>
      </c>
      <c r="AS129" s="158">
        <f>IF('Indicator Date hidden'!AT130="x","x",AS$2-'Indicator Date hidden'!AT130)</f>
        <v>6</v>
      </c>
      <c r="AT129" s="158">
        <f>IF('Indicator Date hidden'!AU130="x","x",AT$2-'Indicator Date hidden'!AU130)</f>
        <v>0</v>
      </c>
      <c r="AU129" s="158">
        <f>IF('Indicator Date hidden'!AV130="x","x",AU$2-'Indicator Date hidden'!AV130)</f>
        <v>0</v>
      </c>
      <c r="AV129" s="158">
        <f>IF('Indicator Date hidden'!AW130="x","x",AV$2-'Indicator Date hidden'!AW130)</f>
        <v>0</v>
      </c>
      <c r="AW129" s="158" t="str">
        <f>IF('Indicator Date hidden'!AX130="x","x",AW$2-'Indicator Date hidden'!AX130)</f>
        <v>x</v>
      </c>
      <c r="AX129" s="158">
        <f>IF('Indicator Date hidden'!AY130="x","x",AX$2-'Indicator Date hidden'!AY130)</f>
        <v>0</v>
      </c>
      <c r="AY129" s="158">
        <f>IF('Indicator Date hidden'!AZ130="x","x",AY$2-'Indicator Date hidden'!AZ130)</f>
        <v>1</v>
      </c>
      <c r="AZ129" s="158">
        <f>IF('Indicator Date hidden'!BA130="x","x",AZ$2-'Indicator Date hidden'!BA130)</f>
        <v>2</v>
      </c>
      <c r="BA129" s="158">
        <f>IF('Indicator Date hidden'!BB130="x","x",BA$2-'Indicator Date hidden'!BB130)</f>
        <v>0</v>
      </c>
      <c r="BB129" s="158">
        <f>IF('Indicator Date hidden'!BC130="x","x",BB$2-'Indicator Date hidden'!BC130)</f>
        <v>0</v>
      </c>
      <c r="BC129" s="158">
        <f>IF('Indicator Date hidden'!BD130="x","x",BC$2-'Indicator Date hidden'!BD130)</f>
        <v>0</v>
      </c>
      <c r="BD129" s="158">
        <f>IF('Indicator Date hidden'!BE130="x","x",BD$2-'Indicator Date hidden'!BE130)</f>
        <v>2</v>
      </c>
      <c r="BE129" s="158">
        <f>IF('Indicator Date hidden'!BF130="x","x",BE$2-'Indicator Date hidden'!BF130)</f>
        <v>2</v>
      </c>
      <c r="BF129" s="158">
        <f>IF('Indicator Date hidden'!BG130="x","x",BF$2-'Indicator Date hidden'!BG130)</f>
        <v>0</v>
      </c>
      <c r="BG129" s="158">
        <f>IF('Indicator Date hidden'!BH130="x","x",BG$2-'Indicator Date hidden'!BH130)</f>
        <v>0</v>
      </c>
      <c r="BH129" s="158">
        <f>IF('Indicator Date hidden'!BI130="x","x",BH$2-'Indicator Date hidden'!BI130)</f>
        <v>0</v>
      </c>
      <c r="BI129" s="158">
        <f>IF('Indicator Date hidden'!BJ130="x","x",BI$2-'Indicator Date hidden'!BJ130)</f>
        <v>0</v>
      </c>
      <c r="BJ129" s="158">
        <f>IF('Indicator Date hidden'!BK130="x","x",BJ$2-'Indicator Date hidden'!BK130)</f>
        <v>1</v>
      </c>
      <c r="BK129" s="158">
        <f>IF('Indicator Date hidden'!BL130="x","x",BK$2-'Indicator Date hidden'!BL130)</f>
        <v>1</v>
      </c>
      <c r="BL129" s="158">
        <f>IF('Indicator Date hidden'!BM130="x","x",BL$2-'Indicator Date hidden'!BM130)</f>
        <v>0</v>
      </c>
      <c r="BM129" s="158">
        <f>IF('Indicator Date hidden'!BN130="x","x",BM$2-'Indicator Date hidden'!BN130)</f>
        <v>3</v>
      </c>
      <c r="BN129" s="158">
        <f>IF('Indicator Date hidden'!BO130="x","x",BN$2-'Indicator Date hidden'!BO130)</f>
        <v>2</v>
      </c>
      <c r="BO129" s="158">
        <f>IF('Indicator Date hidden'!BP130="x","x",BO$2-'Indicator Date hidden'!BP130)</f>
        <v>1</v>
      </c>
      <c r="BP129" s="158">
        <f>IF('Indicator Date hidden'!BQ130="x","x",BP$2-'Indicator Date hidden'!BQ130)</f>
        <v>0</v>
      </c>
      <c r="BQ129" s="158">
        <f>IF('Indicator Date hidden'!BR130="x","x",BQ$2-'Indicator Date hidden'!BR130)</f>
        <v>0</v>
      </c>
      <c r="BR129" s="158">
        <f>IF('Indicator Date hidden'!BS130="x","x",BR$2-'Indicator Date hidden'!BS130)</f>
        <v>0</v>
      </c>
      <c r="BS129" s="158">
        <f>IF('Indicator Date hidden'!BT130="x","x",BS$2-'Indicator Date hidden'!BT130)</f>
        <v>3</v>
      </c>
      <c r="BT129" s="158">
        <f>IF('Indicator Date hidden'!BU130="x","x",BT$2-'Indicator Date hidden'!BU130)</f>
        <v>0</v>
      </c>
      <c r="BU129" s="158">
        <f>IF('Indicator Date hidden'!BV130="x","x",BU$2-'Indicator Date hidden'!BV130)</f>
        <v>0</v>
      </c>
      <c r="BV129" s="158" t="str">
        <f>IF('Indicator Date hidden'!BW130="x","x",BV$2-'Indicator Date hidden'!BW130)</f>
        <v>x</v>
      </c>
      <c r="BW129" s="158">
        <f>IF('Indicator Date hidden'!BX130="x","x",BW$2-'Indicator Date hidden'!BX130)</f>
        <v>0</v>
      </c>
      <c r="BX129" s="158">
        <f>IF('Indicator Date hidden'!BY130="x","x",BX$2-'Indicator Date hidden'!BY130)</f>
        <v>2</v>
      </c>
      <c r="BY129" s="5">
        <f t="shared" si="15"/>
        <v>43</v>
      </c>
      <c r="BZ129" s="159">
        <f t="shared" si="16"/>
        <v>0.60563380281690138</v>
      </c>
      <c r="CA129" s="5">
        <f t="shared" si="17"/>
        <v>21</v>
      </c>
      <c r="CB129" s="159">
        <f t="shared" si="18"/>
        <v>1.2834688168895232</v>
      </c>
      <c r="CC129" s="162">
        <f t="shared" si="19"/>
        <v>0</v>
      </c>
    </row>
    <row r="130" spans="1:81" x14ac:dyDescent="0.3">
      <c r="A130" t="s">
        <v>235</v>
      </c>
      <c r="B130" s="158">
        <f>IF('Indicator Date hidden'!C131="x","x",B$2-'Indicator Date hidden'!C131)</f>
        <v>0</v>
      </c>
      <c r="C130" s="158">
        <f>IF('Indicator Date hidden'!D131="x","x",C$2-'Indicator Date hidden'!D131)</f>
        <v>0</v>
      </c>
      <c r="D130" s="158">
        <f>IF('Indicator Date hidden'!E131="x","x",D$2-'Indicator Date hidden'!E131)</f>
        <v>0</v>
      </c>
      <c r="E130" s="158">
        <f>IF('Indicator Date hidden'!F131="x","x",E$2-'Indicator Date hidden'!F131)</f>
        <v>0</v>
      </c>
      <c r="F130" s="158">
        <f>IF('Indicator Date hidden'!G131="x","x",F$2-'Indicator Date hidden'!G131)</f>
        <v>0</v>
      </c>
      <c r="G130" s="158">
        <f>IF('Indicator Date hidden'!H131="x","x",G$2-'Indicator Date hidden'!H131)</f>
        <v>0</v>
      </c>
      <c r="H130" s="158">
        <f>IF('Indicator Date hidden'!I131="x","x",H$2-'Indicator Date hidden'!I131)</f>
        <v>0</v>
      </c>
      <c r="I130" s="158">
        <f>IF('Indicator Date hidden'!J131="x","x",I$2-'Indicator Date hidden'!J131)</f>
        <v>0</v>
      </c>
      <c r="J130" s="158">
        <f>IF('Indicator Date hidden'!K131="x","x",J$2-'Indicator Date hidden'!K131)</f>
        <v>0</v>
      </c>
      <c r="K130" s="158">
        <f>IF('Indicator Date hidden'!L131="x","x",K$2-'Indicator Date hidden'!L131)</f>
        <v>0</v>
      </c>
      <c r="L130" s="158">
        <f>IF('Indicator Date hidden'!M131="x","x",L$2-'Indicator Date hidden'!M131)</f>
        <v>0</v>
      </c>
      <c r="M130" s="158">
        <f>IF('Indicator Date hidden'!N131="x","x",M$2-'Indicator Date hidden'!N131)</f>
        <v>0</v>
      </c>
      <c r="N130" s="158">
        <f>IF('Indicator Date hidden'!O131="x","x",N$2-'Indicator Date hidden'!O131)</f>
        <v>0</v>
      </c>
      <c r="O130" s="158">
        <f>IF('Indicator Date hidden'!P131="x","x",O$2-'Indicator Date hidden'!P131)</f>
        <v>0</v>
      </c>
      <c r="P130" s="158">
        <f>IF('Indicator Date hidden'!Q131="x","x",P$2-'Indicator Date hidden'!Q131)</f>
        <v>0</v>
      </c>
      <c r="Q130" s="158">
        <f>IF('Indicator Date hidden'!R131="x","x",Q$2-'Indicator Date hidden'!R131)</f>
        <v>0</v>
      </c>
      <c r="R130" s="158">
        <f>IF('Indicator Date hidden'!S131="x","x",R$2-'Indicator Date hidden'!S131)</f>
        <v>0</v>
      </c>
      <c r="S130" s="158">
        <f>IF('Indicator Date hidden'!T131="x","x",S$2-'Indicator Date hidden'!T131)</f>
        <v>0</v>
      </c>
      <c r="T130" s="158">
        <f>IF('Indicator Date hidden'!U131="x","x",T$2-'Indicator Date hidden'!U131)</f>
        <v>0</v>
      </c>
      <c r="U130" s="158">
        <f>IF('Indicator Date hidden'!V131="x","x",U$2-'Indicator Date hidden'!V131)</f>
        <v>0</v>
      </c>
      <c r="V130" s="158">
        <f>IF('Indicator Date hidden'!W131="x","x",V$2-'Indicator Date hidden'!W131)</f>
        <v>0</v>
      </c>
      <c r="W130" s="158">
        <f>IF('Indicator Date hidden'!X131="x","x",W$2-'Indicator Date hidden'!X131)</f>
        <v>0</v>
      </c>
      <c r="X130" s="158">
        <f>IF('Indicator Date hidden'!Y131="x","x",X$2-'Indicator Date hidden'!Y131)</f>
        <v>0</v>
      </c>
      <c r="Y130" s="158">
        <f>IF('Indicator Date hidden'!Z131="x","x",Y$2-'Indicator Date hidden'!Z131)</f>
        <v>0</v>
      </c>
      <c r="Z130" s="158">
        <f>IF('Indicator Date hidden'!AA131="x","x",Z$2-'Indicator Date hidden'!AA131)</f>
        <v>5</v>
      </c>
      <c r="AA130" s="158">
        <f>IF('Indicator Date hidden'!AB131="x","x",AA$2-'Indicator Date hidden'!AB131)</f>
        <v>0</v>
      </c>
      <c r="AB130" s="158" t="str">
        <f>IF('Indicator Date hidden'!AC131="x","x",AB$2-'Indicator Date hidden'!AC131)</f>
        <v>x</v>
      </c>
      <c r="AC130" s="158">
        <f>IF('Indicator Date hidden'!AD131="x","x",AC$2-'Indicator Date hidden'!AD131)</f>
        <v>1</v>
      </c>
      <c r="AD130" s="158">
        <f>IF('Indicator Date hidden'!AE131="x","x",AD$2-'Indicator Date hidden'!AE131)</f>
        <v>0</v>
      </c>
      <c r="AE130" s="158">
        <f>IF('Indicator Date hidden'!AF131="x","x",AE$2-'Indicator Date hidden'!AF131)</f>
        <v>0</v>
      </c>
      <c r="AF130" s="158">
        <f>IF('Indicator Date hidden'!AG131="x","x",AF$2-'Indicator Date hidden'!AG131)</f>
        <v>0</v>
      </c>
      <c r="AG130" s="158">
        <f>IF('Indicator Date hidden'!AH131="x","x",AG$2-'Indicator Date hidden'!AH131)</f>
        <v>0</v>
      </c>
      <c r="AH130" s="158">
        <f>IF('Indicator Date hidden'!AI131="x","x",AH$2-'Indicator Date hidden'!AI131)</f>
        <v>0</v>
      </c>
      <c r="AI130" s="158">
        <f>IF('Indicator Date hidden'!AJ131="x","x",AI$2-'Indicator Date hidden'!AJ131)</f>
        <v>1</v>
      </c>
      <c r="AJ130" s="158">
        <f>IF('Indicator Date hidden'!AK131="x","x",AJ$2-'Indicator Date hidden'!AK131)</f>
        <v>1</v>
      </c>
      <c r="AK130" s="158">
        <f>IF('Indicator Date hidden'!AL131="x","x",AK$2-'Indicator Date hidden'!AL131)</f>
        <v>1</v>
      </c>
      <c r="AL130" s="158" t="str">
        <f>IF('Indicator Date hidden'!AM131="x","x",AL$2-'Indicator Date hidden'!AM131)</f>
        <v>x</v>
      </c>
      <c r="AM130" s="158">
        <f>IF('Indicator Date hidden'!AN131="x","x",AM$2-'Indicator Date hidden'!AN131)</f>
        <v>1</v>
      </c>
      <c r="AN130" s="158">
        <f>IF('Indicator Date hidden'!AO131="x","x",AN$2-'Indicator Date hidden'!AO131)</f>
        <v>1</v>
      </c>
      <c r="AO130" s="158">
        <f>IF('Indicator Date hidden'!AP131="x","x",AO$2-'Indicator Date hidden'!AP131)</f>
        <v>1</v>
      </c>
      <c r="AP130" s="158" t="str">
        <f>IF('Indicator Date hidden'!AQ131="x","x",AP$2-'Indicator Date hidden'!AQ131)</f>
        <v>x</v>
      </c>
      <c r="AQ130" s="158">
        <f>IF('Indicator Date hidden'!AR131="x","x",AQ$2-'Indicator Date hidden'!AR131)</f>
        <v>0</v>
      </c>
      <c r="AR130" s="158">
        <f>IF('Indicator Date hidden'!AS131="x","x",AR$2-'Indicator Date hidden'!AS131)</f>
        <v>3</v>
      </c>
      <c r="AS130" s="158" t="str">
        <f>IF('Indicator Date hidden'!AT131="x","x",AS$2-'Indicator Date hidden'!AT131)</f>
        <v>x</v>
      </c>
      <c r="AT130" s="158">
        <f>IF('Indicator Date hidden'!AU131="x","x",AT$2-'Indicator Date hidden'!AU131)</f>
        <v>0</v>
      </c>
      <c r="AU130" s="158">
        <f>IF('Indicator Date hidden'!AV131="x","x",AU$2-'Indicator Date hidden'!AV131)</f>
        <v>0</v>
      </c>
      <c r="AV130" s="158" t="str">
        <f>IF('Indicator Date hidden'!AW131="x","x",AV$2-'Indicator Date hidden'!AW131)</f>
        <v>x</v>
      </c>
      <c r="AW130" s="158" t="str">
        <f>IF('Indicator Date hidden'!AX131="x","x",AW$2-'Indicator Date hidden'!AX131)</f>
        <v>x</v>
      </c>
      <c r="AX130" s="158">
        <f>IF('Indicator Date hidden'!AY131="x","x",AX$2-'Indicator Date hidden'!AY131)</f>
        <v>0</v>
      </c>
      <c r="AY130" s="158">
        <f>IF('Indicator Date hidden'!AZ131="x","x",AY$2-'Indicator Date hidden'!AZ131)</f>
        <v>1</v>
      </c>
      <c r="AZ130" s="158">
        <f>IF('Indicator Date hidden'!BA131="x","x",AZ$2-'Indicator Date hidden'!BA131)</f>
        <v>2</v>
      </c>
      <c r="BA130" s="158">
        <f>IF('Indicator Date hidden'!BB131="x","x",BA$2-'Indicator Date hidden'!BB131)</f>
        <v>0</v>
      </c>
      <c r="BB130" s="158">
        <f>IF('Indicator Date hidden'!BC131="x","x",BB$2-'Indicator Date hidden'!BC131)</f>
        <v>0</v>
      </c>
      <c r="BC130" s="158">
        <f>IF('Indicator Date hidden'!BD131="x","x",BC$2-'Indicator Date hidden'!BD131)</f>
        <v>0</v>
      </c>
      <c r="BD130" s="158" t="str">
        <f>IF('Indicator Date hidden'!BE131="x","x",BD$2-'Indicator Date hidden'!BE131)</f>
        <v>x</v>
      </c>
      <c r="BE130" s="158">
        <f>IF('Indicator Date hidden'!BF131="x","x",BE$2-'Indicator Date hidden'!BF131)</f>
        <v>2</v>
      </c>
      <c r="BF130" s="158">
        <f>IF('Indicator Date hidden'!BG131="x","x",BF$2-'Indicator Date hidden'!BG131)</f>
        <v>0</v>
      </c>
      <c r="BG130" s="158">
        <f>IF('Indicator Date hidden'!BH131="x","x",BG$2-'Indicator Date hidden'!BH131)</f>
        <v>0</v>
      </c>
      <c r="BH130" s="158">
        <f>IF('Indicator Date hidden'!BI131="x","x",BH$2-'Indicator Date hidden'!BI131)</f>
        <v>0</v>
      </c>
      <c r="BI130" s="158">
        <f>IF('Indicator Date hidden'!BJ131="x","x",BI$2-'Indicator Date hidden'!BJ131)</f>
        <v>0</v>
      </c>
      <c r="BJ130" s="158">
        <f>IF('Indicator Date hidden'!BK131="x","x",BJ$2-'Indicator Date hidden'!BK131)</f>
        <v>1</v>
      </c>
      <c r="BK130" s="158">
        <f>IF('Indicator Date hidden'!BL131="x","x",BK$2-'Indicator Date hidden'!BL131)</f>
        <v>1</v>
      </c>
      <c r="BL130" s="158">
        <f>IF('Indicator Date hidden'!BM131="x","x",BL$2-'Indicator Date hidden'!BM131)</f>
        <v>0</v>
      </c>
      <c r="BM130" s="158" t="str">
        <f>IF('Indicator Date hidden'!BN131="x","x",BM$2-'Indicator Date hidden'!BN131)</f>
        <v>x</v>
      </c>
      <c r="BN130" s="158">
        <f>IF('Indicator Date hidden'!BO131="x","x",BN$2-'Indicator Date hidden'!BO131)</f>
        <v>2</v>
      </c>
      <c r="BO130" s="158">
        <f>IF('Indicator Date hidden'!BP131="x","x",BO$2-'Indicator Date hidden'!BP131)</f>
        <v>1</v>
      </c>
      <c r="BP130" s="158">
        <f>IF('Indicator Date hidden'!BQ131="x","x",BP$2-'Indicator Date hidden'!BQ131)</f>
        <v>0</v>
      </c>
      <c r="BQ130" s="158">
        <f>IF('Indicator Date hidden'!BR131="x","x",BQ$2-'Indicator Date hidden'!BR131)</f>
        <v>0</v>
      </c>
      <c r="BR130" s="158">
        <f>IF('Indicator Date hidden'!BS131="x","x",BR$2-'Indicator Date hidden'!BS131)</f>
        <v>0</v>
      </c>
      <c r="BS130" s="158">
        <f>IF('Indicator Date hidden'!BT131="x","x",BS$2-'Indicator Date hidden'!BT131)</f>
        <v>1</v>
      </c>
      <c r="BT130" s="158">
        <f>IF('Indicator Date hidden'!BU131="x","x",BT$2-'Indicator Date hidden'!BU131)</f>
        <v>0</v>
      </c>
      <c r="BU130" s="158">
        <f>IF('Indicator Date hidden'!BV131="x","x",BU$2-'Indicator Date hidden'!BV131)</f>
        <v>0</v>
      </c>
      <c r="BV130" s="158">
        <f>IF('Indicator Date hidden'!BW131="x","x",BV$2-'Indicator Date hidden'!BW131)</f>
        <v>0</v>
      </c>
      <c r="BW130" s="158">
        <f>IF('Indicator Date hidden'!BX131="x","x",BW$2-'Indicator Date hidden'!BX131)</f>
        <v>0</v>
      </c>
      <c r="BX130" s="158">
        <f>IF('Indicator Date hidden'!BY131="x","x",BX$2-'Indicator Date hidden'!BY131)</f>
        <v>2</v>
      </c>
      <c r="BY130" s="5">
        <f t="shared" si="15"/>
        <v>28</v>
      </c>
      <c r="BZ130" s="159">
        <f t="shared" si="16"/>
        <v>0.41791044776119401</v>
      </c>
      <c r="CA130" s="5">
        <f t="shared" si="17"/>
        <v>18</v>
      </c>
      <c r="CB130" s="159">
        <f t="shared" si="18"/>
        <v>0.86644329992238756</v>
      </c>
      <c r="CC130" s="162">
        <f t="shared" si="19"/>
        <v>0</v>
      </c>
    </row>
    <row r="131" spans="1:81" x14ac:dyDescent="0.3">
      <c r="A131" t="s">
        <v>238</v>
      </c>
      <c r="B131" s="158">
        <f>IF('Indicator Date hidden'!C132="x","x",B$2-'Indicator Date hidden'!C132)</f>
        <v>0</v>
      </c>
      <c r="C131" s="158">
        <f>IF('Indicator Date hidden'!D132="x","x",C$2-'Indicator Date hidden'!D132)</f>
        <v>0</v>
      </c>
      <c r="D131" s="158">
        <f>IF('Indicator Date hidden'!E132="x","x",D$2-'Indicator Date hidden'!E132)</f>
        <v>0</v>
      </c>
      <c r="E131" s="158">
        <f>IF('Indicator Date hidden'!F132="x","x",E$2-'Indicator Date hidden'!F132)</f>
        <v>0</v>
      </c>
      <c r="F131" s="158">
        <f>IF('Indicator Date hidden'!G132="x","x",F$2-'Indicator Date hidden'!G132)</f>
        <v>0</v>
      </c>
      <c r="G131" s="158">
        <f>IF('Indicator Date hidden'!H132="x","x",G$2-'Indicator Date hidden'!H132)</f>
        <v>0</v>
      </c>
      <c r="H131" s="158">
        <f>IF('Indicator Date hidden'!I132="x","x",H$2-'Indicator Date hidden'!I132)</f>
        <v>0</v>
      </c>
      <c r="I131" s="158">
        <f>IF('Indicator Date hidden'!J132="x","x",I$2-'Indicator Date hidden'!J132)</f>
        <v>0</v>
      </c>
      <c r="J131" s="158">
        <f>IF('Indicator Date hidden'!K132="x","x",J$2-'Indicator Date hidden'!K132)</f>
        <v>0</v>
      </c>
      <c r="K131" s="158">
        <f>IF('Indicator Date hidden'!L132="x","x",K$2-'Indicator Date hidden'!L132)</f>
        <v>0</v>
      </c>
      <c r="L131" s="158">
        <f>IF('Indicator Date hidden'!M132="x","x",L$2-'Indicator Date hidden'!M132)</f>
        <v>0</v>
      </c>
      <c r="M131" s="158">
        <f>IF('Indicator Date hidden'!N132="x","x",M$2-'Indicator Date hidden'!N132)</f>
        <v>0</v>
      </c>
      <c r="N131" s="158">
        <f>IF('Indicator Date hidden'!O132="x","x",N$2-'Indicator Date hidden'!O132)</f>
        <v>0</v>
      </c>
      <c r="O131" s="158">
        <f>IF('Indicator Date hidden'!P132="x","x",O$2-'Indicator Date hidden'!P132)</f>
        <v>0</v>
      </c>
      <c r="P131" s="158">
        <f>IF('Indicator Date hidden'!Q132="x","x",P$2-'Indicator Date hidden'!Q132)</f>
        <v>0</v>
      </c>
      <c r="Q131" s="158">
        <f>IF('Indicator Date hidden'!R132="x","x",Q$2-'Indicator Date hidden'!R132)</f>
        <v>0</v>
      </c>
      <c r="R131" s="158">
        <f>IF('Indicator Date hidden'!S132="x","x",R$2-'Indicator Date hidden'!S132)</f>
        <v>0</v>
      </c>
      <c r="S131" s="158">
        <f>IF('Indicator Date hidden'!T132="x","x",S$2-'Indicator Date hidden'!T132)</f>
        <v>0</v>
      </c>
      <c r="T131" s="158">
        <f>IF('Indicator Date hidden'!U132="x","x",T$2-'Indicator Date hidden'!U132)</f>
        <v>0</v>
      </c>
      <c r="U131" s="158">
        <f>IF('Indicator Date hidden'!V132="x","x",U$2-'Indicator Date hidden'!V132)</f>
        <v>0</v>
      </c>
      <c r="V131" s="158">
        <f>IF('Indicator Date hidden'!W132="x","x",V$2-'Indicator Date hidden'!W132)</f>
        <v>0</v>
      </c>
      <c r="W131" s="158">
        <f>IF('Indicator Date hidden'!X132="x","x",W$2-'Indicator Date hidden'!X132)</f>
        <v>0</v>
      </c>
      <c r="X131" s="158">
        <f>IF('Indicator Date hidden'!Y132="x","x",X$2-'Indicator Date hidden'!Y132)</f>
        <v>0</v>
      </c>
      <c r="Y131" s="158">
        <f>IF('Indicator Date hidden'!Z132="x","x",Y$2-'Indicator Date hidden'!Z132)</f>
        <v>0</v>
      </c>
      <c r="Z131" s="158" t="str">
        <f>IF('Indicator Date hidden'!AA132="x","x",Z$2-'Indicator Date hidden'!AA132)</f>
        <v>x</v>
      </c>
      <c r="AA131" s="158">
        <f>IF('Indicator Date hidden'!AB132="x","x",AA$2-'Indicator Date hidden'!AB132)</f>
        <v>0</v>
      </c>
      <c r="AB131" s="158">
        <f>IF('Indicator Date hidden'!AC132="x","x",AB$2-'Indicator Date hidden'!AC132)</f>
        <v>0</v>
      </c>
      <c r="AC131" s="158">
        <f>IF('Indicator Date hidden'!AD132="x","x",AC$2-'Indicator Date hidden'!AD132)</f>
        <v>0</v>
      </c>
      <c r="AD131" s="158">
        <f>IF('Indicator Date hidden'!AE132="x","x",AD$2-'Indicator Date hidden'!AE132)</f>
        <v>0</v>
      </c>
      <c r="AE131" s="158" t="str">
        <f>IF('Indicator Date hidden'!AF132="x","x",AE$2-'Indicator Date hidden'!AF132)</f>
        <v>x</v>
      </c>
      <c r="AF131" s="158">
        <f>IF('Indicator Date hidden'!AG132="x","x",AF$2-'Indicator Date hidden'!AG132)</f>
        <v>0</v>
      </c>
      <c r="AG131" s="158">
        <f>IF('Indicator Date hidden'!AH132="x","x",AG$2-'Indicator Date hidden'!AH132)</f>
        <v>0</v>
      </c>
      <c r="AH131" s="158">
        <f>IF('Indicator Date hidden'!AI132="x","x",AH$2-'Indicator Date hidden'!AI132)</f>
        <v>0</v>
      </c>
      <c r="AI131" s="158">
        <f>IF('Indicator Date hidden'!AJ132="x","x",AI$2-'Indicator Date hidden'!AJ132)</f>
        <v>1</v>
      </c>
      <c r="AJ131" s="158">
        <f>IF('Indicator Date hidden'!AK132="x","x",AJ$2-'Indicator Date hidden'!AK132)</f>
        <v>1</v>
      </c>
      <c r="AK131" s="158">
        <f>IF('Indicator Date hidden'!AL132="x","x",AK$2-'Indicator Date hidden'!AL132)</f>
        <v>1</v>
      </c>
      <c r="AL131" s="158" t="str">
        <f>IF('Indicator Date hidden'!AM132="x","x",AL$2-'Indicator Date hidden'!AM132)</f>
        <v>x</v>
      </c>
      <c r="AM131" s="158">
        <f>IF('Indicator Date hidden'!AN132="x","x",AM$2-'Indicator Date hidden'!AN132)</f>
        <v>1</v>
      </c>
      <c r="AN131" s="158">
        <f>IF('Indicator Date hidden'!AO132="x","x",AN$2-'Indicator Date hidden'!AO132)</f>
        <v>1</v>
      </c>
      <c r="AO131" s="158">
        <f>IF('Indicator Date hidden'!AP132="x","x",AO$2-'Indicator Date hidden'!AP132)</f>
        <v>1</v>
      </c>
      <c r="AP131" s="158" t="str">
        <f>IF('Indicator Date hidden'!AQ132="x","x",AP$2-'Indicator Date hidden'!AQ132)</f>
        <v>x</v>
      </c>
      <c r="AQ131" s="158">
        <f>IF('Indicator Date hidden'!AR132="x","x",AQ$2-'Indicator Date hidden'!AR132)</f>
        <v>0</v>
      </c>
      <c r="AR131" s="158">
        <f>IF('Indicator Date hidden'!AS132="x","x",AR$2-'Indicator Date hidden'!AS132)</f>
        <v>3</v>
      </c>
      <c r="AS131" s="158">
        <f>IF('Indicator Date hidden'!AT132="x","x",AS$2-'Indicator Date hidden'!AT132)</f>
        <v>8</v>
      </c>
      <c r="AT131" s="158">
        <f>IF('Indicator Date hidden'!AU132="x","x",AT$2-'Indicator Date hidden'!AU132)</f>
        <v>0</v>
      </c>
      <c r="AU131" s="158">
        <f>IF('Indicator Date hidden'!AV132="x","x",AU$2-'Indicator Date hidden'!AV132)</f>
        <v>3</v>
      </c>
      <c r="AV131" s="158" t="str">
        <f>IF('Indicator Date hidden'!AW132="x","x",AV$2-'Indicator Date hidden'!AW132)</f>
        <v>x</v>
      </c>
      <c r="AW131" s="158">
        <f>IF('Indicator Date hidden'!AX132="x","x",AW$2-'Indicator Date hidden'!AX132)</f>
        <v>0</v>
      </c>
      <c r="AX131" s="158">
        <f>IF('Indicator Date hidden'!AY132="x","x",AX$2-'Indicator Date hidden'!AY132)</f>
        <v>0</v>
      </c>
      <c r="AY131" s="158">
        <f>IF('Indicator Date hidden'!AZ132="x","x",AY$2-'Indicator Date hidden'!AZ132)</f>
        <v>1</v>
      </c>
      <c r="AZ131" s="158" t="str">
        <f>IF('Indicator Date hidden'!BA132="x","x",AZ$2-'Indicator Date hidden'!BA132)</f>
        <v>x</v>
      </c>
      <c r="BA131" s="158">
        <f>IF('Indicator Date hidden'!BB132="x","x",BA$2-'Indicator Date hidden'!BB132)</f>
        <v>0</v>
      </c>
      <c r="BB131" s="158">
        <f>IF('Indicator Date hidden'!BC132="x","x",BB$2-'Indicator Date hidden'!BC132)</f>
        <v>0</v>
      </c>
      <c r="BC131" s="158">
        <f>IF('Indicator Date hidden'!BD132="x","x",BC$2-'Indicator Date hidden'!BD132)</f>
        <v>0</v>
      </c>
      <c r="BD131" s="158" t="str">
        <f>IF('Indicator Date hidden'!BE132="x","x",BD$2-'Indicator Date hidden'!BE132)</f>
        <v>x</v>
      </c>
      <c r="BE131" s="158">
        <f>IF('Indicator Date hidden'!BF132="x","x",BE$2-'Indicator Date hidden'!BF132)</f>
        <v>2</v>
      </c>
      <c r="BF131" s="158">
        <f>IF('Indicator Date hidden'!BG132="x","x",BF$2-'Indicator Date hidden'!BG132)</f>
        <v>0</v>
      </c>
      <c r="BG131" s="158">
        <f>IF('Indicator Date hidden'!BH132="x","x",BG$2-'Indicator Date hidden'!BH132)</f>
        <v>0</v>
      </c>
      <c r="BH131" s="158">
        <f>IF('Indicator Date hidden'!BI132="x","x",BH$2-'Indicator Date hidden'!BI132)</f>
        <v>0</v>
      </c>
      <c r="BI131" s="158" t="str">
        <f>IF('Indicator Date hidden'!BJ132="x","x",BI$2-'Indicator Date hidden'!BJ132)</f>
        <v>x</v>
      </c>
      <c r="BJ131" s="158">
        <f>IF('Indicator Date hidden'!BK132="x","x",BJ$2-'Indicator Date hidden'!BK132)</f>
        <v>1</v>
      </c>
      <c r="BK131" s="158">
        <f>IF('Indicator Date hidden'!BL132="x","x",BK$2-'Indicator Date hidden'!BL132)</f>
        <v>1</v>
      </c>
      <c r="BL131" s="158">
        <f>IF('Indicator Date hidden'!BM132="x","x",BL$2-'Indicator Date hidden'!BM132)</f>
        <v>0</v>
      </c>
      <c r="BM131" s="158">
        <f>IF('Indicator Date hidden'!BN132="x","x",BM$2-'Indicator Date hidden'!BN132)</f>
        <v>1</v>
      </c>
      <c r="BN131" s="158">
        <f>IF('Indicator Date hidden'!BO132="x","x",BN$2-'Indicator Date hidden'!BO132)</f>
        <v>2</v>
      </c>
      <c r="BO131" s="158">
        <f>IF('Indicator Date hidden'!BP132="x","x",BO$2-'Indicator Date hidden'!BP132)</f>
        <v>1</v>
      </c>
      <c r="BP131" s="158">
        <f>IF('Indicator Date hidden'!BQ132="x","x",BP$2-'Indicator Date hidden'!BQ132)</f>
        <v>0</v>
      </c>
      <c r="BQ131" s="158">
        <f>IF('Indicator Date hidden'!BR132="x","x",BQ$2-'Indicator Date hidden'!BR132)</f>
        <v>0</v>
      </c>
      <c r="BR131" s="158">
        <f>IF('Indicator Date hidden'!BS132="x","x",BR$2-'Indicator Date hidden'!BS132)</f>
        <v>0</v>
      </c>
      <c r="BS131" s="158">
        <f>IF('Indicator Date hidden'!BT132="x","x",BS$2-'Indicator Date hidden'!BT132)</f>
        <v>1</v>
      </c>
      <c r="BT131" s="158">
        <f>IF('Indicator Date hidden'!BU132="x","x",BT$2-'Indicator Date hidden'!BU132)</f>
        <v>0</v>
      </c>
      <c r="BU131" s="158">
        <f>IF('Indicator Date hidden'!BV132="x","x",BU$2-'Indicator Date hidden'!BV132)</f>
        <v>0</v>
      </c>
      <c r="BV131" s="158">
        <f>IF('Indicator Date hidden'!BW132="x","x",BV$2-'Indicator Date hidden'!BW132)</f>
        <v>0</v>
      </c>
      <c r="BW131" s="158">
        <f>IF('Indicator Date hidden'!BX132="x","x",BW$2-'Indicator Date hidden'!BX132)</f>
        <v>0</v>
      </c>
      <c r="BX131" s="158">
        <f>IF('Indicator Date hidden'!BY132="x","x",BX$2-'Indicator Date hidden'!BY132)</f>
        <v>2</v>
      </c>
      <c r="BY131" s="5">
        <f t="shared" ref="BY131:BY162" si="20">SUM(B131:BX131)</f>
        <v>32</v>
      </c>
      <c r="BZ131" s="159">
        <f t="shared" ref="BZ131:BZ162" si="21">BY131/COUNT(B131:BX131)</f>
        <v>0.47761194029850745</v>
      </c>
      <c r="CA131" s="5">
        <f t="shared" ref="CA131:CA162" si="22">COUNTIF(B131:BX131,"&gt;0")</f>
        <v>18</v>
      </c>
      <c r="CB131" s="159">
        <f t="shared" ref="CB131:CB162" si="23">_xlfn.STDEV.P(B131:BX131)</f>
        <v>1.1636049100631627</v>
      </c>
      <c r="CC131" s="162">
        <f t="shared" ref="CC131:CC162" si="24">MEDIAN(B131:BX131)</f>
        <v>0</v>
      </c>
    </row>
    <row r="132" spans="1:81" x14ac:dyDescent="0.3">
      <c r="A132" t="s">
        <v>240</v>
      </c>
      <c r="B132" s="158">
        <f>IF('Indicator Date hidden'!C133="x","x",B$2-'Indicator Date hidden'!C133)</f>
        <v>0</v>
      </c>
      <c r="C132" s="158">
        <f>IF('Indicator Date hidden'!D133="x","x",C$2-'Indicator Date hidden'!D133)</f>
        <v>0</v>
      </c>
      <c r="D132" s="158">
        <f>IF('Indicator Date hidden'!E133="x","x",D$2-'Indicator Date hidden'!E133)</f>
        <v>0</v>
      </c>
      <c r="E132" s="158">
        <f>IF('Indicator Date hidden'!F133="x","x",E$2-'Indicator Date hidden'!F133)</f>
        <v>0</v>
      </c>
      <c r="F132" s="158">
        <f>IF('Indicator Date hidden'!G133="x","x",F$2-'Indicator Date hidden'!G133)</f>
        <v>0</v>
      </c>
      <c r="G132" s="158">
        <f>IF('Indicator Date hidden'!H133="x","x",G$2-'Indicator Date hidden'!H133)</f>
        <v>0</v>
      </c>
      <c r="H132" s="158">
        <f>IF('Indicator Date hidden'!I133="x","x",H$2-'Indicator Date hidden'!I133)</f>
        <v>0</v>
      </c>
      <c r="I132" s="158">
        <f>IF('Indicator Date hidden'!J133="x","x",I$2-'Indicator Date hidden'!J133)</f>
        <v>0</v>
      </c>
      <c r="J132" s="158">
        <f>IF('Indicator Date hidden'!K133="x","x",J$2-'Indicator Date hidden'!K133)</f>
        <v>0</v>
      </c>
      <c r="K132" s="158">
        <f>IF('Indicator Date hidden'!L133="x","x",K$2-'Indicator Date hidden'!L133)</f>
        <v>0</v>
      </c>
      <c r="L132" s="158">
        <f>IF('Indicator Date hidden'!M133="x","x",L$2-'Indicator Date hidden'!M133)</f>
        <v>0</v>
      </c>
      <c r="M132" s="158">
        <f>IF('Indicator Date hidden'!N133="x","x",M$2-'Indicator Date hidden'!N133)</f>
        <v>0</v>
      </c>
      <c r="N132" s="158">
        <f>IF('Indicator Date hidden'!O133="x","x",N$2-'Indicator Date hidden'!O133)</f>
        <v>0</v>
      </c>
      <c r="O132" s="158">
        <f>IF('Indicator Date hidden'!P133="x","x",O$2-'Indicator Date hidden'!P133)</f>
        <v>0</v>
      </c>
      <c r="P132" s="158">
        <f>IF('Indicator Date hidden'!Q133="x","x",P$2-'Indicator Date hidden'!Q133)</f>
        <v>0</v>
      </c>
      <c r="Q132" s="158">
        <f>IF('Indicator Date hidden'!R133="x","x",Q$2-'Indicator Date hidden'!R133)</f>
        <v>0</v>
      </c>
      <c r="R132" s="158">
        <f>IF('Indicator Date hidden'!S133="x","x",R$2-'Indicator Date hidden'!S133)</f>
        <v>0</v>
      </c>
      <c r="S132" s="158">
        <f>IF('Indicator Date hidden'!T133="x","x",S$2-'Indicator Date hidden'!T133)</f>
        <v>0</v>
      </c>
      <c r="T132" s="158">
        <f>IF('Indicator Date hidden'!U133="x","x",T$2-'Indicator Date hidden'!U133)</f>
        <v>0</v>
      </c>
      <c r="U132" s="158">
        <f>IF('Indicator Date hidden'!V133="x","x",U$2-'Indicator Date hidden'!V133)</f>
        <v>0</v>
      </c>
      <c r="V132" s="158">
        <f>IF('Indicator Date hidden'!W133="x","x",V$2-'Indicator Date hidden'!W133)</f>
        <v>0</v>
      </c>
      <c r="W132" s="158">
        <f>IF('Indicator Date hidden'!X133="x","x",W$2-'Indicator Date hidden'!X133)</f>
        <v>0</v>
      </c>
      <c r="X132" s="158">
        <f>IF('Indicator Date hidden'!Y133="x","x",X$2-'Indicator Date hidden'!Y133)</f>
        <v>0</v>
      </c>
      <c r="Y132" s="158">
        <f>IF('Indicator Date hidden'!Z133="x","x",Y$2-'Indicator Date hidden'!Z133)</f>
        <v>0</v>
      </c>
      <c r="Z132" s="158">
        <f>IF('Indicator Date hidden'!AA133="x","x",Z$2-'Indicator Date hidden'!AA133)</f>
        <v>3</v>
      </c>
      <c r="AA132" s="158">
        <f>IF('Indicator Date hidden'!AB133="x","x",AA$2-'Indicator Date hidden'!AB133)</f>
        <v>0</v>
      </c>
      <c r="AB132" s="158">
        <f>IF('Indicator Date hidden'!AC133="x","x",AB$2-'Indicator Date hidden'!AC133)</f>
        <v>0</v>
      </c>
      <c r="AC132" s="158">
        <f>IF('Indicator Date hidden'!AD133="x","x",AC$2-'Indicator Date hidden'!AD133)</f>
        <v>1</v>
      </c>
      <c r="AD132" s="158">
        <f>IF('Indicator Date hidden'!AE133="x","x",AD$2-'Indicator Date hidden'!AE133)</f>
        <v>0</v>
      </c>
      <c r="AE132" s="158">
        <f>IF('Indicator Date hidden'!AF133="x","x",AE$2-'Indicator Date hidden'!AF133)</f>
        <v>0</v>
      </c>
      <c r="AF132" s="158">
        <f>IF('Indicator Date hidden'!AG133="x","x",AF$2-'Indicator Date hidden'!AG133)</f>
        <v>0</v>
      </c>
      <c r="AG132" s="158">
        <f>IF('Indicator Date hidden'!AH133="x","x",AG$2-'Indicator Date hidden'!AH133)</f>
        <v>0</v>
      </c>
      <c r="AH132" s="158">
        <f>IF('Indicator Date hidden'!AI133="x","x",AH$2-'Indicator Date hidden'!AI133)</f>
        <v>0</v>
      </c>
      <c r="AI132" s="158">
        <f>IF('Indicator Date hidden'!AJ133="x","x",AI$2-'Indicator Date hidden'!AJ133)</f>
        <v>1</v>
      </c>
      <c r="AJ132" s="158">
        <f>IF('Indicator Date hidden'!AK133="x","x",AJ$2-'Indicator Date hidden'!AK133)</f>
        <v>1</v>
      </c>
      <c r="AK132" s="158">
        <f>IF('Indicator Date hidden'!AL133="x","x",AK$2-'Indicator Date hidden'!AL133)</f>
        <v>1</v>
      </c>
      <c r="AL132" s="158">
        <f>IF('Indicator Date hidden'!AM133="x","x",AL$2-'Indicator Date hidden'!AM133)</f>
        <v>5</v>
      </c>
      <c r="AM132" s="158">
        <f>IF('Indicator Date hidden'!AN133="x","x",AM$2-'Indicator Date hidden'!AN133)</f>
        <v>1</v>
      </c>
      <c r="AN132" s="158">
        <f>IF('Indicator Date hidden'!AO133="x","x",AN$2-'Indicator Date hidden'!AO133)</f>
        <v>1</v>
      </c>
      <c r="AO132" s="158">
        <f>IF('Indicator Date hidden'!AP133="x","x",AO$2-'Indicator Date hidden'!AP133)</f>
        <v>1</v>
      </c>
      <c r="AP132" s="158">
        <f>IF('Indicator Date hidden'!AQ133="x","x",AP$2-'Indicator Date hidden'!AQ133)</f>
        <v>1</v>
      </c>
      <c r="AQ132" s="158">
        <f>IF('Indicator Date hidden'!AR133="x","x",AQ$2-'Indicator Date hidden'!AR133)</f>
        <v>0</v>
      </c>
      <c r="AR132" s="158">
        <f>IF('Indicator Date hidden'!AS133="x","x",AR$2-'Indicator Date hidden'!AS133)</f>
        <v>3</v>
      </c>
      <c r="AS132" s="158">
        <f>IF('Indicator Date hidden'!AT133="x","x",AS$2-'Indicator Date hidden'!AT133)</f>
        <v>5</v>
      </c>
      <c r="AT132" s="158">
        <f>IF('Indicator Date hidden'!AU133="x","x",AT$2-'Indicator Date hidden'!AU133)</f>
        <v>0</v>
      </c>
      <c r="AU132" s="158">
        <f>IF('Indicator Date hidden'!AV133="x","x",AU$2-'Indicator Date hidden'!AV133)</f>
        <v>0</v>
      </c>
      <c r="AV132" s="158">
        <f>IF('Indicator Date hidden'!AW133="x","x",AV$2-'Indicator Date hidden'!AW133)</f>
        <v>0</v>
      </c>
      <c r="AW132" s="158">
        <f>IF('Indicator Date hidden'!AX133="x","x",AW$2-'Indicator Date hidden'!AX133)</f>
        <v>0</v>
      </c>
      <c r="AX132" s="158">
        <f>IF('Indicator Date hidden'!AY133="x","x",AX$2-'Indicator Date hidden'!AY133)</f>
        <v>0</v>
      </c>
      <c r="AY132" s="158">
        <f>IF('Indicator Date hidden'!AZ133="x","x",AY$2-'Indicator Date hidden'!AZ133)</f>
        <v>1</v>
      </c>
      <c r="AZ132" s="158">
        <f>IF('Indicator Date hidden'!BA133="x","x",AZ$2-'Indicator Date hidden'!BA133)</f>
        <v>2</v>
      </c>
      <c r="BA132" s="158">
        <f>IF('Indicator Date hidden'!BB133="x","x",BA$2-'Indicator Date hidden'!BB133)</f>
        <v>0</v>
      </c>
      <c r="BB132" s="158">
        <f>IF('Indicator Date hidden'!BC133="x","x",BB$2-'Indicator Date hidden'!BC133)</f>
        <v>0</v>
      </c>
      <c r="BC132" s="158">
        <f>IF('Indicator Date hidden'!BD133="x","x",BC$2-'Indicator Date hidden'!BD133)</f>
        <v>0</v>
      </c>
      <c r="BD132" s="158">
        <f>IF('Indicator Date hidden'!BE133="x","x",BD$2-'Indicator Date hidden'!BE133)</f>
        <v>2</v>
      </c>
      <c r="BE132" s="158">
        <f>IF('Indicator Date hidden'!BF133="x","x",BE$2-'Indicator Date hidden'!BF133)</f>
        <v>2</v>
      </c>
      <c r="BF132" s="158">
        <f>IF('Indicator Date hidden'!BG133="x","x",BF$2-'Indicator Date hidden'!BG133)</f>
        <v>0</v>
      </c>
      <c r="BG132" s="158">
        <f>IF('Indicator Date hidden'!BH133="x","x",BG$2-'Indicator Date hidden'!BH133)</f>
        <v>0</v>
      </c>
      <c r="BH132" s="158">
        <f>IF('Indicator Date hidden'!BI133="x","x",BH$2-'Indicator Date hidden'!BI133)</f>
        <v>0</v>
      </c>
      <c r="BI132" s="158">
        <f>IF('Indicator Date hidden'!BJ133="x","x",BI$2-'Indicator Date hidden'!BJ133)</f>
        <v>0</v>
      </c>
      <c r="BJ132" s="158">
        <f>IF('Indicator Date hidden'!BK133="x","x",BJ$2-'Indicator Date hidden'!BK133)</f>
        <v>1</v>
      </c>
      <c r="BK132" s="158">
        <f>IF('Indicator Date hidden'!BL133="x","x",BK$2-'Indicator Date hidden'!BL133)</f>
        <v>1</v>
      </c>
      <c r="BL132" s="158">
        <f>IF('Indicator Date hidden'!BM133="x","x",BL$2-'Indicator Date hidden'!BM133)</f>
        <v>0</v>
      </c>
      <c r="BM132" s="158">
        <f>IF('Indicator Date hidden'!BN133="x","x",BM$2-'Indicator Date hidden'!BN133)</f>
        <v>3</v>
      </c>
      <c r="BN132" s="158">
        <f>IF('Indicator Date hidden'!BO133="x","x",BN$2-'Indicator Date hidden'!BO133)</f>
        <v>2</v>
      </c>
      <c r="BO132" s="158">
        <f>IF('Indicator Date hidden'!BP133="x","x",BO$2-'Indicator Date hidden'!BP133)</f>
        <v>1</v>
      </c>
      <c r="BP132" s="158">
        <f>IF('Indicator Date hidden'!BQ133="x","x",BP$2-'Indicator Date hidden'!BQ133)</f>
        <v>0</v>
      </c>
      <c r="BQ132" s="158">
        <f>IF('Indicator Date hidden'!BR133="x","x",BQ$2-'Indicator Date hidden'!BR133)</f>
        <v>0</v>
      </c>
      <c r="BR132" s="158">
        <f>IF('Indicator Date hidden'!BS133="x","x",BR$2-'Indicator Date hidden'!BS133)</f>
        <v>0</v>
      </c>
      <c r="BS132" s="158">
        <f>IF('Indicator Date hidden'!BT133="x","x",BS$2-'Indicator Date hidden'!BT133)</f>
        <v>3</v>
      </c>
      <c r="BT132" s="158">
        <f>IF('Indicator Date hidden'!BU133="x","x",BT$2-'Indicator Date hidden'!BU133)</f>
        <v>0</v>
      </c>
      <c r="BU132" s="158">
        <f>IF('Indicator Date hidden'!BV133="x","x",BU$2-'Indicator Date hidden'!BV133)</f>
        <v>0</v>
      </c>
      <c r="BV132" s="158">
        <f>IF('Indicator Date hidden'!BW133="x","x",BV$2-'Indicator Date hidden'!BW133)</f>
        <v>0</v>
      </c>
      <c r="BW132" s="158">
        <f>IF('Indicator Date hidden'!BX133="x","x",BW$2-'Indicator Date hidden'!BX133)</f>
        <v>0</v>
      </c>
      <c r="BX132" s="158">
        <f>IF('Indicator Date hidden'!BY133="x","x",BX$2-'Indicator Date hidden'!BY133)</f>
        <v>2</v>
      </c>
      <c r="BY132" s="5">
        <f t="shared" si="20"/>
        <v>44</v>
      </c>
      <c r="BZ132" s="159">
        <f t="shared" si="21"/>
        <v>0.58666666666666667</v>
      </c>
      <c r="CA132" s="5">
        <f t="shared" si="22"/>
        <v>23</v>
      </c>
      <c r="CB132" s="159">
        <f t="shared" si="23"/>
        <v>1.1086728803193282</v>
      </c>
      <c r="CC132" s="162">
        <f t="shared" si="24"/>
        <v>0</v>
      </c>
    </row>
    <row r="133" spans="1:81" x14ac:dyDescent="0.3">
      <c r="A133" t="s">
        <v>242</v>
      </c>
      <c r="B133" s="158">
        <f>IF('Indicator Date hidden'!C134="x","x",B$2-'Indicator Date hidden'!C134)</f>
        <v>0</v>
      </c>
      <c r="C133" s="158">
        <f>IF('Indicator Date hidden'!D134="x","x",C$2-'Indicator Date hidden'!D134)</f>
        <v>0</v>
      </c>
      <c r="D133" s="158">
        <f>IF('Indicator Date hidden'!E134="x","x",D$2-'Indicator Date hidden'!E134)</f>
        <v>0</v>
      </c>
      <c r="E133" s="158">
        <f>IF('Indicator Date hidden'!F134="x","x",E$2-'Indicator Date hidden'!F134)</f>
        <v>0</v>
      </c>
      <c r="F133" s="158">
        <f>IF('Indicator Date hidden'!G134="x","x",F$2-'Indicator Date hidden'!G134)</f>
        <v>0</v>
      </c>
      <c r="G133" s="158">
        <f>IF('Indicator Date hidden'!H134="x","x",G$2-'Indicator Date hidden'!H134)</f>
        <v>0</v>
      </c>
      <c r="H133" s="158">
        <f>IF('Indicator Date hidden'!I134="x","x",H$2-'Indicator Date hidden'!I134)</f>
        <v>0</v>
      </c>
      <c r="I133" s="158">
        <f>IF('Indicator Date hidden'!J134="x","x",I$2-'Indicator Date hidden'!J134)</f>
        <v>0</v>
      </c>
      <c r="J133" s="158">
        <f>IF('Indicator Date hidden'!K134="x","x",J$2-'Indicator Date hidden'!K134)</f>
        <v>0</v>
      </c>
      <c r="K133" s="158">
        <f>IF('Indicator Date hidden'!L134="x","x",K$2-'Indicator Date hidden'!L134)</f>
        <v>0</v>
      </c>
      <c r="L133" s="158">
        <f>IF('Indicator Date hidden'!M134="x","x",L$2-'Indicator Date hidden'!M134)</f>
        <v>0</v>
      </c>
      <c r="M133" s="158">
        <f>IF('Indicator Date hidden'!N134="x","x",M$2-'Indicator Date hidden'!N134)</f>
        <v>0</v>
      </c>
      <c r="N133" s="158">
        <f>IF('Indicator Date hidden'!O134="x","x",N$2-'Indicator Date hidden'!O134)</f>
        <v>0</v>
      </c>
      <c r="O133" s="158">
        <f>IF('Indicator Date hidden'!P134="x","x",O$2-'Indicator Date hidden'!P134)</f>
        <v>0</v>
      </c>
      <c r="P133" s="158">
        <f>IF('Indicator Date hidden'!Q134="x","x",P$2-'Indicator Date hidden'!Q134)</f>
        <v>0</v>
      </c>
      <c r="Q133" s="158">
        <f>IF('Indicator Date hidden'!R134="x","x",Q$2-'Indicator Date hidden'!R134)</f>
        <v>0</v>
      </c>
      <c r="R133" s="158">
        <f>IF('Indicator Date hidden'!S134="x","x",R$2-'Indicator Date hidden'!S134)</f>
        <v>0</v>
      </c>
      <c r="S133" s="158">
        <f>IF('Indicator Date hidden'!T134="x","x",S$2-'Indicator Date hidden'!T134)</f>
        <v>0</v>
      </c>
      <c r="T133" s="158">
        <f>IF('Indicator Date hidden'!U134="x","x",T$2-'Indicator Date hidden'!U134)</f>
        <v>0</v>
      </c>
      <c r="U133" s="158">
        <f>IF('Indicator Date hidden'!V134="x","x",U$2-'Indicator Date hidden'!V134)</f>
        <v>0</v>
      </c>
      <c r="V133" s="158">
        <f>IF('Indicator Date hidden'!W134="x","x",V$2-'Indicator Date hidden'!W134)</f>
        <v>0</v>
      </c>
      <c r="W133" s="158">
        <f>IF('Indicator Date hidden'!X134="x","x",W$2-'Indicator Date hidden'!X134)</f>
        <v>0</v>
      </c>
      <c r="X133" s="158">
        <f>IF('Indicator Date hidden'!Y134="x","x",X$2-'Indicator Date hidden'!Y134)</f>
        <v>0</v>
      </c>
      <c r="Y133" s="158">
        <f>IF('Indicator Date hidden'!Z134="x","x",Y$2-'Indicator Date hidden'!Z134)</f>
        <v>0</v>
      </c>
      <c r="Z133" s="158" t="str">
        <f>IF('Indicator Date hidden'!AA134="x","x",Z$2-'Indicator Date hidden'!AA134)</f>
        <v>x</v>
      </c>
      <c r="AA133" s="158">
        <f>IF('Indicator Date hidden'!AB134="x","x",AA$2-'Indicator Date hidden'!AB134)</f>
        <v>0</v>
      </c>
      <c r="AB133" s="158" t="str">
        <f>IF('Indicator Date hidden'!AC134="x","x",AB$2-'Indicator Date hidden'!AC134)</f>
        <v>x</v>
      </c>
      <c r="AC133" s="158">
        <f>IF('Indicator Date hidden'!AD134="x","x",AC$2-'Indicator Date hidden'!AD134)</f>
        <v>3</v>
      </c>
      <c r="AD133" s="158">
        <f>IF('Indicator Date hidden'!AE134="x","x",AD$2-'Indicator Date hidden'!AE134)</f>
        <v>0</v>
      </c>
      <c r="AE133" s="158" t="str">
        <f>IF('Indicator Date hidden'!AF134="x","x",AE$2-'Indicator Date hidden'!AF134)</f>
        <v>x</v>
      </c>
      <c r="AF133" s="158">
        <f>IF('Indicator Date hidden'!AG134="x","x",AF$2-'Indicator Date hidden'!AG134)</f>
        <v>0</v>
      </c>
      <c r="AG133" s="158">
        <f>IF('Indicator Date hidden'!AH134="x","x",AG$2-'Indicator Date hidden'!AH134)</f>
        <v>0</v>
      </c>
      <c r="AH133" s="158">
        <f>IF('Indicator Date hidden'!AI134="x","x",AH$2-'Indicator Date hidden'!AI134)</f>
        <v>0</v>
      </c>
      <c r="AI133" s="158">
        <f>IF('Indicator Date hidden'!AJ134="x","x",AI$2-'Indicator Date hidden'!AJ134)</f>
        <v>1</v>
      </c>
      <c r="AJ133" s="158">
        <f>IF('Indicator Date hidden'!AK134="x","x",AJ$2-'Indicator Date hidden'!AK134)</f>
        <v>1</v>
      </c>
      <c r="AK133" s="158">
        <f>IF('Indicator Date hidden'!AL134="x","x",AK$2-'Indicator Date hidden'!AL134)</f>
        <v>1</v>
      </c>
      <c r="AL133" s="158" t="str">
        <f>IF('Indicator Date hidden'!AM134="x","x",AL$2-'Indicator Date hidden'!AM134)</f>
        <v>x</v>
      </c>
      <c r="AM133" s="158">
        <f>IF('Indicator Date hidden'!AN134="x","x",AM$2-'Indicator Date hidden'!AN134)</f>
        <v>1</v>
      </c>
      <c r="AN133" s="158">
        <f>IF('Indicator Date hidden'!AO134="x","x",AN$2-'Indicator Date hidden'!AO134)</f>
        <v>1</v>
      </c>
      <c r="AO133" s="158">
        <f>IF('Indicator Date hidden'!AP134="x","x",AO$2-'Indicator Date hidden'!AP134)</f>
        <v>1</v>
      </c>
      <c r="AP133" s="158">
        <f>IF('Indicator Date hidden'!AQ134="x","x",AP$2-'Indicator Date hidden'!AQ134)</f>
        <v>1</v>
      </c>
      <c r="AQ133" s="158">
        <f>IF('Indicator Date hidden'!AR134="x","x",AQ$2-'Indicator Date hidden'!AR134)</f>
        <v>0</v>
      </c>
      <c r="AR133" s="158">
        <f>IF('Indicator Date hidden'!AS134="x","x",AR$2-'Indicator Date hidden'!AS134)</f>
        <v>3</v>
      </c>
      <c r="AS133" s="158">
        <f>IF('Indicator Date hidden'!AT134="x","x",AS$2-'Indicator Date hidden'!AT134)</f>
        <v>7</v>
      </c>
      <c r="AT133" s="158">
        <f>IF('Indicator Date hidden'!AU134="x","x",AT$2-'Indicator Date hidden'!AU134)</f>
        <v>0</v>
      </c>
      <c r="AU133" s="158" t="str">
        <f>IF('Indicator Date hidden'!AV134="x","x",AU$2-'Indicator Date hidden'!AV134)</f>
        <v>x</v>
      </c>
      <c r="AV133" s="158" t="str">
        <f>IF('Indicator Date hidden'!AW134="x","x",AV$2-'Indicator Date hidden'!AW134)</f>
        <v>x</v>
      </c>
      <c r="AW133" s="158" t="str">
        <f>IF('Indicator Date hidden'!AX134="x","x",AW$2-'Indicator Date hidden'!AX134)</f>
        <v>x</v>
      </c>
      <c r="AX133" s="158">
        <f>IF('Indicator Date hidden'!AY134="x","x",AX$2-'Indicator Date hidden'!AY134)</f>
        <v>0</v>
      </c>
      <c r="AY133" s="158" t="str">
        <f>IF('Indicator Date hidden'!AZ134="x","x",AY$2-'Indicator Date hidden'!AZ134)</f>
        <v>x</v>
      </c>
      <c r="AZ133" s="158" t="str">
        <f>IF('Indicator Date hidden'!BA134="x","x",AZ$2-'Indicator Date hidden'!BA134)</f>
        <v>x</v>
      </c>
      <c r="BA133" s="158">
        <f>IF('Indicator Date hidden'!BB134="x","x",BA$2-'Indicator Date hidden'!BB134)</f>
        <v>0</v>
      </c>
      <c r="BB133" s="158">
        <f>IF('Indicator Date hidden'!BC134="x","x",BB$2-'Indicator Date hidden'!BC134)</f>
        <v>0</v>
      </c>
      <c r="BC133" s="158">
        <f>IF('Indicator Date hidden'!BD134="x","x",BC$2-'Indicator Date hidden'!BD134)</f>
        <v>0</v>
      </c>
      <c r="BD133" s="158" t="str">
        <f>IF('Indicator Date hidden'!BE134="x","x",BD$2-'Indicator Date hidden'!BE134)</f>
        <v>x</v>
      </c>
      <c r="BE133" s="158">
        <f>IF('Indicator Date hidden'!BF134="x","x",BE$2-'Indicator Date hidden'!BF134)</f>
        <v>2</v>
      </c>
      <c r="BF133" s="158">
        <f>IF('Indicator Date hidden'!BG134="x","x",BF$2-'Indicator Date hidden'!BG134)</f>
        <v>0</v>
      </c>
      <c r="BG133" s="158">
        <f>IF('Indicator Date hidden'!BH134="x","x",BG$2-'Indicator Date hidden'!BH134)</f>
        <v>0</v>
      </c>
      <c r="BH133" s="158">
        <f>IF('Indicator Date hidden'!BI134="x","x",BH$2-'Indicator Date hidden'!BI134)</f>
        <v>0</v>
      </c>
      <c r="BI133" s="158">
        <f>IF('Indicator Date hidden'!BJ134="x","x",BI$2-'Indicator Date hidden'!BJ134)</f>
        <v>2</v>
      </c>
      <c r="BJ133" s="158">
        <f>IF('Indicator Date hidden'!BK134="x","x",BJ$2-'Indicator Date hidden'!BK134)</f>
        <v>1</v>
      </c>
      <c r="BK133" s="158" t="str">
        <f>IF('Indicator Date hidden'!BL134="x","x",BK$2-'Indicator Date hidden'!BL134)</f>
        <v>x</v>
      </c>
      <c r="BL133" s="158">
        <f>IF('Indicator Date hidden'!BM134="x","x",BL$2-'Indicator Date hidden'!BM134)</f>
        <v>0</v>
      </c>
      <c r="BM133" s="158">
        <f>IF('Indicator Date hidden'!BN134="x","x",BM$2-'Indicator Date hidden'!BN134)</f>
        <v>3</v>
      </c>
      <c r="BN133" s="158" t="str">
        <f>IF('Indicator Date hidden'!BO134="x","x",BN$2-'Indicator Date hidden'!BO134)</f>
        <v>x</v>
      </c>
      <c r="BO133" s="158">
        <f>IF('Indicator Date hidden'!BP134="x","x",BO$2-'Indicator Date hidden'!BP134)</f>
        <v>3</v>
      </c>
      <c r="BP133" s="158">
        <f>IF('Indicator Date hidden'!BQ134="x","x",BP$2-'Indicator Date hidden'!BQ134)</f>
        <v>0</v>
      </c>
      <c r="BQ133" s="158">
        <f>IF('Indicator Date hidden'!BR134="x","x",BQ$2-'Indicator Date hidden'!BR134)</f>
        <v>0</v>
      </c>
      <c r="BR133" s="158">
        <f>IF('Indicator Date hidden'!BS134="x","x",BR$2-'Indicator Date hidden'!BS134)</f>
        <v>0</v>
      </c>
      <c r="BS133" s="158">
        <f>IF('Indicator Date hidden'!BT134="x","x",BS$2-'Indicator Date hidden'!BT134)</f>
        <v>4</v>
      </c>
      <c r="BT133" s="158">
        <f>IF('Indicator Date hidden'!BU134="x","x",BT$2-'Indicator Date hidden'!BU134)</f>
        <v>0</v>
      </c>
      <c r="BU133" s="158">
        <f>IF('Indicator Date hidden'!BV134="x","x",BU$2-'Indicator Date hidden'!BV134)</f>
        <v>0</v>
      </c>
      <c r="BV133" s="158">
        <f>IF('Indicator Date hidden'!BW134="x","x",BV$2-'Indicator Date hidden'!BW134)</f>
        <v>0</v>
      </c>
      <c r="BW133" s="158">
        <f>IF('Indicator Date hidden'!BX134="x","x",BW$2-'Indicator Date hidden'!BX134)</f>
        <v>0</v>
      </c>
      <c r="BX133" s="158" t="str">
        <f>IF('Indicator Date hidden'!BY134="x","x",BX$2-'Indicator Date hidden'!BY134)</f>
        <v>x</v>
      </c>
      <c r="BY133" s="5">
        <f t="shared" si="20"/>
        <v>35</v>
      </c>
      <c r="BZ133" s="159">
        <f t="shared" si="21"/>
        <v>0.56451612903225812</v>
      </c>
      <c r="CA133" s="5">
        <f t="shared" si="22"/>
        <v>16</v>
      </c>
      <c r="CB133" s="159">
        <f t="shared" si="23"/>
        <v>1.2523650882454298</v>
      </c>
      <c r="CC133" s="162">
        <f t="shared" si="24"/>
        <v>0</v>
      </c>
    </row>
    <row r="134" spans="1:81" x14ac:dyDescent="0.3">
      <c r="A134" t="s">
        <v>237</v>
      </c>
      <c r="B134" s="158">
        <f>IF('Indicator Date hidden'!C135="x","x",B$2-'Indicator Date hidden'!C135)</f>
        <v>0</v>
      </c>
      <c r="C134" s="158">
        <f>IF('Indicator Date hidden'!D135="x","x",C$2-'Indicator Date hidden'!D135)</f>
        <v>0</v>
      </c>
      <c r="D134" s="158">
        <f>IF('Indicator Date hidden'!E135="x","x",D$2-'Indicator Date hidden'!E135)</f>
        <v>0</v>
      </c>
      <c r="E134" s="158">
        <f>IF('Indicator Date hidden'!F135="x","x",E$2-'Indicator Date hidden'!F135)</f>
        <v>0</v>
      </c>
      <c r="F134" s="158">
        <f>IF('Indicator Date hidden'!G135="x","x",F$2-'Indicator Date hidden'!G135)</f>
        <v>0</v>
      </c>
      <c r="G134" s="158">
        <f>IF('Indicator Date hidden'!H135="x","x",G$2-'Indicator Date hidden'!H135)</f>
        <v>0</v>
      </c>
      <c r="H134" s="158">
        <f>IF('Indicator Date hidden'!I135="x","x",H$2-'Indicator Date hidden'!I135)</f>
        <v>0</v>
      </c>
      <c r="I134" s="158">
        <f>IF('Indicator Date hidden'!J135="x","x",I$2-'Indicator Date hidden'!J135)</f>
        <v>0</v>
      </c>
      <c r="J134" s="158">
        <f>IF('Indicator Date hidden'!K135="x","x",J$2-'Indicator Date hidden'!K135)</f>
        <v>0</v>
      </c>
      <c r="K134" s="158">
        <f>IF('Indicator Date hidden'!L135="x","x",K$2-'Indicator Date hidden'!L135)</f>
        <v>0</v>
      </c>
      <c r="L134" s="158">
        <f>IF('Indicator Date hidden'!M135="x","x",L$2-'Indicator Date hidden'!M135)</f>
        <v>0</v>
      </c>
      <c r="M134" s="158">
        <f>IF('Indicator Date hidden'!N135="x","x",M$2-'Indicator Date hidden'!N135)</f>
        <v>0</v>
      </c>
      <c r="N134" s="158">
        <f>IF('Indicator Date hidden'!O135="x","x",N$2-'Indicator Date hidden'!O135)</f>
        <v>0</v>
      </c>
      <c r="O134" s="158">
        <f>IF('Indicator Date hidden'!P135="x","x",O$2-'Indicator Date hidden'!P135)</f>
        <v>0</v>
      </c>
      <c r="P134" s="158">
        <f>IF('Indicator Date hidden'!Q135="x","x",P$2-'Indicator Date hidden'!Q135)</f>
        <v>0</v>
      </c>
      <c r="Q134" s="158">
        <f>IF('Indicator Date hidden'!R135="x","x",Q$2-'Indicator Date hidden'!R135)</f>
        <v>0</v>
      </c>
      <c r="R134" s="158">
        <f>IF('Indicator Date hidden'!S135="x","x",R$2-'Indicator Date hidden'!S135)</f>
        <v>0</v>
      </c>
      <c r="S134" s="158">
        <f>IF('Indicator Date hidden'!T135="x","x",S$2-'Indicator Date hidden'!T135)</f>
        <v>0</v>
      </c>
      <c r="T134" s="158">
        <f>IF('Indicator Date hidden'!U135="x","x",T$2-'Indicator Date hidden'!U135)</f>
        <v>0</v>
      </c>
      <c r="U134" s="158">
        <f>IF('Indicator Date hidden'!V135="x","x",U$2-'Indicator Date hidden'!V135)</f>
        <v>0</v>
      </c>
      <c r="V134" s="158">
        <f>IF('Indicator Date hidden'!W135="x","x",V$2-'Indicator Date hidden'!W135)</f>
        <v>0</v>
      </c>
      <c r="W134" s="158">
        <f>IF('Indicator Date hidden'!X135="x","x",W$2-'Indicator Date hidden'!X135)</f>
        <v>0</v>
      </c>
      <c r="X134" s="158">
        <f>IF('Indicator Date hidden'!Y135="x","x",X$2-'Indicator Date hidden'!Y135)</f>
        <v>0</v>
      </c>
      <c r="Y134" s="158">
        <f>IF('Indicator Date hidden'!Z135="x","x",Y$2-'Indicator Date hidden'!Z135)</f>
        <v>0</v>
      </c>
      <c r="Z134" s="158">
        <f>IF('Indicator Date hidden'!AA135="x","x",Z$2-'Indicator Date hidden'!AA135)</f>
        <v>9</v>
      </c>
      <c r="AA134" s="158">
        <f>IF('Indicator Date hidden'!AB135="x","x",AA$2-'Indicator Date hidden'!AB135)</f>
        <v>0</v>
      </c>
      <c r="AB134" s="158" t="str">
        <f>IF('Indicator Date hidden'!AC135="x","x",AB$2-'Indicator Date hidden'!AC135)</f>
        <v>x</v>
      </c>
      <c r="AC134" s="158">
        <f>IF('Indicator Date hidden'!AD135="x","x",AC$2-'Indicator Date hidden'!AD135)</f>
        <v>1</v>
      </c>
      <c r="AD134" s="158">
        <f>IF('Indicator Date hidden'!AE135="x","x",AD$2-'Indicator Date hidden'!AE135)</f>
        <v>0</v>
      </c>
      <c r="AE134" s="158">
        <f>IF('Indicator Date hidden'!AF135="x","x",AE$2-'Indicator Date hidden'!AF135)</f>
        <v>0</v>
      </c>
      <c r="AF134" s="158">
        <f>IF('Indicator Date hidden'!AG135="x","x",AF$2-'Indicator Date hidden'!AG135)</f>
        <v>0</v>
      </c>
      <c r="AG134" s="158">
        <f>IF('Indicator Date hidden'!AH135="x","x",AG$2-'Indicator Date hidden'!AH135)</f>
        <v>0</v>
      </c>
      <c r="AH134" s="158">
        <f>IF('Indicator Date hidden'!AI135="x","x",AH$2-'Indicator Date hidden'!AI135)</f>
        <v>0</v>
      </c>
      <c r="AI134" s="158">
        <f>IF('Indicator Date hidden'!AJ135="x","x",AI$2-'Indicator Date hidden'!AJ135)</f>
        <v>1</v>
      </c>
      <c r="AJ134" s="158">
        <f>IF('Indicator Date hidden'!AK135="x","x",AJ$2-'Indicator Date hidden'!AK135)</f>
        <v>1</v>
      </c>
      <c r="AK134" s="158">
        <f>IF('Indicator Date hidden'!AL135="x","x",AK$2-'Indicator Date hidden'!AL135)</f>
        <v>1</v>
      </c>
      <c r="AL134" s="158">
        <f>IF('Indicator Date hidden'!AM135="x","x",AL$2-'Indicator Date hidden'!AM135)</f>
        <v>4</v>
      </c>
      <c r="AM134" s="158">
        <f>IF('Indicator Date hidden'!AN135="x","x",AM$2-'Indicator Date hidden'!AN135)</f>
        <v>1</v>
      </c>
      <c r="AN134" s="158">
        <f>IF('Indicator Date hidden'!AO135="x","x",AN$2-'Indicator Date hidden'!AO135)</f>
        <v>1</v>
      </c>
      <c r="AO134" s="158">
        <f>IF('Indicator Date hidden'!AP135="x","x",AO$2-'Indicator Date hidden'!AP135)</f>
        <v>1</v>
      </c>
      <c r="AP134" s="158">
        <f>IF('Indicator Date hidden'!AQ135="x","x",AP$2-'Indicator Date hidden'!AQ135)</f>
        <v>1</v>
      </c>
      <c r="AQ134" s="158">
        <f>IF('Indicator Date hidden'!AR135="x","x",AQ$2-'Indicator Date hidden'!AR135)</f>
        <v>0</v>
      </c>
      <c r="AR134" s="158">
        <f>IF('Indicator Date hidden'!AS135="x","x",AR$2-'Indicator Date hidden'!AS135)</f>
        <v>3</v>
      </c>
      <c r="AS134" s="158">
        <f>IF('Indicator Date hidden'!AT135="x","x",AS$2-'Indicator Date hidden'!AT135)</f>
        <v>3</v>
      </c>
      <c r="AT134" s="158">
        <f>IF('Indicator Date hidden'!AU135="x","x",AT$2-'Indicator Date hidden'!AU135)</f>
        <v>0</v>
      </c>
      <c r="AU134" s="158" t="str">
        <f>IF('Indicator Date hidden'!AV135="x","x",AU$2-'Indicator Date hidden'!AV135)</f>
        <v>x</v>
      </c>
      <c r="AV134" s="158" t="str">
        <f>IF('Indicator Date hidden'!AW135="x","x",AV$2-'Indicator Date hidden'!AW135)</f>
        <v>x</v>
      </c>
      <c r="AW134" s="158" t="str">
        <f>IF('Indicator Date hidden'!AX135="x","x",AW$2-'Indicator Date hidden'!AX135)</f>
        <v>x</v>
      </c>
      <c r="AX134" s="158" t="str">
        <f>IF('Indicator Date hidden'!AY135="x","x",AX$2-'Indicator Date hidden'!AY135)</f>
        <v>x</v>
      </c>
      <c r="AY134" s="158" t="str">
        <f>IF('Indicator Date hidden'!AZ135="x","x",AY$2-'Indicator Date hidden'!AZ135)</f>
        <v>x</v>
      </c>
      <c r="AZ134" s="158">
        <f>IF('Indicator Date hidden'!BA135="x","x",AZ$2-'Indicator Date hidden'!BA135)</f>
        <v>1</v>
      </c>
      <c r="BA134" s="158">
        <f>IF('Indicator Date hidden'!BB135="x","x",BA$2-'Indicator Date hidden'!BB135)</f>
        <v>0</v>
      </c>
      <c r="BB134" s="158">
        <f>IF('Indicator Date hidden'!BC135="x","x",BB$2-'Indicator Date hidden'!BC135)</f>
        <v>0</v>
      </c>
      <c r="BC134" s="158">
        <f>IF('Indicator Date hidden'!BD135="x","x",BC$2-'Indicator Date hidden'!BD135)</f>
        <v>0</v>
      </c>
      <c r="BD134" s="158">
        <f>IF('Indicator Date hidden'!BE135="x","x",BD$2-'Indicator Date hidden'!BE135)</f>
        <v>2</v>
      </c>
      <c r="BE134" s="158">
        <f>IF('Indicator Date hidden'!BF135="x","x",BE$2-'Indicator Date hidden'!BF135)</f>
        <v>2</v>
      </c>
      <c r="BF134" s="158">
        <f>IF('Indicator Date hidden'!BG135="x","x",BF$2-'Indicator Date hidden'!BG135)</f>
        <v>0</v>
      </c>
      <c r="BG134" s="158">
        <f>IF('Indicator Date hidden'!BH135="x","x",BG$2-'Indicator Date hidden'!BH135)</f>
        <v>0</v>
      </c>
      <c r="BH134" s="158">
        <f>IF('Indicator Date hidden'!BI135="x","x",BH$2-'Indicator Date hidden'!BI135)</f>
        <v>0</v>
      </c>
      <c r="BI134" s="158">
        <f>IF('Indicator Date hidden'!BJ135="x","x",BI$2-'Indicator Date hidden'!BJ135)</f>
        <v>0</v>
      </c>
      <c r="BJ134" s="158">
        <f>IF('Indicator Date hidden'!BK135="x","x",BJ$2-'Indicator Date hidden'!BK135)</f>
        <v>1</v>
      </c>
      <c r="BK134" s="158" t="str">
        <f>IF('Indicator Date hidden'!BL135="x","x",BK$2-'Indicator Date hidden'!BL135)</f>
        <v>x</v>
      </c>
      <c r="BL134" s="158">
        <f>IF('Indicator Date hidden'!BM135="x","x",BL$2-'Indicator Date hidden'!BM135)</f>
        <v>0</v>
      </c>
      <c r="BM134" s="158">
        <f>IF('Indicator Date hidden'!BN135="x","x",BM$2-'Indicator Date hidden'!BN135)</f>
        <v>2</v>
      </c>
      <c r="BN134" s="158">
        <f>IF('Indicator Date hidden'!BO135="x","x",BN$2-'Indicator Date hidden'!BO135)</f>
        <v>2</v>
      </c>
      <c r="BO134" s="158">
        <f>IF('Indicator Date hidden'!BP135="x","x",BO$2-'Indicator Date hidden'!BP135)</f>
        <v>1</v>
      </c>
      <c r="BP134" s="158">
        <f>IF('Indicator Date hidden'!BQ135="x","x",BP$2-'Indicator Date hidden'!BQ135)</f>
        <v>0</v>
      </c>
      <c r="BQ134" s="158">
        <f>IF('Indicator Date hidden'!BR135="x","x",BQ$2-'Indicator Date hidden'!BR135)</f>
        <v>0</v>
      </c>
      <c r="BR134" s="158">
        <f>IF('Indicator Date hidden'!BS135="x","x",BR$2-'Indicator Date hidden'!BS135)</f>
        <v>0</v>
      </c>
      <c r="BS134" s="158" t="str">
        <f>IF('Indicator Date hidden'!BT135="x","x",BS$2-'Indicator Date hidden'!BT135)</f>
        <v>x</v>
      </c>
      <c r="BT134" s="158">
        <f>IF('Indicator Date hidden'!BU135="x","x",BT$2-'Indicator Date hidden'!BU135)</f>
        <v>0</v>
      </c>
      <c r="BU134" s="158">
        <f>IF('Indicator Date hidden'!BV135="x","x",BU$2-'Indicator Date hidden'!BV135)</f>
        <v>0</v>
      </c>
      <c r="BV134" s="158">
        <f>IF('Indicator Date hidden'!BW135="x","x",BV$2-'Indicator Date hidden'!BW135)</f>
        <v>0</v>
      </c>
      <c r="BW134" s="158" t="str">
        <f>IF('Indicator Date hidden'!BX135="x","x",BW$2-'Indicator Date hidden'!BX135)</f>
        <v>x</v>
      </c>
      <c r="BX134" s="158">
        <f>IF('Indicator Date hidden'!BY135="x","x",BX$2-'Indicator Date hidden'!BY135)</f>
        <v>2</v>
      </c>
      <c r="BY134" s="5">
        <f t="shared" si="20"/>
        <v>40</v>
      </c>
      <c r="BZ134" s="159">
        <f t="shared" si="21"/>
        <v>0.60606060606060608</v>
      </c>
      <c r="CA134" s="5">
        <f t="shared" si="22"/>
        <v>20</v>
      </c>
      <c r="CB134" s="159">
        <f t="shared" si="23"/>
        <v>1.3582384746069678</v>
      </c>
      <c r="CC134" s="162">
        <f t="shared" si="24"/>
        <v>0</v>
      </c>
    </row>
    <row r="135" spans="1:81" x14ac:dyDescent="0.3">
      <c r="A135" t="s">
        <v>244</v>
      </c>
      <c r="B135" s="158">
        <f>IF('Indicator Date hidden'!C136="x","x",B$2-'Indicator Date hidden'!C136)</f>
        <v>0</v>
      </c>
      <c r="C135" s="158">
        <f>IF('Indicator Date hidden'!D136="x","x",C$2-'Indicator Date hidden'!D136)</f>
        <v>0</v>
      </c>
      <c r="D135" s="158">
        <f>IF('Indicator Date hidden'!E136="x","x",D$2-'Indicator Date hidden'!E136)</f>
        <v>0</v>
      </c>
      <c r="E135" s="158">
        <f>IF('Indicator Date hidden'!F136="x","x",E$2-'Indicator Date hidden'!F136)</f>
        <v>0</v>
      </c>
      <c r="F135" s="158">
        <f>IF('Indicator Date hidden'!G136="x","x",F$2-'Indicator Date hidden'!G136)</f>
        <v>0</v>
      </c>
      <c r="G135" s="158">
        <f>IF('Indicator Date hidden'!H136="x","x",G$2-'Indicator Date hidden'!H136)</f>
        <v>0</v>
      </c>
      <c r="H135" s="158">
        <f>IF('Indicator Date hidden'!I136="x","x",H$2-'Indicator Date hidden'!I136)</f>
        <v>0</v>
      </c>
      <c r="I135" s="158">
        <f>IF('Indicator Date hidden'!J136="x","x",I$2-'Indicator Date hidden'!J136)</f>
        <v>0</v>
      </c>
      <c r="J135" s="158">
        <f>IF('Indicator Date hidden'!K136="x","x",J$2-'Indicator Date hidden'!K136)</f>
        <v>0</v>
      </c>
      <c r="K135" s="158">
        <f>IF('Indicator Date hidden'!L136="x","x",K$2-'Indicator Date hidden'!L136)</f>
        <v>0</v>
      </c>
      <c r="L135" s="158">
        <f>IF('Indicator Date hidden'!M136="x","x",L$2-'Indicator Date hidden'!M136)</f>
        <v>0</v>
      </c>
      <c r="M135" s="158">
        <f>IF('Indicator Date hidden'!N136="x","x",M$2-'Indicator Date hidden'!N136)</f>
        <v>0</v>
      </c>
      <c r="N135" s="158">
        <f>IF('Indicator Date hidden'!O136="x","x",N$2-'Indicator Date hidden'!O136)</f>
        <v>0</v>
      </c>
      <c r="O135" s="158">
        <f>IF('Indicator Date hidden'!P136="x","x",O$2-'Indicator Date hidden'!P136)</f>
        <v>0</v>
      </c>
      <c r="P135" s="158">
        <f>IF('Indicator Date hidden'!Q136="x","x",P$2-'Indicator Date hidden'!Q136)</f>
        <v>0</v>
      </c>
      <c r="Q135" s="158">
        <f>IF('Indicator Date hidden'!R136="x","x",Q$2-'Indicator Date hidden'!R136)</f>
        <v>0</v>
      </c>
      <c r="R135" s="158">
        <f>IF('Indicator Date hidden'!S136="x","x",R$2-'Indicator Date hidden'!S136)</f>
        <v>0</v>
      </c>
      <c r="S135" s="158">
        <f>IF('Indicator Date hidden'!T136="x","x",S$2-'Indicator Date hidden'!T136)</f>
        <v>0</v>
      </c>
      <c r="T135" s="158">
        <f>IF('Indicator Date hidden'!U136="x","x",T$2-'Indicator Date hidden'!U136)</f>
        <v>0</v>
      </c>
      <c r="U135" s="158">
        <f>IF('Indicator Date hidden'!V136="x","x",U$2-'Indicator Date hidden'!V136)</f>
        <v>0</v>
      </c>
      <c r="V135" s="158">
        <f>IF('Indicator Date hidden'!W136="x","x",V$2-'Indicator Date hidden'!W136)</f>
        <v>0</v>
      </c>
      <c r="W135" s="158">
        <f>IF('Indicator Date hidden'!X136="x","x",W$2-'Indicator Date hidden'!X136)</f>
        <v>0</v>
      </c>
      <c r="X135" s="158">
        <f>IF('Indicator Date hidden'!Y136="x","x",X$2-'Indicator Date hidden'!Y136)</f>
        <v>0</v>
      </c>
      <c r="Y135" s="158">
        <f>IF('Indicator Date hidden'!Z136="x","x",Y$2-'Indicator Date hidden'!Z136)</f>
        <v>0</v>
      </c>
      <c r="Z135" s="158">
        <f>IF('Indicator Date hidden'!AA136="x","x",Z$2-'Indicator Date hidden'!AA136)</f>
        <v>6</v>
      </c>
      <c r="AA135" s="158">
        <f>IF('Indicator Date hidden'!AB136="x","x",AA$2-'Indicator Date hidden'!AB136)</f>
        <v>0</v>
      </c>
      <c r="AB135" s="158" t="str">
        <f>IF('Indicator Date hidden'!AC136="x","x",AB$2-'Indicator Date hidden'!AC136)</f>
        <v>x</v>
      </c>
      <c r="AC135" s="158">
        <f>IF('Indicator Date hidden'!AD136="x","x",AC$2-'Indicator Date hidden'!AD136)</f>
        <v>1</v>
      </c>
      <c r="AD135" s="158">
        <f>IF('Indicator Date hidden'!AE136="x","x",AD$2-'Indicator Date hidden'!AE136)</f>
        <v>0</v>
      </c>
      <c r="AE135" s="158">
        <f>IF('Indicator Date hidden'!AF136="x","x",AE$2-'Indicator Date hidden'!AF136)</f>
        <v>0</v>
      </c>
      <c r="AF135" s="158">
        <f>IF('Indicator Date hidden'!AG136="x","x",AF$2-'Indicator Date hidden'!AG136)</f>
        <v>0</v>
      </c>
      <c r="AG135" s="158">
        <f>IF('Indicator Date hidden'!AH136="x","x",AG$2-'Indicator Date hidden'!AH136)</f>
        <v>0</v>
      </c>
      <c r="AH135" s="158">
        <f>IF('Indicator Date hidden'!AI136="x","x",AH$2-'Indicator Date hidden'!AI136)</f>
        <v>0</v>
      </c>
      <c r="AI135" s="158">
        <f>IF('Indicator Date hidden'!AJ136="x","x",AI$2-'Indicator Date hidden'!AJ136)</f>
        <v>1</v>
      </c>
      <c r="AJ135" s="158">
        <f>IF('Indicator Date hidden'!AK136="x","x",AJ$2-'Indicator Date hidden'!AK136)</f>
        <v>1</v>
      </c>
      <c r="AK135" s="158">
        <f>IF('Indicator Date hidden'!AL136="x","x",AK$2-'Indicator Date hidden'!AL136)</f>
        <v>1</v>
      </c>
      <c r="AL135" s="158" t="str">
        <f>IF('Indicator Date hidden'!AM136="x","x",AL$2-'Indicator Date hidden'!AM136)</f>
        <v>x</v>
      </c>
      <c r="AM135" s="158">
        <f>IF('Indicator Date hidden'!AN136="x","x",AM$2-'Indicator Date hidden'!AN136)</f>
        <v>1</v>
      </c>
      <c r="AN135" s="158">
        <f>IF('Indicator Date hidden'!AO136="x","x",AN$2-'Indicator Date hidden'!AO136)</f>
        <v>1</v>
      </c>
      <c r="AO135" s="158">
        <f>IF('Indicator Date hidden'!AP136="x","x",AO$2-'Indicator Date hidden'!AP136)</f>
        <v>1</v>
      </c>
      <c r="AP135" s="158">
        <f>IF('Indicator Date hidden'!AQ136="x","x",AP$2-'Indicator Date hidden'!AQ136)</f>
        <v>1</v>
      </c>
      <c r="AQ135" s="158">
        <f>IF('Indicator Date hidden'!AR136="x","x",AQ$2-'Indicator Date hidden'!AR136)</f>
        <v>0</v>
      </c>
      <c r="AR135" s="158">
        <f>IF('Indicator Date hidden'!AS136="x","x",AR$2-'Indicator Date hidden'!AS136)</f>
        <v>3</v>
      </c>
      <c r="AS135" s="158">
        <f>IF('Indicator Date hidden'!AT136="x","x",AS$2-'Indicator Date hidden'!AT136)</f>
        <v>9</v>
      </c>
      <c r="AT135" s="158">
        <f>IF('Indicator Date hidden'!AU136="x","x",AT$2-'Indicator Date hidden'!AU136)</f>
        <v>0</v>
      </c>
      <c r="AU135" s="158">
        <f>IF('Indicator Date hidden'!AV136="x","x",AU$2-'Indicator Date hidden'!AV136)</f>
        <v>0</v>
      </c>
      <c r="AV135" s="158">
        <f>IF('Indicator Date hidden'!AW136="x","x",AV$2-'Indicator Date hidden'!AW136)</f>
        <v>0</v>
      </c>
      <c r="AW135" s="158">
        <f>IF('Indicator Date hidden'!AX136="x","x",AW$2-'Indicator Date hidden'!AX136)</f>
        <v>0</v>
      </c>
      <c r="AX135" s="158">
        <f>IF('Indicator Date hidden'!AY136="x","x",AX$2-'Indicator Date hidden'!AY136)</f>
        <v>0</v>
      </c>
      <c r="AY135" s="158">
        <f>IF('Indicator Date hidden'!AZ136="x","x",AY$2-'Indicator Date hidden'!AZ136)</f>
        <v>1</v>
      </c>
      <c r="AZ135" s="158">
        <f>IF('Indicator Date hidden'!BA136="x","x",AZ$2-'Indicator Date hidden'!BA136)</f>
        <v>0</v>
      </c>
      <c r="BA135" s="158">
        <f>IF('Indicator Date hidden'!BB136="x","x",BA$2-'Indicator Date hidden'!BB136)</f>
        <v>0</v>
      </c>
      <c r="BB135" s="158">
        <f>IF('Indicator Date hidden'!BC136="x","x",BB$2-'Indicator Date hidden'!BC136)</f>
        <v>0</v>
      </c>
      <c r="BC135" s="158">
        <f>IF('Indicator Date hidden'!BD136="x","x",BC$2-'Indicator Date hidden'!BD136)</f>
        <v>0</v>
      </c>
      <c r="BD135" s="158" t="str">
        <f>IF('Indicator Date hidden'!BE136="x","x",BD$2-'Indicator Date hidden'!BE136)</f>
        <v>x</v>
      </c>
      <c r="BE135" s="158">
        <f>IF('Indicator Date hidden'!BF136="x","x",BE$2-'Indicator Date hidden'!BF136)</f>
        <v>2</v>
      </c>
      <c r="BF135" s="158">
        <f>IF('Indicator Date hidden'!BG136="x","x",BF$2-'Indicator Date hidden'!BG136)</f>
        <v>0</v>
      </c>
      <c r="BG135" s="158">
        <f>IF('Indicator Date hidden'!BH136="x","x",BG$2-'Indicator Date hidden'!BH136)</f>
        <v>0</v>
      </c>
      <c r="BH135" s="158">
        <f>IF('Indicator Date hidden'!BI136="x","x",BH$2-'Indicator Date hidden'!BI136)</f>
        <v>0</v>
      </c>
      <c r="BI135" s="158">
        <f>IF('Indicator Date hidden'!BJ136="x","x",BI$2-'Indicator Date hidden'!BJ136)</f>
        <v>2</v>
      </c>
      <c r="BJ135" s="158">
        <f>IF('Indicator Date hidden'!BK136="x","x",BJ$2-'Indicator Date hidden'!BK136)</f>
        <v>1</v>
      </c>
      <c r="BK135" s="158">
        <f>IF('Indicator Date hidden'!BL136="x","x",BK$2-'Indicator Date hidden'!BL136)</f>
        <v>1</v>
      </c>
      <c r="BL135" s="158">
        <f>IF('Indicator Date hidden'!BM136="x","x",BL$2-'Indicator Date hidden'!BM136)</f>
        <v>0</v>
      </c>
      <c r="BM135" s="158">
        <f>IF('Indicator Date hidden'!BN136="x","x",BM$2-'Indicator Date hidden'!BN136)</f>
        <v>3</v>
      </c>
      <c r="BN135" s="158">
        <f>IF('Indicator Date hidden'!BO136="x","x",BN$2-'Indicator Date hidden'!BO136)</f>
        <v>2</v>
      </c>
      <c r="BO135" s="158">
        <f>IF('Indicator Date hidden'!BP136="x","x",BO$2-'Indicator Date hidden'!BP136)</f>
        <v>1</v>
      </c>
      <c r="BP135" s="158">
        <f>IF('Indicator Date hidden'!BQ136="x","x",BP$2-'Indicator Date hidden'!BQ136)</f>
        <v>0</v>
      </c>
      <c r="BQ135" s="158">
        <f>IF('Indicator Date hidden'!BR136="x","x",BQ$2-'Indicator Date hidden'!BR136)</f>
        <v>0</v>
      </c>
      <c r="BR135" s="158">
        <f>IF('Indicator Date hidden'!BS136="x","x",BR$2-'Indicator Date hidden'!BS136)</f>
        <v>0</v>
      </c>
      <c r="BS135" s="158">
        <f>IF('Indicator Date hidden'!BT136="x","x",BS$2-'Indicator Date hidden'!BT136)</f>
        <v>2</v>
      </c>
      <c r="BT135" s="158">
        <f>IF('Indicator Date hidden'!BU136="x","x",BT$2-'Indicator Date hidden'!BU136)</f>
        <v>0</v>
      </c>
      <c r="BU135" s="158">
        <f>IF('Indicator Date hidden'!BV136="x","x",BU$2-'Indicator Date hidden'!BV136)</f>
        <v>0</v>
      </c>
      <c r="BV135" s="158">
        <f>IF('Indicator Date hidden'!BW136="x","x",BV$2-'Indicator Date hidden'!BW136)</f>
        <v>0</v>
      </c>
      <c r="BW135" s="158">
        <f>IF('Indicator Date hidden'!BX136="x","x",BW$2-'Indicator Date hidden'!BX136)</f>
        <v>0</v>
      </c>
      <c r="BX135" s="158">
        <f>IF('Indicator Date hidden'!BY136="x","x",BX$2-'Indicator Date hidden'!BY136)</f>
        <v>2</v>
      </c>
      <c r="BY135" s="5">
        <f t="shared" si="20"/>
        <v>43</v>
      </c>
      <c r="BZ135" s="159">
        <f t="shared" si="21"/>
        <v>0.59722222222222221</v>
      </c>
      <c r="CA135" s="5">
        <f t="shared" si="22"/>
        <v>21</v>
      </c>
      <c r="CB135" s="159">
        <f t="shared" si="23"/>
        <v>1.4009889584605566</v>
      </c>
      <c r="CC135" s="162">
        <f t="shared" si="24"/>
        <v>0</v>
      </c>
    </row>
    <row r="136" spans="1:81" x14ac:dyDescent="0.3">
      <c r="A136" t="s">
        <v>246</v>
      </c>
      <c r="B136" s="158">
        <f>IF('Indicator Date hidden'!C137="x","x",B$2-'Indicator Date hidden'!C137)</f>
        <v>0</v>
      </c>
      <c r="C136" s="158">
        <f>IF('Indicator Date hidden'!D137="x","x",C$2-'Indicator Date hidden'!D137)</f>
        <v>0</v>
      </c>
      <c r="D136" s="158">
        <f>IF('Indicator Date hidden'!E137="x","x",D$2-'Indicator Date hidden'!E137)</f>
        <v>0</v>
      </c>
      <c r="E136" s="158">
        <f>IF('Indicator Date hidden'!F137="x","x",E$2-'Indicator Date hidden'!F137)</f>
        <v>0</v>
      </c>
      <c r="F136" s="158">
        <f>IF('Indicator Date hidden'!G137="x","x",F$2-'Indicator Date hidden'!G137)</f>
        <v>0</v>
      </c>
      <c r="G136" s="158">
        <f>IF('Indicator Date hidden'!H137="x","x",G$2-'Indicator Date hidden'!H137)</f>
        <v>0</v>
      </c>
      <c r="H136" s="158">
        <f>IF('Indicator Date hidden'!I137="x","x",H$2-'Indicator Date hidden'!I137)</f>
        <v>0</v>
      </c>
      <c r="I136" s="158">
        <f>IF('Indicator Date hidden'!J137="x","x",I$2-'Indicator Date hidden'!J137)</f>
        <v>0</v>
      </c>
      <c r="J136" s="158">
        <f>IF('Indicator Date hidden'!K137="x","x",J$2-'Indicator Date hidden'!K137)</f>
        <v>0</v>
      </c>
      <c r="K136" s="158">
        <f>IF('Indicator Date hidden'!L137="x","x",K$2-'Indicator Date hidden'!L137)</f>
        <v>0</v>
      </c>
      <c r="L136" s="158">
        <f>IF('Indicator Date hidden'!M137="x","x",L$2-'Indicator Date hidden'!M137)</f>
        <v>0</v>
      </c>
      <c r="M136" s="158">
        <f>IF('Indicator Date hidden'!N137="x","x",M$2-'Indicator Date hidden'!N137)</f>
        <v>0</v>
      </c>
      <c r="N136" s="158">
        <f>IF('Indicator Date hidden'!O137="x","x",N$2-'Indicator Date hidden'!O137)</f>
        <v>0</v>
      </c>
      <c r="O136" s="158">
        <f>IF('Indicator Date hidden'!P137="x","x",O$2-'Indicator Date hidden'!P137)</f>
        <v>0</v>
      </c>
      <c r="P136" s="158">
        <f>IF('Indicator Date hidden'!Q137="x","x",P$2-'Indicator Date hidden'!Q137)</f>
        <v>0</v>
      </c>
      <c r="Q136" s="158">
        <f>IF('Indicator Date hidden'!R137="x","x",Q$2-'Indicator Date hidden'!R137)</f>
        <v>0</v>
      </c>
      <c r="R136" s="158">
        <f>IF('Indicator Date hidden'!S137="x","x",R$2-'Indicator Date hidden'!S137)</f>
        <v>0</v>
      </c>
      <c r="S136" s="158">
        <f>IF('Indicator Date hidden'!T137="x","x",S$2-'Indicator Date hidden'!T137)</f>
        <v>0</v>
      </c>
      <c r="T136" s="158">
        <f>IF('Indicator Date hidden'!U137="x","x",T$2-'Indicator Date hidden'!U137)</f>
        <v>0</v>
      </c>
      <c r="U136" s="158">
        <f>IF('Indicator Date hidden'!V137="x","x",U$2-'Indicator Date hidden'!V137)</f>
        <v>0</v>
      </c>
      <c r="V136" s="158">
        <f>IF('Indicator Date hidden'!W137="x","x",V$2-'Indicator Date hidden'!W137)</f>
        <v>0</v>
      </c>
      <c r="W136" s="158">
        <f>IF('Indicator Date hidden'!X137="x","x",W$2-'Indicator Date hidden'!X137)</f>
        <v>0</v>
      </c>
      <c r="X136" s="158">
        <f>IF('Indicator Date hidden'!Y137="x","x",X$2-'Indicator Date hidden'!Y137)</f>
        <v>0</v>
      </c>
      <c r="Y136" s="158">
        <f>IF('Indicator Date hidden'!Z137="x","x",Y$2-'Indicator Date hidden'!Z137)</f>
        <v>0</v>
      </c>
      <c r="Z136" s="158" t="str">
        <f>IF('Indicator Date hidden'!AA137="x","x",Z$2-'Indicator Date hidden'!AA137)</f>
        <v>x</v>
      </c>
      <c r="AA136" s="158">
        <f>IF('Indicator Date hidden'!AB137="x","x",AA$2-'Indicator Date hidden'!AB137)</f>
        <v>0</v>
      </c>
      <c r="AB136" s="158" t="str">
        <f>IF('Indicator Date hidden'!AC137="x","x",AB$2-'Indicator Date hidden'!AC137)</f>
        <v>x</v>
      </c>
      <c r="AC136" s="158">
        <f>IF('Indicator Date hidden'!AD137="x","x",AC$2-'Indicator Date hidden'!AD137)</f>
        <v>0</v>
      </c>
      <c r="AD136" s="158">
        <f>IF('Indicator Date hidden'!AE137="x","x",AD$2-'Indicator Date hidden'!AE137)</f>
        <v>0</v>
      </c>
      <c r="AE136" s="158" t="str">
        <f>IF('Indicator Date hidden'!AF137="x","x",AE$2-'Indicator Date hidden'!AF137)</f>
        <v>x</v>
      </c>
      <c r="AF136" s="158">
        <f>IF('Indicator Date hidden'!AG137="x","x",AF$2-'Indicator Date hidden'!AG137)</f>
        <v>0</v>
      </c>
      <c r="AG136" s="158">
        <f>IF('Indicator Date hidden'!AH137="x","x",AG$2-'Indicator Date hidden'!AH137)</f>
        <v>0</v>
      </c>
      <c r="AH136" s="158">
        <f>IF('Indicator Date hidden'!AI137="x","x",AH$2-'Indicator Date hidden'!AI137)</f>
        <v>0</v>
      </c>
      <c r="AI136" s="158">
        <f>IF('Indicator Date hidden'!AJ137="x","x",AI$2-'Indicator Date hidden'!AJ137)</f>
        <v>1</v>
      </c>
      <c r="AJ136" s="158">
        <f>IF('Indicator Date hidden'!AK137="x","x",AJ$2-'Indicator Date hidden'!AK137)</f>
        <v>1</v>
      </c>
      <c r="AK136" s="158">
        <f>IF('Indicator Date hidden'!AL137="x","x",AK$2-'Indicator Date hidden'!AL137)</f>
        <v>1</v>
      </c>
      <c r="AL136" s="158" t="str">
        <f>IF('Indicator Date hidden'!AM137="x","x",AL$2-'Indicator Date hidden'!AM137)</f>
        <v>x</v>
      </c>
      <c r="AM136" s="158">
        <f>IF('Indicator Date hidden'!AN137="x","x",AM$2-'Indicator Date hidden'!AN137)</f>
        <v>1</v>
      </c>
      <c r="AN136" s="158">
        <f>IF('Indicator Date hidden'!AO137="x","x",AN$2-'Indicator Date hidden'!AO137)</f>
        <v>1</v>
      </c>
      <c r="AO136" s="158">
        <f>IF('Indicator Date hidden'!AP137="x","x",AO$2-'Indicator Date hidden'!AP137)</f>
        <v>1</v>
      </c>
      <c r="AP136" s="158">
        <f>IF('Indicator Date hidden'!AQ137="x","x",AP$2-'Indicator Date hidden'!AQ137)</f>
        <v>1</v>
      </c>
      <c r="AQ136" s="158">
        <f>IF('Indicator Date hidden'!AR137="x","x",AQ$2-'Indicator Date hidden'!AR137)</f>
        <v>0</v>
      </c>
      <c r="AR136" s="158">
        <f>IF('Indicator Date hidden'!AS137="x","x",AR$2-'Indicator Date hidden'!AS137)</f>
        <v>3</v>
      </c>
      <c r="AS136" s="158">
        <f>IF('Indicator Date hidden'!AT137="x","x",AS$2-'Indicator Date hidden'!AT137)</f>
        <v>6</v>
      </c>
      <c r="AT136" s="158">
        <f>IF('Indicator Date hidden'!AU137="x","x",AT$2-'Indicator Date hidden'!AU137)</f>
        <v>0</v>
      </c>
      <c r="AU136" s="158">
        <f>IF('Indicator Date hidden'!AV137="x","x",AU$2-'Indicator Date hidden'!AV137)</f>
        <v>0</v>
      </c>
      <c r="AV136" s="158">
        <f>IF('Indicator Date hidden'!AW137="x","x",AV$2-'Indicator Date hidden'!AW137)</f>
        <v>0</v>
      </c>
      <c r="AW136" s="158">
        <f>IF('Indicator Date hidden'!AX137="x","x",AW$2-'Indicator Date hidden'!AX137)</f>
        <v>0</v>
      </c>
      <c r="AX136" s="158">
        <f>IF('Indicator Date hidden'!AY137="x","x",AX$2-'Indicator Date hidden'!AY137)</f>
        <v>0</v>
      </c>
      <c r="AY136" s="158">
        <f>IF('Indicator Date hidden'!AZ137="x","x",AY$2-'Indicator Date hidden'!AZ137)</f>
        <v>1</v>
      </c>
      <c r="AZ136" s="158">
        <f>IF('Indicator Date hidden'!BA137="x","x",AZ$2-'Indicator Date hidden'!BA137)</f>
        <v>8</v>
      </c>
      <c r="BA136" s="158">
        <f>IF('Indicator Date hidden'!BB137="x","x",BA$2-'Indicator Date hidden'!BB137)</f>
        <v>0</v>
      </c>
      <c r="BB136" s="158">
        <f>IF('Indicator Date hidden'!BC137="x","x",BB$2-'Indicator Date hidden'!BC137)</f>
        <v>0</v>
      </c>
      <c r="BC136" s="158">
        <f>IF('Indicator Date hidden'!BD137="x","x",BC$2-'Indicator Date hidden'!BD137)</f>
        <v>0</v>
      </c>
      <c r="BD136" s="158">
        <f>IF('Indicator Date hidden'!BE137="x","x",BD$2-'Indicator Date hidden'!BE137)</f>
        <v>2</v>
      </c>
      <c r="BE136" s="158">
        <f>IF('Indicator Date hidden'!BF137="x","x",BE$2-'Indicator Date hidden'!BF137)</f>
        <v>2</v>
      </c>
      <c r="BF136" s="158">
        <f>IF('Indicator Date hidden'!BG137="x","x",BF$2-'Indicator Date hidden'!BG137)</f>
        <v>0</v>
      </c>
      <c r="BG136" s="158">
        <f>IF('Indicator Date hidden'!BH137="x","x",BG$2-'Indicator Date hidden'!BH137)</f>
        <v>0</v>
      </c>
      <c r="BH136" s="158">
        <f>IF('Indicator Date hidden'!BI137="x","x",BH$2-'Indicator Date hidden'!BI137)</f>
        <v>0</v>
      </c>
      <c r="BI136" s="158">
        <f>IF('Indicator Date hidden'!BJ137="x","x",BI$2-'Indicator Date hidden'!BJ137)</f>
        <v>2</v>
      </c>
      <c r="BJ136" s="158">
        <f>IF('Indicator Date hidden'!BK137="x","x",BJ$2-'Indicator Date hidden'!BK137)</f>
        <v>1</v>
      </c>
      <c r="BK136" s="158">
        <f>IF('Indicator Date hidden'!BL137="x","x",BK$2-'Indicator Date hidden'!BL137)</f>
        <v>1</v>
      </c>
      <c r="BL136" s="158">
        <f>IF('Indicator Date hidden'!BM137="x","x",BL$2-'Indicator Date hidden'!BM137)</f>
        <v>0</v>
      </c>
      <c r="BM136" s="158">
        <f>IF('Indicator Date hidden'!BN137="x","x",BM$2-'Indicator Date hidden'!BN137)</f>
        <v>3</v>
      </c>
      <c r="BN136" s="158">
        <f>IF('Indicator Date hidden'!BO137="x","x",BN$2-'Indicator Date hidden'!BO137)</f>
        <v>2</v>
      </c>
      <c r="BO136" s="158">
        <f>IF('Indicator Date hidden'!BP137="x","x",BO$2-'Indicator Date hidden'!BP137)</f>
        <v>1</v>
      </c>
      <c r="BP136" s="158">
        <f>IF('Indicator Date hidden'!BQ137="x","x",BP$2-'Indicator Date hidden'!BQ137)</f>
        <v>0</v>
      </c>
      <c r="BQ136" s="158">
        <f>IF('Indicator Date hidden'!BR137="x","x",BQ$2-'Indicator Date hidden'!BR137)</f>
        <v>0</v>
      </c>
      <c r="BR136" s="158">
        <f>IF('Indicator Date hidden'!BS137="x","x",BR$2-'Indicator Date hidden'!BS137)</f>
        <v>0</v>
      </c>
      <c r="BS136" s="158" t="str">
        <f>IF('Indicator Date hidden'!BT137="x","x",BS$2-'Indicator Date hidden'!BT137)</f>
        <v>x</v>
      </c>
      <c r="BT136" s="158">
        <f>IF('Indicator Date hidden'!BU137="x","x",BT$2-'Indicator Date hidden'!BU137)</f>
        <v>0</v>
      </c>
      <c r="BU136" s="158" t="str">
        <f>IF('Indicator Date hidden'!BV137="x","x",BU$2-'Indicator Date hidden'!BV137)</f>
        <v>x</v>
      </c>
      <c r="BV136" s="158">
        <f>IF('Indicator Date hidden'!BW137="x","x",BV$2-'Indicator Date hidden'!BW137)</f>
        <v>0</v>
      </c>
      <c r="BW136" s="158">
        <f>IF('Indicator Date hidden'!BX137="x","x",BW$2-'Indicator Date hidden'!BX137)</f>
        <v>0</v>
      </c>
      <c r="BX136" s="158">
        <f>IF('Indicator Date hidden'!BY137="x","x",BX$2-'Indicator Date hidden'!BY137)</f>
        <v>2</v>
      </c>
      <c r="BY136" s="5">
        <f t="shared" si="20"/>
        <v>41</v>
      </c>
      <c r="BZ136" s="159">
        <f t="shared" si="21"/>
        <v>0.59420289855072461</v>
      </c>
      <c r="CA136" s="5">
        <f t="shared" si="22"/>
        <v>20</v>
      </c>
      <c r="CB136" s="159">
        <f t="shared" si="23"/>
        <v>1.3440026805066236</v>
      </c>
      <c r="CC136" s="162">
        <f t="shared" si="24"/>
        <v>0</v>
      </c>
    </row>
    <row r="137" spans="1:81" x14ac:dyDescent="0.3">
      <c r="A137" t="s">
        <v>248</v>
      </c>
      <c r="B137" s="158">
        <f>IF('Indicator Date hidden'!C138="x","x",B$2-'Indicator Date hidden'!C138)</f>
        <v>0</v>
      </c>
      <c r="C137" s="158">
        <f>IF('Indicator Date hidden'!D138="x","x",C$2-'Indicator Date hidden'!D138)</f>
        <v>0</v>
      </c>
      <c r="D137" s="158">
        <f>IF('Indicator Date hidden'!E138="x","x",D$2-'Indicator Date hidden'!E138)</f>
        <v>0</v>
      </c>
      <c r="E137" s="158">
        <f>IF('Indicator Date hidden'!F138="x","x",E$2-'Indicator Date hidden'!F138)</f>
        <v>0</v>
      </c>
      <c r="F137" s="158">
        <f>IF('Indicator Date hidden'!G138="x","x",F$2-'Indicator Date hidden'!G138)</f>
        <v>0</v>
      </c>
      <c r="G137" s="158">
        <f>IF('Indicator Date hidden'!H138="x","x",G$2-'Indicator Date hidden'!H138)</f>
        <v>0</v>
      </c>
      <c r="H137" s="158">
        <f>IF('Indicator Date hidden'!I138="x","x",H$2-'Indicator Date hidden'!I138)</f>
        <v>0</v>
      </c>
      <c r="I137" s="158">
        <f>IF('Indicator Date hidden'!J138="x","x",I$2-'Indicator Date hidden'!J138)</f>
        <v>0</v>
      </c>
      <c r="J137" s="158">
        <f>IF('Indicator Date hidden'!K138="x","x",J$2-'Indicator Date hidden'!K138)</f>
        <v>0</v>
      </c>
      <c r="K137" s="158">
        <f>IF('Indicator Date hidden'!L138="x","x",K$2-'Indicator Date hidden'!L138)</f>
        <v>0</v>
      </c>
      <c r="L137" s="158">
        <f>IF('Indicator Date hidden'!M138="x","x",L$2-'Indicator Date hidden'!M138)</f>
        <v>0</v>
      </c>
      <c r="M137" s="158">
        <f>IF('Indicator Date hidden'!N138="x","x",M$2-'Indicator Date hidden'!N138)</f>
        <v>0</v>
      </c>
      <c r="N137" s="158">
        <f>IF('Indicator Date hidden'!O138="x","x",N$2-'Indicator Date hidden'!O138)</f>
        <v>0</v>
      </c>
      <c r="O137" s="158">
        <f>IF('Indicator Date hidden'!P138="x","x",O$2-'Indicator Date hidden'!P138)</f>
        <v>0</v>
      </c>
      <c r="P137" s="158">
        <f>IF('Indicator Date hidden'!Q138="x","x",P$2-'Indicator Date hidden'!Q138)</f>
        <v>0</v>
      </c>
      <c r="Q137" s="158">
        <f>IF('Indicator Date hidden'!R138="x","x",Q$2-'Indicator Date hidden'!R138)</f>
        <v>0</v>
      </c>
      <c r="R137" s="158">
        <f>IF('Indicator Date hidden'!S138="x","x",R$2-'Indicator Date hidden'!S138)</f>
        <v>0</v>
      </c>
      <c r="S137" s="158">
        <f>IF('Indicator Date hidden'!T138="x","x",S$2-'Indicator Date hidden'!T138)</f>
        <v>0</v>
      </c>
      <c r="T137" s="158">
        <f>IF('Indicator Date hidden'!U138="x","x",T$2-'Indicator Date hidden'!U138)</f>
        <v>0</v>
      </c>
      <c r="U137" s="158">
        <f>IF('Indicator Date hidden'!V138="x","x",U$2-'Indicator Date hidden'!V138)</f>
        <v>0</v>
      </c>
      <c r="V137" s="158">
        <f>IF('Indicator Date hidden'!W138="x","x",V$2-'Indicator Date hidden'!W138)</f>
        <v>0</v>
      </c>
      <c r="W137" s="158">
        <f>IF('Indicator Date hidden'!X138="x","x",W$2-'Indicator Date hidden'!X138)</f>
        <v>0</v>
      </c>
      <c r="X137" s="158">
        <f>IF('Indicator Date hidden'!Y138="x","x",X$2-'Indicator Date hidden'!Y138)</f>
        <v>0</v>
      </c>
      <c r="Y137" s="158">
        <f>IF('Indicator Date hidden'!Z138="x","x",Y$2-'Indicator Date hidden'!Z138)</f>
        <v>0</v>
      </c>
      <c r="Z137" s="158" t="str">
        <f>IF('Indicator Date hidden'!AA138="x","x",Z$2-'Indicator Date hidden'!AA138)</f>
        <v>x</v>
      </c>
      <c r="AA137" s="158">
        <f>IF('Indicator Date hidden'!AB138="x","x",AA$2-'Indicator Date hidden'!AB138)</f>
        <v>0</v>
      </c>
      <c r="AB137" s="158">
        <f>IF('Indicator Date hidden'!AC138="x","x",AB$2-'Indicator Date hidden'!AC138)</f>
        <v>0</v>
      </c>
      <c r="AC137" s="158">
        <f>IF('Indicator Date hidden'!AD138="x","x",AC$2-'Indicator Date hidden'!AD138)</f>
        <v>0</v>
      </c>
      <c r="AD137" s="158">
        <f>IF('Indicator Date hidden'!AE138="x","x",AD$2-'Indicator Date hidden'!AE138)</f>
        <v>0</v>
      </c>
      <c r="AE137" s="158">
        <f>IF('Indicator Date hidden'!AF138="x","x",AE$2-'Indicator Date hidden'!AF138)</f>
        <v>1</v>
      </c>
      <c r="AF137" s="158">
        <f>IF('Indicator Date hidden'!AG138="x","x",AF$2-'Indicator Date hidden'!AG138)</f>
        <v>0</v>
      </c>
      <c r="AG137" s="158">
        <f>IF('Indicator Date hidden'!AH138="x","x",AG$2-'Indicator Date hidden'!AH138)</f>
        <v>0</v>
      </c>
      <c r="AH137" s="158">
        <f>IF('Indicator Date hidden'!AI138="x","x",AH$2-'Indicator Date hidden'!AI138)</f>
        <v>0</v>
      </c>
      <c r="AI137" s="158">
        <f>IF('Indicator Date hidden'!AJ138="x","x",AI$2-'Indicator Date hidden'!AJ138)</f>
        <v>1</v>
      </c>
      <c r="AJ137" s="158">
        <f>IF('Indicator Date hidden'!AK138="x","x",AJ$2-'Indicator Date hidden'!AK138)</f>
        <v>1</v>
      </c>
      <c r="AK137" s="158">
        <f>IF('Indicator Date hidden'!AL138="x","x",AK$2-'Indicator Date hidden'!AL138)</f>
        <v>1</v>
      </c>
      <c r="AL137" s="158">
        <f>IF('Indicator Date hidden'!AM138="x","x",AL$2-'Indicator Date hidden'!AM138)</f>
        <v>2</v>
      </c>
      <c r="AM137" s="158">
        <f>IF('Indicator Date hidden'!AN138="x","x",AM$2-'Indicator Date hidden'!AN138)</f>
        <v>1</v>
      </c>
      <c r="AN137" s="158">
        <f>IF('Indicator Date hidden'!AO138="x","x",AN$2-'Indicator Date hidden'!AO138)</f>
        <v>1</v>
      </c>
      <c r="AO137" s="158">
        <f>IF('Indicator Date hidden'!AP138="x","x",AO$2-'Indicator Date hidden'!AP138)</f>
        <v>1</v>
      </c>
      <c r="AP137" s="158">
        <f>IF('Indicator Date hidden'!AQ138="x","x",AP$2-'Indicator Date hidden'!AQ138)</f>
        <v>1</v>
      </c>
      <c r="AQ137" s="158">
        <f>IF('Indicator Date hidden'!AR138="x","x",AQ$2-'Indicator Date hidden'!AR138)</f>
        <v>0</v>
      </c>
      <c r="AR137" s="158">
        <f>IF('Indicator Date hidden'!AS138="x","x",AR$2-'Indicator Date hidden'!AS138)</f>
        <v>3</v>
      </c>
      <c r="AS137" s="158">
        <f>IF('Indicator Date hidden'!AT138="x","x",AS$2-'Indicator Date hidden'!AT138)</f>
        <v>1</v>
      </c>
      <c r="AT137" s="158">
        <f>IF('Indicator Date hidden'!AU138="x","x",AT$2-'Indicator Date hidden'!AU138)</f>
        <v>0</v>
      </c>
      <c r="AU137" s="158">
        <f>IF('Indicator Date hidden'!AV138="x","x",AU$2-'Indicator Date hidden'!AV138)</f>
        <v>0</v>
      </c>
      <c r="AV137" s="158">
        <f>IF('Indicator Date hidden'!AW138="x","x",AV$2-'Indicator Date hidden'!AW138)</f>
        <v>0</v>
      </c>
      <c r="AW137" s="158">
        <f>IF('Indicator Date hidden'!AX138="x","x",AW$2-'Indicator Date hidden'!AX138)</f>
        <v>0</v>
      </c>
      <c r="AX137" s="158">
        <f>IF('Indicator Date hidden'!AY138="x","x",AX$2-'Indicator Date hidden'!AY138)</f>
        <v>0</v>
      </c>
      <c r="AY137" s="158">
        <f>IF('Indicator Date hidden'!AZ138="x","x",AY$2-'Indicator Date hidden'!AZ138)</f>
        <v>1</v>
      </c>
      <c r="AZ137" s="158">
        <f>IF('Indicator Date hidden'!BA138="x","x",AZ$2-'Indicator Date hidden'!BA138)</f>
        <v>0</v>
      </c>
      <c r="BA137" s="158">
        <f>IF('Indicator Date hidden'!BB138="x","x",BA$2-'Indicator Date hidden'!BB138)</f>
        <v>0</v>
      </c>
      <c r="BB137" s="158">
        <f>IF('Indicator Date hidden'!BC138="x","x",BB$2-'Indicator Date hidden'!BC138)</f>
        <v>0</v>
      </c>
      <c r="BC137" s="158">
        <f>IF('Indicator Date hidden'!BD138="x","x",BC$2-'Indicator Date hidden'!BD138)</f>
        <v>0</v>
      </c>
      <c r="BD137" s="158" t="str">
        <f>IF('Indicator Date hidden'!BE138="x","x",BD$2-'Indicator Date hidden'!BE138)</f>
        <v>x</v>
      </c>
      <c r="BE137" s="158">
        <f>IF('Indicator Date hidden'!BF138="x","x",BE$2-'Indicator Date hidden'!BF138)</f>
        <v>2</v>
      </c>
      <c r="BF137" s="158">
        <f>IF('Indicator Date hidden'!BG138="x","x",BF$2-'Indicator Date hidden'!BG138)</f>
        <v>0</v>
      </c>
      <c r="BG137" s="158">
        <f>IF('Indicator Date hidden'!BH138="x","x",BG$2-'Indicator Date hidden'!BH138)</f>
        <v>0</v>
      </c>
      <c r="BH137" s="158">
        <f>IF('Indicator Date hidden'!BI138="x","x",BH$2-'Indicator Date hidden'!BI138)</f>
        <v>0</v>
      </c>
      <c r="BI137" s="158">
        <f>IF('Indicator Date hidden'!BJ138="x","x",BI$2-'Indicator Date hidden'!BJ138)</f>
        <v>2</v>
      </c>
      <c r="BJ137" s="158">
        <f>IF('Indicator Date hidden'!BK138="x","x",BJ$2-'Indicator Date hidden'!BK138)</f>
        <v>1</v>
      </c>
      <c r="BK137" s="158">
        <f>IF('Indicator Date hidden'!BL138="x","x",BK$2-'Indicator Date hidden'!BL138)</f>
        <v>1</v>
      </c>
      <c r="BL137" s="158">
        <f>IF('Indicator Date hidden'!BM138="x","x",BL$2-'Indicator Date hidden'!BM138)</f>
        <v>0</v>
      </c>
      <c r="BM137" s="158">
        <f>IF('Indicator Date hidden'!BN138="x","x",BM$2-'Indicator Date hidden'!BN138)</f>
        <v>3</v>
      </c>
      <c r="BN137" s="158">
        <f>IF('Indicator Date hidden'!BO138="x","x",BN$2-'Indicator Date hidden'!BO138)</f>
        <v>2</v>
      </c>
      <c r="BO137" s="158">
        <f>IF('Indicator Date hidden'!BP138="x","x",BO$2-'Indicator Date hidden'!BP138)</f>
        <v>1</v>
      </c>
      <c r="BP137" s="158">
        <f>IF('Indicator Date hidden'!BQ138="x","x",BP$2-'Indicator Date hidden'!BQ138)</f>
        <v>0</v>
      </c>
      <c r="BQ137" s="158">
        <f>IF('Indicator Date hidden'!BR138="x","x",BQ$2-'Indicator Date hidden'!BR138)</f>
        <v>0</v>
      </c>
      <c r="BR137" s="158">
        <f>IF('Indicator Date hidden'!BS138="x","x",BR$2-'Indicator Date hidden'!BS138)</f>
        <v>0</v>
      </c>
      <c r="BS137" s="158">
        <f>IF('Indicator Date hidden'!BT138="x","x",BS$2-'Indicator Date hidden'!BT138)</f>
        <v>0</v>
      </c>
      <c r="BT137" s="158">
        <f>IF('Indicator Date hidden'!BU138="x","x",BT$2-'Indicator Date hidden'!BU138)</f>
        <v>0</v>
      </c>
      <c r="BU137" s="158">
        <f>IF('Indicator Date hidden'!BV138="x","x",BU$2-'Indicator Date hidden'!BV138)</f>
        <v>0</v>
      </c>
      <c r="BV137" s="158">
        <f>IF('Indicator Date hidden'!BW138="x","x",BV$2-'Indicator Date hidden'!BW138)</f>
        <v>0</v>
      </c>
      <c r="BW137" s="158">
        <f>IF('Indicator Date hidden'!BX138="x","x",BW$2-'Indicator Date hidden'!BX138)</f>
        <v>0</v>
      </c>
      <c r="BX137" s="158">
        <f>IF('Indicator Date hidden'!BY138="x","x",BX$2-'Indicator Date hidden'!BY138)</f>
        <v>2</v>
      </c>
      <c r="BY137" s="5">
        <f t="shared" si="20"/>
        <v>29</v>
      </c>
      <c r="BZ137" s="159">
        <f t="shared" si="21"/>
        <v>0.39726027397260272</v>
      </c>
      <c r="CA137" s="5">
        <f t="shared" si="22"/>
        <v>20</v>
      </c>
      <c r="CB137" s="159">
        <f t="shared" si="23"/>
        <v>0.73540085103942732</v>
      </c>
      <c r="CC137" s="162">
        <f t="shared" si="24"/>
        <v>0</v>
      </c>
    </row>
    <row r="138" spans="1:81" x14ac:dyDescent="0.3">
      <c r="A138" t="s">
        <v>250</v>
      </c>
      <c r="B138" s="158">
        <f>IF('Indicator Date hidden'!C139="x","x",B$2-'Indicator Date hidden'!C139)</f>
        <v>0</v>
      </c>
      <c r="C138" s="158">
        <f>IF('Indicator Date hidden'!D139="x","x",C$2-'Indicator Date hidden'!D139)</f>
        <v>0</v>
      </c>
      <c r="D138" s="158">
        <f>IF('Indicator Date hidden'!E139="x","x",D$2-'Indicator Date hidden'!E139)</f>
        <v>0</v>
      </c>
      <c r="E138" s="158">
        <f>IF('Indicator Date hidden'!F139="x","x",E$2-'Indicator Date hidden'!F139)</f>
        <v>0</v>
      </c>
      <c r="F138" s="158">
        <f>IF('Indicator Date hidden'!G139="x","x",F$2-'Indicator Date hidden'!G139)</f>
        <v>0</v>
      </c>
      <c r="G138" s="158">
        <f>IF('Indicator Date hidden'!H139="x","x",G$2-'Indicator Date hidden'!H139)</f>
        <v>0</v>
      </c>
      <c r="H138" s="158">
        <f>IF('Indicator Date hidden'!I139="x","x",H$2-'Indicator Date hidden'!I139)</f>
        <v>0</v>
      </c>
      <c r="I138" s="158">
        <f>IF('Indicator Date hidden'!J139="x","x",I$2-'Indicator Date hidden'!J139)</f>
        <v>0</v>
      </c>
      <c r="J138" s="158">
        <f>IF('Indicator Date hidden'!K139="x","x",J$2-'Indicator Date hidden'!K139)</f>
        <v>0</v>
      </c>
      <c r="K138" s="158">
        <f>IF('Indicator Date hidden'!L139="x","x",K$2-'Indicator Date hidden'!L139)</f>
        <v>0</v>
      </c>
      <c r="L138" s="158">
        <f>IF('Indicator Date hidden'!M139="x","x",L$2-'Indicator Date hidden'!M139)</f>
        <v>0</v>
      </c>
      <c r="M138" s="158">
        <f>IF('Indicator Date hidden'!N139="x","x",M$2-'Indicator Date hidden'!N139)</f>
        <v>0</v>
      </c>
      <c r="N138" s="158">
        <f>IF('Indicator Date hidden'!O139="x","x",N$2-'Indicator Date hidden'!O139)</f>
        <v>0</v>
      </c>
      <c r="O138" s="158">
        <f>IF('Indicator Date hidden'!P139="x","x",O$2-'Indicator Date hidden'!P139)</f>
        <v>0</v>
      </c>
      <c r="P138" s="158">
        <f>IF('Indicator Date hidden'!Q139="x","x",P$2-'Indicator Date hidden'!Q139)</f>
        <v>0</v>
      </c>
      <c r="Q138" s="158">
        <f>IF('Indicator Date hidden'!R139="x","x",Q$2-'Indicator Date hidden'!R139)</f>
        <v>0</v>
      </c>
      <c r="R138" s="158">
        <f>IF('Indicator Date hidden'!S139="x","x",R$2-'Indicator Date hidden'!S139)</f>
        <v>0</v>
      </c>
      <c r="S138" s="158">
        <f>IF('Indicator Date hidden'!T139="x","x",S$2-'Indicator Date hidden'!T139)</f>
        <v>0</v>
      </c>
      <c r="T138" s="158">
        <f>IF('Indicator Date hidden'!U139="x","x",T$2-'Indicator Date hidden'!U139)</f>
        <v>0</v>
      </c>
      <c r="U138" s="158">
        <f>IF('Indicator Date hidden'!V139="x","x",U$2-'Indicator Date hidden'!V139)</f>
        <v>0</v>
      </c>
      <c r="V138" s="158">
        <f>IF('Indicator Date hidden'!W139="x","x",V$2-'Indicator Date hidden'!W139)</f>
        <v>0</v>
      </c>
      <c r="W138" s="158">
        <f>IF('Indicator Date hidden'!X139="x","x",W$2-'Indicator Date hidden'!X139)</f>
        <v>0</v>
      </c>
      <c r="X138" s="158">
        <f>IF('Indicator Date hidden'!Y139="x","x",X$2-'Indicator Date hidden'!Y139)</f>
        <v>0</v>
      </c>
      <c r="Y138" s="158">
        <f>IF('Indicator Date hidden'!Z139="x","x",Y$2-'Indicator Date hidden'!Z139)</f>
        <v>0</v>
      </c>
      <c r="Z138" s="158">
        <f>IF('Indicator Date hidden'!AA139="x","x",Z$2-'Indicator Date hidden'!AA139)</f>
        <v>4</v>
      </c>
      <c r="AA138" s="158">
        <f>IF('Indicator Date hidden'!AB139="x","x",AA$2-'Indicator Date hidden'!AB139)</f>
        <v>0</v>
      </c>
      <c r="AB138" s="158" t="str">
        <f>IF('Indicator Date hidden'!AC139="x","x",AB$2-'Indicator Date hidden'!AC139)</f>
        <v>x</v>
      </c>
      <c r="AC138" s="158">
        <f>IF('Indicator Date hidden'!AD139="x","x",AC$2-'Indicator Date hidden'!AD139)</f>
        <v>1</v>
      </c>
      <c r="AD138" s="158">
        <f>IF('Indicator Date hidden'!AE139="x","x",AD$2-'Indicator Date hidden'!AE139)</f>
        <v>0</v>
      </c>
      <c r="AE138" s="158">
        <f>IF('Indicator Date hidden'!AF139="x","x",AE$2-'Indicator Date hidden'!AF139)</f>
        <v>0</v>
      </c>
      <c r="AF138" s="158">
        <f>IF('Indicator Date hidden'!AG139="x","x",AF$2-'Indicator Date hidden'!AG139)</f>
        <v>0</v>
      </c>
      <c r="AG138" s="158">
        <f>IF('Indicator Date hidden'!AH139="x","x",AG$2-'Indicator Date hidden'!AH139)</f>
        <v>0</v>
      </c>
      <c r="AH138" s="158">
        <f>IF('Indicator Date hidden'!AI139="x","x",AH$2-'Indicator Date hidden'!AI139)</f>
        <v>0</v>
      </c>
      <c r="AI138" s="158">
        <f>IF('Indicator Date hidden'!AJ139="x","x",AI$2-'Indicator Date hidden'!AJ139)</f>
        <v>1</v>
      </c>
      <c r="AJ138" s="158">
        <f>IF('Indicator Date hidden'!AK139="x","x",AJ$2-'Indicator Date hidden'!AK139)</f>
        <v>1</v>
      </c>
      <c r="AK138" s="158">
        <f>IF('Indicator Date hidden'!AL139="x","x",AK$2-'Indicator Date hidden'!AL139)</f>
        <v>1</v>
      </c>
      <c r="AL138" s="158">
        <f>IF('Indicator Date hidden'!AM139="x","x",AL$2-'Indicator Date hidden'!AM139)</f>
        <v>6</v>
      </c>
      <c r="AM138" s="158">
        <f>IF('Indicator Date hidden'!AN139="x","x",AM$2-'Indicator Date hidden'!AN139)</f>
        <v>1</v>
      </c>
      <c r="AN138" s="158">
        <f>IF('Indicator Date hidden'!AO139="x","x",AN$2-'Indicator Date hidden'!AO139)</f>
        <v>1</v>
      </c>
      <c r="AO138" s="158">
        <f>IF('Indicator Date hidden'!AP139="x","x",AO$2-'Indicator Date hidden'!AP139)</f>
        <v>1</v>
      </c>
      <c r="AP138" s="158">
        <f>IF('Indicator Date hidden'!AQ139="x","x",AP$2-'Indicator Date hidden'!AQ139)</f>
        <v>1</v>
      </c>
      <c r="AQ138" s="158">
        <f>IF('Indicator Date hidden'!AR139="x","x",AQ$2-'Indicator Date hidden'!AR139)</f>
        <v>0</v>
      </c>
      <c r="AR138" s="158">
        <f>IF('Indicator Date hidden'!AS139="x","x",AR$2-'Indicator Date hidden'!AS139)</f>
        <v>3</v>
      </c>
      <c r="AS138" s="158">
        <f>IF('Indicator Date hidden'!AT139="x","x",AS$2-'Indicator Date hidden'!AT139)</f>
        <v>1</v>
      </c>
      <c r="AT138" s="158">
        <f>IF('Indicator Date hidden'!AU139="x","x",AT$2-'Indicator Date hidden'!AU139)</f>
        <v>0</v>
      </c>
      <c r="AU138" s="158">
        <f>IF('Indicator Date hidden'!AV139="x","x",AU$2-'Indicator Date hidden'!AV139)</f>
        <v>0</v>
      </c>
      <c r="AV138" s="158">
        <f>IF('Indicator Date hidden'!AW139="x","x",AV$2-'Indicator Date hidden'!AW139)</f>
        <v>0</v>
      </c>
      <c r="AW138" s="158">
        <f>IF('Indicator Date hidden'!AX139="x","x",AW$2-'Indicator Date hidden'!AX139)</f>
        <v>0</v>
      </c>
      <c r="AX138" s="158">
        <f>IF('Indicator Date hidden'!AY139="x","x",AX$2-'Indicator Date hidden'!AY139)</f>
        <v>0</v>
      </c>
      <c r="AY138" s="158">
        <f>IF('Indicator Date hidden'!AZ139="x","x",AY$2-'Indicator Date hidden'!AZ139)</f>
        <v>1</v>
      </c>
      <c r="AZ138" s="158">
        <f>IF('Indicator Date hidden'!BA139="x","x",AZ$2-'Indicator Date hidden'!BA139)</f>
        <v>0</v>
      </c>
      <c r="BA138" s="158">
        <f>IF('Indicator Date hidden'!BB139="x","x",BA$2-'Indicator Date hidden'!BB139)</f>
        <v>0</v>
      </c>
      <c r="BB138" s="158">
        <f>IF('Indicator Date hidden'!BC139="x","x",BB$2-'Indicator Date hidden'!BC139)</f>
        <v>0</v>
      </c>
      <c r="BC138" s="158">
        <f>IF('Indicator Date hidden'!BD139="x","x",BC$2-'Indicator Date hidden'!BD139)</f>
        <v>0</v>
      </c>
      <c r="BD138" s="158">
        <f>IF('Indicator Date hidden'!BE139="x","x",BD$2-'Indicator Date hidden'!BE139)</f>
        <v>2</v>
      </c>
      <c r="BE138" s="158">
        <f>IF('Indicator Date hidden'!BF139="x","x",BE$2-'Indicator Date hidden'!BF139)</f>
        <v>2</v>
      </c>
      <c r="BF138" s="158">
        <f>IF('Indicator Date hidden'!BG139="x","x",BF$2-'Indicator Date hidden'!BG139)</f>
        <v>0</v>
      </c>
      <c r="BG138" s="158">
        <f>IF('Indicator Date hidden'!BH139="x","x",BG$2-'Indicator Date hidden'!BH139)</f>
        <v>0</v>
      </c>
      <c r="BH138" s="158">
        <f>IF('Indicator Date hidden'!BI139="x","x",BH$2-'Indicator Date hidden'!BI139)</f>
        <v>0</v>
      </c>
      <c r="BI138" s="158">
        <f>IF('Indicator Date hidden'!BJ139="x","x",BI$2-'Indicator Date hidden'!BJ139)</f>
        <v>0</v>
      </c>
      <c r="BJ138" s="158">
        <f>IF('Indicator Date hidden'!BK139="x","x",BJ$2-'Indicator Date hidden'!BK139)</f>
        <v>1</v>
      </c>
      <c r="BK138" s="158">
        <f>IF('Indicator Date hidden'!BL139="x","x",BK$2-'Indicator Date hidden'!BL139)</f>
        <v>1</v>
      </c>
      <c r="BL138" s="158">
        <f>IF('Indicator Date hidden'!BM139="x","x",BL$2-'Indicator Date hidden'!BM139)</f>
        <v>0</v>
      </c>
      <c r="BM138" s="158">
        <f>IF('Indicator Date hidden'!BN139="x","x",BM$2-'Indicator Date hidden'!BN139)</f>
        <v>1</v>
      </c>
      <c r="BN138" s="158">
        <f>IF('Indicator Date hidden'!BO139="x","x",BN$2-'Indicator Date hidden'!BO139)</f>
        <v>2</v>
      </c>
      <c r="BO138" s="158">
        <f>IF('Indicator Date hidden'!BP139="x","x",BO$2-'Indicator Date hidden'!BP139)</f>
        <v>1</v>
      </c>
      <c r="BP138" s="158">
        <f>IF('Indicator Date hidden'!BQ139="x","x",BP$2-'Indicator Date hidden'!BQ139)</f>
        <v>0</v>
      </c>
      <c r="BQ138" s="158">
        <f>IF('Indicator Date hidden'!BR139="x","x",BQ$2-'Indicator Date hidden'!BR139)</f>
        <v>0</v>
      </c>
      <c r="BR138" s="158">
        <f>IF('Indicator Date hidden'!BS139="x","x",BR$2-'Indicator Date hidden'!BS139)</f>
        <v>0</v>
      </c>
      <c r="BS138" s="158">
        <f>IF('Indicator Date hidden'!BT139="x","x",BS$2-'Indicator Date hidden'!BT139)</f>
        <v>2</v>
      </c>
      <c r="BT138" s="158">
        <f>IF('Indicator Date hidden'!BU139="x","x",BT$2-'Indicator Date hidden'!BU139)</f>
        <v>0</v>
      </c>
      <c r="BU138" s="158">
        <f>IF('Indicator Date hidden'!BV139="x","x",BU$2-'Indicator Date hidden'!BV139)</f>
        <v>0</v>
      </c>
      <c r="BV138" s="158">
        <f>IF('Indicator Date hidden'!BW139="x","x",BV$2-'Indicator Date hidden'!BW139)</f>
        <v>0</v>
      </c>
      <c r="BW138" s="158">
        <f>IF('Indicator Date hidden'!BX139="x","x",BW$2-'Indicator Date hidden'!BX139)</f>
        <v>0</v>
      </c>
      <c r="BX138" s="158">
        <f>IF('Indicator Date hidden'!BY139="x","x",BX$2-'Indicator Date hidden'!BY139)</f>
        <v>2</v>
      </c>
      <c r="BY138" s="5">
        <f t="shared" si="20"/>
        <v>37</v>
      </c>
      <c r="BZ138" s="159">
        <f t="shared" si="21"/>
        <v>0.5</v>
      </c>
      <c r="CA138" s="5">
        <f t="shared" si="22"/>
        <v>22</v>
      </c>
      <c r="CB138" s="159">
        <f t="shared" si="23"/>
        <v>1.0167515841068475</v>
      </c>
      <c r="CC138" s="162">
        <f t="shared" si="24"/>
        <v>0</v>
      </c>
    </row>
    <row r="139" spans="1:81" x14ac:dyDescent="0.3">
      <c r="A139" t="s">
        <v>252</v>
      </c>
      <c r="B139" s="158">
        <f>IF('Indicator Date hidden'!C140="x","x",B$2-'Indicator Date hidden'!C140)</f>
        <v>0</v>
      </c>
      <c r="C139" s="158">
        <f>IF('Indicator Date hidden'!D140="x","x",C$2-'Indicator Date hidden'!D140)</f>
        <v>0</v>
      </c>
      <c r="D139" s="158">
        <f>IF('Indicator Date hidden'!E140="x","x",D$2-'Indicator Date hidden'!E140)</f>
        <v>0</v>
      </c>
      <c r="E139" s="158">
        <f>IF('Indicator Date hidden'!F140="x","x",E$2-'Indicator Date hidden'!F140)</f>
        <v>0</v>
      </c>
      <c r="F139" s="158">
        <f>IF('Indicator Date hidden'!G140="x","x",F$2-'Indicator Date hidden'!G140)</f>
        <v>0</v>
      </c>
      <c r="G139" s="158">
        <f>IF('Indicator Date hidden'!H140="x","x",G$2-'Indicator Date hidden'!H140)</f>
        <v>0</v>
      </c>
      <c r="H139" s="158">
        <f>IF('Indicator Date hidden'!I140="x","x",H$2-'Indicator Date hidden'!I140)</f>
        <v>0</v>
      </c>
      <c r="I139" s="158">
        <f>IF('Indicator Date hidden'!J140="x","x",I$2-'Indicator Date hidden'!J140)</f>
        <v>0</v>
      </c>
      <c r="J139" s="158">
        <f>IF('Indicator Date hidden'!K140="x","x",J$2-'Indicator Date hidden'!K140)</f>
        <v>0</v>
      </c>
      <c r="K139" s="158">
        <f>IF('Indicator Date hidden'!L140="x","x",K$2-'Indicator Date hidden'!L140)</f>
        <v>0</v>
      </c>
      <c r="L139" s="158">
        <f>IF('Indicator Date hidden'!M140="x","x",L$2-'Indicator Date hidden'!M140)</f>
        <v>0</v>
      </c>
      <c r="M139" s="158">
        <f>IF('Indicator Date hidden'!N140="x","x",M$2-'Indicator Date hidden'!N140)</f>
        <v>0</v>
      </c>
      <c r="N139" s="158">
        <f>IF('Indicator Date hidden'!O140="x","x",N$2-'Indicator Date hidden'!O140)</f>
        <v>0</v>
      </c>
      <c r="O139" s="158">
        <f>IF('Indicator Date hidden'!P140="x","x",O$2-'Indicator Date hidden'!P140)</f>
        <v>0</v>
      </c>
      <c r="P139" s="158">
        <f>IF('Indicator Date hidden'!Q140="x","x",P$2-'Indicator Date hidden'!Q140)</f>
        <v>0</v>
      </c>
      <c r="Q139" s="158">
        <f>IF('Indicator Date hidden'!R140="x","x",Q$2-'Indicator Date hidden'!R140)</f>
        <v>0</v>
      </c>
      <c r="R139" s="158">
        <f>IF('Indicator Date hidden'!S140="x","x",R$2-'Indicator Date hidden'!S140)</f>
        <v>0</v>
      </c>
      <c r="S139" s="158">
        <f>IF('Indicator Date hidden'!T140="x","x",S$2-'Indicator Date hidden'!T140)</f>
        <v>0</v>
      </c>
      <c r="T139" s="158">
        <f>IF('Indicator Date hidden'!U140="x","x",T$2-'Indicator Date hidden'!U140)</f>
        <v>0</v>
      </c>
      <c r="U139" s="158">
        <f>IF('Indicator Date hidden'!V140="x","x",U$2-'Indicator Date hidden'!V140)</f>
        <v>0</v>
      </c>
      <c r="V139" s="158">
        <f>IF('Indicator Date hidden'!W140="x","x",V$2-'Indicator Date hidden'!W140)</f>
        <v>0</v>
      </c>
      <c r="W139" s="158">
        <f>IF('Indicator Date hidden'!X140="x","x",W$2-'Indicator Date hidden'!X140)</f>
        <v>0</v>
      </c>
      <c r="X139" s="158">
        <f>IF('Indicator Date hidden'!Y140="x","x",X$2-'Indicator Date hidden'!Y140)</f>
        <v>0</v>
      </c>
      <c r="Y139" s="158">
        <f>IF('Indicator Date hidden'!Z140="x","x",Y$2-'Indicator Date hidden'!Z140)</f>
        <v>0</v>
      </c>
      <c r="Z139" s="158">
        <f>IF('Indicator Date hidden'!AA140="x","x",Z$2-'Indicator Date hidden'!AA140)</f>
        <v>3</v>
      </c>
      <c r="AA139" s="158">
        <f>IF('Indicator Date hidden'!AB140="x","x",AA$2-'Indicator Date hidden'!AB140)</f>
        <v>0</v>
      </c>
      <c r="AB139" s="158">
        <f>IF('Indicator Date hidden'!AC140="x","x",AB$2-'Indicator Date hidden'!AC140)</f>
        <v>0</v>
      </c>
      <c r="AC139" s="158">
        <f>IF('Indicator Date hidden'!AD140="x","x",AC$2-'Indicator Date hidden'!AD140)</f>
        <v>1</v>
      </c>
      <c r="AD139" s="158">
        <f>IF('Indicator Date hidden'!AE140="x","x",AD$2-'Indicator Date hidden'!AE140)</f>
        <v>0</v>
      </c>
      <c r="AE139" s="158">
        <f>IF('Indicator Date hidden'!AF140="x","x",AE$2-'Indicator Date hidden'!AF140)</f>
        <v>0</v>
      </c>
      <c r="AF139" s="158">
        <f>IF('Indicator Date hidden'!AG140="x","x",AF$2-'Indicator Date hidden'!AG140)</f>
        <v>0</v>
      </c>
      <c r="AG139" s="158">
        <f>IF('Indicator Date hidden'!AH140="x","x",AG$2-'Indicator Date hidden'!AH140)</f>
        <v>0</v>
      </c>
      <c r="AH139" s="158">
        <f>IF('Indicator Date hidden'!AI140="x","x",AH$2-'Indicator Date hidden'!AI140)</f>
        <v>0</v>
      </c>
      <c r="AI139" s="158">
        <f>IF('Indicator Date hidden'!AJ140="x","x",AI$2-'Indicator Date hidden'!AJ140)</f>
        <v>1</v>
      </c>
      <c r="AJ139" s="158">
        <f>IF('Indicator Date hidden'!AK140="x","x",AJ$2-'Indicator Date hidden'!AK140)</f>
        <v>1</v>
      </c>
      <c r="AK139" s="158">
        <f>IF('Indicator Date hidden'!AL140="x","x",AK$2-'Indicator Date hidden'!AL140)</f>
        <v>1</v>
      </c>
      <c r="AL139" s="158">
        <f>IF('Indicator Date hidden'!AM140="x","x",AL$2-'Indicator Date hidden'!AM140)</f>
        <v>5</v>
      </c>
      <c r="AM139" s="158">
        <f>IF('Indicator Date hidden'!AN140="x","x",AM$2-'Indicator Date hidden'!AN140)</f>
        <v>1</v>
      </c>
      <c r="AN139" s="158">
        <f>IF('Indicator Date hidden'!AO140="x","x",AN$2-'Indicator Date hidden'!AO140)</f>
        <v>1</v>
      </c>
      <c r="AO139" s="158">
        <f>IF('Indicator Date hidden'!AP140="x","x",AO$2-'Indicator Date hidden'!AP140)</f>
        <v>1</v>
      </c>
      <c r="AP139" s="158">
        <f>IF('Indicator Date hidden'!AQ140="x","x",AP$2-'Indicator Date hidden'!AQ140)</f>
        <v>1</v>
      </c>
      <c r="AQ139" s="158">
        <f>IF('Indicator Date hidden'!AR140="x","x",AQ$2-'Indicator Date hidden'!AR140)</f>
        <v>0</v>
      </c>
      <c r="AR139" s="158">
        <f>IF('Indicator Date hidden'!AS140="x","x",AR$2-'Indicator Date hidden'!AS140)</f>
        <v>3</v>
      </c>
      <c r="AS139" s="158">
        <f>IF('Indicator Date hidden'!AT140="x","x",AS$2-'Indicator Date hidden'!AT140)</f>
        <v>6</v>
      </c>
      <c r="AT139" s="158">
        <f>IF('Indicator Date hidden'!AU140="x","x",AT$2-'Indicator Date hidden'!AU140)</f>
        <v>0</v>
      </c>
      <c r="AU139" s="158">
        <f>IF('Indicator Date hidden'!AV140="x","x",AU$2-'Indicator Date hidden'!AV140)</f>
        <v>0</v>
      </c>
      <c r="AV139" s="158">
        <f>IF('Indicator Date hidden'!AW140="x","x",AV$2-'Indicator Date hidden'!AW140)</f>
        <v>0</v>
      </c>
      <c r="AW139" s="158">
        <f>IF('Indicator Date hidden'!AX140="x","x",AW$2-'Indicator Date hidden'!AX140)</f>
        <v>0</v>
      </c>
      <c r="AX139" s="158">
        <f>IF('Indicator Date hidden'!AY140="x","x",AX$2-'Indicator Date hidden'!AY140)</f>
        <v>0</v>
      </c>
      <c r="AY139" s="158">
        <f>IF('Indicator Date hidden'!AZ140="x","x",AY$2-'Indicator Date hidden'!AZ140)</f>
        <v>1</v>
      </c>
      <c r="AZ139" s="158">
        <f>IF('Indicator Date hidden'!BA140="x","x",AZ$2-'Indicator Date hidden'!BA140)</f>
        <v>2</v>
      </c>
      <c r="BA139" s="158">
        <f>IF('Indicator Date hidden'!BB140="x","x",BA$2-'Indicator Date hidden'!BB140)</f>
        <v>0</v>
      </c>
      <c r="BB139" s="158">
        <f>IF('Indicator Date hidden'!BC140="x","x",BB$2-'Indicator Date hidden'!BC140)</f>
        <v>0</v>
      </c>
      <c r="BC139" s="158">
        <f>IF('Indicator Date hidden'!BD140="x","x",BC$2-'Indicator Date hidden'!BD140)</f>
        <v>0</v>
      </c>
      <c r="BD139" s="158">
        <f>IF('Indicator Date hidden'!BE140="x","x",BD$2-'Indicator Date hidden'!BE140)</f>
        <v>2</v>
      </c>
      <c r="BE139" s="158">
        <f>IF('Indicator Date hidden'!BF140="x","x",BE$2-'Indicator Date hidden'!BF140)</f>
        <v>2</v>
      </c>
      <c r="BF139" s="158">
        <f>IF('Indicator Date hidden'!BG140="x","x",BF$2-'Indicator Date hidden'!BG140)</f>
        <v>0</v>
      </c>
      <c r="BG139" s="158">
        <f>IF('Indicator Date hidden'!BH140="x","x",BG$2-'Indicator Date hidden'!BH140)</f>
        <v>0</v>
      </c>
      <c r="BH139" s="158">
        <f>IF('Indicator Date hidden'!BI140="x","x",BH$2-'Indicator Date hidden'!BI140)</f>
        <v>0</v>
      </c>
      <c r="BI139" s="158">
        <f>IF('Indicator Date hidden'!BJ140="x","x",BI$2-'Indicator Date hidden'!BJ140)</f>
        <v>0</v>
      </c>
      <c r="BJ139" s="158">
        <f>IF('Indicator Date hidden'!BK140="x","x",BJ$2-'Indicator Date hidden'!BK140)</f>
        <v>1</v>
      </c>
      <c r="BK139" s="158">
        <f>IF('Indicator Date hidden'!BL140="x","x",BK$2-'Indicator Date hidden'!BL140)</f>
        <v>1</v>
      </c>
      <c r="BL139" s="158">
        <f>IF('Indicator Date hidden'!BM140="x","x",BL$2-'Indicator Date hidden'!BM140)</f>
        <v>0</v>
      </c>
      <c r="BM139" s="158">
        <f>IF('Indicator Date hidden'!BN140="x","x",BM$2-'Indicator Date hidden'!BN140)</f>
        <v>3</v>
      </c>
      <c r="BN139" s="158">
        <f>IF('Indicator Date hidden'!BO140="x","x",BN$2-'Indicator Date hidden'!BO140)</f>
        <v>2</v>
      </c>
      <c r="BO139" s="158">
        <f>IF('Indicator Date hidden'!BP140="x","x",BO$2-'Indicator Date hidden'!BP140)</f>
        <v>1</v>
      </c>
      <c r="BP139" s="158">
        <f>IF('Indicator Date hidden'!BQ140="x","x",BP$2-'Indicator Date hidden'!BQ140)</f>
        <v>0</v>
      </c>
      <c r="BQ139" s="158">
        <f>IF('Indicator Date hidden'!BR140="x","x",BQ$2-'Indicator Date hidden'!BR140)</f>
        <v>0</v>
      </c>
      <c r="BR139" s="158">
        <f>IF('Indicator Date hidden'!BS140="x","x",BR$2-'Indicator Date hidden'!BS140)</f>
        <v>0</v>
      </c>
      <c r="BS139" s="158" t="str">
        <f>IF('Indicator Date hidden'!BT140="x","x",BS$2-'Indicator Date hidden'!BT140)</f>
        <v>x</v>
      </c>
      <c r="BT139" s="158">
        <f>IF('Indicator Date hidden'!BU140="x","x",BT$2-'Indicator Date hidden'!BU140)</f>
        <v>0</v>
      </c>
      <c r="BU139" s="158">
        <f>IF('Indicator Date hidden'!BV140="x","x",BU$2-'Indicator Date hidden'!BV140)</f>
        <v>0</v>
      </c>
      <c r="BV139" s="158">
        <f>IF('Indicator Date hidden'!BW140="x","x",BV$2-'Indicator Date hidden'!BW140)</f>
        <v>0</v>
      </c>
      <c r="BW139" s="158">
        <f>IF('Indicator Date hidden'!BX140="x","x",BW$2-'Indicator Date hidden'!BX140)</f>
        <v>0</v>
      </c>
      <c r="BX139" s="158">
        <f>IF('Indicator Date hidden'!BY140="x","x",BX$2-'Indicator Date hidden'!BY140)</f>
        <v>2</v>
      </c>
      <c r="BY139" s="5">
        <f t="shared" si="20"/>
        <v>42</v>
      </c>
      <c r="BZ139" s="159">
        <f t="shared" si="21"/>
        <v>0.56756756756756754</v>
      </c>
      <c r="CA139" s="5">
        <f t="shared" si="22"/>
        <v>22</v>
      </c>
      <c r="CB139" s="159">
        <f t="shared" si="23"/>
        <v>1.139951173457467</v>
      </c>
      <c r="CC139" s="162">
        <f t="shared" si="24"/>
        <v>0</v>
      </c>
    </row>
    <row r="140" spans="1:81" x14ac:dyDescent="0.3">
      <c r="A140" t="s">
        <v>254</v>
      </c>
      <c r="B140" s="158">
        <f>IF('Indicator Date hidden'!C141="x","x",B$2-'Indicator Date hidden'!C141)</f>
        <v>0</v>
      </c>
      <c r="C140" s="158">
        <f>IF('Indicator Date hidden'!D141="x","x",C$2-'Indicator Date hidden'!D141)</f>
        <v>0</v>
      </c>
      <c r="D140" s="158">
        <f>IF('Indicator Date hidden'!E141="x","x",D$2-'Indicator Date hidden'!E141)</f>
        <v>0</v>
      </c>
      <c r="E140" s="158">
        <f>IF('Indicator Date hidden'!F141="x","x",E$2-'Indicator Date hidden'!F141)</f>
        <v>0</v>
      </c>
      <c r="F140" s="158">
        <f>IF('Indicator Date hidden'!G141="x","x",F$2-'Indicator Date hidden'!G141)</f>
        <v>0</v>
      </c>
      <c r="G140" s="158">
        <f>IF('Indicator Date hidden'!H141="x","x",G$2-'Indicator Date hidden'!H141)</f>
        <v>0</v>
      </c>
      <c r="H140" s="158">
        <f>IF('Indicator Date hidden'!I141="x","x",H$2-'Indicator Date hidden'!I141)</f>
        <v>0</v>
      </c>
      <c r="I140" s="158">
        <f>IF('Indicator Date hidden'!J141="x","x",I$2-'Indicator Date hidden'!J141)</f>
        <v>0</v>
      </c>
      <c r="J140" s="158">
        <f>IF('Indicator Date hidden'!K141="x","x",J$2-'Indicator Date hidden'!K141)</f>
        <v>0</v>
      </c>
      <c r="K140" s="158">
        <f>IF('Indicator Date hidden'!L141="x","x",K$2-'Indicator Date hidden'!L141)</f>
        <v>0</v>
      </c>
      <c r="L140" s="158">
        <f>IF('Indicator Date hidden'!M141="x","x",L$2-'Indicator Date hidden'!M141)</f>
        <v>0</v>
      </c>
      <c r="M140" s="158">
        <f>IF('Indicator Date hidden'!N141="x","x",M$2-'Indicator Date hidden'!N141)</f>
        <v>0</v>
      </c>
      <c r="N140" s="158">
        <f>IF('Indicator Date hidden'!O141="x","x",N$2-'Indicator Date hidden'!O141)</f>
        <v>0</v>
      </c>
      <c r="O140" s="158">
        <f>IF('Indicator Date hidden'!P141="x","x",O$2-'Indicator Date hidden'!P141)</f>
        <v>0</v>
      </c>
      <c r="P140" s="158">
        <f>IF('Indicator Date hidden'!Q141="x","x",P$2-'Indicator Date hidden'!Q141)</f>
        <v>0</v>
      </c>
      <c r="Q140" s="158">
        <f>IF('Indicator Date hidden'!R141="x","x",Q$2-'Indicator Date hidden'!R141)</f>
        <v>0</v>
      </c>
      <c r="R140" s="158">
        <f>IF('Indicator Date hidden'!S141="x","x",R$2-'Indicator Date hidden'!S141)</f>
        <v>0</v>
      </c>
      <c r="S140" s="158">
        <f>IF('Indicator Date hidden'!T141="x","x",S$2-'Indicator Date hidden'!T141)</f>
        <v>0</v>
      </c>
      <c r="T140" s="158">
        <f>IF('Indicator Date hidden'!U141="x","x",T$2-'Indicator Date hidden'!U141)</f>
        <v>0</v>
      </c>
      <c r="U140" s="158">
        <f>IF('Indicator Date hidden'!V141="x","x",U$2-'Indicator Date hidden'!V141)</f>
        <v>0</v>
      </c>
      <c r="V140" s="158">
        <f>IF('Indicator Date hidden'!W141="x","x",V$2-'Indicator Date hidden'!W141)</f>
        <v>0</v>
      </c>
      <c r="W140" s="158">
        <f>IF('Indicator Date hidden'!X141="x","x",W$2-'Indicator Date hidden'!X141)</f>
        <v>0</v>
      </c>
      <c r="X140" s="158">
        <f>IF('Indicator Date hidden'!Y141="x","x",X$2-'Indicator Date hidden'!Y141)</f>
        <v>0</v>
      </c>
      <c r="Y140" s="158">
        <f>IF('Indicator Date hidden'!Z141="x","x",Y$2-'Indicator Date hidden'!Z141)</f>
        <v>0</v>
      </c>
      <c r="Z140" s="158">
        <f>IF('Indicator Date hidden'!AA141="x","x",Z$2-'Indicator Date hidden'!AA141)</f>
        <v>5</v>
      </c>
      <c r="AA140" s="158">
        <f>IF('Indicator Date hidden'!AB141="x","x",AA$2-'Indicator Date hidden'!AB141)</f>
        <v>0</v>
      </c>
      <c r="AB140" s="158" t="str">
        <f>IF('Indicator Date hidden'!AC141="x","x",AB$2-'Indicator Date hidden'!AC141)</f>
        <v>x</v>
      </c>
      <c r="AC140" s="158">
        <f>IF('Indicator Date hidden'!AD141="x","x",AC$2-'Indicator Date hidden'!AD141)</f>
        <v>0</v>
      </c>
      <c r="AD140" s="158">
        <f>IF('Indicator Date hidden'!AE141="x","x",AD$2-'Indicator Date hidden'!AE141)</f>
        <v>0</v>
      </c>
      <c r="AE140" s="158">
        <f>IF('Indicator Date hidden'!AF141="x","x",AE$2-'Indicator Date hidden'!AF141)</f>
        <v>0</v>
      </c>
      <c r="AF140" s="158">
        <f>IF('Indicator Date hidden'!AG141="x","x",AF$2-'Indicator Date hidden'!AG141)</f>
        <v>0</v>
      </c>
      <c r="AG140" s="158">
        <f>IF('Indicator Date hidden'!AH141="x","x",AG$2-'Indicator Date hidden'!AH141)</f>
        <v>0</v>
      </c>
      <c r="AH140" s="158">
        <f>IF('Indicator Date hidden'!AI141="x","x",AH$2-'Indicator Date hidden'!AI141)</f>
        <v>0</v>
      </c>
      <c r="AI140" s="158">
        <f>IF('Indicator Date hidden'!AJ141="x","x",AI$2-'Indicator Date hidden'!AJ141)</f>
        <v>1</v>
      </c>
      <c r="AJ140" s="158">
        <f>IF('Indicator Date hidden'!AK141="x","x",AJ$2-'Indicator Date hidden'!AK141)</f>
        <v>1</v>
      </c>
      <c r="AK140" s="158">
        <f>IF('Indicator Date hidden'!AL141="x","x",AK$2-'Indicator Date hidden'!AL141)</f>
        <v>1</v>
      </c>
      <c r="AL140" s="158" t="str">
        <f>IF('Indicator Date hidden'!AM141="x","x",AL$2-'Indicator Date hidden'!AM141)</f>
        <v>x</v>
      </c>
      <c r="AM140" s="158">
        <f>IF('Indicator Date hidden'!AN141="x","x",AM$2-'Indicator Date hidden'!AN141)</f>
        <v>1</v>
      </c>
      <c r="AN140" s="158">
        <f>IF('Indicator Date hidden'!AO141="x","x",AN$2-'Indicator Date hidden'!AO141)</f>
        <v>1</v>
      </c>
      <c r="AO140" s="158">
        <f>IF('Indicator Date hidden'!AP141="x","x",AO$2-'Indicator Date hidden'!AP141)</f>
        <v>1</v>
      </c>
      <c r="AP140" s="158" t="str">
        <f>IF('Indicator Date hidden'!AQ141="x","x",AP$2-'Indicator Date hidden'!AQ141)</f>
        <v>x</v>
      </c>
      <c r="AQ140" s="158">
        <f>IF('Indicator Date hidden'!AR141="x","x",AQ$2-'Indicator Date hidden'!AR141)</f>
        <v>0</v>
      </c>
      <c r="AR140" s="158">
        <f>IF('Indicator Date hidden'!AS141="x","x",AR$2-'Indicator Date hidden'!AS141)</f>
        <v>3</v>
      </c>
      <c r="AS140" s="158" t="str">
        <f>IF('Indicator Date hidden'!AT141="x","x",AS$2-'Indicator Date hidden'!AT141)</f>
        <v>x</v>
      </c>
      <c r="AT140" s="158">
        <f>IF('Indicator Date hidden'!AU141="x","x",AT$2-'Indicator Date hidden'!AU141)</f>
        <v>0</v>
      </c>
      <c r="AU140" s="158">
        <f>IF('Indicator Date hidden'!AV141="x","x",AU$2-'Indicator Date hidden'!AV141)</f>
        <v>3</v>
      </c>
      <c r="AV140" s="158" t="str">
        <f>IF('Indicator Date hidden'!AW141="x","x",AV$2-'Indicator Date hidden'!AW141)</f>
        <v>x</v>
      </c>
      <c r="AW140" s="158" t="str">
        <f>IF('Indicator Date hidden'!AX141="x","x",AW$2-'Indicator Date hidden'!AX141)</f>
        <v>x</v>
      </c>
      <c r="AX140" s="158">
        <f>IF('Indicator Date hidden'!AY141="x","x",AX$2-'Indicator Date hidden'!AY141)</f>
        <v>0</v>
      </c>
      <c r="AY140" s="158">
        <f>IF('Indicator Date hidden'!AZ141="x","x",AY$2-'Indicator Date hidden'!AZ141)</f>
        <v>1</v>
      </c>
      <c r="AZ140" s="158">
        <f>IF('Indicator Date hidden'!BA141="x","x",AZ$2-'Indicator Date hidden'!BA141)</f>
        <v>1</v>
      </c>
      <c r="BA140" s="158">
        <f>IF('Indicator Date hidden'!BB141="x","x",BA$2-'Indicator Date hidden'!BB141)</f>
        <v>0</v>
      </c>
      <c r="BB140" s="158">
        <f>IF('Indicator Date hidden'!BC141="x","x",BB$2-'Indicator Date hidden'!BC141)</f>
        <v>0</v>
      </c>
      <c r="BC140" s="158">
        <f>IF('Indicator Date hidden'!BD141="x","x",BC$2-'Indicator Date hidden'!BD141)</f>
        <v>0</v>
      </c>
      <c r="BD140" s="158" t="str">
        <f>IF('Indicator Date hidden'!BE141="x","x",BD$2-'Indicator Date hidden'!BE141)</f>
        <v>x</v>
      </c>
      <c r="BE140" s="158">
        <f>IF('Indicator Date hidden'!BF141="x","x",BE$2-'Indicator Date hidden'!BF141)</f>
        <v>2</v>
      </c>
      <c r="BF140" s="158">
        <f>IF('Indicator Date hidden'!BG141="x","x",BF$2-'Indicator Date hidden'!BG141)</f>
        <v>0</v>
      </c>
      <c r="BG140" s="158">
        <f>IF('Indicator Date hidden'!BH141="x","x",BG$2-'Indicator Date hidden'!BH141)</f>
        <v>0</v>
      </c>
      <c r="BH140" s="158">
        <f>IF('Indicator Date hidden'!BI141="x","x",BH$2-'Indicator Date hidden'!BI141)</f>
        <v>0</v>
      </c>
      <c r="BI140" s="158">
        <f>IF('Indicator Date hidden'!BJ141="x","x",BI$2-'Indicator Date hidden'!BJ141)</f>
        <v>0</v>
      </c>
      <c r="BJ140" s="158">
        <f>IF('Indicator Date hidden'!BK141="x","x",BJ$2-'Indicator Date hidden'!BK141)</f>
        <v>1</v>
      </c>
      <c r="BK140" s="158">
        <f>IF('Indicator Date hidden'!BL141="x","x",BK$2-'Indicator Date hidden'!BL141)</f>
        <v>1</v>
      </c>
      <c r="BL140" s="158">
        <f>IF('Indicator Date hidden'!BM141="x","x",BL$2-'Indicator Date hidden'!BM141)</f>
        <v>0</v>
      </c>
      <c r="BM140" s="158">
        <f>IF('Indicator Date hidden'!BN141="x","x",BM$2-'Indicator Date hidden'!BN141)</f>
        <v>3</v>
      </c>
      <c r="BN140" s="158">
        <f>IF('Indicator Date hidden'!BO141="x","x",BN$2-'Indicator Date hidden'!BO141)</f>
        <v>2</v>
      </c>
      <c r="BO140" s="158">
        <f>IF('Indicator Date hidden'!BP141="x","x",BO$2-'Indicator Date hidden'!BP141)</f>
        <v>1</v>
      </c>
      <c r="BP140" s="158">
        <f>IF('Indicator Date hidden'!BQ141="x","x",BP$2-'Indicator Date hidden'!BQ141)</f>
        <v>0</v>
      </c>
      <c r="BQ140" s="158">
        <f>IF('Indicator Date hidden'!BR141="x","x",BQ$2-'Indicator Date hidden'!BR141)</f>
        <v>0</v>
      </c>
      <c r="BR140" s="158">
        <f>IF('Indicator Date hidden'!BS141="x","x",BR$2-'Indicator Date hidden'!BS141)</f>
        <v>0</v>
      </c>
      <c r="BS140" s="158">
        <f>IF('Indicator Date hidden'!BT141="x","x",BS$2-'Indicator Date hidden'!BT141)</f>
        <v>2</v>
      </c>
      <c r="BT140" s="158">
        <f>IF('Indicator Date hidden'!BU141="x","x",BT$2-'Indicator Date hidden'!BU141)</f>
        <v>0</v>
      </c>
      <c r="BU140" s="158">
        <f>IF('Indicator Date hidden'!BV141="x","x",BU$2-'Indicator Date hidden'!BV141)</f>
        <v>0</v>
      </c>
      <c r="BV140" s="158" t="str">
        <f>IF('Indicator Date hidden'!BW141="x","x",BV$2-'Indicator Date hidden'!BW141)</f>
        <v>x</v>
      </c>
      <c r="BW140" s="158">
        <f>IF('Indicator Date hidden'!BX141="x","x",BW$2-'Indicator Date hidden'!BX141)</f>
        <v>0</v>
      </c>
      <c r="BX140" s="158">
        <f>IF('Indicator Date hidden'!BY141="x","x",BX$2-'Indicator Date hidden'!BY141)</f>
        <v>2</v>
      </c>
      <c r="BY140" s="5">
        <f t="shared" si="20"/>
        <v>33</v>
      </c>
      <c r="BZ140" s="159">
        <f t="shared" si="21"/>
        <v>0.4925373134328358</v>
      </c>
      <c r="CA140" s="5">
        <f t="shared" si="22"/>
        <v>19</v>
      </c>
      <c r="CB140" s="159">
        <f t="shared" si="23"/>
        <v>0.96773522850431815</v>
      </c>
      <c r="CC140" s="162">
        <f t="shared" si="24"/>
        <v>0</v>
      </c>
    </row>
    <row r="141" spans="1:81" x14ac:dyDescent="0.3">
      <c r="A141" t="s">
        <v>256</v>
      </c>
      <c r="B141" s="158">
        <f>IF('Indicator Date hidden'!C142="x","x",B$2-'Indicator Date hidden'!C142)</f>
        <v>0</v>
      </c>
      <c r="C141" s="158">
        <f>IF('Indicator Date hidden'!D142="x","x",C$2-'Indicator Date hidden'!D142)</f>
        <v>0</v>
      </c>
      <c r="D141" s="158">
        <f>IF('Indicator Date hidden'!E142="x","x",D$2-'Indicator Date hidden'!E142)</f>
        <v>0</v>
      </c>
      <c r="E141" s="158">
        <f>IF('Indicator Date hidden'!F142="x","x",E$2-'Indicator Date hidden'!F142)</f>
        <v>0</v>
      </c>
      <c r="F141" s="158">
        <f>IF('Indicator Date hidden'!G142="x","x",F$2-'Indicator Date hidden'!G142)</f>
        <v>0</v>
      </c>
      <c r="G141" s="158">
        <f>IF('Indicator Date hidden'!H142="x","x",G$2-'Indicator Date hidden'!H142)</f>
        <v>0</v>
      </c>
      <c r="H141" s="158">
        <f>IF('Indicator Date hidden'!I142="x","x",H$2-'Indicator Date hidden'!I142)</f>
        <v>0</v>
      </c>
      <c r="I141" s="158">
        <f>IF('Indicator Date hidden'!J142="x","x",I$2-'Indicator Date hidden'!J142)</f>
        <v>0</v>
      </c>
      <c r="J141" s="158">
        <f>IF('Indicator Date hidden'!K142="x","x",J$2-'Indicator Date hidden'!K142)</f>
        <v>0</v>
      </c>
      <c r="K141" s="158">
        <f>IF('Indicator Date hidden'!L142="x","x",K$2-'Indicator Date hidden'!L142)</f>
        <v>0</v>
      </c>
      <c r="L141" s="158">
        <f>IF('Indicator Date hidden'!M142="x","x",L$2-'Indicator Date hidden'!M142)</f>
        <v>0</v>
      </c>
      <c r="M141" s="158">
        <f>IF('Indicator Date hidden'!N142="x","x",M$2-'Indicator Date hidden'!N142)</f>
        <v>0</v>
      </c>
      <c r="N141" s="158">
        <f>IF('Indicator Date hidden'!O142="x","x",N$2-'Indicator Date hidden'!O142)</f>
        <v>0</v>
      </c>
      <c r="O141" s="158">
        <f>IF('Indicator Date hidden'!P142="x","x",O$2-'Indicator Date hidden'!P142)</f>
        <v>0</v>
      </c>
      <c r="P141" s="158">
        <f>IF('Indicator Date hidden'!Q142="x","x",P$2-'Indicator Date hidden'!Q142)</f>
        <v>0</v>
      </c>
      <c r="Q141" s="158">
        <f>IF('Indicator Date hidden'!R142="x","x",Q$2-'Indicator Date hidden'!R142)</f>
        <v>0</v>
      </c>
      <c r="R141" s="158">
        <f>IF('Indicator Date hidden'!S142="x","x",R$2-'Indicator Date hidden'!S142)</f>
        <v>0</v>
      </c>
      <c r="S141" s="158">
        <f>IF('Indicator Date hidden'!T142="x","x",S$2-'Indicator Date hidden'!T142)</f>
        <v>0</v>
      </c>
      <c r="T141" s="158">
        <f>IF('Indicator Date hidden'!U142="x","x",T$2-'Indicator Date hidden'!U142)</f>
        <v>0</v>
      </c>
      <c r="U141" s="158">
        <f>IF('Indicator Date hidden'!V142="x","x",U$2-'Indicator Date hidden'!V142)</f>
        <v>0</v>
      </c>
      <c r="V141" s="158">
        <f>IF('Indicator Date hidden'!W142="x","x",V$2-'Indicator Date hidden'!W142)</f>
        <v>0</v>
      </c>
      <c r="W141" s="158">
        <f>IF('Indicator Date hidden'!X142="x","x",W$2-'Indicator Date hidden'!X142)</f>
        <v>0</v>
      </c>
      <c r="X141" s="158">
        <f>IF('Indicator Date hidden'!Y142="x","x",X$2-'Indicator Date hidden'!Y142)</f>
        <v>0</v>
      </c>
      <c r="Y141" s="158">
        <f>IF('Indicator Date hidden'!Z142="x","x",Y$2-'Indicator Date hidden'!Z142)</f>
        <v>0</v>
      </c>
      <c r="Z141" s="158">
        <f>IF('Indicator Date hidden'!AA142="x","x",Z$2-'Indicator Date hidden'!AA142)</f>
        <v>5</v>
      </c>
      <c r="AA141" s="158">
        <f>IF('Indicator Date hidden'!AB142="x","x",AA$2-'Indicator Date hidden'!AB142)</f>
        <v>0</v>
      </c>
      <c r="AB141" s="158" t="str">
        <f>IF('Indicator Date hidden'!AC142="x","x",AB$2-'Indicator Date hidden'!AC142)</f>
        <v>x</v>
      </c>
      <c r="AC141" s="158">
        <f>IF('Indicator Date hidden'!AD142="x","x",AC$2-'Indicator Date hidden'!AD142)</f>
        <v>1</v>
      </c>
      <c r="AD141" s="158">
        <f>IF('Indicator Date hidden'!AE142="x","x",AD$2-'Indicator Date hidden'!AE142)</f>
        <v>0</v>
      </c>
      <c r="AE141" s="158">
        <f>IF('Indicator Date hidden'!AF142="x","x",AE$2-'Indicator Date hidden'!AF142)</f>
        <v>0</v>
      </c>
      <c r="AF141" s="158">
        <f>IF('Indicator Date hidden'!AG142="x","x",AF$2-'Indicator Date hidden'!AG142)</f>
        <v>0</v>
      </c>
      <c r="AG141" s="158">
        <f>IF('Indicator Date hidden'!AH142="x","x",AG$2-'Indicator Date hidden'!AH142)</f>
        <v>0</v>
      </c>
      <c r="AH141" s="158">
        <f>IF('Indicator Date hidden'!AI142="x","x",AH$2-'Indicator Date hidden'!AI142)</f>
        <v>0</v>
      </c>
      <c r="AI141" s="158">
        <f>IF('Indicator Date hidden'!AJ142="x","x",AI$2-'Indicator Date hidden'!AJ142)</f>
        <v>1</v>
      </c>
      <c r="AJ141" s="158">
        <f>IF('Indicator Date hidden'!AK142="x","x",AJ$2-'Indicator Date hidden'!AK142)</f>
        <v>1</v>
      </c>
      <c r="AK141" s="158">
        <f>IF('Indicator Date hidden'!AL142="x","x",AK$2-'Indicator Date hidden'!AL142)</f>
        <v>1</v>
      </c>
      <c r="AL141" s="158" t="str">
        <f>IF('Indicator Date hidden'!AM142="x","x",AL$2-'Indicator Date hidden'!AM142)</f>
        <v>x</v>
      </c>
      <c r="AM141" s="158">
        <f>IF('Indicator Date hidden'!AN142="x","x",AM$2-'Indicator Date hidden'!AN142)</f>
        <v>1</v>
      </c>
      <c r="AN141" s="158">
        <f>IF('Indicator Date hidden'!AO142="x","x",AN$2-'Indicator Date hidden'!AO142)</f>
        <v>1</v>
      </c>
      <c r="AO141" s="158">
        <f>IF('Indicator Date hidden'!AP142="x","x",AO$2-'Indicator Date hidden'!AP142)</f>
        <v>1</v>
      </c>
      <c r="AP141" s="158" t="str">
        <f>IF('Indicator Date hidden'!AQ142="x","x",AP$2-'Indicator Date hidden'!AQ142)</f>
        <v>x</v>
      </c>
      <c r="AQ141" s="158">
        <f>IF('Indicator Date hidden'!AR142="x","x",AQ$2-'Indicator Date hidden'!AR142)</f>
        <v>0</v>
      </c>
      <c r="AR141" s="158">
        <f>IF('Indicator Date hidden'!AS142="x","x",AR$2-'Indicator Date hidden'!AS142)</f>
        <v>3</v>
      </c>
      <c r="AS141" s="158" t="str">
        <f>IF('Indicator Date hidden'!AT142="x","x",AS$2-'Indicator Date hidden'!AT142)</f>
        <v>x</v>
      </c>
      <c r="AT141" s="158">
        <f>IF('Indicator Date hidden'!AU142="x","x",AT$2-'Indicator Date hidden'!AU142)</f>
        <v>0</v>
      </c>
      <c r="AU141" s="158">
        <f>IF('Indicator Date hidden'!AV142="x","x",AU$2-'Indicator Date hidden'!AV142)</f>
        <v>0</v>
      </c>
      <c r="AV141" s="158">
        <f>IF('Indicator Date hidden'!AW142="x","x",AV$2-'Indicator Date hidden'!AW142)</f>
        <v>0</v>
      </c>
      <c r="AW141" s="158" t="str">
        <f>IF('Indicator Date hidden'!AX142="x","x",AW$2-'Indicator Date hidden'!AX142)</f>
        <v>x</v>
      </c>
      <c r="AX141" s="158">
        <f>IF('Indicator Date hidden'!AY142="x","x",AX$2-'Indicator Date hidden'!AY142)</f>
        <v>0</v>
      </c>
      <c r="AY141" s="158">
        <f>IF('Indicator Date hidden'!AZ142="x","x",AY$2-'Indicator Date hidden'!AZ142)</f>
        <v>1</v>
      </c>
      <c r="AZ141" s="158">
        <f>IF('Indicator Date hidden'!BA142="x","x",AZ$2-'Indicator Date hidden'!BA142)</f>
        <v>2</v>
      </c>
      <c r="BA141" s="158">
        <f>IF('Indicator Date hidden'!BB142="x","x",BA$2-'Indicator Date hidden'!BB142)</f>
        <v>0</v>
      </c>
      <c r="BB141" s="158">
        <f>IF('Indicator Date hidden'!BC142="x","x",BB$2-'Indicator Date hidden'!BC142)</f>
        <v>0</v>
      </c>
      <c r="BC141" s="158">
        <f>IF('Indicator Date hidden'!BD142="x","x",BC$2-'Indicator Date hidden'!BD142)</f>
        <v>0</v>
      </c>
      <c r="BD141" s="158" t="str">
        <f>IF('Indicator Date hidden'!BE142="x","x",BD$2-'Indicator Date hidden'!BE142)</f>
        <v>x</v>
      </c>
      <c r="BE141" s="158">
        <f>IF('Indicator Date hidden'!BF142="x","x",BE$2-'Indicator Date hidden'!BF142)</f>
        <v>2</v>
      </c>
      <c r="BF141" s="158">
        <f>IF('Indicator Date hidden'!BG142="x","x",BF$2-'Indicator Date hidden'!BG142)</f>
        <v>0</v>
      </c>
      <c r="BG141" s="158">
        <f>IF('Indicator Date hidden'!BH142="x","x",BG$2-'Indicator Date hidden'!BH142)</f>
        <v>0</v>
      </c>
      <c r="BH141" s="158">
        <f>IF('Indicator Date hidden'!BI142="x","x",BH$2-'Indicator Date hidden'!BI142)</f>
        <v>0</v>
      </c>
      <c r="BI141" s="158">
        <f>IF('Indicator Date hidden'!BJ142="x","x",BI$2-'Indicator Date hidden'!BJ142)</f>
        <v>0</v>
      </c>
      <c r="BJ141" s="158">
        <f>IF('Indicator Date hidden'!BK142="x","x",BJ$2-'Indicator Date hidden'!BK142)</f>
        <v>1</v>
      </c>
      <c r="BK141" s="158">
        <f>IF('Indicator Date hidden'!BL142="x","x",BK$2-'Indicator Date hidden'!BL142)</f>
        <v>1</v>
      </c>
      <c r="BL141" s="158">
        <f>IF('Indicator Date hidden'!BM142="x","x",BL$2-'Indicator Date hidden'!BM142)</f>
        <v>0</v>
      </c>
      <c r="BM141" s="158">
        <f>IF('Indicator Date hidden'!BN142="x","x",BM$2-'Indicator Date hidden'!BN142)</f>
        <v>3</v>
      </c>
      <c r="BN141" s="158">
        <f>IF('Indicator Date hidden'!BO142="x","x",BN$2-'Indicator Date hidden'!BO142)</f>
        <v>4</v>
      </c>
      <c r="BO141" s="158">
        <f>IF('Indicator Date hidden'!BP142="x","x",BO$2-'Indicator Date hidden'!BP142)</f>
        <v>1</v>
      </c>
      <c r="BP141" s="158">
        <f>IF('Indicator Date hidden'!BQ142="x","x",BP$2-'Indicator Date hidden'!BQ142)</f>
        <v>0</v>
      </c>
      <c r="BQ141" s="158">
        <f>IF('Indicator Date hidden'!BR142="x","x",BQ$2-'Indicator Date hidden'!BR142)</f>
        <v>0</v>
      </c>
      <c r="BR141" s="158">
        <f>IF('Indicator Date hidden'!BS142="x","x",BR$2-'Indicator Date hidden'!BS142)</f>
        <v>0</v>
      </c>
      <c r="BS141" s="158">
        <f>IF('Indicator Date hidden'!BT142="x","x",BS$2-'Indicator Date hidden'!BT142)</f>
        <v>2</v>
      </c>
      <c r="BT141" s="158">
        <f>IF('Indicator Date hidden'!BU142="x","x",BT$2-'Indicator Date hidden'!BU142)</f>
        <v>0</v>
      </c>
      <c r="BU141" s="158">
        <f>IF('Indicator Date hidden'!BV142="x","x",BU$2-'Indicator Date hidden'!BV142)</f>
        <v>0</v>
      </c>
      <c r="BV141" s="158" t="str">
        <f>IF('Indicator Date hidden'!BW142="x","x",BV$2-'Indicator Date hidden'!BW142)</f>
        <v>x</v>
      </c>
      <c r="BW141" s="158">
        <f>IF('Indicator Date hidden'!BX142="x","x",BW$2-'Indicator Date hidden'!BX142)</f>
        <v>0</v>
      </c>
      <c r="BX141" s="158">
        <f>IF('Indicator Date hidden'!BY142="x","x",BX$2-'Indicator Date hidden'!BY142)</f>
        <v>2</v>
      </c>
      <c r="BY141" s="5">
        <f t="shared" si="20"/>
        <v>34</v>
      </c>
      <c r="BZ141" s="159">
        <f t="shared" si="21"/>
        <v>0.5</v>
      </c>
      <c r="CA141" s="5">
        <f t="shared" si="22"/>
        <v>19</v>
      </c>
      <c r="CB141" s="159">
        <f t="shared" si="23"/>
        <v>1.0073261052672771</v>
      </c>
      <c r="CC141" s="162">
        <f t="shared" si="24"/>
        <v>0</v>
      </c>
    </row>
    <row r="142" spans="1:81" x14ac:dyDescent="0.3">
      <c r="A142" t="s">
        <v>258</v>
      </c>
      <c r="B142" s="158">
        <f>IF('Indicator Date hidden'!C143="x","x",B$2-'Indicator Date hidden'!C143)</f>
        <v>0</v>
      </c>
      <c r="C142" s="158">
        <f>IF('Indicator Date hidden'!D143="x","x",C$2-'Indicator Date hidden'!D143)</f>
        <v>0</v>
      </c>
      <c r="D142" s="158">
        <f>IF('Indicator Date hidden'!E143="x","x",D$2-'Indicator Date hidden'!E143)</f>
        <v>0</v>
      </c>
      <c r="E142" s="158">
        <f>IF('Indicator Date hidden'!F143="x","x",E$2-'Indicator Date hidden'!F143)</f>
        <v>0</v>
      </c>
      <c r="F142" s="158">
        <f>IF('Indicator Date hidden'!G143="x","x",F$2-'Indicator Date hidden'!G143)</f>
        <v>0</v>
      </c>
      <c r="G142" s="158">
        <f>IF('Indicator Date hidden'!H143="x","x",G$2-'Indicator Date hidden'!H143)</f>
        <v>0</v>
      </c>
      <c r="H142" s="158">
        <f>IF('Indicator Date hidden'!I143="x","x",H$2-'Indicator Date hidden'!I143)</f>
        <v>0</v>
      </c>
      <c r="I142" s="158">
        <f>IF('Indicator Date hidden'!J143="x","x",I$2-'Indicator Date hidden'!J143)</f>
        <v>0</v>
      </c>
      <c r="J142" s="158">
        <f>IF('Indicator Date hidden'!K143="x","x",J$2-'Indicator Date hidden'!K143)</f>
        <v>0</v>
      </c>
      <c r="K142" s="158">
        <f>IF('Indicator Date hidden'!L143="x","x",K$2-'Indicator Date hidden'!L143)</f>
        <v>0</v>
      </c>
      <c r="L142" s="158">
        <f>IF('Indicator Date hidden'!M143="x","x",L$2-'Indicator Date hidden'!M143)</f>
        <v>0</v>
      </c>
      <c r="M142" s="158">
        <f>IF('Indicator Date hidden'!N143="x","x",M$2-'Indicator Date hidden'!N143)</f>
        <v>0</v>
      </c>
      <c r="N142" s="158">
        <f>IF('Indicator Date hidden'!O143="x","x",N$2-'Indicator Date hidden'!O143)</f>
        <v>0</v>
      </c>
      <c r="O142" s="158">
        <f>IF('Indicator Date hidden'!P143="x","x",O$2-'Indicator Date hidden'!P143)</f>
        <v>0</v>
      </c>
      <c r="P142" s="158">
        <f>IF('Indicator Date hidden'!Q143="x","x",P$2-'Indicator Date hidden'!Q143)</f>
        <v>0</v>
      </c>
      <c r="Q142" s="158">
        <f>IF('Indicator Date hidden'!R143="x","x",Q$2-'Indicator Date hidden'!R143)</f>
        <v>0</v>
      </c>
      <c r="R142" s="158">
        <f>IF('Indicator Date hidden'!S143="x","x",R$2-'Indicator Date hidden'!S143)</f>
        <v>0</v>
      </c>
      <c r="S142" s="158">
        <f>IF('Indicator Date hidden'!T143="x","x",S$2-'Indicator Date hidden'!T143)</f>
        <v>0</v>
      </c>
      <c r="T142" s="158">
        <f>IF('Indicator Date hidden'!U143="x","x",T$2-'Indicator Date hidden'!U143)</f>
        <v>0</v>
      </c>
      <c r="U142" s="158">
        <f>IF('Indicator Date hidden'!V143="x","x",U$2-'Indicator Date hidden'!V143)</f>
        <v>0</v>
      </c>
      <c r="V142" s="158">
        <f>IF('Indicator Date hidden'!W143="x","x",V$2-'Indicator Date hidden'!W143)</f>
        <v>0</v>
      </c>
      <c r="W142" s="158">
        <f>IF('Indicator Date hidden'!X143="x","x",W$2-'Indicator Date hidden'!X143)</f>
        <v>0</v>
      </c>
      <c r="X142" s="158">
        <f>IF('Indicator Date hidden'!Y143="x","x",X$2-'Indicator Date hidden'!Y143)</f>
        <v>0</v>
      </c>
      <c r="Y142" s="158">
        <f>IF('Indicator Date hidden'!Z143="x","x",Y$2-'Indicator Date hidden'!Z143)</f>
        <v>0</v>
      </c>
      <c r="Z142" s="158" t="str">
        <f>IF('Indicator Date hidden'!AA143="x","x",Z$2-'Indicator Date hidden'!AA143)</f>
        <v>x</v>
      </c>
      <c r="AA142" s="158">
        <f>IF('Indicator Date hidden'!AB143="x","x",AA$2-'Indicator Date hidden'!AB143)</f>
        <v>0</v>
      </c>
      <c r="AB142" s="158" t="str">
        <f>IF('Indicator Date hidden'!AC143="x","x",AB$2-'Indicator Date hidden'!AC143)</f>
        <v>x</v>
      </c>
      <c r="AC142" s="158">
        <f>IF('Indicator Date hidden'!AD143="x","x",AC$2-'Indicator Date hidden'!AD143)</f>
        <v>0</v>
      </c>
      <c r="AD142" s="158">
        <f>IF('Indicator Date hidden'!AE143="x","x",AD$2-'Indicator Date hidden'!AE143)</f>
        <v>0</v>
      </c>
      <c r="AE142" s="158" t="str">
        <f>IF('Indicator Date hidden'!AF143="x","x",AE$2-'Indicator Date hidden'!AF143)</f>
        <v>x</v>
      </c>
      <c r="AF142" s="158">
        <f>IF('Indicator Date hidden'!AG143="x","x",AF$2-'Indicator Date hidden'!AG143)</f>
        <v>0</v>
      </c>
      <c r="AG142" s="158">
        <f>IF('Indicator Date hidden'!AH143="x","x",AG$2-'Indicator Date hidden'!AH143)</f>
        <v>0</v>
      </c>
      <c r="AH142" s="158">
        <f>IF('Indicator Date hidden'!AI143="x","x",AH$2-'Indicator Date hidden'!AI143)</f>
        <v>0</v>
      </c>
      <c r="AI142" s="158">
        <f>IF('Indicator Date hidden'!AJ143="x","x",AI$2-'Indicator Date hidden'!AJ143)</f>
        <v>1</v>
      </c>
      <c r="AJ142" s="158">
        <f>IF('Indicator Date hidden'!AK143="x","x",AJ$2-'Indicator Date hidden'!AK143)</f>
        <v>1</v>
      </c>
      <c r="AK142" s="158">
        <f>IF('Indicator Date hidden'!AL143="x","x",AK$2-'Indicator Date hidden'!AL143)</f>
        <v>1</v>
      </c>
      <c r="AL142" s="158" t="str">
        <f>IF('Indicator Date hidden'!AM143="x","x",AL$2-'Indicator Date hidden'!AM143)</f>
        <v>x</v>
      </c>
      <c r="AM142" s="158">
        <f>IF('Indicator Date hidden'!AN143="x","x",AM$2-'Indicator Date hidden'!AN143)</f>
        <v>1</v>
      </c>
      <c r="AN142" s="158">
        <f>IF('Indicator Date hidden'!AO143="x","x",AN$2-'Indicator Date hidden'!AO143)</f>
        <v>1</v>
      </c>
      <c r="AO142" s="158">
        <f>IF('Indicator Date hidden'!AP143="x","x",AO$2-'Indicator Date hidden'!AP143)</f>
        <v>1</v>
      </c>
      <c r="AP142" s="158" t="str">
        <f>IF('Indicator Date hidden'!AQ143="x","x",AP$2-'Indicator Date hidden'!AQ143)</f>
        <v>x</v>
      </c>
      <c r="AQ142" s="158">
        <f>IF('Indicator Date hidden'!AR143="x","x",AQ$2-'Indicator Date hidden'!AR143)</f>
        <v>0</v>
      </c>
      <c r="AR142" s="158">
        <f>IF('Indicator Date hidden'!AS143="x","x",AR$2-'Indicator Date hidden'!AS143)</f>
        <v>3</v>
      </c>
      <c r="AS142" s="158" t="str">
        <f>IF('Indicator Date hidden'!AT143="x","x",AS$2-'Indicator Date hidden'!AT143)</f>
        <v>x</v>
      </c>
      <c r="AT142" s="158">
        <f>IF('Indicator Date hidden'!AU143="x","x",AT$2-'Indicator Date hidden'!AU143)</f>
        <v>0</v>
      </c>
      <c r="AU142" s="158">
        <f>IF('Indicator Date hidden'!AV143="x","x",AU$2-'Indicator Date hidden'!AV143)</f>
        <v>0</v>
      </c>
      <c r="AV142" s="158">
        <f>IF('Indicator Date hidden'!AW143="x","x",AV$2-'Indicator Date hidden'!AW143)</f>
        <v>0</v>
      </c>
      <c r="AW142" s="158" t="str">
        <f>IF('Indicator Date hidden'!AX143="x","x",AW$2-'Indicator Date hidden'!AX143)</f>
        <v>x</v>
      </c>
      <c r="AX142" s="158">
        <f>IF('Indicator Date hidden'!AY143="x","x",AX$2-'Indicator Date hidden'!AY143)</f>
        <v>0</v>
      </c>
      <c r="AY142" s="158">
        <f>IF('Indicator Date hidden'!AZ143="x","x",AY$2-'Indicator Date hidden'!AZ143)</f>
        <v>1</v>
      </c>
      <c r="AZ142" s="158" t="str">
        <f>IF('Indicator Date hidden'!BA143="x","x",AZ$2-'Indicator Date hidden'!BA143)</f>
        <v>x</v>
      </c>
      <c r="BA142" s="158">
        <f>IF('Indicator Date hidden'!BB143="x","x",BA$2-'Indicator Date hidden'!BB143)</f>
        <v>0</v>
      </c>
      <c r="BB142" s="158">
        <f>IF('Indicator Date hidden'!BC143="x","x",BB$2-'Indicator Date hidden'!BC143)</f>
        <v>0</v>
      </c>
      <c r="BC142" s="158">
        <f>IF('Indicator Date hidden'!BD143="x","x",BC$2-'Indicator Date hidden'!BD143)</f>
        <v>0</v>
      </c>
      <c r="BD142" s="158" t="str">
        <f>IF('Indicator Date hidden'!BE143="x","x",BD$2-'Indicator Date hidden'!BE143)</f>
        <v>x</v>
      </c>
      <c r="BE142" s="158">
        <f>IF('Indicator Date hidden'!BF143="x","x",BE$2-'Indicator Date hidden'!BF143)</f>
        <v>2</v>
      </c>
      <c r="BF142" s="158">
        <f>IF('Indicator Date hidden'!BG143="x","x",BF$2-'Indicator Date hidden'!BG143)</f>
        <v>0</v>
      </c>
      <c r="BG142" s="158">
        <f>IF('Indicator Date hidden'!BH143="x","x",BG$2-'Indicator Date hidden'!BH143)</f>
        <v>0</v>
      </c>
      <c r="BH142" s="158">
        <f>IF('Indicator Date hidden'!BI143="x","x",BH$2-'Indicator Date hidden'!BI143)</f>
        <v>0</v>
      </c>
      <c r="BI142" s="158">
        <f>IF('Indicator Date hidden'!BJ143="x","x",BI$2-'Indicator Date hidden'!BJ143)</f>
        <v>0</v>
      </c>
      <c r="BJ142" s="158">
        <f>IF('Indicator Date hidden'!BK143="x","x",BJ$2-'Indicator Date hidden'!BK143)</f>
        <v>1</v>
      </c>
      <c r="BK142" s="158">
        <f>IF('Indicator Date hidden'!BL143="x","x",BK$2-'Indicator Date hidden'!BL143)</f>
        <v>1</v>
      </c>
      <c r="BL142" s="158">
        <f>IF('Indicator Date hidden'!BM143="x","x",BL$2-'Indicator Date hidden'!BM143)</f>
        <v>0</v>
      </c>
      <c r="BM142" s="158">
        <f>IF('Indicator Date hidden'!BN143="x","x",BM$2-'Indicator Date hidden'!BN143)</f>
        <v>3</v>
      </c>
      <c r="BN142" s="158">
        <f>IF('Indicator Date hidden'!BO143="x","x",BN$2-'Indicator Date hidden'!BO143)</f>
        <v>2</v>
      </c>
      <c r="BO142" s="158">
        <f>IF('Indicator Date hidden'!BP143="x","x",BO$2-'Indicator Date hidden'!BP143)</f>
        <v>1</v>
      </c>
      <c r="BP142" s="158">
        <f>IF('Indicator Date hidden'!BQ143="x","x",BP$2-'Indicator Date hidden'!BQ143)</f>
        <v>0</v>
      </c>
      <c r="BQ142" s="158">
        <f>IF('Indicator Date hidden'!BR143="x","x",BQ$2-'Indicator Date hidden'!BR143)</f>
        <v>0</v>
      </c>
      <c r="BR142" s="158">
        <f>IF('Indicator Date hidden'!BS143="x","x",BR$2-'Indicator Date hidden'!BS143)</f>
        <v>0</v>
      </c>
      <c r="BS142" s="158">
        <f>IF('Indicator Date hidden'!BT143="x","x",BS$2-'Indicator Date hidden'!BT143)</f>
        <v>1</v>
      </c>
      <c r="BT142" s="158">
        <f>IF('Indicator Date hidden'!BU143="x","x",BT$2-'Indicator Date hidden'!BU143)</f>
        <v>0</v>
      </c>
      <c r="BU142" s="158">
        <f>IF('Indicator Date hidden'!BV143="x","x",BU$2-'Indicator Date hidden'!BV143)</f>
        <v>0</v>
      </c>
      <c r="BV142" s="158">
        <f>IF('Indicator Date hidden'!BW143="x","x",BV$2-'Indicator Date hidden'!BW143)</f>
        <v>0</v>
      </c>
      <c r="BW142" s="158">
        <f>IF('Indicator Date hidden'!BX143="x","x",BW$2-'Indicator Date hidden'!BX143)</f>
        <v>0</v>
      </c>
      <c r="BX142" s="158">
        <f>IF('Indicator Date hidden'!BY143="x","x",BX$2-'Indicator Date hidden'!BY143)</f>
        <v>2</v>
      </c>
      <c r="BY142" s="5">
        <f t="shared" si="20"/>
        <v>23</v>
      </c>
      <c r="BZ142" s="159">
        <f t="shared" si="21"/>
        <v>0.34848484848484851</v>
      </c>
      <c r="CA142" s="5">
        <f t="shared" si="22"/>
        <v>16</v>
      </c>
      <c r="CB142" s="159">
        <f t="shared" si="23"/>
        <v>0.70694443316898214</v>
      </c>
      <c r="CC142" s="162">
        <f t="shared" si="24"/>
        <v>0</v>
      </c>
    </row>
    <row r="143" spans="1:81" x14ac:dyDescent="0.3">
      <c r="A143" t="s">
        <v>260</v>
      </c>
      <c r="B143" s="158">
        <f>IF('Indicator Date hidden'!C144="x","x",B$2-'Indicator Date hidden'!C144)</f>
        <v>0</v>
      </c>
      <c r="C143" s="158">
        <f>IF('Indicator Date hidden'!D144="x","x",C$2-'Indicator Date hidden'!D144)</f>
        <v>0</v>
      </c>
      <c r="D143" s="158">
        <f>IF('Indicator Date hidden'!E144="x","x",D$2-'Indicator Date hidden'!E144)</f>
        <v>0</v>
      </c>
      <c r="E143" s="158">
        <f>IF('Indicator Date hidden'!F144="x","x",E$2-'Indicator Date hidden'!F144)</f>
        <v>0</v>
      </c>
      <c r="F143" s="158">
        <f>IF('Indicator Date hidden'!G144="x","x",F$2-'Indicator Date hidden'!G144)</f>
        <v>0</v>
      </c>
      <c r="G143" s="158">
        <f>IF('Indicator Date hidden'!H144="x","x",G$2-'Indicator Date hidden'!H144)</f>
        <v>0</v>
      </c>
      <c r="H143" s="158">
        <f>IF('Indicator Date hidden'!I144="x","x",H$2-'Indicator Date hidden'!I144)</f>
        <v>0</v>
      </c>
      <c r="I143" s="158">
        <f>IF('Indicator Date hidden'!J144="x","x",I$2-'Indicator Date hidden'!J144)</f>
        <v>0</v>
      </c>
      <c r="J143" s="158">
        <f>IF('Indicator Date hidden'!K144="x","x",J$2-'Indicator Date hidden'!K144)</f>
        <v>0</v>
      </c>
      <c r="K143" s="158">
        <f>IF('Indicator Date hidden'!L144="x","x",K$2-'Indicator Date hidden'!L144)</f>
        <v>0</v>
      </c>
      <c r="L143" s="158">
        <f>IF('Indicator Date hidden'!M144="x","x",L$2-'Indicator Date hidden'!M144)</f>
        <v>0</v>
      </c>
      <c r="M143" s="158">
        <f>IF('Indicator Date hidden'!N144="x","x",M$2-'Indicator Date hidden'!N144)</f>
        <v>0</v>
      </c>
      <c r="N143" s="158">
        <f>IF('Indicator Date hidden'!O144="x","x",N$2-'Indicator Date hidden'!O144)</f>
        <v>0</v>
      </c>
      <c r="O143" s="158">
        <f>IF('Indicator Date hidden'!P144="x","x",O$2-'Indicator Date hidden'!P144)</f>
        <v>0</v>
      </c>
      <c r="P143" s="158">
        <f>IF('Indicator Date hidden'!Q144="x","x",P$2-'Indicator Date hidden'!Q144)</f>
        <v>0</v>
      </c>
      <c r="Q143" s="158">
        <f>IF('Indicator Date hidden'!R144="x","x",Q$2-'Indicator Date hidden'!R144)</f>
        <v>0</v>
      </c>
      <c r="R143" s="158">
        <f>IF('Indicator Date hidden'!S144="x","x",R$2-'Indicator Date hidden'!S144)</f>
        <v>0</v>
      </c>
      <c r="S143" s="158">
        <f>IF('Indicator Date hidden'!T144="x","x",S$2-'Indicator Date hidden'!T144)</f>
        <v>0</v>
      </c>
      <c r="T143" s="158">
        <f>IF('Indicator Date hidden'!U144="x","x",T$2-'Indicator Date hidden'!U144)</f>
        <v>0</v>
      </c>
      <c r="U143" s="158">
        <f>IF('Indicator Date hidden'!V144="x","x",U$2-'Indicator Date hidden'!V144)</f>
        <v>0</v>
      </c>
      <c r="V143" s="158">
        <f>IF('Indicator Date hidden'!W144="x","x",V$2-'Indicator Date hidden'!W144)</f>
        <v>0</v>
      </c>
      <c r="W143" s="158">
        <f>IF('Indicator Date hidden'!X144="x","x",W$2-'Indicator Date hidden'!X144)</f>
        <v>0</v>
      </c>
      <c r="X143" s="158">
        <f>IF('Indicator Date hidden'!Y144="x","x",X$2-'Indicator Date hidden'!Y144)</f>
        <v>0</v>
      </c>
      <c r="Y143" s="158">
        <f>IF('Indicator Date hidden'!Z144="x","x",Y$2-'Indicator Date hidden'!Z144)</f>
        <v>0</v>
      </c>
      <c r="Z143" s="158">
        <f>IF('Indicator Date hidden'!AA144="x","x",Z$2-'Indicator Date hidden'!AA144)</f>
        <v>5</v>
      </c>
      <c r="AA143" s="158">
        <f>IF('Indicator Date hidden'!AB144="x","x",AA$2-'Indicator Date hidden'!AB144)</f>
        <v>0</v>
      </c>
      <c r="AB143" s="158" t="str">
        <f>IF('Indicator Date hidden'!AC144="x","x",AB$2-'Indicator Date hidden'!AC144)</f>
        <v>x</v>
      </c>
      <c r="AC143" s="158">
        <f>IF('Indicator Date hidden'!AD144="x","x",AC$2-'Indicator Date hidden'!AD144)</f>
        <v>0</v>
      </c>
      <c r="AD143" s="158">
        <f>IF('Indicator Date hidden'!AE144="x","x",AD$2-'Indicator Date hidden'!AE144)</f>
        <v>0</v>
      </c>
      <c r="AE143" s="158">
        <f>IF('Indicator Date hidden'!AF144="x","x",AE$2-'Indicator Date hidden'!AF144)</f>
        <v>0</v>
      </c>
      <c r="AF143" s="158">
        <f>IF('Indicator Date hidden'!AG144="x","x",AF$2-'Indicator Date hidden'!AG144)</f>
        <v>0</v>
      </c>
      <c r="AG143" s="158">
        <f>IF('Indicator Date hidden'!AH144="x","x",AG$2-'Indicator Date hidden'!AH144)</f>
        <v>0</v>
      </c>
      <c r="AH143" s="158">
        <f>IF('Indicator Date hidden'!AI144="x","x",AH$2-'Indicator Date hidden'!AI144)</f>
        <v>0</v>
      </c>
      <c r="AI143" s="158">
        <f>IF('Indicator Date hidden'!AJ144="x","x",AI$2-'Indicator Date hidden'!AJ144)</f>
        <v>1</v>
      </c>
      <c r="AJ143" s="158">
        <f>IF('Indicator Date hidden'!AK144="x","x",AJ$2-'Indicator Date hidden'!AK144)</f>
        <v>1</v>
      </c>
      <c r="AK143" s="158">
        <f>IF('Indicator Date hidden'!AL144="x","x",AK$2-'Indicator Date hidden'!AL144)</f>
        <v>1</v>
      </c>
      <c r="AL143" s="158" t="str">
        <f>IF('Indicator Date hidden'!AM144="x","x",AL$2-'Indicator Date hidden'!AM144)</f>
        <v>x</v>
      </c>
      <c r="AM143" s="158">
        <f>IF('Indicator Date hidden'!AN144="x","x",AM$2-'Indicator Date hidden'!AN144)</f>
        <v>1</v>
      </c>
      <c r="AN143" s="158">
        <f>IF('Indicator Date hidden'!AO144="x","x",AN$2-'Indicator Date hidden'!AO144)</f>
        <v>1</v>
      </c>
      <c r="AO143" s="158">
        <f>IF('Indicator Date hidden'!AP144="x","x",AO$2-'Indicator Date hidden'!AP144)</f>
        <v>1</v>
      </c>
      <c r="AP143" s="158" t="str">
        <f>IF('Indicator Date hidden'!AQ144="x","x",AP$2-'Indicator Date hidden'!AQ144)</f>
        <v>x</v>
      </c>
      <c r="AQ143" s="158">
        <f>IF('Indicator Date hidden'!AR144="x","x",AQ$2-'Indicator Date hidden'!AR144)</f>
        <v>0</v>
      </c>
      <c r="AR143" s="158">
        <f>IF('Indicator Date hidden'!AS144="x","x",AR$2-'Indicator Date hidden'!AS144)</f>
        <v>3</v>
      </c>
      <c r="AS143" s="158" t="str">
        <f>IF('Indicator Date hidden'!AT144="x","x",AS$2-'Indicator Date hidden'!AT144)</f>
        <v>x</v>
      </c>
      <c r="AT143" s="158">
        <f>IF('Indicator Date hidden'!AU144="x","x",AT$2-'Indicator Date hidden'!AU144)</f>
        <v>0</v>
      </c>
      <c r="AU143" s="158">
        <f>IF('Indicator Date hidden'!AV144="x","x",AU$2-'Indicator Date hidden'!AV144)</f>
        <v>0</v>
      </c>
      <c r="AV143" s="158">
        <f>IF('Indicator Date hidden'!AW144="x","x",AV$2-'Indicator Date hidden'!AW144)</f>
        <v>0</v>
      </c>
      <c r="AW143" s="158" t="str">
        <f>IF('Indicator Date hidden'!AX144="x","x",AW$2-'Indicator Date hidden'!AX144)</f>
        <v>x</v>
      </c>
      <c r="AX143" s="158">
        <f>IF('Indicator Date hidden'!AY144="x","x",AX$2-'Indicator Date hidden'!AY144)</f>
        <v>0</v>
      </c>
      <c r="AY143" s="158">
        <f>IF('Indicator Date hidden'!AZ144="x","x",AY$2-'Indicator Date hidden'!AZ144)</f>
        <v>1</v>
      </c>
      <c r="AZ143" s="158">
        <f>IF('Indicator Date hidden'!BA144="x","x",AZ$2-'Indicator Date hidden'!BA144)</f>
        <v>2</v>
      </c>
      <c r="BA143" s="158">
        <f>IF('Indicator Date hidden'!BB144="x","x",BA$2-'Indicator Date hidden'!BB144)</f>
        <v>0</v>
      </c>
      <c r="BB143" s="158">
        <f>IF('Indicator Date hidden'!BC144="x","x",BB$2-'Indicator Date hidden'!BC144)</f>
        <v>0</v>
      </c>
      <c r="BC143" s="158">
        <f>IF('Indicator Date hidden'!BD144="x","x",BC$2-'Indicator Date hidden'!BD144)</f>
        <v>0</v>
      </c>
      <c r="BD143" s="158" t="str">
        <f>IF('Indicator Date hidden'!BE144="x","x",BD$2-'Indicator Date hidden'!BE144)</f>
        <v>x</v>
      </c>
      <c r="BE143" s="158">
        <f>IF('Indicator Date hidden'!BF144="x","x",BE$2-'Indicator Date hidden'!BF144)</f>
        <v>2</v>
      </c>
      <c r="BF143" s="158">
        <f>IF('Indicator Date hidden'!BG144="x","x",BF$2-'Indicator Date hidden'!BG144)</f>
        <v>0</v>
      </c>
      <c r="BG143" s="158">
        <f>IF('Indicator Date hidden'!BH144="x","x",BG$2-'Indicator Date hidden'!BH144)</f>
        <v>0</v>
      </c>
      <c r="BH143" s="158">
        <f>IF('Indicator Date hidden'!BI144="x","x",BH$2-'Indicator Date hidden'!BI144)</f>
        <v>0</v>
      </c>
      <c r="BI143" s="158">
        <f>IF('Indicator Date hidden'!BJ144="x","x",BI$2-'Indicator Date hidden'!BJ144)</f>
        <v>0</v>
      </c>
      <c r="BJ143" s="158">
        <f>IF('Indicator Date hidden'!BK144="x","x",BJ$2-'Indicator Date hidden'!BK144)</f>
        <v>1</v>
      </c>
      <c r="BK143" s="158">
        <f>IF('Indicator Date hidden'!BL144="x","x",BK$2-'Indicator Date hidden'!BL144)</f>
        <v>1</v>
      </c>
      <c r="BL143" s="158">
        <f>IF('Indicator Date hidden'!BM144="x","x",BL$2-'Indicator Date hidden'!BM144)</f>
        <v>0</v>
      </c>
      <c r="BM143" s="158">
        <f>IF('Indicator Date hidden'!BN144="x","x",BM$2-'Indicator Date hidden'!BN144)</f>
        <v>3</v>
      </c>
      <c r="BN143" s="158">
        <f>IF('Indicator Date hidden'!BO144="x","x",BN$2-'Indicator Date hidden'!BO144)</f>
        <v>2</v>
      </c>
      <c r="BO143" s="158">
        <f>IF('Indicator Date hidden'!BP144="x","x",BO$2-'Indicator Date hidden'!BP144)</f>
        <v>1</v>
      </c>
      <c r="BP143" s="158">
        <f>IF('Indicator Date hidden'!BQ144="x","x",BP$2-'Indicator Date hidden'!BQ144)</f>
        <v>0</v>
      </c>
      <c r="BQ143" s="158">
        <f>IF('Indicator Date hidden'!BR144="x","x",BQ$2-'Indicator Date hidden'!BR144)</f>
        <v>0</v>
      </c>
      <c r="BR143" s="158">
        <f>IF('Indicator Date hidden'!BS144="x","x",BR$2-'Indicator Date hidden'!BS144)</f>
        <v>0</v>
      </c>
      <c r="BS143" s="158">
        <f>IF('Indicator Date hidden'!BT144="x","x",BS$2-'Indicator Date hidden'!BT144)</f>
        <v>2</v>
      </c>
      <c r="BT143" s="158">
        <f>IF('Indicator Date hidden'!BU144="x","x",BT$2-'Indicator Date hidden'!BU144)</f>
        <v>0</v>
      </c>
      <c r="BU143" s="158">
        <f>IF('Indicator Date hidden'!BV144="x","x",BU$2-'Indicator Date hidden'!BV144)</f>
        <v>0</v>
      </c>
      <c r="BV143" s="158" t="str">
        <f>IF('Indicator Date hidden'!BW144="x","x",BV$2-'Indicator Date hidden'!BW144)</f>
        <v>x</v>
      </c>
      <c r="BW143" s="158">
        <f>IF('Indicator Date hidden'!BX144="x","x",BW$2-'Indicator Date hidden'!BX144)</f>
        <v>0</v>
      </c>
      <c r="BX143" s="158">
        <f>IF('Indicator Date hidden'!BY144="x","x",BX$2-'Indicator Date hidden'!BY144)</f>
        <v>2</v>
      </c>
      <c r="BY143" s="5">
        <f t="shared" si="20"/>
        <v>31</v>
      </c>
      <c r="BZ143" s="159">
        <f t="shared" si="21"/>
        <v>0.45588235294117646</v>
      </c>
      <c r="CA143" s="5">
        <f t="shared" si="22"/>
        <v>18</v>
      </c>
      <c r="CB143" s="159">
        <f t="shared" si="23"/>
        <v>0.93043038000783407</v>
      </c>
      <c r="CC143" s="162">
        <f t="shared" si="24"/>
        <v>0</v>
      </c>
    </row>
    <row r="144" spans="1:81" x14ac:dyDescent="0.3">
      <c r="A144" t="s">
        <v>262</v>
      </c>
      <c r="B144" s="158">
        <f>IF('Indicator Date hidden'!C145="x","x",B$2-'Indicator Date hidden'!C145)</f>
        <v>0</v>
      </c>
      <c r="C144" s="158">
        <f>IF('Indicator Date hidden'!D145="x","x",C$2-'Indicator Date hidden'!D145)</f>
        <v>0</v>
      </c>
      <c r="D144" s="158">
        <f>IF('Indicator Date hidden'!E145="x","x",D$2-'Indicator Date hidden'!E145)</f>
        <v>0</v>
      </c>
      <c r="E144" s="158">
        <f>IF('Indicator Date hidden'!F145="x","x",E$2-'Indicator Date hidden'!F145)</f>
        <v>0</v>
      </c>
      <c r="F144" s="158">
        <f>IF('Indicator Date hidden'!G145="x","x",F$2-'Indicator Date hidden'!G145)</f>
        <v>0</v>
      </c>
      <c r="G144" s="158">
        <f>IF('Indicator Date hidden'!H145="x","x",G$2-'Indicator Date hidden'!H145)</f>
        <v>0</v>
      </c>
      <c r="H144" s="158">
        <f>IF('Indicator Date hidden'!I145="x","x",H$2-'Indicator Date hidden'!I145)</f>
        <v>0</v>
      </c>
      <c r="I144" s="158">
        <f>IF('Indicator Date hidden'!J145="x","x",I$2-'Indicator Date hidden'!J145)</f>
        <v>0</v>
      </c>
      <c r="J144" s="158">
        <f>IF('Indicator Date hidden'!K145="x","x",J$2-'Indicator Date hidden'!K145)</f>
        <v>0</v>
      </c>
      <c r="K144" s="158">
        <f>IF('Indicator Date hidden'!L145="x","x",K$2-'Indicator Date hidden'!L145)</f>
        <v>0</v>
      </c>
      <c r="L144" s="158">
        <f>IF('Indicator Date hidden'!M145="x","x",L$2-'Indicator Date hidden'!M145)</f>
        <v>0</v>
      </c>
      <c r="M144" s="158">
        <f>IF('Indicator Date hidden'!N145="x","x",M$2-'Indicator Date hidden'!N145)</f>
        <v>0</v>
      </c>
      <c r="N144" s="158">
        <f>IF('Indicator Date hidden'!O145="x","x",N$2-'Indicator Date hidden'!O145)</f>
        <v>0</v>
      </c>
      <c r="O144" s="158">
        <f>IF('Indicator Date hidden'!P145="x","x",O$2-'Indicator Date hidden'!P145)</f>
        <v>0</v>
      </c>
      <c r="P144" s="158">
        <f>IF('Indicator Date hidden'!Q145="x","x",P$2-'Indicator Date hidden'!Q145)</f>
        <v>0</v>
      </c>
      <c r="Q144" s="158">
        <f>IF('Indicator Date hidden'!R145="x","x",Q$2-'Indicator Date hidden'!R145)</f>
        <v>0</v>
      </c>
      <c r="R144" s="158">
        <f>IF('Indicator Date hidden'!S145="x","x",R$2-'Indicator Date hidden'!S145)</f>
        <v>0</v>
      </c>
      <c r="S144" s="158">
        <f>IF('Indicator Date hidden'!T145="x","x",S$2-'Indicator Date hidden'!T145)</f>
        <v>0</v>
      </c>
      <c r="T144" s="158">
        <f>IF('Indicator Date hidden'!U145="x","x",T$2-'Indicator Date hidden'!U145)</f>
        <v>0</v>
      </c>
      <c r="U144" s="158">
        <f>IF('Indicator Date hidden'!V145="x","x",U$2-'Indicator Date hidden'!V145)</f>
        <v>0</v>
      </c>
      <c r="V144" s="158">
        <f>IF('Indicator Date hidden'!W145="x","x",V$2-'Indicator Date hidden'!W145)</f>
        <v>0</v>
      </c>
      <c r="W144" s="158">
        <f>IF('Indicator Date hidden'!X145="x","x",W$2-'Indicator Date hidden'!X145)</f>
        <v>0</v>
      </c>
      <c r="X144" s="158">
        <f>IF('Indicator Date hidden'!Y145="x","x",X$2-'Indicator Date hidden'!Y145)</f>
        <v>0</v>
      </c>
      <c r="Y144" s="158">
        <f>IF('Indicator Date hidden'!Z145="x","x",Y$2-'Indicator Date hidden'!Z145)</f>
        <v>0</v>
      </c>
      <c r="Z144" s="158">
        <f>IF('Indicator Date hidden'!AA145="x","x",Z$2-'Indicator Date hidden'!AA145)</f>
        <v>6</v>
      </c>
      <c r="AA144" s="158">
        <f>IF('Indicator Date hidden'!AB145="x","x",AA$2-'Indicator Date hidden'!AB145)</f>
        <v>0</v>
      </c>
      <c r="AB144" s="158" t="str">
        <f>IF('Indicator Date hidden'!AC145="x","x",AB$2-'Indicator Date hidden'!AC145)</f>
        <v>x</v>
      </c>
      <c r="AC144" s="158">
        <f>IF('Indicator Date hidden'!AD145="x","x",AC$2-'Indicator Date hidden'!AD145)</f>
        <v>0</v>
      </c>
      <c r="AD144" s="158">
        <f>IF('Indicator Date hidden'!AE145="x","x",AD$2-'Indicator Date hidden'!AE145)</f>
        <v>0</v>
      </c>
      <c r="AE144" s="158" t="str">
        <f>IF('Indicator Date hidden'!AF145="x","x",AE$2-'Indicator Date hidden'!AF145)</f>
        <v>x</v>
      </c>
      <c r="AF144" s="158">
        <f>IF('Indicator Date hidden'!AG145="x","x",AF$2-'Indicator Date hidden'!AG145)</f>
        <v>0</v>
      </c>
      <c r="AG144" s="158">
        <f>IF('Indicator Date hidden'!AH145="x","x",AG$2-'Indicator Date hidden'!AH145)</f>
        <v>0</v>
      </c>
      <c r="AH144" s="158">
        <f>IF('Indicator Date hidden'!AI145="x","x",AH$2-'Indicator Date hidden'!AI145)</f>
        <v>0</v>
      </c>
      <c r="AI144" s="158">
        <f>IF('Indicator Date hidden'!AJ145="x","x",AI$2-'Indicator Date hidden'!AJ145)</f>
        <v>1</v>
      </c>
      <c r="AJ144" s="158">
        <f>IF('Indicator Date hidden'!AK145="x","x",AJ$2-'Indicator Date hidden'!AK145)</f>
        <v>1</v>
      </c>
      <c r="AK144" s="158">
        <f>IF('Indicator Date hidden'!AL145="x","x",AK$2-'Indicator Date hidden'!AL145)</f>
        <v>1</v>
      </c>
      <c r="AL144" s="158" t="str">
        <f>IF('Indicator Date hidden'!AM145="x","x",AL$2-'Indicator Date hidden'!AM145)</f>
        <v>x</v>
      </c>
      <c r="AM144" s="158">
        <f>IF('Indicator Date hidden'!AN145="x","x",AM$2-'Indicator Date hidden'!AN145)</f>
        <v>1</v>
      </c>
      <c r="AN144" s="158">
        <f>IF('Indicator Date hidden'!AO145="x","x",AN$2-'Indicator Date hidden'!AO145)</f>
        <v>1</v>
      </c>
      <c r="AO144" s="158">
        <f>IF('Indicator Date hidden'!AP145="x","x",AO$2-'Indicator Date hidden'!AP145)</f>
        <v>1</v>
      </c>
      <c r="AP144" s="158" t="str">
        <f>IF('Indicator Date hidden'!AQ145="x","x",AP$2-'Indicator Date hidden'!AQ145)</f>
        <v>x</v>
      </c>
      <c r="AQ144" s="158">
        <f>IF('Indicator Date hidden'!AR145="x","x",AQ$2-'Indicator Date hidden'!AR145)</f>
        <v>0</v>
      </c>
      <c r="AR144" s="158">
        <f>IF('Indicator Date hidden'!AS145="x","x",AR$2-'Indicator Date hidden'!AS145)</f>
        <v>3</v>
      </c>
      <c r="AS144" s="158" t="str">
        <f>IF('Indicator Date hidden'!AT145="x","x",AS$2-'Indicator Date hidden'!AT145)</f>
        <v>x</v>
      </c>
      <c r="AT144" s="158">
        <f>IF('Indicator Date hidden'!AU145="x","x",AT$2-'Indicator Date hidden'!AU145)</f>
        <v>0</v>
      </c>
      <c r="AU144" s="158">
        <f>IF('Indicator Date hidden'!AV145="x","x",AU$2-'Indicator Date hidden'!AV145)</f>
        <v>0</v>
      </c>
      <c r="AV144" s="158">
        <f>IF('Indicator Date hidden'!AW145="x","x",AV$2-'Indicator Date hidden'!AW145)</f>
        <v>0</v>
      </c>
      <c r="AW144" s="158" t="str">
        <f>IF('Indicator Date hidden'!AX145="x","x",AW$2-'Indicator Date hidden'!AX145)</f>
        <v>x</v>
      </c>
      <c r="AX144" s="158">
        <f>IF('Indicator Date hidden'!AY145="x","x",AX$2-'Indicator Date hidden'!AY145)</f>
        <v>0</v>
      </c>
      <c r="AY144" s="158">
        <f>IF('Indicator Date hidden'!AZ145="x","x",AY$2-'Indicator Date hidden'!AZ145)</f>
        <v>1</v>
      </c>
      <c r="AZ144" s="158">
        <f>IF('Indicator Date hidden'!BA145="x","x",AZ$2-'Indicator Date hidden'!BA145)</f>
        <v>2</v>
      </c>
      <c r="BA144" s="158">
        <f>IF('Indicator Date hidden'!BB145="x","x",BA$2-'Indicator Date hidden'!BB145)</f>
        <v>0</v>
      </c>
      <c r="BB144" s="158">
        <f>IF('Indicator Date hidden'!BC145="x","x",BB$2-'Indicator Date hidden'!BC145)</f>
        <v>0</v>
      </c>
      <c r="BC144" s="158">
        <f>IF('Indicator Date hidden'!BD145="x","x",BC$2-'Indicator Date hidden'!BD145)</f>
        <v>0</v>
      </c>
      <c r="BD144" s="158">
        <f>IF('Indicator Date hidden'!BE145="x","x",BD$2-'Indicator Date hidden'!BE145)</f>
        <v>2</v>
      </c>
      <c r="BE144" s="158">
        <f>IF('Indicator Date hidden'!BF145="x","x",BE$2-'Indicator Date hidden'!BF145)</f>
        <v>2</v>
      </c>
      <c r="BF144" s="158">
        <f>IF('Indicator Date hidden'!BG145="x","x",BF$2-'Indicator Date hidden'!BG145)</f>
        <v>0</v>
      </c>
      <c r="BG144" s="158">
        <f>IF('Indicator Date hidden'!BH145="x","x",BG$2-'Indicator Date hidden'!BH145)</f>
        <v>0</v>
      </c>
      <c r="BH144" s="158">
        <f>IF('Indicator Date hidden'!BI145="x","x",BH$2-'Indicator Date hidden'!BI145)</f>
        <v>0</v>
      </c>
      <c r="BI144" s="158" t="str">
        <f>IF('Indicator Date hidden'!BJ145="x","x",BI$2-'Indicator Date hidden'!BJ145)</f>
        <v>x</v>
      </c>
      <c r="BJ144" s="158">
        <f>IF('Indicator Date hidden'!BK145="x","x",BJ$2-'Indicator Date hidden'!BK145)</f>
        <v>1</v>
      </c>
      <c r="BK144" s="158">
        <f>IF('Indicator Date hidden'!BL145="x","x",BK$2-'Indicator Date hidden'!BL145)</f>
        <v>1</v>
      </c>
      <c r="BL144" s="158">
        <f>IF('Indicator Date hidden'!BM145="x","x",BL$2-'Indicator Date hidden'!BM145)</f>
        <v>0</v>
      </c>
      <c r="BM144" s="158">
        <f>IF('Indicator Date hidden'!BN145="x","x",BM$2-'Indicator Date hidden'!BN145)</f>
        <v>3</v>
      </c>
      <c r="BN144" s="158">
        <f>IF('Indicator Date hidden'!BO145="x","x",BN$2-'Indicator Date hidden'!BO145)</f>
        <v>2</v>
      </c>
      <c r="BO144" s="158">
        <f>IF('Indicator Date hidden'!BP145="x","x",BO$2-'Indicator Date hidden'!BP145)</f>
        <v>1</v>
      </c>
      <c r="BP144" s="158">
        <f>IF('Indicator Date hidden'!BQ145="x","x",BP$2-'Indicator Date hidden'!BQ145)</f>
        <v>0</v>
      </c>
      <c r="BQ144" s="158">
        <f>IF('Indicator Date hidden'!BR145="x","x",BQ$2-'Indicator Date hidden'!BR145)</f>
        <v>0</v>
      </c>
      <c r="BR144" s="158">
        <f>IF('Indicator Date hidden'!BS145="x","x",BR$2-'Indicator Date hidden'!BS145)</f>
        <v>0</v>
      </c>
      <c r="BS144" s="158">
        <f>IF('Indicator Date hidden'!BT145="x","x",BS$2-'Indicator Date hidden'!BT145)</f>
        <v>2</v>
      </c>
      <c r="BT144" s="158">
        <f>IF('Indicator Date hidden'!BU145="x","x",BT$2-'Indicator Date hidden'!BU145)</f>
        <v>0</v>
      </c>
      <c r="BU144" s="158">
        <f>IF('Indicator Date hidden'!BV145="x","x",BU$2-'Indicator Date hidden'!BV145)</f>
        <v>0</v>
      </c>
      <c r="BV144" s="158">
        <f>IF('Indicator Date hidden'!BW145="x","x",BV$2-'Indicator Date hidden'!BW145)</f>
        <v>0</v>
      </c>
      <c r="BW144" s="158">
        <f>IF('Indicator Date hidden'!BX145="x","x",BW$2-'Indicator Date hidden'!BX145)</f>
        <v>0</v>
      </c>
      <c r="BX144" s="158">
        <f>IF('Indicator Date hidden'!BY145="x","x",BX$2-'Indicator Date hidden'!BY145)</f>
        <v>2</v>
      </c>
      <c r="BY144" s="5">
        <f t="shared" si="20"/>
        <v>34</v>
      </c>
      <c r="BZ144" s="159">
        <f t="shared" si="21"/>
        <v>0.5</v>
      </c>
      <c r="CA144" s="5">
        <f t="shared" si="22"/>
        <v>19</v>
      </c>
      <c r="CB144" s="159">
        <f t="shared" si="23"/>
        <v>1.0218207509435417</v>
      </c>
      <c r="CC144" s="162">
        <f t="shared" si="24"/>
        <v>0</v>
      </c>
    </row>
    <row r="145" spans="1:81" x14ac:dyDescent="0.3">
      <c r="A145" t="s">
        <v>263</v>
      </c>
      <c r="B145" s="158">
        <f>IF('Indicator Date hidden'!C146="x","x",B$2-'Indicator Date hidden'!C146)</f>
        <v>0</v>
      </c>
      <c r="C145" s="158">
        <f>IF('Indicator Date hidden'!D146="x","x",C$2-'Indicator Date hidden'!D146)</f>
        <v>0</v>
      </c>
      <c r="D145" s="158">
        <f>IF('Indicator Date hidden'!E146="x","x",D$2-'Indicator Date hidden'!E146)</f>
        <v>0</v>
      </c>
      <c r="E145" s="158">
        <f>IF('Indicator Date hidden'!F146="x","x",E$2-'Indicator Date hidden'!F146)</f>
        <v>0</v>
      </c>
      <c r="F145" s="158">
        <f>IF('Indicator Date hidden'!G146="x","x",F$2-'Indicator Date hidden'!G146)</f>
        <v>0</v>
      </c>
      <c r="G145" s="158">
        <f>IF('Indicator Date hidden'!H146="x","x",G$2-'Indicator Date hidden'!H146)</f>
        <v>0</v>
      </c>
      <c r="H145" s="158">
        <f>IF('Indicator Date hidden'!I146="x","x",H$2-'Indicator Date hidden'!I146)</f>
        <v>0</v>
      </c>
      <c r="I145" s="158">
        <f>IF('Indicator Date hidden'!J146="x","x",I$2-'Indicator Date hidden'!J146)</f>
        <v>0</v>
      </c>
      <c r="J145" s="158">
        <f>IF('Indicator Date hidden'!K146="x","x",J$2-'Indicator Date hidden'!K146)</f>
        <v>0</v>
      </c>
      <c r="K145" s="158">
        <f>IF('Indicator Date hidden'!L146="x","x",K$2-'Indicator Date hidden'!L146)</f>
        <v>0</v>
      </c>
      <c r="L145" s="158">
        <f>IF('Indicator Date hidden'!M146="x","x",L$2-'Indicator Date hidden'!M146)</f>
        <v>0</v>
      </c>
      <c r="M145" s="158">
        <f>IF('Indicator Date hidden'!N146="x","x",M$2-'Indicator Date hidden'!N146)</f>
        <v>0</v>
      </c>
      <c r="N145" s="158">
        <f>IF('Indicator Date hidden'!O146="x","x",N$2-'Indicator Date hidden'!O146)</f>
        <v>0</v>
      </c>
      <c r="O145" s="158">
        <f>IF('Indicator Date hidden'!P146="x","x",O$2-'Indicator Date hidden'!P146)</f>
        <v>0</v>
      </c>
      <c r="P145" s="158">
        <f>IF('Indicator Date hidden'!Q146="x","x",P$2-'Indicator Date hidden'!Q146)</f>
        <v>0</v>
      </c>
      <c r="Q145" s="158">
        <f>IF('Indicator Date hidden'!R146="x","x",Q$2-'Indicator Date hidden'!R146)</f>
        <v>0</v>
      </c>
      <c r="R145" s="158">
        <f>IF('Indicator Date hidden'!S146="x","x",R$2-'Indicator Date hidden'!S146)</f>
        <v>0</v>
      </c>
      <c r="S145" s="158">
        <f>IF('Indicator Date hidden'!T146="x","x",S$2-'Indicator Date hidden'!T146)</f>
        <v>0</v>
      </c>
      <c r="T145" s="158">
        <f>IF('Indicator Date hidden'!U146="x","x",T$2-'Indicator Date hidden'!U146)</f>
        <v>0</v>
      </c>
      <c r="U145" s="158">
        <f>IF('Indicator Date hidden'!V146="x","x",U$2-'Indicator Date hidden'!V146)</f>
        <v>0</v>
      </c>
      <c r="V145" s="158">
        <f>IF('Indicator Date hidden'!W146="x","x",V$2-'Indicator Date hidden'!W146)</f>
        <v>0</v>
      </c>
      <c r="W145" s="158">
        <f>IF('Indicator Date hidden'!X146="x","x",W$2-'Indicator Date hidden'!X146)</f>
        <v>0</v>
      </c>
      <c r="X145" s="158">
        <f>IF('Indicator Date hidden'!Y146="x","x",X$2-'Indicator Date hidden'!Y146)</f>
        <v>0</v>
      </c>
      <c r="Y145" s="158">
        <f>IF('Indicator Date hidden'!Z146="x","x",Y$2-'Indicator Date hidden'!Z146)</f>
        <v>0</v>
      </c>
      <c r="Z145" s="158">
        <f>IF('Indicator Date hidden'!AA146="x","x",Z$2-'Indicator Date hidden'!AA146)</f>
        <v>1</v>
      </c>
      <c r="AA145" s="158">
        <f>IF('Indicator Date hidden'!AB146="x","x",AA$2-'Indicator Date hidden'!AB146)</f>
        <v>0</v>
      </c>
      <c r="AB145" s="158">
        <f>IF('Indicator Date hidden'!AC146="x","x",AB$2-'Indicator Date hidden'!AC146)</f>
        <v>0</v>
      </c>
      <c r="AC145" s="158">
        <f>IF('Indicator Date hidden'!AD146="x","x",AC$2-'Indicator Date hidden'!AD146)</f>
        <v>0</v>
      </c>
      <c r="AD145" s="158">
        <f>IF('Indicator Date hidden'!AE146="x","x",AD$2-'Indicator Date hidden'!AE146)</f>
        <v>0</v>
      </c>
      <c r="AE145" s="158">
        <f>IF('Indicator Date hidden'!AF146="x","x",AE$2-'Indicator Date hidden'!AF146)</f>
        <v>0</v>
      </c>
      <c r="AF145" s="158">
        <f>IF('Indicator Date hidden'!AG146="x","x",AF$2-'Indicator Date hidden'!AG146)</f>
        <v>0</v>
      </c>
      <c r="AG145" s="158">
        <f>IF('Indicator Date hidden'!AH146="x","x",AG$2-'Indicator Date hidden'!AH146)</f>
        <v>0</v>
      </c>
      <c r="AH145" s="158">
        <f>IF('Indicator Date hidden'!AI146="x","x",AH$2-'Indicator Date hidden'!AI146)</f>
        <v>0</v>
      </c>
      <c r="AI145" s="158">
        <f>IF('Indicator Date hidden'!AJ146="x","x",AI$2-'Indicator Date hidden'!AJ146)</f>
        <v>1</v>
      </c>
      <c r="AJ145" s="158">
        <f>IF('Indicator Date hidden'!AK146="x","x",AJ$2-'Indicator Date hidden'!AK146)</f>
        <v>1</v>
      </c>
      <c r="AK145" s="158">
        <f>IF('Indicator Date hidden'!AL146="x","x",AK$2-'Indicator Date hidden'!AL146)</f>
        <v>1</v>
      </c>
      <c r="AL145" s="158">
        <f>IF('Indicator Date hidden'!AM146="x","x",AL$2-'Indicator Date hidden'!AM146)</f>
        <v>3</v>
      </c>
      <c r="AM145" s="158">
        <f>IF('Indicator Date hidden'!AN146="x","x",AM$2-'Indicator Date hidden'!AN146)</f>
        <v>1</v>
      </c>
      <c r="AN145" s="158">
        <f>IF('Indicator Date hidden'!AO146="x","x",AN$2-'Indicator Date hidden'!AO146)</f>
        <v>1</v>
      </c>
      <c r="AO145" s="158">
        <f>IF('Indicator Date hidden'!AP146="x","x",AO$2-'Indicator Date hidden'!AP146)</f>
        <v>1</v>
      </c>
      <c r="AP145" s="158">
        <f>IF('Indicator Date hidden'!AQ146="x","x",AP$2-'Indicator Date hidden'!AQ146)</f>
        <v>1</v>
      </c>
      <c r="AQ145" s="158">
        <f>IF('Indicator Date hidden'!AR146="x","x",AQ$2-'Indicator Date hidden'!AR146)</f>
        <v>0</v>
      </c>
      <c r="AR145" s="158">
        <f>IF('Indicator Date hidden'!AS146="x","x",AR$2-'Indicator Date hidden'!AS146)</f>
        <v>3</v>
      </c>
      <c r="AS145" s="158">
        <f>IF('Indicator Date hidden'!AT146="x","x",AS$2-'Indicator Date hidden'!AT146)</f>
        <v>7</v>
      </c>
      <c r="AT145" s="158">
        <f>IF('Indicator Date hidden'!AU146="x","x",AT$2-'Indicator Date hidden'!AU146)</f>
        <v>0</v>
      </c>
      <c r="AU145" s="158">
        <f>IF('Indicator Date hidden'!AV146="x","x",AU$2-'Indicator Date hidden'!AV146)</f>
        <v>0</v>
      </c>
      <c r="AV145" s="158">
        <f>IF('Indicator Date hidden'!AW146="x","x",AV$2-'Indicator Date hidden'!AW146)</f>
        <v>0</v>
      </c>
      <c r="AW145" s="158">
        <f>IF('Indicator Date hidden'!AX146="x","x",AW$2-'Indicator Date hidden'!AX146)</f>
        <v>0</v>
      </c>
      <c r="AX145" s="158">
        <f>IF('Indicator Date hidden'!AY146="x","x",AX$2-'Indicator Date hidden'!AY146)</f>
        <v>0</v>
      </c>
      <c r="AY145" s="158">
        <f>IF('Indicator Date hidden'!AZ146="x","x",AY$2-'Indicator Date hidden'!AZ146)</f>
        <v>1</v>
      </c>
      <c r="AZ145" s="158">
        <f>IF('Indicator Date hidden'!BA146="x","x",AZ$2-'Indicator Date hidden'!BA146)</f>
        <v>1</v>
      </c>
      <c r="BA145" s="158">
        <f>IF('Indicator Date hidden'!BB146="x","x",BA$2-'Indicator Date hidden'!BB146)</f>
        <v>0</v>
      </c>
      <c r="BB145" s="158">
        <f>IF('Indicator Date hidden'!BC146="x","x",BB$2-'Indicator Date hidden'!BC146)</f>
        <v>0</v>
      </c>
      <c r="BC145" s="158">
        <f>IF('Indicator Date hidden'!BD146="x","x",BC$2-'Indicator Date hidden'!BD146)</f>
        <v>0</v>
      </c>
      <c r="BD145" s="158" t="str">
        <f>IF('Indicator Date hidden'!BE146="x","x",BD$2-'Indicator Date hidden'!BE146)</f>
        <v>x</v>
      </c>
      <c r="BE145" s="158">
        <f>IF('Indicator Date hidden'!BF146="x","x",BE$2-'Indicator Date hidden'!BF146)</f>
        <v>1</v>
      </c>
      <c r="BF145" s="158">
        <f>IF('Indicator Date hidden'!BG146="x","x",BF$2-'Indicator Date hidden'!BG146)</f>
        <v>0</v>
      </c>
      <c r="BG145" s="158">
        <f>IF('Indicator Date hidden'!BH146="x","x",BG$2-'Indicator Date hidden'!BH146)</f>
        <v>0</v>
      </c>
      <c r="BH145" s="158">
        <f>IF('Indicator Date hidden'!BI146="x","x",BH$2-'Indicator Date hidden'!BI146)</f>
        <v>0</v>
      </c>
      <c r="BI145" s="158">
        <f>IF('Indicator Date hidden'!BJ146="x","x",BI$2-'Indicator Date hidden'!BJ146)</f>
        <v>0</v>
      </c>
      <c r="BJ145" s="158">
        <f>IF('Indicator Date hidden'!BK146="x","x",BJ$2-'Indicator Date hidden'!BK146)</f>
        <v>1</v>
      </c>
      <c r="BK145" s="158">
        <f>IF('Indicator Date hidden'!BL146="x","x",BK$2-'Indicator Date hidden'!BL146)</f>
        <v>1</v>
      </c>
      <c r="BL145" s="158">
        <f>IF('Indicator Date hidden'!BM146="x","x",BL$2-'Indicator Date hidden'!BM146)</f>
        <v>0</v>
      </c>
      <c r="BM145" s="158">
        <f>IF('Indicator Date hidden'!BN146="x","x",BM$2-'Indicator Date hidden'!BN146)</f>
        <v>3</v>
      </c>
      <c r="BN145" s="158">
        <f>IF('Indicator Date hidden'!BO146="x","x",BN$2-'Indicator Date hidden'!BO146)</f>
        <v>2</v>
      </c>
      <c r="BO145" s="158">
        <f>IF('Indicator Date hidden'!BP146="x","x",BO$2-'Indicator Date hidden'!BP146)</f>
        <v>1</v>
      </c>
      <c r="BP145" s="158">
        <f>IF('Indicator Date hidden'!BQ146="x","x",BP$2-'Indicator Date hidden'!BQ146)</f>
        <v>0</v>
      </c>
      <c r="BQ145" s="158">
        <f>IF('Indicator Date hidden'!BR146="x","x",BQ$2-'Indicator Date hidden'!BR146)</f>
        <v>0</v>
      </c>
      <c r="BR145" s="158">
        <f>IF('Indicator Date hidden'!BS146="x","x",BR$2-'Indicator Date hidden'!BS146)</f>
        <v>0</v>
      </c>
      <c r="BS145" s="158">
        <f>IF('Indicator Date hidden'!BT146="x","x",BS$2-'Indicator Date hidden'!BT146)</f>
        <v>1</v>
      </c>
      <c r="BT145" s="158">
        <f>IF('Indicator Date hidden'!BU146="x","x",BT$2-'Indicator Date hidden'!BU146)</f>
        <v>0</v>
      </c>
      <c r="BU145" s="158">
        <f>IF('Indicator Date hidden'!BV146="x","x",BU$2-'Indicator Date hidden'!BV146)</f>
        <v>0</v>
      </c>
      <c r="BV145" s="158">
        <f>IF('Indicator Date hidden'!BW146="x","x",BV$2-'Indicator Date hidden'!BW146)</f>
        <v>0</v>
      </c>
      <c r="BW145" s="158">
        <f>IF('Indicator Date hidden'!BX146="x","x",BW$2-'Indicator Date hidden'!BX146)</f>
        <v>0</v>
      </c>
      <c r="BX145" s="158">
        <f>IF('Indicator Date hidden'!BY146="x","x",BX$2-'Indicator Date hidden'!BY146)</f>
        <v>2</v>
      </c>
      <c r="BY145" s="5">
        <f t="shared" si="20"/>
        <v>35</v>
      </c>
      <c r="BZ145" s="159">
        <f t="shared" si="21"/>
        <v>0.47297297297297297</v>
      </c>
      <c r="CA145" s="5">
        <f t="shared" si="22"/>
        <v>21</v>
      </c>
      <c r="CB145" s="159">
        <f t="shared" si="23"/>
        <v>1.0555256532528925</v>
      </c>
      <c r="CC145" s="162">
        <f t="shared" si="24"/>
        <v>0</v>
      </c>
    </row>
    <row r="146" spans="1:81" x14ac:dyDescent="0.3">
      <c r="A146" t="s">
        <v>265</v>
      </c>
      <c r="B146" s="158">
        <f>IF('Indicator Date hidden'!C147="x","x",B$2-'Indicator Date hidden'!C147)</f>
        <v>0</v>
      </c>
      <c r="C146" s="158">
        <f>IF('Indicator Date hidden'!D147="x","x",C$2-'Indicator Date hidden'!D147)</f>
        <v>0</v>
      </c>
      <c r="D146" s="158">
        <f>IF('Indicator Date hidden'!E147="x","x",D$2-'Indicator Date hidden'!E147)</f>
        <v>0</v>
      </c>
      <c r="E146" s="158">
        <f>IF('Indicator Date hidden'!F147="x","x",E$2-'Indicator Date hidden'!F147)</f>
        <v>0</v>
      </c>
      <c r="F146" s="158">
        <f>IF('Indicator Date hidden'!G147="x","x",F$2-'Indicator Date hidden'!G147)</f>
        <v>0</v>
      </c>
      <c r="G146" s="158">
        <f>IF('Indicator Date hidden'!H147="x","x",G$2-'Indicator Date hidden'!H147)</f>
        <v>0</v>
      </c>
      <c r="H146" s="158">
        <f>IF('Indicator Date hidden'!I147="x","x",H$2-'Indicator Date hidden'!I147)</f>
        <v>0</v>
      </c>
      <c r="I146" s="158">
        <f>IF('Indicator Date hidden'!J147="x","x",I$2-'Indicator Date hidden'!J147)</f>
        <v>0</v>
      </c>
      <c r="J146" s="158">
        <f>IF('Indicator Date hidden'!K147="x","x",J$2-'Indicator Date hidden'!K147)</f>
        <v>0</v>
      </c>
      <c r="K146" s="158">
        <f>IF('Indicator Date hidden'!L147="x","x",K$2-'Indicator Date hidden'!L147)</f>
        <v>0</v>
      </c>
      <c r="L146" s="158">
        <f>IF('Indicator Date hidden'!M147="x","x",L$2-'Indicator Date hidden'!M147)</f>
        <v>0</v>
      </c>
      <c r="M146" s="158">
        <f>IF('Indicator Date hidden'!N147="x","x",M$2-'Indicator Date hidden'!N147)</f>
        <v>0</v>
      </c>
      <c r="N146" s="158">
        <f>IF('Indicator Date hidden'!O147="x","x",N$2-'Indicator Date hidden'!O147)</f>
        <v>0</v>
      </c>
      <c r="O146" s="158">
        <f>IF('Indicator Date hidden'!P147="x","x",O$2-'Indicator Date hidden'!P147)</f>
        <v>0</v>
      </c>
      <c r="P146" s="158">
        <f>IF('Indicator Date hidden'!Q147="x","x",P$2-'Indicator Date hidden'!Q147)</f>
        <v>0</v>
      </c>
      <c r="Q146" s="158">
        <f>IF('Indicator Date hidden'!R147="x","x",Q$2-'Indicator Date hidden'!R147)</f>
        <v>0</v>
      </c>
      <c r="R146" s="158">
        <f>IF('Indicator Date hidden'!S147="x","x",R$2-'Indicator Date hidden'!S147)</f>
        <v>0</v>
      </c>
      <c r="S146" s="158">
        <f>IF('Indicator Date hidden'!T147="x","x",S$2-'Indicator Date hidden'!T147)</f>
        <v>0</v>
      </c>
      <c r="T146" s="158">
        <f>IF('Indicator Date hidden'!U147="x","x",T$2-'Indicator Date hidden'!U147)</f>
        <v>0</v>
      </c>
      <c r="U146" s="158">
        <f>IF('Indicator Date hidden'!V147="x","x",U$2-'Indicator Date hidden'!V147)</f>
        <v>0</v>
      </c>
      <c r="V146" s="158">
        <f>IF('Indicator Date hidden'!W147="x","x",V$2-'Indicator Date hidden'!W147)</f>
        <v>0</v>
      </c>
      <c r="W146" s="158">
        <f>IF('Indicator Date hidden'!X147="x","x",W$2-'Indicator Date hidden'!X147)</f>
        <v>0</v>
      </c>
      <c r="X146" s="158">
        <f>IF('Indicator Date hidden'!Y147="x","x",X$2-'Indicator Date hidden'!Y147)</f>
        <v>0</v>
      </c>
      <c r="Y146" s="158">
        <f>IF('Indicator Date hidden'!Z147="x","x",Y$2-'Indicator Date hidden'!Z147)</f>
        <v>0</v>
      </c>
      <c r="Z146" s="158" t="str">
        <f>IF('Indicator Date hidden'!AA147="x","x",Z$2-'Indicator Date hidden'!AA147)</f>
        <v>x</v>
      </c>
      <c r="AA146" s="158">
        <f>IF('Indicator Date hidden'!AB147="x","x",AA$2-'Indicator Date hidden'!AB147)</f>
        <v>4</v>
      </c>
      <c r="AB146" s="158" t="str">
        <f>IF('Indicator Date hidden'!AC147="x","x",AB$2-'Indicator Date hidden'!AC147)</f>
        <v>x</v>
      </c>
      <c r="AC146" s="158">
        <f>IF('Indicator Date hidden'!AD147="x","x",AC$2-'Indicator Date hidden'!AD147)</f>
        <v>4</v>
      </c>
      <c r="AD146" s="158">
        <f>IF('Indicator Date hidden'!AE147="x","x",AD$2-'Indicator Date hidden'!AE147)</f>
        <v>0</v>
      </c>
      <c r="AE146" s="158" t="str">
        <f>IF('Indicator Date hidden'!AF147="x","x",AE$2-'Indicator Date hidden'!AF147)</f>
        <v>x</v>
      </c>
      <c r="AF146" s="158">
        <f>IF('Indicator Date hidden'!AG147="x","x",AF$2-'Indicator Date hidden'!AG147)</f>
        <v>0</v>
      </c>
      <c r="AG146" s="158">
        <f>IF('Indicator Date hidden'!AH147="x","x",AG$2-'Indicator Date hidden'!AH147)</f>
        <v>0</v>
      </c>
      <c r="AH146" s="158">
        <f>IF('Indicator Date hidden'!AI147="x","x",AH$2-'Indicator Date hidden'!AI147)</f>
        <v>0</v>
      </c>
      <c r="AI146" s="158">
        <f>IF('Indicator Date hidden'!AJ147="x","x",AI$2-'Indicator Date hidden'!AJ147)</f>
        <v>1</v>
      </c>
      <c r="AJ146" s="158">
        <f>IF('Indicator Date hidden'!AK147="x","x",AJ$2-'Indicator Date hidden'!AK147)</f>
        <v>1</v>
      </c>
      <c r="AK146" s="158">
        <f>IF('Indicator Date hidden'!AL147="x","x",AK$2-'Indicator Date hidden'!AL147)</f>
        <v>1</v>
      </c>
      <c r="AL146" s="158" t="str">
        <f>IF('Indicator Date hidden'!AM147="x","x",AL$2-'Indicator Date hidden'!AM147)</f>
        <v>x</v>
      </c>
      <c r="AM146" s="158">
        <f>IF('Indicator Date hidden'!AN147="x","x",AM$2-'Indicator Date hidden'!AN147)</f>
        <v>1</v>
      </c>
      <c r="AN146" s="158">
        <f>IF('Indicator Date hidden'!AO147="x","x",AN$2-'Indicator Date hidden'!AO147)</f>
        <v>1</v>
      </c>
      <c r="AO146" s="158">
        <f>IF('Indicator Date hidden'!AP147="x","x",AO$2-'Indicator Date hidden'!AP147)</f>
        <v>1</v>
      </c>
      <c r="AP146" s="158" t="str">
        <f>IF('Indicator Date hidden'!AQ147="x","x",AP$2-'Indicator Date hidden'!AQ147)</f>
        <v>x</v>
      </c>
      <c r="AQ146" s="158">
        <f>IF('Indicator Date hidden'!AR147="x","x",AQ$2-'Indicator Date hidden'!AR147)</f>
        <v>0</v>
      </c>
      <c r="AR146" s="158">
        <f>IF('Indicator Date hidden'!AS147="x","x",AR$2-'Indicator Date hidden'!AS147)</f>
        <v>3</v>
      </c>
      <c r="AS146" s="158" t="str">
        <f>IF('Indicator Date hidden'!AT147="x","x",AS$2-'Indicator Date hidden'!AT147)</f>
        <v>x</v>
      </c>
      <c r="AT146" s="158">
        <f>IF('Indicator Date hidden'!AU147="x","x",AT$2-'Indicator Date hidden'!AU147)</f>
        <v>0</v>
      </c>
      <c r="AU146" s="158" t="str">
        <f>IF('Indicator Date hidden'!AV147="x","x",AU$2-'Indicator Date hidden'!AV147)</f>
        <v>x</v>
      </c>
      <c r="AV146" s="158" t="str">
        <f>IF('Indicator Date hidden'!AW147="x","x",AV$2-'Indicator Date hidden'!AW147)</f>
        <v>x</v>
      </c>
      <c r="AW146" s="158" t="str">
        <f>IF('Indicator Date hidden'!AX147="x","x",AW$2-'Indicator Date hidden'!AX147)</f>
        <v>x</v>
      </c>
      <c r="AX146" s="158">
        <f>IF('Indicator Date hidden'!AY147="x","x",AX$2-'Indicator Date hidden'!AY147)</f>
        <v>0</v>
      </c>
      <c r="AY146" s="158" t="str">
        <f>IF('Indicator Date hidden'!AZ147="x","x",AY$2-'Indicator Date hidden'!AZ147)</f>
        <v>x</v>
      </c>
      <c r="AZ146" s="158" t="str">
        <f>IF('Indicator Date hidden'!BA147="x","x",AZ$2-'Indicator Date hidden'!BA147)</f>
        <v>x</v>
      </c>
      <c r="BA146" s="158">
        <f>IF('Indicator Date hidden'!BB147="x","x",BA$2-'Indicator Date hidden'!BB147)</f>
        <v>0</v>
      </c>
      <c r="BB146" s="158">
        <f>IF('Indicator Date hidden'!BC147="x","x",BB$2-'Indicator Date hidden'!BC147)</f>
        <v>0</v>
      </c>
      <c r="BC146" s="158">
        <f>IF('Indicator Date hidden'!BD147="x","x",BC$2-'Indicator Date hidden'!BD147)</f>
        <v>0</v>
      </c>
      <c r="BD146" s="158" t="str">
        <f>IF('Indicator Date hidden'!BE147="x","x",BD$2-'Indicator Date hidden'!BE147)</f>
        <v>x</v>
      </c>
      <c r="BE146" s="158">
        <f>IF('Indicator Date hidden'!BF147="x","x",BE$2-'Indicator Date hidden'!BF147)</f>
        <v>2</v>
      </c>
      <c r="BF146" s="158">
        <f>IF('Indicator Date hidden'!BG147="x","x",BF$2-'Indicator Date hidden'!BG147)</f>
        <v>0</v>
      </c>
      <c r="BG146" s="158">
        <f>IF('Indicator Date hidden'!BH147="x","x",BG$2-'Indicator Date hidden'!BH147)</f>
        <v>0</v>
      </c>
      <c r="BH146" s="158">
        <f>IF('Indicator Date hidden'!BI147="x","x",BH$2-'Indicator Date hidden'!BI147)</f>
        <v>0</v>
      </c>
      <c r="BI146" s="158">
        <f>IF('Indicator Date hidden'!BJ147="x","x",BI$2-'Indicator Date hidden'!BJ147)</f>
        <v>0</v>
      </c>
      <c r="BJ146" s="158">
        <f>IF('Indicator Date hidden'!BK147="x","x",BJ$2-'Indicator Date hidden'!BK147)</f>
        <v>1</v>
      </c>
      <c r="BK146" s="158" t="str">
        <f>IF('Indicator Date hidden'!BL147="x","x",BK$2-'Indicator Date hidden'!BL147)</f>
        <v>x</v>
      </c>
      <c r="BL146" s="158">
        <f>IF('Indicator Date hidden'!BM147="x","x",BL$2-'Indicator Date hidden'!BM147)</f>
        <v>0</v>
      </c>
      <c r="BM146" s="158" t="str">
        <f>IF('Indicator Date hidden'!BN147="x","x",BM$2-'Indicator Date hidden'!BN147)</f>
        <v>x</v>
      </c>
      <c r="BN146" s="158">
        <f>IF('Indicator Date hidden'!BO147="x","x",BN$2-'Indicator Date hidden'!BO147)</f>
        <v>2</v>
      </c>
      <c r="BO146" s="158">
        <f>IF('Indicator Date hidden'!BP147="x","x",BO$2-'Indicator Date hidden'!BP147)</f>
        <v>1</v>
      </c>
      <c r="BP146" s="158">
        <f>IF('Indicator Date hidden'!BQ147="x","x",BP$2-'Indicator Date hidden'!BQ147)</f>
        <v>0</v>
      </c>
      <c r="BQ146" s="158">
        <f>IF('Indicator Date hidden'!BR147="x","x",BQ$2-'Indicator Date hidden'!BR147)</f>
        <v>4</v>
      </c>
      <c r="BR146" s="158">
        <f>IF('Indicator Date hidden'!BS147="x","x",BR$2-'Indicator Date hidden'!BS147)</f>
        <v>4</v>
      </c>
      <c r="BS146" s="158">
        <f>IF('Indicator Date hidden'!BT147="x","x",BS$2-'Indicator Date hidden'!BT147)</f>
        <v>3</v>
      </c>
      <c r="BT146" s="158">
        <f>IF('Indicator Date hidden'!BU147="x","x",BT$2-'Indicator Date hidden'!BU147)</f>
        <v>0</v>
      </c>
      <c r="BU146" s="158">
        <f>IF('Indicator Date hidden'!BV147="x","x",BU$2-'Indicator Date hidden'!BV147)</f>
        <v>0</v>
      </c>
      <c r="BV146" s="158" t="str">
        <f>IF('Indicator Date hidden'!BW147="x","x",BV$2-'Indicator Date hidden'!BW147)</f>
        <v>x</v>
      </c>
      <c r="BW146" s="158">
        <f>IF('Indicator Date hidden'!BX147="x","x",BW$2-'Indicator Date hidden'!BX147)</f>
        <v>0</v>
      </c>
      <c r="BX146" s="158" t="str">
        <f>IF('Indicator Date hidden'!BY147="x","x",BX$2-'Indicator Date hidden'!BY147)</f>
        <v>x</v>
      </c>
      <c r="BY146" s="5">
        <f t="shared" si="20"/>
        <v>34</v>
      </c>
      <c r="BZ146" s="159">
        <f t="shared" si="21"/>
        <v>0.57627118644067798</v>
      </c>
      <c r="CA146" s="5">
        <f t="shared" si="22"/>
        <v>16</v>
      </c>
      <c r="CB146" s="159">
        <f t="shared" si="23"/>
        <v>1.1527915981784373</v>
      </c>
      <c r="CC146" s="162">
        <f t="shared" si="24"/>
        <v>0</v>
      </c>
    </row>
    <row r="147" spans="1:81" x14ac:dyDescent="0.3">
      <c r="A147" t="s">
        <v>267</v>
      </c>
      <c r="B147" s="158">
        <f>IF('Indicator Date hidden'!C148="x","x",B$2-'Indicator Date hidden'!C148)</f>
        <v>0</v>
      </c>
      <c r="C147" s="158">
        <f>IF('Indicator Date hidden'!D148="x","x",C$2-'Indicator Date hidden'!D148)</f>
        <v>0</v>
      </c>
      <c r="D147" s="158">
        <f>IF('Indicator Date hidden'!E148="x","x",D$2-'Indicator Date hidden'!E148)</f>
        <v>0</v>
      </c>
      <c r="E147" s="158">
        <f>IF('Indicator Date hidden'!F148="x","x",E$2-'Indicator Date hidden'!F148)</f>
        <v>0</v>
      </c>
      <c r="F147" s="158">
        <f>IF('Indicator Date hidden'!G148="x","x",F$2-'Indicator Date hidden'!G148)</f>
        <v>0</v>
      </c>
      <c r="G147" s="158">
        <f>IF('Indicator Date hidden'!H148="x","x",G$2-'Indicator Date hidden'!H148)</f>
        <v>0</v>
      </c>
      <c r="H147" s="158">
        <f>IF('Indicator Date hidden'!I148="x","x",H$2-'Indicator Date hidden'!I148)</f>
        <v>0</v>
      </c>
      <c r="I147" s="158">
        <f>IF('Indicator Date hidden'!J148="x","x",I$2-'Indicator Date hidden'!J148)</f>
        <v>0</v>
      </c>
      <c r="J147" s="158">
        <f>IF('Indicator Date hidden'!K148="x","x",J$2-'Indicator Date hidden'!K148)</f>
        <v>0</v>
      </c>
      <c r="K147" s="158">
        <f>IF('Indicator Date hidden'!L148="x","x",K$2-'Indicator Date hidden'!L148)</f>
        <v>0</v>
      </c>
      <c r="L147" s="158">
        <f>IF('Indicator Date hidden'!M148="x","x",L$2-'Indicator Date hidden'!M148)</f>
        <v>0</v>
      </c>
      <c r="M147" s="158">
        <f>IF('Indicator Date hidden'!N148="x","x",M$2-'Indicator Date hidden'!N148)</f>
        <v>0</v>
      </c>
      <c r="N147" s="158">
        <f>IF('Indicator Date hidden'!O148="x","x",N$2-'Indicator Date hidden'!O148)</f>
        <v>0</v>
      </c>
      <c r="O147" s="158">
        <f>IF('Indicator Date hidden'!P148="x","x",O$2-'Indicator Date hidden'!P148)</f>
        <v>0</v>
      </c>
      <c r="P147" s="158">
        <f>IF('Indicator Date hidden'!Q148="x","x",P$2-'Indicator Date hidden'!Q148)</f>
        <v>0</v>
      </c>
      <c r="Q147" s="158">
        <f>IF('Indicator Date hidden'!R148="x","x",Q$2-'Indicator Date hidden'!R148)</f>
        <v>0</v>
      </c>
      <c r="R147" s="158">
        <f>IF('Indicator Date hidden'!S148="x","x",R$2-'Indicator Date hidden'!S148)</f>
        <v>0</v>
      </c>
      <c r="S147" s="158">
        <f>IF('Indicator Date hidden'!T148="x","x",S$2-'Indicator Date hidden'!T148)</f>
        <v>0</v>
      </c>
      <c r="T147" s="158">
        <f>IF('Indicator Date hidden'!U148="x","x",T$2-'Indicator Date hidden'!U148)</f>
        <v>0</v>
      </c>
      <c r="U147" s="158">
        <f>IF('Indicator Date hidden'!V148="x","x",U$2-'Indicator Date hidden'!V148)</f>
        <v>0</v>
      </c>
      <c r="V147" s="158">
        <f>IF('Indicator Date hidden'!W148="x","x",V$2-'Indicator Date hidden'!W148)</f>
        <v>0</v>
      </c>
      <c r="W147" s="158">
        <f>IF('Indicator Date hidden'!X148="x","x",W$2-'Indicator Date hidden'!X148)</f>
        <v>0</v>
      </c>
      <c r="X147" s="158">
        <f>IF('Indicator Date hidden'!Y148="x","x",X$2-'Indicator Date hidden'!Y148)</f>
        <v>0</v>
      </c>
      <c r="Y147" s="158">
        <f>IF('Indicator Date hidden'!Z148="x","x",Y$2-'Indicator Date hidden'!Z148)</f>
        <v>0</v>
      </c>
      <c r="Z147" s="158" t="str">
        <f>IF('Indicator Date hidden'!AA148="x","x",Z$2-'Indicator Date hidden'!AA148)</f>
        <v>x</v>
      </c>
      <c r="AA147" s="158">
        <f>IF('Indicator Date hidden'!AB148="x","x",AA$2-'Indicator Date hidden'!AB148)</f>
        <v>0</v>
      </c>
      <c r="AB147" s="158">
        <f>IF('Indicator Date hidden'!AC148="x","x",AB$2-'Indicator Date hidden'!AC148)</f>
        <v>1</v>
      </c>
      <c r="AC147" s="158">
        <f>IF('Indicator Date hidden'!AD148="x","x",AC$2-'Indicator Date hidden'!AD148)</f>
        <v>0</v>
      </c>
      <c r="AD147" s="158">
        <f>IF('Indicator Date hidden'!AE148="x","x",AD$2-'Indicator Date hidden'!AE148)</f>
        <v>0</v>
      </c>
      <c r="AE147" s="158">
        <f>IF('Indicator Date hidden'!AF148="x","x",AE$2-'Indicator Date hidden'!AF148)</f>
        <v>0</v>
      </c>
      <c r="AF147" s="158">
        <f>IF('Indicator Date hidden'!AG148="x","x",AF$2-'Indicator Date hidden'!AG148)</f>
        <v>0</v>
      </c>
      <c r="AG147" s="158">
        <f>IF('Indicator Date hidden'!AH148="x","x",AG$2-'Indicator Date hidden'!AH148)</f>
        <v>0</v>
      </c>
      <c r="AH147" s="158">
        <f>IF('Indicator Date hidden'!AI148="x","x",AH$2-'Indicator Date hidden'!AI148)</f>
        <v>0</v>
      </c>
      <c r="AI147" s="158">
        <f>IF('Indicator Date hidden'!AJ148="x","x",AI$2-'Indicator Date hidden'!AJ148)</f>
        <v>1</v>
      </c>
      <c r="AJ147" s="158">
        <f>IF('Indicator Date hidden'!AK148="x","x",AJ$2-'Indicator Date hidden'!AK148)</f>
        <v>1</v>
      </c>
      <c r="AK147" s="158">
        <f>IF('Indicator Date hidden'!AL148="x","x",AK$2-'Indicator Date hidden'!AL148)</f>
        <v>1</v>
      </c>
      <c r="AL147" s="158">
        <f>IF('Indicator Date hidden'!AM148="x","x",AL$2-'Indicator Date hidden'!AM148)</f>
        <v>6</v>
      </c>
      <c r="AM147" s="158">
        <f>IF('Indicator Date hidden'!AN148="x","x",AM$2-'Indicator Date hidden'!AN148)</f>
        <v>1</v>
      </c>
      <c r="AN147" s="158">
        <f>IF('Indicator Date hidden'!AO148="x","x",AN$2-'Indicator Date hidden'!AO148)</f>
        <v>1</v>
      </c>
      <c r="AO147" s="158">
        <f>IF('Indicator Date hidden'!AP148="x","x",AO$2-'Indicator Date hidden'!AP148)</f>
        <v>1</v>
      </c>
      <c r="AP147" s="158">
        <f>IF('Indicator Date hidden'!AQ148="x","x",AP$2-'Indicator Date hidden'!AQ148)</f>
        <v>1</v>
      </c>
      <c r="AQ147" s="158">
        <f>IF('Indicator Date hidden'!AR148="x","x",AQ$2-'Indicator Date hidden'!AR148)</f>
        <v>0</v>
      </c>
      <c r="AR147" s="158">
        <f>IF('Indicator Date hidden'!AS148="x","x",AR$2-'Indicator Date hidden'!AS148)</f>
        <v>3</v>
      </c>
      <c r="AS147" s="158">
        <f>IF('Indicator Date hidden'!AT148="x","x",AS$2-'Indicator Date hidden'!AT148)</f>
        <v>5</v>
      </c>
      <c r="AT147" s="158">
        <f>IF('Indicator Date hidden'!AU148="x","x",AT$2-'Indicator Date hidden'!AU148)</f>
        <v>0</v>
      </c>
      <c r="AU147" s="158" t="str">
        <f>IF('Indicator Date hidden'!AV148="x","x",AU$2-'Indicator Date hidden'!AV148)</f>
        <v>x</v>
      </c>
      <c r="AV147" s="158" t="str">
        <f>IF('Indicator Date hidden'!AW148="x","x",AV$2-'Indicator Date hidden'!AW148)</f>
        <v>x</v>
      </c>
      <c r="AW147" s="158" t="str">
        <f>IF('Indicator Date hidden'!AX148="x","x",AW$2-'Indicator Date hidden'!AX148)</f>
        <v>x</v>
      </c>
      <c r="AX147" s="158">
        <f>IF('Indicator Date hidden'!AY148="x","x",AX$2-'Indicator Date hidden'!AY148)</f>
        <v>0</v>
      </c>
      <c r="AY147" s="158">
        <f>IF('Indicator Date hidden'!AZ148="x","x",AY$2-'Indicator Date hidden'!AZ148)</f>
        <v>1</v>
      </c>
      <c r="AZ147" s="158">
        <f>IF('Indicator Date hidden'!BA148="x","x",AZ$2-'Indicator Date hidden'!BA148)</f>
        <v>1</v>
      </c>
      <c r="BA147" s="158">
        <f>IF('Indicator Date hidden'!BB148="x","x",BA$2-'Indicator Date hidden'!BB148)</f>
        <v>0</v>
      </c>
      <c r="BB147" s="158">
        <f>IF('Indicator Date hidden'!BC148="x","x",BB$2-'Indicator Date hidden'!BC148)</f>
        <v>0</v>
      </c>
      <c r="BC147" s="158">
        <f>IF('Indicator Date hidden'!BD148="x","x",BC$2-'Indicator Date hidden'!BD148)</f>
        <v>0</v>
      </c>
      <c r="BD147" s="158" t="str">
        <f>IF('Indicator Date hidden'!BE148="x","x",BD$2-'Indicator Date hidden'!BE148)</f>
        <v>x</v>
      </c>
      <c r="BE147" s="158">
        <f>IF('Indicator Date hidden'!BF148="x","x",BE$2-'Indicator Date hidden'!BF148)</f>
        <v>2</v>
      </c>
      <c r="BF147" s="158">
        <f>IF('Indicator Date hidden'!BG148="x","x",BF$2-'Indicator Date hidden'!BG148)</f>
        <v>0</v>
      </c>
      <c r="BG147" s="158">
        <f>IF('Indicator Date hidden'!BH148="x","x",BG$2-'Indicator Date hidden'!BH148)</f>
        <v>0</v>
      </c>
      <c r="BH147" s="158">
        <f>IF('Indicator Date hidden'!BI148="x","x",BH$2-'Indicator Date hidden'!BI148)</f>
        <v>0</v>
      </c>
      <c r="BI147" s="158">
        <f>IF('Indicator Date hidden'!BJ148="x","x",BI$2-'Indicator Date hidden'!BJ148)</f>
        <v>2</v>
      </c>
      <c r="BJ147" s="158">
        <f>IF('Indicator Date hidden'!BK148="x","x",BJ$2-'Indicator Date hidden'!BK148)</f>
        <v>1</v>
      </c>
      <c r="BK147" s="158">
        <f>IF('Indicator Date hidden'!BL148="x","x",BK$2-'Indicator Date hidden'!BL148)</f>
        <v>1</v>
      </c>
      <c r="BL147" s="158">
        <f>IF('Indicator Date hidden'!BM148="x","x",BL$2-'Indicator Date hidden'!BM148)</f>
        <v>0</v>
      </c>
      <c r="BM147" s="158" t="str">
        <f>IF('Indicator Date hidden'!BN148="x","x",BM$2-'Indicator Date hidden'!BN148)</f>
        <v>x</v>
      </c>
      <c r="BN147" s="158">
        <f>IF('Indicator Date hidden'!BO148="x","x",BN$2-'Indicator Date hidden'!BO148)</f>
        <v>2</v>
      </c>
      <c r="BO147" s="158">
        <f>IF('Indicator Date hidden'!BP148="x","x",BO$2-'Indicator Date hidden'!BP148)</f>
        <v>1</v>
      </c>
      <c r="BP147" s="158">
        <f>IF('Indicator Date hidden'!BQ148="x","x",BP$2-'Indicator Date hidden'!BQ148)</f>
        <v>0</v>
      </c>
      <c r="BQ147" s="158">
        <f>IF('Indicator Date hidden'!BR148="x","x",BQ$2-'Indicator Date hidden'!BR148)</f>
        <v>0</v>
      </c>
      <c r="BR147" s="158">
        <f>IF('Indicator Date hidden'!BS148="x","x",BR$2-'Indicator Date hidden'!BS148)</f>
        <v>0</v>
      </c>
      <c r="BS147" s="158" t="str">
        <f>IF('Indicator Date hidden'!BT148="x","x",BS$2-'Indicator Date hidden'!BT148)</f>
        <v>x</v>
      </c>
      <c r="BT147" s="158">
        <f>IF('Indicator Date hidden'!BU148="x","x",BT$2-'Indicator Date hidden'!BU148)</f>
        <v>0</v>
      </c>
      <c r="BU147" s="158">
        <f>IF('Indicator Date hidden'!BV148="x","x",BU$2-'Indicator Date hidden'!BV148)</f>
        <v>0</v>
      </c>
      <c r="BV147" s="158" t="str">
        <f>IF('Indicator Date hidden'!BW148="x","x",BV$2-'Indicator Date hidden'!BW148)</f>
        <v>x</v>
      </c>
      <c r="BW147" s="158">
        <f>IF('Indicator Date hidden'!BX148="x","x",BW$2-'Indicator Date hidden'!BX148)</f>
        <v>0</v>
      </c>
      <c r="BX147" s="158">
        <f>IF('Indicator Date hidden'!BY148="x","x",BX$2-'Indicator Date hidden'!BY148)</f>
        <v>2</v>
      </c>
      <c r="BY147" s="5">
        <f t="shared" si="20"/>
        <v>35</v>
      </c>
      <c r="BZ147" s="159">
        <f t="shared" si="21"/>
        <v>0.52238805970149249</v>
      </c>
      <c r="CA147" s="5">
        <f t="shared" si="22"/>
        <v>20</v>
      </c>
      <c r="CB147" s="159">
        <f t="shared" si="23"/>
        <v>1.0975985857224022</v>
      </c>
      <c r="CC147" s="162">
        <f t="shared" si="24"/>
        <v>0</v>
      </c>
    </row>
    <row r="148" spans="1:81" x14ac:dyDescent="0.3">
      <c r="A148" t="s">
        <v>269</v>
      </c>
      <c r="B148" s="158">
        <f>IF('Indicator Date hidden'!C149="x","x",B$2-'Indicator Date hidden'!C149)</f>
        <v>0</v>
      </c>
      <c r="C148" s="158">
        <f>IF('Indicator Date hidden'!D149="x","x",C$2-'Indicator Date hidden'!D149)</f>
        <v>0</v>
      </c>
      <c r="D148" s="158">
        <f>IF('Indicator Date hidden'!E149="x","x",D$2-'Indicator Date hidden'!E149)</f>
        <v>0</v>
      </c>
      <c r="E148" s="158">
        <f>IF('Indicator Date hidden'!F149="x","x",E$2-'Indicator Date hidden'!F149)</f>
        <v>0</v>
      </c>
      <c r="F148" s="158">
        <f>IF('Indicator Date hidden'!G149="x","x",F$2-'Indicator Date hidden'!G149)</f>
        <v>0</v>
      </c>
      <c r="G148" s="158">
        <f>IF('Indicator Date hidden'!H149="x","x",G$2-'Indicator Date hidden'!H149)</f>
        <v>0</v>
      </c>
      <c r="H148" s="158">
        <f>IF('Indicator Date hidden'!I149="x","x",H$2-'Indicator Date hidden'!I149)</f>
        <v>0</v>
      </c>
      <c r="I148" s="158">
        <f>IF('Indicator Date hidden'!J149="x","x",I$2-'Indicator Date hidden'!J149)</f>
        <v>0</v>
      </c>
      <c r="J148" s="158">
        <f>IF('Indicator Date hidden'!K149="x","x",J$2-'Indicator Date hidden'!K149)</f>
        <v>0</v>
      </c>
      <c r="K148" s="158">
        <f>IF('Indicator Date hidden'!L149="x","x",K$2-'Indicator Date hidden'!L149)</f>
        <v>0</v>
      </c>
      <c r="L148" s="158">
        <f>IF('Indicator Date hidden'!M149="x","x",L$2-'Indicator Date hidden'!M149)</f>
        <v>0</v>
      </c>
      <c r="M148" s="158">
        <f>IF('Indicator Date hidden'!N149="x","x",M$2-'Indicator Date hidden'!N149)</f>
        <v>0</v>
      </c>
      <c r="N148" s="158">
        <f>IF('Indicator Date hidden'!O149="x","x",N$2-'Indicator Date hidden'!O149)</f>
        <v>0</v>
      </c>
      <c r="O148" s="158">
        <f>IF('Indicator Date hidden'!P149="x","x",O$2-'Indicator Date hidden'!P149)</f>
        <v>0</v>
      </c>
      <c r="P148" s="158">
        <f>IF('Indicator Date hidden'!Q149="x","x",P$2-'Indicator Date hidden'!Q149)</f>
        <v>0</v>
      </c>
      <c r="Q148" s="158">
        <f>IF('Indicator Date hidden'!R149="x","x",Q$2-'Indicator Date hidden'!R149)</f>
        <v>0</v>
      </c>
      <c r="R148" s="158">
        <f>IF('Indicator Date hidden'!S149="x","x",R$2-'Indicator Date hidden'!S149)</f>
        <v>0</v>
      </c>
      <c r="S148" s="158">
        <f>IF('Indicator Date hidden'!T149="x","x",S$2-'Indicator Date hidden'!T149)</f>
        <v>0</v>
      </c>
      <c r="T148" s="158">
        <f>IF('Indicator Date hidden'!U149="x","x",T$2-'Indicator Date hidden'!U149)</f>
        <v>0</v>
      </c>
      <c r="U148" s="158">
        <f>IF('Indicator Date hidden'!V149="x","x",U$2-'Indicator Date hidden'!V149)</f>
        <v>0</v>
      </c>
      <c r="V148" s="158">
        <f>IF('Indicator Date hidden'!W149="x","x",V$2-'Indicator Date hidden'!W149)</f>
        <v>0</v>
      </c>
      <c r="W148" s="158">
        <f>IF('Indicator Date hidden'!X149="x","x",W$2-'Indicator Date hidden'!X149)</f>
        <v>0</v>
      </c>
      <c r="X148" s="158">
        <f>IF('Indicator Date hidden'!Y149="x","x",X$2-'Indicator Date hidden'!Y149)</f>
        <v>0</v>
      </c>
      <c r="Y148" s="158">
        <f>IF('Indicator Date hidden'!Z149="x","x",Y$2-'Indicator Date hidden'!Z149)</f>
        <v>0</v>
      </c>
      <c r="Z148" s="158" t="str">
        <f>IF('Indicator Date hidden'!AA149="x","x",Z$2-'Indicator Date hidden'!AA149)</f>
        <v>x</v>
      </c>
      <c r="AA148" s="158">
        <f>IF('Indicator Date hidden'!AB149="x","x",AA$2-'Indicator Date hidden'!AB149)</f>
        <v>0</v>
      </c>
      <c r="AB148" s="158" t="str">
        <f>IF('Indicator Date hidden'!AC149="x","x",AB$2-'Indicator Date hidden'!AC149)</f>
        <v>x</v>
      </c>
      <c r="AC148" s="158">
        <f>IF('Indicator Date hidden'!AD149="x","x",AC$2-'Indicator Date hidden'!AD149)</f>
        <v>1</v>
      </c>
      <c r="AD148" s="158">
        <f>IF('Indicator Date hidden'!AE149="x","x",AD$2-'Indicator Date hidden'!AE149)</f>
        <v>0</v>
      </c>
      <c r="AE148" s="158" t="str">
        <f>IF('Indicator Date hidden'!AF149="x","x",AE$2-'Indicator Date hidden'!AF149)</f>
        <v>x</v>
      </c>
      <c r="AF148" s="158">
        <f>IF('Indicator Date hidden'!AG149="x","x",AF$2-'Indicator Date hidden'!AG149)</f>
        <v>0</v>
      </c>
      <c r="AG148" s="158">
        <f>IF('Indicator Date hidden'!AH149="x","x",AG$2-'Indicator Date hidden'!AH149)</f>
        <v>0</v>
      </c>
      <c r="AH148" s="158">
        <f>IF('Indicator Date hidden'!AI149="x","x",AH$2-'Indicator Date hidden'!AI149)</f>
        <v>0</v>
      </c>
      <c r="AI148" s="158">
        <f>IF('Indicator Date hidden'!AJ149="x","x",AI$2-'Indicator Date hidden'!AJ149)</f>
        <v>1</v>
      </c>
      <c r="AJ148" s="158">
        <f>IF('Indicator Date hidden'!AK149="x","x",AJ$2-'Indicator Date hidden'!AK149)</f>
        <v>1</v>
      </c>
      <c r="AK148" s="158">
        <f>IF('Indicator Date hidden'!AL149="x","x",AK$2-'Indicator Date hidden'!AL149)</f>
        <v>1</v>
      </c>
      <c r="AL148" s="158" t="str">
        <f>IF('Indicator Date hidden'!AM149="x","x",AL$2-'Indicator Date hidden'!AM149)</f>
        <v>x</v>
      </c>
      <c r="AM148" s="158">
        <f>IF('Indicator Date hidden'!AN149="x","x",AM$2-'Indicator Date hidden'!AN149)</f>
        <v>1</v>
      </c>
      <c r="AN148" s="158">
        <f>IF('Indicator Date hidden'!AO149="x","x",AN$2-'Indicator Date hidden'!AO149)</f>
        <v>1</v>
      </c>
      <c r="AO148" s="158">
        <f>IF('Indicator Date hidden'!AP149="x","x",AO$2-'Indicator Date hidden'!AP149)</f>
        <v>1</v>
      </c>
      <c r="AP148" s="158">
        <f>IF('Indicator Date hidden'!AQ149="x","x",AP$2-'Indicator Date hidden'!AQ149)</f>
        <v>1</v>
      </c>
      <c r="AQ148" s="158">
        <f>IF('Indicator Date hidden'!AR149="x","x",AQ$2-'Indicator Date hidden'!AR149)</f>
        <v>0</v>
      </c>
      <c r="AR148" s="158">
        <f>IF('Indicator Date hidden'!AS149="x","x",AR$2-'Indicator Date hidden'!AS149)</f>
        <v>3</v>
      </c>
      <c r="AS148" s="158" t="str">
        <f>IF('Indicator Date hidden'!AT149="x","x",AS$2-'Indicator Date hidden'!AT149)</f>
        <v>x</v>
      </c>
      <c r="AT148" s="158">
        <f>IF('Indicator Date hidden'!AU149="x","x",AT$2-'Indicator Date hidden'!AU149)</f>
        <v>0</v>
      </c>
      <c r="AU148" s="158" t="str">
        <f>IF('Indicator Date hidden'!AV149="x","x",AU$2-'Indicator Date hidden'!AV149)</f>
        <v>x</v>
      </c>
      <c r="AV148" s="158" t="str">
        <f>IF('Indicator Date hidden'!AW149="x","x",AV$2-'Indicator Date hidden'!AW149)</f>
        <v>x</v>
      </c>
      <c r="AW148" s="158" t="str">
        <f>IF('Indicator Date hidden'!AX149="x","x",AW$2-'Indicator Date hidden'!AX149)</f>
        <v>x</v>
      </c>
      <c r="AX148" s="158">
        <f>IF('Indicator Date hidden'!AY149="x","x",AX$2-'Indicator Date hidden'!AY149)</f>
        <v>0</v>
      </c>
      <c r="AY148" s="158" t="str">
        <f>IF('Indicator Date hidden'!AZ149="x","x",AY$2-'Indicator Date hidden'!AZ149)</f>
        <v>x</v>
      </c>
      <c r="AZ148" s="158" t="str">
        <f>IF('Indicator Date hidden'!BA149="x","x",AZ$2-'Indicator Date hidden'!BA149)</f>
        <v>x</v>
      </c>
      <c r="BA148" s="158">
        <f>IF('Indicator Date hidden'!BB149="x","x",BA$2-'Indicator Date hidden'!BB149)</f>
        <v>0</v>
      </c>
      <c r="BB148" s="158">
        <f>IF('Indicator Date hidden'!BC149="x","x",BB$2-'Indicator Date hidden'!BC149)</f>
        <v>0</v>
      </c>
      <c r="BC148" s="158">
        <f>IF('Indicator Date hidden'!BD149="x","x",BC$2-'Indicator Date hidden'!BD149)</f>
        <v>0</v>
      </c>
      <c r="BD148" s="158" t="str">
        <f>IF('Indicator Date hidden'!BE149="x","x",BD$2-'Indicator Date hidden'!BE149)</f>
        <v>x</v>
      </c>
      <c r="BE148" s="158">
        <f>IF('Indicator Date hidden'!BF149="x","x",BE$2-'Indicator Date hidden'!BF149)</f>
        <v>2</v>
      </c>
      <c r="BF148" s="158">
        <f>IF('Indicator Date hidden'!BG149="x","x",BF$2-'Indicator Date hidden'!BG149)</f>
        <v>0</v>
      </c>
      <c r="BG148" s="158">
        <f>IF('Indicator Date hidden'!BH149="x","x",BG$2-'Indicator Date hidden'!BH149)</f>
        <v>0</v>
      </c>
      <c r="BH148" s="158">
        <f>IF('Indicator Date hidden'!BI149="x","x",BH$2-'Indicator Date hidden'!BI149)</f>
        <v>0</v>
      </c>
      <c r="BI148" s="158" t="str">
        <f>IF('Indicator Date hidden'!BJ149="x","x",BI$2-'Indicator Date hidden'!BJ149)</f>
        <v>x</v>
      </c>
      <c r="BJ148" s="158">
        <f>IF('Indicator Date hidden'!BK149="x","x",BJ$2-'Indicator Date hidden'!BK149)</f>
        <v>1</v>
      </c>
      <c r="BK148" s="158">
        <f>IF('Indicator Date hidden'!BL149="x","x",BK$2-'Indicator Date hidden'!BL149)</f>
        <v>1</v>
      </c>
      <c r="BL148" s="158">
        <f>IF('Indicator Date hidden'!BM149="x","x",BL$2-'Indicator Date hidden'!BM149)</f>
        <v>0</v>
      </c>
      <c r="BM148" s="158" t="str">
        <f>IF('Indicator Date hidden'!BN149="x","x",BM$2-'Indicator Date hidden'!BN149)</f>
        <v>x</v>
      </c>
      <c r="BN148" s="158">
        <f>IF('Indicator Date hidden'!BO149="x","x",BN$2-'Indicator Date hidden'!BO149)</f>
        <v>2</v>
      </c>
      <c r="BO148" s="158">
        <f>IF('Indicator Date hidden'!BP149="x","x",BO$2-'Indicator Date hidden'!BP149)</f>
        <v>1</v>
      </c>
      <c r="BP148" s="158">
        <f>IF('Indicator Date hidden'!BQ149="x","x",BP$2-'Indicator Date hidden'!BQ149)</f>
        <v>0</v>
      </c>
      <c r="BQ148" s="158">
        <f>IF('Indicator Date hidden'!BR149="x","x",BQ$2-'Indicator Date hidden'!BR149)</f>
        <v>0</v>
      </c>
      <c r="BR148" s="158">
        <f>IF('Indicator Date hidden'!BS149="x","x",BR$2-'Indicator Date hidden'!BS149)</f>
        <v>0</v>
      </c>
      <c r="BS148" s="158" t="str">
        <f>IF('Indicator Date hidden'!BT149="x","x",BS$2-'Indicator Date hidden'!BT149)</f>
        <v>x</v>
      </c>
      <c r="BT148" s="158">
        <f>IF('Indicator Date hidden'!BU149="x","x",BT$2-'Indicator Date hidden'!BU149)</f>
        <v>0</v>
      </c>
      <c r="BU148" s="158">
        <f>IF('Indicator Date hidden'!BV149="x","x",BU$2-'Indicator Date hidden'!BV149)</f>
        <v>0</v>
      </c>
      <c r="BV148" s="158" t="str">
        <f>IF('Indicator Date hidden'!BW149="x","x",BV$2-'Indicator Date hidden'!BW149)</f>
        <v>x</v>
      </c>
      <c r="BW148" s="158">
        <f>IF('Indicator Date hidden'!BX149="x","x",BW$2-'Indicator Date hidden'!BX149)</f>
        <v>0</v>
      </c>
      <c r="BX148" s="158">
        <f>IF('Indicator Date hidden'!BY149="x","x",BX$2-'Indicator Date hidden'!BY149)</f>
        <v>2</v>
      </c>
      <c r="BY148" s="5">
        <f t="shared" si="20"/>
        <v>20</v>
      </c>
      <c r="BZ148" s="159">
        <f t="shared" si="21"/>
        <v>0.33333333333333331</v>
      </c>
      <c r="CA148" s="5">
        <f t="shared" si="22"/>
        <v>15</v>
      </c>
      <c r="CB148" s="159">
        <f t="shared" si="23"/>
        <v>0.64978628965393093</v>
      </c>
      <c r="CC148" s="162">
        <f t="shared" si="24"/>
        <v>0</v>
      </c>
    </row>
    <row r="149" spans="1:81" x14ac:dyDescent="0.3">
      <c r="A149" t="s">
        <v>271</v>
      </c>
      <c r="B149" s="158">
        <f>IF('Indicator Date hidden'!C150="x","x",B$2-'Indicator Date hidden'!C150)</f>
        <v>0</v>
      </c>
      <c r="C149" s="158">
        <f>IF('Indicator Date hidden'!D150="x","x",C$2-'Indicator Date hidden'!D150)</f>
        <v>0</v>
      </c>
      <c r="D149" s="158">
        <f>IF('Indicator Date hidden'!E150="x","x",D$2-'Indicator Date hidden'!E150)</f>
        <v>0</v>
      </c>
      <c r="E149" s="158">
        <f>IF('Indicator Date hidden'!F150="x","x",E$2-'Indicator Date hidden'!F150)</f>
        <v>0</v>
      </c>
      <c r="F149" s="158">
        <f>IF('Indicator Date hidden'!G150="x","x",F$2-'Indicator Date hidden'!G150)</f>
        <v>0</v>
      </c>
      <c r="G149" s="158">
        <f>IF('Indicator Date hidden'!H150="x","x",G$2-'Indicator Date hidden'!H150)</f>
        <v>0</v>
      </c>
      <c r="H149" s="158">
        <f>IF('Indicator Date hidden'!I150="x","x",H$2-'Indicator Date hidden'!I150)</f>
        <v>0</v>
      </c>
      <c r="I149" s="158">
        <f>IF('Indicator Date hidden'!J150="x","x",I$2-'Indicator Date hidden'!J150)</f>
        <v>0</v>
      </c>
      <c r="J149" s="158">
        <f>IF('Indicator Date hidden'!K150="x","x",J$2-'Indicator Date hidden'!K150)</f>
        <v>0</v>
      </c>
      <c r="K149" s="158">
        <f>IF('Indicator Date hidden'!L150="x","x",K$2-'Indicator Date hidden'!L150)</f>
        <v>0</v>
      </c>
      <c r="L149" s="158">
        <f>IF('Indicator Date hidden'!M150="x","x",L$2-'Indicator Date hidden'!M150)</f>
        <v>0</v>
      </c>
      <c r="M149" s="158">
        <f>IF('Indicator Date hidden'!N150="x","x",M$2-'Indicator Date hidden'!N150)</f>
        <v>0</v>
      </c>
      <c r="N149" s="158">
        <f>IF('Indicator Date hidden'!O150="x","x",N$2-'Indicator Date hidden'!O150)</f>
        <v>0</v>
      </c>
      <c r="O149" s="158">
        <f>IF('Indicator Date hidden'!P150="x","x",O$2-'Indicator Date hidden'!P150)</f>
        <v>0</v>
      </c>
      <c r="P149" s="158">
        <f>IF('Indicator Date hidden'!Q150="x","x",P$2-'Indicator Date hidden'!Q150)</f>
        <v>0</v>
      </c>
      <c r="Q149" s="158">
        <f>IF('Indicator Date hidden'!R150="x","x",Q$2-'Indicator Date hidden'!R150)</f>
        <v>0</v>
      </c>
      <c r="R149" s="158">
        <f>IF('Indicator Date hidden'!S150="x","x",R$2-'Indicator Date hidden'!S150)</f>
        <v>0</v>
      </c>
      <c r="S149" s="158">
        <f>IF('Indicator Date hidden'!T150="x","x",S$2-'Indicator Date hidden'!T150)</f>
        <v>0</v>
      </c>
      <c r="T149" s="158">
        <f>IF('Indicator Date hidden'!U150="x","x",T$2-'Indicator Date hidden'!U150)</f>
        <v>0</v>
      </c>
      <c r="U149" s="158">
        <f>IF('Indicator Date hidden'!V150="x","x",U$2-'Indicator Date hidden'!V150)</f>
        <v>0</v>
      </c>
      <c r="V149" s="158">
        <f>IF('Indicator Date hidden'!W150="x","x",V$2-'Indicator Date hidden'!W150)</f>
        <v>0</v>
      </c>
      <c r="W149" s="158">
        <f>IF('Indicator Date hidden'!X150="x","x",W$2-'Indicator Date hidden'!X150)</f>
        <v>0</v>
      </c>
      <c r="X149" s="158">
        <f>IF('Indicator Date hidden'!Y150="x","x",X$2-'Indicator Date hidden'!Y150)</f>
        <v>0</v>
      </c>
      <c r="Y149" s="158">
        <f>IF('Indicator Date hidden'!Z150="x","x",Y$2-'Indicator Date hidden'!Z150)</f>
        <v>0</v>
      </c>
      <c r="Z149" s="158" t="str">
        <f>IF('Indicator Date hidden'!AA150="x","x",Z$2-'Indicator Date hidden'!AA150)</f>
        <v>x</v>
      </c>
      <c r="AA149" s="158">
        <f>IF('Indicator Date hidden'!AB150="x","x",AA$2-'Indicator Date hidden'!AB150)</f>
        <v>0</v>
      </c>
      <c r="AB149" s="158" t="str">
        <f>IF('Indicator Date hidden'!AC150="x","x",AB$2-'Indicator Date hidden'!AC150)</f>
        <v>x</v>
      </c>
      <c r="AC149" s="158">
        <f>IF('Indicator Date hidden'!AD150="x","x",AC$2-'Indicator Date hidden'!AD150)</f>
        <v>0</v>
      </c>
      <c r="AD149" s="158">
        <f>IF('Indicator Date hidden'!AE150="x","x",AD$2-'Indicator Date hidden'!AE150)</f>
        <v>0</v>
      </c>
      <c r="AE149" s="158" t="str">
        <f>IF('Indicator Date hidden'!AF150="x","x",AE$2-'Indicator Date hidden'!AF150)</f>
        <v>x</v>
      </c>
      <c r="AF149" s="158">
        <f>IF('Indicator Date hidden'!AG150="x","x",AF$2-'Indicator Date hidden'!AG150)</f>
        <v>0</v>
      </c>
      <c r="AG149" s="158">
        <f>IF('Indicator Date hidden'!AH150="x","x",AG$2-'Indicator Date hidden'!AH150)</f>
        <v>0</v>
      </c>
      <c r="AH149" s="158">
        <f>IF('Indicator Date hidden'!AI150="x","x",AH$2-'Indicator Date hidden'!AI150)</f>
        <v>0</v>
      </c>
      <c r="AI149" s="158">
        <f>IF('Indicator Date hidden'!AJ150="x","x",AI$2-'Indicator Date hidden'!AJ150)</f>
        <v>1</v>
      </c>
      <c r="AJ149" s="158">
        <f>IF('Indicator Date hidden'!AK150="x","x",AJ$2-'Indicator Date hidden'!AK150)</f>
        <v>1</v>
      </c>
      <c r="AK149" s="158">
        <f>IF('Indicator Date hidden'!AL150="x","x",AK$2-'Indicator Date hidden'!AL150)</f>
        <v>1</v>
      </c>
      <c r="AL149" s="158" t="str">
        <f>IF('Indicator Date hidden'!AM150="x","x",AL$2-'Indicator Date hidden'!AM150)</f>
        <v>x</v>
      </c>
      <c r="AM149" s="158">
        <f>IF('Indicator Date hidden'!AN150="x","x",AM$2-'Indicator Date hidden'!AN150)</f>
        <v>1</v>
      </c>
      <c r="AN149" s="158">
        <f>IF('Indicator Date hidden'!AO150="x","x",AN$2-'Indicator Date hidden'!AO150)</f>
        <v>1</v>
      </c>
      <c r="AO149" s="158">
        <f>IF('Indicator Date hidden'!AP150="x","x",AO$2-'Indicator Date hidden'!AP150)</f>
        <v>1</v>
      </c>
      <c r="AP149" s="158">
        <f>IF('Indicator Date hidden'!AQ150="x","x",AP$2-'Indicator Date hidden'!AQ150)</f>
        <v>1</v>
      </c>
      <c r="AQ149" s="158">
        <f>IF('Indicator Date hidden'!AR150="x","x",AQ$2-'Indicator Date hidden'!AR150)</f>
        <v>0</v>
      </c>
      <c r="AR149" s="158">
        <f>IF('Indicator Date hidden'!AS150="x","x",AR$2-'Indicator Date hidden'!AS150)</f>
        <v>3</v>
      </c>
      <c r="AS149" s="158">
        <f>IF('Indicator Date hidden'!AT150="x","x",AS$2-'Indicator Date hidden'!AT150)</f>
        <v>3</v>
      </c>
      <c r="AT149" s="158">
        <f>IF('Indicator Date hidden'!AU150="x","x",AT$2-'Indicator Date hidden'!AU150)</f>
        <v>0</v>
      </c>
      <c r="AU149" s="158" t="str">
        <f>IF('Indicator Date hidden'!AV150="x","x",AU$2-'Indicator Date hidden'!AV150)</f>
        <v>x</v>
      </c>
      <c r="AV149" s="158" t="str">
        <f>IF('Indicator Date hidden'!AW150="x","x",AV$2-'Indicator Date hidden'!AW150)</f>
        <v>x</v>
      </c>
      <c r="AW149" s="158" t="str">
        <f>IF('Indicator Date hidden'!AX150="x","x",AW$2-'Indicator Date hidden'!AX150)</f>
        <v>x</v>
      </c>
      <c r="AX149" s="158">
        <f>IF('Indicator Date hidden'!AY150="x","x",AX$2-'Indicator Date hidden'!AY150)</f>
        <v>0</v>
      </c>
      <c r="AY149" s="158">
        <f>IF('Indicator Date hidden'!AZ150="x","x",AY$2-'Indicator Date hidden'!AZ150)</f>
        <v>1</v>
      </c>
      <c r="AZ149" s="158">
        <f>IF('Indicator Date hidden'!BA150="x","x",AZ$2-'Indicator Date hidden'!BA150)</f>
        <v>4</v>
      </c>
      <c r="BA149" s="158">
        <f>IF('Indicator Date hidden'!BB150="x","x",BA$2-'Indicator Date hidden'!BB150)</f>
        <v>0</v>
      </c>
      <c r="BB149" s="158">
        <f>IF('Indicator Date hidden'!BC150="x","x",BB$2-'Indicator Date hidden'!BC150)</f>
        <v>0</v>
      </c>
      <c r="BC149" s="158">
        <f>IF('Indicator Date hidden'!BD150="x","x",BC$2-'Indicator Date hidden'!BD150)</f>
        <v>0</v>
      </c>
      <c r="BD149" s="158" t="str">
        <f>IF('Indicator Date hidden'!BE150="x","x",BD$2-'Indicator Date hidden'!BE150)</f>
        <v>x</v>
      </c>
      <c r="BE149" s="158">
        <f>IF('Indicator Date hidden'!BF150="x","x",BE$2-'Indicator Date hidden'!BF150)</f>
        <v>2</v>
      </c>
      <c r="BF149" s="158">
        <f>IF('Indicator Date hidden'!BG150="x","x",BF$2-'Indicator Date hidden'!BG150)</f>
        <v>0</v>
      </c>
      <c r="BG149" s="158">
        <f>IF('Indicator Date hidden'!BH150="x","x",BG$2-'Indicator Date hidden'!BH150)</f>
        <v>0</v>
      </c>
      <c r="BH149" s="158">
        <f>IF('Indicator Date hidden'!BI150="x","x",BH$2-'Indicator Date hidden'!BI150)</f>
        <v>0</v>
      </c>
      <c r="BI149" s="158">
        <f>IF('Indicator Date hidden'!BJ150="x","x",BI$2-'Indicator Date hidden'!BJ150)</f>
        <v>2</v>
      </c>
      <c r="BJ149" s="158">
        <f>IF('Indicator Date hidden'!BK150="x","x",BJ$2-'Indicator Date hidden'!BK150)</f>
        <v>1</v>
      </c>
      <c r="BK149" s="158" t="str">
        <f>IF('Indicator Date hidden'!BL150="x","x",BK$2-'Indicator Date hidden'!BL150)</f>
        <v>x</v>
      </c>
      <c r="BL149" s="158">
        <f>IF('Indicator Date hidden'!BM150="x","x",BL$2-'Indicator Date hidden'!BM150)</f>
        <v>0</v>
      </c>
      <c r="BM149" s="158">
        <f>IF('Indicator Date hidden'!BN150="x","x",BM$2-'Indicator Date hidden'!BN150)</f>
        <v>3</v>
      </c>
      <c r="BN149" s="158">
        <f>IF('Indicator Date hidden'!BO150="x","x",BN$2-'Indicator Date hidden'!BO150)</f>
        <v>2</v>
      </c>
      <c r="BO149" s="158">
        <f>IF('Indicator Date hidden'!BP150="x","x",BO$2-'Indicator Date hidden'!BP150)</f>
        <v>1</v>
      </c>
      <c r="BP149" s="158">
        <f>IF('Indicator Date hidden'!BQ150="x","x",BP$2-'Indicator Date hidden'!BQ150)</f>
        <v>0</v>
      </c>
      <c r="BQ149" s="158">
        <f>IF('Indicator Date hidden'!BR150="x","x",BQ$2-'Indicator Date hidden'!BR150)</f>
        <v>0</v>
      </c>
      <c r="BR149" s="158">
        <f>IF('Indicator Date hidden'!BS150="x","x",BR$2-'Indicator Date hidden'!BS150)</f>
        <v>0</v>
      </c>
      <c r="BS149" s="158">
        <f>IF('Indicator Date hidden'!BT150="x","x",BS$2-'Indicator Date hidden'!BT150)</f>
        <v>2</v>
      </c>
      <c r="BT149" s="158">
        <f>IF('Indicator Date hidden'!BU150="x","x",BT$2-'Indicator Date hidden'!BU150)</f>
        <v>0</v>
      </c>
      <c r="BU149" s="158">
        <f>IF('Indicator Date hidden'!BV150="x","x",BU$2-'Indicator Date hidden'!BV150)</f>
        <v>0</v>
      </c>
      <c r="BV149" s="158" t="str">
        <f>IF('Indicator Date hidden'!BW150="x","x",BV$2-'Indicator Date hidden'!BW150)</f>
        <v>x</v>
      </c>
      <c r="BW149" s="158">
        <f>IF('Indicator Date hidden'!BX150="x","x",BW$2-'Indicator Date hidden'!BX150)</f>
        <v>0</v>
      </c>
      <c r="BX149" s="158">
        <f>IF('Indicator Date hidden'!BY150="x","x",BX$2-'Indicator Date hidden'!BY150)</f>
        <v>2</v>
      </c>
      <c r="BY149" s="5">
        <f t="shared" si="20"/>
        <v>33</v>
      </c>
      <c r="BZ149" s="159">
        <f t="shared" si="21"/>
        <v>0.50769230769230766</v>
      </c>
      <c r="CA149" s="5">
        <f t="shared" si="22"/>
        <v>19</v>
      </c>
      <c r="CB149" s="159">
        <f t="shared" si="23"/>
        <v>0.93022870509729072</v>
      </c>
      <c r="CC149" s="162">
        <f t="shared" si="24"/>
        <v>0</v>
      </c>
    </row>
    <row r="150" spans="1:81" x14ac:dyDescent="0.3">
      <c r="A150" t="s">
        <v>273</v>
      </c>
      <c r="B150" s="158">
        <f>IF('Indicator Date hidden'!C151="x","x",B$2-'Indicator Date hidden'!C151)</f>
        <v>0</v>
      </c>
      <c r="C150" s="158">
        <f>IF('Indicator Date hidden'!D151="x","x",C$2-'Indicator Date hidden'!D151)</f>
        <v>0</v>
      </c>
      <c r="D150" s="158">
        <f>IF('Indicator Date hidden'!E151="x","x",D$2-'Indicator Date hidden'!E151)</f>
        <v>0</v>
      </c>
      <c r="E150" s="158">
        <f>IF('Indicator Date hidden'!F151="x","x",E$2-'Indicator Date hidden'!F151)</f>
        <v>0</v>
      </c>
      <c r="F150" s="158">
        <f>IF('Indicator Date hidden'!G151="x","x",F$2-'Indicator Date hidden'!G151)</f>
        <v>0</v>
      </c>
      <c r="G150" s="158">
        <f>IF('Indicator Date hidden'!H151="x","x",G$2-'Indicator Date hidden'!H151)</f>
        <v>0</v>
      </c>
      <c r="H150" s="158">
        <f>IF('Indicator Date hidden'!I151="x","x",H$2-'Indicator Date hidden'!I151)</f>
        <v>0</v>
      </c>
      <c r="I150" s="158">
        <f>IF('Indicator Date hidden'!J151="x","x",I$2-'Indicator Date hidden'!J151)</f>
        <v>0</v>
      </c>
      <c r="J150" s="158">
        <f>IF('Indicator Date hidden'!K151="x","x",J$2-'Indicator Date hidden'!K151)</f>
        <v>0</v>
      </c>
      <c r="K150" s="158">
        <f>IF('Indicator Date hidden'!L151="x","x",K$2-'Indicator Date hidden'!L151)</f>
        <v>0</v>
      </c>
      <c r="L150" s="158">
        <f>IF('Indicator Date hidden'!M151="x","x",L$2-'Indicator Date hidden'!M151)</f>
        <v>0</v>
      </c>
      <c r="M150" s="158">
        <f>IF('Indicator Date hidden'!N151="x","x",M$2-'Indicator Date hidden'!N151)</f>
        <v>0</v>
      </c>
      <c r="N150" s="158">
        <f>IF('Indicator Date hidden'!O151="x","x",N$2-'Indicator Date hidden'!O151)</f>
        <v>0</v>
      </c>
      <c r="O150" s="158">
        <f>IF('Indicator Date hidden'!P151="x","x",O$2-'Indicator Date hidden'!P151)</f>
        <v>0</v>
      </c>
      <c r="P150" s="158">
        <f>IF('Indicator Date hidden'!Q151="x","x",P$2-'Indicator Date hidden'!Q151)</f>
        <v>0</v>
      </c>
      <c r="Q150" s="158">
        <f>IF('Indicator Date hidden'!R151="x","x",Q$2-'Indicator Date hidden'!R151)</f>
        <v>0</v>
      </c>
      <c r="R150" s="158">
        <f>IF('Indicator Date hidden'!S151="x","x",R$2-'Indicator Date hidden'!S151)</f>
        <v>0</v>
      </c>
      <c r="S150" s="158">
        <f>IF('Indicator Date hidden'!T151="x","x",S$2-'Indicator Date hidden'!T151)</f>
        <v>0</v>
      </c>
      <c r="T150" s="158">
        <f>IF('Indicator Date hidden'!U151="x","x",T$2-'Indicator Date hidden'!U151)</f>
        <v>0</v>
      </c>
      <c r="U150" s="158">
        <f>IF('Indicator Date hidden'!V151="x","x",U$2-'Indicator Date hidden'!V151)</f>
        <v>0</v>
      </c>
      <c r="V150" s="158">
        <f>IF('Indicator Date hidden'!W151="x","x",V$2-'Indicator Date hidden'!W151)</f>
        <v>0</v>
      </c>
      <c r="W150" s="158">
        <f>IF('Indicator Date hidden'!X151="x","x",W$2-'Indicator Date hidden'!X151)</f>
        <v>0</v>
      </c>
      <c r="X150" s="158">
        <f>IF('Indicator Date hidden'!Y151="x","x",X$2-'Indicator Date hidden'!Y151)</f>
        <v>0</v>
      </c>
      <c r="Y150" s="158">
        <f>IF('Indicator Date hidden'!Z151="x","x",Y$2-'Indicator Date hidden'!Z151)</f>
        <v>0</v>
      </c>
      <c r="Z150" s="158">
        <f>IF('Indicator Date hidden'!AA151="x","x",Z$2-'Indicator Date hidden'!AA151)</f>
        <v>8</v>
      </c>
      <c r="AA150" s="158">
        <f>IF('Indicator Date hidden'!AB151="x","x",AA$2-'Indicator Date hidden'!AB151)</f>
        <v>0</v>
      </c>
      <c r="AB150" s="158">
        <f>IF('Indicator Date hidden'!AC151="x","x",AB$2-'Indicator Date hidden'!AC151)</f>
        <v>0</v>
      </c>
      <c r="AC150" s="158">
        <f>IF('Indicator Date hidden'!AD151="x","x",AC$2-'Indicator Date hidden'!AD151)</f>
        <v>0</v>
      </c>
      <c r="AD150" s="158">
        <f>IF('Indicator Date hidden'!AE151="x","x",AD$2-'Indicator Date hidden'!AE151)</f>
        <v>0</v>
      </c>
      <c r="AE150" s="158">
        <f>IF('Indicator Date hidden'!AF151="x","x",AE$2-'Indicator Date hidden'!AF151)</f>
        <v>0</v>
      </c>
      <c r="AF150" s="158">
        <f>IF('Indicator Date hidden'!AG151="x","x",AF$2-'Indicator Date hidden'!AG151)</f>
        <v>0</v>
      </c>
      <c r="AG150" s="158">
        <f>IF('Indicator Date hidden'!AH151="x","x",AG$2-'Indicator Date hidden'!AH151)</f>
        <v>0</v>
      </c>
      <c r="AH150" s="158">
        <f>IF('Indicator Date hidden'!AI151="x","x",AH$2-'Indicator Date hidden'!AI151)</f>
        <v>0</v>
      </c>
      <c r="AI150" s="158">
        <f>IF('Indicator Date hidden'!AJ151="x","x",AI$2-'Indicator Date hidden'!AJ151)</f>
        <v>1</v>
      </c>
      <c r="AJ150" s="158">
        <f>IF('Indicator Date hidden'!AK151="x","x",AJ$2-'Indicator Date hidden'!AK151)</f>
        <v>1</v>
      </c>
      <c r="AK150" s="158">
        <f>IF('Indicator Date hidden'!AL151="x","x",AK$2-'Indicator Date hidden'!AL151)</f>
        <v>1</v>
      </c>
      <c r="AL150" s="158">
        <f>IF('Indicator Date hidden'!AM151="x","x",AL$2-'Indicator Date hidden'!AM151)</f>
        <v>9</v>
      </c>
      <c r="AM150" s="158">
        <f>IF('Indicator Date hidden'!AN151="x","x",AM$2-'Indicator Date hidden'!AN151)</f>
        <v>1</v>
      </c>
      <c r="AN150" s="158">
        <f>IF('Indicator Date hidden'!AO151="x","x",AN$2-'Indicator Date hidden'!AO151)</f>
        <v>1</v>
      </c>
      <c r="AO150" s="158">
        <f>IF('Indicator Date hidden'!AP151="x","x",AO$2-'Indicator Date hidden'!AP151)</f>
        <v>1</v>
      </c>
      <c r="AP150" s="158">
        <f>IF('Indicator Date hidden'!AQ151="x","x",AP$2-'Indicator Date hidden'!AQ151)</f>
        <v>1</v>
      </c>
      <c r="AQ150" s="158">
        <f>IF('Indicator Date hidden'!AR151="x","x",AQ$2-'Indicator Date hidden'!AR151)</f>
        <v>0</v>
      </c>
      <c r="AR150" s="158">
        <f>IF('Indicator Date hidden'!AS151="x","x",AR$2-'Indicator Date hidden'!AS151)</f>
        <v>3</v>
      </c>
      <c r="AS150" s="158">
        <f>IF('Indicator Date hidden'!AT151="x","x",AS$2-'Indicator Date hidden'!AT151)</f>
        <v>9</v>
      </c>
      <c r="AT150" s="158">
        <f>IF('Indicator Date hidden'!AU151="x","x",AT$2-'Indicator Date hidden'!AU151)</f>
        <v>0</v>
      </c>
      <c r="AU150" s="158">
        <f>IF('Indicator Date hidden'!AV151="x","x",AU$2-'Indicator Date hidden'!AV151)</f>
        <v>3</v>
      </c>
      <c r="AV150" s="158" t="str">
        <f>IF('Indicator Date hidden'!AW151="x","x",AV$2-'Indicator Date hidden'!AW151)</f>
        <v>x</v>
      </c>
      <c r="AW150" s="158">
        <f>IF('Indicator Date hidden'!AX151="x","x",AW$2-'Indicator Date hidden'!AX151)</f>
        <v>0</v>
      </c>
      <c r="AX150" s="158">
        <f>IF('Indicator Date hidden'!AY151="x","x",AX$2-'Indicator Date hidden'!AY151)</f>
        <v>0</v>
      </c>
      <c r="AY150" s="158">
        <f>IF('Indicator Date hidden'!AZ151="x","x",AY$2-'Indicator Date hidden'!AZ151)</f>
        <v>1</v>
      </c>
      <c r="AZ150" s="158">
        <f>IF('Indicator Date hidden'!BA151="x","x",AZ$2-'Indicator Date hidden'!BA151)</f>
        <v>7</v>
      </c>
      <c r="BA150" s="158">
        <f>IF('Indicator Date hidden'!BB151="x","x",BA$2-'Indicator Date hidden'!BB151)</f>
        <v>0</v>
      </c>
      <c r="BB150" s="158">
        <f>IF('Indicator Date hidden'!BC151="x","x",BB$2-'Indicator Date hidden'!BC151)</f>
        <v>0</v>
      </c>
      <c r="BC150" s="158">
        <f>IF('Indicator Date hidden'!BD151="x","x",BC$2-'Indicator Date hidden'!BD151)</f>
        <v>0</v>
      </c>
      <c r="BD150" s="158" t="str">
        <f>IF('Indicator Date hidden'!BE151="x","x",BD$2-'Indicator Date hidden'!BE151)</f>
        <v>x</v>
      </c>
      <c r="BE150" s="158">
        <f>IF('Indicator Date hidden'!BF151="x","x",BE$2-'Indicator Date hidden'!BF151)</f>
        <v>2</v>
      </c>
      <c r="BF150" s="158">
        <f>IF('Indicator Date hidden'!BG151="x","x",BF$2-'Indicator Date hidden'!BG151)</f>
        <v>0</v>
      </c>
      <c r="BG150" s="158">
        <f>IF('Indicator Date hidden'!BH151="x","x",BG$2-'Indicator Date hidden'!BH151)</f>
        <v>0</v>
      </c>
      <c r="BH150" s="158">
        <f>IF('Indicator Date hidden'!BI151="x","x",BH$2-'Indicator Date hidden'!BI151)</f>
        <v>0</v>
      </c>
      <c r="BI150" s="158" t="str">
        <f>IF('Indicator Date hidden'!BJ151="x","x",BI$2-'Indicator Date hidden'!BJ151)</f>
        <v>x</v>
      </c>
      <c r="BJ150" s="158">
        <f>IF('Indicator Date hidden'!BK151="x","x",BJ$2-'Indicator Date hidden'!BK151)</f>
        <v>1</v>
      </c>
      <c r="BK150" s="158">
        <f>IF('Indicator Date hidden'!BL151="x","x",BK$2-'Indicator Date hidden'!BL151)</f>
        <v>1</v>
      </c>
      <c r="BL150" s="158">
        <f>IF('Indicator Date hidden'!BM151="x","x",BL$2-'Indicator Date hidden'!BM151)</f>
        <v>0</v>
      </c>
      <c r="BM150" s="158">
        <f>IF('Indicator Date hidden'!BN151="x","x",BM$2-'Indicator Date hidden'!BN151)</f>
        <v>3</v>
      </c>
      <c r="BN150" s="158">
        <f>IF('Indicator Date hidden'!BO151="x","x",BN$2-'Indicator Date hidden'!BO151)</f>
        <v>2</v>
      </c>
      <c r="BO150" s="158">
        <f>IF('Indicator Date hidden'!BP151="x","x",BO$2-'Indicator Date hidden'!BP151)</f>
        <v>1</v>
      </c>
      <c r="BP150" s="158">
        <f>IF('Indicator Date hidden'!BQ151="x","x",BP$2-'Indicator Date hidden'!BQ151)</f>
        <v>0</v>
      </c>
      <c r="BQ150" s="158">
        <f>IF('Indicator Date hidden'!BR151="x","x",BQ$2-'Indicator Date hidden'!BR151)</f>
        <v>0</v>
      </c>
      <c r="BR150" s="158">
        <f>IF('Indicator Date hidden'!BS151="x","x",BR$2-'Indicator Date hidden'!BS151)</f>
        <v>0</v>
      </c>
      <c r="BS150" s="158">
        <f>IF('Indicator Date hidden'!BT151="x","x",BS$2-'Indicator Date hidden'!BT151)</f>
        <v>3</v>
      </c>
      <c r="BT150" s="158">
        <f>IF('Indicator Date hidden'!BU151="x","x",BT$2-'Indicator Date hidden'!BU151)</f>
        <v>0</v>
      </c>
      <c r="BU150" s="158">
        <f>IF('Indicator Date hidden'!BV151="x","x",BU$2-'Indicator Date hidden'!BV151)</f>
        <v>0</v>
      </c>
      <c r="BV150" s="158">
        <f>IF('Indicator Date hidden'!BW151="x","x",BV$2-'Indicator Date hidden'!BW151)</f>
        <v>0</v>
      </c>
      <c r="BW150" s="158">
        <f>IF('Indicator Date hidden'!BX151="x","x",BW$2-'Indicator Date hidden'!BX151)</f>
        <v>0</v>
      </c>
      <c r="BX150" s="158">
        <f>IF('Indicator Date hidden'!BY151="x","x",BX$2-'Indicator Date hidden'!BY151)</f>
        <v>2</v>
      </c>
      <c r="BY150" s="5">
        <f t="shared" si="20"/>
        <v>62</v>
      </c>
      <c r="BZ150" s="159">
        <f t="shared" si="21"/>
        <v>0.86111111111111116</v>
      </c>
      <c r="CA150" s="5">
        <f t="shared" si="22"/>
        <v>22</v>
      </c>
      <c r="CB150" s="159">
        <f t="shared" si="23"/>
        <v>1.9741774345812679</v>
      </c>
      <c r="CC150" s="162">
        <f t="shared" si="24"/>
        <v>0</v>
      </c>
    </row>
    <row r="151" spans="1:81" x14ac:dyDescent="0.3">
      <c r="A151" t="s">
        <v>275</v>
      </c>
      <c r="B151" s="158">
        <f>IF('Indicator Date hidden'!C152="x","x",B$2-'Indicator Date hidden'!C152)</f>
        <v>0</v>
      </c>
      <c r="C151" s="158">
        <f>IF('Indicator Date hidden'!D152="x","x",C$2-'Indicator Date hidden'!D152)</f>
        <v>0</v>
      </c>
      <c r="D151" s="158">
        <f>IF('Indicator Date hidden'!E152="x","x",D$2-'Indicator Date hidden'!E152)</f>
        <v>0</v>
      </c>
      <c r="E151" s="158">
        <f>IF('Indicator Date hidden'!F152="x","x",E$2-'Indicator Date hidden'!F152)</f>
        <v>0</v>
      </c>
      <c r="F151" s="158">
        <f>IF('Indicator Date hidden'!G152="x","x",F$2-'Indicator Date hidden'!G152)</f>
        <v>0</v>
      </c>
      <c r="G151" s="158">
        <f>IF('Indicator Date hidden'!H152="x","x",G$2-'Indicator Date hidden'!H152)</f>
        <v>0</v>
      </c>
      <c r="H151" s="158">
        <f>IF('Indicator Date hidden'!I152="x","x",H$2-'Indicator Date hidden'!I152)</f>
        <v>0</v>
      </c>
      <c r="I151" s="158">
        <f>IF('Indicator Date hidden'!J152="x","x",I$2-'Indicator Date hidden'!J152)</f>
        <v>0</v>
      </c>
      <c r="J151" s="158">
        <f>IF('Indicator Date hidden'!K152="x","x",J$2-'Indicator Date hidden'!K152)</f>
        <v>0</v>
      </c>
      <c r="K151" s="158">
        <f>IF('Indicator Date hidden'!L152="x","x",K$2-'Indicator Date hidden'!L152)</f>
        <v>0</v>
      </c>
      <c r="L151" s="158">
        <f>IF('Indicator Date hidden'!M152="x","x",L$2-'Indicator Date hidden'!M152)</f>
        <v>0</v>
      </c>
      <c r="M151" s="158">
        <f>IF('Indicator Date hidden'!N152="x","x",M$2-'Indicator Date hidden'!N152)</f>
        <v>0</v>
      </c>
      <c r="N151" s="158">
        <f>IF('Indicator Date hidden'!O152="x","x",N$2-'Indicator Date hidden'!O152)</f>
        <v>0</v>
      </c>
      <c r="O151" s="158">
        <f>IF('Indicator Date hidden'!P152="x","x",O$2-'Indicator Date hidden'!P152)</f>
        <v>0</v>
      </c>
      <c r="P151" s="158">
        <f>IF('Indicator Date hidden'!Q152="x","x",P$2-'Indicator Date hidden'!Q152)</f>
        <v>0</v>
      </c>
      <c r="Q151" s="158">
        <f>IF('Indicator Date hidden'!R152="x","x",Q$2-'Indicator Date hidden'!R152)</f>
        <v>0</v>
      </c>
      <c r="R151" s="158">
        <f>IF('Indicator Date hidden'!S152="x","x",R$2-'Indicator Date hidden'!S152)</f>
        <v>0</v>
      </c>
      <c r="S151" s="158">
        <f>IF('Indicator Date hidden'!T152="x","x",S$2-'Indicator Date hidden'!T152)</f>
        <v>0</v>
      </c>
      <c r="T151" s="158">
        <f>IF('Indicator Date hidden'!U152="x","x",T$2-'Indicator Date hidden'!U152)</f>
        <v>0</v>
      </c>
      <c r="U151" s="158">
        <f>IF('Indicator Date hidden'!V152="x","x",U$2-'Indicator Date hidden'!V152)</f>
        <v>0</v>
      </c>
      <c r="V151" s="158">
        <f>IF('Indicator Date hidden'!W152="x","x",V$2-'Indicator Date hidden'!W152)</f>
        <v>0</v>
      </c>
      <c r="W151" s="158">
        <f>IF('Indicator Date hidden'!X152="x","x",W$2-'Indicator Date hidden'!X152)</f>
        <v>0</v>
      </c>
      <c r="X151" s="158">
        <f>IF('Indicator Date hidden'!Y152="x","x",X$2-'Indicator Date hidden'!Y152)</f>
        <v>0</v>
      </c>
      <c r="Y151" s="158">
        <f>IF('Indicator Date hidden'!Z152="x","x",Y$2-'Indicator Date hidden'!Z152)</f>
        <v>0</v>
      </c>
      <c r="Z151" s="158" t="str">
        <f>IF('Indicator Date hidden'!AA152="x","x",Z$2-'Indicator Date hidden'!AA152)</f>
        <v>x</v>
      </c>
      <c r="AA151" s="158">
        <f>IF('Indicator Date hidden'!AB152="x","x",AA$2-'Indicator Date hidden'!AB152)</f>
        <v>0</v>
      </c>
      <c r="AB151" s="158" t="str">
        <f>IF('Indicator Date hidden'!AC152="x","x",AB$2-'Indicator Date hidden'!AC152)</f>
        <v>x</v>
      </c>
      <c r="AC151" s="158">
        <f>IF('Indicator Date hidden'!AD152="x","x",AC$2-'Indicator Date hidden'!AD152)</f>
        <v>0</v>
      </c>
      <c r="AD151" s="158">
        <f>IF('Indicator Date hidden'!AE152="x","x",AD$2-'Indicator Date hidden'!AE152)</f>
        <v>0</v>
      </c>
      <c r="AE151" s="158">
        <f>IF('Indicator Date hidden'!AF152="x","x",AE$2-'Indicator Date hidden'!AF152)</f>
        <v>1</v>
      </c>
      <c r="AF151" s="158">
        <f>IF('Indicator Date hidden'!AG152="x","x",AF$2-'Indicator Date hidden'!AG152)</f>
        <v>0</v>
      </c>
      <c r="AG151" s="158">
        <f>IF('Indicator Date hidden'!AH152="x","x",AG$2-'Indicator Date hidden'!AH152)</f>
        <v>0</v>
      </c>
      <c r="AH151" s="158">
        <f>IF('Indicator Date hidden'!AI152="x","x",AH$2-'Indicator Date hidden'!AI152)</f>
        <v>0</v>
      </c>
      <c r="AI151" s="158">
        <f>IF('Indicator Date hidden'!AJ152="x","x",AI$2-'Indicator Date hidden'!AJ152)</f>
        <v>1</v>
      </c>
      <c r="AJ151" s="158">
        <f>IF('Indicator Date hidden'!AK152="x","x",AJ$2-'Indicator Date hidden'!AK152)</f>
        <v>1</v>
      </c>
      <c r="AK151" s="158">
        <f>IF('Indicator Date hidden'!AL152="x","x",AK$2-'Indicator Date hidden'!AL152)</f>
        <v>1</v>
      </c>
      <c r="AL151" s="158" t="str">
        <f>IF('Indicator Date hidden'!AM152="x","x",AL$2-'Indicator Date hidden'!AM152)</f>
        <v>x</v>
      </c>
      <c r="AM151" s="158">
        <f>IF('Indicator Date hidden'!AN152="x","x",AM$2-'Indicator Date hidden'!AN152)</f>
        <v>1</v>
      </c>
      <c r="AN151" s="158">
        <f>IF('Indicator Date hidden'!AO152="x","x",AN$2-'Indicator Date hidden'!AO152)</f>
        <v>1</v>
      </c>
      <c r="AO151" s="158">
        <f>IF('Indicator Date hidden'!AP152="x","x",AO$2-'Indicator Date hidden'!AP152)</f>
        <v>1</v>
      </c>
      <c r="AP151" s="158" t="str">
        <f>IF('Indicator Date hidden'!AQ152="x","x",AP$2-'Indicator Date hidden'!AQ152)</f>
        <v>x</v>
      </c>
      <c r="AQ151" s="158">
        <f>IF('Indicator Date hidden'!AR152="x","x",AQ$2-'Indicator Date hidden'!AR152)</f>
        <v>0</v>
      </c>
      <c r="AR151" s="158">
        <f>IF('Indicator Date hidden'!AS152="x","x",AR$2-'Indicator Date hidden'!AS152)</f>
        <v>3</v>
      </c>
      <c r="AS151" s="158" t="str">
        <f>IF('Indicator Date hidden'!AT152="x","x",AS$2-'Indicator Date hidden'!AT152)</f>
        <v>x</v>
      </c>
      <c r="AT151" s="158">
        <f>IF('Indicator Date hidden'!AU152="x","x",AT$2-'Indicator Date hidden'!AU152)</f>
        <v>0</v>
      </c>
      <c r="AU151" s="158">
        <f>IF('Indicator Date hidden'!AV152="x","x",AU$2-'Indicator Date hidden'!AV152)</f>
        <v>1</v>
      </c>
      <c r="AV151" s="158" t="str">
        <f>IF('Indicator Date hidden'!AW152="x","x",AV$2-'Indicator Date hidden'!AW152)</f>
        <v>x</v>
      </c>
      <c r="AW151" s="158">
        <f>IF('Indicator Date hidden'!AX152="x","x",AW$2-'Indicator Date hidden'!AX152)</f>
        <v>0</v>
      </c>
      <c r="AX151" s="158">
        <f>IF('Indicator Date hidden'!AY152="x","x",AX$2-'Indicator Date hidden'!AY152)</f>
        <v>0</v>
      </c>
      <c r="AY151" s="158">
        <f>IF('Indicator Date hidden'!AZ152="x","x",AY$2-'Indicator Date hidden'!AZ152)</f>
        <v>1</v>
      </c>
      <c r="AZ151" s="158" t="str">
        <f>IF('Indicator Date hidden'!BA152="x","x",AZ$2-'Indicator Date hidden'!BA152)</f>
        <v>x</v>
      </c>
      <c r="BA151" s="158">
        <f>IF('Indicator Date hidden'!BB152="x","x",BA$2-'Indicator Date hidden'!BB152)</f>
        <v>0</v>
      </c>
      <c r="BB151" s="158">
        <f>IF('Indicator Date hidden'!BC152="x","x",BB$2-'Indicator Date hidden'!BC152)</f>
        <v>0</v>
      </c>
      <c r="BC151" s="158">
        <f>IF('Indicator Date hidden'!BD152="x","x",BC$2-'Indicator Date hidden'!BD152)</f>
        <v>0</v>
      </c>
      <c r="BD151" s="158" t="str">
        <f>IF('Indicator Date hidden'!BE152="x","x",BD$2-'Indicator Date hidden'!BE152)</f>
        <v>x</v>
      </c>
      <c r="BE151" s="158">
        <f>IF('Indicator Date hidden'!BF152="x","x",BE$2-'Indicator Date hidden'!BF152)</f>
        <v>2</v>
      </c>
      <c r="BF151" s="158">
        <f>IF('Indicator Date hidden'!BG152="x","x",BF$2-'Indicator Date hidden'!BG152)</f>
        <v>0</v>
      </c>
      <c r="BG151" s="158">
        <f>IF('Indicator Date hidden'!BH152="x","x",BG$2-'Indicator Date hidden'!BH152)</f>
        <v>0</v>
      </c>
      <c r="BH151" s="158">
        <f>IF('Indicator Date hidden'!BI152="x","x",BH$2-'Indicator Date hidden'!BI152)</f>
        <v>0</v>
      </c>
      <c r="BI151" s="158" t="str">
        <f>IF('Indicator Date hidden'!BJ152="x","x",BI$2-'Indicator Date hidden'!BJ152)</f>
        <v>x</v>
      </c>
      <c r="BJ151" s="158">
        <f>IF('Indicator Date hidden'!BK152="x","x",BJ$2-'Indicator Date hidden'!BK152)</f>
        <v>1</v>
      </c>
      <c r="BK151" s="158">
        <f>IF('Indicator Date hidden'!BL152="x","x",BK$2-'Indicator Date hidden'!BL152)</f>
        <v>1</v>
      </c>
      <c r="BL151" s="158">
        <f>IF('Indicator Date hidden'!BM152="x","x",BL$2-'Indicator Date hidden'!BM152)</f>
        <v>0</v>
      </c>
      <c r="BM151" s="158">
        <f>IF('Indicator Date hidden'!BN152="x","x",BM$2-'Indicator Date hidden'!BN152)</f>
        <v>3</v>
      </c>
      <c r="BN151" s="158">
        <f>IF('Indicator Date hidden'!BO152="x","x",BN$2-'Indicator Date hidden'!BO152)</f>
        <v>2</v>
      </c>
      <c r="BO151" s="158">
        <f>IF('Indicator Date hidden'!BP152="x","x",BO$2-'Indicator Date hidden'!BP152)</f>
        <v>1</v>
      </c>
      <c r="BP151" s="158">
        <f>IF('Indicator Date hidden'!BQ152="x","x",BP$2-'Indicator Date hidden'!BQ152)</f>
        <v>0</v>
      </c>
      <c r="BQ151" s="158">
        <f>IF('Indicator Date hidden'!BR152="x","x",BQ$2-'Indicator Date hidden'!BR152)</f>
        <v>0</v>
      </c>
      <c r="BR151" s="158">
        <f>IF('Indicator Date hidden'!BS152="x","x",BR$2-'Indicator Date hidden'!BS152)</f>
        <v>0</v>
      </c>
      <c r="BS151" s="158">
        <f>IF('Indicator Date hidden'!BT152="x","x",BS$2-'Indicator Date hidden'!BT152)</f>
        <v>2</v>
      </c>
      <c r="BT151" s="158">
        <f>IF('Indicator Date hidden'!BU152="x","x",BT$2-'Indicator Date hidden'!BU152)</f>
        <v>0</v>
      </c>
      <c r="BU151" s="158">
        <f>IF('Indicator Date hidden'!BV152="x","x",BU$2-'Indicator Date hidden'!BV152)</f>
        <v>0</v>
      </c>
      <c r="BV151" s="158">
        <f>IF('Indicator Date hidden'!BW152="x","x",BV$2-'Indicator Date hidden'!BW152)</f>
        <v>0</v>
      </c>
      <c r="BW151" s="158">
        <f>IF('Indicator Date hidden'!BX152="x","x",BW$2-'Indicator Date hidden'!BX152)</f>
        <v>0</v>
      </c>
      <c r="BX151" s="158">
        <f>IF('Indicator Date hidden'!BY152="x","x",BX$2-'Indicator Date hidden'!BY152)</f>
        <v>2</v>
      </c>
      <c r="BY151" s="5">
        <f t="shared" si="20"/>
        <v>26</v>
      </c>
      <c r="BZ151" s="159">
        <f t="shared" si="21"/>
        <v>0.39393939393939392</v>
      </c>
      <c r="CA151" s="5">
        <f t="shared" si="22"/>
        <v>18</v>
      </c>
      <c r="CB151" s="159">
        <f t="shared" si="23"/>
        <v>0.73605804857521939</v>
      </c>
      <c r="CC151" s="162">
        <f t="shared" si="24"/>
        <v>0</v>
      </c>
    </row>
    <row r="152" spans="1:81" x14ac:dyDescent="0.3">
      <c r="A152" t="s">
        <v>277</v>
      </c>
      <c r="B152" s="158">
        <f>IF('Indicator Date hidden'!C153="x","x",B$2-'Indicator Date hidden'!C153)</f>
        <v>0</v>
      </c>
      <c r="C152" s="158">
        <f>IF('Indicator Date hidden'!D153="x","x",C$2-'Indicator Date hidden'!D153)</f>
        <v>0</v>
      </c>
      <c r="D152" s="158">
        <f>IF('Indicator Date hidden'!E153="x","x",D$2-'Indicator Date hidden'!E153)</f>
        <v>0</v>
      </c>
      <c r="E152" s="158">
        <f>IF('Indicator Date hidden'!F153="x","x",E$2-'Indicator Date hidden'!F153)</f>
        <v>0</v>
      </c>
      <c r="F152" s="158">
        <f>IF('Indicator Date hidden'!G153="x","x",F$2-'Indicator Date hidden'!G153)</f>
        <v>0</v>
      </c>
      <c r="G152" s="158">
        <f>IF('Indicator Date hidden'!H153="x","x",G$2-'Indicator Date hidden'!H153)</f>
        <v>0</v>
      </c>
      <c r="H152" s="158">
        <f>IF('Indicator Date hidden'!I153="x","x",H$2-'Indicator Date hidden'!I153)</f>
        <v>0</v>
      </c>
      <c r="I152" s="158">
        <f>IF('Indicator Date hidden'!J153="x","x",I$2-'Indicator Date hidden'!J153)</f>
        <v>0</v>
      </c>
      <c r="J152" s="158">
        <f>IF('Indicator Date hidden'!K153="x","x",J$2-'Indicator Date hidden'!K153)</f>
        <v>0</v>
      </c>
      <c r="K152" s="158">
        <f>IF('Indicator Date hidden'!L153="x","x",K$2-'Indicator Date hidden'!L153)</f>
        <v>0</v>
      </c>
      <c r="L152" s="158">
        <f>IF('Indicator Date hidden'!M153="x","x",L$2-'Indicator Date hidden'!M153)</f>
        <v>0</v>
      </c>
      <c r="M152" s="158">
        <f>IF('Indicator Date hidden'!N153="x","x",M$2-'Indicator Date hidden'!N153)</f>
        <v>0</v>
      </c>
      <c r="N152" s="158">
        <f>IF('Indicator Date hidden'!O153="x","x",N$2-'Indicator Date hidden'!O153)</f>
        <v>0</v>
      </c>
      <c r="O152" s="158">
        <f>IF('Indicator Date hidden'!P153="x","x",O$2-'Indicator Date hidden'!P153)</f>
        <v>0</v>
      </c>
      <c r="P152" s="158">
        <f>IF('Indicator Date hidden'!Q153="x","x",P$2-'Indicator Date hidden'!Q153)</f>
        <v>0</v>
      </c>
      <c r="Q152" s="158">
        <f>IF('Indicator Date hidden'!R153="x","x",Q$2-'Indicator Date hidden'!R153)</f>
        <v>0</v>
      </c>
      <c r="R152" s="158">
        <f>IF('Indicator Date hidden'!S153="x","x",R$2-'Indicator Date hidden'!S153)</f>
        <v>0</v>
      </c>
      <c r="S152" s="158">
        <f>IF('Indicator Date hidden'!T153="x","x",S$2-'Indicator Date hidden'!T153)</f>
        <v>0</v>
      </c>
      <c r="T152" s="158">
        <f>IF('Indicator Date hidden'!U153="x","x",T$2-'Indicator Date hidden'!U153)</f>
        <v>0</v>
      </c>
      <c r="U152" s="158">
        <f>IF('Indicator Date hidden'!V153="x","x",U$2-'Indicator Date hidden'!V153)</f>
        <v>0</v>
      </c>
      <c r="V152" s="158">
        <f>IF('Indicator Date hidden'!W153="x","x",V$2-'Indicator Date hidden'!W153)</f>
        <v>0</v>
      </c>
      <c r="W152" s="158">
        <f>IF('Indicator Date hidden'!X153="x","x",W$2-'Indicator Date hidden'!X153)</f>
        <v>0</v>
      </c>
      <c r="X152" s="158">
        <f>IF('Indicator Date hidden'!Y153="x","x",X$2-'Indicator Date hidden'!Y153)</f>
        <v>0</v>
      </c>
      <c r="Y152" s="158">
        <f>IF('Indicator Date hidden'!Z153="x","x",Y$2-'Indicator Date hidden'!Z153)</f>
        <v>0</v>
      </c>
      <c r="Z152" s="158">
        <f>IF('Indicator Date hidden'!AA153="x","x",Z$2-'Indicator Date hidden'!AA153)</f>
        <v>0</v>
      </c>
      <c r="AA152" s="158">
        <f>IF('Indicator Date hidden'!AB153="x","x",AA$2-'Indicator Date hidden'!AB153)</f>
        <v>0</v>
      </c>
      <c r="AB152" s="158">
        <f>IF('Indicator Date hidden'!AC153="x","x",AB$2-'Indicator Date hidden'!AC153)</f>
        <v>0</v>
      </c>
      <c r="AC152" s="158">
        <f>IF('Indicator Date hidden'!AD153="x","x",AC$2-'Indicator Date hidden'!AD153)</f>
        <v>1</v>
      </c>
      <c r="AD152" s="158">
        <f>IF('Indicator Date hidden'!AE153="x","x",AD$2-'Indicator Date hidden'!AE153)</f>
        <v>0</v>
      </c>
      <c r="AE152" s="158">
        <f>IF('Indicator Date hidden'!AF153="x","x",AE$2-'Indicator Date hidden'!AF153)</f>
        <v>0</v>
      </c>
      <c r="AF152" s="158">
        <f>IF('Indicator Date hidden'!AG153="x","x",AF$2-'Indicator Date hidden'!AG153)</f>
        <v>0</v>
      </c>
      <c r="AG152" s="158">
        <f>IF('Indicator Date hidden'!AH153="x","x",AG$2-'Indicator Date hidden'!AH153)</f>
        <v>0</v>
      </c>
      <c r="AH152" s="158">
        <f>IF('Indicator Date hidden'!AI153="x","x",AH$2-'Indicator Date hidden'!AI153)</f>
        <v>0</v>
      </c>
      <c r="AI152" s="158">
        <f>IF('Indicator Date hidden'!AJ153="x","x",AI$2-'Indicator Date hidden'!AJ153)</f>
        <v>1</v>
      </c>
      <c r="AJ152" s="158">
        <f>IF('Indicator Date hidden'!AK153="x","x",AJ$2-'Indicator Date hidden'!AK153)</f>
        <v>1</v>
      </c>
      <c r="AK152" s="158">
        <f>IF('Indicator Date hidden'!AL153="x","x",AK$2-'Indicator Date hidden'!AL153)</f>
        <v>1</v>
      </c>
      <c r="AL152" s="158">
        <f>IF('Indicator Date hidden'!AM153="x","x",AL$2-'Indicator Date hidden'!AM153)</f>
        <v>2</v>
      </c>
      <c r="AM152" s="158">
        <f>IF('Indicator Date hidden'!AN153="x","x",AM$2-'Indicator Date hidden'!AN153)</f>
        <v>1</v>
      </c>
      <c r="AN152" s="158">
        <f>IF('Indicator Date hidden'!AO153="x","x",AN$2-'Indicator Date hidden'!AO153)</f>
        <v>1</v>
      </c>
      <c r="AO152" s="158">
        <f>IF('Indicator Date hidden'!AP153="x","x",AO$2-'Indicator Date hidden'!AP153)</f>
        <v>1</v>
      </c>
      <c r="AP152" s="158">
        <f>IF('Indicator Date hidden'!AQ153="x","x",AP$2-'Indicator Date hidden'!AQ153)</f>
        <v>1</v>
      </c>
      <c r="AQ152" s="158">
        <f>IF('Indicator Date hidden'!AR153="x","x",AQ$2-'Indicator Date hidden'!AR153)</f>
        <v>0</v>
      </c>
      <c r="AR152" s="158">
        <f>IF('Indicator Date hidden'!AS153="x","x",AR$2-'Indicator Date hidden'!AS153)</f>
        <v>3</v>
      </c>
      <c r="AS152" s="158">
        <f>IF('Indicator Date hidden'!AT153="x","x",AS$2-'Indicator Date hidden'!AT153)</f>
        <v>1</v>
      </c>
      <c r="AT152" s="158">
        <f>IF('Indicator Date hidden'!AU153="x","x",AT$2-'Indicator Date hidden'!AU153)</f>
        <v>0</v>
      </c>
      <c r="AU152" s="158">
        <f>IF('Indicator Date hidden'!AV153="x","x",AU$2-'Indicator Date hidden'!AV153)</f>
        <v>0</v>
      </c>
      <c r="AV152" s="158">
        <f>IF('Indicator Date hidden'!AW153="x","x",AV$2-'Indicator Date hidden'!AW153)</f>
        <v>0</v>
      </c>
      <c r="AW152" s="158">
        <f>IF('Indicator Date hidden'!AX153="x","x",AW$2-'Indicator Date hidden'!AX153)</f>
        <v>0</v>
      </c>
      <c r="AX152" s="158">
        <f>IF('Indicator Date hidden'!AY153="x","x",AX$2-'Indicator Date hidden'!AY153)</f>
        <v>0</v>
      </c>
      <c r="AY152" s="158">
        <f>IF('Indicator Date hidden'!AZ153="x","x",AY$2-'Indicator Date hidden'!AZ153)</f>
        <v>1</v>
      </c>
      <c r="AZ152" s="158">
        <f>IF('Indicator Date hidden'!BA153="x","x",AZ$2-'Indicator Date hidden'!BA153)</f>
        <v>6</v>
      </c>
      <c r="BA152" s="158">
        <f>IF('Indicator Date hidden'!BB153="x","x",BA$2-'Indicator Date hidden'!BB153)</f>
        <v>0</v>
      </c>
      <c r="BB152" s="158">
        <f>IF('Indicator Date hidden'!BC153="x","x",BB$2-'Indicator Date hidden'!BC153)</f>
        <v>0</v>
      </c>
      <c r="BC152" s="158">
        <f>IF('Indicator Date hidden'!BD153="x","x",BC$2-'Indicator Date hidden'!BD153)</f>
        <v>0</v>
      </c>
      <c r="BD152" s="158">
        <f>IF('Indicator Date hidden'!BE153="x","x",BD$2-'Indicator Date hidden'!BE153)</f>
        <v>2</v>
      </c>
      <c r="BE152" s="158">
        <f>IF('Indicator Date hidden'!BF153="x","x",BE$2-'Indicator Date hidden'!BF153)</f>
        <v>2</v>
      </c>
      <c r="BF152" s="158">
        <f>IF('Indicator Date hidden'!BG153="x","x",BF$2-'Indicator Date hidden'!BG153)</f>
        <v>0</v>
      </c>
      <c r="BG152" s="158">
        <f>IF('Indicator Date hidden'!BH153="x","x",BG$2-'Indicator Date hidden'!BH153)</f>
        <v>0</v>
      </c>
      <c r="BH152" s="158">
        <f>IF('Indicator Date hidden'!BI153="x","x",BH$2-'Indicator Date hidden'!BI153)</f>
        <v>0</v>
      </c>
      <c r="BI152" s="158">
        <f>IF('Indicator Date hidden'!BJ153="x","x",BI$2-'Indicator Date hidden'!BJ153)</f>
        <v>0</v>
      </c>
      <c r="BJ152" s="158">
        <f>IF('Indicator Date hidden'!BK153="x","x",BJ$2-'Indicator Date hidden'!BK153)</f>
        <v>1</v>
      </c>
      <c r="BK152" s="158">
        <f>IF('Indicator Date hidden'!BL153="x","x",BK$2-'Indicator Date hidden'!BL153)</f>
        <v>1</v>
      </c>
      <c r="BL152" s="158">
        <f>IF('Indicator Date hidden'!BM153="x","x",BL$2-'Indicator Date hidden'!BM153)</f>
        <v>0</v>
      </c>
      <c r="BM152" s="158">
        <f>IF('Indicator Date hidden'!BN153="x","x",BM$2-'Indicator Date hidden'!BN153)</f>
        <v>1</v>
      </c>
      <c r="BN152" s="158">
        <f>IF('Indicator Date hidden'!BO153="x","x",BN$2-'Indicator Date hidden'!BO153)</f>
        <v>2</v>
      </c>
      <c r="BO152" s="158">
        <f>IF('Indicator Date hidden'!BP153="x","x",BO$2-'Indicator Date hidden'!BP153)</f>
        <v>1</v>
      </c>
      <c r="BP152" s="158">
        <f>IF('Indicator Date hidden'!BQ153="x","x",BP$2-'Indicator Date hidden'!BQ153)</f>
        <v>0</v>
      </c>
      <c r="BQ152" s="158">
        <f>IF('Indicator Date hidden'!BR153="x","x",BQ$2-'Indicator Date hidden'!BR153)</f>
        <v>0</v>
      </c>
      <c r="BR152" s="158">
        <f>IF('Indicator Date hidden'!BS153="x","x",BR$2-'Indicator Date hidden'!BS153)</f>
        <v>0</v>
      </c>
      <c r="BS152" s="158">
        <f>IF('Indicator Date hidden'!BT153="x","x",BS$2-'Indicator Date hidden'!BT153)</f>
        <v>2</v>
      </c>
      <c r="BT152" s="158">
        <f>IF('Indicator Date hidden'!BU153="x","x",BT$2-'Indicator Date hidden'!BU153)</f>
        <v>0</v>
      </c>
      <c r="BU152" s="158">
        <f>IF('Indicator Date hidden'!BV153="x","x",BU$2-'Indicator Date hidden'!BV153)</f>
        <v>0</v>
      </c>
      <c r="BV152" s="158">
        <f>IF('Indicator Date hidden'!BW153="x","x",BV$2-'Indicator Date hidden'!BW153)</f>
        <v>0</v>
      </c>
      <c r="BW152" s="158">
        <f>IF('Indicator Date hidden'!BX153="x","x",BW$2-'Indicator Date hidden'!BX153)</f>
        <v>0</v>
      </c>
      <c r="BX152" s="158">
        <f>IF('Indicator Date hidden'!BY153="x","x",BX$2-'Indicator Date hidden'!BY153)</f>
        <v>2</v>
      </c>
      <c r="BY152" s="5">
        <f t="shared" si="20"/>
        <v>35</v>
      </c>
      <c r="BZ152" s="159">
        <f t="shared" si="21"/>
        <v>0.46666666666666667</v>
      </c>
      <c r="CA152" s="5">
        <f t="shared" si="22"/>
        <v>22</v>
      </c>
      <c r="CB152" s="159">
        <f t="shared" si="23"/>
        <v>0.94280904158206336</v>
      </c>
      <c r="CC152" s="162">
        <f t="shared" si="24"/>
        <v>0</v>
      </c>
    </row>
    <row r="153" spans="1:81" x14ac:dyDescent="0.3">
      <c r="A153" t="s">
        <v>279</v>
      </c>
      <c r="B153" s="158">
        <f>IF('Indicator Date hidden'!C154="x","x",B$2-'Indicator Date hidden'!C154)</f>
        <v>0</v>
      </c>
      <c r="C153" s="158">
        <f>IF('Indicator Date hidden'!D154="x","x",C$2-'Indicator Date hidden'!D154)</f>
        <v>0</v>
      </c>
      <c r="D153" s="158">
        <f>IF('Indicator Date hidden'!E154="x","x",D$2-'Indicator Date hidden'!E154)</f>
        <v>0</v>
      </c>
      <c r="E153" s="158">
        <f>IF('Indicator Date hidden'!F154="x","x",E$2-'Indicator Date hidden'!F154)</f>
        <v>0</v>
      </c>
      <c r="F153" s="158">
        <f>IF('Indicator Date hidden'!G154="x","x",F$2-'Indicator Date hidden'!G154)</f>
        <v>0</v>
      </c>
      <c r="G153" s="158">
        <f>IF('Indicator Date hidden'!H154="x","x",G$2-'Indicator Date hidden'!H154)</f>
        <v>0</v>
      </c>
      <c r="H153" s="158">
        <f>IF('Indicator Date hidden'!I154="x","x",H$2-'Indicator Date hidden'!I154)</f>
        <v>0</v>
      </c>
      <c r="I153" s="158">
        <f>IF('Indicator Date hidden'!J154="x","x",I$2-'Indicator Date hidden'!J154)</f>
        <v>0</v>
      </c>
      <c r="J153" s="158">
        <f>IF('Indicator Date hidden'!K154="x","x",J$2-'Indicator Date hidden'!K154)</f>
        <v>0</v>
      </c>
      <c r="K153" s="158">
        <f>IF('Indicator Date hidden'!L154="x","x",K$2-'Indicator Date hidden'!L154)</f>
        <v>0</v>
      </c>
      <c r="L153" s="158">
        <f>IF('Indicator Date hidden'!M154="x","x",L$2-'Indicator Date hidden'!M154)</f>
        <v>0</v>
      </c>
      <c r="M153" s="158">
        <f>IF('Indicator Date hidden'!N154="x","x",M$2-'Indicator Date hidden'!N154)</f>
        <v>0</v>
      </c>
      <c r="N153" s="158">
        <f>IF('Indicator Date hidden'!O154="x","x",N$2-'Indicator Date hidden'!O154)</f>
        <v>0</v>
      </c>
      <c r="O153" s="158">
        <f>IF('Indicator Date hidden'!P154="x","x",O$2-'Indicator Date hidden'!P154)</f>
        <v>0</v>
      </c>
      <c r="P153" s="158">
        <f>IF('Indicator Date hidden'!Q154="x","x",P$2-'Indicator Date hidden'!Q154)</f>
        <v>0</v>
      </c>
      <c r="Q153" s="158">
        <f>IF('Indicator Date hidden'!R154="x","x",Q$2-'Indicator Date hidden'!R154)</f>
        <v>0</v>
      </c>
      <c r="R153" s="158">
        <f>IF('Indicator Date hidden'!S154="x","x",R$2-'Indicator Date hidden'!S154)</f>
        <v>0</v>
      </c>
      <c r="S153" s="158">
        <f>IF('Indicator Date hidden'!T154="x","x",S$2-'Indicator Date hidden'!T154)</f>
        <v>0</v>
      </c>
      <c r="T153" s="158">
        <f>IF('Indicator Date hidden'!U154="x","x",T$2-'Indicator Date hidden'!U154)</f>
        <v>0</v>
      </c>
      <c r="U153" s="158">
        <f>IF('Indicator Date hidden'!V154="x","x",U$2-'Indicator Date hidden'!V154)</f>
        <v>0</v>
      </c>
      <c r="V153" s="158">
        <f>IF('Indicator Date hidden'!W154="x","x",V$2-'Indicator Date hidden'!W154)</f>
        <v>0</v>
      </c>
      <c r="W153" s="158">
        <f>IF('Indicator Date hidden'!X154="x","x",W$2-'Indicator Date hidden'!X154)</f>
        <v>0</v>
      </c>
      <c r="X153" s="158">
        <f>IF('Indicator Date hidden'!Y154="x","x",X$2-'Indicator Date hidden'!Y154)</f>
        <v>0</v>
      </c>
      <c r="Y153" s="158">
        <f>IF('Indicator Date hidden'!Z154="x","x",Y$2-'Indicator Date hidden'!Z154)</f>
        <v>0</v>
      </c>
      <c r="Z153" s="158">
        <f>IF('Indicator Date hidden'!AA154="x","x",Z$2-'Indicator Date hidden'!AA154)</f>
        <v>5</v>
      </c>
      <c r="AA153" s="158">
        <f>IF('Indicator Date hidden'!AB154="x","x",AA$2-'Indicator Date hidden'!AB154)</f>
        <v>0</v>
      </c>
      <c r="AB153" s="158">
        <f>IF('Indicator Date hidden'!AC154="x","x",AB$2-'Indicator Date hidden'!AC154)</f>
        <v>3</v>
      </c>
      <c r="AC153" s="158">
        <f>IF('Indicator Date hidden'!AD154="x","x",AC$2-'Indicator Date hidden'!AD154)</f>
        <v>0</v>
      </c>
      <c r="AD153" s="158">
        <f>IF('Indicator Date hidden'!AE154="x","x",AD$2-'Indicator Date hidden'!AE154)</f>
        <v>0</v>
      </c>
      <c r="AE153" s="158">
        <f>IF('Indicator Date hidden'!AF154="x","x",AE$2-'Indicator Date hidden'!AF154)</f>
        <v>0</v>
      </c>
      <c r="AF153" s="158">
        <f>IF('Indicator Date hidden'!AG154="x","x",AF$2-'Indicator Date hidden'!AG154)</f>
        <v>0</v>
      </c>
      <c r="AG153" s="158">
        <f>IF('Indicator Date hidden'!AH154="x","x",AG$2-'Indicator Date hidden'!AH154)</f>
        <v>0</v>
      </c>
      <c r="AH153" s="158">
        <f>IF('Indicator Date hidden'!AI154="x","x",AH$2-'Indicator Date hidden'!AI154)</f>
        <v>0</v>
      </c>
      <c r="AI153" s="158">
        <f>IF('Indicator Date hidden'!AJ154="x","x",AI$2-'Indicator Date hidden'!AJ154)</f>
        <v>1</v>
      </c>
      <c r="AJ153" s="158">
        <f>IF('Indicator Date hidden'!AK154="x","x",AJ$2-'Indicator Date hidden'!AK154)</f>
        <v>1</v>
      </c>
      <c r="AK153" s="158">
        <f>IF('Indicator Date hidden'!AL154="x","x",AK$2-'Indicator Date hidden'!AL154)</f>
        <v>1</v>
      </c>
      <c r="AL153" s="158">
        <f>IF('Indicator Date hidden'!AM154="x","x",AL$2-'Indicator Date hidden'!AM154)</f>
        <v>4</v>
      </c>
      <c r="AM153" s="158">
        <f>IF('Indicator Date hidden'!AN154="x","x",AM$2-'Indicator Date hidden'!AN154)</f>
        <v>1</v>
      </c>
      <c r="AN153" s="158">
        <f>IF('Indicator Date hidden'!AO154="x","x",AN$2-'Indicator Date hidden'!AO154)</f>
        <v>1</v>
      </c>
      <c r="AO153" s="158">
        <f>IF('Indicator Date hidden'!AP154="x","x",AO$2-'Indicator Date hidden'!AP154)</f>
        <v>1</v>
      </c>
      <c r="AP153" s="158">
        <f>IF('Indicator Date hidden'!AQ154="x","x",AP$2-'Indicator Date hidden'!AQ154)</f>
        <v>1</v>
      </c>
      <c r="AQ153" s="158">
        <f>IF('Indicator Date hidden'!AR154="x","x",AQ$2-'Indicator Date hidden'!AR154)</f>
        <v>0</v>
      </c>
      <c r="AR153" s="158">
        <f>IF('Indicator Date hidden'!AS154="x","x",AR$2-'Indicator Date hidden'!AS154)</f>
        <v>3</v>
      </c>
      <c r="AS153" s="158">
        <f>IF('Indicator Date hidden'!AT154="x","x",AS$2-'Indicator Date hidden'!AT154)</f>
        <v>3</v>
      </c>
      <c r="AT153" s="158">
        <f>IF('Indicator Date hidden'!AU154="x","x",AT$2-'Indicator Date hidden'!AU154)</f>
        <v>0</v>
      </c>
      <c r="AU153" s="158">
        <f>IF('Indicator Date hidden'!AV154="x","x",AU$2-'Indicator Date hidden'!AV154)</f>
        <v>0</v>
      </c>
      <c r="AV153" s="158">
        <f>IF('Indicator Date hidden'!AW154="x","x",AV$2-'Indicator Date hidden'!AW154)</f>
        <v>0</v>
      </c>
      <c r="AW153" s="158" t="str">
        <f>IF('Indicator Date hidden'!AX154="x","x",AW$2-'Indicator Date hidden'!AX154)</f>
        <v>x</v>
      </c>
      <c r="AX153" s="158">
        <f>IF('Indicator Date hidden'!AY154="x","x",AX$2-'Indicator Date hidden'!AY154)</f>
        <v>0</v>
      </c>
      <c r="AY153" s="158">
        <f>IF('Indicator Date hidden'!AZ154="x","x",AY$2-'Indicator Date hidden'!AZ154)</f>
        <v>1</v>
      </c>
      <c r="AZ153" s="158">
        <f>IF('Indicator Date hidden'!BA154="x","x",AZ$2-'Indicator Date hidden'!BA154)</f>
        <v>2</v>
      </c>
      <c r="BA153" s="158">
        <f>IF('Indicator Date hidden'!BB154="x","x",BA$2-'Indicator Date hidden'!BB154)</f>
        <v>0</v>
      </c>
      <c r="BB153" s="158">
        <f>IF('Indicator Date hidden'!BC154="x","x",BB$2-'Indicator Date hidden'!BC154)</f>
        <v>0</v>
      </c>
      <c r="BC153" s="158">
        <f>IF('Indicator Date hidden'!BD154="x","x",BC$2-'Indicator Date hidden'!BD154)</f>
        <v>0</v>
      </c>
      <c r="BD153" s="158" t="str">
        <f>IF('Indicator Date hidden'!BE154="x","x",BD$2-'Indicator Date hidden'!BE154)</f>
        <v>x</v>
      </c>
      <c r="BE153" s="158">
        <f>IF('Indicator Date hidden'!BF154="x","x",BE$2-'Indicator Date hidden'!BF154)</f>
        <v>2</v>
      </c>
      <c r="BF153" s="158">
        <f>IF('Indicator Date hidden'!BG154="x","x",BF$2-'Indicator Date hidden'!BG154)</f>
        <v>0</v>
      </c>
      <c r="BG153" s="158">
        <f>IF('Indicator Date hidden'!BH154="x","x",BG$2-'Indicator Date hidden'!BH154)</f>
        <v>0</v>
      </c>
      <c r="BH153" s="158">
        <f>IF('Indicator Date hidden'!BI154="x","x",BH$2-'Indicator Date hidden'!BI154)</f>
        <v>0</v>
      </c>
      <c r="BI153" s="158">
        <f>IF('Indicator Date hidden'!BJ154="x","x",BI$2-'Indicator Date hidden'!BJ154)</f>
        <v>0</v>
      </c>
      <c r="BJ153" s="158">
        <f>IF('Indicator Date hidden'!BK154="x","x",BJ$2-'Indicator Date hidden'!BK154)</f>
        <v>1</v>
      </c>
      <c r="BK153" s="158">
        <f>IF('Indicator Date hidden'!BL154="x","x",BK$2-'Indicator Date hidden'!BL154)</f>
        <v>1</v>
      </c>
      <c r="BL153" s="158">
        <f>IF('Indicator Date hidden'!BM154="x","x",BL$2-'Indicator Date hidden'!BM154)</f>
        <v>0</v>
      </c>
      <c r="BM153" s="158">
        <f>IF('Indicator Date hidden'!BN154="x","x",BM$2-'Indicator Date hidden'!BN154)</f>
        <v>2</v>
      </c>
      <c r="BN153" s="158">
        <f>IF('Indicator Date hidden'!BO154="x","x",BN$2-'Indicator Date hidden'!BO154)</f>
        <v>2</v>
      </c>
      <c r="BO153" s="158">
        <f>IF('Indicator Date hidden'!BP154="x","x",BO$2-'Indicator Date hidden'!BP154)</f>
        <v>1</v>
      </c>
      <c r="BP153" s="158">
        <f>IF('Indicator Date hidden'!BQ154="x","x",BP$2-'Indicator Date hidden'!BQ154)</f>
        <v>0</v>
      </c>
      <c r="BQ153" s="158">
        <f>IF('Indicator Date hidden'!BR154="x","x",BQ$2-'Indicator Date hidden'!BR154)</f>
        <v>0</v>
      </c>
      <c r="BR153" s="158">
        <f>IF('Indicator Date hidden'!BS154="x","x",BR$2-'Indicator Date hidden'!BS154)</f>
        <v>0</v>
      </c>
      <c r="BS153" s="158">
        <f>IF('Indicator Date hidden'!BT154="x","x",BS$2-'Indicator Date hidden'!BT154)</f>
        <v>2</v>
      </c>
      <c r="BT153" s="158">
        <f>IF('Indicator Date hidden'!BU154="x","x",BT$2-'Indicator Date hidden'!BU154)</f>
        <v>0</v>
      </c>
      <c r="BU153" s="158">
        <f>IF('Indicator Date hidden'!BV154="x","x",BU$2-'Indicator Date hidden'!BV154)</f>
        <v>0</v>
      </c>
      <c r="BV153" s="158" t="str">
        <f>IF('Indicator Date hidden'!BW154="x","x",BV$2-'Indicator Date hidden'!BW154)</f>
        <v>x</v>
      </c>
      <c r="BW153" s="158">
        <f>IF('Indicator Date hidden'!BX154="x","x",BW$2-'Indicator Date hidden'!BX154)</f>
        <v>0</v>
      </c>
      <c r="BX153" s="158">
        <f>IF('Indicator Date hidden'!BY154="x","x",BX$2-'Indicator Date hidden'!BY154)</f>
        <v>2</v>
      </c>
      <c r="BY153" s="5">
        <f t="shared" si="20"/>
        <v>41</v>
      </c>
      <c r="BZ153" s="159">
        <f t="shared" si="21"/>
        <v>0.56944444444444442</v>
      </c>
      <c r="CA153" s="5">
        <f t="shared" si="22"/>
        <v>22</v>
      </c>
      <c r="CB153" s="159">
        <f t="shared" si="23"/>
        <v>1.0518025386197323</v>
      </c>
      <c r="CC153" s="162">
        <f t="shared" si="24"/>
        <v>0</v>
      </c>
    </row>
    <row r="154" spans="1:81" x14ac:dyDescent="0.3">
      <c r="A154" t="s">
        <v>281</v>
      </c>
      <c r="B154" s="158">
        <f>IF('Indicator Date hidden'!C155="x","x",B$2-'Indicator Date hidden'!C155)</f>
        <v>0</v>
      </c>
      <c r="C154" s="158">
        <f>IF('Indicator Date hidden'!D155="x","x",C$2-'Indicator Date hidden'!D155)</f>
        <v>0</v>
      </c>
      <c r="D154" s="158">
        <f>IF('Indicator Date hidden'!E155="x","x",D$2-'Indicator Date hidden'!E155)</f>
        <v>0</v>
      </c>
      <c r="E154" s="158">
        <f>IF('Indicator Date hidden'!F155="x","x",E$2-'Indicator Date hidden'!F155)</f>
        <v>0</v>
      </c>
      <c r="F154" s="158">
        <f>IF('Indicator Date hidden'!G155="x","x",F$2-'Indicator Date hidden'!G155)</f>
        <v>0</v>
      </c>
      <c r="G154" s="158">
        <f>IF('Indicator Date hidden'!H155="x","x",G$2-'Indicator Date hidden'!H155)</f>
        <v>0</v>
      </c>
      <c r="H154" s="158">
        <f>IF('Indicator Date hidden'!I155="x","x",H$2-'Indicator Date hidden'!I155)</f>
        <v>0</v>
      </c>
      <c r="I154" s="158">
        <f>IF('Indicator Date hidden'!J155="x","x",I$2-'Indicator Date hidden'!J155)</f>
        <v>0</v>
      </c>
      <c r="J154" s="158">
        <f>IF('Indicator Date hidden'!K155="x","x",J$2-'Indicator Date hidden'!K155)</f>
        <v>0</v>
      </c>
      <c r="K154" s="158">
        <f>IF('Indicator Date hidden'!L155="x","x",K$2-'Indicator Date hidden'!L155)</f>
        <v>0</v>
      </c>
      <c r="L154" s="158">
        <f>IF('Indicator Date hidden'!M155="x","x",L$2-'Indicator Date hidden'!M155)</f>
        <v>0</v>
      </c>
      <c r="M154" s="158">
        <f>IF('Indicator Date hidden'!N155="x","x",M$2-'Indicator Date hidden'!N155)</f>
        <v>0</v>
      </c>
      <c r="N154" s="158">
        <f>IF('Indicator Date hidden'!O155="x","x",N$2-'Indicator Date hidden'!O155)</f>
        <v>0</v>
      </c>
      <c r="O154" s="158">
        <f>IF('Indicator Date hidden'!P155="x","x",O$2-'Indicator Date hidden'!P155)</f>
        <v>0</v>
      </c>
      <c r="P154" s="158">
        <f>IF('Indicator Date hidden'!Q155="x","x",P$2-'Indicator Date hidden'!Q155)</f>
        <v>0</v>
      </c>
      <c r="Q154" s="158">
        <f>IF('Indicator Date hidden'!R155="x","x",Q$2-'Indicator Date hidden'!R155)</f>
        <v>0</v>
      </c>
      <c r="R154" s="158">
        <f>IF('Indicator Date hidden'!S155="x","x",R$2-'Indicator Date hidden'!S155)</f>
        <v>0</v>
      </c>
      <c r="S154" s="158">
        <f>IF('Indicator Date hidden'!T155="x","x",S$2-'Indicator Date hidden'!T155)</f>
        <v>0</v>
      </c>
      <c r="T154" s="158">
        <f>IF('Indicator Date hidden'!U155="x","x",T$2-'Indicator Date hidden'!U155)</f>
        <v>0</v>
      </c>
      <c r="U154" s="158">
        <f>IF('Indicator Date hidden'!V155="x","x",U$2-'Indicator Date hidden'!V155)</f>
        <v>0</v>
      </c>
      <c r="V154" s="158">
        <f>IF('Indicator Date hidden'!W155="x","x",V$2-'Indicator Date hidden'!W155)</f>
        <v>0</v>
      </c>
      <c r="W154" s="158">
        <f>IF('Indicator Date hidden'!X155="x","x",W$2-'Indicator Date hidden'!X155)</f>
        <v>0</v>
      </c>
      <c r="X154" s="158">
        <f>IF('Indicator Date hidden'!Y155="x","x",X$2-'Indicator Date hidden'!Y155)</f>
        <v>0</v>
      </c>
      <c r="Y154" s="158">
        <f>IF('Indicator Date hidden'!Z155="x","x",Y$2-'Indicator Date hidden'!Z155)</f>
        <v>0</v>
      </c>
      <c r="Z154" s="158" t="str">
        <f>IF('Indicator Date hidden'!AA155="x","x",Z$2-'Indicator Date hidden'!AA155)</f>
        <v>x</v>
      </c>
      <c r="AA154" s="158">
        <f>IF('Indicator Date hidden'!AB155="x","x",AA$2-'Indicator Date hidden'!AB155)</f>
        <v>0</v>
      </c>
      <c r="AB154" s="158" t="str">
        <f>IF('Indicator Date hidden'!AC155="x","x",AB$2-'Indicator Date hidden'!AC155)</f>
        <v>x</v>
      </c>
      <c r="AC154" s="158">
        <f>IF('Indicator Date hidden'!AD155="x","x",AC$2-'Indicator Date hidden'!AD155)</f>
        <v>4</v>
      </c>
      <c r="AD154" s="158">
        <f>IF('Indicator Date hidden'!AE155="x","x",AD$2-'Indicator Date hidden'!AE155)</f>
        <v>0</v>
      </c>
      <c r="AE154" s="158" t="str">
        <f>IF('Indicator Date hidden'!AF155="x","x",AE$2-'Indicator Date hidden'!AF155)</f>
        <v>x</v>
      </c>
      <c r="AF154" s="158">
        <f>IF('Indicator Date hidden'!AG155="x","x",AF$2-'Indicator Date hidden'!AG155)</f>
        <v>0</v>
      </c>
      <c r="AG154" s="158">
        <f>IF('Indicator Date hidden'!AH155="x","x",AG$2-'Indicator Date hidden'!AH155)</f>
        <v>0</v>
      </c>
      <c r="AH154" s="158">
        <f>IF('Indicator Date hidden'!AI155="x","x",AH$2-'Indicator Date hidden'!AI155)</f>
        <v>0</v>
      </c>
      <c r="AI154" s="158">
        <f>IF('Indicator Date hidden'!AJ155="x","x",AI$2-'Indicator Date hidden'!AJ155)</f>
        <v>1</v>
      </c>
      <c r="AJ154" s="158">
        <f>IF('Indicator Date hidden'!AK155="x","x",AJ$2-'Indicator Date hidden'!AK155)</f>
        <v>1</v>
      </c>
      <c r="AK154" s="158">
        <f>IF('Indicator Date hidden'!AL155="x","x",AK$2-'Indicator Date hidden'!AL155)</f>
        <v>1</v>
      </c>
      <c r="AL154" s="158" t="str">
        <f>IF('Indicator Date hidden'!AM155="x","x",AL$2-'Indicator Date hidden'!AM155)</f>
        <v>x</v>
      </c>
      <c r="AM154" s="158">
        <f>IF('Indicator Date hidden'!AN155="x","x",AM$2-'Indicator Date hidden'!AN155)</f>
        <v>1</v>
      </c>
      <c r="AN154" s="158">
        <f>IF('Indicator Date hidden'!AO155="x","x",AN$2-'Indicator Date hidden'!AO155)</f>
        <v>1</v>
      </c>
      <c r="AO154" s="158">
        <f>IF('Indicator Date hidden'!AP155="x","x",AO$2-'Indicator Date hidden'!AP155)</f>
        <v>1</v>
      </c>
      <c r="AP154" s="158">
        <f>IF('Indicator Date hidden'!AQ155="x","x",AP$2-'Indicator Date hidden'!AQ155)</f>
        <v>1</v>
      </c>
      <c r="AQ154" s="158">
        <f>IF('Indicator Date hidden'!AR155="x","x",AQ$2-'Indicator Date hidden'!AR155)</f>
        <v>0</v>
      </c>
      <c r="AR154" s="158">
        <f>IF('Indicator Date hidden'!AS155="x","x",AR$2-'Indicator Date hidden'!AS155)</f>
        <v>3</v>
      </c>
      <c r="AS154" s="158">
        <f>IF('Indicator Date hidden'!AT155="x","x",AS$2-'Indicator Date hidden'!AT155)</f>
        <v>5</v>
      </c>
      <c r="AT154" s="158">
        <f>IF('Indicator Date hidden'!AU155="x","x",AT$2-'Indicator Date hidden'!AU155)</f>
        <v>0</v>
      </c>
      <c r="AU154" s="158" t="str">
        <f>IF('Indicator Date hidden'!AV155="x","x",AU$2-'Indicator Date hidden'!AV155)</f>
        <v>x</v>
      </c>
      <c r="AV154" s="158" t="str">
        <f>IF('Indicator Date hidden'!AW155="x","x",AV$2-'Indicator Date hidden'!AW155)</f>
        <v>x</v>
      </c>
      <c r="AW154" s="158" t="str">
        <f>IF('Indicator Date hidden'!AX155="x","x",AW$2-'Indicator Date hidden'!AX155)</f>
        <v>x</v>
      </c>
      <c r="AX154" s="158">
        <f>IF('Indicator Date hidden'!AY155="x","x",AX$2-'Indicator Date hidden'!AY155)</f>
        <v>0</v>
      </c>
      <c r="AY154" s="158" t="str">
        <f>IF('Indicator Date hidden'!AZ155="x","x",AY$2-'Indicator Date hidden'!AZ155)</f>
        <v>x</v>
      </c>
      <c r="AZ154" s="158">
        <f>IF('Indicator Date hidden'!BA155="x","x",AZ$2-'Indicator Date hidden'!BA155)</f>
        <v>4</v>
      </c>
      <c r="BA154" s="158">
        <f>IF('Indicator Date hidden'!BB155="x","x",BA$2-'Indicator Date hidden'!BB155)</f>
        <v>0</v>
      </c>
      <c r="BB154" s="158">
        <f>IF('Indicator Date hidden'!BC155="x","x",BB$2-'Indicator Date hidden'!BC155)</f>
        <v>0</v>
      </c>
      <c r="BC154" s="158">
        <f>IF('Indicator Date hidden'!BD155="x","x",BC$2-'Indicator Date hidden'!BD155)</f>
        <v>0</v>
      </c>
      <c r="BD154" s="158" t="str">
        <f>IF('Indicator Date hidden'!BE155="x","x",BD$2-'Indicator Date hidden'!BE155)</f>
        <v>x</v>
      </c>
      <c r="BE154" s="158">
        <f>IF('Indicator Date hidden'!BF155="x","x",BE$2-'Indicator Date hidden'!BF155)</f>
        <v>2</v>
      </c>
      <c r="BF154" s="158">
        <f>IF('Indicator Date hidden'!BG155="x","x",BF$2-'Indicator Date hidden'!BG155)</f>
        <v>0</v>
      </c>
      <c r="BG154" s="158">
        <f>IF('Indicator Date hidden'!BH155="x","x",BG$2-'Indicator Date hidden'!BH155)</f>
        <v>0</v>
      </c>
      <c r="BH154" s="158">
        <f>IF('Indicator Date hidden'!BI155="x","x",BH$2-'Indicator Date hidden'!BI155)</f>
        <v>0</v>
      </c>
      <c r="BI154" s="158">
        <f>IF('Indicator Date hidden'!BJ155="x","x",BI$2-'Indicator Date hidden'!BJ155)</f>
        <v>0</v>
      </c>
      <c r="BJ154" s="158">
        <f>IF('Indicator Date hidden'!BK155="x","x",BJ$2-'Indicator Date hidden'!BK155)</f>
        <v>1</v>
      </c>
      <c r="BK154" s="158">
        <f>IF('Indicator Date hidden'!BL155="x","x",BK$2-'Indicator Date hidden'!BL155)</f>
        <v>1</v>
      </c>
      <c r="BL154" s="158">
        <f>IF('Indicator Date hidden'!BM155="x","x",BL$2-'Indicator Date hidden'!BM155)</f>
        <v>0</v>
      </c>
      <c r="BM154" s="158">
        <f>IF('Indicator Date hidden'!BN155="x","x",BM$2-'Indicator Date hidden'!BN155)</f>
        <v>3</v>
      </c>
      <c r="BN154" s="158">
        <f>IF('Indicator Date hidden'!BO155="x","x",BN$2-'Indicator Date hidden'!BO155)</f>
        <v>2</v>
      </c>
      <c r="BO154" s="158">
        <f>IF('Indicator Date hidden'!BP155="x","x",BO$2-'Indicator Date hidden'!BP155)</f>
        <v>1</v>
      </c>
      <c r="BP154" s="158">
        <f>IF('Indicator Date hidden'!BQ155="x","x",BP$2-'Indicator Date hidden'!BQ155)</f>
        <v>0</v>
      </c>
      <c r="BQ154" s="158">
        <f>IF('Indicator Date hidden'!BR155="x","x",BQ$2-'Indicator Date hidden'!BR155)</f>
        <v>0</v>
      </c>
      <c r="BR154" s="158">
        <f>IF('Indicator Date hidden'!BS155="x","x",BR$2-'Indicator Date hidden'!BS155)</f>
        <v>0</v>
      </c>
      <c r="BS154" s="158">
        <f>IF('Indicator Date hidden'!BT155="x","x",BS$2-'Indicator Date hidden'!BT155)</f>
        <v>2</v>
      </c>
      <c r="BT154" s="158">
        <f>IF('Indicator Date hidden'!BU155="x","x",BT$2-'Indicator Date hidden'!BU155)</f>
        <v>0</v>
      </c>
      <c r="BU154" s="158">
        <f>IF('Indicator Date hidden'!BV155="x","x",BU$2-'Indicator Date hidden'!BV155)</f>
        <v>0</v>
      </c>
      <c r="BV154" s="158" t="str">
        <f>IF('Indicator Date hidden'!BW155="x","x",BV$2-'Indicator Date hidden'!BW155)</f>
        <v>x</v>
      </c>
      <c r="BW154" s="158">
        <f>IF('Indicator Date hidden'!BX155="x","x",BW$2-'Indicator Date hidden'!BX155)</f>
        <v>0</v>
      </c>
      <c r="BX154" s="158" t="str">
        <f>IF('Indicator Date hidden'!BY155="x","x",BX$2-'Indicator Date hidden'!BY155)</f>
        <v>x</v>
      </c>
      <c r="BY154" s="5">
        <f t="shared" si="20"/>
        <v>35</v>
      </c>
      <c r="BZ154" s="159">
        <f t="shared" si="21"/>
        <v>0.546875</v>
      </c>
      <c r="CA154" s="5">
        <f t="shared" si="22"/>
        <v>18</v>
      </c>
      <c r="CB154" s="159">
        <f t="shared" si="23"/>
        <v>1.1029744939820685</v>
      </c>
      <c r="CC154" s="162">
        <f t="shared" si="24"/>
        <v>0</v>
      </c>
    </row>
    <row r="155" spans="1:81" x14ac:dyDescent="0.3">
      <c r="A155" t="s">
        <v>283</v>
      </c>
      <c r="B155" s="158">
        <f>IF('Indicator Date hidden'!C156="x","x",B$2-'Indicator Date hidden'!C156)</f>
        <v>0</v>
      </c>
      <c r="C155" s="158">
        <f>IF('Indicator Date hidden'!D156="x","x",C$2-'Indicator Date hidden'!D156)</f>
        <v>0</v>
      </c>
      <c r="D155" s="158">
        <f>IF('Indicator Date hidden'!E156="x","x",D$2-'Indicator Date hidden'!E156)</f>
        <v>0</v>
      </c>
      <c r="E155" s="158">
        <f>IF('Indicator Date hidden'!F156="x","x",E$2-'Indicator Date hidden'!F156)</f>
        <v>0</v>
      </c>
      <c r="F155" s="158">
        <f>IF('Indicator Date hidden'!G156="x","x",F$2-'Indicator Date hidden'!G156)</f>
        <v>0</v>
      </c>
      <c r="G155" s="158">
        <f>IF('Indicator Date hidden'!H156="x","x",G$2-'Indicator Date hidden'!H156)</f>
        <v>0</v>
      </c>
      <c r="H155" s="158">
        <f>IF('Indicator Date hidden'!I156="x","x",H$2-'Indicator Date hidden'!I156)</f>
        <v>0</v>
      </c>
      <c r="I155" s="158">
        <f>IF('Indicator Date hidden'!J156="x","x",I$2-'Indicator Date hidden'!J156)</f>
        <v>0</v>
      </c>
      <c r="J155" s="158">
        <f>IF('Indicator Date hidden'!K156="x","x",J$2-'Indicator Date hidden'!K156)</f>
        <v>0</v>
      </c>
      <c r="K155" s="158">
        <f>IF('Indicator Date hidden'!L156="x","x",K$2-'Indicator Date hidden'!L156)</f>
        <v>0</v>
      </c>
      <c r="L155" s="158">
        <f>IF('Indicator Date hidden'!M156="x","x",L$2-'Indicator Date hidden'!M156)</f>
        <v>0</v>
      </c>
      <c r="M155" s="158">
        <f>IF('Indicator Date hidden'!N156="x","x",M$2-'Indicator Date hidden'!N156)</f>
        <v>0</v>
      </c>
      <c r="N155" s="158">
        <f>IF('Indicator Date hidden'!O156="x","x",N$2-'Indicator Date hidden'!O156)</f>
        <v>0</v>
      </c>
      <c r="O155" s="158">
        <f>IF('Indicator Date hidden'!P156="x","x",O$2-'Indicator Date hidden'!P156)</f>
        <v>0</v>
      </c>
      <c r="P155" s="158">
        <f>IF('Indicator Date hidden'!Q156="x","x",P$2-'Indicator Date hidden'!Q156)</f>
        <v>0</v>
      </c>
      <c r="Q155" s="158">
        <f>IF('Indicator Date hidden'!R156="x","x",Q$2-'Indicator Date hidden'!R156)</f>
        <v>0</v>
      </c>
      <c r="R155" s="158">
        <f>IF('Indicator Date hidden'!S156="x","x",R$2-'Indicator Date hidden'!S156)</f>
        <v>0</v>
      </c>
      <c r="S155" s="158">
        <f>IF('Indicator Date hidden'!T156="x","x",S$2-'Indicator Date hidden'!T156)</f>
        <v>0</v>
      </c>
      <c r="T155" s="158">
        <f>IF('Indicator Date hidden'!U156="x","x",T$2-'Indicator Date hidden'!U156)</f>
        <v>0</v>
      </c>
      <c r="U155" s="158">
        <f>IF('Indicator Date hidden'!V156="x","x",U$2-'Indicator Date hidden'!V156)</f>
        <v>0</v>
      </c>
      <c r="V155" s="158">
        <f>IF('Indicator Date hidden'!W156="x","x",V$2-'Indicator Date hidden'!W156)</f>
        <v>0</v>
      </c>
      <c r="W155" s="158">
        <f>IF('Indicator Date hidden'!X156="x","x",W$2-'Indicator Date hidden'!X156)</f>
        <v>0</v>
      </c>
      <c r="X155" s="158">
        <f>IF('Indicator Date hidden'!Y156="x","x",X$2-'Indicator Date hidden'!Y156)</f>
        <v>0</v>
      </c>
      <c r="Y155" s="158">
        <f>IF('Indicator Date hidden'!Z156="x","x",Y$2-'Indicator Date hidden'!Z156)</f>
        <v>0</v>
      </c>
      <c r="Z155" s="158">
        <f>IF('Indicator Date hidden'!AA156="x","x",Z$2-'Indicator Date hidden'!AA156)</f>
        <v>3</v>
      </c>
      <c r="AA155" s="158">
        <f>IF('Indicator Date hidden'!AB156="x","x",AA$2-'Indicator Date hidden'!AB156)</f>
        <v>0</v>
      </c>
      <c r="AB155" s="158">
        <f>IF('Indicator Date hidden'!AC156="x","x",AB$2-'Indicator Date hidden'!AC156)</f>
        <v>0</v>
      </c>
      <c r="AC155" s="158">
        <f>IF('Indicator Date hidden'!AD156="x","x",AC$2-'Indicator Date hidden'!AD156)</f>
        <v>3</v>
      </c>
      <c r="AD155" s="158">
        <f>IF('Indicator Date hidden'!AE156="x","x",AD$2-'Indicator Date hidden'!AE156)</f>
        <v>0</v>
      </c>
      <c r="AE155" s="158">
        <f>IF('Indicator Date hidden'!AF156="x","x",AE$2-'Indicator Date hidden'!AF156)</f>
        <v>0</v>
      </c>
      <c r="AF155" s="158">
        <f>IF('Indicator Date hidden'!AG156="x","x",AF$2-'Indicator Date hidden'!AG156)</f>
        <v>0</v>
      </c>
      <c r="AG155" s="158">
        <f>IF('Indicator Date hidden'!AH156="x","x",AG$2-'Indicator Date hidden'!AH156)</f>
        <v>0</v>
      </c>
      <c r="AH155" s="158">
        <f>IF('Indicator Date hidden'!AI156="x","x",AH$2-'Indicator Date hidden'!AI156)</f>
        <v>0</v>
      </c>
      <c r="AI155" s="158">
        <f>IF('Indicator Date hidden'!AJ156="x","x",AI$2-'Indicator Date hidden'!AJ156)</f>
        <v>1</v>
      </c>
      <c r="AJ155" s="158">
        <f>IF('Indicator Date hidden'!AK156="x","x",AJ$2-'Indicator Date hidden'!AK156)</f>
        <v>1</v>
      </c>
      <c r="AK155" s="158">
        <f>IF('Indicator Date hidden'!AL156="x","x",AK$2-'Indicator Date hidden'!AL156)</f>
        <v>1</v>
      </c>
      <c r="AL155" s="158">
        <f>IF('Indicator Date hidden'!AM156="x","x",AL$2-'Indicator Date hidden'!AM156)</f>
        <v>5</v>
      </c>
      <c r="AM155" s="158">
        <f>IF('Indicator Date hidden'!AN156="x","x",AM$2-'Indicator Date hidden'!AN156)</f>
        <v>1</v>
      </c>
      <c r="AN155" s="158">
        <f>IF('Indicator Date hidden'!AO156="x","x",AN$2-'Indicator Date hidden'!AO156)</f>
        <v>1</v>
      </c>
      <c r="AO155" s="158">
        <f>IF('Indicator Date hidden'!AP156="x","x",AO$2-'Indicator Date hidden'!AP156)</f>
        <v>1</v>
      </c>
      <c r="AP155" s="158">
        <f>IF('Indicator Date hidden'!AQ156="x","x",AP$2-'Indicator Date hidden'!AQ156)</f>
        <v>1</v>
      </c>
      <c r="AQ155" s="158">
        <f>IF('Indicator Date hidden'!AR156="x","x",AQ$2-'Indicator Date hidden'!AR156)</f>
        <v>0</v>
      </c>
      <c r="AR155" s="158">
        <f>IF('Indicator Date hidden'!AS156="x","x",AR$2-'Indicator Date hidden'!AS156)</f>
        <v>3</v>
      </c>
      <c r="AS155" s="158">
        <f>IF('Indicator Date hidden'!AT156="x","x",AS$2-'Indicator Date hidden'!AT156)</f>
        <v>4</v>
      </c>
      <c r="AT155" s="158">
        <f>IF('Indicator Date hidden'!AU156="x","x",AT$2-'Indicator Date hidden'!AU156)</f>
        <v>0</v>
      </c>
      <c r="AU155" s="158">
        <f>IF('Indicator Date hidden'!AV156="x","x",AU$2-'Indicator Date hidden'!AV156)</f>
        <v>0</v>
      </c>
      <c r="AV155" s="158">
        <f>IF('Indicator Date hidden'!AW156="x","x",AV$2-'Indicator Date hidden'!AW156)</f>
        <v>0</v>
      </c>
      <c r="AW155" s="158">
        <f>IF('Indicator Date hidden'!AX156="x","x",AW$2-'Indicator Date hidden'!AX156)</f>
        <v>0</v>
      </c>
      <c r="AX155" s="158">
        <f>IF('Indicator Date hidden'!AY156="x","x",AX$2-'Indicator Date hidden'!AY156)</f>
        <v>0</v>
      </c>
      <c r="AY155" s="158">
        <f>IF('Indicator Date hidden'!AZ156="x","x",AY$2-'Indicator Date hidden'!AZ156)</f>
        <v>1</v>
      </c>
      <c r="AZ155" s="158">
        <f>IF('Indicator Date hidden'!BA156="x","x",AZ$2-'Indicator Date hidden'!BA156)</f>
        <v>6</v>
      </c>
      <c r="BA155" s="158">
        <f>IF('Indicator Date hidden'!BB156="x","x",BA$2-'Indicator Date hidden'!BB156)</f>
        <v>0</v>
      </c>
      <c r="BB155" s="158">
        <f>IF('Indicator Date hidden'!BC156="x","x",BB$2-'Indicator Date hidden'!BC156)</f>
        <v>0</v>
      </c>
      <c r="BC155" s="158">
        <f>IF('Indicator Date hidden'!BD156="x","x",BC$2-'Indicator Date hidden'!BD156)</f>
        <v>0</v>
      </c>
      <c r="BD155" s="158" t="str">
        <f>IF('Indicator Date hidden'!BE156="x","x",BD$2-'Indicator Date hidden'!BE156)</f>
        <v>x</v>
      </c>
      <c r="BE155" s="158">
        <f>IF('Indicator Date hidden'!BF156="x","x",BE$2-'Indicator Date hidden'!BF156)</f>
        <v>2</v>
      </c>
      <c r="BF155" s="158">
        <f>IF('Indicator Date hidden'!BG156="x","x",BF$2-'Indicator Date hidden'!BG156)</f>
        <v>0</v>
      </c>
      <c r="BG155" s="158">
        <f>IF('Indicator Date hidden'!BH156="x","x",BG$2-'Indicator Date hidden'!BH156)</f>
        <v>0</v>
      </c>
      <c r="BH155" s="158">
        <f>IF('Indicator Date hidden'!BI156="x","x",BH$2-'Indicator Date hidden'!BI156)</f>
        <v>0</v>
      </c>
      <c r="BI155" s="158">
        <f>IF('Indicator Date hidden'!BJ156="x","x",BI$2-'Indicator Date hidden'!BJ156)</f>
        <v>2</v>
      </c>
      <c r="BJ155" s="158">
        <f>IF('Indicator Date hidden'!BK156="x","x",BJ$2-'Indicator Date hidden'!BK156)</f>
        <v>1</v>
      </c>
      <c r="BK155" s="158">
        <f>IF('Indicator Date hidden'!BL156="x","x",BK$2-'Indicator Date hidden'!BL156)</f>
        <v>1</v>
      </c>
      <c r="BL155" s="158">
        <f>IF('Indicator Date hidden'!BM156="x","x",BL$2-'Indicator Date hidden'!BM156)</f>
        <v>0</v>
      </c>
      <c r="BM155" s="158">
        <f>IF('Indicator Date hidden'!BN156="x","x",BM$2-'Indicator Date hidden'!BN156)</f>
        <v>3</v>
      </c>
      <c r="BN155" s="158">
        <f>IF('Indicator Date hidden'!BO156="x","x",BN$2-'Indicator Date hidden'!BO156)</f>
        <v>2</v>
      </c>
      <c r="BO155" s="158">
        <f>IF('Indicator Date hidden'!BP156="x","x",BO$2-'Indicator Date hidden'!BP156)</f>
        <v>1</v>
      </c>
      <c r="BP155" s="158">
        <f>IF('Indicator Date hidden'!BQ156="x","x",BP$2-'Indicator Date hidden'!BQ156)</f>
        <v>0</v>
      </c>
      <c r="BQ155" s="158">
        <f>IF('Indicator Date hidden'!BR156="x","x",BQ$2-'Indicator Date hidden'!BR156)</f>
        <v>0</v>
      </c>
      <c r="BR155" s="158">
        <f>IF('Indicator Date hidden'!BS156="x","x",BR$2-'Indicator Date hidden'!BS156)</f>
        <v>0</v>
      </c>
      <c r="BS155" s="158">
        <f>IF('Indicator Date hidden'!BT156="x","x",BS$2-'Indicator Date hidden'!BT156)</f>
        <v>7</v>
      </c>
      <c r="BT155" s="158">
        <f>IF('Indicator Date hidden'!BU156="x","x",BT$2-'Indicator Date hidden'!BU156)</f>
        <v>0</v>
      </c>
      <c r="BU155" s="158">
        <f>IF('Indicator Date hidden'!BV156="x","x",BU$2-'Indicator Date hidden'!BV156)</f>
        <v>0</v>
      </c>
      <c r="BV155" s="158">
        <f>IF('Indicator Date hidden'!BW156="x","x",BV$2-'Indicator Date hidden'!BW156)</f>
        <v>0</v>
      </c>
      <c r="BW155" s="158">
        <f>IF('Indicator Date hidden'!BX156="x","x",BW$2-'Indicator Date hidden'!BX156)</f>
        <v>0</v>
      </c>
      <c r="BX155" s="158">
        <f>IF('Indicator Date hidden'!BY156="x","x",BX$2-'Indicator Date hidden'!BY156)</f>
        <v>2</v>
      </c>
      <c r="BY155" s="5">
        <f t="shared" si="20"/>
        <v>53</v>
      </c>
      <c r="BZ155" s="159">
        <f t="shared" si="21"/>
        <v>0.71621621621621623</v>
      </c>
      <c r="CA155" s="5">
        <f t="shared" si="22"/>
        <v>23</v>
      </c>
      <c r="CB155" s="159">
        <f t="shared" si="23"/>
        <v>1.4286666461015252</v>
      </c>
      <c r="CC155" s="162">
        <f t="shared" si="24"/>
        <v>0</v>
      </c>
    </row>
    <row r="156" spans="1:81" x14ac:dyDescent="0.3">
      <c r="A156" t="s">
        <v>285</v>
      </c>
      <c r="B156" s="158">
        <f>IF('Indicator Date hidden'!C157="x","x",B$2-'Indicator Date hidden'!C157)</f>
        <v>0</v>
      </c>
      <c r="C156" s="158">
        <f>IF('Indicator Date hidden'!D157="x","x",C$2-'Indicator Date hidden'!D157)</f>
        <v>0</v>
      </c>
      <c r="D156" s="158">
        <f>IF('Indicator Date hidden'!E157="x","x",D$2-'Indicator Date hidden'!E157)</f>
        <v>0</v>
      </c>
      <c r="E156" s="158">
        <f>IF('Indicator Date hidden'!F157="x","x",E$2-'Indicator Date hidden'!F157)</f>
        <v>0</v>
      </c>
      <c r="F156" s="158">
        <f>IF('Indicator Date hidden'!G157="x","x",F$2-'Indicator Date hidden'!G157)</f>
        <v>0</v>
      </c>
      <c r="G156" s="158">
        <f>IF('Indicator Date hidden'!H157="x","x",G$2-'Indicator Date hidden'!H157)</f>
        <v>0</v>
      </c>
      <c r="H156" s="158">
        <f>IF('Indicator Date hidden'!I157="x","x",H$2-'Indicator Date hidden'!I157)</f>
        <v>0</v>
      </c>
      <c r="I156" s="158">
        <f>IF('Indicator Date hidden'!J157="x","x",I$2-'Indicator Date hidden'!J157)</f>
        <v>0</v>
      </c>
      <c r="J156" s="158">
        <f>IF('Indicator Date hidden'!K157="x","x",J$2-'Indicator Date hidden'!K157)</f>
        <v>0</v>
      </c>
      <c r="K156" s="158">
        <f>IF('Indicator Date hidden'!L157="x","x",K$2-'Indicator Date hidden'!L157)</f>
        <v>0</v>
      </c>
      <c r="L156" s="158">
        <f>IF('Indicator Date hidden'!M157="x","x",L$2-'Indicator Date hidden'!M157)</f>
        <v>0</v>
      </c>
      <c r="M156" s="158">
        <f>IF('Indicator Date hidden'!N157="x","x",M$2-'Indicator Date hidden'!N157)</f>
        <v>0</v>
      </c>
      <c r="N156" s="158">
        <f>IF('Indicator Date hidden'!O157="x","x",N$2-'Indicator Date hidden'!O157)</f>
        <v>0</v>
      </c>
      <c r="O156" s="158">
        <f>IF('Indicator Date hidden'!P157="x","x",O$2-'Indicator Date hidden'!P157)</f>
        <v>0</v>
      </c>
      <c r="P156" s="158">
        <f>IF('Indicator Date hidden'!Q157="x","x",P$2-'Indicator Date hidden'!Q157)</f>
        <v>0</v>
      </c>
      <c r="Q156" s="158">
        <f>IF('Indicator Date hidden'!R157="x","x",Q$2-'Indicator Date hidden'!R157)</f>
        <v>0</v>
      </c>
      <c r="R156" s="158">
        <f>IF('Indicator Date hidden'!S157="x","x",R$2-'Indicator Date hidden'!S157)</f>
        <v>0</v>
      </c>
      <c r="S156" s="158">
        <f>IF('Indicator Date hidden'!T157="x","x",S$2-'Indicator Date hidden'!T157)</f>
        <v>0</v>
      </c>
      <c r="T156" s="158">
        <f>IF('Indicator Date hidden'!U157="x","x",T$2-'Indicator Date hidden'!U157)</f>
        <v>0</v>
      </c>
      <c r="U156" s="158">
        <f>IF('Indicator Date hidden'!V157="x","x",U$2-'Indicator Date hidden'!V157)</f>
        <v>0</v>
      </c>
      <c r="V156" s="158">
        <f>IF('Indicator Date hidden'!W157="x","x",V$2-'Indicator Date hidden'!W157)</f>
        <v>0</v>
      </c>
      <c r="W156" s="158">
        <f>IF('Indicator Date hidden'!X157="x","x",W$2-'Indicator Date hidden'!X157)</f>
        <v>0</v>
      </c>
      <c r="X156" s="158">
        <f>IF('Indicator Date hidden'!Y157="x","x",X$2-'Indicator Date hidden'!Y157)</f>
        <v>0</v>
      </c>
      <c r="Y156" s="158">
        <f>IF('Indicator Date hidden'!Z157="x","x",Y$2-'Indicator Date hidden'!Z157)</f>
        <v>0</v>
      </c>
      <c r="Z156" s="158">
        <f>IF('Indicator Date hidden'!AA157="x","x",Z$2-'Indicator Date hidden'!AA157)</f>
        <v>6</v>
      </c>
      <c r="AA156" s="158">
        <f>IF('Indicator Date hidden'!AB157="x","x",AA$2-'Indicator Date hidden'!AB157)</f>
        <v>0</v>
      </c>
      <c r="AB156" s="158" t="str">
        <f>IF('Indicator Date hidden'!AC157="x","x",AB$2-'Indicator Date hidden'!AC157)</f>
        <v>x</v>
      </c>
      <c r="AC156" s="158">
        <f>IF('Indicator Date hidden'!AD157="x","x",AC$2-'Indicator Date hidden'!AD157)</f>
        <v>0</v>
      </c>
      <c r="AD156" s="158">
        <f>IF('Indicator Date hidden'!AE157="x","x",AD$2-'Indicator Date hidden'!AE157)</f>
        <v>0</v>
      </c>
      <c r="AE156" s="158" t="str">
        <f>IF('Indicator Date hidden'!AF157="x","x",AE$2-'Indicator Date hidden'!AF157)</f>
        <v>x</v>
      </c>
      <c r="AF156" s="158">
        <f>IF('Indicator Date hidden'!AG157="x","x",AF$2-'Indicator Date hidden'!AG157)</f>
        <v>0</v>
      </c>
      <c r="AG156" s="158">
        <f>IF('Indicator Date hidden'!AH157="x","x",AG$2-'Indicator Date hidden'!AH157)</f>
        <v>0</v>
      </c>
      <c r="AH156" s="158">
        <f>IF('Indicator Date hidden'!AI157="x","x",AH$2-'Indicator Date hidden'!AI157)</f>
        <v>0</v>
      </c>
      <c r="AI156" s="158">
        <f>IF('Indicator Date hidden'!AJ157="x","x",AI$2-'Indicator Date hidden'!AJ157)</f>
        <v>1</v>
      </c>
      <c r="AJ156" s="158">
        <f>IF('Indicator Date hidden'!AK157="x","x",AJ$2-'Indicator Date hidden'!AK157)</f>
        <v>1</v>
      </c>
      <c r="AK156" s="158">
        <f>IF('Indicator Date hidden'!AL157="x","x",AK$2-'Indicator Date hidden'!AL157)</f>
        <v>1</v>
      </c>
      <c r="AL156" s="158" t="str">
        <f>IF('Indicator Date hidden'!AM157="x","x",AL$2-'Indicator Date hidden'!AM157)</f>
        <v>x</v>
      </c>
      <c r="AM156" s="158">
        <f>IF('Indicator Date hidden'!AN157="x","x",AM$2-'Indicator Date hidden'!AN157)</f>
        <v>1</v>
      </c>
      <c r="AN156" s="158">
        <f>IF('Indicator Date hidden'!AO157="x","x",AN$2-'Indicator Date hidden'!AO157)</f>
        <v>1</v>
      </c>
      <c r="AO156" s="158">
        <f>IF('Indicator Date hidden'!AP157="x","x",AO$2-'Indicator Date hidden'!AP157)</f>
        <v>1</v>
      </c>
      <c r="AP156" s="158" t="str">
        <f>IF('Indicator Date hidden'!AQ157="x","x",AP$2-'Indicator Date hidden'!AQ157)</f>
        <v>x</v>
      </c>
      <c r="AQ156" s="158" t="str">
        <f>IF('Indicator Date hidden'!AR157="x","x",AQ$2-'Indicator Date hidden'!AR157)</f>
        <v>x</v>
      </c>
      <c r="AR156" s="158">
        <f>IF('Indicator Date hidden'!AS157="x","x",AR$2-'Indicator Date hidden'!AS157)</f>
        <v>3</v>
      </c>
      <c r="AS156" s="158" t="str">
        <f>IF('Indicator Date hidden'!AT157="x","x",AS$2-'Indicator Date hidden'!AT157)</f>
        <v>x</v>
      </c>
      <c r="AT156" s="158">
        <f>IF('Indicator Date hidden'!AU157="x","x",AT$2-'Indicator Date hidden'!AU157)</f>
        <v>0</v>
      </c>
      <c r="AU156" s="158">
        <f>IF('Indicator Date hidden'!AV157="x","x",AU$2-'Indicator Date hidden'!AV157)</f>
        <v>0</v>
      </c>
      <c r="AV156" s="158">
        <f>IF('Indicator Date hidden'!AW157="x","x",AV$2-'Indicator Date hidden'!AW157)</f>
        <v>0</v>
      </c>
      <c r="AW156" s="158" t="str">
        <f>IF('Indicator Date hidden'!AX157="x","x",AW$2-'Indicator Date hidden'!AX157)</f>
        <v>x</v>
      </c>
      <c r="AX156" s="158">
        <f>IF('Indicator Date hidden'!AY157="x","x",AX$2-'Indicator Date hidden'!AY157)</f>
        <v>0</v>
      </c>
      <c r="AY156" s="158">
        <f>IF('Indicator Date hidden'!AZ157="x","x",AY$2-'Indicator Date hidden'!AZ157)</f>
        <v>1</v>
      </c>
      <c r="AZ156" s="158" t="str">
        <f>IF('Indicator Date hidden'!BA157="x","x",AZ$2-'Indicator Date hidden'!BA157)</f>
        <v>x</v>
      </c>
      <c r="BA156" s="158">
        <f>IF('Indicator Date hidden'!BB157="x","x",BA$2-'Indicator Date hidden'!BB157)</f>
        <v>0</v>
      </c>
      <c r="BB156" s="158">
        <f>IF('Indicator Date hidden'!BC157="x","x",BB$2-'Indicator Date hidden'!BC157)</f>
        <v>0</v>
      </c>
      <c r="BC156" s="158">
        <f>IF('Indicator Date hidden'!BD157="x","x",BC$2-'Indicator Date hidden'!BD157)</f>
        <v>0</v>
      </c>
      <c r="BD156" s="158" t="str">
        <f>IF('Indicator Date hidden'!BE157="x","x",BD$2-'Indicator Date hidden'!BE157)</f>
        <v>x</v>
      </c>
      <c r="BE156" s="158">
        <f>IF('Indicator Date hidden'!BF157="x","x",BE$2-'Indicator Date hidden'!BF157)</f>
        <v>2</v>
      </c>
      <c r="BF156" s="158">
        <f>IF('Indicator Date hidden'!BG157="x","x",BF$2-'Indicator Date hidden'!BG157)</f>
        <v>0</v>
      </c>
      <c r="BG156" s="158">
        <f>IF('Indicator Date hidden'!BH157="x","x",BG$2-'Indicator Date hidden'!BH157)</f>
        <v>0</v>
      </c>
      <c r="BH156" s="158">
        <f>IF('Indicator Date hidden'!BI157="x","x",BH$2-'Indicator Date hidden'!BI157)</f>
        <v>0</v>
      </c>
      <c r="BI156" s="158">
        <f>IF('Indicator Date hidden'!BJ157="x","x",BI$2-'Indicator Date hidden'!BJ157)</f>
        <v>2</v>
      </c>
      <c r="BJ156" s="158">
        <f>IF('Indicator Date hidden'!BK157="x","x",BJ$2-'Indicator Date hidden'!BK157)</f>
        <v>1</v>
      </c>
      <c r="BK156" s="158">
        <f>IF('Indicator Date hidden'!BL157="x","x",BK$2-'Indicator Date hidden'!BL157)</f>
        <v>1</v>
      </c>
      <c r="BL156" s="158">
        <f>IF('Indicator Date hidden'!BM157="x","x",BL$2-'Indicator Date hidden'!BM157)</f>
        <v>0</v>
      </c>
      <c r="BM156" s="158">
        <f>IF('Indicator Date hidden'!BN157="x","x",BM$2-'Indicator Date hidden'!BN157)</f>
        <v>2</v>
      </c>
      <c r="BN156" s="158">
        <f>IF('Indicator Date hidden'!BO157="x","x",BN$2-'Indicator Date hidden'!BO157)</f>
        <v>2</v>
      </c>
      <c r="BO156" s="158">
        <f>IF('Indicator Date hidden'!BP157="x","x",BO$2-'Indicator Date hidden'!BP157)</f>
        <v>1</v>
      </c>
      <c r="BP156" s="158">
        <f>IF('Indicator Date hidden'!BQ157="x","x",BP$2-'Indicator Date hidden'!BQ157)</f>
        <v>0</v>
      </c>
      <c r="BQ156" s="158">
        <f>IF('Indicator Date hidden'!BR157="x","x",BQ$2-'Indicator Date hidden'!BR157)</f>
        <v>0</v>
      </c>
      <c r="BR156" s="158">
        <f>IF('Indicator Date hidden'!BS157="x","x",BR$2-'Indicator Date hidden'!BS157)</f>
        <v>0</v>
      </c>
      <c r="BS156" s="158">
        <f>IF('Indicator Date hidden'!BT157="x","x",BS$2-'Indicator Date hidden'!BT157)</f>
        <v>2</v>
      </c>
      <c r="BT156" s="158">
        <f>IF('Indicator Date hidden'!BU157="x","x",BT$2-'Indicator Date hidden'!BU157)</f>
        <v>0</v>
      </c>
      <c r="BU156" s="158">
        <f>IF('Indicator Date hidden'!BV157="x","x",BU$2-'Indicator Date hidden'!BV157)</f>
        <v>0</v>
      </c>
      <c r="BV156" s="158">
        <f>IF('Indicator Date hidden'!BW157="x","x",BV$2-'Indicator Date hidden'!BW157)</f>
        <v>0</v>
      </c>
      <c r="BW156" s="158">
        <f>IF('Indicator Date hidden'!BX157="x","x",BW$2-'Indicator Date hidden'!BX157)</f>
        <v>0</v>
      </c>
      <c r="BX156" s="158">
        <f>IF('Indicator Date hidden'!BY157="x","x",BX$2-'Indicator Date hidden'!BY157)</f>
        <v>2</v>
      </c>
      <c r="BY156" s="5">
        <f t="shared" si="20"/>
        <v>31</v>
      </c>
      <c r="BZ156" s="159">
        <f t="shared" si="21"/>
        <v>0.46969696969696972</v>
      </c>
      <c r="CA156" s="5">
        <f t="shared" si="22"/>
        <v>18</v>
      </c>
      <c r="CB156" s="159">
        <f t="shared" si="23"/>
        <v>0.98810649913214355</v>
      </c>
      <c r="CC156" s="162">
        <f t="shared" si="24"/>
        <v>0</v>
      </c>
    </row>
    <row r="157" spans="1:81" x14ac:dyDescent="0.3">
      <c r="A157" t="s">
        <v>287</v>
      </c>
      <c r="B157" s="158">
        <f>IF('Indicator Date hidden'!C158="x","x",B$2-'Indicator Date hidden'!C158)</f>
        <v>0</v>
      </c>
      <c r="C157" s="158">
        <f>IF('Indicator Date hidden'!D158="x","x",C$2-'Indicator Date hidden'!D158)</f>
        <v>0</v>
      </c>
      <c r="D157" s="158">
        <f>IF('Indicator Date hidden'!E158="x","x",D$2-'Indicator Date hidden'!E158)</f>
        <v>0</v>
      </c>
      <c r="E157" s="158">
        <f>IF('Indicator Date hidden'!F158="x","x",E$2-'Indicator Date hidden'!F158)</f>
        <v>0</v>
      </c>
      <c r="F157" s="158">
        <f>IF('Indicator Date hidden'!G158="x","x",F$2-'Indicator Date hidden'!G158)</f>
        <v>0</v>
      </c>
      <c r="G157" s="158">
        <f>IF('Indicator Date hidden'!H158="x","x",G$2-'Indicator Date hidden'!H158)</f>
        <v>0</v>
      </c>
      <c r="H157" s="158">
        <f>IF('Indicator Date hidden'!I158="x","x",H$2-'Indicator Date hidden'!I158)</f>
        <v>0</v>
      </c>
      <c r="I157" s="158">
        <f>IF('Indicator Date hidden'!J158="x","x",I$2-'Indicator Date hidden'!J158)</f>
        <v>0</v>
      </c>
      <c r="J157" s="158">
        <f>IF('Indicator Date hidden'!K158="x","x",J$2-'Indicator Date hidden'!K158)</f>
        <v>0</v>
      </c>
      <c r="K157" s="158">
        <f>IF('Indicator Date hidden'!L158="x","x",K$2-'Indicator Date hidden'!L158)</f>
        <v>0</v>
      </c>
      <c r="L157" s="158">
        <f>IF('Indicator Date hidden'!M158="x","x",L$2-'Indicator Date hidden'!M158)</f>
        <v>0</v>
      </c>
      <c r="M157" s="158">
        <f>IF('Indicator Date hidden'!N158="x","x",M$2-'Indicator Date hidden'!N158)</f>
        <v>0</v>
      </c>
      <c r="N157" s="158">
        <f>IF('Indicator Date hidden'!O158="x","x",N$2-'Indicator Date hidden'!O158)</f>
        <v>0</v>
      </c>
      <c r="O157" s="158">
        <f>IF('Indicator Date hidden'!P158="x","x",O$2-'Indicator Date hidden'!P158)</f>
        <v>0</v>
      </c>
      <c r="P157" s="158">
        <f>IF('Indicator Date hidden'!Q158="x","x",P$2-'Indicator Date hidden'!Q158)</f>
        <v>0</v>
      </c>
      <c r="Q157" s="158">
        <f>IF('Indicator Date hidden'!R158="x","x",Q$2-'Indicator Date hidden'!R158)</f>
        <v>0</v>
      </c>
      <c r="R157" s="158">
        <f>IF('Indicator Date hidden'!S158="x","x",R$2-'Indicator Date hidden'!S158)</f>
        <v>0</v>
      </c>
      <c r="S157" s="158">
        <f>IF('Indicator Date hidden'!T158="x","x",S$2-'Indicator Date hidden'!T158)</f>
        <v>0</v>
      </c>
      <c r="T157" s="158">
        <f>IF('Indicator Date hidden'!U158="x","x",T$2-'Indicator Date hidden'!U158)</f>
        <v>0</v>
      </c>
      <c r="U157" s="158">
        <f>IF('Indicator Date hidden'!V158="x","x",U$2-'Indicator Date hidden'!V158)</f>
        <v>0</v>
      </c>
      <c r="V157" s="158">
        <f>IF('Indicator Date hidden'!W158="x","x",V$2-'Indicator Date hidden'!W158)</f>
        <v>0</v>
      </c>
      <c r="W157" s="158">
        <f>IF('Indicator Date hidden'!X158="x","x",W$2-'Indicator Date hidden'!X158)</f>
        <v>0</v>
      </c>
      <c r="X157" s="158">
        <f>IF('Indicator Date hidden'!Y158="x","x",X$2-'Indicator Date hidden'!Y158)</f>
        <v>0</v>
      </c>
      <c r="Y157" s="158">
        <f>IF('Indicator Date hidden'!Z158="x","x",Y$2-'Indicator Date hidden'!Z158)</f>
        <v>0</v>
      </c>
      <c r="Z157" s="158">
        <f>IF('Indicator Date hidden'!AA158="x","x",Z$2-'Indicator Date hidden'!AA158)</f>
        <v>5</v>
      </c>
      <c r="AA157" s="158">
        <f>IF('Indicator Date hidden'!AB158="x","x",AA$2-'Indicator Date hidden'!AB158)</f>
        <v>0</v>
      </c>
      <c r="AB157" s="158" t="str">
        <f>IF('Indicator Date hidden'!AC158="x","x",AB$2-'Indicator Date hidden'!AC158)</f>
        <v>x</v>
      </c>
      <c r="AC157" s="158">
        <f>IF('Indicator Date hidden'!AD158="x","x",AC$2-'Indicator Date hidden'!AD158)</f>
        <v>0</v>
      </c>
      <c r="AD157" s="158">
        <f>IF('Indicator Date hidden'!AE158="x","x",AD$2-'Indicator Date hidden'!AE158)</f>
        <v>0</v>
      </c>
      <c r="AE157" s="158" t="str">
        <f>IF('Indicator Date hidden'!AF158="x","x",AE$2-'Indicator Date hidden'!AF158)</f>
        <v>x</v>
      </c>
      <c r="AF157" s="158">
        <f>IF('Indicator Date hidden'!AG158="x","x",AF$2-'Indicator Date hidden'!AG158)</f>
        <v>0</v>
      </c>
      <c r="AG157" s="158">
        <f>IF('Indicator Date hidden'!AH158="x","x",AG$2-'Indicator Date hidden'!AH158)</f>
        <v>0</v>
      </c>
      <c r="AH157" s="158">
        <f>IF('Indicator Date hidden'!AI158="x","x",AH$2-'Indicator Date hidden'!AI158)</f>
        <v>0</v>
      </c>
      <c r="AI157" s="158">
        <f>IF('Indicator Date hidden'!AJ158="x","x",AI$2-'Indicator Date hidden'!AJ158)</f>
        <v>1</v>
      </c>
      <c r="AJ157" s="158">
        <f>IF('Indicator Date hidden'!AK158="x","x",AJ$2-'Indicator Date hidden'!AK158)</f>
        <v>1</v>
      </c>
      <c r="AK157" s="158">
        <f>IF('Indicator Date hidden'!AL158="x","x",AK$2-'Indicator Date hidden'!AL158)</f>
        <v>1</v>
      </c>
      <c r="AL157" s="158" t="str">
        <f>IF('Indicator Date hidden'!AM158="x","x",AL$2-'Indicator Date hidden'!AM158)</f>
        <v>x</v>
      </c>
      <c r="AM157" s="158">
        <f>IF('Indicator Date hidden'!AN158="x","x",AM$2-'Indicator Date hidden'!AN158)</f>
        <v>1</v>
      </c>
      <c r="AN157" s="158">
        <f>IF('Indicator Date hidden'!AO158="x","x",AN$2-'Indicator Date hidden'!AO158)</f>
        <v>1</v>
      </c>
      <c r="AO157" s="158">
        <f>IF('Indicator Date hidden'!AP158="x","x",AO$2-'Indicator Date hidden'!AP158)</f>
        <v>1</v>
      </c>
      <c r="AP157" s="158" t="str">
        <f>IF('Indicator Date hidden'!AQ158="x","x",AP$2-'Indicator Date hidden'!AQ158)</f>
        <v>x</v>
      </c>
      <c r="AQ157" s="158">
        <f>IF('Indicator Date hidden'!AR158="x","x",AQ$2-'Indicator Date hidden'!AR158)</f>
        <v>0</v>
      </c>
      <c r="AR157" s="158">
        <f>IF('Indicator Date hidden'!AS158="x","x",AR$2-'Indicator Date hidden'!AS158)</f>
        <v>3</v>
      </c>
      <c r="AS157" s="158" t="str">
        <f>IF('Indicator Date hidden'!AT158="x","x",AS$2-'Indicator Date hidden'!AT158)</f>
        <v>x</v>
      </c>
      <c r="AT157" s="158">
        <f>IF('Indicator Date hidden'!AU158="x","x",AT$2-'Indicator Date hidden'!AU158)</f>
        <v>0</v>
      </c>
      <c r="AU157" s="158">
        <f>IF('Indicator Date hidden'!AV158="x","x",AU$2-'Indicator Date hidden'!AV158)</f>
        <v>0</v>
      </c>
      <c r="AV157" s="158">
        <f>IF('Indicator Date hidden'!AW158="x","x",AV$2-'Indicator Date hidden'!AW158)</f>
        <v>0</v>
      </c>
      <c r="AW157" s="158" t="str">
        <f>IF('Indicator Date hidden'!AX158="x","x",AW$2-'Indicator Date hidden'!AX158)</f>
        <v>x</v>
      </c>
      <c r="AX157" s="158">
        <f>IF('Indicator Date hidden'!AY158="x","x",AX$2-'Indicator Date hidden'!AY158)</f>
        <v>0</v>
      </c>
      <c r="AY157" s="158">
        <f>IF('Indicator Date hidden'!AZ158="x","x",AY$2-'Indicator Date hidden'!AZ158)</f>
        <v>1</v>
      </c>
      <c r="AZ157" s="158">
        <f>IF('Indicator Date hidden'!BA158="x","x",AZ$2-'Indicator Date hidden'!BA158)</f>
        <v>2</v>
      </c>
      <c r="BA157" s="158">
        <f>IF('Indicator Date hidden'!BB158="x","x",BA$2-'Indicator Date hidden'!BB158)</f>
        <v>0</v>
      </c>
      <c r="BB157" s="158">
        <f>IF('Indicator Date hidden'!BC158="x","x",BB$2-'Indicator Date hidden'!BC158)</f>
        <v>0</v>
      </c>
      <c r="BC157" s="158">
        <f>IF('Indicator Date hidden'!BD158="x","x",BC$2-'Indicator Date hidden'!BD158)</f>
        <v>0</v>
      </c>
      <c r="BD157" s="158" t="str">
        <f>IF('Indicator Date hidden'!BE158="x","x",BD$2-'Indicator Date hidden'!BE158)</f>
        <v>x</v>
      </c>
      <c r="BE157" s="158">
        <f>IF('Indicator Date hidden'!BF158="x","x",BE$2-'Indicator Date hidden'!BF158)</f>
        <v>2</v>
      </c>
      <c r="BF157" s="158">
        <f>IF('Indicator Date hidden'!BG158="x","x",BF$2-'Indicator Date hidden'!BG158)</f>
        <v>0</v>
      </c>
      <c r="BG157" s="158">
        <f>IF('Indicator Date hidden'!BH158="x","x",BG$2-'Indicator Date hidden'!BH158)</f>
        <v>0</v>
      </c>
      <c r="BH157" s="158">
        <f>IF('Indicator Date hidden'!BI158="x","x",BH$2-'Indicator Date hidden'!BI158)</f>
        <v>0</v>
      </c>
      <c r="BI157" s="158">
        <f>IF('Indicator Date hidden'!BJ158="x","x",BI$2-'Indicator Date hidden'!BJ158)</f>
        <v>0</v>
      </c>
      <c r="BJ157" s="158">
        <f>IF('Indicator Date hidden'!BK158="x","x",BJ$2-'Indicator Date hidden'!BK158)</f>
        <v>1</v>
      </c>
      <c r="BK157" s="158">
        <f>IF('Indicator Date hidden'!BL158="x","x",BK$2-'Indicator Date hidden'!BL158)</f>
        <v>1</v>
      </c>
      <c r="BL157" s="158">
        <f>IF('Indicator Date hidden'!BM158="x","x",BL$2-'Indicator Date hidden'!BM158)</f>
        <v>0</v>
      </c>
      <c r="BM157" s="158" t="str">
        <f>IF('Indicator Date hidden'!BN158="x","x",BM$2-'Indicator Date hidden'!BN158)</f>
        <v>x</v>
      </c>
      <c r="BN157" s="158">
        <f>IF('Indicator Date hidden'!BO158="x","x",BN$2-'Indicator Date hidden'!BO158)</f>
        <v>2</v>
      </c>
      <c r="BO157" s="158">
        <f>IF('Indicator Date hidden'!BP158="x","x",BO$2-'Indicator Date hidden'!BP158)</f>
        <v>1</v>
      </c>
      <c r="BP157" s="158">
        <f>IF('Indicator Date hidden'!BQ158="x","x",BP$2-'Indicator Date hidden'!BQ158)</f>
        <v>0</v>
      </c>
      <c r="BQ157" s="158">
        <f>IF('Indicator Date hidden'!BR158="x","x",BQ$2-'Indicator Date hidden'!BR158)</f>
        <v>0</v>
      </c>
      <c r="BR157" s="158">
        <f>IF('Indicator Date hidden'!BS158="x","x",BR$2-'Indicator Date hidden'!BS158)</f>
        <v>0</v>
      </c>
      <c r="BS157" s="158">
        <f>IF('Indicator Date hidden'!BT158="x","x",BS$2-'Indicator Date hidden'!BT158)</f>
        <v>2</v>
      </c>
      <c r="BT157" s="158">
        <f>IF('Indicator Date hidden'!BU158="x","x",BT$2-'Indicator Date hidden'!BU158)</f>
        <v>0</v>
      </c>
      <c r="BU157" s="158">
        <f>IF('Indicator Date hidden'!BV158="x","x",BU$2-'Indicator Date hidden'!BV158)</f>
        <v>0</v>
      </c>
      <c r="BV157" s="158">
        <f>IF('Indicator Date hidden'!BW158="x","x",BV$2-'Indicator Date hidden'!BW158)</f>
        <v>0</v>
      </c>
      <c r="BW157" s="158">
        <f>IF('Indicator Date hidden'!BX158="x","x",BW$2-'Indicator Date hidden'!BX158)</f>
        <v>0</v>
      </c>
      <c r="BX157" s="158">
        <f>IF('Indicator Date hidden'!BY158="x","x",BX$2-'Indicator Date hidden'!BY158)</f>
        <v>2</v>
      </c>
      <c r="BY157" s="5">
        <f t="shared" si="20"/>
        <v>28</v>
      </c>
      <c r="BZ157" s="159">
        <f t="shared" si="21"/>
        <v>0.41791044776119401</v>
      </c>
      <c r="CA157" s="5">
        <f t="shared" si="22"/>
        <v>17</v>
      </c>
      <c r="CB157" s="159">
        <f t="shared" si="23"/>
        <v>0.88350140817604428</v>
      </c>
      <c r="CC157" s="162">
        <f t="shared" si="24"/>
        <v>0</v>
      </c>
    </row>
    <row r="158" spans="1:81" x14ac:dyDescent="0.3">
      <c r="A158" t="s">
        <v>289</v>
      </c>
      <c r="B158" s="158">
        <f>IF('Indicator Date hidden'!C159="x","x",B$2-'Indicator Date hidden'!C159)</f>
        <v>0</v>
      </c>
      <c r="C158" s="158">
        <f>IF('Indicator Date hidden'!D159="x","x",C$2-'Indicator Date hidden'!D159)</f>
        <v>0</v>
      </c>
      <c r="D158" s="158">
        <f>IF('Indicator Date hidden'!E159="x","x",D$2-'Indicator Date hidden'!E159)</f>
        <v>0</v>
      </c>
      <c r="E158" s="158">
        <f>IF('Indicator Date hidden'!F159="x","x",E$2-'Indicator Date hidden'!F159)</f>
        <v>0</v>
      </c>
      <c r="F158" s="158">
        <f>IF('Indicator Date hidden'!G159="x","x",F$2-'Indicator Date hidden'!G159)</f>
        <v>0</v>
      </c>
      <c r="G158" s="158">
        <f>IF('Indicator Date hidden'!H159="x","x",G$2-'Indicator Date hidden'!H159)</f>
        <v>0</v>
      </c>
      <c r="H158" s="158">
        <f>IF('Indicator Date hidden'!I159="x","x",H$2-'Indicator Date hidden'!I159)</f>
        <v>0</v>
      </c>
      <c r="I158" s="158">
        <f>IF('Indicator Date hidden'!J159="x","x",I$2-'Indicator Date hidden'!J159)</f>
        <v>0</v>
      </c>
      <c r="J158" s="158">
        <f>IF('Indicator Date hidden'!K159="x","x",J$2-'Indicator Date hidden'!K159)</f>
        <v>0</v>
      </c>
      <c r="K158" s="158">
        <f>IF('Indicator Date hidden'!L159="x","x",K$2-'Indicator Date hidden'!L159)</f>
        <v>0</v>
      </c>
      <c r="L158" s="158">
        <f>IF('Indicator Date hidden'!M159="x","x",L$2-'Indicator Date hidden'!M159)</f>
        <v>0</v>
      </c>
      <c r="M158" s="158">
        <f>IF('Indicator Date hidden'!N159="x","x",M$2-'Indicator Date hidden'!N159)</f>
        <v>0</v>
      </c>
      <c r="N158" s="158">
        <f>IF('Indicator Date hidden'!O159="x","x",N$2-'Indicator Date hidden'!O159)</f>
        <v>0</v>
      </c>
      <c r="O158" s="158">
        <f>IF('Indicator Date hidden'!P159="x","x",O$2-'Indicator Date hidden'!P159)</f>
        <v>0</v>
      </c>
      <c r="P158" s="158">
        <f>IF('Indicator Date hidden'!Q159="x","x",P$2-'Indicator Date hidden'!Q159)</f>
        <v>0</v>
      </c>
      <c r="Q158" s="158">
        <f>IF('Indicator Date hidden'!R159="x","x",Q$2-'Indicator Date hidden'!R159)</f>
        <v>0</v>
      </c>
      <c r="R158" s="158">
        <f>IF('Indicator Date hidden'!S159="x","x",R$2-'Indicator Date hidden'!S159)</f>
        <v>0</v>
      </c>
      <c r="S158" s="158">
        <f>IF('Indicator Date hidden'!T159="x","x",S$2-'Indicator Date hidden'!T159)</f>
        <v>0</v>
      </c>
      <c r="T158" s="158">
        <f>IF('Indicator Date hidden'!U159="x","x",T$2-'Indicator Date hidden'!U159)</f>
        <v>0</v>
      </c>
      <c r="U158" s="158">
        <f>IF('Indicator Date hidden'!V159="x","x",U$2-'Indicator Date hidden'!V159)</f>
        <v>0</v>
      </c>
      <c r="V158" s="158">
        <f>IF('Indicator Date hidden'!W159="x","x",V$2-'Indicator Date hidden'!W159)</f>
        <v>0</v>
      </c>
      <c r="W158" s="158">
        <f>IF('Indicator Date hidden'!X159="x","x",W$2-'Indicator Date hidden'!X159)</f>
        <v>0</v>
      </c>
      <c r="X158" s="158">
        <f>IF('Indicator Date hidden'!Y159="x","x",X$2-'Indicator Date hidden'!Y159)</f>
        <v>0</v>
      </c>
      <c r="Y158" s="158">
        <f>IF('Indicator Date hidden'!Z159="x","x",Y$2-'Indicator Date hidden'!Z159)</f>
        <v>0</v>
      </c>
      <c r="Z158" s="158">
        <f>IF('Indicator Date hidden'!AA159="x","x",Z$2-'Indicator Date hidden'!AA159)</f>
        <v>5</v>
      </c>
      <c r="AA158" s="158">
        <f>IF('Indicator Date hidden'!AB159="x","x",AA$2-'Indicator Date hidden'!AB159)</f>
        <v>0</v>
      </c>
      <c r="AB158" s="158" t="str">
        <f>IF('Indicator Date hidden'!AC159="x","x",AB$2-'Indicator Date hidden'!AC159)</f>
        <v>x</v>
      </c>
      <c r="AC158" s="158">
        <f>IF('Indicator Date hidden'!AD159="x","x",AC$2-'Indicator Date hidden'!AD159)</f>
        <v>0</v>
      </c>
      <c r="AD158" s="158">
        <f>IF('Indicator Date hidden'!AE159="x","x",AD$2-'Indicator Date hidden'!AE159)</f>
        <v>0</v>
      </c>
      <c r="AE158" s="158">
        <f>IF('Indicator Date hidden'!AF159="x","x",AE$2-'Indicator Date hidden'!AF159)</f>
        <v>0</v>
      </c>
      <c r="AF158" s="158">
        <f>IF('Indicator Date hidden'!AG159="x","x",AF$2-'Indicator Date hidden'!AG159)</f>
        <v>0</v>
      </c>
      <c r="AG158" s="158">
        <f>IF('Indicator Date hidden'!AH159="x","x",AG$2-'Indicator Date hidden'!AH159)</f>
        <v>0</v>
      </c>
      <c r="AH158" s="158">
        <f>IF('Indicator Date hidden'!AI159="x","x",AH$2-'Indicator Date hidden'!AI159)</f>
        <v>0</v>
      </c>
      <c r="AI158" s="158">
        <f>IF('Indicator Date hidden'!AJ159="x","x",AI$2-'Indicator Date hidden'!AJ159)</f>
        <v>1</v>
      </c>
      <c r="AJ158" s="158">
        <f>IF('Indicator Date hidden'!AK159="x","x",AJ$2-'Indicator Date hidden'!AK159)</f>
        <v>1</v>
      </c>
      <c r="AK158" s="158" t="str">
        <f>IF('Indicator Date hidden'!AL159="x","x",AK$2-'Indicator Date hidden'!AL159)</f>
        <v>x</v>
      </c>
      <c r="AL158" s="158" t="str">
        <f>IF('Indicator Date hidden'!AM159="x","x",AL$2-'Indicator Date hidden'!AM159)</f>
        <v>x</v>
      </c>
      <c r="AM158" s="158">
        <f>IF('Indicator Date hidden'!AN159="x","x",AM$2-'Indicator Date hidden'!AN159)</f>
        <v>1</v>
      </c>
      <c r="AN158" s="158">
        <f>IF('Indicator Date hidden'!AO159="x","x",AN$2-'Indicator Date hidden'!AO159)</f>
        <v>1</v>
      </c>
      <c r="AO158" s="158">
        <f>IF('Indicator Date hidden'!AP159="x","x",AO$2-'Indicator Date hidden'!AP159)</f>
        <v>1</v>
      </c>
      <c r="AP158" s="158" t="str">
        <f>IF('Indicator Date hidden'!AQ159="x","x",AP$2-'Indicator Date hidden'!AQ159)</f>
        <v>x</v>
      </c>
      <c r="AQ158" s="158">
        <f>IF('Indicator Date hidden'!AR159="x","x",AQ$2-'Indicator Date hidden'!AR159)</f>
        <v>0</v>
      </c>
      <c r="AR158" s="158">
        <f>IF('Indicator Date hidden'!AS159="x","x",AR$2-'Indicator Date hidden'!AS159)</f>
        <v>3</v>
      </c>
      <c r="AS158" s="158" t="str">
        <f>IF('Indicator Date hidden'!AT159="x","x",AS$2-'Indicator Date hidden'!AT159)</f>
        <v>x</v>
      </c>
      <c r="AT158" s="158">
        <f>IF('Indicator Date hidden'!AU159="x","x",AT$2-'Indicator Date hidden'!AU159)</f>
        <v>0</v>
      </c>
      <c r="AU158" s="158">
        <f>IF('Indicator Date hidden'!AV159="x","x",AU$2-'Indicator Date hidden'!AV159)</f>
        <v>0</v>
      </c>
      <c r="AV158" s="158">
        <f>IF('Indicator Date hidden'!AW159="x","x",AV$2-'Indicator Date hidden'!AW159)</f>
        <v>0</v>
      </c>
      <c r="AW158" s="158" t="str">
        <f>IF('Indicator Date hidden'!AX159="x","x",AW$2-'Indicator Date hidden'!AX159)</f>
        <v>x</v>
      </c>
      <c r="AX158" s="158">
        <f>IF('Indicator Date hidden'!AY159="x","x",AX$2-'Indicator Date hidden'!AY159)</f>
        <v>0</v>
      </c>
      <c r="AY158" s="158">
        <f>IF('Indicator Date hidden'!AZ159="x","x",AY$2-'Indicator Date hidden'!AZ159)</f>
        <v>1</v>
      </c>
      <c r="AZ158" s="158">
        <f>IF('Indicator Date hidden'!BA159="x","x",AZ$2-'Indicator Date hidden'!BA159)</f>
        <v>2</v>
      </c>
      <c r="BA158" s="158">
        <f>IF('Indicator Date hidden'!BB159="x","x",BA$2-'Indicator Date hidden'!BB159)</f>
        <v>0</v>
      </c>
      <c r="BB158" s="158">
        <f>IF('Indicator Date hidden'!BC159="x","x",BB$2-'Indicator Date hidden'!BC159)</f>
        <v>0</v>
      </c>
      <c r="BC158" s="158">
        <f>IF('Indicator Date hidden'!BD159="x","x",BC$2-'Indicator Date hidden'!BD159)</f>
        <v>0</v>
      </c>
      <c r="BD158" s="158" t="str">
        <f>IF('Indicator Date hidden'!BE159="x","x",BD$2-'Indicator Date hidden'!BE159)</f>
        <v>x</v>
      </c>
      <c r="BE158" s="158">
        <f>IF('Indicator Date hidden'!BF159="x","x",BE$2-'Indicator Date hidden'!BF159)</f>
        <v>2</v>
      </c>
      <c r="BF158" s="158">
        <f>IF('Indicator Date hidden'!BG159="x","x",BF$2-'Indicator Date hidden'!BG159)</f>
        <v>0</v>
      </c>
      <c r="BG158" s="158">
        <f>IF('Indicator Date hidden'!BH159="x","x",BG$2-'Indicator Date hidden'!BH159)</f>
        <v>0</v>
      </c>
      <c r="BH158" s="158">
        <f>IF('Indicator Date hidden'!BI159="x","x",BH$2-'Indicator Date hidden'!BI159)</f>
        <v>0</v>
      </c>
      <c r="BI158" s="158">
        <f>IF('Indicator Date hidden'!BJ159="x","x",BI$2-'Indicator Date hidden'!BJ159)</f>
        <v>0</v>
      </c>
      <c r="BJ158" s="158">
        <f>IF('Indicator Date hidden'!BK159="x","x",BJ$2-'Indicator Date hidden'!BK159)</f>
        <v>1</v>
      </c>
      <c r="BK158" s="158">
        <f>IF('Indicator Date hidden'!BL159="x","x",BK$2-'Indicator Date hidden'!BL159)</f>
        <v>1</v>
      </c>
      <c r="BL158" s="158">
        <f>IF('Indicator Date hidden'!BM159="x","x",BL$2-'Indicator Date hidden'!BM159)</f>
        <v>0</v>
      </c>
      <c r="BM158" s="158">
        <f>IF('Indicator Date hidden'!BN159="x","x",BM$2-'Indicator Date hidden'!BN159)</f>
        <v>3</v>
      </c>
      <c r="BN158" s="158">
        <f>IF('Indicator Date hidden'!BO159="x","x",BN$2-'Indicator Date hidden'!BO159)</f>
        <v>2</v>
      </c>
      <c r="BO158" s="158">
        <f>IF('Indicator Date hidden'!BP159="x","x",BO$2-'Indicator Date hidden'!BP159)</f>
        <v>1</v>
      </c>
      <c r="BP158" s="158">
        <f>IF('Indicator Date hidden'!BQ159="x","x",BP$2-'Indicator Date hidden'!BQ159)</f>
        <v>0</v>
      </c>
      <c r="BQ158" s="158">
        <f>IF('Indicator Date hidden'!BR159="x","x",BQ$2-'Indicator Date hidden'!BR159)</f>
        <v>0</v>
      </c>
      <c r="BR158" s="158">
        <f>IF('Indicator Date hidden'!BS159="x","x",BR$2-'Indicator Date hidden'!BS159)</f>
        <v>0</v>
      </c>
      <c r="BS158" s="158">
        <f>IF('Indicator Date hidden'!BT159="x","x",BS$2-'Indicator Date hidden'!BT159)</f>
        <v>2</v>
      </c>
      <c r="BT158" s="158">
        <f>IF('Indicator Date hidden'!BU159="x","x",BT$2-'Indicator Date hidden'!BU159)</f>
        <v>0</v>
      </c>
      <c r="BU158" s="158">
        <f>IF('Indicator Date hidden'!BV159="x","x",BU$2-'Indicator Date hidden'!BV159)</f>
        <v>0</v>
      </c>
      <c r="BV158" s="158">
        <f>IF('Indicator Date hidden'!BW159="x","x",BV$2-'Indicator Date hidden'!BW159)</f>
        <v>0</v>
      </c>
      <c r="BW158" s="158">
        <f>IF('Indicator Date hidden'!BX159="x","x",BW$2-'Indicator Date hidden'!BX159)</f>
        <v>0</v>
      </c>
      <c r="BX158" s="158">
        <f>IF('Indicator Date hidden'!BY159="x","x",BX$2-'Indicator Date hidden'!BY159)</f>
        <v>2</v>
      </c>
      <c r="BY158" s="5">
        <f t="shared" si="20"/>
        <v>30</v>
      </c>
      <c r="BZ158" s="159">
        <f t="shared" si="21"/>
        <v>0.44117647058823528</v>
      </c>
      <c r="CA158" s="5">
        <f t="shared" si="22"/>
        <v>17</v>
      </c>
      <c r="CB158" s="159">
        <f t="shared" si="23"/>
        <v>0.92961650760465342</v>
      </c>
      <c r="CC158" s="162">
        <f t="shared" si="24"/>
        <v>0</v>
      </c>
    </row>
    <row r="159" spans="1:81" x14ac:dyDescent="0.3">
      <c r="A159" t="s">
        <v>291</v>
      </c>
      <c r="B159" s="158">
        <f>IF('Indicator Date hidden'!C160="x","x",B$2-'Indicator Date hidden'!C160)</f>
        <v>0</v>
      </c>
      <c r="C159" s="158">
        <f>IF('Indicator Date hidden'!D160="x","x",C$2-'Indicator Date hidden'!D160)</f>
        <v>0</v>
      </c>
      <c r="D159" s="158">
        <f>IF('Indicator Date hidden'!E160="x","x",D$2-'Indicator Date hidden'!E160)</f>
        <v>0</v>
      </c>
      <c r="E159" s="158">
        <f>IF('Indicator Date hidden'!F160="x","x",E$2-'Indicator Date hidden'!F160)</f>
        <v>0</v>
      </c>
      <c r="F159" s="158">
        <f>IF('Indicator Date hidden'!G160="x","x",F$2-'Indicator Date hidden'!G160)</f>
        <v>0</v>
      </c>
      <c r="G159" s="158">
        <f>IF('Indicator Date hidden'!H160="x","x",G$2-'Indicator Date hidden'!H160)</f>
        <v>0</v>
      </c>
      <c r="H159" s="158">
        <f>IF('Indicator Date hidden'!I160="x","x",H$2-'Indicator Date hidden'!I160)</f>
        <v>0</v>
      </c>
      <c r="I159" s="158">
        <f>IF('Indicator Date hidden'!J160="x","x",I$2-'Indicator Date hidden'!J160)</f>
        <v>0</v>
      </c>
      <c r="J159" s="158">
        <f>IF('Indicator Date hidden'!K160="x","x",J$2-'Indicator Date hidden'!K160)</f>
        <v>0</v>
      </c>
      <c r="K159" s="158">
        <f>IF('Indicator Date hidden'!L160="x","x",K$2-'Indicator Date hidden'!L160)</f>
        <v>0</v>
      </c>
      <c r="L159" s="158">
        <f>IF('Indicator Date hidden'!M160="x","x",L$2-'Indicator Date hidden'!M160)</f>
        <v>0</v>
      </c>
      <c r="M159" s="158">
        <f>IF('Indicator Date hidden'!N160="x","x",M$2-'Indicator Date hidden'!N160)</f>
        <v>0</v>
      </c>
      <c r="N159" s="158">
        <f>IF('Indicator Date hidden'!O160="x","x",N$2-'Indicator Date hidden'!O160)</f>
        <v>0</v>
      </c>
      <c r="O159" s="158">
        <f>IF('Indicator Date hidden'!P160="x","x",O$2-'Indicator Date hidden'!P160)</f>
        <v>0</v>
      </c>
      <c r="P159" s="158">
        <f>IF('Indicator Date hidden'!Q160="x","x",P$2-'Indicator Date hidden'!Q160)</f>
        <v>0</v>
      </c>
      <c r="Q159" s="158">
        <f>IF('Indicator Date hidden'!R160="x","x",Q$2-'Indicator Date hidden'!R160)</f>
        <v>0</v>
      </c>
      <c r="R159" s="158">
        <f>IF('Indicator Date hidden'!S160="x","x",R$2-'Indicator Date hidden'!S160)</f>
        <v>0</v>
      </c>
      <c r="S159" s="158">
        <f>IF('Indicator Date hidden'!T160="x","x",S$2-'Indicator Date hidden'!T160)</f>
        <v>0</v>
      </c>
      <c r="T159" s="158">
        <f>IF('Indicator Date hidden'!U160="x","x",T$2-'Indicator Date hidden'!U160)</f>
        <v>0</v>
      </c>
      <c r="U159" s="158">
        <f>IF('Indicator Date hidden'!V160="x","x",U$2-'Indicator Date hidden'!V160)</f>
        <v>0</v>
      </c>
      <c r="V159" s="158">
        <f>IF('Indicator Date hidden'!W160="x","x",V$2-'Indicator Date hidden'!W160)</f>
        <v>0</v>
      </c>
      <c r="W159" s="158">
        <f>IF('Indicator Date hidden'!X160="x","x",W$2-'Indicator Date hidden'!X160)</f>
        <v>0</v>
      </c>
      <c r="X159" s="158">
        <f>IF('Indicator Date hidden'!Y160="x","x",X$2-'Indicator Date hidden'!Y160)</f>
        <v>0</v>
      </c>
      <c r="Y159" s="158">
        <f>IF('Indicator Date hidden'!Z160="x","x",Y$2-'Indicator Date hidden'!Z160)</f>
        <v>0</v>
      </c>
      <c r="Z159" s="158" t="str">
        <f>IF('Indicator Date hidden'!AA160="x","x",Z$2-'Indicator Date hidden'!AA160)</f>
        <v>x</v>
      </c>
      <c r="AA159" s="158">
        <f>IF('Indicator Date hidden'!AB160="x","x",AA$2-'Indicator Date hidden'!AB160)</f>
        <v>0</v>
      </c>
      <c r="AB159" s="158">
        <f>IF('Indicator Date hidden'!AC160="x","x",AB$2-'Indicator Date hidden'!AC160)</f>
        <v>0</v>
      </c>
      <c r="AC159" s="158">
        <f>IF('Indicator Date hidden'!AD160="x","x",AC$2-'Indicator Date hidden'!AD160)</f>
        <v>4</v>
      </c>
      <c r="AD159" s="158">
        <f>IF('Indicator Date hidden'!AE160="x","x",AD$2-'Indicator Date hidden'!AE160)</f>
        <v>0</v>
      </c>
      <c r="AE159" s="158" t="str">
        <f>IF('Indicator Date hidden'!AF160="x","x",AE$2-'Indicator Date hidden'!AF160)</f>
        <v>x</v>
      </c>
      <c r="AF159" s="158">
        <f>IF('Indicator Date hidden'!AG160="x","x",AF$2-'Indicator Date hidden'!AG160)</f>
        <v>0</v>
      </c>
      <c r="AG159" s="158">
        <f>IF('Indicator Date hidden'!AH160="x","x",AG$2-'Indicator Date hidden'!AH160)</f>
        <v>0</v>
      </c>
      <c r="AH159" s="158">
        <f>IF('Indicator Date hidden'!AI160="x","x",AH$2-'Indicator Date hidden'!AI160)</f>
        <v>0</v>
      </c>
      <c r="AI159" s="158">
        <f>IF('Indicator Date hidden'!AJ160="x","x",AI$2-'Indicator Date hidden'!AJ160)</f>
        <v>1</v>
      </c>
      <c r="AJ159" s="158">
        <f>IF('Indicator Date hidden'!AK160="x","x",AJ$2-'Indicator Date hidden'!AK160)</f>
        <v>1</v>
      </c>
      <c r="AK159" s="158">
        <f>IF('Indicator Date hidden'!AL160="x","x",AK$2-'Indicator Date hidden'!AL160)</f>
        <v>1</v>
      </c>
      <c r="AL159" s="158" t="str">
        <f>IF('Indicator Date hidden'!AM160="x","x",AL$2-'Indicator Date hidden'!AM160)</f>
        <v>x</v>
      </c>
      <c r="AM159" s="158">
        <f>IF('Indicator Date hidden'!AN160="x","x",AM$2-'Indicator Date hidden'!AN160)</f>
        <v>1</v>
      </c>
      <c r="AN159" s="158">
        <f>IF('Indicator Date hidden'!AO160="x","x",AN$2-'Indicator Date hidden'!AO160)</f>
        <v>1</v>
      </c>
      <c r="AO159" s="158">
        <f>IF('Indicator Date hidden'!AP160="x","x",AO$2-'Indicator Date hidden'!AP160)</f>
        <v>1</v>
      </c>
      <c r="AP159" s="158">
        <f>IF('Indicator Date hidden'!AQ160="x","x",AP$2-'Indicator Date hidden'!AQ160)</f>
        <v>1</v>
      </c>
      <c r="AQ159" s="158">
        <f>IF('Indicator Date hidden'!AR160="x","x",AQ$2-'Indicator Date hidden'!AR160)</f>
        <v>0</v>
      </c>
      <c r="AR159" s="158">
        <f>IF('Indicator Date hidden'!AS160="x","x",AR$2-'Indicator Date hidden'!AS160)</f>
        <v>3</v>
      </c>
      <c r="AS159" s="158">
        <f>IF('Indicator Date hidden'!AT160="x","x",AS$2-'Indicator Date hidden'!AT160)</f>
        <v>10</v>
      </c>
      <c r="AT159" s="158">
        <f>IF('Indicator Date hidden'!AU160="x","x",AT$2-'Indicator Date hidden'!AU160)</f>
        <v>0</v>
      </c>
      <c r="AU159" s="158" t="str">
        <f>IF('Indicator Date hidden'!AV160="x","x",AU$2-'Indicator Date hidden'!AV160)</f>
        <v>x</v>
      </c>
      <c r="AV159" s="158" t="str">
        <f>IF('Indicator Date hidden'!AW160="x","x",AV$2-'Indicator Date hidden'!AW160)</f>
        <v>x</v>
      </c>
      <c r="AW159" s="158">
        <f>IF('Indicator Date hidden'!AX160="x","x",AW$2-'Indicator Date hidden'!AX160)</f>
        <v>0</v>
      </c>
      <c r="AX159" s="158">
        <f>IF('Indicator Date hidden'!AY160="x","x",AX$2-'Indicator Date hidden'!AY160)</f>
        <v>0</v>
      </c>
      <c r="AY159" s="158" t="str">
        <f>IF('Indicator Date hidden'!AZ160="x","x",AY$2-'Indicator Date hidden'!AZ160)</f>
        <v>x</v>
      </c>
      <c r="AZ159" s="158">
        <f>IF('Indicator Date hidden'!BA160="x","x",AZ$2-'Indicator Date hidden'!BA160)</f>
        <v>4</v>
      </c>
      <c r="BA159" s="158">
        <f>IF('Indicator Date hidden'!BB160="x","x",BA$2-'Indicator Date hidden'!BB160)</f>
        <v>0</v>
      </c>
      <c r="BB159" s="158">
        <f>IF('Indicator Date hidden'!BC160="x","x",BB$2-'Indicator Date hidden'!BC160)</f>
        <v>0</v>
      </c>
      <c r="BC159" s="158">
        <f>IF('Indicator Date hidden'!BD160="x","x",BC$2-'Indicator Date hidden'!BD160)</f>
        <v>0</v>
      </c>
      <c r="BD159" s="158" t="str">
        <f>IF('Indicator Date hidden'!BE160="x","x",BD$2-'Indicator Date hidden'!BE160)</f>
        <v>x</v>
      </c>
      <c r="BE159" s="158">
        <f>IF('Indicator Date hidden'!BF160="x","x",BE$2-'Indicator Date hidden'!BF160)</f>
        <v>2</v>
      </c>
      <c r="BF159" s="158">
        <f>IF('Indicator Date hidden'!BG160="x","x",BF$2-'Indicator Date hidden'!BG160)</f>
        <v>0</v>
      </c>
      <c r="BG159" s="158">
        <f>IF('Indicator Date hidden'!BH160="x","x",BG$2-'Indicator Date hidden'!BH160)</f>
        <v>0</v>
      </c>
      <c r="BH159" s="158">
        <f>IF('Indicator Date hidden'!BI160="x","x",BH$2-'Indicator Date hidden'!BI160)</f>
        <v>0</v>
      </c>
      <c r="BI159" s="158">
        <f>IF('Indicator Date hidden'!BJ160="x","x",BI$2-'Indicator Date hidden'!BJ160)</f>
        <v>2</v>
      </c>
      <c r="BJ159" s="158">
        <f>IF('Indicator Date hidden'!BK160="x","x",BJ$2-'Indicator Date hidden'!BK160)</f>
        <v>1</v>
      </c>
      <c r="BK159" s="158">
        <f>IF('Indicator Date hidden'!BL160="x","x",BK$2-'Indicator Date hidden'!BL160)</f>
        <v>1</v>
      </c>
      <c r="BL159" s="158">
        <f>IF('Indicator Date hidden'!BM160="x","x",BL$2-'Indicator Date hidden'!BM160)</f>
        <v>0</v>
      </c>
      <c r="BM159" s="158" t="str">
        <f>IF('Indicator Date hidden'!BN160="x","x",BM$2-'Indicator Date hidden'!BN160)</f>
        <v>x</v>
      </c>
      <c r="BN159" s="158">
        <f>IF('Indicator Date hidden'!BO160="x","x",BN$2-'Indicator Date hidden'!BO160)</f>
        <v>2</v>
      </c>
      <c r="BO159" s="158">
        <f>IF('Indicator Date hidden'!BP160="x","x",BO$2-'Indicator Date hidden'!BP160)</f>
        <v>1</v>
      </c>
      <c r="BP159" s="158">
        <f>IF('Indicator Date hidden'!BQ160="x","x",BP$2-'Indicator Date hidden'!BQ160)</f>
        <v>0</v>
      </c>
      <c r="BQ159" s="158">
        <f>IF('Indicator Date hidden'!BR160="x","x",BQ$2-'Indicator Date hidden'!BR160)</f>
        <v>0</v>
      </c>
      <c r="BR159" s="158">
        <f>IF('Indicator Date hidden'!BS160="x","x",BR$2-'Indicator Date hidden'!BS160)</f>
        <v>0</v>
      </c>
      <c r="BS159" s="158">
        <f>IF('Indicator Date hidden'!BT160="x","x",BS$2-'Indicator Date hidden'!BT160)</f>
        <v>2</v>
      </c>
      <c r="BT159" s="158">
        <f>IF('Indicator Date hidden'!BU160="x","x",BT$2-'Indicator Date hidden'!BU160)</f>
        <v>0</v>
      </c>
      <c r="BU159" s="158" t="str">
        <f>IF('Indicator Date hidden'!BV160="x","x",BU$2-'Indicator Date hidden'!BV160)</f>
        <v>x</v>
      </c>
      <c r="BV159" s="158">
        <f>IF('Indicator Date hidden'!BW160="x","x",BV$2-'Indicator Date hidden'!BW160)</f>
        <v>0</v>
      </c>
      <c r="BW159" s="158">
        <f>IF('Indicator Date hidden'!BX160="x","x",BW$2-'Indicator Date hidden'!BX160)</f>
        <v>0</v>
      </c>
      <c r="BX159" s="158">
        <f>IF('Indicator Date hidden'!BY160="x","x",BX$2-'Indicator Date hidden'!BY160)</f>
        <v>2</v>
      </c>
      <c r="BY159" s="5">
        <f t="shared" si="20"/>
        <v>41</v>
      </c>
      <c r="BZ159" s="159">
        <f t="shared" si="21"/>
        <v>0.62121212121212122</v>
      </c>
      <c r="CA159" s="5">
        <f t="shared" si="22"/>
        <v>19</v>
      </c>
      <c r="CB159" s="159">
        <f t="shared" si="23"/>
        <v>1.4849257864850445</v>
      </c>
      <c r="CC159" s="162">
        <f t="shared" si="24"/>
        <v>0</v>
      </c>
    </row>
    <row r="160" spans="1:81" x14ac:dyDescent="0.3">
      <c r="A160" t="s">
        <v>293</v>
      </c>
      <c r="B160" s="158">
        <f>IF('Indicator Date hidden'!C161="x","x",B$2-'Indicator Date hidden'!C161)</f>
        <v>0</v>
      </c>
      <c r="C160" s="158">
        <f>IF('Indicator Date hidden'!D161="x","x",C$2-'Indicator Date hidden'!D161)</f>
        <v>0</v>
      </c>
      <c r="D160" s="158">
        <f>IF('Indicator Date hidden'!E161="x","x",D$2-'Indicator Date hidden'!E161)</f>
        <v>0</v>
      </c>
      <c r="E160" s="158">
        <f>IF('Indicator Date hidden'!F161="x","x",E$2-'Indicator Date hidden'!F161)</f>
        <v>0</v>
      </c>
      <c r="F160" s="158">
        <f>IF('Indicator Date hidden'!G161="x","x",F$2-'Indicator Date hidden'!G161)</f>
        <v>0</v>
      </c>
      <c r="G160" s="158">
        <f>IF('Indicator Date hidden'!H161="x","x",G$2-'Indicator Date hidden'!H161)</f>
        <v>0</v>
      </c>
      <c r="H160" s="158">
        <f>IF('Indicator Date hidden'!I161="x","x",H$2-'Indicator Date hidden'!I161)</f>
        <v>0</v>
      </c>
      <c r="I160" s="158">
        <f>IF('Indicator Date hidden'!J161="x","x",I$2-'Indicator Date hidden'!J161)</f>
        <v>0</v>
      </c>
      <c r="J160" s="158">
        <f>IF('Indicator Date hidden'!K161="x","x",J$2-'Indicator Date hidden'!K161)</f>
        <v>0</v>
      </c>
      <c r="K160" s="158">
        <f>IF('Indicator Date hidden'!L161="x","x",K$2-'Indicator Date hidden'!L161)</f>
        <v>0</v>
      </c>
      <c r="L160" s="158">
        <f>IF('Indicator Date hidden'!M161="x","x",L$2-'Indicator Date hidden'!M161)</f>
        <v>0</v>
      </c>
      <c r="M160" s="158">
        <f>IF('Indicator Date hidden'!N161="x","x",M$2-'Indicator Date hidden'!N161)</f>
        <v>0</v>
      </c>
      <c r="N160" s="158">
        <f>IF('Indicator Date hidden'!O161="x","x",N$2-'Indicator Date hidden'!O161)</f>
        <v>0</v>
      </c>
      <c r="O160" s="158">
        <f>IF('Indicator Date hidden'!P161="x","x",O$2-'Indicator Date hidden'!P161)</f>
        <v>0</v>
      </c>
      <c r="P160" s="158">
        <f>IF('Indicator Date hidden'!Q161="x","x",P$2-'Indicator Date hidden'!Q161)</f>
        <v>0</v>
      </c>
      <c r="Q160" s="158">
        <f>IF('Indicator Date hidden'!R161="x","x",Q$2-'Indicator Date hidden'!R161)</f>
        <v>0</v>
      </c>
      <c r="R160" s="158">
        <f>IF('Indicator Date hidden'!S161="x","x",R$2-'Indicator Date hidden'!S161)</f>
        <v>0</v>
      </c>
      <c r="S160" s="158">
        <f>IF('Indicator Date hidden'!T161="x","x",S$2-'Indicator Date hidden'!T161)</f>
        <v>0</v>
      </c>
      <c r="T160" s="158">
        <f>IF('Indicator Date hidden'!U161="x","x",T$2-'Indicator Date hidden'!U161)</f>
        <v>0</v>
      </c>
      <c r="U160" s="158">
        <f>IF('Indicator Date hidden'!V161="x","x",U$2-'Indicator Date hidden'!V161)</f>
        <v>0</v>
      </c>
      <c r="V160" s="158">
        <f>IF('Indicator Date hidden'!W161="x","x",V$2-'Indicator Date hidden'!W161)</f>
        <v>0</v>
      </c>
      <c r="W160" s="158">
        <f>IF('Indicator Date hidden'!X161="x","x",W$2-'Indicator Date hidden'!X161)</f>
        <v>0</v>
      </c>
      <c r="X160" s="158">
        <f>IF('Indicator Date hidden'!Y161="x","x",X$2-'Indicator Date hidden'!Y161)</f>
        <v>0</v>
      </c>
      <c r="Y160" s="158">
        <f>IF('Indicator Date hidden'!Z161="x","x",Y$2-'Indicator Date hidden'!Z161)</f>
        <v>0</v>
      </c>
      <c r="Z160" s="158" t="str">
        <f>IF('Indicator Date hidden'!AA161="x","x",Z$2-'Indicator Date hidden'!AA161)</f>
        <v>x</v>
      </c>
      <c r="AA160" s="158">
        <f>IF('Indicator Date hidden'!AB161="x","x",AA$2-'Indicator Date hidden'!AB161)</f>
        <v>0</v>
      </c>
      <c r="AB160" s="158">
        <f>IF('Indicator Date hidden'!AC161="x","x",AB$2-'Indicator Date hidden'!AC161)</f>
        <v>0</v>
      </c>
      <c r="AC160" s="158">
        <f>IF('Indicator Date hidden'!AD161="x","x",AC$2-'Indicator Date hidden'!AD161)</f>
        <v>1</v>
      </c>
      <c r="AD160" s="158">
        <f>IF('Indicator Date hidden'!AE161="x","x",AD$2-'Indicator Date hidden'!AE161)</f>
        <v>0</v>
      </c>
      <c r="AE160" s="158">
        <f>IF('Indicator Date hidden'!AF161="x","x",AE$2-'Indicator Date hidden'!AF161)</f>
        <v>0</v>
      </c>
      <c r="AF160" s="158">
        <f>IF('Indicator Date hidden'!AG161="x","x",AF$2-'Indicator Date hidden'!AG161)</f>
        <v>0</v>
      </c>
      <c r="AG160" s="158">
        <f>IF('Indicator Date hidden'!AH161="x","x",AG$2-'Indicator Date hidden'!AH161)</f>
        <v>0</v>
      </c>
      <c r="AH160" s="158">
        <f>IF('Indicator Date hidden'!AI161="x","x",AH$2-'Indicator Date hidden'!AI161)</f>
        <v>0</v>
      </c>
      <c r="AI160" s="158">
        <f>IF('Indicator Date hidden'!AJ161="x","x",AI$2-'Indicator Date hidden'!AJ161)</f>
        <v>1</v>
      </c>
      <c r="AJ160" s="158">
        <f>IF('Indicator Date hidden'!AK161="x","x",AJ$2-'Indicator Date hidden'!AK161)</f>
        <v>1</v>
      </c>
      <c r="AK160" s="158">
        <f>IF('Indicator Date hidden'!AL161="x","x",AK$2-'Indicator Date hidden'!AL161)</f>
        <v>1</v>
      </c>
      <c r="AL160" s="158" t="str">
        <f>IF('Indicator Date hidden'!AM161="x","x",AL$2-'Indicator Date hidden'!AM161)</f>
        <v>x</v>
      </c>
      <c r="AM160" s="158">
        <f>IF('Indicator Date hidden'!AN161="x","x",AM$2-'Indicator Date hidden'!AN161)</f>
        <v>1</v>
      </c>
      <c r="AN160" s="158">
        <f>IF('Indicator Date hidden'!AO161="x","x",AN$2-'Indicator Date hidden'!AO161)</f>
        <v>1</v>
      </c>
      <c r="AO160" s="158">
        <f>IF('Indicator Date hidden'!AP161="x","x",AO$2-'Indicator Date hidden'!AP161)</f>
        <v>1</v>
      </c>
      <c r="AP160" s="158">
        <f>IF('Indicator Date hidden'!AQ161="x","x",AP$2-'Indicator Date hidden'!AQ161)</f>
        <v>1</v>
      </c>
      <c r="AQ160" s="158" t="str">
        <f>IF('Indicator Date hidden'!AR161="x","x",AQ$2-'Indicator Date hidden'!AR161)</f>
        <v>x</v>
      </c>
      <c r="AR160" s="158">
        <f>IF('Indicator Date hidden'!AS161="x","x",AR$2-'Indicator Date hidden'!AS161)</f>
        <v>3</v>
      </c>
      <c r="AS160" s="158">
        <f>IF('Indicator Date hidden'!AT161="x","x",AS$2-'Indicator Date hidden'!AT161)</f>
        <v>8</v>
      </c>
      <c r="AT160" s="158">
        <f>IF('Indicator Date hidden'!AU161="x","x",AT$2-'Indicator Date hidden'!AU161)</f>
        <v>0</v>
      </c>
      <c r="AU160" s="158">
        <f>IF('Indicator Date hidden'!AV161="x","x",AU$2-'Indicator Date hidden'!AV161)</f>
        <v>0</v>
      </c>
      <c r="AV160" s="158">
        <f>IF('Indicator Date hidden'!AW161="x","x",AV$2-'Indicator Date hidden'!AW161)</f>
        <v>0</v>
      </c>
      <c r="AW160" s="158">
        <f>IF('Indicator Date hidden'!AX161="x","x",AW$2-'Indicator Date hidden'!AX161)</f>
        <v>0</v>
      </c>
      <c r="AX160" s="158">
        <f>IF('Indicator Date hidden'!AY161="x","x",AX$2-'Indicator Date hidden'!AY161)</f>
        <v>0</v>
      </c>
      <c r="AY160" s="158">
        <f>IF('Indicator Date hidden'!AZ161="x","x",AY$2-'Indicator Date hidden'!AZ161)</f>
        <v>6</v>
      </c>
      <c r="AZ160" s="158" t="str">
        <f>IF('Indicator Date hidden'!BA161="x","x",AZ$2-'Indicator Date hidden'!BA161)</f>
        <v>x</v>
      </c>
      <c r="BA160" s="158">
        <f>IF('Indicator Date hidden'!BB161="x","x",BA$2-'Indicator Date hidden'!BB161)</f>
        <v>0</v>
      </c>
      <c r="BB160" s="158">
        <f>IF('Indicator Date hidden'!BC161="x","x",BB$2-'Indicator Date hidden'!BC161)</f>
        <v>0</v>
      </c>
      <c r="BC160" s="158">
        <f>IF('Indicator Date hidden'!BD161="x","x",BC$2-'Indicator Date hidden'!BD161)</f>
        <v>0</v>
      </c>
      <c r="BD160" s="158">
        <f>IF('Indicator Date hidden'!BE161="x","x",BD$2-'Indicator Date hidden'!BE161)</f>
        <v>2</v>
      </c>
      <c r="BE160" s="158">
        <f>IF('Indicator Date hidden'!BF161="x","x",BE$2-'Indicator Date hidden'!BF161)</f>
        <v>2</v>
      </c>
      <c r="BF160" s="158">
        <f>IF('Indicator Date hidden'!BG161="x","x",BF$2-'Indicator Date hidden'!BG161)</f>
        <v>0</v>
      </c>
      <c r="BG160" s="158">
        <f>IF('Indicator Date hidden'!BH161="x","x",BG$2-'Indicator Date hidden'!BH161)</f>
        <v>0</v>
      </c>
      <c r="BH160" s="158">
        <f>IF('Indicator Date hidden'!BI161="x","x",BH$2-'Indicator Date hidden'!BI161)</f>
        <v>0</v>
      </c>
      <c r="BI160" s="158" t="str">
        <f>IF('Indicator Date hidden'!BJ161="x","x",BI$2-'Indicator Date hidden'!BJ161)</f>
        <v>x</v>
      </c>
      <c r="BJ160" s="158">
        <f>IF('Indicator Date hidden'!BK161="x","x",BJ$2-'Indicator Date hidden'!BK161)</f>
        <v>1</v>
      </c>
      <c r="BK160" s="158">
        <f>IF('Indicator Date hidden'!BL161="x","x",BK$2-'Indicator Date hidden'!BL161)</f>
        <v>1</v>
      </c>
      <c r="BL160" s="158">
        <f>IF('Indicator Date hidden'!BM161="x","x",BL$2-'Indicator Date hidden'!BM161)</f>
        <v>0</v>
      </c>
      <c r="BM160" s="158" t="str">
        <f>IF('Indicator Date hidden'!BN161="x","x",BM$2-'Indicator Date hidden'!BN161)</f>
        <v>x</v>
      </c>
      <c r="BN160" s="158">
        <f>IF('Indicator Date hidden'!BO161="x","x",BN$2-'Indicator Date hidden'!BO161)</f>
        <v>2</v>
      </c>
      <c r="BO160" s="158">
        <f>IF('Indicator Date hidden'!BP161="x","x",BO$2-'Indicator Date hidden'!BP161)</f>
        <v>1</v>
      </c>
      <c r="BP160" s="158">
        <f>IF('Indicator Date hidden'!BQ161="x","x",BP$2-'Indicator Date hidden'!BQ161)</f>
        <v>0</v>
      </c>
      <c r="BQ160" s="158">
        <f>IF('Indicator Date hidden'!BR161="x","x",BQ$2-'Indicator Date hidden'!BR161)</f>
        <v>0</v>
      </c>
      <c r="BR160" s="158">
        <f>IF('Indicator Date hidden'!BS161="x","x",BR$2-'Indicator Date hidden'!BS161)</f>
        <v>0</v>
      </c>
      <c r="BS160" s="158">
        <f>IF('Indicator Date hidden'!BT161="x","x",BS$2-'Indicator Date hidden'!BT161)</f>
        <v>4</v>
      </c>
      <c r="BT160" s="158">
        <f>IF('Indicator Date hidden'!BU161="x","x",BT$2-'Indicator Date hidden'!BU161)</f>
        <v>0</v>
      </c>
      <c r="BU160" s="158" t="str">
        <f>IF('Indicator Date hidden'!BV161="x","x",BU$2-'Indicator Date hidden'!BV161)</f>
        <v>x</v>
      </c>
      <c r="BV160" s="158" t="str">
        <f>IF('Indicator Date hidden'!BW161="x","x",BV$2-'Indicator Date hidden'!BW161)</f>
        <v>x</v>
      </c>
      <c r="BW160" s="158" t="str">
        <f>IF('Indicator Date hidden'!BX161="x","x",BW$2-'Indicator Date hidden'!BX161)</f>
        <v>x</v>
      </c>
      <c r="BX160" s="158">
        <f>IF('Indicator Date hidden'!BY161="x","x",BX$2-'Indicator Date hidden'!BY161)</f>
        <v>2</v>
      </c>
      <c r="BY160" s="5">
        <f t="shared" si="20"/>
        <v>40</v>
      </c>
      <c r="BZ160" s="159">
        <f t="shared" si="21"/>
        <v>0.60606060606060608</v>
      </c>
      <c r="CA160" s="5">
        <f t="shared" si="22"/>
        <v>19</v>
      </c>
      <c r="CB160" s="159">
        <f t="shared" si="23"/>
        <v>1.3913018525150298</v>
      </c>
      <c r="CC160" s="162">
        <f t="shared" si="24"/>
        <v>0</v>
      </c>
    </row>
    <row r="161" spans="1:81" x14ac:dyDescent="0.3">
      <c r="A161" t="s">
        <v>295</v>
      </c>
      <c r="B161" s="158">
        <f>IF('Indicator Date hidden'!C162="x","x",B$2-'Indicator Date hidden'!C162)</f>
        <v>0</v>
      </c>
      <c r="C161" s="158">
        <f>IF('Indicator Date hidden'!D162="x","x",C$2-'Indicator Date hidden'!D162)</f>
        <v>0</v>
      </c>
      <c r="D161" s="158">
        <f>IF('Indicator Date hidden'!E162="x","x",D$2-'Indicator Date hidden'!E162)</f>
        <v>0</v>
      </c>
      <c r="E161" s="158">
        <f>IF('Indicator Date hidden'!F162="x","x",E$2-'Indicator Date hidden'!F162)</f>
        <v>0</v>
      </c>
      <c r="F161" s="158">
        <f>IF('Indicator Date hidden'!G162="x","x",F$2-'Indicator Date hidden'!G162)</f>
        <v>0</v>
      </c>
      <c r="G161" s="158">
        <f>IF('Indicator Date hidden'!H162="x","x",G$2-'Indicator Date hidden'!H162)</f>
        <v>0</v>
      </c>
      <c r="H161" s="158">
        <f>IF('Indicator Date hidden'!I162="x","x",H$2-'Indicator Date hidden'!I162)</f>
        <v>0</v>
      </c>
      <c r="I161" s="158">
        <f>IF('Indicator Date hidden'!J162="x","x",I$2-'Indicator Date hidden'!J162)</f>
        <v>0</v>
      </c>
      <c r="J161" s="158">
        <f>IF('Indicator Date hidden'!K162="x","x",J$2-'Indicator Date hidden'!K162)</f>
        <v>0</v>
      </c>
      <c r="K161" s="158">
        <f>IF('Indicator Date hidden'!L162="x","x",K$2-'Indicator Date hidden'!L162)</f>
        <v>0</v>
      </c>
      <c r="L161" s="158">
        <f>IF('Indicator Date hidden'!M162="x","x",L$2-'Indicator Date hidden'!M162)</f>
        <v>0</v>
      </c>
      <c r="M161" s="158">
        <f>IF('Indicator Date hidden'!N162="x","x",M$2-'Indicator Date hidden'!N162)</f>
        <v>0</v>
      </c>
      <c r="N161" s="158">
        <f>IF('Indicator Date hidden'!O162="x","x",N$2-'Indicator Date hidden'!O162)</f>
        <v>0</v>
      </c>
      <c r="O161" s="158">
        <f>IF('Indicator Date hidden'!P162="x","x",O$2-'Indicator Date hidden'!P162)</f>
        <v>0</v>
      </c>
      <c r="P161" s="158">
        <f>IF('Indicator Date hidden'!Q162="x","x",P$2-'Indicator Date hidden'!Q162)</f>
        <v>0</v>
      </c>
      <c r="Q161" s="158">
        <f>IF('Indicator Date hidden'!R162="x","x",Q$2-'Indicator Date hidden'!R162)</f>
        <v>0</v>
      </c>
      <c r="R161" s="158">
        <f>IF('Indicator Date hidden'!S162="x","x",R$2-'Indicator Date hidden'!S162)</f>
        <v>0</v>
      </c>
      <c r="S161" s="158">
        <f>IF('Indicator Date hidden'!T162="x","x",S$2-'Indicator Date hidden'!T162)</f>
        <v>0</v>
      </c>
      <c r="T161" s="158">
        <f>IF('Indicator Date hidden'!U162="x","x",T$2-'Indicator Date hidden'!U162)</f>
        <v>0</v>
      </c>
      <c r="U161" s="158">
        <f>IF('Indicator Date hidden'!V162="x","x",U$2-'Indicator Date hidden'!V162)</f>
        <v>0</v>
      </c>
      <c r="V161" s="158">
        <f>IF('Indicator Date hidden'!W162="x","x",V$2-'Indicator Date hidden'!W162)</f>
        <v>0</v>
      </c>
      <c r="W161" s="158">
        <f>IF('Indicator Date hidden'!X162="x","x",W$2-'Indicator Date hidden'!X162)</f>
        <v>0</v>
      </c>
      <c r="X161" s="158">
        <f>IF('Indicator Date hidden'!Y162="x","x",X$2-'Indicator Date hidden'!Y162)</f>
        <v>0</v>
      </c>
      <c r="Y161" s="158">
        <f>IF('Indicator Date hidden'!Z162="x","x",Y$2-'Indicator Date hidden'!Z162)</f>
        <v>0</v>
      </c>
      <c r="Z161" s="158">
        <f>IF('Indicator Date hidden'!AA162="x","x",Z$2-'Indicator Date hidden'!AA162)</f>
        <v>5</v>
      </c>
      <c r="AA161" s="158">
        <f>IF('Indicator Date hidden'!AB162="x","x",AA$2-'Indicator Date hidden'!AB162)</f>
        <v>0</v>
      </c>
      <c r="AB161" s="158">
        <f>IF('Indicator Date hidden'!AC162="x","x",AB$2-'Indicator Date hidden'!AC162)</f>
        <v>0</v>
      </c>
      <c r="AC161" s="158">
        <f>IF('Indicator Date hidden'!AD162="x","x",AC$2-'Indicator Date hidden'!AD162)</f>
        <v>0</v>
      </c>
      <c r="AD161" s="158">
        <f>IF('Indicator Date hidden'!AE162="x","x",AD$2-'Indicator Date hidden'!AE162)</f>
        <v>0</v>
      </c>
      <c r="AE161" s="158">
        <f>IF('Indicator Date hidden'!AF162="x","x",AE$2-'Indicator Date hidden'!AF162)</f>
        <v>0</v>
      </c>
      <c r="AF161" s="158">
        <f>IF('Indicator Date hidden'!AG162="x","x",AF$2-'Indicator Date hidden'!AG162)</f>
        <v>0</v>
      </c>
      <c r="AG161" s="158">
        <f>IF('Indicator Date hidden'!AH162="x","x",AG$2-'Indicator Date hidden'!AH162)</f>
        <v>0</v>
      </c>
      <c r="AH161" s="158">
        <f>IF('Indicator Date hidden'!AI162="x","x",AH$2-'Indicator Date hidden'!AI162)</f>
        <v>0</v>
      </c>
      <c r="AI161" s="158">
        <f>IF('Indicator Date hidden'!AJ162="x","x",AI$2-'Indicator Date hidden'!AJ162)</f>
        <v>1</v>
      </c>
      <c r="AJ161" s="158">
        <f>IF('Indicator Date hidden'!AK162="x","x",AJ$2-'Indicator Date hidden'!AK162)</f>
        <v>1</v>
      </c>
      <c r="AK161" s="158">
        <f>IF('Indicator Date hidden'!AL162="x","x",AK$2-'Indicator Date hidden'!AL162)</f>
        <v>1</v>
      </c>
      <c r="AL161" s="158">
        <f>IF('Indicator Date hidden'!AM162="x","x",AL$2-'Indicator Date hidden'!AM162)</f>
        <v>3</v>
      </c>
      <c r="AM161" s="158">
        <f>IF('Indicator Date hidden'!AN162="x","x",AM$2-'Indicator Date hidden'!AN162)</f>
        <v>1</v>
      </c>
      <c r="AN161" s="158">
        <f>IF('Indicator Date hidden'!AO162="x","x",AN$2-'Indicator Date hidden'!AO162)</f>
        <v>1</v>
      </c>
      <c r="AO161" s="158">
        <f>IF('Indicator Date hidden'!AP162="x","x",AO$2-'Indicator Date hidden'!AP162)</f>
        <v>1</v>
      </c>
      <c r="AP161" s="158">
        <f>IF('Indicator Date hidden'!AQ162="x","x",AP$2-'Indicator Date hidden'!AQ162)</f>
        <v>1</v>
      </c>
      <c r="AQ161" s="158">
        <f>IF('Indicator Date hidden'!AR162="x","x",AQ$2-'Indicator Date hidden'!AR162)</f>
        <v>0</v>
      </c>
      <c r="AR161" s="158">
        <f>IF('Indicator Date hidden'!AS162="x","x",AR$2-'Indicator Date hidden'!AS162)</f>
        <v>3</v>
      </c>
      <c r="AS161" s="158">
        <f>IF('Indicator Date hidden'!AT162="x","x",AS$2-'Indicator Date hidden'!AT162)</f>
        <v>1</v>
      </c>
      <c r="AT161" s="158">
        <f>IF('Indicator Date hidden'!AU162="x","x",AT$2-'Indicator Date hidden'!AU162)</f>
        <v>0</v>
      </c>
      <c r="AU161" s="158">
        <f>IF('Indicator Date hidden'!AV162="x","x",AU$2-'Indicator Date hidden'!AV162)</f>
        <v>0</v>
      </c>
      <c r="AV161" s="158">
        <f>IF('Indicator Date hidden'!AW162="x","x",AV$2-'Indicator Date hidden'!AW162)</f>
        <v>0</v>
      </c>
      <c r="AW161" s="158">
        <f>IF('Indicator Date hidden'!AX162="x","x",AW$2-'Indicator Date hidden'!AX162)</f>
        <v>0</v>
      </c>
      <c r="AX161" s="158">
        <f>IF('Indicator Date hidden'!AY162="x","x",AX$2-'Indicator Date hidden'!AY162)</f>
        <v>0</v>
      </c>
      <c r="AY161" s="158">
        <f>IF('Indicator Date hidden'!AZ162="x","x",AY$2-'Indicator Date hidden'!AZ162)</f>
        <v>1</v>
      </c>
      <c r="AZ161" s="158">
        <f>IF('Indicator Date hidden'!BA162="x","x",AZ$2-'Indicator Date hidden'!BA162)</f>
        <v>3</v>
      </c>
      <c r="BA161" s="158">
        <f>IF('Indicator Date hidden'!BB162="x","x",BA$2-'Indicator Date hidden'!BB162)</f>
        <v>0</v>
      </c>
      <c r="BB161" s="158">
        <f>IF('Indicator Date hidden'!BC162="x","x",BB$2-'Indicator Date hidden'!BC162)</f>
        <v>0</v>
      </c>
      <c r="BC161" s="158">
        <f>IF('Indicator Date hidden'!BD162="x","x",BC$2-'Indicator Date hidden'!BD162)</f>
        <v>0</v>
      </c>
      <c r="BD161" s="158" t="str">
        <f>IF('Indicator Date hidden'!BE162="x","x",BD$2-'Indicator Date hidden'!BE162)</f>
        <v>x</v>
      </c>
      <c r="BE161" s="158">
        <f>IF('Indicator Date hidden'!BF162="x","x",BE$2-'Indicator Date hidden'!BF162)</f>
        <v>2</v>
      </c>
      <c r="BF161" s="158">
        <f>IF('Indicator Date hidden'!BG162="x","x",BF$2-'Indicator Date hidden'!BG162)</f>
        <v>0</v>
      </c>
      <c r="BG161" s="158">
        <f>IF('Indicator Date hidden'!BH162="x","x",BG$2-'Indicator Date hidden'!BH162)</f>
        <v>0</v>
      </c>
      <c r="BH161" s="158">
        <f>IF('Indicator Date hidden'!BI162="x","x",BH$2-'Indicator Date hidden'!BI162)</f>
        <v>0</v>
      </c>
      <c r="BI161" s="158">
        <f>IF('Indicator Date hidden'!BJ162="x","x",BI$2-'Indicator Date hidden'!BJ162)</f>
        <v>0</v>
      </c>
      <c r="BJ161" s="158">
        <f>IF('Indicator Date hidden'!BK162="x","x",BJ$2-'Indicator Date hidden'!BK162)</f>
        <v>1</v>
      </c>
      <c r="BK161" s="158">
        <f>IF('Indicator Date hidden'!BL162="x","x",BK$2-'Indicator Date hidden'!BL162)</f>
        <v>1</v>
      </c>
      <c r="BL161" s="158">
        <f>IF('Indicator Date hidden'!BM162="x","x",BL$2-'Indicator Date hidden'!BM162)</f>
        <v>0</v>
      </c>
      <c r="BM161" s="158">
        <f>IF('Indicator Date hidden'!BN162="x","x",BM$2-'Indicator Date hidden'!BN162)</f>
        <v>3</v>
      </c>
      <c r="BN161" s="158">
        <f>IF('Indicator Date hidden'!BO162="x","x",BN$2-'Indicator Date hidden'!BO162)</f>
        <v>2</v>
      </c>
      <c r="BO161" s="158">
        <f>IF('Indicator Date hidden'!BP162="x","x",BO$2-'Indicator Date hidden'!BP162)</f>
        <v>1</v>
      </c>
      <c r="BP161" s="158">
        <f>IF('Indicator Date hidden'!BQ162="x","x",BP$2-'Indicator Date hidden'!BQ162)</f>
        <v>0</v>
      </c>
      <c r="BQ161" s="158">
        <f>IF('Indicator Date hidden'!BR162="x","x",BQ$2-'Indicator Date hidden'!BR162)</f>
        <v>0</v>
      </c>
      <c r="BR161" s="158">
        <f>IF('Indicator Date hidden'!BS162="x","x",BR$2-'Indicator Date hidden'!BS162)</f>
        <v>0</v>
      </c>
      <c r="BS161" s="158">
        <f>IF('Indicator Date hidden'!BT162="x","x",BS$2-'Indicator Date hidden'!BT162)</f>
        <v>1</v>
      </c>
      <c r="BT161" s="158">
        <f>IF('Indicator Date hidden'!BU162="x","x",BT$2-'Indicator Date hidden'!BU162)</f>
        <v>0</v>
      </c>
      <c r="BU161" s="158">
        <f>IF('Indicator Date hidden'!BV162="x","x",BU$2-'Indicator Date hidden'!BV162)</f>
        <v>0</v>
      </c>
      <c r="BV161" s="158">
        <f>IF('Indicator Date hidden'!BW162="x","x",BV$2-'Indicator Date hidden'!BW162)</f>
        <v>0</v>
      </c>
      <c r="BW161" s="158">
        <f>IF('Indicator Date hidden'!BX162="x","x",BW$2-'Indicator Date hidden'!BX162)</f>
        <v>0</v>
      </c>
      <c r="BX161" s="158">
        <f>IF('Indicator Date hidden'!BY162="x","x",BX$2-'Indicator Date hidden'!BY162)</f>
        <v>2</v>
      </c>
      <c r="BY161" s="5">
        <f t="shared" si="20"/>
        <v>36</v>
      </c>
      <c r="BZ161" s="159">
        <f t="shared" si="21"/>
        <v>0.48648648648648651</v>
      </c>
      <c r="CA161" s="5">
        <f t="shared" si="22"/>
        <v>21</v>
      </c>
      <c r="CB161" s="159">
        <f t="shared" si="23"/>
        <v>0.96202549894906408</v>
      </c>
      <c r="CC161" s="162">
        <f t="shared" si="24"/>
        <v>0</v>
      </c>
    </row>
    <row r="162" spans="1:81" x14ac:dyDescent="0.3">
      <c r="A162" t="s">
        <v>298</v>
      </c>
      <c r="B162" s="158">
        <f>IF('Indicator Date hidden'!C163="x","x",B$2-'Indicator Date hidden'!C163)</f>
        <v>0</v>
      </c>
      <c r="C162" s="158">
        <f>IF('Indicator Date hidden'!D163="x","x",C$2-'Indicator Date hidden'!D163)</f>
        <v>0</v>
      </c>
      <c r="D162" s="158">
        <f>IF('Indicator Date hidden'!E163="x","x",D$2-'Indicator Date hidden'!E163)</f>
        <v>0</v>
      </c>
      <c r="E162" s="158">
        <f>IF('Indicator Date hidden'!F163="x","x",E$2-'Indicator Date hidden'!F163)</f>
        <v>0</v>
      </c>
      <c r="F162" s="158">
        <f>IF('Indicator Date hidden'!G163="x","x",F$2-'Indicator Date hidden'!G163)</f>
        <v>0</v>
      </c>
      <c r="G162" s="158">
        <f>IF('Indicator Date hidden'!H163="x","x",G$2-'Indicator Date hidden'!H163)</f>
        <v>0</v>
      </c>
      <c r="H162" s="158">
        <f>IF('Indicator Date hidden'!I163="x","x",H$2-'Indicator Date hidden'!I163)</f>
        <v>0</v>
      </c>
      <c r="I162" s="158">
        <f>IF('Indicator Date hidden'!J163="x","x",I$2-'Indicator Date hidden'!J163)</f>
        <v>0</v>
      </c>
      <c r="J162" s="158">
        <f>IF('Indicator Date hidden'!K163="x","x",J$2-'Indicator Date hidden'!K163)</f>
        <v>0</v>
      </c>
      <c r="K162" s="158">
        <f>IF('Indicator Date hidden'!L163="x","x",K$2-'Indicator Date hidden'!L163)</f>
        <v>0</v>
      </c>
      <c r="L162" s="158">
        <f>IF('Indicator Date hidden'!M163="x","x",L$2-'Indicator Date hidden'!M163)</f>
        <v>0</v>
      </c>
      <c r="M162" s="158">
        <f>IF('Indicator Date hidden'!N163="x","x",M$2-'Indicator Date hidden'!N163)</f>
        <v>0</v>
      </c>
      <c r="N162" s="158">
        <f>IF('Indicator Date hidden'!O163="x","x",N$2-'Indicator Date hidden'!O163)</f>
        <v>0</v>
      </c>
      <c r="O162" s="158">
        <f>IF('Indicator Date hidden'!P163="x","x",O$2-'Indicator Date hidden'!P163)</f>
        <v>0</v>
      </c>
      <c r="P162" s="158">
        <f>IF('Indicator Date hidden'!Q163="x","x",P$2-'Indicator Date hidden'!Q163)</f>
        <v>0</v>
      </c>
      <c r="Q162" s="158">
        <f>IF('Indicator Date hidden'!R163="x","x",Q$2-'Indicator Date hidden'!R163)</f>
        <v>0</v>
      </c>
      <c r="R162" s="158">
        <f>IF('Indicator Date hidden'!S163="x","x",R$2-'Indicator Date hidden'!S163)</f>
        <v>0</v>
      </c>
      <c r="S162" s="158">
        <f>IF('Indicator Date hidden'!T163="x","x",S$2-'Indicator Date hidden'!T163)</f>
        <v>0</v>
      </c>
      <c r="T162" s="158">
        <f>IF('Indicator Date hidden'!U163="x","x",T$2-'Indicator Date hidden'!U163)</f>
        <v>0</v>
      </c>
      <c r="U162" s="158">
        <f>IF('Indicator Date hidden'!V163="x","x",U$2-'Indicator Date hidden'!V163)</f>
        <v>0</v>
      </c>
      <c r="V162" s="158">
        <f>IF('Indicator Date hidden'!W163="x","x",V$2-'Indicator Date hidden'!W163)</f>
        <v>0</v>
      </c>
      <c r="W162" s="158">
        <f>IF('Indicator Date hidden'!X163="x","x",W$2-'Indicator Date hidden'!X163)</f>
        <v>0</v>
      </c>
      <c r="X162" s="158">
        <f>IF('Indicator Date hidden'!Y163="x","x",X$2-'Indicator Date hidden'!Y163)</f>
        <v>0</v>
      </c>
      <c r="Y162" s="158">
        <f>IF('Indicator Date hidden'!Z163="x","x",Y$2-'Indicator Date hidden'!Z163)</f>
        <v>0</v>
      </c>
      <c r="Z162" s="158">
        <f>IF('Indicator Date hidden'!AA163="x","x",Z$2-'Indicator Date hidden'!AA163)</f>
        <v>8</v>
      </c>
      <c r="AA162" s="158">
        <f>IF('Indicator Date hidden'!AB163="x","x",AA$2-'Indicator Date hidden'!AB163)</f>
        <v>0</v>
      </c>
      <c r="AB162" s="158" t="str">
        <f>IF('Indicator Date hidden'!AC163="x","x",AB$2-'Indicator Date hidden'!AC163)</f>
        <v>x</v>
      </c>
      <c r="AC162" s="158">
        <f>IF('Indicator Date hidden'!AD163="x","x",AC$2-'Indicator Date hidden'!AD163)</f>
        <v>1</v>
      </c>
      <c r="AD162" s="158">
        <f>IF('Indicator Date hidden'!AE163="x","x",AD$2-'Indicator Date hidden'!AE163)</f>
        <v>0</v>
      </c>
      <c r="AE162" s="158">
        <f>IF('Indicator Date hidden'!AF163="x","x",AE$2-'Indicator Date hidden'!AF163)</f>
        <v>0</v>
      </c>
      <c r="AF162" s="158">
        <f>IF('Indicator Date hidden'!AG163="x","x",AF$2-'Indicator Date hidden'!AG163)</f>
        <v>0</v>
      </c>
      <c r="AG162" s="158">
        <f>IF('Indicator Date hidden'!AH163="x","x",AG$2-'Indicator Date hidden'!AH163)</f>
        <v>0</v>
      </c>
      <c r="AH162" s="158">
        <f>IF('Indicator Date hidden'!AI163="x","x",AH$2-'Indicator Date hidden'!AI163)</f>
        <v>0</v>
      </c>
      <c r="AI162" s="158">
        <f>IF('Indicator Date hidden'!AJ163="x","x",AI$2-'Indicator Date hidden'!AJ163)</f>
        <v>1</v>
      </c>
      <c r="AJ162" s="158">
        <f>IF('Indicator Date hidden'!AK163="x","x",AJ$2-'Indicator Date hidden'!AK163)</f>
        <v>1</v>
      </c>
      <c r="AK162" s="158">
        <f>IF('Indicator Date hidden'!AL163="x","x",AK$2-'Indicator Date hidden'!AL163)</f>
        <v>1</v>
      </c>
      <c r="AL162" s="158">
        <f>IF('Indicator Date hidden'!AM163="x","x",AL$2-'Indicator Date hidden'!AM163)</f>
        <v>8</v>
      </c>
      <c r="AM162" s="158">
        <f>IF('Indicator Date hidden'!AN163="x","x",AM$2-'Indicator Date hidden'!AN163)</f>
        <v>1</v>
      </c>
      <c r="AN162" s="158">
        <f>IF('Indicator Date hidden'!AO163="x","x",AN$2-'Indicator Date hidden'!AO163)</f>
        <v>1</v>
      </c>
      <c r="AO162" s="158">
        <f>IF('Indicator Date hidden'!AP163="x","x",AO$2-'Indicator Date hidden'!AP163)</f>
        <v>1</v>
      </c>
      <c r="AP162" s="158" t="str">
        <f>IF('Indicator Date hidden'!AQ163="x","x",AP$2-'Indicator Date hidden'!AQ163)</f>
        <v>x</v>
      </c>
      <c r="AQ162" s="158">
        <f>IF('Indicator Date hidden'!AR163="x","x",AQ$2-'Indicator Date hidden'!AR163)</f>
        <v>1</v>
      </c>
      <c r="AR162" s="158">
        <f>IF('Indicator Date hidden'!AS163="x","x",AR$2-'Indicator Date hidden'!AS163)</f>
        <v>3</v>
      </c>
      <c r="AS162" s="158">
        <f>IF('Indicator Date hidden'!AT163="x","x",AS$2-'Indicator Date hidden'!AT163)</f>
        <v>7</v>
      </c>
      <c r="AT162" s="158">
        <f>IF('Indicator Date hidden'!AU163="x","x",AT$2-'Indicator Date hidden'!AU163)</f>
        <v>0</v>
      </c>
      <c r="AU162" s="158">
        <f>IF('Indicator Date hidden'!AV163="x","x",AU$2-'Indicator Date hidden'!AV163)</f>
        <v>0</v>
      </c>
      <c r="AV162" s="158">
        <f>IF('Indicator Date hidden'!AW163="x","x",AV$2-'Indicator Date hidden'!AW163)</f>
        <v>0</v>
      </c>
      <c r="AW162" s="158">
        <f>IF('Indicator Date hidden'!AX163="x","x",AW$2-'Indicator Date hidden'!AX163)</f>
        <v>0</v>
      </c>
      <c r="AX162" s="158">
        <f>IF('Indicator Date hidden'!AY163="x","x",AX$2-'Indicator Date hidden'!AY163)</f>
        <v>0</v>
      </c>
      <c r="AY162" s="158" t="str">
        <f>IF('Indicator Date hidden'!AZ163="x","x",AY$2-'Indicator Date hidden'!AZ163)</f>
        <v>x</v>
      </c>
      <c r="AZ162" s="158">
        <f>IF('Indicator Date hidden'!BA163="x","x",AZ$2-'Indicator Date hidden'!BA163)</f>
        <v>8</v>
      </c>
      <c r="BA162" s="158">
        <f>IF('Indicator Date hidden'!BB163="x","x",BA$2-'Indicator Date hidden'!BB163)</f>
        <v>0</v>
      </c>
      <c r="BB162" s="158">
        <f>IF('Indicator Date hidden'!BC163="x","x",BB$2-'Indicator Date hidden'!BC163)</f>
        <v>0</v>
      </c>
      <c r="BC162" s="158">
        <f>IF('Indicator Date hidden'!BD163="x","x",BC$2-'Indicator Date hidden'!BD163)</f>
        <v>0</v>
      </c>
      <c r="BD162" s="158">
        <f>IF('Indicator Date hidden'!BE163="x","x",BD$2-'Indicator Date hidden'!BE163)</f>
        <v>2</v>
      </c>
      <c r="BE162" s="158">
        <f>IF('Indicator Date hidden'!BF163="x","x",BE$2-'Indicator Date hidden'!BF163)</f>
        <v>1</v>
      </c>
      <c r="BF162" s="158">
        <f>IF('Indicator Date hidden'!BG163="x","x",BF$2-'Indicator Date hidden'!BG163)</f>
        <v>0</v>
      </c>
      <c r="BG162" s="158">
        <f>IF('Indicator Date hidden'!BH163="x","x",BG$2-'Indicator Date hidden'!BH163)</f>
        <v>0</v>
      </c>
      <c r="BH162" s="158">
        <f>IF('Indicator Date hidden'!BI163="x","x",BH$2-'Indicator Date hidden'!BI163)</f>
        <v>0</v>
      </c>
      <c r="BI162" s="158" t="str">
        <f>IF('Indicator Date hidden'!BJ163="x","x",BI$2-'Indicator Date hidden'!BJ163)</f>
        <v>x</v>
      </c>
      <c r="BJ162" s="158">
        <f>IF('Indicator Date hidden'!BK163="x","x",BJ$2-'Indicator Date hidden'!BK163)</f>
        <v>1</v>
      </c>
      <c r="BK162" s="158">
        <f>IF('Indicator Date hidden'!BL163="x","x",BK$2-'Indicator Date hidden'!BL163)</f>
        <v>1</v>
      </c>
      <c r="BL162" s="158">
        <f>IF('Indicator Date hidden'!BM163="x","x",BL$2-'Indicator Date hidden'!BM163)</f>
        <v>0</v>
      </c>
      <c r="BM162" s="158">
        <f>IF('Indicator Date hidden'!BN163="x","x",BM$2-'Indicator Date hidden'!BN163)</f>
        <v>3</v>
      </c>
      <c r="BN162" s="158">
        <f>IF('Indicator Date hidden'!BO163="x","x",BN$2-'Indicator Date hidden'!BO163)</f>
        <v>2</v>
      </c>
      <c r="BO162" s="158">
        <f>IF('Indicator Date hidden'!BP163="x","x",BO$2-'Indicator Date hidden'!BP163)</f>
        <v>1</v>
      </c>
      <c r="BP162" s="158">
        <f>IF('Indicator Date hidden'!BQ163="x","x",BP$2-'Indicator Date hidden'!BQ163)</f>
        <v>0</v>
      </c>
      <c r="BQ162" s="158">
        <f>IF('Indicator Date hidden'!BR163="x","x",BQ$2-'Indicator Date hidden'!BR163)</f>
        <v>0</v>
      </c>
      <c r="BR162" s="158">
        <f>IF('Indicator Date hidden'!BS163="x","x",BR$2-'Indicator Date hidden'!BS163)</f>
        <v>0</v>
      </c>
      <c r="BS162" s="158" t="str">
        <f>IF('Indicator Date hidden'!BT163="x","x",BS$2-'Indicator Date hidden'!BT163)</f>
        <v>x</v>
      </c>
      <c r="BT162" s="158">
        <f>IF('Indicator Date hidden'!BU163="x","x",BT$2-'Indicator Date hidden'!BU163)</f>
        <v>0</v>
      </c>
      <c r="BU162" s="158" t="str">
        <f>IF('Indicator Date hidden'!BV163="x","x",BU$2-'Indicator Date hidden'!BV163)</f>
        <v>x</v>
      </c>
      <c r="BV162" s="158" t="str">
        <f>IF('Indicator Date hidden'!BW163="x","x",BV$2-'Indicator Date hidden'!BW163)</f>
        <v>x</v>
      </c>
      <c r="BW162" s="158" t="str">
        <f>IF('Indicator Date hidden'!BX163="x","x",BW$2-'Indicator Date hidden'!BX163)</f>
        <v>x</v>
      </c>
      <c r="BX162" s="158">
        <f>IF('Indicator Date hidden'!BY163="x","x",BX$2-'Indicator Date hidden'!BY163)</f>
        <v>2</v>
      </c>
      <c r="BY162" s="5">
        <f t="shared" si="20"/>
        <v>55</v>
      </c>
      <c r="BZ162" s="159">
        <f t="shared" si="21"/>
        <v>0.82089552238805974</v>
      </c>
      <c r="CA162" s="5">
        <f t="shared" si="22"/>
        <v>21</v>
      </c>
      <c r="CB162" s="159">
        <f t="shared" si="23"/>
        <v>1.8841473239474029</v>
      </c>
      <c r="CC162" s="162">
        <f t="shared" si="24"/>
        <v>0</v>
      </c>
    </row>
    <row r="163" spans="1:81" x14ac:dyDescent="0.3">
      <c r="A163" t="s">
        <v>300</v>
      </c>
      <c r="B163" s="158">
        <f>IF('Indicator Date hidden'!C164="x","x",B$2-'Indicator Date hidden'!C164)</f>
        <v>0</v>
      </c>
      <c r="C163" s="158">
        <f>IF('Indicator Date hidden'!D164="x","x",C$2-'Indicator Date hidden'!D164)</f>
        <v>0</v>
      </c>
      <c r="D163" s="158">
        <f>IF('Indicator Date hidden'!E164="x","x",D$2-'Indicator Date hidden'!E164)</f>
        <v>0</v>
      </c>
      <c r="E163" s="158">
        <f>IF('Indicator Date hidden'!F164="x","x",E$2-'Indicator Date hidden'!F164)</f>
        <v>0</v>
      </c>
      <c r="F163" s="158">
        <f>IF('Indicator Date hidden'!G164="x","x",F$2-'Indicator Date hidden'!G164)</f>
        <v>0</v>
      </c>
      <c r="G163" s="158">
        <f>IF('Indicator Date hidden'!H164="x","x",G$2-'Indicator Date hidden'!H164)</f>
        <v>0</v>
      </c>
      <c r="H163" s="158">
        <f>IF('Indicator Date hidden'!I164="x","x",H$2-'Indicator Date hidden'!I164)</f>
        <v>0</v>
      </c>
      <c r="I163" s="158">
        <f>IF('Indicator Date hidden'!J164="x","x",I$2-'Indicator Date hidden'!J164)</f>
        <v>0</v>
      </c>
      <c r="J163" s="158">
        <f>IF('Indicator Date hidden'!K164="x","x",J$2-'Indicator Date hidden'!K164)</f>
        <v>0</v>
      </c>
      <c r="K163" s="158">
        <f>IF('Indicator Date hidden'!L164="x","x",K$2-'Indicator Date hidden'!L164)</f>
        <v>0</v>
      </c>
      <c r="L163" s="158">
        <f>IF('Indicator Date hidden'!M164="x","x",L$2-'Indicator Date hidden'!M164)</f>
        <v>0</v>
      </c>
      <c r="M163" s="158">
        <f>IF('Indicator Date hidden'!N164="x","x",M$2-'Indicator Date hidden'!N164)</f>
        <v>0</v>
      </c>
      <c r="N163" s="158">
        <f>IF('Indicator Date hidden'!O164="x","x",N$2-'Indicator Date hidden'!O164)</f>
        <v>0</v>
      </c>
      <c r="O163" s="158">
        <f>IF('Indicator Date hidden'!P164="x","x",O$2-'Indicator Date hidden'!P164)</f>
        <v>0</v>
      </c>
      <c r="P163" s="158">
        <f>IF('Indicator Date hidden'!Q164="x","x",P$2-'Indicator Date hidden'!Q164)</f>
        <v>0</v>
      </c>
      <c r="Q163" s="158">
        <f>IF('Indicator Date hidden'!R164="x","x",Q$2-'Indicator Date hidden'!R164)</f>
        <v>0</v>
      </c>
      <c r="R163" s="158">
        <f>IF('Indicator Date hidden'!S164="x","x",R$2-'Indicator Date hidden'!S164)</f>
        <v>0</v>
      </c>
      <c r="S163" s="158">
        <f>IF('Indicator Date hidden'!T164="x","x",S$2-'Indicator Date hidden'!T164)</f>
        <v>0</v>
      </c>
      <c r="T163" s="158">
        <f>IF('Indicator Date hidden'!U164="x","x",T$2-'Indicator Date hidden'!U164)</f>
        <v>0</v>
      </c>
      <c r="U163" s="158">
        <f>IF('Indicator Date hidden'!V164="x","x",U$2-'Indicator Date hidden'!V164)</f>
        <v>0</v>
      </c>
      <c r="V163" s="158">
        <f>IF('Indicator Date hidden'!W164="x","x",V$2-'Indicator Date hidden'!W164)</f>
        <v>0</v>
      </c>
      <c r="W163" s="158">
        <f>IF('Indicator Date hidden'!X164="x","x",W$2-'Indicator Date hidden'!X164)</f>
        <v>0</v>
      </c>
      <c r="X163" s="158">
        <f>IF('Indicator Date hidden'!Y164="x","x",X$2-'Indicator Date hidden'!Y164)</f>
        <v>0</v>
      </c>
      <c r="Y163" s="158">
        <f>IF('Indicator Date hidden'!Z164="x","x",Y$2-'Indicator Date hidden'!Z164)</f>
        <v>0</v>
      </c>
      <c r="Z163" s="158">
        <f>IF('Indicator Date hidden'!AA164="x","x",Z$2-'Indicator Date hidden'!AA164)</f>
        <v>5</v>
      </c>
      <c r="AA163" s="158">
        <f>IF('Indicator Date hidden'!AB164="x","x",AA$2-'Indicator Date hidden'!AB164)</f>
        <v>0</v>
      </c>
      <c r="AB163" s="158" t="str">
        <f>IF('Indicator Date hidden'!AC164="x","x",AB$2-'Indicator Date hidden'!AC164)</f>
        <v>x</v>
      </c>
      <c r="AC163" s="158">
        <f>IF('Indicator Date hidden'!AD164="x","x",AC$2-'Indicator Date hidden'!AD164)</f>
        <v>0</v>
      </c>
      <c r="AD163" s="158">
        <f>IF('Indicator Date hidden'!AE164="x","x",AD$2-'Indicator Date hidden'!AE164)</f>
        <v>0</v>
      </c>
      <c r="AE163" s="158">
        <f>IF('Indicator Date hidden'!AF164="x","x",AE$2-'Indicator Date hidden'!AF164)</f>
        <v>0</v>
      </c>
      <c r="AF163" s="158">
        <f>IF('Indicator Date hidden'!AG164="x","x",AF$2-'Indicator Date hidden'!AG164)</f>
        <v>0</v>
      </c>
      <c r="AG163" s="158">
        <f>IF('Indicator Date hidden'!AH164="x","x",AG$2-'Indicator Date hidden'!AH164)</f>
        <v>0</v>
      </c>
      <c r="AH163" s="158">
        <f>IF('Indicator Date hidden'!AI164="x","x",AH$2-'Indicator Date hidden'!AI164)</f>
        <v>0</v>
      </c>
      <c r="AI163" s="158">
        <f>IF('Indicator Date hidden'!AJ164="x","x",AI$2-'Indicator Date hidden'!AJ164)</f>
        <v>1</v>
      </c>
      <c r="AJ163" s="158">
        <f>IF('Indicator Date hidden'!AK164="x","x",AJ$2-'Indicator Date hidden'!AK164)</f>
        <v>1</v>
      </c>
      <c r="AK163" s="158">
        <f>IF('Indicator Date hidden'!AL164="x","x",AK$2-'Indicator Date hidden'!AL164)</f>
        <v>1</v>
      </c>
      <c r="AL163" s="158" t="str">
        <f>IF('Indicator Date hidden'!AM164="x","x",AL$2-'Indicator Date hidden'!AM164)</f>
        <v>x</v>
      </c>
      <c r="AM163" s="158">
        <f>IF('Indicator Date hidden'!AN164="x","x",AM$2-'Indicator Date hidden'!AN164)</f>
        <v>1</v>
      </c>
      <c r="AN163" s="158">
        <f>IF('Indicator Date hidden'!AO164="x","x",AN$2-'Indicator Date hidden'!AO164)</f>
        <v>1</v>
      </c>
      <c r="AO163" s="158">
        <f>IF('Indicator Date hidden'!AP164="x","x",AO$2-'Indicator Date hidden'!AP164)</f>
        <v>1</v>
      </c>
      <c r="AP163" s="158" t="str">
        <f>IF('Indicator Date hidden'!AQ164="x","x",AP$2-'Indicator Date hidden'!AQ164)</f>
        <v>x</v>
      </c>
      <c r="AQ163" s="158">
        <f>IF('Indicator Date hidden'!AR164="x","x",AQ$2-'Indicator Date hidden'!AR164)</f>
        <v>0</v>
      </c>
      <c r="AR163" s="158">
        <f>IF('Indicator Date hidden'!AS164="x","x",AR$2-'Indicator Date hidden'!AS164)</f>
        <v>3</v>
      </c>
      <c r="AS163" s="158" t="str">
        <f>IF('Indicator Date hidden'!AT164="x","x",AS$2-'Indicator Date hidden'!AT164)</f>
        <v>x</v>
      </c>
      <c r="AT163" s="158">
        <f>IF('Indicator Date hidden'!AU164="x","x",AT$2-'Indicator Date hidden'!AU164)</f>
        <v>0</v>
      </c>
      <c r="AU163" s="158">
        <f>IF('Indicator Date hidden'!AV164="x","x",AU$2-'Indicator Date hidden'!AV164)</f>
        <v>0</v>
      </c>
      <c r="AV163" s="158">
        <f>IF('Indicator Date hidden'!AW164="x","x",AV$2-'Indicator Date hidden'!AW164)</f>
        <v>0</v>
      </c>
      <c r="AW163" s="158" t="str">
        <f>IF('Indicator Date hidden'!AX164="x","x",AW$2-'Indicator Date hidden'!AX164)</f>
        <v>x</v>
      </c>
      <c r="AX163" s="158">
        <f>IF('Indicator Date hidden'!AY164="x","x",AX$2-'Indicator Date hidden'!AY164)</f>
        <v>0</v>
      </c>
      <c r="AY163" s="158">
        <f>IF('Indicator Date hidden'!AZ164="x","x",AY$2-'Indicator Date hidden'!AZ164)</f>
        <v>1</v>
      </c>
      <c r="AZ163" s="158">
        <f>IF('Indicator Date hidden'!BA164="x","x",AZ$2-'Indicator Date hidden'!BA164)</f>
        <v>2</v>
      </c>
      <c r="BA163" s="158">
        <f>IF('Indicator Date hidden'!BB164="x","x",BA$2-'Indicator Date hidden'!BB164)</f>
        <v>0</v>
      </c>
      <c r="BB163" s="158">
        <f>IF('Indicator Date hidden'!BC164="x","x",BB$2-'Indicator Date hidden'!BC164)</f>
        <v>0</v>
      </c>
      <c r="BC163" s="158">
        <f>IF('Indicator Date hidden'!BD164="x","x",BC$2-'Indicator Date hidden'!BD164)</f>
        <v>0</v>
      </c>
      <c r="BD163" s="158" t="str">
        <f>IF('Indicator Date hidden'!BE164="x","x",BD$2-'Indicator Date hidden'!BE164)</f>
        <v>x</v>
      </c>
      <c r="BE163" s="158">
        <f>IF('Indicator Date hidden'!BF164="x","x",BE$2-'Indicator Date hidden'!BF164)</f>
        <v>2</v>
      </c>
      <c r="BF163" s="158">
        <f>IF('Indicator Date hidden'!BG164="x","x",BF$2-'Indicator Date hidden'!BG164)</f>
        <v>0</v>
      </c>
      <c r="BG163" s="158">
        <f>IF('Indicator Date hidden'!BH164="x","x",BG$2-'Indicator Date hidden'!BH164)</f>
        <v>0</v>
      </c>
      <c r="BH163" s="158">
        <f>IF('Indicator Date hidden'!BI164="x","x",BH$2-'Indicator Date hidden'!BI164)</f>
        <v>0</v>
      </c>
      <c r="BI163" s="158">
        <f>IF('Indicator Date hidden'!BJ164="x","x",BI$2-'Indicator Date hidden'!BJ164)</f>
        <v>0</v>
      </c>
      <c r="BJ163" s="158">
        <f>IF('Indicator Date hidden'!BK164="x","x",BJ$2-'Indicator Date hidden'!BK164)</f>
        <v>1</v>
      </c>
      <c r="BK163" s="158">
        <f>IF('Indicator Date hidden'!BL164="x","x",BK$2-'Indicator Date hidden'!BL164)</f>
        <v>1</v>
      </c>
      <c r="BL163" s="158">
        <f>IF('Indicator Date hidden'!BM164="x","x",BL$2-'Indicator Date hidden'!BM164)</f>
        <v>0</v>
      </c>
      <c r="BM163" s="158">
        <f>IF('Indicator Date hidden'!BN164="x","x",BM$2-'Indicator Date hidden'!BN164)</f>
        <v>2</v>
      </c>
      <c r="BN163" s="158">
        <f>IF('Indicator Date hidden'!BO164="x","x",BN$2-'Indicator Date hidden'!BO164)</f>
        <v>2</v>
      </c>
      <c r="BO163" s="158">
        <f>IF('Indicator Date hidden'!BP164="x","x",BO$2-'Indicator Date hidden'!BP164)</f>
        <v>1</v>
      </c>
      <c r="BP163" s="158">
        <f>IF('Indicator Date hidden'!BQ164="x","x",BP$2-'Indicator Date hidden'!BQ164)</f>
        <v>0</v>
      </c>
      <c r="BQ163" s="158">
        <f>IF('Indicator Date hidden'!BR164="x","x",BQ$2-'Indicator Date hidden'!BR164)</f>
        <v>0</v>
      </c>
      <c r="BR163" s="158">
        <f>IF('Indicator Date hidden'!BS164="x","x",BR$2-'Indicator Date hidden'!BS164)</f>
        <v>0</v>
      </c>
      <c r="BS163" s="158">
        <f>IF('Indicator Date hidden'!BT164="x","x",BS$2-'Indicator Date hidden'!BT164)</f>
        <v>2</v>
      </c>
      <c r="BT163" s="158">
        <f>IF('Indicator Date hidden'!BU164="x","x",BT$2-'Indicator Date hidden'!BU164)</f>
        <v>0</v>
      </c>
      <c r="BU163" s="158">
        <f>IF('Indicator Date hidden'!BV164="x","x",BU$2-'Indicator Date hidden'!BV164)</f>
        <v>0</v>
      </c>
      <c r="BV163" s="158" t="str">
        <f>IF('Indicator Date hidden'!BW164="x","x",BV$2-'Indicator Date hidden'!BW164)</f>
        <v>x</v>
      </c>
      <c r="BW163" s="158">
        <f>IF('Indicator Date hidden'!BX164="x","x",BW$2-'Indicator Date hidden'!BX164)</f>
        <v>0</v>
      </c>
      <c r="BX163" s="158">
        <f>IF('Indicator Date hidden'!BY164="x","x",BX$2-'Indicator Date hidden'!BY164)</f>
        <v>2</v>
      </c>
      <c r="BY163" s="5">
        <f t="shared" ref="BY163:BY193" si="25">SUM(B163:BX163)</f>
        <v>30</v>
      </c>
      <c r="BZ163" s="159">
        <f t="shared" ref="BZ163:BZ193" si="26">BY163/COUNT(B163:BX163)</f>
        <v>0.44117647058823528</v>
      </c>
      <c r="CA163" s="5">
        <f t="shared" ref="CA163:CA193" si="27">COUNTIF(B163:BX163,"&gt;0")</f>
        <v>18</v>
      </c>
      <c r="CB163" s="159">
        <f t="shared" ref="CB163:CB193" si="28">_xlfn.STDEV.P(B163:BX163)</f>
        <v>0.89742037072896219</v>
      </c>
      <c r="CC163" s="162">
        <f t="shared" ref="CC163:CC193" si="29">MEDIAN(B163:BX163)</f>
        <v>0</v>
      </c>
    </row>
    <row r="164" spans="1:81" x14ac:dyDescent="0.3">
      <c r="A164" t="s">
        <v>302</v>
      </c>
      <c r="B164" s="158">
        <f>IF('Indicator Date hidden'!C165="x","x",B$2-'Indicator Date hidden'!C165)</f>
        <v>0</v>
      </c>
      <c r="C164" s="158">
        <f>IF('Indicator Date hidden'!D165="x","x",C$2-'Indicator Date hidden'!D165)</f>
        <v>0</v>
      </c>
      <c r="D164" s="158">
        <f>IF('Indicator Date hidden'!E165="x","x",D$2-'Indicator Date hidden'!E165)</f>
        <v>0</v>
      </c>
      <c r="E164" s="158">
        <f>IF('Indicator Date hidden'!F165="x","x",E$2-'Indicator Date hidden'!F165)</f>
        <v>0</v>
      </c>
      <c r="F164" s="158">
        <f>IF('Indicator Date hidden'!G165="x","x",F$2-'Indicator Date hidden'!G165)</f>
        <v>0</v>
      </c>
      <c r="G164" s="158">
        <f>IF('Indicator Date hidden'!H165="x","x",G$2-'Indicator Date hidden'!H165)</f>
        <v>0</v>
      </c>
      <c r="H164" s="158">
        <f>IF('Indicator Date hidden'!I165="x","x",H$2-'Indicator Date hidden'!I165)</f>
        <v>0</v>
      </c>
      <c r="I164" s="158">
        <f>IF('Indicator Date hidden'!J165="x","x",I$2-'Indicator Date hidden'!J165)</f>
        <v>0</v>
      </c>
      <c r="J164" s="158">
        <f>IF('Indicator Date hidden'!K165="x","x",J$2-'Indicator Date hidden'!K165)</f>
        <v>0</v>
      </c>
      <c r="K164" s="158">
        <f>IF('Indicator Date hidden'!L165="x","x",K$2-'Indicator Date hidden'!L165)</f>
        <v>0</v>
      </c>
      <c r="L164" s="158">
        <f>IF('Indicator Date hidden'!M165="x","x",L$2-'Indicator Date hidden'!M165)</f>
        <v>0</v>
      </c>
      <c r="M164" s="158">
        <f>IF('Indicator Date hidden'!N165="x","x",M$2-'Indicator Date hidden'!N165)</f>
        <v>0</v>
      </c>
      <c r="N164" s="158">
        <f>IF('Indicator Date hidden'!O165="x","x",N$2-'Indicator Date hidden'!O165)</f>
        <v>0</v>
      </c>
      <c r="O164" s="158">
        <f>IF('Indicator Date hidden'!P165="x","x",O$2-'Indicator Date hidden'!P165)</f>
        <v>0</v>
      </c>
      <c r="P164" s="158">
        <f>IF('Indicator Date hidden'!Q165="x","x",P$2-'Indicator Date hidden'!Q165)</f>
        <v>0</v>
      </c>
      <c r="Q164" s="158">
        <f>IF('Indicator Date hidden'!R165="x","x",Q$2-'Indicator Date hidden'!R165)</f>
        <v>0</v>
      </c>
      <c r="R164" s="158">
        <f>IF('Indicator Date hidden'!S165="x","x",R$2-'Indicator Date hidden'!S165)</f>
        <v>0</v>
      </c>
      <c r="S164" s="158">
        <f>IF('Indicator Date hidden'!T165="x","x",S$2-'Indicator Date hidden'!T165)</f>
        <v>0</v>
      </c>
      <c r="T164" s="158">
        <f>IF('Indicator Date hidden'!U165="x","x",T$2-'Indicator Date hidden'!U165)</f>
        <v>0</v>
      </c>
      <c r="U164" s="158">
        <f>IF('Indicator Date hidden'!V165="x","x",U$2-'Indicator Date hidden'!V165)</f>
        <v>0</v>
      </c>
      <c r="V164" s="158">
        <f>IF('Indicator Date hidden'!W165="x","x",V$2-'Indicator Date hidden'!W165)</f>
        <v>0</v>
      </c>
      <c r="W164" s="158">
        <f>IF('Indicator Date hidden'!X165="x","x",W$2-'Indicator Date hidden'!X165)</f>
        <v>0</v>
      </c>
      <c r="X164" s="158">
        <f>IF('Indicator Date hidden'!Y165="x","x",X$2-'Indicator Date hidden'!Y165)</f>
        <v>0</v>
      </c>
      <c r="Y164" s="158">
        <f>IF('Indicator Date hidden'!Z165="x","x",Y$2-'Indicator Date hidden'!Z165)</f>
        <v>0</v>
      </c>
      <c r="Z164" s="158" t="str">
        <f>IF('Indicator Date hidden'!AA165="x","x",Z$2-'Indicator Date hidden'!AA165)</f>
        <v>x</v>
      </c>
      <c r="AA164" s="158">
        <f>IF('Indicator Date hidden'!AB165="x","x",AA$2-'Indicator Date hidden'!AB165)</f>
        <v>0</v>
      </c>
      <c r="AB164" s="158" t="str">
        <f>IF('Indicator Date hidden'!AC165="x","x",AB$2-'Indicator Date hidden'!AC165)</f>
        <v>x</v>
      </c>
      <c r="AC164" s="158">
        <f>IF('Indicator Date hidden'!AD165="x","x",AC$2-'Indicator Date hidden'!AD165)</f>
        <v>0</v>
      </c>
      <c r="AD164" s="158">
        <f>IF('Indicator Date hidden'!AE165="x","x",AD$2-'Indicator Date hidden'!AE165)</f>
        <v>0</v>
      </c>
      <c r="AE164" s="158" t="str">
        <f>IF('Indicator Date hidden'!AF165="x","x",AE$2-'Indicator Date hidden'!AF165)</f>
        <v>x</v>
      </c>
      <c r="AF164" s="158">
        <f>IF('Indicator Date hidden'!AG165="x","x",AF$2-'Indicator Date hidden'!AG165)</f>
        <v>0</v>
      </c>
      <c r="AG164" s="158">
        <f>IF('Indicator Date hidden'!AH165="x","x",AG$2-'Indicator Date hidden'!AH165)</f>
        <v>0</v>
      </c>
      <c r="AH164" s="158">
        <f>IF('Indicator Date hidden'!AI165="x","x",AH$2-'Indicator Date hidden'!AI165)</f>
        <v>0</v>
      </c>
      <c r="AI164" s="158">
        <f>IF('Indicator Date hidden'!AJ165="x","x",AI$2-'Indicator Date hidden'!AJ165)</f>
        <v>1</v>
      </c>
      <c r="AJ164" s="158">
        <f>IF('Indicator Date hidden'!AK165="x","x",AJ$2-'Indicator Date hidden'!AK165)</f>
        <v>1</v>
      </c>
      <c r="AK164" s="158">
        <f>IF('Indicator Date hidden'!AL165="x","x",AK$2-'Indicator Date hidden'!AL165)</f>
        <v>1</v>
      </c>
      <c r="AL164" s="158" t="str">
        <f>IF('Indicator Date hidden'!AM165="x","x",AL$2-'Indicator Date hidden'!AM165)</f>
        <v>x</v>
      </c>
      <c r="AM164" s="158">
        <f>IF('Indicator Date hidden'!AN165="x","x",AM$2-'Indicator Date hidden'!AN165)</f>
        <v>1</v>
      </c>
      <c r="AN164" s="158">
        <f>IF('Indicator Date hidden'!AO165="x","x",AN$2-'Indicator Date hidden'!AO165)</f>
        <v>1</v>
      </c>
      <c r="AO164" s="158">
        <f>IF('Indicator Date hidden'!AP165="x","x",AO$2-'Indicator Date hidden'!AP165)</f>
        <v>1</v>
      </c>
      <c r="AP164" s="158">
        <f>IF('Indicator Date hidden'!AQ165="x","x",AP$2-'Indicator Date hidden'!AQ165)</f>
        <v>1</v>
      </c>
      <c r="AQ164" s="158">
        <f>IF('Indicator Date hidden'!AR165="x","x",AQ$2-'Indicator Date hidden'!AR165)</f>
        <v>0</v>
      </c>
      <c r="AR164" s="158">
        <f>IF('Indicator Date hidden'!AS165="x","x",AR$2-'Indicator Date hidden'!AS165)</f>
        <v>3</v>
      </c>
      <c r="AS164" s="158">
        <f>IF('Indicator Date hidden'!AT165="x","x",AS$2-'Indicator Date hidden'!AT165)</f>
        <v>1</v>
      </c>
      <c r="AT164" s="158">
        <f>IF('Indicator Date hidden'!AU165="x","x",AT$2-'Indicator Date hidden'!AU165)</f>
        <v>0</v>
      </c>
      <c r="AU164" s="158">
        <f>IF('Indicator Date hidden'!AV165="x","x",AU$2-'Indicator Date hidden'!AV165)</f>
        <v>0</v>
      </c>
      <c r="AV164" s="158">
        <f>IF('Indicator Date hidden'!AW165="x","x",AV$2-'Indicator Date hidden'!AW165)</f>
        <v>0</v>
      </c>
      <c r="AW164" s="158">
        <f>IF('Indicator Date hidden'!AX165="x","x",AW$2-'Indicator Date hidden'!AX165)</f>
        <v>0</v>
      </c>
      <c r="AX164" s="158">
        <f>IF('Indicator Date hidden'!AY165="x","x",AX$2-'Indicator Date hidden'!AY165)</f>
        <v>0</v>
      </c>
      <c r="AY164" s="158">
        <f>IF('Indicator Date hidden'!AZ165="x","x",AY$2-'Indicator Date hidden'!AZ165)</f>
        <v>1</v>
      </c>
      <c r="AZ164" s="158">
        <f>IF('Indicator Date hidden'!BA165="x","x",AZ$2-'Indicator Date hidden'!BA165)</f>
        <v>1</v>
      </c>
      <c r="BA164" s="158">
        <f>IF('Indicator Date hidden'!BB165="x","x",BA$2-'Indicator Date hidden'!BB165)</f>
        <v>0</v>
      </c>
      <c r="BB164" s="158">
        <f>IF('Indicator Date hidden'!BC165="x","x",BB$2-'Indicator Date hidden'!BC165)</f>
        <v>0</v>
      </c>
      <c r="BC164" s="158">
        <f>IF('Indicator Date hidden'!BD165="x","x",BC$2-'Indicator Date hidden'!BD165)</f>
        <v>0</v>
      </c>
      <c r="BD164" s="158">
        <f>IF('Indicator Date hidden'!BE165="x","x",BD$2-'Indicator Date hidden'!BE165)</f>
        <v>2</v>
      </c>
      <c r="BE164" s="158">
        <f>IF('Indicator Date hidden'!BF165="x","x",BE$2-'Indicator Date hidden'!BF165)</f>
        <v>2</v>
      </c>
      <c r="BF164" s="158">
        <f>IF('Indicator Date hidden'!BG165="x","x",BF$2-'Indicator Date hidden'!BG165)</f>
        <v>0</v>
      </c>
      <c r="BG164" s="158">
        <f>IF('Indicator Date hidden'!BH165="x","x",BG$2-'Indicator Date hidden'!BH165)</f>
        <v>0</v>
      </c>
      <c r="BH164" s="158">
        <f>IF('Indicator Date hidden'!BI165="x","x",BH$2-'Indicator Date hidden'!BI165)</f>
        <v>0</v>
      </c>
      <c r="BI164" s="158">
        <f>IF('Indicator Date hidden'!BJ165="x","x",BI$2-'Indicator Date hidden'!BJ165)</f>
        <v>0</v>
      </c>
      <c r="BJ164" s="158">
        <f>IF('Indicator Date hidden'!BK165="x","x",BJ$2-'Indicator Date hidden'!BK165)</f>
        <v>1</v>
      </c>
      <c r="BK164" s="158">
        <f>IF('Indicator Date hidden'!BL165="x","x",BK$2-'Indicator Date hidden'!BL165)</f>
        <v>1</v>
      </c>
      <c r="BL164" s="158">
        <f>IF('Indicator Date hidden'!BM165="x","x",BL$2-'Indicator Date hidden'!BM165)</f>
        <v>0</v>
      </c>
      <c r="BM164" s="158">
        <f>IF('Indicator Date hidden'!BN165="x","x",BM$2-'Indicator Date hidden'!BN165)</f>
        <v>1</v>
      </c>
      <c r="BN164" s="158">
        <f>IF('Indicator Date hidden'!BO165="x","x",BN$2-'Indicator Date hidden'!BO165)</f>
        <v>2</v>
      </c>
      <c r="BO164" s="158">
        <f>IF('Indicator Date hidden'!BP165="x","x",BO$2-'Indicator Date hidden'!BP165)</f>
        <v>1</v>
      </c>
      <c r="BP164" s="158">
        <f>IF('Indicator Date hidden'!BQ165="x","x",BP$2-'Indicator Date hidden'!BQ165)</f>
        <v>0</v>
      </c>
      <c r="BQ164" s="158">
        <f>IF('Indicator Date hidden'!BR165="x","x",BQ$2-'Indicator Date hidden'!BR165)</f>
        <v>0</v>
      </c>
      <c r="BR164" s="158">
        <f>IF('Indicator Date hidden'!BS165="x","x",BR$2-'Indicator Date hidden'!BS165)</f>
        <v>0</v>
      </c>
      <c r="BS164" s="158">
        <f>IF('Indicator Date hidden'!BT165="x","x",BS$2-'Indicator Date hidden'!BT165)</f>
        <v>1</v>
      </c>
      <c r="BT164" s="158">
        <f>IF('Indicator Date hidden'!BU165="x","x",BT$2-'Indicator Date hidden'!BU165)</f>
        <v>0</v>
      </c>
      <c r="BU164" s="158">
        <f>IF('Indicator Date hidden'!BV165="x","x",BU$2-'Indicator Date hidden'!BV165)</f>
        <v>0</v>
      </c>
      <c r="BV164" s="158" t="str">
        <f>IF('Indicator Date hidden'!BW165="x","x",BV$2-'Indicator Date hidden'!BW165)</f>
        <v>x</v>
      </c>
      <c r="BW164" s="158">
        <f>IF('Indicator Date hidden'!BX165="x","x",BW$2-'Indicator Date hidden'!BX165)</f>
        <v>0</v>
      </c>
      <c r="BX164" s="158">
        <f>IF('Indicator Date hidden'!BY165="x","x",BX$2-'Indicator Date hidden'!BY165)</f>
        <v>2</v>
      </c>
      <c r="BY164" s="5">
        <f t="shared" si="25"/>
        <v>26</v>
      </c>
      <c r="BZ164" s="159">
        <f t="shared" si="26"/>
        <v>0.37142857142857144</v>
      </c>
      <c r="CA164" s="5">
        <f t="shared" si="27"/>
        <v>20</v>
      </c>
      <c r="CB164" s="159">
        <f t="shared" si="28"/>
        <v>0.65838392124588063</v>
      </c>
      <c r="CC164" s="162">
        <f t="shared" si="29"/>
        <v>0</v>
      </c>
    </row>
    <row r="165" spans="1:81" x14ac:dyDescent="0.3">
      <c r="A165" t="s">
        <v>304</v>
      </c>
      <c r="B165" s="158">
        <f>IF('Indicator Date hidden'!C166="x","x",B$2-'Indicator Date hidden'!C166)</f>
        <v>0</v>
      </c>
      <c r="C165" s="158">
        <f>IF('Indicator Date hidden'!D166="x","x",C$2-'Indicator Date hidden'!D166)</f>
        <v>0</v>
      </c>
      <c r="D165" s="158">
        <f>IF('Indicator Date hidden'!E166="x","x",D$2-'Indicator Date hidden'!E166)</f>
        <v>0</v>
      </c>
      <c r="E165" s="158">
        <f>IF('Indicator Date hidden'!F166="x","x",E$2-'Indicator Date hidden'!F166)</f>
        <v>0</v>
      </c>
      <c r="F165" s="158">
        <f>IF('Indicator Date hidden'!G166="x","x",F$2-'Indicator Date hidden'!G166)</f>
        <v>0</v>
      </c>
      <c r="G165" s="158">
        <f>IF('Indicator Date hidden'!H166="x","x",G$2-'Indicator Date hidden'!H166)</f>
        <v>0</v>
      </c>
      <c r="H165" s="158">
        <f>IF('Indicator Date hidden'!I166="x","x",H$2-'Indicator Date hidden'!I166)</f>
        <v>0</v>
      </c>
      <c r="I165" s="158">
        <f>IF('Indicator Date hidden'!J166="x","x",I$2-'Indicator Date hidden'!J166)</f>
        <v>0</v>
      </c>
      <c r="J165" s="158">
        <f>IF('Indicator Date hidden'!K166="x","x",J$2-'Indicator Date hidden'!K166)</f>
        <v>0</v>
      </c>
      <c r="K165" s="158">
        <f>IF('Indicator Date hidden'!L166="x","x",K$2-'Indicator Date hidden'!L166)</f>
        <v>0</v>
      </c>
      <c r="L165" s="158">
        <f>IF('Indicator Date hidden'!M166="x","x",L$2-'Indicator Date hidden'!M166)</f>
        <v>0</v>
      </c>
      <c r="M165" s="158">
        <f>IF('Indicator Date hidden'!N166="x","x",M$2-'Indicator Date hidden'!N166)</f>
        <v>0</v>
      </c>
      <c r="N165" s="158">
        <f>IF('Indicator Date hidden'!O166="x","x",N$2-'Indicator Date hidden'!O166)</f>
        <v>0</v>
      </c>
      <c r="O165" s="158">
        <f>IF('Indicator Date hidden'!P166="x","x",O$2-'Indicator Date hidden'!P166)</f>
        <v>0</v>
      </c>
      <c r="P165" s="158">
        <f>IF('Indicator Date hidden'!Q166="x","x",P$2-'Indicator Date hidden'!Q166)</f>
        <v>0</v>
      </c>
      <c r="Q165" s="158">
        <f>IF('Indicator Date hidden'!R166="x","x",Q$2-'Indicator Date hidden'!R166)</f>
        <v>0</v>
      </c>
      <c r="R165" s="158">
        <f>IF('Indicator Date hidden'!S166="x","x",R$2-'Indicator Date hidden'!S166)</f>
        <v>0</v>
      </c>
      <c r="S165" s="158">
        <f>IF('Indicator Date hidden'!T166="x","x",S$2-'Indicator Date hidden'!T166)</f>
        <v>0</v>
      </c>
      <c r="T165" s="158">
        <f>IF('Indicator Date hidden'!U166="x","x",T$2-'Indicator Date hidden'!U166)</f>
        <v>0</v>
      </c>
      <c r="U165" s="158">
        <f>IF('Indicator Date hidden'!V166="x","x",U$2-'Indicator Date hidden'!V166)</f>
        <v>0</v>
      </c>
      <c r="V165" s="158">
        <f>IF('Indicator Date hidden'!W166="x","x",V$2-'Indicator Date hidden'!W166)</f>
        <v>0</v>
      </c>
      <c r="W165" s="158">
        <f>IF('Indicator Date hidden'!X166="x","x",W$2-'Indicator Date hidden'!X166)</f>
        <v>0</v>
      </c>
      <c r="X165" s="158">
        <f>IF('Indicator Date hidden'!Y166="x","x",X$2-'Indicator Date hidden'!Y166)</f>
        <v>0</v>
      </c>
      <c r="Y165" s="158">
        <f>IF('Indicator Date hidden'!Z166="x","x",Y$2-'Indicator Date hidden'!Z166)</f>
        <v>0</v>
      </c>
      <c r="Z165" s="158">
        <f>IF('Indicator Date hidden'!AA166="x","x",Z$2-'Indicator Date hidden'!AA166)</f>
        <v>8</v>
      </c>
      <c r="AA165" s="158">
        <f>IF('Indicator Date hidden'!AB166="x","x",AA$2-'Indicator Date hidden'!AB166)</f>
        <v>0</v>
      </c>
      <c r="AB165" s="158">
        <f>IF('Indicator Date hidden'!AC166="x","x",AB$2-'Indicator Date hidden'!AC166)</f>
        <v>0</v>
      </c>
      <c r="AC165" s="158">
        <f>IF('Indicator Date hidden'!AD166="x","x",AC$2-'Indicator Date hidden'!AD166)</f>
        <v>0</v>
      </c>
      <c r="AD165" s="158">
        <f>IF('Indicator Date hidden'!AE166="x","x",AD$2-'Indicator Date hidden'!AE166)</f>
        <v>0</v>
      </c>
      <c r="AE165" s="158">
        <f>IF('Indicator Date hidden'!AF166="x","x",AE$2-'Indicator Date hidden'!AF166)</f>
        <v>0</v>
      </c>
      <c r="AF165" s="158">
        <f>IF('Indicator Date hidden'!AG166="x","x",AF$2-'Indicator Date hidden'!AG166)</f>
        <v>0</v>
      </c>
      <c r="AG165" s="158">
        <f>IF('Indicator Date hidden'!AH166="x","x",AG$2-'Indicator Date hidden'!AH166)</f>
        <v>0</v>
      </c>
      <c r="AH165" s="158">
        <f>IF('Indicator Date hidden'!AI166="x","x",AH$2-'Indicator Date hidden'!AI166)</f>
        <v>0</v>
      </c>
      <c r="AI165" s="158">
        <f>IF('Indicator Date hidden'!AJ166="x","x",AI$2-'Indicator Date hidden'!AJ166)</f>
        <v>1</v>
      </c>
      <c r="AJ165" s="158">
        <f>IF('Indicator Date hidden'!AK166="x","x",AJ$2-'Indicator Date hidden'!AK166)</f>
        <v>1</v>
      </c>
      <c r="AK165" s="158">
        <f>IF('Indicator Date hidden'!AL166="x","x",AK$2-'Indicator Date hidden'!AL166)</f>
        <v>1</v>
      </c>
      <c r="AL165" s="158">
        <f>IF('Indicator Date hidden'!AM166="x","x",AL$2-'Indicator Date hidden'!AM166)</f>
        <v>8</v>
      </c>
      <c r="AM165" s="158">
        <f>IF('Indicator Date hidden'!AN166="x","x",AM$2-'Indicator Date hidden'!AN166)</f>
        <v>1</v>
      </c>
      <c r="AN165" s="158">
        <f>IF('Indicator Date hidden'!AO166="x","x",AN$2-'Indicator Date hidden'!AO166)</f>
        <v>1</v>
      </c>
      <c r="AO165" s="158">
        <f>IF('Indicator Date hidden'!AP166="x","x",AO$2-'Indicator Date hidden'!AP166)</f>
        <v>1</v>
      </c>
      <c r="AP165" s="158">
        <f>IF('Indicator Date hidden'!AQ166="x","x",AP$2-'Indicator Date hidden'!AQ166)</f>
        <v>1</v>
      </c>
      <c r="AQ165" s="158">
        <f>IF('Indicator Date hidden'!AR166="x","x",AQ$2-'Indicator Date hidden'!AR166)</f>
        <v>0</v>
      </c>
      <c r="AR165" s="158">
        <f>IF('Indicator Date hidden'!AS166="x","x",AR$2-'Indicator Date hidden'!AS166)</f>
        <v>3</v>
      </c>
      <c r="AS165" s="158">
        <f>IF('Indicator Date hidden'!AT166="x","x",AS$2-'Indicator Date hidden'!AT166)</f>
        <v>3</v>
      </c>
      <c r="AT165" s="158">
        <f>IF('Indicator Date hidden'!AU166="x","x",AT$2-'Indicator Date hidden'!AU166)</f>
        <v>0</v>
      </c>
      <c r="AU165" s="158">
        <f>IF('Indicator Date hidden'!AV166="x","x",AU$2-'Indicator Date hidden'!AV166)</f>
        <v>0</v>
      </c>
      <c r="AV165" s="158">
        <f>IF('Indicator Date hidden'!AW166="x","x",AV$2-'Indicator Date hidden'!AW166)</f>
        <v>0</v>
      </c>
      <c r="AW165" s="158">
        <f>IF('Indicator Date hidden'!AX166="x","x",AW$2-'Indicator Date hidden'!AX166)</f>
        <v>0</v>
      </c>
      <c r="AX165" s="158">
        <f>IF('Indicator Date hidden'!AY166="x","x",AX$2-'Indicator Date hidden'!AY166)</f>
        <v>0</v>
      </c>
      <c r="AY165" s="158">
        <f>IF('Indicator Date hidden'!AZ166="x","x",AY$2-'Indicator Date hidden'!AZ166)</f>
        <v>1</v>
      </c>
      <c r="AZ165" s="158">
        <f>IF('Indicator Date hidden'!BA166="x","x",AZ$2-'Indicator Date hidden'!BA166)</f>
        <v>8</v>
      </c>
      <c r="BA165" s="158">
        <f>IF('Indicator Date hidden'!BB166="x","x",BA$2-'Indicator Date hidden'!BB166)</f>
        <v>0</v>
      </c>
      <c r="BB165" s="158">
        <f>IF('Indicator Date hidden'!BC166="x","x",BB$2-'Indicator Date hidden'!BC166)</f>
        <v>0</v>
      </c>
      <c r="BC165" s="158">
        <f>IF('Indicator Date hidden'!BD166="x","x",BC$2-'Indicator Date hidden'!BD166)</f>
        <v>0</v>
      </c>
      <c r="BD165" s="158">
        <f>IF('Indicator Date hidden'!BE166="x","x",BD$2-'Indicator Date hidden'!BE166)</f>
        <v>2</v>
      </c>
      <c r="BE165" s="158">
        <f>IF('Indicator Date hidden'!BF166="x","x",BE$2-'Indicator Date hidden'!BF166)</f>
        <v>1</v>
      </c>
      <c r="BF165" s="158">
        <f>IF('Indicator Date hidden'!BG166="x","x",BF$2-'Indicator Date hidden'!BG166)</f>
        <v>0</v>
      </c>
      <c r="BG165" s="158">
        <f>IF('Indicator Date hidden'!BH166="x","x",BG$2-'Indicator Date hidden'!BH166)</f>
        <v>0</v>
      </c>
      <c r="BH165" s="158">
        <f>IF('Indicator Date hidden'!BI166="x","x",BH$2-'Indicator Date hidden'!BI166)</f>
        <v>0</v>
      </c>
      <c r="BI165" s="158">
        <f>IF('Indicator Date hidden'!BJ166="x","x",BI$2-'Indicator Date hidden'!BJ166)</f>
        <v>2</v>
      </c>
      <c r="BJ165" s="158">
        <f>IF('Indicator Date hidden'!BK166="x","x",BJ$2-'Indicator Date hidden'!BK166)</f>
        <v>1</v>
      </c>
      <c r="BK165" s="158">
        <f>IF('Indicator Date hidden'!BL166="x","x",BK$2-'Indicator Date hidden'!BL166)</f>
        <v>1</v>
      </c>
      <c r="BL165" s="158">
        <f>IF('Indicator Date hidden'!BM166="x","x",BL$2-'Indicator Date hidden'!BM166)</f>
        <v>0</v>
      </c>
      <c r="BM165" s="158">
        <f>IF('Indicator Date hidden'!BN166="x","x",BM$2-'Indicator Date hidden'!BN166)</f>
        <v>3</v>
      </c>
      <c r="BN165" s="158">
        <f>IF('Indicator Date hidden'!BO166="x","x",BN$2-'Indicator Date hidden'!BO166)</f>
        <v>2</v>
      </c>
      <c r="BO165" s="158">
        <f>IF('Indicator Date hidden'!BP166="x","x",BO$2-'Indicator Date hidden'!BP166)</f>
        <v>1</v>
      </c>
      <c r="BP165" s="158">
        <f>IF('Indicator Date hidden'!BQ166="x","x",BP$2-'Indicator Date hidden'!BQ166)</f>
        <v>0</v>
      </c>
      <c r="BQ165" s="158">
        <f>IF('Indicator Date hidden'!BR166="x","x",BQ$2-'Indicator Date hidden'!BR166)</f>
        <v>0</v>
      </c>
      <c r="BR165" s="158">
        <f>IF('Indicator Date hidden'!BS166="x","x",BR$2-'Indicator Date hidden'!BS166)</f>
        <v>0</v>
      </c>
      <c r="BS165" s="158">
        <f>IF('Indicator Date hidden'!BT166="x","x",BS$2-'Indicator Date hidden'!BT166)</f>
        <v>3</v>
      </c>
      <c r="BT165" s="158">
        <f>IF('Indicator Date hidden'!BU166="x","x",BT$2-'Indicator Date hidden'!BU166)</f>
        <v>0</v>
      </c>
      <c r="BU165" s="158">
        <f>IF('Indicator Date hidden'!BV166="x","x",BU$2-'Indicator Date hidden'!BV166)</f>
        <v>0</v>
      </c>
      <c r="BV165" s="158">
        <f>IF('Indicator Date hidden'!BW166="x","x",BV$2-'Indicator Date hidden'!BW166)</f>
        <v>0</v>
      </c>
      <c r="BW165" s="158">
        <f>IF('Indicator Date hidden'!BX166="x","x",BW$2-'Indicator Date hidden'!BX166)</f>
        <v>0</v>
      </c>
      <c r="BX165" s="158">
        <f>IF('Indicator Date hidden'!BY166="x","x",BX$2-'Indicator Date hidden'!BY166)</f>
        <v>2</v>
      </c>
      <c r="BY165" s="5">
        <f t="shared" si="25"/>
        <v>56</v>
      </c>
      <c r="BZ165" s="159">
        <f t="shared" si="26"/>
        <v>0.7466666666666667</v>
      </c>
      <c r="CA165" s="5">
        <f t="shared" si="27"/>
        <v>23</v>
      </c>
      <c r="CB165" s="159">
        <f t="shared" si="28"/>
        <v>1.689917815227185</v>
      </c>
      <c r="CC165" s="162">
        <f t="shared" si="29"/>
        <v>0</v>
      </c>
    </row>
    <row r="166" spans="1:81" x14ac:dyDescent="0.3">
      <c r="A166" t="s">
        <v>306</v>
      </c>
      <c r="B166" s="158">
        <f>IF('Indicator Date hidden'!C167="x","x",B$2-'Indicator Date hidden'!C167)</f>
        <v>0</v>
      </c>
      <c r="C166" s="158">
        <f>IF('Indicator Date hidden'!D167="x","x",C$2-'Indicator Date hidden'!D167)</f>
        <v>0</v>
      </c>
      <c r="D166" s="158">
        <f>IF('Indicator Date hidden'!E167="x","x",D$2-'Indicator Date hidden'!E167)</f>
        <v>0</v>
      </c>
      <c r="E166" s="158">
        <f>IF('Indicator Date hidden'!F167="x","x",E$2-'Indicator Date hidden'!F167)</f>
        <v>0</v>
      </c>
      <c r="F166" s="158">
        <f>IF('Indicator Date hidden'!G167="x","x",F$2-'Indicator Date hidden'!G167)</f>
        <v>0</v>
      </c>
      <c r="G166" s="158">
        <f>IF('Indicator Date hidden'!H167="x","x",G$2-'Indicator Date hidden'!H167)</f>
        <v>0</v>
      </c>
      <c r="H166" s="158">
        <f>IF('Indicator Date hidden'!I167="x","x",H$2-'Indicator Date hidden'!I167)</f>
        <v>0</v>
      </c>
      <c r="I166" s="158">
        <f>IF('Indicator Date hidden'!J167="x","x",I$2-'Indicator Date hidden'!J167)</f>
        <v>0</v>
      </c>
      <c r="J166" s="158">
        <f>IF('Indicator Date hidden'!K167="x","x",J$2-'Indicator Date hidden'!K167)</f>
        <v>0</v>
      </c>
      <c r="K166" s="158">
        <f>IF('Indicator Date hidden'!L167="x","x",K$2-'Indicator Date hidden'!L167)</f>
        <v>0</v>
      </c>
      <c r="L166" s="158">
        <f>IF('Indicator Date hidden'!M167="x","x",L$2-'Indicator Date hidden'!M167)</f>
        <v>0</v>
      </c>
      <c r="M166" s="158">
        <f>IF('Indicator Date hidden'!N167="x","x",M$2-'Indicator Date hidden'!N167)</f>
        <v>0</v>
      </c>
      <c r="N166" s="158">
        <f>IF('Indicator Date hidden'!O167="x","x",N$2-'Indicator Date hidden'!O167)</f>
        <v>0</v>
      </c>
      <c r="O166" s="158">
        <f>IF('Indicator Date hidden'!P167="x","x",O$2-'Indicator Date hidden'!P167)</f>
        <v>0</v>
      </c>
      <c r="P166" s="158">
        <f>IF('Indicator Date hidden'!Q167="x","x",P$2-'Indicator Date hidden'!Q167)</f>
        <v>0</v>
      </c>
      <c r="Q166" s="158">
        <f>IF('Indicator Date hidden'!R167="x","x",Q$2-'Indicator Date hidden'!R167)</f>
        <v>0</v>
      </c>
      <c r="R166" s="158">
        <f>IF('Indicator Date hidden'!S167="x","x",R$2-'Indicator Date hidden'!S167)</f>
        <v>0</v>
      </c>
      <c r="S166" s="158">
        <f>IF('Indicator Date hidden'!T167="x","x",S$2-'Indicator Date hidden'!T167)</f>
        <v>0</v>
      </c>
      <c r="T166" s="158">
        <f>IF('Indicator Date hidden'!U167="x","x",T$2-'Indicator Date hidden'!U167)</f>
        <v>0</v>
      </c>
      <c r="U166" s="158">
        <f>IF('Indicator Date hidden'!V167="x","x",U$2-'Indicator Date hidden'!V167)</f>
        <v>0</v>
      </c>
      <c r="V166" s="158">
        <f>IF('Indicator Date hidden'!W167="x","x",V$2-'Indicator Date hidden'!W167)</f>
        <v>0</v>
      </c>
      <c r="W166" s="158">
        <f>IF('Indicator Date hidden'!X167="x","x",W$2-'Indicator Date hidden'!X167)</f>
        <v>0</v>
      </c>
      <c r="X166" s="158">
        <f>IF('Indicator Date hidden'!Y167="x","x",X$2-'Indicator Date hidden'!Y167)</f>
        <v>0</v>
      </c>
      <c r="Y166" s="158">
        <f>IF('Indicator Date hidden'!Z167="x","x",Y$2-'Indicator Date hidden'!Z167)</f>
        <v>0</v>
      </c>
      <c r="Z166" s="158" t="str">
        <f>IF('Indicator Date hidden'!AA167="x","x",Z$2-'Indicator Date hidden'!AA167)</f>
        <v>x</v>
      </c>
      <c r="AA166" s="158">
        <f>IF('Indicator Date hidden'!AB167="x","x",AA$2-'Indicator Date hidden'!AB167)</f>
        <v>0</v>
      </c>
      <c r="AB166" s="158">
        <f>IF('Indicator Date hidden'!AC167="x","x",AB$2-'Indicator Date hidden'!AC167)</f>
        <v>3</v>
      </c>
      <c r="AC166" s="158">
        <f>IF('Indicator Date hidden'!AD167="x","x",AC$2-'Indicator Date hidden'!AD167)</f>
        <v>0</v>
      </c>
      <c r="AD166" s="158">
        <f>IF('Indicator Date hidden'!AE167="x","x",AD$2-'Indicator Date hidden'!AE167)</f>
        <v>0</v>
      </c>
      <c r="AE166" s="158">
        <f>IF('Indicator Date hidden'!AF167="x","x",AE$2-'Indicator Date hidden'!AF167)</f>
        <v>0</v>
      </c>
      <c r="AF166" s="158">
        <f>IF('Indicator Date hidden'!AG167="x","x",AF$2-'Indicator Date hidden'!AG167)</f>
        <v>0</v>
      </c>
      <c r="AG166" s="158">
        <f>IF('Indicator Date hidden'!AH167="x","x",AG$2-'Indicator Date hidden'!AH167)</f>
        <v>0</v>
      </c>
      <c r="AH166" s="158">
        <f>IF('Indicator Date hidden'!AI167="x","x",AH$2-'Indicator Date hidden'!AI167)</f>
        <v>0</v>
      </c>
      <c r="AI166" s="158">
        <f>IF('Indicator Date hidden'!AJ167="x","x",AI$2-'Indicator Date hidden'!AJ167)</f>
        <v>1</v>
      </c>
      <c r="AJ166" s="158">
        <f>IF('Indicator Date hidden'!AK167="x","x",AJ$2-'Indicator Date hidden'!AK167)</f>
        <v>1</v>
      </c>
      <c r="AK166" s="158">
        <f>IF('Indicator Date hidden'!AL167="x","x",AK$2-'Indicator Date hidden'!AL167)</f>
        <v>1</v>
      </c>
      <c r="AL166" s="158">
        <f>IF('Indicator Date hidden'!AM167="x","x",AL$2-'Indicator Date hidden'!AM167)</f>
        <v>8</v>
      </c>
      <c r="AM166" s="158">
        <f>IF('Indicator Date hidden'!AN167="x","x",AM$2-'Indicator Date hidden'!AN167)</f>
        <v>1</v>
      </c>
      <c r="AN166" s="158">
        <f>IF('Indicator Date hidden'!AO167="x","x",AN$2-'Indicator Date hidden'!AO167)</f>
        <v>1</v>
      </c>
      <c r="AO166" s="158">
        <f>IF('Indicator Date hidden'!AP167="x","x",AO$2-'Indicator Date hidden'!AP167)</f>
        <v>1</v>
      </c>
      <c r="AP166" s="158">
        <f>IF('Indicator Date hidden'!AQ167="x","x",AP$2-'Indicator Date hidden'!AQ167)</f>
        <v>1</v>
      </c>
      <c r="AQ166" s="158">
        <f>IF('Indicator Date hidden'!AR167="x","x",AQ$2-'Indicator Date hidden'!AR167)</f>
        <v>0</v>
      </c>
      <c r="AR166" s="158">
        <f>IF('Indicator Date hidden'!AS167="x","x",AR$2-'Indicator Date hidden'!AS167)</f>
        <v>3</v>
      </c>
      <c r="AS166" s="158">
        <f>IF('Indicator Date hidden'!AT167="x","x",AS$2-'Indicator Date hidden'!AT167)</f>
        <v>7</v>
      </c>
      <c r="AT166" s="158">
        <f>IF('Indicator Date hidden'!AU167="x","x",AT$2-'Indicator Date hidden'!AU167)</f>
        <v>0</v>
      </c>
      <c r="AU166" s="158">
        <f>IF('Indicator Date hidden'!AV167="x","x",AU$2-'Indicator Date hidden'!AV167)</f>
        <v>0</v>
      </c>
      <c r="AV166" s="158">
        <f>IF('Indicator Date hidden'!AW167="x","x",AV$2-'Indicator Date hidden'!AW167)</f>
        <v>0</v>
      </c>
      <c r="AW166" s="158">
        <f>IF('Indicator Date hidden'!AX167="x","x",AW$2-'Indicator Date hidden'!AX167)</f>
        <v>0</v>
      </c>
      <c r="AX166" s="158">
        <f>IF('Indicator Date hidden'!AY167="x","x",AX$2-'Indicator Date hidden'!AY167)</f>
        <v>0</v>
      </c>
      <c r="AY166" s="158">
        <f>IF('Indicator Date hidden'!AZ167="x","x",AY$2-'Indicator Date hidden'!AZ167)</f>
        <v>1</v>
      </c>
      <c r="AZ166" s="158" t="str">
        <f>IF('Indicator Date hidden'!BA167="x","x",AZ$2-'Indicator Date hidden'!BA167)</f>
        <v>x</v>
      </c>
      <c r="BA166" s="158">
        <f>IF('Indicator Date hidden'!BB167="x","x",BA$2-'Indicator Date hidden'!BB167)</f>
        <v>0</v>
      </c>
      <c r="BB166" s="158">
        <f>IF('Indicator Date hidden'!BC167="x","x",BB$2-'Indicator Date hidden'!BC167)</f>
        <v>0</v>
      </c>
      <c r="BC166" s="158">
        <f>IF('Indicator Date hidden'!BD167="x","x",BC$2-'Indicator Date hidden'!BD167)</f>
        <v>0</v>
      </c>
      <c r="BD166" s="158" t="str">
        <f>IF('Indicator Date hidden'!BE167="x","x",BD$2-'Indicator Date hidden'!BE167)</f>
        <v>x</v>
      </c>
      <c r="BE166" s="158">
        <f>IF('Indicator Date hidden'!BF167="x","x",BE$2-'Indicator Date hidden'!BF167)</f>
        <v>2</v>
      </c>
      <c r="BF166" s="158">
        <f>IF('Indicator Date hidden'!BG167="x","x",BF$2-'Indicator Date hidden'!BG167)</f>
        <v>0</v>
      </c>
      <c r="BG166" s="158">
        <f>IF('Indicator Date hidden'!BH167="x","x",BG$2-'Indicator Date hidden'!BH167)</f>
        <v>0</v>
      </c>
      <c r="BH166" s="158">
        <f>IF('Indicator Date hidden'!BI167="x","x",BH$2-'Indicator Date hidden'!BI167)</f>
        <v>0</v>
      </c>
      <c r="BI166" s="158" t="str">
        <f>IF('Indicator Date hidden'!BJ167="x","x",BI$2-'Indicator Date hidden'!BJ167)</f>
        <v>x</v>
      </c>
      <c r="BJ166" s="158">
        <f>IF('Indicator Date hidden'!BK167="x","x",BJ$2-'Indicator Date hidden'!BK167)</f>
        <v>1</v>
      </c>
      <c r="BK166" s="158">
        <f>IF('Indicator Date hidden'!BL167="x","x",BK$2-'Indicator Date hidden'!BL167)</f>
        <v>1</v>
      </c>
      <c r="BL166" s="158">
        <f>IF('Indicator Date hidden'!BM167="x","x",BL$2-'Indicator Date hidden'!BM167)</f>
        <v>0</v>
      </c>
      <c r="BM166" s="158">
        <f>IF('Indicator Date hidden'!BN167="x","x",BM$2-'Indicator Date hidden'!BN167)</f>
        <v>3</v>
      </c>
      <c r="BN166" s="158">
        <f>IF('Indicator Date hidden'!BO167="x","x",BN$2-'Indicator Date hidden'!BO167)</f>
        <v>2</v>
      </c>
      <c r="BO166" s="158">
        <f>IF('Indicator Date hidden'!BP167="x","x",BO$2-'Indicator Date hidden'!BP167)</f>
        <v>1</v>
      </c>
      <c r="BP166" s="158">
        <f>IF('Indicator Date hidden'!BQ167="x","x",BP$2-'Indicator Date hidden'!BQ167)</f>
        <v>0</v>
      </c>
      <c r="BQ166" s="158">
        <f>IF('Indicator Date hidden'!BR167="x","x",BQ$2-'Indicator Date hidden'!BR167)</f>
        <v>0</v>
      </c>
      <c r="BR166" s="158">
        <f>IF('Indicator Date hidden'!BS167="x","x",BR$2-'Indicator Date hidden'!BS167)</f>
        <v>0</v>
      </c>
      <c r="BS166" s="158">
        <f>IF('Indicator Date hidden'!BT167="x","x",BS$2-'Indicator Date hidden'!BT167)</f>
        <v>0</v>
      </c>
      <c r="BT166" s="158">
        <f>IF('Indicator Date hidden'!BU167="x","x",BT$2-'Indicator Date hidden'!BU167)</f>
        <v>0</v>
      </c>
      <c r="BU166" s="158">
        <f>IF('Indicator Date hidden'!BV167="x","x",BU$2-'Indicator Date hidden'!BV167)</f>
        <v>0</v>
      </c>
      <c r="BV166" s="158" t="str">
        <f>IF('Indicator Date hidden'!BW167="x","x",BV$2-'Indicator Date hidden'!BW167)</f>
        <v>x</v>
      </c>
      <c r="BW166" s="158">
        <f>IF('Indicator Date hidden'!BX167="x","x",BW$2-'Indicator Date hidden'!BX167)</f>
        <v>0</v>
      </c>
      <c r="BX166" s="158">
        <f>IF('Indicator Date hidden'!BY167="x","x",BX$2-'Indicator Date hidden'!BY167)</f>
        <v>2</v>
      </c>
      <c r="BY166" s="5">
        <f t="shared" si="25"/>
        <v>41</v>
      </c>
      <c r="BZ166" s="159">
        <f t="shared" si="26"/>
        <v>0.58571428571428574</v>
      </c>
      <c r="CA166" s="5">
        <f t="shared" si="27"/>
        <v>19</v>
      </c>
      <c r="CB166" s="159">
        <f t="shared" si="28"/>
        <v>1.409081333380594</v>
      </c>
      <c r="CC166" s="162">
        <f t="shared" si="29"/>
        <v>0</v>
      </c>
    </row>
    <row r="167" spans="1:81" x14ac:dyDescent="0.3">
      <c r="A167" t="s">
        <v>309</v>
      </c>
      <c r="B167" s="158">
        <f>IF('Indicator Date hidden'!C168="x","x",B$2-'Indicator Date hidden'!C168)</f>
        <v>0</v>
      </c>
      <c r="C167" s="158">
        <f>IF('Indicator Date hidden'!D168="x","x",C$2-'Indicator Date hidden'!D168)</f>
        <v>0</v>
      </c>
      <c r="D167" s="158">
        <f>IF('Indicator Date hidden'!E168="x","x",D$2-'Indicator Date hidden'!E168)</f>
        <v>0</v>
      </c>
      <c r="E167" s="158">
        <f>IF('Indicator Date hidden'!F168="x","x",E$2-'Indicator Date hidden'!F168)</f>
        <v>0</v>
      </c>
      <c r="F167" s="158">
        <f>IF('Indicator Date hidden'!G168="x","x",F$2-'Indicator Date hidden'!G168)</f>
        <v>0</v>
      </c>
      <c r="G167" s="158">
        <f>IF('Indicator Date hidden'!H168="x","x",G$2-'Indicator Date hidden'!H168)</f>
        <v>0</v>
      </c>
      <c r="H167" s="158">
        <f>IF('Indicator Date hidden'!I168="x","x",H$2-'Indicator Date hidden'!I168)</f>
        <v>0</v>
      </c>
      <c r="I167" s="158">
        <f>IF('Indicator Date hidden'!J168="x","x",I$2-'Indicator Date hidden'!J168)</f>
        <v>0</v>
      </c>
      <c r="J167" s="158">
        <f>IF('Indicator Date hidden'!K168="x","x",J$2-'Indicator Date hidden'!K168)</f>
        <v>0</v>
      </c>
      <c r="K167" s="158">
        <f>IF('Indicator Date hidden'!L168="x","x",K$2-'Indicator Date hidden'!L168)</f>
        <v>0</v>
      </c>
      <c r="L167" s="158">
        <f>IF('Indicator Date hidden'!M168="x","x",L$2-'Indicator Date hidden'!M168)</f>
        <v>0</v>
      </c>
      <c r="M167" s="158">
        <f>IF('Indicator Date hidden'!N168="x","x",M$2-'Indicator Date hidden'!N168)</f>
        <v>0</v>
      </c>
      <c r="N167" s="158">
        <f>IF('Indicator Date hidden'!O168="x","x",N$2-'Indicator Date hidden'!O168)</f>
        <v>0</v>
      </c>
      <c r="O167" s="158">
        <f>IF('Indicator Date hidden'!P168="x","x",O$2-'Indicator Date hidden'!P168)</f>
        <v>0</v>
      </c>
      <c r="P167" s="158">
        <f>IF('Indicator Date hidden'!Q168="x","x",P$2-'Indicator Date hidden'!Q168)</f>
        <v>0</v>
      </c>
      <c r="Q167" s="158">
        <f>IF('Indicator Date hidden'!R168="x","x",Q$2-'Indicator Date hidden'!R168)</f>
        <v>0</v>
      </c>
      <c r="R167" s="158">
        <f>IF('Indicator Date hidden'!S168="x","x",R$2-'Indicator Date hidden'!S168)</f>
        <v>0</v>
      </c>
      <c r="S167" s="158">
        <f>IF('Indicator Date hidden'!T168="x","x",S$2-'Indicator Date hidden'!T168)</f>
        <v>0</v>
      </c>
      <c r="T167" s="158">
        <f>IF('Indicator Date hidden'!U168="x","x",T$2-'Indicator Date hidden'!U168)</f>
        <v>0</v>
      </c>
      <c r="U167" s="158">
        <f>IF('Indicator Date hidden'!V168="x","x",U$2-'Indicator Date hidden'!V168)</f>
        <v>0</v>
      </c>
      <c r="V167" s="158">
        <f>IF('Indicator Date hidden'!W168="x","x",V$2-'Indicator Date hidden'!W168)</f>
        <v>0</v>
      </c>
      <c r="W167" s="158">
        <f>IF('Indicator Date hidden'!X168="x","x",W$2-'Indicator Date hidden'!X168)</f>
        <v>0</v>
      </c>
      <c r="X167" s="158">
        <f>IF('Indicator Date hidden'!Y168="x","x",X$2-'Indicator Date hidden'!Y168)</f>
        <v>0</v>
      </c>
      <c r="Y167" s="158">
        <f>IF('Indicator Date hidden'!Z168="x","x",Y$2-'Indicator Date hidden'!Z168)</f>
        <v>0</v>
      </c>
      <c r="Z167" s="158" t="str">
        <f>IF('Indicator Date hidden'!AA168="x","x",Z$2-'Indicator Date hidden'!AA168)</f>
        <v>x</v>
      </c>
      <c r="AA167" s="158">
        <f>IF('Indicator Date hidden'!AB168="x","x",AA$2-'Indicator Date hidden'!AB168)</f>
        <v>0</v>
      </c>
      <c r="AB167" s="158" t="str">
        <f>IF('Indicator Date hidden'!AC168="x","x",AB$2-'Indicator Date hidden'!AC168)</f>
        <v>x</v>
      </c>
      <c r="AC167" s="158">
        <f>IF('Indicator Date hidden'!AD168="x","x",AC$2-'Indicator Date hidden'!AD168)</f>
        <v>0</v>
      </c>
      <c r="AD167" s="158">
        <f>IF('Indicator Date hidden'!AE168="x","x",AD$2-'Indicator Date hidden'!AE168)</f>
        <v>0</v>
      </c>
      <c r="AE167" s="158">
        <f>IF('Indicator Date hidden'!AF168="x","x",AE$2-'Indicator Date hidden'!AF168)</f>
        <v>0</v>
      </c>
      <c r="AF167" s="158">
        <f>IF('Indicator Date hidden'!AG168="x","x",AF$2-'Indicator Date hidden'!AG168)</f>
        <v>0</v>
      </c>
      <c r="AG167" s="158">
        <f>IF('Indicator Date hidden'!AH168="x","x",AG$2-'Indicator Date hidden'!AH168)</f>
        <v>0</v>
      </c>
      <c r="AH167" s="158">
        <f>IF('Indicator Date hidden'!AI168="x","x",AH$2-'Indicator Date hidden'!AI168)</f>
        <v>0</v>
      </c>
      <c r="AI167" s="158">
        <f>IF('Indicator Date hidden'!AJ168="x","x",AI$2-'Indicator Date hidden'!AJ168)</f>
        <v>1</v>
      </c>
      <c r="AJ167" s="158">
        <f>IF('Indicator Date hidden'!AK168="x","x",AJ$2-'Indicator Date hidden'!AK168)</f>
        <v>1</v>
      </c>
      <c r="AK167" s="158">
        <f>IF('Indicator Date hidden'!AL168="x","x",AK$2-'Indicator Date hidden'!AL168)</f>
        <v>1</v>
      </c>
      <c r="AL167" s="158" t="str">
        <f>IF('Indicator Date hidden'!AM168="x","x",AL$2-'Indicator Date hidden'!AM168)</f>
        <v>x</v>
      </c>
      <c r="AM167" s="158">
        <f>IF('Indicator Date hidden'!AN168="x","x",AM$2-'Indicator Date hidden'!AN168)</f>
        <v>1</v>
      </c>
      <c r="AN167" s="158">
        <f>IF('Indicator Date hidden'!AO168="x","x",AN$2-'Indicator Date hidden'!AO168)</f>
        <v>1</v>
      </c>
      <c r="AO167" s="158">
        <f>IF('Indicator Date hidden'!AP168="x","x",AO$2-'Indicator Date hidden'!AP168)</f>
        <v>1</v>
      </c>
      <c r="AP167" s="158" t="str">
        <f>IF('Indicator Date hidden'!AQ168="x","x",AP$2-'Indicator Date hidden'!AQ168)</f>
        <v>x</v>
      </c>
      <c r="AQ167" s="158">
        <f>IF('Indicator Date hidden'!AR168="x","x",AQ$2-'Indicator Date hidden'!AR168)</f>
        <v>0</v>
      </c>
      <c r="AR167" s="158">
        <f>IF('Indicator Date hidden'!AS168="x","x",AR$2-'Indicator Date hidden'!AS168)</f>
        <v>3</v>
      </c>
      <c r="AS167" s="158" t="str">
        <f>IF('Indicator Date hidden'!AT168="x","x",AS$2-'Indicator Date hidden'!AT168)</f>
        <v>x</v>
      </c>
      <c r="AT167" s="158">
        <f>IF('Indicator Date hidden'!AU168="x","x",AT$2-'Indicator Date hidden'!AU168)</f>
        <v>0</v>
      </c>
      <c r="AU167" s="158">
        <f>IF('Indicator Date hidden'!AV168="x","x",AU$2-'Indicator Date hidden'!AV168)</f>
        <v>1</v>
      </c>
      <c r="AV167" s="158" t="str">
        <f>IF('Indicator Date hidden'!AW168="x","x",AV$2-'Indicator Date hidden'!AW168)</f>
        <v>x</v>
      </c>
      <c r="AW167" s="158" t="str">
        <f>IF('Indicator Date hidden'!AX168="x","x",AW$2-'Indicator Date hidden'!AX168)</f>
        <v>x</v>
      </c>
      <c r="AX167" s="158">
        <f>IF('Indicator Date hidden'!AY168="x","x",AX$2-'Indicator Date hidden'!AY168)</f>
        <v>0</v>
      </c>
      <c r="AY167" s="158">
        <f>IF('Indicator Date hidden'!AZ168="x","x",AY$2-'Indicator Date hidden'!AZ168)</f>
        <v>1</v>
      </c>
      <c r="AZ167" s="158">
        <f>IF('Indicator Date hidden'!BA168="x","x",AZ$2-'Indicator Date hidden'!BA168)</f>
        <v>2</v>
      </c>
      <c r="BA167" s="158">
        <f>IF('Indicator Date hidden'!BB168="x","x",BA$2-'Indicator Date hidden'!BB168)</f>
        <v>0</v>
      </c>
      <c r="BB167" s="158">
        <f>IF('Indicator Date hidden'!BC168="x","x",BB$2-'Indicator Date hidden'!BC168)</f>
        <v>0</v>
      </c>
      <c r="BC167" s="158">
        <f>IF('Indicator Date hidden'!BD168="x","x",BC$2-'Indicator Date hidden'!BD168)</f>
        <v>0</v>
      </c>
      <c r="BD167" s="158" t="str">
        <f>IF('Indicator Date hidden'!BE168="x","x",BD$2-'Indicator Date hidden'!BE168)</f>
        <v>x</v>
      </c>
      <c r="BE167" s="158">
        <f>IF('Indicator Date hidden'!BF168="x","x",BE$2-'Indicator Date hidden'!BF168)</f>
        <v>2</v>
      </c>
      <c r="BF167" s="158">
        <f>IF('Indicator Date hidden'!BG168="x","x",BF$2-'Indicator Date hidden'!BG168)</f>
        <v>0</v>
      </c>
      <c r="BG167" s="158">
        <f>IF('Indicator Date hidden'!BH168="x","x",BG$2-'Indicator Date hidden'!BH168)</f>
        <v>0</v>
      </c>
      <c r="BH167" s="158">
        <f>IF('Indicator Date hidden'!BI168="x","x",BH$2-'Indicator Date hidden'!BI168)</f>
        <v>0</v>
      </c>
      <c r="BI167" s="158">
        <f>IF('Indicator Date hidden'!BJ168="x","x",BI$2-'Indicator Date hidden'!BJ168)</f>
        <v>0</v>
      </c>
      <c r="BJ167" s="158">
        <f>IF('Indicator Date hidden'!BK168="x","x",BJ$2-'Indicator Date hidden'!BK168)</f>
        <v>1</v>
      </c>
      <c r="BK167" s="158">
        <f>IF('Indicator Date hidden'!BL168="x","x",BK$2-'Indicator Date hidden'!BL168)</f>
        <v>1</v>
      </c>
      <c r="BL167" s="158">
        <f>IF('Indicator Date hidden'!BM168="x","x",BL$2-'Indicator Date hidden'!BM168)</f>
        <v>0</v>
      </c>
      <c r="BM167" s="158" t="str">
        <f>IF('Indicator Date hidden'!BN168="x","x",BM$2-'Indicator Date hidden'!BN168)</f>
        <v>x</v>
      </c>
      <c r="BN167" s="158">
        <f>IF('Indicator Date hidden'!BO168="x","x",BN$2-'Indicator Date hidden'!BO168)</f>
        <v>2</v>
      </c>
      <c r="BO167" s="158">
        <f>IF('Indicator Date hidden'!BP168="x","x",BO$2-'Indicator Date hidden'!BP168)</f>
        <v>1</v>
      </c>
      <c r="BP167" s="158">
        <f>IF('Indicator Date hidden'!BQ168="x","x",BP$2-'Indicator Date hidden'!BQ168)</f>
        <v>0</v>
      </c>
      <c r="BQ167" s="158">
        <f>IF('Indicator Date hidden'!BR168="x","x",BQ$2-'Indicator Date hidden'!BR168)</f>
        <v>0</v>
      </c>
      <c r="BR167" s="158">
        <f>IF('Indicator Date hidden'!BS168="x","x",BR$2-'Indicator Date hidden'!BS168)</f>
        <v>0</v>
      </c>
      <c r="BS167" s="158">
        <f>IF('Indicator Date hidden'!BT168="x","x",BS$2-'Indicator Date hidden'!BT168)</f>
        <v>2</v>
      </c>
      <c r="BT167" s="158">
        <f>IF('Indicator Date hidden'!BU168="x","x",BT$2-'Indicator Date hidden'!BU168)</f>
        <v>0</v>
      </c>
      <c r="BU167" s="158">
        <f>IF('Indicator Date hidden'!BV168="x","x",BU$2-'Indicator Date hidden'!BV168)</f>
        <v>0</v>
      </c>
      <c r="BV167" s="158">
        <f>IF('Indicator Date hidden'!BW168="x","x",BV$2-'Indicator Date hidden'!BW168)</f>
        <v>0</v>
      </c>
      <c r="BW167" s="158">
        <f>IF('Indicator Date hidden'!BX168="x","x",BW$2-'Indicator Date hidden'!BX168)</f>
        <v>0</v>
      </c>
      <c r="BX167" s="158">
        <f>IF('Indicator Date hidden'!BY168="x","x",BX$2-'Indicator Date hidden'!BY168)</f>
        <v>2</v>
      </c>
      <c r="BY167" s="5">
        <f t="shared" si="25"/>
        <v>24</v>
      </c>
      <c r="BZ167" s="159">
        <f t="shared" si="26"/>
        <v>0.36363636363636365</v>
      </c>
      <c r="CA167" s="5">
        <f t="shared" si="27"/>
        <v>17</v>
      </c>
      <c r="CB167" s="159">
        <f t="shared" si="28"/>
        <v>0.68835252676366954</v>
      </c>
      <c r="CC167" s="162">
        <f t="shared" si="29"/>
        <v>0</v>
      </c>
    </row>
    <row r="168" spans="1:81" x14ac:dyDescent="0.3">
      <c r="A168" t="s">
        <v>311</v>
      </c>
      <c r="B168" s="158">
        <f>IF('Indicator Date hidden'!C169="x","x",B$2-'Indicator Date hidden'!C169)</f>
        <v>0</v>
      </c>
      <c r="C168" s="158">
        <f>IF('Indicator Date hidden'!D169="x","x",C$2-'Indicator Date hidden'!D169)</f>
        <v>0</v>
      </c>
      <c r="D168" s="158">
        <f>IF('Indicator Date hidden'!E169="x","x",D$2-'Indicator Date hidden'!E169)</f>
        <v>0</v>
      </c>
      <c r="E168" s="158">
        <f>IF('Indicator Date hidden'!F169="x","x",E$2-'Indicator Date hidden'!F169)</f>
        <v>0</v>
      </c>
      <c r="F168" s="158">
        <f>IF('Indicator Date hidden'!G169="x","x",F$2-'Indicator Date hidden'!G169)</f>
        <v>0</v>
      </c>
      <c r="G168" s="158">
        <f>IF('Indicator Date hidden'!H169="x","x",G$2-'Indicator Date hidden'!H169)</f>
        <v>0</v>
      </c>
      <c r="H168" s="158">
        <f>IF('Indicator Date hidden'!I169="x","x",H$2-'Indicator Date hidden'!I169)</f>
        <v>0</v>
      </c>
      <c r="I168" s="158">
        <f>IF('Indicator Date hidden'!J169="x","x",I$2-'Indicator Date hidden'!J169)</f>
        <v>0</v>
      </c>
      <c r="J168" s="158">
        <f>IF('Indicator Date hidden'!K169="x","x",J$2-'Indicator Date hidden'!K169)</f>
        <v>0</v>
      </c>
      <c r="K168" s="158">
        <f>IF('Indicator Date hidden'!L169="x","x",K$2-'Indicator Date hidden'!L169)</f>
        <v>0</v>
      </c>
      <c r="L168" s="158">
        <f>IF('Indicator Date hidden'!M169="x","x",L$2-'Indicator Date hidden'!M169)</f>
        <v>0</v>
      </c>
      <c r="M168" s="158">
        <f>IF('Indicator Date hidden'!N169="x","x",M$2-'Indicator Date hidden'!N169)</f>
        <v>0</v>
      </c>
      <c r="N168" s="158">
        <f>IF('Indicator Date hidden'!O169="x","x",N$2-'Indicator Date hidden'!O169)</f>
        <v>0</v>
      </c>
      <c r="O168" s="158">
        <f>IF('Indicator Date hidden'!P169="x","x",O$2-'Indicator Date hidden'!P169)</f>
        <v>0</v>
      </c>
      <c r="P168" s="158">
        <f>IF('Indicator Date hidden'!Q169="x","x",P$2-'Indicator Date hidden'!Q169)</f>
        <v>0</v>
      </c>
      <c r="Q168" s="158">
        <f>IF('Indicator Date hidden'!R169="x","x",Q$2-'Indicator Date hidden'!R169)</f>
        <v>0</v>
      </c>
      <c r="R168" s="158">
        <f>IF('Indicator Date hidden'!S169="x","x",R$2-'Indicator Date hidden'!S169)</f>
        <v>0</v>
      </c>
      <c r="S168" s="158">
        <f>IF('Indicator Date hidden'!T169="x","x",S$2-'Indicator Date hidden'!T169)</f>
        <v>0</v>
      </c>
      <c r="T168" s="158">
        <f>IF('Indicator Date hidden'!U169="x","x",T$2-'Indicator Date hidden'!U169)</f>
        <v>0</v>
      </c>
      <c r="U168" s="158">
        <f>IF('Indicator Date hidden'!V169="x","x",U$2-'Indicator Date hidden'!V169)</f>
        <v>0</v>
      </c>
      <c r="V168" s="158">
        <f>IF('Indicator Date hidden'!W169="x","x",V$2-'Indicator Date hidden'!W169)</f>
        <v>0</v>
      </c>
      <c r="W168" s="158">
        <f>IF('Indicator Date hidden'!X169="x","x",W$2-'Indicator Date hidden'!X169)</f>
        <v>0</v>
      </c>
      <c r="X168" s="158">
        <f>IF('Indicator Date hidden'!Y169="x","x",X$2-'Indicator Date hidden'!Y169)</f>
        <v>0</v>
      </c>
      <c r="Y168" s="158">
        <f>IF('Indicator Date hidden'!Z169="x","x",Y$2-'Indicator Date hidden'!Z169)</f>
        <v>0</v>
      </c>
      <c r="Z168" s="158" t="str">
        <f>IF('Indicator Date hidden'!AA169="x","x",Z$2-'Indicator Date hidden'!AA169)</f>
        <v>x</v>
      </c>
      <c r="AA168" s="158">
        <f>IF('Indicator Date hidden'!AB169="x","x",AA$2-'Indicator Date hidden'!AB169)</f>
        <v>0</v>
      </c>
      <c r="AB168" s="158" t="str">
        <f>IF('Indicator Date hidden'!AC169="x","x",AB$2-'Indicator Date hidden'!AC169)</f>
        <v>x</v>
      </c>
      <c r="AC168" s="158">
        <f>IF('Indicator Date hidden'!AD169="x","x",AC$2-'Indicator Date hidden'!AD169)</f>
        <v>0</v>
      </c>
      <c r="AD168" s="158">
        <f>IF('Indicator Date hidden'!AE169="x","x",AD$2-'Indicator Date hidden'!AE169)</f>
        <v>0</v>
      </c>
      <c r="AE168" s="158" t="str">
        <f>IF('Indicator Date hidden'!AF169="x","x",AE$2-'Indicator Date hidden'!AF169)</f>
        <v>x</v>
      </c>
      <c r="AF168" s="158">
        <f>IF('Indicator Date hidden'!AG169="x","x",AF$2-'Indicator Date hidden'!AG169)</f>
        <v>0</v>
      </c>
      <c r="AG168" s="158">
        <f>IF('Indicator Date hidden'!AH169="x","x",AG$2-'Indicator Date hidden'!AH169)</f>
        <v>0</v>
      </c>
      <c r="AH168" s="158">
        <f>IF('Indicator Date hidden'!AI169="x","x",AH$2-'Indicator Date hidden'!AI169)</f>
        <v>0</v>
      </c>
      <c r="AI168" s="158">
        <f>IF('Indicator Date hidden'!AJ169="x","x",AI$2-'Indicator Date hidden'!AJ169)</f>
        <v>1</v>
      </c>
      <c r="AJ168" s="158">
        <f>IF('Indicator Date hidden'!AK169="x","x",AJ$2-'Indicator Date hidden'!AK169)</f>
        <v>1</v>
      </c>
      <c r="AK168" s="158">
        <f>IF('Indicator Date hidden'!AL169="x","x",AK$2-'Indicator Date hidden'!AL169)</f>
        <v>1</v>
      </c>
      <c r="AL168" s="158" t="str">
        <f>IF('Indicator Date hidden'!AM169="x","x",AL$2-'Indicator Date hidden'!AM169)</f>
        <v>x</v>
      </c>
      <c r="AM168" s="158">
        <f>IF('Indicator Date hidden'!AN169="x","x",AM$2-'Indicator Date hidden'!AN169)</f>
        <v>1</v>
      </c>
      <c r="AN168" s="158">
        <f>IF('Indicator Date hidden'!AO169="x","x",AN$2-'Indicator Date hidden'!AO169)</f>
        <v>1</v>
      </c>
      <c r="AO168" s="158">
        <f>IF('Indicator Date hidden'!AP169="x","x",AO$2-'Indicator Date hidden'!AP169)</f>
        <v>1</v>
      </c>
      <c r="AP168" s="158" t="str">
        <f>IF('Indicator Date hidden'!AQ169="x","x",AP$2-'Indicator Date hidden'!AQ169)</f>
        <v>x</v>
      </c>
      <c r="AQ168" s="158">
        <f>IF('Indicator Date hidden'!AR169="x","x",AQ$2-'Indicator Date hidden'!AR169)</f>
        <v>0</v>
      </c>
      <c r="AR168" s="158">
        <f>IF('Indicator Date hidden'!AS169="x","x",AR$2-'Indicator Date hidden'!AS169)</f>
        <v>3</v>
      </c>
      <c r="AS168" s="158" t="str">
        <f>IF('Indicator Date hidden'!AT169="x","x",AS$2-'Indicator Date hidden'!AT169)</f>
        <v>x</v>
      </c>
      <c r="AT168" s="158">
        <f>IF('Indicator Date hidden'!AU169="x","x",AT$2-'Indicator Date hidden'!AU169)</f>
        <v>0</v>
      </c>
      <c r="AU168" s="158">
        <f>IF('Indicator Date hidden'!AV169="x","x",AU$2-'Indicator Date hidden'!AV169)</f>
        <v>4</v>
      </c>
      <c r="AV168" s="158" t="str">
        <f>IF('Indicator Date hidden'!AW169="x","x",AV$2-'Indicator Date hidden'!AW169)</f>
        <v>x</v>
      </c>
      <c r="AW168" s="158" t="str">
        <f>IF('Indicator Date hidden'!AX169="x","x",AW$2-'Indicator Date hidden'!AX169)</f>
        <v>x</v>
      </c>
      <c r="AX168" s="158">
        <f>IF('Indicator Date hidden'!AY169="x","x",AX$2-'Indicator Date hidden'!AY169)</f>
        <v>0</v>
      </c>
      <c r="AY168" s="158">
        <f>IF('Indicator Date hidden'!AZ169="x","x",AY$2-'Indicator Date hidden'!AZ169)</f>
        <v>1</v>
      </c>
      <c r="AZ168" s="158">
        <f>IF('Indicator Date hidden'!BA169="x","x",AZ$2-'Indicator Date hidden'!BA169)</f>
        <v>2</v>
      </c>
      <c r="BA168" s="158">
        <f>IF('Indicator Date hidden'!BB169="x","x",BA$2-'Indicator Date hidden'!BB169)</f>
        <v>0</v>
      </c>
      <c r="BB168" s="158">
        <f>IF('Indicator Date hidden'!BC169="x","x",BB$2-'Indicator Date hidden'!BC169)</f>
        <v>0</v>
      </c>
      <c r="BC168" s="158">
        <f>IF('Indicator Date hidden'!BD169="x","x",BC$2-'Indicator Date hidden'!BD169)</f>
        <v>0</v>
      </c>
      <c r="BD168" s="158" t="str">
        <f>IF('Indicator Date hidden'!BE169="x","x",BD$2-'Indicator Date hidden'!BE169)</f>
        <v>x</v>
      </c>
      <c r="BE168" s="158">
        <f>IF('Indicator Date hidden'!BF169="x","x",BE$2-'Indicator Date hidden'!BF169)</f>
        <v>2</v>
      </c>
      <c r="BF168" s="158">
        <f>IF('Indicator Date hidden'!BG169="x","x",BF$2-'Indicator Date hidden'!BG169)</f>
        <v>0</v>
      </c>
      <c r="BG168" s="158">
        <f>IF('Indicator Date hidden'!BH169="x","x",BG$2-'Indicator Date hidden'!BH169)</f>
        <v>0</v>
      </c>
      <c r="BH168" s="158">
        <f>IF('Indicator Date hidden'!BI169="x","x",BH$2-'Indicator Date hidden'!BI169)</f>
        <v>0</v>
      </c>
      <c r="BI168" s="158">
        <f>IF('Indicator Date hidden'!BJ169="x","x",BI$2-'Indicator Date hidden'!BJ169)</f>
        <v>0</v>
      </c>
      <c r="BJ168" s="158">
        <f>IF('Indicator Date hidden'!BK169="x","x",BJ$2-'Indicator Date hidden'!BK169)</f>
        <v>1</v>
      </c>
      <c r="BK168" s="158">
        <f>IF('Indicator Date hidden'!BL169="x","x",BK$2-'Indicator Date hidden'!BL169)</f>
        <v>1</v>
      </c>
      <c r="BL168" s="158">
        <f>IF('Indicator Date hidden'!BM169="x","x",BL$2-'Indicator Date hidden'!BM169)</f>
        <v>0</v>
      </c>
      <c r="BM168" s="158" t="str">
        <f>IF('Indicator Date hidden'!BN169="x","x",BM$2-'Indicator Date hidden'!BN169)</f>
        <v>x</v>
      </c>
      <c r="BN168" s="158">
        <f>IF('Indicator Date hidden'!BO169="x","x",BN$2-'Indicator Date hidden'!BO169)</f>
        <v>2</v>
      </c>
      <c r="BO168" s="158">
        <f>IF('Indicator Date hidden'!BP169="x","x",BO$2-'Indicator Date hidden'!BP169)</f>
        <v>1</v>
      </c>
      <c r="BP168" s="158">
        <f>IF('Indicator Date hidden'!BQ169="x","x",BP$2-'Indicator Date hidden'!BQ169)</f>
        <v>0</v>
      </c>
      <c r="BQ168" s="158">
        <f>IF('Indicator Date hidden'!BR169="x","x",BQ$2-'Indicator Date hidden'!BR169)</f>
        <v>0</v>
      </c>
      <c r="BR168" s="158">
        <f>IF('Indicator Date hidden'!BS169="x","x",BR$2-'Indicator Date hidden'!BS169)</f>
        <v>0</v>
      </c>
      <c r="BS168" s="158">
        <f>IF('Indicator Date hidden'!BT169="x","x",BS$2-'Indicator Date hidden'!BT169)</f>
        <v>2</v>
      </c>
      <c r="BT168" s="158">
        <f>IF('Indicator Date hidden'!BU169="x","x",BT$2-'Indicator Date hidden'!BU169)</f>
        <v>0</v>
      </c>
      <c r="BU168" s="158">
        <f>IF('Indicator Date hidden'!BV169="x","x",BU$2-'Indicator Date hidden'!BV169)</f>
        <v>0</v>
      </c>
      <c r="BV168" s="158">
        <f>IF('Indicator Date hidden'!BW169="x","x",BV$2-'Indicator Date hidden'!BW169)</f>
        <v>0</v>
      </c>
      <c r="BW168" s="158">
        <f>IF('Indicator Date hidden'!BX169="x","x",BW$2-'Indicator Date hidden'!BX169)</f>
        <v>0</v>
      </c>
      <c r="BX168" s="158">
        <f>IF('Indicator Date hidden'!BY169="x","x",BX$2-'Indicator Date hidden'!BY169)</f>
        <v>2</v>
      </c>
      <c r="BY168" s="5">
        <f t="shared" si="25"/>
        <v>27</v>
      </c>
      <c r="BZ168" s="159">
        <f t="shared" si="26"/>
        <v>0.41538461538461541</v>
      </c>
      <c r="CA168" s="5">
        <f t="shared" si="27"/>
        <v>17</v>
      </c>
      <c r="CB168" s="159">
        <f t="shared" si="28"/>
        <v>0.82073714882148552</v>
      </c>
      <c r="CC168" s="162">
        <f t="shared" si="29"/>
        <v>0</v>
      </c>
    </row>
    <row r="169" spans="1:81" x14ac:dyDescent="0.3">
      <c r="A169" t="s">
        <v>313</v>
      </c>
      <c r="B169" s="158">
        <f>IF('Indicator Date hidden'!C170="x","x",B$2-'Indicator Date hidden'!C170)</f>
        <v>0</v>
      </c>
      <c r="C169" s="158">
        <f>IF('Indicator Date hidden'!D170="x","x",C$2-'Indicator Date hidden'!D170)</f>
        <v>0</v>
      </c>
      <c r="D169" s="158">
        <f>IF('Indicator Date hidden'!E170="x","x",D$2-'Indicator Date hidden'!E170)</f>
        <v>0</v>
      </c>
      <c r="E169" s="158">
        <f>IF('Indicator Date hidden'!F170="x","x",E$2-'Indicator Date hidden'!F170)</f>
        <v>0</v>
      </c>
      <c r="F169" s="158">
        <f>IF('Indicator Date hidden'!G170="x","x",F$2-'Indicator Date hidden'!G170)</f>
        <v>0</v>
      </c>
      <c r="G169" s="158">
        <f>IF('Indicator Date hidden'!H170="x","x",G$2-'Indicator Date hidden'!H170)</f>
        <v>0</v>
      </c>
      <c r="H169" s="158">
        <f>IF('Indicator Date hidden'!I170="x","x",H$2-'Indicator Date hidden'!I170)</f>
        <v>0</v>
      </c>
      <c r="I169" s="158">
        <f>IF('Indicator Date hidden'!J170="x","x",I$2-'Indicator Date hidden'!J170)</f>
        <v>0</v>
      </c>
      <c r="J169" s="158">
        <f>IF('Indicator Date hidden'!K170="x","x",J$2-'Indicator Date hidden'!K170)</f>
        <v>0</v>
      </c>
      <c r="K169" s="158">
        <f>IF('Indicator Date hidden'!L170="x","x",K$2-'Indicator Date hidden'!L170)</f>
        <v>0</v>
      </c>
      <c r="L169" s="158">
        <f>IF('Indicator Date hidden'!M170="x","x",L$2-'Indicator Date hidden'!M170)</f>
        <v>0</v>
      </c>
      <c r="M169" s="158">
        <f>IF('Indicator Date hidden'!N170="x","x",M$2-'Indicator Date hidden'!N170)</f>
        <v>0</v>
      </c>
      <c r="N169" s="158">
        <f>IF('Indicator Date hidden'!O170="x","x",N$2-'Indicator Date hidden'!O170)</f>
        <v>0</v>
      </c>
      <c r="O169" s="158">
        <f>IF('Indicator Date hidden'!P170="x","x",O$2-'Indicator Date hidden'!P170)</f>
        <v>0</v>
      </c>
      <c r="P169" s="158">
        <f>IF('Indicator Date hidden'!Q170="x","x",P$2-'Indicator Date hidden'!Q170)</f>
        <v>0</v>
      </c>
      <c r="Q169" s="158">
        <f>IF('Indicator Date hidden'!R170="x","x",Q$2-'Indicator Date hidden'!R170)</f>
        <v>0</v>
      </c>
      <c r="R169" s="158">
        <f>IF('Indicator Date hidden'!S170="x","x",R$2-'Indicator Date hidden'!S170)</f>
        <v>0</v>
      </c>
      <c r="S169" s="158">
        <f>IF('Indicator Date hidden'!T170="x","x",S$2-'Indicator Date hidden'!T170)</f>
        <v>0</v>
      </c>
      <c r="T169" s="158">
        <f>IF('Indicator Date hidden'!U170="x","x",T$2-'Indicator Date hidden'!U170)</f>
        <v>0</v>
      </c>
      <c r="U169" s="158">
        <f>IF('Indicator Date hidden'!V170="x","x",U$2-'Indicator Date hidden'!V170)</f>
        <v>0</v>
      </c>
      <c r="V169" s="158">
        <f>IF('Indicator Date hidden'!W170="x","x",V$2-'Indicator Date hidden'!W170)</f>
        <v>0</v>
      </c>
      <c r="W169" s="158">
        <f>IF('Indicator Date hidden'!X170="x","x",W$2-'Indicator Date hidden'!X170)</f>
        <v>0</v>
      </c>
      <c r="X169" s="158">
        <f>IF('Indicator Date hidden'!Y170="x","x",X$2-'Indicator Date hidden'!Y170)</f>
        <v>0</v>
      </c>
      <c r="Y169" s="158">
        <f>IF('Indicator Date hidden'!Z170="x","x",Y$2-'Indicator Date hidden'!Z170)</f>
        <v>0</v>
      </c>
      <c r="Z169" s="158" t="str">
        <f>IF('Indicator Date hidden'!AA170="x","x",Z$2-'Indicator Date hidden'!AA170)</f>
        <v>x</v>
      </c>
      <c r="AA169" s="158">
        <f>IF('Indicator Date hidden'!AB170="x","x",AA$2-'Indicator Date hidden'!AB170)</f>
        <v>1</v>
      </c>
      <c r="AB169" s="158">
        <f>IF('Indicator Date hidden'!AC170="x","x",AB$2-'Indicator Date hidden'!AC170)</f>
        <v>0</v>
      </c>
      <c r="AC169" s="158">
        <f>IF('Indicator Date hidden'!AD170="x","x",AC$2-'Indicator Date hidden'!AD170)</f>
        <v>1</v>
      </c>
      <c r="AD169" s="158">
        <f>IF('Indicator Date hidden'!AE170="x","x",AD$2-'Indicator Date hidden'!AE170)</f>
        <v>0</v>
      </c>
      <c r="AE169" s="158">
        <f>IF('Indicator Date hidden'!AF170="x","x",AE$2-'Indicator Date hidden'!AF170)</f>
        <v>0</v>
      </c>
      <c r="AF169" s="158">
        <f>IF('Indicator Date hidden'!AG170="x","x",AF$2-'Indicator Date hidden'!AG170)</f>
        <v>0</v>
      </c>
      <c r="AG169" s="158">
        <f>IF('Indicator Date hidden'!AH170="x","x",AG$2-'Indicator Date hidden'!AH170)</f>
        <v>0</v>
      </c>
      <c r="AH169" s="158">
        <f>IF('Indicator Date hidden'!AI170="x","x",AH$2-'Indicator Date hidden'!AI170)</f>
        <v>0</v>
      </c>
      <c r="AI169" s="158">
        <f>IF('Indicator Date hidden'!AJ170="x","x",AI$2-'Indicator Date hidden'!AJ170)</f>
        <v>1</v>
      </c>
      <c r="AJ169" s="158">
        <f>IF('Indicator Date hidden'!AK170="x","x",AJ$2-'Indicator Date hidden'!AK170)</f>
        <v>1</v>
      </c>
      <c r="AK169" s="158">
        <f>IF('Indicator Date hidden'!AL170="x","x",AK$2-'Indicator Date hidden'!AL170)</f>
        <v>1</v>
      </c>
      <c r="AL169" s="158">
        <f>IF('Indicator Date hidden'!AM170="x","x",AL$2-'Indicator Date hidden'!AM170)</f>
        <v>9</v>
      </c>
      <c r="AM169" s="158">
        <f>IF('Indicator Date hidden'!AN170="x","x",AM$2-'Indicator Date hidden'!AN170)</f>
        <v>1</v>
      </c>
      <c r="AN169" s="158">
        <f>IF('Indicator Date hidden'!AO170="x","x",AN$2-'Indicator Date hidden'!AO170)</f>
        <v>1</v>
      </c>
      <c r="AO169" s="158">
        <f>IF('Indicator Date hidden'!AP170="x","x",AO$2-'Indicator Date hidden'!AP170)</f>
        <v>1</v>
      </c>
      <c r="AP169" s="158" t="str">
        <f>IF('Indicator Date hidden'!AQ170="x","x",AP$2-'Indicator Date hidden'!AQ170)</f>
        <v>x</v>
      </c>
      <c r="AQ169" s="158" t="str">
        <f>IF('Indicator Date hidden'!AR170="x","x",AQ$2-'Indicator Date hidden'!AR170)</f>
        <v>x</v>
      </c>
      <c r="AR169" s="158">
        <f>IF('Indicator Date hidden'!AS170="x","x",AR$2-'Indicator Date hidden'!AS170)</f>
        <v>3</v>
      </c>
      <c r="AS169" s="158">
        <f>IF('Indicator Date hidden'!AT170="x","x",AS$2-'Indicator Date hidden'!AT170)</f>
        <v>8</v>
      </c>
      <c r="AT169" s="158">
        <f>IF('Indicator Date hidden'!AU170="x","x",AT$2-'Indicator Date hidden'!AU170)</f>
        <v>0</v>
      </c>
      <c r="AU169" s="158">
        <f>IF('Indicator Date hidden'!AV170="x","x",AU$2-'Indicator Date hidden'!AV170)</f>
        <v>3</v>
      </c>
      <c r="AV169" s="158" t="str">
        <f>IF('Indicator Date hidden'!AW170="x","x",AV$2-'Indicator Date hidden'!AW170)</f>
        <v>x</v>
      </c>
      <c r="AW169" s="158">
        <f>IF('Indicator Date hidden'!AX170="x","x",AW$2-'Indicator Date hidden'!AX170)</f>
        <v>0</v>
      </c>
      <c r="AX169" s="158">
        <f>IF('Indicator Date hidden'!AY170="x","x",AX$2-'Indicator Date hidden'!AY170)</f>
        <v>0</v>
      </c>
      <c r="AY169" s="158">
        <f>IF('Indicator Date hidden'!AZ170="x","x",AY$2-'Indicator Date hidden'!AZ170)</f>
        <v>1</v>
      </c>
      <c r="AZ169" s="158" t="str">
        <f>IF('Indicator Date hidden'!BA170="x","x",AZ$2-'Indicator Date hidden'!BA170)</f>
        <v>x</v>
      </c>
      <c r="BA169" s="158">
        <f>IF('Indicator Date hidden'!BB170="x","x",BA$2-'Indicator Date hidden'!BB170)</f>
        <v>0</v>
      </c>
      <c r="BB169" s="158">
        <f>IF('Indicator Date hidden'!BC170="x","x",BB$2-'Indicator Date hidden'!BC170)</f>
        <v>0</v>
      </c>
      <c r="BC169" s="158">
        <f>IF('Indicator Date hidden'!BD170="x","x",BC$2-'Indicator Date hidden'!BD170)</f>
        <v>0</v>
      </c>
      <c r="BD169" s="158">
        <f>IF('Indicator Date hidden'!BE170="x","x",BD$2-'Indicator Date hidden'!BE170)</f>
        <v>2</v>
      </c>
      <c r="BE169" s="158">
        <f>IF('Indicator Date hidden'!BF170="x","x",BE$2-'Indicator Date hidden'!BF170)</f>
        <v>2</v>
      </c>
      <c r="BF169" s="158">
        <f>IF('Indicator Date hidden'!BG170="x","x",BF$2-'Indicator Date hidden'!BG170)</f>
        <v>0</v>
      </c>
      <c r="BG169" s="158">
        <f>IF('Indicator Date hidden'!BH170="x","x",BG$2-'Indicator Date hidden'!BH170)</f>
        <v>0</v>
      </c>
      <c r="BH169" s="158">
        <f>IF('Indicator Date hidden'!BI170="x","x",BH$2-'Indicator Date hidden'!BI170)</f>
        <v>0</v>
      </c>
      <c r="BI169" s="158">
        <f>IF('Indicator Date hidden'!BJ170="x","x",BI$2-'Indicator Date hidden'!BJ170)</f>
        <v>2</v>
      </c>
      <c r="BJ169" s="158">
        <f>IF('Indicator Date hidden'!BK170="x","x",BJ$2-'Indicator Date hidden'!BK170)</f>
        <v>1</v>
      </c>
      <c r="BK169" s="158">
        <f>IF('Indicator Date hidden'!BL170="x","x",BK$2-'Indicator Date hidden'!BL170)</f>
        <v>1</v>
      </c>
      <c r="BL169" s="158">
        <f>IF('Indicator Date hidden'!BM170="x","x",BL$2-'Indicator Date hidden'!BM170)</f>
        <v>0</v>
      </c>
      <c r="BM169" s="158">
        <f>IF('Indicator Date hidden'!BN170="x","x",BM$2-'Indicator Date hidden'!BN170)</f>
        <v>3</v>
      </c>
      <c r="BN169" s="158">
        <f>IF('Indicator Date hidden'!BO170="x","x",BN$2-'Indicator Date hidden'!BO170)</f>
        <v>2</v>
      </c>
      <c r="BO169" s="158">
        <f>IF('Indicator Date hidden'!BP170="x","x",BO$2-'Indicator Date hidden'!BP170)</f>
        <v>1</v>
      </c>
      <c r="BP169" s="158">
        <f>IF('Indicator Date hidden'!BQ170="x","x",BP$2-'Indicator Date hidden'!BQ170)</f>
        <v>0</v>
      </c>
      <c r="BQ169" s="158">
        <f>IF('Indicator Date hidden'!BR170="x","x",BQ$2-'Indicator Date hidden'!BR170)</f>
        <v>0</v>
      </c>
      <c r="BR169" s="158">
        <f>IF('Indicator Date hidden'!BS170="x","x",BR$2-'Indicator Date hidden'!BS170)</f>
        <v>0</v>
      </c>
      <c r="BS169" s="158">
        <f>IF('Indicator Date hidden'!BT170="x","x",BS$2-'Indicator Date hidden'!BT170)</f>
        <v>2</v>
      </c>
      <c r="BT169" s="158">
        <f>IF('Indicator Date hidden'!BU170="x","x",BT$2-'Indicator Date hidden'!BU170)</f>
        <v>0</v>
      </c>
      <c r="BU169" s="158">
        <f>IF('Indicator Date hidden'!BV170="x","x",BU$2-'Indicator Date hidden'!BV170)</f>
        <v>0</v>
      </c>
      <c r="BV169" s="158" t="str">
        <f>IF('Indicator Date hidden'!BW170="x","x",BV$2-'Indicator Date hidden'!BW170)</f>
        <v>x</v>
      </c>
      <c r="BW169" s="158">
        <f>IF('Indicator Date hidden'!BX170="x","x",BW$2-'Indicator Date hidden'!BX170)</f>
        <v>4</v>
      </c>
      <c r="BX169" s="158">
        <f>IF('Indicator Date hidden'!BY170="x","x",BX$2-'Indicator Date hidden'!BY170)</f>
        <v>2</v>
      </c>
      <c r="BY169" s="5">
        <f t="shared" si="25"/>
        <v>54</v>
      </c>
      <c r="BZ169" s="159">
        <f t="shared" si="26"/>
        <v>0.78260869565217395</v>
      </c>
      <c r="CA169" s="5">
        <f t="shared" si="27"/>
        <v>24</v>
      </c>
      <c r="CB169" s="159">
        <f t="shared" si="28"/>
        <v>1.6229295859906572</v>
      </c>
      <c r="CC169" s="162">
        <f t="shared" si="29"/>
        <v>0</v>
      </c>
    </row>
    <row r="170" spans="1:81" x14ac:dyDescent="0.3">
      <c r="A170" t="s">
        <v>315</v>
      </c>
      <c r="B170" s="158">
        <f>IF('Indicator Date hidden'!C171="x","x",B$2-'Indicator Date hidden'!C171)</f>
        <v>0</v>
      </c>
      <c r="C170" s="158">
        <f>IF('Indicator Date hidden'!D171="x","x",C$2-'Indicator Date hidden'!D171)</f>
        <v>0</v>
      </c>
      <c r="D170" s="158">
        <f>IF('Indicator Date hidden'!E171="x","x",D$2-'Indicator Date hidden'!E171)</f>
        <v>0</v>
      </c>
      <c r="E170" s="158">
        <f>IF('Indicator Date hidden'!F171="x","x",E$2-'Indicator Date hidden'!F171)</f>
        <v>0</v>
      </c>
      <c r="F170" s="158">
        <f>IF('Indicator Date hidden'!G171="x","x",F$2-'Indicator Date hidden'!G171)</f>
        <v>0</v>
      </c>
      <c r="G170" s="158">
        <f>IF('Indicator Date hidden'!H171="x","x",G$2-'Indicator Date hidden'!H171)</f>
        <v>0</v>
      </c>
      <c r="H170" s="158">
        <f>IF('Indicator Date hidden'!I171="x","x",H$2-'Indicator Date hidden'!I171)</f>
        <v>0</v>
      </c>
      <c r="I170" s="158">
        <f>IF('Indicator Date hidden'!J171="x","x",I$2-'Indicator Date hidden'!J171)</f>
        <v>0</v>
      </c>
      <c r="J170" s="158">
        <f>IF('Indicator Date hidden'!K171="x","x",J$2-'Indicator Date hidden'!K171)</f>
        <v>0</v>
      </c>
      <c r="K170" s="158">
        <f>IF('Indicator Date hidden'!L171="x","x",K$2-'Indicator Date hidden'!L171)</f>
        <v>0</v>
      </c>
      <c r="L170" s="158">
        <f>IF('Indicator Date hidden'!M171="x","x",L$2-'Indicator Date hidden'!M171)</f>
        <v>0</v>
      </c>
      <c r="M170" s="158">
        <f>IF('Indicator Date hidden'!N171="x","x",M$2-'Indicator Date hidden'!N171)</f>
        <v>0</v>
      </c>
      <c r="N170" s="158">
        <f>IF('Indicator Date hidden'!O171="x","x",N$2-'Indicator Date hidden'!O171)</f>
        <v>0</v>
      </c>
      <c r="O170" s="158">
        <f>IF('Indicator Date hidden'!P171="x","x",O$2-'Indicator Date hidden'!P171)</f>
        <v>0</v>
      </c>
      <c r="P170" s="158">
        <f>IF('Indicator Date hidden'!Q171="x","x",P$2-'Indicator Date hidden'!Q171)</f>
        <v>0</v>
      </c>
      <c r="Q170" s="158">
        <f>IF('Indicator Date hidden'!R171="x","x",Q$2-'Indicator Date hidden'!R171)</f>
        <v>0</v>
      </c>
      <c r="R170" s="158">
        <f>IF('Indicator Date hidden'!S171="x","x",R$2-'Indicator Date hidden'!S171)</f>
        <v>0</v>
      </c>
      <c r="S170" s="158">
        <f>IF('Indicator Date hidden'!T171="x","x",S$2-'Indicator Date hidden'!T171)</f>
        <v>0</v>
      </c>
      <c r="T170" s="158">
        <f>IF('Indicator Date hidden'!U171="x","x",T$2-'Indicator Date hidden'!U171)</f>
        <v>0</v>
      </c>
      <c r="U170" s="158">
        <f>IF('Indicator Date hidden'!V171="x","x",U$2-'Indicator Date hidden'!V171)</f>
        <v>0</v>
      </c>
      <c r="V170" s="158">
        <f>IF('Indicator Date hidden'!W171="x","x",V$2-'Indicator Date hidden'!W171)</f>
        <v>0</v>
      </c>
      <c r="W170" s="158">
        <f>IF('Indicator Date hidden'!X171="x","x",W$2-'Indicator Date hidden'!X171)</f>
        <v>0</v>
      </c>
      <c r="X170" s="158">
        <f>IF('Indicator Date hidden'!Y171="x","x",X$2-'Indicator Date hidden'!Y171)</f>
        <v>0</v>
      </c>
      <c r="Y170" s="158">
        <f>IF('Indicator Date hidden'!Z171="x","x",Y$2-'Indicator Date hidden'!Z171)</f>
        <v>0</v>
      </c>
      <c r="Z170" s="158">
        <f>IF('Indicator Date hidden'!AA171="x","x",Z$2-'Indicator Date hidden'!AA171)</f>
        <v>4</v>
      </c>
      <c r="AA170" s="158">
        <f>IF('Indicator Date hidden'!AB171="x","x",AA$2-'Indicator Date hidden'!AB171)</f>
        <v>0</v>
      </c>
      <c r="AB170" s="158">
        <f>IF('Indicator Date hidden'!AC171="x","x",AB$2-'Indicator Date hidden'!AC171)</f>
        <v>0</v>
      </c>
      <c r="AC170" s="158">
        <f>IF('Indicator Date hidden'!AD171="x","x",AC$2-'Indicator Date hidden'!AD171)</f>
        <v>4</v>
      </c>
      <c r="AD170" s="158">
        <f>IF('Indicator Date hidden'!AE171="x","x",AD$2-'Indicator Date hidden'!AE171)</f>
        <v>0</v>
      </c>
      <c r="AE170" s="158">
        <f>IF('Indicator Date hidden'!AF171="x","x",AE$2-'Indicator Date hidden'!AF171)</f>
        <v>0</v>
      </c>
      <c r="AF170" s="158">
        <f>IF('Indicator Date hidden'!AG171="x","x",AF$2-'Indicator Date hidden'!AG171)</f>
        <v>0</v>
      </c>
      <c r="AG170" s="158">
        <f>IF('Indicator Date hidden'!AH171="x","x",AG$2-'Indicator Date hidden'!AH171)</f>
        <v>0</v>
      </c>
      <c r="AH170" s="158">
        <f>IF('Indicator Date hidden'!AI171="x","x",AH$2-'Indicator Date hidden'!AI171)</f>
        <v>0</v>
      </c>
      <c r="AI170" s="158">
        <f>IF('Indicator Date hidden'!AJ171="x","x",AI$2-'Indicator Date hidden'!AJ171)</f>
        <v>1</v>
      </c>
      <c r="AJ170" s="158">
        <f>IF('Indicator Date hidden'!AK171="x","x",AJ$2-'Indicator Date hidden'!AK171)</f>
        <v>1</v>
      </c>
      <c r="AK170" s="158">
        <f>IF('Indicator Date hidden'!AL171="x","x",AK$2-'Indicator Date hidden'!AL171)</f>
        <v>1</v>
      </c>
      <c r="AL170" s="158">
        <f>IF('Indicator Date hidden'!AM171="x","x",AL$2-'Indicator Date hidden'!AM171)</f>
        <v>6</v>
      </c>
      <c r="AM170" s="158">
        <f>IF('Indicator Date hidden'!AN171="x","x",AM$2-'Indicator Date hidden'!AN171)</f>
        <v>1</v>
      </c>
      <c r="AN170" s="158">
        <f>IF('Indicator Date hidden'!AO171="x","x",AN$2-'Indicator Date hidden'!AO171)</f>
        <v>1</v>
      </c>
      <c r="AO170" s="158">
        <f>IF('Indicator Date hidden'!AP171="x","x",AO$2-'Indicator Date hidden'!AP171)</f>
        <v>1</v>
      </c>
      <c r="AP170" s="158">
        <f>IF('Indicator Date hidden'!AQ171="x","x",AP$2-'Indicator Date hidden'!AQ171)</f>
        <v>1</v>
      </c>
      <c r="AQ170" s="158">
        <f>IF('Indicator Date hidden'!AR171="x","x",AQ$2-'Indicator Date hidden'!AR171)</f>
        <v>0</v>
      </c>
      <c r="AR170" s="158">
        <f>IF('Indicator Date hidden'!AS171="x","x",AR$2-'Indicator Date hidden'!AS171)</f>
        <v>3</v>
      </c>
      <c r="AS170" s="158">
        <f>IF('Indicator Date hidden'!AT171="x","x",AS$2-'Indicator Date hidden'!AT171)</f>
        <v>5</v>
      </c>
      <c r="AT170" s="158">
        <f>IF('Indicator Date hidden'!AU171="x","x",AT$2-'Indicator Date hidden'!AU171)</f>
        <v>0</v>
      </c>
      <c r="AU170" s="158">
        <f>IF('Indicator Date hidden'!AV171="x","x",AU$2-'Indicator Date hidden'!AV171)</f>
        <v>0</v>
      </c>
      <c r="AV170" s="158">
        <f>IF('Indicator Date hidden'!AW171="x","x",AV$2-'Indicator Date hidden'!AW171)</f>
        <v>0</v>
      </c>
      <c r="AW170" s="158">
        <f>IF('Indicator Date hidden'!AX171="x","x",AW$2-'Indicator Date hidden'!AX171)</f>
        <v>0</v>
      </c>
      <c r="AX170" s="158">
        <f>IF('Indicator Date hidden'!AY171="x","x",AX$2-'Indicator Date hidden'!AY171)</f>
        <v>0</v>
      </c>
      <c r="AY170" s="158">
        <f>IF('Indicator Date hidden'!AZ171="x","x",AY$2-'Indicator Date hidden'!AZ171)</f>
        <v>1</v>
      </c>
      <c r="AZ170" s="158">
        <f>IF('Indicator Date hidden'!BA171="x","x",AZ$2-'Indicator Date hidden'!BA171)</f>
        <v>2</v>
      </c>
      <c r="BA170" s="158">
        <f>IF('Indicator Date hidden'!BB171="x","x",BA$2-'Indicator Date hidden'!BB171)</f>
        <v>0</v>
      </c>
      <c r="BB170" s="158">
        <f>IF('Indicator Date hidden'!BC171="x","x",BB$2-'Indicator Date hidden'!BC171)</f>
        <v>0</v>
      </c>
      <c r="BC170" s="158">
        <f>IF('Indicator Date hidden'!BD171="x","x",BC$2-'Indicator Date hidden'!BD171)</f>
        <v>0</v>
      </c>
      <c r="BD170" s="158" t="str">
        <f>IF('Indicator Date hidden'!BE171="x","x",BD$2-'Indicator Date hidden'!BE171)</f>
        <v>x</v>
      </c>
      <c r="BE170" s="158">
        <f>IF('Indicator Date hidden'!BF171="x","x",BE$2-'Indicator Date hidden'!BF171)</f>
        <v>2</v>
      </c>
      <c r="BF170" s="158">
        <f>IF('Indicator Date hidden'!BG171="x","x",BF$2-'Indicator Date hidden'!BG171)</f>
        <v>0</v>
      </c>
      <c r="BG170" s="158">
        <f>IF('Indicator Date hidden'!BH171="x","x",BG$2-'Indicator Date hidden'!BH171)</f>
        <v>0</v>
      </c>
      <c r="BH170" s="158">
        <f>IF('Indicator Date hidden'!BI171="x","x",BH$2-'Indicator Date hidden'!BI171)</f>
        <v>0</v>
      </c>
      <c r="BI170" s="158">
        <f>IF('Indicator Date hidden'!BJ171="x","x",BI$2-'Indicator Date hidden'!BJ171)</f>
        <v>2</v>
      </c>
      <c r="BJ170" s="158">
        <f>IF('Indicator Date hidden'!BK171="x","x",BJ$2-'Indicator Date hidden'!BK171)</f>
        <v>1</v>
      </c>
      <c r="BK170" s="158">
        <f>IF('Indicator Date hidden'!BL171="x","x",BK$2-'Indicator Date hidden'!BL171)</f>
        <v>1</v>
      </c>
      <c r="BL170" s="158">
        <f>IF('Indicator Date hidden'!BM171="x","x",BL$2-'Indicator Date hidden'!BM171)</f>
        <v>0</v>
      </c>
      <c r="BM170" s="158">
        <f>IF('Indicator Date hidden'!BN171="x","x",BM$2-'Indicator Date hidden'!BN171)</f>
        <v>3</v>
      </c>
      <c r="BN170" s="158">
        <f>IF('Indicator Date hidden'!BO171="x","x",BN$2-'Indicator Date hidden'!BO171)</f>
        <v>2</v>
      </c>
      <c r="BO170" s="158">
        <f>IF('Indicator Date hidden'!BP171="x","x",BO$2-'Indicator Date hidden'!BP171)</f>
        <v>1</v>
      </c>
      <c r="BP170" s="158">
        <f>IF('Indicator Date hidden'!BQ171="x","x",BP$2-'Indicator Date hidden'!BQ171)</f>
        <v>0</v>
      </c>
      <c r="BQ170" s="158">
        <f>IF('Indicator Date hidden'!BR171="x","x",BQ$2-'Indicator Date hidden'!BR171)</f>
        <v>0</v>
      </c>
      <c r="BR170" s="158">
        <f>IF('Indicator Date hidden'!BS171="x","x",BR$2-'Indicator Date hidden'!BS171)</f>
        <v>0</v>
      </c>
      <c r="BS170" s="158">
        <f>IF('Indicator Date hidden'!BT171="x","x",BS$2-'Indicator Date hidden'!BT171)</f>
        <v>4</v>
      </c>
      <c r="BT170" s="158">
        <f>IF('Indicator Date hidden'!BU171="x","x",BT$2-'Indicator Date hidden'!BU171)</f>
        <v>0</v>
      </c>
      <c r="BU170" s="158">
        <f>IF('Indicator Date hidden'!BV171="x","x",BU$2-'Indicator Date hidden'!BV171)</f>
        <v>0</v>
      </c>
      <c r="BV170" s="158" t="str">
        <f>IF('Indicator Date hidden'!BW171="x","x",BV$2-'Indicator Date hidden'!BW171)</f>
        <v>x</v>
      </c>
      <c r="BW170" s="158">
        <f>IF('Indicator Date hidden'!BX171="x","x",BW$2-'Indicator Date hidden'!BX171)</f>
        <v>0</v>
      </c>
      <c r="BX170" s="158">
        <f>IF('Indicator Date hidden'!BY171="x","x",BX$2-'Indicator Date hidden'!BY171)</f>
        <v>2</v>
      </c>
      <c r="BY170" s="5">
        <f t="shared" si="25"/>
        <v>50</v>
      </c>
      <c r="BZ170" s="159">
        <f t="shared" si="26"/>
        <v>0.68493150684931503</v>
      </c>
      <c r="CA170" s="5">
        <f t="shared" si="27"/>
        <v>23</v>
      </c>
      <c r="CB170" s="159">
        <f t="shared" si="28"/>
        <v>1.3020185838032274</v>
      </c>
      <c r="CC170" s="162">
        <f t="shared" si="29"/>
        <v>0</v>
      </c>
    </row>
    <row r="171" spans="1:81" x14ac:dyDescent="0.3">
      <c r="A171" t="s">
        <v>317</v>
      </c>
      <c r="B171" s="158">
        <f>IF('Indicator Date hidden'!C172="x","x",B$2-'Indicator Date hidden'!C172)</f>
        <v>0</v>
      </c>
      <c r="C171" s="158">
        <f>IF('Indicator Date hidden'!D172="x","x",C$2-'Indicator Date hidden'!D172)</f>
        <v>0</v>
      </c>
      <c r="D171" s="158">
        <f>IF('Indicator Date hidden'!E172="x","x",D$2-'Indicator Date hidden'!E172)</f>
        <v>0</v>
      </c>
      <c r="E171" s="158">
        <f>IF('Indicator Date hidden'!F172="x","x",E$2-'Indicator Date hidden'!F172)</f>
        <v>0</v>
      </c>
      <c r="F171" s="158">
        <f>IF('Indicator Date hidden'!G172="x","x",F$2-'Indicator Date hidden'!G172)</f>
        <v>0</v>
      </c>
      <c r="G171" s="158">
        <f>IF('Indicator Date hidden'!H172="x","x",G$2-'Indicator Date hidden'!H172)</f>
        <v>0</v>
      </c>
      <c r="H171" s="158">
        <f>IF('Indicator Date hidden'!I172="x","x",H$2-'Indicator Date hidden'!I172)</f>
        <v>0</v>
      </c>
      <c r="I171" s="158">
        <f>IF('Indicator Date hidden'!J172="x","x",I$2-'Indicator Date hidden'!J172)</f>
        <v>0</v>
      </c>
      <c r="J171" s="158">
        <f>IF('Indicator Date hidden'!K172="x","x",J$2-'Indicator Date hidden'!K172)</f>
        <v>0</v>
      </c>
      <c r="K171" s="158">
        <f>IF('Indicator Date hidden'!L172="x","x",K$2-'Indicator Date hidden'!L172)</f>
        <v>0</v>
      </c>
      <c r="L171" s="158">
        <f>IF('Indicator Date hidden'!M172="x","x",L$2-'Indicator Date hidden'!M172)</f>
        <v>0</v>
      </c>
      <c r="M171" s="158">
        <f>IF('Indicator Date hidden'!N172="x","x",M$2-'Indicator Date hidden'!N172)</f>
        <v>0</v>
      </c>
      <c r="N171" s="158">
        <f>IF('Indicator Date hidden'!O172="x","x",N$2-'Indicator Date hidden'!O172)</f>
        <v>0</v>
      </c>
      <c r="O171" s="158">
        <f>IF('Indicator Date hidden'!P172="x","x",O$2-'Indicator Date hidden'!P172)</f>
        <v>0</v>
      </c>
      <c r="P171" s="158">
        <f>IF('Indicator Date hidden'!Q172="x","x",P$2-'Indicator Date hidden'!Q172)</f>
        <v>0</v>
      </c>
      <c r="Q171" s="158">
        <f>IF('Indicator Date hidden'!R172="x","x",Q$2-'Indicator Date hidden'!R172)</f>
        <v>0</v>
      </c>
      <c r="R171" s="158">
        <f>IF('Indicator Date hidden'!S172="x","x",R$2-'Indicator Date hidden'!S172)</f>
        <v>0</v>
      </c>
      <c r="S171" s="158">
        <f>IF('Indicator Date hidden'!T172="x","x",S$2-'Indicator Date hidden'!T172)</f>
        <v>0</v>
      </c>
      <c r="T171" s="158">
        <f>IF('Indicator Date hidden'!U172="x","x",T$2-'Indicator Date hidden'!U172)</f>
        <v>0</v>
      </c>
      <c r="U171" s="158">
        <f>IF('Indicator Date hidden'!V172="x","x",U$2-'Indicator Date hidden'!V172)</f>
        <v>0</v>
      </c>
      <c r="V171" s="158">
        <f>IF('Indicator Date hidden'!W172="x","x",V$2-'Indicator Date hidden'!W172)</f>
        <v>0</v>
      </c>
      <c r="W171" s="158">
        <f>IF('Indicator Date hidden'!X172="x","x",W$2-'Indicator Date hidden'!X172)</f>
        <v>0</v>
      </c>
      <c r="X171" s="158">
        <f>IF('Indicator Date hidden'!Y172="x","x",X$2-'Indicator Date hidden'!Y172)</f>
        <v>0</v>
      </c>
      <c r="Y171" s="158">
        <f>IF('Indicator Date hidden'!Z172="x","x",Y$2-'Indicator Date hidden'!Z172)</f>
        <v>0</v>
      </c>
      <c r="Z171" s="158">
        <f>IF('Indicator Date hidden'!AA172="x","x",Z$2-'Indicator Date hidden'!AA172)</f>
        <v>1</v>
      </c>
      <c r="AA171" s="158">
        <f>IF('Indicator Date hidden'!AB172="x","x",AA$2-'Indicator Date hidden'!AB172)</f>
        <v>0</v>
      </c>
      <c r="AB171" s="158">
        <f>IF('Indicator Date hidden'!AC172="x","x",AB$2-'Indicator Date hidden'!AC172)</f>
        <v>0</v>
      </c>
      <c r="AC171" s="158">
        <f>IF('Indicator Date hidden'!AD172="x","x",AC$2-'Indicator Date hidden'!AD172)</f>
        <v>0</v>
      </c>
      <c r="AD171" s="158">
        <f>IF('Indicator Date hidden'!AE172="x","x",AD$2-'Indicator Date hidden'!AE172)</f>
        <v>0</v>
      </c>
      <c r="AE171" s="158">
        <f>IF('Indicator Date hidden'!AF172="x","x",AE$2-'Indicator Date hidden'!AF172)</f>
        <v>0</v>
      </c>
      <c r="AF171" s="158">
        <f>IF('Indicator Date hidden'!AG172="x","x",AF$2-'Indicator Date hidden'!AG172)</f>
        <v>0</v>
      </c>
      <c r="AG171" s="158">
        <f>IF('Indicator Date hidden'!AH172="x","x",AG$2-'Indicator Date hidden'!AH172)</f>
        <v>0</v>
      </c>
      <c r="AH171" s="158">
        <f>IF('Indicator Date hidden'!AI172="x","x",AH$2-'Indicator Date hidden'!AI172)</f>
        <v>0</v>
      </c>
      <c r="AI171" s="158">
        <f>IF('Indicator Date hidden'!AJ172="x","x",AI$2-'Indicator Date hidden'!AJ172)</f>
        <v>1</v>
      </c>
      <c r="AJ171" s="158">
        <f>IF('Indicator Date hidden'!AK172="x","x",AJ$2-'Indicator Date hidden'!AK172)</f>
        <v>1</v>
      </c>
      <c r="AK171" s="158">
        <f>IF('Indicator Date hidden'!AL172="x","x",AK$2-'Indicator Date hidden'!AL172)</f>
        <v>1</v>
      </c>
      <c r="AL171" s="158">
        <f>IF('Indicator Date hidden'!AM172="x","x",AL$2-'Indicator Date hidden'!AM172)</f>
        <v>2</v>
      </c>
      <c r="AM171" s="158">
        <f>IF('Indicator Date hidden'!AN172="x","x",AM$2-'Indicator Date hidden'!AN172)</f>
        <v>1</v>
      </c>
      <c r="AN171" s="158">
        <f>IF('Indicator Date hidden'!AO172="x","x",AN$2-'Indicator Date hidden'!AO172)</f>
        <v>1</v>
      </c>
      <c r="AO171" s="158">
        <f>IF('Indicator Date hidden'!AP172="x","x",AO$2-'Indicator Date hidden'!AP172)</f>
        <v>1</v>
      </c>
      <c r="AP171" s="158">
        <f>IF('Indicator Date hidden'!AQ172="x","x",AP$2-'Indicator Date hidden'!AQ172)</f>
        <v>1</v>
      </c>
      <c r="AQ171" s="158">
        <f>IF('Indicator Date hidden'!AR172="x","x",AQ$2-'Indicator Date hidden'!AR172)</f>
        <v>0</v>
      </c>
      <c r="AR171" s="158">
        <f>IF('Indicator Date hidden'!AS172="x","x",AR$2-'Indicator Date hidden'!AS172)</f>
        <v>3</v>
      </c>
      <c r="AS171" s="158">
        <f>IF('Indicator Date hidden'!AT172="x","x",AS$2-'Indicator Date hidden'!AT172)</f>
        <v>6</v>
      </c>
      <c r="AT171" s="158">
        <f>IF('Indicator Date hidden'!AU172="x","x",AT$2-'Indicator Date hidden'!AU172)</f>
        <v>0</v>
      </c>
      <c r="AU171" s="158">
        <f>IF('Indicator Date hidden'!AV172="x","x",AU$2-'Indicator Date hidden'!AV172)</f>
        <v>0</v>
      </c>
      <c r="AV171" s="158">
        <f>IF('Indicator Date hidden'!AW172="x","x",AV$2-'Indicator Date hidden'!AW172)</f>
        <v>0</v>
      </c>
      <c r="AW171" s="158">
        <f>IF('Indicator Date hidden'!AX172="x","x",AW$2-'Indicator Date hidden'!AX172)</f>
        <v>0</v>
      </c>
      <c r="AX171" s="158">
        <f>IF('Indicator Date hidden'!AY172="x","x",AX$2-'Indicator Date hidden'!AY172)</f>
        <v>0</v>
      </c>
      <c r="AY171" s="158">
        <f>IF('Indicator Date hidden'!AZ172="x","x",AY$2-'Indicator Date hidden'!AZ172)</f>
        <v>1</v>
      </c>
      <c r="AZ171" s="158">
        <f>IF('Indicator Date hidden'!BA172="x","x",AZ$2-'Indicator Date hidden'!BA172)</f>
        <v>6</v>
      </c>
      <c r="BA171" s="158">
        <f>IF('Indicator Date hidden'!BB172="x","x",BA$2-'Indicator Date hidden'!BB172)</f>
        <v>0</v>
      </c>
      <c r="BB171" s="158">
        <f>IF('Indicator Date hidden'!BC172="x","x",BB$2-'Indicator Date hidden'!BC172)</f>
        <v>0</v>
      </c>
      <c r="BC171" s="158">
        <f>IF('Indicator Date hidden'!BD172="x","x",BC$2-'Indicator Date hidden'!BD172)</f>
        <v>0</v>
      </c>
      <c r="BD171" s="158" t="str">
        <f>IF('Indicator Date hidden'!BE172="x","x",BD$2-'Indicator Date hidden'!BE172)</f>
        <v>x</v>
      </c>
      <c r="BE171" s="158">
        <f>IF('Indicator Date hidden'!BF172="x","x",BE$2-'Indicator Date hidden'!BF172)</f>
        <v>1</v>
      </c>
      <c r="BF171" s="158">
        <f>IF('Indicator Date hidden'!BG172="x","x",BF$2-'Indicator Date hidden'!BG172)</f>
        <v>0</v>
      </c>
      <c r="BG171" s="158">
        <f>IF('Indicator Date hidden'!BH172="x","x",BG$2-'Indicator Date hidden'!BH172)</f>
        <v>0</v>
      </c>
      <c r="BH171" s="158">
        <f>IF('Indicator Date hidden'!BI172="x","x",BH$2-'Indicator Date hidden'!BI172)</f>
        <v>0</v>
      </c>
      <c r="BI171" s="158">
        <f>IF('Indicator Date hidden'!BJ172="x","x",BI$2-'Indicator Date hidden'!BJ172)</f>
        <v>0</v>
      </c>
      <c r="BJ171" s="158">
        <f>IF('Indicator Date hidden'!BK172="x","x",BJ$2-'Indicator Date hidden'!BK172)</f>
        <v>1</v>
      </c>
      <c r="BK171" s="158">
        <f>IF('Indicator Date hidden'!BL172="x","x",BK$2-'Indicator Date hidden'!BL172)</f>
        <v>1</v>
      </c>
      <c r="BL171" s="158">
        <f>IF('Indicator Date hidden'!BM172="x","x",BL$2-'Indicator Date hidden'!BM172)</f>
        <v>0</v>
      </c>
      <c r="BM171" s="158">
        <f>IF('Indicator Date hidden'!BN172="x","x",BM$2-'Indicator Date hidden'!BN172)</f>
        <v>3</v>
      </c>
      <c r="BN171" s="158">
        <f>IF('Indicator Date hidden'!BO172="x","x",BN$2-'Indicator Date hidden'!BO172)</f>
        <v>2</v>
      </c>
      <c r="BO171" s="158">
        <f>IF('Indicator Date hidden'!BP172="x","x",BO$2-'Indicator Date hidden'!BP172)</f>
        <v>1</v>
      </c>
      <c r="BP171" s="158">
        <f>IF('Indicator Date hidden'!BQ172="x","x",BP$2-'Indicator Date hidden'!BQ172)</f>
        <v>0</v>
      </c>
      <c r="BQ171" s="158">
        <f>IF('Indicator Date hidden'!BR172="x","x",BQ$2-'Indicator Date hidden'!BR172)</f>
        <v>0</v>
      </c>
      <c r="BR171" s="158">
        <f>IF('Indicator Date hidden'!BS172="x","x",BR$2-'Indicator Date hidden'!BS172)</f>
        <v>0</v>
      </c>
      <c r="BS171" s="158">
        <f>IF('Indicator Date hidden'!BT172="x","x",BS$2-'Indicator Date hidden'!BT172)</f>
        <v>4</v>
      </c>
      <c r="BT171" s="158">
        <f>IF('Indicator Date hidden'!BU172="x","x",BT$2-'Indicator Date hidden'!BU172)</f>
        <v>0</v>
      </c>
      <c r="BU171" s="158">
        <f>IF('Indicator Date hidden'!BV172="x","x",BU$2-'Indicator Date hidden'!BV172)</f>
        <v>0</v>
      </c>
      <c r="BV171" s="158">
        <f>IF('Indicator Date hidden'!BW172="x","x",BV$2-'Indicator Date hidden'!BW172)</f>
        <v>0</v>
      </c>
      <c r="BW171" s="158">
        <f>IF('Indicator Date hidden'!BX172="x","x",BW$2-'Indicator Date hidden'!BX172)</f>
        <v>0</v>
      </c>
      <c r="BX171" s="158">
        <f>IF('Indicator Date hidden'!BY172="x","x",BX$2-'Indicator Date hidden'!BY172)</f>
        <v>2</v>
      </c>
      <c r="BY171" s="5">
        <f t="shared" si="25"/>
        <v>41</v>
      </c>
      <c r="BZ171" s="159">
        <f t="shared" si="26"/>
        <v>0.55405405405405406</v>
      </c>
      <c r="CA171" s="5">
        <f t="shared" si="27"/>
        <v>21</v>
      </c>
      <c r="CB171" s="159">
        <f t="shared" si="28"/>
        <v>1.2096670514883578</v>
      </c>
      <c r="CC171" s="162">
        <f t="shared" si="29"/>
        <v>0</v>
      </c>
    </row>
    <row r="172" spans="1:81" x14ac:dyDescent="0.3">
      <c r="A172" t="s">
        <v>318</v>
      </c>
      <c r="B172" s="158">
        <f>IF('Indicator Date hidden'!C173="x","x",B$2-'Indicator Date hidden'!C173)</f>
        <v>0</v>
      </c>
      <c r="C172" s="158">
        <f>IF('Indicator Date hidden'!D173="x","x",C$2-'Indicator Date hidden'!D173)</f>
        <v>0</v>
      </c>
      <c r="D172" s="158">
        <f>IF('Indicator Date hidden'!E173="x","x",D$2-'Indicator Date hidden'!E173)</f>
        <v>0</v>
      </c>
      <c r="E172" s="158">
        <f>IF('Indicator Date hidden'!F173="x","x",E$2-'Indicator Date hidden'!F173)</f>
        <v>0</v>
      </c>
      <c r="F172" s="158">
        <f>IF('Indicator Date hidden'!G173="x","x",F$2-'Indicator Date hidden'!G173)</f>
        <v>0</v>
      </c>
      <c r="G172" s="158">
        <f>IF('Indicator Date hidden'!H173="x","x",G$2-'Indicator Date hidden'!H173)</f>
        <v>0</v>
      </c>
      <c r="H172" s="158">
        <f>IF('Indicator Date hidden'!I173="x","x",H$2-'Indicator Date hidden'!I173)</f>
        <v>0</v>
      </c>
      <c r="I172" s="158">
        <f>IF('Indicator Date hidden'!J173="x","x",I$2-'Indicator Date hidden'!J173)</f>
        <v>0</v>
      </c>
      <c r="J172" s="158">
        <f>IF('Indicator Date hidden'!K173="x","x",J$2-'Indicator Date hidden'!K173)</f>
        <v>0</v>
      </c>
      <c r="K172" s="158">
        <f>IF('Indicator Date hidden'!L173="x","x",K$2-'Indicator Date hidden'!L173)</f>
        <v>0</v>
      </c>
      <c r="L172" s="158">
        <f>IF('Indicator Date hidden'!M173="x","x",L$2-'Indicator Date hidden'!M173)</f>
        <v>0</v>
      </c>
      <c r="M172" s="158">
        <f>IF('Indicator Date hidden'!N173="x","x",M$2-'Indicator Date hidden'!N173)</f>
        <v>0</v>
      </c>
      <c r="N172" s="158">
        <f>IF('Indicator Date hidden'!O173="x","x",N$2-'Indicator Date hidden'!O173)</f>
        <v>0</v>
      </c>
      <c r="O172" s="158">
        <f>IF('Indicator Date hidden'!P173="x","x",O$2-'Indicator Date hidden'!P173)</f>
        <v>0</v>
      </c>
      <c r="P172" s="158">
        <f>IF('Indicator Date hidden'!Q173="x","x",P$2-'Indicator Date hidden'!Q173)</f>
        <v>0</v>
      </c>
      <c r="Q172" s="158">
        <f>IF('Indicator Date hidden'!R173="x","x",Q$2-'Indicator Date hidden'!R173)</f>
        <v>0</v>
      </c>
      <c r="R172" s="158">
        <f>IF('Indicator Date hidden'!S173="x","x",R$2-'Indicator Date hidden'!S173)</f>
        <v>0</v>
      </c>
      <c r="S172" s="158">
        <f>IF('Indicator Date hidden'!T173="x","x",S$2-'Indicator Date hidden'!T173)</f>
        <v>0</v>
      </c>
      <c r="T172" s="158">
        <f>IF('Indicator Date hidden'!U173="x","x",T$2-'Indicator Date hidden'!U173)</f>
        <v>0</v>
      </c>
      <c r="U172" s="158">
        <f>IF('Indicator Date hidden'!V173="x","x",U$2-'Indicator Date hidden'!V173)</f>
        <v>0</v>
      </c>
      <c r="V172" s="158">
        <f>IF('Indicator Date hidden'!W173="x","x",V$2-'Indicator Date hidden'!W173)</f>
        <v>0</v>
      </c>
      <c r="W172" s="158">
        <f>IF('Indicator Date hidden'!X173="x","x",W$2-'Indicator Date hidden'!X173)</f>
        <v>0</v>
      </c>
      <c r="X172" s="158">
        <f>IF('Indicator Date hidden'!Y173="x","x",X$2-'Indicator Date hidden'!Y173)</f>
        <v>0</v>
      </c>
      <c r="Y172" s="158">
        <f>IF('Indicator Date hidden'!Z173="x","x",Y$2-'Indicator Date hidden'!Z173)</f>
        <v>0</v>
      </c>
      <c r="Z172" s="158" t="str">
        <f>IF('Indicator Date hidden'!AA173="x","x",Z$2-'Indicator Date hidden'!AA173)</f>
        <v>x</v>
      </c>
      <c r="AA172" s="158">
        <f>IF('Indicator Date hidden'!AB173="x","x",AA$2-'Indicator Date hidden'!AB173)</f>
        <v>0</v>
      </c>
      <c r="AB172" s="158">
        <f>IF('Indicator Date hidden'!AC173="x","x",AB$2-'Indicator Date hidden'!AC173)</f>
        <v>0</v>
      </c>
      <c r="AC172" s="158">
        <f>IF('Indicator Date hidden'!AD173="x","x",AC$2-'Indicator Date hidden'!AD173)</f>
        <v>0</v>
      </c>
      <c r="AD172" s="158">
        <f>IF('Indicator Date hidden'!AE173="x","x",AD$2-'Indicator Date hidden'!AE173)</f>
        <v>0</v>
      </c>
      <c r="AE172" s="158">
        <f>IF('Indicator Date hidden'!AF173="x","x",AE$2-'Indicator Date hidden'!AF173)</f>
        <v>0</v>
      </c>
      <c r="AF172" s="158">
        <f>IF('Indicator Date hidden'!AG173="x","x",AF$2-'Indicator Date hidden'!AG173)</f>
        <v>0</v>
      </c>
      <c r="AG172" s="158">
        <f>IF('Indicator Date hidden'!AH173="x","x",AG$2-'Indicator Date hidden'!AH173)</f>
        <v>0</v>
      </c>
      <c r="AH172" s="158">
        <f>IF('Indicator Date hidden'!AI173="x","x",AH$2-'Indicator Date hidden'!AI173)</f>
        <v>0</v>
      </c>
      <c r="AI172" s="158">
        <f>IF('Indicator Date hidden'!AJ173="x","x",AI$2-'Indicator Date hidden'!AJ173)</f>
        <v>1</v>
      </c>
      <c r="AJ172" s="158">
        <f>IF('Indicator Date hidden'!AK173="x","x",AJ$2-'Indicator Date hidden'!AK173)</f>
        <v>1</v>
      </c>
      <c r="AK172" s="158">
        <f>IF('Indicator Date hidden'!AL173="x","x",AK$2-'Indicator Date hidden'!AL173)</f>
        <v>1</v>
      </c>
      <c r="AL172" s="158">
        <f>IF('Indicator Date hidden'!AM173="x","x",AL$2-'Indicator Date hidden'!AM173)</f>
        <v>2</v>
      </c>
      <c r="AM172" s="158">
        <f>IF('Indicator Date hidden'!AN173="x","x",AM$2-'Indicator Date hidden'!AN173)</f>
        <v>1</v>
      </c>
      <c r="AN172" s="158">
        <f>IF('Indicator Date hidden'!AO173="x","x",AN$2-'Indicator Date hidden'!AO173)</f>
        <v>1</v>
      </c>
      <c r="AO172" s="158">
        <f>IF('Indicator Date hidden'!AP173="x","x",AO$2-'Indicator Date hidden'!AP173)</f>
        <v>1</v>
      </c>
      <c r="AP172" s="158">
        <f>IF('Indicator Date hidden'!AQ173="x","x",AP$2-'Indicator Date hidden'!AQ173)</f>
        <v>1</v>
      </c>
      <c r="AQ172" s="158">
        <f>IF('Indicator Date hidden'!AR173="x","x",AQ$2-'Indicator Date hidden'!AR173)</f>
        <v>0</v>
      </c>
      <c r="AR172" s="158">
        <f>IF('Indicator Date hidden'!AS173="x","x",AR$2-'Indicator Date hidden'!AS173)</f>
        <v>3</v>
      </c>
      <c r="AS172" s="158">
        <f>IF('Indicator Date hidden'!AT173="x","x",AS$2-'Indicator Date hidden'!AT173)</f>
        <v>1</v>
      </c>
      <c r="AT172" s="158">
        <f>IF('Indicator Date hidden'!AU173="x","x",AT$2-'Indicator Date hidden'!AU173)</f>
        <v>0</v>
      </c>
      <c r="AU172" s="158">
        <f>IF('Indicator Date hidden'!AV173="x","x",AU$2-'Indicator Date hidden'!AV173)</f>
        <v>0</v>
      </c>
      <c r="AV172" s="158" t="str">
        <f>IF('Indicator Date hidden'!AW173="x","x",AV$2-'Indicator Date hidden'!AW173)</f>
        <v>x</v>
      </c>
      <c r="AW172" s="158">
        <f>IF('Indicator Date hidden'!AX173="x","x",AW$2-'Indicator Date hidden'!AX173)</f>
        <v>0</v>
      </c>
      <c r="AX172" s="158">
        <f>IF('Indicator Date hidden'!AY173="x","x",AX$2-'Indicator Date hidden'!AY173)</f>
        <v>0</v>
      </c>
      <c r="AY172" s="158">
        <f>IF('Indicator Date hidden'!AZ173="x","x",AY$2-'Indicator Date hidden'!AZ173)</f>
        <v>1</v>
      </c>
      <c r="AZ172" s="158">
        <f>IF('Indicator Date hidden'!BA173="x","x",AZ$2-'Indicator Date hidden'!BA173)</f>
        <v>0</v>
      </c>
      <c r="BA172" s="158">
        <f>IF('Indicator Date hidden'!BB173="x","x",BA$2-'Indicator Date hidden'!BB173)</f>
        <v>0</v>
      </c>
      <c r="BB172" s="158">
        <f>IF('Indicator Date hidden'!BC173="x","x",BB$2-'Indicator Date hidden'!BC173)</f>
        <v>0</v>
      </c>
      <c r="BC172" s="158">
        <f>IF('Indicator Date hidden'!BD173="x","x",BC$2-'Indicator Date hidden'!BD173)</f>
        <v>0</v>
      </c>
      <c r="BD172" s="158">
        <f>IF('Indicator Date hidden'!BE173="x","x",BD$2-'Indicator Date hidden'!BE173)</f>
        <v>2</v>
      </c>
      <c r="BE172" s="158">
        <f>IF('Indicator Date hidden'!BF173="x","x",BE$2-'Indicator Date hidden'!BF173)</f>
        <v>2</v>
      </c>
      <c r="BF172" s="158">
        <f>IF('Indicator Date hidden'!BG173="x","x",BF$2-'Indicator Date hidden'!BG173)</f>
        <v>0</v>
      </c>
      <c r="BG172" s="158">
        <f>IF('Indicator Date hidden'!BH173="x","x",BG$2-'Indicator Date hidden'!BH173)</f>
        <v>0</v>
      </c>
      <c r="BH172" s="158">
        <f>IF('Indicator Date hidden'!BI173="x","x",BH$2-'Indicator Date hidden'!BI173)</f>
        <v>0</v>
      </c>
      <c r="BI172" s="158">
        <f>IF('Indicator Date hidden'!BJ173="x","x",BI$2-'Indicator Date hidden'!BJ173)</f>
        <v>0</v>
      </c>
      <c r="BJ172" s="158">
        <f>IF('Indicator Date hidden'!BK173="x","x",BJ$2-'Indicator Date hidden'!BK173)</f>
        <v>1</v>
      </c>
      <c r="BK172" s="158">
        <f>IF('Indicator Date hidden'!BL173="x","x",BK$2-'Indicator Date hidden'!BL173)</f>
        <v>1</v>
      </c>
      <c r="BL172" s="158">
        <f>IF('Indicator Date hidden'!BM173="x","x",BL$2-'Indicator Date hidden'!BM173)</f>
        <v>0</v>
      </c>
      <c r="BM172" s="158">
        <f>IF('Indicator Date hidden'!BN173="x","x",BM$2-'Indicator Date hidden'!BN173)</f>
        <v>3</v>
      </c>
      <c r="BN172" s="158">
        <f>IF('Indicator Date hidden'!BO173="x","x",BN$2-'Indicator Date hidden'!BO173)</f>
        <v>2</v>
      </c>
      <c r="BO172" s="158">
        <f>IF('Indicator Date hidden'!BP173="x","x",BO$2-'Indicator Date hidden'!BP173)</f>
        <v>1</v>
      </c>
      <c r="BP172" s="158">
        <f>IF('Indicator Date hidden'!BQ173="x","x",BP$2-'Indicator Date hidden'!BQ173)</f>
        <v>0</v>
      </c>
      <c r="BQ172" s="158">
        <f>IF('Indicator Date hidden'!BR173="x","x",BQ$2-'Indicator Date hidden'!BR173)</f>
        <v>0</v>
      </c>
      <c r="BR172" s="158">
        <f>IF('Indicator Date hidden'!BS173="x","x",BR$2-'Indicator Date hidden'!BS173)</f>
        <v>0</v>
      </c>
      <c r="BS172" s="158">
        <f>IF('Indicator Date hidden'!BT173="x","x",BS$2-'Indicator Date hidden'!BT173)</f>
        <v>1</v>
      </c>
      <c r="BT172" s="158">
        <f>IF('Indicator Date hidden'!BU173="x","x",BT$2-'Indicator Date hidden'!BU173)</f>
        <v>0</v>
      </c>
      <c r="BU172" s="158">
        <f>IF('Indicator Date hidden'!BV173="x","x",BU$2-'Indicator Date hidden'!BV173)</f>
        <v>0</v>
      </c>
      <c r="BV172" s="158" t="str">
        <f>IF('Indicator Date hidden'!BW173="x","x",BV$2-'Indicator Date hidden'!BW173)</f>
        <v>x</v>
      </c>
      <c r="BW172" s="158">
        <f>IF('Indicator Date hidden'!BX173="x","x",BW$2-'Indicator Date hidden'!BX173)</f>
        <v>0</v>
      </c>
      <c r="BX172" s="158">
        <f>IF('Indicator Date hidden'!BY173="x","x",BX$2-'Indicator Date hidden'!BY173)</f>
        <v>2</v>
      </c>
      <c r="BY172" s="5">
        <f t="shared" si="25"/>
        <v>29</v>
      </c>
      <c r="BZ172" s="159">
        <f t="shared" si="26"/>
        <v>0.40277777777777779</v>
      </c>
      <c r="CA172" s="5">
        <f t="shared" si="27"/>
        <v>20</v>
      </c>
      <c r="CB172" s="159">
        <f t="shared" si="28"/>
        <v>0.73898808857905718</v>
      </c>
      <c r="CC172" s="162">
        <f t="shared" si="29"/>
        <v>0</v>
      </c>
    </row>
    <row r="173" spans="1:81" x14ac:dyDescent="0.3">
      <c r="A173" t="s">
        <v>91</v>
      </c>
      <c r="B173" s="158">
        <f>IF('Indicator Date hidden'!C174="x","x",B$2-'Indicator Date hidden'!C174)</f>
        <v>0</v>
      </c>
      <c r="C173" s="158">
        <f>IF('Indicator Date hidden'!D174="x","x",C$2-'Indicator Date hidden'!D174)</f>
        <v>0</v>
      </c>
      <c r="D173" s="158">
        <f>IF('Indicator Date hidden'!E174="x","x",D$2-'Indicator Date hidden'!E174)</f>
        <v>0</v>
      </c>
      <c r="E173" s="158">
        <f>IF('Indicator Date hidden'!F174="x","x",E$2-'Indicator Date hidden'!F174)</f>
        <v>0</v>
      </c>
      <c r="F173" s="158">
        <f>IF('Indicator Date hidden'!G174="x","x",F$2-'Indicator Date hidden'!G174)</f>
        <v>0</v>
      </c>
      <c r="G173" s="158">
        <f>IF('Indicator Date hidden'!H174="x","x",G$2-'Indicator Date hidden'!H174)</f>
        <v>0</v>
      </c>
      <c r="H173" s="158">
        <f>IF('Indicator Date hidden'!I174="x","x",H$2-'Indicator Date hidden'!I174)</f>
        <v>0</v>
      </c>
      <c r="I173" s="158">
        <f>IF('Indicator Date hidden'!J174="x","x",I$2-'Indicator Date hidden'!J174)</f>
        <v>0</v>
      </c>
      <c r="J173" s="158">
        <f>IF('Indicator Date hidden'!K174="x","x",J$2-'Indicator Date hidden'!K174)</f>
        <v>0</v>
      </c>
      <c r="K173" s="158">
        <f>IF('Indicator Date hidden'!L174="x","x",K$2-'Indicator Date hidden'!L174)</f>
        <v>0</v>
      </c>
      <c r="L173" s="158">
        <f>IF('Indicator Date hidden'!M174="x","x",L$2-'Indicator Date hidden'!M174)</f>
        <v>0</v>
      </c>
      <c r="M173" s="158">
        <f>IF('Indicator Date hidden'!N174="x","x",M$2-'Indicator Date hidden'!N174)</f>
        <v>0</v>
      </c>
      <c r="N173" s="158">
        <f>IF('Indicator Date hidden'!O174="x","x",N$2-'Indicator Date hidden'!O174)</f>
        <v>0</v>
      </c>
      <c r="O173" s="158">
        <f>IF('Indicator Date hidden'!P174="x","x",O$2-'Indicator Date hidden'!P174)</f>
        <v>0</v>
      </c>
      <c r="P173" s="158">
        <f>IF('Indicator Date hidden'!Q174="x","x",P$2-'Indicator Date hidden'!Q174)</f>
        <v>0</v>
      </c>
      <c r="Q173" s="158">
        <f>IF('Indicator Date hidden'!R174="x","x",Q$2-'Indicator Date hidden'!R174)</f>
        <v>0</v>
      </c>
      <c r="R173" s="158">
        <f>IF('Indicator Date hidden'!S174="x","x",R$2-'Indicator Date hidden'!S174)</f>
        <v>0</v>
      </c>
      <c r="S173" s="158">
        <f>IF('Indicator Date hidden'!T174="x","x",S$2-'Indicator Date hidden'!T174)</f>
        <v>0</v>
      </c>
      <c r="T173" s="158">
        <f>IF('Indicator Date hidden'!U174="x","x",T$2-'Indicator Date hidden'!U174)</f>
        <v>0</v>
      </c>
      <c r="U173" s="158">
        <f>IF('Indicator Date hidden'!V174="x","x",U$2-'Indicator Date hidden'!V174)</f>
        <v>0</v>
      </c>
      <c r="V173" s="158">
        <f>IF('Indicator Date hidden'!W174="x","x",V$2-'Indicator Date hidden'!W174)</f>
        <v>0</v>
      </c>
      <c r="W173" s="158">
        <f>IF('Indicator Date hidden'!X174="x","x",W$2-'Indicator Date hidden'!X174)</f>
        <v>0</v>
      </c>
      <c r="X173" s="158">
        <f>IF('Indicator Date hidden'!Y174="x","x",X$2-'Indicator Date hidden'!Y174)</f>
        <v>0</v>
      </c>
      <c r="Y173" s="158">
        <f>IF('Indicator Date hidden'!Z174="x","x",Y$2-'Indicator Date hidden'!Z174)</f>
        <v>0</v>
      </c>
      <c r="Z173" s="158">
        <f>IF('Indicator Date hidden'!AA174="x","x",Z$2-'Indicator Date hidden'!AA174)</f>
        <v>7</v>
      </c>
      <c r="AA173" s="158">
        <f>IF('Indicator Date hidden'!AB174="x","x",AA$2-'Indicator Date hidden'!AB174)</f>
        <v>0</v>
      </c>
      <c r="AB173" s="158">
        <f>IF('Indicator Date hidden'!AC174="x","x",AB$2-'Indicator Date hidden'!AC174)</f>
        <v>0</v>
      </c>
      <c r="AC173" s="158">
        <f>IF('Indicator Date hidden'!AD174="x","x",AC$2-'Indicator Date hidden'!AD174)</f>
        <v>4</v>
      </c>
      <c r="AD173" s="158">
        <f>IF('Indicator Date hidden'!AE174="x","x",AD$2-'Indicator Date hidden'!AE174)</f>
        <v>0</v>
      </c>
      <c r="AE173" s="158">
        <f>IF('Indicator Date hidden'!AF174="x","x",AE$2-'Indicator Date hidden'!AF174)</f>
        <v>0</v>
      </c>
      <c r="AF173" s="158">
        <f>IF('Indicator Date hidden'!AG174="x","x",AF$2-'Indicator Date hidden'!AG174)</f>
        <v>0</v>
      </c>
      <c r="AG173" s="158">
        <f>IF('Indicator Date hidden'!AH174="x","x",AG$2-'Indicator Date hidden'!AH174)</f>
        <v>0</v>
      </c>
      <c r="AH173" s="158">
        <f>IF('Indicator Date hidden'!AI174="x","x",AH$2-'Indicator Date hidden'!AI174)</f>
        <v>0</v>
      </c>
      <c r="AI173" s="158">
        <f>IF('Indicator Date hidden'!AJ174="x","x",AI$2-'Indicator Date hidden'!AJ174)</f>
        <v>1</v>
      </c>
      <c r="AJ173" s="158">
        <f>IF('Indicator Date hidden'!AK174="x","x",AJ$2-'Indicator Date hidden'!AK174)</f>
        <v>1</v>
      </c>
      <c r="AK173" s="158">
        <f>IF('Indicator Date hidden'!AL174="x","x",AK$2-'Indicator Date hidden'!AL174)</f>
        <v>1</v>
      </c>
      <c r="AL173" s="158">
        <f>IF('Indicator Date hidden'!AM174="x","x",AL$2-'Indicator Date hidden'!AM174)</f>
        <v>2</v>
      </c>
      <c r="AM173" s="158">
        <f>IF('Indicator Date hidden'!AN174="x","x",AM$2-'Indicator Date hidden'!AN174)</f>
        <v>1</v>
      </c>
      <c r="AN173" s="158">
        <f>IF('Indicator Date hidden'!AO174="x","x",AN$2-'Indicator Date hidden'!AO174)</f>
        <v>1</v>
      </c>
      <c r="AO173" s="158">
        <f>IF('Indicator Date hidden'!AP174="x","x",AO$2-'Indicator Date hidden'!AP174)</f>
        <v>1</v>
      </c>
      <c r="AP173" s="158">
        <f>IF('Indicator Date hidden'!AQ174="x","x",AP$2-'Indicator Date hidden'!AQ174)</f>
        <v>1</v>
      </c>
      <c r="AQ173" s="158">
        <f>IF('Indicator Date hidden'!AR174="x","x",AQ$2-'Indicator Date hidden'!AR174)</f>
        <v>0</v>
      </c>
      <c r="AR173" s="158">
        <f>IF('Indicator Date hidden'!AS174="x","x",AR$2-'Indicator Date hidden'!AS174)</f>
        <v>3</v>
      </c>
      <c r="AS173" s="158">
        <f>IF('Indicator Date hidden'!AT174="x","x",AS$2-'Indicator Date hidden'!AT174)</f>
        <v>8</v>
      </c>
      <c r="AT173" s="158">
        <f>IF('Indicator Date hidden'!AU174="x","x",AT$2-'Indicator Date hidden'!AU174)</f>
        <v>0</v>
      </c>
      <c r="AU173" s="158" t="str">
        <f>IF('Indicator Date hidden'!AV174="x","x",AU$2-'Indicator Date hidden'!AV174)</f>
        <v>x</v>
      </c>
      <c r="AV173" s="158" t="str">
        <f>IF('Indicator Date hidden'!AW174="x","x",AV$2-'Indicator Date hidden'!AW174)</f>
        <v>x</v>
      </c>
      <c r="AW173" s="158">
        <f>IF('Indicator Date hidden'!AX174="x","x",AW$2-'Indicator Date hidden'!AX174)</f>
        <v>0</v>
      </c>
      <c r="AX173" s="158">
        <f>IF('Indicator Date hidden'!AY174="x","x",AX$2-'Indicator Date hidden'!AY174)</f>
        <v>0</v>
      </c>
      <c r="AY173" s="158" t="str">
        <f>IF('Indicator Date hidden'!AZ174="x","x",AY$2-'Indicator Date hidden'!AZ174)</f>
        <v>x</v>
      </c>
      <c r="AZ173" s="158">
        <f>IF('Indicator Date hidden'!BA174="x","x",AZ$2-'Indicator Date hidden'!BA174)</f>
        <v>3</v>
      </c>
      <c r="BA173" s="158">
        <f>IF('Indicator Date hidden'!BB174="x","x",BA$2-'Indicator Date hidden'!BB174)</f>
        <v>0</v>
      </c>
      <c r="BB173" s="158">
        <f>IF('Indicator Date hidden'!BC174="x","x",BB$2-'Indicator Date hidden'!BC174)</f>
        <v>0</v>
      </c>
      <c r="BC173" s="158">
        <f>IF('Indicator Date hidden'!BD174="x","x",BC$2-'Indicator Date hidden'!BD174)</f>
        <v>0</v>
      </c>
      <c r="BD173" s="158" t="str">
        <f>IF('Indicator Date hidden'!BE174="x","x",BD$2-'Indicator Date hidden'!BE174)</f>
        <v>x</v>
      </c>
      <c r="BE173" s="158">
        <f>IF('Indicator Date hidden'!BF174="x","x",BE$2-'Indicator Date hidden'!BF174)</f>
        <v>2</v>
      </c>
      <c r="BF173" s="158">
        <f>IF('Indicator Date hidden'!BG174="x","x",BF$2-'Indicator Date hidden'!BG174)</f>
        <v>0</v>
      </c>
      <c r="BG173" s="158">
        <f>IF('Indicator Date hidden'!BH174="x","x",BG$2-'Indicator Date hidden'!BH174)</f>
        <v>0</v>
      </c>
      <c r="BH173" s="158">
        <f>IF('Indicator Date hidden'!BI174="x","x",BH$2-'Indicator Date hidden'!BI174)</f>
        <v>0</v>
      </c>
      <c r="BI173" s="158">
        <f>IF('Indicator Date hidden'!BJ174="x","x",BI$2-'Indicator Date hidden'!BJ174)</f>
        <v>2</v>
      </c>
      <c r="BJ173" s="158">
        <f>IF('Indicator Date hidden'!BK174="x","x",BJ$2-'Indicator Date hidden'!BK174)</f>
        <v>1</v>
      </c>
      <c r="BK173" s="158">
        <f>IF('Indicator Date hidden'!BL174="x","x",BK$2-'Indicator Date hidden'!BL174)</f>
        <v>1</v>
      </c>
      <c r="BL173" s="158">
        <f>IF('Indicator Date hidden'!BM174="x","x",BL$2-'Indicator Date hidden'!BM174)</f>
        <v>0</v>
      </c>
      <c r="BM173" s="158">
        <f>IF('Indicator Date hidden'!BN174="x","x",BM$2-'Indicator Date hidden'!BN174)</f>
        <v>3</v>
      </c>
      <c r="BN173" s="158">
        <f>IF('Indicator Date hidden'!BO174="x","x",BN$2-'Indicator Date hidden'!BO174)</f>
        <v>2</v>
      </c>
      <c r="BO173" s="158">
        <f>IF('Indicator Date hidden'!BP174="x","x",BO$2-'Indicator Date hidden'!BP174)</f>
        <v>1</v>
      </c>
      <c r="BP173" s="158">
        <f>IF('Indicator Date hidden'!BQ174="x","x",BP$2-'Indicator Date hidden'!BQ174)</f>
        <v>0</v>
      </c>
      <c r="BQ173" s="158">
        <f>IF('Indicator Date hidden'!BR174="x","x",BQ$2-'Indicator Date hidden'!BR174)</f>
        <v>0</v>
      </c>
      <c r="BR173" s="158">
        <f>IF('Indicator Date hidden'!BS174="x","x",BR$2-'Indicator Date hidden'!BS174)</f>
        <v>0</v>
      </c>
      <c r="BS173" s="158">
        <f>IF('Indicator Date hidden'!BT174="x","x",BS$2-'Indicator Date hidden'!BT174)</f>
        <v>1</v>
      </c>
      <c r="BT173" s="158">
        <f>IF('Indicator Date hidden'!BU174="x","x",BT$2-'Indicator Date hidden'!BU174)</f>
        <v>0</v>
      </c>
      <c r="BU173" s="158">
        <f>IF('Indicator Date hidden'!BV174="x","x",BU$2-'Indicator Date hidden'!BV174)</f>
        <v>0</v>
      </c>
      <c r="BV173" s="158" t="str">
        <f>IF('Indicator Date hidden'!BW174="x","x",BV$2-'Indicator Date hidden'!BW174)</f>
        <v>x</v>
      </c>
      <c r="BW173" s="158">
        <f>IF('Indicator Date hidden'!BX174="x","x",BW$2-'Indicator Date hidden'!BX174)</f>
        <v>0</v>
      </c>
      <c r="BX173" s="158">
        <f>IF('Indicator Date hidden'!BY174="x","x",BX$2-'Indicator Date hidden'!BY174)</f>
        <v>2</v>
      </c>
      <c r="BY173" s="5">
        <f t="shared" si="25"/>
        <v>49</v>
      </c>
      <c r="BZ173" s="159">
        <f t="shared" si="26"/>
        <v>0.7</v>
      </c>
      <c r="CA173" s="5">
        <f t="shared" si="27"/>
        <v>22</v>
      </c>
      <c r="CB173" s="159">
        <f t="shared" si="28"/>
        <v>1.4769660021234652</v>
      </c>
      <c r="CC173" s="162">
        <f t="shared" si="29"/>
        <v>0</v>
      </c>
    </row>
    <row r="174" spans="1:81" x14ac:dyDescent="0.3">
      <c r="A174" t="s">
        <v>320</v>
      </c>
      <c r="B174" s="158">
        <f>IF('Indicator Date hidden'!C175="x","x",B$2-'Indicator Date hidden'!C175)</f>
        <v>0</v>
      </c>
      <c r="C174" s="158">
        <f>IF('Indicator Date hidden'!D175="x","x",C$2-'Indicator Date hidden'!D175)</f>
        <v>0</v>
      </c>
      <c r="D174" s="158">
        <f>IF('Indicator Date hidden'!E175="x","x",D$2-'Indicator Date hidden'!E175)</f>
        <v>0</v>
      </c>
      <c r="E174" s="158">
        <f>IF('Indicator Date hidden'!F175="x","x",E$2-'Indicator Date hidden'!F175)</f>
        <v>0</v>
      </c>
      <c r="F174" s="158">
        <f>IF('Indicator Date hidden'!G175="x","x",F$2-'Indicator Date hidden'!G175)</f>
        <v>0</v>
      </c>
      <c r="G174" s="158">
        <f>IF('Indicator Date hidden'!H175="x","x",G$2-'Indicator Date hidden'!H175)</f>
        <v>0</v>
      </c>
      <c r="H174" s="158">
        <f>IF('Indicator Date hidden'!I175="x","x",H$2-'Indicator Date hidden'!I175)</f>
        <v>0</v>
      </c>
      <c r="I174" s="158">
        <f>IF('Indicator Date hidden'!J175="x","x",I$2-'Indicator Date hidden'!J175)</f>
        <v>0</v>
      </c>
      <c r="J174" s="158">
        <f>IF('Indicator Date hidden'!K175="x","x",J$2-'Indicator Date hidden'!K175)</f>
        <v>0</v>
      </c>
      <c r="K174" s="158">
        <f>IF('Indicator Date hidden'!L175="x","x",K$2-'Indicator Date hidden'!L175)</f>
        <v>0</v>
      </c>
      <c r="L174" s="158">
        <f>IF('Indicator Date hidden'!M175="x","x",L$2-'Indicator Date hidden'!M175)</f>
        <v>0</v>
      </c>
      <c r="M174" s="158">
        <f>IF('Indicator Date hidden'!N175="x","x",M$2-'Indicator Date hidden'!N175)</f>
        <v>0</v>
      </c>
      <c r="N174" s="158">
        <f>IF('Indicator Date hidden'!O175="x","x",N$2-'Indicator Date hidden'!O175)</f>
        <v>0</v>
      </c>
      <c r="O174" s="158">
        <f>IF('Indicator Date hidden'!P175="x","x",O$2-'Indicator Date hidden'!P175)</f>
        <v>0</v>
      </c>
      <c r="P174" s="158">
        <f>IF('Indicator Date hidden'!Q175="x","x",P$2-'Indicator Date hidden'!Q175)</f>
        <v>0</v>
      </c>
      <c r="Q174" s="158">
        <f>IF('Indicator Date hidden'!R175="x","x",Q$2-'Indicator Date hidden'!R175)</f>
        <v>0</v>
      </c>
      <c r="R174" s="158">
        <f>IF('Indicator Date hidden'!S175="x","x",R$2-'Indicator Date hidden'!S175)</f>
        <v>0</v>
      </c>
      <c r="S174" s="158">
        <f>IF('Indicator Date hidden'!T175="x","x",S$2-'Indicator Date hidden'!T175)</f>
        <v>0</v>
      </c>
      <c r="T174" s="158">
        <f>IF('Indicator Date hidden'!U175="x","x",T$2-'Indicator Date hidden'!U175)</f>
        <v>0</v>
      </c>
      <c r="U174" s="158">
        <f>IF('Indicator Date hidden'!V175="x","x",U$2-'Indicator Date hidden'!V175)</f>
        <v>0</v>
      </c>
      <c r="V174" s="158">
        <f>IF('Indicator Date hidden'!W175="x","x",V$2-'Indicator Date hidden'!W175)</f>
        <v>0</v>
      </c>
      <c r="W174" s="158">
        <f>IF('Indicator Date hidden'!X175="x","x",W$2-'Indicator Date hidden'!X175)</f>
        <v>0</v>
      </c>
      <c r="X174" s="158">
        <f>IF('Indicator Date hidden'!Y175="x","x",X$2-'Indicator Date hidden'!Y175)</f>
        <v>0</v>
      </c>
      <c r="Y174" s="158">
        <f>IF('Indicator Date hidden'!Z175="x","x",Y$2-'Indicator Date hidden'!Z175)</f>
        <v>0</v>
      </c>
      <c r="Z174" s="158">
        <f>IF('Indicator Date hidden'!AA175="x","x",Z$2-'Indicator Date hidden'!AA175)</f>
        <v>2</v>
      </c>
      <c r="AA174" s="158">
        <f>IF('Indicator Date hidden'!AB175="x","x",AA$2-'Indicator Date hidden'!AB175)</f>
        <v>0</v>
      </c>
      <c r="AB174" s="158">
        <f>IF('Indicator Date hidden'!AC175="x","x",AB$2-'Indicator Date hidden'!AC175)</f>
        <v>0</v>
      </c>
      <c r="AC174" s="158">
        <f>IF('Indicator Date hidden'!AD175="x","x",AC$2-'Indicator Date hidden'!AD175)</f>
        <v>1</v>
      </c>
      <c r="AD174" s="158">
        <f>IF('Indicator Date hidden'!AE175="x","x",AD$2-'Indicator Date hidden'!AE175)</f>
        <v>0</v>
      </c>
      <c r="AE174" s="158">
        <f>IF('Indicator Date hidden'!AF175="x","x",AE$2-'Indicator Date hidden'!AF175)</f>
        <v>0</v>
      </c>
      <c r="AF174" s="158">
        <f>IF('Indicator Date hidden'!AG175="x","x",AF$2-'Indicator Date hidden'!AG175)</f>
        <v>0</v>
      </c>
      <c r="AG174" s="158">
        <f>IF('Indicator Date hidden'!AH175="x","x",AG$2-'Indicator Date hidden'!AH175)</f>
        <v>0</v>
      </c>
      <c r="AH174" s="158">
        <f>IF('Indicator Date hidden'!AI175="x","x",AH$2-'Indicator Date hidden'!AI175)</f>
        <v>0</v>
      </c>
      <c r="AI174" s="158">
        <f>IF('Indicator Date hidden'!AJ175="x","x",AI$2-'Indicator Date hidden'!AJ175)</f>
        <v>1</v>
      </c>
      <c r="AJ174" s="158">
        <f>IF('Indicator Date hidden'!AK175="x","x",AJ$2-'Indicator Date hidden'!AK175)</f>
        <v>1</v>
      </c>
      <c r="AK174" s="158">
        <f>IF('Indicator Date hidden'!AL175="x","x",AK$2-'Indicator Date hidden'!AL175)</f>
        <v>1</v>
      </c>
      <c r="AL174" s="158">
        <f>IF('Indicator Date hidden'!AM175="x","x",AL$2-'Indicator Date hidden'!AM175)</f>
        <v>4</v>
      </c>
      <c r="AM174" s="158">
        <f>IF('Indicator Date hidden'!AN175="x","x",AM$2-'Indicator Date hidden'!AN175)</f>
        <v>1</v>
      </c>
      <c r="AN174" s="158">
        <f>IF('Indicator Date hidden'!AO175="x","x",AN$2-'Indicator Date hidden'!AO175)</f>
        <v>1</v>
      </c>
      <c r="AO174" s="158">
        <f>IF('Indicator Date hidden'!AP175="x","x",AO$2-'Indicator Date hidden'!AP175)</f>
        <v>1</v>
      </c>
      <c r="AP174" s="158">
        <f>IF('Indicator Date hidden'!AQ175="x","x",AP$2-'Indicator Date hidden'!AQ175)</f>
        <v>1</v>
      </c>
      <c r="AQ174" s="158">
        <f>IF('Indicator Date hidden'!AR175="x","x",AQ$2-'Indicator Date hidden'!AR175)</f>
        <v>0</v>
      </c>
      <c r="AR174" s="158">
        <f>IF('Indicator Date hidden'!AS175="x","x",AR$2-'Indicator Date hidden'!AS175)</f>
        <v>3</v>
      </c>
      <c r="AS174" s="158">
        <f>IF('Indicator Date hidden'!AT175="x","x",AS$2-'Indicator Date hidden'!AT175)</f>
        <v>3</v>
      </c>
      <c r="AT174" s="158">
        <f>IF('Indicator Date hidden'!AU175="x","x",AT$2-'Indicator Date hidden'!AU175)</f>
        <v>0</v>
      </c>
      <c r="AU174" s="158">
        <f>IF('Indicator Date hidden'!AV175="x","x",AU$2-'Indicator Date hidden'!AV175)</f>
        <v>0</v>
      </c>
      <c r="AV174" s="158">
        <f>IF('Indicator Date hidden'!AW175="x","x",AV$2-'Indicator Date hidden'!AW175)</f>
        <v>0</v>
      </c>
      <c r="AW174" s="158">
        <f>IF('Indicator Date hidden'!AX175="x","x",AW$2-'Indicator Date hidden'!AX175)</f>
        <v>0</v>
      </c>
      <c r="AX174" s="158">
        <f>IF('Indicator Date hidden'!AY175="x","x",AX$2-'Indicator Date hidden'!AY175)</f>
        <v>0</v>
      </c>
      <c r="AY174" s="158">
        <f>IF('Indicator Date hidden'!AZ175="x","x",AY$2-'Indicator Date hidden'!AZ175)</f>
        <v>1</v>
      </c>
      <c r="AZ174" s="158">
        <f>IF('Indicator Date hidden'!BA175="x","x",AZ$2-'Indicator Date hidden'!BA175)</f>
        <v>2</v>
      </c>
      <c r="BA174" s="158">
        <f>IF('Indicator Date hidden'!BB175="x","x",BA$2-'Indicator Date hidden'!BB175)</f>
        <v>0</v>
      </c>
      <c r="BB174" s="158">
        <f>IF('Indicator Date hidden'!BC175="x","x",BB$2-'Indicator Date hidden'!BC175)</f>
        <v>0</v>
      </c>
      <c r="BC174" s="158">
        <f>IF('Indicator Date hidden'!BD175="x","x",BC$2-'Indicator Date hidden'!BD175)</f>
        <v>0</v>
      </c>
      <c r="BD174" s="158" t="str">
        <f>IF('Indicator Date hidden'!BE175="x","x",BD$2-'Indicator Date hidden'!BE175)</f>
        <v>x</v>
      </c>
      <c r="BE174" s="158">
        <f>IF('Indicator Date hidden'!BF175="x","x",BE$2-'Indicator Date hidden'!BF175)</f>
        <v>1</v>
      </c>
      <c r="BF174" s="158">
        <f>IF('Indicator Date hidden'!BG175="x","x",BF$2-'Indicator Date hidden'!BG175)</f>
        <v>0</v>
      </c>
      <c r="BG174" s="158">
        <f>IF('Indicator Date hidden'!BH175="x","x",BG$2-'Indicator Date hidden'!BH175)</f>
        <v>0</v>
      </c>
      <c r="BH174" s="158">
        <f>IF('Indicator Date hidden'!BI175="x","x",BH$2-'Indicator Date hidden'!BI175)</f>
        <v>0</v>
      </c>
      <c r="BI174" s="158">
        <f>IF('Indicator Date hidden'!BJ175="x","x",BI$2-'Indicator Date hidden'!BJ175)</f>
        <v>0</v>
      </c>
      <c r="BJ174" s="158">
        <f>IF('Indicator Date hidden'!BK175="x","x",BJ$2-'Indicator Date hidden'!BK175)</f>
        <v>1</v>
      </c>
      <c r="BK174" s="158">
        <f>IF('Indicator Date hidden'!BL175="x","x",BK$2-'Indicator Date hidden'!BL175)</f>
        <v>1</v>
      </c>
      <c r="BL174" s="158">
        <f>IF('Indicator Date hidden'!BM175="x","x",BL$2-'Indicator Date hidden'!BM175)</f>
        <v>0</v>
      </c>
      <c r="BM174" s="158">
        <f>IF('Indicator Date hidden'!BN175="x","x",BM$2-'Indicator Date hidden'!BN175)</f>
        <v>3</v>
      </c>
      <c r="BN174" s="158">
        <f>IF('Indicator Date hidden'!BO175="x","x",BN$2-'Indicator Date hidden'!BO175)</f>
        <v>2</v>
      </c>
      <c r="BO174" s="158">
        <f>IF('Indicator Date hidden'!BP175="x","x",BO$2-'Indicator Date hidden'!BP175)</f>
        <v>1</v>
      </c>
      <c r="BP174" s="158">
        <f>IF('Indicator Date hidden'!BQ175="x","x",BP$2-'Indicator Date hidden'!BQ175)</f>
        <v>0</v>
      </c>
      <c r="BQ174" s="158">
        <f>IF('Indicator Date hidden'!BR175="x","x",BQ$2-'Indicator Date hidden'!BR175)</f>
        <v>0</v>
      </c>
      <c r="BR174" s="158">
        <f>IF('Indicator Date hidden'!BS175="x","x",BR$2-'Indicator Date hidden'!BS175)</f>
        <v>0</v>
      </c>
      <c r="BS174" s="158">
        <f>IF('Indicator Date hidden'!BT175="x","x",BS$2-'Indicator Date hidden'!BT175)</f>
        <v>3</v>
      </c>
      <c r="BT174" s="158">
        <f>IF('Indicator Date hidden'!BU175="x","x",BT$2-'Indicator Date hidden'!BU175)</f>
        <v>0</v>
      </c>
      <c r="BU174" s="158" t="str">
        <f>IF('Indicator Date hidden'!BV175="x","x",BU$2-'Indicator Date hidden'!BV175)</f>
        <v>x</v>
      </c>
      <c r="BV174" s="158">
        <f>IF('Indicator Date hidden'!BW175="x","x",BV$2-'Indicator Date hidden'!BW175)</f>
        <v>0</v>
      </c>
      <c r="BW174" s="158">
        <f>IF('Indicator Date hidden'!BX175="x","x",BW$2-'Indicator Date hidden'!BX175)</f>
        <v>0</v>
      </c>
      <c r="BX174" s="158">
        <f>IF('Indicator Date hidden'!BY175="x","x",BX$2-'Indicator Date hidden'!BY175)</f>
        <v>2</v>
      </c>
      <c r="BY174" s="5">
        <f t="shared" si="25"/>
        <v>37</v>
      </c>
      <c r="BZ174" s="159">
        <f t="shared" si="26"/>
        <v>0.50684931506849318</v>
      </c>
      <c r="CA174" s="5">
        <f t="shared" si="27"/>
        <v>22</v>
      </c>
      <c r="CB174" s="159">
        <f t="shared" si="28"/>
        <v>0.92341367377275163</v>
      </c>
      <c r="CC174" s="162">
        <f t="shared" si="29"/>
        <v>0</v>
      </c>
    </row>
    <row r="175" spans="1:81" x14ac:dyDescent="0.3">
      <c r="A175" t="s">
        <v>322</v>
      </c>
      <c r="B175" s="158">
        <f>IF('Indicator Date hidden'!C176="x","x",B$2-'Indicator Date hidden'!C176)</f>
        <v>0</v>
      </c>
      <c r="C175" s="158">
        <f>IF('Indicator Date hidden'!D176="x","x",C$2-'Indicator Date hidden'!D176)</f>
        <v>0</v>
      </c>
      <c r="D175" s="158">
        <f>IF('Indicator Date hidden'!E176="x","x",D$2-'Indicator Date hidden'!E176)</f>
        <v>0</v>
      </c>
      <c r="E175" s="158">
        <f>IF('Indicator Date hidden'!F176="x","x",E$2-'Indicator Date hidden'!F176)</f>
        <v>0</v>
      </c>
      <c r="F175" s="158">
        <f>IF('Indicator Date hidden'!G176="x","x",F$2-'Indicator Date hidden'!G176)</f>
        <v>0</v>
      </c>
      <c r="G175" s="158">
        <f>IF('Indicator Date hidden'!H176="x","x",G$2-'Indicator Date hidden'!H176)</f>
        <v>0</v>
      </c>
      <c r="H175" s="158">
        <f>IF('Indicator Date hidden'!I176="x","x",H$2-'Indicator Date hidden'!I176)</f>
        <v>0</v>
      </c>
      <c r="I175" s="158">
        <f>IF('Indicator Date hidden'!J176="x","x",I$2-'Indicator Date hidden'!J176)</f>
        <v>0</v>
      </c>
      <c r="J175" s="158">
        <f>IF('Indicator Date hidden'!K176="x","x",J$2-'Indicator Date hidden'!K176)</f>
        <v>0</v>
      </c>
      <c r="K175" s="158">
        <f>IF('Indicator Date hidden'!L176="x","x",K$2-'Indicator Date hidden'!L176)</f>
        <v>0</v>
      </c>
      <c r="L175" s="158">
        <f>IF('Indicator Date hidden'!M176="x","x",L$2-'Indicator Date hidden'!M176)</f>
        <v>0</v>
      </c>
      <c r="M175" s="158">
        <f>IF('Indicator Date hidden'!N176="x","x",M$2-'Indicator Date hidden'!N176)</f>
        <v>0</v>
      </c>
      <c r="N175" s="158">
        <f>IF('Indicator Date hidden'!O176="x","x",N$2-'Indicator Date hidden'!O176)</f>
        <v>0</v>
      </c>
      <c r="O175" s="158">
        <f>IF('Indicator Date hidden'!P176="x","x",O$2-'Indicator Date hidden'!P176)</f>
        <v>0</v>
      </c>
      <c r="P175" s="158">
        <f>IF('Indicator Date hidden'!Q176="x","x",P$2-'Indicator Date hidden'!Q176)</f>
        <v>0</v>
      </c>
      <c r="Q175" s="158">
        <f>IF('Indicator Date hidden'!R176="x","x",Q$2-'Indicator Date hidden'!R176)</f>
        <v>0</v>
      </c>
      <c r="R175" s="158">
        <f>IF('Indicator Date hidden'!S176="x","x",R$2-'Indicator Date hidden'!S176)</f>
        <v>0</v>
      </c>
      <c r="S175" s="158">
        <f>IF('Indicator Date hidden'!T176="x","x",S$2-'Indicator Date hidden'!T176)</f>
        <v>0</v>
      </c>
      <c r="T175" s="158">
        <f>IF('Indicator Date hidden'!U176="x","x",T$2-'Indicator Date hidden'!U176)</f>
        <v>0</v>
      </c>
      <c r="U175" s="158">
        <f>IF('Indicator Date hidden'!V176="x","x",U$2-'Indicator Date hidden'!V176)</f>
        <v>0</v>
      </c>
      <c r="V175" s="158">
        <f>IF('Indicator Date hidden'!W176="x","x",V$2-'Indicator Date hidden'!W176)</f>
        <v>0</v>
      </c>
      <c r="W175" s="158">
        <f>IF('Indicator Date hidden'!X176="x","x",W$2-'Indicator Date hidden'!X176)</f>
        <v>0</v>
      </c>
      <c r="X175" s="158">
        <f>IF('Indicator Date hidden'!Y176="x","x",X$2-'Indicator Date hidden'!Y176)</f>
        <v>0</v>
      </c>
      <c r="Y175" s="158">
        <f>IF('Indicator Date hidden'!Z176="x","x",Y$2-'Indicator Date hidden'!Z176)</f>
        <v>0</v>
      </c>
      <c r="Z175" s="158" t="str">
        <f>IF('Indicator Date hidden'!AA176="x","x",Z$2-'Indicator Date hidden'!AA176)</f>
        <v>x</v>
      </c>
      <c r="AA175" s="158">
        <f>IF('Indicator Date hidden'!AB176="x","x",AA$2-'Indicator Date hidden'!AB176)</f>
        <v>0</v>
      </c>
      <c r="AB175" s="158" t="str">
        <f>IF('Indicator Date hidden'!AC176="x","x",AB$2-'Indicator Date hidden'!AC176)</f>
        <v>x</v>
      </c>
      <c r="AC175" s="158">
        <f>IF('Indicator Date hidden'!AD176="x","x",AC$2-'Indicator Date hidden'!AD176)</f>
        <v>0</v>
      </c>
      <c r="AD175" s="158">
        <f>IF('Indicator Date hidden'!AE176="x","x",AD$2-'Indicator Date hidden'!AE176)</f>
        <v>0</v>
      </c>
      <c r="AE175" s="158" t="str">
        <f>IF('Indicator Date hidden'!AF176="x","x",AE$2-'Indicator Date hidden'!AF176)</f>
        <v>x</v>
      </c>
      <c r="AF175" s="158">
        <f>IF('Indicator Date hidden'!AG176="x","x",AF$2-'Indicator Date hidden'!AG176)</f>
        <v>0</v>
      </c>
      <c r="AG175" s="158">
        <f>IF('Indicator Date hidden'!AH176="x","x",AG$2-'Indicator Date hidden'!AH176)</f>
        <v>0</v>
      </c>
      <c r="AH175" s="158">
        <f>IF('Indicator Date hidden'!AI176="x","x",AH$2-'Indicator Date hidden'!AI176)</f>
        <v>0</v>
      </c>
      <c r="AI175" s="158">
        <f>IF('Indicator Date hidden'!AJ176="x","x",AI$2-'Indicator Date hidden'!AJ176)</f>
        <v>1</v>
      </c>
      <c r="AJ175" s="158">
        <f>IF('Indicator Date hidden'!AK176="x","x",AJ$2-'Indicator Date hidden'!AK176)</f>
        <v>1</v>
      </c>
      <c r="AK175" s="158">
        <f>IF('Indicator Date hidden'!AL176="x","x",AK$2-'Indicator Date hidden'!AL176)</f>
        <v>1</v>
      </c>
      <c r="AL175" s="158" t="str">
        <f>IF('Indicator Date hidden'!AM176="x","x",AL$2-'Indicator Date hidden'!AM176)</f>
        <v>x</v>
      </c>
      <c r="AM175" s="158">
        <f>IF('Indicator Date hidden'!AN176="x","x",AM$2-'Indicator Date hidden'!AN176)</f>
        <v>1</v>
      </c>
      <c r="AN175" s="158">
        <f>IF('Indicator Date hidden'!AO176="x","x",AN$2-'Indicator Date hidden'!AO176)</f>
        <v>1</v>
      </c>
      <c r="AO175" s="158">
        <f>IF('Indicator Date hidden'!AP176="x","x",AO$2-'Indicator Date hidden'!AP176)</f>
        <v>1</v>
      </c>
      <c r="AP175" s="158">
        <f>IF('Indicator Date hidden'!AQ176="x","x",AP$2-'Indicator Date hidden'!AQ176)</f>
        <v>1</v>
      </c>
      <c r="AQ175" s="158">
        <f>IF('Indicator Date hidden'!AR176="x","x",AQ$2-'Indicator Date hidden'!AR176)</f>
        <v>0</v>
      </c>
      <c r="AR175" s="158">
        <f>IF('Indicator Date hidden'!AS176="x","x",AR$2-'Indicator Date hidden'!AS176)</f>
        <v>3</v>
      </c>
      <c r="AS175" s="158">
        <f>IF('Indicator Date hidden'!AT176="x","x",AS$2-'Indicator Date hidden'!AT176)</f>
        <v>5</v>
      </c>
      <c r="AT175" s="158">
        <f>IF('Indicator Date hidden'!AU176="x","x",AT$2-'Indicator Date hidden'!AU176)</f>
        <v>0</v>
      </c>
      <c r="AU175" s="158" t="str">
        <f>IF('Indicator Date hidden'!AV176="x","x",AU$2-'Indicator Date hidden'!AV176)</f>
        <v>x</v>
      </c>
      <c r="AV175" s="158" t="str">
        <f>IF('Indicator Date hidden'!AW176="x","x",AV$2-'Indicator Date hidden'!AW176)</f>
        <v>x</v>
      </c>
      <c r="AW175" s="158" t="str">
        <f>IF('Indicator Date hidden'!AX176="x","x",AW$2-'Indicator Date hidden'!AX176)</f>
        <v>x</v>
      </c>
      <c r="AX175" s="158">
        <f>IF('Indicator Date hidden'!AY176="x","x",AX$2-'Indicator Date hidden'!AY176)</f>
        <v>0</v>
      </c>
      <c r="AY175" s="158">
        <f>IF('Indicator Date hidden'!AZ176="x","x",AY$2-'Indicator Date hidden'!AZ176)</f>
        <v>1</v>
      </c>
      <c r="AZ175" s="158">
        <f>IF('Indicator Date hidden'!BA176="x","x",AZ$2-'Indicator Date hidden'!BA176)</f>
        <v>2</v>
      </c>
      <c r="BA175" s="158">
        <f>IF('Indicator Date hidden'!BB176="x","x",BA$2-'Indicator Date hidden'!BB176)</f>
        <v>0</v>
      </c>
      <c r="BB175" s="158">
        <f>IF('Indicator Date hidden'!BC176="x","x",BB$2-'Indicator Date hidden'!BC176)</f>
        <v>0</v>
      </c>
      <c r="BC175" s="158">
        <f>IF('Indicator Date hidden'!BD176="x","x",BC$2-'Indicator Date hidden'!BD176)</f>
        <v>0</v>
      </c>
      <c r="BD175" s="158" t="str">
        <f>IF('Indicator Date hidden'!BE176="x","x",BD$2-'Indicator Date hidden'!BE176)</f>
        <v>x</v>
      </c>
      <c r="BE175" s="158">
        <f>IF('Indicator Date hidden'!BF176="x","x",BE$2-'Indicator Date hidden'!BF176)</f>
        <v>2</v>
      </c>
      <c r="BF175" s="158">
        <f>IF('Indicator Date hidden'!BG176="x","x",BF$2-'Indicator Date hidden'!BG176)</f>
        <v>0</v>
      </c>
      <c r="BG175" s="158">
        <f>IF('Indicator Date hidden'!BH176="x","x",BG$2-'Indicator Date hidden'!BH176)</f>
        <v>0</v>
      </c>
      <c r="BH175" s="158">
        <f>IF('Indicator Date hidden'!BI176="x","x",BH$2-'Indicator Date hidden'!BI176)</f>
        <v>0</v>
      </c>
      <c r="BI175" s="158">
        <f>IF('Indicator Date hidden'!BJ176="x","x",BI$2-'Indicator Date hidden'!BJ176)</f>
        <v>2</v>
      </c>
      <c r="BJ175" s="158">
        <f>IF('Indicator Date hidden'!BK176="x","x",BJ$2-'Indicator Date hidden'!BK176)</f>
        <v>1</v>
      </c>
      <c r="BK175" s="158" t="str">
        <f>IF('Indicator Date hidden'!BL176="x","x",BK$2-'Indicator Date hidden'!BL176)</f>
        <v>x</v>
      </c>
      <c r="BL175" s="158">
        <f>IF('Indicator Date hidden'!BM176="x","x",BL$2-'Indicator Date hidden'!BM176)</f>
        <v>0</v>
      </c>
      <c r="BM175" s="158">
        <f>IF('Indicator Date hidden'!BN176="x","x",BM$2-'Indicator Date hidden'!BN176)</f>
        <v>3</v>
      </c>
      <c r="BN175" s="158">
        <f>IF('Indicator Date hidden'!BO176="x","x",BN$2-'Indicator Date hidden'!BO176)</f>
        <v>2</v>
      </c>
      <c r="BO175" s="158">
        <f>IF('Indicator Date hidden'!BP176="x","x",BO$2-'Indicator Date hidden'!BP176)</f>
        <v>1</v>
      </c>
      <c r="BP175" s="158">
        <f>IF('Indicator Date hidden'!BQ176="x","x",BP$2-'Indicator Date hidden'!BQ176)</f>
        <v>0</v>
      </c>
      <c r="BQ175" s="158">
        <f>IF('Indicator Date hidden'!BR176="x","x",BQ$2-'Indicator Date hidden'!BR176)</f>
        <v>0</v>
      </c>
      <c r="BR175" s="158">
        <f>IF('Indicator Date hidden'!BS176="x","x",BR$2-'Indicator Date hidden'!BS176)</f>
        <v>0</v>
      </c>
      <c r="BS175" s="158">
        <f>IF('Indicator Date hidden'!BT176="x","x",BS$2-'Indicator Date hidden'!BT176)</f>
        <v>5</v>
      </c>
      <c r="BT175" s="158">
        <f>IF('Indicator Date hidden'!BU176="x","x",BT$2-'Indicator Date hidden'!BU176)</f>
        <v>0</v>
      </c>
      <c r="BU175" s="158">
        <f>IF('Indicator Date hidden'!BV176="x","x",BU$2-'Indicator Date hidden'!BV176)</f>
        <v>0</v>
      </c>
      <c r="BV175" s="158" t="str">
        <f>IF('Indicator Date hidden'!BW176="x","x",BV$2-'Indicator Date hidden'!BW176)</f>
        <v>x</v>
      </c>
      <c r="BW175" s="158">
        <f>IF('Indicator Date hidden'!BX176="x","x",BW$2-'Indicator Date hidden'!BX176)</f>
        <v>0</v>
      </c>
      <c r="BX175" s="158">
        <f>IF('Indicator Date hidden'!BY176="x","x",BX$2-'Indicator Date hidden'!BY176)</f>
        <v>2</v>
      </c>
      <c r="BY175" s="5">
        <f t="shared" si="25"/>
        <v>36</v>
      </c>
      <c r="BZ175" s="159">
        <f t="shared" si="26"/>
        <v>0.55384615384615388</v>
      </c>
      <c r="CA175" s="5">
        <f t="shared" si="27"/>
        <v>19</v>
      </c>
      <c r="CB175" s="159">
        <f t="shared" si="28"/>
        <v>1.0958771580620386</v>
      </c>
      <c r="CC175" s="162">
        <f t="shared" si="29"/>
        <v>0</v>
      </c>
    </row>
    <row r="176" spans="1:81" x14ac:dyDescent="0.3">
      <c r="A176" t="s">
        <v>324</v>
      </c>
      <c r="B176" s="158">
        <f>IF('Indicator Date hidden'!C177="x","x",B$2-'Indicator Date hidden'!C177)</f>
        <v>0</v>
      </c>
      <c r="C176" s="158">
        <f>IF('Indicator Date hidden'!D177="x","x",C$2-'Indicator Date hidden'!D177)</f>
        <v>0</v>
      </c>
      <c r="D176" s="158">
        <f>IF('Indicator Date hidden'!E177="x","x",D$2-'Indicator Date hidden'!E177)</f>
        <v>0</v>
      </c>
      <c r="E176" s="158">
        <f>IF('Indicator Date hidden'!F177="x","x",E$2-'Indicator Date hidden'!F177)</f>
        <v>0</v>
      </c>
      <c r="F176" s="158">
        <f>IF('Indicator Date hidden'!G177="x","x",F$2-'Indicator Date hidden'!G177)</f>
        <v>0</v>
      </c>
      <c r="G176" s="158">
        <f>IF('Indicator Date hidden'!H177="x","x",G$2-'Indicator Date hidden'!H177)</f>
        <v>0</v>
      </c>
      <c r="H176" s="158">
        <f>IF('Indicator Date hidden'!I177="x","x",H$2-'Indicator Date hidden'!I177)</f>
        <v>0</v>
      </c>
      <c r="I176" s="158">
        <f>IF('Indicator Date hidden'!J177="x","x",I$2-'Indicator Date hidden'!J177)</f>
        <v>0</v>
      </c>
      <c r="J176" s="158">
        <f>IF('Indicator Date hidden'!K177="x","x",J$2-'Indicator Date hidden'!K177)</f>
        <v>0</v>
      </c>
      <c r="K176" s="158">
        <f>IF('Indicator Date hidden'!L177="x","x",K$2-'Indicator Date hidden'!L177)</f>
        <v>0</v>
      </c>
      <c r="L176" s="158">
        <f>IF('Indicator Date hidden'!M177="x","x",L$2-'Indicator Date hidden'!M177)</f>
        <v>0</v>
      </c>
      <c r="M176" s="158">
        <f>IF('Indicator Date hidden'!N177="x","x",M$2-'Indicator Date hidden'!N177)</f>
        <v>0</v>
      </c>
      <c r="N176" s="158">
        <f>IF('Indicator Date hidden'!O177="x","x",N$2-'Indicator Date hidden'!O177)</f>
        <v>0</v>
      </c>
      <c r="O176" s="158">
        <f>IF('Indicator Date hidden'!P177="x","x",O$2-'Indicator Date hidden'!P177)</f>
        <v>0</v>
      </c>
      <c r="P176" s="158">
        <f>IF('Indicator Date hidden'!Q177="x","x",P$2-'Indicator Date hidden'!Q177)</f>
        <v>0</v>
      </c>
      <c r="Q176" s="158">
        <f>IF('Indicator Date hidden'!R177="x","x",Q$2-'Indicator Date hidden'!R177)</f>
        <v>0</v>
      </c>
      <c r="R176" s="158">
        <f>IF('Indicator Date hidden'!S177="x","x",R$2-'Indicator Date hidden'!S177)</f>
        <v>0</v>
      </c>
      <c r="S176" s="158">
        <f>IF('Indicator Date hidden'!T177="x","x",S$2-'Indicator Date hidden'!T177)</f>
        <v>0</v>
      </c>
      <c r="T176" s="158">
        <f>IF('Indicator Date hidden'!U177="x","x",T$2-'Indicator Date hidden'!U177)</f>
        <v>0</v>
      </c>
      <c r="U176" s="158">
        <f>IF('Indicator Date hidden'!V177="x","x",U$2-'Indicator Date hidden'!V177)</f>
        <v>0</v>
      </c>
      <c r="V176" s="158">
        <f>IF('Indicator Date hidden'!W177="x","x",V$2-'Indicator Date hidden'!W177)</f>
        <v>0</v>
      </c>
      <c r="W176" s="158">
        <f>IF('Indicator Date hidden'!X177="x","x",W$2-'Indicator Date hidden'!X177)</f>
        <v>0</v>
      </c>
      <c r="X176" s="158">
        <f>IF('Indicator Date hidden'!Y177="x","x",X$2-'Indicator Date hidden'!Y177)</f>
        <v>0</v>
      </c>
      <c r="Y176" s="158">
        <f>IF('Indicator Date hidden'!Z177="x","x",Y$2-'Indicator Date hidden'!Z177)</f>
        <v>0</v>
      </c>
      <c r="Z176" s="158">
        <f>IF('Indicator Date hidden'!AA177="x","x",Z$2-'Indicator Date hidden'!AA177)</f>
        <v>5</v>
      </c>
      <c r="AA176" s="158">
        <f>IF('Indicator Date hidden'!AB177="x","x",AA$2-'Indicator Date hidden'!AB177)</f>
        <v>0</v>
      </c>
      <c r="AB176" s="158">
        <f>IF('Indicator Date hidden'!AC177="x","x",AB$2-'Indicator Date hidden'!AC177)</f>
        <v>2</v>
      </c>
      <c r="AC176" s="158">
        <f>IF('Indicator Date hidden'!AD177="x","x",AC$2-'Indicator Date hidden'!AD177)</f>
        <v>1</v>
      </c>
      <c r="AD176" s="158">
        <f>IF('Indicator Date hidden'!AE177="x","x",AD$2-'Indicator Date hidden'!AE177)</f>
        <v>0</v>
      </c>
      <c r="AE176" s="158">
        <f>IF('Indicator Date hidden'!AF177="x","x",AE$2-'Indicator Date hidden'!AF177)</f>
        <v>0</v>
      </c>
      <c r="AF176" s="158">
        <f>IF('Indicator Date hidden'!AG177="x","x",AF$2-'Indicator Date hidden'!AG177)</f>
        <v>0</v>
      </c>
      <c r="AG176" s="158">
        <f>IF('Indicator Date hidden'!AH177="x","x",AG$2-'Indicator Date hidden'!AH177)</f>
        <v>0</v>
      </c>
      <c r="AH176" s="158">
        <f>IF('Indicator Date hidden'!AI177="x","x",AH$2-'Indicator Date hidden'!AI177)</f>
        <v>0</v>
      </c>
      <c r="AI176" s="158">
        <f>IF('Indicator Date hidden'!AJ177="x","x",AI$2-'Indicator Date hidden'!AJ177)</f>
        <v>1</v>
      </c>
      <c r="AJ176" s="158">
        <f>IF('Indicator Date hidden'!AK177="x","x",AJ$2-'Indicator Date hidden'!AK177)</f>
        <v>1</v>
      </c>
      <c r="AK176" s="158">
        <f>IF('Indicator Date hidden'!AL177="x","x",AK$2-'Indicator Date hidden'!AL177)</f>
        <v>1</v>
      </c>
      <c r="AL176" s="158" t="str">
        <f>IF('Indicator Date hidden'!AM177="x","x",AL$2-'Indicator Date hidden'!AM177)</f>
        <v>x</v>
      </c>
      <c r="AM176" s="158">
        <f>IF('Indicator Date hidden'!AN177="x","x",AM$2-'Indicator Date hidden'!AN177)</f>
        <v>1</v>
      </c>
      <c r="AN176" s="158">
        <f>IF('Indicator Date hidden'!AO177="x","x",AN$2-'Indicator Date hidden'!AO177)</f>
        <v>1</v>
      </c>
      <c r="AO176" s="158">
        <f>IF('Indicator Date hidden'!AP177="x","x",AO$2-'Indicator Date hidden'!AP177)</f>
        <v>1</v>
      </c>
      <c r="AP176" s="158" t="str">
        <f>IF('Indicator Date hidden'!AQ177="x","x",AP$2-'Indicator Date hidden'!AQ177)</f>
        <v>x</v>
      </c>
      <c r="AQ176" s="158">
        <f>IF('Indicator Date hidden'!AR177="x","x",AQ$2-'Indicator Date hidden'!AR177)</f>
        <v>0</v>
      </c>
      <c r="AR176" s="158">
        <f>IF('Indicator Date hidden'!AS177="x","x",AR$2-'Indicator Date hidden'!AS177)</f>
        <v>3</v>
      </c>
      <c r="AS176" s="158" t="str">
        <f>IF('Indicator Date hidden'!AT177="x","x",AS$2-'Indicator Date hidden'!AT177)</f>
        <v>x</v>
      </c>
      <c r="AT176" s="158">
        <f>IF('Indicator Date hidden'!AU177="x","x",AT$2-'Indicator Date hidden'!AU177)</f>
        <v>0</v>
      </c>
      <c r="AU176" s="158">
        <f>IF('Indicator Date hidden'!AV177="x","x",AU$2-'Indicator Date hidden'!AV177)</f>
        <v>0</v>
      </c>
      <c r="AV176" s="158">
        <f>IF('Indicator Date hidden'!AW177="x","x",AV$2-'Indicator Date hidden'!AW177)</f>
        <v>0</v>
      </c>
      <c r="AW176" s="158" t="str">
        <f>IF('Indicator Date hidden'!AX177="x","x",AW$2-'Indicator Date hidden'!AX177)</f>
        <v>x</v>
      </c>
      <c r="AX176" s="158">
        <f>IF('Indicator Date hidden'!AY177="x","x",AX$2-'Indicator Date hidden'!AY177)</f>
        <v>0</v>
      </c>
      <c r="AY176" s="158">
        <f>IF('Indicator Date hidden'!AZ177="x","x",AY$2-'Indicator Date hidden'!AZ177)</f>
        <v>1</v>
      </c>
      <c r="AZ176" s="158" t="str">
        <f>IF('Indicator Date hidden'!BA177="x","x",AZ$2-'Indicator Date hidden'!BA177)</f>
        <v>x</v>
      </c>
      <c r="BA176" s="158">
        <f>IF('Indicator Date hidden'!BB177="x","x",BA$2-'Indicator Date hidden'!BB177)</f>
        <v>0</v>
      </c>
      <c r="BB176" s="158">
        <f>IF('Indicator Date hidden'!BC177="x","x",BB$2-'Indicator Date hidden'!BC177)</f>
        <v>0</v>
      </c>
      <c r="BC176" s="158">
        <f>IF('Indicator Date hidden'!BD177="x","x",BC$2-'Indicator Date hidden'!BD177)</f>
        <v>0</v>
      </c>
      <c r="BD176" s="158" t="str">
        <f>IF('Indicator Date hidden'!BE177="x","x",BD$2-'Indicator Date hidden'!BE177)</f>
        <v>x</v>
      </c>
      <c r="BE176" s="158">
        <f>IF('Indicator Date hidden'!BF177="x","x",BE$2-'Indicator Date hidden'!BF177)</f>
        <v>2</v>
      </c>
      <c r="BF176" s="158">
        <f>IF('Indicator Date hidden'!BG177="x","x",BF$2-'Indicator Date hidden'!BG177)</f>
        <v>0</v>
      </c>
      <c r="BG176" s="158">
        <f>IF('Indicator Date hidden'!BH177="x","x",BG$2-'Indicator Date hidden'!BH177)</f>
        <v>0</v>
      </c>
      <c r="BH176" s="158">
        <f>IF('Indicator Date hidden'!BI177="x","x",BH$2-'Indicator Date hidden'!BI177)</f>
        <v>0</v>
      </c>
      <c r="BI176" s="158">
        <f>IF('Indicator Date hidden'!BJ177="x","x",BI$2-'Indicator Date hidden'!BJ177)</f>
        <v>2</v>
      </c>
      <c r="BJ176" s="158">
        <f>IF('Indicator Date hidden'!BK177="x","x",BJ$2-'Indicator Date hidden'!BK177)</f>
        <v>1</v>
      </c>
      <c r="BK176" s="158">
        <f>IF('Indicator Date hidden'!BL177="x","x",BK$2-'Indicator Date hidden'!BL177)</f>
        <v>1</v>
      </c>
      <c r="BL176" s="158">
        <f>IF('Indicator Date hidden'!BM177="x","x",BL$2-'Indicator Date hidden'!BM177)</f>
        <v>0</v>
      </c>
      <c r="BM176" s="158">
        <f>IF('Indicator Date hidden'!BN177="x","x",BM$2-'Indicator Date hidden'!BN177)</f>
        <v>3</v>
      </c>
      <c r="BN176" s="158">
        <f>IF('Indicator Date hidden'!BO177="x","x",BN$2-'Indicator Date hidden'!BO177)</f>
        <v>2</v>
      </c>
      <c r="BO176" s="158">
        <f>IF('Indicator Date hidden'!BP177="x","x",BO$2-'Indicator Date hidden'!BP177)</f>
        <v>1</v>
      </c>
      <c r="BP176" s="158">
        <f>IF('Indicator Date hidden'!BQ177="x","x",BP$2-'Indicator Date hidden'!BQ177)</f>
        <v>0</v>
      </c>
      <c r="BQ176" s="158">
        <f>IF('Indicator Date hidden'!BR177="x","x",BQ$2-'Indicator Date hidden'!BR177)</f>
        <v>0</v>
      </c>
      <c r="BR176" s="158">
        <f>IF('Indicator Date hidden'!BS177="x","x",BR$2-'Indicator Date hidden'!BS177)</f>
        <v>0</v>
      </c>
      <c r="BS176" s="158">
        <f>IF('Indicator Date hidden'!BT177="x","x",BS$2-'Indicator Date hidden'!BT177)</f>
        <v>3</v>
      </c>
      <c r="BT176" s="158">
        <f>IF('Indicator Date hidden'!BU177="x","x",BT$2-'Indicator Date hidden'!BU177)</f>
        <v>0</v>
      </c>
      <c r="BU176" s="158">
        <f>IF('Indicator Date hidden'!BV177="x","x",BU$2-'Indicator Date hidden'!BV177)</f>
        <v>0</v>
      </c>
      <c r="BV176" s="158">
        <f>IF('Indicator Date hidden'!BW177="x","x",BV$2-'Indicator Date hidden'!BW177)</f>
        <v>0</v>
      </c>
      <c r="BW176" s="158">
        <f>IF('Indicator Date hidden'!BX177="x","x",BW$2-'Indicator Date hidden'!BX177)</f>
        <v>0</v>
      </c>
      <c r="BX176" s="158">
        <f>IF('Indicator Date hidden'!BY177="x","x",BX$2-'Indicator Date hidden'!BY177)</f>
        <v>2</v>
      </c>
      <c r="BY176" s="5">
        <f t="shared" si="25"/>
        <v>35</v>
      </c>
      <c r="BZ176" s="159">
        <f t="shared" si="26"/>
        <v>0.50724637681159424</v>
      </c>
      <c r="CA176" s="5">
        <f t="shared" si="27"/>
        <v>20</v>
      </c>
      <c r="CB176" s="159">
        <f t="shared" si="28"/>
        <v>0.97241948969369585</v>
      </c>
      <c r="CC176" s="162">
        <f t="shared" si="29"/>
        <v>0</v>
      </c>
    </row>
    <row r="177" spans="1:81" x14ac:dyDescent="0.3">
      <c r="A177" t="s">
        <v>326</v>
      </c>
      <c r="B177" s="158">
        <f>IF('Indicator Date hidden'!C178="x","x",B$2-'Indicator Date hidden'!C178)</f>
        <v>0</v>
      </c>
      <c r="C177" s="158">
        <f>IF('Indicator Date hidden'!D178="x","x",C$2-'Indicator Date hidden'!D178)</f>
        <v>0</v>
      </c>
      <c r="D177" s="158">
        <f>IF('Indicator Date hidden'!E178="x","x",D$2-'Indicator Date hidden'!E178)</f>
        <v>0</v>
      </c>
      <c r="E177" s="158">
        <f>IF('Indicator Date hidden'!F178="x","x",E$2-'Indicator Date hidden'!F178)</f>
        <v>0</v>
      </c>
      <c r="F177" s="158">
        <f>IF('Indicator Date hidden'!G178="x","x",F$2-'Indicator Date hidden'!G178)</f>
        <v>0</v>
      </c>
      <c r="G177" s="158">
        <f>IF('Indicator Date hidden'!H178="x","x",G$2-'Indicator Date hidden'!H178)</f>
        <v>0</v>
      </c>
      <c r="H177" s="158">
        <f>IF('Indicator Date hidden'!I178="x","x",H$2-'Indicator Date hidden'!I178)</f>
        <v>0</v>
      </c>
      <c r="I177" s="158">
        <f>IF('Indicator Date hidden'!J178="x","x",I$2-'Indicator Date hidden'!J178)</f>
        <v>0</v>
      </c>
      <c r="J177" s="158">
        <f>IF('Indicator Date hidden'!K178="x","x",J$2-'Indicator Date hidden'!K178)</f>
        <v>0</v>
      </c>
      <c r="K177" s="158">
        <f>IF('Indicator Date hidden'!L178="x","x",K$2-'Indicator Date hidden'!L178)</f>
        <v>0</v>
      </c>
      <c r="L177" s="158">
        <f>IF('Indicator Date hidden'!M178="x","x",L$2-'Indicator Date hidden'!M178)</f>
        <v>0</v>
      </c>
      <c r="M177" s="158">
        <f>IF('Indicator Date hidden'!N178="x","x",M$2-'Indicator Date hidden'!N178)</f>
        <v>0</v>
      </c>
      <c r="N177" s="158">
        <f>IF('Indicator Date hidden'!O178="x","x",N$2-'Indicator Date hidden'!O178)</f>
        <v>0</v>
      </c>
      <c r="O177" s="158">
        <f>IF('Indicator Date hidden'!P178="x","x",O$2-'Indicator Date hidden'!P178)</f>
        <v>0</v>
      </c>
      <c r="P177" s="158">
        <f>IF('Indicator Date hidden'!Q178="x","x",P$2-'Indicator Date hidden'!Q178)</f>
        <v>0</v>
      </c>
      <c r="Q177" s="158">
        <f>IF('Indicator Date hidden'!R178="x","x",Q$2-'Indicator Date hidden'!R178)</f>
        <v>0</v>
      </c>
      <c r="R177" s="158">
        <f>IF('Indicator Date hidden'!S178="x","x",R$2-'Indicator Date hidden'!S178)</f>
        <v>0</v>
      </c>
      <c r="S177" s="158">
        <f>IF('Indicator Date hidden'!T178="x","x",S$2-'Indicator Date hidden'!T178)</f>
        <v>0</v>
      </c>
      <c r="T177" s="158">
        <f>IF('Indicator Date hidden'!U178="x","x",T$2-'Indicator Date hidden'!U178)</f>
        <v>0</v>
      </c>
      <c r="U177" s="158">
        <f>IF('Indicator Date hidden'!V178="x","x",U$2-'Indicator Date hidden'!V178)</f>
        <v>0</v>
      </c>
      <c r="V177" s="158">
        <f>IF('Indicator Date hidden'!W178="x","x",V$2-'Indicator Date hidden'!W178)</f>
        <v>0</v>
      </c>
      <c r="W177" s="158">
        <f>IF('Indicator Date hidden'!X178="x","x",W$2-'Indicator Date hidden'!X178)</f>
        <v>0</v>
      </c>
      <c r="X177" s="158">
        <f>IF('Indicator Date hidden'!Y178="x","x",X$2-'Indicator Date hidden'!Y178)</f>
        <v>0</v>
      </c>
      <c r="Y177" s="158">
        <f>IF('Indicator Date hidden'!Z178="x","x",Y$2-'Indicator Date hidden'!Z178)</f>
        <v>0</v>
      </c>
      <c r="Z177" s="158" t="str">
        <f>IF('Indicator Date hidden'!AA178="x","x",Z$2-'Indicator Date hidden'!AA178)</f>
        <v>x</v>
      </c>
      <c r="AA177" s="158">
        <f>IF('Indicator Date hidden'!AB178="x","x",AA$2-'Indicator Date hidden'!AB178)</f>
        <v>0</v>
      </c>
      <c r="AB177" s="158">
        <f>IF('Indicator Date hidden'!AC178="x","x",AB$2-'Indicator Date hidden'!AC178)</f>
        <v>0</v>
      </c>
      <c r="AC177" s="158">
        <f>IF('Indicator Date hidden'!AD178="x","x",AC$2-'Indicator Date hidden'!AD178)</f>
        <v>0</v>
      </c>
      <c r="AD177" s="158">
        <f>IF('Indicator Date hidden'!AE178="x","x",AD$2-'Indicator Date hidden'!AE178)</f>
        <v>0</v>
      </c>
      <c r="AE177" s="158">
        <f>IF('Indicator Date hidden'!AF178="x","x",AE$2-'Indicator Date hidden'!AF178)</f>
        <v>0</v>
      </c>
      <c r="AF177" s="158">
        <f>IF('Indicator Date hidden'!AG178="x","x",AF$2-'Indicator Date hidden'!AG178)</f>
        <v>0</v>
      </c>
      <c r="AG177" s="158">
        <f>IF('Indicator Date hidden'!AH178="x","x",AG$2-'Indicator Date hidden'!AH178)</f>
        <v>0</v>
      </c>
      <c r="AH177" s="158">
        <f>IF('Indicator Date hidden'!AI178="x","x",AH$2-'Indicator Date hidden'!AI178)</f>
        <v>0</v>
      </c>
      <c r="AI177" s="158">
        <f>IF('Indicator Date hidden'!AJ178="x","x",AI$2-'Indicator Date hidden'!AJ178)</f>
        <v>1</v>
      </c>
      <c r="AJ177" s="158">
        <f>IF('Indicator Date hidden'!AK178="x","x",AJ$2-'Indicator Date hidden'!AK178)</f>
        <v>1</v>
      </c>
      <c r="AK177" s="158">
        <f>IF('Indicator Date hidden'!AL178="x","x",AK$2-'Indicator Date hidden'!AL178)</f>
        <v>1</v>
      </c>
      <c r="AL177" s="158">
        <f>IF('Indicator Date hidden'!AM178="x","x",AL$2-'Indicator Date hidden'!AM178)</f>
        <v>6</v>
      </c>
      <c r="AM177" s="158">
        <f>IF('Indicator Date hidden'!AN178="x","x",AM$2-'Indicator Date hidden'!AN178)</f>
        <v>1</v>
      </c>
      <c r="AN177" s="158">
        <f>IF('Indicator Date hidden'!AO178="x","x",AN$2-'Indicator Date hidden'!AO178)</f>
        <v>1</v>
      </c>
      <c r="AO177" s="158">
        <f>IF('Indicator Date hidden'!AP178="x","x",AO$2-'Indicator Date hidden'!AP178)</f>
        <v>1</v>
      </c>
      <c r="AP177" s="158">
        <f>IF('Indicator Date hidden'!AQ178="x","x",AP$2-'Indicator Date hidden'!AQ178)</f>
        <v>1</v>
      </c>
      <c r="AQ177" s="158">
        <f>IF('Indicator Date hidden'!AR178="x","x",AQ$2-'Indicator Date hidden'!AR178)</f>
        <v>0</v>
      </c>
      <c r="AR177" s="158">
        <f>IF('Indicator Date hidden'!AS178="x","x",AR$2-'Indicator Date hidden'!AS178)</f>
        <v>3</v>
      </c>
      <c r="AS177" s="158">
        <f>IF('Indicator Date hidden'!AT178="x","x",AS$2-'Indicator Date hidden'!AT178)</f>
        <v>5</v>
      </c>
      <c r="AT177" s="158">
        <f>IF('Indicator Date hidden'!AU178="x","x",AT$2-'Indicator Date hidden'!AU178)</f>
        <v>0</v>
      </c>
      <c r="AU177" s="158">
        <f>IF('Indicator Date hidden'!AV178="x","x",AU$2-'Indicator Date hidden'!AV178)</f>
        <v>0</v>
      </c>
      <c r="AV177" s="158">
        <f>IF('Indicator Date hidden'!AW178="x","x",AV$2-'Indicator Date hidden'!AW178)</f>
        <v>0</v>
      </c>
      <c r="AW177" s="158" t="str">
        <f>IF('Indicator Date hidden'!AX178="x","x",AW$2-'Indicator Date hidden'!AX178)</f>
        <v>x</v>
      </c>
      <c r="AX177" s="158">
        <f>IF('Indicator Date hidden'!AY178="x","x",AX$2-'Indicator Date hidden'!AY178)</f>
        <v>0</v>
      </c>
      <c r="AY177" s="158">
        <f>IF('Indicator Date hidden'!AZ178="x","x",AY$2-'Indicator Date hidden'!AZ178)</f>
        <v>1</v>
      </c>
      <c r="AZ177" s="158">
        <f>IF('Indicator Date hidden'!BA178="x","x",AZ$2-'Indicator Date hidden'!BA178)</f>
        <v>2</v>
      </c>
      <c r="BA177" s="158">
        <f>IF('Indicator Date hidden'!BB178="x","x",BA$2-'Indicator Date hidden'!BB178)</f>
        <v>0</v>
      </c>
      <c r="BB177" s="158">
        <f>IF('Indicator Date hidden'!BC178="x","x",BB$2-'Indicator Date hidden'!BC178)</f>
        <v>0</v>
      </c>
      <c r="BC177" s="158">
        <f>IF('Indicator Date hidden'!BD178="x","x",BC$2-'Indicator Date hidden'!BD178)</f>
        <v>0</v>
      </c>
      <c r="BD177" s="158" t="str">
        <f>IF('Indicator Date hidden'!BE178="x","x",BD$2-'Indicator Date hidden'!BE178)</f>
        <v>x</v>
      </c>
      <c r="BE177" s="158">
        <f>IF('Indicator Date hidden'!BF178="x","x",BE$2-'Indicator Date hidden'!BF178)</f>
        <v>2</v>
      </c>
      <c r="BF177" s="158">
        <f>IF('Indicator Date hidden'!BG178="x","x",BF$2-'Indicator Date hidden'!BG178)</f>
        <v>0</v>
      </c>
      <c r="BG177" s="158">
        <f>IF('Indicator Date hidden'!BH178="x","x",BG$2-'Indicator Date hidden'!BH178)</f>
        <v>0</v>
      </c>
      <c r="BH177" s="158">
        <f>IF('Indicator Date hidden'!BI178="x","x",BH$2-'Indicator Date hidden'!BI178)</f>
        <v>0</v>
      </c>
      <c r="BI177" s="158">
        <f>IF('Indicator Date hidden'!BJ178="x","x",BI$2-'Indicator Date hidden'!BJ178)</f>
        <v>2</v>
      </c>
      <c r="BJ177" s="158">
        <f>IF('Indicator Date hidden'!BK178="x","x",BJ$2-'Indicator Date hidden'!BK178)</f>
        <v>1</v>
      </c>
      <c r="BK177" s="158">
        <f>IF('Indicator Date hidden'!BL178="x","x",BK$2-'Indicator Date hidden'!BL178)</f>
        <v>1</v>
      </c>
      <c r="BL177" s="158">
        <f>IF('Indicator Date hidden'!BM178="x","x",BL$2-'Indicator Date hidden'!BM178)</f>
        <v>0</v>
      </c>
      <c r="BM177" s="158">
        <f>IF('Indicator Date hidden'!BN178="x","x",BM$2-'Indicator Date hidden'!BN178)</f>
        <v>3</v>
      </c>
      <c r="BN177" s="158">
        <f>IF('Indicator Date hidden'!BO178="x","x",BN$2-'Indicator Date hidden'!BO178)</f>
        <v>2</v>
      </c>
      <c r="BO177" s="158">
        <f>IF('Indicator Date hidden'!BP178="x","x",BO$2-'Indicator Date hidden'!BP178)</f>
        <v>1</v>
      </c>
      <c r="BP177" s="158">
        <f>IF('Indicator Date hidden'!BQ178="x","x",BP$2-'Indicator Date hidden'!BQ178)</f>
        <v>0</v>
      </c>
      <c r="BQ177" s="158">
        <f>IF('Indicator Date hidden'!BR178="x","x",BQ$2-'Indicator Date hidden'!BR178)</f>
        <v>0</v>
      </c>
      <c r="BR177" s="158">
        <f>IF('Indicator Date hidden'!BS178="x","x",BR$2-'Indicator Date hidden'!BS178)</f>
        <v>0</v>
      </c>
      <c r="BS177" s="158">
        <f>IF('Indicator Date hidden'!BT178="x","x",BS$2-'Indicator Date hidden'!BT178)</f>
        <v>2</v>
      </c>
      <c r="BT177" s="158">
        <f>IF('Indicator Date hidden'!BU178="x","x",BT$2-'Indicator Date hidden'!BU178)</f>
        <v>0</v>
      </c>
      <c r="BU177" s="158">
        <f>IF('Indicator Date hidden'!BV178="x","x",BU$2-'Indicator Date hidden'!BV178)</f>
        <v>0</v>
      </c>
      <c r="BV177" s="158" t="str">
        <f>IF('Indicator Date hidden'!BW178="x","x",BV$2-'Indicator Date hidden'!BW178)</f>
        <v>x</v>
      </c>
      <c r="BW177" s="158">
        <f>IF('Indicator Date hidden'!BX178="x","x",BW$2-'Indicator Date hidden'!BX178)</f>
        <v>0</v>
      </c>
      <c r="BX177" s="158">
        <f>IF('Indicator Date hidden'!BY178="x","x",BX$2-'Indicator Date hidden'!BY178)</f>
        <v>2</v>
      </c>
      <c r="BY177" s="5">
        <f t="shared" si="25"/>
        <v>40</v>
      </c>
      <c r="BZ177" s="159">
        <f t="shared" si="26"/>
        <v>0.56338028169014087</v>
      </c>
      <c r="CA177" s="5">
        <f t="shared" si="27"/>
        <v>21</v>
      </c>
      <c r="CB177" s="159">
        <f t="shared" si="28"/>
        <v>1.1350050488961003</v>
      </c>
      <c r="CC177" s="162">
        <f t="shared" si="29"/>
        <v>0</v>
      </c>
    </row>
    <row r="178" spans="1:81" x14ac:dyDescent="0.3">
      <c r="A178" t="s">
        <v>328</v>
      </c>
      <c r="B178" s="158">
        <f>IF('Indicator Date hidden'!C179="x","x",B$2-'Indicator Date hidden'!C179)</f>
        <v>0</v>
      </c>
      <c r="C178" s="158">
        <f>IF('Indicator Date hidden'!D179="x","x",C$2-'Indicator Date hidden'!D179)</f>
        <v>0</v>
      </c>
      <c r="D178" s="158">
        <f>IF('Indicator Date hidden'!E179="x","x",D$2-'Indicator Date hidden'!E179)</f>
        <v>0</v>
      </c>
      <c r="E178" s="158">
        <f>IF('Indicator Date hidden'!F179="x","x",E$2-'Indicator Date hidden'!F179)</f>
        <v>0</v>
      </c>
      <c r="F178" s="158">
        <f>IF('Indicator Date hidden'!G179="x","x",F$2-'Indicator Date hidden'!G179)</f>
        <v>0</v>
      </c>
      <c r="G178" s="158">
        <f>IF('Indicator Date hidden'!H179="x","x",G$2-'Indicator Date hidden'!H179)</f>
        <v>0</v>
      </c>
      <c r="H178" s="158">
        <f>IF('Indicator Date hidden'!I179="x","x",H$2-'Indicator Date hidden'!I179)</f>
        <v>0</v>
      </c>
      <c r="I178" s="158">
        <f>IF('Indicator Date hidden'!J179="x","x",I$2-'Indicator Date hidden'!J179)</f>
        <v>0</v>
      </c>
      <c r="J178" s="158">
        <f>IF('Indicator Date hidden'!K179="x","x",J$2-'Indicator Date hidden'!K179)</f>
        <v>0</v>
      </c>
      <c r="K178" s="158">
        <f>IF('Indicator Date hidden'!L179="x","x",K$2-'Indicator Date hidden'!L179)</f>
        <v>0</v>
      </c>
      <c r="L178" s="158">
        <f>IF('Indicator Date hidden'!M179="x","x",L$2-'Indicator Date hidden'!M179)</f>
        <v>0</v>
      </c>
      <c r="M178" s="158">
        <f>IF('Indicator Date hidden'!N179="x","x",M$2-'Indicator Date hidden'!N179)</f>
        <v>0</v>
      </c>
      <c r="N178" s="158">
        <f>IF('Indicator Date hidden'!O179="x","x",N$2-'Indicator Date hidden'!O179)</f>
        <v>0</v>
      </c>
      <c r="O178" s="158">
        <f>IF('Indicator Date hidden'!P179="x","x",O$2-'Indicator Date hidden'!P179)</f>
        <v>0</v>
      </c>
      <c r="P178" s="158">
        <f>IF('Indicator Date hidden'!Q179="x","x",P$2-'Indicator Date hidden'!Q179)</f>
        <v>0</v>
      </c>
      <c r="Q178" s="158">
        <f>IF('Indicator Date hidden'!R179="x","x",Q$2-'Indicator Date hidden'!R179)</f>
        <v>0</v>
      </c>
      <c r="R178" s="158">
        <f>IF('Indicator Date hidden'!S179="x","x",R$2-'Indicator Date hidden'!S179)</f>
        <v>0</v>
      </c>
      <c r="S178" s="158">
        <f>IF('Indicator Date hidden'!T179="x","x",S$2-'Indicator Date hidden'!T179)</f>
        <v>0</v>
      </c>
      <c r="T178" s="158">
        <f>IF('Indicator Date hidden'!U179="x","x",T$2-'Indicator Date hidden'!U179)</f>
        <v>0</v>
      </c>
      <c r="U178" s="158">
        <f>IF('Indicator Date hidden'!V179="x","x",U$2-'Indicator Date hidden'!V179)</f>
        <v>0</v>
      </c>
      <c r="V178" s="158">
        <f>IF('Indicator Date hidden'!W179="x","x",V$2-'Indicator Date hidden'!W179)</f>
        <v>0</v>
      </c>
      <c r="W178" s="158">
        <f>IF('Indicator Date hidden'!X179="x","x",W$2-'Indicator Date hidden'!X179)</f>
        <v>0</v>
      </c>
      <c r="X178" s="158">
        <f>IF('Indicator Date hidden'!Y179="x","x",X$2-'Indicator Date hidden'!Y179)</f>
        <v>0</v>
      </c>
      <c r="Y178" s="158">
        <f>IF('Indicator Date hidden'!Z179="x","x",Y$2-'Indicator Date hidden'!Z179)</f>
        <v>0</v>
      </c>
      <c r="Z178" s="158" t="str">
        <f>IF('Indicator Date hidden'!AA179="x","x",Z$2-'Indicator Date hidden'!AA179)</f>
        <v>x</v>
      </c>
      <c r="AA178" s="158">
        <f>IF('Indicator Date hidden'!AB179="x","x",AA$2-'Indicator Date hidden'!AB179)</f>
        <v>0</v>
      </c>
      <c r="AB178" s="158" t="str">
        <f>IF('Indicator Date hidden'!AC179="x","x",AB$2-'Indicator Date hidden'!AC179)</f>
        <v>x</v>
      </c>
      <c r="AC178" s="158">
        <f>IF('Indicator Date hidden'!AD179="x","x",AC$2-'Indicator Date hidden'!AD179)</f>
        <v>0</v>
      </c>
      <c r="AD178" s="158">
        <f>IF('Indicator Date hidden'!AE179="x","x",AD$2-'Indicator Date hidden'!AE179)</f>
        <v>0</v>
      </c>
      <c r="AE178" s="158">
        <f>IF('Indicator Date hidden'!AF179="x","x",AE$2-'Indicator Date hidden'!AF179)</f>
        <v>0</v>
      </c>
      <c r="AF178" s="158">
        <f>IF('Indicator Date hidden'!AG179="x","x",AF$2-'Indicator Date hidden'!AG179)</f>
        <v>0</v>
      </c>
      <c r="AG178" s="158">
        <f>IF('Indicator Date hidden'!AH179="x","x",AG$2-'Indicator Date hidden'!AH179)</f>
        <v>0</v>
      </c>
      <c r="AH178" s="158">
        <f>IF('Indicator Date hidden'!AI179="x","x",AH$2-'Indicator Date hidden'!AI179)</f>
        <v>0</v>
      </c>
      <c r="AI178" s="158">
        <f>IF('Indicator Date hidden'!AJ179="x","x",AI$2-'Indicator Date hidden'!AJ179)</f>
        <v>1</v>
      </c>
      <c r="AJ178" s="158">
        <f>IF('Indicator Date hidden'!AK179="x","x",AJ$2-'Indicator Date hidden'!AK179)</f>
        <v>1</v>
      </c>
      <c r="AK178" s="158">
        <f>IF('Indicator Date hidden'!AL179="x","x",AK$2-'Indicator Date hidden'!AL179)</f>
        <v>1</v>
      </c>
      <c r="AL178" s="158" t="str">
        <f>IF('Indicator Date hidden'!AM179="x","x",AL$2-'Indicator Date hidden'!AM179)</f>
        <v>x</v>
      </c>
      <c r="AM178" s="158">
        <f>IF('Indicator Date hidden'!AN179="x","x",AM$2-'Indicator Date hidden'!AN179)</f>
        <v>1</v>
      </c>
      <c r="AN178" s="158">
        <f>IF('Indicator Date hidden'!AO179="x","x",AN$2-'Indicator Date hidden'!AO179)</f>
        <v>1</v>
      </c>
      <c r="AO178" s="158">
        <f>IF('Indicator Date hidden'!AP179="x","x",AO$2-'Indicator Date hidden'!AP179)</f>
        <v>1</v>
      </c>
      <c r="AP178" s="158">
        <f>IF('Indicator Date hidden'!AQ179="x","x",AP$2-'Indicator Date hidden'!AQ179)</f>
        <v>1</v>
      </c>
      <c r="AQ178" s="158">
        <f>IF('Indicator Date hidden'!AR179="x","x",AQ$2-'Indicator Date hidden'!AR179)</f>
        <v>0</v>
      </c>
      <c r="AR178" s="158">
        <f>IF('Indicator Date hidden'!AS179="x","x",AR$2-'Indicator Date hidden'!AS179)</f>
        <v>3</v>
      </c>
      <c r="AS178" s="158">
        <f>IF('Indicator Date hidden'!AT179="x","x",AS$2-'Indicator Date hidden'!AT179)</f>
        <v>4</v>
      </c>
      <c r="AT178" s="158">
        <f>IF('Indicator Date hidden'!AU179="x","x",AT$2-'Indicator Date hidden'!AU179)</f>
        <v>0</v>
      </c>
      <c r="AU178" s="158" t="str">
        <f>IF('Indicator Date hidden'!AV179="x","x",AU$2-'Indicator Date hidden'!AV179)</f>
        <v>x</v>
      </c>
      <c r="AV178" s="158" t="str">
        <f>IF('Indicator Date hidden'!AW179="x","x",AV$2-'Indicator Date hidden'!AW179)</f>
        <v>x</v>
      </c>
      <c r="AW178" s="158">
        <f>IF('Indicator Date hidden'!AX179="x","x",AW$2-'Indicator Date hidden'!AX179)</f>
        <v>0</v>
      </c>
      <c r="AX178" s="158">
        <f>IF('Indicator Date hidden'!AY179="x","x",AX$2-'Indicator Date hidden'!AY179)</f>
        <v>0</v>
      </c>
      <c r="AY178" s="158">
        <f>IF('Indicator Date hidden'!AZ179="x","x",AY$2-'Indicator Date hidden'!AZ179)</f>
        <v>1</v>
      </c>
      <c r="AZ178" s="158">
        <f>IF('Indicator Date hidden'!BA179="x","x",AZ$2-'Indicator Date hidden'!BA179)</f>
        <v>1</v>
      </c>
      <c r="BA178" s="158">
        <f>IF('Indicator Date hidden'!BB179="x","x",BA$2-'Indicator Date hidden'!BB179)</f>
        <v>0</v>
      </c>
      <c r="BB178" s="158">
        <f>IF('Indicator Date hidden'!BC179="x","x",BB$2-'Indicator Date hidden'!BC179)</f>
        <v>0</v>
      </c>
      <c r="BC178" s="158">
        <f>IF('Indicator Date hidden'!BD179="x","x",BC$2-'Indicator Date hidden'!BD179)</f>
        <v>0</v>
      </c>
      <c r="BD178" s="158">
        <f>IF('Indicator Date hidden'!BE179="x","x",BD$2-'Indicator Date hidden'!BE179)</f>
        <v>2</v>
      </c>
      <c r="BE178" s="158">
        <f>IF('Indicator Date hidden'!BF179="x","x",BE$2-'Indicator Date hidden'!BF179)</f>
        <v>1</v>
      </c>
      <c r="BF178" s="158">
        <f>IF('Indicator Date hidden'!BG179="x","x",BF$2-'Indicator Date hidden'!BG179)</f>
        <v>0</v>
      </c>
      <c r="BG178" s="158">
        <f>IF('Indicator Date hidden'!BH179="x","x",BG$2-'Indicator Date hidden'!BH179)</f>
        <v>0</v>
      </c>
      <c r="BH178" s="158">
        <f>IF('Indicator Date hidden'!BI179="x","x",BH$2-'Indicator Date hidden'!BI179)</f>
        <v>0</v>
      </c>
      <c r="BI178" s="158">
        <f>IF('Indicator Date hidden'!BJ179="x","x",BI$2-'Indicator Date hidden'!BJ179)</f>
        <v>0</v>
      </c>
      <c r="BJ178" s="158">
        <f>IF('Indicator Date hidden'!BK179="x","x",BJ$2-'Indicator Date hidden'!BK179)</f>
        <v>1</v>
      </c>
      <c r="BK178" s="158">
        <f>IF('Indicator Date hidden'!BL179="x","x",BK$2-'Indicator Date hidden'!BL179)</f>
        <v>1</v>
      </c>
      <c r="BL178" s="158">
        <f>IF('Indicator Date hidden'!BM179="x","x",BL$2-'Indicator Date hidden'!BM179)</f>
        <v>0</v>
      </c>
      <c r="BM178" s="158">
        <f>IF('Indicator Date hidden'!BN179="x","x",BM$2-'Indicator Date hidden'!BN179)</f>
        <v>3</v>
      </c>
      <c r="BN178" s="158">
        <f>IF('Indicator Date hidden'!BO179="x","x",BN$2-'Indicator Date hidden'!BO179)</f>
        <v>2</v>
      </c>
      <c r="BO178" s="158">
        <f>IF('Indicator Date hidden'!BP179="x","x",BO$2-'Indicator Date hidden'!BP179)</f>
        <v>1</v>
      </c>
      <c r="BP178" s="158">
        <f>IF('Indicator Date hidden'!BQ179="x","x",BP$2-'Indicator Date hidden'!BQ179)</f>
        <v>0</v>
      </c>
      <c r="BQ178" s="158">
        <f>IF('Indicator Date hidden'!BR179="x","x",BQ$2-'Indicator Date hidden'!BR179)</f>
        <v>0</v>
      </c>
      <c r="BR178" s="158">
        <f>IF('Indicator Date hidden'!BS179="x","x",BR$2-'Indicator Date hidden'!BS179)</f>
        <v>0</v>
      </c>
      <c r="BS178" s="158">
        <f>IF('Indicator Date hidden'!BT179="x","x",BS$2-'Indicator Date hidden'!BT179)</f>
        <v>4</v>
      </c>
      <c r="BT178" s="158">
        <f>IF('Indicator Date hidden'!BU179="x","x",BT$2-'Indicator Date hidden'!BU179)</f>
        <v>0</v>
      </c>
      <c r="BU178" s="158">
        <f>IF('Indicator Date hidden'!BV179="x","x",BU$2-'Indicator Date hidden'!BV179)</f>
        <v>0</v>
      </c>
      <c r="BV178" s="158">
        <f>IF('Indicator Date hidden'!BW179="x","x",BV$2-'Indicator Date hidden'!BW179)</f>
        <v>0</v>
      </c>
      <c r="BW178" s="158">
        <f>IF('Indicator Date hidden'!BX179="x","x",BW$2-'Indicator Date hidden'!BX179)</f>
        <v>0</v>
      </c>
      <c r="BX178" s="158">
        <f>IF('Indicator Date hidden'!BY179="x","x",BX$2-'Indicator Date hidden'!BY179)</f>
        <v>2</v>
      </c>
      <c r="BY178" s="5">
        <f t="shared" si="25"/>
        <v>33</v>
      </c>
      <c r="BZ178" s="159">
        <f t="shared" si="26"/>
        <v>0.47142857142857142</v>
      </c>
      <c r="CA178" s="5">
        <f t="shared" si="27"/>
        <v>20</v>
      </c>
      <c r="CB178" s="159">
        <f t="shared" si="28"/>
        <v>0.92151162416400789</v>
      </c>
      <c r="CC178" s="162">
        <f t="shared" si="29"/>
        <v>0</v>
      </c>
    </row>
    <row r="179" spans="1:81" x14ac:dyDescent="0.3">
      <c r="A179" t="s">
        <v>330</v>
      </c>
      <c r="B179" s="158">
        <f>IF('Indicator Date hidden'!C180="x","x",B$2-'Indicator Date hidden'!C180)</f>
        <v>0</v>
      </c>
      <c r="C179" s="158">
        <f>IF('Indicator Date hidden'!D180="x","x",C$2-'Indicator Date hidden'!D180)</f>
        <v>0</v>
      </c>
      <c r="D179" s="158">
        <f>IF('Indicator Date hidden'!E180="x","x",D$2-'Indicator Date hidden'!E180)</f>
        <v>0</v>
      </c>
      <c r="E179" s="158">
        <f>IF('Indicator Date hidden'!F180="x","x",E$2-'Indicator Date hidden'!F180)</f>
        <v>0</v>
      </c>
      <c r="F179" s="158">
        <f>IF('Indicator Date hidden'!G180="x","x",F$2-'Indicator Date hidden'!G180)</f>
        <v>0</v>
      </c>
      <c r="G179" s="158">
        <f>IF('Indicator Date hidden'!H180="x","x",G$2-'Indicator Date hidden'!H180)</f>
        <v>0</v>
      </c>
      <c r="H179" s="158">
        <f>IF('Indicator Date hidden'!I180="x","x",H$2-'Indicator Date hidden'!I180)</f>
        <v>0</v>
      </c>
      <c r="I179" s="158">
        <f>IF('Indicator Date hidden'!J180="x","x",I$2-'Indicator Date hidden'!J180)</f>
        <v>0</v>
      </c>
      <c r="J179" s="158">
        <f>IF('Indicator Date hidden'!K180="x","x",J$2-'Indicator Date hidden'!K180)</f>
        <v>0</v>
      </c>
      <c r="K179" s="158">
        <f>IF('Indicator Date hidden'!L180="x","x",K$2-'Indicator Date hidden'!L180)</f>
        <v>0</v>
      </c>
      <c r="L179" s="158">
        <f>IF('Indicator Date hidden'!M180="x","x",L$2-'Indicator Date hidden'!M180)</f>
        <v>0</v>
      </c>
      <c r="M179" s="158">
        <f>IF('Indicator Date hidden'!N180="x","x",M$2-'Indicator Date hidden'!N180)</f>
        <v>0</v>
      </c>
      <c r="N179" s="158">
        <f>IF('Indicator Date hidden'!O180="x","x",N$2-'Indicator Date hidden'!O180)</f>
        <v>0</v>
      </c>
      <c r="O179" s="158">
        <f>IF('Indicator Date hidden'!P180="x","x",O$2-'Indicator Date hidden'!P180)</f>
        <v>0</v>
      </c>
      <c r="P179" s="158">
        <f>IF('Indicator Date hidden'!Q180="x","x",P$2-'Indicator Date hidden'!Q180)</f>
        <v>0</v>
      </c>
      <c r="Q179" s="158">
        <f>IF('Indicator Date hidden'!R180="x","x",Q$2-'Indicator Date hidden'!R180)</f>
        <v>0</v>
      </c>
      <c r="R179" s="158">
        <f>IF('Indicator Date hidden'!S180="x","x",R$2-'Indicator Date hidden'!S180)</f>
        <v>0</v>
      </c>
      <c r="S179" s="158">
        <f>IF('Indicator Date hidden'!T180="x","x",S$2-'Indicator Date hidden'!T180)</f>
        <v>0</v>
      </c>
      <c r="T179" s="158">
        <f>IF('Indicator Date hidden'!U180="x","x",T$2-'Indicator Date hidden'!U180)</f>
        <v>0</v>
      </c>
      <c r="U179" s="158">
        <f>IF('Indicator Date hidden'!V180="x","x",U$2-'Indicator Date hidden'!V180)</f>
        <v>0</v>
      </c>
      <c r="V179" s="158">
        <f>IF('Indicator Date hidden'!W180="x","x",V$2-'Indicator Date hidden'!W180)</f>
        <v>0</v>
      </c>
      <c r="W179" s="158">
        <f>IF('Indicator Date hidden'!X180="x","x",W$2-'Indicator Date hidden'!X180)</f>
        <v>0</v>
      </c>
      <c r="X179" s="158">
        <f>IF('Indicator Date hidden'!Y180="x","x",X$2-'Indicator Date hidden'!Y180)</f>
        <v>0</v>
      </c>
      <c r="Y179" s="158">
        <f>IF('Indicator Date hidden'!Z180="x","x",Y$2-'Indicator Date hidden'!Z180)</f>
        <v>0</v>
      </c>
      <c r="Z179" s="158" t="str">
        <f>IF('Indicator Date hidden'!AA180="x","x",Z$2-'Indicator Date hidden'!AA180)</f>
        <v>x</v>
      </c>
      <c r="AA179" s="158">
        <f>IF('Indicator Date hidden'!AB180="x","x",AA$2-'Indicator Date hidden'!AB180)</f>
        <v>0</v>
      </c>
      <c r="AB179" s="158">
        <f>IF('Indicator Date hidden'!AC180="x","x",AB$2-'Indicator Date hidden'!AC180)</f>
        <v>0</v>
      </c>
      <c r="AC179" s="158">
        <f>IF('Indicator Date hidden'!AD180="x","x",AC$2-'Indicator Date hidden'!AD180)</f>
        <v>0</v>
      </c>
      <c r="AD179" s="158">
        <f>IF('Indicator Date hidden'!AE180="x","x",AD$2-'Indicator Date hidden'!AE180)</f>
        <v>0</v>
      </c>
      <c r="AE179" s="158" t="str">
        <f>IF('Indicator Date hidden'!AF180="x","x",AE$2-'Indicator Date hidden'!AF180)</f>
        <v>x</v>
      </c>
      <c r="AF179" s="158">
        <f>IF('Indicator Date hidden'!AG180="x","x",AF$2-'Indicator Date hidden'!AG180)</f>
        <v>0</v>
      </c>
      <c r="AG179" s="158">
        <f>IF('Indicator Date hidden'!AH180="x","x",AG$2-'Indicator Date hidden'!AH180)</f>
        <v>0</v>
      </c>
      <c r="AH179" s="158">
        <f>IF('Indicator Date hidden'!AI180="x","x",AH$2-'Indicator Date hidden'!AI180)</f>
        <v>0</v>
      </c>
      <c r="AI179" s="158">
        <f>IF('Indicator Date hidden'!AJ180="x","x",AI$2-'Indicator Date hidden'!AJ180)</f>
        <v>1</v>
      </c>
      <c r="AJ179" s="158">
        <f>IF('Indicator Date hidden'!AK180="x","x",AJ$2-'Indicator Date hidden'!AK180)</f>
        <v>1</v>
      </c>
      <c r="AK179" s="158">
        <f>IF('Indicator Date hidden'!AL180="x","x",AK$2-'Indicator Date hidden'!AL180)</f>
        <v>1</v>
      </c>
      <c r="AL179" s="158">
        <f>IF('Indicator Date hidden'!AM180="x","x",AL$2-'Indicator Date hidden'!AM180)</f>
        <v>2</v>
      </c>
      <c r="AM179" s="158">
        <f>IF('Indicator Date hidden'!AN180="x","x",AM$2-'Indicator Date hidden'!AN180)</f>
        <v>1</v>
      </c>
      <c r="AN179" s="158">
        <f>IF('Indicator Date hidden'!AO180="x","x",AN$2-'Indicator Date hidden'!AO180)</f>
        <v>1</v>
      </c>
      <c r="AO179" s="158">
        <f>IF('Indicator Date hidden'!AP180="x","x",AO$2-'Indicator Date hidden'!AP180)</f>
        <v>1</v>
      </c>
      <c r="AP179" s="158">
        <f>IF('Indicator Date hidden'!AQ180="x","x",AP$2-'Indicator Date hidden'!AQ180)</f>
        <v>1</v>
      </c>
      <c r="AQ179" s="158">
        <f>IF('Indicator Date hidden'!AR180="x","x",AQ$2-'Indicator Date hidden'!AR180)</f>
        <v>0</v>
      </c>
      <c r="AR179" s="158">
        <f>IF('Indicator Date hidden'!AS180="x","x",AR$2-'Indicator Date hidden'!AS180)</f>
        <v>3</v>
      </c>
      <c r="AS179" s="158" t="str">
        <f>IF('Indicator Date hidden'!AT180="x","x",AS$2-'Indicator Date hidden'!AT180)</f>
        <v>x</v>
      </c>
      <c r="AT179" s="158">
        <f>IF('Indicator Date hidden'!AU180="x","x",AT$2-'Indicator Date hidden'!AU180)</f>
        <v>0</v>
      </c>
      <c r="AU179" s="158" t="str">
        <f>IF('Indicator Date hidden'!AV180="x","x",AU$2-'Indicator Date hidden'!AV180)</f>
        <v>x</v>
      </c>
      <c r="AV179" s="158" t="str">
        <f>IF('Indicator Date hidden'!AW180="x","x",AV$2-'Indicator Date hidden'!AW180)</f>
        <v>x</v>
      </c>
      <c r="AW179" s="158">
        <f>IF('Indicator Date hidden'!AX180="x","x",AW$2-'Indicator Date hidden'!AX180)</f>
        <v>0</v>
      </c>
      <c r="AX179" s="158">
        <f>IF('Indicator Date hidden'!AY180="x","x",AX$2-'Indicator Date hidden'!AY180)</f>
        <v>0</v>
      </c>
      <c r="AY179" s="158" t="str">
        <f>IF('Indicator Date hidden'!AZ180="x","x",AY$2-'Indicator Date hidden'!AZ180)</f>
        <v>x</v>
      </c>
      <c r="AZ179" s="158" t="str">
        <f>IF('Indicator Date hidden'!BA180="x","x",AZ$2-'Indicator Date hidden'!BA180)</f>
        <v>x</v>
      </c>
      <c r="BA179" s="158">
        <f>IF('Indicator Date hidden'!BB180="x","x",BA$2-'Indicator Date hidden'!BB180)</f>
        <v>0</v>
      </c>
      <c r="BB179" s="158">
        <f>IF('Indicator Date hidden'!BC180="x","x",BB$2-'Indicator Date hidden'!BC180)</f>
        <v>0</v>
      </c>
      <c r="BC179" s="158">
        <f>IF('Indicator Date hidden'!BD180="x","x",BC$2-'Indicator Date hidden'!BD180)</f>
        <v>0</v>
      </c>
      <c r="BD179" s="158" t="str">
        <f>IF('Indicator Date hidden'!BE180="x","x",BD$2-'Indicator Date hidden'!BE180)</f>
        <v>x</v>
      </c>
      <c r="BE179" s="158">
        <f>IF('Indicator Date hidden'!BF180="x","x",BE$2-'Indicator Date hidden'!BF180)</f>
        <v>2</v>
      </c>
      <c r="BF179" s="158">
        <f>IF('Indicator Date hidden'!BG180="x","x",BF$2-'Indicator Date hidden'!BG180)</f>
        <v>0</v>
      </c>
      <c r="BG179" s="158">
        <f>IF('Indicator Date hidden'!BH180="x","x",BG$2-'Indicator Date hidden'!BH180)</f>
        <v>0</v>
      </c>
      <c r="BH179" s="158">
        <f>IF('Indicator Date hidden'!BI180="x","x",BH$2-'Indicator Date hidden'!BI180)</f>
        <v>0</v>
      </c>
      <c r="BI179" s="158" t="str">
        <f>IF('Indicator Date hidden'!BJ180="x","x",BI$2-'Indicator Date hidden'!BJ180)</f>
        <v>x</v>
      </c>
      <c r="BJ179" s="158">
        <f>IF('Indicator Date hidden'!BK180="x","x",BJ$2-'Indicator Date hidden'!BK180)</f>
        <v>1</v>
      </c>
      <c r="BK179" s="158">
        <f>IF('Indicator Date hidden'!BL180="x","x",BK$2-'Indicator Date hidden'!BL180)</f>
        <v>1</v>
      </c>
      <c r="BL179" s="158">
        <f>IF('Indicator Date hidden'!BM180="x","x",BL$2-'Indicator Date hidden'!BM180)</f>
        <v>0</v>
      </c>
      <c r="BM179" s="158">
        <f>IF('Indicator Date hidden'!BN180="x","x",BM$2-'Indicator Date hidden'!BN180)</f>
        <v>3</v>
      </c>
      <c r="BN179" s="158">
        <f>IF('Indicator Date hidden'!BO180="x","x",BN$2-'Indicator Date hidden'!BO180)</f>
        <v>2</v>
      </c>
      <c r="BO179" s="158">
        <f>IF('Indicator Date hidden'!BP180="x","x",BO$2-'Indicator Date hidden'!BP180)</f>
        <v>1</v>
      </c>
      <c r="BP179" s="158">
        <f>IF('Indicator Date hidden'!BQ180="x","x",BP$2-'Indicator Date hidden'!BQ180)</f>
        <v>0</v>
      </c>
      <c r="BQ179" s="158">
        <f>IF('Indicator Date hidden'!BR180="x","x",BQ$2-'Indicator Date hidden'!BR180)</f>
        <v>0</v>
      </c>
      <c r="BR179" s="158">
        <f>IF('Indicator Date hidden'!BS180="x","x",BR$2-'Indicator Date hidden'!BS180)</f>
        <v>0</v>
      </c>
      <c r="BS179" s="158">
        <f>IF('Indicator Date hidden'!BT180="x","x",BS$2-'Indicator Date hidden'!BT180)</f>
        <v>4</v>
      </c>
      <c r="BT179" s="158">
        <f>IF('Indicator Date hidden'!BU180="x","x",BT$2-'Indicator Date hidden'!BU180)</f>
        <v>0</v>
      </c>
      <c r="BU179" s="158">
        <f>IF('Indicator Date hidden'!BV180="x","x",BU$2-'Indicator Date hidden'!BV180)</f>
        <v>0</v>
      </c>
      <c r="BV179" s="158" t="str">
        <f>IF('Indicator Date hidden'!BW180="x","x",BV$2-'Indicator Date hidden'!BW180)</f>
        <v>x</v>
      </c>
      <c r="BW179" s="158">
        <f>IF('Indicator Date hidden'!BX180="x","x",BW$2-'Indicator Date hidden'!BX180)</f>
        <v>0</v>
      </c>
      <c r="BX179" s="158">
        <f>IF('Indicator Date hidden'!BY180="x","x",BX$2-'Indicator Date hidden'!BY180)</f>
        <v>2</v>
      </c>
      <c r="BY179" s="5">
        <f t="shared" si="25"/>
        <v>28</v>
      </c>
      <c r="BZ179" s="159">
        <f t="shared" si="26"/>
        <v>0.43076923076923079</v>
      </c>
      <c r="CA179" s="5">
        <f t="shared" si="27"/>
        <v>17</v>
      </c>
      <c r="CB179" s="159">
        <f t="shared" si="28"/>
        <v>0.85878681458171457</v>
      </c>
      <c r="CC179" s="162">
        <f t="shared" si="29"/>
        <v>0</v>
      </c>
    </row>
    <row r="180" spans="1:81" x14ac:dyDescent="0.3">
      <c r="A180" t="s">
        <v>332</v>
      </c>
      <c r="B180" s="158">
        <f>IF('Indicator Date hidden'!C181="x","x",B$2-'Indicator Date hidden'!C181)</f>
        <v>0</v>
      </c>
      <c r="C180" s="158">
        <f>IF('Indicator Date hidden'!D181="x","x",C$2-'Indicator Date hidden'!D181)</f>
        <v>0</v>
      </c>
      <c r="D180" s="158">
        <f>IF('Indicator Date hidden'!E181="x","x",D$2-'Indicator Date hidden'!E181)</f>
        <v>0</v>
      </c>
      <c r="E180" s="158">
        <f>IF('Indicator Date hidden'!F181="x","x",E$2-'Indicator Date hidden'!F181)</f>
        <v>0</v>
      </c>
      <c r="F180" s="158">
        <f>IF('Indicator Date hidden'!G181="x","x",F$2-'Indicator Date hidden'!G181)</f>
        <v>0</v>
      </c>
      <c r="G180" s="158">
        <f>IF('Indicator Date hidden'!H181="x","x",G$2-'Indicator Date hidden'!H181)</f>
        <v>0</v>
      </c>
      <c r="H180" s="158">
        <f>IF('Indicator Date hidden'!I181="x","x",H$2-'Indicator Date hidden'!I181)</f>
        <v>0</v>
      </c>
      <c r="I180" s="158">
        <f>IF('Indicator Date hidden'!J181="x","x",I$2-'Indicator Date hidden'!J181)</f>
        <v>0</v>
      </c>
      <c r="J180" s="158">
        <f>IF('Indicator Date hidden'!K181="x","x",J$2-'Indicator Date hidden'!K181)</f>
        <v>0</v>
      </c>
      <c r="K180" s="158">
        <f>IF('Indicator Date hidden'!L181="x","x",K$2-'Indicator Date hidden'!L181)</f>
        <v>0</v>
      </c>
      <c r="L180" s="158">
        <f>IF('Indicator Date hidden'!M181="x","x",L$2-'Indicator Date hidden'!M181)</f>
        <v>0</v>
      </c>
      <c r="M180" s="158">
        <f>IF('Indicator Date hidden'!N181="x","x",M$2-'Indicator Date hidden'!N181)</f>
        <v>0</v>
      </c>
      <c r="N180" s="158">
        <f>IF('Indicator Date hidden'!O181="x","x",N$2-'Indicator Date hidden'!O181)</f>
        <v>0</v>
      </c>
      <c r="O180" s="158">
        <f>IF('Indicator Date hidden'!P181="x","x",O$2-'Indicator Date hidden'!P181)</f>
        <v>0</v>
      </c>
      <c r="P180" s="158">
        <f>IF('Indicator Date hidden'!Q181="x","x",P$2-'Indicator Date hidden'!Q181)</f>
        <v>0</v>
      </c>
      <c r="Q180" s="158">
        <f>IF('Indicator Date hidden'!R181="x","x",Q$2-'Indicator Date hidden'!R181)</f>
        <v>0</v>
      </c>
      <c r="R180" s="158">
        <f>IF('Indicator Date hidden'!S181="x","x",R$2-'Indicator Date hidden'!S181)</f>
        <v>0</v>
      </c>
      <c r="S180" s="158">
        <f>IF('Indicator Date hidden'!T181="x","x",S$2-'Indicator Date hidden'!T181)</f>
        <v>0</v>
      </c>
      <c r="T180" s="158">
        <f>IF('Indicator Date hidden'!U181="x","x",T$2-'Indicator Date hidden'!U181)</f>
        <v>0</v>
      </c>
      <c r="U180" s="158">
        <f>IF('Indicator Date hidden'!V181="x","x",U$2-'Indicator Date hidden'!V181)</f>
        <v>0</v>
      </c>
      <c r="V180" s="158">
        <f>IF('Indicator Date hidden'!W181="x","x",V$2-'Indicator Date hidden'!W181)</f>
        <v>0</v>
      </c>
      <c r="W180" s="158">
        <f>IF('Indicator Date hidden'!X181="x","x",W$2-'Indicator Date hidden'!X181)</f>
        <v>0</v>
      </c>
      <c r="X180" s="158">
        <f>IF('Indicator Date hidden'!Y181="x","x",X$2-'Indicator Date hidden'!Y181)</f>
        <v>0</v>
      </c>
      <c r="Y180" s="158">
        <f>IF('Indicator Date hidden'!Z181="x","x",Y$2-'Indicator Date hidden'!Z181)</f>
        <v>0</v>
      </c>
      <c r="Z180" s="158" t="str">
        <f>IF('Indicator Date hidden'!AA181="x","x",Z$2-'Indicator Date hidden'!AA181)</f>
        <v>x</v>
      </c>
      <c r="AA180" s="158">
        <f>IF('Indicator Date hidden'!AB181="x","x",AA$2-'Indicator Date hidden'!AB181)</f>
        <v>0</v>
      </c>
      <c r="AB180" s="158" t="str">
        <f>IF('Indicator Date hidden'!AC181="x","x",AB$2-'Indicator Date hidden'!AC181)</f>
        <v>x</v>
      </c>
      <c r="AC180" s="158">
        <f>IF('Indicator Date hidden'!AD181="x","x",AC$2-'Indicator Date hidden'!AD181)</f>
        <v>4</v>
      </c>
      <c r="AD180" s="158">
        <f>IF('Indicator Date hidden'!AE181="x","x",AD$2-'Indicator Date hidden'!AE181)</f>
        <v>0</v>
      </c>
      <c r="AE180" s="158" t="str">
        <f>IF('Indicator Date hidden'!AF181="x","x",AE$2-'Indicator Date hidden'!AF181)</f>
        <v>x</v>
      </c>
      <c r="AF180" s="158">
        <f>IF('Indicator Date hidden'!AG181="x","x",AF$2-'Indicator Date hidden'!AG181)</f>
        <v>0</v>
      </c>
      <c r="AG180" s="158">
        <f>IF('Indicator Date hidden'!AH181="x","x",AG$2-'Indicator Date hidden'!AH181)</f>
        <v>0</v>
      </c>
      <c r="AH180" s="158">
        <f>IF('Indicator Date hidden'!AI181="x","x",AH$2-'Indicator Date hidden'!AI181)</f>
        <v>0</v>
      </c>
      <c r="AI180" s="158">
        <f>IF('Indicator Date hidden'!AJ181="x","x",AI$2-'Indicator Date hidden'!AJ181)</f>
        <v>1</v>
      </c>
      <c r="AJ180" s="158">
        <f>IF('Indicator Date hidden'!AK181="x","x",AJ$2-'Indicator Date hidden'!AK181)</f>
        <v>1</v>
      </c>
      <c r="AK180" s="158" t="str">
        <f>IF('Indicator Date hidden'!AL181="x","x",AK$2-'Indicator Date hidden'!AL181)</f>
        <v>x</v>
      </c>
      <c r="AL180" s="158" t="str">
        <f>IF('Indicator Date hidden'!AM181="x","x",AL$2-'Indicator Date hidden'!AM181)</f>
        <v>x</v>
      </c>
      <c r="AM180" s="158">
        <f>IF('Indicator Date hidden'!AN181="x","x",AM$2-'Indicator Date hidden'!AN181)</f>
        <v>1</v>
      </c>
      <c r="AN180" s="158">
        <f>IF('Indicator Date hidden'!AO181="x","x",AN$2-'Indicator Date hidden'!AO181)</f>
        <v>1</v>
      </c>
      <c r="AO180" s="158">
        <f>IF('Indicator Date hidden'!AP181="x","x",AO$2-'Indicator Date hidden'!AP181)</f>
        <v>1</v>
      </c>
      <c r="AP180" s="158">
        <f>IF('Indicator Date hidden'!AQ181="x","x",AP$2-'Indicator Date hidden'!AQ181)</f>
        <v>1</v>
      </c>
      <c r="AQ180" s="158">
        <f>IF('Indicator Date hidden'!AR181="x","x",AQ$2-'Indicator Date hidden'!AR181)</f>
        <v>0</v>
      </c>
      <c r="AR180" s="158">
        <f>IF('Indicator Date hidden'!AS181="x","x",AR$2-'Indicator Date hidden'!AS181)</f>
        <v>3</v>
      </c>
      <c r="AS180" s="158">
        <f>IF('Indicator Date hidden'!AT181="x","x",AS$2-'Indicator Date hidden'!AT181)</f>
        <v>10</v>
      </c>
      <c r="AT180" s="158">
        <f>IF('Indicator Date hidden'!AU181="x","x",AT$2-'Indicator Date hidden'!AU181)</f>
        <v>0</v>
      </c>
      <c r="AU180" s="158" t="str">
        <f>IF('Indicator Date hidden'!AV181="x","x",AU$2-'Indicator Date hidden'!AV181)</f>
        <v>x</v>
      </c>
      <c r="AV180" s="158" t="str">
        <f>IF('Indicator Date hidden'!AW181="x","x",AV$2-'Indicator Date hidden'!AW181)</f>
        <v>x</v>
      </c>
      <c r="AW180" s="158" t="str">
        <f>IF('Indicator Date hidden'!AX181="x","x",AW$2-'Indicator Date hidden'!AX181)</f>
        <v>x</v>
      </c>
      <c r="AX180" s="158">
        <f>IF('Indicator Date hidden'!AY181="x","x",AX$2-'Indicator Date hidden'!AY181)</f>
        <v>0</v>
      </c>
      <c r="AY180" s="158" t="str">
        <f>IF('Indicator Date hidden'!AZ181="x","x",AY$2-'Indicator Date hidden'!AZ181)</f>
        <v>x</v>
      </c>
      <c r="AZ180" s="158">
        <f>IF('Indicator Date hidden'!BA181="x","x",AZ$2-'Indicator Date hidden'!BA181)</f>
        <v>7</v>
      </c>
      <c r="BA180" s="158">
        <f>IF('Indicator Date hidden'!BB181="x","x",BA$2-'Indicator Date hidden'!BB181)</f>
        <v>0</v>
      </c>
      <c r="BB180" s="158">
        <f>IF('Indicator Date hidden'!BC181="x","x",BB$2-'Indicator Date hidden'!BC181)</f>
        <v>0</v>
      </c>
      <c r="BC180" s="158">
        <f>IF('Indicator Date hidden'!BD181="x","x",BC$2-'Indicator Date hidden'!BD181)</f>
        <v>0</v>
      </c>
      <c r="BD180" s="158" t="str">
        <f>IF('Indicator Date hidden'!BE181="x","x",BD$2-'Indicator Date hidden'!BE181)</f>
        <v>x</v>
      </c>
      <c r="BE180" s="158" t="str">
        <f>IF('Indicator Date hidden'!BF181="x","x",BE$2-'Indicator Date hidden'!BF181)</f>
        <v>x</v>
      </c>
      <c r="BF180" s="158">
        <f>IF('Indicator Date hidden'!BG181="x","x",BF$2-'Indicator Date hidden'!BG181)</f>
        <v>0</v>
      </c>
      <c r="BG180" s="158">
        <f>IF('Indicator Date hidden'!BH181="x","x",BG$2-'Indicator Date hidden'!BH181)</f>
        <v>0</v>
      </c>
      <c r="BH180" s="158">
        <f>IF('Indicator Date hidden'!BI181="x","x",BH$2-'Indicator Date hidden'!BI181)</f>
        <v>0</v>
      </c>
      <c r="BI180" s="158" t="str">
        <f>IF('Indicator Date hidden'!BJ181="x","x",BI$2-'Indicator Date hidden'!BJ181)</f>
        <v>x</v>
      </c>
      <c r="BJ180" s="158">
        <f>IF('Indicator Date hidden'!BK181="x","x",BJ$2-'Indicator Date hidden'!BK181)</f>
        <v>1</v>
      </c>
      <c r="BK180" s="158" t="str">
        <f>IF('Indicator Date hidden'!BL181="x","x",BK$2-'Indicator Date hidden'!BL181)</f>
        <v>x</v>
      </c>
      <c r="BL180" s="158">
        <f>IF('Indicator Date hidden'!BM181="x","x",BL$2-'Indicator Date hidden'!BM181)</f>
        <v>0</v>
      </c>
      <c r="BM180" s="158" t="str">
        <f>IF('Indicator Date hidden'!BN181="x","x",BM$2-'Indicator Date hidden'!BN181)</f>
        <v>x</v>
      </c>
      <c r="BN180" s="158">
        <f>IF('Indicator Date hidden'!BO181="x","x",BN$2-'Indicator Date hidden'!BO181)</f>
        <v>2</v>
      </c>
      <c r="BO180" s="158">
        <f>IF('Indicator Date hidden'!BP181="x","x",BO$2-'Indicator Date hidden'!BP181)</f>
        <v>1</v>
      </c>
      <c r="BP180" s="158">
        <f>IF('Indicator Date hidden'!BQ181="x","x",BP$2-'Indicator Date hidden'!BQ181)</f>
        <v>0</v>
      </c>
      <c r="BQ180" s="158">
        <f>IF('Indicator Date hidden'!BR181="x","x",BQ$2-'Indicator Date hidden'!BR181)</f>
        <v>0</v>
      </c>
      <c r="BR180" s="158">
        <f>IF('Indicator Date hidden'!BS181="x","x",BR$2-'Indicator Date hidden'!BS181)</f>
        <v>0</v>
      </c>
      <c r="BS180" s="158">
        <f>IF('Indicator Date hidden'!BT181="x","x",BS$2-'Indicator Date hidden'!BT181)</f>
        <v>4</v>
      </c>
      <c r="BT180" s="158">
        <f>IF('Indicator Date hidden'!BU181="x","x",BT$2-'Indicator Date hidden'!BU181)</f>
        <v>0</v>
      </c>
      <c r="BU180" s="158">
        <f>IF('Indicator Date hidden'!BV181="x","x",BU$2-'Indicator Date hidden'!BV181)</f>
        <v>0</v>
      </c>
      <c r="BV180" s="158" t="str">
        <f>IF('Indicator Date hidden'!BW181="x","x",BV$2-'Indicator Date hidden'!BW181)</f>
        <v>x</v>
      </c>
      <c r="BW180" s="158">
        <f>IF('Indicator Date hidden'!BX181="x","x",BW$2-'Indicator Date hidden'!BX181)</f>
        <v>0</v>
      </c>
      <c r="BX180" s="158" t="str">
        <f>IF('Indicator Date hidden'!BY181="x","x",BX$2-'Indicator Date hidden'!BY181)</f>
        <v>x</v>
      </c>
      <c r="BY180" s="5">
        <f t="shared" si="25"/>
        <v>38</v>
      </c>
      <c r="BZ180" s="159">
        <f t="shared" si="26"/>
        <v>0.64406779661016944</v>
      </c>
      <c r="CA180" s="5">
        <f t="shared" si="27"/>
        <v>14</v>
      </c>
      <c r="CB180" s="159">
        <f t="shared" si="28"/>
        <v>1.7346196951865396</v>
      </c>
      <c r="CC180" s="162">
        <f t="shared" si="29"/>
        <v>0</v>
      </c>
    </row>
    <row r="181" spans="1:81" x14ac:dyDescent="0.3">
      <c r="A181" t="s">
        <v>334</v>
      </c>
      <c r="B181" s="158">
        <f>IF('Indicator Date hidden'!C182="x","x",B$2-'Indicator Date hidden'!C182)</f>
        <v>0</v>
      </c>
      <c r="C181" s="158">
        <f>IF('Indicator Date hidden'!D182="x","x",C$2-'Indicator Date hidden'!D182)</f>
        <v>0</v>
      </c>
      <c r="D181" s="158">
        <f>IF('Indicator Date hidden'!E182="x","x",D$2-'Indicator Date hidden'!E182)</f>
        <v>0</v>
      </c>
      <c r="E181" s="158">
        <f>IF('Indicator Date hidden'!F182="x","x",E$2-'Indicator Date hidden'!F182)</f>
        <v>0</v>
      </c>
      <c r="F181" s="158">
        <f>IF('Indicator Date hidden'!G182="x","x",F$2-'Indicator Date hidden'!G182)</f>
        <v>0</v>
      </c>
      <c r="G181" s="158">
        <f>IF('Indicator Date hidden'!H182="x","x",G$2-'Indicator Date hidden'!H182)</f>
        <v>0</v>
      </c>
      <c r="H181" s="158">
        <f>IF('Indicator Date hidden'!I182="x","x",H$2-'Indicator Date hidden'!I182)</f>
        <v>0</v>
      </c>
      <c r="I181" s="158">
        <f>IF('Indicator Date hidden'!J182="x","x",I$2-'Indicator Date hidden'!J182)</f>
        <v>0</v>
      </c>
      <c r="J181" s="158">
        <f>IF('Indicator Date hidden'!K182="x","x",J$2-'Indicator Date hidden'!K182)</f>
        <v>0</v>
      </c>
      <c r="K181" s="158">
        <f>IF('Indicator Date hidden'!L182="x","x",K$2-'Indicator Date hidden'!L182)</f>
        <v>0</v>
      </c>
      <c r="L181" s="158">
        <f>IF('Indicator Date hidden'!M182="x","x",L$2-'Indicator Date hidden'!M182)</f>
        <v>0</v>
      </c>
      <c r="M181" s="158">
        <f>IF('Indicator Date hidden'!N182="x","x",M$2-'Indicator Date hidden'!N182)</f>
        <v>0</v>
      </c>
      <c r="N181" s="158">
        <f>IF('Indicator Date hidden'!O182="x","x",N$2-'Indicator Date hidden'!O182)</f>
        <v>0</v>
      </c>
      <c r="O181" s="158">
        <f>IF('Indicator Date hidden'!P182="x","x",O$2-'Indicator Date hidden'!P182)</f>
        <v>0</v>
      </c>
      <c r="P181" s="158">
        <f>IF('Indicator Date hidden'!Q182="x","x",P$2-'Indicator Date hidden'!Q182)</f>
        <v>0</v>
      </c>
      <c r="Q181" s="158">
        <f>IF('Indicator Date hidden'!R182="x","x",Q$2-'Indicator Date hidden'!R182)</f>
        <v>0</v>
      </c>
      <c r="R181" s="158">
        <f>IF('Indicator Date hidden'!S182="x","x",R$2-'Indicator Date hidden'!S182)</f>
        <v>0</v>
      </c>
      <c r="S181" s="158">
        <f>IF('Indicator Date hidden'!T182="x","x",S$2-'Indicator Date hidden'!T182)</f>
        <v>0</v>
      </c>
      <c r="T181" s="158">
        <f>IF('Indicator Date hidden'!U182="x","x",T$2-'Indicator Date hidden'!U182)</f>
        <v>0</v>
      </c>
      <c r="U181" s="158">
        <f>IF('Indicator Date hidden'!V182="x","x",U$2-'Indicator Date hidden'!V182)</f>
        <v>0</v>
      </c>
      <c r="V181" s="158">
        <f>IF('Indicator Date hidden'!W182="x","x",V$2-'Indicator Date hidden'!W182)</f>
        <v>0</v>
      </c>
      <c r="W181" s="158">
        <f>IF('Indicator Date hidden'!X182="x","x",W$2-'Indicator Date hidden'!X182)</f>
        <v>0</v>
      </c>
      <c r="X181" s="158">
        <f>IF('Indicator Date hidden'!Y182="x","x",X$2-'Indicator Date hidden'!Y182)</f>
        <v>0</v>
      </c>
      <c r="Y181" s="158">
        <f>IF('Indicator Date hidden'!Z182="x","x",Y$2-'Indicator Date hidden'!Z182)</f>
        <v>0</v>
      </c>
      <c r="Z181" s="158">
        <f>IF('Indicator Date hidden'!AA182="x","x",Z$2-'Indicator Date hidden'!AA182)</f>
        <v>0</v>
      </c>
      <c r="AA181" s="158">
        <f>IF('Indicator Date hidden'!AB182="x","x",AA$2-'Indicator Date hidden'!AB182)</f>
        <v>0</v>
      </c>
      <c r="AB181" s="158">
        <f>IF('Indicator Date hidden'!AC182="x","x",AB$2-'Indicator Date hidden'!AC182)</f>
        <v>0</v>
      </c>
      <c r="AC181" s="158">
        <f>IF('Indicator Date hidden'!AD182="x","x",AC$2-'Indicator Date hidden'!AD182)</f>
        <v>1</v>
      </c>
      <c r="AD181" s="158">
        <f>IF('Indicator Date hidden'!AE182="x","x",AD$2-'Indicator Date hidden'!AE182)</f>
        <v>0</v>
      </c>
      <c r="AE181" s="158">
        <f>IF('Indicator Date hidden'!AF182="x","x",AE$2-'Indicator Date hidden'!AF182)</f>
        <v>0</v>
      </c>
      <c r="AF181" s="158">
        <f>IF('Indicator Date hidden'!AG182="x","x",AF$2-'Indicator Date hidden'!AG182)</f>
        <v>0</v>
      </c>
      <c r="AG181" s="158">
        <f>IF('Indicator Date hidden'!AH182="x","x",AG$2-'Indicator Date hidden'!AH182)</f>
        <v>0</v>
      </c>
      <c r="AH181" s="158">
        <f>IF('Indicator Date hidden'!AI182="x","x",AH$2-'Indicator Date hidden'!AI182)</f>
        <v>0</v>
      </c>
      <c r="AI181" s="158">
        <f>IF('Indicator Date hidden'!AJ182="x","x",AI$2-'Indicator Date hidden'!AJ182)</f>
        <v>1</v>
      </c>
      <c r="AJ181" s="158">
        <f>IF('Indicator Date hidden'!AK182="x","x",AJ$2-'Indicator Date hidden'!AK182)</f>
        <v>1</v>
      </c>
      <c r="AK181" s="158">
        <f>IF('Indicator Date hidden'!AL182="x","x",AK$2-'Indicator Date hidden'!AL182)</f>
        <v>1</v>
      </c>
      <c r="AL181" s="158">
        <f>IF('Indicator Date hidden'!AM182="x","x",AL$2-'Indicator Date hidden'!AM182)</f>
        <v>2</v>
      </c>
      <c r="AM181" s="158">
        <f>IF('Indicator Date hidden'!AN182="x","x",AM$2-'Indicator Date hidden'!AN182)</f>
        <v>1</v>
      </c>
      <c r="AN181" s="158">
        <f>IF('Indicator Date hidden'!AO182="x","x",AN$2-'Indicator Date hidden'!AO182)</f>
        <v>1</v>
      </c>
      <c r="AO181" s="158">
        <f>IF('Indicator Date hidden'!AP182="x","x",AO$2-'Indicator Date hidden'!AP182)</f>
        <v>1</v>
      </c>
      <c r="AP181" s="158">
        <f>IF('Indicator Date hidden'!AQ182="x","x",AP$2-'Indicator Date hidden'!AQ182)</f>
        <v>1</v>
      </c>
      <c r="AQ181" s="158">
        <f>IF('Indicator Date hidden'!AR182="x","x",AQ$2-'Indicator Date hidden'!AR182)</f>
        <v>0</v>
      </c>
      <c r="AR181" s="158">
        <f>IF('Indicator Date hidden'!AS182="x","x",AR$2-'Indicator Date hidden'!AS182)</f>
        <v>3</v>
      </c>
      <c r="AS181" s="158">
        <f>IF('Indicator Date hidden'!AT182="x","x",AS$2-'Indicator Date hidden'!AT182)</f>
        <v>1</v>
      </c>
      <c r="AT181" s="158">
        <f>IF('Indicator Date hidden'!AU182="x","x",AT$2-'Indicator Date hidden'!AU182)</f>
        <v>0</v>
      </c>
      <c r="AU181" s="158">
        <f>IF('Indicator Date hidden'!AV182="x","x",AU$2-'Indicator Date hidden'!AV182)</f>
        <v>0</v>
      </c>
      <c r="AV181" s="158">
        <f>IF('Indicator Date hidden'!AW182="x","x",AV$2-'Indicator Date hidden'!AW182)</f>
        <v>0</v>
      </c>
      <c r="AW181" s="158">
        <f>IF('Indicator Date hidden'!AX182="x","x",AW$2-'Indicator Date hidden'!AX182)</f>
        <v>0</v>
      </c>
      <c r="AX181" s="158">
        <f>IF('Indicator Date hidden'!AY182="x","x",AX$2-'Indicator Date hidden'!AY182)</f>
        <v>0</v>
      </c>
      <c r="AY181" s="158">
        <f>IF('Indicator Date hidden'!AZ182="x","x",AY$2-'Indicator Date hidden'!AZ182)</f>
        <v>1</v>
      </c>
      <c r="AZ181" s="158">
        <f>IF('Indicator Date hidden'!BA182="x","x",AZ$2-'Indicator Date hidden'!BA182)</f>
        <v>1</v>
      </c>
      <c r="BA181" s="158">
        <f>IF('Indicator Date hidden'!BB182="x","x",BA$2-'Indicator Date hidden'!BB182)</f>
        <v>0</v>
      </c>
      <c r="BB181" s="158">
        <f>IF('Indicator Date hidden'!BC182="x","x",BB$2-'Indicator Date hidden'!BC182)</f>
        <v>0</v>
      </c>
      <c r="BC181" s="158">
        <f>IF('Indicator Date hidden'!BD182="x","x",BC$2-'Indicator Date hidden'!BD182)</f>
        <v>0</v>
      </c>
      <c r="BD181" s="158">
        <f>IF('Indicator Date hidden'!BE182="x","x",BD$2-'Indicator Date hidden'!BE182)</f>
        <v>2</v>
      </c>
      <c r="BE181" s="158">
        <f>IF('Indicator Date hidden'!BF182="x","x",BE$2-'Indicator Date hidden'!BF182)</f>
        <v>1</v>
      </c>
      <c r="BF181" s="158">
        <f>IF('Indicator Date hidden'!BG182="x","x",BF$2-'Indicator Date hidden'!BG182)</f>
        <v>0</v>
      </c>
      <c r="BG181" s="158">
        <f>IF('Indicator Date hidden'!BH182="x","x",BG$2-'Indicator Date hidden'!BH182)</f>
        <v>0</v>
      </c>
      <c r="BH181" s="158">
        <f>IF('Indicator Date hidden'!BI182="x","x",BH$2-'Indicator Date hidden'!BI182)</f>
        <v>0</v>
      </c>
      <c r="BI181" s="158" t="str">
        <f>IF('Indicator Date hidden'!BJ182="x","x",BI$2-'Indicator Date hidden'!BJ182)</f>
        <v>x</v>
      </c>
      <c r="BJ181" s="158">
        <f>IF('Indicator Date hidden'!BK182="x","x",BJ$2-'Indicator Date hidden'!BK182)</f>
        <v>1</v>
      </c>
      <c r="BK181" s="158">
        <f>IF('Indicator Date hidden'!BL182="x","x",BK$2-'Indicator Date hidden'!BL182)</f>
        <v>1</v>
      </c>
      <c r="BL181" s="158">
        <f>IF('Indicator Date hidden'!BM182="x","x",BL$2-'Indicator Date hidden'!BM182)</f>
        <v>0</v>
      </c>
      <c r="BM181" s="158">
        <f>IF('Indicator Date hidden'!BN182="x","x",BM$2-'Indicator Date hidden'!BN182)</f>
        <v>3</v>
      </c>
      <c r="BN181" s="158">
        <f>IF('Indicator Date hidden'!BO182="x","x",BN$2-'Indicator Date hidden'!BO182)</f>
        <v>2</v>
      </c>
      <c r="BO181" s="158">
        <f>IF('Indicator Date hidden'!BP182="x","x",BO$2-'Indicator Date hidden'!BP182)</f>
        <v>1</v>
      </c>
      <c r="BP181" s="158">
        <f>IF('Indicator Date hidden'!BQ182="x","x",BP$2-'Indicator Date hidden'!BQ182)</f>
        <v>0</v>
      </c>
      <c r="BQ181" s="158">
        <f>IF('Indicator Date hidden'!BR182="x","x",BQ$2-'Indicator Date hidden'!BR182)</f>
        <v>0</v>
      </c>
      <c r="BR181" s="158">
        <f>IF('Indicator Date hidden'!BS182="x","x",BR$2-'Indicator Date hidden'!BS182)</f>
        <v>0</v>
      </c>
      <c r="BS181" s="158">
        <f>IF('Indicator Date hidden'!BT182="x","x",BS$2-'Indicator Date hidden'!BT182)</f>
        <v>3</v>
      </c>
      <c r="BT181" s="158">
        <f>IF('Indicator Date hidden'!BU182="x","x",BT$2-'Indicator Date hidden'!BU182)</f>
        <v>0</v>
      </c>
      <c r="BU181" s="158" t="str">
        <f>IF('Indicator Date hidden'!BV182="x","x",BU$2-'Indicator Date hidden'!BV182)</f>
        <v>x</v>
      </c>
      <c r="BV181" s="158">
        <f>IF('Indicator Date hidden'!BW182="x","x",BV$2-'Indicator Date hidden'!BW182)</f>
        <v>0</v>
      </c>
      <c r="BW181" s="158">
        <f>IF('Indicator Date hidden'!BX182="x","x",BW$2-'Indicator Date hidden'!BX182)</f>
        <v>0</v>
      </c>
      <c r="BX181" s="158">
        <f>IF('Indicator Date hidden'!BY182="x","x",BX$2-'Indicator Date hidden'!BY182)</f>
        <v>2</v>
      </c>
      <c r="BY181" s="5">
        <f t="shared" si="25"/>
        <v>32</v>
      </c>
      <c r="BZ181" s="159">
        <f t="shared" si="26"/>
        <v>0.43835616438356162</v>
      </c>
      <c r="CA181" s="5">
        <f t="shared" si="27"/>
        <v>22</v>
      </c>
      <c r="CB181" s="159">
        <f t="shared" si="28"/>
        <v>0.77612139584741346</v>
      </c>
      <c r="CC181" s="162">
        <f t="shared" si="29"/>
        <v>0</v>
      </c>
    </row>
    <row r="182" spans="1:81" x14ac:dyDescent="0.3">
      <c r="A182" t="s">
        <v>336</v>
      </c>
      <c r="B182" s="158">
        <f>IF('Indicator Date hidden'!C183="x","x",B$2-'Indicator Date hidden'!C183)</f>
        <v>0</v>
      </c>
      <c r="C182" s="158">
        <f>IF('Indicator Date hidden'!D183="x","x",C$2-'Indicator Date hidden'!D183)</f>
        <v>0</v>
      </c>
      <c r="D182" s="158">
        <f>IF('Indicator Date hidden'!E183="x","x",D$2-'Indicator Date hidden'!E183)</f>
        <v>0</v>
      </c>
      <c r="E182" s="158">
        <f>IF('Indicator Date hidden'!F183="x","x",E$2-'Indicator Date hidden'!F183)</f>
        <v>0</v>
      </c>
      <c r="F182" s="158">
        <f>IF('Indicator Date hidden'!G183="x","x",F$2-'Indicator Date hidden'!G183)</f>
        <v>0</v>
      </c>
      <c r="G182" s="158">
        <f>IF('Indicator Date hidden'!H183="x","x",G$2-'Indicator Date hidden'!H183)</f>
        <v>0</v>
      </c>
      <c r="H182" s="158">
        <f>IF('Indicator Date hidden'!I183="x","x",H$2-'Indicator Date hidden'!I183)</f>
        <v>0</v>
      </c>
      <c r="I182" s="158">
        <f>IF('Indicator Date hidden'!J183="x","x",I$2-'Indicator Date hidden'!J183)</f>
        <v>0</v>
      </c>
      <c r="J182" s="158">
        <f>IF('Indicator Date hidden'!K183="x","x",J$2-'Indicator Date hidden'!K183)</f>
        <v>0</v>
      </c>
      <c r="K182" s="158">
        <f>IF('Indicator Date hidden'!L183="x","x",K$2-'Indicator Date hidden'!L183)</f>
        <v>0</v>
      </c>
      <c r="L182" s="158">
        <f>IF('Indicator Date hidden'!M183="x","x",L$2-'Indicator Date hidden'!M183)</f>
        <v>0</v>
      </c>
      <c r="M182" s="158">
        <f>IF('Indicator Date hidden'!N183="x","x",M$2-'Indicator Date hidden'!N183)</f>
        <v>0</v>
      </c>
      <c r="N182" s="158">
        <f>IF('Indicator Date hidden'!O183="x","x",N$2-'Indicator Date hidden'!O183)</f>
        <v>0</v>
      </c>
      <c r="O182" s="158">
        <f>IF('Indicator Date hidden'!P183="x","x",O$2-'Indicator Date hidden'!P183)</f>
        <v>0</v>
      </c>
      <c r="P182" s="158">
        <f>IF('Indicator Date hidden'!Q183="x","x",P$2-'Indicator Date hidden'!Q183)</f>
        <v>0</v>
      </c>
      <c r="Q182" s="158">
        <f>IF('Indicator Date hidden'!R183="x","x",Q$2-'Indicator Date hidden'!R183)</f>
        <v>0</v>
      </c>
      <c r="R182" s="158">
        <f>IF('Indicator Date hidden'!S183="x","x",R$2-'Indicator Date hidden'!S183)</f>
        <v>0</v>
      </c>
      <c r="S182" s="158">
        <f>IF('Indicator Date hidden'!T183="x","x",S$2-'Indicator Date hidden'!T183)</f>
        <v>0</v>
      </c>
      <c r="T182" s="158">
        <f>IF('Indicator Date hidden'!U183="x","x",T$2-'Indicator Date hidden'!U183)</f>
        <v>0</v>
      </c>
      <c r="U182" s="158">
        <f>IF('Indicator Date hidden'!V183="x","x",U$2-'Indicator Date hidden'!V183)</f>
        <v>0</v>
      </c>
      <c r="V182" s="158">
        <f>IF('Indicator Date hidden'!W183="x","x",V$2-'Indicator Date hidden'!W183)</f>
        <v>0</v>
      </c>
      <c r="W182" s="158">
        <f>IF('Indicator Date hidden'!X183="x","x",W$2-'Indicator Date hidden'!X183)</f>
        <v>0</v>
      </c>
      <c r="X182" s="158">
        <f>IF('Indicator Date hidden'!Y183="x","x",X$2-'Indicator Date hidden'!Y183)</f>
        <v>0</v>
      </c>
      <c r="Y182" s="158">
        <f>IF('Indicator Date hidden'!Z183="x","x",Y$2-'Indicator Date hidden'!Z183)</f>
        <v>0</v>
      </c>
      <c r="Z182" s="158">
        <f>IF('Indicator Date hidden'!AA183="x","x",Z$2-'Indicator Date hidden'!AA183)</f>
        <v>9</v>
      </c>
      <c r="AA182" s="158">
        <f>IF('Indicator Date hidden'!AB183="x","x",AA$2-'Indicator Date hidden'!AB183)</f>
        <v>0</v>
      </c>
      <c r="AB182" s="158" t="str">
        <f>IF('Indicator Date hidden'!AC183="x","x",AB$2-'Indicator Date hidden'!AC183)</f>
        <v>x</v>
      </c>
      <c r="AC182" s="158">
        <f>IF('Indicator Date hidden'!AD183="x","x",AC$2-'Indicator Date hidden'!AD183)</f>
        <v>0</v>
      </c>
      <c r="AD182" s="158">
        <f>IF('Indicator Date hidden'!AE183="x","x",AD$2-'Indicator Date hidden'!AE183)</f>
        <v>0</v>
      </c>
      <c r="AE182" s="158">
        <f>IF('Indicator Date hidden'!AF183="x","x",AE$2-'Indicator Date hidden'!AF183)</f>
        <v>0</v>
      </c>
      <c r="AF182" s="158">
        <f>IF('Indicator Date hidden'!AG183="x","x",AF$2-'Indicator Date hidden'!AG183)</f>
        <v>0</v>
      </c>
      <c r="AG182" s="158">
        <f>IF('Indicator Date hidden'!AH183="x","x",AG$2-'Indicator Date hidden'!AH183)</f>
        <v>0</v>
      </c>
      <c r="AH182" s="158">
        <f>IF('Indicator Date hidden'!AI183="x","x",AH$2-'Indicator Date hidden'!AI183)</f>
        <v>0</v>
      </c>
      <c r="AI182" s="158">
        <f>IF('Indicator Date hidden'!AJ183="x","x",AI$2-'Indicator Date hidden'!AJ183)</f>
        <v>1</v>
      </c>
      <c r="AJ182" s="158">
        <f>IF('Indicator Date hidden'!AK183="x","x",AJ$2-'Indicator Date hidden'!AK183)</f>
        <v>1</v>
      </c>
      <c r="AK182" s="158">
        <f>IF('Indicator Date hidden'!AL183="x","x",AK$2-'Indicator Date hidden'!AL183)</f>
        <v>1</v>
      </c>
      <c r="AL182" s="158">
        <f>IF('Indicator Date hidden'!AM183="x","x",AL$2-'Indicator Date hidden'!AM183)</f>
        <v>6</v>
      </c>
      <c r="AM182" s="158">
        <f>IF('Indicator Date hidden'!AN183="x","x",AM$2-'Indicator Date hidden'!AN183)</f>
        <v>1</v>
      </c>
      <c r="AN182" s="158">
        <f>IF('Indicator Date hidden'!AO183="x","x",AN$2-'Indicator Date hidden'!AO183)</f>
        <v>1</v>
      </c>
      <c r="AO182" s="158">
        <f>IF('Indicator Date hidden'!AP183="x","x",AO$2-'Indicator Date hidden'!AP183)</f>
        <v>1</v>
      </c>
      <c r="AP182" s="158">
        <f>IF('Indicator Date hidden'!AQ183="x","x",AP$2-'Indicator Date hidden'!AQ183)</f>
        <v>1</v>
      </c>
      <c r="AQ182" s="158">
        <f>IF('Indicator Date hidden'!AR183="x","x",AQ$2-'Indicator Date hidden'!AR183)</f>
        <v>0</v>
      </c>
      <c r="AR182" s="158">
        <f>IF('Indicator Date hidden'!AS183="x","x",AR$2-'Indicator Date hidden'!AS183)</f>
        <v>3</v>
      </c>
      <c r="AS182" s="158" t="str">
        <f>IF('Indicator Date hidden'!AT183="x","x",AS$2-'Indicator Date hidden'!AT183)</f>
        <v>x</v>
      </c>
      <c r="AT182" s="158">
        <f>IF('Indicator Date hidden'!AU183="x","x",AT$2-'Indicator Date hidden'!AU183)</f>
        <v>0</v>
      </c>
      <c r="AU182" s="158">
        <f>IF('Indicator Date hidden'!AV183="x","x",AU$2-'Indicator Date hidden'!AV183)</f>
        <v>0</v>
      </c>
      <c r="AV182" s="158">
        <f>IF('Indicator Date hidden'!AW183="x","x",AV$2-'Indicator Date hidden'!AW183)</f>
        <v>0</v>
      </c>
      <c r="AW182" s="158" t="str">
        <f>IF('Indicator Date hidden'!AX183="x","x",AW$2-'Indicator Date hidden'!AX183)</f>
        <v>x</v>
      </c>
      <c r="AX182" s="158">
        <f>IF('Indicator Date hidden'!AY183="x","x",AX$2-'Indicator Date hidden'!AY183)</f>
        <v>0</v>
      </c>
      <c r="AY182" s="158">
        <f>IF('Indicator Date hidden'!AZ183="x","x",AY$2-'Indicator Date hidden'!AZ183)</f>
        <v>1</v>
      </c>
      <c r="AZ182" s="158">
        <f>IF('Indicator Date hidden'!BA183="x","x",AZ$2-'Indicator Date hidden'!BA183)</f>
        <v>1</v>
      </c>
      <c r="BA182" s="158">
        <f>IF('Indicator Date hidden'!BB183="x","x",BA$2-'Indicator Date hidden'!BB183)</f>
        <v>0</v>
      </c>
      <c r="BB182" s="158">
        <f>IF('Indicator Date hidden'!BC183="x","x",BB$2-'Indicator Date hidden'!BC183)</f>
        <v>0</v>
      </c>
      <c r="BC182" s="158">
        <f>IF('Indicator Date hidden'!BD183="x","x",BC$2-'Indicator Date hidden'!BD183)</f>
        <v>0</v>
      </c>
      <c r="BD182" s="158">
        <f>IF('Indicator Date hidden'!BE183="x","x",BD$2-'Indicator Date hidden'!BE183)</f>
        <v>2</v>
      </c>
      <c r="BE182" s="158">
        <f>IF('Indicator Date hidden'!BF183="x","x",BE$2-'Indicator Date hidden'!BF183)</f>
        <v>2</v>
      </c>
      <c r="BF182" s="158">
        <f>IF('Indicator Date hidden'!BG183="x","x",BF$2-'Indicator Date hidden'!BG183)</f>
        <v>0</v>
      </c>
      <c r="BG182" s="158">
        <f>IF('Indicator Date hidden'!BH183="x","x",BG$2-'Indicator Date hidden'!BH183)</f>
        <v>0</v>
      </c>
      <c r="BH182" s="158">
        <f>IF('Indicator Date hidden'!BI183="x","x",BH$2-'Indicator Date hidden'!BI183)</f>
        <v>0</v>
      </c>
      <c r="BI182" s="158" t="str">
        <f>IF('Indicator Date hidden'!BJ183="x","x",BI$2-'Indicator Date hidden'!BJ183)</f>
        <v>x</v>
      </c>
      <c r="BJ182" s="158">
        <f>IF('Indicator Date hidden'!BK183="x","x",BJ$2-'Indicator Date hidden'!BK183)</f>
        <v>1</v>
      </c>
      <c r="BK182" s="158">
        <f>IF('Indicator Date hidden'!BL183="x","x",BK$2-'Indicator Date hidden'!BL183)</f>
        <v>1</v>
      </c>
      <c r="BL182" s="158">
        <f>IF('Indicator Date hidden'!BM183="x","x",BL$2-'Indicator Date hidden'!BM183)</f>
        <v>0</v>
      </c>
      <c r="BM182" s="158">
        <f>IF('Indicator Date hidden'!BN183="x","x",BM$2-'Indicator Date hidden'!BN183)</f>
        <v>3</v>
      </c>
      <c r="BN182" s="158">
        <f>IF('Indicator Date hidden'!BO183="x","x",BN$2-'Indicator Date hidden'!BO183)</f>
        <v>2</v>
      </c>
      <c r="BO182" s="158">
        <f>IF('Indicator Date hidden'!BP183="x","x",BO$2-'Indicator Date hidden'!BP183)</f>
        <v>1</v>
      </c>
      <c r="BP182" s="158">
        <f>IF('Indicator Date hidden'!BQ183="x","x",BP$2-'Indicator Date hidden'!BQ183)</f>
        <v>0</v>
      </c>
      <c r="BQ182" s="158">
        <f>IF('Indicator Date hidden'!BR183="x","x",BQ$2-'Indicator Date hidden'!BR183)</f>
        <v>0</v>
      </c>
      <c r="BR182" s="158">
        <f>IF('Indicator Date hidden'!BS183="x","x",BR$2-'Indicator Date hidden'!BS183)</f>
        <v>0</v>
      </c>
      <c r="BS182" s="158">
        <f>IF('Indicator Date hidden'!BT183="x","x",BS$2-'Indicator Date hidden'!BT183)</f>
        <v>4</v>
      </c>
      <c r="BT182" s="158">
        <f>IF('Indicator Date hidden'!BU183="x","x",BT$2-'Indicator Date hidden'!BU183)</f>
        <v>0</v>
      </c>
      <c r="BU182" s="158">
        <f>IF('Indicator Date hidden'!BV183="x","x",BU$2-'Indicator Date hidden'!BV183)</f>
        <v>0</v>
      </c>
      <c r="BV182" s="158" t="str">
        <f>IF('Indicator Date hidden'!BW183="x","x",BV$2-'Indicator Date hidden'!BW183)</f>
        <v>x</v>
      </c>
      <c r="BW182" s="158">
        <f>IF('Indicator Date hidden'!BX183="x","x",BW$2-'Indicator Date hidden'!BX183)</f>
        <v>0</v>
      </c>
      <c r="BX182" s="158">
        <f>IF('Indicator Date hidden'!BY183="x","x",BX$2-'Indicator Date hidden'!BY183)</f>
        <v>2</v>
      </c>
      <c r="BY182" s="5">
        <f t="shared" si="25"/>
        <v>45</v>
      </c>
      <c r="BZ182" s="159">
        <f t="shared" si="26"/>
        <v>0.6428571428571429</v>
      </c>
      <c r="CA182" s="5">
        <f t="shared" si="27"/>
        <v>21</v>
      </c>
      <c r="CB182" s="159">
        <f t="shared" si="28"/>
        <v>1.4641986036806647</v>
      </c>
      <c r="CC182" s="162">
        <f t="shared" si="29"/>
        <v>0</v>
      </c>
    </row>
    <row r="183" spans="1:81" x14ac:dyDescent="0.3">
      <c r="A183" t="s">
        <v>338</v>
      </c>
      <c r="B183" s="158">
        <f>IF('Indicator Date hidden'!C184="x","x",B$2-'Indicator Date hidden'!C184)</f>
        <v>0</v>
      </c>
      <c r="C183" s="158">
        <f>IF('Indicator Date hidden'!D184="x","x",C$2-'Indicator Date hidden'!D184)</f>
        <v>0</v>
      </c>
      <c r="D183" s="158">
        <f>IF('Indicator Date hidden'!E184="x","x",D$2-'Indicator Date hidden'!E184)</f>
        <v>0</v>
      </c>
      <c r="E183" s="158">
        <f>IF('Indicator Date hidden'!F184="x","x",E$2-'Indicator Date hidden'!F184)</f>
        <v>0</v>
      </c>
      <c r="F183" s="158">
        <f>IF('Indicator Date hidden'!G184="x","x",F$2-'Indicator Date hidden'!G184)</f>
        <v>0</v>
      </c>
      <c r="G183" s="158">
        <f>IF('Indicator Date hidden'!H184="x","x",G$2-'Indicator Date hidden'!H184)</f>
        <v>0</v>
      </c>
      <c r="H183" s="158">
        <f>IF('Indicator Date hidden'!I184="x","x",H$2-'Indicator Date hidden'!I184)</f>
        <v>0</v>
      </c>
      <c r="I183" s="158">
        <f>IF('Indicator Date hidden'!J184="x","x",I$2-'Indicator Date hidden'!J184)</f>
        <v>0</v>
      </c>
      <c r="J183" s="158">
        <f>IF('Indicator Date hidden'!K184="x","x",J$2-'Indicator Date hidden'!K184)</f>
        <v>0</v>
      </c>
      <c r="K183" s="158">
        <f>IF('Indicator Date hidden'!L184="x","x",K$2-'Indicator Date hidden'!L184)</f>
        <v>0</v>
      </c>
      <c r="L183" s="158">
        <f>IF('Indicator Date hidden'!M184="x","x",L$2-'Indicator Date hidden'!M184)</f>
        <v>0</v>
      </c>
      <c r="M183" s="158">
        <f>IF('Indicator Date hidden'!N184="x","x",M$2-'Indicator Date hidden'!N184)</f>
        <v>0</v>
      </c>
      <c r="N183" s="158">
        <f>IF('Indicator Date hidden'!O184="x","x",N$2-'Indicator Date hidden'!O184)</f>
        <v>0</v>
      </c>
      <c r="O183" s="158">
        <f>IF('Indicator Date hidden'!P184="x","x",O$2-'Indicator Date hidden'!P184)</f>
        <v>0</v>
      </c>
      <c r="P183" s="158">
        <f>IF('Indicator Date hidden'!Q184="x","x",P$2-'Indicator Date hidden'!Q184)</f>
        <v>0</v>
      </c>
      <c r="Q183" s="158">
        <f>IF('Indicator Date hidden'!R184="x","x",Q$2-'Indicator Date hidden'!R184)</f>
        <v>0</v>
      </c>
      <c r="R183" s="158">
        <f>IF('Indicator Date hidden'!S184="x","x",R$2-'Indicator Date hidden'!S184)</f>
        <v>0</v>
      </c>
      <c r="S183" s="158">
        <f>IF('Indicator Date hidden'!T184="x","x",S$2-'Indicator Date hidden'!T184)</f>
        <v>0</v>
      </c>
      <c r="T183" s="158">
        <f>IF('Indicator Date hidden'!U184="x","x",T$2-'Indicator Date hidden'!U184)</f>
        <v>0</v>
      </c>
      <c r="U183" s="158">
        <f>IF('Indicator Date hidden'!V184="x","x",U$2-'Indicator Date hidden'!V184)</f>
        <v>0</v>
      </c>
      <c r="V183" s="158">
        <f>IF('Indicator Date hidden'!W184="x","x",V$2-'Indicator Date hidden'!W184)</f>
        <v>0</v>
      </c>
      <c r="W183" s="158">
        <f>IF('Indicator Date hidden'!X184="x","x",W$2-'Indicator Date hidden'!X184)</f>
        <v>0</v>
      </c>
      <c r="X183" s="158">
        <f>IF('Indicator Date hidden'!Y184="x","x",X$2-'Indicator Date hidden'!Y184)</f>
        <v>0</v>
      </c>
      <c r="Y183" s="158">
        <f>IF('Indicator Date hidden'!Z184="x","x",Y$2-'Indicator Date hidden'!Z184)</f>
        <v>0</v>
      </c>
      <c r="Z183" s="158" t="str">
        <f>IF('Indicator Date hidden'!AA184="x","x",Z$2-'Indicator Date hidden'!AA184)</f>
        <v>x</v>
      </c>
      <c r="AA183" s="158">
        <f>IF('Indicator Date hidden'!AB184="x","x",AA$2-'Indicator Date hidden'!AB184)</f>
        <v>0</v>
      </c>
      <c r="AB183" s="158" t="str">
        <f>IF('Indicator Date hidden'!AC184="x","x",AB$2-'Indicator Date hidden'!AC184)</f>
        <v>x</v>
      </c>
      <c r="AC183" s="158">
        <f>IF('Indicator Date hidden'!AD184="x","x",AC$2-'Indicator Date hidden'!AD184)</f>
        <v>0</v>
      </c>
      <c r="AD183" s="158">
        <f>IF('Indicator Date hidden'!AE184="x","x",AD$2-'Indicator Date hidden'!AE184)</f>
        <v>0</v>
      </c>
      <c r="AE183" s="158" t="str">
        <f>IF('Indicator Date hidden'!AF184="x","x",AE$2-'Indicator Date hidden'!AF184)</f>
        <v>x</v>
      </c>
      <c r="AF183" s="158">
        <f>IF('Indicator Date hidden'!AG184="x","x",AF$2-'Indicator Date hidden'!AG184)</f>
        <v>0</v>
      </c>
      <c r="AG183" s="158">
        <f>IF('Indicator Date hidden'!AH184="x","x",AG$2-'Indicator Date hidden'!AH184)</f>
        <v>0</v>
      </c>
      <c r="AH183" s="158">
        <f>IF('Indicator Date hidden'!AI184="x","x",AH$2-'Indicator Date hidden'!AI184)</f>
        <v>0</v>
      </c>
      <c r="AI183" s="158">
        <f>IF('Indicator Date hidden'!AJ184="x","x",AI$2-'Indicator Date hidden'!AJ184)</f>
        <v>1</v>
      </c>
      <c r="AJ183" s="158">
        <f>IF('Indicator Date hidden'!AK184="x","x",AJ$2-'Indicator Date hidden'!AK184)</f>
        <v>1</v>
      </c>
      <c r="AK183" s="158">
        <f>IF('Indicator Date hidden'!AL184="x","x",AK$2-'Indicator Date hidden'!AL184)</f>
        <v>1</v>
      </c>
      <c r="AL183" s="158" t="str">
        <f>IF('Indicator Date hidden'!AM184="x","x",AL$2-'Indicator Date hidden'!AM184)</f>
        <v>x</v>
      </c>
      <c r="AM183" s="158">
        <f>IF('Indicator Date hidden'!AN184="x","x",AM$2-'Indicator Date hidden'!AN184)</f>
        <v>1</v>
      </c>
      <c r="AN183" s="158">
        <f>IF('Indicator Date hidden'!AO184="x","x",AN$2-'Indicator Date hidden'!AO184)</f>
        <v>1</v>
      </c>
      <c r="AO183" s="158">
        <f>IF('Indicator Date hidden'!AP184="x","x",AO$2-'Indicator Date hidden'!AP184)</f>
        <v>1</v>
      </c>
      <c r="AP183" s="158" t="str">
        <f>IF('Indicator Date hidden'!AQ184="x","x",AP$2-'Indicator Date hidden'!AQ184)</f>
        <v>x</v>
      </c>
      <c r="AQ183" s="158" t="str">
        <f>IF('Indicator Date hidden'!AR184="x","x",AQ$2-'Indicator Date hidden'!AR184)</f>
        <v>x</v>
      </c>
      <c r="AR183" s="158">
        <f>IF('Indicator Date hidden'!AS184="x","x",AR$2-'Indicator Date hidden'!AS184)</f>
        <v>3</v>
      </c>
      <c r="AS183" s="158" t="str">
        <f>IF('Indicator Date hidden'!AT184="x","x",AS$2-'Indicator Date hidden'!AT184)</f>
        <v>x</v>
      </c>
      <c r="AT183" s="158">
        <f>IF('Indicator Date hidden'!AU184="x","x",AT$2-'Indicator Date hidden'!AU184)</f>
        <v>0</v>
      </c>
      <c r="AU183" s="158" t="str">
        <f>IF('Indicator Date hidden'!AV184="x","x",AU$2-'Indicator Date hidden'!AV184)</f>
        <v>x</v>
      </c>
      <c r="AV183" s="158" t="str">
        <f>IF('Indicator Date hidden'!AW184="x","x",AV$2-'Indicator Date hidden'!AW184)</f>
        <v>x</v>
      </c>
      <c r="AW183" s="158">
        <f>IF('Indicator Date hidden'!AX184="x","x",AW$2-'Indicator Date hidden'!AX184)</f>
        <v>0</v>
      </c>
      <c r="AX183" s="158">
        <f>IF('Indicator Date hidden'!AY184="x","x",AX$2-'Indicator Date hidden'!AY184)</f>
        <v>0</v>
      </c>
      <c r="AY183" s="158">
        <f>IF('Indicator Date hidden'!AZ184="x","x",AY$2-'Indicator Date hidden'!AZ184)</f>
        <v>1</v>
      </c>
      <c r="AZ183" s="158" t="str">
        <f>IF('Indicator Date hidden'!BA184="x","x",AZ$2-'Indicator Date hidden'!BA184)</f>
        <v>x</v>
      </c>
      <c r="BA183" s="158">
        <f>IF('Indicator Date hidden'!BB184="x","x",BA$2-'Indicator Date hidden'!BB184)</f>
        <v>0</v>
      </c>
      <c r="BB183" s="158">
        <f>IF('Indicator Date hidden'!BC184="x","x",BB$2-'Indicator Date hidden'!BC184)</f>
        <v>0</v>
      </c>
      <c r="BC183" s="158">
        <f>IF('Indicator Date hidden'!BD184="x","x",BC$2-'Indicator Date hidden'!BD184)</f>
        <v>0</v>
      </c>
      <c r="BD183" s="158" t="str">
        <f>IF('Indicator Date hidden'!BE184="x","x",BD$2-'Indicator Date hidden'!BE184)</f>
        <v>x</v>
      </c>
      <c r="BE183" s="158">
        <f>IF('Indicator Date hidden'!BF184="x","x",BE$2-'Indicator Date hidden'!BF184)</f>
        <v>2</v>
      </c>
      <c r="BF183" s="158">
        <f>IF('Indicator Date hidden'!BG184="x","x",BF$2-'Indicator Date hidden'!BG184)</f>
        <v>0</v>
      </c>
      <c r="BG183" s="158">
        <f>IF('Indicator Date hidden'!BH184="x","x",BG$2-'Indicator Date hidden'!BH184)</f>
        <v>0</v>
      </c>
      <c r="BH183" s="158">
        <f>IF('Indicator Date hidden'!BI184="x","x",BH$2-'Indicator Date hidden'!BI184)</f>
        <v>0</v>
      </c>
      <c r="BI183" s="158">
        <f>IF('Indicator Date hidden'!BJ184="x","x",BI$2-'Indicator Date hidden'!BJ184)</f>
        <v>0</v>
      </c>
      <c r="BJ183" s="158">
        <f>IF('Indicator Date hidden'!BK184="x","x",BJ$2-'Indicator Date hidden'!BK184)</f>
        <v>1</v>
      </c>
      <c r="BK183" s="158">
        <f>IF('Indicator Date hidden'!BL184="x","x",BK$2-'Indicator Date hidden'!BL184)</f>
        <v>1</v>
      </c>
      <c r="BL183" s="158">
        <f>IF('Indicator Date hidden'!BM184="x","x",BL$2-'Indicator Date hidden'!BM184)</f>
        <v>0</v>
      </c>
      <c r="BM183" s="158">
        <f>IF('Indicator Date hidden'!BN184="x","x",BM$2-'Indicator Date hidden'!BN184)</f>
        <v>3</v>
      </c>
      <c r="BN183" s="158">
        <f>IF('Indicator Date hidden'!BO184="x","x",BN$2-'Indicator Date hidden'!BO184)</f>
        <v>2</v>
      </c>
      <c r="BO183" s="158">
        <f>IF('Indicator Date hidden'!BP184="x","x",BO$2-'Indicator Date hidden'!BP184)</f>
        <v>1</v>
      </c>
      <c r="BP183" s="158">
        <f>IF('Indicator Date hidden'!BQ184="x","x",BP$2-'Indicator Date hidden'!BQ184)</f>
        <v>0</v>
      </c>
      <c r="BQ183" s="158">
        <f>IF('Indicator Date hidden'!BR184="x","x",BQ$2-'Indicator Date hidden'!BR184)</f>
        <v>0</v>
      </c>
      <c r="BR183" s="158">
        <f>IF('Indicator Date hidden'!BS184="x","x",BR$2-'Indicator Date hidden'!BS184)</f>
        <v>0</v>
      </c>
      <c r="BS183" s="158">
        <f>IF('Indicator Date hidden'!BT184="x","x",BS$2-'Indicator Date hidden'!BT184)</f>
        <v>2</v>
      </c>
      <c r="BT183" s="158">
        <f>IF('Indicator Date hidden'!BU184="x","x",BT$2-'Indicator Date hidden'!BU184)</f>
        <v>0</v>
      </c>
      <c r="BU183" s="158">
        <f>IF('Indicator Date hidden'!BV184="x","x",BU$2-'Indicator Date hidden'!BV184)</f>
        <v>0</v>
      </c>
      <c r="BV183" s="158">
        <f>IF('Indicator Date hidden'!BW184="x","x",BV$2-'Indicator Date hidden'!BW184)</f>
        <v>0</v>
      </c>
      <c r="BW183" s="158">
        <f>IF('Indicator Date hidden'!BX184="x","x",BW$2-'Indicator Date hidden'!BX184)</f>
        <v>0</v>
      </c>
      <c r="BX183" s="158">
        <f>IF('Indicator Date hidden'!BY184="x","x",BX$2-'Indicator Date hidden'!BY184)</f>
        <v>2</v>
      </c>
      <c r="BY183" s="5">
        <f t="shared" si="25"/>
        <v>24</v>
      </c>
      <c r="BZ183" s="159">
        <f t="shared" si="26"/>
        <v>0.375</v>
      </c>
      <c r="CA183" s="5">
        <f t="shared" si="27"/>
        <v>16</v>
      </c>
      <c r="CB183" s="159">
        <f t="shared" si="28"/>
        <v>0.73950997288745202</v>
      </c>
      <c r="CC183" s="162">
        <f t="shared" si="29"/>
        <v>0</v>
      </c>
    </row>
    <row r="184" spans="1:81" x14ac:dyDescent="0.3">
      <c r="A184" t="s">
        <v>340</v>
      </c>
      <c r="B184" s="158">
        <f>IF('Indicator Date hidden'!C185="x","x",B$2-'Indicator Date hidden'!C185)</f>
        <v>0</v>
      </c>
      <c r="C184" s="158">
        <f>IF('Indicator Date hidden'!D185="x","x",C$2-'Indicator Date hidden'!D185)</f>
        <v>0</v>
      </c>
      <c r="D184" s="158">
        <f>IF('Indicator Date hidden'!E185="x","x",D$2-'Indicator Date hidden'!E185)</f>
        <v>0</v>
      </c>
      <c r="E184" s="158">
        <f>IF('Indicator Date hidden'!F185="x","x",E$2-'Indicator Date hidden'!F185)</f>
        <v>0</v>
      </c>
      <c r="F184" s="158">
        <f>IF('Indicator Date hidden'!G185="x","x",F$2-'Indicator Date hidden'!G185)</f>
        <v>0</v>
      </c>
      <c r="G184" s="158">
        <f>IF('Indicator Date hidden'!H185="x","x",G$2-'Indicator Date hidden'!H185)</f>
        <v>0</v>
      </c>
      <c r="H184" s="158">
        <f>IF('Indicator Date hidden'!I185="x","x",H$2-'Indicator Date hidden'!I185)</f>
        <v>0</v>
      </c>
      <c r="I184" s="158">
        <f>IF('Indicator Date hidden'!J185="x","x",I$2-'Indicator Date hidden'!J185)</f>
        <v>0</v>
      </c>
      <c r="J184" s="158">
        <f>IF('Indicator Date hidden'!K185="x","x",J$2-'Indicator Date hidden'!K185)</f>
        <v>0</v>
      </c>
      <c r="K184" s="158">
        <f>IF('Indicator Date hidden'!L185="x","x",K$2-'Indicator Date hidden'!L185)</f>
        <v>0</v>
      </c>
      <c r="L184" s="158">
        <f>IF('Indicator Date hidden'!M185="x","x",L$2-'Indicator Date hidden'!M185)</f>
        <v>0</v>
      </c>
      <c r="M184" s="158">
        <f>IF('Indicator Date hidden'!N185="x","x",M$2-'Indicator Date hidden'!N185)</f>
        <v>0</v>
      </c>
      <c r="N184" s="158">
        <f>IF('Indicator Date hidden'!O185="x","x",N$2-'Indicator Date hidden'!O185)</f>
        <v>0</v>
      </c>
      <c r="O184" s="158">
        <f>IF('Indicator Date hidden'!P185="x","x",O$2-'Indicator Date hidden'!P185)</f>
        <v>0</v>
      </c>
      <c r="P184" s="158">
        <f>IF('Indicator Date hidden'!Q185="x","x",P$2-'Indicator Date hidden'!Q185)</f>
        <v>0</v>
      </c>
      <c r="Q184" s="158">
        <f>IF('Indicator Date hidden'!R185="x","x",Q$2-'Indicator Date hidden'!R185)</f>
        <v>0</v>
      </c>
      <c r="R184" s="158">
        <f>IF('Indicator Date hidden'!S185="x","x",R$2-'Indicator Date hidden'!S185)</f>
        <v>0</v>
      </c>
      <c r="S184" s="158">
        <f>IF('Indicator Date hidden'!T185="x","x",S$2-'Indicator Date hidden'!T185)</f>
        <v>0</v>
      </c>
      <c r="T184" s="158">
        <f>IF('Indicator Date hidden'!U185="x","x",T$2-'Indicator Date hidden'!U185)</f>
        <v>0</v>
      </c>
      <c r="U184" s="158">
        <f>IF('Indicator Date hidden'!V185="x","x",U$2-'Indicator Date hidden'!V185)</f>
        <v>0</v>
      </c>
      <c r="V184" s="158">
        <f>IF('Indicator Date hidden'!W185="x","x",V$2-'Indicator Date hidden'!W185)</f>
        <v>0</v>
      </c>
      <c r="W184" s="158">
        <f>IF('Indicator Date hidden'!X185="x","x",W$2-'Indicator Date hidden'!X185)</f>
        <v>0</v>
      </c>
      <c r="X184" s="158">
        <f>IF('Indicator Date hidden'!Y185="x","x",X$2-'Indicator Date hidden'!Y185)</f>
        <v>0</v>
      </c>
      <c r="Y184" s="158">
        <f>IF('Indicator Date hidden'!Z185="x","x",Y$2-'Indicator Date hidden'!Z185)</f>
        <v>0</v>
      </c>
      <c r="Z184" s="158">
        <f>IF('Indicator Date hidden'!AA185="x","x",Z$2-'Indicator Date hidden'!AA185)</f>
        <v>5</v>
      </c>
      <c r="AA184" s="158">
        <f>IF('Indicator Date hidden'!AB185="x","x",AA$2-'Indicator Date hidden'!AB185)</f>
        <v>0</v>
      </c>
      <c r="AB184" s="158" t="str">
        <f>IF('Indicator Date hidden'!AC185="x","x",AB$2-'Indicator Date hidden'!AC185)</f>
        <v>x</v>
      </c>
      <c r="AC184" s="158">
        <f>IF('Indicator Date hidden'!AD185="x","x",AC$2-'Indicator Date hidden'!AD185)</f>
        <v>1</v>
      </c>
      <c r="AD184" s="158">
        <f>IF('Indicator Date hidden'!AE185="x","x",AD$2-'Indicator Date hidden'!AE185)</f>
        <v>0</v>
      </c>
      <c r="AE184" s="158" t="str">
        <f>IF('Indicator Date hidden'!AF185="x","x",AE$2-'Indicator Date hidden'!AF185)</f>
        <v>x</v>
      </c>
      <c r="AF184" s="158">
        <f>IF('Indicator Date hidden'!AG185="x","x",AF$2-'Indicator Date hidden'!AG185)</f>
        <v>0</v>
      </c>
      <c r="AG184" s="158">
        <f>IF('Indicator Date hidden'!AH185="x","x",AG$2-'Indicator Date hidden'!AH185)</f>
        <v>0</v>
      </c>
      <c r="AH184" s="158">
        <f>IF('Indicator Date hidden'!AI185="x","x",AH$2-'Indicator Date hidden'!AI185)</f>
        <v>0</v>
      </c>
      <c r="AI184" s="158">
        <f>IF('Indicator Date hidden'!AJ185="x","x",AI$2-'Indicator Date hidden'!AJ185)</f>
        <v>1</v>
      </c>
      <c r="AJ184" s="158">
        <f>IF('Indicator Date hidden'!AK185="x","x",AJ$2-'Indicator Date hidden'!AK185)</f>
        <v>1</v>
      </c>
      <c r="AK184" s="158">
        <f>IF('Indicator Date hidden'!AL185="x","x",AK$2-'Indicator Date hidden'!AL185)</f>
        <v>1</v>
      </c>
      <c r="AL184" s="158" t="str">
        <f>IF('Indicator Date hidden'!AM185="x","x",AL$2-'Indicator Date hidden'!AM185)</f>
        <v>x</v>
      </c>
      <c r="AM184" s="158">
        <f>IF('Indicator Date hidden'!AN185="x","x",AM$2-'Indicator Date hidden'!AN185)</f>
        <v>1</v>
      </c>
      <c r="AN184" s="158">
        <f>IF('Indicator Date hidden'!AO185="x","x",AN$2-'Indicator Date hidden'!AO185)</f>
        <v>1</v>
      </c>
      <c r="AO184" s="158">
        <f>IF('Indicator Date hidden'!AP185="x","x",AO$2-'Indicator Date hidden'!AP185)</f>
        <v>1</v>
      </c>
      <c r="AP184" s="158" t="str">
        <f>IF('Indicator Date hidden'!AQ185="x","x",AP$2-'Indicator Date hidden'!AQ185)</f>
        <v>x</v>
      </c>
      <c r="AQ184" s="158">
        <f>IF('Indicator Date hidden'!AR185="x","x",AQ$2-'Indicator Date hidden'!AR185)</f>
        <v>0</v>
      </c>
      <c r="AR184" s="158">
        <f>IF('Indicator Date hidden'!AS185="x","x",AR$2-'Indicator Date hidden'!AS185)</f>
        <v>3</v>
      </c>
      <c r="AS184" s="158" t="str">
        <f>IF('Indicator Date hidden'!AT185="x","x",AS$2-'Indicator Date hidden'!AT185)</f>
        <v>x</v>
      </c>
      <c r="AT184" s="158">
        <f>IF('Indicator Date hidden'!AU185="x","x",AT$2-'Indicator Date hidden'!AU185)</f>
        <v>0</v>
      </c>
      <c r="AU184" s="158">
        <f>IF('Indicator Date hidden'!AV185="x","x",AU$2-'Indicator Date hidden'!AV185)</f>
        <v>4</v>
      </c>
      <c r="AV184" s="158" t="str">
        <f>IF('Indicator Date hidden'!AW185="x","x",AV$2-'Indicator Date hidden'!AW185)</f>
        <v>x</v>
      </c>
      <c r="AW184" s="158" t="str">
        <f>IF('Indicator Date hidden'!AX185="x","x",AW$2-'Indicator Date hidden'!AX185)</f>
        <v>x</v>
      </c>
      <c r="AX184" s="158">
        <f>IF('Indicator Date hidden'!AY185="x","x",AX$2-'Indicator Date hidden'!AY185)</f>
        <v>0</v>
      </c>
      <c r="AY184" s="158">
        <f>IF('Indicator Date hidden'!AZ185="x","x",AY$2-'Indicator Date hidden'!AZ185)</f>
        <v>1</v>
      </c>
      <c r="AZ184" s="158">
        <f>IF('Indicator Date hidden'!BA185="x","x",AZ$2-'Indicator Date hidden'!BA185)</f>
        <v>2</v>
      </c>
      <c r="BA184" s="158">
        <f>IF('Indicator Date hidden'!BB185="x","x",BA$2-'Indicator Date hidden'!BB185)</f>
        <v>0</v>
      </c>
      <c r="BB184" s="158">
        <f>IF('Indicator Date hidden'!BC185="x","x",BB$2-'Indicator Date hidden'!BC185)</f>
        <v>0</v>
      </c>
      <c r="BC184" s="158">
        <f>IF('Indicator Date hidden'!BD185="x","x",BC$2-'Indicator Date hidden'!BD185)</f>
        <v>0</v>
      </c>
      <c r="BD184" s="158" t="str">
        <f>IF('Indicator Date hidden'!BE185="x","x",BD$2-'Indicator Date hidden'!BE185)</f>
        <v>x</v>
      </c>
      <c r="BE184" s="158">
        <f>IF('Indicator Date hidden'!BF185="x","x",BE$2-'Indicator Date hidden'!BF185)</f>
        <v>2</v>
      </c>
      <c r="BF184" s="158">
        <f>IF('Indicator Date hidden'!BG185="x","x",BF$2-'Indicator Date hidden'!BG185)</f>
        <v>0</v>
      </c>
      <c r="BG184" s="158">
        <f>IF('Indicator Date hidden'!BH185="x","x",BG$2-'Indicator Date hidden'!BH185)</f>
        <v>0</v>
      </c>
      <c r="BH184" s="158">
        <f>IF('Indicator Date hidden'!BI185="x","x",BH$2-'Indicator Date hidden'!BI185)</f>
        <v>0</v>
      </c>
      <c r="BI184" s="158">
        <f>IF('Indicator Date hidden'!BJ185="x","x",BI$2-'Indicator Date hidden'!BJ185)</f>
        <v>0</v>
      </c>
      <c r="BJ184" s="158">
        <f>IF('Indicator Date hidden'!BK185="x","x",BJ$2-'Indicator Date hidden'!BK185)</f>
        <v>1</v>
      </c>
      <c r="BK184" s="158">
        <f>IF('Indicator Date hidden'!BL185="x","x",BK$2-'Indicator Date hidden'!BL185)</f>
        <v>1</v>
      </c>
      <c r="BL184" s="158">
        <f>IF('Indicator Date hidden'!BM185="x","x",BL$2-'Indicator Date hidden'!BM185)</f>
        <v>0</v>
      </c>
      <c r="BM184" s="158" t="str">
        <f>IF('Indicator Date hidden'!BN185="x","x",BM$2-'Indicator Date hidden'!BN185)</f>
        <v>x</v>
      </c>
      <c r="BN184" s="158">
        <f>IF('Indicator Date hidden'!BO185="x","x",BN$2-'Indicator Date hidden'!BO185)</f>
        <v>2</v>
      </c>
      <c r="BO184" s="158">
        <f>IF('Indicator Date hidden'!BP185="x","x",BO$2-'Indicator Date hidden'!BP185)</f>
        <v>1</v>
      </c>
      <c r="BP184" s="158">
        <f>IF('Indicator Date hidden'!BQ185="x","x",BP$2-'Indicator Date hidden'!BQ185)</f>
        <v>0</v>
      </c>
      <c r="BQ184" s="158">
        <f>IF('Indicator Date hidden'!BR185="x","x",BQ$2-'Indicator Date hidden'!BR185)</f>
        <v>0</v>
      </c>
      <c r="BR184" s="158">
        <f>IF('Indicator Date hidden'!BS185="x","x",BR$2-'Indicator Date hidden'!BS185)</f>
        <v>0</v>
      </c>
      <c r="BS184" s="158">
        <f>IF('Indicator Date hidden'!BT185="x","x",BS$2-'Indicator Date hidden'!BT185)</f>
        <v>1</v>
      </c>
      <c r="BT184" s="158">
        <f>IF('Indicator Date hidden'!BU185="x","x",BT$2-'Indicator Date hidden'!BU185)</f>
        <v>0</v>
      </c>
      <c r="BU184" s="158">
        <f>IF('Indicator Date hidden'!BV185="x","x",BU$2-'Indicator Date hidden'!BV185)</f>
        <v>0</v>
      </c>
      <c r="BV184" s="158">
        <f>IF('Indicator Date hidden'!BW185="x","x",BV$2-'Indicator Date hidden'!BW185)</f>
        <v>0</v>
      </c>
      <c r="BW184" s="158">
        <f>IF('Indicator Date hidden'!BX185="x","x",BW$2-'Indicator Date hidden'!BX185)</f>
        <v>0</v>
      </c>
      <c r="BX184" s="158">
        <f>IF('Indicator Date hidden'!BY185="x","x",BX$2-'Indicator Date hidden'!BY185)</f>
        <v>2</v>
      </c>
      <c r="BY184" s="5">
        <f t="shared" si="25"/>
        <v>32</v>
      </c>
      <c r="BZ184" s="159">
        <f t="shared" si="26"/>
        <v>0.48484848484848486</v>
      </c>
      <c r="CA184" s="5">
        <f t="shared" si="27"/>
        <v>19</v>
      </c>
      <c r="CB184" s="159">
        <f t="shared" si="28"/>
        <v>0.97300571866680741</v>
      </c>
      <c r="CC184" s="162">
        <f t="shared" si="29"/>
        <v>0</v>
      </c>
    </row>
    <row r="185" spans="1:81" x14ac:dyDescent="0.3">
      <c r="A185" t="s">
        <v>341</v>
      </c>
      <c r="B185" s="158">
        <f>IF('Indicator Date hidden'!C186="x","x",B$2-'Indicator Date hidden'!C186)</f>
        <v>0</v>
      </c>
      <c r="C185" s="158">
        <f>IF('Indicator Date hidden'!D186="x","x",C$2-'Indicator Date hidden'!D186)</f>
        <v>0</v>
      </c>
      <c r="D185" s="158">
        <f>IF('Indicator Date hidden'!E186="x","x",D$2-'Indicator Date hidden'!E186)</f>
        <v>0</v>
      </c>
      <c r="E185" s="158">
        <f>IF('Indicator Date hidden'!F186="x","x",E$2-'Indicator Date hidden'!F186)</f>
        <v>0</v>
      </c>
      <c r="F185" s="158">
        <f>IF('Indicator Date hidden'!G186="x","x",F$2-'Indicator Date hidden'!G186)</f>
        <v>0</v>
      </c>
      <c r="G185" s="158">
        <f>IF('Indicator Date hidden'!H186="x","x",G$2-'Indicator Date hidden'!H186)</f>
        <v>0</v>
      </c>
      <c r="H185" s="158">
        <f>IF('Indicator Date hidden'!I186="x","x",H$2-'Indicator Date hidden'!I186)</f>
        <v>0</v>
      </c>
      <c r="I185" s="158">
        <f>IF('Indicator Date hidden'!J186="x","x",I$2-'Indicator Date hidden'!J186)</f>
        <v>0</v>
      </c>
      <c r="J185" s="158">
        <f>IF('Indicator Date hidden'!K186="x","x",J$2-'Indicator Date hidden'!K186)</f>
        <v>0</v>
      </c>
      <c r="K185" s="158">
        <f>IF('Indicator Date hidden'!L186="x","x",K$2-'Indicator Date hidden'!L186)</f>
        <v>0</v>
      </c>
      <c r="L185" s="158">
        <f>IF('Indicator Date hidden'!M186="x","x",L$2-'Indicator Date hidden'!M186)</f>
        <v>0</v>
      </c>
      <c r="M185" s="158">
        <f>IF('Indicator Date hidden'!N186="x","x",M$2-'Indicator Date hidden'!N186)</f>
        <v>0</v>
      </c>
      <c r="N185" s="158">
        <f>IF('Indicator Date hidden'!O186="x","x",N$2-'Indicator Date hidden'!O186)</f>
        <v>0</v>
      </c>
      <c r="O185" s="158">
        <f>IF('Indicator Date hidden'!P186="x","x",O$2-'Indicator Date hidden'!P186)</f>
        <v>0</v>
      </c>
      <c r="P185" s="158">
        <f>IF('Indicator Date hidden'!Q186="x","x",P$2-'Indicator Date hidden'!Q186)</f>
        <v>0</v>
      </c>
      <c r="Q185" s="158">
        <f>IF('Indicator Date hidden'!R186="x","x",Q$2-'Indicator Date hidden'!R186)</f>
        <v>0</v>
      </c>
      <c r="R185" s="158">
        <f>IF('Indicator Date hidden'!S186="x","x",R$2-'Indicator Date hidden'!S186)</f>
        <v>0</v>
      </c>
      <c r="S185" s="158">
        <f>IF('Indicator Date hidden'!T186="x","x",S$2-'Indicator Date hidden'!T186)</f>
        <v>0</v>
      </c>
      <c r="T185" s="158">
        <f>IF('Indicator Date hidden'!U186="x","x",T$2-'Indicator Date hidden'!U186)</f>
        <v>0</v>
      </c>
      <c r="U185" s="158">
        <f>IF('Indicator Date hidden'!V186="x","x",U$2-'Indicator Date hidden'!V186)</f>
        <v>0</v>
      </c>
      <c r="V185" s="158">
        <f>IF('Indicator Date hidden'!W186="x","x",V$2-'Indicator Date hidden'!W186)</f>
        <v>0</v>
      </c>
      <c r="W185" s="158">
        <f>IF('Indicator Date hidden'!X186="x","x",W$2-'Indicator Date hidden'!X186)</f>
        <v>0</v>
      </c>
      <c r="X185" s="158">
        <f>IF('Indicator Date hidden'!Y186="x","x",X$2-'Indicator Date hidden'!Y186)</f>
        <v>0</v>
      </c>
      <c r="Y185" s="158">
        <f>IF('Indicator Date hidden'!Z186="x","x",Y$2-'Indicator Date hidden'!Z186)</f>
        <v>0</v>
      </c>
      <c r="Z185" s="158">
        <f>IF('Indicator Date hidden'!AA186="x","x",Z$2-'Indicator Date hidden'!AA186)</f>
        <v>6</v>
      </c>
      <c r="AA185" s="158">
        <f>IF('Indicator Date hidden'!AB186="x","x",AA$2-'Indicator Date hidden'!AB186)</f>
        <v>0</v>
      </c>
      <c r="AB185" s="158" t="str">
        <f>IF('Indicator Date hidden'!AC186="x","x",AB$2-'Indicator Date hidden'!AC186)</f>
        <v>x</v>
      </c>
      <c r="AC185" s="158">
        <f>IF('Indicator Date hidden'!AD186="x","x",AC$2-'Indicator Date hidden'!AD186)</f>
        <v>0</v>
      </c>
      <c r="AD185" s="158">
        <f>IF('Indicator Date hidden'!AE186="x","x",AD$2-'Indicator Date hidden'!AE186)</f>
        <v>0</v>
      </c>
      <c r="AE185" s="158" t="str">
        <f>IF('Indicator Date hidden'!AF186="x","x",AE$2-'Indicator Date hidden'!AF186)</f>
        <v>x</v>
      </c>
      <c r="AF185" s="158">
        <f>IF('Indicator Date hidden'!AG186="x","x",AF$2-'Indicator Date hidden'!AG186)</f>
        <v>0</v>
      </c>
      <c r="AG185" s="158">
        <f>IF('Indicator Date hidden'!AH186="x","x",AG$2-'Indicator Date hidden'!AH186)</f>
        <v>0</v>
      </c>
      <c r="AH185" s="158">
        <f>IF('Indicator Date hidden'!AI186="x","x",AH$2-'Indicator Date hidden'!AI186)</f>
        <v>0</v>
      </c>
      <c r="AI185" s="158">
        <f>IF('Indicator Date hidden'!AJ186="x","x",AI$2-'Indicator Date hidden'!AJ186)</f>
        <v>1</v>
      </c>
      <c r="AJ185" s="158">
        <f>IF('Indicator Date hidden'!AK186="x","x",AJ$2-'Indicator Date hidden'!AK186)</f>
        <v>1</v>
      </c>
      <c r="AK185" s="158">
        <f>IF('Indicator Date hidden'!AL186="x","x",AK$2-'Indicator Date hidden'!AL186)</f>
        <v>1</v>
      </c>
      <c r="AL185" s="158" t="str">
        <f>IF('Indicator Date hidden'!AM186="x","x",AL$2-'Indicator Date hidden'!AM186)</f>
        <v>x</v>
      </c>
      <c r="AM185" s="158">
        <f>IF('Indicator Date hidden'!AN186="x","x",AM$2-'Indicator Date hidden'!AN186)</f>
        <v>1</v>
      </c>
      <c r="AN185" s="158">
        <f>IF('Indicator Date hidden'!AO186="x","x",AN$2-'Indicator Date hidden'!AO186)</f>
        <v>1</v>
      </c>
      <c r="AO185" s="158">
        <f>IF('Indicator Date hidden'!AP186="x","x",AO$2-'Indicator Date hidden'!AP186)</f>
        <v>1</v>
      </c>
      <c r="AP185" s="158" t="str">
        <f>IF('Indicator Date hidden'!AQ186="x","x",AP$2-'Indicator Date hidden'!AQ186)</f>
        <v>x</v>
      </c>
      <c r="AQ185" s="158">
        <f>IF('Indicator Date hidden'!AR186="x","x",AQ$2-'Indicator Date hidden'!AR186)</f>
        <v>0</v>
      </c>
      <c r="AR185" s="158">
        <f>IF('Indicator Date hidden'!AS186="x","x",AR$2-'Indicator Date hidden'!AS186)</f>
        <v>3</v>
      </c>
      <c r="AS185" s="158">
        <f>IF('Indicator Date hidden'!AT186="x","x",AS$2-'Indicator Date hidden'!AT186)</f>
        <v>5</v>
      </c>
      <c r="AT185" s="158">
        <f>IF('Indicator Date hidden'!AU186="x","x",AT$2-'Indicator Date hidden'!AU186)</f>
        <v>0</v>
      </c>
      <c r="AU185" s="158" t="str">
        <f>IF('Indicator Date hidden'!AV186="x","x",AU$2-'Indicator Date hidden'!AV186)</f>
        <v>x</v>
      </c>
      <c r="AV185" s="158" t="str">
        <f>IF('Indicator Date hidden'!AW186="x","x",AV$2-'Indicator Date hidden'!AW186)</f>
        <v>x</v>
      </c>
      <c r="AW185" s="158" t="str">
        <f>IF('Indicator Date hidden'!AX186="x","x",AW$2-'Indicator Date hidden'!AX186)</f>
        <v>x</v>
      </c>
      <c r="AX185" s="158">
        <f>IF('Indicator Date hidden'!AY186="x","x",AX$2-'Indicator Date hidden'!AY186)</f>
        <v>0</v>
      </c>
      <c r="AY185" s="158">
        <f>IF('Indicator Date hidden'!AZ186="x","x",AY$2-'Indicator Date hidden'!AZ186)</f>
        <v>1</v>
      </c>
      <c r="AZ185" s="158">
        <f>IF('Indicator Date hidden'!BA186="x","x",AZ$2-'Indicator Date hidden'!BA186)</f>
        <v>1</v>
      </c>
      <c r="BA185" s="158">
        <f>IF('Indicator Date hidden'!BB186="x","x",BA$2-'Indicator Date hidden'!BB186)</f>
        <v>0</v>
      </c>
      <c r="BB185" s="158">
        <f>IF('Indicator Date hidden'!BC186="x","x",BB$2-'Indicator Date hidden'!BC186)</f>
        <v>0</v>
      </c>
      <c r="BC185" s="158">
        <f>IF('Indicator Date hidden'!BD186="x","x",BC$2-'Indicator Date hidden'!BD186)</f>
        <v>0</v>
      </c>
      <c r="BD185" s="158" t="str">
        <f>IF('Indicator Date hidden'!BE186="x","x",BD$2-'Indicator Date hidden'!BE186)</f>
        <v>x</v>
      </c>
      <c r="BE185" s="158">
        <f>IF('Indicator Date hidden'!BF186="x","x",BE$2-'Indicator Date hidden'!BF186)</f>
        <v>2</v>
      </c>
      <c r="BF185" s="158">
        <f>IF('Indicator Date hidden'!BG186="x","x",BF$2-'Indicator Date hidden'!BG186)</f>
        <v>0</v>
      </c>
      <c r="BG185" s="158">
        <f>IF('Indicator Date hidden'!BH186="x","x",BG$2-'Indicator Date hidden'!BH186)</f>
        <v>0</v>
      </c>
      <c r="BH185" s="158">
        <f>IF('Indicator Date hidden'!BI186="x","x",BH$2-'Indicator Date hidden'!BI186)</f>
        <v>0</v>
      </c>
      <c r="BI185" s="158">
        <f>IF('Indicator Date hidden'!BJ186="x","x",BI$2-'Indicator Date hidden'!BJ186)</f>
        <v>2</v>
      </c>
      <c r="BJ185" s="158">
        <f>IF('Indicator Date hidden'!BK186="x","x",BJ$2-'Indicator Date hidden'!BK186)</f>
        <v>1</v>
      </c>
      <c r="BK185" s="158">
        <f>IF('Indicator Date hidden'!BL186="x","x",BK$2-'Indicator Date hidden'!BL186)</f>
        <v>1</v>
      </c>
      <c r="BL185" s="158">
        <f>IF('Indicator Date hidden'!BM186="x","x",BL$2-'Indicator Date hidden'!BM186)</f>
        <v>0</v>
      </c>
      <c r="BM185" s="158" t="str">
        <f>IF('Indicator Date hidden'!BN186="x","x",BM$2-'Indicator Date hidden'!BN186)</f>
        <v>x</v>
      </c>
      <c r="BN185" s="158">
        <f>IF('Indicator Date hidden'!BO186="x","x",BN$2-'Indicator Date hidden'!BO186)</f>
        <v>2</v>
      </c>
      <c r="BO185" s="158">
        <f>IF('Indicator Date hidden'!BP186="x","x",BO$2-'Indicator Date hidden'!BP186)</f>
        <v>1</v>
      </c>
      <c r="BP185" s="158">
        <f>IF('Indicator Date hidden'!BQ186="x","x",BP$2-'Indicator Date hidden'!BQ186)</f>
        <v>1</v>
      </c>
      <c r="BQ185" s="158">
        <f>IF('Indicator Date hidden'!BR186="x","x",BQ$2-'Indicator Date hidden'!BR186)</f>
        <v>0</v>
      </c>
      <c r="BR185" s="158">
        <f>IF('Indicator Date hidden'!BS186="x","x",BR$2-'Indicator Date hidden'!BS186)</f>
        <v>0</v>
      </c>
      <c r="BS185" s="158">
        <f>IF('Indicator Date hidden'!BT186="x","x",BS$2-'Indicator Date hidden'!BT186)</f>
        <v>2</v>
      </c>
      <c r="BT185" s="158">
        <f>IF('Indicator Date hidden'!BU186="x","x",BT$2-'Indicator Date hidden'!BU186)</f>
        <v>0</v>
      </c>
      <c r="BU185" s="158">
        <f>IF('Indicator Date hidden'!BV186="x","x",BU$2-'Indicator Date hidden'!BV186)</f>
        <v>0</v>
      </c>
      <c r="BV185" s="158">
        <f>IF('Indicator Date hidden'!BW186="x","x",BV$2-'Indicator Date hidden'!BW186)</f>
        <v>0</v>
      </c>
      <c r="BW185" s="158">
        <f>IF('Indicator Date hidden'!BX186="x","x",BW$2-'Indicator Date hidden'!BX186)</f>
        <v>0</v>
      </c>
      <c r="BX185" s="158">
        <f>IF('Indicator Date hidden'!BY186="x","x",BX$2-'Indicator Date hidden'!BY186)</f>
        <v>2</v>
      </c>
      <c r="BY185" s="5">
        <f t="shared" si="25"/>
        <v>36</v>
      </c>
      <c r="BZ185" s="159">
        <f t="shared" si="26"/>
        <v>0.54545454545454541</v>
      </c>
      <c r="CA185" s="5">
        <f t="shared" si="27"/>
        <v>20</v>
      </c>
      <c r="CB185" s="159">
        <f t="shared" si="28"/>
        <v>1.1171096115858643</v>
      </c>
      <c r="CC185" s="162">
        <f t="shared" si="29"/>
        <v>0</v>
      </c>
    </row>
    <row r="186" spans="1:81" x14ac:dyDescent="0.3">
      <c r="A186" t="s">
        <v>343</v>
      </c>
      <c r="B186" s="158">
        <f>IF('Indicator Date hidden'!C187="x","x",B$2-'Indicator Date hidden'!C187)</f>
        <v>0</v>
      </c>
      <c r="C186" s="158">
        <f>IF('Indicator Date hidden'!D187="x","x",C$2-'Indicator Date hidden'!D187)</f>
        <v>0</v>
      </c>
      <c r="D186" s="158">
        <f>IF('Indicator Date hidden'!E187="x","x",D$2-'Indicator Date hidden'!E187)</f>
        <v>0</v>
      </c>
      <c r="E186" s="158">
        <f>IF('Indicator Date hidden'!F187="x","x",E$2-'Indicator Date hidden'!F187)</f>
        <v>0</v>
      </c>
      <c r="F186" s="158">
        <f>IF('Indicator Date hidden'!G187="x","x",F$2-'Indicator Date hidden'!G187)</f>
        <v>0</v>
      </c>
      <c r="G186" s="158">
        <f>IF('Indicator Date hidden'!H187="x","x",G$2-'Indicator Date hidden'!H187)</f>
        <v>0</v>
      </c>
      <c r="H186" s="158">
        <f>IF('Indicator Date hidden'!I187="x","x",H$2-'Indicator Date hidden'!I187)</f>
        <v>0</v>
      </c>
      <c r="I186" s="158">
        <f>IF('Indicator Date hidden'!J187="x","x",I$2-'Indicator Date hidden'!J187)</f>
        <v>0</v>
      </c>
      <c r="J186" s="158">
        <f>IF('Indicator Date hidden'!K187="x","x",J$2-'Indicator Date hidden'!K187)</f>
        <v>0</v>
      </c>
      <c r="K186" s="158">
        <f>IF('Indicator Date hidden'!L187="x","x",K$2-'Indicator Date hidden'!L187)</f>
        <v>0</v>
      </c>
      <c r="L186" s="158">
        <f>IF('Indicator Date hidden'!M187="x","x",L$2-'Indicator Date hidden'!M187)</f>
        <v>0</v>
      </c>
      <c r="M186" s="158">
        <f>IF('Indicator Date hidden'!N187="x","x",M$2-'Indicator Date hidden'!N187)</f>
        <v>0</v>
      </c>
      <c r="N186" s="158">
        <f>IF('Indicator Date hidden'!O187="x","x",N$2-'Indicator Date hidden'!O187)</f>
        <v>0</v>
      </c>
      <c r="O186" s="158">
        <f>IF('Indicator Date hidden'!P187="x","x",O$2-'Indicator Date hidden'!P187)</f>
        <v>0</v>
      </c>
      <c r="P186" s="158">
        <f>IF('Indicator Date hidden'!Q187="x","x",P$2-'Indicator Date hidden'!Q187)</f>
        <v>0</v>
      </c>
      <c r="Q186" s="158">
        <f>IF('Indicator Date hidden'!R187="x","x",Q$2-'Indicator Date hidden'!R187)</f>
        <v>0</v>
      </c>
      <c r="R186" s="158">
        <f>IF('Indicator Date hidden'!S187="x","x",R$2-'Indicator Date hidden'!S187)</f>
        <v>0</v>
      </c>
      <c r="S186" s="158">
        <f>IF('Indicator Date hidden'!T187="x","x",S$2-'Indicator Date hidden'!T187)</f>
        <v>0</v>
      </c>
      <c r="T186" s="158">
        <f>IF('Indicator Date hidden'!U187="x","x",T$2-'Indicator Date hidden'!U187)</f>
        <v>0</v>
      </c>
      <c r="U186" s="158">
        <f>IF('Indicator Date hidden'!V187="x","x",U$2-'Indicator Date hidden'!V187)</f>
        <v>0</v>
      </c>
      <c r="V186" s="158">
        <f>IF('Indicator Date hidden'!W187="x","x",V$2-'Indicator Date hidden'!W187)</f>
        <v>0</v>
      </c>
      <c r="W186" s="158">
        <f>IF('Indicator Date hidden'!X187="x","x",W$2-'Indicator Date hidden'!X187)</f>
        <v>0</v>
      </c>
      <c r="X186" s="158">
        <f>IF('Indicator Date hidden'!Y187="x","x",X$2-'Indicator Date hidden'!Y187)</f>
        <v>0</v>
      </c>
      <c r="Y186" s="158">
        <f>IF('Indicator Date hidden'!Z187="x","x",Y$2-'Indicator Date hidden'!Z187)</f>
        <v>0</v>
      </c>
      <c r="Z186" s="158">
        <f>IF('Indicator Date hidden'!AA187="x","x",Z$2-'Indicator Date hidden'!AA187)</f>
        <v>5</v>
      </c>
      <c r="AA186" s="158">
        <f>IF('Indicator Date hidden'!AB187="x","x",AA$2-'Indicator Date hidden'!AB187)</f>
        <v>0</v>
      </c>
      <c r="AB186" s="158" t="str">
        <f>IF('Indicator Date hidden'!AC187="x","x",AB$2-'Indicator Date hidden'!AC187)</f>
        <v>x</v>
      </c>
      <c r="AC186" s="158">
        <f>IF('Indicator Date hidden'!AD187="x","x",AC$2-'Indicator Date hidden'!AD187)</f>
        <v>0</v>
      </c>
      <c r="AD186" s="158">
        <f>IF('Indicator Date hidden'!AE187="x","x",AD$2-'Indicator Date hidden'!AE187)</f>
        <v>0</v>
      </c>
      <c r="AE186" s="158" t="str">
        <f>IF('Indicator Date hidden'!AF187="x","x",AE$2-'Indicator Date hidden'!AF187)</f>
        <v>x</v>
      </c>
      <c r="AF186" s="158">
        <f>IF('Indicator Date hidden'!AG187="x","x",AF$2-'Indicator Date hidden'!AG187)</f>
        <v>0</v>
      </c>
      <c r="AG186" s="158">
        <f>IF('Indicator Date hidden'!AH187="x","x",AG$2-'Indicator Date hidden'!AH187)</f>
        <v>0</v>
      </c>
      <c r="AH186" s="158">
        <f>IF('Indicator Date hidden'!AI187="x","x",AH$2-'Indicator Date hidden'!AI187)</f>
        <v>0</v>
      </c>
      <c r="AI186" s="158">
        <f>IF('Indicator Date hidden'!AJ187="x","x",AI$2-'Indicator Date hidden'!AJ187)</f>
        <v>1</v>
      </c>
      <c r="AJ186" s="158">
        <f>IF('Indicator Date hidden'!AK187="x","x",AJ$2-'Indicator Date hidden'!AK187)</f>
        <v>1</v>
      </c>
      <c r="AK186" s="158">
        <f>IF('Indicator Date hidden'!AL187="x","x",AK$2-'Indicator Date hidden'!AL187)</f>
        <v>1</v>
      </c>
      <c r="AL186" s="158" t="str">
        <f>IF('Indicator Date hidden'!AM187="x","x",AL$2-'Indicator Date hidden'!AM187)</f>
        <v>x</v>
      </c>
      <c r="AM186" s="158">
        <f>IF('Indicator Date hidden'!AN187="x","x",AM$2-'Indicator Date hidden'!AN187)</f>
        <v>1</v>
      </c>
      <c r="AN186" s="158">
        <f>IF('Indicator Date hidden'!AO187="x","x",AN$2-'Indicator Date hidden'!AO187)</f>
        <v>1</v>
      </c>
      <c r="AO186" s="158">
        <f>IF('Indicator Date hidden'!AP187="x","x",AO$2-'Indicator Date hidden'!AP187)</f>
        <v>1</v>
      </c>
      <c r="AP186" s="158">
        <f>IF('Indicator Date hidden'!AQ187="x","x",AP$2-'Indicator Date hidden'!AQ187)</f>
        <v>1</v>
      </c>
      <c r="AQ186" s="158">
        <f>IF('Indicator Date hidden'!AR187="x","x",AQ$2-'Indicator Date hidden'!AR187)</f>
        <v>0</v>
      </c>
      <c r="AR186" s="158">
        <f>IF('Indicator Date hidden'!AS187="x","x",AR$2-'Indicator Date hidden'!AS187)</f>
        <v>3</v>
      </c>
      <c r="AS186" s="158">
        <f>IF('Indicator Date hidden'!AT187="x","x",AS$2-'Indicator Date hidden'!AT187)</f>
        <v>6</v>
      </c>
      <c r="AT186" s="158">
        <f>IF('Indicator Date hidden'!AU187="x","x",AT$2-'Indicator Date hidden'!AU187)</f>
        <v>0</v>
      </c>
      <c r="AU186" s="158">
        <f>IF('Indicator Date hidden'!AV187="x","x",AU$2-'Indicator Date hidden'!AV187)</f>
        <v>0</v>
      </c>
      <c r="AV186" s="158">
        <f>IF('Indicator Date hidden'!AW187="x","x",AV$2-'Indicator Date hidden'!AW187)</f>
        <v>0</v>
      </c>
      <c r="AW186" s="158" t="str">
        <f>IF('Indicator Date hidden'!AX187="x","x",AW$2-'Indicator Date hidden'!AX187)</f>
        <v>x</v>
      </c>
      <c r="AX186" s="158">
        <f>IF('Indicator Date hidden'!AY187="x","x",AX$2-'Indicator Date hidden'!AY187)</f>
        <v>0</v>
      </c>
      <c r="AY186" s="158">
        <f>IF('Indicator Date hidden'!AZ187="x","x",AY$2-'Indicator Date hidden'!AZ187)</f>
        <v>1</v>
      </c>
      <c r="AZ186" s="158">
        <f>IF('Indicator Date hidden'!BA187="x","x",AZ$2-'Indicator Date hidden'!BA187)</f>
        <v>0</v>
      </c>
      <c r="BA186" s="158">
        <f>IF('Indicator Date hidden'!BB187="x","x",BA$2-'Indicator Date hidden'!BB187)</f>
        <v>0</v>
      </c>
      <c r="BB186" s="158">
        <f>IF('Indicator Date hidden'!BC187="x","x",BB$2-'Indicator Date hidden'!BC187)</f>
        <v>0</v>
      </c>
      <c r="BC186" s="158">
        <f>IF('Indicator Date hidden'!BD187="x","x",BC$2-'Indicator Date hidden'!BD187)</f>
        <v>0</v>
      </c>
      <c r="BD186" s="158" t="str">
        <f>IF('Indicator Date hidden'!BE187="x","x",BD$2-'Indicator Date hidden'!BE187)</f>
        <v>x</v>
      </c>
      <c r="BE186" s="158">
        <f>IF('Indicator Date hidden'!BF187="x","x",BE$2-'Indicator Date hidden'!BF187)</f>
        <v>2</v>
      </c>
      <c r="BF186" s="158">
        <f>IF('Indicator Date hidden'!BG187="x","x",BF$2-'Indicator Date hidden'!BG187)</f>
        <v>0</v>
      </c>
      <c r="BG186" s="158">
        <f>IF('Indicator Date hidden'!BH187="x","x",BG$2-'Indicator Date hidden'!BH187)</f>
        <v>0</v>
      </c>
      <c r="BH186" s="158">
        <f>IF('Indicator Date hidden'!BI187="x","x",BH$2-'Indicator Date hidden'!BI187)</f>
        <v>0</v>
      </c>
      <c r="BI186" s="158">
        <f>IF('Indicator Date hidden'!BJ187="x","x",BI$2-'Indicator Date hidden'!BJ187)</f>
        <v>2</v>
      </c>
      <c r="BJ186" s="158">
        <f>IF('Indicator Date hidden'!BK187="x","x",BJ$2-'Indicator Date hidden'!BK187)</f>
        <v>1</v>
      </c>
      <c r="BK186" s="158">
        <f>IF('Indicator Date hidden'!BL187="x","x",BK$2-'Indicator Date hidden'!BL187)</f>
        <v>1</v>
      </c>
      <c r="BL186" s="158">
        <f>IF('Indicator Date hidden'!BM187="x","x",BL$2-'Indicator Date hidden'!BM187)</f>
        <v>0</v>
      </c>
      <c r="BM186" s="158">
        <f>IF('Indicator Date hidden'!BN187="x","x",BM$2-'Indicator Date hidden'!BN187)</f>
        <v>1</v>
      </c>
      <c r="BN186" s="158">
        <f>IF('Indicator Date hidden'!BO187="x","x",BN$2-'Indicator Date hidden'!BO187)</f>
        <v>2</v>
      </c>
      <c r="BO186" s="158">
        <f>IF('Indicator Date hidden'!BP187="x","x",BO$2-'Indicator Date hidden'!BP187)</f>
        <v>1</v>
      </c>
      <c r="BP186" s="158">
        <f>IF('Indicator Date hidden'!BQ187="x","x",BP$2-'Indicator Date hidden'!BQ187)</f>
        <v>0</v>
      </c>
      <c r="BQ186" s="158">
        <f>IF('Indicator Date hidden'!BR187="x","x",BQ$2-'Indicator Date hidden'!BR187)</f>
        <v>0</v>
      </c>
      <c r="BR186" s="158">
        <f>IF('Indicator Date hidden'!BS187="x","x",BR$2-'Indicator Date hidden'!BS187)</f>
        <v>0</v>
      </c>
      <c r="BS186" s="158">
        <f>IF('Indicator Date hidden'!BT187="x","x",BS$2-'Indicator Date hidden'!BT187)</f>
        <v>1</v>
      </c>
      <c r="BT186" s="158">
        <f>IF('Indicator Date hidden'!BU187="x","x",BT$2-'Indicator Date hidden'!BU187)</f>
        <v>0</v>
      </c>
      <c r="BU186" s="158">
        <f>IF('Indicator Date hidden'!BV187="x","x",BU$2-'Indicator Date hidden'!BV187)</f>
        <v>0</v>
      </c>
      <c r="BV186" s="158">
        <f>IF('Indicator Date hidden'!BW187="x","x",BV$2-'Indicator Date hidden'!BW187)</f>
        <v>0</v>
      </c>
      <c r="BW186" s="158">
        <f>IF('Indicator Date hidden'!BX187="x","x",BW$2-'Indicator Date hidden'!BX187)</f>
        <v>0</v>
      </c>
      <c r="BX186" s="158">
        <f>IF('Indicator Date hidden'!BY187="x","x",BX$2-'Indicator Date hidden'!BY187)</f>
        <v>2</v>
      </c>
      <c r="BY186" s="5">
        <f t="shared" si="25"/>
        <v>35</v>
      </c>
      <c r="BZ186" s="159">
        <f t="shared" si="26"/>
        <v>0.5</v>
      </c>
      <c r="CA186" s="5">
        <f t="shared" si="27"/>
        <v>20</v>
      </c>
      <c r="CB186" s="159">
        <f t="shared" si="28"/>
        <v>1.0790207200446682</v>
      </c>
      <c r="CC186" s="162">
        <f t="shared" si="29"/>
        <v>0</v>
      </c>
    </row>
    <row r="187" spans="1:81" x14ac:dyDescent="0.3">
      <c r="A187" t="s">
        <v>345</v>
      </c>
      <c r="B187" s="158">
        <f>IF('Indicator Date hidden'!C188="x","x",B$2-'Indicator Date hidden'!C188)</f>
        <v>0</v>
      </c>
      <c r="C187" s="158">
        <f>IF('Indicator Date hidden'!D188="x","x",C$2-'Indicator Date hidden'!D188)</f>
        <v>0</v>
      </c>
      <c r="D187" s="158">
        <f>IF('Indicator Date hidden'!E188="x","x",D$2-'Indicator Date hidden'!E188)</f>
        <v>0</v>
      </c>
      <c r="E187" s="158">
        <f>IF('Indicator Date hidden'!F188="x","x",E$2-'Indicator Date hidden'!F188)</f>
        <v>0</v>
      </c>
      <c r="F187" s="158">
        <f>IF('Indicator Date hidden'!G188="x","x",F$2-'Indicator Date hidden'!G188)</f>
        <v>0</v>
      </c>
      <c r="G187" s="158">
        <f>IF('Indicator Date hidden'!H188="x","x",G$2-'Indicator Date hidden'!H188)</f>
        <v>0</v>
      </c>
      <c r="H187" s="158">
        <f>IF('Indicator Date hidden'!I188="x","x",H$2-'Indicator Date hidden'!I188)</f>
        <v>0</v>
      </c>
      <c r="I187" s="158">
        <f>IF('Indicator Date hidden'!J188="x","x",I$2-'Indicator Date hidden'!J188)</f>
        <v>0</v>
      </c>
      <c r="J187" s="158">
        <f>IF('Indicator Date hidden'!K188="x","x",J$2-'Indicator Date hidden'!K188)</f>
        <v>0</v>
      </c>
      <c r="K187" s="158">
        <f>IF('Indicator Date hidden'!L188="x","x",K$2-'Indicator Date hidden'!L188)</f>
        <v>0</v>
      </c>
      <c r="L187" s="158">
        <f>IF('Indicator Date hidden'!M188="x","x",L$2-'Indicator Date hidden'!M188)</f>
        <v>0</v>
      </c>
      <c r="M187" s="158">
        <f>IF('Indicator Date hidden'!N188="x","x",M$2-'Indicator Date hidden'!N188)</f>
        <v>0</v>
      </c>
      <c r="N187" s="158">
        <f>IF('Indicator Date hidden'!O188="x","x",N$2-'Indicator Date hidden'!O188)</f>
        <v>0</v>
      </c>
      <c r="O187" s="158">
        <f>IF('Indicator Date hidden'!P188="x","x",O$2-'Indicator Date hidden'!P188)</f>
        <v>0</v>
      </c>
      <c r="P187" s="158">
        <f>IF('Indicator Date hidden'!Q188="x","x",P$2-'Indicator Date hidden'!Q188)</f>
        <v>0</v>
      </c>
      <c r="Q187" s="158">
        <f>IF('Indicator Date hidden'!R188="x","x",Q$2-'Indicator Date hidden'!R188)</f>
        <v>0</v>
      </c>
      <c r="R187" s="158">
        <f>IF('Indicator Date hidden'!S188="x","x",R$2-'Indicator Date hidden'!S188)</f>
        <v>0</v>
      </c>
      <c r="S187" s="158">
        <f>IF('Indicator Date hidden'!T188="x","x",S$2-'Indicator Date hidden'!T188)</f>
        <v>0</v>
      </c>
      <c r="T187" s="158">
        <f>IF('Indicator Date hidden'!U188="x","x",T$2-'Indicator Date hidden'!U188)</f>
        <v>0</v>
      </c>
      <c r="U187" s="158">
        <f>IF('Indicator Date hidden'!V188="x","x",U$2-'Indicator Date hidden'!V188)</f>
        <v>0</v>
      </c>
      <c r="V187" s="158">
        <f>IF('Indicator Date hidden'!W188="x","x",V$2-'Indicator Date hidden'!W188)</f>
        <v>0</v>
      </c>
      <c r="W187" s="158">
        <f>IF('Indicator Date hidden'!X188="x","x",W$2-'Indicator Date hidden'!X188)</f>
        <v>0</v>
      </c>
      <c r="X187" s="158">
        <f>IF('Indicator Date hidden'!Y188="x","x",X$2-'Indicator Date hidden'!Y188)</f>
        <v>0</v>
      </c>
      <c r="Y187" s="158">
        <f>IF('Indicator Date hidden'!Z188="x","x",Y$2-'Indicator Date hidden'!Z188)</f>
        <v>0</v>
      </c>
      <c r="Z187" s="158" t="str">
        <f>IF('Indicator Date hidden'!AA188="x","x",Z$2-'Indicator Date hidden'!AA188)</f>
        <v>x</v>
      </c>
      <c r="AA187" s="158">
        <f>IF('Indicator Date hidden'!AB188="x","x",AA$2-'Indicator Date hidden'!AB188)</f>
        <v>0</v>
      </c>
      <c r="AB187" s="158" t="str">
        <f>IF('Indicator Date hidden'!AC188="x","x",AB$2-'Indicator Date hidden'!AC188)</f>
        <v>x</v>
      </c>
      <c r="AC187" s="158">
        <f>IF('Indicator Date hidden'!AD188="x","x",AC$2-'Indicator Date hidden'!AD188)</f>
        <v>0</v>
      </c>
      <c r="AD187" s="158">
        <f>IF('Indicator Date hidden'!AE188="x","x",AD$2-'Indicator Date hidden'!AE188)</f>
        <v>0</v>
      </c>
      <c r="AE187" s="158">
        <f>IF('Indicator Date hidden'!AF188="x","x",AE$2-'Indicator Date hidden'!AF188)</f>
        <v>0</v>
      </c>
      <c r="AF187" s="158">
        <f>IF('Indicator Date hidden'!AG188="x","x",AF$2-'Indicator Date hidden'!AG188)</f>
        <v>0</v>
      </c>
      <c r="AG187" s="158">
        <f>IF('Indicator Date hidden'!AH188="x","x",AG$2-'Indicator Date hidden'!AH188)</f>
        <v>0</v>
      </c>
      <c r="AH187" s="158">
        <f>IF('Indicator Date hidden'!AI188="x","x",AH$2-'Indicator Date hidden'!AI188)</f>
        <v>0</v>
      </c>
      <c r="AI187" s="158">
        <f>IF('Indicator Date hidden'!AJ188="x","x",AI$2-'Indicator Date hidden'!AJ188)</f>
        <v>1</v>
      </c>
      <c r="AJ187" s="158">
        <f>IF('Indicator Date hidden'!AK188="x","x",AJ$2-'Indicator Date hidden'!AK188)</f>
        <v>1</v>
      </c>
      <c r="AK187" s="158">
        <f>IF('Indicator Date hidden'!AL188="x","x",AK$2-'Indicator Date hidden'!AL188)</f>
        <v>1</v>
      </c>
      <c r="AL187" s="158" t="str">
        <f>IF('Indicator Date hidden'!AM188="x","x",AL$2-'Indicator Date hidden'!AM188)</f>
        <v>x</v>
      </c>
      <c r="AM187" s="158">
        <f>IF('Indicator Date hidden'!AN188="x","x",AM$2-'Indicator Date hidden'!AN188)</f>
        <v>1</v>
      </c>
      <c r="AN187" s="158">
        <f>IF('Indicator Date hidden'!AO188="x","x",AN$2-'Indicator Date hidden'!AO188)</f>
        <v>1</v>
      </c>
      <c r="AO187" s="158">
        <f>IF('Indicator Date hidden'!AP188="x","x",AO$2-'Indicator Date hidden'!AP188)</f>
        <v>1</v>
      </c>
      <c r="AP187" s="158">
        <f>IF('Indicator Date hidden'!AQ188="x","x",AP$2-'Indicator Date hidden'!AQ188)</f>
        <v>1</v>
      </c>
      <c r="AQ187" s="158">
        <f>IF('Indicator Date hidden'!AR188="x","x",AQ$2-'Indicator Date hidden'!AR188)</f>
        <v>2</v>
      </c>
      <c r="AR187" s="158">
        <f>IF('Indicator Date hidden'!AS188="x","x",AR$2-'Indicator Date hidden'!AS188)</f>
        <v>3</v>
      </c>
      <c r="AS187" s="158">
        <f>IF('Indicator Date hidden'!AT188="x","x",AS$2-'Indicator Date hidden'!AT188)</f>
        <v>11</v>
      </c>
      <c r="AT187" s="158">
        <f>IF('Indicator Date hidden'!AU188="x","x",AT$2-'Indicator Date hidden'!AU188)</f>
        <v>0</v>
      </c>
      <c r="AU187" s="158">
        <f>IF('Indicator Date hidden'!AV188="x","x",AU$2-'Indicator Date hidden'!AV188)</f>
        <v>0</v>
      </c>
      <c r="AV187" s="158">
        <f>IF('Indicator Date hidden'!AW188="x","x",AV$2-'Indicator Date hidden'!AW188)</f>
        <v>0</v>
      </c>
      <c r="AW187" s="158">
        <f>IF('Indicator Date hidden'!AX188="x","x",AW$2-'Indicator Date hidden'!AX188)</f>
        <v>0</v>
      </c>
      <c r="AX187" s="158">
        <f>IF('Indicator Date hidden'!AY188="x","x",AX$2-'Indicator Date hidden'!AY188)</f>
        <v>0</v>
      </c>
      <c r="AY187" s="158">
        <f>IF('Indicator Date hidden'!AZ188="x","x",AY$2-'Indicator Date hidden'!AZ188)</f>
        <v>1</v>
      </c>
      <c r="AZ187" s="158" t="str">
        <f>IF('Indicator Date hidden'!BA188="x","x",AZ$2-'Indicator Date hidden'!BA188)</f>
        <v>x</v>
      </c>
      <c r="BA187" s="158">
        <f>IF('Indicator Date hidden'!BB188="x","x",BA$2-'Indicator Date hidden'!BB188)</f>
        <v>0</v>
      </c>
      <c r="BB187" s="158">
        <f>IF('Indicator Date hidden'!BC188="x","x",BB$2-'Indicator Date hidden'!BC188)</f>
        <v>0</v>
      </c>
      <c r="BC187" s="158">
        <f>IF('Indicator Date hidden'!BD188="x","x",BC$2-'Indicator Date hidden'!BD188)</f>
        <v>0</v>
      </c>
      <c r="BD187" s="158" t="str">
        <f>IF('Indicator Date hidden'!BE188="x","x",BD$2-'Indicator Date hidden'!BE188)</f>
        <v>x</v>
      </c>
      <c r="BE187" s="158">
        <f>IF('Indicator Date hidden'!BF188="x","x",BE$2-'Indicator Date hidden'!BF188)</f>
        <v>2</v>
      </c>
      <c r="BF187" s="158">
        <f>IF('Indicator Date hidden'!BG188="x","x",BF$2-'Indicator Date hidden'!BG188)</f>
        <v>0</v>
      </c>
      <c r="BG187" s="158">
        <f>IF('Indicator Date hidden'!BH188="x","x",BG$2-'Indicator Date hidden'!BH188)</f>
        <v>0</v>
      </c>
      <c r="BH187" s="158">
        <f>IF('Indicator Date hidden'!BI188="x","x",BH$2-'Indicator Date hidden'!BI188)</f>
        <v>0</v>
      </c>
      <c r="BI187" s="158">
        <f>IF('Indicator Date hidden'!BJ188="x","x",BI$2-'Indicator Date hidden'!BJ188)</f>
        <v>2</v>
      </c>
      <c r="BJ187" s="158">
        <f>IF('Indicator Date hidden'!BK188="x","x",BJ$2-'Indicator Date hidden'!BK188)</f>
        <v>1</v>
      </c>
      <c r="BK187" s="158">
        <f>IF('Indicator Date hidden'!BL188="x","x",BK$2-'Indicator Date hidden'!BL188)</f>
        <v>1</v>
      </c>
      <c r="BL187" s="158">
        <f>IF('Indicator Date hidden'!BM188="x","x",BL$2-'Indicator Date hidden'!BM188)</f>
        <v>0</v>
      </c>
      <c r="BM187" s="158">
        <f>IF('Indicator Date hidden'!BN188="x","x",BM$2-'Indicator Date hidden'!BN188)</f>
        <v>3</v>
      </c>
      <c r="BN187" s="158">
        <f>IF('Indicator Date hidden'!BO188="x","x",BN$2-'Indicator Date hidden'!BO188)</f>
        <v>2</v>
      </c>
      <c r="BO187" s="158">
        <f>IF('Indicator Date hidden'!BP188="x","x",BO$2-'Indicator Date hidden'!BP188)</f>
        <v>1</v>
      </c>
      <c r="BP187" s="158">
        <f>IF('Indicator Date hidden'!BQ188="x","x",BP$2-'Indicator Date hidden'!BQ188)</f>
        <v>0</v>
      </c>
      <c r="BQ187" s="158">
        <f>IF('Indicator Date hidden'!BR188="x","x",BQ$2-'Indicator Date hidden'!BR188)</f>
        <v>0</v>
      </c>
      <c r="BR187" s="158">
        <f>IF('Indicator Date hidden'!BS188="x","x",BR$2-'Indicator Date hidden'!BS188)</f>
        <v>0</v>
      </c>
      <c r="BS187" s="158">
        <f>IF('Indicator Date hidden'!BT188="x","x",BS$2-'Indicator Date hidden'!BT188)</f>
        <v>4</v>
      </c>
      <c r="BT187" s="158">
        <f>IF('Indicator Date hidden'!BU188="x","x",BT$2-'Indicator Date hidden'!BU188)</f>
        <v>0</v>
      </c>
      <c r="BU187" s="158">
        <f>IF('Indicator Date hidden'!BV188="x","x",BU$2-'Indicator Date hidden'!BV188)</f>
        <v>0</v>
      </c>
      <c r="BV187" s="158">
        <f>IF('Indicator Date hidden'!BW188="x","x",BV$2-'Indicator Date hidden'!BW188)</f>
        <v>0</v>
      </c>
      <c r="BW187" s="158">
        <f>IF('Indicator Date hidden'!BX188="x","x",BW$2-'Indicator Date hidden'!BX188)</f>
        <v>0</v>
      </c>
      <c r="BX187" s="158">
        <f>IF('Indicator Date hidden'!BY188="x","x",BX$2-'Indicator Date hidden'!BY188)</f>
        <v>2</v>
      </c>
      <c r="BY187" s="5">
        <f t="shared" si="25"/>
        <v>42</v>
      </c>
      <c r="BZ187" s="159">
        <f t="shared" si="26"/>
        <v>0.6</v>
      </c>
      <c r="CA187" s="5">
        <f t="shared" si="27"/>
        <v>20</v>
      </c>
      <c r="CB187" s="159">
        <f t="shared" si="28"/>
        <v>1.5156328239856964</v>
      </c>
      <c r="CC187" s="162">
        <f t="shared" si="29"/>
        <v>0</v>
      </c>
    </row>
    <row r="188" spans="1:81" x14ac:dyDescent="0.3">
      <c r="A188" t="s">
        <v>347</v>
      </c>
      <c r="B188" s="158">
        <f>IF('Indicator Date hidden'!C189="x","x",B$2-'Indicator Date hidden'!C189)</f>
        <v>0</v>
      </c>
      <c r="C188" s="158">
        <f>IF('Indicator Date hidden'!D189="x","x",C$2-'Indicator Date hidden'!D189)</f>
        <v>0</v>
      </c>
      <c r="D188" s="158">
        <f>IF('Indicator Date hidden'!E189="x","x",D$2-'Indicator Date hidden'!E189)</f>
        <v>0</v>
      </c>
      <c r="E188" s="158">
        <f>IF('Indicator Date hidden'!F189="x","x",E$2-'Indicator Date hidden'!F189)</f>
        <v>0</v>
      </c>
      <c r="F188" s="158">
        <f>IF('Indicator Date hidden'!G189="x","x",F$2-'Indicator Date hidden'!G189)</f>
        <v>0</v>
      </c>
      <c r="G188" s="158">
        <f>IF('Indicator Date hidden'!H189="x","x",G$2-'Indicator Date hidden'!H189)</f>
        <v>0</v>
      </c>
      <c r="H188" s="158">
        <f>IF('Indicator Date hidden'!I189="x","x",H$2-'Indicator Date hidden'!I189)</f>
        <v>0</v>
      </c>
      <c r="I188" s="158">
        <f>IF('Indicator Date hidden'!J189="x","x",I$2-'Indicator Date hidden'!J189)</f>
        <v>0</v>
      </c>
      <c r="J188" s="158">
        <f>IF('Indicator Date hidden'!K189="x","x",J$2-'Indicator Date hidden'!K189)</f>
        <v>0</v>
      </c>
      <c r="K188" s="158">
        <f>IF('Indicator Date hidden'!L189="x","x",K$2-'Indicator Date hidden'!L189)</f>
        <v>0</v>
      </c>
      <c r="L188" s="158">
        <f>IF('Indicator Date hidden'!M189="x","x",L$2-'Indicator Date hidden'!M189)</f>
        <v>0</v>
      </c>
      <c r="M188" s="158">
        <f>IF('Indicator Date hidden'!N189="x","x",M$2-'Indicator Date hidden'!N189)</f>
        <v>0</v>
      </c>
      <c r="N188" s="158">
        <f>IF('Indicator Date hidden'!O189="x","x",N$2-'Indicator Date hidden'!O189)</f>
        <v>0</v>
      </c>
      <c r="O188" s="158">
        <f>IF('Indicator Date hidden'!P189="x","x",O$2-'Indicator Date hidden'!P189)</f>
        <v>0</v>
      </c>
      <c r="P188" s="158">
        <f>IF('Indicator Date hidden'!Q189="x","x",P$2-'Indicator Date hidden'!Q189)</f>
        <v>0</v>
      </c>
      <c r="Q188" s="158">
        <f>IF('Indicator Date hidden'!R189="x","x",Q$2-'Indicator Date hidden'!R189)</f>
        <v>0</v>
      </c>
      <c r="R188" s="158">
        <f>IF('Indicator Date hidden'!S189="x","x",R$2-'Indicator Date hidden'!S189)</f>
        <v>0</v>
      </c>
      <c r="S188" s="158">
        <f>IF('Indicator Date hidden'!T189="x","x",S$2-'Indicator Date hidden'!T189)</f>
        <v>0</v>
      </c>
      <c r="T188" s="158">
        <f>IF('Indicator Date hidden'!U189="x","x",T$2-'Indicator Date hidden'!U189)</f>
        <v>0</v>
      </c>
      <c r="U188" s="158">
        <f>IF('Indicator Date hidden'!V189="x","x",U$2-'Indicator Date hidden'!V189)</f>
        <v>0</v>
      </c>
      <c r="V188" s="158">
        <f>IF('Indicator Date hidden'!W189="x","x",V$2-'Indicator Date hidden'!W189)</f>
        <v>0</v>
      </c>
      <c r="W188" s="158">
        <f>IF('Indicator Date hidden'!X189="x","x",W$2-'Indicator Date hidden'!X189)</f>
        <v>0</v>
      </c>
      <c r="X188" s="158">
        <f>IF('Indicator Date hidden'!Y189="x","x",X$2-'Indicator Date hidden'!Y189)</f>
        <v>0</v>
      </c>
      <c r="Y188" s="158">
        <f>IF('Indicator Date hidden'!Z189="x","x",Y$2-'Indicator Date hidden'!Z189)</f>
        <v>0</v>
      </c>
      <c r="Z188" s="158" t="str">
        <f>IF('Indicator Date hidden'!AA189="x","x",Z$2-'Indicator Date hidden'!AA189)</f>
        <v>x</v>
      </c>
      <c r="AA188" s="158">
        <f>IF('Indicator Date hidden'!AB189="x","x",AA$2-'Indicator Date hidden'!AB189)</f>
        <v>0</v>
      </c>
      <c r="AB188" s="158">
        <f>IF('Indicator Date hidden'!AC189="x","x",AB$2-'Indicator Date hidden'!AC189)</f>
        <v>0</v>
      </c>
      <c r="AC188" s="158">
        <f>IF('Indicator Date hidden'!AD189="x","x",AC$2-'Indicator Date hidden'!AD189)</f>
        <v>3</v>
      </c>
      <c r="AD188" s="158">
        <f>IF('Indicator Date hidden'!AE189="x","x",AD$2-'Indicator Date hidden'!AE189)</f>
        <v>0</v>
      </c>
      <c r="AE188" s="158" t="str">
        <f>IF('Indicator Date hidden'!AF189="x","x",AE$2-'Indicator Date hidden'!AF189)</f>
        <v>x</v>
      </c>
      <c r="AF188" s="158">
        <f>IF('Indicator Date hidden'!AG189="x","x",AF$2-'Indicator Date hidden'!AG189)</f>
        <v>0</v>
      </c>
      <c r="AG188" s="158">
        <f>IF('Indicator Date hidden'!AH189="x","x",AG$2-'Indicator Date hidden'!AH189)</f>
        <v>0</v>
      </c>
      <c r="AH188" s="158">
        <f>IF('Indicator Date hidden'!AI189="x","x",AH$2-'Indicator Date hidden'!AI189)</f>
        <v>0</v>
      </c>
      <c r="AI188" s="158">
        <f>IF('Indicator Date hidden'!AJ189="x","x",AI$2-'Indicator Date hidden'!AJ189)</f>
        <v>1</v>
      </c>
      <c r="AJ188" s="158">
        <f>IF('Indicator Date hidden'!AK189="x","x",AJ$2-'Indicator Date hidden'!AK189)</f>
        <v>1</v>
      </c>
      <c r="AK188" s="158">
        <f>IF('Indicator Date hidden'!AL189="x","x",AK$2-'Indicator Date hidden'!AL189)</f>
        <v>1</v>
      </c>
      <c r="AL188" s="158">
        <f>IF('Indicator Date hidden'!AM189="x","x",AL$2-'Indicator Date hidden'!AM189)</f>
        <v>11</v>
      </c>
      <c r="AM188" s="158">
        <f>IF('Indicator Date hidden'!AN189="x","x",AM$2-'Indicator Date hidden'!AN189)</f>
        <v>1</v>
      </c>
      <c r="AN188" s="158">
        <f>IF('Indicator Date hidden'!AO189="x","x",AN$2-'Indicator Date hidden'!AO189)</f>
        <v>1</v>
      </c>
      <c r="AO188" s="158">
        <f>IF('Indicator Date hidden'!AP189="x","x",AO$2-'Indicator Date hidden'!AP189)</f>
        <v>1</v>
      </c>
      <c r="AP188" s="158">
        <f>IF('Indicator Date hidden'!AQ189="x","x",AP$2-'Indicator Date hidden'!AQ189)</f>
        <v>1</v>
      </c>
      <c r="AQ188" s="158">
        <f>IF('Indicator Date hidden'!AR189="x","x",AQ$2-'Indicator Date hidden'!AR189)</f>
        <v>0</v>
      </c>
      <c r="AR188" s="158">
        <f>IF('Indicator Date hidden'!AS189="x","x",AR$2-'Indicator Date hidden'!AS189)</f>
        <v>3</v>
      </c>
      <c r="AS188" s="158">
        <f>IF('Indicator Date hidden'!AT189="x","x",AS$2-'Indicator Date hidden'!AT189)</f>
        <v>4</v>
      </c>
      <c r="AT188" s="158">
        <f>IF('Indicator Date hidden'!AU189="x","x",AT$2-'Indicator Date hidden'!AU189)</f>
        <v>0</v>
      </c>
      <c r="AU188" s="158" t="str">
        <f>IF('Indicator Date hidden'!AV189="x","x",AU$2-'Indicator Date hidden'!AV189)</f>
        <v>x</v>
      </c>
      <c r="AV188" s="158" t="str">
        <f>IF('Indicator Date hidden'!AW189="x","x",AV$2-'Indicator Date hidden'!AW189)</f>
        <v>x</v>
      </c>
      <c r="AW188" s="158">
        <f>IF('Indicator Date hidden'!AX189="x","x",AW$2-'Indicator Date hidden'!AX189)</f>
        <v>0</v>
      </c>
      <c r="AX188" s="158">
        <f>IF('Indicator Date hidden'!AY189="x","x",AX$2-'Indicator Date hidden'!AY189)</f>
        <v>0</v>
      </c>
      <c r="AY188" s="158" t="str">
        <f>IF('Indicator Date hidden'!AZ189="x","x",AY$2-'Indicator Date hidden'!AZ189)</f>
        <v>x</v>
      </c>
      <c r="AZ188" s="158">
        <f>IF('Indicator Date hidden'!BA189="x","x",AZ$2-'Indicator Date hidden'!BA189)</f>
        <v>7</v>
      </c>
      <c r="BA188" s="158">
        <f>IF('Indicator Date hidden'!BB189="x","x",BA$2-'Indicator Date hidden'!BB189)</f>
        <v>0</v>
      </c>
      <c r="BB188" s="158">
        <f>IF('Indicator Date hidden'!BC189="x","x",BB$2-'Indicator Date hidden'!BC189)</f>
        <v>0</v>
      </c>
      <c r="BC188" s="158">
        <f>IF('Indicator Date hidden'!BD189="x","x",BC$2-'Indicator Date hidden'!BD189)</f>
        <v>0</v>
      </c>
      <c r="BD188" s="158" t="str">
        <f>IF('Indicator Date hidden'!BE189="x","x",BD$2-'Indicator Date hidden'!BE189)</f>
        <v>x</v>
      </c>
      <c r="BE188" s="158">
        <f>IF('Indicator Date hidden'!BF189="x","x",BE$2-'Indicator Date hidden'!BF189)</f>
        <v>2</v>
      </c>
      <c r="BF188" s="158">
        <f>IF('Indicator Date hidden'!BG189="x","x",BF$2-'Indicator Date hidden'!BG189)</f>
        <v>0</v>
      </c>
      <c r="BG188" s="158">
        <f>IF('Indicator Date hidden'!BH189="x","x",BG$2-'Indicator Date hidden'!BH189)</f>
        <v>0</v>
      </c>
      <c r="BH188" s="158">
        <f>IF('Indicator Date hidden'!BI189="x","x",BH$2-'Indicator Date hidden'!BI189)</f>
        <v>0</v>
      </c>
      <c r="BI188" s="158">
        <f>IF('Indicator Date hidden'!BJ189="x","x",BI$2-'Indicator Date hidden'!BJ189)</f>
        <v>2</v>
      </c>
      <c r="BJ188" s="158">
        <f>IF('Indicator Date hidden'!BK189="x","x",BJ$2-'Indicator Date hidden'!BK189)</f>
        <v>1</v>
      </c>
      <c r="BK188" s="158">
        <f>IF('Indicator Date hidden'!BL189="x","x",BK$2-'Indicator Date hidden'!BL189)</f>
        <v>1</v>
      </c>
      <c r="BL188" s="158">
        <f>IF('Indicator Date hidden'!BM189="x","x",BL$2-'Indicator Date hidden'!BM189)</f>
        <v>0</v>
      </c>
      <c r="BM188" s="158">
        <f>IF('Indicator Date hidden'!BN189="x","x",BM$2-'Indicator Date hidden'!BN189)</f>
        <v>3</v>
      </c>
      <c r="BN188" s="158">
        <f>IF('Indicator Date hidden'!BO189="x","x",BN$2-'Indicator Date hidden'!BO189)</f>
        <v>2</v>
      </c>
      <c r="BO188" s="158">
        <f>IF('Indicator Date hidden'!BP189="x","x",BO$2-'Indicator Date hidden'!BP189)</f>
        <v>1</v>
      </c>
      <c r="BP188" s="158">
        <f>IF('Indicator Date hidden'!BQ189="x","x",BP$2-'Indicator Date hidden'!BQ189)</f>
        <v>0</v>
      </c>
      <c r="BQ188" s="158">
        <f>IF('Indicator Date hidden'!BR189="x","x",BQ$2-'Indicator Date hidden'!BR189)</f>
        <v>0</v>
      </c>
      <c r="BR188" s="158">
        <f>IF('Indicator Date hidden'!BS189="x","x",BR$2-'Indicator Date hidden'!BS189)</f>
        <v>0</v>
      </c>
      <c r="BS188" s="158">
        <f>IF('Indicator Date hidden'!BT189="x","x",BS$2-'Indicator Date hidden'!BT189)</f>
        <v>2</v>
      </c>
      <c r="BT188" s="158">
        <f>IF('Indicator Date hidden'!BU189="x","x",BT$2-'Indicator Date hidden'!BU189)</f>
        <v>0</v>
      </c>
      <c r="BU188" s="158" t="str">
        <f>IF('Indicator Date hidden'!BV189="x","x",BU$2-'Indicator Date hidden'!BV189)</f>
        <v>x</v>
      </c>
      <c r="BV188" s="158" t="str">
        <f>IF('Indicator Date hidden'!BW189="x","x",BV$2-'Indicator Date hidden'!BW189)</f>
        <v>x</v>
      </c>
      <c r="BW188" s="158">
        <f>IF('Indicator Date hidden'!BX189="x","x",BW$2-'Indicator Date hidden'!BX189)</f>
        <v>0</v>
      </c>
      <c r="BX188" s="158">
        <f>IF('Indicator Date hidden'!BY189="x","x",BX$2-'Indicator Date hidden'!BY189)</f>
        <v>2</v>
      </c>
      <c r="BY188" s="5">
        <f t="shared" si="25"/>
        <v>51</v>
      </c>
      <c r="BZ188" s="159">
        <f t="shared" si="26"/>
        <v>0.76119402985074625</v>
      </c>
      <c r="CA188" s="5">
        <f t="shared" si="27"/>
        <v>21</v>
      </c>
      <c r="CB188" s="159">
        <f t="shared" si="28"/>
        <v>1.7456945095180234</v>
      </c>
      <c r="CC188" s="162">
        <f t="shared" si="29"/>
        <v>0</v>
      </c>
    </row>
    <row r="189" spans="1:81" x14ac:dyDescent="0.3">
      <c r="A189" t="s">
        <v>349</v>
      </c>
      <c r="B189" s="158">
        <f>IF('Indicator Date hidden'!C190="x","x",B$2-'Indicator Date hidden'!C190)</f>
        <v>0</v>
      </c>
      <c r="C189" s="158">
        <f>IF('Indicator Date hidden'!D190="x","x",C$2-'Indicator Date hidden'!D190)</f>
        <v>0</v>
      </c>
      <c r="D189" s="158">
        <f>IF('Indicator Date hidden'!E190="x","x",D$2-'Indicator Date hidden'!E190)</f>
        <v>0</v>
      </c>
      <c r="E189" s="158">
        <f>IF('Indicator Date hidden'!F190="x","x",E$2-'Indicator Date hidden'!F190)</f>
        <v>0</v>
      </c>
      <c r="F189" s="158">
        <f>IF('Indicator Date hidden'!G190="x","x",F$2-'Indicator Date hidden'!G190)</f>
        <v>0</v>
      </c>
      <c r="G189" s="158">
        <f>IF('Indicator Date hidden'!H190="x","x",G$2-'Indicator Date hidden'!H190)</f>
        <v>0</v>
      </c>
      <c r="H189" s="158">
        <f>IF('Indicator Date hidden'!I190="x","x",H$2-'Indicator Date hidden'!I190)</f>
        <v>0</v>
      </c>
      <c r="I189" s="158">
        <f>IF('Indicator Date hidden'!J190="x","x",I$2-'Indicator Date hidden'!J190)</f>
        <v>0</v>
      </c>
      <c r="J189" s="158">
        <f>IF('Indicator Date hidden'!K190="x","x",J$2-'Indicator Date hidden'!K190)</f>
        <v>0</v>
      </c>
      <c r="K189" s="158">
        <f>IF('Indicator Date hidden'!L190="x","x",K$2-'Indicator Date hidden'!L190)</f>
        <v>0</v>
      </c>
      <c r="L189" s="158">
        <f>IF('Indicator Date hidden'!M190="x","x",L$2-'Indicator Date hidden'!M190)</f>
        <v>0</v>
      </c>
      <c r="M189" s="158">
        <f>IF('Indicator Date hidden'!N190="x","x",M$2-'Indicator Date hidden'!N190)</f>
        <v>0</v>
      </c>
      <c r="N189" s="158">
        <f>IF('Indicator Date hidden'!O190="x","x",N$2-'Indicator Date hidden'!O190)</f>
        <v>0</v>
      </c>
      <c r="O189" s="158">
        <f>IF('Indicator Date hidden'!P190="x","x",O$2-'Indicator Date hidden'!P190)</f>
        <v>0</v>
      </c>
      <c r="P189" s="158">
        <f>IF('Indicator Date hidden'!Q190="x","x",P$2-'Indicator Date hidden'!Q190)</f>
        <v>0</v>
      </c>
      <c r="Q189" s="158">
        <f>IF('Indicator Date hidden'!R190="x","x",Q$2-'Indicator Date hidden'!R190)</f>
        <v>0</v>
      </c>
      <c r="R189" s="158">
        <f>IF('Indicator Date hidden'!S190="x","x",R$2-'Indicator Date hidden'!S190)</f>
        <v>0</v>
      </c>
      <c r="S189" s="158">
        <f>IF('Indicator Date hidden'!T190="x","x",S$2-'Indicator Date hidden'!T190)</f>
        <v>0</v>
      </c>
      <c r="T189" s="158">
        <f>IF('Indicator Date hidden'!U190="x","x",T$2-'Indicator Date hidden'!U190)</f>
        <v>0</v>
      </c>
      <c r="U189" s="158">
        <f>IF('Indicator Date hidden'!V190="x","x",U$2-'Indicator Date hidden'!V190)</f>
        <v>0</v>
      </c>
      <c r="V189" s="158">
        <f>IF('Indicator Date hidden'!W190="x","x",V$2-'Indicator Date hidden'!W190)</f>
        <v>0</v>
      </c>
      <c r="W189" s="158">
        <f>IF('Indicator Date hidden'!X190="x","x",W$2-'Indicator Date hidden'!X190)</f>
        <v>0</v>
      </c>
      <c r="X189" s="158">
        <f>IF('Indicator Date hidden'!Y190="x","x",X$2-'Indicator Date hidden'!Y190)</f>
        <v>0</v>
      </c>
      <c r="Y189" s="158">
        <f>IF('Indicator Date hidden'!Z190="x","x",Y$2-'Indicator Date hidden'!Z190)</f>
        <v>0</v>
      </c>
      <c r="Z189" s="158" t="str">
        <f>IF('Indicator Date hidden'!AA190="x","x",Z$2-'Indicator Date hidden'!AA190)</f>
        <v>x</v>
      </c>
      <c r="AA189" s="158">
        <f>IF('Indicator Date hidden'!AB190="x","x",AA$2-'Indicator Date hidden'!AB190)</f>
        <v>0</v>
      </c>
      <c r="AB189" s="158" t="str">
        <f>IF('Indicator Date hidden'!AC190="x","x",AB$2-'Indicator Date hidden'!AC190)</f>
        <v>x</v>
      </c>
      <c r="AC189" s="158">
        <f>IF('Indicator Date hidden'!AD190="x","x",AC$2-'Indicator Date hidden'!AD190)</f>
        <v>0</v>
      </c>
      <c r="AD189" s="158">
        <f>IF('Indicator Date hidden'!AE190="x","x",AD$2-'Indicator Date hidden'!AE190)</f>
        <v>0</v>
      </c>
      <c r="AE189" s="158">
        <f>IF('Indicator Date hidden'!AF190="x","x",AE$2-'Indicator Date hidden'!AF190)</f>
        <v>0</v>
      </c>
      <c r="AF189" s="158">
        <f>IF('Indicator Date hidden'!AG190="x","x",AF$2-'Indicator Date hidden'!AG190)</f>
        <v>0</v>
      </c>
      <c r="AG189" s="158">
        <f>IF('Indicator Date hidden'!AH190="x","x",AG$2-'Indicator Date hidden'!AH190)</f>
        <v>0</v>
      </c>
      <c r="AH189" s="158">
        <f>IF('Indicator Date hidden'!AI190="x","x",AH$2-'Indicator Date hidden'!AI190)</f>
        <v>0</v>
      </c>
      <c r="AI189" s="158">
        <f>IF('Indicator Date hidden'!AJ190="x","x",AI$2-'Indicator Date hidden'!AJ190)</f>
        <v>1</v>
      </c>
      <c r="AJ189" s="158">
        <f>IF('Indicator Date hidden'!AK190="x","x",AJ$2-'Indicator Date hidden'!AK190)</f>
        <v>1</v>
      </c>
      <c r="AK189" s="158">
        <f>IF('Indicator Date hidden'!AL190="x","x",AK$2-'Indicator Date hidden'!AL190)</f>
        <v>1</v>
      </c>
      <c r="AL189" s="158" t="str">
        <f>IF('Indicator Date hidden'!AM190="x","x",AL$2-'Indicator Date hidden'!AM190)</f>
        <v>x</v>
      </c>
      <c r="AM189" s="158">
        <f>IF('Indicator Date hidden'!AN190="x","x",AM$2-'Indicator Date hidden'!AN190)</f>
        <v>1</v>
      </c>
      <c r="AN189" s="158">
        <f>IF('Indicator Date hidden'!AO190="x","x",AN$2-'Indicator Date hidden'!AO190)</f>
        <v>1</v>
      </c>
      <c r="AO189" s="158">
        <f>IF('Indicator Date hidden'!AP190="x","x",AO$2-'Indicator Date hidden'!AP190)</f>
        <v>1</v>
      </c>
      <c r="AP189" s="158" t="str">
        <f>IF('Indicator Date hidden'!AQ190="x","x",AP$2-'Indicator Date hidden'!AQ190)</f>
        <v>x</v>
      </c>
      <c r="AQ189" s="158">
        <f>IF('Indicator Date hidden'!AR190="x","x",AQ$2-'Indicator Date hidden'!AR190)</f>
        <v>4</v>
      </c>
      <c r="AR189" s="158">
        <f>IF('Indicator Date hidden'!AS190="x","x",AR$2-'Indicator Date hidden'!AS190)</f>
        <v>3</v>
      </c>
      <c r="AS189" s="158">
        <f>IF('Indicator Date hidden'!AT190="x","x",AS$2-'Indicator Date hidden'!AT190)</f>
        <v>8</v>
      </c>
      <c r="AT189" s="158">
        <f>IF('Indicator Date hidden'!AU190="x","x",AT$2-'Indicator Date hidden'!AU190)</f>
        <v>0</v>
      </c>
      <c r="AU189" s="158">
        <f>IF('Indicator Date hidden'!AV190="x","x",AU$2-'Indicator Date hidden'!AV190)</f>
        <v>1</v>
      </c>
      <c r="AV189" s="158" t="str">
        <f>IF('Indicator Date hidden'!AW190="x","x",AV$2-'Indicator Date hidden'!AW190)</f>
        <v>x</v>
      </c>
      <c r="AW189" s="158">
        <f>IF('Indicator Date hidden'!AX190="x","x",AW$2-'Indicator Date hidden'!AX190)</f>
        <v>0</v>
      </c>
      <c r="AX189" s="158">
        <f>IF('Indicator Date hidden'!AY190="x","x",AX$2-'Indicator Date hidden'!AY190)</f>
        <v>0</v>
      </c>
      <c r="AY189" s="158">
        <f>IF('Indicator Date hidden'!AZ190="x","x",AY$2-'Indicator Date hidden'!AZ190)</f>
        <v>1</v>
      </c>
      <c r="AZ189" s="158" t="str">
        <f>IF('Indicator Date hidden'!BA190="x","x",AZ$2-'Indicator Date hidden'!BA190)</f>
        <v>x</v>
      </c>
      <c r="BA189" s="158">
        <f>IF('Indicator Date hidden'!BB190="x","x",BA$2-'Indicator Date hidden'!BB190)</f>
        <v>0</v>
      </c>
      <c r="BB189" s="158">
        <f>IF('Indicator Date hidden'!BC190="x","x",BB$2-'Indicator Date hidden'!BC190)</f>
        <v>0</v>
      </c>
      <c r="BC189" s="158">
        <f>IF('Indicator Date hidden'!BD190="x","x",BC$2-'Indicator Date hidden'!BD190)</f>
        <v>0</v>
      </c>
      <c r="BD189" s="158" t="str">
        <f>IF('Indicator Date hidden'!BE190="x","x",BD$2-'Indicator Date hidden'!BE190)</f>
        <v>x</v>
      </c>
      <c r="BE189" s="158">
        <f>IF('Indicator Date hidden'!BF190="x","x",BE$2-'Indicator Date hidden'!BF190)</f>
        <v>2</v>
      </c>
      <c r="BF189" s="158">
        <f>IF('Indicator Date hidden'!BG190="x","x",BF$2-'Indicator Date hidden'!BG190)</f>
        <v>0</v>
      </c>
      <c r="BG189" s="158">
        <f>IF('Indicator Date hidden'!BH190="x","x",BG$2-'Indicator Date hidden'!BH190)</f>
        <v>0</v>
      </c>
      <c r="BH189" s="158">
        <f>IF('Indicator Date hidden'!BI190="x","x",BH$2-'Indicator Date hidden'!BI190)</f>
        <v>0</v>
      </c>
      <c r="BI189" s="158">
        <f>IF('Indicator Date hidden'!BJ190="x","x",BI$2-'Indicator Date hidden'!BJ190)</f>
        <v>0</v>
      </c>
      <c r="BJ189" s="158">
        <f>IF('Indicator Date hidden'!BK190="x","x",BJ$2-'Indicator Date hidden'!BK190)</f>
        <v>1</v>
      </c>
      <c r="BK189" s="158">
        <f>IF('Indicator Date hidden'!BL190="x","x",BK$2-'Indicator Date hidden'!BL190)</f>
        <v>1</v>
      </c>
      <c r="BL189" s="158">
        <f>IF('Indicator Date hidden'!BM190="x","x",BL$2-'Indicator Date hidden'!BM190)</f>
        <v>0</v>
      </c>
      <c r="BM189" s="158">
        <f>IF('Indicator Date hidden'!BN190="x","x",BM$2-'Indicator Date hidden'!BN190)</f>
        <v>2</v>
      </c>
      <c r="BN189" s="158">
        <f>IF('Indicator Date hidden'!BO190="x","x",BN$2-'Indicator Date hidden'!BO190)</f>
        <v>2</v>
      </c>
      <c r="BO189" s="158">
        <f>IF('Indicator Date hidden'!BP190="x","x",BO$2-'Indicator Date hidden'!BP190)</f>
        <v>1</v>
      </c>
      <c r="BP189" s="158">
        <f>IF('Indicator Date hidden'!BQ190="x","x",BP$2-'Indicator Date hidden'!BQ190)</f>
        <v>0</v>
      </c>
      <c r="BQ189" s="158">
        <f>IF('Indicator Date hidden'!BR190="x","x",BQ$2-'Indicator Date hidden'!BR190)</f>
        <v>0</v>
      </c>
      <c r="BR189" s="158">
        <f>IF('Indicator Date hidden'!BS190="x","x",BR$2-'Indicator Date hidden'!BS190)</f>
        <v>0</v>
      </c>
      <c r="BS189" s="158" t="str">
        <f>IF('Indicator Date hidden'!BT190="x","x",BS$2-'Indicator Date hidden'!BT190)</f>
        <v>x</v>
      </c>
      <c r="BT189" s="158">
        <f>IF('Indicator Date hidden'!BU190="x","x",BT$2-'Indicator Date hidden'!BU190)</f>
        <v>0</v>
      </c>
      <c r="BU189" s="158">
        <f>IF('Indicator Date hidden'!BV190="x","x",BU$2-'Indicator Date hidden'!BV190)</f>
        <v>0</v>
      </c>
      <c r="BV189" s="158">
        <f>IF('Indicator Date hidden'!BW190="x","x",BV$2-'Indicator Date hidden'!BW190)</f>
        <v>0</v>
      </c>
      <c r="BW189" s="158">
        <f>IF('Indicator Date hidden'!BX190="x","x",BW$2-'Indicator Date hidden'!BX190)</f>
        <v>1</v>
      </c>
      <c r="BX189" s="158">
        <f>IF('Indicator Date hidden'!BY190="x","x",BX$2-'Indicator Date hidden'!BY190)</f>
        <v>2</v>
      </c>
      <c r="BY189" s="5">
        <f t="shared" si="25"/>
        <v>35</v>
      </c>
      <c r="BZ189" s="159">
        <f t="shared" si="26"/>
        <v>0.52238805970149249</v>
      </c>
      <c r="CA189" s="5">
        <f t="shared" si="27"/>
        <v>19</v>
      </c>
      <c r="CB189" s="159">
        <f t="shared" si="28"/>
        <v>1.213828394707311</v>
      </c>
      <c r="CC189" s="162">
        <f t="shared" si="29"/>
        <v>0</v>
      </c>
    </row>
    <row r="190" spans="1:81" x14ac:dyDescent="0.3">
      <c r="A190" t="s">
        <v>350</v>
      </c>
      <c r="B190" s="158">
        <f>IF('Indicator Date hidden'!C191="x","x",B$2-'Indicator Date hidden'!C191)</f>
        <v>0</v>
      </c>
      <c r="C190" s="158">
        <f>IF('Indicator Date hidden'!D191="x","x",C$2-'Indicator Date hidden'!D191)</f>
        <v>0</v>
      </c>
      <c r="D190" s="158">
        <f>IF('Indicator Date hidden'!E191="x","x",D$2-'Indicator Date hidden'!E191)</f>
        <v>0</v>
      </c>
      <c r="E190" s="158">
        <f>IF('Indicator Date hidden'!F191="x","x",E$2-'Indicator Date hidden'!F191)</f>
        <v>0</v>
      </c>
      <c r="F190" s="158">
        <f>IF('Indicator Date hidden'!G191="x","x",F$2-'Indicator Date hidden'!G191)</f>
        <v>0</v>
      </c>
      <c r="G190" s="158">
        <f>IF('Indicator Date hidden'!H191="x","x",G$2-'Indicator Date hidden'!H191)</f>
        <v>0</v>
      </c>
      <c r="H190" s="158">
        <f>IF('Indicator Date hidden'!I191="x","x",H$2-'Indicator Date hidden'!I191)</f>
        <v>0</v>
      </c>
      <c r="I190" s="158">
        <f>IF('Indicator Date hidden'!J191="x","x",I$2-'Indicator Date hidden'!J191)</f>
        <v>0</v>
      </c>
      <c r="J190" s="158">
        <f>IF('Indicator Date hidden'!K191="x","x",J$2-'Indicator Date hidden'!K191)</f>
        <v>0</v>
      </c>
      <c r="K190" s="158">
        <f>IF('Indicator Date hidden'!L191="x","x",K$2-'Indicator Date hidden'!L191)</f>
        <v>0</v>
      </c>
      <c r="L190" s="158">
        <f>IF('Indicator Date hidden'!M191="x","x",L$2-'Indicator Date hidden'!M191)</f>
        <v>0</v>
      </c>
      <c r="M190" s="158">
        <f>IF('Indicator Date hidden'!N191="x","x",M$2-'Indicator Date hidden'!N191)</f>
        <v>0</v>
      </c>
      <c r="N190" s="158">
        <f>IF('Indicator Date hidden'!O191="x","x",N$2-'Indicator Date hidden'!O191)</f>
        <v>0</v>
      </c>
      <c r="O190" s="158">
        <f>IF('Indicator Date hidden'!P191="x","x",O$2-'Indicator Date hidden'!P191)</f>
        <v>0</v>
      </c>
      <c r="P190" s="158">
        <f>IF('Indicator Date hidden'!Q191="x","x",P$2-'Indicator Date hidden'!Q191)</f>
        <v>0</v>
      </c>
      <c r="Q190" s="158">
        <f>IF('Indicator Date hidden'!R191="x","x",Q$2-'Indicator Date hidden'!R191)</f>
        <v>0</v>
      </c>
      <c r="R190" s="158">
        <f>IF('Indicator Date hidden'!S191="x","x",R$2-'Indicator Date hidden'!S191)</f>
        <v>0</v>
      </c>
      <c r="S190" s="158">
        <f>IF('Indicator Date hidden'!T191="x","x",S$2-'Indicator Date hidden'!T191)</f>
        <v>0</v>
      </c>
      <c r="T190" s="158">
        <f>IF('Indicator Date hidden'!U191="x","x",T$2-'Indicator Date hidden'!U191)</f>
        <v>0</v>
      </c>
      <c r="U190" s="158">
        <f>IF('Indicator Date hidden'!V191="x","x",U$2-'Indicator Date hidden'!V191)</f>
        <v>0</v>
      </c>
      <c r="V190" s="158">
        <f>IF('Indicator Date hidden'!W191="x","x",V$2-'Indicator Date hidden'!W191)</f>
        <v>0</v>
      </c>
      <c r="W190" s="158">
        <f>IF('Indicator Date hidden'!X191="x","x",W$2-'Indicator Date hidden'!X191)</f>
        <v>0</v>
      </c>
      <c r="X190" s="158">
        <f>IF('Indicator Date hidden'!Y191="x","x",X$2-'Indicator Date hidden'!Y191)</f>
        <v>0</v>
      </c>
      <c r="Y190" s="158">
        <f>IF('Indicator Date hidden'!Z191="x","x",Y$2-'Indicator Date hidden'!Z191)</f>
        <v>0</v>
      </c>
      <c r="Z190" s="158">
        <f>IF('Indicator Date hidden'!AA191="x","x",Z$2-'Indicator Date hidden'!AA191)</f>
        <v>7</v>
      </c>
      <c r="AA190" s="158">
        <f>IF('Indicator Date hidden'!AB191="x","x",AA$2-'Indicator Date hidden'!AB191)</f>
        <v>0</v>
      </c>
      <c r="AB190" s="158">
        <f>IF('Indicator Date hidden'!AC191="x","x",AB$2-'Indicator Date hidden'!AC191)</f>
        <v>0</v>
      </c>
      <c r="AC190" s="158">
        <f>IF('Indicator Date hidden'!AD191="x","x",AC$2-'Indicator Date hidden'!AD191)</f>
        <v>0</v>
      </c>
      <c r="AD190" s="158">
        <f>IF('Indicator Date hidden'!AE191="x","x",AD$2-'Indicator Date hidden'!AE191)</f>
        <v>0</v>
      </c>
      <c r="AE190" s="158">
        <f>IF('Indicator Date hidden'!AF191="x","x",AE$2-'Indicator Date hidden'!AF191)</f>
        <v>0</v>
      </c>
      <c r="AF190" s="158">
        <f>IF('Indicator Date hidden'!AG191="x","x",AF$2-'Indicator Date hidden'!AG191)</f>
        <v>0</v>
      </c>
      <c r="AG190" s="158">
        <f>IF('Indicator Date hidden'!AH191="x","x",AG$2-'Indicator Date hidden'!AH191)</f>
        <v>0</v>
      </c>
      <c r="AH190" s="158">
        <f>IF('Indicator Date hidden'!AI191="x","x",AH$2-'Indicator Date hidden'!AI191)</f>
        <v>0</v>
      </c>
      <c r="AI190" s="158">
        <f>IF('Indicator Date hidden'!AJ191="x","x",AI$2-'Indicator Date hidden'!AJ191)</f>
        <v>1</v>
      </c>
      <c r="AJ190" s="158">
        <f>IF('Indicator Date hidden'!AK191="x","x",AJ$2-'Indicator Date hidden'!AK191)</f>
        <v>1</v>
      </c>
      <c r="AK190" s="158">
        <f>IF('Indicator Date hidden'!AL191="x","x",AK$2-'Indicator Date hidden'!AL191)</f>
        <v>1</v>
      </c>
      <c r="AL190" s="158">
        <f>IF('Indicator Date hidden'!AM191="x","x",AL$2-'Indicator Date hidden'!AM191)</f>
        <v>4</v>
      </c>
      <c r="AM190" s="158">
        <f>IF('Indicator Date hidden'!AN191="x","x",AM$2-'Indicator Date hidden'!AN191)</f>
        <v>1</v>
      </c>
      <c r="AN190" s="158">
        <f>IF('Indicator Date hidden'!AO191="x","x",AN$2-'Indicator Date hidden'!AO191)</f>
        <v>1</v>
      </c>
      <c r="AO190" s="158">
        <f>IF('Indicator Date hidden'!AP191="x","x",AO$2-'Indicator Date hidden'!AP191)</f>
        <v>1</v>
      </c>
      <c r="AP190" s="158">
        <f>IF('Indicator Date hidden'!AQ191="x","x",AP$2-'Indicator Date hidden'!AQ191)</f>
        <v>1</v>
      </c>
      <c r="AQ190" s="158">
        <f>IF('Indicator Date hidden'!AR191="x","x",AQ$2-'Indicator Date hidden'!AR191)</f>
        <v>0</v>
      </c>
      <c r="AR190" s="158">
        <f>IF('Indicator Date hidden'!AS191="x","x",AR$2-'Indicator Date hidden'!AS191)</f>
        <v>3</v>
      </c>
      <c r="AS190" s="158">
        <f>IF('Indicator Date hidden'!AT191="x","x",AS$2-'Indicator Date hidden'!AT191)</f>
        <v>4</v>
      </c>
      <c r="AT190" s="158">
        <f>IF('Indicator Date hidden'!AU191="x","x",AT$2-'Indicator Date hidden'!AU191)</f>
        <v>0</v>
      </c>
      <c r="AU190" s="158">
        <f>IF('Indicator Date hidden'!AV191="x","x",AU$2-'Indicator Date hidden'!AV191)</f>
        <v>0</v>
      </c>
      <c r="AV190" s="158" t="str">
        <f>IF('Indicator Date hidden'!AW191="x","x",AV$2-'Indicator Date hidden'!AW191)</f>
        <v>x</v>
      </c>
      <c r="AW190" s="158">
        <f>IF('Indicator Date hidden'!AX191="x","x",AW$2-'Indicator Date hidden'!AX191)</f>
        <v>0</v>
      </c>
      <c r="AX190" s="158">
        <f>IF('Indicator Date hidden'!AY191="x","x",AX$2-'Indicator Date hidden'!AY191)</f>
        <v>0</v>
      </c>
      <c r="AY190" s="158">
        <f>IF('Indicator Date hidden'!AZ191="x","x",AY$2-'Indicator Date hidden'!AZ191)</f>
        <v>1</v>
      </c>
      <c r="AZ190" s="158">
        <f>IF('Indicator Date hidden'!BA191="x","x",AZ$2-'Indicator Date hidden'!BA191)</f>
        <v>1</v>
      </c>
      <c r="BA190" s="158">
        <f>IF('Indicator Date hidden'!BB191="x","x",BA$2-'Indicator Date hidden'!BB191)</f>
        <v>0</v>
      </c>
      <c r="BB190" s="158">
        <f>IF('Indicator Date hidden'!BC191="x","x",BB$2-'Indicator Date hidden'!BC191)</f>
        <v>0</v>
      </c>
      <c r="BC190" s="158">
        <f>IF('Indicator Date hidden'!BD191="x","x",BC$2-'Indicator Date hidden'!BD191)</f>
        <v>0</v>
      </c>
      <c r="BD190" s="158" t="str">
        <f>IF('Indicator Date hidden'!BE191="x","x",BD$2-'Indicator Date hidden'!BE191)</f>
        <v>x</v>
      </c>
      <c r="BE190" s="158">
        <f>IF('Indicator Date hidden'!BF191="x","x",BE$2-'Indicator Date hidden'!BF191)</f>
        <v>2</v>
      </c>
      <c r="BF190" s="158">
        <f>IF('Indicator Date hidden'!BG191="x","x",BF$2-'Indicator Date hidden'!BG191)</f>
        <v>0</v>
      </c>
      <c r="BG190" s="158">
        <f>IF('Indicator Date hidden'!BH191="x","x",BG$2-'Indicator Date hidden'!BH191)</f>
        <v>0</v>
      </c>
      <c r="BH190" s="158">
        <f>IF('Indicator Date hidden'!BI191="x","x",BH$2-'Indicator Date hidden'!BI191)</f>
        <v>0</v>
      </c>
      <c r="BI190" s="158">
        <f>IF('Indicator Date hidden'!BJ191="x","x",BI$2-'Indicator Date hidden'!BJ191)</f>
        <v>0</v>
      </c>
      <c r="BJ190" s="158">
        <f>IF('Indicator Date hidden'!BK191="x","x",BJ$2-'Indicator Date hidden'!BK191)</f>
        <v>1</v>
      </c>
      <c r="BK190" s="158">
        <f>IF('Indicator Date hidden'!BL191="x","x",BK$2-'Indicator Date hidden'!BL191)</f>
        <v>1</v>
      </c>
      <c r="BL190" s="158">
        <f>IF('Indicator Date hidden'!BM191="x","x",BL$2-'Indicator Date hidden'!BM191)</f>
        <v>0</v>
      </c>
      <c r="BM190" s="158">
        <f>IF('Indicator Date hidden'!BN191="x","x",BM$2-'Indicator Date hidden'!BN191)</f>
        <v>3</v>
      </c>
      <c r="BN190" s="158">
        <f>IF('Indicator Date hidden'!BO191="x","x",BN$2-'Indicator Date hidden'!BO191)</f>
        <v>2</v>
      </c>
      <c r="BO190" s="158">
        <f>IF('Indicator Date hidden'!BP191="x","x",BO$2-'Indicator Date hidden'!BP191)</f>
        <v>1</v>
      </c>
      <c r="BP190" s="158">
        <f>IF('Indicator Date hidden'!BQ191="x","x",BP$2-'Indicator Date hidden'!BQ191)</f>
        <v>0</v>
      </c>
      <c r="BQ190" s="158">
        <f>IF('Indicator Date hidden'!BR191="x","x",BQ$2-'Indicator Date hidden'!BR191)</f>
        <v>0</v>
      </c>
      <c r="BR190" s="158">
        <f>IF('Indicator Date hidden'!BS191="x","x",BR$2-'Indicator Date hidden'!BS191)</f>
        <v>0</v>
      </c>
      <c r="BS190" s="158">
        <f>IF('Indicator Date hidden'!BT191="x","x",BS$2-'Indicator Date hidden'!BT191)</f>
        <v>2</v>
      </c>
      <c r="BT190" s="158">
        <f>IF('Indicator Date hidden'!BU191="x","x",BT$2-'Indicator Date hidden'!BU191)</f>
        <v>0</v>
      </c>
      <c r="BU190" s="158">
        <f>IF('Indicator Date hidden'!BV191="x","x",BU$2-'Indicator Date hidden'!BV191)</f>
        <v>0</v>
      </c>
      <c r="BV190" s="158" t="str">
        <f>IF('Indicator Date hidden'!BW191="x","x",BV$2-'Indicator Date hidden'!BW191)</f>
        <v>x</v>
      </c>
      <c r="BW190" s="158">
        <f>IF('Indicator Date hidden'!BX191="x","x",BW$2-'Indicator Date hidden'!BX191)</f>
        <v>0</v>
      </c>
      <c r="BX190" s="158">
        <f>IF('Indicator Date hidden'!BY191="x","x",BX$2-'Indicator Date hidden'!BY191)</f>
        <v>2</v>
      </c>
      <c r="BY190" s="5">
        <f t="shared" si="25"/>
        <v>41</v>
      </c>
      <c r="BZ190" s="159">
        <f t="shared" si="26"/>
        <v>0.56944444444444442</v>
      </c>
      <c r="CA190" s="5">
        <f t="shared" si="27"/>
        <v>21</v>
      </c>
      <c r="CB190" s="159">
        <f t="shared" si="28"/>
        <v>1.1998424536497476</v>
      </c>
      <c r="CC190" s="162">
        <f t="shared" si="29"/>
        <v>0</v>
      </c>
    </row>
    <row r="191" spans="1:81" x14ac:dyDescent="0.3">
      <c r="A191" t="s">
        <v>351</v>
      </c>
      <c r="B191" s="158">
        <f>IF('Indicator Date hidden'!C192="x","x",B$2-'Indicator Date hidden'!C192)</f>
        <v>0</v>
      </c>
      <c r="C191" s="158">
        <f>IF('Indicator Date hidden'!D192="x","x",C$2-'Indicator Date hidden'!D192)</f>
        <v>0</v>
      </c>
      <c r="D191" s="158">
        <f>IF('Indicator Date hidden'!E192="x","x",D$2-'Indicator Date hidden'!E192)</f>
        <v>0</v>
      </c>
      <c r="E191" s="158">
        <f>IF('Indicator Date hidden'!F192="x","x",E$2-'Indicator Date hidden'!F192)</f>
        <v>0</v>
      </c>
      <c r="F191" s="158">
        <f>IF('Indicator Date hidden'!G192="x","x",F$2-'Indicator Date hidden'!G192)</f>
        <v>0</v>
      </c>
      <c r="G191" s="158">
        <f>IF('Indicator Date hidden'!H192="x","x",G$2-'Indicator Date hidden'!H192)</f>
        <v>0</v>
      </c>
      <c r="H191" s="158">
        <f>IF('Indicator Date hidden'!I192="x","x",H$2-'Indicator Date hidden'!I192)</f>
        <v>0</v>
      </c>
      <c r="I191" s="158">
        <f>IF('Indicator Date hidden'!J192="x","x",I$2-'Indicator Date hidden'!J192)</f>
        <v>0</v>
      </c>
      <c r="J191" s="158">
        <f>IF('Indicator Date hidden'!K192="x","x",J$2-'Indicator Date hidden'!K192)</f>
        <v>0</v>
      </c>
      <c r="K191" s="158">
        <f>IF('Indicator Date hidden'!L192="x","x",K$2-'Indicator Date hidden'!L192)</f>
        <v>0</v>
      </c>
      <c r="L191" s="158">
        <f>IF('Indicator Date hidden'!M192="x","x",L$2-'Indicator Date hidden'!M192)</f>
        <v>0</v>
      </c>
      <c r="M191" s="158">
        <f>IF('Indicator Date hidden'!N192="x","x",M$2-'Indicator Date hidden'!N192)</f>
        <v>0</v>
      </c>
      <c r="N191" s="158">
        <f>IF('Indicator Date hidden'!O192="x","x",N$2-'Indicator Date hidden'!O192)</f>
        <v>0</v>
      </c>
      <c r="O191" s="158">
        <f>IF('Indicator Date hidden'!P192="x","x",O$2-'Indicator Date hidden'!P192)</f>
        <v>0</v>
      </c>
      <c r="P191" s="158">
        <f>IF('Indicator Date hidden'!Q192="x","x",P$2-'Indicator Date hidden'!Q192)</f>
        <v>0</v>
      </c>
      <c r="Q191" s="158">
        <f>IF('Indicator Date hidden'!R192="x","x",Q$2-'Indicator Date hidden'!R192)</f>
        <v>0</v>
      </c>
      <c r="R191" s="158">
        <f>IF('Indicator Date hidden'!S192="x","x",R$2-'Indicator Date hidden'!S192)</f>
        <v>0</v>
      </c>
      <c r="S191" s="158">
        <f>IF('Indicator Date hidden'!T192="x","x",S$2-'Indicator Date hidden'!T192)</f>
        <v>0</v>
      </c>
      <c r="T191" s="158">
        <f>IF('Indicator Date hidden'!U192="x","x",T$2-'Indicator Date hidden'!U192)</f>
        <v>0</v>
      </c>
      <c r="U191" s="158">
        <f>IF('Indicator Date hidden'!V192="x","x",U$2-'Indicator Date hidden'!V192)</f>
        <v>0</v>
      </c>
      <c r="V191" s="158">
        <f>IF('Indicator Date hidden'!W192="x","x",V$2-'Indicator Date hidden'!W192)</f>
        <v>0</v>
      </c>
      <c r="W191" s="158">
        <f>IF('Indicator Date hidden'!X192="x","x",W$2-'Indicator Date hidden'!X192)</f>
        <v>0</v>
      </c>
      <c r="X191" s="158">
        <f>IF('Indicator Date hidden'!Y192="x","x",X$2-'Indicator Date hidden'!Y192)</f>
        <v>0</v>
      </c>
      <c r="Y191" s="158">
        <f>IF('Indicator Date hidden'!Z192="x","x",Y$2-'Indicator Date hidden'!Z192)</f>
        <v>0</v>
      </c>
      <c r="Z191" s="158">
        <f>IF('Indicator Date hidden'!AA192="x","x",Z$2-'Indicator Date hidden'!AA192)</f>
        <v>3</v>
      </c>
      <c r="AA191" s="158">
        <f>IF('Indicator Date hidden'!AB192="x","x",AA$2-'Indicator Date hidden'!AB192)</f>
        <v>0</v>
      </c>
      <c r="AB191" s="158">
        <f>IF('Indicator Date hidden'!AC192="x","x",AB$2-'Indicator Date hidden'!AC192)</f>
        <v>0</v>
      </c>
      <c r="AC191" s="158">
        <f>IF('Indicator Date hidden'!AD192="x","x",AC$2-'Indicator Date hidden'!AD192)</f>
        <v>2</v>
      </c>
      <c r="AD191" s="158">
        <f>IF('Indicator Date hidden'!AE192="x","x",AD$2-'Indicator Date hidden'!AE192)</f>
        <v>0</v>
      </c>
      <c r="AE191" s="158">
        <f>IF('Indicator Date hidden'!AF192="x","x",AE$2-'Indicator Date hidden'!AF192)</f>
        <v>0</v>
      </c>
      <c r="AF191" s="158">
        <f>IF('Indicator Date hidden'!AG192="x","x",AF$2-'Indicator Date hidden'!AG192)</f>
        <v>0</v>
      </c>
      <c r="AG191" s="158">
        <f>IF('Indicator Date hidden'!AH192="x","x",AG$2-'Indicator Date hidden'!AH192)</f>
        <v>0</v>
      </c>
      <c r="AH191" s="158">
        <f>IF('Indicator Date hidden'!AI192="x","x",AH$2-'Indicator Date hidden'!AI192)</f>
        <v>0</v>
      </c>
      <c r="AI191" s="158">
        <f>IF('Indicator Date hidden'!AJ192="x","x",AI$2-'Indicator Date hidden'!AJ192)</f>
        <v>1</v>
      </c>
      <c r="AJ191" s="158">
        <f>IF('Indicator Date hidden'!AK192="x","x",AJ$2-'Indicator Date hidden'!AK192)</f>
        <v>1</v>
      </c>
      <c r="AK191" s="158">
        <f>IF('Indicator Date hidden'!AL192="x","x",AK$2-'Indicator Date hidden'!AL192)</f>
        <v>1</v>
      </c>
      <c r="AL191" s="158">
        <f>IF('Indicator Date hidden'!AM192="x","x",AL$2-'Indicator Date hidden'!AM192)</f>
        <v>5</v>
      </c>
      <c r="AM191" s="158">
        <f>IF('Indicator Date hidden'!AN192="x","x",AM$2-'Indicator Date hidden'!AN192)</f>
        <v>1</v>
      </c>
      <c r="AN191" s="158">
        <f>IF('Indicator Date hidden'!AO192="x","x",AN$2-'Indicator Date hidden'!AO192)</f>
        <v>1</v>
      </c>
      <c r="AO191" s="158">
        <f>IF('Indicator Date hidden'!AP192="x","x",AO$2-'Indicator Date hidden'!AP192)</f>
        <v>1</v>
      </c>
      <c r="AP191" s="158">
        <f>IF('Indicator Date hidden'!AQ192="x","x",AP$2-'Indicator Date hidden'!AQ192)</f>
        <v>1</v>
      </c>
      <c r="AQ191" s="158">
        <f>IF('Indicator Date hidden'!AR192="x","x",AQ$2-'Indicator Date hidden'!AR192)</f>
        <v>0</v>
      </c>
      <c r="AR191" s="158">
        <f>IF('Indicator Date hidden'!AS192="x","x",AR$2-'Indicator Date hidden'!AS192)</f>
        <v>3</v>
      </c>
      <c r="AS191" s="158">
        <f>IF('Indicator Date hidden'!AT192="x","x",AS$2-'Indicator Date hidden'!AT192)</f>
        <v>4</v>
      </c>
      <c r="AT191" s="158">
        <f>IF('Indicator Date hidden'!AU192="x","x",AT$2-'Indicator Date hidden'!AU192)</f>
        <v>0</v>
      </c>
      <c r="AU191" s="158">
        <f>IF('Indicator Date hidden'!AV192="x","x",AU$2-'Indicator Date hidden'!AV192)</f>
        <v>1</v>
      </c>
      <c r="AV191" s="158" t="str">
        <f>IF('Indicator Date hidden'!AW192="x","x",AV$2-'Indicator Date hidden'!AW192)</f>
        <v>x</v>
      </c>
      <c r="AW191" s="158">
        <f>IF('Indicator Date hidden'!AX192="x","x",AW$2-'Indicator Date hidden'!AX192)</f>
        <v>0</v>
      </c>
      <c r="AX191" s="158">
        <f>IF('Indicator Date hidden'!AY192="x","x",AX$2-'Indicator Date hidden'!AY192)</f>
        <v>0</v>
      </c>
      <c r="AY191" s="158">
        <f>IF('Indicator Date hidden'!AZ192="x","x",AY$2-'Indicator Date hidden'!AZ192)</f>
        <v>1</v>
      </c>
      <c r="AZ191" s="158">
        <f>IF('Indicator Date hidden'!BA192="x","x",AZ$2-'Indicator Date hidden'!BA192)</f>
        <v>3</v>
      </c>
      <c r="BA191" s="158">
        <f>IF('Indicator Date hidden'!BB192="x","x",BA$2-'Indicator Date hidden'!BB192)</f>
        <v>0</v>
      </c>
      <c r="BB191" s="158">
        <f>IF('Indicator Date hidden'!BC192="x","x",BB$2-'Indicator Date hidden'!BC192)</f>
        <v>0</v>
      </c>
      <c r="BC191" s="158">
        <f>IF('Indicator Date hidden'!BD192="x","x",BC$2-'Indicator Date hidden'!BD192)</f>
        <v>0</v>
      </c>
      <c r="BD191" s="158">
        <f>IF('Indicator Date hidden'!BE192="x","x",BD$2-'Indicator Date hidden'!BE192)</f>
        <v>1</v>
      </c>
      <c r="BE191" s="158">
        <f>IF('Indicator Date hidden'!BF192="x","x",BE$2-'Indicator Date hidden'!BF192)</f>
        <v>1</v>
      </c>
      <c r="BF191" s="158">
        <f>IF('Indicator Date hidden'!BG192="x","x",BF$2-'Indicator Date hidden'!BG192)</f>
        <v>0</v>
      </c>
      <c r="BG191" s="158">
        <f>IF('Indicator Date hidden'!BH192="x","x",BG$2-'Indicator Date hidden'!BH192)</f>
        <v>0</v>
      </c>
      <c r="BH191" s="158">
        <f>IF('Indicator Date hidden'!BI192="x","x",BH$2-'Indicator Date hidden'!BI192)</f>
        <v>0</v>
      </c>
      <c r="BI191" s="158">
        <f>IF('Indicator Date hidden'!BJ192="x","x",BI$2-'Indicator Date hidden'!BJ192)</f>
        <v>0</v>
      </c>
      <c r="BJ191" s="158">
        <f>IF('Indicator Date hidden'!BK192="x","x",BJ$2-'Indicator Date hidden'!BK192)</f>
        <v>1</v>
      </c>
      <c r="BK191" s="158">
        <f>IF('Indicator Date hidden'!BL192="x","x",BK$2-'Indicator Date hidden'!BL192)</f>
        <v>1</v>
      </c>
      <c r="BL191" s="158">
        <f>IF('Indicator Date hidden'!BM192="x","x",BL$2-'Indicator Date hidden'!BM192)</f>
        <v>0</v>
      </c>
      <c r="BM191" s="158">
        <f>IF('Indicator Date hidden'!BN192="x","x",BM$2-'Indicator Date hidden'!BN192)</f>
        <v>3</v>
      </c>
      <c r="BN191" s="158">
        <f>IF('Indicator Date hidden'!BO192="x","x",BN$2-'Indicator Date hidden'!BO192)</f>
        <v>2</v>
      </c>
      <c r="BO191" s="158">
        <f>IF('Indicator Date hidden'!BP192="x","x",BO$2-'Indicator Date hidden'!BP192)</f>
        <v>1</v>
      </c>
      <c r="BP191" s="158">
        <f>IF('Indicator Date hidden'!BQ192="x","x",BP$2-'Indicator Date hidden'!BQ192)</f>
        <v>0</v>
      </c>
      <c r="BQ191" s="158">
        <f>IF('Indicator Date hidden'!BR192="x","x",BQ$2-'Indicator Date hidden'!BR192)</f>
        <v>0</v>
      </c>
      <c r="BR191" s="158">
        <f>IF('Indicator Date hidden'!BS192="x","x",BR$2-'Indicator Date hidden'!BS192)</f>
        <v>0</v>
      </c>
      <c r="BS191" s="158">
        <f>IF('Indicator Date hidden'!BT192="x","x",BS$2-'Indicator Date hidden'!BT192)</f>
        <v>4</v>
      </c>
      <c r="BT191" s="158">
        <f>IF('Indicator Date hidden'!BU192="x","x",BT$2-'Indicator Date hidden'!BU192)</f>
        <v>0</v>
      </c>
      <c r="BU191" s="158">
        <f>IF('Indicator Date hidden'!BV192="x","x",BU$2-'Indicator Date hidden'!BV192)</f>
        <v>0</v>
      </c>
      <c r="BV191" s="158">
        <f>IF('Indicator Date hidden'!BW192="x","x",BV$2-'Indicator Date hidden'!BW192)</f>
        <v>0</v>
      </c>
      <c r="BW191" s="158">
        <f>IF('Indicator Date hidden'!BX192="x","x",BW$2-'Indicator Date hidden'!BX192)</f>
        <v>1</v>
      </c>
      <c r="BX191" s="158">
        <f>IF('Indicator Date hidden'!BY192="x","x",BX$2-'Indicator Date hidden'!BY192)</f>
        <v>2</v>
      </c>
      <c r="BY191" s="5">
        <f t="shared" si="25"/>
        <v>46</v>
      </c>
      <c r="BZ191" s="159">
        <f t="shared" si="26"/>
        <v>0.6216216216216216</v>
      </c>
      <c r="CA191" s="5">
        <f t="shared" si="27"/>
        <v>25</v>
      </c>
      <c r="CB191" s="159">
        <f t="shared" si="28"/>
        <v>1.11139919972714</v>
      </c>
      <c r="CC191" s="162">
        <f t="shared" si="29"/>
        <v>0</v>
      </c>
    </row>
    <row r="192" spans="1:81" x14ac:dyDescent="0.3">
      <c r="A192" t="s">
        <v>353</v>
      </c>
      <c r="B192" s="158">
        <f>IF('Indicator Date hidden'!C193="x","x",B$2-'Indicator Date hidden'!C193)</f>
        <v>0</v>
      </c>
      <c r="C192" s="158">
        <f>IF('Indicator Date hidden'!D193="x","x",C$2-'Indicator Date hidden'!D193)</f>
        <v>0</v>
      </c>
      <c r="D192" s="158">
        <f>IF('Indicator Date hidden'!E193="x","x",D$2-'Indicator Date hidden'!E193)</f>
        <v>0</v>
      </c>
      <c r="E192" s="158">
        <f>IF('Indicator Date hidden'!F193="x","x",E$2-'Indicator Date hidden'!F193)</f>
        <v>0</v>
      </c>
      <c r="F192" s="158">
        <f>IF('Indicator Date hidden'!G193="x","x",F$2-'Indicator Date hidden'!G193)</f>
        <v>0</v>
      </c>
      <c r="G192" s="158">
        <f>IF('Indicator Date hidden'!H193="x","x",G$2-'Indicator Date hidden'!H193)</f>
        <v>0</v>
      </c>
      <c r="H192" s="158">
        <f>IF('Indicator Date hidden'!I193="x","x",H$2-'Indicator Date hidden'!I193)</f>
        <v>0</v>
      </c>
      <c r="I192" s="158">
        <f>IF('Indicator Date hidden'!J193="x","x",I$2-'Indicator Date hidden'!J193)</f>
        <v>0</v>
      </c>
      <c r="J192" s="158">
        <f>IF('Indicator Date hidden'!K193="x","x",J$2-'Indicator Date hidden'!K193)</f>
        <v>0</v>
      </c>
      <c r="K192" s="158">
        <f>IF('Indicator Date hidden'!L193="x","x",K$2-'Indicator Date hidden'!L193)</f>
        <v>0</v>
      </c>
      <c r="L192" s="158">
        <f>IF('Indicator Date hidden'!M193="x","x",L$2-'Indicator Date hidden'!M193)</f>
        <v>0</v>
      </c>
      <c r="M192" s="158">
        <f>IF('Indicator Date hidden'!N193="x","x",M$2-'Indicator Date hidden'!N193)</f>
        <v>0</v>
      </c>
      <c r="N192" s="158">
        <f>IF('Indicator Date hidden'!O193="x","x",N$2-'Indicator Date hidden'!O193)</f>
        <v>0</v>
      </c>
      <c r="O192" s="158">
        <f>IF('Indicator Date hidden'!P193="x","x",O$2-'Indicator Date hidden'!P193)</f>
        <v>0</v>
      </c>
      <c r="P192" s="158">
        <f>IF('Indicator Date hidden'!Q193="x","x",P$2-'Indicator Date hidden'!Q193)</f>
        <v>0</v>
      </c>
      <c r="Q192" s="158">
        <f>IF('Indicator Date hidden'!R193="x","x",Q$2-'Indicator Date hidden'!R193)</f>
        <v>0</v>
      </c>
      <c r="R192" s="158">
        <f>IF('Indicator Date hidden'!S193="x","x",R$2-'Indicator Date hidden'!S193)</f>
        <v>0</v>
      </c>
      <c r="S192" s="158">
        <f>IF('Indicator Date hidden'!T193="x","x",S$2-'Indicator Date hidden'!T193)</f>
        <v>0</v>
      </c>
      <c r="T192" s="158">
        <f>IF('Indicator Date hidden'!U193="x","x",T$2-'Indicator Date hidden'!U193)</f>
        <v>0</v>
      </c>
      <c r="U192" s="158">
        <f>IF('Indicator Date hidden'!V193="x","x",U$2-'Indicator Date hidden'!V193)</f>
        <v>0</v>
      </c>
      <c r="V192" s="158">
        <f>IF('Indicator Date hidden'!W193="x","x",V$2-'Indicator Date hidden'!W193)</f>
        <v>0</v>
      </c>
      <c r="W192" s="158">
        <f>IF('Indicator Date hidden'!X193="x","x",W$2-'Indicator Date hidden'!X193)</f>
        <v>0</v>
      </c>
      <c r="X192" s="158">
        <f>IF('Indicator Date hidden'!Y193="x","x",X$2-'Indicator Date hidden'!Y193)</f>
        <v>0</v>
      </c>
      <c r="Y192" s="158">
        <f>IF('Indicator Date hidden'!Z193="x","x",Y$2-'Indicator Date hidden'!Z193)</f>
        <v>0</v>
      </c>
      <c r="Z192" s="158">
        <f>IF('Indicator Date hidden'!AA193="x","x",Z$2-'Indicator Date hidden'!AA193)</f>
        <v>3</v>
      </c>
      <c r="AA192" s="158">
        <f>IF('Indicator Date hidden'!AB193="x","x",AA$2-'Indicator Date hidden'!AB193)</f>
        <v>0</v>
      </c>
      <c r="AB192" s="158">
        <f>IF('Indicator Date hidden'!AC193="x","x",AB$2-'Indicator Date hidden'!AC193)</f>
        <v>0</v>
      </c>
      <c r="AC192" s="158">
        <f>IF('Indicator Date hidden'!AD193="x","x",AC$2-'Indicator Date hidden'!AD193)</f>
        <v>2</v>
      </c>
      <c r="AD192" s="158">
        <f>IF('Indicator Date hidden'!AE193="x","x",AD$2-'Indicator Date hidden'!AE193)</f>
        <v>0</v>
      </c>
      <c r="AE192" s="158">
        <f>IF('Indicator Date hidden'!AF193="x","x",AE$2-'Indicator Date hidden'!AF193)</f>
        <v>0</v>
      </c>
      <c r="AF192" s="158">
        <f>IF('Indicator Date hidden'!AG193="x","x",AF$2-'Indicator Date hidden'!AG193)</f>
        <v>0</v>
      </c>
      <c r="AG192" s="158">
        <f>IF('Indicator Date hidden'!AH193="x","x",AG$2-'Indicator Date hidden'!AH193)</f>
        <v>0</v>
      </c>
      <c r="AH192" s="158">
        <f>IF('Indicator Date hidden'!AI193="x","x",AH$2-'Indicator Date hidden'!AI193)</f>
        <v>0</v>
      </c>
      <c r="AI192" s="158">
        <f>IF('Indicator Date hidden'!AJ193="x","x",AI$2-'Indicator Date hidden'!AJ193)</f>
        <v>1</v>
      </c>
      <c r="AJ192" s="158">
        <f>IF('Indicator Date hidden'!AK193="x","x",AJ$2-'Indicator Date hidden'!AK193)</f>
        <v>1</v>
      </c>
      <c r="AK192" s="158">
        <f>IF('Indicator Date hidden'!AL193="x","x",AK$2-'Indicator Date hidden'!AL193)</f>
        <v>1</v>
      </c>
      <c r="AL192" s="158">
        <f>IF('Indicator Date hidden'!AM193="x","x",AL$2-'Indicator Date hidden'!AM193)</f>
        <v>4</v>
      </c>
      <c r="AM192" s="158">
        <f>IF('Indicator Date hidden'!AN193="x","x",AM$2-'Indicator Date hidden'!AN193)</f>
        <v>1</v>
      </c>
      <c r="AN192" s="158">
        <f>IF('Indicator Date hidden'!AO193="x","x",AN$2-'Indicator Date hidden'!AO193)</f>
        <v>1</v>
      </c>
      <c r="AO192" s="158">
        <f>IF('Indicator Date hidden'!AP193="x","x",AO$2-'Indicator Date hidden'!AP193)</f>
        <v>1</v>
      </c>
      <c r="AP192" s="158">
        <f>IF('Indicator Date hidden'!AQ193="x","x",AP$2-'Indicator Date hidden'!AQ193)</f>
        <v>1</v>
      </c>
      <c r="AQ192" s="158">
        <f>IF('Indicator Date hidden'!AR193="x","x",AQ$2-'Indicator Date hidden'!AR193)</f>
        <v>0</v>
      </c>
      <c r="AR192" s="158">
        <f>IF('Indicator Date hidden'!AS193="x","x",AR$2-'Indicator Date hidden'!AS193)</f>
        <v>3</v>
      </c>
      <c r="AS192" s="158">
        <f>IF('Indicator Date hidden'!AT193="x","x",AS$2-'Indicator Date hidden'!AT193)</f>
        <v>4</v>
      </c>
      <c r="AT192" s="158">
        <f>IF('Indicator Date hidden'!AU193="x","x",AT$2-'Indicator Date hidden'!AU193)</f>
        <v>0</v>
      </c>
      <c r="AU192" s="158">
        <f>IF('Indicator Date hidden'!AV193="x","x",AU$2-'Indicator Date hidden'!AV193)</f>
        <v>0</v>
      </c>
      <c r="AV192" s="158">
        <f>IF('Indicator Date hidden'!AW193="x","x",AV$2-'Indicator Date hidden'!AW193)</f>
        <v>0</v>
      </c>
      <c r="AW192" s="158">
        <f>IF('Indicator Date hidden'!AX193="x","x",AW$2-'Indicator Date hidden'!AX193)</f>
        <v>0</v>
      </c>
      <c r="AX192" s="158">
        <f>IF('Indicator Date hidden'!AY193="x","x",AX$2-'Indicator Date hidden'!AY193)</f>
        <v>0</v>
      </c>
      <c r="AY192" s="158">
        <f>IF('Indicator Date hidden'!AZ193="x","x",AY$2-'Indicator Date hidden'!AZ193)</f>
        <v>1</v>
      </c>
      <c r="AZ192" s="158">
        <f>IF('Indicator Date hidden'!BA193="x","x",AZ$2-'Indicator Date hidden'!BA193)</f>
        <v>2</v>
      </c>
      <c r="BA192" s="158">
        <f>IF('Indicator Date hidden'!BB193="x","x",BA$2-'Indicator Date hidden'!BB193)</f>
        <v>0</v>
      </c>
      <c r="BB192" s="158">
        <f>IF('Indicator Date hidden'!BC193="x","x",BB$2-'Indicator Date hidden'!BC193)</f>
        <v>0</v>
      </c>
      <c r="BC192" s="158">
        <f>IF('Indicator Date hidden'!BD193="x","x",BC$2-'Indicator Date hidden'!BD193)</f>
        <v>0</v>
      </c>
      <c r="BD192" s="158" t="str">
        <f>IF('Indicator Date hidden'!BE193="x","x",BD$2-'Indicator Date hidden'!BE193)</f>
        <v>x</v>
      </c>
      <c r="BE192" s="158">
        <f>IF('Indicator Date hidden'!BF193="x","x",BE$2-'Indicator Date hidden'!BF193)</f>
        <v>1</v>
      </c>
      <c r="BF192" s="158">
        <f>IF('Indicator Date hidden'!BG193="x","x",BF$2-'Indicator Date hidden'!BG193)</f>
        <v>0</v>
      </c>
      <c r="BG192" s="158">
        <f>IF('Indicator Date hidden'!BH193="x","x",BG$2-'Indicator Date hidden'!BH193)</f>
        <v>0</v>
      </c>
      <c r="BH192" s="158">
        <f>IF('Indicator Date hidden'!BI193="x","x",BH$2-'Indicator Date hidden'!BI193)</f>
        <v>0</v>
      </c>
      <c r="BI192" s="158">
        <f>IF('Indicator Date hidden'!BJ193="x","x",BI$2-'Indicator Date hidden'!BJ193)</f>
        <v>2</v>
      </c>
      <c r="BJ192" s="158">
        <f>IF('Indicator Date hidden'!BK193="x","x",BJ$2-'Indicator Date hidden'!BK193)</f>
        <v>1</v>
      </c>
      <c r="BK192" s="158">
        <f>IF('Indicator Date hidden'!BL193="x","x",BK$2-'Indicator Date hidden'!BL193)</f>
        <v>1</v>
      </c>
      <c r="BL192" s="158">
        <f>IF('Indicator Date hidden'!BM193="x","x",BL$2-'Indicator Date hidden'!BM193)</f>
        <v>0</v>
      </c>
      <c r="BM192" s="158">
        <f>IF('Indicator Date hidden'!BN193="x","x",BM$2-'Indicator Date hidden'!BN193)</f>
        <v>3</v>
      </c>
      <c r="BN192" s="158">
        <f>IF('Indicator Date hidden'!BO193="x","x",BN$2-'Indicator Date hidden'!BO193)</f>
        <v>2</v>
      </c>
      <c r="BO192" s="158">
        <f>IF('Indicator Date hidden'!BP193="x","x",BO$2-'Indicator Date hidden'!BP193)</f>
        <v>1</v>
      </c>
      <c r="BP192" s="158">
        <f>IF('Indicator Date hidden'!BQ193="x","x",BP$2-'Indicator Date hidden'!BQ193)</f>
        <v>0</v>
      </c>
      <c r="BQ192" s="158">
        <f>IF('Indicator Date hidden'!BR193="x","x",BQ$2-'Indicator Date hidden'!BR193)</f>
        <v>0</v>
      </c>
      <c r="BR192" s="158">
        <f>IF('Indicator Date hidden'!BS193="x","x",BR$2-'Indicator Date hidden'!BS193)</f>
        <v>0</v>
      </c>
      <c r="BS192" s="158">
        <f>IF('Indicator Date hidden'!BT193="x","x",BS$2-'Indicator Date hidden'!BT193)</f>
        <v>2</v>
      </c>
      <c r="BT192" s="158">
        <f>IF('Indicator Date hidden'!BU193="x","x",BT$2-'Indicator Date hidden'!BU193)</f>
        <v>0</v>
      </c>
      <c r="BU192" s="158">
        <f>IF('Indicator Date hidden'!BV193="x","x",BU$2-'Indicator Date hidden'!BV193)</f>
        <v>0</v>
      </c>
      <c r="BV192" s="158">
        <f>IF('Indicator Date hidden'!BW193="x","x",BV$2-'Indicator Date hidden'!BW193)</f>
        <v>0</v>
      </c>
      <c r="BW192" s="158">
        <f>IF('Indicator Date hidden'!BX193="x","x",BW$2-'Indicator Date hidden'!BX193)</f>
        <v>0</v>
      </c>
      <c r="BX192" s="158">
        <f>IF('Indicator Date hidden'!BY193="x","x",BX$2-'Indicator Date hidden'!BY193)</f>
        <v>2</v>
      </c>
      <c r="BY192" s="5">
        <f t="shared" si="25"/>
        <v>41</v>
      </c>
      <c r="BZ192" s="159">
        <f t="shared" si="26"/>
        <v>0.55405405405405406</v>
      </c>
      <c r="CA192" s="5">
        <f t="shared" si="27"/>
        <v>23</v>
      </c>
      <c r="CB192" s="159">
        <f t="shared" si="28"/>
        <v>0.98833591909332685</v>
      </c>
      <c r="CC192" s="162">
        <f t="shared" si="29"/>
        <v>0</v>
      </c>
    </row>
    <row r="193" spans="1:81" x14ac:dyDescent="0.3">
      <c r="A193" t="s">
        <v>355</v>
      </c>
      <c r="B193" s="158">
        <f>IF('Indicator Date hidden'!C194="x","x",B$2-'Indicator Date hidden'!C194)</f>
        <v>0</v>
      </c>
      <c r="C193" s="158">
        <f>IF('Indicator Date hidden'!D194="x","x",C$2-'Indicator Date hidden'!D194)</f>
        <v>0</v>
      </c>
      <c r="D193" s="158">
        <f>IF('Indicator Date hidden'!E194="x","x",D$2-'Indicator Date hidden'!E194)</f>
        <v>0</v>
      </c>
      <c r="E193" s="158">
        <f>IF('Indicator Date hidden'!F194="x","x",E$2-'Indicator Date hidden'!F194)</f>
        <v>0</v>
      </c>
      <c r="F193" s="158">
        <f>IF('Indicator Date hidden'!G194="x","x",F$2-'Indicator Date hidden'!G194)</f>
        <v>0</v>
      </c>
      <c r="G193" s="158">
        <f>IF('Indicator Date hidden'!H194="x","x",G$2-'Indicator Date hidden'!H194)</f>
        <v>0</v>
      </c>
      <c r="H193" s="158">
        <f>IF('Indicator Date hidden'!I194="x","x",H$2-'Indicator Date hidden'!I194)</f>
        <v>0</v>
      </c>
      <c r="I193" s="158">
        <f>IF('Indicator Date hidden'!J194="x","x",I$2-'Indicator Date hidden'!J194)</f>
        <v>0</v>
      </c>
      <c r="J193" s="158">
        <f>IF('Indicator Date hidden'!K194="x","x",J$2-'Indicator Date hidden'!K194)</f>
        <v>0</v>
      </c>
      <c r="K193" s="158">
        <f>IF('Indicator Date hidden'!L194="x","x",K$2-'Indicator Date hidden'!L194)</f>
        <v>0</v>
      </c>
      <c r="L193" s="158">
        <f>IF('Indicator Date hidden'!M194="x","x",L$2-'Indicator Date hidden'!M194)</f>
        <v>0</v>
      </c>
      <c r="M193" s="158">
        <f>IF('Indicator Date hidden'!N194="x","x",M$2-'Indicator Date hidden'!N194)</f>
        <v>0</v>
      </c>
      <c r="N193" s="158">
        <f>IF('Indicator Date hidden'!O194="x","x",N$2-'Indicator Date hidden'!O194)</f>
        <v>0</v>
      </c>
      <c r="O193" s="158">
        <f>IF('Indicator Date hidden'!P194="x","x",O$2-'Indicator Date hidden'!P194)</f>
        <v>0</v>
      </c>
      <c r="P193" s="158">
        <f>IF('Indicator Date hidden'!Q194="x","x",P$2-'Indicator Date hidden'!Q194)</f>
        <v>0</v>
      </c>
      <c r="Q193" s="158">
        <f>IF('Indicator Date hidden'!R194="x","x",Q$2-'Indicator Date hidden'!R194)</f>
        <v>0</v>
      </c>
      <c r="R193" s="158">
        <f>IF('Indicator Date hidden'!S194="x","x",R$2-'Indicator Date hidden'!S194)</f>
        <v>0</v>
      </c>
      <c r="S193" s="158">
        <f>IF('Indicator Date hidden'!T194="x","x",S$2-'Indicator Date hidden'!T194)</f>
        <v>0</v>
      </c>
      <c r="T193" s="158">
        <f>IF('Indicator Date hidden'!U194="x","x",T$2-'Indicator Date hidden'!U194)</f>
        <v>0</v>
      </c>
      <c r="U193" s="158">
        <f>IF('Indicator Date hidden'!V194="x","x",U$2-'Indicator Date hidden'!V194)</f>
        <v>0</v>
      </c>
      <c r="V193" s="158">
        <f>IF('Indicator Date hidden'!W194="x","x",V$2-'Indicator Date hidden'!W194)</f>
        <v>0</v>
      </c>
      <c r="W193" s="158">
        <f>IF('Indicator Date hidden'!X194="x","x",W$2-'Indicator Date hidden'!X194)</f>
        <v>0</v>
      </c>
      <c r="X193" s="158">
        <f>IF('Indicator Date hidden'!Y194="x","x",X$2-'Indicator Date hidden'!Y194)</f>
        <v>0</v>
      </c>
      <c r="Y193" s="158">
        <f>IF('Indicator Date hidden'!Z194="x","x",Y$2-'Indicator Date hidden'!Z194)</f>
        <v>0</v>
      </c>
      <c r="Z193" s="158">
        <f>IF('Indicator Date hidden'!AA194="x","x",Z$2-'Indicator Date hidden'!AA194)</f>
        <v>1</v>
      </c>
      <c r="AA193" s="158">
        <f>IF('Indicator Date hidden'!AB194="x","x",AA$2-'Indicator Date hidden'!AB194)</f>
        <v>0</v>
      </c>
      <c r="AB193" s="158">
        <f>IF('Indicator Date hidden'!AC194="x","x",AB$2-'Indicator Date hidden'!AC194)</f>
        <v>0</v>
      </c>
      <c r="AC193" s="158">
        <f>IF('Indicator Date hidden'!AD194="x","x",AC$2-'Indicator Date hidden'!AD194)</f>
        <v>0</v>
      </c>
      <c r="AD193" s="158">
        <f>IF('Indicator Date hidden'!AE194="x","x",AD$2-'Indicator Date hidden'!AE194)</f>
        <v>0</v>
      </c>
      <c r="AE193" s="158">
        <f>IF('Indicator Date hidden'!AF194="x","x",AE$2-'Indicator Date hidden'!AF194)</f>
        <v>0</v>
      </c>
      <c r="AF193" s="158">
        <f>IF('Indicator Date hidden'!AG194="x","x",AF$2-'Indicator Date hidden'!AG194)</f>
        <v>0</v>
      </c>
      <c r="AG193" s="158">
        <f>IF('Indicator Date hidden'!AH194="x","x",AG$2-'Indicator Date hidden'!AH194)</f>
        <v>0</v>
      </c>
      <c r="AH193" s="158">
        <f>IF('Indicator Date hidden'!AI194="x","x",AH$2-'Indicator Date hidden'!AI194)</f>
        <v>0</v>
      </c>
      <c r="AI193" s="158">
        <f>IF('Indicator Date hidden'!AJ194="x","x",AI$2-'Indicator Date hidden'!AJ194)</f>
        <v>1</v>
      </c>
      <c r="AJ193" s="158">
        <f>IF('Indicator Date hidden'!AK194="x","x",AJ$2-'Indicator Date hidden'!AK194)</f>
        <v>1</v>
      </c>
      <c r="AK193" s="158">
        <f>IF('Indicator Date hidden'!AL194="x","x",AK$2-'Indicator Date hidden'!AL194)</f>
        <v>1</v>
      </c>
      <c r="AL193" s="158">
        <f>IF('Indicator Date hidden'!AM194="x","x",AL$2-'Indicator Date hidden'!AM194)</f>
        <v>3</v>
      </c>
      <c r="AM193" s="158">
        <f>IF('Indicator Date hidden'!AN194="x","x",AM$2-'Indicator Date hidden'!AN194)</f>
        <v>1</v>
      </c>
      <c r="AN193" s="158">
        <f>IF('Indicator Date hidden'!AO194="x","x",AN$2-'Indicator Date hidden'!AO194)</f>
        <v>1</v>
      </c>
      <c r="AO193" s="158">
        <f>IF('Indicator Date hidden'!AP194="x","x",AO$2-'Indicator Date hidden'!AP194)</f>
        <v>1</v>
      </c>
      <c r="AP193" s="158">
        <f>IF('Indicator Date hidden'!AQ194="x","x",AP$2-'Indicator Date hidden'!AQ194)</f>
        <v>1</v>
      </c>
      <c r="AQ193" s="158">
        <f>IF('Indicator Date hidden'!AR194="x","x",AQ$2-'Indicator Date hidden'!AR194)</f>
        <v>0</v>
      </c>
      <c r="AR193" s="158">
        <f>IF('Indicator Date hidden'!AS194="x","x",AR$2-'Indicator Date hidden'!AS194)</f>
        <v>3</v>
      </c>
      <c r="AS193" s="158">
        <f>IF('Indicator Date hidden'!AT194="x","x",AS$2-'Indicator Date hidden'!AT194)</f>
        <v>3</v>
      </c>
      <c r="AT193" s="158">
        <f>IF('Indicator Date hidden'!AU194="x","x",AT$2-'Indicator Date hidden'!AU194)</f>
        <v>0</v>
      </c>
      <c r="AU193" s="158">
        <f>IF('Indicator Date hidden'!AV194="x","x",AU$2-'Indicator Date hidden'!AV194)</f>
        <v>0</v>
      </c>
      <c r="AV193" s="158">
        <f>IF('Indicator Date hidden'!AW194="x","x",AV$2-'Indicator Date hidden'!AW194)</f>
        <v>0</v>
      </c>
      <c r="AW193" s="158">
        <f>IF('Indicator Date hidden'!AX194="x","x",AW$2-'Indicator Date hidden'!AX194)</f>
        <v>0</v>
      </c>
      <c r="AX193" s="158">
        <f>IF('Indicator Date hidden'!AY194="x","x",AX$2-'Indicator Date hidden'!AY194)</f>
        <v>0</v>
      </c>
      <c r="AY193" s="158">
        <f>IF('Indicator Date hidden'!AZ194="x","x",AY$2-'Indicator Date hidden'!AZ194)</f>
        <v>1</v>
      </c>
      <c r="AZ193" s="158">
        <f>IF('Indicator Date hidden'!BA194="x","x",AZ$2-'Indicator Date hidden'!BA194)</f>
        <v>6</v>
      </c>
      <c r="BA193" s="158">
        <f>IF('Indicator Date hidden'!BB194="x","x",BA$2-'Indicator Date hidden'!BB194)</f>
        <v>0</v>
      </c>
      <c r="BB193" s="158">
        <f>IF('Indicator Date hidden'!BC194="x","x",BB$2-'Indicator Date hidden'!BC194)</f>
        <v>0</v>
      </c>
      <c r="BC193" s="158">
        <f>IF('Indicator Date hidden'!BD194="x","x",BC$2-'Indicator Date hidden'!BD194)</f>
        <v>0</v>
      </c>
      <c r="BD193" s="158" t="str">
        <f>IF('Indicator Date hidden'!BE194="x","x",BD$2-'Indicator Date hidden'!BE194)</f>
        <v>x</v>
      </c>
      <c r="BE193" s="158">
        <f>IF('Indicator Date hidden'!BF194="x","x",BE$2-'Indicator Date hidden'!BF194)</f>
        <v>1</v>
      </c>
      <c r="BF193" s="158">
        <f>IF('Indicator Date hidden'!BG194="x","x",BF$2-'Indicator Date hidden'!BG194)</f>
        <v>0</v>
      </c>
      <c r="BG193" s="158">
        <f>IF('Indicator Date hidden'!BH194="x","x",BG$2-'Indicator Date hidden'!BH194)</f>
        <v>0</v>
      </c>
      <c r="BH193" s="158">
        <f>IF('Indicator Date hidden'!BI194="x","x",BH$2-'Indicator Date hidden'!BI194)</f>
        <v>0</v>
      </c>
      <c r="BI193" s="158">
        <f>IF('Indicator Date hidden'!BJ194="x","x",BI$2-'Indicator Date hidden'!BJ194)</f>
        <v>0</v>
      </c>
      <c r="BJ193" s="158">
        <f>IF('Indicator Date hidden'!BK194="x","x",BJ$2-'Indicator Date hidden'!BK194)</f>
        <v>1</v>
      </c>
      <c r="BK193" s="158">
        <f>IF('Indicator Date hidden'!BL194="x","x",BK$2-'Indicator Date hidden'!BL194)</f>
        <v>1</v>
      </c>
      <c r="BL193" s="158">
        <f>IF('Indicator Date hidden'!BM194="x","x",BL$2-'Indicator Date hidden'!BM194)</f>
        <v>0</v>
      </c>
      <c r="BM193" s="158">
        <f>IF('Indicator Date hidden'!BN194="x","x",BM$2-'Indicator Date hidden'!BN194)</f>
        <v>3</v>
      </c>
      <c r="BN193" s="158">
        <f>IF('Indicator Date hidden'!BO194="x","x",BN$2-'Indicator Date hidden'!BO194)</f>
        <v>2</v>
      </c>
      <c r="BO193" s="158">
        <f>IF('Indicator Date hidden'!BP194="x","x",BO$2-'Indicator Date hidden'!BP194)</f>
        <v>1</v>
      </c>
      <c r="BP193" s="158">
        <f>IF('Indicator Date hidden'!BQ194="x","x",BP$2-'Indicator Date hidden'!BQ194)</f>
        <v>0</v>
      </c>
      <c r="BQ193" s="158">
        <f>IF('Indicator Date hidden'!BR194="x","x",BQ$2-'Indicator Date hidden'!BR194)</f>
        <v>0</v>
      </c>
      <c r="BR193" s="158">
        <f>IF('Indicator Date hidden'!BS194="x","x",BR$2-'Indicator Date hidden'!BS194)</f>
        <v>0</v>
      </c>
      <c r="BS193" s="158">
        <f>IF('Indicator Date hidden'!BT194="x","x",BS$2-'Indicator Date hidden'!BT194)</f>
        <v>4</v>
      </c>
      <c r="BT193" s="158">
        <f>IF('Indicator Date hidden'!BU194="x","x",BT$2-'Indicator Date hidden'!BU194)</f>
        <v>0</v>
      </c>
      <c r="BU193" s="158">
        <f>IF('Indicator Date hidden'!BV194="x","x",BU$2-'Indicator Date hidden'!BV194)</f>
        <v>0</v>
      </c>
      <c r="BV193" s="158">
        <f>IF('Indicator Date hidden'!BW194="x","x",BV$2-'Indicator Date hidden'!BW194)</f>
        <v>0</v>
      </c>
      <c r="BW193" s="158">
        <f>IF('Indicator Date hidden'!BX194="x","x",BW$2-'Indicator Date hidden'!BX194)</f>
        <v>0</v>
      </c>
      <c r="BX193" s="158">
        <f>IF('Indicator Date hidden'!BY194="x","x",BX$2-'Indicator Date hidden'!BY194)</f>
        <v>2</v>
      </c>
      <c r="BY193" s="5">
        <f t="shared" si="25"/>
        <v>39</v>
      </c>
      <c r="BZ193" s="159">
        <f t="shared" si="26"/>
        <v>0.52702702702702697</v>
      </c>
      <c r="CA193" s="5">
        <f t="shared" si="27"/>
        <v>21</v>
      </c>
      <c r="CB193" s="159">
        <f t="shared" si="28"/>
        <v>1.093259111901669</v>
      </c>
      <c r="CC193" s="162">
        <f t="shared" si="29"/>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CF195"/>
  <sheetViews>
    <sheetView showGridLines="0" zoomScale="80" zoomScaleNormal="80" workbookViewId="0">
      <pane xSplit="2" ySplit="4" topLeftCell="C5" activePane="bottomRight" state="frozen"/>
      <selection pane="topRight" activeCell="C1" sqref="C1"/>
      <selection pane="bottomLeft" activeCell="A5" sqref="A5"/>
      <selection pane="bottomRight" sqref="A1:CB1"/>
    </sheetView>
  </sheetViews>
  <sheetFormatPr defaultColWidth="9.109375" defaultRowHeight="14.4" x14ac:dyDescent="0.3"/>
  <cols>
    <col min="1" max="1" width="49.44140625" style="4" bestFit="1" customWidth="1"/>
    <col min="2" max="2" width="5.5546875" style="4" bestFit="1" customWidth="1"/>
    <col min="3" max="53" width="11.44140625" style="4" customWidth="1"/>
    <col min="54" max="56" width="9.109375" style="4"/>
    <col min="57" max="57" width="9.109375" style="4" customWidth="1"/>
    <col min="58" max="16384" width="9.109375" style="4"/>
  </cols>
  <sheetData>
    <row r="1" spans="1:84" x14ac:dyDescent="0.3">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row>
    <row r="2" spans="1:84" s="16" customFormat="1" ht="121.5" customHeight="1" x14ac:dyDescent="0.25">
      <c r="A2" s="136" t="s">
        <v>379</v>
      </c>
      <c r="B2" s="137" t="s">
        <v>357</v>
      </c>
      <c r="C2" s="133" t="str">
        <f>'Indicator Data'!C2</f>
        <v>Physical exposure to earthquake MMI VI</v>
      </c>
      <c r="D2" s="133" t="str">
        <f>'Indicator Data'!D2</f>
        <v>Physical exposure to earthquake MMI VIII</v>
      </c>
      <c r="E2" s="133" t="str">
        <f>'Indicator Data'!E2</f>
        <v>Annual Expected Exposed People to Floods</v>
      </c>
      <c r="F2" s="133" t="str">
        <f>'Indicator Data'!F2</f>
        <v>Annual Expected Exposed People to Tsunamis</v>
      </c>
      <c r="G2" s="133" t="str">
        <f>'Indicator Data'!G2</f>
        <v>Annual Expected Exposed People to Cyclone's Wind SS1</v>
      </c>
      <c r="H2" s="133" t="str">
        <f>'Indicator Data'!H2</f>
        <v>Annual Expected Exposed People to Cyclone's Wind SS3</v>
      </c>
      <c r="I2" s="133" t="str">
        <f>'Indicator Data'!I2</f>
        <v>Annual Expected Exposed People to Cyclone Surge</v>
      </c>
      <c r="J2" s="133" t="str">
        <f>'Indicator Data'!J2</f>
        <v>Total affected by Drought</v>
      </c>
      <c r="K2" s="133" t="str">
        <f>'Indicator Data'!K2</f>
        <v>Frequency of Drought events</v>
      </c>
      <c r="L2" s="133" t="str">
        <f>'Indicator Data'!L2</f>
        <v>Agriculture Drought probability</v>
      </c>
      <c r="M2" s="133" t="str">
        <f>'Indicator Data'!M2</f>
        <v>Population exposed to CCHF (zoonoses)</v>
      </c>
      <c r="N2" s="133" t="str">
        <f>'Indicator Data'!N2</f>
        <v>Population exposed to EDV (zoonoses)</v>
      </c>
      <c r="O2" s="133" t="str">
        <f>'Indicator Data'!O2</f>
        <v>Population exposed to Lassa Fever (zoonoses)</v>
      </c>
      <c r="P2" s="133" t="str">
        <f>'Indicator Data'!P2</f>
        <v>Population exposed to MVD (zoonoses)</v>
      </c>
      <c r="Q2" s="133" t="str">
        <f>'Indicator Data'!Q2</f>
        <v>Populations at risk of Plasmodium vivax malaria in 2010 - Unstable trasmission (vector borne)</v>
      </c>
      <c r="R2" s="133" t="str">
        <f>'Indicator Data'!R2</f>
        <v>Populations at risk of Plasmodium vivax malaria in 2010  - Stable trasmission (vector borne)</v>
      </c>
      <c r="S2" s="133" t="str">
        <f>'Indicator Data'!S2</f>
        <v>Populations at risk of Plasmodium falciparum malaria in 2010 - Unstable trasmission (vector borne)</v>
      </c>
      <c r="T2" s="133" t="str">
        <f>'Indicator Data'!T2</f>
        <v>Populations at risk of Plasmodium falciparum malaria in 2010 - Stable trasmission (vector borne)</v>
      </c>
      <c r="U2" s="133" t="str">
        <f>'Indicator Data'!U2</f>
        <v>Population exposed to Zika (vector borne)</v>
      </c>
      <c r="V2" s="133" t="str">
        <f>'Indicator Data'!V2</f>
        <v>Population at Risk to Aedes (vector borne)</v>
      </c>
      <c r="W2" s="133" t="str">
        <f>'Indicator Data'!W2</f>
        <v>Population exposed to Dengue (vector borne)</v>
      </c>
      <c r="X2" s="133" t="str">
        <f>'Indicator Data'!X2</f>
        <v>Population density (people per sq. km of land area)</v>
      </c>
      <c r="Y2" s="133" t="str">
        <f>'Indicator Data'!Y2</f>
        <v>Urban population growth (annual %)</v>
      </c>
      <c r="Z2" s="133" t="str">
        <f>'Indicator Data'!Z2</f>
        <v>Population living in urban areas (%)</v>
      </c>
      <c r="AA2" s="133" t="str">
        <f>'Indicator Data'!AA2</f>
        <v>Household size</v>
      </c>
      <c r="AB2" s="133" t="str">
        <f>'Indicator Data'!AB2</f>
        <v>People practicing open defecation (% of population)</v>
      </c>
      <c r="AC2" s="133" t="str">
        <f>'Indicator Data'!AC2</f>
        <v>Proportion of population with basic handwashing facilities on premises (% of population)</v>
      </c>
      <c r="AD2" s="133" t="str">
        <f>'Indicator Data'!AD2</f>
        <v>Number of vets</v>
      </c>
      <c r="AE2" s="133" t="str">
        <f>'Indicator Data'!AE2</f>
        <v>IHR capacity score: Food safety</v>
      </c>
      <c r="AF2" s="133" t="str">
        <f>'Indicator Data'!AF2</f>
        <v>Population living in slums (% of urban population)</v>
      </c>
      <c r="AG2" s="133" t="str">
        <f>'Indicator Data'!AG2</f>
        <v>Children under 5 (% of population)</v>
      </c>
      <c r="AH2" s="133" t="str">
        <f>'Indicator Data'!AH2</f>
        <v>GCRI Violent Conflict probability</v>
      </c>
      <c r="AI2" s="133" t="str">
        <f>'Indicator Data'!AI2</f>
        <v>GCRI Highly Violent Conflict probability</v>
      </c>
      <c r="AJ2" s="133" t="str">
        <f>'Indicator Data'!AJ2</f>
        <v>National Power Conflict Intensity (Highly Violent)</v>
      </c>
      <c r="AK2" s="133" t="str">
        <f>'Indicator Data'!AK2</f>
        <v>Subnational Conflict Intensity (Highly Violent)</v>
      </c>
      <c r="AL2" s="133" t="str">
        <f>'Indicator Data'!AL2</f>
        <v>Human Development Index</v>
      </c>
      <c r="AM2" s="133" t="str">
        <f>'Indicator Data'!AM2</f>
        <v>Multidimensional Poverty Index</v>
      </c>
      <c r="AN2" s="133" t="str">
        <f>'Indicator Data'!AN2</f>
        <v>Humanitarian Aid (FTS)</v>
      </c>
      <c r="AO2" s="133" t="str">
        <f>'Indicator Data'!AO2</f>
        <v>Development Aid (ODA)</v>
      </c>
      <c r="AP2" s="133" t="str">
        <f>'Indicator Data'!AP2</f>
        <v>Development Aid (ODA)</v>
      </c>
      <c r="AQ2" s="133" t="str">
        <f>'Indicator Data'!AQ2</f>
        <v>Net ODA received (% of GNI)</v>
      </c>
      <c r="AR2" s="133" t="str">
        <f>'Indicator Data'!AR2</f>
        <v>Volume of remittances (in USD) as a proportion of total GDP (%)</v>
      </c>
      <c r="AS2" s="133" t="str">
        <f>'Indicator Data'!AS2</f>
        <v>Mortality rate, under-5</v>
      </c>
      <c r="AT2" s="133" t="str">
        <f>'Indicator Data'!AT2</f>
        <v>U5 Under weight</v>
      </c>
      <c r="AU2" s="133" t="str">
        <f>'Indicator Data'!AU2</f>
        <v>Incidence of Tuberculosis</v>
      </c>
      <c r="AV2" s="133" t="str">
        <f>'Indicator Data'!AV2</f>
        <v>Estimated number of people living with HIV - Adult (&gt;15) rate</v>
      </c>
      <c r="AW2" s="133" t="str">
        <f>'Indicator Data'!AW2</f>
        <v>Number of new HIV infections per 1,000 uninfected population</v>
      </c>
      <c r="AX2" s="133" t="str">
        <f>'Indicator Data'!AX2</f>
        <v>Malaria incidence per 1,000 population at risk</v>
      </c>
      <c r="AY2" s="133" t="str">
        <f>'Indicator Data'!AY2</f>
        <v>Number of people requiring interventions against neglected tropical diseases</v>
      </c>
      <c r="AZ2" s="133" t="str">
        <f>'Indicator Data'!AZ2</f>
        <v>Gender Inequality Index</v>
      </c>
      <c r="BA2" s="133" t="str">
        <f>'Indicator Data'!BA2</f>
        <v>Income Gini coefficient</v>
      </c>
      <c r="BB2" s="133" t="str">
        <f>'Indicator Data'!BB2</f>
        <v>People affected by Natural Disasters</v>
      </c>
      <c r="BC2" s="133" t="str">
        <f>'Indicator Data'!BC2</f>
        <v>People affected by Natural Disasters</v>
      </c>
      <c r="BD2" s="133" t="str">
        <f>'Indicator Data'!BD2</f>
        <v>People affected by Natural Disasters</v>
      </c>
      <c r="BE2" s="133" t="str">
        <f>'Indicator Data'!BE2</f>
        <v>Internally displaced persons (IDPs)</v>
      </c>
      <c r="BF2" s="133" t="str">
        <f>'Indicator Data'!BF2</f>
        <v>Refugees and asylum-seekers by country of asylum</v>
      </c>
      <c r="BG2" s="133" t="str">
        <f>'Indicator Data'!BG2</f>
        <v>Returned Refugees</v>
      </c>
      <c r="BH2" s="133" t="str">
        <f>'Indicator Data'!BH2</f>
        <v>Average Dietary Energy Supply Adequacy</v>
      </c>
      <c r="BI2" s="133" t="str">
        <f>'Indicator Data'!BI2</f>
        <v>Prevalence of Undernourishment</v>
      </c>
      <c r="BJ2" s="133" t="str">
        <f>'Indicator Data'!BR2</f>
        <v>HFA Scores Last recent</v>
      </c>
      <c r="BK2" s="133" t="str">
        <f>'Indicator Data'!BS2</f>
        <v>Government Effectiveness</v>
      </c>
      <c r="BL2" s="133" t="str">
        <f>'Indicator Data'!BT2</f>
        <v>Corruption Perception Index</v>
      </c>
      <c r="BM2" s="133" t="str">
        <f>'Indicator Data'!BU2</f>
        <v>Access to electricity</v>
      </c>
      <c r="BN2" s="133" t="str">
        <f>'Indicator Data'!BV2</f>
        <v>Adult literacy rate</v>
      </c>
      <c r="BO2" s="133" t="str">
        <f>'Indicator Data'!BW2</f>
        <v>Internet users</v>
      </c>
      <c r="BP2" s="133" t="str">
        <f>'Indicator Data'!BX2</f>
        <v>Mobile cellular subscriptions</v>
      </c>
      <c r="BQ2" s="133" t="str">
        <f>'Indicator Data'!BY2</f>
        <v>Road lenght</v>
      </c>
      <c r="BR2" s="133" t="str">
        <f>'Indicator Data'!BZ2</f>
        <v>People using at least basic sanitation services (% of population)</v>
      </c>
      <c r="BS2" s="133" t="str">
        <f>'Indicator Data'!CA2</f>
        <v>People using at least basic drinking water services (% of population)</v>
      </c>
      <c r="BT2" s="133" t="str">
        <f>'Indicator Data'!CB2</f>
        <v>Physicians Density</v>
      </c>
      <c r="BU2" s="133" t="str">
        <f>'Indicator Data'!CC2</f>
        <v>Proportion of the target population with access to 3 doses of diphtheria-tetanus-pertussis (DTP3) (%)</v>
      </c>
      <c r="BV2" s="133" t="str">
        <f>'Indicator Data'!CD2</f>
        <v>Proportion of the target population with access to measles-containing-vaccine second-dose (MCV2) (%)</v>
      </c>
      <c r="BW2" s="133" t="str">
        <f>'Indicator Data'!CE2</f>
        <v>Proportion of the target population with access to pneumococcal conjugate 3rd dose (PCV3) (%)</v>
      </c>
      <c r="BX2" s="133" t="str">
        <f>'Indicator Data'!CF2</f>
        <v>Current health expenditure per capita</v>
      </c>
      <c r="BY2" s="133" t="str">
        <f>'Indicator Data'!CG2</f>
        <v>Maternal Mortality Ratio</v>
      </c>
      <c r="BZ2" s="133" t="str">
        <f>'Indicator Data'!CI2</f>
        <v>GDP per capita (current US$)</v>
      </c>
      <c r="CA2" s="133" t="str">
        <f>'Indicator Data'!CJ2</f>
        <v>Total Population</v>
      </c>
      <c r="CB2" s="133" t="str">
        <f>'Indicator Data'!CK2</f>
        <v>Total Population (GHS-POP-R2019)</v>
      </c>
      <c r="CC2" s="133"/>
      <c r="CD2" s="133"/>
      <c r="CE2" s="133"/>
      <c r="CF2" s="133"/>
    </row>
    <row r="3" spans="1:84" ht="26.4" x14ac:dyDescent="0.3">
      <c r="A3" s="124" t="s">
        <v>472</v>
      </c>
      <c r="B3" s="106"/>
      <c r="C3" s="150">
        <f>'Indicator Data'!C3</f>
        <v>2015</v>
      </c>
      <c r="D3" s="150">
        <f>'Indicator Data'!D3</f>
        <v>2015</v>
      </c>
      <c r="E3" s="150">
        <f>'Indicator Data'!E3</f>
        <v>2015</v>
      </c>
      <c r="F3" s="150">
        <f>'Indicator Data'!F3</f>
        <v>2015</v>
      </c>
      <c r="G3" s="150">
        <f>'Indicator Data'!G3</f>
        <v>2015</v>
      </c>
      <c r="H3" s="150">
        <f>'Indicator Data'!H3</f>
        <v>2015</v>
      </c>
      <c r="I3" s="150">
        <f>'Indicator Data'!I3</f>
        <v>2015</v>
      </c>
      <c r="J3" s="150" t="str">
        <f>'Indicator Data'!J3</f>
        <v>1984-2018</v>
      </c>
      <c r="K3" s="150" t="str">
        <f>'Indicator Data'!K3</f>
        <v>1984-2018</v>
      </c>
      <c r="L3" s="150" t="str">
        <f>'Indicator Data'!L3</f>
        <v>1984-2016</v>
      </c>
      <c r="M3" s="150">
        <f>'Indicator Data'!M3</f>
        <v>2015</v>
      </c>
      <c r="N3" s="150">
        <f>'Indicator Data'!N3</f>
        <v>2015</v>
      </c>
      <c r="O3" s="150">
        <f>'Indicator Data'!O3</f>
        <v>2015</v>
      </c>
      <c r="P3" s="150">
        <f>'Indicator Data'!P3</f>
        <v>2015</v>
      </c>
      <c r="Q3" s="150">
        <f>'Indicator Data'!Q3</f>
        <v>2010</v>
      </c>
      <c r="R3" s="150">
        <f>'Indicator Data'!R3</f>
        <v>2010</v>
      </c>
      <c r="S3" s="150">
        <f>'Indicator Data'!S3</f>
        <v>2010</v>
      </c>
      <c r="T3" s="150">
        <f>'Indicator Data'!T3</f>
        <v>2010</v>
      </c>
      <c r="U3" s="150">
        <f>'Indicator Data'!U3</f>
        <v>2015</v>
      </c>
      <c r="V3" s="150">
        <f>'Indicator Data'!V3</f>
        <v>2015</v>
      </c>
      <c r="W3" s="150">
        <f>'Indicator Data'!W3</f>
        <v>2015</v>
      </c>
      <c r="X3" s="150">
        <f>'Indicator Data'!X3</f>
        <v>2018</v>
      </c>
      <c r="Y3" s="150">
        <f>'Indicator Data'!Y3</f>
        <v>2018</v>
      </c>
      <c r="Z3" s="150">
        <f>'Indicator Data'!Z3</f>
        <v>2018</v>
      </c>
      <c r="AA3" s="150" t="str">
        <f>'Indicator Data'!AA3</f>
        <v>2006-2016</v>
      </c>
      <c r="AB3" s="150" t="str">
        <f>'Indicator Data'!AB3</f>
        <v>2007-2017</v>
      </c>
      <c r="AC3" s="150" t="str">
        <f>'Indicator Data'!AC3</f>
        <v>2010-2017</v>
      </c>
      <c r="AD3" s="150" t="str">
        <f>'Indicator Data'!AD3</f>
        <v>2014-2018</v>
      </c>
      <c r="AE3" s="150">
        <f>'Indicator Data'!AE3</f>
        <v>2018</v>
      </c>
      <c r="AF3" s="150" t="str">
        <f>'Indicator Data'!AF3</f>
        <v>2014-2016</v>
      </c>
      <c r="AG3" s="150">
        <f>'Indicator Data'!AG3</f>
        <v>2019</v>
      </c>
      <c r="AH3" s="150">
        <f>'Indicator Data'!AH3</f>
        <v>2019</v>
      </c>
      <c r="AI3" s="150">
        <f>'Indicator Data'!AI3</f>
        <v>2019</v>
      </c>
      <c r="AJ3" s="150">
        <f>'Indicator Data'!AJ3</f>
        <v>2019</v>
      </c>
      <c r="AK3" s="150">
        <f>'Indicator Data'!AK3</f>
        <v>2019</v>
      </c>
      <c r="AL3" s="150">
        <f>'Indicator Data'!AL3</f>
        <v>2018</v>
      </c>
      <c r="AM3" s="150" t="str">
        <f>'Indicator Data'!AM3</f>
        <v>2007-2018</v>
      </c>
      <c r="AN3" s="150" t="str">
        <f>'Indicator Data'!AN3</f>
        <v>2018-2020</v>
      </c>
      <c r="AO3" s="150">
        <f>'Indicator Data'!AO3</f>
        <v>2017</v>
      </c>
      <c r="AP3" s="150">
        <f>'Indicator Data'!AP3</f>
        <v>2018</v>
      </c>
      <c r="AQ3" s="150">
        <f>'Indicator Data'!AQ3</f>
        <v>2018</v>
      </c>
      <c r="AR3" s="150" t="str">
        <f>'Indicator Data'!AR3</f>
        <v>2014-2018</v>
      </c>
      <c r="AS3" s="150">
        <f>'Indicator Data'!AS3</f>
        <v>2018</v>
      </c>
      <c r="AT3" s="150" t="str">
        <f>'Indicator Data'!AT3</f>
        <v>2007-2017</v>
      </c>
      <c r="AU3" s="150">
        <f>'Indicator Data'!AU3</f>
        <v>2017</v>
      </c>
      <c r="AV3" s="150">
        <f>'Indicator Data'!AV3</f>
        <v>2017</v>
      </c>
      <c r="AW3" s="150">
        <f>'Indicator Data'!AW3</f>
        <v>2017</v>
      </c>
      <c r="AX3" s="150">
        <f>'Indicator Data'!AX3</f>
        <v>2017</v>
      </c>
      <c r="AY3" s="150">
        <f>'Indicator Data'!AY3</f>
        <v>2017</v>
      </c>
      <c r="AZ3" s="150">
        <f>'Indicator Data'!AZ3</f>
        <v>2018</v>
      </c>
      <c r="BA3" s="150" t="str">
        <f>'Indicator Data'!BA3</f>
        <v>2005-2017</v>
      </c>
      <c r="BB3" s="150">
        <f>'Indicator Data'!BB3</f>
        <v>2017</v>
      </c>
      <c r="BC3" s="150">
        <f>'Indicator Data'!BC3</f>
        <v>2018</v>
      </c>
      <c r="BD3" s="150">
        <f>'Indicator Data'!BD3</f>
        <v>2019</v>
      </c>
      <c r="BE3" s="150">
        <f>'Indicator Data'!BE3</f>
        <v>2020</v>
      </c>
      <c r="BF3" s="150">
        <f>'Indicator Data'!BF3</f>
        <v>2020</v>
      </c>
      <c r="BG3" s="150">
        <f>'Indicator Data'!BG3</f>
        <v>2018</v>
      </c>
      <c r="BH3" s="150" t="str">
        <f>'Indicator Data'!BH3</f>
        <v>2016-2018</v>
      </c>
      <c r="BI3" s="150" t="str">
        <f>'Indicator Data'!BI3</f>
        <v>2016-2018</v>
      </c>
      <c r="BJ3" s="150" t="str">
        <f>'Indicator Data'!BR3</f>
        <v>2007-2015</v>
      </c>
      <c r="BK3" s="150">
        <f>'Indicator Data'!BS3</f>
        <v>2018</v>
      </c>
      <c r="BL3" s="150">
        <f>'Indicator Data'!BT3</f>
        <v>2019</v>
      </c>
      <c r="BM3" s="150">
        <f>'Indicator Data'!BU3</f>
        <v>2017</v>
      </c>
      <c r="BN3" s="150" t="str">
        <f>'Indicator Data'!BV3</f>
        <v>2008-2018</v>
      </c>
      <c r="BO3" s="150">
        <f>'Indicator Data'!BW3</f>
        <v>2018</v>
      </c>
      <c r="BP3" s="150">
        <f>'Indicator Data'!BX3</f>
        <v>2018</v>
      </c>
      <c r="BQ3" s="150">
        <f>'Indicator Data'!BY3</f>
        <v>2014</v>
      </c>
      <c r="BR3" s="150" t="str">
        <f>'Indicator Data'!BZ3</f>
        <v>2013-2017</v>
      </c>
      <c r="BS3" s="150" t="str">
        <f>'Indicator Data'!CA3</f>
        <v>2013-2017</v>
      </c>
      <c r="BT3" s="150" t="str">
        <f>'Indicator Data'!CB3</f>
        <v>2011-2018</v>
      </c>
      <c r="BU3" s="150">
        <f>'Indicator Data'!CC3</f>
        <v>2017</v>
      </c>
      <c r="BV3" s="150">
        <f>'Indicator Data'!CD3</f>
        <v>2017</v>
      </c>
      <c r="BW3" s="150">
        <f>'Indicator Data'!CE3</f>
        <v>2017</v>
      </c>
      <c r="BX3" s="150" t="str">
        <f>'Indicator Data'!CF3</f>
        <v>2011-2016</v>
      </c>
      <c r="BY3" s="150">
        <f>'Indicator Data'!CG3</f>
        <v>2017</v>
      </c>
      <c r="BZ3" s="150">
        <f>'Indicator Data'!CI3</f>
        <v>2018</v>
      </c>
      <c r="CA3" s="150">
        <f>'Indicator Data'!CJ3</f>
        <v>2019</v>
      </c>
      <c r="CB3" s="150">
        <f>'Indicator Data'!CK3</f>
        <v>2015</v>
      </c>
      <c r="CC3" s="150"/>
      <c r="CD3" s="150"/>
      <c r="CE3" s="150"/>
      <c r="CF3" s="150"/>
    </row>
    <row r="4" spans="1:84" x14ac:dyDescent="0.3">
      <c r="A4" s="125" t="s">
        <v>431</v>
      </c>
      <c r="B4" s="106"/>
      <c r="C4" s="107" t="s">
        <v>817</v>
      </c>
      <c r="D4" s="107" t="s">
        <v>817</v>
      </c>
      <c r="E4" s="107" t="s">
        <v>817</v>
      </c>
      <c r="F4" s="107" t="s">
        <v>817</v>
      </c>
      <c r="G4" s="107" t="s">
        <v>817</v>
      </c>
      <c r="H4" s="107" t="s">
        <v>817</v>
      </c>
      <c r="I4" s="107" t="s">
        <v>817</v>
      </c>
      <c r="J4" s="107" t="s">
        <v>817</v>
      </c>
      <c r="K4" s="107" t="s">
        <v>817</v>
      </c>
      <c r="L4" s="107" t="s">
        <v>817</v>
      </c>
      <c r="M4" s="107" t="s">
        <v>817</v>
      </c>
      <c r="N4" s="107" t="s">
        <v>817</v>
      </c>
      <c r="O4" s="107" t="s">
        <v>817</v>
      </c>
      <c r="P4" s="107" t="s">
        <v>817</v>
      </c>
      <c r="Q4" s="107" t="s">
        <v>817</v>
      </c>
      <c r="R4" s="107" t="s">
        <v>817</v>
      </c>
      <c r="S4" s="107" t="s">
        <v>817</v>
      </c>
      <c r="T4" s="107" t="s">
        <v>817</v>
      </c>
      <c r="U4" s="107" t="s">
        <v>817</v>
      </c>
      <c r="V4" s="107" t="s">
        <v>817</v>
      </c>
      <c r="W4" s="107" t="s">
        <v>817</v>
      </c>
      <c r="X4" s="107" t="s">
        <v>817</v>
      </c>
      <c r="Y4" s="107" t="s">
        <v>817</v>
      </c>
      <c r="Z4" s="107" t="s">
        <v>817</v>
      </c>
      <c r="AA4" s="107" t="s">
        <v>817</v>
      </c>
      <c r="AB4" s="107" t="s">
        <v>817</v>
      </c>
      <c r="AC4" s="107" t="s">
        <v>817</v>
      </c>
      <c r="AD4" s="107" t="s">
        <v>817</v>
      </c>
      <c r="AE4" s="107" t="s">
        <v>817</v>
      </c>
      <c r="AF4" s="107" t="s">
        <v>817</v>
      </c>
      <c r="AG4" s="107" t="s">
        <v>817</v>
      </c>
      <c r="AH4" s="107" t="s">
        <v>817</v>
      </c>
      <c r="AI4" s="107" t="s">
        <v>817</v>
      </c>
      <c r="AJ4" s="107" t="s">
        <v>817</v>
      </c>
      <c r="AK4" s="107" t="s">
        <v>817</v>
      </c>
      <c r="AL4" s="107" t="s">
        <v>817</v>
      </c>
      <c r="AM4" s="107" t="s">
        <v>817</v>
      </c>
      <c r="AN4" s="107" t="s">
        <v>817</v>
      </c>
      <c r="AO4" s="107" t="s">
        <v>817</v>
      </c>
      <c r="AP4" s="107" t="s">
        <v>817</v>
      </c>
      <c r="AQ4" s="107" t="s">
        <v>817</v>
      </c>
      <c r="AR4" s="107" t="s">
        <v>817</v>
      </c>
      <c r="AS4" s="107" t="s">
        <v>817</v>
      </c>
      <c r="AT4" s="107" t="s">
        <v>817</v>
      </c>
      <c r="AU4" s="107" t="s">
        <v>817</v>
      </c>
      <c r="AV4" s="107" t="s">
        <v>817</v>
      </c>
      <c r="AW4" s="107" t="s">
        <v>817</v>
      </c>
      <c r="AX4" s="107" t="s">
        <v>817</v>
      </c>
      <c r="AY4" s="107" t="s">
        <v>817</v>
      </c>
      <c r="AZ4" s="107" t="s">
        <v>817</v>
      </c>
      <c r="BA4" s="107" t="s">
        <v>817</v>
      </c>
      <c r="BB4" s="107" t="s">
        <v>817</v>
      </c>
      <c r="BC4" s="107" t="s">
        <v>817</v>
      </c>
      <c r="BD4" s="107" t="s">
        <v>817</v>
      </c>
      <c r="BE4" s="107" t="s">
        <v>817</v>
      </c>
      <c r="BF4" s="107" t="s">
        <v>817</v>
      </c>
      <c r="BG4" s="107" t="s">
        <v>817</v>
      </c>
      <c r="BH4" s="107" t="s">
        <v>817</v>
      </c>
      <c r="BI4" s="107" t="s">
        <v>817</v>
      </c>
      <c r="BJ4" s="107" t="s">
        <v>817</v>
      </c>
      <c r="BK4" s="107" t="s">
        <v>817</v>
      </c>
      <c r="BL4" s="107" t="s">
        <v>817</v>
      </c>
      <c r="BM4" s="107" t="s">
        <v>817</v>
      </c>
      <c r="BN4" s="107" t="s">
        <v>817</v>
      </c>
      <c r="BO4" s="107" t="s">
        <v>817</v>
      </c>
      <c r="BP4" s="107" t="s">
        <v>817</v>
      </c>
      <c r="BQ4" s="107" t="s">
        <v>817</v>
      </c>
      <c r="BR4" s="107" t="s">
        <v>817</v>
      </c>
      <c r="BS4" s="107" t="s">
        <v>817</v>
      </c>
      <c r="BT4" s="107" t="s">
        <v>817</v>
      </c>
      <c r="BU4" s="107" t="s">
        <v>817</v>
      </c>
      <c r="BV4" s="107" t="s">
        <v>817</v>
      </c>
      <c r="BW4" s="107" t="s">
        <v>817</v>
      </c>
      <c r="BX4" s="107" t="s">
        <v>817</v>
      </c>
      <c r="BY4" s="107" t="s">
        <v>817</v>
      </c>
      <c r="BZ4" s="107" t="s">
        <v>817</v>
      </c>
      <c r="CA4" s="107" t="s">
        <v>817</v>
      </c>
      <c r="CB4" s="107" t="s">
        <v>817</v>
      </c>
      <c r="CC4" s="107"/>
      <c r="CD4" s="107"/>
      <c r="CE4" s="107"/>
      <c r="CF4" s="107"/>
    </row>
    <row r="5" spans="1:84" x14ac:dyDescent="0.3">
      <c r="A5" s="123" t="str">
        <f>'Indicator Data'!A6</f>
        <v>Afghanistan</v>
      </c>
      <c r="B5" s="106" t="str">
        <f>'Indicator Data'!B6</f>
        <v>AFG</v>
      </c>
      <c r="C5" s="154" t="s">
        <v>1217</v>
      </c>
      <c r="D5" s="154" t="s">
        <v>1217</v>
      </c>
      <c r="E5" s="154" t="s">
        <v>1218</v>
      </c>
      <c r="F5" s="154" t="s">
        <v>1218</v>
      </c>
      <c r="G5" s="154" t="s">
        <v>1218</v>
      </c>
      <c r="H5" s="154" t="s">
        <v>1218</v>
      </c>
      <c r="I5" s="154" t="s">
        <v>1218</v>
      </c>
      <c r="J5" s="154" t="s">
        <v>842</v>
      </c>
      <c r="K5" s="154" t="s">
        <v>842</v>
      </c>
      <c r="L5" s="154" t="s">
        <v>514</v>
      </c>
      <c r="M5" s="154" t="s">
        <v>839</v>
      </c>
      <c r="N5" s="154" t="s">
        <v>839</v>
      </c>
      <c r="O5" s="154" t="s">
        <v>839</v>
      </c>
      <c r="P5" s="154" t="s">
        <v>839</v>
      </c>
      <c r="Q5" s="154" t="s">
        <v>1095</v>
      </c>
      <c r="R5" s="154" t="s">
        <v>1095</v>
      </c>
      <c r="S5" s="154" t="s">
        <v>1095</v>
      </c>
      <c r="T5" s="154" t="s">
        <v>1095</v>
      </c>
      <c r="U5" s="154" t="s">
        <v>839</v>
      </c>
      <c r="V5" s="154" t="s">
        <v>839</v>
      </c>
      <c r="W5" s="154" t="s">
        <v>839</v>
      </c>
      <c r="X5" s="154" t="s">
        <v>526</v>
      </c>
      <c r="Y5" s="154" t="s">
        <v>526</v>
      </c>
      <c r="Z5" s="154" t="s">
        <v>526</v>
      </c>
      <c r="AA5" s="154" t="s">
        <v>1163</v>
      </c>
      <c r="AB5" s="154" t="s">
        <v>840</v>
      </c>
      <c r="AC5" s="154" t="s">
        <v>840</v>
      </c>
      <c r="AD5" s="214" t="s">
        <v>1224</v>
      </c>
      <c r="AE5" s="154" t="s">
        <v>829</v>
      </c>
      <c r="AF5" s="154" t="s">
        <v>1096</v>
      </c>
      <c r="AG5" s="154" t="s">
        <v>1163</v>
      </c>
      <c r="AH5" s="154" t="s">
        <v>839</v>
      </c>
      <c r="AI5" s="154" t="s">
        <v>839</v>
      </c>
      <c r="AJ5" s="155" t="s">
        <v>846</v>
      </c>
      <c r="AK5" s="155" t="s">
        <v>846</v>
      </c>
      <c r="AL5" s="154" t="s">
        <v>844</v>
      </c>
      <c r="AM5" s="154" t="s">
        <v>844</v>
      </c>
      <c r="AN5" s="154" t="s">
        <v>847</v>
      </c>
      <c r="AO5" s="154" t="s">
        <v>848</v>
      </c>
      <c r="AP5" s="154" t="s">
        <v>848</v>
      </c>
      <c r="AQ5" s="154" t="s">
        <v>1225</v>
      </c>
      <c r="AR5" s="154" t="s">
        <v>1225</v>
      </c>
      <c r="AS5" s="154" t="s">
        <v>829</v>
      </c>
      <c r="AT5" s="154" t="s">
        <v>829</v>
      </c>
      <c r="AU5" s="154" t="s">
        <v>829</v>
      </c>
      <c r="AV5" s="154" t="s">
        <v>829</v>
      </c>
      <c r="AW5" s="154" t="s">
        <v>829</v>
      </c>
      <c r="AX5" s="154" t="s">
        <v>829</v>
      </c>
      <c r="AY5" s="154" t="s">
        <v>829</v>
      </c>
      <c r="AZ5" s="154" t="s">
        <v>844</v>
      </c>
      <c r="BA5" s="154" t="s">
        <v>526</v>
      </c>
      <c r="BB5" s="154" t="s">
        <v>842</v>
      </c>
      <c r="BC5" s="154" t="s">
        <v>842</v>
      </c>
      <c r="BD5" s="154" t="s">
        <v>842</v>
      </c>
      <c r="BE5" s="155" t="s">
        <v>821</v>
      </c>
      <c r="BF5" s="154" t="s">
        <v>841</v>
      </c>
      <c r="BG5" s="154" t="s">
        <v>841</v>
      </c>
      <c r="BH5" s="154" t="s">
        <v>514</v>
      </c>
      <c r="BI5" s="154" t="s">
        <v>514</v>
      </c>
      <c r="BJ5" s="154" t="s">
        <v>1218</v>
      </c>
      <c r="BK5" s="154" t="s">
        <v>1226</v>
      </c>
      <c r="BL5" s="154" t="s">
        <v>838</v>
      </c>
      <c r="BM5" s="154" t="s">
        <v>526</v>
      </c>
      <c r="BN5" s="154" t="s">
        <v>523</v>
      </c>
      <c r="BO5" s="154" t="s">
        <v>526</v>
      </c>
      <c r="BP5" s="154" t="s">
        <v>526</v>
      </c>
      <c r="BQ5" s="154" t="s">
        <v>820</v>
      </c>
      <c r="BR5" s="154" t="s">
        <v>829</v>
      </c>
      <c r="BS5" s="154" t="s">
        <v>829</v>
      </c>
      <c r="BT5" s="154" t="s">
        <v>829</v>
      </c>
      <c r="BU5" s="154" t="s">
        <v>829</v>
      </c>
      <c r="BV5" s="154" t="s">
        <v>829</v>
      </c>
      <c r="BW5" s="154" t="s">
        <v>829</v>
      </c>
      <c r="BX5" s="154"/>
      <c r="BY5" s="154" t="s">
        <v>845</v>
      </c>
      <c r="BZ5" s="154" t="s">
        <v>526</v>
      </c>
      <c r="CA5" s="154" t="s">
        <v>1163</v>
      </c>
      <c r="CB5" s="154" t="s">
        <v>839</v>
      </c>
    </row>
    <row r="6" spans="1:84" x14ac:dyDescent="0.3">
      <c r="A6" s="123" t="str">
        <f>'Indicator Data'!A7</f>
        <v>Albania</v>
      </c>
      <c r="B6" s="106" t="str">
        <f>'Indicator Data'!B7</f>
        <v>ALB</v>
      </c>
      <c r="C6" s="154" t="s">
        <v>1217</v>
      </c>
      <c r="D6" s="154" t="s">
        <v>1217</v>
      </c>
      <c r="E6" s="154" t="s">
        <v>1218</v>
      </c>
      <c r="F6" s="154" t="s">
        <v>1218</v>
      </c>
      <c r="G6" s="154" t="s">
        <v>1218</v>
      </c>
      <c r="H6" s="154" t="s">
        <v>1218</v>
      </c>
      <c r="I6" s="154" t="s">
        <v>1218</v>
      </c>
      <c r="J6" s="154" t="s">
        <v>842</v>
      </c>
      <c r="K6" s="154" t="s">
        <v>842</v>
      </c>
      <c r="L6" s="154" t="s">
        <v>514</v>
      </c>
      <c r="M6" s="154" t="s">
        <v>839</v>
      </c>
      <c r="N6" s="154" t="s">
        <v>839</v>
      </c>
      <c r="O6" s="154" t="s">
        <v>839</v>
      </c>
      <c r="P6" s="154" t="s">
        <v>839</v>
      </c>
      <c r="Q6" s="154" t="s">
        <v>1095</v>
      </c>
      <c r="R6" s="154" t="s">
        <v>1095</v>
      </c>
      <c r="S6" s="154" t="s">
        <v>1095</v>
      </c>
      <c r="T6" s="154" t="s">
        <v>1095</v>
      </c>
      <c r="U6" s="154" t="s">
        <v>839</v>
      </c>
      <c r="V6" s="154" t="s">
        <v>839</v>
      </c>
      <c r="W6" s="154" t="s">
        <v>839</v>
      </c>
      <c r="X6" s="154" t="s">
        <v>526</v>
      </c>
      <c r="Y6" s="154" t="s">
        <v>526</v>
      </c>
      <c r="Z6" s="154" t="s">
        <v>526</v>
      </c>
      <c r="AA6" s="154" t="s">
        <v>1163</v>
      </c>
      <c r="AB6" s="154" t="s">
        <v>840</v>
      </c>
      <c r="AC6" s="154" t="s">
        <v>840</v>
      </c>
      <c r="AD6" s="214" t="s">
        <v>1224</v>
      </c>
      <c r="AE6" s="154" t="s">
        <v>829</v>
      </c>
      <c r="AF6" s="154" t="s">
        <v>1096</v>
      </c>
      <c r="AG6" s="154" t="s">
        <v>1163</v>
      </c>
      <c r="AH6" s="154" t="s">
        <v>839</v>
      </c>
      <c r="AI6" s="154" t="s">
        <v>839</v>
      </c>
      <c r="AJ6" s="155" t="s">
        <v>846</v>
      </c>
      <c r="AK6" s="155" t="s">
        <v>846</v>
      </c>
      <c r="AL6" s="154" t="s">
        <v>844</v>
      </c>
      <c r="AM6" s="154" t="s">
        <v>844</v>
      </c>
      <c r="AN6" s="154" t="s">
        <v>847</v>
      </c>
      <c r="AO6" s="154" t="s">
        <v>848</v>
      </c>
      <c r="AP6" s="154" t="s">
        <v>848</v>
      </c>
      <c r="AQ6" s="154" t="s">
        <v>1225</v>
      </c>
      <c r="AR6" s="154" t="s">
        <v>1225</v>
      </c>
      <c r="AS6" s="154" t="s">
        <v>829</v>
      </c>
      <c r="AT6" s="154" t="s">
        <v>829</v>
      </c>
      <c r="AU6" s="154" t="s">
        <v>829</v>
      </c>
      <c r="AV6" s="154" t="s">
        <v>829</v>
      </c>
      <c r="AW6" s="154" t="s">
        <v>829</v>
      </c>
      <c r="AX6" s="154" t="s">
        <v>829</v>
      </c>
      <c r="AY6" s="154" t="s">
        <v>829</v>
      </c>
      <c r="AZ6" s="154" t="s">
        <v>844</v>
      </c>
      <c r="BA6" s="154" t="s">
        <v>526</v>
      </c>
      <c r="BB6" s="154" t="s">
        <v>842</v>
      </c>
      <c r="BC6" s="154" t="s">
        <v>842</v>
      </c>
      <c r="BD6" s="154" t="s">
        <v>842</v>
      </c>
      <c r="BE6" s="155" t="s">
        <v>818</v>
      </c>
      <c r="BF6" s="154" t="s">
        <v>841</v>
      </c>
      <c r="BG6" s="154" t="s">
        <v>841</v>
      </c>
      <c r="BH6" s="154" t="s">
        <v>514</v>
      </c>
      <c r="BI6" s="154" t="s">
        <v>514</v>
      </c>
      <c r="BJ6" s="154" t="s">
        <v>1218</v>
      </c>
      <c r="BK6" s="154" t="s">
        <v>1226</v>
      </c>
      <c r="BL6" s="154" t="s">
        <v>838</v>
      </c>
      <c r="BM6" s="154" t="s">
        <v>526</v>
      </c>
      <c r="BN6" s="154" t="s">
        <v>523</v>
      </c>
      <c r="BO6" s="154" t="s">
        <v>526</v>
      </c>
      <c r="BP6" s="154" t="s">
        <v>526</v>
      </c>
      <c r="BQ6" s="154" t="s">
        <v>820</v>
      </c>
      <c r="BR6" s="154" t="s">
        <v>829</v>
      </c>
      <c r="BS6" s="154" t="s">
        <v>829</v>
      </c>
      <c r="BT6" s="154" t="s">
        <v>829</v>
      </c>
      <c r="BU6" s="154" t="s">
        <v>829</v>
      </c>
      <c r="BV6" s="154" t="s">
        <v>829</v>
      </c>
      <c r="BW6" s="154" t="s">
        <v>829</v>
      </c>
      <c r="BX6" s="154"/>
      <c r="BY6" s="154" t="s">
        <v>845</v>
      </c>
      <c r="BZ6" s="154" t="s">
        <v>526</v>
      </c>
      <c r="CA6" s="154" t="s">
        <v>1163</v>
      </c>
      <c r="CB6" s="154" t="s">
        <v>839</v>
      </c>
    </row>
    <row r="7" spans="1:84" x14ac:dyDescent="0.3">
      <c r="A7" s="123" t="str">
        <f>'Indicator Data'!A8</f>
        <v>Algeria</v>
      </c>
      <c r="B7" s="106" t="str">
        <f>'Indicator Data'!B8</f>
        <v>DZA</v>
      </c>
      <c r="C7" s="154" t="s">
        <v>1217</v>
      </c>
      <c r="D7" s="154" t="s">
        <v>1217</v>
      </c>
      <c r="E7" s="154" t="s">
        <v>1218</v>
      </c>
      <c r="F7" s="154" t="s">
        <v>1218</v>
      </c>
      <c r="G7" s="154" t="s">
        <v>1218</v>
      </c>
      <c r="H7" s="154" t="s">
        <v>1218</v>
      </c>
      <c r="I7" s="154" t="s">
        <v>1218</v>
      </c>
      <c r="J7" s="154" t="s">
        <v>842</v>
      </c>
      <c r="K7" s="154" t="s">
        <v>842</v>
      </c>
      <c r="L7" s="154" t="s">
        <v>514</v>
      </c>
      <c r="M7" s="154" t="s">
        <v>839</v>
      </c>
      <c r="N7" s="154" t="s">
        <v>839</v>
      </c>
      <c r="O7" s="154" t="s">
        <v>839</v>
      </c>
      <c r="P7" s="154" t="s">
        <v>839</v>
      </c>
      <c r="Q7" s="154" t="s">
        <v>1095</v>
      </c>
      <c r="R7" s="154" t="s">
        <v>1095</v>
      </c>
      <c r="S7" s="154" t="s">
        <v>1095</v>
      </c>
      <c r="T7" s="154" t="s">
        <v>1095</v>
      </c>
      <c r="U7" s="154" t="s">
        <v>839</v>
      </c>
      <c r="V7" s="154" t="s">
        <v>839</v>
      </c>
      <c r="W7" s="154" t="s">
        <v>839</v>
      </c>
      <c r="X7" s="154" t="s">
        <v>526</v>
      </c>
      <c r="Y7" s="154" t="s">
        <v>526</v>
      </c>
      <c r="Z7" s="154" t="s">
        <v>526</v>
      </c>
      <c r="AA7" s="154" t="s">
        <v>1163</v>
      </c>
      <c r="AB7" s="154" t="s">
        <v>840</v>
      </c>
      <c r="AC7" s="154" t="s">
        <v>840</v>
      </c>
      <c r="AD7" s="214" t="s">
        <v>1224</v>
      </c>
      <c r="AE7" s="154" t="s">
        <v>829</v>
      </c>
      <c r="AF7" s="154" t="s">
        <v>1096</v>
      </c>
      <c r="AG7" s="154" t="s">
        <v>1163</v>
      </c>
      <c r="AH7" s="154" t="s">
        <v>839</v>
      </c>
      <c r="AI7" s="154" t="s">
        <v>839</v>
      </c>
      <c r="AJ7" s="155" t="s">
        <v>846</v>
      </c>
      <c r="AK7" s="155" t="s">
        <v>846</v>
      </c>
      <c r="AL7" s="154" t="s">
        <v>844</v>
      </c>
      <c r="AM7" s="154" t="s">
        <v>844</v>
      </c>
      <c r="AN7" s="154" t="s">
        <v>847</v>
      </c>
      <c r="AO7" s="154" t="s">
        <v>848</v>
      </c>
      <c r="AP7" s="154" t="s">
        <v>848</v>
      </c>
      <c r="AQ7" s="154" t="s">
        <v>1225</v>
      </c>
      <c r="AR7" s="154" t="s">
        <v>1225</v>
      </c>
      <c r="AS7" s="154" t="s">
        <v>829</v>
      </c>
      <c r="AT7" s="154" t="s">
        <v>829</v>
      </c>
      <c r="AU7" s="154" t="s">
        <v>829</v>
      </c>
      <c r="AV7" s="154" t="s">
        <v>829</v>
      </c>
      <c r="AW7" s="154" t="s">
        <v>829</v>
      </c>
      <c r="AX7" s="154" t="s">
        <v>829</v>
      </c>
      <c r="AY7" s="154" t="s">
        <v>829</v>
      </c>
      <c r="AZ7" s="154" t="s">
        <v>844</v>
      </c>
      <c r="BA7" s="154" t="s">
        <v>526</v>
      </c>
      <c r="BB7" s="154" t="s">
        <v>842</v>
      </c>
      <c r="BC7" s="154" t="s">
        <v>842</v>
      </c>
      <c r="BD7" s="154" t="s">
        <v>842</v>
      </c>
      <c r="BE7" s="155"/>
      <c r="BF7" s="154" t="s">
        <v>841</v>
      </c>
      <c r="BG7" s="154" t="s">
        <v>841</v>
      </c>
      <c r="BH7" s="154" t="s">
        <v>514</v>
      </c>
      <c r="BI7" s="154" t="s">
        <v>514</v>
      </c>
      <c r="BJ7" s="154" t="s">
        <v>1218</v>
      </c>
      <c r="BK7" s="154" t="s">
        <v>1226</v>
      </c>
      <c r="BL7" s="154" t="s">
        <v>838</v>
      </c>
      <c r="BM7" s="154" t="s">
        <v>526</v>
      </c>
      <c r="BN7" s="154" t="s">
        <v>523</v>
      </c>
      <c r="BO7" s="154" t="s">
        <v>526</v>
      </c>
      <c r="BP7" s="154" t="s">
        <v>526</v>
      </c>
      <c r="BQ7" s="154" t="s">
        <v>820</v>
      </c>
      <c r="BR7" s="154" t="s">
        <v>829</v>
      </c>
      <c r="BS7" s="154" t="s">
        <v>829</v>
      </c>
      <c r="BT7" s="154" t="s">
        <v>829</v>
      </c>
      <c r="BU7" s="154" t="s">
        <v>829</v>
      </c>
      <c r="BV7" s="154" t="s">
        <v>829</v>
      </c>
      <c r="BW7" s="154" t="s">
        <v>829</v>
      </c>
      <c r="BX7" s="154"/>
      <c r="BY7" s="154" t="s">
        <v>845</v>
      </c>
      <c r="BZ7" s="154" t="s">
        <v>526</v>
      </c>
      <c r="CA7" s="154" t="s">
        <v>1163</v>
      </c>
      <c r="CB7" s="154" t="s">
        <v>839</v>
      </c>
    </row>
    <row r="8" spans="1:84" x14ac:dyDescent="0.3">
      <c r="A8" s="123" t="str">
        <f>'Indicator Data'!A9</f>
        <v>Angola</v>
      </c>
      <c r="B8" s="106" t="str">
        <f>'Indicator Data'!B9</f>
        <v>AGO</v>
      </c>
      <c r="C8" s="154" t="s">
        <v>1217</v>
      </c>
      <c r="D8" s="154" t="s">
        <v>1217</v>
      </c>
      <c r="E8" s="154" t="s">
        <v>1218</v>
      </c>
      <c r="F8" s="154" t="s">
        <v>1218</v>
      </c>
      <c r="G8" s="154" t="s">
        <v>1218</v>
      </c>
      <c r="H8" s="154" t="s">
        <v>1218</v>
      </c>
      <c r="I8" s="154" t="s">
        <v>1218</v>
      </c>
      <c r="J8" s="154" t="s">
        <v>842</v>
      </c>
      <c r="K8" s="154" t="s">
        <v>842</v>
      </c>
      <c r="L8" s="154" t="s">
        <v>514</v>
      </c>
      <c r="M8" s="154" t="s">
        <v>839</v>
      </c>
      <c r="N8" s="154" t="s">
        <v>839</v>
      </c>
      <c r="O8" s="154" t="s">
        <v>839</v>
      </c>
      <c r="P8" s="154" t="s">
        <v>839</v>
      </c>
      <c r="Q8" s="154" t="s">
        <v>1095</v>
      </c>
      <c r="R8" s="154" t="s">
        <v>1095</v>
      </c>
      <c r="S8" s="154" t="s">
        <v>1095</v>
      </c>
      <c r="T8" s="154" t="s">
        <v>1095</v>
      </c>
      <c r="U8" s="154" t="s">
        <v>839</v>
      </c>
      <c r="V8" s="154" t="s">
        <v>839</v>
      </c>
      <c r="W8" s="154" t="s">
        <v>839</v>
      </c>
      <c r="X8" s="154" t="s">
        <v>526</v>
      </c>
      <c r="Y8" s="154" t="s">
        <v>526</v>
      </c>
      <c r="Z8" s="154" t="s">
        <v>526</v>
      </c>
      <c r="AA8" s="154" t="s">
        <v>1163</v>
      </c>
      <c r="AB8" s="154" t="s">
        <v>840</v>
      </c>
      <c r="AC8" s="154" t="s">
        <v>840</v>
      </c>
      <c r="AD8" s="214" t="s">
        <v>1224</v>
      </c>
      <c r="AE8" s="154" t="s">
        <v>829</v>
      </c>
      <c r="AF8" s="154" t="s">
        <v>1096</v>
      </c>
      <c r="AG8" s="154" t="s">
        <v>1163</v>
      </c>
      <c r="AH8" s="154" t="s">
        <v>839</v>
      </c>
      <c r="AI8" s="154" t="s">
        <v>839</v>
      </c>
      <c r="AJ8" s="155" t="s">
        <v>846</v>
      </c>
      <c r="AK8" s="155" t="s">
        <v>846</v>
      </c>
      <c r="AL8" s="154" t="s">
        <v>844</v>
      </c>
      <c r="AM8" s="154" t="s">
        <v>844</v>
      </c>
      <c r="AN8" s="154" t="s">
        <v>847</v>
      </c>
      <c r="AO8" s="154" t="s">
        <v>848</v>
      </c>
      <c r="AP8" s="154" t="s">
        <v>848</v>
      </c>
      <c r="AQ8" s="154" t="s">
        <v>1225</v>
      </c>
      <c r="AR8" s="154" t="s">
        <v>1225</v>
      </c>
      <c r="AS8" s="154" t="s">
        <v>829</v>
      </c>
      <c r="AT8" s="154" t="s">
        <v>829</v>
      </c>
      <c r="AU8" s="154" t="s">
        <v>829</v>
      </c>
      <c r="AV8" s="154" t="s">
        <v>829</v>
      </c>
      <c r="AW8" s="154" t="s">
        <v>829</v>
      </c>
      <c r="AX8" s="154" t="s">
        <v>829</v>
      </c>
      <c r="AY8" s="154" t="s">
        <v>829</v>
      </c>
      <c r="AZ8" s="154" t="s">
        <v>844</v>
      </c>
      <c r="BA8" s="154" t="s">
        <v>526</v>
      </c>
      <c r="BB8" s="154" t="s">
        <v>842</v>
      </c>
      <c r="BC8" s="154" t="s">
        <v>842</v>
      </c>
      <c r="BD8" s="154" t="s">
        <v>842</v>
      </c>
      <c r="BE8" s="155" t="s">
        <v>818</v>
      </c>
      <c r="BF8" s="154" t="s">
        <v>841</v>
      </c>
      <c r="BG8" s="154" t="s">
        <v>841</v>
      </c>
      <c r="BH8" s="154" t="s">
        <v>514</v>
      </c>
      <c r="BI8" s="154" t="s">
        <v>514</v>
      </c>
      <c r="BJ8" s="154" t="s">
        <v>1218</v>
      </c>
      <c r="BK8" s="154" t="s">
        <v>1226</v>
      </c>
      <c r="BL8" s="154" t="s">
        <v>838</v>
      </c>
      <c r="BM8" s="154" t="s">
        <v>526</v>
      </c>
      <c r="BN8" s="154" t="s">
        <v>523</v>
      </c>
      <c r="BO8" s="154" t="s">
        <v>526</v>
      </c>
      <c r="BP8" s="154" t="s">
        <v>526</v>
      </c>
      <c r="BQ8" s="154" t="s">
        <v>820</v>
      </c>
      <c r="BR8" s="154" t="s">
        <v>829</v>
      </c>
      <c r="BS8" s="154" t="s">
        <v>829</v>
      </c>
      <c r="BT8" s="154" t="s">
        <v>829</v>
      </c>
      <c r="BU8" s="154" t="s">
        <v>829</v>
      </c>
      <c r="BV8" s="154" t="s">
        <v>829</v>
      </c>
      <c r="BW8" s="154" t="s">
        <v>829</v>
      </c>
      <c r="BX8" s="154"/>
      <c r="BY8" s="154" t="s">
        <v>845</v>
      </c>
      <c r="BZ8" s="154" t="s">
        <v>526</v>
      </c>
      <c r="CA8" s="154" t="s">
        <v>1163</v>
      </c>
      <c r="CB8" s="154" t="s">
        <v>839</v>
      </c>
    </row>
    <row r="9" spans="1:84" x14ac:dyDescent="0.3">
      <c r="A9" s="123" t="str">
        <f>'Indicator Data'!A10</f>
        <v>Antigua and Barbuda</v>
      </c>
      <c r="B9" s="106" t="str">
        <f>'Indicator Data'!B10</f>
        <v>ATG</v>
      </c>
      <c r="C9" s="154" t="s">
        <v>1217</v>
      </c>
      <c r="D9" s="154" t="s">
        <v>1217</v>
      </c>
      <c r="E9" s="154" t="s">
        <v>1218</v>
      </c>
      <c r="F9" s="154" t="s">
        <v>1218</v>
      </c>
      <c r="G9" s="154" t="s">
        <v>1218</v>
      </c>
      <c r="H9" s="154" t="s">
        <v>1218</v>
      </c>
      <c r="I9" s="154" t="s">
        <v>1218</v>
      </c>
      <c r="J9" s="154" t="s">
        <v>842</v>
      </c>
      <c r="K9" s="154" t="s">
        <v>842</v>
      </c>
      <c r="L9" s="154" t="s">
        <v>514</v>
      </c>
      <c r="M9" s="154" t="s">
        <v>839</v>
      </c>
      <c r="N9" s="154" t="s">
        <v>839</v>
      </c>
      <c r="O9" s="154" t="s">
        <v>839</v>
      </c>
      <c r="P9" s="154" t="s">
        <v>839</v>
      </c>
      <c r="Q9" s="154" t="s">
        <v>1095</v>
      </c>
      <c r="R9" s="154" t="s">
        <v>1095</v>
      </c>
      <c r="S9" s="154" t="s">
        <v>1095</v>
      </c>
      <c r="T9" s="154" t="s">
        <v>1095</v>
      </c>
      <c r="U9" s="154" t="s">
        <v>839</v>
      </c>
      <c r="V9" s="154" t="s">
        <v>839</v>
      </c>
      <c r="W9" s="154" t="s">
        <v>839</v>
      </c>
      <c r="X9" s="154" t="s">
        <v>526</v>
      </c>
      <c r="Y9" s="154" t="s">
        <v>526</v>
      </c>
      <c r="Z9" s="154" t="s">
        <v>526</v>
      </c>
      <c r="AA9" s="154" t="s">
        <v>1163</v>
      </c>
      <c r="AB9" s="154" t="s">
        <v>840</v>
      </c>
      <c r="AC9" s="154" t="s">
        <v>840</v>
      </c>
      <c r="AD9" s="214" t="s">
        <v>1224</v>
      </c>
      <c r="AE9" s="154" t="s">
        <v>829</v>
      </c>
      <c r="AF9" s="154" t="s">
        <v>1096</v>
      </c>
      <c r="AG9" s="154" t="s">
        <v>1163</v>
      </c>
      <c r="AH9" s="154" t="s">
        <v>839</v>
      </c>
      <c r="AI9" s="154" t="s">
        <v>839</v>
      </c>
      <c r="AJ9" s="155" t="s">
        <v>846</v>
      </c>
      <c r="AK9" s="155" t="s">
        <v>846</v>
      </c>
      <c r="AL9" s="154" t="s">
        <v>844</v>
      </c>
      <c r="AM9" s="154" t="s">
        <v>844</v>
      </c>
      <c r="AN9" s="154" t="s">
        <v>847</v>
      </c>
      <c r="AO9" s="154" t="s">
        <v>848</v>
      </c>
      <c r="AP9" s="154" t="s">
        <v>848</v>
      </c>
      <c r="AQ9" s="154" t="s">
        <v>1225</v>
      </c>
      <c r="AR9" s="154" t="s">
        <v>1225</v>
      </c>
      <c r="AS9" s="154" t="s">
        <v>829</v>
      </c>
      <c r="AT9" s="154" t="s">
        <v>829</v>
      </c>
      <c r="AU9" s="154" t="s">
        <v>829</v>
      </c>
      <c r="AV9" s="154" t="s">
        <v>829</v>
      </c>
      <c r="AW9" s="154" t="s">
        <v>829</v>
      </c>
      <c r="AX9" s="154" t="s">
        <v>829</v>
      </c>
      <c r="AY9" s="154" t="s">
        <v>829</v>
      </c>
      <c r="AZ9" s="154" t="s">
        <v>844</v>
      </c>
      <c r="BA9" s="154" t="s">
        <v>526</v>
      </c>
      <c r="BB9" s="154" t="s">
        <v>842</v>
      </c>
      <c r="BC9" s="154" t="s">
        <v>842</v>
      </c>
      <c r="BD9" s="154" t="s">
        <v>842</v>
      </c>
      <c r="BE9" s="155" t="s">
        <v>818</v>
      </c>
      <c r="BF9" s="154" t="s">
        <v>841</v>
      </c>
      <c r="BG9" s="154" t="s">
        <v>841</v>
      </c>
      <c r="BH9" s="154" t="s">
        <v>514</v>
      </c>
      <c r="BI9" s="154" t="s">
        <v>514</v>
      </c>
      <c r="BJ9" s="154" t="s">
        <v>1218</v>
      </c>
      <c r="BK9" s="154" t="s">
        <v>1226</v>
      </c>
      <c r="BL9" s="154" t="s">
        <v>838</v>
      </c>
      <c r="BM9" s="154" t="s">
        <v>526</v>
      </c>
      <c r="BN9" s="154" t="s">
        <v>523</v>
      </c>
      <c r="BO9" s="154" t="s">
        <v>526</v>
      </c>
      <c r="BP9" s="154" t="s">
        <v>526</v>
      </c>
      <c r="BQ9" s="154" t="s">
        <v>820</v>
      </c>
      <c r="BR9" s="154" t="s">
        <v>829</v>
      </c>
      <c r="BS9" s="154" t="s">
        <v>829</v>
      </c>
      <c r="BT9" s="154" t="s">
        <v>829</v>
      </c>
      <c r="BU9" s="154" t="s">
        <v>829</v>
      </c>
      <c r="BV9" s="154" t="s">
        <v>829</v>
      </c>
      <c r="BW9" s="154" t="s">
        <v>829</v>
      </c>
      <c r="BX9" s="154"/>
      <c r="BY9" s="154" t="s">
        <v>845</v>
      </c>
      <c r="BZ9" s="154" t="s">
        <v>526</v>
      </c>
      <c r="CA9" s="154" t="s">
        <v>1163</v>
      </c>
      <c r="CB9" s="154" t="s">
        <v>839</v>
      </c>
    </row>
    <row r="10" spans="1:84" x14ac:dyDescent="0.3">
      <c r="A10" s="123" t="str">
        <f>'Indicator Data'!A11</f>
        <v>Argentina</v>
      </c>
      <c r="B10" s="106" t="str">
        <f>'Indicator Data'!B11</f>
        <v>ARG</v>
      </c>
      <c r="C10" s="154" t="s">
        <v>1217</v>
      </c>
      <c r="D10" s="154" t="s">
        <v>1217</v>
      </c>
      <c r="E10" s="154" t="s">
        <v>1218</v>
      </c>
      <c r="F10" s="154" t="s">
        <v>1218</v>
      </c>
      <c r="G10" s="154" t="s">
        <v>1218</v>
      </c>
      <c r="H10" s="154" t="s">
        <v>1218</v>
      </c>
      <c r="I10" s="154" t="s">
        <v>1218</v>
      </c>
      <c r="J10" s="154" t="s">
        <v>842</v>
      </c>
      <c r="K10" s="154" t="s">
        <v>842</v>
      </c>
      <c r="L10" s="154" t="s">
        <v>514</v>
      </c>
      <c r="M10" s="154" t="s">
        <v>839</v>
      </c>
      <c r="N10" s="154" t="s">
        <v>839</v>
      </c>
      <c r="O10" s="154" t="s">
        <v>839</v>
      </c>
      <c r="P10" s="154" t="s">
        <v>839</v>
      </c>
      <c r="Q10" s="154" t="s">
        <v>1095</v>
      </c>
      <c r="R10" s="154" t="s">
        <v>1095</v>
      </c>
      <c r="S10" s="154" t="s">
        <v>1095</v>
      </c>
      <c r="T10" s="154" t="s">
        <v>1095</v>
      </c>
      <c r="U10" s="154" t="s">
        <v>839</v>
      </c>
      <c r="V10" s="154" t="s">
        <v>839</v>
      </c>
      <c r="W10" s="154" t="s">
        <v>839</v>
      </c>
      <c r="X10" s="154" t="s">
        <v>526</v>
      </c>
      <c r="Y10" s="154" t="s">
        <v>526</v>
      </c>
      <c r="Z10" s="154" t="s">
        <v>526</v>
      </c>
      <c r="AA10" s="154" t="s">
        <v>1163</v>
      </c>
      <c r="AB10" s="154" t="s">
        <v>840</v>
      </c>
      <c r="AC10" s="154" t="s">
        <v>840</v>
      </c>
      <c r="AD10" s="214" t="s">
        <v>1224</v>
      </c>
      <c r="AE10" s="154" t="s">
        <v>829</v>
      </c>
      <c r="AF10" s="154" t="s">
        <v>1096</v>
      </c>
      <c r="AG10" s="154" t="s">
        <v>1163</v>
      </c>
      <c r="AH10" s="154" t="s">
        <v>839</v>
      </c>
      <c r="AI10" s="154" t="s">
        <v>839</v>
      </c>
      <c r="AJ10" s="155" t="s">
        <v>846</v>
      </c>
      <c r="AK10" s="155" t="s">
        <v>846</v>
      </c>
      <c r="AL10" s="154" t="s">
        <v>844</v>
      </c>
      <c r="AM10" s="154" t="s">
        <v>844</v>
      </c>
      <c r="AN10" s="154" t="s">
        <v>847</v>
      </c>
      <c r="AO10" s="154" t="s">
        <v>848</v>
      </c>
      <c r="AP10" s="154" t="s">
        <v>848</v>
      </c>
      <c r="AQ10" s="154" t="s">
        <v>1225</v>
      </c>
      <c r="AR10" s="154" t="s">
        <v>1225</v>
      </c>
      <c r="AS10" s="154" t="s">
        <v>829</v>
      </c>
      <c r="AT10" s="154" t="s">
        <v>829</v>
      </c>
      <c r="AU10" s="154" t="s">
        <v>829</v>
      </c>
      <c r="AV10" s="154" t="s">
        <v>829</v>
      </c>
      <c r="AW10" s="154" t="s">
        <v>829</v>
      </c>
      <c r="AX10" s="154" t="s">
        <v>829</v>
      </c>
      <c r="AY10" s="154" t="s">
        <v>829</v>
      </c>
      <c r="AZ10" s="154" t="s">
        <v>844</v>
      </c>
      <c r="BA10" s="154" t="s">
        <v>526</v>
      </c>
      <c r="BB10" s="154" t="s">
        <v>842</v>
      </c>
      <c r="BC10" s="154" t="s">
        <v>842</v>
      </c>
      <c r="BD10" s="154" t="s">
        <v>842</v>
      </c>
      <c r="BE10" s="155" t="s">
        <v>818</v>
      </c>
      <c r="BF10" s="154" t="s">
        <v>841</v>
      </c>
      <c r="BG10" s="154" t="s">
        <v>841</v>
      </c>
      <c r="BH10" s="154" t="s">
        <v>514</v>
      </c>
      <c r="BI10" s="154" t="s">
        <v>514</v>
      </c>
      <c r="BJ10" s="154" t="s">
        <v>1218</v>
      </c>
      <c r="BK10" s="154" t="s">
        <v>1226</v>
      </c>
      <c r="BL10" s="154" t="s">
        <v>838</v>
      </c>
      <c r="BM10" s="154" t="s">
        <v>526</v>
      </c>
      <c r="BN10" s="154" t="s">
        <v>523</v>
      </c>
      <c r="BO10" s="154" t="s">
        <v>526</v>
      </c>
      <c r="BP10" s="154" t="s">
        <v>526</v>
      </c>
      <c r="BQ10" s="154" t="s">
        <v>820</v>
      </c>
      <c r="BR10" s="154" t="s">
        <v>829</v>
      </c>
      <c r="BS10" s="154" t="s">
        <v>829</v>
      </c>
      <c r="BT10" s="154" t="s">
        <v>829</v>
      </c>
      <c r="BU10" s="154" t="s">
        <v>829</v>
      </c>
      <c r="BV10" s="154" t="s">
        <v>829</v>
      </c>
      <c r="BW10" s="154" t="s">
        <v>829</v>
      </c>
      <c r="BX10" s="154"/>
      <c r="BY10" s="154" t="s">
        <v>845</v>
      </c>
      <c r="BZ10" s="154" t="s">
        <v>526</v>
      </c>
      <c r="CA10" s="154" t="s">
        <v>1163</v>
      </c>
      <c r="CB10" s="154" t="s">
        <v>839</v>
      </c>
    </row>
    <row r="11" spans="1:84" x14ac:dyDescent="0.3">
      <c r="A11" s="123" t="str">
        <f>'Indicator Data'!A12</f>
        <v>Armenia</v>
      </c>
      <c r="B11" s="106" t="str">
        <f>'Indicator Data'!B12</f>
        <v>ARM</v>
      </c>
      <c r="C11" s="154" t="s">
        <v>1217</v>
      </c>
      <c r="D11" s="154" t="s">
        <v>1217</v>
      </c>
      <c r="E11" s="154" t="s">
        <v>1218</v>
      </c>
      <c r="F11" s="154" t="s">
        <v>1218</v>
      </c>
      <c r="G11" s="154" t="s">
        <v>1218</v>
      </c>
      <c r="H11" s="154" t="s">
        <v>1218</v>
      </c>
      <c r="I11" s="154" t="s">
        <v>1218</v>
      </c>
      <c r="J11" s="154" t="s">
        <v>842</v>
      </c>
      <c r="K11" s="154" t="s">
        <v>842</v>
      </c>
      <c r="L11" s="154" t="s">
        <v>514</v>
      </c>
      <c r="M11" s="154" t="s">
        <v>839</v>
      </c>
      <c r="N11" s="154" t="s">
        <v>839</v>
      </c>
      <c r="O11" s="154" t="s">
        <v>839</v>
      </c>
      <c r="P11" s="154" t="s">
        <v>839</v>
      </c>
      <c r="Q11" s="154" t="s">
        <v>1095</v>
      </c>
      <c r="R11" s="154" t="s">
        <v>1095</v>
      </c>
      <c r="S11" s="154" t="s">
        <v>1095</v>
      </c>
      <c r="T11" s="154" t="s">
        <v>1095</v>
      </c>
      <c r="U11" s="154" t="s">
        <v>839</v>
      </c>
      <c r="V11" s="154" t="s">
        <v>839</v>
      </c>
      <c r="W11" s="154" t="s">
        <v>839</v>
      </c>
      <c r="X11" s="154" t="s">
        <v>526</v>
      </c>
      <c r="Y11" s="154" t="s">
        <v>526</v>
      </c>
      <c r="Z11" s="154" t="s">
        <v>526</v>
      </c>
      <c r="AA11" s="154" t="s">
        <v>1163</v>
      </c>
      <c r="AB11" s="154" t="s">
        <v>840</v>
      </c>
      <c r="AC11" s="154" t="s">
        <v>840</v>
      </c>
      <c r="AD11" s="214" t="s">
        <v>1224</v>
      </c>
      <c r="AE11" s="154" t="s">
        <v>829</v>
      </c>
      <c r="AF11" s="154" t="s">
        <v>1096</v>
      </c>
      <c r="AG11" s="154" t="s">
        <v>1163</v>
      </c>
      <c r="AH11" s="154" t="s">
        <v>839</v>
      </c>
      <c r="AI11" s="154" t="s">
        <v>839</v>
      </c>
      <c r="AJ11" s="155" t="s">
        <v>846</v>
      </c>
      <c r="AK11" s="155" t="s">
        <v>846</v>
      </c>
      <c r="AL11" s="154" t="s">
        <v>844</v>
      </c>
      <c r="AM11" s="154" t="s">
        <v>844</v>
      </c>
      <c r="AN11" s="154" t="s">
        <v>847</v>
      </c>
      <c r="AO11" s="154" t="s">
        <v>848</v>
      </c>
      <c r="AP11" s="154" t="s">
        <v>848</v>
      </c>
      <c r="AQ11" s="154" t="s">
        <v>1225</v>
      </c>
      <c r="AR11" s="154" t="s">
        <v>1225</v>
      </c>
      <c r="AS11" s="154" t="s">
        <v>829</v>
      </c>
      <c r="AT11" s="154" t="s">
        <v>829</v>
      </c>
      <c r="AU11" s="154" t="s">
        <v>829</v>
      </c>
      <c r="AV11" s="154" t="s">
        <v>829</v>
      </c>
      <c r="AW11" s="154" t="s">
        <v>829</v>
      </c>
      <c r="AX11" s="154" t="s">
        <v>829</v>
      </c>
      <c r="AY11" s="154" t="s">
        <v>829</v>
      </c>
      <c r="AZ11" s="154" t="s">
        <v>844</v>
      </c>
      <c r="BA11" s="154" t="s">
        <v>526</v>
      </c>
      <c r="BB11" s="154" t="s">
        <v>842</v>
      </c>
      <c r="BC11" s="154" t="s">
        <v>842</v>
      </c>
      <c r="BD11" s="154" t="s">
        <v>842</v>
      </c>
      <c r="BE11" s="155"/>
      <c r="BF11" s="154" t="s">
        <v>841</v>
      </c>
      <c r="BG11" s="154" t="s">
        <v>841</v>
      </c>
      <c r="BH11" s="154" t="s">
        <v>514</v>
      </c>
      <c r="BI11" s="154" t="s">
        <v>514</v>
      </c>
      <c r="BJ11" s="154" t="s">
        <v>1218</v>
      </c>
      <c r="BK11" s="154" t="s">
        <v>1226</v>
      </c>
      <c r="BL11" s="154" t="s">
        <v>838</v>
      </c>
      <c r="BM11" s="154" t="s">
        <v>526</v>
      </c>
      <c r="BN11" s="154" t="s">
        <v>523</v>
      </c>
      <c r="BO11" s="154" t="s">
        <v>526</v>
      </c>
      <c r="BP11" s="154" t="s">
        <v>526</v>
      </c>
      <c r="BQ11" s="154" t="s">
        <v>820</v>
      </c>
      <c r="BR11" s="154" t="s">
        <v>829</v>
      </c>
      <c r="BS11" s="154" t="s">
        <v>829</v>
      </c>
      <c r="BT11" s="154" t="s">
        <v>829</v>
      </c>
      <c r="BU11" s="154" t="s">
        <v>829</v>
      </c>
      <c r="BV11" s="154" t="s">
        <v>829</v>
      </c>
      <c r="BW11" s="154" t="s">
        <v>829</v>
      </c>
      <c r="BX11" s="154"/>
      <c r="BY11" s="154" t="s">
        <v>845</v>
      </c>
      <c r="BZ11" s="154" t="s">
        <v>526</v>
      </c>
      <c r="CA11" s="154" t="s">
        <v>1163</v>
      </c>
      <c r="CB11" s="154" t="s">
        <v>839</v>
      </c>
    </row>
    <row r="12" spans="1:84" x14ac:dyDescent="0.3">
      <c r="A12" s="123" t="str">
        <f>'Indicator Data'!A13</f>
        <v>Australia</v>
      </c>
      <c r="B12" s="106" t="str">
        <f>'Indicator Data'!B13</f>
        <v>AUS</v>
      </c>
      <c r="C12" s="154" t="s">
        <v>1217</v>
      </c>
      <c r="D12" s="154" t="s">
        <v>1217</v>
      </c>
      <c r="E12" s="154" t="s">
        <v>1218</v>
      </c>
      <c r="F12" s="154" t="s">
        <v>1218</v>
      </c>
      <c r="G12" s="154" t="s">
        <v>1218</v>
      </c>
      <c r="H12" s="154" t="s">
        <v>1218</v>
      </c>
      <c r="I12" s="154" t="s">
        <v>1218</v>
      </c>
      <c r="J12" s="154" t="s">
        <v>842</v>
      </c>
      <c r="K12" s="154" t="s">
        <v>842</v>
      </c>
      <c r="L12" s="154" t="s">
        <v>514</v>
      </c>
      <c r="M12" s="154" t="s">
        <v>839</v>
      </c>
      <c r="N12" s="154" t="s">
        <v>839</v>
      </c>
      <c r="O12" s="154" t="s">
        <v>839</v>
      </c>
      <c r="P12" s="154" t="s">
        <v>839</v>
      </c>
      <c r="Q12" s="154" t="s">
        <v>1095</v>
      </c>
      <c r="R12" s="154" t="s">
        <v>1095</v>
      </c>
      <c r="S12" s="154" t="s">
        <v>1095</v>
      </c>
      <c r="T12" s="154" t="s">
        <v>1095</v>
      </c>
      <c r="U12" s="154" t="s">
        <v>839</v>
      </c>
      <c r="V12" s="154" t="s">
        <v>839</v>
      </c>
      <c r="W12" s="154" t="s">
        <v>839</v>
      </c>
      <c r="X12" s="154" t="s">
        <v>526</v>
      </c>
      <c r="Y12" s="154" t="s">
        <v>526</v>
      </c>
      <c r="Z12" s="154" t="s">
        <v>526</v>
      </c>
      <c r="AA12" s="154" t="s">
        <v>1163</v>
      </c>
      <c r="AB12" s="154" t="s">
        <v>840</v>
      </c>
      <c r="AC12" s="154" t="s">
        <v>840</v>
      </c>
      <c r="AD12" s="214" t="s">
        <v>1224</v>
      </c>
      <c r="AE12" s="154" t="s">
        <v>829</v>
      </c>
      <c r="AF12" s="154" t="s">
        <v>1096</v>
      </c>
      <c r="AG12" s="154" t="s">
        <v>1163</v>
      </c>
      <c r="AH12" s="154" t="s">
        <v>839</v>
      </c>
      <c r="AI12" s="154" t="s">
        <v>839</v>
      </c>
      <c r="AJ12" s="155" t="s">
        <v>846</v>
      </c>
      <c r="AK12" s="155" t="s">
        <v>846</v>
      </c>
      <c r="AL12" s="154" t="s">
        <v>844</v>
      </c>
      <c r="AM12" s="154" t="s">
        <v>844</v>
      </c>
      <c r="AN12" s="154" t="s">
        <v>847</v>
      </c>
      <c r="AO12" s="154" t="s">
        <v>848</v>
      </c>
      <c r="AP12" s="154" t="s">
        <v>848</v>
      </c>
      <c r="AQ12" s="154" t="s">
        <v>1225</v>
      </c>
      <c r="AR12" s="154" t="s">
        <v>1225</v>
      </c>
      <c r="AS12" s="154" t="s">
        <v>829</v>
      </c>
      <c r="AT12" s="154" t="s">
        <v>829</v>
      </c>
      <c r="AU12" s="154" t="s">
        <v>829</v>
      </c>
      <c r="AV12" s="154" t="s">
        <v>829</v>
      </c>
      <c r="AW12" s="154" t="s">
        <v>829</v>
      </c>
      <c r="AX12" s="154" t="s">
        <v>829</v>
      </c>
      <c r="AY12" s="154" t="s">
        <v>829</v>
      </c>
      <c r="AZ12" s="154" t="s">
        <v>844</v>
      </c>
      <c r="BA12" s="154" t="s">
        <v>526</v>
      </c>
      <c r="BB12" s="154" t="s">
        <v>842</v>
      </c>
      <c r="BC12" s="154" t="s">
        <v>842</v>
      </c>
      <c r="BD12" s="154" t="s">
        <v>842</v>
      </c>
      <c r="BE12" s="155" t="s">
        <v>818</v>
      </c>
      <c r="BF12" s="154" t="s">
        <v>841</v>
      </c>
      <c r="BG12" s="154" t="s">
        <v>841</v>
      </c>
      <c r="BH12" s="154" t="s">
        <v>514</v>
      </c>
      <c r="BI12" s="154" t="s">
        <v>514</v>
      </c>
      <c r="BJ12" s="154" t="s">
        <v>1218</v>
      </c>
      <c r="BK12" s="154" t="s">
        <v>1226</v>
      </c>
      <c r="BL12" s="154" t="s">
        <v>838</v>
      </c>
      <c r="BM12" s="154" t="s">
        <v>526</v>
      </c>
      <c r="BN12" s="154" t="s">
        <v>523</v>
      </c>
      <c r="BO12" s="154" t="s">
        <v>526</v>
      </c>
      <c r="BP12" s="154" t="s">
        <v>526</v>
      </c>
      <c r="BQ12" s="154" t="s">
        <v>820</v>
      </c>
      <c r="BR12" s="154" t="s">
        <v>829</v>
      </c>
      <c r="BS12" s="154" t="s">
        <v>829</v>
      </c>
      <c r="BT12" s="154" t="s">
        <v>829</v>
      </c>
      <c r="BU12" s="154" t="s">
        <v>829</v>
      </c>
      <c r="BV12" s="154" t="s">
        <v>829</v>
      </c>
      <c r="BW12" s="154" t="s">
        <v>829</v>
      </c>
      <c r="BX12" s="154"/>
      <c r="BY12" s="154" t="s">
        <v>845</v>
      </c>
      <c r="BZ12" s="154" t="s">
        <v>526</v>
      </c>
      <c r="CA12" s="154" t="s">
        <v>1163</v>
      </c>
      <c r="CB12" s="154" t="s">
        <v>839</v>
      </c>
    </row>
    <row r="13" spans="1:84" x14ac:dyDescent="0.3">
      <c r="A13" s="123" t="str">
        <f>'Indicator Data'!A14</f>
        <v>Austria</v>
      </c>
      <c r="B13" s="106" t="str">
        <f>'Indicator Data'!B14</f>
        <v>AUT</v>
      </c>
      <c r="C13" s="154" t="s">
        <v>1217</v>
      </c>
      <c r="D13" s="154" t="s">
        <v>1217</v>
      </c>
      <c r="E13" s="154" t="s">
        <v>1218</v>
      </c>
      <c r="F13" s="154" t="s">
        <v>1218</v>
      </c>
      <c r="G13" s="154" t="s">
        <v>1218</v>
      </c>
      <c r="H13" s="154" t="s">
        <v>1218</v>
      </c>
      <c r="I13" s="154" t="s">
        <v>1218</v>
      </c>
      <c r="J13" s="154" t="s">
        <v>842</v>
      </c>
      <c r="K13" s="154" t="s">
        <v>842</v>
      </c>
      <c r="L13" s="154" t="s">
        <v>514</v>
      </c>
      <c r="M13" s="154" t="s">
        <v>839</v>
      </c>
      <c r="N13" s="154" t="s">
        <v>839</v>
      </c>
      <c r="O13" s="154" t="s">
        <v>839</v>
      </c>
      <c r="P13" s="154" t="s">
        <v>839</v>
      </c>
      <c r="Q13" s="154" t="s">
        <v>1095</v>
      </c>
      <c r="R13" s="154" t="s">
        <v>1095</v>
      </c>
      <c r="S13" s="154" t="s">
        <v>1095</v>
      </c>
      <c r="T13" s="154" t="s">
        <v>1095</v>
      </c>
      <c r="U13" s="154" t="s">
        <v>839</v>
      </c>
      <c r="V13" s="154" t="s">
        <v>839</v>
      </c>
      <c r="W13" s="154" t="s">
        <v>839</v>
      </c>
      <c r="X13" s="154" t="s">
        <v>526</v>
      </c>
      <c r="Y13" s="154" t="s">
        <v>526</v>
      </c>
      <c r="Z13" s="154" t="s">
        <v>526</v>
      </c>
      <c r="AA13" s="154" t="s">
        <v>1163</v>
      </c>
      <c r="AB13" s="154" t="s">
        <v>840</v>
      </c>
      <c r="AC13" s="154" t="s">
        <v>840</v>
      </c>
      <c r="AD13" s="214" t="s">
        <v>1224</v>
      </c>
      <c r="AE13" s="154" t="s">
        <v>829</v>
      </c>
      <c r="AF13" s="154" t="s">
        <v>1096</v>
      </c>
      <c r="AG13" s="154" t="s">
        <v>1163</v>
      </c>
      <c r="AH13" s="154" t="s">
        <v>839</v>
      </c>
      <c r="AI13" s="154" t="s">
        <v>839</v>
      </c>
      <c r="AJ13" s="155" t="s">
        <v>846</v>
      </c>
      <c r="AK13" s="155" t="s">
        <v>846</v>
      </c>
      <c r="AL13" s="154" t="s">
        <v>844</v>
      </c>
      <c r="AM13" s="154" t="s">
        <v>844</v>
      </c>
      <c r="AN13" s="154" t="s">
        <v>847</v>
      </c>
      <c r="AO13" s="154" t="s">
        <v>848</v>
      </c>
      <c r="AP13" s="154" t="s">
        <v>848</v>
      </c>
      <c r="AQ13" s="154" t="s">
        <v>1225</v>
      </c>
      <c r="AR13" s="154" t="s">
        <v>1225</v>
      </c>
      <c r="AS13" s="154" t="s">
        <v>829</v>
      </c>
      <c r="AT13" s="154" t="s">
        <v>829</v>
      </c>
      <c r="AU13" s="154" t="s">
        <v>829</v>
      </c>
      <c r="AV13" s="154" t="s">
        <v>829</v>
      </c>
      <c r="AW13" s="154" t="s">
        <v>829</v>
      </c>
      <c r="AX13" s="154" t="s">
        <v>829</v>
      </c>
      <c r="AY13" s="154" t="s">
        <v>829</v>
      </c>
      <c r="AZ13" s="154" t="s">
        <v>844</v>
      </c>
      <c r="BA13" s="154" t="s">
        <v>526</v>
      </c>
      <c r="BB13" s="154" t="s">
        <v>842</v>
      </c>
      <c r="BC13" s="154" t="s">
        <v>842</v>
      </c>
      <c r="BD13" s="154" t="s">
        <v>842</v>
      </c>
      <c r="BE13" s="155" t="s">
        <v>818</v>
      </c>
      <c r="BF13" s="154" t="s">
        <v>841</v>
      </c>
      <c r="BG13" s="154" t="s">
        <v>841</v>
      </c>
      <c r="BH13" s="154" t="s">
        <v>514</v>
      </c>
      <c r="BI13" s="154" t="s">
        <v>514</v>
      </c>
      <c r="BJ13" s="154" t="s">
        <v>1218</v>
      </c>
      <c r="BK13" s="154" t="s">
        <v>1226</v>
      </c>
      <c r="BL13" s="154" t="s">
        <v>838</v>
      </c>
      <c r="BM13" s="154" t="s">
        <v>526</v>
      </c>
      <c r="BN13" s="154" t="s">
        <v>523</v>
      </c>
      <c r="BO13" s="154" t="s">
        <v>526</v>
      </c>
      <c r="BP13" s="154" t="s">
        <v>526</v>
      </c>
      <c r="BQ13" s="154" t="s">
        <v>820</v>
      </c>
      <c r="BR13" s="154" t="s">
        <v>829</v>
      </c>
      <c r="BS13" s="154" t="s">
        <v>829</v>
      </c>
      <c r="BT13" s="154" t="s">
        <v>829</v>
      </c>
      <c r="BU13" s="154" t="s">
        <v>829</v>
      </c>
      <c r="BV13" s="154" t="s">
        <v>829</v>
      </c>
      <c r="BW13" s="154" t="s">
        <v>829</v>
      </c>
      <c r="BX13" s="154"/>
      <c r="BY13" s="154" t="s">
        <v>845</v>
      </c>
      <c r="BZ13" s="154" t="s">
        <v>526</v>
      </c>
      <c r="CA13" s="154" t="s">
        <v>1163</v>
      </c>
      <c r="CB13" s="154" t="s">
        <v>839</v>
      </c>
    </row>
    <row r="14" spans="1:84" x14ac:dyDescent="0.3">
      <c r="A14" s="123" t="str">
        <f>'Indicator Data'!A15</f>
        <v>Azerbaijan</v>
      </c>
      <c r="B14" s="106" t="str">
        <f>'Indicator Data'!B15</f>
        <v>AZE</v>
      </c>
      <c r="C14" s="154" t="s">
        <v>1217</v>
      </c>
      <c r="D14" s="154" t="s">
        <v>1217</v>
      </c>
      <c r="E14" s="154" t="s">
        <v>1218</v>
      </c>
      <c r="F14" s="154" t="s">
        <v>1218</v>
      </c>
      <c r="G14" s="154" t="s">
        <v>1218</v>
      </c>
      <c r="H14" s="154" t="s">
        <v>1218</v>
      </c>
      <c r="I14" s="154" t="s">
        <v>1218</v>
      </c>
      <c r="J14" s="154" t="s">
        <v>842</v>
      </c>
      <c r="K14" s="154" t="s">
        <v>842</v>
      </c>
      <c r="L14" s="154" t="s">
        <v>514</v>
      </c>
      <c r="M14" s="154" t="s">
        <v>839</v>
      </c>
      <c r="N14" s="154" t="s">
        <v>839</v>
      </c>
      <c r="O14" s="154" t="s">
        <v>839</v>
      </c>
      <c r="P14" s="154" t="s">
        <v>839</v>
      </c>
      <c r="Q14" s="154" t="s">
        <v>1095</v>
      </c>
      <c r="R14" s="154" t="s">
        <v>1095</v>
      </c>
      <c r="S14" s="154" t="s">
        <v>1095</v>
      </c>
      <c r="T14" s="154" t="s">
        <v>1095</v>
      </c>
      <c r="U14" s="154" t="s">
        <v>839</v>
      </c>
      <c r="V14" s="154" t="s">
        <v>839</v>
      </c>
      <c r="W14" s="154" t="s">
        <v>839</v>
      </c>
      <c r="X14" s="154" t="s">
        <v>526</v>
      </c>
      <c r="Y14" s="154" t="s">
        <v>526</v>
      </c>
      <c r="Z14" s="154" t="s">
        <v>526</v>
      </c>
      <c r="AA14" s="154" t="s">
        <v>1163</v>
      </c>
      <c r="AB14" s="154" t="s">
        <v>840</v>
      </c>
      <c r="AC14" s="154" t="s">
        <v>840</v>
      </c>
      <c r="AD14" s="214" t="s">
        <v>1224</v>
      </c>
      <c r="AE14" s="154" t="s">
        <v>829</v>
      </c>
      <c r="AF14" s="154" t="s">
        <v>1096</v>
      </c>
      <c r="AG14" s="154" t="s">
        <v>1163</v>
      </c>
      <c r="AH14" s="154" t="s">
        <v>839</v>
      </c>
      <c r="AI14" s="154" t="s">
        <v>839</v>
      </c>
      <c r="AJ14" s="155" t="s">
        <v>846</v>
      </c>
      <c r="AK14" s="155" t="s">
        <v>846</v>
      </c>
      <c r="AL14" s="154" t="s">
        <v>844</v>
      </c>
      <c r="AM14" s="154" t="s">
        <v>844</v>
      </c>
      <c r="AN14" s="154" t="s">
        <v>847</v>
      </c>
      <c r="AO14" s="154" t="s">
        <v>848</v>
      </c>
      <c r="AP14" s="154" t="s">
        <v>848</v>
      </c>
      <c r="AQ14" s="154" t="s">
        <v>1225</v>
      </c>
      <c r="AR14" s="154" t="s">
        <v>1225</v>
      </c>
      <c r="AS14" s="154" t="s">
        <v>829</v>
      </c>
      <c r="AT14" s="154" t="s">
        <v>829</v>
      </c>
      <c r="AU14" s="154" t="s">
        <v>829</v>
      </c>
      <c r="AV14" s="154" t="s">
        <v>829</v>
      </c>
      <c r="AW14" s="154" t="s">
        <v>829</v>
      </c>
      <c r="AX14" s="154" t="s">
        <v>829</v>
      </c>
      <c r="AY14" s="154" t="s">
        <v>829</v>
      </c>
      <c r="AZ14" s="154" t="s">
        <v>844</v>
      </c>
      <c r="BA14" s="154" t="s">
        <v>526</v>
      </c>
      <c r="BB14" s="154" t="s">
        <v>842</v>
      </c>
      <c r="BC14" s="154" t="s">
        <v>842</v>
      </c>
      <c r="BD14" s="154" t="s">
        <v>842</v>
      </c>
      <c r="BE14" s="155" t="s">
        <v>821</v>
      </c>
      <c r="BF14" s="154" t="s">
        <v>841</v>
      </c>
      <c r="BG14" s="154" t="s">
        <v>841</v>
      </c>
      <c r="BH14" s="154" t="s">
        <v>514</v>
      </c>
      <c r="BI14" s="154" t="s">
        <v>514</v>
      </c>
      <c r="BJ14" s="154" t="s">
        <v>1218</v>
      </c>
      <c r="BK14" s="154" t="s">
        <v>1226</v>
      </c>
      <c r="BL14" s="154" t="s">
        <v>838</v>
      </c>
      <c r="BM14" s="154" t="s">
        <v>526</v>
      </c>
      <c r="BN14" s="154" t="s">
        <v>523</v>
      </c>
      <c r="BO14" s="154" t="s">
        <v>526</v>
      </c>
      <c r="BP14" s="154" t="s">
        <v>526</v>
      </c>
      <c r="BQ14" s="154" t="s">
        <v>820</v>
      </c>
      <c r="BR14" s="154" t="s">
        <v>829</v>
      </c>
      <c r="BS14" s="154" t="s">
        <v>829</v>
      </c>
      <c r="BT14" s="154" t="s">
        <v>829</v>
      </c>
      <c r="BU14" s="154" t="s">
        <v>829</v>
      </c>
      <c r="BV14" s="154" t="s">
        <v>829</v>
      </c>
      <c r="BW14" s="154" t="s">
        <v>829</v>
      </c>
      <c r="BX14" s="154"/>
      <c r="BY14" s="154" t="s">
        <v>845</v>
      </c>
      <c r="BZ14" s="154" t="s">
        <v>526</v>
      </c>
      <c r="CA14" s="154" t="s">
        <v>1163</v>
      </c>
      <c r="CB14" s="154" t="s">
        <v>839</v>
      </c>
    </row>
    <row r="15" spans="1:84" x14ac:dyDescent="0.3">
      <c r="A15" s="123" t="str">
        <f>'Indicator Data'!A16</f>
        <v>Bahamas</v>
      </c>
      <c r="B15" s="106" t="str">
        <f>'Indicator Data'!B16</f>
        <v>BHS</v>
      </c>
      <c r="C15" s="154" t="s">
        <v>1217</v>
      </c>
      <c r="D15" s="154" t="s">
        <v>1217</v>
      </c>
      <c r="E15" s="154" t="s">
        <v>1218</v>
      </c>
      <c r="F15" s="154" t="s">
        <v>1218</v>
      </c>
      <c r="G15" s="154" t="s">
        <v>1218</v>
      </c>
      <c r="H15" s="154" t="s">
        <v>1218</v>
      </c>
      <c r="I15" s="154" t="s">
        <v>1218</v>
      </c>
      <c r="J15" s="154" t="s">
        <v>842</v>
      </c>
      <c r="K15" s="154" t="s">
        <v>842</v>
      </c>
      <c r="L15" s="154" t="s">
        <v>514</v>
      </c>
      <c r="M15" s="154" t="s">
        <v>839</v>
      </c>
      <c r="N15" s="154" t="s">
        <v>839</v>
      </c>
      <c r="O15" s="154" t="s">
        <v>839</v>
      </c>
      <c r="P15" s="154" t="s">
        <v>839</v>
      </c>
      <c r="Q15" s="154" t="s">
        <v>1095</v>
      </c>
      <c r="R15" s="154" t="s">
        <v>1095</v>
      </c>
      <c r="S15" s="154" t="s">
        <v>1095</v>
      </c>
      <c r="T15" s="154" t="s">
        <v>1095</v>
      </c>
      <c r="U15" s="154" t="s">
        <v>839</v>
      </c>
      <c r="V15" s="154" t="s">
        <v>839</v>
      </c>
      <c r="W15" s="154" t="s">
        <v>839</v>
      </c>
      <c r="X15" s="154" t="s">
        <v>526</v>
      </c>
      <c r="Y15" s="154" t="s">
        <v>526</v>
      </c>
      <c r="Z15" s="154" t="s">
        <v>526</v>
      </c>
      <c r="AA15" s="154" t="s">
        <v>1163</v>
      </c>
      <c r="AB15" s="154" t="s">
        <v>840</v>
      </c>
      <c r="AC15" s="154" t="s">
        <v>840</v>
      </c>
      <c r="AD15" s="214" t="s">
        <v>1224</v>
      </c>
      <c r="AE15" s="154" t="s">
        <v>829</v>
      </c>
      <c r="AF15" s="154" t="s">
        <v>1096</v>
      </c>
      <c r="AG15" s="154" t="s">
        <v>1163</v>
      </c>
      <c r="AH15" s="154" t="s">
        <v>839</v>
      </c>
      <c r="AI15" s="154" t="s">
        <v>839</v>
      </c>
      <c r="AJ15" s="155" t="s">
        <v>846</v>
      </c>
      <c r="AK15" s="155" t="s">
        <v>846</v>
      </c>
      <c r="AL15" s="154" t="s">
        <v>844</v>
      </c>
      <c r="AM15" s="154" t="s">
        <v>844</v>
      </c>
      <c r="AN15" s="154" t="s">
        <v>847</v>
      </c>
      <c r="AO15" s="154" t="s">
        <v>848</v>
      </c>
      <c r="AP15" s="154" t="s">
        <v>848</v>
      </c>
      <c r="AQ15" s="154" t="s">
        <v>1225</v>
      </c>
      <c r="AR15" s="154" t="s">
        <v>1225</v>
      </c>
      <c r="AS15" s="154" t="s">
        <v>829</v>
      </c>
      <c r="AT15" s="154" t="s">
        <v>829</v>
      </c>
      <c r="AU15" s="154" t="s">
        <v>829</v>
      </c>
      <c r="AV15" s="154" t="s">
        <v>829</v>
      </c>
      <c r="AW15" s="154" t="s">
        <v>829</v>
      </c>
      <c r="AX15" s="154" t="s">
        <v>829</v>
      </c>
      <c r="AY15" s="154" t="s">
        <v>829</v>
      </c>
      <c r="AZ15" s="154" t="s">
        <v>844</v>
      </c>
      <c r="BA15" s="154" t="s">
        <v>526</v>
      </c>
      <c r="BB15" s="154" t="s">
        <v>842</v>
      </c>
      <c r="BC15" s="154" t="s">
        <v>842</v>
      </c>
      <c r="BD15" s="154" t="s">
        <v>842</v>
      </c>
      <c r="BE15" s="155" t="s">
        <v>818</v>
      </c>
      <c r="BF15" s="154" t="s">
        <v>841</v>
      </c>
      <c r="BG15" s="154" t="s">
        <v>841</v>
      </c>
      <c r="BH15" s="154" t="s">
        <v>514</v>
      </c>
      <c r="BI15" s="154" t="s">
        <v>514</v>
      </c>
      <c r="BJ15" s="154" t="s">
        <v>1218</v>
      </c>
      <c r="BK15" s="154" t="s">
        <v>1226</v>
      </c>
      <c r="BL15" s="154" t="s">
        <v>838</v>
      </c>
      <c r="BM15" s="154" t="s">
        <v>526</v>
      </c>
      <c r="BN15" s="154" t="s">
        <v>523</v>
      </c>
      <c r="BO15" s="154" t="s">
        <v>526</v>
      </c>
      <c r="BP15" s="154" t="s">
        <v>526</v>
      </c>
      <c r="BQ15" s="154" t="s">
        <v>820</v>
      </c>
      <c r="BR15" s="154" t="s">
        <v>829</v>
      </c>
      <c r="BS15" s="154" t="s">
        <v>829</v>
      </c>
      <c r="BT15" s="154" t="s">
        <v>829</v>
      </c>
      <c r="BU15" s="154" t="s">
        <v>829</v>
      </c>
      <c r="BV15" s="154" t="s">
        <v>829</v>
      </c>
      <c r="BW15" s="154" t="s">
        <v>829</v>
      </c>
      <c r="BX15" s="154"/>
      <c r="BY15" s="154" t="s">
        <v>845</v>
      </c>
      <c r="BZ15" s="154" t="s">
        <v>526</v>
      </c>
      <c r="CA15" s="154" t="s">
        <v>1163</v>
      </c>
      <c r="CB15" s="154" t="s">
        <v>839</v>
      </c>
    </row>
    <row r="16" spans="1:84" x14ac:dyDescent="0.3">
      <c r="A16" s="123" t="str">
        <f>'Indicator Data'!A17</f>
        <v>Bahrain</v>
      </c>
      <c r="B16" s="106" t="str">
        <f>'Indicator Data'!B17</f>
        <v>BHR</v>
      </c>
      <c r="C16" s="154" t="s">
        <v>1217</v>
      </c>
      <c r="D16" s="154" t="s">
        <v>1217</v>
      </c>
      <c r="E16" s="154" t="s">
        <v>1218</v>
      </c>
      <c r="F16" s="154" t="s">
        <v>1218</v>
      </c>
      <c r="G16" s="154" t="s">
        <v>1218</v>
      </c>
      <c r="H16" s="154" t="s">
        <v>1218</v>
      </c>
      <c r="I16" s="154" t="s">
        <v>1218</v>
      </c>
      <c r="J16" s="154" t="s">
        <v>842</v>
      </c>
      <c r="K16" s="154" t="s">
        <v>842</v>
      </c>
      <c r="L16" s="154" t="s">
        <v>514</v>
      </c>
      <c r="M16" s="154" t="s">
        <v>839</v>
      </c>
      <c r="N16" s="154" t="s">
        <v>839</v>
      </c>
      <c r="O16" s="154" t="s">
        <v>839</v>
      </c>
      <c r="P16" s="154" t="s">
        <v>839</v>
      </c>
      <c r="Q16" s="154" t="s">
        <v>1095</v>
      </c>
      <c r="R16" s="154" t="s">
        <v>1095</v>
      </c>
      <c r="S16" s="154" t="s">
        <v>1095</v>
      </c>
      <c r="T16" s="154" t="s">
        <v>1095</v>
      </c>
      <c r="U16" s="154" t="s">
        <v>839</v>
      </c>
      <c r="V16" s="154" t="s">
        <v>839</v>
      </c>
      <c r="W16" s="154" t="s">
        <v>839</v>
      </c>
      <c r="X16" s="154" t="s">
        <v>526</v>
      </c>
      <c r="Y16" s="154" t="s">
        <v>526</v>
      </c>
      <c r="Z16" s="154" t="s">
        <v>526</v>
      </c>
      <c r="AA16" s="154" t="s">
        <v>1163</v>
      </c>
      <c r="AB16" s="154" t="s">
        <v>840</v>
      </c>
      <c r="AC16" s="154" t="s">
        <v>840</v>
      </c>
      <c r="AD16" s="214" t="s">
        <v>1224</v>
      </c>
      <c r="AE16" s="154" t="s">
        <v>829</v>
      </c>
      <c r="AF16" s="154" t="s">
        <v>1096</v>
      </c>
      <c r="AG16" s="154" t="s">
        <v>1163</v>
      </c>
      <c r="AH16" s="154" t="s">
        <v>839</v>
      </c>
      <c r="AI16" s="154" t="s">
        <v>839</v>
      </c>
      <c r="AJ16" s="155" t="s">
        <v>846</v>
      </c>
      <c r="AK16" s="155" t="s">
        <v>846</v>
      </c>
      <c r="AL16" s="154" t="s">
        <v>844</v>
      </c>
      <c r="AM16" s="154" t="s">
        <v>844</v>
      </c>
      <c r="AN16" s="154" t="s">
        <v>847</v>
      </c>
      <c r="AO16" s="154" t="s">
        <v>848</v>
      </c>
      <c r="AP16" s="154" t="s">
        <v>848</v>
      </c>
      <c r="AQ16" s="154" t="s">
        <v>1225</v>
      </c>
      <c r="AR16" s="154" t="s">
        <v>1225</v>
      </c>
      <c r="AS16" s="154" t="s">
        <v>829</v>
      </c>
      <c r="AT16" s="154" t="s">
        <v>829</v>
      </c>
      <c r="AU16" s="154" t="s">
        <v>829</v>
      </c>
      <c r="AV16" s="154" t="s">
        <v>829</v>
      </c>
      <c r="AW16" s="154" t="s">
        <v>829</v>
      </c>
      <c r="AX16" s="154" t="s">
        <v>829</v>
      </c>
      <c r="AY16" s="154" t="s">
        <v>829</v>
      </c>
      <c r="AZ16" s="154" t="s">
        <v>844</v>
      </c>
      <c r="BA16" s="154" t="s">
        <v>526</v>
      </c>
      <c r="BB16" s="154" t="s">
        <v>842</v>
      </c>
      <c r="BC16" s="154" t="s">
        <v>842</v>
      </c>
      <c r="BD16" s="154" t="s">
        <v>842</v>
      </c>
      <c r="BE16" s="155" t="s">
        <v>818</v>
      </c>
      <c r="BF16" s="154" t="s">
        <v>841</v>
      </c>
      <c r="BG16" s="154" t="s">
        <v>841</v>
      </c>
      <c r="BH16" s="154" t="s">
        <v>514</v>
      </c>
      <c r="BI16" s="154" t="s">
        <v>514</v>
      </c>
      <c r="BJ16" s="154" t="s">
        <v>1218</v>
      </c>
      <c r="BK16" s="154" t="s">
        <v>1226</v>
      </c>
      <c r="BL16" s="154" t="s">
        <v>838</v>
      </c>
      <c r="BM16" s="154" t="s">
        <v>526</v>
      </c>
      <c r="BN16" s="154" t="s">
        <v>523</v>
      </c>
      <c r="BO16" s="154" t="s">
        <v>526</v>
      </c>
      <c r="BP16" s="154" t="s">
        <v>526</v>
      </c>
      <c r="BQ16" s="154" t="s">
        <v>820</v>
      </c>
      <c r="BR16" s="154" t="s">
        <v>829</v>
      </c>
      <c r="BS16" s="154" t="s">
        <v>829</v>
      </c>
      <c r="BT16" s="154" t="s">
        <v>829</v>
      </c>
      <c r="BU16" s="154" t="s">
        <v>829</v>
      </c>
      <c r="BV16" s="154" t="s">
        <v>829</v>
      </c>
      <c r="BW16" s="154" t="s">
        <v>829</v>
      </c>
      <c r="BX16" s="154"/>
      <c r="BY16" s="154" t="s">
        <v>845</v>
      </c>
      <c r="BZ16" s="154" t="s">
        <v>526</v>
      </c>
      <c r="CA16" s="154" t="s">
        <v>1163</v>
      </c>
      <c r="CB16" s="154" t="s">
        <v>839</v>
      </c>
    </row>
    <row r="17" spans="1:80" x14ac:dyDescent="0.3">
      <c r="A17" s="123" t="str">
        <f>'Indicator Data'!A18</f>
        <v>Bangladesh</v>
      </c>
      <c r="B17" s="106" t="str">
        <f>'Indicator Data'!B18</f>
        <v>BGD</v>
      </c>
      <c r="C17" s="154" t="s">
        <v>1217</v>
      </c>
      <c r="D17" s="154" t="s">
        <v>1217</v>
      </c>
      <c r="E17" s="154" t="s">
        <v>1218</v>
      </c>
      <c r="F17" s="154" t="s">
        <v>1218</v>
      </c>
      <c r="G17" s="154" t="s">
        <v>1218</v>
      </c>
      <c r="H17" s="154" t="s">
        <v>1218</v>
      </c>
      <c r="I17" s="154" t="s">
        <v>1218</v>
      </c>
      <c r="J17" s="154" t="s">
        <v>842</v>
      </c>
      <c r="K17" s="154" t="s">
        <v>842</v>
      </c>
      <c r="L17" s="154" t="s">
        <v>514</v>
      </c>
      <c r="M17" s="154" t="s">
        <v>839</v>
      </c>
      <c r="N17" s="154" t="s">
        <v>839</v>
      </c>
      <c r="O17" s="154" t="s">
        <v>839</v>
      </c>
      <c r="P17" s="154" t="s">
        <v>839</v>
      </c>
      <c r="Q17" s="154" t="s">
        <v>1095</v>
      </c>
      <c r="R17" s="154" t="s">
        <v>1095</v>
      </c>
      <c r="S17" s="154" t="s">
        <v>1095</v>
      </c>
      <c r="T17" s="154" t="s">
        <v>1095</v>
      </c>
      <c r="U17" s="154" t="s">
        <v>839</v>
      </c>
      <c r="V17" s="154" t="s">
        <v>839</v>
      </c>
      <c r="W17" s="154" t="s">
        <v>839</v>
      </c>
      <c r="X17" s="154" t="s">
        <v>526</v>
      </c>
      <c r="Y17" s="154" t="s">
        <v>526</v>
      </c>
      <c r="Z17" s="154" t="s">
        <v>526</v>
      </c>
      <c r="AA17" s="154" t="s">
        <v>1163</v>
      </c>
      <c r="AB17" s="154" t="s">
        <v>840</v>
      </c>
      <c r="AC17" s="154" t="s">
        <v>840</v>
      </c>
      <c r="AD17" s="214" t="s">
        <v>1224</v>
      </c>
      <c r="AE17" s="154" t="s">
        <v>829</v>
      </c>
      <c r="AF17" s="154" t="s">
        <v>1096</v>
      </c>
      <c r="AG17" s="154" t="s">
        <v>1163</v>
      </c>
      <c r="AH17" s="154" t="s">
        <v>839</v>
      </c>
      <c r="AI17" s="154" t="s">
        <v>839</v>
      </c>
      <c r="AJ17" s="155" t="s">
        <v>846</v>
      </c>
      <c r="AK17" s="155" t="s">
        <v>846</v>
      </c>
      <c r="AL17" s="154" t="s">
        <v>844</v>
      </c>
      <c r="AM17" s="154" t="s">
        <v>844</v>
      </c>
      <c r="AN17" s="154" t="s">
        <v>847</v>
      </c>
      <c r="AO17" s="154" t="s">
        <v>848</v>
      </c>
      <c r="AP17" s="154" t="s">
        <v>848</v>
      </c>
      <c r="AQ17" s="154" t="s">
        <v>1225</v>
      </c>
      <c r="AR17" s="154" t="s">
        <v>1225</v>
      </c>
      <c r="AS17" s="154" t="s">
        <v>829</v>
      </c>
      <c r="AT17" s="154" t="s">
        <v>829</v>
      </c>
      <c r="AU17" s="154" t="s">
        <v>829</v>
      </c>
      <c r="AV17" s="154" t="s">
        <v>829</v>
      </c>
      <c r="AW17" s="154" t="s">
        <v>829</v>
      </c>
      <c r="AX17" s="154" t="s">
        <v>829</v>
      </c>
      <c r="AY17" s="154" t="s">
        <v>829</v>
      </c>
      <c r="AZ17" s="154" t="s">
        <v>844</v>
      </c>
      <c r="BA17" s="154" t="s">
        <v>526</v>
      </c>
      <c r="BB17" s="154" t="s">
        <v>842</v>
      </c>
      <c r="BC17" s="154" t="s">
        <v>842</v>
      </c>
      <c r="BD17" s="154" t="s">
        <v>842</v>
      </c>
      <c r="BE17" s="155" t="s">
        <v>821</v>
      </c>
      <c r="BF17" s="154" t="s">
        <v>841</v>
      </c>
      <c r="BG17" s="154" t="s">
        <v>841</v>
      </c>
      <c r="BH17" s="154" t="s">
        <v>514</v>
      </c>
      <c r="BI17" s="154" t="s">
        <v>514</v>
      </c>
      <c r="BJ17" s="154" t="s">
        <v>1218</v>
      </c>
      <c r="BK17" s="154" t="s">
        <v>1226</v>
      </c>
      <c r="BL17" s="154" t="s">
        <v>838</v>
      </c>
      <c r="BM17" s="154" t="s">
        <v>526</v>
      </c>
      <c r="BN17" s="154" t="s">
        <v>523</v>
      </c>
      <c r="BO17" s="154" t="s">
        <v>526</v>
      </c>
      <c r="BP17" s="154" t="s">
        <v>526</v>
      </c>
      <c r="BQ17" s="154" t="s">
        <v>820</v>
      </c>
      <c r="BR17" s="154" t="s">
        <v>829</v>
      </c>
      <c r="BS17" s="154" t="s">
        <v>829</v>
      </c>
      <c r="BT17" s="154" t="s">
        <v>829</v>
      </c>
      <c r="BU17" s="154" t="s">
        <v>829</v>
      </c>
      <c r="BV17" s="154" t="s">
        <v>829</v>
      </c>
      <c r="BW17" s="154" t="s">
        <v>829</v>
      </c>
      <c r="BX17" s="154"/>
      <c r="BY17" s="154" t="s">
        <v>845</v>
      </c>
      <c r="BZ17" s="154" t="s">
        <v>526</v>
      </c>
      <c r="CA17" s="154" t="s">
        <v>1163</v>
      </c>
      <c r="CB17" s="154" t="s">
        <v>839</v>
      </c>
    </row>
    <row r="18" spans="1:80" x14ac:dyDescent="0.3">
      <c r="A18" s="123" t="str">
        <f>'Indicator Data'!A19</f>
        <v>Barbados</v>
      </c>
      <c r="B18" s="106" t="str">
        <f>'Indicator Data'!B19</f>
        <v>BRB</v>
      </c>
      <c r="C18" s="154" t="s">
        <v>1217</v>
      </c>
      <c r="D18" s="154" t="s">
        <v>1217</v>
      </c>
      <c r="E18" s="154" t="s">
        <v>1218</v>
      </c>
      <c r="F18" s="154" t="s">
        <v>1218</v>
      </c>
      <c r="G18" s="154" t="s">
        <v>1218</v>
      </c>
      <c r="H18" s="154" t="s">
        <v>1218</v>
      </c>
      <c r="I18" s="154" t="s">
        <v>1218</v>
      </c>
      <c r="J18" s="154" t="s">
        <v>842</v>
      </c>
      <c r="K18" s="154" t="s">
        <v>842</v>
      </c>
      <c r="L18" s="154" t="s">
        <v>514</v>
      </c>
      <c r="M18" s="154" t="s">
        <v>839</v>
      </c>
      <c r="N18" s="154" t="s">
        <v>839</v>
      </c>
      <c r="O18" s="154" t="s">
        <v>839</v>
      </c>
      <c r="P18" s="154" t="s">
        <v>839</v>
      </c>
      <c r="Q18" s="154" t="s">
        <v>1095</v>
      </c>
      <c r="R18" s="154" t="s">
        <v>1095</v>
      </c>
      <c r="S18" s="154" t="s">
        <v>1095</v>
      </c>
      <c r="T18" s="154" t="s">
        <v>1095</v>
      </c>
      <c r="U18" s="154" t="s">
        <v>839</v>
      </c>
      <c r="V18" s="154" t="s">
        <v>839</v>
      </c>
      <c r="W18" s="154" t="s">
        <v>839</v>
      </c>
      <c r="X18" s="154" t="s">
        <v>526</v>
      </c>
      <c r="Y18" s="154" t="s">
        <v>526</v>
      </c>
      <c r="Z18" s="154" t="s">
        <v>526</v>
      </c>
      <c r="AA18" s="154" t="s">
        <v>1163</v>
      </c>
      <c r="AB18" s="154" t="s">
        <v>840</v>
      </c>
      <c r="AC18" s="154" t="s">
        <v>840</v>
      </c>
      <c r="AD18" s="214" t="s">
        <v>1224</v>
      </c>
      <c r="AE18" s="154" t="s">
        <v>829</v>
      </c>
      <c r="AF18" s="154" t="s">
        <v>1096</v>
      </c>
      <c r="AG18" s="154" t="s">
        <v>1163</v>
      </c>
      <c r="AH18" s="154" t="s">
        <v>839</v>
      </c>
      <c r="AI18" s="154" t="s">
        <v>839</v>
      </c>
      <c r="AJ18" s="155" t="s">
        <v>846</v>
      </c>
      <c r="AK18" s="155" t="s">
        <v>846</v>
      </c>
      <c r="AL18" s="154" t="s">
        <v>844</v>
      </c>
      <c r="AM18" s="154" t="s">
        <v>844</v>
      </c>
      <c r="AN18" s="154" t="s">
        <v>847</v>
      </c>
      <c r="AO18" s="154" t="s">
        <v>848</v>
      </c>
      <c r="AP18" s="154" t="s">
        <v>848</v>
      </c>
      <c r="AQ18" s="154" t="s">
        <v>1225</v>
      </c>
      <c r="AR18" s="154" t="s">
        <v>1225</v>
      </c>
      <c r="AS18" s="154" t="s">
        <v>829</v>
      </c>
      <c r="AT18" s="154" t="s">
        <v>829</v>
      </c>
      <c r="AU18" s="154" t="s">
        <v>829</v>
      </c>
      <c r="AV18" s="154" t="s">
        <v>829</v>
      </c>
      <c r="AW18" s="154" t="s">
        <v>829</v>
      </c>
      <c r="AX18" s="154" t="s">
        <v>829</v>
      </c>
      <c r="AY18" s="154" t="s">
        <v>829</v>
      </c>
      <c r="AZ18" s="154" t="s">
        <v>844</v>
      </c>
      <c r="BA18" s="154" t="s">
        <v>526</v>
      </c>
      <c r="BB18" s="154" t="s">
        <v>842</v>
      </c>
      <c r="BC18" s="154" t="s">
        <v>842</v>
      </c>
      <c r="BD18" s="154" t="s">
        <v>842</v>
      </c>
      <c r="BE18" s="155" t="s">
        <v>818</v>
      </c>
      <c r="BF18" s="154" t="s">
        <v>841</v>
      </c>
      <c r="BG18" s="154" t="s">
        <v>841</v>
      </c>
      <c r="BH18" s="154" t="s">
        <v>514</v>
      </c>
      <c r="BI18" s="154" t="s">
        <v>514</v>
      </c>
      <c r="BJ18" s="154" t="s">
        <v>1218</v>
      </c>
      <c r="BK18" s="154" t="s">
        <v>1226</v>
      </c>
      <c r="BL18" s="154" t="s">
        <v>838</v>
      </c>
      <c r="BM18" s="154" t="s">
        <v>526</v>
      </c>
      <c r="BN18" s="154" t="s">
        <v>523</v>
      </c>
      <c r="BO18" s="154" t="s">
        <v>526</v>
      </c>
      <c r="BP18" s="154" t="s">
        <v>526</v>
      </c>
      <c r="BQ18" s="154" t="s">
        <v>820</v>
      </c>
      <c r="BR18" s="154" t="s">
        <v>829</v>
      </c>
      <c r="BS18" s="154" t="s">
        <v>829</v>
      </c>
      <c r="BT18" s="154" t="s">
        <v>829</v>
      </c>
      <c r="BU18" s="154" t="s">
        <v>829</v>
      </c>
      <c r="BV18" s="154" t="s">
        <v>829</v>
      </c>
      <c r="BW18" s="154" t="s">
        <v>829</v>
      </c>
      <c r="BX18" s="154"/>
      <c r="BY18" s="154" t="s">
        <v>845</v>
      </c>
      <c r="BZ18" s="154" t="s">
        <v>526</v>
      </c>
      <c r="CA18" s="154" t="s">
        <v>1163</v>
      </c>
      <c r="CB18" s="154" t="s">
        <v>839</v>
      </c>
    </row>
    <row r="19" spans="1:80" x14ac:dyDescent="0.3">
      <c r="A19" s="123" t="str">
        <f>'Indicator Data'!A20</f>
        <v>Belarus</v>
      </c>
      <c r="B19" s="106" t="str">
        <f>'Indicator Data'!B20</f>
        <v>BLR</v>
      </c>
      <c r="C19" s="154" t="s">
        <v>1217</v>
      </c>
      <c r="D19" s="154" t="s">
        <v>1217</v>
      </c>
      <c r="E19" s="154" t="s">
        <v>1218</v>
      </c>
      <c r="F19" s="154" t="s">
        <v>1218</v>
      </c>
      <c r="G19" s="154" t="s">
        <v>1218</v>
      </c>
      <c r="H19" s="154" t="s">
        <v>1218</v>
      </c>
      <c r="I19" s="154" t="s">
        <v>1218</v>
      </c>
      <c r="J19" s="154" t="s">
        <v>842</v>
      </c>
      <c r="K19" s="154" t="s">
        <v>842</v>
      </c>
      <c r="L19" s="154" t="s">
        <v>514</v>
      </c>
      <c r="M19" s="154" t="s">
        <v>839</v>
      </c>
      <c r="N19" s="154" t="s">
        <v>839</v>
      </c>
      <c r="O19" s="154" t="s">
        <v>839</v>
      </c>
      <c r="P19" s="154" t="s">
        <v>839</v>
      </c>
      <c r="Q19" s="154" t="s">
        <v>1095</v>
      </c>
      <c r="R19" s="154" t="s">
        <v>1095</v>
      </c>
      <c r="S19" s="154" t="s">
        <v>1095</v>
      </c>
      <c r="T19" s="154" t="s">
        <v>1095</v>
      </c>
      <c r="U19" s="154" t="s">
        <v>839</v>
      </c>
      <c r="V19" s="154" t="s">
        <v>839</v>
      </c>
      <c r="W19" s="154" t="s">
        <v>839</v>
      </c>
      <c r="X19" s="154" t="s">
        <v>526</v>
      </c>
      <c r="Y19" s="154" t="s">
        <v>526</v>
      </c>
      <c r="Z19" s="154" t="s">
        <v>526</v>
      </c>
      <c r="AA19" s="154" t="s">
        <v>1163</v>
      </c>
      <c r="AB19" s="154" t="s">
        <v>840</v>
      </c>
      <c r="AC19" s="154" t="s">
        <v>840</v>
      </c>
      <c r="AD19" s="214" t="s">
        <v>1224</v>
      </c>
      <c r="AE19" s="154" t="s">
        <v>829</v>
      </c>
      <c r="AF19" s="154" t="s">
        <v>1096</v>
      </c>
      <c r="AG19" s="154" t="s">
        <v>1163</v>
      </c>
      <c r="AH19" s="154" t="s">
        <v>839</v>
      </c>
      <c r="AI19" s="154" t="s">
        <v>839</v>
      </c>
      <c r="AJ19" s="155" t="s">
        <v>846</v>
      </c>
      <c r="AK19" s="155" t="s">
        <v>846</v>
      </c>
      <c r="AL19" s="154" t="s">
        <v>844</v>
      </c>
      <c r="AM19" s="154" t="s">
        <v>844</v>
      </c>
      <c r="AN19" s="154" t="s">
        <v>847</v>
      </c>
      <c r="AO19" s="154" t="s">
        <v>848</v>
      </c>
      <c r="AP19" s="154" t="s">
        <v>848</v>
      </c>
      <c r="AQ19" s="154" t="s">
        <v>1225</v>
      </c>
      <c r="AR19" s="154" t="s">
        <v>1225</v>
      </c>
      <c r="AS19" s="154" t="s">
        <v>829</v>
      </c>
      <c r="AT19" s="154" t="s">
        <v>829</v>
      </c>
      <c r="AU19" s="154" t="s">
        <v>829</v>
      </c>
      <c r="AV19" s="154" t="s">
        <v>829</v>
      </c>
      <c r="AW19" s="154" t="s">
        <v>829</v>
      </c>
      <c r="AX19" s="154" t="s">
        <v>829</v>
      </c>
      <c r="AY19" s="154" t="s">
        <v>829</v>
      </c>
      <c r="AZ19" s="154" t="s">
        <v>844</v>
      </c>
      <c r="BA19" s="154" t="s">
        <v>526</v>
      </c>
      <c r="BB19" s="154" t="s">
        <v>842</v>
      </c>
      <c r="BC19" s="154" t="s">
        <v>842</v>
      </c>
      <c r="BD19" s="154" t="s">
        <v>842</v>
      </c>
      <c r="BE19" s="155" t="s">
        <v>818</v>
      </c>
      <c r="BF19" s="154" t="s">
        <v>841</v>
      </c>
      <c r="BG19" s="154" t="s">
        <v>841</v>
      </c>
      <c r="BH19" s="154" t="s">
        <v>514</v>
      </c>
      <c r="BI19" s="154" t="s">
        <v>514</v>
      </c>
      <c r="BJ19" s="154" t="s">
        <v>1218</v>
      </c>
      <c r="BK19" s="154" t="s">
        <v>1226</v>
      </c>
      <c r="BL19" s="154" t="s">
        <v>838</v>
      </c>
      <c r="BM19" s="154" t="s">
        <v>526</v>
      </c>
      <c r="BN19" s="154" t="s">
        <v>523</v>
      </c>
      <c r="BO19" s="154" t="s">
        <v>526</v>
      </c>
      <c r="BP19" s="154" t="s">
        <v>526</v>
      </c>
      <c r="BQ19" s="154" t="s">
        <v>820</v>
      </c>
      <c r="BR19" s="154" t="s">
        <v>829</v>
      </c>
      <c r="BS19" s="154" t="s">
        <v>829</v>
      </c>
      <c r="BT19" s="154" t="s">
        <v>829</v>
      </c>
      <c r="BU19" s="154" t="s">
        <v>829</v>
      </c>
      <c r="BV19" s="154" t="s">
        <v>829</v>
      </c>
      <c r="BW19" s="154" t="s">
        <v>829</v>
      </c>
      <c r="BX19" s="154"/>
      <c r="BY19" s="154" t="s">
        <v>845</v>
      </c>
      <c r="BZ19" s="154" t="s">
        <v>526</v>
      </c>
      <c r="CA19" s="154" t="s">
        <v>1163</v>
      </c>
      <c r="CB19" s="154" t="s">
        <v>839</v>
      </c>
    </row>
    <row r="20" spans="1:80" x14ac:dyDescent="0.3">
      <c r="A20" s="123" t="str">
        <f>'Indicator Data'!A21</f>
        <v>Belgium</v>
      </c>
      <c r="B20" s="106" t="str">
        <f>'Indicator Data'!B21</f>
        <v>BEL</v>
      </c>
      <c r="C20" s="154" t="s">
        <v>1217</v>
      </c>
      <c r="D20" s="154" t="s">
        <v>1217</v>
      </c>
      <c r="E20" s="154" t="s">
        <v>1218</v>
      </c>
      <c r="F20" s="154" t="s">
        <v>1218</v>
      </c>
      <c r="G20" s="154" t="s">
        <v>1218</v>
      </c>
      <c r="H20" s="154" t="s">
        <v>1218</v>
      </c>
      <c r="I20" s="154" t="s">
        <v>1218</v>
      </c>
      <c r="J20" s="154" t="s">
        <v>842</v>
      </c>
      <c r="K20" s="154" t="s">
        <v>842</v>
      </c>
      <c r="L20" s="154" t="s">
        <v>514</v>
      </c>
      <c r="M20" s="154" t="s">
        <v>839</v>
      </c>
      <c r="N20" s="154" t="s">
        <v>839</v>
      </c>
      <c r="O20" s="154" t="s">
        <v>839</v>
      </c>
      <c r="P20" s="154" t="s">
        <v>839</v>
      </c>
      <c r="Q20" s="154" t="s">
        <v>1095</v>
      </c>
      <c r="R20" s="154" t="s">
        <v>1095</v>
      </c>
      <c r="S20" s="154" t="s">
        <v>1095</v>
      </c>
      <c r="T20" s="154" t="s">
        <v>1095</v>
      </c>
      <c r="U20" s="154" t="s">
        <v>839</v>
      </c>
      <c r="V20" s="154" t="s">
        <v>839</v>
      </c>
      <c r="W20" s="154" t="s">
        <v>839</v>
      </c>
      <c r="X20" s="154" t="s">
        <v>526</v>
      </c>
      <c r="Y20" s="154" t="s">
        <v>526</v>
      </c>
      <c r="Z20" s="154" t="s">
        <v>526</v>
      </c>
      <c r="AA20" s="154" t="s">
        <v>1163</v>
      </c>
      <c r="AB20" s="154" t="s">
        <v>840</v>
      </c>
      <c r="AC20" s="154" t="s">
        <v>840</v>
      </c>
      <c r="AD20" s="214" t="s">
        <v>1224</v>
      </c>
      <c r="AE20" s="154" t="s">
        <v>829</v>
      </c>
      <c r="AF20" s="154" t="s">
        <v>1096</v>
      </c>
      <c r="AG20" s="154" t="s">
        <v>1163</v>
      </c>
      <c r="AH20" s="154" t="s">
        <v>839</v>
      </c>
      <c r="AI20" s="154" t="s">
        <v>839</v>
      </c>
      <c r="AJ20" s="155" t="s">
        <v>846</v>
      </c>
      <c r="AK20" s="155" t="s">
        <v>846</v>
      </c>
      <c r="AL20" s="154" t="s">
        <v>844</v>
      </c>
      <c r="AM20" s="154" t="s">
        <v>844</v>
      </c>
      <c r="AN20" s="154" t="s">
        <v>847</v>
      </c>
      <c r="AO20" s="154" t="s">
        <v>848</v>
      </c>
      <c r="AP20" s="154" t="s">
        <v>848</v>
      </c>
      <c r="AQ20" s="154" t="s">
        <v>1225</v>
      </c>
      <c r="AR20" s="154" t="s">
        <v>1225</v>
      </c>
      <c r="AS20" s="154" t="s">
        <v>829</v>
      </c>
      <c r="AT20" s="154" t="s">
        <v>829</v>
      </c>
      <c r="AU20" s="154" t="s">
        <v>829</v>
      </c>
      <c r="AV20" s="154" t="s">
        <v>829</v>
      </c>
      <c r="AW20" s="154" t="s">
        <v>829</v>
      </c>
      <c r="AX20" s="154" t="s">
        <v>829</v>
      </c>
      <c r="AY20" s="154" t="s">
        <v>829</v>
      </c>
      <c r="AZ20" s="154" t="s">
        <v>844</v>
      </c>
      <c r="BA20" s="154" t="s">
        <v>526</v>
      </c>
      <c r="BB20" s="154" t="s">
        <v>842</v>
      </c>
      <c r="BC20" s="154" t="s">
        <v>842</v>
      </c>
      <c r="BD20" s="154" t="s">
        <v>842</v>
      </c>
      <c r="BE20" s="155" t="s">
        <v>818</v>
      </c>
      <c r="BF20" s="154" t="s">
        <v>841</v>
      </c>
      <c r="BG20" s="154" t="s">
        <v>841</v>
      </c>
      <c r="BH20" s="154" t="s">
        <v>514</v>
      </c>
      <c r="BI20" s="154" t="s">
        <v>514</v>
      </c>
      <c r="BJ20" s="154" t="s">
        <v>1218</v>
      </c>
      <c r="BK20" s="154" t="s">
        <v>1226</v>
      </c>
      <c r="BL20" s="154" t="s">
        <v>838</v>
      </c>
      <c r="BM20" s="154" t="s">
        <v>526</v>
      </c>
      <c r="BN20" s="154" t="s">
        <v>523</v>
      </c>
      <c r="BO20" s="154" t="s">
        <v>526</v>
      </c>
      <c r="BP20" s="154" t="s">
        <v>526</v>
      </c>
      <c r="BQ20" s="154" t="s">
        <v>820</v>
      </c>
      <c r="BR20" s="154" t="s">
        <v>829</v>
      </c>
      <c r="BS20" s="154" t="s">
        <v>829</v>
      </c>
      <c r="BT20" s="154" t="s">
        <v>829</v>
      </c>
      <c r="BU20" s="154" t="s">
        <v>829</v>
      </c>
      <c r="BV20" s="154" t="s">
        <v>829</v>
      </c>
      <c r="BW20" s="154" t="s">
        <v>829</v>
      </c>
      <c r="BX20" s="154"/>
      <c r="BY20" s="154" t="s">
        <v>845</v>
      </c>
      <c r="BZ20" s="154" t="s">
        <v>526</v>
      </c>
      <c r="CA20" s="154" t="s">
        <v>1163</v>
      </c>
      <c r="CB20" s="154" t="s">
        <v>839</v>
      </c>
    </row>
    <row r="21" spans="1:80" x14ac:dyDescent="0.3">
      <c r="A21" s="123" t="str">
        <f>'Indicator Data'!A22</f>
        <v>Belize</v>
      </c>
      <c r="B21" s="106" t="str">
        <f>'Indicator Data'!B22</f>
        <v>BLZ</v>
      </c>
      <c r="C21" s="154" t="s">
        <v>1217</v>
      </c>
      <c r="D21" s="154" t="s">
        <v>1217</v>
      </c>
      <c r="E21" s="154" t="s">
        <v>1218</v>
      </c>
      <c r="F21" s="154" t="s">
        <v>1218</v>
      </c>
      <c r="G21" s="154" t="s">
        <v>1218</v>
      </c>
      <c r="H21" s="154" t="s">
        <v>1218</v>
      </c>
      <c r="I21" s="154" t="s">
        <v>1218</v>
      </c>
      <c r="J21" s="154" t="s">
        <v>842</v>
      </c>
      <c r="K21" s="154" t="s">
        <v>842</v>
      </c>
      <c r="L21" s="154" t="s">
        <v>514</v>
      </c>
      <c r="M21" s="154" t="s">
        <v>839</v>
      </c>
      <c r="N21" s="154" t="s">
        <v>839</v>
      </c>
      <c r="O21" s="154" t="s">
        <v>839</v>
      </c>
      <c r="P21" s="154" t="s">
        <v>839</v>
      </c>
      <c r="Q21" s="154" t="s">
        <v>1095</v>
      </c>
      <c r="R21" s="154" t="s">
        <v>1095</v>
      </c>
      <c r="S21" s="154" t="s">
        <v>1095</v>
      </c>
      <c r="T21" s="154" t="s">
        <v>1095</v>
      </c>
      <c r="U21" s="154" t="s">
        <v>839</v>
      </c>
      <c r="V21" s="154" t="s">
        <v>839</v>
      </c>
      <c r="W21" s="154" t="s">
        <v>839</v>
      </c>
      <c r="X21" s="154" t="s">
        <v>526</v>
      </c>
      <c r="Y21" s="154" t="s">
        <v>526</v>
      </c>
      <c r="Z21" s="154" t="s">
        <v>526</v>
      </c>
      <c r="AA21" s="154" t="s">
        <v>1163</v>
      </c>
      <c r="AB21" s="154" t="s">
        <v>840</v>
      </c>
      <c r="AC21" s="154" t="s">
        <v>840</v>
      </c>
      <c r="AD21" s="214" t="s">
        <v>1224</v>
      </c>
      <c r="AE21" s="154" t="s">
        <v>829</v>
      </c>
      <c r="AF21" s="154" t="s">
        <v>1096</v>
      </c>
      <c r="AG21" s="154" t="s">
        <v>1163</v>
      </c>
      <c r="AH21" s="154" t="s">
        <v>839</v>
      </c>
      <c r="AI21" s="154" t="s">
        <v>839</v>
      </c>
      <c r="AJ21" s="155" t="s">
        <v>846</v>
      </c>
      <c r="AK21" s="155" t="s">
        <v>846</v>
      </c>
      <c r="AL21" s="154" t="s">
        <v>844</v>
      </c>
      <c r="AM21" s="154" t="s">
        <v>844</v>
      </c>
      <c r="AN21" s="154" t="s">
        <v>847</v>
      </c>
      <c r="AO21" s="154" t="s">
        <v>848</v>
      </c>
      <c r="AP21" s="154" t="s">
        <v>848</v>
      </c>
      <c r="AQ21" s="154" t="s">
        <v>1225</v>
      </c>
      <c r="AR21" s="154" t="s">
        <v>1225</v>
      </c>
      <c r="AS21" s="154" t="s">
        <v>829</v>
      </c>
      <c r="AT21" s="154" t="s">
        <v>829</v>
      </c>
      <c r="AU21" s="154" t="s">
        <v>829</v>
      </c>
      <c r="AV21" s="154" t="s">
        <v>829</v>
      </c>
      <c r="AW21" s="154" t="s">
        <v>829</v>
      </c>
      <c r="AX21" s="154" t="s">
        <v>829</v>
      </c>
      <c r="AY21" s="154" t="s">
        <v>829</v>
      </c>
      <c r="AZ21" s="154" t="s">
        <v>844</v>
      </c>
      <c r="BA21" s="154" t="s">
        <v>526</v>
      </c>
      <c r="BB21" s="154" t="s">
        <v>842</v>
      </c>
      <c r="BC21" s="154" t="s">
        <v>842</v>
      </c>
      <c r="BD21" s="154" t="s">
        <v>842</v>
      </c>
      <c r="BE21" s="155" t="s">
        <v>818</v>
      </c>
      <c r="BF21" s="154" t="s">
        <v>841</v>
      </c>
      <c r="BG21" s="154" t="s">
        <v>841</v>
      </c>
      <c r="BH21" s="154" t="s">
        <v>514</v>
      </c>
      <c r="BI21" s="154" t="s">
        <v>514</v>
      </c>
      <c r="BJ21" s="154" t="s">
        <v>1218</v>
      </c>
      <c r="BK21" s="154" t="s">
        <v>1226</v>
      </c>
      <c r="BL21" s="154" t="s">
        <v>838</v>
      </c>
      <c r="BM21" s="154" t="s">
        <v>526</v>
      </c>
      <c r="BN21" s="154" t="s">
        <v>523</v>
      </c>
      <c r="BO21" s="154" t="s">
        <v>526</v>
      </c>
      <c r="BP21" s="154" t="s">
        <v>526</v>
      </c>
      <c r="BQ21" s="154" t="s">
        <v>820</v>
      </c>
      <c r="BR21" s="154" t="s">
        <v>829</v>
      </c>
      <c r="BS21" s="154" t="s">
        <v>829</v>
      </c>
      <c r="BT21" s="154" t="s">
        <v>829</v>
      </c>
      <c r="BU21" s="154" t="s">
        <v>829</v>
      </c>
      <c r="BV21" s="154" t="s">
        <v>829</v>
      </c>
      <c r="BW21" s="154" t="s">
        <v>829</v>
      </c>
      <c r="BX21" s="154"/>
      <c r="BY21" s="154" t="s">
        <v>845</v>
      </c>
      <c r="BZ21" s="154" t="s">
        <v>526</v>
      </c>
      <c r="CA21" s="154" t="s">
        <v>1163</v>
      </c>
      <c r="CB21" s="154" t="s">
        <v>839</v>
      </c>
    </row>
    <row r="22" spans="1:80" x14ac:dyDescent="0.3">
      <c r="A22" s="123" t="str">
        <f>'Indicator Data'!A23</f>
        <v>Benin</v>
      </c>
      <c r="B22" s="106" t="str">
        <f>'Indicator Data'!B23</f>
        <v>BEN</v>
      </c>
      <c r="C22" s="154" t="s">
        <v>1217</v>
      </c>
      <c r="D22" s="154" t="s">
        <v>1217</v>
      </c>
      <c r="E22" s="154" t="s">
        <v>1218</v>
      </c>
      <c r="F22" s="154" t="s">
        <v>1218</v>
      </c>
      <c r="G22" s="154" t="s">
        <v>1218</v>
      </c>
      <c r="H22" s="154" t="s">
        <v>1218</v>
      </c>
      <c r="I22" s="154" t="s">
        <v>1218</v>
      </c>
      <c r="J22" s="154" t="s">
        <v>842</v>
      </c>
      <c r="K22" s="154" t="s">
        <v>842</v>
      </c>
      <c r="L22" s="154" t="s">
        <v>514</v>
      </c>
      <c r="M22" s="154" t="s">
        <v>839</v>
      </c>
      <c r="N22" s="154" t="s">
        <v>839</v>
      </c>
      <c r="O22" s="154" t="s">
        <v>839</v>
      </c>
      <c r="P22" s="154" t="s">
        <v>839</v>
      </c>
      <c r="Q22" s="154" t="s">
        <v>1095</v>
      </c>
      <c r="R22" s="154" t="s">
        <v>1095</v>
      </c>
      <c r="S22" s="154" t="s">
        <v>1095</v>
      </c>
      <c r="T22" s="154" t="s">
        <v>1095</v>
      </c>
      <c r="U22" s="154" t="s">
        <v>839</v>
      </c>
      <c r="V22" s="154" t="s">
        <v>839</v>
      </c>
      <c r="W22" s="154" t="s">
        <v>839</v>
      </c>
      <c r="X22" s="154" t="s">
        <v>526</v>
      </c>
      <c r="Y22" s="154" t="s">
        <v>526</v>
      </c>
      <c r="Z22" s="154" t="s">
        <v>526</v>
      </c>
      <c r="AA22" s="154" t="s">
        <v>1163</v>
      </c>
      <c r="AB22" s="154" t="s">
        <v>840</v>
      </c>
      <c r="AC22" s="154" t="s">
        <v>840</v>
      </c>
      <c r="AD22" s="214" t="s">
        <v>1224</v>
      </c>
      <c r="AE22" s="154" t="s">
        <v>829</v>
      </c>
      <c r="AF22" s="154" t="s">
        <v>1096</v>
      </c>
      <c r="AG22" s="154" t="s">
        <v>1163</v>
      </c>
      <c r="AH22" s="154" t="s">
        <v>839</v>
      </c>
      <c r="AI22" s="154" t="s">
        <v>839</v>
      </c>
      <c r="AJ22" s="155" t="s">
        <v>846</v>
      </c>
      <c r="AK22" s="155" t="s">
        <v>846</v>
      </c>
      <c r="AL22" s="154" t="s">
        <v>844</v>
      </c>
      <c r="AM22" s="154" t="s">
        <v>844</v>
      </c>
      <c r="AN22" s="154" t="s">
        <v>847</v>
      </c>
      <c r="AO22" s="154" t="s">
        <v>848</v>
      </c>
      <c r="AP22" s="154" t="s">
        <v>848</v>
      </c>
      <c r="AQ22" s="154" t="s">
        <v>1225</v>
      </c>
      <c r="AR22" s="154" t="s">
        <v>1225</v>
      </c>
      <c r="AS22" s="154" t="s">
        <v>829</v>
      </c>
      <c r="AT22" s="154" t="s">
        <v>829</v>
      </c>
      <c r="AU22" s="154" t="s">
        <v>829</v>
      </c>
      <c r="AV22" s="154" t="s">
        <v>829</v>
      </c>
      <c r="AW22" s="154" t="s">
        <v>829</v>
      </c>
      <c r="AX22" s="154" t="s">
        <v>829</v>
      </c>
      <c r="AY22" s="154" t="s">
        <v>829</v>
      </c>
      <c r="AZ22" s="154" t="s">
        <v>844</v>
      </c>
      <c r="BA22" s="154" t="s">
        <v>526</v>
      </c>
      <c r="BB22" s="154" t="s">
        <v>842</v>
      </c>
      <c r="BC22" s="154" t="s">
        <v>842</v>
      </c>
      <c r="BD22" s="154" t="s">
        <v>842</v>
      </c>
      <c r="BE22" s="155" t="s">
        <v>821</v>
      </c>
      <c r="BF22" s="154" t="s">
        <v>841</v>
      </c>
      <c r="BG22" s="154" t="s">
        <v>841</v>
      </c>
      <c r="BH22" s="154" t="s">
        <v>514</v>
      </c>
      <c r="BI22" s="154" t="s">
        <v>514</v>
      </c>
      <c r="BJ22" s="154" t="s">
        <v>1218</v>
      </c>
      <c r="BK22" s="154" t="s">
        <v>1226</v>
      </c>
      <c r="BL22" s="154" t="s">
        <v>838</v>
      </c>
      <c r="BM22" s="154" t="s">
        <v>526</v>
      </c>
      <c r="BN22" s="154" t="s">
        <v>523</v>
      </c>
      <c r="BO22" s="154" t="s">
        <v>526</v>
      </c>
      <c r="BP22" s="154" t="s">
        <v>526</v>
      </c>
      <c r="BQ22" s="154" t="s">
        <v>820</v>
      </c>
      <c r="BR22" s="154" t="s">
        <v>829</v>
      </c>
      <c r="BS22" s="154" t="s">
        <v>829</v>
      </c>
      <c r="BT22" s="154" t="s">
        <v>829</v>
      </c>
      <c r="BU22" s="154" t="s">
        <v>829</v>
      </c>
      <c r="BV22" s="154" t="s">
        <v>829</v>
      </c>
      <c r="BW22" s="154" t="s">
        <v>829</v>
      </c>
      <c r="BX22" s="154"/>
      <c r="BY22" s="154" t="s">
        <v>845</v>
      </c>
      <c r="BZ22" s="154" t="s">
        <v>526</v>
      </c>
      <c r="CA22" s="154" t="s">
        <v>1163</v>
      </c>
      <c r="CB22" s="154" t="s">
        <v>839</v>
      </c>
    </row>
    <row r="23" spans="1:80" x14ac:dyDescent="0.3">
      <c r="A23" s="123" t="str">
        <f>'Indicator Data'!A24</f>
        <v>Bhutan</v>
      </c>
      <c r="B23" s="106" t="str">
        <f>'Indicator Data'!B24</f>
        <v>BTN</v>
      </c>
      <c r="C23" s="154" t="s">
        <v>1217</v>
      </c>
      <c r="D23" s="154" t="s">
        <v>1217</v>
      </c>
      <c r="E23" s="154" t="s">
        <v>1218</v>
      </c>
      <c r="F23" s="154" t="s">
        <v>1218</v>
      </c>
      <c r="G23" s="154" t="s">
        <v>1218</v>
      </c>
      <c r="H23" s="154" t="s">
        <v>1218</v>
      </c>
      <c r="I23" s="154" t="s">
        <v>1218</v>
      </c>
      <c r="J23" s="154" t="s">
        <v>842</v>
      </c>
      <c r="K23" s="154" t="s">
        <v>842</v>
      </c>
      <c r="L23" s="154" t="s">
        <v>514</v>
      </c>
      <c r="M23" s="154" t="s">
        <v>839</v>
      </c>
      <c r="N23" s="154" t="s">
        <v>839</v>
      </c>
      <c r="O23" s="154" t="s">
        <v>839</v>
      </c>
      <c r="P23" s="154" t="s">
        <v>839</v>
      </c>
      <c r="Q23" s="154" t="s">
        <v>1095</v>
      </c>
      <c r="R23" s="154" t="s">
        <v>1095</v>
      </c>
      <c r="S23" s="154" t="s">
        <v>1095</v>
      </c>
      <c r="T23" s="154" t="s">
        <v>1095</v>
      </c>
      <c r="U23" s="154" t="s">
        <v>839</v>
      </c>
      <c r="V23" s="154" t="s">
        <v>839</v>
      </c>
      <c r="W23" s="154" t="s">
        <v>839</v>
      </c>
      <c r="X23" s="154" t="s">
        <v>526</v>
      </c>
      <c r="Y23" s="154" t="s">
        <v>526</v>
      </c>
      <c r="Z23" s="154" t="s">
        <v>526</v>
      </c>
      <c r="AA23" s="154" t="s">
        <v>1163</v>
      </c>
      <c r="AB23" s="154" t="s">
        <v>840</v>
      </c>
      <c r="AC23" s="154" t="s">
        <v>840</v>
      </c>
      <c r="AD23" s="214" t="s">
        <v>1224</v>
      </c>
      <c r="AE23" s="154" t="s">
        <v>829</v>
      </c>
      <c r="AF23" s="154" t="s">
        <v>1096</v>
      </c>
      <c r="AG23" s="154" t="s">
        <v>1163</v>
      </c>
      <c r="AH23" s="154" t="s">
        <v>839</v>
      </c>
      <c r="AI23" s="154" t="s">
        <v>839</v>
      </c>
      <c r="AJ23" s="155" t="s">
        <v>846</v>
      </c>
      <c r="AK23" s="155" t="s">
        <v>846</v>
      </c>
      <c r="AL23" s="154" t="s">
        <v>844</v>
      </c>
      <c r="AM23" s="154" t="s">
        <v>844</v>
      </c>
      <c r="AN23" s="154" t="s">
        <v>847</v>
      </c>
      <c r="AO23" s="154" t="s">
        <v>848</v>
      </c>
      <c r="AP23" s="154" t="s">
        <v>848</v>
      </c>
      <c r="AQ23" s="154" t="s">
        <v>1225</v>
      </c>
      <c r="AR23" s="154" t="s">
        <v>1225</v>
      </c>
      <c r="AS23" s="154" t="s">
        <v>829</v>
      </c>
      <c r="AT23" s="154" t="s">
        <v>829</v>
      </c>
      <c r="AU23" s="154" t="s">
        <v>829</v>
      </c>
      <c r="AV23" s="154" t="s">
        <v>829</v>
      </c>
      <c r="AW23" s="154" t="s">
        <v>829</v>
      </c>
      <c r="AX23" s="154" t="s">
        <v>829</v>
      </c>
      <c r="AY23" s="154" t="s">
        <v>829</v>
      </c>
      <c r="AZ23" s="154" t="s">
        <v>844</v>
      </c>
      <c r="BA23" s="154" t="s">
        <v>526</v>
      </c>
      <c r="BB23" s="154" t="s">
        <v>842</v>
      </c>
      <c r="BC23" s="154" t="s">
        <v>842</v>
      </c>
      <c r="BD23" s="154" t="s">
        <v>842</v>
      </c>
      <c r="BE23" s="155" t="s">
        <v>818</v>
      </c>
      <c r="BF23" s="154" t="s">
        <v>841</v>
      </c>
      <c r="BG23" s="154" t="s">
        <v>841</v>
      </c>
      <c r="BH23" s="154" t="s">
        <v>514</v>
      </c>
      <c r="BI23" s="154" t="s">
        <v>514</v>
      </c>
      <c r="BJ23" s="154" t="s">
        <v>1218</v>
      </c>
      <c r="BK23" s="154" t="s">
        <v>1226</v>
      </c>
      <c r="BL23" s="154" t="s">
        <v>838</v>
      </c>
      <c r="BM23" s="154" t="s">
        <v>526</v>
      </c>
      <c r="BN23" s="154" t="s">
        <v>523</v>
      </c>
      <c r="BO23" s="154" t="s">
        <v>526</v>
      </c>
      <c r="BP23" s="154" t="s">
        <v>526</v>
      </c>
      <c r="BQ23" s="154" t="s">
        <v>820</v>
      </c>
      <c r="BR23" s="154" t="s">
        <v>829</v>
      </c>
      <c r="BS23" s="154" t="s">
        <v>829</v>
      </c>
      <c r="BT23" s="154" t="s">
        <v>829</v>
      </c>
      <c r="BU23" s="154" t="s">
        <v>829</v>
      </c>
      <c r="BV23" s="154" t="s">
        <v>829</v>
      </c>
      <c r="BW23" s="154" t="s">
        <v>829</v>
      </c>
      <c r="BX23" s="154"/>
      <c r="BY23" s="154" t="s">
        <v>845</v>
      </c>
      <c r="BZ23" s="154" t="s">
        <v>526</v>
      </c>
      <c r="CA23" s="154" t="s">
        <v>1163</v>
      </c>
      <c r="CB23" s="154" t="s">
        <v>839</v>
      </c>
    </row>
    <row r="24" spans="1:80" x14ac:dyDescent="0.3">
      <c r="A24" s="123" t="str">
        <f>'Indicator Data'!A25</f>
        <v>Bolivia</v>
      </c>
      <c r="B24" s="106" t="str">
        <f>'Indicator Data'!B25</f>
        <v>BOL</v>
      </c>
      <c r="C24" s="154" t="s">
        <v>1217</v>
      </c>
      <c r="D24" s="154" t="s">
        <v>1217</v>
      </c>
      <c r="E24" s="154" t="s">
        <v>1218</v>
      </c>
      <c r="F24" s="154" t="s">
        <v>1218</v>
      </c>
      <c r="G24" s="154" t="s">
        <v>1218</v>
      </c>
      <c r="H24" s="154" t="s">
        <v>1218</v>
      </c>
      <c r="I24" s="154" t="s">
        <v>1218</v>
      </c>
      <c r="J24" s="154" t="s">
        <v>842</v>
      </c>
      <c r="K24" s="154" t="s">
        <v>842</v>
      </c>
      <c r="L24" s="154" t="s">
        <v>514</v>
      </c>
      <c r="M24" s="154" t="s">
        <v>839</v>
      </c>
      <c r="N24" s="154" t="s">
        <v>839</v>
      </c>
      <c r="O24" s="154" t="s">
        <v>839</v>
      </c>
      <c r="P24" s="154" t="s">
        <v>839</v>
      </c>
      <c r="Q24" s="154" t="s">
        <v>1095</v>
      </c>
      <c r="R24" s="154" t="s">
        <v>1095</v>
      </c>
      <c r="S24" s="154" t="s">
        <v>1095</v>
      </c>
      <c r="T24" s="154" t="s">
        <v>1095</v>
      </c>
      <c r="U24" s="154" t="s">
        <v>839</v>
      </c>
      <c r="V24" s="154" t="s">
        <v>839</v>
      </c>
      <c r="W24" s="154" t="s">
        <v>839</v>
      </c>
      <c r="X24" s="154" t="s">
        <v>526</v>
      </c>
      <c r="Y24" s="154" t="s">
        <v>526</v>
      </c>
      <c r="Z24" s="154" t="s">
        <v>526</v>
      </c>
      <c r="AA24" s="154" t="s">
        <v>1163</v>
      </c>
      <c r="AB24" s="154" t="s">
        <v>840</v>
      </c>
      <c r="AC24" s="154" t="s">
        <v>840</v>
      </c>
      <c r="AD24" s="214" t="s">
        <v>1224</v>
      </c>
      <c r="AE24" s="154" t="s">
        <v>829</v>
      </c>
      <c r="AF24" s="154" t="s">
        <v>1096</v>
      </c>
      <c r="AG24" s="154" t="s">
        <v>1163</v>
      </c>
      <c r="AH24" s="154" t="s">
        <v>839</v>
      </c>
      <c r="AI24" s="154" t="s">
        <v>839</v>
      </c>
      <c r="AJ24" s="155" t="s">
        <v>846</v>
      </c>
      <c r="AK24" s="155" t="s">
        <v>846</v>
      </c>
      <c r="AL24" s="154" t="s">
        <v>844</v>
      </c>
      <c r="AM24" s="154" t="s">
        <v>844</v>
      </c>
      <c r="AN24" s="154" t="s">
        <v>847</v>
      </c>
      <c r="AO24" s="154" t="s">
        <v>848</v>
      </c>
      <c r="AP24" s="154" t="s">
        <v>848</v>
      </c>
      <c r="AQ24" s="154" t="s">
        <v>1225</v>
      </c>
      <c r="AR24" s="154" t="s">
        <v>1225</v>
      </c>
      <c r="AS24" s="154" t="s">
        <v>829</v>
      </c>
      <c r="AT24" s="154" t="s">
        <v>829</v>
      </c>
      <c r="AU24" s="154" t="s">
        <v>829</v>
      </c>
      <c r="AV24" s="154" t="s">
        <v>829</v>
      </c>
      <c r="AW24" s="154" t="s">
        <v>829</v>
      </c>
      <c r="AX24" s="154" t="s">
        <v>829</v>
      </c>
      <c r="AY24" s="154" t="s">
        <v>829</v>
      </c>
      <c r="AZ24" s="154" t="s">
        <v>844</v>
      </c>
      <c r="BA24" s="154" t="s">
        <v>526</v>
      </c>
      <c r="BB24" s="154" t="s">
        <v>842</v>
      </c>
      <c r="BC24" s="154" t="s">
        <v>842</v>
      </c>
      <c r="BD24" s="154" t="s">
        <v>842</v>
      </c>
      <c r="BE24" s="155" t="s">
        <v>818</v>
      </c>
      <c r="BF24" s="154" t="s">
        <v>841</v>
      </c>
      <c r="BG24" s="154" t="s">
        <v>841</v>
      </c>
      <c r="BH24" s="154" t="s">
        <v>514</v>
      </c>
      <c r="BI24" s="154" t="s">
        <v>514</v>
      </c>
      <c r="BJ24" s="154" t="s">
        <v>1218</v>
      </c>
      <c r="BK24" s="154" t="s">
        <v>1226</v>
      </c>
      <c r="BL24" s="154" t="s">
        <v>838</v>
      </c>
      <c r="BM24" s="154" t="s">
        <v>526</v>
      </c>
      <c r="BN24" s="154" t="s">
        <v>523</v>
      </c>
      <c r="BO24" s="154" t="s">
        <v>526</v>
      </c>
      <c r="BP24" s="154" t="s">
        <v>526</v>
      </c>
      <c r="BQ24" s="154" t="s">
        <v>820</v>
      </c>
      <c r="BR24" s="154" t="s">
        <v>829</v>
      </c>
      <c r="BS24" s="154" t="s">
        <v>829</v>
      </c>
      <c r="BT24" s="154" t="s">
        <v>829</v>
      </c>
      <c r="BU24" s="154" t="s">
        <v>829</v>
      </c>
      <c r="BV24" s="154" t="s">
        <v>829</v>
      </c>
      <c r="BW24" s="154" t="s">
        <v>829</v>
      </c>
      <c r="BX24" s="154"/>
      <c r="BY24" s="154" t="s">
        <v>845</v>
      </c>
      <c r="BZ24" s="154" t="s">
        <v>526</v>
      </c>
      <c r="CA24" s="154" t="s">
        <v>1163</v>
      </c>
      <c r="CB24" s="154" t="s">
        <v>839</v>
      </c>
    </row>
    <row r="25" spans="1:80" x14ac:dyDescent="0.3">
      <c r="A25" s="123" t="str">
        <f>'Indicator Data'!A26</f>
        <v>Bosnia and Herzegovina</v>
      </c>
      <c r="B25" s="106" t="str">
        <f>'Indicator Data'!B26</f>
        <v>BIH</v>
      </c>
      <c r="C25" s="154" t="s">
        <v>1217</v>
      </c>
      <c r="D25" s="154" t="s">
        <v>1217</v>
      </c>
      <c r="E25" s="154" t="s">
        <v>1218</v>
      </c>
      <c r="F25" s="154" t="s">
        <v>1218</v>
      </c>
      <c r="G25" s="154" t="s">
        <v>1218</v>
      </c>
      <c r="H25" s="154" t="s">
        <v>1218</v>
      </c>
      <c r="I25" s="154" t="s">
        <v>1218</v>
      </c>
      <c r="J25" s="154" t="s">
        <v>842</v>
      </c>
      <c r="K25" s="154" t="s">
        <v>842</v>
      </c>
      <c r="L25" s="154" t="s">
        <v>514</v>
      </c>
      <c r="M25" s="154" t="s">
        <v>839</v>
      </c>
      <c r="N25" s="154" t="s">
        <v>839</v>
      </c>
      <c r="O25" s="154" t="s">
        <v>839</v>
      </c>
      <c r="P25" s="154" t="s">
        <v>839</v>
      </c>
      <c r="Q25" s="154" t="s">
        <v>1095</v>
      </c>
      <c r="R25" s="154" t="s">
        <v>1095</v>
      </c>
      <c r="S25" s="154" t="s">
        <v>1095</v>
      </c>
      <c r="T25" s="154" t="s">
        <v>1095</v>
      </c>
      <c r="U25" s="154" t="s">
        <v>839</v>
      </c>
      <c r="V25" s="154" t="s">
        <v>839</v>
      </c>
      <c r="W25" s="154" t="s">
        <v>839</v>
      </c>
      <c r="X25" s="154" t="s">
        <v>526</v>
      </c>
      <c r="Y25" s="154" t="s">
        <v>526</v>
      </c>
      <c r="Z25" s="154" t="s">
        <v>526</v>
      </c>
      <c r="AA25" s="154" t="s">
        <v>1163</v>
      </c>
      <c r="AB25" s="154" t="s">
        <v>840</v>
      </c>
      <c r="AC25" s="154" t="s">
        <v>840</v>
      </c>
      <c r="AD25" s="214" t="s">
        <v>1224</v>
      </c>
      <c r="AE25" s="154" t="s">
        <v>829</v>
      </c>
      <c r="AF25" s="154" t="s">
        <v>1096</v>
      </c>
      <c r="AG25" s="154" t="s">
        <v>1163</v>
      </c>
      <c r="AH25" s="154" t="s">
        <v>839</v>
      </c>
      <c r="AI25" s="154" t="s">
        <v>839</v>
      </c>
      <c r="AJ25" s="155" t="s">
        <v>846</v>
      </c>
      <c r="AK25" s="155" t="s">
        <v>846</v>
      </c>
      <c r="AL25" s="154" t="s">
        <v>844</v>
      </c>
      <c r="AM25" s="154" t="s">
        <v>844</v>
      </c>
      <c r="AN25" s="154" t="s">
        <v>847</v>
      </c>
      <c r="AO25" s="154" t="s">
        <v>848</v>
      </c>
      <c r="AP25" s="154" t="s">
        <v>848</v>
      </c>
      <c r="AQ25" s="154" t="s">
        <v>1225</v>
      </c>
      <c r="AR25" s="154" t="s">
        <v>1225</v>
      </c>
      <c r="AS25" s="154" t="s">
        <v>829</v>
      </c>
      <c r="AT25" s="154" t="s">
        <v>829</v>
      </c>
      <c r="AU25" s="154" t="s">
        <v>829</v>
      </c>
      <c r="AV25" s="154" t="s">
        <v>829</v>
      </c>
      <c r="AW25" s="154" t="s">
        <v>829</v>
      </c>
      <c r="AX25" s="154" t="s">
        <v>829</v>
      </c>
      <c r="AY25" s="154" t="s">
        <v>829</v>
      </c>
      <c r="AZ25" s="154" t="s">
        <v>844</v>
      </c>
      <c r="BA25" s="154" t="s">
        <v>526</v>
      </c>
      <c r="BB25" s="154" t="s">
        <v>842</v>
      </c>
      <c r="BC25" s="154" t="s">
        <v>842</v>
      </c>
      <c r="BD25" s="154" t="s">
        <v>842</v>
      </c>
      <c r="BE25" s="155" t="s">
        <v>821</v>
      </c>
      <c r="BF25" s="154" t="s">
        <v>841</v>
      </c>
      <c r="BG25" s="154" t="s">
        <v>841</v>
      </c>
      <c r="BH25" s="154" t="s">
        <v>514</v>
      </c>
      <c r="BI25" s="154" t="s">
        <v>514</v>
      </c>
      <c r="BJ25" s="154" t="s">
        <v>1218</v>
      </c>
      <c r="BK25" s="154" t="s">
        <v>1226</v>
      </c>
      <c r="BL25" s="154" t="s">
        <v>838</v>
      </c>
      <c r="BM25" s="154" t="s">
        <v>526</v>
      </c>
      <c r="BN25" s="154" t="s">
        <v>523</v>
      </c>
      <c r="BO25" s="154" t="s">
        <v>526</v>
      </c>
      <c r="BP25" s="154" t="s">
        <v>526</v>
      </c>
      <c r="BQ25" s="154" t="s">
        <v>820</v>
      </c>
      <c r="BR25" s="154" t="s">
        <v>829</v>
      </c>
      <c r="BS25" s="154" t="s">
        <v>829</v>
      </c>
      <c r="BT25" s="154" t="s">
        <v>829</v>
      </c>
      <c r="BU25" s="154" t="s">
        <v>829</v>
      </c>
      <c r="BV25" s="154" t="s">
        <v>829</v>
      </c>
      <c r="BW25" s="154" t="s">
        <v>829</v>
      </c>
      <c r="BX25" s="154"/>
      <c r="BY25" s="154" t="s">
        <v>845</v>
      </c>
      <c r="BZ25" s="154" t="s">
        <v>526</v>
      </c>
      <c r="CA25" s="154" t="s">
        <v>1163</v>
      </c>
      <c r="CB25" s="154" t="s">
        <v>839</v>
      </c>
    </row>
    <row r="26" spans="1:80" x14ac:dyDescent="0.3">
      <c r="A26" s="123" t="str">
        <f>'Indicator Data'!A27</f>
        <v>Botswana</v>
      </c>
      <c r="B26" s="106" t="str">
        <f>'Indicator Data'!B27</f>
        <v>BWA</v>
      </c>
      <c r="C26" s="154" t="s">
        <v>1217</v>
      </c>
      <c r="D26" s="154" t="s">
        <v>1217</v>
      </c>
      <c r="E26" s="154" t="s">
        <v>1218</v>
      </c>
      <c r="F26" s="154" t="s">
        <v>1218</v>
      </c>
      <c r="G26" s="154" t="s">
        <v>1218</v>
      </c>
      <c r="H26" s="154" t="s">
        <v>1218</v>
      </c>
      <c r="I26" s="154" t="s">
        <v>1218</v>
      </c>
      <c r="J26" s="154" t="s">
        <v>842</v>
      </c>
      <c r="K26" s="154" t="s">
        <v>842</v>
      </c>
      <c r="L26" s="154" t="s">
        <v>514</v>
      </c>
      <c r="M26" s="154" t="s">
        <v>839</v>
      </c>
      <c r="N26" s="154" t="s">
        <v>839</v>
      </c>
      <c r="O26" s="154" t="s">
        <v>839</v>
      </c>
      <c r="P26" s="154" t="s">
        <v>839</v>
      </c>
      <c r="Q26" s="154" t="s">
        <v>1095</v>
      </c>
      <c r="R26" s="154" t="s">
        <v>1095</v>
      </c>
      <c r="S26" s="154" t="s">
        <v>1095</v>
      </c>
      <c r="T26" s="154" t="s">
        <v>1095</v>
      </c>
      <c r="U26" s="154" t="s">
        <v>839</v>
      </c>
      <c r="V26" s="154" t="s">
        <v>839</v>
      </c>
      <c r="W26" s="154" t="s">
        <v>839</v>
      </c>
      <c r="X26" s="154" t="s">
        <v>526</v>
      </c>
      <c r="Y26" s="154" t="s">
        <v>526</v>
      </c>
      <c r="Z26" s="154" t="s">
        <v>526</v>
      </c>
      <c r="AA26" s="154" t="s">
        <v>1163</v>
      </c>
      <c r="AB26" s="154" t="s">
        <v>840</v>
      </c>
      <c r="AC26" s="154" t="s">
        <v>840</v>
      </c>
      <c r="AD26" s="214" t="s">
        <v>1224</v>
      </c>
      <c r="AE26" s="154" t="s">
        <v>829</v>
      </c>
      <c r="AF26" s="154" t="s">
        <v>1096</v>
      </c>
      <c r="AG26" s="154" t="s">
        <v>1163</v>
      </c>
      <c r="AH26" s="154" t="s">
        <v>839</v>
      </c>
      <c r="AI26" s="154" t="s">
        <v>839</v>
      </c>
      <c r="AJ26" s="155" t="s">
        <v>846</v>
      </c>
      <c r="AK26" s="155" t="s">
        <v>846</v>
      </c>
      <c r="AL26" s="154" t="s">
        <v>844</v>
      </c>
      <c r="AM26" s="154" t="s">
        <v>844</v>
      </c>
      <c r="AN26" s="154" t="s">
        <v>847</v>
      </c>
      <c r="AO26" s="154" t="s">
        <v>848</v>
      </c>
      <c r="AP26" s="154" t="s">
        <v>848</v>
      </c>
      <c r="AQ26" s="154" t="s">
        <v>1225</v>
      </c>
      <c r="AR26" s="154" t="s">
        <v>1225</v>
      </c>
      <c r="AS26" s="154" t="s">
        <v>829</v>
      </c>
      <c r="AT26" s="154" t="s">
        <v>829</v>
      </c>
      <c r="AU26" s="154" t="s">
        <v>829</v>
      </c>
      <c r="AV26" s="154" t="s">
        <v>829</v>
      </c>
      <c r="AW26" s="154" t="s">
        <v>829</v>
      </c>
      <c r="AX26" s="154" t="s">
        <v>829</v>
      </c>
      <c r="AY26" s="154" t="s">
        <v>829</v>
      </c>
      <c r="AZ26" s="154" t="s">
        <v>844</v>
      </c>
      <c r="BA26" s="154" t="s">
        <v>526</v>
      </c>
      <c r="BB26" s="154" t="s">
        <v>842</v>
      </c>
      <c r="BC26" s="154" t="s">
        <v>842</v>
      </c>
      <c r="BD26" s="154" t="s">
        <v>842</v>
      </c>
      <c r="BE26" s="155" t="s">
        <v>818</v>
      </c>
      <c r="BF26" s="154" t="s">
        <v>841</v>
      </c>
      <c r="BG26" s="154" t="s">
        <v>841</v>
      </c>
      <c r="BH26" s="154" t="s">
        <v>514</v>
      </c>
      <c r="BI26" s="154" t="s">
        <v>514</v>
      </c>
      <c r="BJ26" s="154" t="s">
        <v>1218</v>
      </c>
      <c r="BK26" s="154" t="s">
        <v>1226</v>
      </c>
      <c r="BL26" s="154" t="s">
        <v>838</v>
      </c>
      <c r="BM26" s="154" t="s">
        <v>526</v>
      </c>
      <c r="BN26" s="154" t="s">
        <v>523</v>
      </c>
      <c r="BO26" s="154" t="s">
        <v>526</v>
      </c>
      <c r="BP26" s="154" t="s">
        <v>526</v>
      </c>
      <c r="BQ26" s="154" t="s">
        <v>820</v>
      </c>
      <c r="BR26" s="154" t="s">
        <v>829</v>
      </c>
      <c r="BS26" s="154" t="s">
        <v>829</v>
      </c>
      <c r="BT26" s="154" t="s">
        <v>829</v>
      </c>
      <c r="BU26" s="154" t="s">
        <v>829</v>
      </c>
      <c r="BV26" s="154" t="s">
        <v>829</v>
      </c>
      <c r="BW26" s="154" t="s">
        <v>829</v>
      </c>
      <c r="BX26" s="154"/>
      <c r="BY26" s="154" t="s">
        <v>845</v>
      </c>
      <c r="BZ26" s="154" t="s">
        <v>526</v>
      </c>
      <c r="CA26" s="154" t="s">
        <v>1163</v>
      </c>
      <c r="CB26" s="154" t="s">
        <v>839</v>
      </c>
    </row>
    <row r="27" spans="1:80" x14ac:dyDescent="0.3">
      <c r="A27" s="123" t="str">
        <f>'Indicator Data'!A28</f>
        <v>Brazil</v>
      </c>
      <c r="B27" s="106" t="str">
        <f>'Indicator Data'!B28</f>
        <v>BRA</v>
      </c>
      <c r="C27" s="154" t="s">
        <v>1217</v>
      </c>
      <c r="D27" s="154" t="s">
        <v>1217</v>
      </c>
      <c r="E27" s="154" t="s">
        <v>1218</v>
      </c>
      <c r="F27" s="154" t="s">
        <v>1218</v>
      </c>
      <c r="G27" s="154" t="s">
        <v>1218</v>
      </c>
      <c r="H27" s="154" t="s">
        <v>1218</v>
      </c>
      <c r="I27" s="154" t="s">
        <v>1218</v>
      </c>
      <c r="J27" s="154" t="s">
        <v>842</v>
      </c>
      <c r="K27" s="154" t="s">
        <v>842</v>
      </c>
      <c r="L27" s="154" t="s">
        <v>514</v>
      </c>
      <c r="M27" s="154" t="s">
        <v>839</v>
      </c>
      <c r="N27" s="154" t="s">
        <v>839</v>
      </c>
      <c r="O27" s="154" t="s">
        <v>839</v>
      </c>
      <c r="P27" s="154" t="s">
        <v>839</v>
      </c>
      <c r="Q27" s="154" t="s">
        <v>1095</v>
      </c>
      <c r="R27" s="154" t="s">
        <v>1095</v>
      </c>
      <c r="S27" s="154" t="s">
        <v>1095</v>
      </c>
      <c r="T27" s="154" t="s">
        <v>1095</v>
      </c>
      <c r="U27" s="154" t="s">
        <v>839</v>
      </c>
      <c r="V27" s="154" t="s">
        <v>839</v>
      </c>
      <c r="W27" s="154" t="s">
        <v>839</v>
      </c>
      <c r="X27" s="154" t="s">
        <v>526</v>
      </c>
      <c r="Y27" s="154" t="s">
        <v>526</v>
      </c>
      <c r="Z27" s="154" t="s">
        <v>526</v>
      </c>
      <c r="AA27" s="154" t="s">
        <v>1163</v>
      </c>
      <c r="AB27" s="154" t="s">
        <v>840</v>
      </c>
      <c r="AC27" s="154" t="s">
        <v>840</v>
      </c>
      <c r="AD27" s="214" t="s">
        <v>1224</v>
      </c>
      <c r="AE27" s="154" t="s">
        <v>829</v>
      </c>
      <c r="AF27" s="154" t="s">
        <v>1096</v>
      </c>
      <c r="AG27" s="154" t="s">
        <v>1163</v>
      </c>
      <c r="AH27" s="154" t="s">
        <v>839</v>
      </c>
      <c r="AI27" s="154" t="s">
        <v>839</v>
      </c>
      <c r="AJ27" s="155" t="s">
        <v>846</v>
      </c>
      <c r="AK27" s="155" t="s">
        <v>846</v>
      </c>
      <c r="AL27" s="154" t="s">
        <v>844</v>
      </c>
      <c r="AM27" s="154" t="s">
        <v>844</v>
      </c>
      <c r="AN27" s="154" t="s">
        <v>847</v>
      </c>
      <c r="AO27" s="154" t="s">
        <v>848</v>
      </c>
      <c r="AP27" s="154" t="s">
        <v>848</v>
      </c>
      <c r="AQ27" s="154" t="s">
        <v>1225</v>
      </c>
      <c r="AR27" s="154" t="s">
        <v>1225</v>
      </c>
      <c r="AS27" s="154" t="s">
        <v>829</v>
      </c>
      <c r="AT27" s="154" t="s">
        <v>829</v>
      </c>
      <c r="AU27" s="154" t="s">
        <v>829</v>
      </c>
      <c r="AV27" s="154" t="s">
        <v>829</v>
      </c>
      <c r="AW27" s="154" t="s">
        <v>829</v>
      </c>
      <c r="AX27" s="154" t="s">
        <v>829</v>
      </c>
      <c r="AY27" s="154" t="s">
        <v>829</v>
      </c>
      <c r="AZ27" s="154" t="s">
        <v>844</v>
      </c>
      <c r="BA27" s="154" t="s">
        <v>526</v>
      </c>
      <c r="BB27" s="154" t="s">
        <v>842</v>
      </c>
      <c r="BC27" s="154" t="s">
        <v>842</v>
      </c>
      <c r="BD27" s="154" t="s">
        <v>842</v>
      </c>
      <c r="BE27" s="155" t="s">
        <v>818</v>
      </c>
      <c r="BF27" s="154" t="s">
        <v>841</v>
      </c>
      <c r="BG27" s="154" t="s">
        <v>841</v>
      </c>
      <c r="BH27" s="154" t="s">
        <v>514</v>
      </c>
      <c r="BI27" s="154" t="s">
        <v>514</v>
      </c>
      <c r="BJ27" s="154" t="s">
        <v>1218</v>
      </c>
      <c r="BK27" s="154" t="s">
        <v>1226</v>
      </c>
      <c r="BL27" s="154" t="s">
        <v>838</v>
      </c>
      <c r="BM27" s="154" t="s">
        <v>526</v>
      </c>
      <c r="BN27" s="154" t="s">
        <v>523</v>
      </c>
      <c r="BO27" s="154" t="s">
        <v>526</v>
      </c>
      <c r="BP27" s="154" t="s">
        <v>526</v>
      </c>
      <c r="BQ27" s="154" t="s">
        <v>820</v>
      </c>
      <c r="BR27" s="154" t="s">
        <v>829</v>
      </c>
      <c r="BS27" s="154" t="s">
        <v>829</v>
      </c>
      <c r="BT27" s="154" t="s">
        <v>829</v>
      </c>
      <c r="BU27" s="154" t="s">
        <v>829</v>
      </c>
      <c r="BV27" s="154" t="s">
        <v>829</v>
      </c>
      <c r="BW27" s="154" t="s">
        <v>829</v>
      </c>
      <c r="BX27" s="154"/>
      <c r="BY27" s="154" t="s">
        <v>845</v>
      </c>
      <c r="BZ27" s="154" t="s">
        <v>526</v>
      </c>
      <c r="CA27" s="154" t="s">
        <v>1163</v>
      </c>
      <c r="CB27" s="154" t="s">
        <v>839</v>
      </c>
    </row>
    <row r="28" spans="1:80" x14ac:dyDescent="0.3">
      <c r="A28" s="123" t="str">
        <f>'Indicator Data'!A29</f>
        <v>Brunei Darussalam</v>
      </c>
      <c r="B28" s="106" t="str">
        <f>'Indicator Data'!B29</f>
        <v>BRN</v>
      </c>
      <c r="C28" s="154" t="s">
        <v>1217</v>
      </c>
      <c r="D28" s="154" t="s">
        <v>1217</v>
      </c>
      <c r="E28" s="154" t="s">
        <v>1218</v>
      </c>
      <c r="F28" s="154" t="s">
        <v>1218</v>
      </c>
      <c r="G28" s="154" t="s">
        <v>1218</v>
      </c>
      <c r="H28" s="154" t="s">
        <v>1218</v>
      </c>
      <c r="I28" s="154" t="s">
        <v>1218</v>
      </c>
      <c r="J28" s="154" t="s">
        <v>842</v>
      </c>
      <c r="K28" s="154" t="s">
        <v>842</v>
      </c>
      <c r="L28" s="154" t="s">
        <v>514</v>
      </c>
      <c r="M28" s="154" t="s">
        <v>839</v>
      </c>
      <c r="N28" s="154" t="s">
        <v>839</v>
      </c>
      <c r="O28" s="154" t="s">
        <v>839</v>
      </c>
      <c r="P28" s="154" t="s">
        <v>839</v>
      </c>
      <c r="Q28" s="154" t="s">
        <v>1095</v>
      </c>
      <c r="R28" s="154" t="s">
        <v>1095</v>
      </c>
      <c r="S28" s="154" t="s">
        <v>1095</v>
      </c>
      <c r="T28" s="154" t="s">
        <v>1095</v>
      </c>
      <c r="U28" s="154" t="s">
        <v>839</v>
      </c>
      <c r="V28" s="154" t="s">
        <v>839</v>
      </c>
      <c r="W28" s="154" t="s">
        <v>839</v>
      </c>
      <c r="X28" s="154" t="s">
        <v>526</v>
      </c>
      <c r="Y28" s="154" t="s">
        <v>526</v>
      </c>
      <c r="Z28" s="154" t="s">
        <v>526</v>
      </c>
      <c r="AA28" s="154" t="s">
        <v>1163</v>
      </c>
      <c r="AB28" s="154" t="s">
        <v>840</v>
      </c>
      <c r="AC28" s="154" t="s">
        <v>840</v>
      </c>
      <c r="AD28" s="214" t="s">
        <v>1224</v>
      </c>
      <c r="AE28" s="154" t="s">
        <v>829</v>
      </c>
      <c r="AF28" s="154" t="s">
        <v>1096</v>
      </c>
      <c r="AG28" s="154" t="s">
        <v>1163</v>
      </c>
      <c r="AH28" s="154" t="s">
        <v>839</v>
      </c>
      <c r="AI28" s="154" t="s">
        <v>839</v>
      </c>
      <c r="AJ28" s="155" t="s">
        <v>846</v>
      </c>
      <c r="AK28" s="155" t="s">
        <v>846</v>
      </c>
      <c r="AL28" s="154" t="s">
        <v>844</v>
      </c>
      <c r="AM28" s="154" t="s">
        <v>844</v>
      </c>
      <c r="AN28" s="154" t="s">
        <v>847</v>
      </c>
      <c r="AO28" s="154" t="s">
        <v>848</v>
      </c>
      <c r="AP28" s="154" t="s">
        <v>848</v>
      </c>
      <c r="AQ28" s="154" t="s">
        <v>1225</v>
      </c>
      <c r="AR28" s="154" t="s">
        <v>1225</v>
      </c>
      <c r="AS28" s="154" t="s">
        <v>829</v>
      </c>
      <c r="AT28" s="154" t="s">
        <v>829</v>
      </c>
      <c r="AU28" s="154" t="s">
        <v>829</v>
      </c>
      <c r="AV28" s="154" t="s">
        <v>829</v>
      </c>
      <c r="AW28" s="154" t="s">
        <v>829</v>
      </c>
      <c r="AX28" s="154" t="s">
        <v>829</v>
      </c>
      <c r="AY28" s="154" t="s">
        <v>829</v>
      </c>
      <c r="AZ28" s="154" t="s">
        <v>844</v>
      </c>
      <c r="BA28" s="154" t="s">
        <v>526</v>
      </c>
      <c r="BB28" s="154" t="s">
        <v>842</v>
      </c>
      <c r="BC28" s="154" t="s">
        <v>842</v>
      </c>
      <c r="BD28" s="154" t="s">
        <v>842</v>
      </c>
      <c r="BE28" s="155" t="s">
        <v>818</v>
      </c>
      <c r="BF28" s="154" t="s">
        <v>841</v>
      </c>
      <c r="BG28" s="154" t="s">
        <v>841</v>
      </c>
      <c r="BH28" s="154" t="s">
        <v>514</v>
      </c>
      <c r="BI28" s="154" t="s">
        <v>514</v>
      </c>
      <c r="BJ28" s="154" t="s">
        <v>1218</v>
      </c>
      <c r="BK28" s="154" t="s">
        <v>1226</v>
      </c>
      <c r="BL28" s="154" t="s">
        <v>838</v>
      </c>
      <c r="BM28" s="154" t="s">
        <v>526</v>
      </c>
      <c r="BN28" s="154" t="s">
        <v>523</v>
      </c>
      <c r="BO28" s="154" t="s">
        <v>526</v>
      </c>
      <c r="BP28" s="154" t="s">
        <v>526</v>
      </c>
      <c r="BQ28" s="154" t="s">
        <v>820</v>
      </c>
      <c r="BR28" s="154" t="s">
        <v>829</v>
      </c>
      <c r="BS28" s="154" t="s">
        <v>829</v>
      </c>
      <c r="BT28" s="154" t="s">
        <v>829</v>
      </c>
      <c r="BU28" s="154" t="s">
        <v>829</v>
      </c>
      <c r="BV28" s="154" t="s">
        <v>829</v>
      </c>
      <c r="BW28" s="154" t="s">
        <v>829</v>
      </c>
      <c r="BX28" s="154"/>
      <c r="BY28" s="154" t="s">
        <v>845</v>
      </c>
      <c r="BZ28" s="154" t="s">
        <v>526</v>
      </c>
      <c r="CA28" s="154" t="s">
        <v>1163</v>
      </c>
      <c r="CB28" s="154" t="s">
        <v>839</v>
      </c>
    </row>
    <row r="29" spans="1:80" x14ac:dyDescent="0.3">
      <c r="A29" s="123" t="str">
        <f>'Indicator Data'!A30</f>
        <v>Bulgaria</v>
      </c>
      <c r="B29" s="106" t="str">
        <f>'Indicator Data'!B30</f>
        <v>BGR</v>
      </c>
      <c r="C29" s="154" t="s">
        <v>1217</v>
      </c>
      <c r="D29" s="154" t="s">
        <v>1217</v>
      </c>
      <c r="E29" s="154" t="s">
        <v>1218</v>
      </c>
      <c r="F29" s="154" t="s">
        <v>1218</v>
      </c>
      <c r="G29" s="154" t="s">
        <v>1218</v>
      </c>
      <c r="H29" s="154" t="s">
        <v>1218</v>
      </c>
      <c r="I29" s="154" t="s">
        <v>1218</v>
      </c>
      <c r="J29" s="154" t="s">
        <v>842</v>
      </c>
      <c r="K29" s="154" t="s">
        <v>842</v>
      </c>
      <c r="L29" s="154" t="s">
        <v>514</v>
      </c>
      <c r="M29" s="154" t="s">
        <v>839</v>
      </c>
      <c r="N29" s="154" t="s">
        <v>839</v>
      </c>
      <c r="O29" s="154" t="s">
        <v>839</v>
      </c>
      <c r="P29" s="154" t="s">
        <v>839</v>
      </c>
      <c r="Q29" s="154" t="s">
        <v>1095</v>
      </c>
      <c r="R29" s="154" t="s">
        <v>1095</v>
      </c>
      <c r="S29" s="154" t="s">
        <v>1095</v>
      </c>
      <c r="T29" s="154" t="s">
        <v>1095</v>
      </c>
      <c r="U29" s="154" t="s">
        <v>839</v>
      </c>
      <c r="V29" s="154" t="s">
        <v>839</v>
      </c>
      <c r="W29" s="154" t="s">
        <v>839</v>
      </c>
      <c r="X29" s="154" t="s">
        <v>526</v>
      </c>
      <c r="Y29" s="154" t="s">
        <v>526</v>
      </c>
      <c r="Z29" s="154" t="s">
        <v>526</v>
      </c>
      <c r="AA29" s="154" t="s">
        <v>1163</v>
      </c>
      <c r="AB29" s="154" t="s">
        <v>840</v>
      </c>
      <c r="AC29" s="154" t="s">
        <v>840</v>
      </c>
      <c r="AD29" s="214" t="s">
        <v>1224</v>
      </c>
      <c r="AE29" s="154" t="s">
        <v>829</v>
      </c>
      <c r="AF29" s="154" t="s">
        <v>1096</v>
      </c>
      <c r="AG29" s="154" t="s">
        <v>1163</v>
      </c>
      <c r="AH29" s="154" t="s">
        <v>839</v>
      </c>
      <c r="AI29" s="154" t="s">
        <v>839</v>
      </c>
      <c r="AJ29" s="155" t="s">
        <v>846</v>
      </c>
      <c r="AK29" s="155" t="s">
        <v>846</v>
      </c>
      <c r="AL29" s="154" t="s">
        <v>844</v>
      </c>
      <c r="AM29" s="154" t="s">
        <v>844</v>
      </c>
      <c r="AN29" s="154" t="s">
        <v>847</v>
      </c>
      <c r="AO29" s="154" t="s">
        <v>848</v>
      </c>
      <c r="AP29" s="154" t="s">
        <v>848</v>
      </c>
      <c r="AQ29" s="154" t="s">
        <v>1225</v>
      </c>
      <c r="AR29" s="154" t="s">
        <v>1225</v>
      </c>
      <c r="AS29" s="154" t="s">
        <v>829</v>
      </c>
      <c r="AT29" s="154" t="s">
        <v>829</v>
      </c>
      <c r="AU29" s="154" t="s">
        <v>829</v>
      </c>
      <c r="AV29" s="154" t="s">
        <v>829</v>
      </c>
      <c r="AW29" s="154" t="s">
        <v>829</v>
      </c>
      <c r="AX29" s="154" t="s">
        <v>829</v>
      </c>
      <c r="AY29" s="154" t="s">
        <v>829</v>
      </c>
      <c r="AZ29" s="154" t="s">
        <v>844</v>
      </c>
      <c r="BA29" s="154" t="s">
        <v>526</v>
      </c>
      <c r="BB29" s="154" t="s">
        <v>842</v>
      </c>
      <c r="BC29" s="154" t="s">
        <v>842</v>
      </c>
      <c r="BD29" s="154" t="s">
        <v>842</v>
      </c>
      <c r="BE29" s="155" t="s">
        <v>818</v>
      </c>
      <c r="BF29" s="154" t="s">
        <v>841</v>
      </c>
      <c r="BG29" s="154" t="s">
        <v>841</v>
      </c>
      <c r="BH29" s="154" t="s">
        <v>514</v>
      </c>
      <c r="BI29" s="154" t="s">
        <v>514</v>
      </c>
      <c r="BJ29" s="154" t="s">
        <v>1218</v>
      </c>
      <c r="BK29" s="154" t="s">
        <v>1226</v>
      </c>
      <c r="BL29" s="154" t="s">
        <v>838</v>
      </c>
      <c r="BM29" s="154" t="s">
        <v>526</v>
      </c>
      <c r="BN29" s="154" t="s">
        <v>523</v>
      </c>
      <c r="BO29" s="154" t="s">
        <v>526</v>
      </c>
      <c r="BP29" s="154" t="s">
        <v>526</v>
      </c>
      <c r="BQ29" s="154" t="s">
        <v>820</v>
      </c>
      <c r="BR29" s="154" t="s">
        <v>829</v>
      </c>
      <c r="BS29" s="154" t="s">
        <v>829</v>
      </c>
      <c r="BT29" s="154" t="s">
        <v>829</v>
      </c>
      <c r="BU29" s="154" t="s">
        <v>829</v>
      </c>
      <c r="BV29" s="154" t="s">
        <v>829</v>
      </c>
      <c r="BW29" s="154" t="s">
        <v>829</v>
      </c>
      <c r="BX29" s="154"/>
      <c r="BY29" s="154" t="s">
        <v>845</v>
      </c>
      <c r="BZ29" s="154" t="s">
        <v>526</v>
      </c>
      <c r="CA29" s="154" t="s">
        <v>1163</v>
      </c>
      <c r="CB29" s="154" t="s">
        <v>839</v>
      </c>
    </row>
    <row r="30" spans="1:80" x14ac:dyDescent="0.3">
      <c r="A30" s="123" t="str">
        <f>'Indicator Data'!A31</f>
        <v>Burkina Faso</v>
      </c>
      <c r="B30" s="106" t="str">
        <f>'Indicator Data'!B31</f>
        <v>BFA</v>
      </c>
      <c r="C30" s="154" t="s">
        <v>1217</v>
      </c>
      <c r="D30" s="154" t="s">
        <v>1217</v>
      </c>
      <c r="E30" s="154" t="s">
        <v>1218</v>
      </c>
      <c r="F30" s="154" t="s">
        <v>1218</v>
      </c>
      <c r="G30" s="154" t="s">
        <v>1218</v>
      </c>
      <c r="H30" s="154" t="s">
        <v>1218</v>
      </c>
      <c r="I30" s="154" t="s">
        <v>1218</v>
      </c>
      <c r="J30" s="154" t="s">
        <v>842</v>
      </c>
      <c r="K30" s="154" t="s">
        <v>842</v>
      </c>
      <c r="L30" s="154" t="s">
        <v>514</v>
      </c>
      <c r="M30" s="154" t="s">
        <v>839</v>
      </c>
      <c r="N30" s="154" t="s">
        <v>839</v>
      </c>
      <c r="O30" s="154" t="s">
        <v>839</v>
      </c>
      <c r="P30" s="154" t="s">
        <v>839</v>
      </c>
      <c r="Q30" s="154" t="s">
        <v>1095</v>
      </c>
      <c r="R30" s="154" t="s">
        <v>1095</v>
      </c>
      <c r="S30" s="154" t="s">
        <v>1095</v>
      </c>
      <c r="T30" s="154" t="s">
        <v>1095</v>
      </c>
      <c r="U30" s="154" t="s">
        <v>839</v>
      </c>
      <c r="V30" s="154" t="s">
        <v>839</v>
      </c>
      <c r="W30" s="154" t="s">
        <v>839</v>
      </c>
      <c r="X30" s="154" t="s">
        <v>526</v>
      </c>
      <c r="Y30" s="154" t="s">
        <v>526</v>
      </c>
      <c r="Z30" s="154" t="s">
        <v>526</v>
      </c>
      <c r="AA30" s="154" t="s">
        <v>1163</v>
      </c>
      <c r="AB30" s="154" t="s">
        <v>840</v>
      </c>
      <c r="AC30" s="154" t="s">
        <v>840</v>
      </c>
      <c r="AD30" s="214" t="s">
        <v>1224</v>
      </c>
      <c r="AE30" s="154" t="s">
        <v>829</v>
      </c>
      <c r="AF30" s="154" t="s">
        <v>1096</v>
      </c>
      <c r="AG30" s="154" t="s">
        <v>1163</v>
      </c>
      <c r="AH30" s="154" t="s">
        <v>839</v>
      </c>
      <c r="AI30" s="154" t="s">
        <v>839</v>
      </c>
      <c r="AJ30" s="155" t="s">
        <v>846</v>
      </c>
      <c r="AK30" s="155" t="s">
        <v>846</v>
      </c>
      <c r="AL30" s="154" t="s">
        <v>844</v>
      </c>
      <c r="AM30" s="154" t="s">
        <v>844</v>
      </c>
      <c r="AN30" s="154" t="s">
        <v>847</v>
      </c>
      <c r="AO30" s="154" t="s">
        <v>848</v>
      </c>
      <c r="AP30" s="154" t="s">
        <v>848</v>
      </c>
      <c r="AQ30" s="154" t="s">
        <v>1225</v>
      </c>
      <c r="AR30" s="154" t="s">
        <v>1225</v>
      </c>
      <c r="AS30" s="154" t="s">
        <v>829</v>
      </c>
      <c r="AT30" s="154" t="s">
        <v>829</v>
      </c>
      <c r="AU30" s="154" t="s">
        <v>829</v>
      </c>
      <c r="AV30" s="154" t="s">
        <v>829</v>
      </c>
      <c r="AW30" s="154" t="s">
        <v>829</v>
      </c>
      <c r="AX30" s="154" t="s">
        <v>829</v>
      </c>
      <c r="AY30" s="154" t="s">
        <v>829</v>
      </c>
      <c r="AZ30" s="154" t="s">
        <v>844</v>
      </c>
      <c r="BA30" s="154" t="s">
        <v>526</v>
      </c>
      <c r="BB30" s="154" t="s">
        <v>842</v>
      </c>
      <c r="BC30" s="154" t="s">
        <v>842</v>
      </c>
      <c r="BD30" s="154" t="s">
        <v>842</v>
      </c>
      <c r="BE30" s="155" t="s">
        <v>821</v>
      </c>
      <c r="BF30" s="154" t="s">
        <v>841</v>
      </c>
      <c r="BG30" s="154" t="s">
        <v>841</v>
      </c>
      <c r="BH30" s="154" t="s">
        <v>514</v>
      </c>
      <c r="BI30" s="154" t="s">
        <v>514</v>
      </c>
      <c r="BJ30" s="154" t="s">
        <v>1218</v>
      </c>
      <c r="BK30" s="154" t="s">
        <v>1226</v>
      </c>
      <c r="BL30" s="154" t="s">
        <v>838</v>
      </c>
      <c r="BM30" s="154" t="s">
        <v>526</v>
      </c>
      <c r="BN30" s="154" t="s">
        <v>523</v>
      </c>
      <c r="BO30" s="154" t="s">
        <v>526</v>
      </c>
      <c r="BP30" s="154" t="s">
        <v>526</v>
      </c>
      <c r="BQ30" s="154" t="s">
        <v>820</v>
      </c>
      <c r="BR30" s="154" t="s">
        <v>829</v>
      </c>
      <c r="BS30" s="154" t="s">
        <v>829</v>
      </c>
      <c r="BT30" s="154" t="s">
        <v>829</v>
      </c>
      <c r="BU30" s="154" t="s">
        <v>829</v>
      </c>
      <c r="BV30" s="154" t="s">
        <v>829</v>
      </c>
      <c r="BW30" s="154" t="s">
        <v>829</v>
      </c>
      <c r="BX30" s="154"/>
      <c r="BY30" s="154" t="s">
        <v>845</v>
      </c>
      <c r="BZ30" s="154" t="s">
        <v>526</v>
      </c>
      <c r="CA30" s="154" t="s">
        <v>1163</v>
      </c>
      <c r="CB30" s="154" t="s">
        <v>839</v>
      </c>
    </row>
    <row r="31" spans="1:80" x14ac:dyDescent="0.3">
      <c r="A31" s="123" t="str">
        <f>'Indicator Data'!A32</f>
        <v>Burundi</v>
      </c>
      <c r="B31" s="106" t="str">
        <f>'Indicator Data'!B32</f>
        <v>BDI</v>
      </c>
      <c r="C31" s="154" t="s">
        <v>1217</v>
      </c>
      <c r="D31" s="154" t="s">
        <v>1217</v>
      </c>
      <c r="E31" s="154" t="s">
        <v>1218</v>
      </c>
      <c r="F31" s="154" t="s">
        <v>1218</v>
      </c>
      <c r="G31" s="154" t="s">
        <v>1218</v>
      </c>
      <c r="H31" s="154" t="s">
        <v>1218</v>
      </c>
      <c r="I31" s="154" t="s">
        <v>1218</v>
      </c>
      <c r="J31" s="154" t="s">
        <v>842</v>
      </c>
      <c r="K31" s="154" t="s">
        <v>842</v>
      </c>
      <c r="L31" s="154" t="s">
        <v>514</v>
      </c>
      <c r="M31" s="154" t="s">
        <v>839</v>
      </c>
      <c r="N31" s="154" t="s">
        <v>839</v>
      </c>
      <c r="O31" s="154" t="s">
        <v>839</v>
      </c>
      <c r="P31" s="154" t="s">
        <v>839</v>
      </c>
      <c r="Q31" s="154" t="s">
        <v>1095</v>
      </c>
      <c r="R31" s="154" t="s">
        <v>1095</v>
      </c>
      <c r="S31" s="154" t="s">
        <v>1095</v>
      </c>
      <c r="T31" s="154" t="s">
        <v>1095</v>
      </c>
      <c r="U31" s="154" t="s">
        <v>839</v>
      </c>
      <c r="V31" s="154" t="s">
        <v>839</v>
      </c>
      <c r="W31" s="154" t="s">
        <v>839</v>
      </c>
      <c r="X31" s="154" t="s">
        <v>526</v>
      </c>
      <c r="Y31" s="154" t="s">
        <v>526</v>
      </c>
      <c r="Z31" s="154" t="s">
        <v>526</v>
      </c>
      <c r="AA31" s="154" t="s">
        <v>1163</v>
      </c>
      <c r="AB31" s="154" t="s">
        <v>840</v>
      </c>
      <c r="AC31" s="154" t="s">
        <v>840</v>
      </c>
      <c r="AD31" s="214" t="s">
        <v>1224</v>
      </c>
      <c r="AE31" s="154" t="s">
        <v>829</v>
      </c>
      <c r="AF31" s="154" t="s">
        <v>1096</v>
      </c>
      <c r="AG31" s="154" t="s">
        <v>1163</v>
      </c>
      <c r="AH31" s="154" t="s">
        <v>839</v>
      </c>
      <c r="AI31" s="154" t="s">
        <v>839</v>
      </c>
      <c r="AJ31" s="155" t="s">
        <v>846</v>
      </c>
      <c r="AK31" s="155" t="s">
        <v>846</v>
      </c>
      <c r="AL31" s="154" t="s">
        <v>844</v>
      </c>
      <c r="AM31" s="154" t="s">
        <v>844</v>
      </c>
      <c r="AN31" s="154" t="s">
        <v>847</v>
      </c>
      <c r="AO31" s="154" t="s">
        <v>848</v>
      </c>
      <c r="AP31" s="154" t="s">
        <v>848</v>
      </c>
      <c r="AQ31" s="154" t="s">
        <v>1225</v>
      </c>
      <c r="AR31" s="154" t="s">
        <v>1225</v>
      </c>
      <c r="AS31" s="154" t="s">
        <v>829</v>
      </c>
      <c r="AT31" s="154" t="s">
        <v>829</v>
      </c>
      <c r="AU31" s="154" t="s">
        <v>829</v>
      </c>
      <c r="AV31" s="154" t="s">
        <v>829</v>
      </c>
      <c r="AW31" s="154" t="s">
        <v>829</v>
      </c>
      <c r="AX31" s="154" t="s">
        <v>829</v>
      </c>
      <c r="AY31" s="154" t="s">
        <v>829</v>
      </c>
      <c r="AZ31" s="154" t="s">
        <v>844</v>
      </c>
      <c r="BA31" s="154" t="s">
        <v>526</v>
      </c>
      <c r="BB31" s="154" t="s">
        <v>842</v>
      </c>
      <c r="BC31" s="154" t="s">
        <v>842</v>
      </c>
      <c r="BD31" s="154" t="s">
        <v>842</v>
      </c>
      <c r="BE31" s="155" t="s">
        <v>821</v>
      </c>
      <c r="BF31" s="154" t="s">
        <v>841</v>
      </c>
      <c r="BG31" s="154" t="s">
        <v>841</v>
      </c>
      <c r="BH31" s="154" t="s">
        <v>514</v>
      </c>
      <c r="BI31" s="154" t="s">
        <v>514</v>
      </c>
      <c r="BJ31" s="154" t="s">
        <v>1218</v>
      </c>
      <c r="BK31" s="154" t="s">
        <v>1226</v>
      </c>
      <c r="BL31" s="154" t="s">
        <v>838</v>
      </c>
      <c r="BM31" s="154" t="s">
        <v>526</v>
      </c>
      <c r="BN31" s="154" t="s">
        <v>523</v>
      </c>
      <c r="BO31" s="154" t="s">
        <v>526</v>
      </c>
      <c r="BP31" s="154" t="s">
        <v>526</v>
      </c>
      <c r="BQ31" s="154" t="s">
        <v>820</v>
      </c>
      <c r="BR31" s="154" t="s">
        <v>829</v>
      </c>
      <c r="BS31" s="154" t="s">
        <v>829</v>
      </c>
      <c r="BT31" s="154" t="s">
        <v>829</v>
      </c>
      <c r="BU31" s="154" t="s">
        <v>829</v>
      </c>
      <c r="BV31" s="154" t="s">
        <v>829</v>
      </c>
      <c r="BW31" s="154" t="s">
        <v>829</v>
      </c>
      <c r="BX31" s="154"/>
      <c r="BY31" s="154" t="s">
        <v>845</v>
      </c>
      <c r="BZ31" s="154" t="s">
        <v>526</v>
      </c>
      <c r="CA31" s="154" t="s">
        <v>1163</v>
      </c>
      <c r="CB31" s="154" t="s">
        <v>839</v>
      </c>
    </row>
    <row r="32" spans="1:80" x14ac:dyDescent="0.3">
      <c r="A32" s="123" t="str">
        <f>'Indicator Data'!A33</f>
        <v>Cabo Verde</v>
      </c>
      <c r="B32" s="106" t="str">
        <f>'Indicator Data'!B33</f>
        <v>CPV</v>
      </c>
      <c r="C32" s="154" t="s">
        <v>1217</v>
      </c>
      <c r="D32" s="154" t="s">
        <v>1217</v>
      </c>
      <c r="E32" s="154" t="s">
        <v>1218</v>
      </c>
      <c r="F32" s="154" t="s">
        <v>1218</v>
      </c>
      <c r="G32" s="154" t="s">
        <v>1218</v>
      </c>
      <c r="H32" s="154" t="s">
        <v>1218</v>
      </c>
      <c r="I32" s="154" t="s">
        <v>1218</v>
      </c>
      <c r="J32" s="154" t="s">
        <v>842</v>
      </c>
      <c r="K32" s="154" t="s">
        <v>842</v>
      </c>
      <c r="L32" s="154" t="s">
        <v>514</v>
      </c>
      <c r="M32" s="154" t="s">
        <v>839</v>
      </c>
      <c r="N32" s="154" t="s">
        <v>839</v>
      </c>
      <c r="O32" s="154" t="s">
        <v>839</v>
      </c>
      <c r="P32" s="154" t="s">
        <v>839</v>
      </c>
      <c r="Q32" s="154" t="s">
        <v>1095</v>
      </c>
      <c r="R32" s="154" t="s">
        <v>1095</v>
      </c>
      <c r="S32" s="154" t="s">
        <v>1095</v>
      </c>
      <c r="T32" s="154" t="s">
        <v>1095</v>
      </c>
      <c r="U32" s="154" t="s">
        <v>839</v>
      </c>
      <c r="V32" s="154" t="s">
        <v>839</v>
      </c>
      <c r="W32" s="154" t="s">
        <v>839</v>
      </c>
      <c r="X32" s="154" t="s">
        <v>526</v>
      </c>
      <c r="Y32" s="154" t="s">
        <v>526</v>
      </c>
      <c r="Z32" s="154" t="s">
        <v>526</v>
      </c>
      <c r="AA32" s="154" t="s">
        <v>1163</v>
      </c>
      <c r="AB32" s="154" t="s">
        <v>840</v>
      </c>
      <c r="AC32" s="154" t="s">
        <v>840</v>
      </c>
      <c r="AD32" s="214" t="s">
        <v>1224</v>
      </c>
      <c r="AE32" s="154" t="s">
        <v>829</v>
      </c>
      <c r="AF32" s="154" t="s">
        <v>1096</v>
      </c>
      <c r="AG32" s="154" t="s">
        <v>1163</v>
      </c>
      <c r="AH32" s="154" t="s">
        <v>839</v>
      </c>
      <c r="AI32" s="154" t="s">
        <v>839</v>
      </c>
      <c r="AJ32" s="155" t="s">
        <v>846</v>
      </c>
      <c r="AK32" s="155" t="s">
        <v>846</v>
      </c>
      <c r="AL32" s="154" t="s">
        <v>844</v>
      </c>
      <c r="AM32" s="154" t="s">
        <v>844</v>
      </c>
      <c r="AN32" s="154" t="s">
        <v>847</v>
      </c>
      <c r="AO32" s="154" t="s">
        <v>848</v>
      </c>
      <c r="AP32" s="154" t="s">
        <v>848</v>
      </c>
      <c r="AQ32" s="154" t="s">
        <v>1225</v>
      </c>
      <c r="AR32" s="154" t="s">
        <v>1225</v>
      </c>
      <c r="AS32" s="154" t="s">
        <v>829</v>
      </c>
      <c r="AT32" s="154" t="s">
        <v>829</v>
      </c>
      <c r="AU32" s="154" t="s">
        <v>829</v>
      </c>
      <c r="AV32" s="154" t="s">
        <v>829</v>
      </c>
      <c r="AW32" s="154" t="s">
        <v>829</v>
      </c>
      <c r="AX32" s="154" t="s">
        <v>829</v>
      </c>
      <c r="AY32" s="154" t="s">
        <v>829</v>
      </c>
      <c r="AZ32" s="154" t="s">
        <v>844</v>
      </c>
      <c r="BA32" s="154" t="s">
        <v>526</v>
      </c>
      <c r="BB32" s="154" t="s">
        <v>842</v>
      </c>
      <c r="BC32" s="154" t="s">
        <v>842</v>
      </c>
      <c r="BD32" s="154" t="s">
        <v>842</v>
      </c>
      <c r="BE32" s="155" t="s">
        <v>818</v>
      </c>
      <c r="BF32" s="154" t="s">
        <v>841</v>
      </c>
      <c r="BG32" s="154" t="s">
        <v>841</v>
      </c>
      <c r="BH32" s="154" t="s">
        <v>514</v>
      </c>
      <c r="BI32" s="154" t="s">
        <v>514</v>
      </c>
      <c r="BJ32" s="154" t="s">
        <v>1218</v>
      </c>
      <c r="BK32" s="154" t="s">
        <v>1226</v>
      </c>
      <c r="BL32" s="154" t="s">
        <v>838</v>
      </c>
      <c r="BM32" s="154" t="s">
        <v>526</v>
      </c>
      <c r="BN32" s="154" t="s">
        <v>523</v>
      </c>
      <c r="BO32" s="154" t="s">
        <v>526</v>
      </c>
      <c r="BP32" s="154" t="s">
        <v>526</v>
      </c>
      <c r="BQ32" s="154" t="s">
        <v>820</v>
      </c>
      <c r="BR32" s="154" t="s">
        <v>829</v>
      </c>
      <c r="BS32" s="154" t="s">
        <v>829</v>
      </c>
      <c r="BT32" s="154" t="s">
        <v>829</v>
      </c>
      <c r="BU32" s="154" t="s">
        <v>829</v>
      </c>
      <c r="BV32" s="154" t="s">
        <v>829</v>
      </c>
      <c r="BW32" s="154" t="s">
        <v>829</v>
      </c>
      <c r="BX32" s="154"/>
      <c r="BY32" s="154" t="s">
        <v>845</v>
      </c>
      <c r="BZ32" s="154" t="s">
        <v>526</v>
      </c>
      <c r="CA32" s="154" t="s">
        <v>1163</v>
      </c>
      <c r="CB32" s="154" t="s">
        <v>839</v>
      </c>
    </row>
    <row r="33" spans="1:80" x14ac:dyDescent="0.3">
      <c r="A33" s="123" t="str">
        <f>'Indicator Data'!A34</f>
        <v>Cambodia</v>
      </c>
      <c r="B33" s="106" t="str">
        <f>'Indicator Data'!B34</f>
        <v>KHM</v>
      </c>
      <c r="C33" s="154" t="s">
        <v>1217</v>
      </c>
      <c r="D33" s="154" t="s">
        <v>1217</v>
      </c>
      <c r="E33" s="154" t="s">
        <v>1218</v>
      </c>
      <c r="F33" s="154" t="s">
        <v>1218</v>
      </c>
      <c r="G33" s="154" t="s">
        <v>1218</v>
      </c>
      <c r="H33" s="154" t="s">
        <v>1218</v>
      </c>
      <c r="I33" s="154" t="s">
        <v>1218</v>
      </c>
      <c r="J33" s="154" t="s">
        <v>842</v>
      </c>
      <c r="K33" s="154" t="s">
        <v>842</v>
      </c>
      <c r="L33" s="154" t="s">
        <v>514</v>
      </c>
      <c r="M33" s="154" t="s">
        <v>839</v>
      </c>
      <c r="N33" s="154" t="s">
        <v>839</v>
      </c>
      <c r="O33" s="154" t="s">
        <v>839</v>
      </c>
      <c r="P33" s="154" t="s">
        <v>839</v>
      </c>
      <c r="Q33" s="154" t="s">
        <v>1095</v>
      </c>
      <c r="R33" s="154" t="s">
        <v>1095</v>
      </c>
      <c r="S33" s="154" t="s">
        <v>1095</v>
      </c>
      <c r="T33" s="154" t="s">
        <v>1095</v>
      </c>
      <c r="U33" s="154" t="s">
        <v>839</v>
      </c>
      <c r="V33" s="154" t="s">
        <v>839</v>
      </c>
      <c r="W33" s="154" t="s">
        <v>839</v>
      </c>
      <c r="X33" s="154" t="s">
        <v>526</v>
      </c>
      <c r="Y33" s="154" t="s">
        <v>526</v>
      </c>
      <c r="Z33" s="154" t="s">
        <v>526</v>
      </c>
      <c r="AA33" s="154" t="s">
        <v>1163</v>
      </c>
      <c r="AB33" s="154" t="s">
        <v>840</v>
      </c>
      <c r="AC33" s="154" t="s">
        <v>840</v>
      </c>
      <c r="AD33" s="214" t="s">
        <v>1224</v>
      </c>
      <c r="AE33" s="154" t="s">
        <v>829</v>
      </c>
      <c r="AF33" s="154" t="s">
        <v>1096</v>
      </c>
      <c r="AG33" s="154" t="s">
        <v>1163</v>
      </c>
      <c r="AH33" s="154" t="s">
        <v>839</v>
      </c>
      <c r="AI33" s="154" t="s">
        <v>839</v>
      </c>
      <c r="AJ33" s="155" t="s">
        <v>846</v>
      </c>
      <c r="AK33" s="155" t="s">
        <v>846</v>
      </c>
      <c r="AL33" s="154" t="s">
        <v>844</v>
      </c>
      <c r="AM33" s="154" t="s">
        <v>844</v>
      </c>
      <c r="AN33" s="154" t="s">
        <v>847</v>
      </c>
      <c r="AO33" s="154" t="s">
        <v>848</v>
      </c>
      <c r="AP33" s="154" t="s">
        <v>848</v>
      </c>
      <c r="AQ33" s="154" t="s">
        <v>1225</v>
      </c>
      <c r="AR33" s="154" t="s">
        <v>1225</v>
      </c>
      <c r="AS33" s="154" t="s">
        <v>829</v>
      </c>
      <c r="AT33" s="154" t="s">
        <v>829</v>
      </c>
      <c r="AU33" s="154" t="s">
        <v>829</v>
      </c>
      <c r="AV33" s="154" t="s">
        <v>829</v>
      </c>
      <c r="AW33" s="154" t="s">
        <v>829</v>
      </c>
      <c r="AX33" s="154" t="s">
        <v>829</v>
      </c>
      <c r="AY33" s="154" t="s">
        <v>829</v>
      </c>
      <c r="AZ33" s="154" t="s">
        <v>844</v>
      </c>
      <c r="BA33" s="154" t="s">
        <v>526</v>
      </c>
      <c r="BB33" s="154" t="s">
        <v>842</v>
      </c>
      <c r="BC33" s="154" t="s">
        <v>842</v>
      </c>
      <c r="BD33" s="154" t="s">
        <v>842</v>
      </c>
      <c r="BE33" s="155" t="s">
        <v>818</v>
      </c>
      <c r="BF33" s="154" t="s">
        <v>841</v>
      </c>
      <c r="BG33" s="154" t="s">
        <v>841</v>
      </c>
      <c r="BH33" s="154" t="s">
        <v>514</v>
      </c>
      <c r="BI33" s="154" t="s">
        <v>514</v>
      </c>
      <c r="BJ33" s="154" t="s">
        <v>1218</v>
      </c>
      <c r="BK33" s="154" t="s">
        <v>1226</v>
      </c>
      <c r="BL33" s="154" t="s">
        <v>838</v>
      </c>
      <c r="BM33" s="154" t="s">
        <v>526</v>
      </c>
      <c r="BN33" s="154" t="s">
        <v>523</v>
      </c>
      <c r="BO33" s="154" t="s">
        <v>526</v>
      </c>
      <c r="BP33" s="154" t="s">
        <v>526</v>
      </c>
      <c r="BQ33" s="154" t="s">
        <v>820</v>
      </c>
      <c r="BR33" s="154" t="s">
        <v>829</v>
      </c>
      <c r="BS33" s="154" t="s">
        <v>829</v>
      </c>
      <c r="BT33" s="154" t="s">
        <v>829</v>
      </c>
      <c r="BU33" s="154" t="s">
        <v>829</v>
      </c>
      <c r="BV33" s="154" t="s">
        <v>829</v>
      </c>
      <c r="BW33" s="154" t="s">
        <v>829</v>
      </c>
      <c r="BX33" s="154"/>
      <c r="BY33" s="154" t="s">
        <v>845</v>
      </c>
      <c r="BZ33" s="154" t="s">
        <v>526</v>
      </c>
      <c r="CA33" s="154" t="s">
        <v>1163</v>
      </c>
      <c r="CB33" s="154" t="s">
        <v>839</v>
      </c>
    </row>
    <row r="34" spans="1:80" x14ac:dyDescent="0.3">
      <c r="A34" s="123" t="str">
        <f>'Indicator Data'!A35</f>
        <v>Cameroon</v>
      </c>
      <c r="B34" s="106" t="str">
        <f>'Indicator Data'!B35</f>
        <v>CMR</v>
      </c>
      <c r="C34" s="154" t="s">
        <v>1217</v>
      </c>
      <c r="D34" s="154" t="s">
        <v>1217</v>
      </c>
      <c r="E34" s="154" t="s">
        <v>1218</v>
      </c>
      <c r="F34" s="154" t="s">
        <v>1218</v>
      </c>
      <c r="G34" s="154" t="s">
        <v>1218</v>
      </c>
      <c r="H34" s="154" t="s">
        <v>1218</v>
      </c>
      <c r="I34" s="154" t="s">
        <v>1218</v>
      </c>
      <c r="J34" s="154" t="s">
        <v>842</v>
      </c>
      <c r="K34" s="154" t="s">
        <v>842</v>
      </c>
      <c r="L34" s="154" t="s">
        <v>514</v>
      </c>
      <c r="M34" s="154" t="s">
        <v>839</v>
      </c>
      <c r="N34" s="154" t="s">
        <v>839</v>
      </c>
      <c r="O34" s="154" t="s">
        <v>839</v>
      </c>
      <c r="P34" s="154" t="s">
        <v>839</v>
      </c>
      <c r="Q34" s="154" t="s">
        <v>1095</v>
      </c>
      <c r="R34" s="154" t="s">
        <v>1095</v>
      </c>
      <c r="S34" s="154" t="s">
        <v>1095</v>
      </c>
      <c r="T34" s="154" t="s">
        <v>1095</v>
      </c>
      <c r="U34" s="154" t="s">
        <v>839</v>
      </c>
      <c r="V34" s="154" t="s">
        <v>839</v>
      </c>
      <c r="W34" s="154" t="s">
        <v>839</v>
      </c>
      <c r="X34" s="154" t="s">
        <v>526</v>
      </c>
      <c r="Y34" s="154" t="s">
        <v>526</v>
      </c>
      <c r="Z34" s="154" t="s">
        <v>526</v>
      </c>
      <c r="AA34" s="154" t="s">
        <v>1163</v>
      </c>
      <c r="AB34" s="154" t="s">
        <v>840</v>
      </c>
      <c r="AC34" s="154" t="s">
        <v>840</v>
      </c>
      <c r="AD34" s="214" t="s">
        <v>1224</v>
      </c>
      <c r="AE34" s="154" t="s">
        <v>829</v>
      </c>
      <c r="AF34" s="154" t="s">
        <v>1096</v>
      </c>
      <c r="AG34" s="154" t="s">
        <v>1163</v>
      </c>
      <c r="AH34" s="154" t="s">
        <v>839</v>
      </c>
      <c r="AI34" s="154" t="s">
        <v>839</v>
      </c>
      <c r="AJ34" s="155" t="s">
        <v>846</v>
      </c>
      <c r="AK34" s="155" t="s">
        <v>846</v>
      </c>
      <c r="AL34" s="154" t="s">
        <v>844</v>
      </c>
      <c r="AM34" s="154" t="s">
        <v>844</v>
      </c>
      <c r="AN34" s="154" t="s">
        <v>847</v>
      </c>
      <c r="AO34" s="154" t="s">
        <v>848</v>
      </c>
      <c r="AP34" s="154" t="s">
        <v>848</v>
      </c>
      <c r="AQ34" s="154" t="s">
        <v>1225</v>
      </c>
      <c r="AR34" s="154" t="s">
        <v>1225</v>
      </c>
      <c r="AS34" s="154" t="s">
        <v>829</v>
      </c>
      <c r="AT34" s="154" t="s">
        <v>829</v>
      </c>
      <c r="AU34" s="154" t="s">
        <v>829</v>
      </c>
      <c r="AV34" s="154" t="s">
        <v>829</v>
      </c>
      <c r="AW34" s="154" t="s">
        <v>829</v>
      </c>
      <c r="AX34" s="154" t="s">
        <v>829</v>
      </c>
      <c r="AY34" s="154" t="s">
        <v>829</v>
      </c>
      <c r="AZ34" s="154" t="s">
        <v>844</v>
      </c>
      <c r="BA34" s="154" t="s">
        <v>526</v>
      </c>
      <c r="BB34" s="154" t="s">
        <v>842</v>
      </c>
      <c r="BC34" s="154" t="s">
        <v>842</v>
      </c>
      <c r="BD34" s="154" t="s">
        <v>842</v>
      </c>
      <c r="BE34" s="155" t="s">
        <v>821</v>
      </c>
      <c r="BF34" s="154" t="s">
        <v>841</v>
      </c>
      <c r="BG34" s="154" t="s">
        <v>841</v>
      </c>
      <c r="BH34" s="154" t="s">
        <v>514</v>
      </c>
      <c r="BI34" s="154" t="s">
        <v>514</v>
      </c>
      <c r="BJ34" s="154" t="s">
        <v>1218</v>
      </c>
      <c r="BK34" s="154" t="s">
        <v>1226</v>
      </c>
      <c r="BL34" s="154" t="s">
        <v>838</v>
      </c>
      <c r="BM34" s="154" t="s">
        <v>526</v>
      </c>
      <c r="BN34" s="154" t="s">
        <v>523</v>
      </c>
      <c r="BO34" s="154" t="s">
        <v>526</v>
      </c>
      <c r="BP34" s="154" t="s">
        <v>526</v>
      </c>
      <c r="BQ34" s="154" t="s">
        <v>820</v>
      </c>
      <c r="BR34" s="154" t="s">
        <v>829</v>
      </c>
      <c r="BS34" s="154" t="s">
        <v>829</v>
      </c>
      <c r="BT34" s="154" t="s">
        <v>829</v>
      </c>
      <c r="BU34" s="154" t="s">
        <v>829</v>
      </c>
      <c r="BV34" s="154" t="s">
        <v>829</v>
      </c>
      <c r="BW34" s="154" t="s">
        <v>829</v>
      </c>
      <c r="BX34" s="154"/>
      <c r="BY34" s="154" t="s">
        <v>845</v>
      </c>
      <c r="BZ34" s="154" t="s">
        <v>526</v>
      </c>
      <c r="CA34" s="154" t="s">
        <v>1163</v>
      </c>
      <c r="CB34" s="154" t="s">
        <v>839</v>
      </c>
    </row>
    <row r="35" spans="1:80" x14ac:dyDescent="0.3">
      <c r="A35" s="123" t="str">
        <f>'Indicator Data'!A36</f>
        <v>Canada</v>
      </c>
      <c r="B35" s="106" t="str">
        <f>'Indicator Data'!B36</f>
        <v>CAN</v>
      </c>
      <c r="C35" s="154" t="s">
        <v>1217</v>
      </c>
      <c r="D35" s="154" t="s">
        <v>1217</v>
      </c>
      <c r="E35" s="154" t="s">
        <v>1218</v>
      </c>
      <c r="F35" s="154" t="s">
        <v>1218</v>
      </c>
      <c r="G35" s="154" t="s">
        <v>1218</v>
      </c>
      <c r="H35" s="154" t="s">
        <v>1218</v>
      </c>
      <c r="I35" s="154" t="s">
        <v>1218</v>
      </c>
      <c r="J35" s="154" t="s">
        <v>842</v>
      </c>
      <c r="K35" s="154" t="s">
        <v>842</v>
      </c>
      <c r="L35" s="154" t="s">
        <v>514</v>
      </c>
      <c r="M35" s="154" t="s">
        <v>839</v>
      </c>
      <c r="N35" s="154" t="s">
        <v>839</v>
      </c>
      <c r="O35" s="154" t="s">
        <v>839</v>
      </c>
      <c r="P35" s="154" t="s">
        <v>839</v>
      </c>
      <c r="Q35" s="154" t="s">
        <v>1095</v>
      </c>
      <c r="R35" s="154" t="s">
        <v>1095</v>
      </c>
      <c r="S35" s="154" t="s">
        <v>1095</v>
      </c>
      <c r="T35" s="154" t="s">
        <v>1095</v>
      </c>
      <c r="U35" s="154" t="s">
        <v>839</v>
      </c>
      <c r="V35" s="154" t="s">
        <v>839</v>
      </c>
      <c r="W35" s="154" t="s">
        <v>839</v>
      </c>
      <c r="X35" s="154" t="s">
        <v>526</v>
      </c>
      <c r="Y35" s="154" t="s">
        <v>526</v>
      </c>
      <c r="Z35" s="154" t="s">
        <v>526</v>
      </c>
      <c r="AA35" s="154" t="s">
        <v>1163</v>
      </c>
      <c r="AB35" s="154" t="s">
        <v>840</v>
      </c>
      <c r="AC35" s="154" t="s">
        <v>840</v>
      </c>
      <c r="AD35" s="214" t="s">
        <v>1224</v>
      </c>
      <c r="AE35" s="154" t="s">
        <v>829</v>
      </c>
      <c r="AF35" s="154" t="s">
        <v>1096</v>
      </c>
      <c r="AG35" s="154" t="s">
        <v>1163</v>
      </c>
      <c r="AH35" s="154" t="s">
        <v>839</v>
      </c>
      <c r="AI35" s="154" t="s">
        <v>839</v>
      </c>
      <c r="AJ35" s="155" t="s">
        <v>846</v>
      </c>
      <c r="AK35" s="155" t="s">
        <v>846</v>
      </c>
      <c r="AL35" s="154" t="s">
        <v>844</v>
      </c>
      <c r="AM35" s="154" t="s">
        <v>844</v>
      </c>
      <c r="AN35" s="154" t="s">
        <v>847</v>
      </c>
      <c r="AO35" s="154" t="s">
        <v>848</v>
      </c>
      <c r="AP35" s="154" t="s">
        <v>848</v>
      </c>
      <c r="AQ35" s="154" t="s">
        <v>1225</v>
      </c>
      <c r="AR35" s="154" t="s">
        <v>1225</v>
      </c>
      <c r="AS35" s="154" t="s">
        <v>829</v>
      </c>
      <c r="AT35" s="154" t="s">
        <v>829</v>
      </c>
      <c r="AU35" s="154" t="s">
        <v>829</v>
      </c>
      <c r="AV35" s="154" t="s">
        <v>829</v>
      </c>
      <c r="AW35" s="154" t="s">
        <v>829</v>
      </c>
      <c r="AX35" s="154" t="s">
        <v>829</v>
      </c>
      <c r="AY35" s="154" t="s">
        <v>829</v>
      </c>
      <c r="AZ35" s="154" t="s">
        <v>844</v>
      </c>
      <c r="BA35" s="154" t="s">
        <v>526</v>
      </c>
      <c r="BB35" s="154" t="s">
        <v>842</v>
      </c>
      <c r="BC35" s="154" t="s">
        <v>842</v>
      </c>
      <c r="BD35" s="154" t="s">
        <v>842</v>
      </c>
      <c r="BE35" s="155" t="s">
        <v>818</v>
      </c>
      <c r="BF35" s="154" t="s">
        <v>841</v>
      </c>
      <c r="BG35" s="154" t="s">
        <v>841</v>
      </c>
      <c r="BH35" s="154" t="s">
        <v>514</v>
      </c>
      <c r="BI35" s="154" t="s">
        <v>514</v>
      </c>
      <c r="BJ35" s="154" t="s">
        <v>1218</v>
      </c>
      <c r="BK35" s="154" t="s">
        <v>1226</v>
      </c>
      <c r="BL35" s="154" t="s">
        <v>838</v>
      </c>
      <c r="BM35" s="154" t="s">
        <v>526</v>
      </c>
      <c r="BN35" s="154" t="s">
        <v>523</v>
      </c>
      <c r="BO35" s="154" t="s">
        <v>526</v>
      </c>
      <c r="BP35" s="154" t="s">
        <v>526</v>
      </c>
      <c r="BQ35" s="154" t="s">
        <v>820</v>
      </c>
      <c r="BR35" s="154" t="s">
        <v>829</v>
      </c>
      <c r="BS35" s="154" t="s">
        <v>829</v>
      </c>
      <c r="BT35" s="154" t="s">
        <v>829</v>
      </c>
      <c r="BU35" s="154" t="s">
        <v>829</v>
      </c>
      <c r="BV35" s="154" t="s">
        <v>829</v>
      </c>
      <c r="BW35" s="154" t="s">
        <v>829</v>
      </c>
      <c r="BX35" s="154"/>
      <c r="BY35" s="154" t="s">
        <v>845</v>
      </c>
      <c r="BZ35" s="154" t="s">
        <v>526</v>
      </c>
      <c r="CA35" s="154" t="s">
        <v>1163</v>
      </c>
      <c r="CB35" s="154" t="s">
        <v>839</v>
      </c>
    </row>
    <row r="36" spans="1:80" x14ac:dyDescent="0.3">
      <c r="A36" s="123" t="str">
        <f>'Indicator Data'!A37</f>
        <v>Central African Republic</v>
      </c>
      <c r="B36" s="106" t="str">
        <f>'Indicator Data'!B37</f>
        <v>CAF</v>
      </c>
      <c r="C36" s="154" t="s">
        <v>1217</v>
      </c>
      <c r="D36" s="154" t="s">
        <v>1217</v>
      </c>
      <c r="E36" s="154" t="s">
        <v>1218</v>
      </c>
      <c r="F36" s="154" t="s">
        <v>1218</v>
      </c>
      <c r="G36" s="154" t="s">
        <v>1218</v>
      </c>
      <c r="H36" s="154" t="s">
        <v>1218</v>
      </c>
      <c r="I36" s="154" t="s">
        <v>1218</v>
      </c>
      <c r="J36" s="154" t="s">
        <v>842</v>
      </c>
      <c r="K36" s="154" t="s">
        <v>842</v>
      </c>
      <c r="L36" s="154" t="s">
        <v>514</v>
      </c>
      <c r="M36" s="154" t="s">
        <v>839</v>
      </c>
      <c r="N36" s="154" t="s">
        <v>839</v>
      </c>
      <c r="O36" s="154" t="s">
        <v>839</v>
      </c>
      <c r="P36" s="154" t="s">
        <v>839</v>
      </c>
      <c r="Q36" s="154" t="s">
        <v>1095</v>
      </c>
      <c r="R36" s="154" t="s">
        <v>1095</v>
      </c>
      <c r="S36" s="154" t="s">
        <v>1095</v>
      </c>
      <c r="T36" s="154" t="s">
        <v>1095</v>
      </c>
      <c r="U36" s="154" t="s">
        <v>839</v>
      </c>
      <c r="V36" s="154" t="s">
        <v>839</v>
      </c>
      <c r="W36" s="154" t="s">
        <v>839</v>
      </c>
      <c r="X36" s="154" t="s">
        <v>526</v>
      </c>
      <c r="Y36" s="154" t="s">
        <v>526</v>
      </c>
      <c r="Z36" s="154" t="s">
        <v>526</v>
      </c>
      <c r="AA36" s="154" t="s">
        <v>1163</v>
      </c>
      <c r="AB36" s="154" t="s">
        <v>840</v>
      </c>
      <c r="AC36" s="154" t="s">
        <v>840</v>
      </c>
      <c r="AD36" s="214" t="s">
        <v>1224</v>
      </c>
      <c r="AE36" s="154" t="s">
        <v>829</v>
      </c>
      <c r="AF36" s="154" t="s">
        <v>1096</v>
      </c>
      <c r="AG36" s="154" t="s">
        <v>1163</v>
      </c>
      <c r="AH36" s="154" t="s">
        <v>839</v>
      </c>
      <c r="AI36" s="154" t="s">
        <v>839</v>
      </c>
      <c r="AJ36" s="155" t="s">
        <v>846</v>
      </c>
      <c r="AK36" s="155" t="s">
        <v>846</v>
      </c>
      <c r="AL36" s="154" t="s">
        <v>844</v>
      </c>
      <c r="AM36" s="154" t="s">
        <v>844</v>
      </c>
      <c r="AN36" s="154" t="s">
        <v>847</v>
      </c>
      <c r="AO36" s="154" t="s">
        <v>848</v>
      </c>
      <c r="AP36" s="154" t="s">
        <v>848</v>
      </c>
      <c r="AQ36" s="154" t="s">
        <v>1225</v>
      </c>
      <c r="AR36" s="154" t="s">
        <v>1225</v>
      </c>
      <c r="AS36" s="154" t="s">
        <v>829</v>
      </c>
      <c r="AT36" s="154" t="s">
        <v>829</v>
      </c>
      <c r="AU36" s="154" t="s">
        <v>829</v>
      </c>
      <c r="AV36" s="154" t="s">
        <v>829</v>
      </c>
      <c r="AW36" s="154" t="s">
        <v>829</v>
      </c>
      <c r="AX36" s="154" t="s">
        <v>829</v>
      </c>
      <c r="AY36" s="154" t="s">
        <v>829</v>
      </c>
      <c r="AZ36" s="154" t="s">
        <v>844</v>
      </c>
      <c r="BA36" s="154" t="s">
        <v>526</v>
      </c>
      <c r="BB36" s="154" t="s">
        <v>842</v>
      </c>
      <c r="BC36" s="154" t="s">
        <v>842</v>
      </c>
      <c r="BD36" s="154" t="s">
        <v>842</v>
      </c>
      <c r="BE36" s="155" t="s">
        <v>821</v>
      </c>
      <c r="BF36" s="154" t="s">
        <v>841</v>
      </c>
      <c r="BG36" s="154" t="s">
        <v>841</v>
      </c>
      <c r="BH36" s="154" t="s">
        <v>514</v>
      </c>
      <c r="BI36" s="154" t="s">
        <v>514</v>
      </c>
      <c r="BJ36" s="154" t="s">
        <v>1218</v>
      </c>
      <c r="BK36" s="154" t="s">
        <v>1226</v>
      </c>
      <c r="BL36" s="154" t="s">
        <v>838</v>
      </c>
      <c r="BM36" s="154" t="s">
        <v>526</v>
      </c>
      <c r="BN36" s="154" t="s">
        <v>523</v>
      </c>
      <c r="BO36" s="154" t="s">
        <v>526</v>
      </c>
      <c r="BP36" s="154" t="s">
        <v>526</v>
      </c>
      <c r="BQ36" s="154" t="s">
        <v>820</v>
      </c>
      <c r="BR36" s="154" t="s">
        <v>829</v>
      </c>
      <c r="BS36" s="154" t="s">
        <v>829</v>
      </c>
      <c r="BT36" s="154" t="s">
        <v>829</v>
      </c>
      <c r="BU36" s="154" t="s">
        <v>829</v>
      </c>
      <c r="BV36" s="154" t="s">
        <v>829</v>
      </c>
      <c r="BW36" s="154" t="s">
        <v>829</v>
      </c>
      <c r="BX36" s="154"/>
      <c r="BY36" s="154" t="s">
        <v>845</v>
      </c>
      <c r="BZ36" s="154" t="s">
        <v>526</v>
      </c>
      <c r="CA36" s="154" t="s">
        <v>1163</v>
      </c>
      <c r="CB36" s="154" t="s">
        <v>839</v>
      </c>
    </row>
    <row r="37" spans="1:80" x14ac:dyDescent="0.3">
      <c r="A37" s="123" t="str">
        <f>'Indicator Data'!A38</f>
        <v>Chad</v>
      </c>
      <c r="B37" s="106" t="str">
        <f>'Indicator Data'!B38</f>
        <v>TCD</v>
      </c>
      <c r="C37" s="154" t="s">
        <v>1217</v>
      </c>
      <c r="D37" s="154" t="s">
        <v>1217</v>
      </c>
      <c r="E37" s="154" t="s">
        <v>1218</v>
      </c>
      <c r="F37" s="154" t="s">
        <v>1218</v>
      </c>
      <c r="G37" s="154" t="s">
        <v>1218</v>
      </c>
      <c r="H37" s="154" t="s">
        <v>1218</v>
      </c>
      <c r="I37" s="154" t="s">
        <v>1218</v>
      </c>
      <c r="J37" s="154" t="s">
        <v>842</v>
      </c>
      <c r="K37" s="154" t="s">
        <v>842</v>
      </c>
      <c r="L37" s="154" t="s">
        <v>514</v>
      </c>
      <c r="M37" s="154" t="s">
        <v>839</v>
      </c>
      <c r="N37" s="154" t="s">
        <v>839</v>
      </c>
      <c r="O37" s="154" t="s">
        <v>839</v>
      </c>
      <c r="P37" s="154" t="s">
        <v>839</v>
      </c>
      <c r="Q37" s="154" t="s">
        <v>1095</v>
      </c>
      <c r="R37" s="154" t="s">
        <v>1095</v>
      </c>
      <c r="S37" s="154" t="s">
        <v>1095</v>
      </c>
      <c r="T37" s="154" t="s">
        <v>1095</v>
      </c>
      <c r="U37" s="154" t="s">
        <v>839</v>
      </c>
      <c r="V37" s="154" t="s">
        <v>839</v>
      </c>
      <c r="W37" s="154" t="s">
        <v>839</v>
      </c>
      <c r="X37" s="154" t="s">
        <v>526</v>
      </c>
      <c r="Y37" s="154" t="s">
        <v>526</v>
      </c>
      <c r="Z37" s="154" t="s">
        <v>526</v>
      </c>
      <c r="AA37" s="154" t="s">
        <v>1163</v>
      </c>
      <c r="AB37" s="154" t="s">
        <v>840</v>
      </c>
      <c r="AC37" s="154" t="s">
        <v>840</v>
      </c>
      <c r="AD37" s="214" t="s">
        <v>1224</v>
      </c>
      <c r="AE37" s="154" t="s">
        <v>829</v>
      </c>
      <c r="AF37" s="154" t="s">
        <v>1096</v>
      </c>
      <c r="AG37" s="154" t="s">
        <v>1163</v>
      </c>
      <c r="AH37" s="154" t="s">
        <v>839</v>
      </c>
      <c r="AI37" s="154" t="s">
        <v>839</v>
      </c>
      <c r="AJ37" s="155" t="s">
        <v>846</v>
      </c>
      <c r="AK37" s="155" t="s">
        <v>846</v>
      </c>
      <c r="AL37" s="154" t="s">
        <v>844</v>
      </c>
      <c r="AM37" s="154" t="s">
        <v>844</v>
      </c>
      <c r="AN37" s="154" t="s">
        <v>847</v>
      </c>
      <c r="AO37" s="154" t="s">
        <v>848</v>
      </c>
      <c r="AP37" s="154" t="s">
        <v>848</v>
      </c>
      <c r="AQ37" s="154" t="s">
        <v>1225</v>
      </c>
      <c r="AR37" s="154" t="s">
        <v>1225</v>
      </c>
      <c r="AS37" s="154" t="s">
        <v>829</v>
      </c>
      <c r="AT37" s="154" t="s">
        <v>829</v>
      </c>
      <c r="AU37" s="154" t="s">
        <v>829</v>
      </c>
      <c r="AV37" s="154" t="s">
        <v>829</v>
      </c>
      <c r="AW37" s="154" t="s">
        <v>829</v>
      </c>
      <c r="AX37" s="154" t="s">
        <v>829</v>
      </c>
      <c r="AY37" s="154" t="s">
        <v>829</v>
      </c>
      <c r="AZ37" s="154" t="s">
        <v>844</v>
      </c>
      <c r="BA37" s="154" t="s">
        <v>526</v>
      </c>
      <c r="BB37" s="154" t="s">
        <v>842</v>
      </c>
      <c r="BC37" s="154" t="s">
        <v>842</v>
      </c>
      <c r="BD37" s="154" t="s">
        <v>842</v>
      </c>
      <c r="BE37" s="155" t="s">
        <v>821</v>
      </c>
      <c r="BF37" s="154" t="s">
        <v>841</v>
      </c>
      <c r="BG37" s="154" t="s">
        <v>841</v>
      </c>
      <c r="BH37" s="154" t="s">
        <v>514</v>
      </c>
      <c r="BI37" s="154" t="s">
        <v>514</v>
      </c>
      <c r="BJ37" s="154" t="s">
        <v>1218</v>
      </c>
      <c r="BK37" s="154" t="s">
        <v>1226</v>
      </c>
      <c r="BL37" s="154" t="s">
        <v>838</v>
      </c>
      <c r="BM37" s="154" t="s">
        <v>526</v>
      </c>
      <c r="BN37" s="154" t="s">
        <v>523</v>
      </c>
      <c r="BO37" s="154" t="s">
        <v>526</v>
      </c>
      <c r="BP37" s="154" t="s">
        <v>526</v>
      </c>
      <c r="BQ37" s="154" t="s">
        <v>820</v>
      </c>
      <c r="BR37" s="154" t="s">
        <v>829</v>
      </c>
      <c r="BS37" s="154" t="s">
        <v>829</v>
      </c>
      <c r="BT37" s="154" t="s">
        <v>829</v>
      </c>
      <c r="BU37" s="154" t="s">
        <v>829</v>
      </c>
      <c r="BV37" s="154" t="s">
        <v>829</v>
      </c>
      <c r="BW37" s="154" t="s">
        <v>829</v>
      </c>
      <c r="BX37" s="154"/>
      <c r="BY37" s="154" t="s">
        <v>845</v>
      </c>
      <c r="BZ37" s="154" t="s">
        <v>526</v>
      </c>
      <c r="CA37" s="154" t="s">
        <v>1163</v>
      </c>
      <c r="CB37" s="154" t="s">
        <v>839</v>
      </c>
    </row>
    <row r="38" spans="1:80" x14ac:dyDescent="0.3">
      <c r="A38" s="123" t="str">
        <f>'Indicator Data'!A39</f>
        <v>Chile</v>
      </c>
      <c r="B38" s="106" t="str">
        <f>'Indicator Data'!B39</f>
        <v>CHL</v>
      </c>
      <c r="C38" s="154" t="s">
        <v>1217</v>
      </c>
      <c r="D38" s="154" t="s">
        <v>1217</v>
      </c>
      <c r="E38" s="154" t="s">
        <v>1218</v>
      </c>
      <c r="F38" s="154" t="s">
        <v>1218</v>
      </c>
      <c r="G38" s="154" t="s">
        <v>1218</v>
      </c>
      <c r="H38" s="154" t="s">
        <v>1218</v>
      </c>
      <c r="I38" s="154" t="s">
        <v>1218</v>
      </c>
      <c r="J38" s="154" t="s">
        <v>842</v>
      </c>
      <c r="K38" s="154" t="s">
        <v>842</v>
      </c>
      <c r="L38" s="154" t="s">
        <v>514</v>
      </c>
      <c r="M38" s="154" t="s">
        <v>839</v>
      </c>
      <c r="N38" s="154" t="s">
        <v>839</v>
      </c>
      <c r="O38" s="154" t="s">
        <v>839</v>
      </c>
      <c r="P38" s="154" t="s">
        <v>839</v>
      </c>
      <c r="Q38" s="154" t="s">
        <v>1095</v>
      </c>
      <c r="R38" s="154" t="s">
        <v>1095</v>
      </c>
      <c r="S38" s="154" t="s">
        <v>1095</v>
      </c>
      <c r="T38" s="154" t="s">
        <v>1095</v>
      </c>
      <c r="U38" s="154" t="s">
        <v>839</v>
      </c>
      <c r="V38" s="154" t="s">
        <v>839</v>
      </c>
      <c r="W38" s="154" t="s">
        <v>839</v>
      </c>
      <c r="X38" s="154" t="s">
        <v>526</v>
      </c>
      <c r="Y38" s="154" t="s">
        <v>526</v>
      </c>
      <c r="Z38" s="154" t="s">
        <v>526</v>
      </c>
      <c r="AA38" s="154" t="s">
        <v>1163</v>
      </c>
      <c r="AB38" s="154" t="s">
        <v>840</v>
      </c>
      <c r="AC38" s="154" t="s">
        <v>840</v>
      </c>
      <c r="AD38" s="214" t="s">
        <v>1224</v>
      </c>
      <c r="AE38" s="154" t="s">
        <v>829</v>
      </c>
      <c r="AF38" s="154" t="s">
        <v>1096</v>
      </c>
      <c r="AG38" s="154" t="s">
        <v>1163</v>
      </c>
      <c r="AH38" s="154" t="s">
        <v>839</v>
      </c>
      <c r="AI38" s="154" t="s">
        <v>839</v>
      </c>
      <c r="AJ38" s="155" t="s">
        <v>846</v>
      </c>
      <c r="AK38" s="155" t="s">
        <v>846</v>
      </c>
      <c r="AL38" s="154" t="s">
        <v>844</v>
      </c>
      <c r="AM38" s="154" t="s">
        <v>844</v>
      </c>
      <c r="AN38" s="154" t="s">
        <v>847</v>
      </c>
      <c r="AO38" s="154" t="s">
        <v>848</v>
      </c>
      <c r="AP38" s="154" t="s">
        <v>848</v>
      </c>
      <c r="AQ38" s="154" t="s">
        <v>1225</v>
      </c>
      <c r="AR38" s="154" t="s">
        <v>1225</v>
      </c>
      <c r="AS38" s="154" t="s">
        <v>829</v>
      </c>
      <c r="AT38" s="154" t="s">
        <v>829</v>
      </c>
      <c r="AU38" s="154" t="s">
        <v>829</v>
      </c>
      <c r="AV38" s="154" t="s">
        <v>829</v>
      </c>
      <c r="AW38" s="154" t="s">
        <v>829</v>
      </c>
      <c r="AX38" s="154" t="s">
        <v>829</v>
      </c>
      <c r="AY38" s="154" t="s">
        <v>829</v>
      </c>
      <c r="AZ38" s="154" t="s">
        <v>844</v>
      </c>
      <c r="BA38" s="154" t="s">
        <v>526</v>
      </c>
      <c r="BB38" s="154" t="s">
        <v>842</v>
      </c>
      <c r="BC38" s="154" t="s">
        <v>842</v>
      </c>
      <c r="BD38" s="154" t="s">
        <v>842</v>
      </c>
      <c r="BE38" s="155" t="s">
        <v>818</v>
      </c>
      <c r="BF38" s="154" t="s">
        <v>841</v>
      </c>
      <c r="BG38" s="154" t="s">
        <v>841</v>
      </c>
      <c r="BH38" s="154" t="s">
        <v>514</v>
      </c>
      <c r="BI38" s="154" t="s">
        <v>514</v>
      </c>
      <c r="BJ38" s="154" t="s">
        <v>1218</v>
      </c>
      <c r="BK38" s="154" t="s">
        <v>1226</v>
      </c>
      <c r="BL38" s="154" t="s">
        <v>838</v>
      </c>
      <c r="BM38" s="154" t="s">
        <v>526</v>
      </c>
      <c r="BN38" s="154" t="s">
        <v>523</v>
      </c>
      <c r="BO38" s="154" t="s">
        <v>526</v>
      </c>
      <c r="BP38" s="154" t="s">
        <v>526</v>
      </c>
      <c r="BQ38" s="154" t="s">
        <v>820</v>
      </c>
      <c r="BR38" s="154" t="s">
        <v>829</v>
      </c>
      <c r="BS38" s="154" t="s">
        <v>829</v>
      </c>
      <c r="BT38" s="154" t="s">
        <v>829</v>
      </c>
      <c r="BU38" s="154" t="s">
        <v>829</v>
      </c>
      <c r="BV38" s="154" t="s">
        <v>829</v>
      </c>
      <c r="BW38" s="154" t="s">
        <v>829</v>
      </c>
      <c r="BX38" s="154"/>
      <c r="BY38" s="154" t="s">
        <v>845</v>
      </c>
      <c r="BZ38" s="154" t="s">
        <v>526</v>
      </c>
      <c r="CA38" s="154" t="s">
        <v>1163</v>
      </c>
      <c r="CB38" s="154" t="s">
        <v>839</v>
      </c>
    </row>
    <row r="39" spans="1:80" x14ac:dyDescent="0.3">
      <c r="A39" s="123" t="str">
        <f>'Indicator Data'!A40</f>
        <v>China</v>
      </c>
      <c r="B39" s="106" t="str">
        <f>'Indicator Data'!B40</f>
        <v>CHN</v>
      </c>
      <c r="C39" s="154" t="s">
        <v>1217</v>
      </c>
      <c r="D39" s="154" t="s">
        <v>1217</v>
      </c>
      <c r="E39" s="154" t="s">
        <v>1218</v>
      </c>
      <c r="F39" s="154" t="s">
        <v>1218</v>
      </c>
      <c r="G39" s="154" t="s">
        <v>1218</v>
      </c>
      <c r="H39" s="154" t="s">
        <v>1218</v>
      </c>
      <c r="I39" s="154" t="s">
        <v>1218</v>
      </c>
      <c r="J39" s="154" t="s">
        <v>842</v>
      </c>
      <c r="K39" s="154" t="s">
        <v>842</v>
      </c>
      <c r="L39" s="154" t="s">
        <v>514</v>
      </c>
      <c r="M39" s="154" t="s">
        <v>839</v>
      </c>
      <c r="N39" s="154" t="s">
        <v>839</v>
      </c>
      <c r="O39" s="154" t="s">
        <v>839</v>
      </c>
      <c r="P39" s="154" t="s">
        <v>839</v>
      </c>
      <c r="Q39" s="154" t="s">
        <v>1095</v>
      </c>
      <c r="R39" s="154" t="s">
        <v>1095</v>
      </c>
      <c r="S39" s="154" t="s">
        <v>1095</v>
      </c>
      <c r="T39" s="154" t="s">
        <v>1095</v>
      </c>
      <c r="U39" s="154" t="s">
        <v>839</v>
      </c>
      <c r="V39" s="154" t="s">
        <v>839</v>
      </c>
      <c r="W39" s="154" t="s">
        <v>839</v>
      </c>
      <c r="X39" s="154" t="s">
        <v>526</v>
      </c>
      <c r="Y39" s="154" t="s">
        <v>526</v>
      </c>
      <c r="Z39" s="154" t="s">
        <v>526</v>
      </c>
      <c r="AA39" s="154" t="s">
        <v>1163</v>
      </c>
      <c r="AB39" s="154" t="s">
        <v>840</v>
      </c>
      <c r="AC39" s="154" t="s">
        <v>840</v>
      </c>
      <c r="AD39" s="214" t="s">
        <v>1224</v>
      </c>
      <c r="AE39" s="154" t="s">
        <v>829</v>
      </c>
      <c r="AF39" s="154" t="s">
        <v>1096</v>
      </c>
      <c r="AG39" s="154" t="s">
        <v>1163</v>
      </c>
      <c r="AH39" s="154" t="s">
        <v>839</v>
      </c>
      <c r="AI39" s="154" t="s">
        <v>839</v>
      </c>
      <c r="AJ39" s="155" t="s">
        <v>846</v>
      </c>
      <c r="AK39" s="155" t="s">
        <v>846</v>
      </c>
      <c r="AL39" s="154" t="s">
        <v>844</v>
      </c>
      <c r="AM39" s="154" t="s">
        <v>844</v>
      </c>
      <c r="AN39" s="154" t="s">
        <v>847</v>
      </c>
      <c r="AO39" s="154" t="s">
        <v>848</v>
      </c>
      <c r="AP39" s="154" t="s">
        <v>848</v>
      </c>
      <c r="AQ39" s="154" t="s">
        <v>1225</v>
      </c>
      <c r="AR39" s="154" t="s">
        <v>1225</v>
      </c>
      <c r="AS39" s="154" t="s">
        <v>829</v>
      </c>
      <c r="AT39" s="154" t="s">
        <v>829</v>
      </c>
      <c r="AU39" s="154" t="s">
        <v>829</v>
      </c>
      <c r="AV39" s="154" t="s">
        <v>829</v>
      </c>
      <c r="AW39" s="154" t="s">
        <v>829</v>
      </c>
      <c r="AX39" s="154" t="s">
        <v>829</v>
      </c>
      <c r="AY39" s="154" t="s">
        <v>829</v>
      </c>
      <c r="AZ39" s="154" t="s">
        <v>844</v>
      </c>
      <c r="BA39" s="154" t="s">
        <v>526</v>
      </c>
      <c r="BB39" s="154" t="s">
        <v>842</v>
      </c>
      <c r="BC39" s="154" t="s">
        <v>842</v>
      </c>
      <c r="BD39" s="154" t="s">
        <v>842</v>
      </c>
      <c r="BE39" s="155" t="s">
        <v>818</v>
      </c>
      <c r="BF39" s="154" t="s">
        <v>841</v>
      </c>
      <c r="BG39" s="154" t="s">
        <v>841</v>
      </c>
      <c r="BH39" s="154" t="s">
        <v>514</v>
      </c>
      <c r="BI39" s="154" t="s">
        <v>514</v>
      </c>
      <c r="BJ39" s="154" t="s">
        <v>1218</v>
      </c>
      <c r="BK39" s="154" t="s">
        <v>1226</v>
      </c>
      <c r="BL39" s="154" t="s">
        <v>838</v>
      </c>
      <c r="BM39" s="154" t="s">
        <v>526</v>
      </c>
      <c r="BN39" s="154" t="s">
        <v>523</v>
      </c>
      <c r="BO39" s="154" t="s">
        <v>526</v>
      </c>
      <c r="BP39" s="154" t="s">
        <v>526</v>
      </c>
      <c r="BQ39" s="154" t="s">
        <v>820</v>
      </c>
      <c r="BR39" s="154" t="s">
        <v>829</v>
      </c>
      <c r="BS39" s="154" t="s">
        <v>829</v>
      </c>
      <c r="BT39" s="154" t="s">
        <v>829</v>
      </c>
      <c r="BU39" s="154" t="s">
        <v>829</v>
      </c>
      <c r="BV39" s="154" t="s">
        <v>829</v>
      </c>
      <c r="BW39" s="154" t="s">
        <v>829</v>
      </c>
      <c r="BX39" s="154"/>
      <c r="BY39" s="154" t="s">
        <v>845</v>
      </c>
      <c r="BZ39" s="154" t="s">
        <v>526</v>
      </c>
      <c r="CA39" s="154" t="s">
        <v>1163</v>
      </c>
      <c r="CB39" s="154" t="s">
        <v>839</v>
      </c>
    </row>
    <row r="40" spans="1:80" x14ac:dyDescent="0.3">
      <c r="A40" s="123" t="str">
        <f>'Indicator Data'!A41</f>
        <v>Colombia</v>
      </c>
      <c r="B40" s="106" t="str">
        <f>'Indicator Data'!B41</f>
        <v>COL</v>
      </c>
      <c r="C40" s="154" t="s">
        <v>1217</v>
      </c>
      <c r="D40" s="154" t="s">
        <v>1217</v>
      </c>
      <c r="E40" s="154" t="s">
        <v>1218</v>
      </c>
      <c r="F40" s="154" t="s">
        <v>1218</v>
      </c>
      <c r="G40" s="154" t="s">
        <v>1218</v>
      </c>
      <c r="H40" s="154" t="s">
        <v>1218</v>
      </c>
      <c r="I40" s="154" t="s">
        <v>1218</v>
      </c>
      <c r="J40" s="154" t="s">
        <v>842</v>
      </c>
      <c r="K40" s="154" t="s">
        <v>842</v>
      </c>
      <c r="L40" s="154" t="s">
        <v>514</v>
      </c>
      <c r="M40" s="154" t="s">
        <v>839</v>
      </c>
      <c r="N40" s="154" t="s">
        <v>839</v>
      </c>
      <c r="O40" s="154" t="s">
        <v>839</v>
      </c>
      <c r="P40" s="154" t="s">
        <v>839</v>
      </c>
      <c r="Q40" s="154" t="s">
        <v>1095</v>
      </c>
      <c r="R40" s="154" t="s">
        <v>1095</v>
      </c>
      <c r="S40" s="154" t="s">
        <v>1095</v>
      </c>
      <c r="T40" s="154" t="s">
        <v>1095</v>
      </c>
      <c r="U40" s="154" t="s">
        <v>839</v>
      </c>
      <c r="V40" s="154" t="s">
        <v>839</v>
      </c>
      <c r="W40" s="154" t="s">
        <v>839</v>
      </c>
      <c r="X40" s="154" t="s">
        <v>526</v>
      </c>
      <c r="Y40" s="154" t="s">
        <v>526</v>
      </c>
      <c r="Z40" s="154" t="s">
        <v>526</v>
      </c>
      <c r="AA40" s="154" t="s">
        <v>1163</v>
      </c>
      <c r="AB40" s="154" t="s">
        <v>840</v>
      </c>
      <c r="AC40" s="154" t="s">
        <v>840</v>
      </c>
      <c r="AD40" s="214" t="s">
        <v>1224</v>
      </c>
      <c r="AE40" s="154" t="s">
        <v>829</v>
      </c>
      <c r="AF40" s="154" t="s">
        <v>1096</v>
      </c>
      <c r="AG40" s="154" t="s">
        <v>1163</v>
      </c>
      <c r="AH40" s="154" t="s">
        <v>839</v>
      </c>
      <c r="AI40" s="154" t="s">
        <v>839</v>
      </c>
      <c r="AJ40" s="155" t="s">
        <v>846</v>
      </c>
      <c r="AK40" s="155" t="s">
        <v>846</v>
      </c>
      <c r="AL40" s="154" t="s">
        <v>844</v>
      </c>
      <c r="AM40" s="154" t="s">
        <v>844</v>
      </c>
      <c r="AN40" s="154" t="s">
        <v>847</v>
      </c>
      <c r="AO40" s="154" t="s">
        <v>848</v>
      </c>
      <c r="AP40" s="154" t="s">
        <v>848</v>
      </c>
      <c r="AQ40" s="154" t="s">
        <v>1225</v>
      </c>
      <c r="AR40" s="154" t="s">
        <v>1225</v>
      </c>
      <c r="AS40" s="154" t="s">
        <v>829</v>
      </c>
      <c r="AT40" s="154" t="s">
        <v>829</v>
      </c>
      <c r="AU40" s="154" t="s">
        <v>829</v>
      </c>
      <c r="AV40" s="154" t="s">
        <v>829</v>
      </c>
      <c r="AW40" s="154" t="s">
        <v>829</v>
      </c>
      <c r="AX40" s="154" t="s">
        <v>829</v>
      </c>
      <c r="AY40" s="154" t="s">
        <v>829</v>
      </c>
      <c r="AZ40" s="154" t="s">
        <v>844</v>
      </c>
      <c r="BA40" s="154" t="s">
        <v>526</v>
      </c>
      <c r="BB40" s="154" t="s">
        <v>842</v>
      </c>
      <c r="BC40" s="154" t="s">
        <v>842</v>
      </c>
      <c r="BD40" s="154" t="s">
        <v>842</v>
      </c>
      <c r="BE40" s="155" t="s">
        <v>821</v>
      </c>
      <c r="BF40" s="154" t="s">
        <v>841</v>
      </c>
      <c r="BG40" s="154" t="s">
        <v>841</v>
      </c>
      <c r="BH40" s="154" t="s">
        <v>514</v>
      </c>
      <c r="BI40" s="154" t="s">
        <v>514</v>
      </c>
      <c r="BJ40" s="154" t="s">
        <v>1218</v>
      </c>
      <c r="BK40" s="154" t="s">
        <v>1226</v>
      </c>
      <c r="BL40" s="154" t="s">
        <v>838</v>
      </c>
      <c r="BM40" s="154" t="s">
        <v>526</v>
      </c>
      <c r="BN40" s="154" t="s">
        <v>523</v>
      </c>
      <c r="BO40" s="154" t="s">
        <v>526</v>
      </c>
      <c r="BP40" s="154" t="s">
        <v>526</v>
      </c>
      <c r="BQ40" s="154" t="s">
        <v>820</v>
      </c>
      <c r="BR40" s="154" t="s">
        <v>829</v>
      </c>
      <c r="BS40" s="154" t="s">
        <v>829</v>
      </c>
      <c r="BT40" s="154" t="s">
        <v>829</v>
      </c>
      <c r="BU40" s="154" t="s">
        <v>829</v>
      </c>
      <c r="BV40" s="154" t="s">
        <v>829</v>
      </c>
      <c r="BW40" s="154" t="s">
        <v>829</v>
      </c>
      <c r="BX40" s="154"/>
      <c r="BY40" s="154" t="s">
        <v>845</v>
      </c>
      <c r="BZ40" s="154" t="s">
        <v>526</v>
      </c>
      <c r="CA40" s="154" t="s">
        <v>1163</v>
      </c>
      <c r="CB40" s="154" t="s">
        <v>839</v>
      </c>
    </row>
    <row r="41" spans="1:80" x14ac:dyDescent="0.3">
      <c r="A41" s="123" t="str">
        <f>'Indicator Data'!A42</f>
        <v>Comoros</v>
      </c>
      <c r="B41" s="106" t="str">
        <f>'Indicator Data'!B42</f>
        <v>COM</v>
      </c>
      <c r="C41" s="154" t="s">
        <v>1217</v>
      </c>
      <c r="D41" s="154" t="s">
        <v>1217</v>
      </c>
      <c r="E41" s="154" t="s">
        <v>1218</v>
      </c>
      <c r="F41" s="154" t="s">
        <v>1218</v>
      </c>
      <c r="G41" s="154" t="s">
        <v>1218</v>
      </c>
      <c r="H41" s="154" t="s">
        <v>1218</v>
      </c>
      <c r="I41" s="154" t="s">
        <v>1218</v>
      </c>
      <c r="J41" s="154" t="s">
        <v>842</v>
      </c>
      <c r="K41" s="154" t="s">
        <v>842</v>
      </c>
      <c r="L41" s="154" t="s">
        <v>514</v>
      </c>
      <c r="M41" s="154" t="s">
        <v>839</v>
      </c>
      <c r="N41" s="154" t="s">
        <v>839</v>
      </c>
      <c r="O41" s="154" t="s">
        <v>839</v>
      </c>
      <c r="P41" s="154" t="s">
        <v>839</v>
      </c>
      <c r="Q41" s="154" t="s">
        <v>1095</v>
      </c>
      <c r="R41" s="154" t="s">
        <v>1095</v>
      </c>
      <c r="S41" s="154" t="s">
        <v>1095</v>
      </c>
      <c r="T41" s="154" t="s">
        <v>1095</v>
      </c>
      <c r="U41" s="154" t="s">
        <v>839</v>
      </c>
      <c r="V41" s="154" t="s">
        <v>839</v>
      </c>
      <c r="W41" s="154" t="s">
        <v>839</v>
      </c>
      <c r="X41" s="154" t="s">
        <v>526</v>
      </c>
      <c r="Y41" s="154" t="s">
        <v>526</v>
      </c>
      <c r="Z41" s="154" t="s">
        <v>526</v>
      </c>
      <c r="AA41" s="154" t="s">
        <v>1163</v>
      </c>
      <c r="AB41" s="154" t="s">
        <v>840</v>
      </c>
      <c r="AC41" s="154" t="s">
        <v>840</v>
      </c>
      <c r="AD41" s="214" t="s">
        <v>1224</v>
      </c>
      <c r="AE41" s="154" t="s">
        <v>829</v>
      </c>
      <c r="AF41" s="154" t="s">
        <v>1096</v>
      </c>
      <c r="AG41" s="154" t="s">
        <v>1163</v>
      </c>
      <c r="AH41" s="154" t="s">
        <v>839</v>
      </c>
      <c r="AI41" s="154" t="s">
        <v>839</v>
      </c>
      <c r="AJ41" s="155" t="s">
        <v>846</v>
      </c>
      <c r="AK41" s="155" t="s">
        <v>846</v>
      </c>
      <c r="AL41" s="154" t="s">
        <v>844</v>
      </c>
      <c r="AM41" s="154" t="s">
        <v>844</v>
      </c>
      <c r="AN41" s="154" t="s">
        <v>847</v>
      </c>
      <c r="AO41" s="154" t="s">
        <v>848</v>
      </c>
      <c r="AP41" s="154" t="s">
        <v>848</v>
      </c>
      <c r="AQ41" s="154" t="s">
        <v>1225</v>
      </c>
      <c r="AR41" s="154" t="s">
        <v>1225</v>
      </c>
      <c r="AS41" s="154" t="s">
        <v>829</v>
      </c>
      <c r="AT41" s="154" t="s">
        <v>829</v>
      </c>
      <c r="AU41" s="154" t="s">
        <v>829</v>
      </c>
      <c r="AV41" s="154" t="s">
        <v>829</v>
      </c>
      <c r="AW41" s="154" t="s">
        <v>829</v>
      </c>
      <c r="AX41" s="154" t="s">
        <v>829</v>
      </c>
      <c r="AY41" s="154" t="s">
        <v>829</v>
      </c>
      <c r="AZ41" s="154" t="s">
        <v>844</v>
      </c>
      <c r="BA41" s="154" t="s">
        <v>526</v>
      </c>
      <c r="BB41" s="154" t="s">
        <v>842</v>
      </c>
      <c r="BC41" s="154" t="s">
        <v>842</v>
      </c>
      <c r="BD41" s="154" t="s">
        <v>842</v>
      </c>
      <c r="BE41" s="155" t="s">
        <v>818</v>
      </c>
      <c r="BF41" s="154" t="s">
        <v>841</v>
      </c>
      <c r="BG41" s="154" t="s">
        <v>841</v>
      </c>
      <c r="BH41" s="154" t="s">
        <v>514</v>
      </c>
      <c r="BI41" s="154" t="s">
        <v>514</v>
      </c>
      <c r="BJ41" s="154" t="s">
        <v>1218</v>
      </c>
      <c r="BK41" s="154" t="s">
        <v>1226</v>
      </c>
      <c r="BL41" s="154" t="s">
        <v>838</v>
      </c>
      <c r="BM41" s="154" t="s">
        <v>526</v>
      </c>
      <c r="BN41" s="154" t="s">
        <v>523</v>
      </c>
      <c r="BO41" s="154" t="s">
        <v>526</v>
      </c>
      <c r="BP41" s="154" t="s">
        <v>526</v>
      </c>
      <c r="BQ41" s="154" t="s">
        <v>820</v>
      </c>
      <c r="BR41" s="154" t="s">
        <v>829</v>
      </c>
      <c r="BS41" s="154" t="s">
        <v>829</v>
      </c>
      <c r="BT41" s="154" t="s">
        <v>829</v>
      </c>
      <c r="BU41" s="154" t="s">
        <v>829</v>
      </c>
      <c r="BV41" s="154" t="s">
        <v>829</v>
      </c>
      <c r="BW41" s="154" t="s">
        <v>829</v>
      </c>
      <c r="BX41" s="154"/>
      <c r="BY41" s="154" t="s">
        <v>845</v>
      </c>
      <c r="BZ41" s="154" t="s">
        <v>526</v>
      </c>
      <c r="CA41" s="154" t="s">
        <v>1163</v>
      </c>
      <c r="CB41" s="154" t="s">
        <v>839</v>
      </c>
    </row>
    <row r="42" spans="1:80" x14ac:dyDescent="0.3">
      <c r="A42" s="123" t="str">
        <f>'Indicator Data'!A43</f>
        <v>Congo</v>
      </c>
      <c r="B42" s="106" t="str">
        <f>'Indicator Data'!B43</f>
        <v>COG</v>
      </c>
      <c r="C42" s="154" t="s">
        <v>1217</v>
      </c>
      <c r="D42" s="154" t="s">
        <v>1217</v>
      </c>
      <c r="E42" s="154" t="s">
        <v>1218</v>
      </c>
      <c r="F42" s="154" t="s">
        <v>1218</v>
      </c>
      <c r="G42" s="154" t="s">
        <v>1218</v>
      </c>
      <c r="H42" s="154" t="s">
        <v>1218</v>
      </c>
      <c r="I42" s="154" t="s">
        <v>1218</v>
      </c>
      <c r="J42" s="154" t="s">
        <v>842</v>
      </c>
      <c r="K42" s="154" t="s">
        <v>842</v>
      </c>
      <c r="L42" s="154" t="s">
        <v>514</v>
      </c>
      <c r="M42" s="154" t="s">
        <v>839</v>
      </c>
      <c r="N42" s="154" t="s">
        <v>839</v>
      </c>
      <c r="O42" s="154" t="s">
        <v>839</v>
      </c>
      <c r="P42" s="154" t="s">
        <v>839</v>
      </c>
      <c r="Q42" s="154" t="s">
        <v>1095</v>
      </c>
      <c r="R42" s="154" t="s">
        <v>1095</v>
      </c>
      <c r="S42" s="154" t="s">
        <v>1095</v>
      </c>
      <c r="T42" s="154" t="s">
        <v>1095</v>
      </c>
      <c r="U42" s="154" t="s">
        <v>839</v>
      </c>
      <c r="V42" s="154" t="s">
        <v>839</v>
      </c>
      <c r="W42" s="154" t="s">
        <v>839</v>
      </c>
      <c r="X42" s="154" t="s">
        <v>526</v>
      </c>
      <c r="Y42" s="154" t="s">
        <v>526</v>
      </c>
      <c r="Z42" s="154" t="s">
        <v>526</v>
      </c>
      <c r="AA42" s="154" t="s">
        <v>1163</v>
      </c>
      <c r="AB42" s="154" t="s">
        <v>840</v>
      </c>
      <c r="AC42" s="154" t="s">
        <v>840</v>
      </c>
      <c r="AD42" s="214" t="s">
        <v>1224</v>
      </c>
      <c r="AE42" s="154" t="s">
        <v>829</v>
      </c>
      <c r="AF42" s="154" t="s">
        <v>1096</v>
      </c>
      <c r="AG42" s="154" t="s">
        <v>1163</v>
      </c>
      <c r="AH42" s="154" t="s">
        <v>839</v>
      </c>
      <c r="AI42" s="154" t="s">
        <v>839</v>
      </c>
      <c r="AJ42" s="155" t="s">
        <v>846</v>
      </c>
      <c r="AK42" s="155" t="s">
        <v>846</v>
      </c>
      <c r="AL42" s="154" t="s">
        <v>844</v>
      </c>
      <c r="AM42" s="154" t="s">
        <v>844</v>
      </c>
      <c r="AN42" s="154" t="s">
        <v>847</v>
      </c>
      <c r="AO42" s="154" t="s">
        <v>848</v>
      </c>
      <c r="AP42" s="154" t="s">
        <v>848</v>
      </c>
      <c r="AQ42" s="154" t="s">
        <v>1225</v>
      </c>
      <c r="AR42" s="154" t="s">
        <v>1225</v>
      </c>
      <c r="AS42" s="154" t="s">
        <v>829</v>
      </c>
      <c r="AT42" s="154" t="s">
        <v>829</v>
      </c>
      <c r="AU42" s="154" t="s">
        <v>829</v>
      </c>
      <c r="AV42" s="154" t="s">
        <v>829</v>
      </c>
      <c r="AW42" s="154" t="s">
        <v>829</v>
      </c>
      <c r="AX42" s="154" t="s">
        <v>829</v>
      </c>
      <c r="AY42" s="154" t="s">
        <v>829</v>
      </c>
      <c r="AZ42" s="154" t="s">
        <v>844</v>
      </c>
      <c r="BA42" s="154" t="s">
        <v>526</v>
      </c>
      <c r="BB42" s="154" t="s">
        <v>842</v>
      </c>
      <c r="BC42" s="154" t="s">
        <v>842</v>
      </c>
      <c r="BD42" s="154" t="s">
        <v>842</v>
      </c>
      <c r="BE42" s="155" t="s">
        <v>821</v>
      </c>
      <c r="BF42" s="154" t="s">
        <v>841</v>
      </c>
      <c r="BG42" s="154" t="s">
        <v>841</v>
      </c>
      <c r="BH42" s="154" t="s">
        <v>514</v>
      </c>
      <c r="BI42" s="154" t="s">
        <v>514</v>
      </c>
      <c r="BJ42" s="154" t="s">
        <v>1218</v>
      </c>
      <c r="BK42" s="154" t="s">
        <v>1226</v>
      </c>
      <c r="BL42" s="154" t="s">
        <v>838</v>
      </c>
      <c r="BM42" s="154" t="s">
        <v>526</v>
      </c>
      <c r="BN42" s="154" t="s">
        <v>523</v>
      </c>
      <c r="BO42" s="154" t="s">
        <v>526</v>
      </c>
      <c r="BP42" s="154" t="s">
        <v>526</v>
      </c>
      <c r="BQ42" s="154" t="s">
        <v>820</v>
      </c>
      <c r="BR42" s="154" t="s">
        <v>829</v>
      </c>
      <c r="BS42" s="154" t="s">
        <v>829</v>
      </c>
      <c r="BT42" s="154" t="s">
        <v>829</v>
      </c>
      <c r="BU42" s="154" t="s">
        <v>829</v>
      </c>
      <c r="BV42" s="154" t="s">
        <v>829</v>
      </c>
      <c r="BW42" s="154" t="s">
        <v>829</v>
      </c>
      <c r="BX42" s="154"/>
      <c r="BY42" s="154" t="s">
        <v>845</v>
      </c>
      <c r="BZ42" s="154" t="s">
        <v>526</v>
      </c>
      <c r="CA42" s="154" t="s">
        <v>1163</v>
      </c>
      <c r="CB42" s="154" t="s">
        <v>839</v>
      </c>
    </row>
    <row r="43" spans="1:80" x14ac:dyDescent="0.3">
      <c r="A43" s="123" t="str">
        <f>'Indicator Data'!A44</f>
        <v>Congo DR</v>
      </c>
      <c r="B43" s="106" t="str">
        <f>'Indicator Data'!B44</f>
        <v>COD</v>
      </c>
      <c r="C43" s="154" t="s">
        <v>1217</v>
      </c>
      <c r="D43" s="154" t="s">
        <v>1217</v>
      </c>
      <c r="E43" s="154" t="s">
        <v>1218</v>
      </c>
      <c r="F43" s="154" t="s">
        <v>1218</v>
      </c>
      <c r="G43" s="154" t="s">
        <v>1218</v>
      </c>
      <c r="H43" s="154" t="s">
        <v>1218</v>
      </c>
      <c r="I43" s="154" t="s">
        <v>1218</v>
      </c>
      <c r="J43" s="154" t="s">
        <v>842</v>
      </c>
      <c r="K43" s="154" t="s">
        <v>842</v>
      </c>
      <c r="L43" s="154" t="s">
        <v>514</v>
      </c>
      <c r="M43" s="154" t="s">
        <v>839</v>
      </c>
      <c r="N43" s="154" t="s">
        <v>839</v>
      </c>
      <c r="O43" s="154" t="s">
        <v>839</v>
      </c>
      <c r="P43" s="154" t="s">
        <v>839</v>
      </c>
      <c r="Q43" s="154" t="s">
        <v>1095</v>
      </c>
      <c r="R43" s="154" t="s">
        <v>1095</v>
      </c>
      <c r="S43" s="154" t="s">
        <v>1095</v>
      </c>
      <c r="T43" s="154" t="s">
        <v>1095</v>
      </c>
      <c r="U43" s="154" t="s">
        <v>839</v>
      </c>
      <c r="V43" s="154" t="s">
        <v>839</v>
      </c>
      <c r="W43" s="154" t="s">
        <v>839</v>
      </c>
      <c r="X43" s="154" t="s">
        <v>526</v>
      </c>
      <c r="Y43" s="154" t="s">
        <v>526</v>
      </c>
      <c r="Z43" s="154" t="s">
        <v>526</v>
      </c>
      <c r="AA43" s="154" t="s">
        <v>1163</v>
      </c>
      <c r="AB43" s="154" t="s">
        <v>840</v>
      </c>
      <c r="AC43" s="154" t="s">
        <v>840</v>
      </c>
      <c r="AD43" s="214" t="s">
        <v>1224</v>
      </c>
      <c r="AE43" s="154" t="s">
        <v>829</v>
      </c>
      <c r="AF43" s="154" t="s">
        <v>1096</v>
      </c>
      <c r="AG43" s="154" t="s">
        <v>1163</v>
      </c>
      <c r="AH43" s="154" t="s">
        <v>839</v>
      </c>
      <c r="AI43" s="154" t="s">
        <v>839</v>
      </c>
      <c r="AJ43" s="155" t="s">
        <v>846</v>
      </c>
      <c r="AK43" s="155" t="s">
        <v>846</v>
      </c>
      <c r="AL43" s="154" t="s">
        <v>844</v>
      </c>
      <c r="AM43" s="154" t="s">
        <v>844</v>
      </c>
      <c r="AN43" s="154" t="s">
        <v>847</v>
      </c>
      <c r="AO43" s="154" t="s">
        <v>848</v>
      </c>
      <c r="AP43" s="154" t="s">
        <v>848</v>
      </c>
      <c r="AQ43" s="154" t="s">
        <v>1225</v>
      </c>
      <c r="AR43" s="154" t="s">
        <v>1225</v>
      </c>
      <c r="AS43" s="154" t="s">
        <v>829</v>
      </c>
      <c r="AT43" s="154" t="s">
        <v>829</v>
      </c>
      <c r="AU43" s="154" t="s">
        <v>829</v>
      </c>
      <c r="AV43" s="154" t="s">
        <v>829</v>
      </c>
      <c r="AW43" s="154" t="s">
        <v>829</v>
      </c>
      <c r="AX43" s="154" t="s">
        <v>829</v>
      </c>
      <c r="AY43" s="154" t="s">
        <v>829</v>
      </c>
      <c r="AZ43" s="154" t="s">
        <v>844</v>
      </c>
      <c r="BA43" s="154" t="s">
        <v>526</v>
      </c>
      <c r="BB43" s="154" t="s">
        <v>842</v>
      </c>
      <c r="BC43" s="154" t="s">
        <v>842</v>
      </c>
      <c r="BD43" s="154" t="s">
        <v>842</v>
      </c>
      <c r="BE43" s="155" t="s">
        <v>821</v>
      </c>
      <c r="BF43" s="154" t="s">
        <v>841</v>
      </c>
      <c r="BG43" s="154" t="s">
        <v>841</v>
      </c>
      <c r="BH43" s="154" t="s">
        <v>514</v>
      </c>
      <c r="BI43" s="154" t="s">
        <v>514</v>
      </c>
      <c r="BJ43" s="154" t="s">
        <v>1218</v>
      </c>
      <c r="BK43" s="154" t="s">
        <v>1226</v>
      </c>
      <c r="BL43" s="154" t="s">
        <v>838</v>
      </c>
      <c r="BM43" s="154" t="s">
        <v>526</v>
      </c>
      <c r="BN43" s="154" t="s">
        <v>523</v>
      </c>
      <c r="BO43" s="154" t="s">
        <v>526</v>
      </c>
      <c r="BP43" s="154" t="s">
        <v>526</v>
      </c>
      <c r="BQ43" s="154" t="s">
        <v>820</v>
      </c>
      <c r="BR43" s="154" t="s">
        <v>829</v>
      </c>
      <c r="BS43" s="154" t="s">
        <v>829</v>
      </c>
      <c r="BT43" s="154" t="s">
        <v>829</v>
      </c>
      <c r="BU43" s="154" t="s">
        <v>829</v>
      </c>
      <c r="BV43" s="154" t="s">
        <v>829</v>
      </c>
      <c r="BW43" s="154" t="s">
        <v>829</v>
      </c>
      <c r="BX43" s="154"/>
      <c r="BY43" s="154" t="s">
        <v>845</v>
      </c>
      <c r="BZ43" s="154" t="s">
        <v>526</v>
      </c>
      <c r="CA43" s="154" t="s">
        <v>1163</v>
      </c>
      <c r="CB43" s="154" t="s">
        <v>839</v>
      </c>
    </row>
    <row r="44" spans="1:80" x14ac:dyDescent="0.3">
      <c r="A44" s="123" t="str">
        <f>'Indicator Data'!A45</f>
        <v>Costa Rica</v>
      </c>
      <c r="B44" s="106" t="str">
        <f>'Indicator Data'!B45</f>
        <v>CRI</v>
      </c>
      <c r="C44" s="154" t="s">
        <v>1217</v>
      </c>
      <c r="D44" s="154" t="s">
        <v>1217</v>
      </c>
      <c r="E44" s="154" t="s">
        <v>1218</v>
      </c>
      <c r="F44" s="154" t="s">
        <v>1218</v>
      </c>
      <c r="G44" s="154" t="s">
        <v>1218</v>
      </c>
      <c r="H44" s="154" t="s">
        <v>1218</v>
      </c>
      <c r="I44" s="154" t="s">
        <v>1218</v>
      </c>
      <c r="J44" s="154" t="s">
        <v>842</v>
      </c>
      <c r="K44" s="154" t="s">
        <v>842</v>
      </c>
      <c r="L44" s="154" t="s">
        <v>514</v>
      </c>
      <c r="M44" s="154" t="s">
        <v>839</v>
      </c>
      <c r="N44" s="154" t="s">
        <v>839</v>
      </c>
      <c r="O44" s="154" t="s">
        <v>839</v>
      </c>
      <c r="P44" s="154" t="s">
        <v>839</v>
      </c>
      <c r="Q44" s="154" t="s">
        <v>1095</v>
      </c>
      <c r="R44" s="154" t="s">
        <v>1095</v>
      </c>
      <c r="S44" s="154" t="s">
        <v>1095</v>
      </c>
      <c r="T44" s="154" t="s">
        <v>1095</v>
      </c>
      <c r="U44" s="154" t="s">
        <v>839</v>
      </c>
      <c r="V44" s="154" t="s">
        <v>839</v>
      </c>
      <c r="W44" s="154" t="s">
        <v>839</v>
      </c>
      <c r="X44" s="154" t="s">
        <v>526</v>
      </c>
      <c r="Y44" s="154" t="s">
        <v>526</v>
      </c>
      <c r="Z44" s="154" t="s">
        <v>526</v>
      </c>
      <c r="AA44" s="154" t="s">
        <v>1163</v>
      </c>
      <c r="AB44" s="154" t="s">
        <v>840</v>
      </c>
      <c r="AC44" s="154" t="s">
        <v>840</v>
      </c>
      <c r="AD44" s="214" t="s">
        <v>1224</v>
      </c>
      <c r="AE44" s="154" t="s">
        <v>829</v>
      </c>
      <c r="AF44" s="154" t="s">
        <v>1096</v>
      </c>
      <c r="AG44" s="154" t="s">
        <v>1163</v>
      </c>
      <c r="AH44" s="154" t="s">
        <v>839</v>
      </c>
      <c r="AI44" s="154" t="s">
        <v>839</v>
      </c>
      <c r="AJ44" s="155" t="s">
        <v>846</v>
      </c>
      <c r="AK44" s="155" t="s">
        <v>846</v>
      </c>
      <c r="AL44" s="154" t="s">
        <v>844</v>
      </c>
      <c r="AM44" s="154" t="s">
        <v>844</v>
      </c>
      <c r="AN44" s="154" t="s">
        <v>847</v>
      </c>
      <c r="AO44" s="154" t="s">
        <v>848</v>
      </c>
      <c r="AP44" s="154" t="s">
        <v>848</v>
      </c>
      <c r="AQ44" s="154" t="s">
        <v>1225</v>
      </c>
      <c r="AR44" s="154" t="s">
        <v>1225</v>
      </c>
      <c r="AS44" s="154" t="s">
        <v>829</v>
      </c>
      <c r="AT44" s="154" t="s">
        <v>829</v>
      </c>
      <c r="AU44" s="154" t="s">
        <v>829</v>
      </c>
      <c r="AV44" s="154" t="s">
        <v>829</v>
      </c>
      <c r="AW44" s="154" t="s">
        <v>829</v>
      </c>
      <c r="AX44" s="154" t="s">
        <v>829</v>
      </c>
      <c r="AY44" s="154" t="s">
        <v>829</v>
      </c>
      <c r="AZ44" s="154" t="s">
        <v>844</v>
      </c>
      <c r="BA44" s="154" t="s">
        <v>526</v>
      </c>
      <c r="BB44" s="154" t="s">
        <v>842</v>
      </c>
      <c r="BC44" s="154" t="s">
        <v>842</v>
      </c>
      <c r="BD44" s="154" t="s">
        <v>842</v>
      </c>
      <c r="BE44" s="155" t="s">
        <v>818</v>
      </c>
      <c r="BF44" s="154" t="s">
        <v>841</v>
      </c>
      <c r="BG44" s="154" t="s">
        <v>841</v>
      </c>
      <c r="BH44" s="154" t="s">
        <v>514</v>
      </c>
      <c r="BI44" s="154" t="s">
        <v>514</v>
      </c>
      <c r="BJ44" s="154" t="s">
        <v>1218</v>
      </c>
      <c r="BK44" s="154" t="s">
        <v>1226</v>
      </c>
      <c r="BL44" s="154" t="s">
        <v>838</v>
      </c>
      <c r="BM44" s="154" t="s">
        <v>526</v>
      </c>
      <c r="BN44" s="154" t="s">
        <v>523</v>
      </c>
      <c r="BO44" s="154" t="s">
        <v>526</v>
      </c>
      <c r="BP44" s="154" t="s">
        <v>526</v>
      </c>
      <c r="BQ44" s="154" t="s">
        <v>820</v>
      </c>
      <c r="BR44" s="154" t="s">
        <v>829</v>
      </c>
      <c r="BS44" s="154" t="s">
        <v>829</v>
      </c>
      <c r="BT44" s="154" t="s">
        <v>829</v>
      </c>
      <c r="BU44" s="154" t="s">
        <v>829</v>
      </c>
      <c r="BV44" s="154" t="s">
        <v>829</v>
      </c>
      <c r="BW44" s="154" t="s">
        <v>829</v>
      </c>
      <c r="BX44" s="154"/>
      <c r="BY44" s="154" t="s">
        <v>845</v>
      </c>
      <c r="BZ44" s="154" t="s">
        <v>526</v>
      </c>
      <c r="CA44" s="154" t="s">
        <v>1163</v>
      </c>
      <c r="CB44" s="154" t="s">
        <v>839</v>
      </c>
    </row>
    <row r="45" spans="1:80" x14ac:dyDescent="0.3">
      <c r="A45" s="123" t="str">
        <f>'Indicator Data'!A46</f>
        <v>Côte d'Ivoire</v>
      </c>
      <c r="B45" s="106" t="str">
        <f>'Indicator Data'!B46</f>
        <v>CIV</v>
      </c>
      <c r="C45" s="154" t="s">
        <v>1217</v>
      </c>
      <c r="D45" s="154" t="s">
        <v>1217</v>
      </c>
      <c r="E45" s="154" t="s">
        <v>1218</v>
      </c>
      <c r="F45" s="154" t="s">
        <v>1218</v>
      </c>
      <c r="G45" s="154" t="s">
        <v>1218</v>
      </c>
      <c r="H45" s="154" t="s">
        <v>1218</v>
      </c>
      <c r="I45" s="154" t="s">
        <v>1218</v>
      </c>
      <c r="J45" s="154" t="s">
        <v>842</v>
      </c>
      <c r="K45" s="154" t="s">
        <v>842</v>
      </c>
      <c r="L45" s="154" t="s">
        <v>514</v>
      </c>
      <c r="M45" s="154" t="s">
        <v>839</v>
      </c>
      <c r="N45" s="154" t="s">
        <v>839</v>
      </c>
      <c r="O45" s="154" t="s">
        <v>839</v>
      </c>
      <c r="P45" s="154" t="s">
        <v>839</v>
      </c>
      <c r="Q45" s="154" t="s">
        <v>1095</v>
      </c>
      <c r="R45" s="154" t="s">
        <v>1095</v>
      </c>
      <c r="S45" s="154" t="s">
        <v>1095</v>
      </c>
      <c r="T45" s="154" t="s">
        <v>1095</v>
      </c>
      <c r="U45" s="154" t="s">
        <v>839</v>
      </c>
      <c r="V45" s="154" t="s">
        <v>839</v>
      </c>
      <c r="W45" s="154" t="s">
        <v>839</v>
      </c>
      <c r="X45" s="154" t="s">
        <v>526</v>
      </c>
      <c r="Y45" s="154" t="s">
        <v>526</v>
      </c>
      <c r="Z45" s="154" t="s">
        <v>526</v>
      </c>
      <c r="AA45" s="154" t="s">
        <v>1163</v>
      </c>
      <c r="AB45" s="154" t="s">
        <v>840</v>
      </c>
      <c r="AC45" s="154" t="s">
        <v>840</v>
      </c>
      <c r="AD45" s="214" t="s">
        <v>1224</v>
      </c>
      <c r="AE45" s="154" t="s">
        <v>829</v>
      </c>
      <c r="AF45" s="154" t="s">
        <v>1096</v>
      </c>
      <c r="AG45" s="154" t="s">
        <v>1163</v>
      </c>
      <c r="AH45" s="154" t="s">
        <v>839</v>
      </c>
      <c r="AI45" s="154" t="s">
        <v>839</v>
      </c>
      <c r="AJ45" s="155" t="s">
        <v>846</v>
      </c>
      <c r="AK45" s="155" t="s">
        <v>846</v>
      </c>
      <c r="AL45" s="154" t="s">
        <v>844</v>
      </c>
      <c r="AM45" s="154" t="s">
        <v>844</v>
      </c>
      <c r="AN45" s="154" t="s">
        <v>847</v>
      </c>
      <c r="AO45" s="154" t="s">
        <v>848</v>
      </c>
      <c r="AP45" s="154" t="s">
        <v>848</v>
      </c>
      <c r="AQ45" s="154" t="s">
        <v>1225</v>
      </c>
      <c r="AR45" s="154" t="s">
        <v>1225</v>
      </c>
      <c r="AS45" s="154" t="s">
        <v>829</v>
      </c>
      <c r="AT45" s="154" t="s">
        <v>829</v>
      </c>
      <c r="AU45" s="154" t="s">
        <v>829</v>
      </c>
      <c r="AV45" s="154" t="s">
        <v>829</v>
      </c>
      <c r="AW45" s="154" t="s">
        <v>829</v>
      </c>
      <c r="AX45" s="154" t="s">
        <v>829</v>
      </c>
      <c r="AY45" s="154" t="s">
        <v>829</v>
      </c>
      <c r="AZ45" s="154" t="s">
        <v>844</v>
      </c>
      <c r="BA45" s="154" t="s">
        <v>526</v>
      </c>
      <c r="BB45" s="154" t="s">
        <v>842</v>
      </c>
      <c r="BC45" s="154" t="s">
        <v>842</v>
      </c>
      <c r="BD45" s="154" t="s">
        <v>842</v>
      </c>
      <c r="BE45" s="155" t="s">
        <v>821</v>
      </c>
      <c r="BF45" s="154" t="s">
        <v>841</v>
      </c>
      <c r="BG45" s="154" t="s">
        <v>841</v>
      </c>
      <c r="BH45" s="154" t="s">
        <v>514</v>
      </c>
      <c r="BI45" s="154" t="s">
        <v>514</v>
      </c>
      <c r="BJ45" s="154" t="s">
        <v>1218</v>
      </c>
      <c r="BK45" s="154" t="s">
        <v>1226</v>
      </c>
      <c r="BL45" s="154" t="s">
        <v>838</v>
      </c>
      <c r="BM45" s="154" t="s">
        <v>526</v>
      </c>
      <c r="BN45" s="154" t="s">
        <v>523</v>
      </c>
      <c r="BO45" s="154" t="s">
        <v>526</v>
      </c>
      <c r="BP45" s="154" t="s">
        <v>526</v>
      </c>
      <c r="BQ45" s="154" t="s">
        <v>820</v>
      </c>
      <c r="BR45" s="154" t="s">
        <v>829</v>
      </c>
      <c r="BS45" s="154" t="s">
        <v>829</v>
      </c>
      <c r="BT45" s="154" t="s">
        <v>829</v>
      </c>
      <c r="BU45" s="154" t="s">
        <v>829</v>
      </c>
      <c r="BV45" s="154" t="s">
        <v>829</v>
      </c>
      <c r="BW45" s="154" t="s">
        <v>829</v>
      </c>
      <c r="BX45" s="154"/>
      <c r="BY45" s="154" t="s">
        <v>845</v>
      </c>
      <c r="BZ45" s="154" t="s">
        <v>526</v>
      </c>
      <c r="CA45" s="154" t="s">
        <v>1163</v>
      </c>
      <c r="CB45" s="154" t="s">
        <v>839</v>
      </c>
    </row>
    <row r="46" spans="1:80" x14ac:dyDescent="0.3">
      <c r="A46" s="123" t="str">
        <f>'Indicator Data'!A47</f>
        <v>Croatia</v>
      </c>
      <c r="B46" s="106" t="str">
        <f>'Indicator Data'!B47</f>
        <v>HRV</v>
      </c>
      <c r="C46" s="154" t="s">
        <v>1217</v>
      </c>
      <c r="D46" s="154" t="s">
        <v>1217</v>
      </c>
      <c r="E46" s="154" t="s">
        <v>1218</v>
      </c>
      <c r="F46" s="154" t="s">
        <v>1218</v>
      </c>
      <c r="G46" s="154" t="s">
        <v>1218</v>
      </c>
      <c r="H46" s="154" t="s">
        <v>1218</v>
      </c>
      <c r="I46" s="154" t="s">
        <v>1218</v>
      </c>
      <c r="J46" s="154" t="s">
        <v>842</v>
      </c>
      <c r="K46" s="154" t="s">
        <v>842</v>
      </c>
      <c r="L46" s="154" t="s">
        <v>514</v>
      </c>
      <c r="M46" s="154" t="s">
        <v>839</v>
      </c>
      <c r="N46" s="154" t="s">
        <v>839</v>
      </c>
      <c r="O46" s="154" t="s">
        <v>839</v>
      </c>
      <c r="P46" s="154" t="s">
        <v>839</v>
      </c>
      <c r="Q46" s="154" t="s">
        <v>1095</v>
      </c>
      <c r="R46" s="154" t="s">
        <v>1095</v>
      </c>
      <c r="S46" s="154" t="s">
        <v>1095</v>
      </c>
      <c r="T46" s="154" t="s">
        <v>1095</v>
      </c>
      <c r="U46" s="154" t="s">
        <v>839</v>
      </c>
      <c r="V46" s="154" t="s">
        <v>839</v>
      </c>
      <c r="W46" s="154" t="s">
        <v>839</v>
      </c>
      <c r="X46" s="154" t="s">
        <v>526</v>
      </c>
      <c r="Y46" s="154" t="s">
        <v>526</v>
      </c>
      <c r="Z46" s="154" t="s">
        <v>526</v>
      </c>
      <c r="AA46" s="154" t="s">
        <v>1163</v>
      </c>
      <c r="AB46" s="154" t="s">
        <v>840</v>
      </c>
      <c r="AC46" s="154" t="s">
        <v>840</v>
      </c>
      <c r="AD46" s="214" t="s">
        <v>1224</v>
      </c>
      <c r="AE46" s="154" t="s">
        <v>829</v>
      </c>
      <c r="AF46" s="154" t="s">
        <v>1096</v>
      </c>
      <c r="AG46" s="154" t="s">
        <v>1163</v>
      </c>
      <c r="AH46" s="154" t="s">
        <v>839</v>
      </c>
      <c r="AI46" s="154" t="s">
        <v>839</v>
      </c>
      <c r="AJ46" s="155" t="s">
        <v>846</v>
      </c>
      <c r="AK46" s="155" t="s">
        <v>846</v>
      </c>
      <c r="AL46" s="154" t="s">
        <v>844</v>
      </c>
      <c r="AM46" s="154" t="s">
        <v>844</v>
      </c>
      <c r="AN46" s="154" t="s">
        <v>847</v>
      </c>
      <c r="AO46" s="154" t="s">
        <v>848</v>
      </c>
      <c r="AP46" s="154" t="s">
        <v>848</v>
      </c>
      <c r="AQ46" s="154" t="s">
        <v>1225</v>
      </c>
      <c r="AR46" s="154" t="s">
        <v>1225</v>
      </c>
      <c r="AS46" s="154" t="s">
        <v>829</v>
      </c>
      <c r="AT46" s="154" t="s">
        <v>829</v>
      </c>
      <c r="AU46" s="154" t="s">
        <v>829</v>
      </c>
      <c r="AV46" s="154" t="s">
        <v>829</v>
      </c>
      <c r="AW46" s="154" t="s">
        <v>829</v>
      </c>
      <c r="AX46" s="154" t="s">
        <v>829</v>
      </c>
      <c r="AY46" s="154" t="s">
        <v>829</v>
      </c>
      <c r="AZ46" s="154" t="s">
        <v>844</v>
      </c>
      <c r="BA46" s="154" t="s">
        <v>526</v>
      </c>
      <c r="BB46" s="154" t="s">
        <v>842</v>
      </c>
      <c r="BC46" s="154" t="s">
        <v>842</v>
      </c>
      <c r="BD46" s="154" t="s">
        <v>842</v>
      </c>
      <c r="BE46" s="155" t="s">
        <v>818</v>
      </c>
      <c r="BF46" s="154" t="s">
        <v>841</v>
      </c>
      <c r="BG46" s="154" t="s">
        <v>841</v>
      </c>
      <c r="BH46" s="154" t="s">
        <v>514</v>
      </c>
      <c r="BI46" s="154" t="s">
        <v>514</v>
      </c>
      <c r="BJ46" s="154" t="s">
        <v>1218</v>
      </c>
      <c r="BK46" s="154" t="s">
        <v>1226</v>
      </c>
      <c r="BL46" s="154" t="s">
        <v>838</v>
      </c>
      <c r="BM46" s="154" t="s">
        <v>526</v>
      </c>
      <c r="BN46" s="154" t="s">
        <v>523</v>
      </c>
      <c r="BO46" s="154" t="s">
        <v>526</v>
      </c>
      <c r="BP46" s="154" t="s">
        <v>526</v>
      </c>
      <c r="BQ46" s="154" t="s">
        <v>820</v>
      </c>
      <c r="BR46" s="154" t="s">
        <v>829</v>
      </c>
      <c r="BS46" s="154" t="s">
        <v>829</v>
      </c>
      <c r="BT46" s="154" t="s">
        <v>829</v>
      </c>
      <c r="BU46" s="154" t="s">
        <v>829</v>
      </c>
      <c r="BV46" s="154" t="s">
        <v>829</v>
      </c>
      <c r="BW46" s="154" t="s">
        <v>829</v>
      </c>
      <c r="BX46" s="154"/>
      <c r="BY46" s="154" t="s">
        <v>845</v>
      </c>
      <c r="BZ46" s="154" t="s">
        <v>526</v>
      </c>
      <c r="CA46" s="154" t="s">
        <v>1163</v>
      </c>
      <c r="CB46" s="154" t="s">
        <v>839</v>
      </c>
    </row>
    <row r="47" spans="1:80" x14ac:dyDescent="0.3">
      <c r="A47" s="123" t="str">
        <f>'Indicator Data'!A48</f>
        <v>Cuba</v>
      </c>
      <c r="B47" s="106" t="str">
        <f>'Indicator Data'!B48</f>
        <v>CUB</v>
      </c>
      <c r="C47" s="154" t="s">
        <v>1217</v>
      </c>
      <c r="D47" s="154" t="s">
        <v>1217</v>
      </c>
      <c r="E47" s="154" t="s">
        <v>1218</v>
      </c>
      <c r="F47" s="154" t="s">
        <v>1218</v>
      </c>
      <c r="G47" s="154" t="s">
        <v>1218</v>
      </c>
      <c r="H47" s="154" t="s">
        <v>1218</v>
      </c>
      <c r="I47" s="154" t="s">
        <v>1218</v>
      </c>
      <c r="J47" s="154" t="s">
        <v>842</v>
      </c>
      <c r="K47" s="154" t="s">
        <v>842</v>
      </c>
      <c r="L47" s="154" t="s">
        <v>514</v>
      </c>
      <c r="M47" s="154" t="s">
        <v>839</v>
      </c>
      <c r="N47" s="154" t="s">
        <v>839</v>
      </c>
      <c r="O47" s="154" t="s">
        <v>839</v>
      </c>
      <c r="P47" s="154" t="s">
        <v>839</v>
      </c>
      <c r="Q47" s="154" t="s">
        <v>1095</v>
      </c>
      <c r="R47" s="154" t="s">
        <v>1095</v>
      </c>
      <c r="S47" s="154" t="s">
        <v>1095</v>
      </c>
      <c r="T47" s="154" t="s">
        <v>1095</v>
      </c>
      <c r="U47" s="154" t="s">
        <v>839</v>
      </c>
      <c r="V47" s="154" t="s">
        <v>839</v>
      </c>
      <c r="W47" s="154" t="s">
        <v>839</v>
      </c>
      <c r="X47" s="154" t="s">
        <v>526</v>
      </c>
      <c r="Y47" s="154" t="s">
        <v>526</v>
      </c>
      <c r="Z47" s="154" t="s">
        <v>526</v>
      </c>
      <c r="AA47" s="154" t="s">
        <v>1163</v>
      </c>
      <c r="AB47" s="154" t="s">
        <v>840</v>
      </c>
      <c r="AC47" s="154" t="s">
        <v>840</v>
      </c>
      <c r="AD47" s="214" t="s">
        <v>1224</v>
      </c>
      <c r="AE47" s="154" t="s">
        <v>829</v>
      </c>
      <c r="AF47" s="154" t="s">
        <v>1096</v>
      </c>
      <c r="AG47" s="154" t="s">
        <v>1163</v>
      </c>
      <c r="AH47" s="154" t="s">
        <v>839</v>
      </c>
      <c r="AI47" s="154" t="s">
        <v>839</v>
      </c>
      <c r="AJ47" s="155" t="s">
        <v>846</v>
      </c>
      <c r="AK47" s="155" t="s">
        <v>846</v>
      </c>
      <c r="AL47" s="154" t="s">
        <v>844</v>
      </c>
      <c r="AM47" s="154" t="s">
        <v>844</v>
      </c>
      <c r="AN47" s="154" t="s">
        <v>847</v>
      </c>
      <c r="AO47" s="154" t="s">
        <v>848</v>
      </c>
      <c r="AP47" s="154" t="s">
        <v>848</v>
      </c>
      <c r="AQ47" s="154" t="s">
        <v>1225</v>
      </c>
      <c r="AR47" s="154" t="s">
        <v>1225</v>
      </c>
      <c r="AS47" s="154" t="s">
        <v>829</v>
      </c>
      <c r="AT47" s="154" t="s">
        <v>829</v>
      </c>
      <c r="AU47" s="154" t="s">
        <v>829</v>
      </c>
      <c r="AV47" s="154" t="s">
        <v>829</v>
      </c>
      <c r="AW47" s="154" t="s">
        <v>829</v>
      </c>
      <c r="AX47" s="154" t="s">
        <v>829</v>
      </c>
      <c r="AY47" s="154" t="s">
        <v>829</v>
      </c>
      <c r="AZ47" s="154" t="s">
        <v>844</v>
      </c>
      <c r="BA47" s="154" t="s">
        <v>526</v>
      </c>
      <c r="BB47" s="154" t="s">
        <v>842</v>
      </c>
      <c r="BC47" s="154" t="s">
        <v>842</v>
      </c>
      <c r="BD47" s="154" t="s">
        <v>842</v>
      </c>
      <c r="BE47" s="155" t="s">
        <v>818</v>
      </c>
      <c r="BF47" s="154" t="s">
        <v>841</v>
      </c>
      <c r="BG47" s="154" t="s">
        <v>841</v>
      </c>
      <c r="BH47" s="154" t="s">
        <v>514</v>
      </c>
      <c r="BI47" s="154" t="s">
        <v>514</v>
      </c>
      <c r="BJ47" s="154" t="s">
        <v>1218</v>
      </c>
      <c r="BK47" s="154" t="s">
        <v>1226</v>
      </c>
      <c r="BL47" s="154" t="s">
        <v>838</v>
      </c>
      <c r="BM47" s="154" t="s">
        <v>526</v>
      </c>
      <c r="BN47" s="154" t="s">
        <v>523</v>
      </c>
      <c r="BO47" s="154" t="s">
        <v>526</v>
      </c>
      <c r="BP47" s="154" t="s">
        <v>526</v>
      </c>
      <c r="BQ47" s="154" t="s">
        <v>820</v>
      </c>
      <c r="BR47" s="154" t="s">
        <v>829</v>
      </c>
      <c r="BS47" s="154" t="s">
        <v>829</v>
      </c>
      <c r="BT47" s="154" t="s">
        <v>829</v>
      </c>
      <c r="BU47" s="154" t="s">
        <v>829</v>
      </c>
      <c r="BV47" s="154" t="s">
        <v>829</v>
      </c>
      <c r="BW47" s="154" t="s">
        <v>829</v>
      </c>
      <c r="BX47" s="154"/>
      <c r="BY47" s="154" t="s">
        <v>845</v>
      </c>
      <c r="BZ47" s="154" t="s">
        <v>526</v>
      </c>
      <c r="CA47" s="154" t="s">
        <v>1163</v>
      </c>
      <c r="CB47" s="154" t="s">
        <v>839</v>
      </c>
    </row>
    <row r="48" spans="1:80" x14ac:dyDescent="0.3">
      <c r="A48" s="123" t="str">
        <f>'Indicator Data'!A49</f>
        <v>Cyprus</v>
      </c>
      <c r="B48" s="106" t="str">
        <f>'Indicator Data'!B49</f>
        <v>CYP</v>
      </c>
      <c r="C48" s="154" t="s">
        <v>1217</v>
      </c>
      <c r="D48" s="154" t="s">
        <v>1217</v>
      </c>
      <c r="E48" s="154" t="s">
        <v>1218</v>
      </c>
      <c r="F48" s="154" t="s">
        <v>1218</v>
      </c>
      <c r="G48" s="154" t="s">
        <v>1218</v>
      </c>
      <c r="H48" s="154" t="s">
        <v>1218</v>
      </c>
      <c r="I48" s="154" t="s">
        <v>1218</v>
      </c>
      <c r="J48" s="154" t="s">
        <v>842</v>
      </c>
      <c r="K48" s="154" t="s">
        <v>842</v>
      </c>
      <c r="L48" s="154" t="s">
        <v>514</v>
      </c>
      <c r="M48" s="154" t="s">
        <v>839</v>
      </c>
      <c r="N48" s="154" t="s">
        <v>839</v>
      </c>
      <c r="O48" s="154" t="s">
        <v>839</v>
      </c>
      <c r="P48" s="154" t="s">
        <v>839</v>
      </c>
      <c r="Q48" s="154" t="s">
        <v>1095</v>
      </c>
      <c r="R48" s="154" t="s">
        <v>1095</v>
      </c>
      <c r="S48" s="154" t="s">
        <v>1095</v>
      </c>
      <c r="T48" s="154" t="s">
        <v>1095</v>
      </c>
      <c r="U48" s="154" t="s">
        <v>839</v>
      </c>
      <c r="V48" s="154" t="s">
        <v>839</v>
      </c>
      <c r="W48" s="154" t="s">
        <v>839</v>
      </c>
      <c r="X48" s="154" t="s">
        <v>526</v>
      </c>
      <c r="Y48" s="154" t="s">
        <v>526</v>
      </c>
      <c r="Z48" s="154" t="s">
        <v>526</v>
      </c>
      <c r="AA48" s="154" t="s">
        <v>1163</v>
      </c>
      <c r="AB48" s="154" t="s">
        <v>840</v>
      </c>
      <c r="AC48" s="154" t="s">
        <v>840</v>
      </c>
      <c r="AD48" s="214" t="s">
        <v>1224</v>
      </c>
      <c r="AE48" s="154" t="s">
        <v>829</v>
      </c>
      <c r="AF48" s="154" t="s">
        <v>1096</v>
      </c>
      <c r="AG48" s="154" t="s">
        <v>1163</v>
      </c>
      <c r="AH48" s="154" t="s">
        <v>839</v>
      </c>
      <c r="AI48" s="154" t="s">
        <v>839</v>
      </c>
      <c r="AJ48" s="155" t="s">
        <v>846</v>
      </c>
      <c r="AK48" s="155" t="s">
        <v>846</v>
      </c>
      <c r="AL48" s="154" t="s">
        <v>844</v>
      </c>
      <c r="AM48" s="154" t="s">
        <v>844</v>
      </c>
      <c r="AN48" s="154" t="s">
        <v>847</v>
      </c>
      <c r="AO48" s="154" t="s">
        <v>848</v>
      </c>
      <c r="AP48" s="154" t="s">
        <v>848</v>
      </c>
      <c r="AQ48" s="154" t="s">
        <v>1225</v>
      </c>
      <c r="AR48" s="154" t="s">
        <v>1225</v>
      </c>
      <c r="AS48" s="154" t="s">
        <v>829</v>
      </c>
      <c r="AT48" s="154" t="s">
        <v>829</v>
      </c>
      <c r="AU48" s="154" t="s">
        <v>829</v>
      </c>
      <c r="AV48" s="154" t="s">
        <v>829</v>
      </c>
      <c r="AW48" s="154" t="s">
        <v>829</v>
      </c>
      <c r="AX48" s="154" t="s">
        <v>829</v>
      </c>
      <c r="AY48" s="154" t="s">
        <v>829</v>
      </c>
      <c r="AZ48" s="154" t="s">
        <v>844</v>
      </c>
      <c r="BA48" s="154" t="s">
        <v>526</v>
      </c>
      <c r="BB48" s="154" t="s">
        <v>842</v>
      </c>
      <c r="BC48" s="154" t="s">
        <v>842</v>
      </c>
      <c r="BD48" s="154" t="s">
        <v>842</v>
      </c>
      <c r="BE48" s="155" t="s">
        <v>821</v>
      </c>
      <c r="BF48" s="154" t="s">
        <v>841</v>
      </c>
      <c r="BG48" s="154" t="s">
        <v>841</v>
      </c>
      <c r="BH48" s="154" t="s">
        <v>514</v>
      </c>
      <c r="BI48" s="154" t="s">
        <v>514</v>
      </c>
      <c r="BJ48" s="154" t="s">
        <v>1218</v>
      </c>
      <c r="BK48" s="154" t="s">
        <v>1226</v>
      </c>
      <c r="BL48" s="154" t="s">
        <v>838</v>
      </c>
      <c r="BM48" s="154" t="s">
        <v>526</v>
      </c>
      <c r="BN48" s="154" t="s">
        <v>523</v>
      </c>
      <c r="BO48" s="154" t="s">
        <v>526</v>
      </c>
      <c r="BP48" s="154" t="s">
        <v>526</v>
      </c>
      <c r="BQ48" s="154" t="s">
        <v>820</v>
      </c>
      <c r="BR48" s="154" t="s">
        <v>829</v>
      </c>
      <c r="BS48" s="154" t="s">
        <v>829</v>
      </c>
      <c r="BT48" s="154" t="s">
        <v>829</v>
      </c>
      <c r="BU48" s="154" t="s">
        <v>829</v>
      </c>
      <c r="BV48" s="154" t="s">
        <v>829</v>
      </c>
      <c r="BW48" s="154" t="s">
        <v>829</v>
      </c>
      <c r="BX48" s="154"/>
      <c r="BY48" s="154" t="s">
        <v>845</v>
      </c>
      <c r="BZ48" s="154" t="s">
        <v>526</v>
      </c>
      <c r="CA48" s="154" t="s">
        <v>1163</v>
      </c>
      <c r="CB48" s="154" t="s">
        <v>839</v>
      </c>
    </row>
    <row r="49" spans="1:80" x14ac:dyDescent="0.3">
      <c r="A49" s="123" t="str">
        <f>'Indicator Data'!A50</f>
        <v>Czech Republic</v>
      </c>
      <c r="B49" s="106" t="str">
        <f>'Indicator Data'!B50</f>
        <v>CZE</v>
      </c>
      <c r="C49" s="154" t="s">
        <v>1217</v>
      </c>
      <c r="D49" s="154" t="s">
        <v>1217</v>
      </c>
      <c r="E49" s="154" t="s">
        <v>1218</v>
      </c>
      <c r="F49" s="154" t="s">
        <v>1218</v>
      </c>
      <c r="G49" s="154" t="s">
        <v>1218</v>
      </c>
      <c r="H49" s="154" t="s">
        <v>1218</v>
      </c>
      <c r="I49" s="154" t="s">
        <v>1218</v>
      </c>
      <c r="J49" s="154" t="s">
        <v>842</v>
      </c>
      <c r="K49" s="154" t="s">
        <v>842</v>
      </c>
      <c r="L49" s="154" t="s">
        <v>514</v>
      </c>
      <c r="M49" s="154" t="s">
        <v>839</v>
      </c>
      <c r="N49" s="154" t="s">
        <v>839</v>
      </c>
      <c r="O49" s="154" t="s">
        <v>839</v>
      </c>
      <c r="P49" s="154" t="s">
        <v>839</v>
      </c>
      <c r="Q49" s="154" t="s">
        <v>1095</v>
      </c>
      <c r="R49" s="154" t="s">
        <v>1095</v>
      </c>
      <c r="S49" s="154" t="s">
        <v>1095</v>
      </c>
      <c r="T49" s="154" t="s">
        <v>1095</v>
      </c>
      <c r="U49" s="154" t="s">
        <v>839</v>
      </c>
      <c r="V49" s="154" t="s">
        <v>839</v>
      </c>
      <c r="W49" s="154" t="s">
        <v>839</v>
      </c>
      <c r="X49" s="154" t="s">
        <v>526</v>
      </c>
      <c r="Y49" s="154" t="s">
        <v>526</v>
      </c>
      <c r="Z49" s="154" t="s">
        <v>526</v>
      </c>
      <c r="AA49" s="154" t="s">
        <v>1163</v>
      </c>
      <c r="AB49" s="154" t="s">
        <v>840</v>
      </c>
      <c r="AC49" s="154" t="s">
        <v>840</v>
      </c>
      <c r="AD49" s="214" t="s">
        <v>1224</v>
      </c>
      <c r="AE49" s="154" t="s">
        <v>829</v>
      </c>
      <c r="AF49" s="154" t="s">
        <v>1096</v>
      </c>
      <c r="AG49" s="154" t="s">
        <v>1163</v>
      </c>
      <c r="AH49" s="154" t="s">
        <v>839</v>
      </c>
      <c r="AI49" s="154" t="s">
        <v>839</v>
      </c>
      <c r="AJ49" s="155" t="s">
        <v>846</v>
      </c>
      <c r="AK49" s="155" t="s">
        <v>846</v>
      </c>
      <c r="AL49" s="154" t="s">
        <v>844</v>
      </c>
      <c r="AM49" s="154" t="s">
        <v>844</v>
      </c>
      <c r="AN49" s="154" t="s">
        <v>847</v>
      </c>
      <c r="AO49" s="154" t="s">
        <v>848</v>
      </c>
      <c r="AP49" s="154" t="s">
        <v>848</v>
      </c>
      <c r="AQ49" s="154" t="s">
        <v>1225</v>
      </c>
      <c r="AR49" s="154" t="s">
        <v>1225</v>
      </c>
      <c r="AS49" s="154" t="s">
        <v>829</v>
      </c>
      <c r="AT49" s="154" t="s">
        <v>829</v>
      </c>
      <c r="AU49" s="154" t="s">
        <v>829</v>
      </c>
      <c r="AV49" s="154" t="s">
        <v>829</v>
      </c>
      <c r="AW49" s="154" t="s">
        <v>829</v>
      </c>
      <c r="AX49" s="154" t="s">
        <v>829</v>
      </c>
      <c r="AY49" s="154" t="s">
        <v>829</v>
      </c>
      <c r="AZ49" s="154" t="s">
        <v>844</v>
      </c>
      <c r="BA49" s="154" t="s">
        <v>526</v>
      </c>
      <c r="BB49" s="154" t="s">
        <v>842</v>
      </c>
      <c r="BC49" s="154" t="s">
        <v>842</v>
      </c>
      <c r="BD49" s="154" t="s">
        <v>842</v>
      </c>
      <c r="BE49" s="155" t="s">
        <v>818</v>
      </c>
      <c r="BF49" s="154" t="s">
        <v>841</v>
      </c>
      <c r="BG49" s="154" t="s">
        <v>841</v>
      </c>
      <c r="BH49" s="154" t="s">
        <v>514</v>
      </c>
      <c r="BI49" s="154" t="s">
        <v>514</v>
      </c>
      <c r="BJ49" s="154" t="s">
        <v>1218</v>
      </c>
      <c r="BK49" s="154" t="s">
        <v>1226</v>
      </c>
      <c r="BL49" s="154" t="s">
        <v>838</v>
      </c>
      <c r="BM49" s="154" t="s">
        <v>526</v>
      </c>
      <c r="BN49" s="154" t="s">
        <v>523</v>
      </c>
      <c r="BO49" s="154" t="s">
        <v>526</v>
      </c>
      <c r="BP49" s="154" t="s">
        <v>526</v>
      </c>
      <c r="BQ49" s="154" t="s">
        <v>820</v>
      </c>
      <c r="BR49" s="154" t="s">
        <v>829</v>
      </c>
      <c r="BS49" s="154" t="s">
        <v>829</v>
      </c>
      <c r="BT49" s="154" t="s">
        <v>829</v>
      </c>
      <c r="BU49" s="154" t="s">
        <v>829</v>
      </c>
      <c r="BV49" s="154" t="s">
        <v>829</v>
      </c>
      <c r="BW49" s="154" t="s">
        <v>829</v>
      </c>
      <c r="BX49" s="154"/>
      <c r="BY49" s="154" t="s">
        <v>845</v>
      </c>
      <c r="BZ49" s="154" t="s">
        <v>526</v>
      </c>
      <c r="CA49" s="154" t="s">
        <v>1163</v>
      </c>
      <c r="CB49" s="154" t="s">
        <v>839</v>
      </c>
    </row>
    <row r="50" spans="1:80" x14ac:dyDescent="0.3">
      <c r="A50" s="123" t="str">
        <f>'Indicator Data'!A51</f>
        <v>Denmark</v>
      </c>
      <c r="B50" s="106" t="str">
        <f>'Indicator Data'!B51</f>
        <v>DNK</v>
      </c>
      <c r="C50" s="154" t="s">
        <v>1217</v>
      </c>
      <c r="D50" s="154" t="s">
        <v>1217</v>
      </c>
      <c r="E50" s="154" t="s">
        <v>1218</v>
      </c>
      <c r="F50" s="154" t="s">
        <v>1218</v>
      </c>
      <c r="G50" s="154" t="s">
        <v>1218</v>
      </c>
      <c r="H50" s="154" t="s">
        <v>1218</v>
      </c>
      <c r="I50" s="154" t="s">
        <v>1218</v>
      </c>
      <c r="J50" s="154" t="s">
        <v>842</v>
      </c>
      <c r="K50" s="154" t="s">
        <v>842</v>
      </c>
      <c r="L50" s="154" t="s">
        <v>514</v>
      </c>
      <c r="M50" s="154" t="s">
        <v>839</v>
      </c>
      <c r="N50" s="154" t="s">
        <v>839</v>
      </c>
      <c r="O50" s="154" t="s">
        <v>839</v>
      </c>
      <c r="P50" s="154" t="s">
        <v>839</v>
      </c>
      <c r="Q50" s="154" t="s">
        <v>1095</v>
      </c>
      <c r="R50" s="154" t="s">
        <v>1095</v>
      </c>
      <c r="S50" s="154" t="s">
        <v>1095</v>
      </c>
      <c r="T50" s="154" t="s">
        <v>1095</v>
      </c>
      <c r="U50" s="154" t="s">
        <v>839</v>
      </c>
      <c r="V50" s="154" t="s">
        <v>839</v>
      </c>
      <c r="W50" s="154" t="s">
        <v>839</v>
      </c>
      <c r="X50" s="154" t="s">
        <v>526</v>
      </c>
      <c r="Y50" s="154" t="s">
        <v>526</v>
      </c>
      <c r="Z50" s="154" t="s">
        <v>526</v>
      </c>
      <c r="AA50" s="154" t="s">
        <v>1163</v>
      </c>
      <c r="AB50" s="154" t="s">
        <v>840</v>
      </c>
      <c r="AC50" s="154" t="s">
        <v>840</v>
      </c>
      <c r="AD50" s="214" t="s">
        <v>1224</v>
      </c>
      <c r="AE50" s="154" t="s">
        <v>829</v>
      </c>
      <c r="AF50" s="154" t="s">
        <v>1096</v>
      </c>
      <c r="AG50" s="154" t="s">
        <v>1163</v>
      </c>
      <c r="AH50" s="154" t="s">
        <v>839</v>
      </c>
      <c r="AI50" s="154" t="s">
        <v>839</v>
      </c>
      <c r="AJ50" s="155" t="s">
        <v>846</v>
      </c>
      <c r="AK50" s="155" t="s">
        <v>846</v>
      </c>
      <c r="AL50" s="154" t="s">
        <v>844</v>
      </c>
      <c r="AM50" s="154" t="s">
        <v>844</v>
      </c>
      <c r="AN50" s="154" t="s">
        <v>847</v>
      </c>
      <c r="AO50" s="154" t="s">
        <v>848</v>
      </c>
      <c r="AP50" s="154" t="s">
        <v>848</v>
      </c>
      <c r="AQ50" s="154" t="s">
        <v>1225</v>
      </c>
      <c r="AR50" s="154" t="s">
        <v>1225</v>
      </c>
      <c r="AS50" s="154" t="s">
        <v>829</v>
      </c>
      <c r="AT50" s="154" t="s">
        <v>829</v>
      </c>
      <c r="AU50" s="154" t="s">
        <v>829</v>
      </c>
      <c r="AV50" s="154" t="s">
        <v>829</v>
      </c>
      <c r="AW50" s="154" t="s">
        <v>829</v>
      </c>
      <c r="AX50" s="154" t="s">
        <v>829</v>
      </c>
      <c r="AY50" s="154" t="s">
        <v>829</v>
      </c>
      <c r="AZ50" s="154" t="s">
        <v>844</v>
      </c>
      <c r="BA50" s="154" t="s">
        <v>526</v>
      </c>
      <c r="BB50" s="154" t="s">
        <v>842</v>
      </c>
      <c r="BC50" s="154" t="s">
        <v>842</v>
      </c>
      <c r="BD50" s="154" t="s">
        <v>842</v>
      </c>
      <c r="BE50" s="155" t="s">
        <v>818</v>
      </c>
      <c r="BF50" s="154" t="s">
        <v>841</v>
      </c>
      <c r="BG50" s="154" t="s">
        <v>841</v>
      </c>
      <c r="BH50" s="154" t="s">
        <v>514</v>
      </c>
      <c r="BI50" s="154" t="s">
        <v>514</v>
      </c>
      <c r="BJ50" s="154" t="s">
        <v>1218</v>
      </c>
      <c r="BK50" s="154" t="s">
        <v>1226</v>
      </c>
      <c r="BL50" s="154" t="s">
        <v>838</v>
      </c>
      <c r="BM50" s="154" t="s">
        <v>526</v>
      </c>
      <c r="BN50" s="154" t="s">
        <v>523</v>
      </c>
      <c r="BO50" s="154" t="s">
        <v>526</v>
      </c>
      <c r="BP50" s="154" t="s">
        <v>526</v>
      </c>
      <c r="BQ50" s="154" t="s">
        <v>820</v>
      </c>
      <c r="BR50" s="154" t="s">
        <v>829</v>
      </c>
      <c r="BS50" s="154" t="s">
        <v>829</v>
      </c>
      <c r="BT50" s="154" t="s">
        <v>829</v>
      </c>
      <c r="BU50" s="154" t="s">
        <v>829</v>
      </c>
      <c r="BV50" s="154" t="s">
        <v>829</v>
      </c>
      <c r="BW50" s="154" t="s">
        <v>829</v>
      </c>
      <c r="BX50" s="154"/>
      <c r="BY50" s="154" t="s">
        <v>845</v>
      </c>
      <c r="BZ50" s="154" t="s">
        <v>526</v>
      </c>
      <c r="CA50" s="154" t="s">
        <v>1163</v>
      </c>
      <c r="CB50" s="154" t="s">
        <v>839</v>
      </c>
    </row>
    <row r="51" spans="1:80" x14ac:dyDescent="0.3">
      <c r="A51" s="123" t="str">
        <f>'Indicator Data'!A52</f>
        <v>Djibouti</v>
      </c>
      <c r="B51" s="106" t="str">
        <f>'Indicator Data'!B52</f>
        <v>DJI</v>
      </c>
      <c r="C51" s="154" t="s">
        <v>1217</v>
      </c>
      <c r="D51" s="154" t="s">
        <v>1217</v>
      </c>
      <c r="E51" s="154" t="s">
        <v>1218</v>
      </c>
      <c r="F51" s="154" t="s">
        <v>1218</v>
      </c>
      <c r="G51" s="154" t="s">
        <v>1218</v>
      </c>
      <c r="H51" s="154" t="s">
        <v>1218</v>
      </c>
      <c r="I51" s="154" t="s">
        <v>1218</v>
      </c>
      <c r="J51" s="154" t="s">
        <v>842</v>
      </c>
      <c r="K51" s="154" t="s">
        <v>842</v>
      </c>
      <c r="L51" s="154" t="s">
        <v>514</v>
      </c>
      <c r="M51" s="154" t="s">
        <v>839</v>
      </c>
      <c r="N51" s="154" t="s">
        <v>839</v>
      </c>
      <c r="O51" s="154" t="s">
        <v>839</v>
      </c>
      <c r="P51" s="154" t="s">
        <v>839</v>
      </c>
      <c r="Q51" s="154" t="s">
        <v>1095</v>
      </c>
      <c r="R51" s="154" t="s">
        <v>1095</v>
      </c>
      <c r="S51" s="154" t="s">
        <v>1095</v>
      </c>
      <c r="T51" s="154" t="s">
        <v>1095</v>
      </c>
      <c r="U51" s="154" t="s">
        <v>839</v>
      </c>
      <c r="V51" s="154" t="s">
        <v>839</v>
      </c>
      <c r="W51" s="154" t="s">
        <v>839</v>
      </c>
      <c r="X51" s="154" t="s">
        <v>526</v>
      </c>
      <c r="Y51" s="154" t="s">
        <v>526</v>
      </c>
      <c r="Z51" s="154" t="s">
        <v>526</v>
      </c>
      <c r="AA51" s="154" t="s">
        <v>1163</v>
      </c>
      <c r="AB51" s="154" t="s">
        <v>840</v>
      </c>
      <c r="AC51" s="154" t="s">
        <v>840</v>
      </c>
      <c r="AD51" s="214" t="s">
        <v>1224</v>
      </c>
      <c r="AE51" s="154" t="s">
        <v>829</v>
      </c>
      <c r="AF51" s="154" t="s">
        <v>1096</v>
      </c>
      <c r="AG51" s="154" t="s">
        <v>1163</v>
      </c>
      <c r="AH51" s="154" t="s">
        <v>839</v>
      </c>
      <c r="AI51" s="154" t="s">
        <v>839</v>
      </c>
      <c r="AJ51" s="155" t="s">
        <v>846</v>
      </c>
      <c r="AK51" s="155" t="s">
        <v>846</v>
      </c>
      <c r="AL51" s="154" t="s">
        <v>844</v>
      </c>
      <c r="AM51" s="154" t="s">
        <v>844</v>
      </c>
      <c r="AN51" s="154" t="s">
        <v>847</v>
      </c>
      <c r="AO51" s="154" t="s">
        <v>848</v>
      </c>
      <c r="AP51" s="154" t="s">
        <v>848</v>
      </c>
      <c r="AQ51" s="154" t="s">
        <v>1225</v>
      </c>
      <c r="AR51" s="154" t="s">
        <v>1225</v>
      </c>
      <c r="AS51" s="154" t="s">
        <v>829</v>
      </c>
      <c r="AT51" s="154" t="s">
        <v>829</v>
      </c>
      <c r="AU51" s="154" t="s">
        <v>829</v>
      </c>
      <c r="AV51" s="154" t="s">
        <v>829</v>
      </c>
      <c r="AW51" s="154" t="s">
        <v>829</v>
      </c>
      <c r="AX51" s="154" t="s">
        <v>829</v>
      </c>
      <c r="AY51" s="154" t="s">
        <v>829</v>
      </c>
      <c r="AZ51" s="154" t="s">
        <v>844</v>
      </c>
      <c r="BA51" s="154" t="s">
        <v>526</v>
      </c>
      <c r="BB51" s="154" t="s">
        <v>842</v>
      </c>
      <c r="BC51" s="154" t="s">
        <v>842</v>
      </c>
      <c r="BD51" s="154" t="s">
        <v>842</v>
      </c>
      <c r="BE51" s="155" t="s">
        <v>818</v>
      </c>
      <c r="BF51" s="154" t="s">
        <v>841</v>
      </c>
      <c r="BG51" s="154" t="s">
        <v>841</v>
      </c>
      <c r="BH51" s="154" t="s">
        <v>514</v>
      </c>
      <c r="BI51" s="154" t="s">
        <v>514</v>
      </c>
      <c r="BJ51" s="154" t="s">
        <v>1218</v>
      </c>
      <c r="BK51" s="154" t="s">
        <v>1226</v>
      </c>
      <c r="BL51" s="154" t="s">
        <v>838</v>
      </c>
      <c r="BM51" s="154" t="s">
        <v>526</v>
      </c>
      <c r="BN51" s="154" t="s">
        <v>523</v>
      </c>
      <c r="BO51" s="154" t="s">
        <v>526</v>
      </c>
      <c r="BP51" s="154" t="s">
        <v>526</v>
      </c>
      <c r="BQ51" s="154" t="s">
        <v>820</v>
      </c>
      <c r="BR51" s="154" t="s">
        <v>829</v>
      </c>
      <c r="BS51" s="154" t="s">
        <v>829</v>
      </c>
      <c r="BT51" s="154" t="s">
        <v>829</v>
      </c>
      <c r="BU51" s="154" t="s">
        <v>829</v>
      </c>
      <c r="BV51" s="154" t="s">
        <v>829</v>
      </c>
      <c r="BW51" s="154" t="s">
        <v>829</v>
      </c>
      <c r="BX51" s="154"/>
      <c r="BY51" s="154" t="s">
        <v>845</v>
      </c>
      <c r="BZ51" s="154" t="s">
        <v>526</v>
      </c>
      <c r="CA51" s="154" t="s">
        <v>1163</v>
      </c>
      <c r="CB51" s="154" t="s">
        <v>839</v>
      </c>
    </row>
    <row r="52" spans="1:80" x14ac:dyDescent="0.3">
      <c r="A52" s="123" t="str">
        <f>'Indicator Data'!A53</f>
        <v>Dominica</v>
      </c>
      <c r="B52" s="106" t="str">
        <f>'Indicator Data'!B53</f>
        <v>DMA</v>
      </c>
      <c r="C52" s="154" t="s">
        <v>1217</v>
      </c>
      <c r="D52" s="154" t="s">
        <v>1217</v>
      </c>
      <c r="E52" s="154" t="s">
        <v>1218</v>
      </c>
      <c r="F52" s="154" t="s">
        <v>1218</v>
      </c>
      <c r="G52" s="154" t="s">
        <v>1218</v>
      </c>
      <c r="H52" s="154" t="s">
        <v>1218</v>
      </c>
      <c r="I52" s="154" t="s">
        <v>1218</v>
      </c>
      <c r="J52" s="154" t="s">
        <v>842</v>
      </c>
      <c r="K52" s="154" t="s">
        <v>842</v>
      </c>
      <c r="L52" s="154" t="s">
        <v>514</v>
      </c>
      <c r="M52" s="154" t="s">
        <v>839</v>
      </c>
      <c r="N52" s="154" t="s">
        <v>839</v>
      </c>
      <c r="O52" s="154" t="s">
        <v>839</v>
      </c>
      <c r="P52" s="154" t="s">
        <v>839</v>
      </c>
      <c r="Q52" s="154" t="s">
        <v>1095</v>
      </c>
      <c r="R52" s="154" t="s">
        <v>1095</v>
      </c>
      <c r="S52" s="154" t="s">
        <v>1095</v>
      </c>
      <c r="T52" s="154" t="s">
        <v>1095</v>
      </c>
      <c r="U52" s="154" t="s">
        <v>839</v>
      </c>
      <c r="V52" s="154" t="s">
        <v>839</v>
      </c>
      <c r="W52" s="154" t="s">
        <v>839</v>
      </c>
      <c r="X52" s="154" t="s">
        <v>526</v>
      </c>
      <c r="Y52" s="154" t="s">
        <v>526</v>
      </c>
      <c r="Z52" s="154" t="s">
        <v>526</v>
      </c>
      <c r="AA52" s="154" t="s">
        <v>1163</v>
      </c>
      <c r="AB52" s="154" t="s">
        <v>840</v>
      </c>
      <c r="AC52" s="154" t="s">
        <v>840</v>
      </c>
      <c r="AD52" s="214" t="s">
        <v>1224</v>
      </c>
      <c r="AE52" s="154" t="s">
        <v>829</v>
      </c>
      <c r="AF52" s="154" t="s">
        <v>1096</v>
      </c>
      <c r="AG52" s="154" t="s">
        <v>1163</v>
      </c>
      <c r="AH52" s="154" t="s">
        <v>839</v>
      </c>
      <c r="AI52" s="154" t="s">
        <v>839</v>
      </c>
      <c r="AJ52" s="155" t="s">
        <v>846</v>
      </c>
      <c r="AK52" s="155" t="s">
        <v>846</v>
      </c>
      <c r="AL52" s="154" t="s">
        <v>844</v>
      </c>
      <c r="AM52" s="154" t="s">
        <v>844</v>
      </c>
      <c r="AN52" s="154" t="s">
        <v>847</v>
      </c>
      <c r="AO52" s="154" t="s">
        <v>848</v>
      </c>
      <c r="AP52" s="154" t="s">
        <v>848</v>
      </c>
      <c r="AQ52" s="154" t="s">
        <v>1225</v>
      </c>
      <c r="AR52" s="154" t="s">
        <v>1225</v>
      </c>
      <c r="AS52" s="154" t="s">
        <v>829</v>
      </c>
      <c r="AT52" s="154" t="s">
        <v>829</v>
      </c>
      <c r="AU52" s="154" t="s">
        <v>829</v>
      </c>
      <c r="AV52" s="154" t="s">
        <v>829</v>
      </c>
      <c r="AW52" s="154" t="s">
        <v>829</v>
      </c>
      <c r="AX52" s="154" t="s">
        <v>829</v>
      </c>
      <c r="AY52" s="154" t="s">
        <v>829</v>
      </c>
      <c r="AZ52" s="154" t="s">
        <v>844</v>
      </c>
      <c r="BA52" s="154" t="s">
        <v>526</v>
      </c>
      <c r="BB52" s="154" t="s">
        <v>842</v>
      </c>
      <c r="BC52" s="154" t="s">
        <v>842</v>
      </c>
      <c r="BD52" s="154" t="s">
        <v>842</v>
      </c>
      <c r="BE52" s="155" t="s">
        <v>818</v>
      </c>
      <c r="BF52" s="154" t="s">
        <v>841</v>
      </c>
      <c r="BG52" s="154" t="s">
        <v>841</v>
      </c>
      <c r="BH52" s="154" t="s">
        <v>514</v>
      </c>
      <c r="BI52" s="154" t="s">
        <v>514</v>
      </c>
      <c r="BJ52" s="154" t="s">
        <v>1218</v>
      </c>
      <c r="BK52" s="154" t="s">
        <v>1226</v>
      </c>
      <c r="BL52" s="154" t="s">
        <v>838</v>
      </c>
      <c r="BM52" s="154" t="s">
        <v>526</v>
      </c>
      <c r="BN52" s="154" t="s">
        <v>523</v>
      </c>
      <c r="BO52" s="154" t="s">
        <v>526</v>
      </c>
      <c r="BP52" s="154" t="s">
        <v>526</v>
      </c>
      <c r="BQ52" s="154" t="s">
        <v>820</v>
      </c>
      <c r="BR52" s="154" t="s">
        <v>829</v>
      </c>
      <c r="BS52" s="154" t="s">
        <v>829</v>
      </c>
      <c r="BT52" s="154" t="s">
        <v>829</v>
      </c>
      <c r="BU52" s="154" t="s">
        <v>829</v>
      </c>
      <c r="BV52" s="154" t="s">
        <v>829</v>
      </c>
      <c r="BW52" s="154" t="s">
        <v>829</v>
      </c>
      <c r="BX52" s="154"/>
      <c r="BY52" s="154" t="s">
        <v>845</v>
      </c>
      <c r="BZ52" s="154" t="s">
        <v>526</v>
      </c>
      <c r="CA52" s="154" t="s">
        <v>1163</v>
      </c>
      <c r="CB52" s="154" t="s">
        <v>839</v>
      </c>
    </row>
    <row r="53" spans="1:80" x14ac:dyDescent="0.3">
      <c r="A53" s="123" t="str">
        <f>'Indicator Data'!A54</f>
        <v>Dominican Republic</v>
      </c>
      <c r="B53" s="106" t="str">
        <f>'Indicator Data'!B54</f>
        <v>DOM</v>
      </c>
      <c r="C53" s="154" t="s">
        <v>1217</v>
      </c>
      <c r="D53" s="154" t="s">
        <v>1217</v>
      </c>
      <c r="E53" s="154" t="s">
        <v>1218</v>
      </c>
      <c r="F53" s="154" t="s">
        <v>1218</v>
      </c>
      <c r="G53" s="154" t="s">
        <v>1218</v>
      </c>
      <c r="H53" s="154" t="s">
        <v>1218</v>
      </c>
      <c r="I53" s="154" t="s">
        <v>1218</v>
      </c>
      <c r="J53" s="154" t="s">
        <v>842</v>
      </c>
      <c r="K53" s="154" t="s">
        <v>842</v>
      </c>
      <c r="L53" s="154" t="s">
        <v>514</v>
      </c>
      <c r="M53" s="154" t="s">
        <v>839</v>
      </c>
      <c r="N53" s="154" t="s">
        <v>839</v>
      </c>
      <c r="O53" s="154" t="s">
        <v>839</v>
      </c>
      <c r="P53" s="154" t="s">
        <v>839</v>
      </c>
      <c r="Q53" s="154" t="s">
        <v>1095</v>
      </c>
      <c r="R53" s="154" t="s">
        <v>1095</v>
      </c>
      <c r="S53" s="154" t="s">
        <v>1095</v>
      </c>
      <c r="T53" s="154" t="s">
        <v>1095</v>
      </c>
      <c r="U53" s="154" t="s">
        <v>839</v>
      </c>
      <c r="V53" s="154" t="s">
        <v>839</v>
      </c>
      <c r="W53" s="154" t="s">
        <v>839</v>
      </c>
      <c r="X53" s="154" t="s">
        <v>526</v>
      </c>
      <c r="Y53" s="154" t="s">
        <v>526</v>
      </c>
      <c r="Z53" s="154" t="s">
        <v>526</v>
      </c>
      <c r="AA53" s="154" t="s">
        <v>1163</v>
      </c>
      <c r="AB53" s="154" t="s">
        <v>840</v>
      </c>
      <c r="AC53" s="154" t="s">
        <v>840</v>
      </c>
      <c r="AD53" s="214" t="s">
        <v>1224</v>
      </c>
      <c r="AE53" s="154" t="s">
        <v>829</v>
      </c>
      <c r="AF53" s="154" t="s">
        <v>1096</v>
      </c>
      <c r="AG53" s="154" t="s">
        <v>1163</v>
      </c>
      <c r="AH53" s="154" t="s">
        <v>839</v>
      </c>
      <c r="AI53" s="154" t="s">
        <v>839</v>
      </c>
      <c r="AJ53" s="155" t="s">
        <v>846</v>
      </c>
      <c r="AK53" s="155" t="s">
        <v>846</v>
      </c>
      <c r="AL53" s="154" t="s">
        <v>844</v>
      </c>
      <c r="AM53" s="154" t="s">
        <v>844</v>
      </c>
      <c r="AN53" s="154" t="s">
        <v>847</v>
      </c>
      <c r="AO53" s="154" t="s">
        <v>848</v>
      </c>
      <c r="AP53" s="154" t="s">
        <v>848</v>
      </c>
      <c r="AQ53" s="154" t="s">
        <v>1225</v>
      </c>
      <c r="AR53" s="154" t="s">
        <v>1225</v>
      </c>
      <c r="AS53" s="154" t="s">
        <v>829</v>
      </c>
      <c r="AT53" s="154" t="s">
        <v>829</v>
      </c>
      <c r="AU53" s="154" t="s">
        <v>829</v>
      </c>
      <c r="AV53" s="154" t="s">
        <v>829</v>
      </c>
      <c r="AW53" s="154" t="s">
        <v>829</v>
      </c>
      <c r="AX53" s="154" t="s">
        <v>829</v>
      </c>
      <c r="AY53" s="154" t="s">
        <v>829</v>
      </c>
      <c r="AZ53" s="154" t="s">
        <v>844</v>
      </c>
      <c r="BA53" s="154" t="s">
        <v>526</v>
      </c>
      <c r="BB53" s="154" t="s">
        <v>842</v>
      </c>
      <c r="BC53" s="154" t="s">
        <v>842</v>
      </c>
      <c r="BD53" s="154" t="s">
        <v>842</v>
      </c>
      <c r="BE53" s="155" t="s">
        <v>818</v>
      </c>
      <c r="BF53" s="154" t="s">
        <v>841</v>
      </c>
      <c r="BG53" s="154" t="s">
        <v>841</v>
      </c>
      <c r="BH53" s="154" t="s">
        <v>514</v>
      </c>
      <c r="BI53" s="154" t="s">
        <v>514</v>
      </c>
      <c r="BJ53" s="154" t="s">
        <v>1218</v>
      </c>
      <c r="BK53" s="154" t="s">
        <v>1226</v>
      </c>
      <c r="BL53" s="154" t="s">
        <v>838</v>
      </c>
      <c r="BM53" s="154" t="s">
        <v>526</v>
      </c>
      <c r="BN53" s="154" t="s">
        <v>523</v>
      </c>
      <c r="BO53" s="154" t="s">
        <v>526</v>
      </c>
      <c r="BP53" s="154" t="s">
        <v>526</v>
      </c>
      <c r="BQ53" s="154" t="s">
        <v>820</v>
      </c>
      <c r="BR53" s="154" t="s">
        <v>829</v>
      </c>
      <c r="BS53" s="154" t="s">
        <v>829</v>
      </c>
      <c r="BT53" s="154" t="s">
        <v>829</v>
      </c>
      <c r="BU53" s="154" t="s">
        <v>829</v>
      </c>
      <c r="BV53" s="154" t="s">
        <v>829</v>
      </c>
      <c r="BW53" s="154" t="s">
        <v>829</v>
      </c>
      <c r="BX53" s="154"/>
      <c r="BY53" s="154" t="s">
        <v>845</v>
      </c>
      <c r="BZ53" s="154" t="s">
        <v>526</v>
      </c>
      <c r="CA53" s="154" t="s">
        <v>1163</v>
      </c>
      <c r="CB53" s="154" t="s">
        <v>839</v>
      </c>
    </row>
    <row r="54" spans="1:80" x14ac:dyDescent="0.3">
      <c r="A54" s="123" t="str">
        <f>'Indicator Data'!A55</f>
        <v>Ecuador</v>
      </c>
      <c r="B54" s="106" t="str">
        <f>'Indicator Data'!B55</f>
        <v>ECU</v>
      </c>
      <c r="C54" s="154" t="s">
        <v>1217</v>
      </c>
      <c r="D54" s="154" t="s">
        <v>1217</v>
      </c>
      <c r="E54" s="154" t="s">
        <v>1218</v>
      </c>
      <c r="F54" s="154" t="s">
        <v>1218</v>
      </c>
      <c r="G54" s="154" t="s">
        <v>1218</v>
      </c>
      <c r="H54" s="154" t="s">
        <v>1218</v>
      </c>
      <c r="I54" s="154" t="s">
        <v>1218</v>
      </c>
      <c r="J54" s="154" t="s">
        <v>842</v>
      </c>
      <c r="K54" s="154" t="s">
        <v>842</v>
      </c>
      <c r="L54" s="154" t="s">
        <v>514</v>
      </c>
      <c r="M54" s="154" t="s">
        <v>839</v>
      </c>
      <c r="N54" s="154" t="s">
        <v>839</v>
      </c>
      <c r="O54" s="154" t="s">
        <v>839</v>
      </c>
      <c r="P54" s="154" t="s">
        <v>839</v>
      </c>
      <c r="Q54" s="154" t="s">
        <v>1095</v>
      </c>
      <c r="R54" s="154" t="s">
        <v>1095</v>
      </c>
      <c r="S54" s="154" t="s">
        <v>1095</v>
      </c>
      <c r="T54" s="154" t="s">
        <v>1095</v>
      </c>
      <c r="U54" s="154" t="s">
        <v>839</v>
      </c>
      <c r="V54" s="154" t="s">
        <v>839</v>
      </c>
      <c r="W54" s="154" t="s">
        <v>839</v>
      </c>
      <c r="X54" s="154" t="s">
        <v>526</v>
      </c>
      <c r="Y54" s="154" t="s">
        <v>526</v>
      </c>
      <c r="Z54" s="154" t="s">
        <v>526</v>
      </c>
      <c r="AA54" s="154" t="s">
        <v>1163</v>
      </c>
      <c r="AB54" s="154" t="s">
        <v>840</v>
      </c>
      <c r="AC54" s="154" t="s">
        <v>840</v>
      </c>
      <c r="AD54" s="214" t="s">
        <v>1224</v>
      </c>
      <c r="AE54" s="154" t="s">
        <v>829</v>
      </c>
      <c r="AF54" s="154" t="s">
        <v>1096</v>
      </c>
      <c r="AG54" s="154" t="s">
        <v>1163</v>
      </c>
      <c r="AH54" s="154" t="s">
        <v>839</v>
      </c>
      <c r="AI54" s="154" t="s">
        <v>839</v>
      </c>
      <c r="AJ54" s="155" t="s">
        <v>846</v>
      </c>
      <c r="AK54" s="155" t="s">
        <v>846</v>
      </c>
      <c r="AL54" s="154" t="s">
        <v>844</v>
      </c>
      <c r="AM54" s="154" t="s">
        <v>844</v>
      </c>
      <c r="AN54" s="154" t="s">
        <v>847</v>
      </c>
      <c r="AO54" s="154" t="s">
        <v>848</v>
      </c>
      <c r="AP54" s="154" t="s">
        <v>848</v>
      </c>
      <c r="AQ54" s="154" t="s">
        <v>1225</v>
      </c>
      <c r="AR54" s="154" t="s">
        <v>1225</v>
      </c>
      <c r="AS54" s="154" t="s">
        <v>829</v>
      </c>
      <c r="AT54" s="154" t="s">
        <v>829</v>
      </c>
      <c r="AU54" s="154" t="s">
        <v>829</v>
      </c>
      <c r="AV54" s="154" t="s">
        <v>829</v>
      </c>
      <c r="AW54" s="154" t="s">
        <v>829</v>
      </c>
      <c r="AX54" s="154" t="s">
        <v>829</v>
      </c>
      <c r="AY54" s="154" t="s">
        <v>829</v>
      </c>
      <c r="AZ54" s="154" t="s">
        <v>844</v>
      </c>
      <c r="BA54" s="154" t="s">
        <v>526</v>
      </c>
      <c r="BB54" s="154" t="s">
        <v>842</v>
      </c>
      <c r="BC54" s="154" t="s">
        <v>842</v>
      </c>
      <c r="BD54" s="154" t="s">
        <v>842</v>
      </c>
      <c r="BE54" s="155" t="s">
        <v>818</v>
      </c>
      <c r="BF54" s="154" t="s">
        <v>841</v>
      </c>
      <c r="BG54" s="154" t="s">
        <v>841</v>
      </c>
      <c r="BH54" s="154" t="s">
        <v>514</v>
      </c>
      <c r="BI54" s="154" t="s">
        <v>514</v>
      </c>
      <c r="BJ54" s="154" t="s">
        <v>1218</v>
      </c>
      <c r="BK54" s="154" t="s">
        <v>1226</v>
      </c>
      <c r="BL54" s="154" t="s">
        <v>838</v>
      </c>
      <c r="BM54" s="154" t="s">
        <v>526</v>
      </c>
      <c r="BN54" s="154" t="s">
        <v>523</v>
      </c>
      <c r="BO54" s="154" t="s">
        <v>526</v>
      </c>
      <c r="BP54" s="154" t="s">
        <v>526</v>
      </c>
      <c r="BQ54" s="154" t="s">
        <v>820</v>
      </c>
      <c r="BR54" s="154" t="s">
        <v>829</v>
      </c>
      <c r="BS54" s="154" t="s">
        <v>829</v>
      </c>
      <c r="BT54" s="154" t="s">
        <v>829</v>
      </c>
      <c r="BU54" s="154" t="s">
        <v>829</v>
      </c>
      <c r="BV54" s="154" t="s">
        <v>829</v>
      </c>
      <c r="BW54" s="154" t="s">
        <v>829</v>
      </c>
      <c r="BX54" s="154"/>
      <c r="BY54" s="154" t="s">
        <v>845</v>
      </c>
      <c r="BZ54" s="154" t="s">
        <v>526</v>
      </c>
      <c r="CA54" s="154" t="s">
        <v>1163</v>
      </c>
      <c r="CB54" s="154" t="s">
        <v>839</v>
      </c>
    </row>
    <row r="55" spans="1:80" x14ac:dyDescent="0.3">
      <c r="A55" s="123" t="str">
        <f>'Indicator Data'!A56</f>
        <v>Egypt</v>
      </c>
      <c r="B55" s="106" t="str">
        <f>'Indicator Data'!B56</f>
        <v>EGY</v>
      </c>
      <c r="C55" s="154" t="s">
        <v>1217</v>
      </c>
      <c r="D55" s="154" t="s">
        <v>1217</v>
      </c>
      <c r="E55" s="154" t="s">
        <v>1218</v>
      </c>
      <c r="F55" s="154" t="s">
        <v>1218</v>
      </c>
      <c r="G55" s="154" t="s">
        <v>1218</v>
      </c>
      <c r="H55" s="154" t="s">
        <v>1218</v>
      </c>
      <c r="I55" s="154" t="s">
        <v>1218</v>
      </c>
      <c r="J55" s="154" t="s">
        <v>842</v>
      </c>
      <c r="K55" s="154" t="s">
        <v>842</v>
      </c>
      <c r="L55" s="154" t="s">
        <v>514</v>
      </c>
      <c r="M55" s="154" t="s">
        <v>839</v>
      </c>
      <c r="N55" s="154" t="s">
        <v>839</v>
      </c>
      <c r="O55" s="154" t="s">
        <v>839</v>
      </c>
      <c r="P55" s="154" t="s">
        <v>839</v>
      </c>
      <c r="Q55" s="154" t="s">
        <v>1095</v>
      </c>
      <c r="R55" s="154" t="s">
        <v>1095</v>
      </c>
      <c r="S55" s="154" t="s">
        <v>1095</v>
      </c>
      <c r="T55" s="154" t="s">
        <v>1095</v>
      </c>
      <c r="U55" s="154" t="s">
        <v>839</v>
      </c>
      <c r="V55" s="154" t="s">
        <v>839</v>
      </c>
      <c r="W55" s="154" t="s">
        <v>839</v>
      </c>
      <c r="X55" s="154" t="s">
        <v>526</v>
      </c>
      <c r="Y55" s="154" t="s">
        <v>526</v>
      </c>
      <c r="Z55" s="154" t="s">
        <v>526</v>
      </c>
      <c r="AA55" s="154" t="s">
        <v>1163</v>
      </c>
      <c r="AB55" s="154" t="s">
        <v>840</v>
      </c>
      <c r="AC55" s="154" t="s">
        <v>840</v>
      </c>
      <c r="AD55" s="214" t="s">
        <v>1224</v>
      </c>
      <c r="AE55" s="154" t="s">
        <v>829</v>
      </c>
      <c r="AF55" s="154" t="s">
        <v>1096</v>
      </c>
      <c r="AG55" s="154" t="s">
        <v>1163</v>
      </c>
      <c r="AH55" s="154" t="s">
        <v>839</v>
      </c>
      <c r="AI55" s="154" t="s">
        <v>839</v>
      </c>
      <c r="AJ55" s="155" t="s">
        <v>846</v>
      </c>
      <c r="AK55" s="155" t="s">
        <v>846</v>
      </c>
      <c r="AL55" s="154" t="s">
        <v>844</v>
      </c>
      <c r="AM55" s="154" t="s">
        <v>844</v>
      </c>
      <c r="AN55" s="154" t="s">
        <v>847</v>
      </c>
      <c r="AO55" s="154" t="s">
        <v>848</v>
      </c>
      <c r="AP55" s="154" t="s">
        <v>848</v>
      </c>
      <c r="AQ55" s="154" t="s">
        <v>1225</v>
      </c>
      <c r="AR55" s="154" t="s">
        <v>1225</v>
      </c>
      <c r="AS55" s="154" t="s">
        <v>829</v>
      </c>
      <c r="AT55" s="154" t="s">
        <v>829</v>
      </c>
      <c r="AU55" s="154" t="s">
        <v>829</v>
      </c>
      <c r="AV55" s="154" t="s">
        <v>829</v>
      </c>
      <c r="AW55" s="154" t="s">
        <v>829</v>
      </c>
      <c r="AX55" s="154" t="s">
        <v>829</v>
      </c>
      <c r="AY55" s="154" t="s">
        <v>829</v>
      </c>
      <c r="AZ55" s="154" t="s">
        <v>844</v>
      </c>
      <c r="BA55" s="154" t="s">
        <v>526</v>
      </c>
      <c r="BB55" s="154" t="s">
        <v>842</v>
      </c>
      <c r="BC55" s="154" t="s">
        <v>842</v>
      </c>
      <c r="BD55" s="154" t="s">
        <v>842</v>
      </c>
      <c r="BE55" s="155" t="s">
        <v>821</v>
      </c>
      <c r="BF55" s="154" t="s">
        <v>841</v>
      </c>
      <c r="BG55" s="154" t="s">
        <v>841</v>
      </c>
      <c r="BH55" s="154" t="s">
        <v>514</v>
      </c>
      <c r="BI55" s="154" t="s">
        <v>514</v>
      </c>
      <c r="BJ55" s="154" t="s">
        <v>1218</v>
      </c>
      <c r="BK55" s="154" t="s">
        <v>1226</v>
      </c>
      <c r="BL55" s="154" t="s">
        <v>838</v>
      </c>
      <c r="BM55" s="154" t="s">
        <v>526</v>
      </c>
      <c r="BN55" s="154" t="s">
        <v>523</v>
      </c>
      <c r="BO55" s="154" t="s">
        <v>526</v>
      </c>
      <c r="BP55" s="154" t="s">
        <v>526</v>
      </c>
      <c r="BQ55" s="154" t="s">
        <v>820</v>
      </c>
      <c r="BR55" s="154" t="s">
        <v>829</v>
      </c>
      <c r="BS55" s="154" t="s">
        <v>829</v>
      </c>
      <c r="BT55" s="154" t="s">
        <v>829</v>
      </c>
      <c r="BU55" s="154" t="s">
        <v>829</v>
      </c>
      <c r="BV55" s="154" t="s">
        <v>829</v>
      </c>
      <c r="BW55" s="154" t="s">
        <v>829</v>
      </c>
      <c r="BX55" s="154"/>
      <c r="BY55" s="154" t="s">
        <v>845</v>
      </c>
      <c r="BZ55" s="154" t="s">
        <v>526</v>
      </c>
      <c r="CA55" s="154" t="s">
        <v>1163</v>
      </c>
      <c r="CB55" s="154" t="s">
        <v>839</v>
      </c>
    </row>
    <row r="56" spans="1:80" x14ac:dyDescent="0.3">
      <c r="A56" s="123" t="str">
        <f>'Indicator Data'!A57</f>
        <v>El Salvador</v>
      </c>
      <c r="B56" s="106" t="str">
        <f>'Indicator Data'!B57</f>
        <v>SLV</v>
      </c>
      <c r="C56" s="154" t="s">
        <v>1217</v>
      </c>
      <c r="D56" s="154" t="s">
        <v>1217</v>
      </c>
      <c r="E56" s="154" t="s">
        <v>1218</v>
      </c>
      <c r="F56" s="154" t="s">
        <v>1218</v>
      </c>
      <c r="G56" s="154" t="s">
        <v>1218</v>
      </c>
      <c r="H56" s="154" t="s">
        <v>1218</v>
      </c>
      <c r="I56" s="154" t="s">
        <v>1218</v>
      </c>
      <c r="J56" s="154" t="s">
        <v>842</v>
      </c>
      <c r="K56" s="154" t="s">
        <v>842</v>
      </c>
      <c r="L56" s="154" t="s">
        <v>514</v>
      </c>
      <c r="M56" s="154" t="s">
        <v>839</v>
      </c>
      <c r="N56" s="154" t="s">
        <v>839</v>
      </c>
      <c r="O56" s="154" t="s">
        <v>839</v>
      </c>
      <c r="P56" s="154" t="s">
        <v>839</v>
      </c>
      <c r="Q56" s="154" t="s">
        <v>1095</v>
      </c>
      <c r="R56" s="154" t="s">
        <v>1095</v>
      </c>
      <c r="S56" s="154" t="s">
        <v>1095</v>
      </c>
      <c r="T56" s="154" t="s">
        <v>1095</v>
      </c>
      <c r="U56" s="154" t="s">
        <v>839</v>
      </c>
      <c r="V56" s="154" t="s">
        <v>839</v>
      </c>
      <c r="W56" s="154" t="s">
        <v>839</v>
      </c>
      <c r="X56" s="154" t="s">
        <v>526</v>
      </c>
      <c r="Y56" s="154" t="s">
        <v>526</v>
      </c>
      <c r="Z56" s="154" t="s">
        <v>526</v>
      </c>
      <c r="AA56" s="154" t="s">
        <v>1163</v>
      </c>
      <c r="AB56" s="154" t="s">
        <v>840</v>
      </c>
      <c r="AC56" s="154" t="s">
        <v>840</v>
      </c>
      <c r="AD56" s="214" t="s">
        <v>1224</v>
      </c>
      <c r="AE56" s="154" t="s">
        <v>829</v>
      </c>
      <c r="AF56" s="154" t="s">
        <v>1096</v>
      </c>
      <c r="AG56" s="154" t="s">
        <v>1163</v>
      </c>
      <c r="AH56" s="154" t="s">
        <v>839</v>
      </c>
      <c r="AI56" s="154" t="s">
        <v>839</v>
      </c>
      <c r="AJ56" s="155" t="s">
        <v>846</v>
      </c>
      <c r="AK56" s="155" t="s">
        <v>846</v>
      </c>
      <c r="AL56" s="154" t="s">
        <v>844</v>
      </c>
      <c r="AM56" s="154" t="s">
        <v>844</v>
      </c>
      <c r="AN56" s="154" t="s">
        <v>847</v>
      </c>
      <c r="AO56" s="154" t="s">
        <v>848</v>
      </c>
      <c r="AP56" s="154" t="s">
        <v>848</v>
      </c>
      <c r="AQ56" s="154" t="s">
        <v>1225</v>
      </c>
      <c r="AR56" s="154" t="s">
        <v>1225</v>
      </c>
      <c r="AS56" s="154" t="s">
        <v>829</v>
      </c>
      <c r="AT56" s="154" t="s">
        <v>829</v>
      </c>
      <c r="AU56" s="154" t="s">
        <v>829</v>
      </c>
      <c r="AV56" s="154" t="s">
        <v>829</v>
      </c>
      <c r="AW56" s="154" t="s">
        <v>829</v>
      </c>
      <c r="AX56" s="154" t="s">
        <v>829</v>
      </c>
      <c r="AY56" s="154" t="s">
        <v>829</v>
      </c>
      <c r="AZ56" s="154" t="s">
        <v>844</v>
      </c>
      <c r="BA56" s="154" t="s">
        <v>526</v>
      </c>
      <c r="BB56" s="154" t="s">
        <v>842</v>
      </c>
      <c r="BC56" s="154" t="s">
        <v>842</v>
      </c>
      <c r="BD56" s="154" t="s">
        <v>842</v>
      </c>
      <c r="BE56" s="155"/>
      <c r="BF56" s="154" t="s">
        <v>841</v>
      </c>
      <c r="BG56" s="154" t="s">
        <v>841</v>
      </c>
      <c r="BH56" s="154" t="s">
        <v>514</v>
      </c>
      <c r="BI56" s="154" t="s">
        <v>514</v>
      </c>
      <c r="BJ56" s="154" t="s">
        <v>1218</v>
      </c>
      <c r="BK56" s="154" t="s">
        <v>1226</v>
      </c>
      <c r="BL56" s="154" t="s">
        <v>838</v>
      </c>
      <c r="BM56" s="154" t="s">
        <v>526</v>
      </c>
      <c r="BN56" s="154" t="s">
        <v>523</v>
      </c>
      <c r="BO56" s="154" t="s">
        <v>526</v>
      </c>
      <c r="BP56" s="154" t="s">
        <v>526</v>
      </c>
      <c r="BQ56" s="154" t="s">
        <v>820</v>
      </c>
      <c r="BR56" s="154" t="s">
        <v>829</v>
      </c>
      <c r="BS56" s="154" t="s">
        <v>829</v>
      </c>
      <c r="BT56" s="154" t="s">
        <v>829</v>
      </c>
      <c r="BU56" s="154" t="s">
        <v>829</v>
      </c>
      <c r="BV56" s="154" t="s">
        <v>829</v>
      </c>
      <c r="BW56" s="154" t="s">
        <v>829</v>
      </c>
      <c r="BX56" s="154"/>
      <c r="BY56" s="154" t="s">
        <v>845</v>
      </c>
      <c r="BZ56" s="154" t="s">
        <v>526</v>
      </c>
      <c r="CA56" s="154" t="s">
        <v>1163</v>
      </c>
      <c r="CB56" s="154" t="s">
        <v>839</v>
      </c>
    </row>
    <row r="57" spans="1:80" x14ac:dyDescent="0.3">
      <c r="A57" s="123" t="str">
        <f>'Indicator Data'!A58</f>
        <v>Equatorial Guinea</v>
      </c>
      <c r="B57" s="106" t="str">
        <f>'Indicator Data'!B58</f>
        <v>GNQ</v>
      </c>
      <c r="C57" s="154" t="s">
        <v>1217</v>
      </c>
      <c r="D57" s="154" t="s">
        <v>1217</v>
      </c>
      <c r="E57" s="154" t="s">
        <v>1218</v>
      </c>
      <c r="F57" s="154" t="s">
        <v>1218</v>
      </c>
      <c r="G57" s="154" t="s">
        <v>1218</v>
      </c>
      <c r="H57" s="154" t="s">
        <v>1218</v>
      </c>
      <c r="I57" s="154" t="s">
        <v>1218</v>
      </c>
      <c r="J57" s="154" t="s">
        <v>842</v>
      </c>
      <c r="K57" s="154" t="s">
        <v>842</v>
      </c>
      <c r="L57" s="154" t="s">
        <v>514</v>
      </c>
      <c r="M57" s="154" t="s">
        <v>839</v>
      </c>
      <c r="N57" s="154" t="s">
        <v>839</v>
      </c>
      <c r="O57" s="154" t="s">
        <v>839</v>
      </c>
      <c r="P57" s="154" t="s">
        <v>839</v>
      </c>
      <c r="Q57" s="154" t="s">
        <v>1095</v>
      </c>
      <c r="R57" s="154" t="s">
        <v>1095</v>
      </c>
      <c r="S57" s="154" t="s">
        <v>1095</v>
      </c>
      <c r="T57" s="154" t="s">
        <v>1095</v>
      </c>
      <c r="U57" s="154" t="s">
        <v>839</v>
      </c>
      <c r="V57" s="154" t="s">
        <v>839</v>
      </c>
      <c r="W57" s="154" t="s">
        <v>839</v>
      </c>
      <c r="X57" s="154" t="s">
        <v>526</v>
      </c>
      <c r="Y57" s="154" t="s">
        <v>526</v>
      </c>
      <c r="Z57" s="154" t="s">
        <v>526</v>
      </c>
      <c r="AA57" s="154" t="s">
        <v>1163</v>
      </c>
      <c r="AB57" s="154" t="s">
        <v>840</v>
      </c>
      <c r="AC57" s="154" t="s">
        <v>840</v>
      </c>
      <c r="AD57" s="214" t="s">
        <v>1224</v>
      </c>
      <c r="AE57" s="154" t="s">
        <v>829</v>
      </c>
      <c r="AF57" s="154" t="s">
        <v>1096</v>
      </c>
      <c r="AG57" s="154" t="s">
        <v>1163</v>
      </c>
      <c r="AH57" s="154" t="s">
        <v>839</v>
      </c>
      <c r="AI57" s="154" t="s">
        <v>839</v>
      </c>
      <c r="AJ57" s="155" t="s">
        <v>846</v>
      </c>
      <c r="AK57" s="155" t="s">
        <v>846</v>
      </c>
      <c r="AL57" s="154" t="s">
        <v>844</v>
      </c>
      <c r="AM57" s="154" t="s">
        <v>844</v>
      </c>
      <c r="AN57" s="154" t="s">
        <v>847</v>
      </c>
      <c r="AO57" s="154" t="s">
        <v>848</v>
      </c>
      <c r="AP57" s="154" t="s">
        <v>848</v>
      </c>
      <c r="AQ57" s="154" t="s">
        <v>1225</v>
      </c>
      <c r="AR57" s="154" t="s">
        <v>1225</v>
      </c>
      <c r="AS57" s="154" t="s">
        <v>829</v>
      </c>
      <c r="AT57" s="154" t="s">
        <v>829</v>
      </c>
      <c r="AU57" s="154" t="s">
        <v>829</v>
      </c>
      <c r="AV57" s="154" t="s">
        <v>829</v>
      </c>
      <c r="AW57" s="154" t="s">
        <v>829</v>
      </c>
      <c r="AX57" s="154" t="s">
        <v>829</v>
      </c>
      <c r="AY57" s="154" t="s">
        <v>829</v>
      </c>
      <c r="AZ57" s="154" t="s">
        <v>844</v>
      </c>
      <c r="BA57" s="154" t="s">
        <v>526</v>
      </c>
      <c r="BB57" s="154" t="s">
        <v>842</v>
      </c>
      <c r="BC57" s="154" t="s">
        <v>842</v>
      </c>
      <c r="BD57" s="154" t="s">
        <v>842</v>
      </c>
      <c r="BE57" s="155" t="s">
        <v>818</v>
      </c>
      <c r="BF57" s="154" t="s">
        <v>841</v>
      </c>
      <c r="BG57" s="154" t="s">
        <v>841</v>
      </c>
      <c r="BH57" s="154" t="s">
        <v>514</v>
      </c>
      <c r="BI57" s="154" t="s">
        <v>514</v>
      </c>
      <c r="BJ57" s="154" t="s">
        <v>1218</v>
      </c>
      <c r="BK57" s="154" t="s">
        <v>1226</v>
      </c>
      <c r="BL57" s="154" t="s">
        <v>838</v>
      </c>
      <c r="BM57" s="154" t="s">
        <v>526</v>
      </c>
      <c r="BN57" s="154" t="s">
        <v>523</v>
      </c>
      <c r="BO57" s="154" t="s">
        <v>526</v>
      </c>
      <c r="BP57" s="154" t="s">
        <v>526</v>
      </c>
      <c r="BQ57" s="154" t="s">
        <v>820</v>
      </c>
      <c r="BR57" s="154" t="s">
        <v>829</v>
      </c>
      <c r="BS57" s="154" t="s">
        <v>829</v>
      </c>
      <c r="BT57" s="154" t="s">
        <v>829</v>
      </c>
      <c r="BU57" s="154" t="s">
        <v>829</v>
      </c>
      <c r="BV57" s="154" t="s">
        <v>829</v>
      </c>
      <c r="BW57" s="154" t="s">
        <v>829</v>
      </c>
      <c r="BX57" s="154"/>
      <c r="BY57" s="154" t="s">
        <v>845</v>
      </c>
      <c r="BZ57" s="154" t="s">
        <v>526</v>
      </c>
      <c r="CA57" s="154" t="s">
        <v>1163</v>
      </c>
      <c r="CB57" s="154" t="s">
        <v>839</v>
      </c>
    </row>
    <row r="58" spans="1:80" x14ac:dyDescent="0.3">
      <c r="A58" s="123" t="str">
        <f>'Indicator Data'!A59</f>
        <v>Eritrea</v>
      </c>
      <c r="B58" s="106" t="str">
        <f>'Indicator Data'!B59</f>
        <v>ERI</v>
      </c>
      <c r="C58" s="154" t="s">
        <v>1217</v>
      </c>
      <c r="D58" s="154" t="s">
        <v>1217</v>
      </c>
      <c r="E58" s="154" t="s">
        <v>1218</v>
      </c>
      <c r="F58" s="154" t="s">
        <v>1218</v>
      </c>
      <c r="G58" s="154" t="s">
        <v>1218</v>
      </c>
      <c r="H58" s="154" t="s">
        <v>1218</v>
      </c>
      <c r="I58" s="154" t="s">
        <v>1218</v>
      </c>
      <c r="J58" s="154" t="s">
        <v>842</v>
      </c>
      <c r="K58" s="154" t="s">
        <v>842</v>
      </c>
      <c r="L58" s="154" t="s">
        <v>514</v>
      </c>
      <c r="M58" s="154" t="s">
        <v>839</v>
      </c>
      <c r="N58" s="154" t="s">
        <v>839</v>
      </c>
      <c r="O58" s="154" t="s">
        <v>839</v>
      </c>
      <c r="P58" s="154" t="s">
        <v>839</v>
      </c>
      <c r="Q58" s="154" t="s">
        <v>1095</v>
      </c>
      <c r="R58" s="154" t="s">
        <v>1095</v>
      </c>
      <c r="S58" s="154" t="s">
        <v>1095</v>
      </c>
      <c r="T58" s="154" t="s">
        <v>1095</v>
      </c>
      <c r="U58" s="154" t="s">
        <v>839</v>
      </c>
      <c r="V58" s="154" t="s">
        <v>839</v>
      </c>
      <c r="W58" s="154" t="s">
        <v>839</v>
      </c>
      <c r="X58" s="154" t="s">
        <v>526</v>
      </c>
      <c r="Y58" s="154" t="s">
        <v>526</v>
      </c>
      <c r="Z58" s="154" t="s">
        <v>526</v>
      </c>
      <c r="AA58" s="154" t="s">
        <v>1163</v>
      </c>
      <c r="AB58" s="154" t="s">
        <v>840</v>
      </c>
      <c r="AC58" s="154" t="s">
        <v>840</v>
      </c>
      <c r="AD58" s="214" t="s">
        <v>1224</v>
      </c>
      <c r="AE58" s="154" t="s">
        <v>829</v>
      </c>
      <c r="AF58" s="154" t="s">
        <v>1096</v>
      </c>
      <c r="AG58" s="154" t="s">
        <v>1163</v>
      </c>
      <c r="AH58" s="154" t="s">
        <v>839</v>
      </c>
      <c r="AI58" s="154" t="s">
        <v>839</v>
      </c>
      <c r="AJ58" s="155" t="s">
        <v>846</v>
      </c>
      <c r="AK58" s="155" t="s">
        <v>846</v>
      </c>
      <c r="AL58" s="154" t="s">
        <v>844</v>
      </c>
      <c r="AM58" s="154" t="s">
        <v>844</v>
      </c>
      <c r="AN58" s="154" t="s">
        <v>847</v>
      </c>
      <c r="AO58" s="154" t="s">
        <v>848</v>
      </c>
      <c r="AP58" s="154" t="s">
        <v>848</v>
      </c>
      <c r="AQ58" s="154" t="s">
        <v>1225</v>
      </c>
      <c r="AR58" s="154" t="s">
        <v>1225</v>
      </c>
      <c r="AS58" s="154" t="s">
        <v>829</v>
      </c>
      <c r="AT58" s="154" t="s">
        <v>829</v>
      </c>
      <c r="AU58" s="154" t="s">
        <v>829</v>
      </c>
      <c r="AV58" s="154" t="s">
        <v>829</v>
      </c>
      <c r="AW58" s="154" t="s">
        <v>829</v>
      </c>
      <c r="AX58" s="154" t="s">
        <v>829</v>
      </c>
      <c r="AY58" s="154" t="s">
        <v>829</v>
      </c>
      <c r="AZ58" s="154" t="s">
        <v>844</v>
      </c>
      <c r="BA58" s="154" t="s">
        <v>526</v>
      </c>
      <c r="BB58" s="154" t="s">
        <v>842</v>
      </c>
      <c r="BC58" s="154" t="s">
        <v>842</v>
      </c>
      <c r="BD58" s="154" t="s">
        <v>842</v>
      </c>
      <c r="BE58" s="155" t="s">
        <v>818</v>
      </c>
      <c r="BF58" s="154" t="s">
        <v>841</v>
      </c>
      <c r="BG58" s="154" t="s">
        <v>841</v>
      </c>
      <c r="BH58" s="154" t="s">
        <v>514</v>
      </c>
      <c r="BI58" s="154" t="s">
        <v>514</v>
      </c>
      <c r="BJ58" s="154" t="s">
        <v>1218</v>
      </c>
      <c r="BK58" s="154" t="s">
        <v>1226</v>
      </c>
      <c r="BL58" s="154" t="s">
        <v>838</v>
      </c>
      <c r="BM58" s="154" t="s">
        <v>526</v>
      </c>
      <c r="BN58" s="154" t="s">
        <v>523</v>
      </c>
      <c r="BO58" s="154" t="s">
        <v>526</v>
      </c>
      <c r="BP58" s="154" t="s">
        <v>526</v>
      </c>
      <c r="BQ58" s="154" t="s">
        <v>820</v>
      </c>
      <c r="BR58" s="154" t="s">
        <v>829</v>
      </c>
      <c r="BS58" s="154" t="s">
        <v>829</v>
      </c>
      <c r="BT58" s="154" t="s">
        <v>829</v>
      </c>
      <c r="BU58" s="154" t="s">
        <v>829</v>
      </c>
      <c r="BV58" s="154" t="s">
        <v>829</v>
      </c>
      <c r="BW58" s="154" t="s">
        <v>829</v>
      </c>
      <c r="BX58" s="154"/>
      <c r="BY58" s="154" t="s">
        <v>845</v>
      </c>
      <c r="BZ58" s="154" t="s">
        <v>526</v>
      </c>
      <c r="CA58" s="154" t="s">
        <v>1163</v>
      </c>
      <c r="CB58" s="154" t="s">
        <v>839</v>
      </c>
    </row>
    <row r="59" spans="1:80" x14ac:dyDescent="0.3">
      <c r="A59" s="123" t="str">
        <f>'Indicator Data'!A60</f>
        <v>Estonia</v>
      </c>
      <c r="B59" s="106" t="str">
        <f>'Indicator Data'!B60</f>
        <v>EST</v>
      </c>
      <c r="C59" s="154" t="s">
        <v>1217</v>
      </c>
      <c r="D59" s="154" t="s">
        <v>1217</v>
      </c>
      <c r="E59" s="154" t="s">
        <v>1218</v>
      </c>
      <c r="F59" s="154" t="s">
        <v>1218</v>
      </c>
      <c r="G59" s="154" t="s">
        <v>1218</v>
      </c>
      <c r="H59" s="154" t="s">
        <v>1218</v>
      </c>
      <c r="I59" s="154" t="s">
        <v>1218</v>
      </c>
      <c r="J59" s="154" t="s">
        <v>842</v>
      </c>
      <c r="K59" s="154" t="s">
        <v>842</v>
      </c>
      <c r="L59" s="154" t="s">
        <v>514</v>
      </c>
      <c r="M59" s="154" t="s">
        <v>839</v>
      </c>
      <c r="N59" s="154" t="s">
        <v>839</v>
      </c>
      <c r="O59" s="154" t="s">
        <v>839</v>
      </c>
      <c r="P59" s="154" t="s">
        <v>839</v>
      </c>
      <c r="Q59" s="154" t="s">
        <v>1095</v>
      </c>
      <c r="R59" s="154" t="s">
        <v>1095</v>
      </c>
      <c r="S59" s="154" t="s">
        <v>1095</v>
      </c>
      <c r="T59" s="154" t="s">
        <v>1095</v>
      </c>
      <c r="U59" s="154" t="s">
        <v>839</v>
      </c>
      <c r="V59" s="154" t="s">
        <v>839</v>
      </c>
      <c r="W59" s="154" t="s">
        <v>839</v>
      </c>
      <c r="X59" s="154" t="s">
        <v>526</v>
      </c>
      <c r="Y59" s="154" t="s">
        <v>526</v>
      </c>
      <c r="Z59" s="154" t="s">
        <v>526</v>
      </c>
      <c r="AA59" s="154" t="s">
        <v>1163</v>
      </c>
      <c r="AB59" s="154" t="s">
        <v>840</v>
      </c>
      <c r="AC59" s="154" t="s">
        <v>840</v>
      </c>
      <c r="AD59" s="214" t="s">
        <v>1224</v>
      </c>
      <c r="AE59" s="154" t="s">
        <v>829</v>
      </c>
      <c r="AF59" s="154" t="s">
        <v>1096</v>
      </c>
      <c r="AG59" s="154" t="s">
        <v>1163</v>
      </c>
      <c r="AH59" s="154" t="s">
        <v>839</v>
      </c>
      <c r="AI59" s="154" t="s">
        <v>839</v>
      </c>
      <c r="AJ59" s="155" t="s">
        <v>846</v>
      </c>
      <c r="AK59" s="155" t="s">
        <v>846</v>
      </c>
      <c r="AL59" s="154" t="s">
        <v>844</v>
      </c>
      <c r="AM59" s="154" t="s">
        <v>844</v>
      </c>
      <c r="AN59" s="154" t="s">
        <v>847</v>
      </c>
      <c r="AO59" s="154" t="s">
        <v>848</v>
      </c>
      <c r="AP59" s="154" t="s">
        <v>848</v>
      </c>
      <c r="AQ59" s="154" t="s">
        <v>1225</v>
      </c>
      <c r="AR59" s="154" t="s">
        <v>1225</v>
      </c>
      <c r="AS59" s="154" t="s">
        <v>829</v>
      </c>
      <c r="AT59" s="154" t="s">
        <v>829</v>
      </c>
      <c r="AU59" s="154" t="s">
        <v>829</v>
      </c>
      <c r="AV59" s="154" t="s">
        <v>829</v>
      </c>
      <c r="AW59" s="154" t="s">
        <v>829</v>
      </c>
      <c r="AX59" s="154" t="s">
        <v>829</v>
      </c>
      <c r="AY59" s="154" t="s">
        <v>829</v>
      </c>
      <c r="AZ59" s="154" t="s">
        <v>844</v>
      </c>
      <c r="BA59" s="154" t="s">
        <v>526</v>
      </c>
      <c r="BB59" s="154" t="s">
        <v>842</v>
      </c>
      <c r="BC59" s="154" t="s">
        <v>842</v>
      </c>
      <c r="BD59" s="154" t="s">
        <v>842</v>
      </c>
      <c r="BE59" s="155" t="s">
        <v>818</v>
      </c>
      <c r="BF59" s="154" t="s">
        <v>841</v>
      </c>
      <c r="BG59" s="154" t="s">
        <v>841</v>
      </c>
      <c r="BH59" s="154" t="s">
        <v>514</v>
      </c>
      <c r="BI59" s="154" t="s">
        <v>514</v>
      </c>
      <c r="BJ59" s="154" t="s">
        <v>1218</v>
      </c>
      <c r="BK59" s="154" t="s">
        <v>1226</v>
      </c>
      <c r="BL59" s="154" t="s">
        <v>838</v>
      </c>
      <c r="BM59" s="154" t="s">
        <v>526</v>
      </c>
      <c r="BN59" s="154" t="s">
        <v>523</v>
      </c>
      <c r="BO59" s="154" t="s">
        <v>526</v>
      </c>
      <c r="BP59" s="154" t="s">
        <v>526</v>
      </c>
      <c r="BQ59" s="154" t="s">
        <v>820</v>
      </c>
      <c r="BR59" s="154" t="s">
        <v>829</v>
      </c>
      <c r="BS59" s="154" t="s">
        <v>829</v>
      </c>
      <c r="BT59" s="154" t="s">
        <v>829</v>
      </c>
      <c r="BU59" s="154" t="s">
        <v>829</v>
      </c>
      <c r="BV59" s="154" t="s">
        <v>829</v>
      </c>
      <c r="BW59" s="154" t="s">
        <v>829</v>
      </c>
      <c r="BX59" s="154"/>
      <c r="BY59" s="154" t="s">
        <v>845</v>
      </c>
      <c r="BZ59" s="154" t="s">
        <v>526</v>
      </c>
      <c r="CA59" s="154" t="s">
        <v>1163</v>
      </c>
      <c r="CB59" s="154" t="s">
        <v>839</v>
      </c>
    </row>
    <row r="60" spans="1:80" x14ac:dyDescent="0.3">
      <c r="A60" s="123" t="str">
        <f>'Indicator Data'!A61</f>
        <v>Eswatini</v>
      </c>
      <c r="B60" s="106" t="str">
        <f>'Indicator Data'!B61</f>
        <v>SWZ</v>
      </c>
      <c r="C60" s="154" t="s">
        <v>1217</v>
      </c>
      <c r="D60" s="154" t="s">
        <v>1217</v>
      </c>
      <c r="E60" s="154" t="s">
        <v>1218</v>
      </c>
      <c r="F60" s="154" t="s">
        <v>1218</v>
      </c>
      <c r="G60" s="154" t="s">
        <v>1218</v>
      </c>
      <c r="H60" s="154" t="s">
        <v>1218</v>
      </c>
      <c r="I60" s="154" t="s">
        <v>1218</v>
      </c>
      <c r="J60" s="154" t="s">
        <v>842</v>
      </c>
      <c r="K60" s="154" t="s">
        <v>842</v>
      </c>
      <c r="L60" s="154" t="s">
        <v>514</v>
      </c>
      <c r="M60" s="154" t="s">
        <v>839</v>
      </c>
      <c r="N60" s="154" t="s">
        <v>839</v>
      </c>
      <c r="O60" s="154" t="s">
        <v>839</v>
      </c>
      <c r="P60" s="154" t="s">
        <v>839</v>
      </c>
      <c r="Q60" s="154" t="s">
        <v>1095</v>
      </c>
      <c r="R60" s="154" t="s">
        <v>1095</v>
      </c>
      <c r="S60" s="154" t="s">
        <v>1095</v>
      </c>
      <c r="T60" s="154" t="s">
        <v>1095</v>
      </c>
      <c r="U60" s="154" t="s">
        <v>839</v>
      </c>
      <c r="V60" s="154" t="s">
        <v>839</v>
      </c>
      <c r="W60" s="154" t="s">
        <v>839</v>
      </c>
      <c r="X60" s="154" t="s">
        <v>526</v>
      </c>
      <c r="Y60" s="154" t="s">
        <v>526</v>
      </c>
      <c r="Z60" s="154" t="s">
        <v>526</v>
      </c>
      <c r="AA60" s="154" t="s">
        <v>1163</v>
      </c>
      <c r="AB60" s="154" t="s">
        <v>840</v>
      </c>
      <c r="AC60" s="154" t="s">
        <v>840</v>
      </c>
      <c r="AD60" s="214" t="s">
        <v>1224</v>
      </c>
      <c r="AE60" s="154" t="s">
        <v>829</v>
      </c>
      <c r="AF60" s="154" t="s">
        <v>1096</v>
      </c>
      <c r="AG60" s="154" t="s">
        <v>1163</v>
      </c>
      <c r="AH60" s="154" t="s">
        <v>839</v>
      </c>
      <c r="AI60" s="154" t="s">
        <v>839</v>
      </c>
      <c r="AJ60" s="155" t="s">
        <v>846</v>
      </c>
      <c r="AK60" s="155" t="s">
        <v>846</v>
      </c>
      <c r="AL60" s="154" t="s">
        <v>844</v>
      </c>
      <c r="AM60" s="154" t="s">
        <v>844</v>
      </c>
      <c r="AN60" s="154" t="s">
        <v>847</v>
      </c>
      <c r="AO60" s="154" t="s">
        <v>848</v>
      </c>
      <c r="AP60" s="154" t="s">
        <v>848</v>
      </c>
      <c r="AQ60" s="154" t="s">
        <v>1225</v>
      </c>
      <c r="AR60" s="154" t="s">
        <v>1225</v>
      </c>
      <c r="AS60" s="154" t="s">
        <v>829</v>
      </c>
      <c r="AT60" s="154" t="s">
        <v>829</v>
      </c>
      <c r="AU60" s="154" t="s">
        <v>829</v>
      </c>
      <c r="AV60" s="154" t="s">
        <v>829</v>
      </c>
      <c r="AW60" s="154" t="s">
        <v>829</v>
      </c>
      <c r="AX60" s="154" t="s">
        <v>829</v>
      </c>
      <c r="AY60" s="154" t="s">
        <v>829</v>
      </c>
      <c r="AZ60" s="154" t="s">
        <v>844</v>
      </c>
      <c r="BA60" s="154" t="s">
        <v>526</v>
      </c>
      <c r="BB60" s="154" t="s">
        <v>842</v>
      </c>
      <c r="BC60" s="154" t="s">
        <v>842</v>
      </c>
      <c r="BD60" s="154" t="s">
        <v>842</v>
      </c>
      <c r="BF60" s="154" t="s">
        <v>841</v>
      </c>
      <c r="BG60" s="154" t="s">
        <v>841</v>
      </c>
      <c r="BH60" s="154" t="s">
        <v>514</v>
      </c>
      <c r="BI60" s="154" t="s">
        <v>514</v>
      </c>
      <c r="BJ60" s="154" t="s">
        <v>1218</v>
      </c>
      <c r="BK60" s="154" t="s">
        <v>1226</v>
      </c>
      <c r="BL60" s="154" t="s">
        <v>838</v>
      </c>
      <c r="BM60" s="154" t="s">
        <v>526</v>
      </c>
      <c r="BN60" s="154" t="s">
        <v>523</v>
      </c>
      <c r="BO60" s="154" t="s">
        <v>526</v>
      </c>
      <c r="BP60" s="154" t="s">
        <v>526</v>
      </c>
      <c r="BQ60" s="154" t="s">
        <v>820</v>
      </c>
      <c r="BR60" s="154" t="s">
        <v>829</v>
      </c>
      <c r="BS60" s="154" t="s">
        <v>829</v>
      </c>
      <c r="BT60" s="154" t="s">
        <v>829</v>
      </c>
      <c r="BU60" s="154" t="s">
        <v>829</v>
      </c>
      <c r="BV60" s="154" t="s">
        <v>829</v>
      </c>
      <c r="BW60" s="154" t="s">
        <v>829</v>
      </c>
      <c r="BX60" s="154"/>
      <c r="BY60" s="154" t="s">
        <v>845</v>
      </c>
      <c r="BZ60" s="154" t="s">
        <v>526</v>
      </c>
      <c r="CA60" s="154" t="s">
        <v>1163</v>
      </c>
      <c r="CB60" s="154" t="s">
        <v>839</v>
      </c>
    </row>
    <row r="61" spans="1:80" x14ac:dyDescent="0.3">
      <c r="A61" s="123" t="str">
        <f>'Indicator Data'!A62</f>
        <v>Ethiopia</v>
      </c>
      <c r="B61" s="106" t="str">
        <f>'Indicator Data'!B62</f>
        <v>ETH</v>
      </c>
      <c r="C61" s="154" t="s">
        <v>1217</v>
      </c>
      <c r="D61" s="154" t="s">
        <v>1217</v>
      </c>
      <c r="E61" s="154" t="s">
        <v>1218</v>
      </c>
      <c r="F61" s="154" t="s">
        <v>1218</v>
      </c>
      <c r="G61" s="154" t="s">
        <v>1218</v>
      </c>
      <c r="H61" s="154" t="s">
        <v>1218</v>
      </c>
      <c r="I61" s="154" t="s">
        <v>1218</v>
      </c>
      <c r="J61" s="154" t="s">
        <v>842</v>
      </c>
      <c r="K61" s="154" t="s">
        <v>842</v>
      </c>
      <c r="L61" s="154" t="s">
        <v>514</v>
      </c>
      <c r="M61" s="154" t="s">
        <v>839</v>
      </c>
      <c r="N61" s="154" t="s">
        <v>839</v>
      </c>
      <c r="O61" s="154" t="s">
        <v>839</v>
      </c>
      <c r="P61" s="154" t="s">
        <v>839</v>
      </c>
      <c r="Q61" s="154" t="s">
        <v>1095</v>
      </c>
      <c r="R61" s="154" t="s">
        <v>1095</v>
      </c>
      <c r="S61" s="154" t="s">
        <v>1095</v>
      </c>
      <c r="T61" s="154" t="s">
        <v>1095</v>
      </c>
      <c r="U61" s="154" t="s">
        <v>839</v>
      </c>
      <c r="V61" s="154" t="s">
        <v>839</v>
      </c>
      <c r="W61" s="154" t="s">
        <v>839</v>
      </c>
      <c r="X61" s="154" t="s">
        <v>526</v>
      </c>
      <c r="Y61" s="154" t="s">
        <v>526</v>
      </c>
      <c r="Z61" s="154" t="s">
        <v>526</v>
      </c>
      <c r="AA61" s="154" t="s">
        <v>1163</v>
      </c>
      <c r="AB61" s="154" t="s">
        <v>840</v>
      </c>
      <c r="AC61" s="154" t="s">
        <v>840</v>
      </c>
      <c r="AD61" s="214" t="s">
        <v>1224</v>
      </c>
      <c r="AE61" s="154" t="s">
        <v>829</v>
      </c>
      <c r="AF61" s="154" t="s">
        <v>1096</v>
      </c>
      <c r="AG61" s="154" t="s">
        <v>1163</v>
      </c>
      <c r="AH61" s="154" t="s">
        <v>839</v>
      </c>
      <c r="AI61" s="154" t="s">
        <v>839</v>
      </c>
      <c r="AJ61" s="155" t="s">
        <v>846</v>
      </c>
      <c r="AK61" s="155" t="s">
        <v>846</v>
      </c>
      <c r="AL61" s="154" t="s">
        <v>844</v>
      </c>
      <c r="AM61" s="154" t="s">
        <v>844</v>
      </c>
      <c r="AN61" s="154" t="s">
        <v>847</v>
      </c>
      <c r="AO61" s="154" t="s">
        <v>848</v>
      </c>
      <c r="AP61" s="154" t="s">
        <v>848</v>
      </c>
      <c r="AQ61" s="154" t="s">
        <v>1225</v>
      </c>
      <c r="AR61" s="154" t="s">
        <v>1225</v>
      </c>
      <c r="AS61" s="154" t="s">
        <v>829</v>
      </c>
      <c r="AT61" s="154" t="s">
        <v>829</v>
      </c>
      <c r="AU61" s="154" t="s">
        <v>829</v>
      </c>
      <c r="AV61" s="154" t="s">
        <v>829</v>
      </c>
      <c r="AW61" s="154" t="s">
        <v>829</v>
      </c>
      <c r="AX61" s="154" t="s">
        <v>829</v>
      </c>
      <c r="AY61" s="154" t="s">
        <v>829</v>
      </c>
      <c r="AZ61" s="154" t="s">
        <v>844</v>
      </c>
      <c r="BA61" s="154" t="s">
        <v>526</v>
      </c>
      <c r="BB61" s="154" t="s">
        <v>842</v>
      </c>
      <c r="BC61" s="154" t="s">
        <v>842</v>
      </c>
      <c r="BD61" s="154" t="s">
        <v>842</v>
      </c>
      <c r="BE61" s="155" t="s">
        <v>821</v>
      </c>
      <c r="BF61" s="154" t="s">
        <v>841</v>
      </c>
      <c r="BG61" s="154" t="s">
        <v>841</v>
      </c>
      <c r="BH61" s="154" t="s">
        <v>514</v>
      </c>
      <c r="BI61" s="154" t="s">
        <v>514</v>
      </c>
      <c r="BJ61" s="154" t="s">
        <v>1218</v>
      </c>
      <c r="BK61" s="154" t="s">
        <v>1226</v>
      </c>
      <c r="BL61" s="154" t="s">
        <v>838</v>
      </c>
      <c r="BM61" s="154" t="s">
        <v>526</v>
      </c>
      <c r="BN61" s="154" t="s">
        <v>523</v>
      </c>
      <c r="BO61" s="154" t="s">
        <v>526</v>
      </c>
      <c r="BP61" s="154" t="s">
        <v>526</v>
      </c>
      <c r="BQ61" s="154" t="s">
        <v>820</v>
      </c>
      <c r="BR61" s="154" t="s">
        <v>829</v>
      </c>
      <c r="BS61" s="154" t="s">
        <v>829</v>
      </c>
      <c r="BT61" s="154" t="s">
        <v>829</v>
      </c>
      <c r="BU61" s="154" t="s">
        <v>829</v>
      </c>
      <c r="BV61" s="154" t="s">
        <v>829</v>
      </c>
      <c r="BW61" s="154" t="s">
        <v>829</v>
      </c>
      <c r="BX61" s="154"/>
      <c r="BY61" s="154" t="s">
        <v>845</v>
      </c>
      <c r="BZ61" s="154" t="s">
        <v>526</v>
      </c>
      <c r="CA61" s="154" t="s">
        <v>1163</v>
      </c>
      <c r="CB61" s="154" t="s">
        <v>839</v>
      </c>
    </row>
    <row r="62" spans="1:80" x14ac:dyDescent="0.3">
      <c r="A62" s="123" t="str">
        <f>'Indicator Data'!A63</f>
        <v>Fiji</v>
      </c>
      <c r="B62" s="106" t="str">
        <f>'Indicator Data'!B63</f>
        <v>FJI</v>
      </c>
      <c r="C62" s="154" t="s">
        <v>1217</v>
      </c>
      <c r="D62" s="154" t="s">
        <v>1217</v>
      </c>
      <c r="E62" s="154" t="s">
        <v>1218</v>
      </c>
      <c r="F62" s="154" t="s">
        <v>1218</v>
      </c>
      <c r="G62" s="154" t="s">
        <v>1218</v>
      </c>
      <c r="H62" s="154" t="s">
        <v>1218</v>
      </c>
      <c r="I62" s="154" t="s">
        <v>1218</v>
      </c>
      <c r="J62" s="154" t="s">
        <v>842</v>
      </c>
      <c r="K62" s="154" t="s">
        <v>842</v>
      </c>
      <c r="L62" s="154" t="s">
        <v>514</v>
      </c>
      <c r="M62" s="154" t="s">
        <v>839</v>
      </c>
      <c r="N62" s="154" t="s">
        <v>839</v>
      </c>
      <c r="O62" s="154" t="s">
        <v>839</v>
      </c>
      <c r="P62" s="154" t="s">
        <v>839</v>
      </c>
      <c r="Q62" s="154" t="s">
        <v>1095</v>
      </c>
      <c r="R62" s="154" t="s">
        <v>1095</v>
      </c>
      <c r="S62" s="154" t="s">
        <v>1095</v>
      </c>
      <c r="T62" s="154" t="s">
        <v>1095</v>
      </c>
      <c r="U62" s="154" t="s">
        <v>839</v>
      </c>
      <c r="V62" s="154" t="s">
        <v>839</v>
      </c>
      <c r="W62" s="154" t="s">
        <v>839</v>
      </c>
      <c r="X62" s="154" t="s">
        <v>526</v>
      </c>
      <c r="Y62" s="154" t="s">
        <v>526</v>
      </c>
      <c r="Z62" s="154" t="s">
        <v>526</v>
      </c>
      <c r="AA62" s="154" t="s">
        <v>1163</v>
      </c>
      <c r="AB62" s="154" t="s">
        <v>840</v>
      </c>
      <c r="AC62" s="154" t="s">
        <v>840</v>
      </c>
      <c r="AD62" s="214" t="s">
        <v>1224</v>
      </c>
      <c r="AE62" s="154" t="s">
        <v>829</v>
      </c>
      <c r="AF62" s="154" t="s">
        <v>1096</v>
      </c>
      <c r="AG62" s="154" t="s">
        <v>1163</v>
      </c>
      <c r="AH62" s="154" t="s">
        <v>839</v>
      </c>
      <c r="AI62" s="154" t="s">
        <v>839</v>
      </c>
      <c r="AJ62" s="155" t="s">
        <v>846</v>
      </c>
      <c r="AK62" s="155" t="s">
        <v>846</v>
      </c>
      <c r="AL62" s="154" t="s">
        <v>844</v>
      </c>
      <c r="AM62" s="154" t="s">
        <v>844</v>
      </c>
      <c r="AN62" s="154" t="s">
        <v>847</v>
      </c>
      <c r="AO62" s="154" t="s">
        <v>848</v>
      </c>
      <c r="AP62" s="154" t="s">
        <v>848</v>
      </c>
      <c r="AQ62" s="154" t="s">
        <v>1225</v>
      </c>
      <c r="AR62" s="154" t="s">
        <v>1225</v>
      </c>
      <c r="AS62" s="154" t="s">
        <v>829</v>
      </c>
      <c r="AT62" s="154" t="s">
        <v>829</v>
      </c>
      <c r="AU62" s="154" t="s">
        <v>829</v>
      </c>
      <c r="AV62" s="154" t="s">
        <v>829</v>
      </c>
      <c r="AW62" s="154" t="s">
        <v>829</v>
      </c>
      <c r="AX62" s="154" t="s">
        <v>829</v>
      </c>
      <c r="AY62" s="154" t="s">
        <v>829</v>
      </c>
      <c r="AZ62" s="154" t="s">
        <v>844</v>
      </c>
      <c r="BA62" s="154" t="s">
        <v>526</v>
      </c>
      <c r="BB62" s="154" t="s">
        <v>842</v>
      </c>
      <c r="BC62" s="154" t="s">
        <v>842</v>
      </c>
      <c r="BD62" s="154" t="s">
        <v>842</v>
      </c>
      <c r="BE62" s="155" t="s">
        <v>818</v>
      </c>
      <c r="BF62" s="154" t="s">
        <v>841</v>
      </c>
      <c r="BG62" s="154" t="s">
        <v>841</v>
      </c>
      <c r="BH62" s="154" t="s">
        <v>514</v>
      </c>
      <c r="BI62" s="154" t="s">
        <v>514</v>
      </c>
      <c r="BJ62" s="154" t="s">
        <v>1218</v>
      </c>
      <c r="BK62" s="154" t="s">
        <v>1226</v>
      </c>
      <c r="BL62" s="154" t="s">
        <v>838</v>
      </c>
      <c r="BM62" s="154" t="s">
        <v>526</v>
      </c>
      <c r="BN62" s="154" t="s">
        <v>523</v>
      </c>
      <c r="BO62" s="154" t="s">
        <v>526</v>
      </c>
      <c r="BP62" s="154" t="s">
        <v>526</v>
      </c>
      <c r="BQ62" s="154" t="s">
        <v>820</v>
      </c>
      <c r="BR62" s="154" t="s">
        <v>829</v>
      </c>
      <c r="BS62" s="154" t="s">
        <v>829</v>
      </c>
      <c r="BT62" s="154" t="s">
        <v>829</v>
      </c>
      <c r="BU62" s="154" t="s">
        <v>829</v>
      </c>
      <c r="BV62" s="154" t="s">
        <v>829</v>
      </c>
      <c r="BW62" s="154" t="s">
        <v>829</v>
      </c>
      <c r="BX62" s="154"/>
      <c r="BY62" s="154" t="s">
        <v>845</v>
      </c>
      <c r="BZ62" s="154" t="s">
        <v>526</v>
      </c>
      <c r="CA62" s="154" t="s">
        <v>1163</v>
      </c>
      <c r="CB62" s="154" t="s">
        <v>839</v>
      </c>
    </row>
    <row r="63" spans="1:80" x14ac:dyDescent="0.3">
      <c r="A63" s="123" t="str">
        <f>'Indicator Data'!A64</f>
        <v>Finland</v>
      </c>
      <c r="B63" s="106" t="str">
        <f>'Indicator Data'!B64</f>
        <v>FIN</v>
      </c>
      <c r="C63" s="154" t="s">
        <v>1217</v>
      </c>
      <c r="D63" s="154" t="s">
        <v>1217</v>
      </c>
      <c r="E63" s="154" t="s">
        <v>1218</v>
      </c>
      <c r="F63" s="154" t="s">
        <v>1218</v>
      </c>
      <c r="G63" s="154" t="s">
        <v>1218</v>
      </c>
      <c r="H63" s="154" t="s">
        <v>1218</v>
      </c>
      <c r="I63" s="154" t="s">
        <v>1218</v>
      </c>
      <c r="J63" s="154" t="s">
        <v>842</v>
      </c>
      <c r="K63" s="154" t="s">
        <v>842</v>
      </c>
      <c r="L63" s="154" t="s">
        <v>514</v>
      </c>
      <c r="M63" s="154" t="s">
        <v>839</v>
      </c>
      <c r="N63" s="154" t="s">
        <v>839</v>
      </c>
      <c r="O63" s="154" t="s">
        <v>839</v>
      </c>
      <c r="P63" s="154" t="s">
        <v>839</v>
      </c>
      <c r="Q63" s="154" t="s">
        <v>1095</v>
      </c>
      <c r="R63" s="154" t="s">
        <v>1095</v>
      </c>
      <c r="S63" s="154" t="s">
        <v>1095</v>
      </c>
      <c r="T63" s="154" t="s">
        <v>1095</v>
      </c>
      <c r="U63" s="154" t="s">
        <v>839</v>
      </c>
      <c r="V63" s="154" t="s">
        <v>839</v>
      </c>
      <c r="W63" s="154" t="s">
        <v>839</v>
      </c>
      <c r="X63" s="154" t="s">
        <v>526</v>
      </c>
      <c r="Y63" s="154" t="s">
        <v>526</v>
      </c>
      <c r="Z63" s="154" t="s">
        <v>526</v>
      </c>
      <c r="AA63" s="154" t="s">
        <v>1163</v>
      </c>
      <c r="AB63" s="154" t="s">
        <v>840</v>
      </c>
      <c r="AC63" s="154" t="s">
        <v>840</v>
      </c>
      <c r="AD63" s="214" t="s">
        <v>1224</v>
      </c>
      <c r="AE63" s="154" t="s">
        <v>829</v>
      </c>
      <c r="AF63" s="154" t="s">
        <v>1096</v>
      </c>
      <c r="AG63" s="154" t="s">
        <v>1163</v>
      </c>
      <c r="AH63" s="154" t="s">
        <v>839</v>
      </c>
      <c r="AI63" s="154" t="s">
        <v>839</v>
      </c>
      <c r="AJ63" s="155" t="s">
        <v>846</v>
      </c>
      <c r="AK63" s="155" t="s">
        <v>846</v>
      </c>
      <c r="AL63" s="154" t="s">
        <v>844</v>
      </c>
      <c r="AM63" s="154" t="s">
        <v>844</v>
      </c>
      <c r="AN63" s="154" t="s">
        <v>847</v>
      </c>
      <c r="AO63" s="154" t="s">
        <v>848</v>
      </c>
      <c r="AP63" s="154" t="s">
        <v>848</v>
      </c>
      <c r="AQ63" s="154" t="s">
        <v>1225</v>
      </c>
      <c r="AR63" s="154" t="s">
        <v>1225</v>
      </c>
      <c r="AS63" s="154" t="s">
        <v>829</v>
      </c>
      <c r="AT63" s="154" t="s">
        <v>829</v>
      </c>
      <c r="AU63" s="154" t="s">
        <v>829</v>
      </c>
      <c r="AV63" s="154" t="s">
        <v>829</v>
      </c>
      <c r="AW63" s="154" t="s">
        <v>829</v>
      </c>
      <c r="AX63" s="154" t="s">
        <v>829</v>
      </c>
      <c r="AY63" s="154" t="s">
        <v>829</v>
      </c>
      <c r="AZ63" s="154" t="s">
        <v>844</v>
      </c>
      <c r="BA63" s="154" t="s">
        <v>526</v>
      </c>
      <c r="BB63" s="154" t="s">
        <v>842</v>
      </c>
      <c r="BC63" s="154" t="s">
        <v>842</v>
      </c>
      <c r="BD63" s="154" t="s">
        <v>842</v>
      </c>
      <c r="BE63" s="155" t="s">
        <v>818</v>
      </c>
      <c r="BF63" s="154" t="s">
        <v>841</v>
      </c>
      <c r="BG63" s="154" t="s">
        <v>841</v>
      </c>
      <c r="BH63" s="154" t="s">
        <v>514</v>
      </c>
      <c r="BI63" s="154" t="s">
        <v>514</v>
      </c>
      <c r="BJ63" s="154" t="s">
        <v>1218</v>
      </c>
      <c r="BK63" s="154" t="s">
        <v>1226</v>
      </c>
      <c r="BL63" s="154" t="s">
        <v>838</v>
      </c>
      <c r="BM63" s="154" t="s">
        <v>526</v>
      </c>
      <c r="BN63" s="154" t="s">
        <v>523</v>
      </c>
      <c r="BO63" s="154" t="s">
        <v>526</v>
      </c>
      <c r="BP63" s="154" t="s">
        <v>526</v>
      </c>
      <c r="BQ63" s="154" t="s">
        <v>820</v>
      </c>
      <c r="BR63" s="154" t="s">
        <v>829</v>
      </c>
      <c r="BS63" s="154" t="s">
        <v>829</v>
      </c>
      <c r="BT63" s="154" t="s">
        <v>829</v>
      </c>
      <c r="BU63" s="154" t="s">
        <v>829</v>
      </c>
      <c r="BV63" s="154" t="s">
        <v>829</v>
      </c>
      <c r="BW63" s="154" t="s">
        <v>829</v>
      </c>
      <c r="BX63" s="154"/>
      <c r="BY63" s="154" t="s">
        <v>845</v>
      </c>
      <c r="BZ63" s="154" t="s">
        <v>526</v>
      </c>
      <c r="CA63" s="154" t="s">
        <v>1163</v>
      </c>
      <c r="CB63" s="154" t="s">
        <v>839</v>
      </c>
    </row>
    <row r="64" spans="1:80" x14ac:dyDescent="0.3">
      <c r="A64" s="123" t="str">
        <f>'Indicator Data'!A65</f>
        <v>France</v>
      </c>
      <c r="B64" s="106" t="str">
        <f>'Indicator Data'!B65</f>
        <v>FRA</v>
      </c>
      <c r="C64" s="154" t="s">
        <v>1217</v>
      </c>
      <c r="D64" s="154" t="s">
        <v>1217</v>
      </c>
      <c r="E64" s="154" t="s">
        <v>1218</v>
      </c>
      <c r="F64" s="154" t="s">
        <v>1218</v>
      </c>
      <c r="G64" s="154" t="s">
        <v>1218</v>
      </c>
      <c r="H64" s="154" t="s">
        <v>1218</v>
      </c>
      <c r="I64" s="154" t="s">
        <v>1218</v>
      </c>
      <c r="J64" s="154" t="s">
        <v>842</v>
      </c>
      <c r="K64" s="154" t="s">
        <v>842</v>
      </c>
      <c r="L64" s="154" t="s">
        <v>514</v>
      </c>
      <c r="M64" s="154" t="s">
        <v>839</v>
      </c>
      <c r="N64" s="154" t="s">
        <v>839</v>
      </c>
      <c r="O64" s="154" t="s">
        <v>839</v>
      </c>
      <c r="P64" s="154" t="s">
        <v>839</v>
      </c>
      <c r="Q64" s="154" t="s">
        <v>1095</v>
      </c>
      <c r="R64" s="154" t="s">
        <v>1095</v>
      </c>
      <c r="S64" s="154" t="s">
        <v>1095</v>
      </c>
      <c r="T64" s="154" t="s">
        <v>1095</v>
      </c>
      <c r="U64" s="154" t="s">
        <v>839</v>
      </c>
      <c r="V64" s="154" t="s">
        <v>839</v>
      </c>
      <c r="W64" s="154" t="s">
        <v>839</v>
      </c>
      <c r="X64" s="154" t="s">
        <v>526</v>
      </c>
      <c r="Y64" s="154" t="s">
        <v>526</v>
      </c>
      <c r="Z64" s="154" t="s">
        <v>526</v>
      </c>
      <c r="AA64" s="154" t="s">
        <v>1163</v>
      </c>
      <c r="AB64" s="154" t="s">
        <v>840</v>
      </c>
      <c r="AC64" s="154" t="s">
        <v>840</v>
      </c>
      <c r="AD64" s="214" t="s">
        <v>1224</v>
      </c>
      <c r="AE64" s="154" t="s">
        <v>829</v>
      </c>
      <c r="AF64" s="154" t="s">
        <v>1096</v>
      </c>
      <c r="AG64" s="154" t="s">
        <v>1163</v>
      </c>
      <c r="AH64" s="154" t="s">
        <v>839</v>
      </c>
      <c r="AI64" s="154" t="s">
        <v>839</v>
      </c>
      <c r="AJ64" s="155" t="s">
        <v>846</v>
      </c>
      <c r="AK64" s="155" t="s">
        <v>846</v>
      </c>
      <c r="AL64" s="154" t="s">
        <v>844</v>
      </c>
      <c r="AM64" s="154" t="s">
        <v>844</v>
      </c>
      <c r="AN64" s="154" t="s">
        <v>847</v>
      </c>
      <c r="AO64" s="154" t="s">
        <v>848</v>
      </c>
      <c r="AP64" s="154" t="s">
        <v>848</v>
      </c>
      <c r="AQ64" s="154" t="s">
        <v>1225</v>
      </c>
      <c r="AR64" s="154" t="s">
        <v>1225</v>
      </c>
      <c r="AS64" s="154" t="s">
        <v>829</v>
      </c>
      <c r="AT64" s="154" t="s">
        <v>829</v>
      </c>
      <c r="AU64" s="154" t="s">
        <v>829</v>
      </c>
      <c r="AV64" s="154" t="s">
        <v>829</v>
      </c>
      <c r="AW64" s="154" t="s">
        <v>829</v>
      </c>
      <c r="AX64" s="154" t="s">
        <v>829</v>
      </c>
      <c r="AY64" s="154" t="s">
        <v>829</v>
      </c>
      <c r="AZ64" s="154" t="s">
        <v>844</v>
      </c>
      <c r="BA64" s="154" t="s">
        <v>526</v>
      </c>
      <c r="BB64" s="154" t="s">
        <v>842</v>
      </c>
      <c r="BC64" s="154" t="s">
        <v>842</v>
      </c>
      <c r="BD64" s="154" t="s">
        <v>842</v>
      </c>
      <c r="BE64" s="155" t="s">
        <v>818</v>
      </c>
      <c r="BF64" s="154" t="s">
        <v>841</v>
      </c>
      <c r="BG64" s="154" t="s">
        <v>841</v>
      </c>
      <c r="BH64" s="154" t="s">
        <v>514</v>
      </c>
      <c r="BI64" s="154" t="s">
        <v>514</v>
      </c>
      <c r="BJ64" s="154" t="s">
        <v>1218</v>
      </c>
      <c r="BK64" s="154" t="s">
        <v>1226</v>
      </c>
      <c r="BL64" s="154" t="s">
        <v>838</v>
      </c>
      <c r="BM64" s="154" t="s">
        <v>526</v>
      </c>
      <c r="BN64" s="154" t="s">
        <v>523</v>
      </c>
      <c r="BO64" s="154" t="s">
        <v>526</v>
      </c>
      <c r="BP64" s="154" t="s">
        <v>526</v>
      </c>
      <c r="BQ64" s="154" t="s">
        <v>820</v>
      </c>
      <c r="BR64" s="154" t="s">
        <v>829</v>
      </c>
      <c r="BS64" s="154" t="s">
        <v>829</v>
      </c>
      <c r="BT64" s="154" t="s">
        <v>829</v>
      </c>
      <c r="BU64" s="154" t="s">
        <v>829</v>
      </c>
      <c r="BV64" s="154" t="s">
        <v>829</v>
      </c>
      <c r="BW64" s="154" t="s">
        <v>829</v>
      </c>
      <c r="BX64" s="154"/>
      <c r="BY64" s="154" t="s">
        <v>845</v>
      </c>
      <c r="BZ64" s="154" t="s">
        <v>526</v>
      </c>
      <c r="CA64" s="154" t="s">
        <v>1163</v>
      </c>
      <c r="CB64" s="154" t="s">
        <v>839</v>
      </c>
    </row>
    <row r="65" spans="1:80" x14ac:dyDescent="0.3">
      <c r="A65" s="123" t="str">
        <f>'Indicator Data'!A66</f>
        <v>Gabon</v>
      </c>
      <c r="B65" s="106" t="str">
        <f>'Indicator Data'!B66</f>
        <v>GAB</v>
      </c>
      <c r="C65" s="154" t="s">
        <v>1217</v>
      </c>
      <c r="D65" s="154" t="s">
        <v>1217</v>
      </c>
      <c r="E65" s="154" t="s">
        <v>1218</v>
      </c>
      <c r="F65" s="154" t="s">
        <v>1218</v>
      </c>
      <c r="G65" s="154" t="s">
        <v>1218</v>
      </c>
      <c r="H65" s="154" t="s">
        <v>1218</v>
      </c>
      <c r="I65" s="154" t="s">
        <v>1218</v>
      </c>
      <c r="J65" s="154" t="s">
        <v>842</v>
      </c>
      <c r="K65" s="154" t="s">
        <v>842</v>
      </c>
      <c r="L65" s="154" t="s">
        <v>514</v>
      </c>
      <c r="M65" s="154" t="s">
        <v>839</v>
      </c>
      <c r="N65" s="154" t="s">
        <v>839</v>
      </c>
      <c r="O65" s="154" t="s">
        <v>839</v>
      </c>
      <c r="P65" s="154" t="s">
        <v>839</v>
      </c>
      <c r="Q65" s="154" t="s">
        <v>1095</v>
      </c>
      <c r="R65" s="154" t="s">
        <v>1095</v>
      </c>
      <c r="S65" s="154" t="s">
        <v>1095</v>
      </c>
      <c r="T65" s="154" t="s">
        <v>1095</v>
      </c>
      <c r="U65" s="154" t="s">
        <v>839</v>
      </c>
      <c r="V65" s="154" t="s">
        <v>839</v>
      </c>
      <c r="W65" s="154" t="s">
        <v>839</v>
      </c>
      <c r="X65" s="154" t="s">
        <v>526</v>
      </c>
      <c r="Y65" s="154" t="s">
        <v>526</v>
      </c>
      <c r="Z65" s="154" t="s">
        <v>526</v>
      </c>
      <c r="AA65" s="154" t="s">
        <v>1163</v>
      </c>
      <c r="AB65" s="154" t="s">
        <v>840</v>
      </c>
      <c r="AC65" s="154" t="s">
        <v>840</v>
      </c>
      <c r="AD65" s="214" t="s">
        <v>1224</v>
      </c>
      <c r="AE65" s="154" t="s">
        <v>829</v>
      </c>
      <c r="AF65" s="154" t="s">
        <v>1096</v>
      </c>
      <c r="AG65" s="154" t="s">
        <v>1163</v>
      </c>
      <c r="AH65" s="154" t="s">
        <v>839</v>
      </c>
      <c r="AI65" s="154" t="s">
        <v>839</v>
      </c>
      <c r="AJ65" s="155" t="s">
        <v>846</v>
      </c>
      <c r="AK65" s="155" t="s">
        <v>846</v>
      </c>
      <c r="AL65" s="154" t="s">
        <v>844</v>
      </c>
      <c r="AM65" s="154" t="s">
        <v>844</v>
      </c>
      <c r="AN65" s="154" t="s">
        <v>847</v>
      </c>
      <c r="AO65" s="154" t="s">
        <v>848</v>
      </c>
      <c r="AP65" s="154" t="s">
        <v>848</v>
      </c>
      <c r="AQ65" s="154" t="s">
        <v>1225</v>
      </c>
      <c r="AR65" s="154" t="s">
        <v>1225</v>
      </c>
      <c r="AS65" s="154" t="s">
        <v>829</v>
      </c>
      <c r="AT65" s="154" t="s">
        <v>829</v>
      </c>
      <c r="AU65" s="154" t="s">
        <v>829</v>
      </c>
      <c r="AV65" s="154" t="s">
        <v>829</v>
      </c>
      <c r="AW65" s="154" t="s">
        <v>829</v>
      </c>
      <c r="AX65" s="154" t="s">
        <v>829</v>
      </c>
      <c r="AY65" s="154" t="s">
        <v>829</v>
      </c>
      <c r="AZ65" s="154" t="s">
        <v>844</v>
      </c>
      <c r="BA65" s="154" t="s">
        <v>526</v>
      </c>
      <c r="BB65" s="154" t="s">
        <v>842</v>
      </c>
      <c r="BC65" s="154" t="s">
        <v>842</v>
      </c>
      <c r="BD65" s="154" t="s">
        <v>842</v>
      </c>
      <c r="BE65" s="155" t="s">
        <v>818</v>
      </c>
      <c r="BF65" s="154" t="s">
        <v>841</v>
      </c>
      <c r="BG65" s="154" t="s">
        <v>841</v>
      </c>
      <c r="BH65" s="154" t="s">
        <v>514</v>
      </c>
      <c r="BI65" s="154" t="s">
        <v>514</v>
      </c>
      <c r="BJ65" s="154" t="s">
        <v>1218</v>
      </c>
      <c r="BK65" s="154" t="s">
        <v>1226</v>
      </c>
      <c r="BL65" s="154" t="s">
        <v>838</v>
      </c>
      <c r="BM65" s="154" t="s">
        <v>526</v>
      </c>
      <c r="BN65" s="154" t="s">
        <v>523</v>
      </c>
      <c r="BO65" s="154" t="s">
        <v>526</v>
      </c>
      <c r="BP65" s="154" t="s">
        <v>526</v>
      </c>
      <c r="BQ65" s="154" t="s">
        <v>820</v>
      </c>
      <c r="BR65" s="154" t="s">
        <v>829</v>
      </c>
      <c r="BS65" s="154" t="s">
        <v>829</v>
      </c>
      <c r="BT65" s="154" t="s">
        <v>829</v>
      </c>
      <c r="BU65" s="154" t="s">
        <v>829</v>
      </c>
      <c r="BV65" s="154" t="s">
        <v>829</v>
      </c>
      <c r="BW65" s="154" t="s">
        <v>829</v>
      </c>
      <c r="BX65" s="154"/>
      <c r="BY65" s="154" t="s">
        <v>845</v>
      </c>
      <c r="BZ65" s="154" t="s">
        <v>526</v>
      </c>
      <c r="CA65" s="154" t="s">
        <v>1163</v>
      </c>
      <c r="CB65" s="154" t="s">
        <v>839</v>
      </c>
    </row>
    <row r="66" spans="1:80" x14ac:dyDescent="0.3">
      <c r="A66" s="123" t="str">
        <f>'Indicator Data'!A67</f>
        <v>Gambia</v>
      </c>
      <c r="B66" s="106" t="str">
        <f>'Indicator Data'!B67</f>
        <v>GMB</v>
      </c>
      <c r="C66" s="154" t="s">
        <v>1217</v>
      </c>
      <c r="D66" s="154" t="s">
        <v>1217</v>
      </c>
      <c r="E66" s="154" t="s">
        <v>1218</v>
      </c>
      <c r="F66" s="154" t="s">
        <v>1218</v>
      </c>
      <c r="G66" s="154" t="s">
        <v>1218</v>
      </c>
      <c r="H66" s="154" t="s">
        <v>1218</v>
      </c>
      <c r="I66" s="154" t="s">
        <v>1218</v>
      </c>
      <c r="J66" s="154" t="s">
        <v>842</v>
      </c>
      <c r="K66" s="154" t="s">
        <v>842</v>
      </c>
      <c r="L66" s="154" t="s">
        <v>514</v>
      </c>
      <c r="M66" s="154" t="s">
        <v>839</v>
      </c>
      <c r="N66" s="154" t="s">
        <v>839</v>
      </c>
      <c r="O66" s="154" t="s">
        <v>839</v>
      </c>
      <c r="P66" s="154" t="s">
        <v>839</v>
      </c>
      <c r="Q66" s="154" t="s">
        <v>1095</v>
      </c>
      <c r="R66" s="154" t="s">
        <v>1095</v>
      </c>
      <c r="S66" s="154" t="s">
        <v>1095</v>
      </c>
      <c r="T66" s="154" t="s">
        <v>1095</v>
      </c>
      <c r="U66" s="154" t="s">
        <v>839</v>
      </c>
      <c r="V66" s="154" t="s">
        <v>839</v>
      </c>
      <c r="W66" s="154" t="s">
        <v>839</v>
      </c>
      <c r="X66" s="154" t="s">
        <v>526</v>
      </c>
      <c r="Y66" s="154" t="s">
        <v>526</v>
      </c>
      <c r="Z66" s="154" t="s">
        <v>526</v>
      </c>
      <c r="AA66" s="154" t="s">
        <v>1163</v>
      </c>
      <c r="AB66" s="154" t="s">
        <v>840</v>
      </c>
      <c r="AC66" s="154" t="s">
        <v>840</v>
      </c>
      <c r="AD66" s="214" t="s">
        <v>1224</v>
      </c>
      <c r="AE66" s="154" t="s">
        <v>829</v>
      </c>
      <c r="AF66" s="154" t="s">
        <v>1096</v>
      </c>
      <c r="AG66" s="154" t="s">
        <v>1163</v>
      </c>
      <c r="AH66" s="154" t="s">
        <v>839</v>
      </c>
      <c r="AI66" s="154" t="s">
        <v>839</v>
      </c>
      <c r="AJ66" s="155" t="s">
        <v>846</v>
      </c>
      <c r="AK66" s="155" t="s">
        <v>846</v>
      </c>
      <c r="AL66" s="154" t="s">
        <v>844</v>
      </c>
      <c r="AM66" s="154" t="s">
        <v>844</v>
      </c>
      <c r="AN66" s="154" t="s">
        <v>847</v>
      </c>
      <c r="AO66" s="154" t="s">
        <v>848</v>
      </c>
      <c r="AP66" s="154" t="s">
        <v>848</v>
      </c>
      <c r="AQ66" s="154" t="s">
        <v>1225</v>
      </c>
      <c r="AR66" s="154" t="s">
        <v>1225</v>
      </c>
      <c r="AS66" s="154" t="s">
        <v>829</v>
      </c>
      <c r="AT66" s="154" t="s">
        <v>829</v>
      </c>
      <c r="AU66" s="154" t="s">
        <v>829</v>
      </c>
      <c r="AV66" s="154" t="s">
        <v>829</v>
      </c>
      <c r="AW66" s="154" t="s">
        <v>829</v>
      </c>
      <c r="AX66" s="154" t="s">
        <v>829</v>
      </c>
      <c r="AY66" s="154" t="s">
        <v>829</v>
      </c>
      <c r="AZ66" s="154" t="s">
        <v>844</v>
      </c>
      <c r="BA66" s="154" t="s">
        <v>526</v>
      </c>
      <c r="BB66" s="154" t="s">
        <v>842</v>
      </c>
      <c r="BC66" s="154" t="s">
        <v>842</v>
      </c>
      <c r="BD66" s="154" t="s">
        <v>842</v>
      </c>
      <c r="BF66" s="154" t="s">
        <v>841</v>
      </c>
      <c r="BG66" s="154" t="s">
        <v>841</v>
      </c>
      <c r="BH66" s="154" t="s">
        <v>514</v>
      </c>
      <c r="BI66" s="154" t="s">
        <v>514</v>
      </c>
      <c r="BJ66" s="154" t="s">
        <v>1218</v>
      </c>
      <c r="BK66" s="154" t="s">
        <v>1226</v>
      </c>
      <c r="BL66" s="154" t="s">
        <v>838</v>
      </c>
      <c r="BM66" s="154" t="s">
        <v>526</v>
      </c>
      <c r="BN66" s="154" t="s">
        <v>523</v>
      </c>
      <c r="BO66" s="154" t="s">
        <v>526</v>
      </c>
      <c r="BP66" s="154" t="s">
        <v>526</v>
      </c>
      <c r="BQ66" s="154" t="s">
        <v>820</v>
      </c>
      <c r="BR66" s="154" t="s">
        <v>829</v>
      </c>
      <c r="BS66" s="154" t="s">
        <v>829</v>
      </c>
      <c r="BT66" s="154" t="s">
        <v>829</v>
      </c>
      <c r="BU66" s="154" t="s">
        <v>829</v>
      </c>
      <c r="BV66" s="154" t="s">
        <v>829</v>
      </c>
      <c r="BW66" s="154" t="s">
        <v>829</v>
      </c>
      <c r="BX66" s="154"/>
      <c r="BY66" s="154" t="s">
        <v>845</v>
      </c>
      <c r="BZ66" s="154" t="s">
        <v>526</v>
      </c>
      <c r="CA66" s="154" t="s">
        <v>1163</v>
      </c>
      <c r="CB66" s="154" t="s">
        <v>839</v>
      </c>
    </row>
    <row r="67" spans="1:80" x14ac:dyDescent="0.3">
      <c r="A67" s="123" t="str">
        <f>'Indicator Data'!A68</f>
        <v>Georgia</v>
      </c>
      <c r="B67" s="106" t="str">
        <f>'Indicator Data'!B68</f>
        <v>GEO</v>
      </c>
      <c r="C67" s="154" t="s">
        <v>1217</v>
      </c>
      <c r="D67" s="154" t="s">
        <v>1217</v>
      </c>
      <c r="E67" s="154" t="s">
        <v>1218</v>
      </c>
      <c r="F67" s="154" t="s">
        <v>1218</v>
      </c>
      <c r="G67" s="154" t="s">
        <v>1218</v>
      </c>
      <c r="H67" s="154" t="s">
        <v>1218</v>
      </c>
      <c r="I67" s="154" t="s">
        <v>1218</v>
      </c>
      <c r="J67" s="154" t="s">
        <v>842</v>
      </c>
      <c r="K67" s="154" t="s">
        <v>842</v>
      </c>
      <c r="L67" s="154" t="s">
        <v>514</v>
      </c>
      <c r="M67" s="154" t="s">
        <v>839</v>
      </c>
      <c r="N67" s="154" t="s">
        <v>839</v>
      </c>
      <c r="O67" s="154" t="s">
        <v>839</v>
      </c>
      <c r="P67" s="154" t="s">
        <v>839</v>
      </c>
      <c r="Q67" s="154" t="s">
        <v>1095</v>
      </c>
      <c r="R67" s="154" t="s">
        <v>1095</v>
      </c>
      <c r="S67" s="154" t="s">
        <v>1095</v>
      </c>
      <c r="T67" s="154" t="s">
        <v>1095</v>
      </c>
      <c r="U67" s="154" t="s">
        <v>839</v>
      </c>
      <c r="V67" s="154" t="s">
        <v>839</v>
      </c>
      <c r="W67" s="154" t="s">
        <v>839</v>
      </c>
      <c r="X67" s="154" t="s">
        <v>526</v>
      </c>
      <c r="Y67" s="154" t="s">
        <v>526</v>
      </c>
      <c r="Z67" s="154" t="s">
        <v>526</v>
      </c>
      <c r="AA67" s="154" t="s">
        <v>1163</v>
      </c>
      <c r="AB67" s="154" t="s">
        <v>840</v>
      </c>
      <c r="AC67" s="154" t="s">
        <v>840</v>
      </c>
      <c r="AD67" s="214" t="s">
        <v>1224</v>
      </c>
      <c r="AE67" s="154" t="s">
        <v>829</v>
      </c>
      <c r="AF67" s="154" t="s">
        <v>1096</v>
      </c>
      <c r="AG67" s="154" t="s">
        <v>1163</v>
      </c>
      <c r="AH67" s="154" t="s">
        <v>839</v>
      </c>
      <c r="AI67" s="154" t="s">
        <v>839</v>
      </c>
      <c r="AJ67" s="155" t="s">
        <v>846</v>
      </c>
      <c r="AK67" s="155" t="s">
        <v>846</v>
      </c>
      <c r="AL67" s="154" t="s">
        <v>844</v>
      </c>
      <c r="AM67" s="154" t="s">
        <v>844</v>
      </c>
      <c r="AN67" s="154" t="s">
        <v>847</v>
      </c>
      <c r="AO67" s="154" t="s">
        <v>848</v>
      </c>
      <c r="AP67" s="154" t="s">
        <v>848</v>
      </c>
      <c r="AQ67" s="154" t="s">
        <v>1225</v>
      </c>
      <c r="AR67" s="154" t="s">
        <v>1225</v>
      </c>
      <c r="AS67" s="154" t="s">
        <v>829</v>
      </c>
      <c r="AT67" s="154" t="s">
        <v>829</v>
      </c>
      <c r="AU67" s="154" t="s">
        <v>829</v>
      </c>
      <c r="AV67" s="154" t="s">
        <v>829</v>
      </c>
      <c r="AW67" s="154" t="s">
        <v>829</v>
      </c>
      <c r="AX67" s="154" t="s">
        <v>829</v>
      </c>
      <c r="AY67" s="154" t="s">
        <v>829</v>
      </c>
      <c r="AZ67" s="154" t="s">
        <v>844</v>
      </c>
      <c r="BA67" s="154" t="s">
        <v>526</v>
      </c>
      <c r="BB67" s="154" t="s">
        <v>842</v>
      </c>
      <c r="BC67" s="154" t="s">
        <v>842</v>
      </c>
      <c r="BD67" s="154" t="s">
        <v>842</v>
      </c>
      <c r="BE67" s="155" t="s">
        <v>821</v>
      </c>
      <c r="BF67" s="154" t="s">
        <v>841</v>
      </c>
      <c r="BG67" s="154" t="s">
        <v>841</v>
      </c>
      <c r="BH67" s="154" t="s">
        <v>514</v>
      </c>
      <c r="BI67" s="154" t="s">
        <v>514</v>
      </c>
      <c r="BJ67" s="154" t="s">
        <v>1218</v>
      </c>
      <c r="BK67" s="154" t="s">
        <v>1226</v>
      </c>
      <c r="BL67" s="154" t="s">
        <v>838</v>
      </c>
      <c r="BM67" s="154" t="s">
        <v>526</v>
      </c>
      <c r="BN67" s="154" t="s">
        <v>523</v>
      </c>
      <c r="BO67" s="154" t="s">
        <v>526</v>
      </c>
      <c r="BP67" s="154" t="s">
        <v>526</v>
      </c>
      <c r="BQ67" s="154" t="s">
        <v>820</v>
      </c>
      <c r="BR67" s="154" t="s">
        <v>829</v>
      </c>
      <c r="BS67" s="154" t="s">
        <v>829</v>
      </c>
      <c r="BT67" s="154" t="s">
        <v>829</v>
      </c>
      <c r="BU67" s="154" t="s">
        <v>829</v>
      </c>
      <c r="BV67" s="154" t="s">
        <v>829</v>
      </c>
      <c r="BW67" s="154" t="s">
        <v>829</v>
      </c>
      <c r="BX67" s="154"/>
      <c r="BY67" s="154" t="s">
        <v>845</v>
      </c>
      <c r="BZ67" s="154" t="s">
        <v>526</v>
      </c>
      <c r="CA67" s="154" t="s">
        <v>1163</v>
      </c>
      <c r="CB67" s="154" t="s">
        <v>839</v>
      </c>
    </row>
    <row r="68" spans="1:80" x14ac:dyDescent="0.3">
      <c r="A68" s="123" t="str">
        <f>'Indicator Data'!A69</f>
        <v>Germany</v>
      </c>
      <c r="B68" s="106" t="str">
        <f>'Indicator Data'!B69</f>
        <v>DEU</v>
      </c>
      <c r="C68" s="154" t="s">
        <v>1217</v>
      </c>
      <c r="D68" s="154" t="s">
        <v>1217</v>
      </c>
      <c r="E68" s="154" t="s">
        <v>1218</v>
      </c>
      <c r="F68" s="154" t="s">
        <v>1218</v>
      </c>
      <c r="G68" s="154" t="s">
        <v>1218</v>
      </c>
      <c r="H68" s="154" t="s">
        <v>1218</v>
      </c>
      <c r="I68" s="154" t="s">
        <v>1218</v>
      </c>
      <c r="J68" s="154" t="s">
        <v>842</v>
      </c>
      <c r="K68" s="154" t="s">
        <v>842</v>
      </c>
      <c r="L68" s="154" t="s">
        <v>514</v>
      </c>
      <c r="M68" s="154" t="s">
        <v>839</v>
      </c>
      <c r="N68" s="154" t="s">
        <v>839</v>
      </c>
      <c r="O68" s="154" t="s">
        <v>839</v>
      </c>
      <c r="P68" s="154" t="s">
        <v>839</v>
      </c>
      <c r="Q68" s="154" t="s">
        <v>1095</v>
      </c>
      <c r="R68" s="154" t="s">
        <v>1095</v>
      </c>
      <c r="S68" s="154" t="s">
        <v>1095</v>
      </c>
      <c r="T68" s="154" t="s">
        <v>1095</v>
      </c>
      <c r="U68" s="154" t="s">
        <v>839</v>
      </c>
      <c r="V68" s="154" t="s">
        <v>839</v>
      </c>
      <c r="W68" s="154" t="s">
        <v>839</v>
      </c>
      <c r="X68" s="154" t="s">
        <v>526</v>
      </c>
      <c r="Y68" s="154" t="s">
        <v>526</v>
      </c>
      <c r="Z68" s="154" t="s">
        <v>526</v>
      </c>
      <c r="AA68" s="154" t="s">
        <v>1163</v>
      </c>
      <c r="AB68" s="154" t="s">
        <v>840</v>
      </c>
      <c r="AC68" s="154" t="s">
        <v>840</v>
      </c>
      <c r="AD68" s="214" t="s">
        <v>1224</v>
      </c>
      <c r="AE68" s="154" t="s">
        <v>829</v>
      </c>
      <c r="AF68" s="154" t="s">
        <v>1096</v>
      </c>
      <c r="AG68" s="154" t="s">
        <v>1163</v>
      </c>
      <c r="AH68" s="154" t="s">
        <v>839</v>
      </c>
      <c r="AI68" s="154" t="s">
        <v>839</v>
      </c>
      <c r="AJ68" s="155" t="s">
        <v>846</v>
      </c>
      <c r="AK68" s="155" t="s">
        <v>846</v>
      </c>
      <c r="AL68" s="154" t="s">
        <v>844</v>
      </c>
      <c r="AM68" s="154" t="s">
        <v>844</v>
      </c>
      <c r="AN68" s="154" t="s">
        <v>847</v>
      </c>
      <c r="AO68" s="154" t="s">
        <v>848</v>
      </c>
      <c r="AP68" s="154" t="s">
        <v>848</v>
      </c>
      <c r="AQ68" s="154" t="s">
        <v>1225</v>
      </c>
      <c r="AR68" s="154" t="s">
        <v>1225</v>
      </c>
      <c r="AS68" s="154" t="s">
        <v>829</v>
      </c>
      <c r="AT68" s="154" t="s">
        <v>829</v>
      </c>
      <c r="AU68" s="154" t="s">
        <v>829</v>
      </c>
      <c r="AV68" s="154" t="s">
        <v>829</v>
      </c>
      <c r="AW68" s="154" t="s">
        <v>829</v>
      </c>
      <c r="AX68" s="154" t="s">
        <v>829</v>
      </c>
      <c r="AY68" s="154" t="s">
        <v>829</v>
      </c>
      <c r="AZ68" s="154" t="s">
        <v>844</v>
      </c>
      <c r="BA68" s="154" t="s">
        <v>526</v>
      </c>
      <c r="BB68" s="154" t="s">
        <v>842</v>
      </c>
      <c r="BC68" s="154" t="s">
        <v>842</v>
      </c>
      <c r="BD68" s="154" t="s">
        <v>842</v>
      </c>
      <c r="BE68" s="155" t="s">
        <v>818</v>
      </c>
      <c r="BF68" s="154" t="s">
        <v>841</v>
      </c>
      <c r="BG68" s="154" t="s">
        <v>841</v>
      </c>
      <c r="BH68" s="154" t="s">
        <v>514</v>
      </c>
      <c r="BI68" s="154" t="s">
        <v>514</v>
      </c>
      <c r="BJ68" s="154" t="s">
        <v>1218</v>
      </c>
      <c r="BK68" s="154" t="s">
        <v>1226</v>
      </c>
      <c r="BL68" s="154" t="s">
        <v>838</v>
      </c>
      <c r="BM68" s="154" t="s">
        <v>526</v>
      </c>
      <c r="BN68" s="154" t="s">
        <v>523</v>
      </c>
      <c r="BO68" s="154" t="s">
        <v>526</v>
      </c>
      <c r="BP68" s="154" t="s">
        <v>526</v>
      </c>
      <c r="BQ68" s="154" t="s">
        <v>820</v>
      </c>
      <c r="BR68" s="154" t="s">
        <v>829</v>
      </c>
      <c r="BS68" s="154" t="s">
        <v>829</v>
      </c>
      <c r="BT68" s="154" t="s">
        <v>829</v>
      </c>
      <c r="BU68" s="154" t="s">
        <v>829</v>
      </c>
      <c r="BV68" s="154" t="s">
        <v>829</v>
      </c>
      <c r="BW68" s="154" t="s">
        <v>829</v>
      </c>
      <c r="BX68" s="154"/>
      <c r="BY68" s="154" t="s">
        <v>845</v>
      </c>
      <c r="BZ68" s="154" t="s">
        <v>526</v>
      </c>
      <c r="CA68" s="154" t="s">
        <v>1163</v>
      </c>
      <c r="CB68" s="154" t="s">
        <v>839</v>
      </c>
    </row>
    <row r="69" spans="1:80" x14ac:dyDescent="0.3">
      <c r="A69" s="123" t="str">
        <f>'Indicator Data'!A70</f>
        <v>Ghana</v>
      </c>
      <c r="B69" s="106" t="str">
        <f>'Indicator Data'!B70</f>
        <v>GHA</v>
      </c>
      <c r="C69" s="154" t="s">
        <v>1217</v>
      </c>
      <c r="D69" s="154" t="s">
        <v>1217</v>
      </c>
      <c r="E69" s="154" t="s">
        <v>1218</v>
      </c>
      <c r="F69" s="154" t="s">
        <v>1218</v>
      </c>
      <c r="G69" s="154" t="s">
        <v>1218</v>
      </c>
      <c r="H69" s="154" t="s">
        <v>1218</v>
      </c>
      <c r="I69" s="154" t="s">
        <v>1218</v>
      </c>
      <c r="J69" s="154" t="s">
        <v>842</v>
      </c>
      <c r="K69" s="154" t="s">
        <v>842</v>
      </c>
      <c r="L69" s="154" t="s">
        <v>514</v>
      </c>
      <c r="M69" s="154" t="s">
        <v>839</v>
      </c>
      <c r="N69" s="154" t="s">
        <v>839</v>
      </c>
      <c r="O69" s="154" t="s">
        <v>839</v>
      </c>
      <c r="P69" s="154" t="s">
        <v>839</v>
      </c>
      <c r="Q69" s="154" t="s">
        <v>1095</v>
      </c>
      <c r="R69" s="154" t="s">
        <v>1095</v>
      </c>
      <c r="S69" s="154" t="s">
        <v>1095</v>
      </c>
      <c r="T69" s="154" t="s">
        <v>1095</v>
      </c>
      <c r="U69" s="154" t="s">
        <v>839</v>
      </c>
      <c r="V69" s="154" t="s">
        <v>839</v>
      </c>
      <c r="W69" s="154" t="s">
        <v>839</v>
      </c>
      <c r="X69" s="154" t="s">
        <v>526</v>
      </c>
      <c r="Y69" s="154" t="s">
        <v>526</v>
      </c>
      <c r="Z69" s="154" t="s">
        <v>526</v>
      </c>
      <c r="AA69" s="154" t="s">
        <v>1163</v>
      </c>
      <c r="AB69" s="154" t="s">
        <v>840</v>
      </c>
      <c r="AC69" s="154" t="s">
        <v>840</v>
      </c>
      <c r="AD69" s="214" t="s">
        <v>1224</v>
      </c>
      <c r="AE69" s="154" t="s">
        <v>829</v>
      </c>
      <c r="AF69" s="154" t="s">
        <v>1096</v>
      </c>
      <c r="AG69" s="154" t="s">
        <v>1163</v>
      </c>
      <c r="AH69" s="154" t="s">
        <v>839</v>
      </c>
      <c r="AI69" s="154" t="s">
        <v>839</v>
      </c>
      <c r="AJ69" s="155" t="s">
        <v>846</v>
      </c>
      <c r="AK69" s="155" t="s">
        <v>846</v>
      </c>
      <c r="AL69" s="154" t="s">
        <v>844</v>
      </c>
      <c r="AM69" s="154" t="s">
        <v>844</v>
      </c>
      <c r="AN69" s="154" t="s">
        <v>847</v>
      </c>
      <c r="AO69" s="154" t="s">
        <v>848</v>
      </c>
      <c r="AP69" s="154" t="s">
        <v>848</v>
      </c>
      <c r="AQ69" s="154" t="s">
        <v>1225</v>
      </c>
      <c r="AR69" s="154" t="s">
        <v>1225</v>
      </c>
      <c r="AS69" s="154" t="s">
        <v>829</v>
      </c>
      <c r="AT69" s="154" t="s">
        <v>829</v>
      </c>
      <c r="AU69" s="154" t="s">
        <v>829</v>
      </c>
      <c r="AV69" s="154" t="s">
        <v>829</v>
      </c>
      <c r="AW69" s="154" t="s">
        <v>829</v>
      </c>
      <c r="AX69" s="154" t="s">
        <v>829</v>
      </c>
      <c r="AY69" s="154" t="s">
        <v>829</v>
      </c>
      <c r="AZ69" s="154" t="s">
        <v>844</v>
      </c>
      <c r="BA69" s="154" t="s">
        <v>526</v>
      </c>
      <c r="BB69" s="154" t="s">
        <v>842</v>
      </c>
      <c r="BC69" s="154" t="s">
        <v>842</v>
      </c>
      <c r="BD69" s="154" t="s">
        <v>842</v>
      </c>
      <c r="BE69" s="155" t="s">
        <v>821</v>
      </c>
      <c r="BF69" s="154" t="s">
        <v>841</v>
      </c>
      <c r="BG69" s="154" t="s">
        <v>841</v>
      </c>
      <c r="BH69" s="154" t="s">
        <v>514</v>
      </c>
      <c r="BI69" s="154" t="s">
        <v>514</v>
      </c>
      <c r="BJ69" s="154" t="s">
        <v>1218</v>
      </c>
      <c r="BK69" s="154" t="s">
        <v>1226</v>
      </c>
      <c r="BL69" s="154" t="s">
        <v>838</v>
      </c>
      <c r="BM69" s="154" t="s">
        <v>526</v>
      </c>
      <c r="BN69" s="154" t="s">
        <v>523</v>
      </c>
      <c r="BO69" s="154" t="s">
        <v>526</v>
      </c>
      <c r="BP69" s="154" t="s">
        <v>526</v>
      </c>
      <c r="BQ69" s="154" t="s">
        <v>820</v>
      </c>
      <c r="BR69" s="154" t="s">
        <v>829</v>
      </c>
      <c r="BS69" s="154" t="s">
        <v>829</v>
      </c>
      <c r="BT69" s="154" t="s">
        <v>829</v>
      </c>
      <c r="BU69" s="154" t="s">
        <v>829</v>
      </c>
      <c r="BV69" s="154" t="s">
        <v>829</v>
      </c>
      <c r="BW69" s="154" t="s">
        <v>829</v>
      </c>
      <c r="BX69" s="154"/>
      <c r="BY69" s="154" t="s">
        <v>845</v>
      </c>
      <c r="BZ69" s="154" t="s">
        <v>526</v>
      </c>
      <c r="CA69" s="154" t="s">
        <v>1163</v>
      </c>
      <c r="CB69" s="154" t="s">
        <v>839</v>
      </c>
    </row>
    <row r="70" spans="1:80" x14ac:dyDescent="0.3">
      <c r="A70" s="123" t="str">
        <f>'Indicator Data'!A71</f>
        <v>Greece</v>
      </c>
      <c r="B70" s="106" t="str">
        <f>'Indicator Data'!B71</f>
        <v>GRC</v>
      </c>
      <c r="C70" s="154" t="s">
        <v>1217</v>
      </c>
      <c r="D70" s="154" t="s">
        <v>1217</v>
      </c>
      <c r="E70" s="154" t="s">
        <v>1218</v>
      </c>
      <c r="F70" s="154" t="s">
        <v>1218</v>
      </c>
      <c r="G70" s="154" t="s">
        <v>1218</v>
      </c>
      <c r="H70" s="154" t="s">
        <v>1218</v>
      </c>
      <c r="I70" s="154" t="s">
        <v>1218</v>
      </c>
      <c r="J70" s="154" t="s">
        <v>842</v>
      </c>
      <c r="K70" s="154" t="s">
        <v>842</v>
      </c>
      <c r="L70" s="154" t="s">
        <v>514</v>
      </c>
      <c r="M70" s="154" t="s">
        <v>839</v>
      </c>
      <c r="N70" s="154" t="s">
        <v>839</v>
      </c>
      <c r="O70" s="154" t="s">
        <v>839</v>
      </c>
      <c r="P70" s="154" t="s">
        <v>839</v>
      </c>
      <c r="Q70" s="154" t="s">
        <v>1095</v>
      </c>
      <c r="R70" s="154" t="s">
        <v>1095</v>
      </c>
      <c r="S70" s="154" t="s">
        <v>1095</v>
      </c>
      <c r="T70" s="154" t="s">
        <v>1095</v>
      </c>
      <c r="U70" s="154" t="s">
        <v>839</v>
      </c>
      <c r="V70" s="154" t="s">
        <v>839</v>
      </c>
      <c r="W70" s="154" t="s">
        <v>839</v>
      </c>
      <c r="X70" s="154" t="s">
        <v>526</v>
      </c>
      <c r="Y70" s="154" t="s">
        <v>526</v>
      </c>
      <c r="Z70" s="154" t="s">
        <v>526</v>
      </c>
      <c r="AA70" s="154" t="s">
        <v>1163</v>
      </c>
      <c r="AB70" s="154" t="s">
        <v>840</v>
      </c>
      <c r="AC70" s="154" t="s">
        <v>840</v>
      </c>
      <c r="AD70" s="214" t="s">
        <v>1224</v>
      </c>
      <c r="AE70" s="154" t="s">
        <v>829</v>
      </c>
      <c r="AF70" s="154" t="s">
        <v>1096</v>
      </c>
      <c r="AG70" s="154" t="s">
        <v>1163</v>
      </c>
      <c r="AH70" s="154" t="s">
        <v>839</v>
      </c>
      <c r="AI70" s="154" t="s">
        <v>839</v>
      </c>
      <c r="AJ70" s="155" t="s">
        <v>846</v>
      </c>
      <c r="AK70" s="155" t="s">
        <v>846</v>
      </c>
      <c r="AL70" s="154" t="s">
        <v>844</v>
      </c>
      <c r="AM70" s="154" t="s">
        <v>844</v>
      </c>
      <c r="AN70" s="154" t="s">
        <v>847</v>
      </c>
      <c r="AO70" s="154" t="s">
        <v>848</v>
      </c>
      <c r="AP70" s="154" t="s">
        <v>848</v>
      </c>
      <c r="AQ70" s="154" t="s">
        <v>1225</v>
      </c>
      <c r="AR70" s="154" t="s">
        <v>1225</v>
      </c>
      <c r="AS70" s="154" t="s">
        <v>829</v>
      </c>
      <c r="AT70" s="154" t="s">
        <v>829</v>
      </c>
      <c r="AU70" s="154" t="s">
        <v>829</v>
      </c>
      <c r="AV70" s="154" t="s">
        <v>829</v>
      </c>
      <c r="AW70" s="154" t="s">
        <v>829</v>
      </c>
      <c r="AX70" s="154" t="s">
        <v>829</v>
      </c>
      <c r="AY70" s="154" t="s">
        <v>829</v>
      </c>
      <c r="AZ70" s="154" t="s">
        <v>844</v>
      </c>
      <c r="BA70" s="154" t="s">
        <v>526</v>
      </c>
      <c r="BB70" s="154" t="s">
        <v>842</v>
      </c>
      <c r="BC70" s="154" t="s">
        <v>842</v>
      </c>
      <c r="BD70" s="154" t="s">
        <v>842</v>
      </c>
      <c r="BE70" s="155" t="s">
        <v>818</v>
      </c>
      <c r="BF70" s="154" t="s">
        <v>841</v>
      </c>
      <c r="BG70" s="154" t="s">
        <v>841</v>
      </c>
      <c r="BH70" s="154" t="s">
        <v>514</v>
      </c>
      <c r="BI70" s="154" t="s">
        <v>514</v>
      </c>
      <c r="BJ70" s="154" t="s">
        <v>1218</v>
      </c>
      <c r="BK70" s="154" t="s">
        <v>1226</v>
      </c>
      <c r="BL70" s="154" t="s">
        <v>838</v>
      </c>
      <c r="BM70" s="154" t="s">
        <v>526</v>
      </c>
      <c r="BN70" s="154" t="s">
        <v>523</v>
      </c>
      <c r="BO70" s="154" t="s">
        <v>526</v>
      </c>
      <c r="BP70" s="154" t="s">
        <v>526</v>
      </c>
      <c r="BQ70" s="154" t="s">
        <v>820</v>
      </c>
      <c r="BR70" s="154" t="s">
        <v>829</v>
      </c>
      <c r="BS70" s="154" t="s">
        <v>829</v>
      </c>
      <c r="BT70" s="154" t="s">
        <v>829</v>
      </c>
      <c r="BU70" s="154" t="s">
        <v>829</v>
      </c>
      <c r="BV70" s="154" t="s">
        <v>829</v>
      </c>
      <c r="BW70" s="154" t="s">
        <v>829</v>
      </c>
      <c r="BX70" s="154"/>
      <c r="BY70" s="154" t="s">
        <v>845</v>
      </c>
      <c r="BZ70" s="154" t="s">
        <v>526</v>
      </c>
      <c r="CA70" s="154" t="s">
        <v>1163</v>
      </c>
      <c r="CB70" s="154" t="s">
        <v>839</v>
      </c>
    </row>
    <row r="71" spans="1:80" x14ac:dyDescent="0.3">
      <c r="A71" s="123" t="str">
        <f>'Indicator Data'!A72</f>
        <v>Grenada</v>
      </c>
      <c r="B71" s="106" t="str">
        <f>'Indicator Data'!B72</f>
        <v>GRD</v>
      </c>
      <c r="C71" s="154" t="s">
        <v>1217</v>
      </c>
      <c r="D71" s="154" t="s">
        <v>1217</v>
      </c>
      <c r="E71" s="154" t="s">
        <v>1218</v>
      </c>
      <c r="F71" s="154" t="s">
        <v>1218</v>
      </c>
      <c r="G71" s="154" t="s">
        <v>1218</v>
      </c>
      <c r="H71" s="154" t="s">
        <v>1218</v>
      </c>
      <c r="I71" s="154" t="s">
        <v>1218</v>
      </c>
      <c r="J71" s="154" t="s">
        <v>842</v>
      </c>
      <c r="K71" s="154" t="s">
        <v>842</v>
      </c>
      <c r="L71" s="154" t="s">
        <v>514</v>
      </c>
      <c r="M71" s="154" t="s">
        <v>839</v>
      </c>
      <c r="N71" s="154" t="s">
        <v>839</v>
      </c>
      <c r="O71" s="154" t="s">
        <v>839</v>
      </c>
      <c r="P71" s="154" t="s">
        <v>839</v>
      </c>
      <c r="Q71" s="154" t="s">
        <v>1095</v>
      </c>
      <c r="R71" s="154" t="s">
        <v>1095</v>
      </c>
      <c r="S71" s="154" t="s">
        <v>1095</v>
      </c>
      <c r="T71" s="154" t="s">
        <v>1095</v>
      </c>
      <c r="U71" s="154" t="s">
        <v>839</v>
      </c>
      <c r="V71" s="154" t="s">
        <v>839</v>
      </c>
      <c r="W71" s="154" t="s">
        <v>839</v>
      </c>
      <c r="X71" s="154" t="s">
        <v>526</v>
      </c>
      <c r="Y71" s="154" t="s">
        <v>526</v>
      </c>
      <c r="Z71" s="154" t="s">
        <v>526</v>
      </c>
      <c r="AA71" s="154" t="s">
        <v>1163</v>
      </c>
      <c r="AB71" s="154" t="s">
        <v>840</v>
      </c>
      <c r="AC71" s="154" t="s">
        <v>840</v>
      </c>
      <c r="AD71" s="214" t="s">
        <v>1224</v>
      </c>
      <c r="AE71" s="154" t="s">
        <v>829</v>
      </c>
      <c r="AF71" s="154" t="s">
        <v>1096</v>
      </c>
      <c r="AG71" s="154" t="s">
        <v>1163</v>
      </c>
      <c r="AH71" s="154" t="s">
        <v>839</v>
      </c>
      <c r="AI71" s="154" t="s">
        <v>839</v>
      </c>
      <c r="AJ71" s="155" t="s">
        <v>846</v>
      </c>
      <c r="AK71" s="155" t="s">
        <v>846</v>
      </c>
      <c r="AL71" s="154" t="s">
        <v>844</v>
      </c>
      <c r="AM71" s="154" t="s">
        <v>844</v>
      </c>
      <c r="AN71" s="154" t="s">
        <v>847</v>
      </c>
      <c r="AO71" s="154" t="s">
        <v>848</v>
      </c>
      <c r="AP71" s="154" t="s">
        <v>848</v>
      </c>
      <c r="AQ71" s="154" t="s">
        <v>1225</v>
      </c>
      <c r="AR71" s="154" t="s">
        <v>1225</v>
      </c>
      <c r="AS71" s="154" t="s">
        <v>829</v>
      </c>
      <c r="AT71" s="154" t="s">
        <v>829</v>
      </c>
      <c r="AU71" s="154" t="s">
        <v>829</v>
      </c>
      <c r="AV71" s="154" t="s">
        <v>829</v>
      </c>
      <c r="AW71" s="154" t="s">
        <v>829</v>
      </c>
      <c r="AX71" s="154" t="s">
        <v>829</v>
      </c>
      <c r="AY71" s="154" t="s">
        <v>829</v>
      </c>
      <c r="AZ71" s="154" t="s">
        <v>844</v>
      </c>
      <c r="BA71" s="154" t="s">
        <v>526</v>
      </c>
      <c r="BB71" s="154" t="s">
        <v>842</v>
      </c>
      <c r="BC71" s="154" t="s">
        <v>842</v>
      </c>
      <c r="BD71" s="154" t="s">
        <v>842</v>
      </c>
      <c r="BF71" s="154" t="s">
        <v>841</v>
      </c>
      <c r="BG71" s="154" t="s">
        <v>841</v>
      </c>
      <c r="BH71" s="154" t="s">
        <v>514</v>
      </c>
      <c r="BI71" s="154" t="s">
        <v>514</v>
      </c>
      <c r="BJ71" s="154" t="s">
        <v>1218</v>
      </c>
      <c r="BK71" s="154" t="s">
        <v>1226</v>
      </c>
      <c r="BL71" s="154" t="s">
        <v>838</v>
      </c>
      <c r="BM71" s="154" t="s">
        <v>526</v>
      </c>
      <c r="BN71" s="154" t="s">
        <v>523</v>
      </c>
      <c r="BO71" s="154" t="s">
        <v>526</v>
      </c>
      <c r="BP71" s="154" t="s">
        <v>526</v>
      </c>
      <c r="BQ71" s="154" t="s">
        <v>820</v>
      </c>
      <c r="BR71" s="154" t="s">
        <v>829</v>
      </c>
      <c r="BS71" s="154" t="s">
        <v>829</v>
      </c>
      <c r="BT71" s="154" t="s">
        <v>829</v>
      </c>
      <c r="BU71" s="154" t="s">
        <v>829</v>
      </c>
      <c r="BV71" s="154" t="s">
        <v>829</v>
      </c>
      <c r="BW71" s="154" t="s">
        <v>829</v>
      </c>
      <c r="BX71" s="154"/>
      <c r="BY71" s="154" t="s">
        <v>845</v>
      </c>
      <c r="BZ71" s="154" t="s">
        <v>526</v>
      </c>
      <c r="CA71" s="154" t="s">
        <v>1163</v>
      </c>
      <c r="CB71" s="154" t="s">
        <v>839</v>
      </c>
    </row>
    <row r="72" spans="1:80" x14ac:dyDescent="0.3">
      <c r="A72" s="123" t="str">
        <f>'Indicator Data'!A73</f>
        <v>Guatemala</v>
      </c>
      <c r="B72" s="106" t="str">
        <f>'Indicator Data'!B73</f>
        <v>GTM</v>
      </c>
      <c r="C72" s="154" t="s">
        <v>1217</v>
      </c>
      <c r="D72" s="154" t="s">
        <v>1217</v>
      </c>
      <c r="E72" s="154" t="s">
        <v>1218</v>
      </c>
      <c r="F72" s="154" t="s">
        <v>1218</v>
      </c>
      <c r="G72" s="154" t="s">
        <v>1218</v>
      </c>
      <c r="H72" s="154" t="s">
        <v>1218</v>
      </c>
      <c r="I72" s="154" t="s">
        <v>1218</v>
      </c>
      <c r="J72" s="154" t="s">
        <v>842</v>
      </c>
      <c r="K72" s="154" t="s">
        <v>842</v>
      </c>
      <c r="L72" s="154" t="s">
        <v>514</v>
      </c>
      <c r="M72" s="154" t="s">
        <v>839</v>
      </c>
      <c r="N72" s="154" t="s">
        <v>839</v>
      </c>
      <c r="O72" s="154" t="s">
        <v>839</v>
      </c>
      <c r="P72" s="154" t="s">
        <v>839</v>
      </c>
      <c r="Q72" s="154" t="s">
        <v>1095</v>
      </c>
      <c r="R72" s="154" t="s">
        <v>1095</v>
      </c>
      <c r="S72" s="154" t="s">
        <v>1095</v>
      </c>
      <c r="T72" s="154" t="s">
        <v>1095</v>
      </c>
      <c r="U72" s="154" t="s">
        <v>839</v>
      </c>
      <c r="V72" s="154" t="s">
        <v>839</v>
      </c>
      <c r="W72" s="154" t="s">
        <v>839</v>
      </c>
      <c r="X72" s="154" t="s">
        <v>526</v>
      </c>
      <c r="Y72" s="154" t="s">
        <v>526</v>
      </c>
      <c r="Z72" s="154" t="s">
        <v>526</v>
      </c>
      <c r="AA72" s="154" t="s">
        <v>1163</v>
      </c>
      <c r="AB72" s="154" t="s">
        <v>840</v>
      </c>
      <c r="AC72" s="154" t="s">
        <v>840</v>
      </c>
      <c r="AD72" s="214" t="s">
        <v>1224</v>
      </c>
      <c r="AE72" s="154" t="s">
        <v>829</v>
      </c>
      <c r="AF72" s="154" t="s">
        <v>1096</v>
      </c>
      <c r="AG72" s="154" t="s">
        <v>1163</v>
      </c>
      <c r="AH72" s="154" t="s">
        <v>839</v>
      </c>
      <c r="AI72" s="154" t="s">
        <v>839</v>
      </c>
      <c r="AJ72" s="155" t="s">
        <v>846</v>
      </c>
      <c r="AK72" s="155" t="s">
        <v>846</v>
      </c>
      <c r="AL72" s="154" t="s">
        <v>844</v>
      </c>
      <c r="AM72" s="154" t="s">
        <v>844</v>
      </c>
      <c r="AN72" s="154" t="s">
        <v>847</v>
      </c>
      <c r="AO72" s="154" t="s">
        <v>848</v>
      </c>
      <c r="AP72" s="154" t="s">
        <v>848</v>
      </c>
      <c r="AQ72" s="154" t="s">
        <v>1225</v>
      </c>
      <c r="AR72" s="154" t="s">
        <v>1225</v>
      </c>
      <c r="AS72" s="154" t="s">
        <v>829</v>
      </c>
      <c r="AT72" s="154" t="s">
        <v>829</v>
      </c>
      <c r="AU72" s="154" t="s">
        <v>829</v>
      </c>
      <c r="AV72" s="154" t="s">
        <v>829</v>
      </c>
      <c r="AW72" s="154" t="s">
        <v>829</v>
      </c>
      <c r="AX72" s="154" t="s">
        <v>829</v>
      </c>
      <c r="AY72" s="154" t="s">
        <v>829</v>
      </c>
      <c r="AZ72" s="154" t="s">
        <v>844</v>
      </c>
      <c r="BA72" s="154" t="s">
        <v>526</v>
      </c>
      <c r="BB72" s="154" t="s">
        <v>842</v>
      </c>
      <c r="BC72" s="154" t="s">
        <v>842</v>
      </c>
      <c r="BD72" s="154" t="s">
        <v>842</v>
      </c>
      <c r="BE72" s="155" t="s">
        <v>821</v>
      </c>
      <c r="BF72" s="154" t="s">
        <v>841</v>
      </c>
      <c r="BG72" s="154" t="s">
        <v>841</v>
      </c>
      <c r="BH72" s="154" t="s">
        <v>514</v>
      </c>
      <c r="BI72" s="154" t="s">
        <v>514</v>
      </c>
      <c r="BJ72" s="154" t="s">
        <v>1218</v>
      </c>
      <c r="BK72" s="154" t="s">
        <v>1226</v>
      </c>
      <c r="BL72" s="154" t="s">
        <v>838</v>
      </c>
      <c r="BM72" s="154" t="s">
        <v>526</v>
      </c>
      <c r="BN72" s="154" t="s">
        <v>523</v>
      </c>
      <c r="BO72" s="154" t="s">
        <v>526</v>
      </c>
      <c r="BP72" s="154" t="s">
        <v>526</v>
      </c>
      <c r="BQ72" s="154" t="s">
        <v>820</v>
      </c>
      <c r="BR72" s="154" t="s">
        <v>829</v>
      </c>
      <c r="BS72" s="154" t="s">
        <v>829</v>
      </c>
      <c r="BT72" s="154" t="s">
        <v>829</v>
      </c>
      <c r="BU72" s="154" t="s">
        <v>829</v>
      </c>
      <c r="BV72" s="154" t="s">
        <v>829</v>
      </c>
      <c r="BW72" s="154" t="s">
        <v>829</v>
      </c>
      <c r="BX72" s="154"/>
      <c r="BY72" s="154" t="s">
        <v>845</v>
      </c>
      <c r="BZ72" s="154" t="s">
        <v>526</v>
      </c>
      <c r="CA72" s="154" t="s">
        <v>1163</v>
      </c>
      <c r="CB72" s="154" t="s">
        <v>839</v>
      </c>
    </row>
    <row r="73" spans="1:80" x14ac:dyDescent="0.3">
      <c r="A73" s="123" t="str">
        <f>'Indicator Data'!A74</f>
        <v>Guinea</v>
      </c>
      <c r="B73" s="106" t="str">
        <f>'Indicator Data'!B74</f>
        <v>GIN</v>
      </c>
      <c r="C73" s="154" t="s">
        <v>1217</v>
      </c>
      <c r="D73" s="154" t="s">
        <v>1217</v>
      </c>
      <c r="E73" s="154" t="s">
        <v>1218</v>
      </c>
      <c r="F73" s="154" t="s">
        <v>1218</v>
      </c>
      <c r="G73" s="154" t="s">
        <v>1218</v>
      </c>
      <c r="H73" s="154" t="s">
        <v>1218</v>
      </c>
      <c r="I73" s="154" t="s">
        <v>1218</v>
      </c>
      <c r="J73" s="154" t="s">
        <v>842</v>
      </c>
      <c r="K73" s="154" t="s">
        <v>842</v>
      </c>
      <c r="L73" s="154" t="s">
        <v>514</v>
      </c>
      <c r="M73" s="154" t="s">
        <v>839</v>
      </c>
      <c r="N73" s="154" t="s">
        <v>839</v>
      </c>
      <c r="O73" s="154" t="s">
        <v>839</v>
      </c>
      <c r="P73" s="154" t="s">
        <v>839</v>
      </c>
      <c r="Q73" s="154" t="s">
        <v>1095</v>
      </c>
      <c r="R73" s="154" t="s">
        <v>1095</v>
      </c>
      <c r="S73" s="154" t="s">
        <v>1095</v>
      </c>
      <c r="T73" s="154" t="s">
        <v>1095</v>
      </c>
      <c r="U73" s="154" t="s">
        <v>839</v>
      </c>
      <c r="V73" s="154" t="s">
        <v>839</v>
      </c>
      <c r="W73" s="154" t="s">
        <v>839</v>
      </c>
      <c r="X73" s="154" t="s">
        <v>526</v>
      </c>
      <c r="Y73" s="154" t="s">
        <v>526</v>
      </c>
      <c r="Z73" s="154" t="s">
        <v>526</v>
      </c>
      <c r="AA73" s="154" t="s">
        <v>1163</v>
      </c>
      <c r="AB73" s="154" t="s">
        <v>840</v>
      </c>
      <c r="AC73" s="154" t="s">
        <v>840</v>
      </c>
      <c r="AD73" s="214" t="s">
        <v>1224</v>
      </c>
      <c r="AE73" s="154" t="s">
        <v>829</v>
      </c>
      <c r="AF73" s="154" t="s">
        <v>1096</v>
      </c>
      <c r="AG73" s="154" t="s">
        <v>1163</v>
      </c>
      <c r="AH73" s="154" t="s">
        <v>839</v>
      </c>
      <c r="AI73" s="154" t="s">
        <v>839</v>
      </c>
      <c r="AJ73" s="155" t="s">
        <v>846</v>
      </c>
      <c r="AK73" s="155" t="s">
        <v>846</v>
      </c>
      <c r="AL73" s="154" t="s">
        <v>844</v>
      </c>
      <c r="AM73" s="154" t="s">
        <v>844</v>
      </c>
      <c r="AN73" s="154" t="s">
        <v>847</v>
      </c>
      <c r="AO73" s="154" t="s">
        <v>848</v>
      </c>
      <c r="AP73" s="154" t="s">
        <v>848</v>
      </c>
      <c r="AQ73" s="154" t="s">
        <v>1225</v>
      </c>
      <c r="AR73" s="154" t="s">
        <v>1225</v>
      </c>
      <c r="AS73" s="154" t="s">
        <v>829</v>
      </c>
      <c r="AT73" s="154" t="s">
        <v>829</v>
      </c>
      <c r="AU73" s="154" t="s">
        <v>829</v>
      </c>
      <c r="AV73" s="154" t="s">
        <v>829</v>
      </c>
      <c r="AW73" s="154" t="s">
        <v>829</v>
      </c>
      <c r="AX73" s="154" t="s">
        <v>829</v>
      </c>
      <c r="AY73" s="154" t="s">
        <v>829</v>
      </c>
      <c r="AZ73" s="154" t="s">
        <v>844</v>
      </c>
      <c r="BA73" s="154" t="s">
        <v>526</v>
      </c>
      <c r="BB73" s="154" t="s">
        <v>842</v>
      </c>
      <c r="BC73" s="154" t="s">
        <v>842</v>
      </c>
      <c r="BD73" s="154" t="s">
        <v>842</v>
      </c>
      <c r="BE73" s="155" t="s">
        <v>818</v>
      </c>
      <c r="BF73" s="154" t="s">
        <v>841</v>
      </c>
      <c r="BG73" s="154" t="s">
        <v>841</v>
      </c>
      <c r="BH73" s="154" t="s">
        <v>514</v>
      </c>
      <c r="BI73" s="154" t="s">
        <v>514</v>
      </c>
      <c r="BJ73" s="154" t="s">
        <v>1218</v>
      </c>
      <c r="BK73" s="154" t="s">
        <v>1226</v>
      </c>
      <c r="BL73" s="154" t="s">
        <v>838</v>
      </c>
      <c r="BM73" s="154" t="s">
        <v>526</v>
      </c>
      <c r="BN73" s="154" t="s">
        <v>523</v>
      </c>
      <c r="BO73" s="154" t="s">
        <v>526</v>
      </c>
      <c r="BP73" s="154" t="s">
        <v>526</v>
      </c>
      <c r="BQ73" s="154" t="s">
        <v>820</v>
      </c>
      <c r="BR73" s="154" t="s">
        <v>829</v>
      </c>
      <c r="BS73" s="154" t="s">
        <v>829</v>
      </c>
      <c r="BT73" s="154" t="s">
        <v>829</v>
      </c>
      <c r="BU73" s="154" t="s">
        <v>829</v>
      </c>
      <c r="BV73" s="154" t="s">
        <v>829</v>
      </c>
      <c r="BW73" s="154" t="s">
        <v>829</v>
      </c>
      <c r="BX73" s="154"/>
      <c r="BY73" s="154" t="s">
        <v>845</v>
      </c>
      <c r="BZ73" s="154" t="s">
        <v>526</v>
      </c>
      <c r="CA73" s="154" t="s">
        <v>1163</v>
      </c>
      <c r="CB73" s="154" t="s">
        <v>839</v>
      </c>
    </row>
    <row r="74" spans="1:80" x14ac:dyDescent="0.3">
      <c r="A74" s="123" t="str">
        <f>'Indicator Data'!A75</f>
        <v>Guinea-Bissau</v>
      </c>
      <c r="B74" s="106" t="str">
        <f>'Indicator Data'!B75</f>
        <v>GNB</v>
      </c>
      <c r="C74" s="154" t="s">
        <v>1217</v>
      </c>
      <c r="D74" s="154" t="s">
        <v>1217</v>
      </c>
      <c r="E74" s="154" t="s">
        <v>1218</v>
      </c>
      <c r="F74" s="154" t="s">
        <v>1218</v>
      </c>
      <c r="G74" s="154" t="s">
        <v>1218</v>
      </c>
      <c r="H74" s="154" t="s">
        <v>1218</v>
      </c>
      <c r="I74" s="154" t="s">
        <v>1218</v>
      </c>
      <c r="J74" s="154" t="s">
        <v>842</v>
      </c>
      <c r="K74" s="154" t="s">
        <v>842</v>
      </c>
      <c r="L74" s="154" t="s">
        <v>514</v>
      </c>
      <c r="M74" s="154" t="s">
        <v>839</v>
      </c>
      <c r="N74" s="154" t="s">
        <v>839</v>
      </c>
      <c r="O74" s="154" t="s">
        <v>839</v>
      </c>
      <c r="P74" s="154" t="s">
        <v>839</v>
      </c>
      <c r="Q74" s="154" t="s">
        <v>1095</v>
      </c>
      <c r="R74" s="154" t="s">
        <v>1095</v>
      </c>
      <c r="S74" s="154" t="s">
        <v>1095</v>
      </c>
      <c r="T74" s="154" t="s">
        <v>1095</v>
      </c>
      <c r="U74" s="154" t="s">
        <v>839</v>
      </c>
      <c r="V74" s="154" t="s">
        <v>839</v>
      </c>
      <c r="W74" s="154" t="s">
        <v>839</v>
      </c>
      <c r="X74" s="154" t="s">
        <v>526</v>
      </c>
      <c r="Y74" s="154" t="s">
        <v>526</v>
      </c>
      <c r="Z74" s="154" t="s">
        <v>526</v>
      </c>
      <c r="AA74" s="154" t="s">
        <v>1163</v>
      </c>
      <c r="AB74" s="154" t="s">
        <v>840</v>
      </c>
      <c r="AC74" s="154" t="s">
        <v>840</v>
      </c>
      <c r="AD74" s="214" t="s">
        <v>1224</v>
      </c>
      <c r="AE74" s="154" t="s">
        <v>829</v>
      </c>
      <c r="AF74" s="154" t="s">
        <v>1096</v>
      </c>
      <c r="AG74" s="154" t="s">
        <v>1163</v>
      </c>
      <c r="AH74" s="154" t="s">
        <v>839</v>
      </c>
      <c r="AI74" s="154" t="s">
        <v>839</v>
      </c>
      <c r="AJ74" s="155" t="s">
        <v>846</v>
      </c>
      <c r="AK74" s="155" t="s">
        <v>846</v>
      </c>
      <c r="AL74" s="154" t="s">
        <v>844</v>
      </c>
      <c r="AM74" s="154" t="s">
        <v>844</v>
      </c>
      <c r="AN74" s="154" t="s">
        <v>847</v>
      </c>
      <c r="AO74" s="154" t="s">
        <v>848</v>
      </c>
      <c r="AP74" s="154" t="s">
        <v>848</v>
      </c>
      <c r="AQ74" s="154" t="s">
        <v>1225</v>
      </c>
      <c r="AR74" s="154" t="s">
        <v>1225</v>
      </c>
      <c r="AS74" s="154" t="s">
        <v>829</v>
      </c>
      <c r="AT74" s="154" t="s">
        <v>829</v>
      </c>
      <c r="AU74" s="154" t="s">
        <v>829</v>
      </c>
      <c r="AV74" s="154" t="s">
        <v>829</v>
      </c>
      <c r="AW74" s="154" t="s">
        <v>829</v>
      </c>
      <c r="AX74" s="154" t="s">
        <v>829</v>
      </c>
      <c r="AY74" s="154" t="s">
        <v>829</v>
      </c>
      <c r="AZ74" s="154" t="s">
        <v>844</v>
      </c>
      <c r="BA74" s="154" t="s">
        <v>526</v>
      </c>
      <c r="BB74" s="154" t="s">
        <v>842</v>
      </c>
      <c r="BC74" s="154" t="s">
        <v>842</v>
      </c>
      <c r="BD74" s="154" t="s">
        <v>842</v>
      </c>
      <c r="BE74" s="155" t="s">
        <v>818</v>
      </c>
      <c r="BF74" s="154" t="s">
        <v>841</v>
      </c>
      <c r="BG74" s="154" t="s">
        <v>841</v>
      </c>
      <c r="BH74" s="154" t="s">
        <v>514</v>
      </c>
      <c r="BI74" s="154" t="s">
        <v>514</v>
      </c>
      <c r="BJ74" s="154" t="s">
        <v>1218</v>
      </c>
      <c r="BK74" s="154" t="s">
        <v>1226</v>
      </c>
      <c r="BL74" s="154" t="s">
        <v>838</v>
      </c>
      <c r="BM74" s="154" t="s">
        <v>526</v>
      </c>
      <c r="BN74" s="154" t="s">
        <v>523</v>
      </c>
      <c r="BO74" s="154" t="s">
        <v>526</v>
      </c>
      <c r="BP74" s="154" t="s">
        <v>526</v>
      </c>
      <c r="BQ74" s="154" t="s">
        <v>820</v>
      </c>
      <c r="BR74" s="154" t="s">
        <v>829</v>
      </c>
      <c r="BS74" s="154" t="s">
        <v>829</v>
      </c>
      <c r="BT74" s="154" t="s">
        <v>829</v>
      </c>
      <c r="BU74" s="154" t="s">
        <v>829</v>
      </c>
      <c r="BV74" s="154" t="s">
        <v>829</v>
      </c>
      <c r="BW74" s="154" t="s">
        <v>829</v>
      </c>
      <c r="BX74" s="154"/>
      <c r="BY74" s="154" t="s">
        <v>845</v>
      </c>
      <c r="BZ74" s="154" t="s">
        <v>526</v>
      </c>
      <c r="CA74" s="154" t="s">
        <v>1163</v>
      </c>
      <c r="CB74" s="154" t="s">
        <v>839</v>
      </c>
    </row>
    <row r="75" spans="1:80" x14ac:dyDescent="0.3">
      <c r="A75" s="123" t="str">
        <f>'Indicator Data'!A76</f>
        <v>Guyana</v>
      </c>
      <c r="B75" s="106" t="str">
        <f>'Indicator Data'!B76</f>
        <v>GUY</v>
      </c>
      <c r="C75" s="154" t="s">
        <v>1217</v>
      </c>
      <c r="D75" s="154" t="s">
        <v>1217</v>
      </c>
      <c r="E75" s="154" t="s">
        <v>1218</v>
      </c>
      <c r="F75" s="154" t="s">
        <v>1218</v>
      </c>
      <c r="G75" s="154" t="s">
        <v>1218</v>
      </c>
      <c r="H75" s="154" t="s">
        <v>1218</v>
      </c>
      <c r="I75" s="154" t="s">
        <v>1218</v>
      </c>
      <c r="J75" s="154" t="s">
        <v>842</v>
      </c>
      <c r="K75" s="154" t="s">
        <v>842</v>
      </c>
      <c r="L75" s="154" t="s">
        <v>514</v>
      </c>
      <c r="M75" s="154" t="s">
        <v>839</v>
      </c>
      <c r="N75" s="154" t="s">
        <v>839</v>
      </c>
      <c r="O75" s="154" t="s">
        <v>839</v>
      </c>
      <c r="P75" s="154" t="s">
        <v>839</v>
      </c>
      <c r="Q75" s="154" t="s">
        <v>1095</v>
      </c>
      <c r="R75" s="154" t="s">
        <v>1095</v>
      </c>
      <c r="S75" s="154" t="s">
        <v>1095</v>
      </c>
      <c r="T75" s="154" t="s">
        <v>1095</v>
      </c>
      <c r="U75" s="154" t="s">
        <v>839</v>
      </c>
      <c r="V75" s="154" t="s">
        <v>839</v>
      </c>
      <c r="W75" s="154" t="s">
        <v>839</v>
      </c>
      <c r="X75" s="154" t="s">
        <v>526</v>
      </c>
      <c r="Y75" s="154" t="s">
        <v>526</v>
      </c>
      <c r="Z75" s="154" t="s">
        <v>526</v>
      </c>
      <c r="AA75" s="154" t="s">
        <v>1163</v>
      </c>
      <c r="AB75" s="154" t="s">
        <v>840</v>
      </c>
      <c r="AC75" s="154" t="s">
        <v>840</v>
      </c>
      <c r="AD75" s="214" t="s">
        <v>1224</v>
      </c>
      <c r="AE75" s="154" t="s">
        <v>829</v>
      </c>
      <c r="AF75" s="154" t="s">
        <v>1096</v>
      </c>
      <c r="AG75" s="154" t="s">
        <v>1163</v>
      </c>
      <c r="AH75" s="154" t="s">
        <v>839</v>
      </c>
      <c r="AI75" s="154" t="s">
        <v>839</v>
      </c>
      <c r="AJ75" s="155" t="s">
        <v>846</v>
      </c>
      <c r="AK75" s="155" t="s">
        <v>846</v>
      </c>
      <c r="AL75" s="154" t="s">
        <v>844</v>
      </c>
      <c r="AM75" s="154" t="s">
        <v>844</v>
      </c>
      <c r="AN75" s="154" t="s">
        <v>847</v>
      </c>
      <c r="AO75" s="154" t="s">
        <v>848</v>
      </c>
      <c r="AP75" s="154" t="s">
        <v>848</v>
      </c>
      <c r="AQ75" s="154" t="s">
        <v>1225</v>
      </c>
      <c r="AR75" s="154" t="s">
        <v>1225</v>
      </c>
      <c r="AS75" s="154" t="s">
        <v>829</v>
      </c>
      <c r="AT75" s="154" t="s">
        <v>829</v>
      </c>
      <c r="AU75" s="154" t="s">
        <v>829</v>
      </c>
      <c r="AV75" s="154" t="s">
        <v>829</v>
      </c>
      <c r="AW75" s="154" t="s">
        <v>829</v>
      </c>
      <c r="AX75" s="154" t="s">
        <v>829</v>
      </c>
      <c r="AY75" s="154" t="s">
        <v>829</v>
      </c>
      <c r="AZ75" s="154" t="s">
        <v>844</v>
      </c>
      <c r="BA75" s="154" t="s">
        <v>526</v>
      </c>
      <c r="BB75" s="154" t="s">
        <v>842</v>
      </c>
      <c r="BC75" s="154" t="s">
        <v>842</v>
      </c>
      <c r="BD75" s="154" t="s">
        <v>842</v>
      </c>
      <c r="BF75" s="154" t="s">
        <v>841</v>
      </c>
      <c r="BG75" s="154" t="s">
        <v>841</v>
      </c>
      <c r="BH75" s="154" t="s">
        <v>514</v>
      </c>
      <c r="BI75" s="154" t="s">
        <v>514</v>
      </c>
      <c r="BJ75" s="154" t="s">
        <v>1218</v>
      </c>
      <c r="BK75" s="154" t="s">
        <v>1226</v>
      </c>
      <c r="BL75" s="154" t="s">
        <v>838</v>
      </c>
      <c r="BM75" s="154" t="s">
        <v>526</v>
      </c>
      <c r="BN75" s="154" t="s">
        <v>523</v>
      </c>
      <c r="BO75" s="154" t="s">
        <v>526</v>
      </c>
      <c r="BP75" s="154" t="s">
        <v>526</v>
      </c>
      <c r="BQ75" s="154" t="s">
        <v>820</v>
      </c>
      <c r="BR75" s="154" t="s">
        <v>829</v>
      </c>
      <c r="BS75" s="154" t="s">
        <v>829</v>
      </c>
      <c r="BT75" s="154" t="s">
        <v>829</v>
      </c>
      <c r="BU75" s="154" t="s">
        <v>829</v>
      </c>
      <c r="BV75" s="154" t="s">
        <v>829</v>
      </c>
      <c r="BW75" s="154" t="s">
        <v>829</v>
      </c>
      <c r="BX75" s="154"/>
      <c r="BY75" s="154" t="s">
        <v>845</v>
      </c>
      <c r="BZ75" s="154" t="s">
        <v>526</v>
      </c>
      <c r="CA75" s="154" t="s">
        <v>1163</v>
      </c>
      <c r="CB75" s="154" t="s">
        <v>839</v>
      </c>
    </row>
    <row r="76" spans="1:80" x14ac:dyDescent="0.3">
      <c r="A76" s="123" t="str">
        <f>'Indicator Data'!A77</f>
        <v>Haiti</v>
      </c>
      <c r="B76" s="106" t="str">
        <f>'Indicator Data'!B77</f>
        <v>HTI</v>
      </c>
      <c r="C76" s="154" t="s">
        <v>1217</v>
      </c>
      <c r="D76" s="154" t="s">
        <v>1217</v>
      </c>
      <c r="E76" s="154" t="s">
        <v>1218</v>
      </c>
      <c r="F76" s="154" t="s">
        <v>1218</v>
      </c>
      <c r="G76" s="154" t="s">
        <v>1218</v>
      </c>
      <c r="H76" s="154" t="s">
        <v>1218</v>
      </c>
      <c r="I76" s="154" t="s">
        <v>1218</v>
      </c>
      <c r="J76" s="154" t="s">
        <v>842</v>
      </c>
      <c r="K76" s="154" t="s">
        <v>842</v>
      </c>
      <c r="L76" s="154" t="s">
        <v>514</v>
      </c>
      <c r="M76" s="154" t="s">
        <v>839</v>
      </c>
      <c r="N76" s="154" t="s">
        <v>839</v>
      </c>
      <c r="O76" s="154" t="s">
        <v>839</v>
      </c>
      <c r="P76" s="154" t="s">
        <v>839</v>
      </c>
      <c r="Q76" s="154" t="s">
        <v>1095</v>
      </c>
      <c r="R76" s="154" t="s">
        <v>1095</v>
      </c>
      <c r="S76" s="154" t="s">
        <v>1095</v>
      </c>
      <c r="T76" s="154" t="s">
        <v>1095</v>
      </c>
      <c r="U76" s="154" t="s">
        <v>839</v>
      </c>
      <c r="V76" s="154" t="s">
        <v>839</v>
      </c>
      <c r="W76" s="154" t="s">
        <v>839</v>
      </c>
      <c r="X76" s="154" t="s">
        <v>526</v>
      </c>
      <c r="Y76" s="154" t="s">
        <v>526</v>
      </c>
      <c r="Z76" s="154" t="s">
        <v>526</v>
      </c>
      <c r="AA76" s="154" t="s">
        <v>1163</v>
      </c>
      <c r="AB76" s="154" t="s">
        <v>840</v>
      </c>
      <c r="AC76" s="154" t="s">
        <v>840</v>
      </c>
      <c r="AD76" s="214" t="s">
        <v>1224</v>
      </c>
      <c r="AE76" s="154" t="s">
        <v>829</v>
      </c>
      <c r="AF76" s="154" t="s">
        <v>1096</v>
      </c>
      <c r="AG76" s="154" t="s">
        <v>1163</v>
      </c>
      <c r="AH76" s="154" t="s">
        <v>839</v>
      </c>
      <c r="AI76" s="154" t="s">
        <v>839</v>
      </c>
      <c r="AJ76" s="155" t="s">
        <v>846</v>
      </c>
      <c r="AK76" s="155" t="s">
        <v>846</v>
      </c>
      <c r="AL76" s="154" t="s">
        <v>844</v>
      </c>
      <c r="AM76" s="154" t="s">
        <v>844</v>
      </c>
      <c r="AN76" s="154" t="s">
        <v>847</v>
      </c>
      <c r="AO76" s="154" t="s">
        <v>848</v>
      </c>
      <c r="AP76" s="154" t="s">
        <v>848</v>
      </c>
      <c r="AQ76" s="154" t="s">
        <v>1225</v>
      </c>
      <c r="AR76" s="154" t="s">
        <v>1225</v>
      </c>
      <c r="AS76" s="154" t="s">
        <v>829</v>
      </c>
      <c r="AT76" s="154" t="s">
        <v>829</v>
      </c>
      <c r="AU76" s="154" t="s">
        <v>829</v>
      </c>
      <c r="AV76" s="154" t="s">
        <v>829</v>
      </c>
      <c r="AW76" s="154" t="s">
        <v>829</v>
      </c>
      <c r="AX76" s="154" t="s">
        <v>829</v>
      </c>
      <c r="AY76" s="154" t="s">
        <v>829</v>
      </c>
      <c r="AZ76" s="154" t="s">
        <v>844</v>
      </c>
      <c r="BA76" s="154" t="s">
        <v>526</v>
      </c>
      <c r="BB76" s="154" t="s">
        <v>842</v>
      </c>
      <c r="BC76" s="154" t="s">
        <v>842</v>
      </c>
      <c r="BD76" s="154" t="s">
        <v>842</v>
      </c>
      <c r="BE76" s="155" t="s">
        <v>930</v>
      </c>
      <c r="BF76" s="154" t="s">
        <v>841</v>
      </c>
      <c r="BG76" s="154" t="s">
        <v>841</v>
      </c>
      <c r="BH76" s="154" t="s">
        <v>514</v>
      </c>
      <c r="BI76" s="154" t="s">
        <v>514</v>
      </c>
      <c r="BJ76" s="154" t="s">
        <v>1218</v>
      </c>
      <c r="BK76" s="154" t="s">
        <v>1226</v>
      </c>
      <c r="BL76" s="154" t="s">
        <v>838</v>
      </c>
      <c r="BM76" s="154" t="s">
        <v>526</v>
      </c>
      <c r="BN76" s="154" t="s">
        <v>523</v>
      </c>
      <c r="BO76" s="154" t="s">
        <v>526</v>
      </c>
      <c r="BP76" s="154" t="s">
        <v>526</v>
      </c>
      <c r="BQ76" s="154" t="s">
        <v>820</v>
      </c>
      <c r="BR76" s="154" t="s">
        <v>829</v>
      </c>
      <c r="BS76" s="154" t="s">
        <v>829</v>
      </c>
      <c r="BT76" s="154" t="s">
        <v>829</v>
      </c>
      <c r="BU76" s="154" t="s">
        <v>829</v>
      </c>
      <c r="BV76" s="154" t="s">
        <v>829</v>
      </c>
      <c r="BW76" s="154" t="s">
        <v>829</v>
      </c>
      <c r="BX76" s="154"/>
      <c r="BY76" s="154" t="s">
        <v>845</v>
      </c>
      <c r="BZ76" s="154" t="s">
        <v>526</v>
      </c>
      <c r="CA76" s="154" t="s">
        <v>1163</v>
      </c>
      <c r="CB76" s="154" t="s">
        <v>839</v>
      </c>
    </row>
    <row r="77" spans="1:80" x14ac:dyDescent="0.3">
      <c r="A77" s="123" t="str">
        <f>'Indicator Data'!A78</f>
        <v>Honduras</v>
      </c>
      <c r="B77" s="106" t="str">
        <f>'Indicator Data'!B78</f>
        <v>HND</v>
      </c>
      <c r="C77" s="154" t="s">
        <v>1217</v>
      </c>
      <c r="D77" s="154" t="s">
        <v>1217</v>
      </c>
      <c r="E77" s="154" t="s">
        <v>1218</v>
      </c>
      <c r="F77" s="154" t="s">
        <v>1218</v>
      </c>
      <c r="G77" s="154" t="s">
        <v>1218</v>
      </c>
      <c r="H77" s="154" t="s">
        <v>1218</v>
      </c>
      <c r="I77" s="154" t="s">
        <v>1218</v>
      </c>
      <c r="J77" s="154" t="s">
        <v>842</v>
      </c>
      <c r="K77" s="154" t="s">
        <v>842</v>
      </c>
      <c r="L77" s="154" t="s">
        <v>514</v>
      </c>
      <c r="M77" s="154" t="s">
        <v>839</v>
      </c>
      <c r="N77" s="154" t="s">
        <v>839</v>
      </c>
      <c r="O77" s="154" t="s">
        <v>839</v>
      </c>
      <c r="P77" s="154" t="s">
        <v>839</v>
      </c>
      <c r="Q77" s="154" t="s">
        <v>1095</v>
      </c>
      <c r="R77" s="154" t="s">
        <v>1095</v>
      </c>
      <c r="S77" s="154" t="s">
        <v>1095</v>
      </c>
      <c r="T77" s="154" t="s">
        <v>1095</v>
      </c>
      <c r="U77" s="154" t="s">
        <v>839</v>
      </c>
      <c r="V77" s="154" t="s">
        <v>839</v>
      </c>
      <c r="W77" s="154" t="s">
        <v>839</v>
      </c>
      <c r="X77" s="154" t="s">
        <v>526</v>
      </c>
      <c r="Y77" s="154" t="s">
        <v>526</v>
      </c>
      <c r="Z77" s="154" t="s">
        <v>526</v>
      </c>
      <c r="AA77" s="154" t="s">
        <v>1163</v>
      </c>
      <c r="AB77" s="154" t="s">
        <v>840</v>
      </c>
      <c r="AC77" s="154" t="s">
        <v>840</v>
      </c>
      <c r="AD77" s="214" t="s">
        <v>1224</v>
      </c>
      <c r="AE77" s="154" t="s">
        <v>829</v>
      </c>
      <c r="AF77" s="154" t="s">
        <v>1096</v>
      </c>
      <c r="AG77" s="154" t="s">
        <v>1163</v>
      </c>
      <c r="AH77" s="154" t="s">
        <v>839</v>
      </c>
      <c r="AI77" s="154" t="s">
        <v>839</v>
      </c>
      <c r="AJ77" s="155" t="s">
        <v>846</v>
      </c>
      <c r="AK77" s="155" t="s">
        <v>846</v>
      </c>
      <c r="AL77" s="154" t="s">
        <v>844</v>
      </c>
      <c r="AM77" s="154" t="s">
        <v>844</v>
      </c>
      <c r="AN77" s="154" t="s">
        <v>847</v>
      </c>
      <c r="AO77" s="154" t="s">
        <v>848</v>
      </c>
      <c r="AP77" s="154" t="s">
        <v>848</v>
      </c>
      <c r="AQ77" s="154" t="s">
        <v>1225</v>
      </c>
      <c r="AR77" s="154" t="s">
        <v>1225</v>
      </c>
      <c r="AS77" s="154" t="s">
        <v>829</v>
      </c>
      <c r="AT77" s="154" t="s">
        <v>829</v>
      </c>
      <c r="AU77" s="154" t="s">
        <v>829</v>
      </c>
      <c r="AV77" s="154" t="s">
        <v>829</v>
      </c>
      <c r="AW77" s="154" t="s">
        <v>829</v>
      </c>
      <c r="AX77" s="154" t="s">
        <v>829</v>
      </c>
      <c r="AY77" s="154" t="s">
        <v>829</v>
      </c>
      <c r="AZ77" s="154" t="s">
        <v>844</v>
      </c>
      <c r="BA77" s="154" t="s">
        <v>526</v>
      </c>
      <c r="BB77" s="154" t="s">
        <v>842</v>
      </c>
      <c r="BC77" s="154" t="s">
        <v>842</v>
      </c>
      <c r="BD77" s="154" t="s">
        <v>842</v>
      </c>
      <c r="BE77" s="155" t="s">
        <v>821</v>
      </c>
      <c r="BF77" s="154" t="s">
        <v>841</v>
      </c>
      <c r="BG77" s="154" t="s">
        <v>841</v>
      </c>
      <c r="BH77" s="154" t="s">
        <v>514</v>
      </c>
      <c r="BI77" s="154" t="s">
        <v>514</v>
      </c>
      <c r="BJ77" s="154" t="s">
        <v>1218</v>
      </c>
      <c r="BK77" s="154" t="s">
        <v>1226</v>
      </c>
      <c r="BL77" s="154" t="s">
        <v>838</v>
      </c>
      <c r="BM77" s="154" t="s">
        <v>526</v>
      </c>
      <c r="BN77" s="154" t="s">
        <v>523</v>
      </c>
      <c r="BO77" s="154" t="s">
        <v>526</v>
      </c>
      <c r="BP77" s="154" t="s">
        <v>526</v>
      </c>
      <c r="BQ77" s="154" t="s">
        <v>820</v>
      </c>
      <c r="BR77" s="154" t="s">
        <v>829</v>
      </c>
      <c r="BS77" s="154" t="s">
        <v>829</v>
      </c>
      <c r="BT77" s="154" t="s">
        <v>829</v>
      </c>
      <c r="BU77" s="154" t="s">
        <v>829</v>
      </c>
      <c r="BV77" s="154" t="s">
        <v>829</v>
      </c>
      <c r="BW77" s="154" t="s">
        <v>829</v>
      </c>
      <c r="BX77" s="154"/>
      <c r="BY77" s="154" t="s">
        <v>845</v>
      </c>
      <c r="BZ77" s="154" t="s">
        <v>526</v>
      </c>
      <c r="CA77" s="154" t="s">
        <v>1163</v>
      </c>
      <c r="CB77" s="154" t="s">
        <v>839</v>
      </c>
    </row>
    <row r="78" spans="1:80" x14ac:dyDescent="0.3">
      <c r="A78" s="123" t="str">
        <f>'Indicator Data'!A79</f>
        <v>Hungary</v>
      </c>
      <c r="B78" s="106" t="str">
        <f>'Indicator Data'!B79</f>
        <v>HUN</v>
      </c>
      <c r="C78" s="154" t="s">
        <v>1217</v>
      </c>
      <c r="D78" s="154" t="s">
        <v>1217</v>
      </c>
      <c r="E78" s="154" t="s">
        <v>1218</v>
      </c>
      <c r="F78" s="154" t="s">
        <v>1218</v>
      </c>
      <c r="G78" s="154" t="s">
        <v>1218</v>
      </c>
      <c r="H78" s="154" t="s">
        <v>1218</v>
      </c>
      <c r="I78" s="154" t="s">
        <v>1218</v>
      </c>
      <c r="J78" s="154" t="s">
        <v>842</v>
      </c>
      <c r="K78" s="154" t="s">
        <v>842</v>
      </c>
      <c r="L78" s="154" t="s">
        <v>514</v>
      </c>
      <c r="M78" s="154" t="s">
        <v>839</v>
      </c>
      <c r="N78" s="154" t="s">
        <v>839</v>
      </c>
      <c r="O78" s="154" t="s">
        <v>839</v>
      </c>
      <c r="P78" s="154" t="s">
        <v>839</v>
      </c>
      <c r="Q78" s="154" t="s">
        <v>1095</v>
      </c>
      <c r="R78" s="154" t="s">
        <v>1095</v>
      </c>
      <c r="S78" s="154" t="s">
        <v>1095</v>
      </c>
      <c r="T78" s="154" t="s">
        <v>1095</v>
      </c>
      <c r="U78" s="154" t="s">
        <v>839</v>
      </c>
      <c r="V78" s="154" t="s">
        <v>839</v>
      </c>
      <c r="W78" s="154" t="s">
        <v>839</v>
      </c>
      <c r="X78" s="154" t="s">
        <v>526</v>
      </c>
      <c r="Y78" s="154" t="s">
        <v>526</v>
      </c>
      <c r="Z78" s="154" t="s">
        <v>526</v>
      </c>
      <c r="AA78" s="154" t="s">
        <v>1163</v>
      </c>
      <c r="AB78" s="154" t="s">
        <v>840</v>
      </c>
      <c r="AC78" s="154" t="s">
        <v>840</v>
      </c>
      <c r="AD78" s="214" t="s">
        <v>1224</v>
      </c>
      <c r="AE78" s="154" t="s">
        <v>829</v>
      </c>
      <c r="AF78" s="154" t="s">
        <v>1096</v>
      </c>
      <c r="AG78" s="154" t="s">
        <v>1163</v>
      </c>
      <c r="AH78" s="154" t="s">
        <v>839</v>
      </c>
      <c r="AI78" s="154" t="s">
        <v>839</v>
      </c>
      <c r="AJ78" s="155" t="s">
        <v>846</v>
      </c>
      <c r="AK78" s="155" t="s">
        <v>846</v>
      </c>
      <c r="AL78" s="154" t="s">
        <v>844</v>
      </c>
      <c r="AM78" s="154" t="s">
        <v>844</v>
      </c>
      <c r="AN78" s="154" t="s">
        <v>847</v>
      </c>
      <c r="AO78" s="154" t="s">
        <v>848</v>
      </c>
      <c r="AP78" s="154" t="s">
        <v>848</v>
      </c>
      <c r="AQ78" s="154" t="s">
        <v>1225</v>
      </c>
      <c r="AR78" s="154" t="s">
        <v>1225</v>
      </c>
      <c r="AS78" s="154" t="s">
        <v>829</v>
      </c>
      <c r="AT78" s="154" t="s">
        <v>829</v>
      </c>
      <c r="AU78" s="154" t="s">
        <v>829</v>
      </c>
      <c r="AV78" s="154" t="s">
        <v>829</v>
      </c>
      <c r="AW78" s="154" t="s">
        <v>829</v>
      </c>
      <c r="AX78" s="154" t="s">
        <v>829</v>
      </c>
      <c r="AY78" s="154" t="s">
        <v>829</v>
      </c>
      <c r="AZ78" s="154" t="s">
        <v>844</v>
      </c>
      <c r="BA78" s="154" t="s">
        <v>526</v>
      </c>
      <c r="BB78" s="154" t="s">
        <v>842</v>
      </c>
      <c r="BC78" s="154" t="s">
        <v>842</v>
      </c>
      <c r="BD78" s="154" t="s">
        <v>842</v>
      </c>
      <c r="BE78" s="155" t="s">
        <v>818</v>
      </c>
      <c r="BF78" s="154" t="s">
        <v>841</v>
      </c>
      <c r="BG78" s="154" t="s">
        <v>841</v>
      </c>
      <c r="BH78" s="154" t="s">
        <v>514</v>
      </c>
      <c r="BI78" s="154" t="s">
        <v>514</v>
      </c>
      <c r="BJ78" s="154" t="s">
        <v>1218</v>
      </c>
      <c r="BK78" s="154" t="s">
        <v>1226</v>
      </c>
      <c r="BL78" s="154" t="s">
        <v>838</v>
      </c>
      <c r="BM78" s="154" t="s">
        <v>526</v>
      </c>
      <c r="BN78" s="154" t="s">
        <v>523</v>
      </c>
      <c r="BO78" s="154" t="s">
        <v>526</v>
      </c>
      <c r="BP78" s="154" t="s">
        <v>526</v>
      </c>
      <c r="BQ78" s="154" t="s">
        <v>820</v>
      </c>
      <c r="BR78" s="154" t="s">
        <v>829</v>
      </c>
      <c r="BS78" s="154" t="s">
        <v>829</v>
      </c>
      <c r="BT78" s="154" t="s">
        <v>829</v>
      </c>
      <c r="BU78" s="154" t="s">
        <v>829</v>
      </c>
      <c r="BV78" s="154" t="s">
        <v>829</v>
      </c>
      <c r="BW78" s="154" t="s">
        <v>829</v>
      </c>
      <c r="BX78" s="154"/>
      <c r="BY78" s="154" t="s">
        <v>845</v>
      </c>
      <c r="BZ78" s="154" t="s">
        <v>526</v>
      </c>
      <c r="CA78" s="154" t="s">
        <v>1163</v>
      </c>
      <c r="CB78" s="154" t="s">
        <v>839</v>
      </c>
    </row>
    <row r="79" spans="1:80" x14ac:dyDescent="0.3">
      <c r="A79" s="123" t="str">
        <f>'Indicator Data'!A80</f>
        <v>Iceland</v>
      </c>
      <c r="B79" s="106" t="str">
        <f>'Indicator Data'!B80</f>
        <v>ISL</v>
      </c>
      <c r="C79" s="154" t="s">
        <v>1217</v>
      </c>
      <c r="D79" s="154" t="s">
        <v>1217</v>
      </c>
      <c r="E79" s="154" t="s">
        <v>1218</v>
      </c>
      <c r="F79" s="154" t="s">
        <v>1218</v>
      </c>
      <c r="G79" s="154" t="s">
        <v>1218</v>
      </c>
      <c r="H79" s="154" t="s">
        <v>1218</v>
      </c>
      <c r="I79" s="154" t="s">
        <v>1218</v>
      </c>
      <c r="J79" s="154" t="s">
        <v>842</v>
      </c>
      <c r="K79" s="154" t="s">
        <v>842</v>
      </c>
      <c r="L79" s="154" t="s">
        <v>514</v>
      </c>
      <c r="M79" s="154" t="s">
        <v>839</v>
      </c>
      <c r="N79" s="154" t="s">
        <v>839</v>
      </c>
      <c r="O79" s="154" t="s">
        <v>839</v>
      </c>
      <c r="P79" s="154" t="s">
        <v>839</v>
      </c>
      <c r="Q79" s="154" t="s">
        <v>1095</v>
      </c>
      <c r="R79" s="154" t="s">
        <v>1095</v>
      </c>
      <c r="S79" s="154" t="s">
        <v>1095</v>
      </c>
      <c r="T79" s="154" t="s">
        <v>1095</v>
      </c>
      <c r="U79" s="154" t="s">
        <v>839</v>
      </c>
      <c r="V79" s="154" t="s">
        <v>839</v>
      </c>
      <c r="W79" s="154" t="s">
        <v>839</v>
      </c>
      <c r="X79" s="154" t="s">
        <v>526</v>
      </c>
      <c r="Y79" s="154" t="s">
        <v>526</v>
      </c>
      <c r="Z79" s="154" t="s">
        <v>526</v>
      </c>
      <c r="AA79" s="154" t="s">
        <v>1163</v>
      </c>
      <c r="AB79" s="154" t="s">
        <v>840</v>
      </c>
      <c r="AC79" s="154" t="s">
        <v>840</v>
      </c>
      <c r="AD79" s="214" t="s">
        <v>1224</v>
      </c>
      <c r="AE79" s="154" t="s">
        <v>829</v>
      </c>
      <c r="AF79" s="154" t="s">
        <v>1096</v>
      </c>
      <c r="AG79" s="154" t="s">
        <v>1163</v>
      </c>
      <c r="AH79" s="154" t="s">
        <v>839</v>
      </c>
      <c r="AI79" s="154" t="s">
        <v>839</v>
      </c>
      <c r="AJ79" s="155" t="s">
        <v>846</v>
      </c>
      <c r="AK79" s="155" t="s">
        <v>846</v>
      </c>
      <c r="AL79" s="154" t="s">
        <v>844</v>
      </c>
      <c r="AM79" s="154" t="s">
        <v>844</v>
      </c>
      <c r="AN79" s="154" t="s">
        <v>847</v>
      </c>
      <c r="AO79" s="154" t="s">
        <v>848</v>
      </c>
      <c r="AP79" s="154" t="s">
        <v>848</v>
      </c>
      <c r="AQ79" s="154" t="s">
        <v>1225</v>
      </c>
      <c r="AR79" s="154" t="s">
        <v>1225</v>
      </c>
      <c r="AS79" s="154" t="s">
        <v>829</v>
      </c>
      <c r="AT79" s="154" t="s">
        <v>829</v>
      </c>
      <c r="AU79" s="154" t="s">
        <v>829</v>
      </c>
      <c r="AV79" s="154" t="s">
        <v>829</v>
      </c>
      <c r="AW79" s="154" t="s">
        <v>829</v>
      </c>
      <c r="AX79" s="154" t="s">
        <v>829</v>
      </c>
      <c r="AY79" s="154" t="s">
        <v>829</v>
      </c>
      <c r="AZ79" s="154" t="s">
        <v>844</v>
      </c>
      <c r="BA79" s="154" t="s">
        <v>526</v>
      </c>
      <c r="BB79" s="154" t="s">
        <v>842</v>
      </c>
      <c r="BC79" s="154" t="s">
        <v>842</v>
      </c>
      <c r="BD79" s="154" t="s">
        <v>842</v>
      </c>
      <c r="BE79" s="155"/>
      <c r="BF79" s="154" t="s">
        <v>841</v>
      </c>
      <c r="BG79" s="154" t="s">
        <v>841</v>
      </c>
      <c r="BH79" s="154" t="s">
        <v>514</v>
      </c>
      <c r="BI79" s="154" t="s">
        <v>514</v>
      </c>
      <c r="BJ79" s="154" t="s">
        <v>1218</v>
      </c>
      <c r="BK79" s="154" t="s">
        <v>1226</v>
      </c>
      <c r="BL79" s="154" t="s">
        <v>838</v>
      </c>
      <c r="BM79" s="154" t="s">
        <v>526</v>
      </c>
      <c r="BN79" s="154" t="s">
        <v>523</v>
      </c>
      <c r="BO79" s="154" t="s">
        <v>526</v>
      </c>
      <c r="BP79" s="154" t="s">
        <v>526</v>
      </c>
      <c r="BQ79" s="154" t="s">
        <v>820</v>
      </c>
      <c r="BR79" s="154" t="s">
        <v>829</v>
      </c>
      <c r="BS79" s="154" t="s">
        <v>829</v>
      </c>
      <c r="BT79" s="154" t="s">
        <v>829</v>
      </c>
      <c r="BU79" s="154" t="s">
        <v>829</v>
      </c>
      <c r="BV79" s="154" t="s">
        <v>829</v>
      </c>
      <c r="BW79" s="154" t="s">
        <v>829</v>
      </c>
      <c r="BX79" s="154"/>
      <c r="BY79" s="154" t="s">
        <v>845</v>
      </c>
      <c r="BZ79" s="154" t="s">
        <v>526</v>
      </c>
      <c r="CA79" s="154" t="s">
        <v>1163</v>
      </c>
      <c r="CB79" s="154" t="s">
        <v>839</v>
      </c>
    </row>
    <row r="80" spans="1:80" x14ac:dyDescent="0.3">
      <c r="A80" s="123" t="str">
        <f>'Indicator Data'!A81</f>
        <v>India</v>
      </c>
      <c r="B80" s="106" t="str">
        <f>'Indicator Data'!B81</f>
        <v>IND</v>
      </c>
      <c r="C80" s="154" t="s">
        <v>1217</v>
      </c>
      <c r="D80" s="154" t="s">
        <v>1217</v>
      </c>
      <c r="E80" s="154" t="s">
        <v>1218</v>
      </c>
      <c r="F80" s="154" t="s">
        <v>1218</v>
      </c>
      <c r="G80" s="154" t="s">
        <v>1218</v>
      </c>
      <c r="H80" s="154" t="s">
        <v>1218</v>
      </c>
      <c r="I80" s="154" t="s">
        <v>1218</v>
      </c>
      <c r="J80" s="154" t="s">
        <v>842</v>
      </c>
      <c r="K80" s="154" t="s">
        <v>842</v>
      </c>
      <c r="L80" s="154" t="s">
        <v>514</v>
      </c>
      <c r="M80" s="154" t="s">
        <v>839</v>
      </c>
      <c r="N80" s="154" t="s">
        <v>839</v>
      </c>
      <c r="O80" s="154" t="s">
        <v>839</v>
      </c>
      <c r="P80" s="154" t="s">
        <v>839</v>
      </c>
      <c r="Q80" s="154" t="s">
        <v>1095</v>
      </c>
      <c r="R80" s="154" t="s">
        <v>1095</v>
      </c>
      <c r="S80" s="154" t="s">
        <v>1095</v>
      </c>
      <c r="T80" s="154" t="s">
        <v>1095</v>
      </c>
      <c r="U80" s="154" t="s">
        <v>839</v>
      </c>
      <c r="V80" s="154" t="s">
        <v>839</v>
      </c>
      <c r="W80" s="154" t="s">
        <v>839</v>
      </c>
      <c r="X80" s="154" t="s">
        <v>526</v>
      </c>
      <c r="Y80" s="154" t="s">
        <v>526</v>
      </c>
      <c r="Z80" s="154" t="s">
        <v>526</v>
      </c>
      <c r="AA80" s="154" t="s">
        <v>1163</v>
      </c>
      <c r="AB80" s="154" t="s">
        <v>840</v>
      </c>
      <c r="AC80" s="154" t="s">
        <v>840</v>
      </c>
      <c r="AD80" s="214" t="s">
        <v>1224</v>
      </c>
      <c r="AE80" s="154" t="s">
        <v>829</v>
      </c>
      <c r="AF80" s="154" t="s">
        <v>1096</v>
      </c>
      <c r="AG80" s="154" t="s">
        <v>1163</v>
      </c>
      <c r="AH80" s="154" t="s">
        <v>839</v>
      </c>
      <c r="AI80" s="154" t="s">
        <v>839</v>
      </c>
      <c r="AJ80" s="155" t="s">
        <v>846</v>
      </c>
      <c r="AK80" s="155" t="s">
        <v>846</v>
      </c>
      <c r="AL80" s="154" t="s">
        <v>844</v>
      </c>
      <c r="AM80" s="154" t="s">
        <v>844</v>
      </c>
      <c r="AN80" s="154" t="s">
        <v>847</v>
      </c>
      <c r="AO80" s="154" t="s">
        <v>848</v>
      </c>
      <c r="AP80" s="154" t="s">
        <v>848</v>
      </c>
      <c r="AQ80" s="154" t="s">
        <v>1225</v>
      </c>
      <c r="AR80" s="154" t="s">
        <v>1225</v>
      </c>
      <c r="AS80" s="154" t="s">
        <v>829</v>
      </c>
      <c r="AT80" s="154" t="s">
        <v>829</v>
      </c>
      <c r="AU80" s="154" t="s">
        <v>829</v>
      </c>
      <c r="AV80" s="154" t="s">
        <v>829</v>
      </c>
      <c r="AW80" s="154" t="s">
        <v>829</v>
      </c>
      <c r="AX80" s="154" t="s">
        <v>829</v>
      </c>
      <c r="AY80" s="154" t="s">
        <v>829</v>
      </c>
      <c r="AZ80" s="154" t="s">
        <v>844</v>
      </c>
      <c r="BA80" s="154" t="s">
        <v>526</v>
      </c>
      <c r="BB80" s="154" t="s">
        <v>842</v>
      </c>
      <c r="BC80" s="154" t="s">
        <v>842</v>
      </c>
      <c r="BD80" s="154" t="s">
        <v>842</v>
      </c>
      <c r="BE80" s="155" t="s">
        <v>821</v>
      </c>
      <c r="BF80" s="154" t="s">
        <v>841</v>
      </c>
      <c r="BG80" s="154" t="s">
        <v>841</v>
      </c>
      <c r="BH80" s="154" t="s">
        <v>514</v>
      </c>
      <c r="BI80" s="154" t="s">
        <v>514</v>
      </c>
      <c r="BJ80" s="154" t="s">
        <v>1218</v>
      </c>
      <c r="BK80" s="154" t="s">
        <v>1226</v>
      </c>
      <c r="BL80" s="154" t="s">
        <v>838</v>
      </c>
      <c r="BM80" s="154" t="s">
        <v>526</v>
      </c>
      <c r="BN80" s="154" t="s">
        <v>523</v>
      </c>
      <c r="BO80" s="154" t="s">
        <v>526</v>
      </c>
      <c r="BP80" s="154" t="s">
        <v>526</v>
      </c>
      <c r="BQ80" s="154" t="s">
        <v>820</v>
      </c>
      <c r="BR80" s="154" t="s">
        <v>829</v>
      </c>
      <c r="BS80" s="154" t="s">
        <v>829</v>
      </c>
      <c r="BT80" s="154" t="s">
        <v>829</v>
      </c>
      <c r="BU80" s="154" t="s">
        <v>829</v>
      </c>
      <c r="BV80" s="154" t="s">
        <v>829</v>
      </c>
      <c r="BW80" s="154" t="s">
        <v>829</v>
      </c>
      <c r="BX80" s="154"/>
      <c r="BY80" s="154" t="s">
        <v>845</v>
      </c>
      <c r="BZ80" s="154" t="s">
        <v>526</v>
      </c>
      <c r="CA80" s="154" t="s">
        <v>1163</v>
      </c>
      <c r="CB80" s="154" t="s">
        <v>839</v>
      </c>
    </row>
    <row r="81" spans="1:80" x14ac:dyDescent="0.3">
      <c r="A81" s="123" t="str">
        <f>'Indicator Data'!A82</f>
        <v>Indonesia</v>
      </c>
      <c r="B81" s="106" t="str">
        <f>'Indicator Data'!B82</f>
        <v>IDN</v>
      </c>
      <c r="C81" s="154" t="s">
        <v>1217</v>
      </c>
      <c r="D81" s="154" t="s">
        <v>1217</v>
      </c>
      <c r="E81" s="154" t="s">
        <v>1218</v>
      </c>
      <c r="F81" s="154" t="s">
        <v>1218</v>
      </c>
      <c r="G81" s="154" t="s">
        <v>1218</v>
      </c>
      <c r="H81" s="154" t="s">
        <v>1218</v>
      </c>
      <c r="I81" s="154" t="s">
        <v>1218</v>
      </c>
      <c r="J81" s="154" t="s">
        <v>842</v>
      </c>
      <c r="K81" s="154" t="s">
        <v>842</v>
      </c>
      <c r="L81" s="154" t="s">
        <v>514</v>
      </c>
      <c r="M81" s="154" t="s">
        <v>839</v>
      </c>
      <c r="N81" s="154" t="s">
        <v>839</v>
      </c>
      <c r="O81" s="154" t="s">
        <v>839</v>
      </c>
      <c r="P81" s="154" t="s">
        <v>839</v>
      </c>
      <c r="Q81" s="154" t="s">
        <v>1095</v>
      </c>
      <c r="R81" s="154" t="s">
        <v>1095</v>
      </c>
      <c r="S81" s="154" t="s">
        <v>1095</v>
      </c>
      <c r="T81" s="154" t="s">
        <v>1095</v>
      </c>
      <c r="U81" s="154" t="s">
        <v>839</v>
      </c>
      <c r="V81" s="154" t="s">
        <v>839</v>
      </c>
      <c r="W81" s="154" t="s">
        <v>839</v>
      </c>
      <c r="X81" s="154" t="s">
        <v>526</v>
      </c>
      <c r="Y81" s="154" t="s">
        <v>526</v>
      </c>
      <c r="Z81" s="154" t="s">
        <v>526</v>
      </c>
      <c r="AA81" s="154" t="s">
        <v>1163</v>
      </c>
      <c r="AB81" s="154" t="s">
        <v>840</v>
      </c>
      <c r="AC81" s="154" t="s">
        <v>840</v>
      </c>
      <c r="AD81" s="214" t="s">
        <v>1224</v>
      </c>
      <c r="AE81" s="154" t="s">
        <v>829</v>
      </c>
      <c r="AF81" s="154" t="s">
        <v>1096</v>
      </c>
      <c r="AG81" s="154" t="s">
        <v>1163</v>
      </c>
      <c r="AH81" s="154" t="s">
        <v>839</v>
      </c>
      <c r="AI81" s="154" t="s">
        <v>839</v>
      </c>
      <c r="AJ81" s="155" t="s">
        <v>846</v>
      </c>
      <c r="AK81" s="155" t="s">
        <v>846</v>
      </c>
      <c r="AL81" s="154" t="s">
        <v>844</v>
      </c>
      <c r="AM81" s="154" t="s">
        <v>844</v>
      </c>
      <c r="AN81" s="154" t="s">
        <v>847</v>
      </c>
      <c r="AO81" s="154" t="s">
        <v>848</v>
      </c>
      <c r="AP81" s="154" t="s">
        <v>848</v>
      </c>
      <c r="AQ81" s="154" t="s">
        <v>1225</v>
      </c>
      <c r="AR81" s="154" t="s">
        <v>1225</v>
      </c>
      <c r="AS81" s="154" t="s">
        <v>829</v>
      </c>
      <c r="AT81" s="154" t="s">
        <v>829</v>
      </c>
      <c r="AU81" s="154" t="s">
        <v>829</v>
      </c>
      <c r="AV81" s="154" t="s">
        <v>829</v>
      </c>
      <c r="AW81" s="154" t="s">
        <v>829</v>
      </c>
      <c r="AX81" s="154" t="s">
        <v>829</v>
      </c>
      <c r="AY81" s="154" t="s">
        <v>829</v>
      </c>
      <c r="AZ81" s="154" t="s">
        <v>844</v>
      </c>
      <c r="BA81" s="154" t="s">
        <v>526</v>
      </c>
      <c r="BB81" s="154" t="s">
        <v>842</v>
      </c>
      <c r="BC81" s="154" t="s">
        <v>842</v>
      </c>
      <c r="BD81" s="154" t="s">
        <v>842</v>
      </c>
      <c r="BE81" s="155" t="s">
        <v>821</v>
      </c>
      <c r="BF81" s="154" t="s">
        <v>841</v>
      </c>
      <c r="BG81" s="154" t="s">
        <v>841</v>
      </c>
      <c r="BH81" s="154" t="s">
        <v>514</v>
      </c>
      <c r="BI81" s="154" t="s">
        <v>514</v>
      </c>
      <c r="BJ81" s="154" t="s">
        <v>1218</v>
      </c>
      <c r="BK81" s="154" t="s">
        <v>1226</v>
      </c>
      <c r="BL81" s="154" t="s">
        <v>838</v>
      </c>
      <c r="BM81" s="154" t="s">
        <v>526</v>
      </c>
      <c r="BN81" s="154" t="s">
        <v>523</v>
      </c>
      <c r="BO81" s="154" t="s">
        <v>526</v>
      </c>
      <c r="BP81" s="154" t="s">
        <v>526</v>
      </c>
      <c r="BQ81" s="154" t="s">
        <v>820</v>
      </c>
      <c r="BR81" s="154" t="s">
        <v>829</v>
      </c>
      <c r="BS81" s="154" t="s">
        <v>829</v>
      </c>
      <c r="BT81" s="154" t="s">
        <v>829</v>
      </c>
      <c r="BU81" s="154" t="s">
        <v>829</v>
      </c>
      <c r="BV81" s="154" t="s">
        <v>829</v>
      </c>
      <c r="BW81" s="154" t="s">
        <v>829</v>
      </c>
      <c r="BX81" s="154"/>
      <c r="BY81" s="154" t="s">
        <v>845</v>
      </c>
      <c r="BZ81" s="154" t="s">
        <v>526</v>
      </c>
      <c r="CA81" s="154" t="s">
        <v>1163</v>
      </c>
      <c r="CB81" s="154" t="s">
        <v>839</v>
      </c>
    </row>
    <row r="82" spans="1:80" x14ac:dyDescent="0.3">
      <c r="A82" s="123" t="str">
        <f>'Indicator Data'!A83</f>
        <v>Iran</v>
      </c>
      <c r="B82" s="106" t="str">
        <f>'Indicator Data'!B83</f>
        <v>IRN</v>
      </c>
      <c r="C82" s="154" t="s">
        <v>1217</v>
      </c>
      <c r="D82" s="154" t="s">
        <v>1217</v>
      </c>
      <c r="E82" s="154" t="s">
        <v>1218</v>
      </c>
      <c r="F82" s="154" t="s">
        <v>1218</v>
      </c>
      <c r="G82" s="154" t="s">
        <v>1218</v>
      </c>
      <c r="H82" s="154" t="s">
        <v>1218</v>
      </c>
      <c r="I82" s="154" t="s">
        <v>1218</v>
      </c>
      <c r="J82" s="154" t="s">
        <v>842</v>
      </c>
      <c r="K82" s="154" t="s">
        <v>842</v>
      </c>
      <c r="L82" s="154" t="s">
        <v>514</v>
      </c>
      <c r="M82" s="154" t="s">
        <v>839</v>
      </c>
      <c r="N82" s="154" t="s">
        <v>839</v>
      </c>
      <c r="O82" s="154" t="s">
        <v>839</v>
      </c>
      <c r="P82" s="154" t="s">
        <v>839</v>
      </c>
      <c r="Q82" s="154" t="s">
        <v>1095</v>
      </c>
      <c r="R82" s="154" t="s">
        <v>1095</v>
      </c>
      <c r="S82" s="154" t="s">
        <v>1095</v>
      </c>
      <c r="T82" s="154" t="s">
        <v>1095</v>
      </c>
      <c r="U82" s="154" t="s">
        <v>839</v>
      </c>
      <c r="V82" s="154" t="s">
        <v>839</v>
      </c>
      <c r="W82" s="154" t="s">
        <v>839</v>
      </c>
      <c r="X82" s="154" t="s">
        <v>526</v>
      </c>
      <c r="Y82" s="154" t="s">
        <v>526</v>
      </c>
      <c r="Z82" s="154" t="s">
        <v>526</v>
      </c>
      <c r="AA82" s="154" t="s">
        <v>1163</v>
      </c>
      <c r="AB82" s="154" t="s">
        <v>840</v>
      </c>
      <c r="AC82" s="154" t="s">
        <v>840</v>
      </c>
      <c r="AD82" s="214" t="s">
        <v>1224</v>
      </c>
      <c r="AE82" s="154" t="s">
        <v>829</v>
      </c>
      <c r="AF82" s="154" t="s">
        <v>1096</v>
      </c>
      <c r="AG82" s="154" t="s">
        <v>1163</v>
      </c>
      <c r="AH82" s="154" t="s">
        <v>839</v>
      </c>
      <c r="AI82" s="154" t="s">
        <v>839</v>
      </c>
      <c r="AJ82" s="155" t="s">
        <v>846</v>
      </c>
      <c r="AK82" s="155" t="s">
        <v>846</v>
      </c>
      <c r="AL82" s="154" t="s">
        <v>844</v>
      </c>
      <c r="AM82" s="154" t="s">
        <v>844</v>
      </c>
      <c r="AN82" s="154" t="s">
        <v>847</v>
      </c>
      <c r="AO82" s="154" t="s">
        <v>848</v>
      </c>
      <c r="AP82" s="154" t="s">
        <v>848</v>
      </c>
      <c r="AQ82" s="154" t="s">
        <v>1225</v>
      </c>
      <c r="AR82" s="154" t="s">
        <v>1225</v>
      </c>
      <c r="AS82" s="154" t="s">
        <v>829</v>
      </c>
      <c r="AT82" s="154" t="s">
        <v>829</v>
      </c>
      <c r="AU82" s="154" t="s">
        <v>829</v>
      </c>
      <c r="AV82" s="154" t="s">
        <v>829</v>
      </c>
      <c r="AW82" s="154" t="s">
        <v>829</v>
      </c>
      <c r="AX82" s="154" t="s">
        <v>829</v>
      </c>
      <c r="AY82" s="154" t="s">
        <v>829</v>
      </c>
      <c r="AZ82" s="154" t="s">
        <v>844</v>
      </c>
      <c r="BA82" s="154" t="s">
        <v>526</v>
      </c>
      <c r="BB82" s="154" t="s">
        <v>842</v>
      </c>
      <c r="BC82" s="154" t="s">
        <v>842</v>
      </c>
      <c r="BD82" s="154" t="s">
        <v>842</v>
      </c>
      <c r="BE82" s="155" t="s">
        <v>818</v>
      </c>
      <c r="BF82" s="154" t="s">
        <v>841</v>
      </c>
      <c r="BG82" s="154" t="s">
        <v>841</v>
      </c>
      <c r="BH82" s="154" t="s">
        <v>514</v>
      </c>
      <c r="BI82" s="154" t="s">
        <v>514</v>
      </c>
      <c r="BJ82" s="154" t="s">
        <v>1218</v>
      </c>
      <c r="BK82" s="154" t="s">
        <v>1226</v>
      </c>
      <c r="BL82" s="154" t="s">
        <v>838</v>
      </c>
      <c r="BM82" s="154" t="s">
        <v>526</v>
      </c>
      <c r="BN82" s="154" t="s">
        <v>523</v>
      </c>
      <c r="BO82" s="154" t="s">
        <v>526</v>
      </c>
      <c r="BP82" s="154" t="s">
        <v>526</v>
      </c>
      <c r="BQ82" s="154" t="s">
        <v>820</v>
      </c>
      <c r="BR82" s="154" t="s">
        <v>829</v>
      </c>
      <c r="BS82" s="154" t="s">
        <v>829</v>
      </c>
      <c r="BT82" s="154" t="s">
        <v>829</v>
      </c>
      <c r="BU82" s="154" t="s">
        <v>829</v>
      </c>
      <c r="BV82" s="154" t="s">
        <v>829</v>
      </c>
      <c r="BW82" s="154" t="s">
        <v>829</v>
      </c>
      <c r="BX82" s="154"/>
      <c r="BY82" s="154" t="s">
        <v>845</v>
      </c>
      <c r="BZ82" s="154" t="s">
        <v>526</v>
      </c>
      <c r="CA82" s="154" t="s">
        <v>1163</v>
      </c>
      <c r="CB82" s="154" t="s">
        <v>839</v>
      </c>
    </row>
    <row r="83" spans="1:80" x14ac:dyDescent="0.3">
      <c r="A83" s="123" t="str">
        <f>'Indicator Data'!A84</f>
        <v>Iraq</v>
      </c>
      <c r="B83" s="106" t="str">
        <f>'Indicator Data'!B84</f>
        <v>IRQ</v>
      </c>
      <c r="C83" s="154" t="s">
        <v>1217</v>
      </c>
      <c r="D83" s="154" t="s">
        <v>1217</v>
      </c>
      <c r="E83" s="154" t="s">
        <v>1218</v>
      </c>
      <c r="F83" s="154" t="s">
        <v>1218</v>
      </c>
      <c r="G83" s="154" t="s">
        <v>1218</v>
      </c>
      <c r="H83" s="154" t="s">
        <v>1218</v>
      </c>
      <c r="I83" s="154" t="s">
        <v>1218</v>
      </c>
      <c r="J83" s="154" t="s">
        <v>842</v>
      </c>
      <c r="K83" s="154" t="s">
        <v>842</v>
      </c>
      <c r="L83" s="154" t="s">
        <v>514</v>
      </c>
      <c r="M83" s="154" t="s">
        <v>839</v>
      </c>
      <c r="N83" s="154" t="s">
        <v>839</v>
      </c>
      <c r="O83" s="154" t="s">
        <v>839</v>
      </c>
      <c r="P83" s="154" t="s">
        <v>839</v>
      </c>
      <c r="Q83" s="154" t="s">
        <v>1095</v>
      </c>
      <c r="R83" s="154" t="s">
        <v>1095</v>
      </c>
      <c r="S83" s="154" t="s">
        <v>1095</v>
      </c>
      <c r="T83" s="154" t="s">
        <v>1095</v>
      </c>
      <c r="U83" s="154" t="s">
        <v>839</v>
      </c>
      <c r="V83" s="154" t="s">
        <v>839</v>
      </c>
      <c r="W83" s="154" t="s">
        <v>839</v>
      </c>
      <c r="X83" s="154" t="s">
        <v>526</v>
      </c>
      <c r="Y83" s="154" t="s">
        <v>526</v>
      </c>
      <c r="Z83" s="154" t="s">
        <v>526</v>
      </c>
      <c r="AA83" s="154" t="s">
        <v>1163</v>
      </c>
      <c r="AB83" s="154" t="s">
        <v>840</v>
      </c>
      <c r="AC83" s="154" t="s">
        <v>840</v>
      </c>
      <c r="AD83" s="214" t="s">
        <v>1224</v>
      </c>
      <c r="AE83" s="154" t="s">
        <v>829</v>
      </c>
      <c r="AF83" s="154" t="s">
        <v>1096</v>
      </c>
      <c r="AG83" s="154" t="s">
        <v>1163</v>
      </c>
      <c r="AH83" s="154" t="s">
        <v>839</v>
      </c>
      <c r="AI83" s="154" t="s">
        <v>839</v>
      </c>
      <c r="AJ83" s="155" t="s">
        <v>846</v>
      </c>
      <c r="AK83" s="155" t="s">
        <v>846</v>
      </c>
      <c r="AL83" s="154" t="s">
        <v>844</v>
      </c>
      <c r="AM83" s="154" t="s">
        <v>844</v>
      </c>
      <c r="AN83" s="154" t="s">
        <v>847</v>
      </c>
      <c r="AO83" s="154" t="s">
        <v>848</v>
      </c>
      <c r="AP83" s="154" t="s">
        <v>848</v>
      </c>
      <c r="AQ83" s="154" t="s">
        <v>1225</v>
      </c>
      <c r="AR83" s="154" t="s">
        <v>1225</v>
      </c>
      <c r="AS83" s="154" t="s">
        <v>829</v>
      </c>
      <c r="AT83" s="154" t="s">
        <v>829</v>
      </c>
      <c r="AU83" s="154" t="s">
        <v>829</v>
      </c>
      <c r="AV83" s="154" t="s">
        <v>829</v>
      </c>
      <c r="AW83" s="154" t="s">
        <v>829</v>
      </c>
      <c r="AX83" s="154" t="s">
        <v>829</v>
      </c>
      <c r="AY83" s="154" t="s">
        <v>829</v>
      </c>
      <c r="AZ83" s="154" t="s">
        <v>844</v>
      </c>
      <c r="BA83" s="154" t="s">
        <v>526</v>
      </c>
      <c r="BB83" s="154" t="s">
        <v>842</v>
      </c>
      <c r="BC83" s="154" t="s">
        <v>842</v>
      </c>
      <c r="BD83" s="154" t="s">
        <v>842</v>
      </c>
      <c r="BE83" s="155" t="s">
        <v>821</v>
      </c>
      <c r="BF83" s="154" t="s">
        <v>841</v>
      </c>
      <c r="BG83" s="154" t="s">
        <v>841</v>
      </c>
      <c r="BH83" s="154" t="s">
        <v>514</v>
      </c>
      <c r="BI83" s="154" t="s">
        <v>514</v>
      </c>
      <c r="BJ83" s="154" t="s">
        <v>1218</v>
      </c>
      <c r="BK83" s="154" t="s">
        <v>1226</v>
      </c>
      <c r="BL83" s="154" t="s">
        <v>838</v>
      </c>
      <c r="BM83" s="154" t="s">
        <v>526</v>
      </c>
      <c r="BN83" s="154" t="s">
        <v>523</v>
      </c>
      <c r="BO83" s="154" t="s">
        <v>526</v>
      </c>
      <c r="BP83" s="154" t="s">
        <v>526</v>
      </c>
      <c r="BQ83" s="154" t="s">
        <v>820</v>
      </c>
      <c r="BR83" s="154" t="s">
        <v>829</v>
      </c>
      <c r="BS83" s="154" t="s">
        <v>829</v>
      </c>
      <c r="BT83" s="154" t="s">
        <v>829</v>
      </c>
      <c r="BU83" s="154" t="s">
        <v>829</v>
      </c>
      <c r="BV83" s="154" t="s">
        <v>829</v>
      </c>
      <c r="BW83" s="154" t="s">
        <v>829</v>
      </c>
      <c r="BX83" s="154"/>
      <c r="BY83" s="154" t="s">
        <v>845</v>
      </c>
      <c r="BZ83" s="154" t="s">
        <v>526</v>
      </c>
      <c r="CA83" s="154" t="s">
        <v>1163</v>
      </c>
      <c r="CB83" s="154" t="s">
        <v>839</v>
      </c>
    </row>
    <row r="84" spans="1:80" x14ac:dyDescent="0.3">
      <c r="A84" s="123" t="str">
        <f>'Indicator Data'!A85</f>
        <v>Ireland</v>
      </c>
      <c r="B84" s="106" t="str">
        <f>'Indicator Data'!B85</f>
        <v>IRL</v>
      </c>
      <c r="C84" s="154" t="s">
        <v>1217</v>
      </c>
      <c r="D84" s="154" t="s">
        <v>1217</v>
      </c>
      <c r="E84" s="154" t="s">
        <v>1218</v>
      </c>
      <c r="F84" s="154" t="s">
        <v>1218</v>
      </c>
      <c r="G84" s="154" t="s">
        <v>1218</v>
      </c>
      <c r="H84" s="154" t="s">
        <v>1218</v>
      </c>
      <c r="I84" s="154" t="s">
        <v>1218</v>
      </c>
      <c r="J84" s="154" t="s">
        <v>842</v>
      </c>
      <c r="K84" s="154" t="s">
        <v>842</v>
      </c>
      <c r="L84" s="154" t="s">
        <v>514</v>
      </c>
      <c r="M84" s="154" t="s">
        <v>839</v>
      </c>
      <c r="N84" s="154" t="s">
        <v>839</v>
      </c>
      <c r="O84" s="154" t="s">
        <v>839</v>
      </c>
      <c r="P84" s="154" t="s">
        <v>839</v>
      </c>
      <c r="Q84" s="154" t="s">
        <v>1095</v>
      </c>
      <c r="R84" s="154" t="s">
        <v>1095</v>
      </c>
      <c r="S84" s="154" t="s">
        <v>1095</v>
      </c>
      <c r="T84" s="154" t="s">
        <v>1095</v>
      </c>
      <c r="U84" s="154" t="s">
        <v>839</v>
      </c>
      <c r="V84" s="154" t="s">
        <v>839</v>
      </c>
      <c r="W84" s="154" t="s">
        <v>839</v>
      </c>
      <c r="X84" s="154" t="s">
        <v>526</v>
      </c>
      <c r="Y84" s="154" t="s">
        <v>526</v>
      </c>
      <c r="Z84" s="154" t="s">
        <v>526</v>
      </c>
      <c r="AA84" s="154" t="s">
        <v>1163</v>
      </c>
      <c r="AB84" s="154" t="s">
        <v>840</v>
      </c>
      <c r="AC84" s="154" t="s">
        <v>840</v>
      </c>
      <c r="AD84" s="214" t="s">
        <v>1224</v>
      </c>
      <c r="AE84" s="154" t="s">
        <v>829</v>
      </c>
      <c r="AF84" s="154" t="s">
        <v>1096</v>
      </c>
      <c r="AG84" s="154" t="s">
        <v>1163</v>
      </c>
      <c r="AH84" s="154" t="s">
        <v>839</v>
      </c>
      <c r="AI84" s="154" t="s">
        <v>839</v>
      </c>
      <c r="AJ84" s="155" t="s">
        <v>846</v>
      </c>
      <c r="AK84" s="155" t="s">
        <v>846</v>
      </c>
      <c r="AL84" s="154" t="s">
        <v>844</v>
      </c>
      <c r="AM84" s="154" t="s">
        <v>844</v>
      </c>
      <c r="AN84" s="154" t="s">
        <v>847</v>
      </c>
      <c r="AO84" s="154" t="s">
        <v>848</v>
      </c>
      <c r="AP84" s="154" t="s">
        <v>848</v>
      </c>
      <c r="AQ84" s="154" t="s">
        <v>1225</v>
      </c>
      <c r="AR84" s="154" t="s">
        <v>1225</v>
      </c>
      <c r="AS84" s="154" t="s">
        <v>829</v>
      </c>
      <c r="AT84" s="154" t="s">
        <v>829</v>
      </c>
      <c r="AU84" s="154" t="s">
        <v>829</v>
      </c>
      <c r="AV84" s="154" t="s">
        <v>829</v>
      </c>
      <c r="AW84" s="154" t="s">
        <v>829</v>
      </c>
      <c r="AX84" s="154" t="s">
        <v>829</v>
      </c>
      <c r="AY84" s="154" t="s">
        <v>829</v>
      </c>
      <c r="AZ84" s="154" t="s">
        <v>844</v>
      </c>
      <c r="BA84" s="154" t="s">
        <v>526</v>
      </c>
      <c r="BB84" s="154" t="s">
        <v>842</v>
      </c>
      <c r="BC84" s="154" t="s">
        <v>842</v>
      </c>
      <c r="BD84" s="154" t="s">
        <v>842</v>
      </c>
      <c r="BE84" s="155" t="s">
        <v>818</v>
      </c>
      <c r="BF84" s="154" t="s">
        <v>841</v>
      </c>
      <c r="BG84" s="154" t="s">
        <v>841</v>
      </c>
      <c r="BH84" s="154" t="s">
        <v>514</v>
      </c>
      <c r="BI84" s="154" t="s">
        <v>514</v>
      </c>
      <c r="BJ84" s="154" t="s">
        <v>1218</v>
      </c>
      <c r="BK84" s="154" t="s">
        <v>1226</v>
      </c>
      <c r="BL84" s="154" t="s">
        <v>838</v>
      </c>
      <c r="BM84" s="154" t="s">
        <v>526</v>
      </c>
      <c r="BN84" s="154" t="s">
        <v>523</v>
      </c>
      <c r="BO84" s="154" t="s">
        <v>526</v>
      </c>
      <c r="BP84" s="154" t="s">
        <v>526</v>
      </c>
      <c r="BQ84" s="154" t="s">
        <v>820</v>
      </c>
      <c r="BR84" s="154" t="s">
        <v>829</v>
      </c>
      <c r="BS84" s="154" t="s">
        <v>829</v>
      </c>
      <c r="BT84" s="154" t="s">
        <v>829</v>
      </c>
      <c r="BU84" s="154" t="s">
        <v>829</v>
      </c>
      <c r="BV84" s="154" t="s">
        <v>829</v>
      </c>
      <c r="BW84" s="154" t="s">
        <v>829</v>
      </c>
      <c r="BX84" s="154"/>
      <c r="BY84" s="154" t="s">
        <v>845</v>
      </c>
      <c r="BZ84" s="154" t="s">
        <v>526</v>
      </c>
      <c r="CA84" s="154" t="s">
        <v>1163</v>
      </c>
      <c r="CB84" s="154" t="s">
        <v>839</v>
      </c>
    </row>
    <row r="85" spans="1:80" x14ac:dyDescent="0.3">
      <c r="A85" s="123" t="str">
        <f>'Indicator Data'!A86</f>
        <v>Israel</v>
      </c>
      <c r="B85" s="106" t="str">
        <f>'Indicator Data'!B86</f>
        <v>ISR</v>
      </c>
      <c r="C85" s="154" t="s">
        <v>1217</v>
      </c>
      <c r="D85" s="154" t="s">
        <v>1217</v>
      </c>
      <c r="E85" s="154" t="s">
        <v>1218</v>
      </c>
      <c r="F85" s="154" t="s">
        <v>1218</v>
      </c>
      <c r="G85" s="154" t="s">
        <v>1218</v>
      </c>
      <c r="H85" s="154" t="s">
        <v>1218</v>
      </c>
      <c r="I85" s="154" t="s">
        <v>1218</v>
      </c>
      <c r="J85" s="154" t="s">
        <v>842</v>
      </c>
      <c r="K85" s="154" t="s">
        <v>842</v>
      </c>
      <c r="L85" s="154" t="s">
        <v>514</v>
      </c>
      <c r="M85" s="154" t="s">
        <v>839</v>
      </c>
      <c r="N85" s="154" t="s">
        <v>839</v>
      </c>
      <c r="O85" s="154" t="s">
        <v>839</v>
      </c>
      <c r="P85" s="154" t="s">
        <v>839</v>
      </c>
      <c r="Q85" s="154" t="s">
        <v>1095</v>
      </c>
      <c r="R85" s="154" t="s">
        <v>1095</v>
      </c>
      <c r="S85" s="154" t="s">
        <v>1095</v>
      </c>
      <c r="T85" s="154" t="s">
        <v>1095</v>
      </c>
      <c r="U85" s="154" t="s">
        <v>839</v>
      </c>
      <c r="V85" s="154" t="s">
        <v>839</v>
      </c>
      <c r="W85" s="154" t="s">
        <v>839</v>
      </c>
      <c r="X85" s="154" t="s">
        <v>526</v>
      </c>
      <c r="Y85" s="154" t="s">
        <v>526</v>
      </c>
      <c r="Z85" s="154" t="s">
        <v>526</v>
      </c>
      <c r="AA85" s="154" t="s">
        <v>1163</v>
      </c>
      <c r="AB85" s="154" t="s">
        <v>840</v>
      </c>
      <c r="AC85" s="154" t="s">
        <v>840</v>
      </c>
      <c r="AD85" s="214" t="s">
        <v>1224</v>
      </c>
      <c r="AE85" s="154" t="s">
        <v>829</v>
      </c>
      <c r="AF85" s="154" t="s">
        <v>1096</v>
      </c>
      <c r="AG85" s="154" t="s">
        <v>1163</v>
      </c>
      <c r="AH85" s="154" t="s">
        <v>839</v>
      </c>
      <c r="AI85" s="154" t="s">
        <v>839</v>
      </c>
      <c r="AJ85" s="155" t="s">
        <v>846</v>
      </c>
      <c r="AK85" s="155" t="s">
        <v>846</v>
      </c>
      <c r="AL85" s="154" t="s">
        <v>844</v>
      </c>
      <c r="AM85" s="154" t="s">
        <v>844</v>
      </c>
      <c r="AN85" s="154" t="s">
        <v>847</v>
      </c>
      <c r="AO85" s="154" t="s">
        <v>848</v>
      </c>
      <c r="AP85" s="154" t="s">
        <v>848</v>
      </c>
      <c r="AQ85" s="154" t="s">
        <v>1225</v>
      </c>
      <c r="AR85" s="154" t="s">
        <v>1225</v>
      </c>
      <c r="AS85" s="154" t="s">
        <v>829</v>
      </c>
      <c r="AT85" s="154" t="s">
        <v>829</v>
      </c>
      <c r="AU85" s="154" t="s">
        <v>829</v>
      </c>
      <c r="AV85" s="154" t="s">
        <v>829</v>
      </c>
      <c r="AW85" s="154" t="s">
        <v>829</v>
      </c>
      <c r="AX85" s="154" t="s">
        <v>829</v>
      </c>
      <c r="AY85" s="154" t="s">
        <v>829</v>
      </c>
      <c r="AZ85" s="154" t="s">
        <v>844</v>
      </c>
      <c r="BA85" s="154" t="s">
        <v>526</v>
      </c>
      <c r="BB85" s="154" t="s">
        <v>842</v>
      </c>
      <c r="BC85" s="154" t="s">
        <v>842</v>
      </c>
      <c r="BD85" s="154" t="s">
        <v>842</v>
      </c>
      <c r="BE85" s="155" t="s">
        <v>818</v>
      </c>
      <c r="BF85" s="154" t="s">
        <v>841</v>
      </c>
      <c r="BG85" s="154" t="s">
        <v>841</v>
      </c>
      <c r="BH85" s="154" t="s">
        <v>514</v>
      </c>
      <c r="BI85" s="154" t="s">
        <v>514</v>
      </c>
      <c r="BJ85" s="154" t="s">
        <v>1218</v>
      </c>
      <c r="BK85" s="154" t="s">
        <v>1226</v>
      </c>
      <c r="BL85" s="154" t="s">
        <v>838</v>
      </c>
      <c r="BM85" s="154" t="s">
        <v>526</v>
      </c>
      <c r="BN85" s="154" t="s">
        <v>523</v>
      </c>
      <c r="BO85" s="154" t="s">
        <v>526</v>
      </c>
      <c r="BP85" s="154" t="s">
        <v>526</v>
      </c>
      <c r="BQ85" s="154" t="s">
        <v>820</v>
      </c>
      <c r="BR85" s="154" t="s">
        <v>829</v>
      </c>
      <c r="BS85" s="154" t="s">
        <v>829</v>
      </c>
      <c r="BT85" s="154" t="s">
        <v>829</v>
      </c>
      <c r="BU85" s="154" t="s">
        <v>829</v>
      </c>
      <c r="BV85" s="154" t="s">
        <v>829</v>
      </c>
      <c r="BW85" s="154" t="s">
        <v>829</v>
      </c>
      <c r="BX85" s="154"/>
      <c r="BY85" s="154" t="s">
        <v>845</v>
      </c>
      <c r="BZ85" s="154" t="s">
        <v>526</v>
      </c>
      <c r="CA85" s="154" t="s">
        <v>1163</v>
      </c>
      <c r="CB85" s="154" t="s">
        <v>839</v>
      </c>
    </row>
    <row r="86" spans="1:80" x14ac:dyDescent="0.3">
      <c r="A86" s="123" t="str">
        <f>'Indicator Data'!A87</f>
        <v>Italy</v>
      </c>
      <c r="B86" s="106" t="str">
        <f>'Indicator Data'!B87</f>
        <v>ITA</v>
      </c>
      <c r="C86" s="154" t="s">
        <v>1217</v>
      </c>
      <c r="D86" s="154" t="s">
        <v>1217</v>
      </c>
      <c r="E86" s="154" t="s">
        <v>1218</v>
      </c>
      <c r="F86" s="154" t="s">
        <v>1218</v>
      </c>
      <c r="G86" s="154" t="s">
        <v>1218</v>
      </c>
      <c r="H86" s="154" t="s">
        <v>1218</v>
      </c>
      <c r="I86" s="154" t="s">
        <v>1218</v>
      </c>
      <c r="J86" s="154" t="s">
        <v>842</v>
      </c>
      <c r="K86" s="154" t="s">
        <v>842</v>
      </c>
      <c r="L86" s="154" t="s">
        <v>514</v>
      </c>
      <c r="M86" s="154" t="s">
        <v>839</v>
      </c>
      <c r="N86" s="154" t="s">
        <v>839</v>
      </c>
      <c r="O86" s="154" t="s">
        <v>839</v>
      </c>
      <c r="P86" s="154" t="s">
        <v>839</v>
      </c>
      <c r="Q86" s="154" t="s">
        <v>1095</v>
      </c>
      <c r="R86" s="154" t="s">
        <v>1095</v>
      </c>
      <c r="S86" s="154" t="s">
        <v>1095</v>
      </c>
      <c r="T86" s="154" t="s">
        <v>1095</v>
      </c>
      <c r="U86" s="154" t="s">
        <v>839</v>
      </c>
      <c r="V86" s="154" t="s">
        <v>839</v>
      </c>
      <c r="W86" s="154" t="s">
        <v>839</v>
      </c>
      <c r="X86" s="154" t="s">
        <v>526</v>
      </c>
      <c r="Y86" s="154" t="s">
        <v>526</v>
      </c>
      <c r="Z86" s="154" t="s">
        <v>526</v>
      </c>
      <c r="AA86" s="154" t="s">
        <v>1163</v>
      </c>
      <c r="AB86" s="154" t="s">
        <v>840</v>
      </c>
      <c r="AC86" s="154" t="s">
        <v>840</v>
      </c>
      <c r="AD86" s="214" t="s">
        <v>1224</v>
      </c>
      <c r="AE86" s="154" t="s">
        <v>829</v>
      </c>
      <c r="AF86" s="154" t="s">
        <v>1096</v>
      </c>
      <c r="AG86" s="154" t="s">
        <v>1163</v>
      </c>
      <c r="AH86" s="154" t="s">
        <v>839</v>
      </c>
      <c r="AI86" s="154" t="s">
        <v>839</v>
      </c>
      <c r="AJ86" s="155" t="s">
        <v>846</v>
      </c>
      <c r="AK86" s="155" t="s">
        <v>846</v>
      </c>
      <c r="AL86" s="154" t="s">
        <v>844</v>
      </c>
      <c r="AM86" s="154" t="s">
        <v>844</v>
      </c>
      <c r="AN86" s="154" t="s">
        <v>847</v>
      </c>
      <c r="AO86" s="154" t="s">
        <v>848</v>
      </c>
      <c r="AP86" s="154" t="s">
        <v>848</v>
      </c>
      <c r="AQ86" s="154" t="s">
        <v>1225</v>
      </c>
      <c r="AR86" s="154" t="s">
        <v>1225</v>
      </c>
      <c r="AS86" s="154" t="s">
        <v>829</v>
      </c>
      <c r="AT86" s="154" t="s">
        <v>829</v>
      </c>
      <c r="AU86" s="154" t="s">
        <v>829</v>
      </c>
      <c r="AV86" s="154" t="s">
        <v>829</v>
      </c>
      <c r="AW86" s="154" t="s">
        <v>829</v>
      </c>
      <c r="AX86" s="154" t="s">
        <v>829</v>
      </c>
      <c r="AY86" s="154" t="s">
        <v>829</v>
      </c>
      <c r="AZ86" s="154" t="s">
        <v>844</v>
      </c>
      <c r="BA86" s="154" t="s">
        <v>526</v>
      </c>
      <c r="BB86" s="154" t="s">
        <v>842</v>
      </c>
      <c r="BC86" s="154" t="s">
        <v>842</v>
      </c>
      <c r="BD86" s="154" t="s">
        <v>842</v>
      </c>
      <c r="BE86" s="155" t="s">
        <v>818</v>
      </c>
      <c r="BF86" s="154" t="s">
        <v>841</v>
      </c>
      <c r="BG86" s="154" t="s">
        <v>841</v>
      </c>
      <c r="BH86" s="154" t="s">
        <v>514</v>
      </c>
      <c r="BI86" s="154" t="s">
        <v>514</v>
      </c>
      <c r="BJ86" s="154" t="s">
        <v>1218</v>
      </c>
      <c r="BK86" s="154" t="s">
        <v>1226</v>
      </c>
      <c r="BL86" s="154" t="s">
        <v>838</v>
      </c>
      <c r="BM86" s="154" t="s">
        <v>526</v>
      </c>
      <c r="BN86" s="154" t="s">
        <v>523</v>
      </c>
      <c r="BO86" s="154" t="s">
        <v>526</v>
      </c>
      <c r="BP86" s="154" t="s">
        <v>526</v>
      </c>
      <c r="BQ86" s="154" t="s">
        <v>820</v>
      </c>
      <c r="BR86" s="154" t="s">
        <v>829</v>
      </c>
      <c r="BS86" s="154" t="s">
        <v>829</v>
      </c>
      <c r="BT86" s="154" t="s">
        <v>829</v>
      </c>
      <c r="BU86" s="154" t="s">
        <v>829</v>
      </c>
      <c r="BV86" s="154" t="s">
        <v>829</v>
      </c>
      <c r="BW86" s="154" t="s">
        <v>829</v>
      </c>
      <c r="BX86" s="154"/>
      <c r="BY86" s="154" t="s">
        <v>845</v>
      </c>
      <c r="BZ86" s="154" t="s">
        <v>526</v>
      </c>
      <c r="CA86" s="154" t="s">
        <v>1163</v>
      </c>
      <c r="CB86" s="154" t="s">
        <v>839</v>
      </c>
    </row>
    <row r="87" spans="1:80" x14ac:dyDescent="0.3">
      <c r="A87" s="123" t="str">
        <f>'Indicator Data'!A88</f>
        <v>Jamaica</v>
      </c>
      <c r="B87" s="106" t="str">
        <f>'Indicator Data'!B88</f>
        <v>JAM</v>
      </c>
      <c r="C87" s="154" t="s">
        <v>1217</v>
      </c>
      <c r="D87" s="154" t="s">
        <v>1217</v>
      </c>
      <c r="E87" s="154" t="s">
        <v>1218</v>
      </c>
      <c r="F87" s="154" t="s">
        <v>1218</v>
      </c>
      <c r="G87" s="154" t="s">
        <v>1218</v>
      </c>
      <c r="H87" s="154" t="s">
        <v>1218</v>
      </c>
      <c r="I87" s="154" t="s">
        <v>1218</v>
      </c>
      <c r="J87" s="154" t="s">
        <v>842</v>
      </c>
      <c r="K87" s="154" t="s">
        <v>842</v>
      </c>
      <c r="L87" s="154" t="s">
        <v>514</v>
      </c>
      <c r="M87" s="154" t="s">
        <v>839</v>
      </c>
      <c r="N87" s="154" t="s">
        <v>839</v>
      </c>
      <c r="O87" s="154" t="s">
        <v>839</v>
      </c>
      <c r="P87" s="154" t="s">
        <v>839</v>
      </c>
      <c r="Q87" s="154" t="s">
        <v>1095</v>
      </c>
      <c r="R87" s="154" t="s">
        <v>1095</v>
      </c>
      <c r="S87" s="154" t="s">
        <v>1095</v>
      </c>
      <c r="T87" s="154" t="s">
        <v>1095</v>
      </c>
      <c r="U87" s="154" t="s">
        <v>839</v>
      </c>
      <c r="V87" s="154" t="s">
        <v>839</v>
      </c>
      <c r="W87" s="154" t="s">
        <v>839</v>
      </c>
      <c r="X87" s="154" t="s">
        <v>526</v>
      </c>
      <c r="Y87" s="154" t="s">
        <v>526</v>
      </c>
      <c r="Z87" s="154" t="s">
        <v>526</v>
      </c>
      <c r="AA87" s="154" t="s">
        <v>1163</v>
      </c>
      <c r="AB87" s="154" t="s">
        <v>840</v>
      </c>
      <c r="AC87" s="154" t="s">
        <v>840</v>
      </c>
      <c r="AD87" s="214" t="s">
        <v>1224</v>
      </c>
      <c r="AE87" s="154" t="s">
        <v>829</v>
      </c>
      <c r="AF87" s="154" t="s">
        <v>1096</v>
      </c>
      <c r="AG87" s="154" t="s">
        <v>1163</v>
      </c>
      <c r="AH87" s="154" t="s">
        <v>839</v>
      </c>
      <c r="AI87" s="154" t="s">
        <v>839</v>
      </c>
      <c r="AJ87" s="155" t="s">
        <v>846</v>
      </c>
      <c r="AK87" s="155" t="s">
        <v>846</v>
      </c>
      <c r="AL87" s="154" t="s">
        <v>844</v>
      </c>
      <c r="AM87" s="154" t="s">
        <v>844</v>
      </c>
      <c r="AN87" s="154" t="s">
        <v>847</v>
      </c>
      <c r="AO87" s="154" t="s">
        <v>848</v>
      </c>
      <c r="AP87" s="154" t="s">
        <v>848</v>
      </c>
      <c r="AQ87" s="154" t="s">
        <v>1225</v>
      </c>
      <c r="AR87" s="154" t="s">
        <v>1225</v>
      </c>
      <c r="AS87" s="154" t="s">
        <v>829</v>
      </c>
      <c r="AT87" s="154" t="s">
        <v>829</v>
      </c>
      <c r="AU87" s="154" t="s">
        <v>829</v>
      </c>
      <c r="AV87" s="154" t="s">
        <v>829</v>
      </c>
      <c r="AW87" s="154" t="s">
        <v>829</v>
      </c>
      <c r="AX87" s="154" t="s">
        <v>829</v>
      </c>
      <c r="AY87" s="154" t="s">
        <v>829</v>
      </c>
      <c r="AZ87" s="154" t="s">
        <v>844</v>
      </c>
      <c r="BA87" s="154" t="s">
        <v>526</v>
      </c>
      <c r="BB87" s="154" t="s">
        <v>842</v>
      </c>
      <c r="BC87" s="154" t="s">
        <v>842</v>
      </c>
      <c r="BD87" s="154" t="s">
        <v>842</v>
      </c>
      <c r="BE87" s="155" t="s">
        <v>818</v>
      </c>
      <c r="BF87" s="154" t="s">
        <v>841</v>
      </c>
      <c r="BG87" s="154" t="s">
        <v>841</v>
      </c>
      <c r="BH87" s="154" t="s">
        <v>514</v>
      </c>
      <c r="BI87" s="154" t="s">
        <v>514</v>
      </c>
      <c r="BJ87" s="154" t="s">
        <v>1218</v>
      </c>
      <c r="BK87" s="154" t="s">
        <v>1226</v>
      </c>
      <c r="BL87" s="154" t="s">
        <v>838</v>
      </c>
      <c r="BM87" s="154" t="s">
        <v>526</v>
      </c>
      <c r="BN87" s="154" t="s">
        <v>523</v>
      </c>
      <c r="BO87" s="154" t="s">
        <v>526</v>
      </c>
      <c r="BP87" s="154" t="s">
        <v>526</v>
      </c>
      <c r="BQ87" s="154" t="s">
        <v>820</v>
      </c>
      <c r="BR87" s="154" t="s">
        <v>829</v>
      </c>
      <c r="BS87" s="154" t="s">
        <v>829</v>
      </c>
      <c r="BT87" s="154" t="s">
        <v>829</v>
      </c>
      <c r="BU87" s="154" t="s">
        <v>829</v>
      </c>
      <c r="BV87" s="154" t="s">
        <v>829</v>
      </c>
      <c r="BW87" s="154" t="s">
        <v>829</v>
      </c>
      <c r="BX87" s="154"/>
      <c r="BY87" s="154" t="s">
        <v>845</v>
      </c>
      <c r="BZ87" s="154" t="s">
        <v>526</v>
      </c>
      <c r="CA87" s="154" t="s">
        <v>1163</v>
      </c>
      <c r="CB87" s="154" t="s">
        <v>839</v>
      </c>
    </row>
    <row r="88" spans="1:80" x14ac:dyDescent="0.3">
      <c r="A88" s="123" t="str">
        <f>'Indicator Data'!A89</f>
        <v>Japan</v>
      </c>
      <c r="B88" s="106" t="str">
        <f>'Indicator Data'!B89</f>
        <v>JPN</v>
      </c>
      <c r="C88" s="154" t="s">
        <v>1217</v>
      </c>
      <c r="D88" s="154" t="s">
        <v>1217</v>
      </c>
      <c r="E88" s="154" t="s">
        <v>1218</v>
      </c>
      <c r="F88" s="154" t="s">
        <v>1218</v>
      </c>
      <c r="G88" s="154" t="s">
        <v>1218</v>
      </c>
      <c r="H88" s="154" t="s">
        <v>1218</v>
      </c>
      <c r="I88" s="154" t="s">
        <v>1218</v>
      </c>
      <c r="J88" s="154" t="s">
        <v>842</v>
      </c>
      <c r="K88" s="154" t="s">
        <v>842</v>
      </c>
      <c r="L88" s="154" t="s">
        <v>514</v>
      </c>
      <c r="M88" s="154" t="s">
        <v>839</v>
      </c>
      <c r="N88" s="154" t="s">
        <v>839</v>
      </c>
      <c r="O88" s="154" t="s">
        <v>839</v>
      </c>
      <c r="P88" s="154" t="s">
        <v>839</v>
      </c>
      <c r="Q88" s="154" t="s">
        <v>1095</v>
      </c>
      <c r="R88" s="154" t="s">
        <v>1095</v>
      </c>
      <c r="S88" s="154" t="s">
        <v>1095</v>
      </c>
      <c r="T88" s="154" t="s">
        <v>1095</v>
      </c>
      <c r="U88" s="154" t="s">
        <v>839</v>
      </c>
      <c r="V88" s="154" t="s">
        <v>839</v>
      </c>
      <c r="W88" s="154" t="s">
        <v>839</v>
      </c>
      <c r="X88" s="154" t="s">
        <v>526</v>
      </c>
      <c r="Y88" s="154" t="s">
        <v>526</v>
      </c>
      <c r="Z88" s="154" t="s">
        <v>526</v>
      </c>
      <c r="AA88" s="154" t="s">
        <v>1163</v>
      </c>
      <c r="AB88" s="154" t="s">
        <v>840</v>
      </c>
      <c r="AC88" s="154" t="s">
        <v>840</v>
      </c>
      <c r="AD88" s="214" t="s">
        <v>1224</v>
      </c>
      <c r="AE88" s="154" t="s">
        <v>829</v>
      </c>
      <c r="AF88" s="154" t="s">
        <v>1096</v>
      </c>
      <c r="AG88" s="154" t="s">
        <v>1163</v>
      </c>
      <c r="AH88" s="154" t="s">
        <v>839</v>
      </c>
      <c r="AI88" s="154" t="s">
        <v>839</v>
      </c>
      <c r="AJ88" s="155" t="s">
        <v>846</v>
      </c>
      <c r="AK88" s="155" t="s">
        <v>846</v>
      </c>
      <c r="AL88" s="154" t="s">
        <v>844</v>
      </c>
      <c r="AM88" s="154" t="s">
        <v>844</v>
      </c>
      <c r="AN88" s="154" t="s">
        <v>847</v>
      </c>
      <c r="AO88" s="154" t="s">
        <v>848</v>
      </c>
      <c r="AP88" s="154" t="s">
        <v>848</v>
      </c>
      <c r="AQ88" s="154" t="s">
        <v>1225</v>
      </c>
      <c r="AR88" s="154" t="s">
        <v>1225</v>
      </c>
      <c r="AS88" s="154" t="s">
        <v>829</v>
      </c>
      <c r="AT88" s="154" t="s">
        <v>829</v>
      </c>
      <c r="AU88" s="154" t="s">
        <v>829</v>
      </c>
      <c r="AV88" s="154" t="s">
        <v>829</v>
      </c>
      <c r="AW88" s="154" t="s">
        <v>829</v>
      </c>
      <c r="AX88" s="154" t="s">
        <v>829</v>
      </c>
      <c r="AY88" s="154" t="s">
        <v>829</v>
      </c>
      <c r="AZ88" s="154" t="s">
        <v>844</v>
      </c>
      <c r="BA88" s="154" t="s">
        <v>526</v>
      </c>
      <c r="BB88" s="154" t="s">
        <v>842</v>
      </c>
      <c r="BC88" s="154" t="s">
        <v>842</v>
      </c>
      <c r="BD88" s="154" t="s">
        <v>842</v>
      </c>
      <c r="BE88" s="155" t="s">
        <v>818</v>
      </c>
      <c r="BF88" s="154" t="s">
        <v>841</v>
      </c>
      <c r="BG88" s="154" t="s">
        <v>841</v>
      </c>
      <c r="BH88" s="154" t="s">
        <v>514</v>
      </c>
      <c r="BI88" s="154" t="s">
        <v>514</v>
      </c>
      <c r="BJ88" s="154" t="s">
        <v>1218</v>
      </c>
      <c r="BK88" s="154" t="s">
        <v>1226</v>
      </c>
      <c r="BL88" s="154" t="s">
        <v>838</v>
      </c>
      <c r="BM88" s="154" t="s">
        <v>526</v>
      </c>
      <c r="BN88" s="154" t="s">
        <v>523</v>
      </c>
      <c r="BO88" s="154" t="s">
        <v>526</v>
      </c>
      <c r="BP88" s="154" t="s">
        <v>526</v>
      </c>
      <c r="BQ88" s="154" t="s">
        <v>820</v>
      </c>
      <c r="BR88" s="154" t="s">
        <v>829</v>
      </c>
      <c r="BS88" s="154" t="s">
        <v>829</v>
      </c>
      <c r="BT88" s="154" t="s">
        <v>829</v>
      </c>
      <c r="BU88" s="154" t="s">
        <v>829</v>
      </c>
      <c r="BV88" s="154" t="s">
        <v>829</v>
      </c>
      <c r="BW88" s="154" t="s">
        <v>829</v>
      </c>
      <c r="BX88" s="154"/>
      <c r="BY88" s="154" t="s">
        <v>845</v>
      </c>
      <c r="BZ88" s="154" t="s">
        <v>526</v>
      </c>
      <c r="CA88" s="154" t="s">
        <v>1163</v>
      </c>
      <c r="CB88" s="154" t="s">
        <v>839</v>
      </c>
    </row>
    <row r="89" spans="1:80" x14ac:dyDescent="0.3">
      <c r="A89" s="123" t="str">
        <f>'Indicator Data'!A90</f>
        <v>Jordan</v>
      </c>
      <c r="B89" s="106" t="str">
        <f>'Indicator Data'!B90</f>
        <v>JOR</v>
      </c>
      <c r="C89" s="154" t="s">
        <v>1217</v>
      </c>
      <c r="D89" s="154" t="s">
        <v>1217</v>
      </c>
      <c r="E89" s="154" t="s">
        <v>1218</v>
      </c>
      <c r="F89" s="154" t="s">
        <v>1218</v>
      </c>
      <c r="G89" s="154" t="s">
        <v>1218</v>
      </c>
      <c r="H89" s="154" t="s">
        <v>1218</v>
      </c>
      <c r="I89" s="154" t="s">
        <v>1218</v>
      </c>
      <c r="J89" s="154" t="s">
        <v>842</v>
      </c>
      <c r="K89" s="154" t="s">
        <v>842</v>
      </c>
      <c r="L89" s="154" t="s">
        <v>514</v>
      </c>
      <c r="M89" s="154" t="s">
        <v>839</v>
      </c>
      <c r="N89" s="154" t="s">
        <v>839</v>
      </c>
      <c r="O89" s="154" t="s">
        <v>839</v>
      </c>
      <c r="P89" s="154" t="s">
        <v>839</v>
      </c>
      <c r="Q89" s="154" t="s">
        <v>1095</v>
      </c>
      <c r="R89" s="154" t="s">
        <v>1095</v>
      </c>
      <c r="S89" s="154" t="s">
        <v>1095</v>
      </c>
      <c r="T89" s="154" t="s">
        <v>1095</v>
      </c>
      <c r="U89" s="154" t="s">
        <v>839</v>
      </c>
      <c r="V89" s="154" t="s">
        <v>839</v>
      </c>
      <c r="W89" s="154" t="s">
        <v>839</v>
      </c>
      <c r="X89" s="154" t="s">
        <v>526</v>
      </c>
      <c r="Y89" s="154" t="s">
        <v>526</v>
      </c>
      <c r="Z89" s="154" t="s">
        <v>526</v>
      </c>
      <c r="AA89" s="154" t="s">
        <v>1163</v>
      </c>
      <c r="AB89" s="154" t="s">
        <v>840</v>
      </c>
      <c r="AC89" s="154" t="s">
        <v>840</v>
      </c>
      <c r="AD89" s="214" t="s">
        <v>1224</v>
      </c>
      <c r="AE89" s="154" t="s">
        <v>829</v>
      </c>
      <c r="AF89" s="154" t="s">
        <v>1096</v>
      </c>
      <c r="AG89" s="154" t="s">
        <v>1163</v>
      </c>
      <c r="AH89" s="154" t="s">
        <v>839</v>
      </c>
      <c r="AI89" s="154" t="s">
        <v>839</v>
      </c>
      <c r="AJ89" s="155" t="s">
        <v>846</v>
      </c>
      <c r="AK89" s="155" t="s">
        <v>846</v>
      </c>
      <c r="AL89" s="154" t="s">
        <v>844</v>
      </c>
      <c r="AM89" s="154" t="s">
        <v>844</v>
      </c>
      <c r="AN89" s="154" t="s">
        <v>847</v>
      </c>
      <c r="AO89" s="154" t="s">
        <v>848</v>
      </c>
      <c r="AP89" s="154" t="s">
        <v>848</v>
      </c>
      <c r="AQ89" s="154" t="s">
        <v>1225</v>
      </c>
      <c r="AR89" s="154" t="s">
        <v>1225</v>
      </c>
      <c r="AS89" s="154" t="s">
        <v>829</v>
      </c>
      <c r="AT89" s="154" t="s">
        <v>829</v>
      </c>
      <c r="AU89" s="154" t="s">
        <v>829</v>
      </c>
      <c r="AV89" s="154" t="s">
        <v>829</v>
      </c>
      <c r="AW89" s="154" t="s">
        <v>829</v>
      </c>
      <c r="AX89" s="154" t="s">
        <v>829</v>
      </c>
      <c r="AY89" s="154" t="s">
        <v>829</v>
      </c>
      <c r="AZ89" s="154" t="s">
        <v>844</v>
      </c>
      <c r="BA89" s="154" t="s">
        <v>526</v>
      </c>
      <c r="BB89" s="154" t="s">
        <v>842</v>
      </c>
      <c r="BC89" s="154" t="s">
        <v>842</v>
      </c>
      <c r="BD89" s="154" t="s">
        <v>842</v>
      </c>
      <c r="BE89" s="155" t="s">
        <v>818</v>
      </c>
      <c r="BF89" s="154" t="s">
        <v>843</v>
      </c>
      <c r="BG89" s="154" t="s">
        <v>841</v>
      </c>
      <c r="BH89" s="154" t="s">
        <v>514</v>
      </c>
      <c r="BI89" s="154" t="s">
        <v>514</v>
      </c>
      <c r="BJ89" s="154" t="s">
        <v>1218</v>
      </c>
      <c r="BK89" s="154" t="s">
        <v>1226</v>
      </c>
      <c r="BL89" s="154" t="s">
        <v>838</v>
      </c>
      <c r="BM89" s="154" t="s">
        <v>526</v>
      </c>
      <c r="BN89" s="154" t="s">
        <v>523</v>
      </c>
      <c r="BO89" s="154" t="s">
        <v>526</v>
      </c>
      <c r="BP89" s="154" t="s">
        <v>526</v>
      </c>
      <c r="BQ89" s="154" t="s">
        <v>820</v>
      </c>
      <c r="BR89" s="154" t="s">
        <v>829</v>
      </c>
      <c r="BS89" s="154" t="s">
        <v>829</v>
      </c>
      <c r="BT89" s="154" t="s">
        <v>829</v>
      </c>
      <c r="BU89" s="154" t="s">
        <v>829</v>
      </c>
      <c r="BV89" s="154" t="s">
        <v>829</v>
      </c>
      <c r="BW89" s="154" t="s">
        <v>829</v>
      </c>
      <c r="BX89" s="154"/>
      <c r="BY89" s="154" t="s">
        <v>845</v>
      </c>
      <c r="BZ89" s="154" t="s">
        <v>526</v>
      </c>
      <c r="CA89" s="154" t="s">
        <v>1163</v>
      </c>
      <c r="CB89" s="154" t="s">
        <v>839</v>
      </c>
    </row>
    <row r="90" spans="1:80" x14ac:dyDescent="0.3">
      <c r="A90" s="123" t="str">
        <f>'Indicator Data'!A91</f>
        <v>Kazakhstan</v>
      </c>
      <c r="B90" s="106" t="str">
        <f>'Indicator Data'!B91</f>
        <v>KAZ</v>
      </c>
      <c r="C90" s="154" t="s">
        <v>1217</v>
      </c>
      <c r="D90" s="154" t="s">
        <v>1217</v>
      </c>
      <c r="E90" s="154" t="s">
        <v>1218</v>
      </c>
      <c r="F90" s="154" t="s">
        <v>1218</v>
      </c>
      <c r="G90" s="154" t="s">
        <v>1218</v>
      </c>
      <c r="H90" s="154" t="s">
        <v>1218</v>
      </c>
      <c r="I90" s="154" t="s">
        <v>1218</v>
      </c>
      <c r="J90" s="154" t="s">
        <v>842</v>
      </c>
      <c r="K90" s="154" t="s">
        <v>842</v>
      </c>
      <c r="L90" s="154" t="s">
        <v>514</v>
      </c>
      <c r="M90" s="154" t="s">
        <v>839</v>
      </c>
      <c r="N90" s="154" t="s">
        <v>839</v>
      </c>
      <c r="O90" s="154" t="s">
        <v>839</v>
      </c>
      <c r="P90" s="154" t="s">
        <v>839</v>
      </c>
      <c r="Q90" s="154" t="s">
        <v>1095</v>
      </c>
      <c r="R90" s="154" t="s">
        <v>1095</v>
      </c>
      <c r="S90" s="154" t="s">
        <v>1095</v>
      </c>
      <c r="T90" s="154" t="s">
        <v>1095</v>
      </c>
      <c r="U90" s="154" t="s">
        <v>839</v>
      </c>
      <c r="V90" s="154" t="s">
        <v>839</v>
      </c>
      <c r="W90" s="154" t="s">
        <v>839</v>
      </c>
      <c r="X90" s="154" t="s">
        <v>526</v>
      </c>
      <c r="Y90" s="154" t="s">
        <v>526</v>
      </c>
      <c r="Z90" s="154" t="s">
        <v>526</v>
      </c>
      <c r="AA90" s="154" t="s">
        <v>1163</v>
      </c>
      <c r="AB90" s="154" t="s">
        <v>840</v>
      </c>
      <c r="AC90" s="154" t="s">
        <v>840</v>
      </c>
      <c r="AD90" s="214" t="s">
        <v>1224</v>
      </c>
      <c r="AE90" s="154" t="s">
        <v>829</v>
      </c>
      <c r="AF90" s="154" t="s">
        <v>1096</v>
      </c>
      <c r="AG90" s="154" t="s">
        <v>1163</v>
      </c>
      <c r="AH90" s="154" t="s">
        <v>839</v>
      </c>
      <c r="AI90" s="154" t="s">
        <v>839</v>
      </c>
      <c r="AJ90" s="155" t="s">
        <v>846</v>
      </c>
      <c r="AK90" s="155" t="s">
        <v>846</v>
      </c>
      <c r="AL90" s="154" t="s">
        <v>844</v>
      </c>
      <c r="AM90" s="154" t="s">
        <v>844</v>
      </c>
      <c r="AN90" s="154" t="s">
        <v>847</v>
      </c>
      <c r="AO90" s="154" t="s">
        <v>848</v>
      </c>
      <c r="AP90" s="154" t="s">
        <v>848</v>
      </c>
      <c r="AQ90" s="154" t="s">
        <v>1225</v>
      </c>
      <c r="AR90" s="154" t="s">
        <v>1225</v>
      </c>
      <c r="AS90" s="154" t="s">
        <v>829</v>
      </c>
      <c r="AT90" s="154" t="s">
        <v>829</v>
      </c>
      <c r="AU90" s="154" t="s">
        <v>829</v>
      </c>
      <c r="AV90" s="154" t="s">
        <v>829</v>
      </c>
      <c r="AW90" s="154" t="s">
        <v>829</v>
      </c>
      <c r="AX90" s="154" t="s">
        <v>829</v>
      </c>
      <c r="AY90" s="154" t="s">
        <v>829</v>
      </c>
      <c r="AZ90" s="154" t="s">
        <v>844</v>
      </c>
      <c r="BA90" s="154" t="s">
        <v>526</v>
      </c>
      <c r="BB90" s="154" t="s">
        <v>842</v>
      </c>
      <c r="BC90" s="154" t="s">
        <v>842</v>
      </c>
      <c r="BD90" s="154" t="s">
        <v>842</v>
      </c>
      <c r="BE90" s="155" t="s">
        <v>818</v>
      </c>
      <c r="BF90" s="154" t="s">
        <v>841</v>
      </c>
      <c r="BG90" s="154" t="s">
        <v>841</v>
      </c>
      <c r="BH90" s="154" t="s">
        <v>514</v>
      </c>
      <c r="BI90" s="154" t="s">
        <v>514</v>
      </c>
      <c r="BJ90" s="154" t="s">
        <v>1218</v>
      </c>
      <c r="BK90" s="154" t="s">
        <v>1226</v>
      </c>
      <c r="BL90" s="154" t="s">
        <v>838</v>
      </c>
      <c r="BM90" s="154" t="s">
        <v>526</v>
      </c>
      <c r="BN90" s="154" t="s">
        <v>523</v>
      </c>
      <c r="BO90" s="154" t="s">
        <v>526</v>
      </c>
      <c r="BP90" s="154" t="s">
        <v>526</v>
      </c>
      <c r="BQ90" s="154" t="s">
        <v>820</v>
      </c>
      <c r="BR90" s="154" t="s">
        <v>829</v>
      </c>
      <c r="BS90" s="154" t="s">
        <v>829</v>
      </c>
      <c r="BT90" s="154" t="s">
        <v>829</v>
      </c>
      <c r="BU90" s="154" t="s">
        <v>829</v>
      </c>
      <c r="BV90" s="154" t="s">
        <v>829</v>
      </c>
      <c r="BW90" s="154" t="s">
        <v>829</v>
      </c>
      <c r="BX90" s="154"/>
      <c r="BY90" s="154" t="s">
        <v>845</v>
      </c>
      <c r="BZ90" s="154" t="s">
        <v>526</v>
      </c>
      <c r="CA90" s="154" t="s">
        <v>1163</v>
      </c>
      <c r="CB90" s="154" t="s">
        <v>839</v>
      </c>
    </row>
    <row r="91" spans="1:80" x14ac:dyDescent="0.3">
      <c r="A91" s="123" t="str">
        <f>'Indicator Data'!A92</f>
        <v>Kenya</v>
      </c>
      <c r="B91" s="106" t="str">
        <f>'Indicator Data'!B92</f>
        <v>KEN</v>
      </c>
      <c r="C91" s="154" t="s">
        <v>1217</v>
      </c>
      <c r="D91" s="154" t="s">
        <v>1217</v>
      </c>
      <c r="E91" s="154" t="s">
        <v>1218</v>
      </c>
      <c r="F91" s="154" t="s">
        <v>1218</v>
      </c>
      <c r="G91" s="154" t="s">
        <v>1218</v>
      </c>
      <c r="H91" s="154" t="s">
        <v>1218</v>
      </c>
      <c r="I91" s="154" t="s">
        <v>1218</v>
      </c>
      <c r="J91" s="154" t="s">
        <v>842</v>
      </c>
      <c r="K91" s="154" t="s">
        <v>842</v>
      </c>
      <c r="L91" s="154" t="s">
        <v>514</v>
      </c>
      <c r="M91" s="154" t="s">
        <v>839</v>
      </c>
      <c r="N91" s="154" t="s">
        <v>839</v>
      </c>
      <c r="O91" s="154" t="s">
        <v>839</v>
      </c>
      <c r="P91" s="154" t="s">
        <v>839</v>
      </c>
      <c r="Q91" s="154" t="s">
        <v>1095</v>
      </c>
      <c r="R91" s="154" t="s">
        <v>1095</v>
      </c>
      <c r="S91" s="154" t="s">
        <v>1095</v>
      </c>
      <c r="T91" s="154" t="s">
        <v>1095</v>
      </c>
      <c r="U91" s="154" t="s">
        <v>839</v>
      </c>
      <c r="V91" s="154" t="s">
        <v>839</v>
      </c>
      <c r="W91" s="154" t="s">
        <v>839</v>
      </c>
      <c r="X91" s="154" t="s">
        <v>526</v>
      </c>
      <c r="Y91" s="154" t="s">
        <v>526</v>
      </c>
      <c r="Z91" s="154" t="s">
        <v>526</v>
      </c>
      <c r="AA91" s="154" t="s">
        <v>1163</v>
      </c>
      <c r="AB91" s="154" t="s">
        <v>840</v>
      </c>
      <c r="AC91" s="154" t="s">
        <v>840</v>
      </c>
      <c r="AD91" s="214" t="s">
        <v>1224</v>
      </c>
      <c r="AE91" s="154" t="s">
        <v>829</v>
      </c>
      <c r="AF91" s="154" t="s">
        <v>1096</v>
      </c>
      <c r="AG91" s="154" t="s">
        <v>1163</v>
      </c>
      <c r="AH91" s="154" t="s">
        <v>839</v>
      </c>
      <c r="AI91" s="154" t="s">
        <v>839</v>
      </c>
      <c r="AJ91" s="155" t="s">
        <v>846</v>
      </c>
      <c r="AK91" s="155" t="s">
        <v>846</v>
      </c>
      <c r="AL91" s="154" t="s">
        <v>844</v>
      </c>
      <c r="AM91" s="154" t="s">
        <v>844</v>
      </c>
      <c r="AN91" s="154" t="s">
        <v>847</v>
      </c>
      <c r="AO91" s="154" t="s">
        <v>848</v>
      </c>
      <c r="AP91" s="154" t="s">
        <v>848</v>
      </c>
      <c r="AQ91" s="154" t="s">
        <v>1225</v>
      </c>
      <c r="AR91" s="154" t="s">
        <v>1225</v>
      </c>
      <c r="AS91" s="154" t="s">
        <v>829</v>
      </c>
      <c r="AT91" s="154" t="s">
        <v>829</v>
      </c>
      <c r="AU91" s="154" t="s">
        <v>829</v>
      </c>
      <c r="AV91" s="154" t="s">
        <v>829</v>
      </c>
      <c r="AW91" s="154" t="s">
        <v>829</v>
      </c>
      <c r="AX91" s="154" t="s">
        <v>829</v>
      </c>
      <c r="AY91" s="154" t="s">
        <v>829</v>
      </c>
      <c r="AZ91" s="154" t="s">
        <v>844</v>
      </c>
      <c r="BA91" s="154" t="s">
        <v>526</v>
      </c>
      <c r="BB91" s="154" t="s">
        <v>842</v>
      </c>
      <c r="BC91" s="154" t="s">
        <v>842</v>
      </c>
      <c r="BD91" s="154" t="s">
        <v>842</v>
      </c>
      <c r="BE91" s="155" t="s">
        <v>821</v>
      </c>
      <c r="BF91" s="154" t="s">
        <v>841</v>
      </c>
      <c r="BG91" s="154" t="s">
        <v>841</v>
      </c>
      <c r="BH91" s="154" t="s">
        <v>514</v>
      </c>
      <c r="BI91" s="154" t="s">
        <v>514</v>
      </c>
      <c r="BJ91" s="154" t="s">
        <v>1218</v>
      </c>
      <c r="BK91" s="154" t="s">
        <v>1226</v>
      </c>
      <c r="BL91" s="154" t="s">
        <v>838</v>
      </c>
      <c r="BM91" s="154" t="s">
        <v>526</v>
      </c>
      <c r="BN91" s="154" t="s">
        <v>523</v>
      </c>
      <c r="BO91" s="154" t="s">
        <v>526</v>
      </c>
      <c r="BP91" s="154" t="s">
        <v>526</v>
      </c>
      <c r="BQ91" s="154" t="s">
        <v>820</v>
      </c>
      <c r="BR91" s="154" t="s">
        <v>829</v>
      </c>
      <c r="BS91" s="154" t="s">
        <v>829</v>
      </c>
      <c r="BT91" s="154" t="s">
        <v>829</v>
      </c>
      <c r="BU91" s="154" t="s">
        <v>829</v>
      </c>
      <c r="BV91" s="154" t="s">
        <v>829</v>
      </c>
      <c r="BW91" s="154" t="s">
        <v>829</v>
      </c>
      <c r="BX91" s="154"/>
      <c r="BY91" s="154" t="s">
        <v>845</v>
      </c>
      <c r="BZ91" s="154" t="s">
        <v>526</v>
      </c>
      <c r="CA91" s="154" t="s">
        <v>1163</v>
      </c>
      <c r="CB91" s="154" t="s">
        <v>839</v>
      </c>
    </row>
    <row r="92" spans="1:80" x14ac:dyDescent="0.3">
      <c r="A92" s="123" t="str">
        <f>'Indicator Data'!A93</f>
        <v>Kiribati</v>
      </c>
      <c r="B92" s="106" t="str">
        <f>'Indicator Data'!B93</f>
        <v>KIR</v>
      </c>
      <c r="C92" s="154" t="s">
        <v>1217</v>
      </c>
      <c r="D92" s="154" t="s">
        <v>1217</v>
      </c>
      <c r="E92" s="154" t="s">
        <v>1218</v>
      </c>
      <c r="F92" s="154" t="s">
        <v>1218</v>
      </c>
      <c r="G92" s="154" t="s">
        <v>1218</v>
      </c>
      <c r="H92" s="154" t="s">
        <v>1218</v>
      </c>
      <c r="I92" s="154" t="s">
        <v>1218</v>
      </c>
      <c r="J92" s="154" t="s">
        <v>842</v>
      </c>
      <c r="K92" s="154" t="s">
        <v>842</v>
      </c>
      <c r="L92" s="154" t="s">
        <v>514</v>
      </c>
      <c r="M92" s="154" t="s">
        <v>839</v>
      </c>
      <c r="N92" s="154" t="s">
        <v>839</v>
      </c>
      <c r="O92" s="154" t="s">
        <v>839</v>
      </c>
      <c r="P92" s="154" t="s">
        <v>839</v>
      </c>
      <c r="Q92" s="154" t="s">
        <v>1095</v>
      </c>
      <c r="R92" s="154" t="s">
        <v>1095</v>
      </c>
      <c r="S92" s="154" t="s">
        <v>1095</v>
      </c>
      <c r="T92" s="154" t="s">
        <v>1095</v>
      </c>
      <c r="U92" s="154" t="s">
        <v>839</v>
      </c>
      <c r="V92" s="154" t="s">
        <v>839</v>
      </c>
      <c r="W92" s="154" t="s">
        <v>839</v>
      </c>
      <c r="X92" s="154" t="s">
        <v>526</v>
      </c>
      <c r="Y92" s="154" t="s">
        <v>526</v>
      </c>
      <c r="Z92" s="154" t="s">
        <v>526</v>
      </c>
      <c r="AA92" s="154" t="s">
        <v>1163</v>
      </c>
      <c r="AB92" s="154" t="s">
        <v>840</v>
      </c>
      <c r="AC92" s="154" t="s">
        <v>840</v>
      </c>
      <c r="AD92" s="214" t="s">
        <v>1224</v>
      </c>
      <c r="AE92" s="154" t="s">
        <v>829</v>
      </c>
      <c r="AF92" s="154" t="s">
        <v>1096</v>
      </c>
      <c r="AG92" s="154" t="s">
        <v>1163</v>
      </c>
      <c r="AH92" s="154" t="s">
        <v>839</v>
      </c>
      <c r="AI92" s="154" t="s">
        <v>839</v>
      </c>
      <c r="AJ92" s="155" t="s">
        <v>846</v>
      </c>
      <c r="AK92" s="155" t="s">
        <v>846</v>
      </c>
      <c r="AL92" s="154" t="s">
        <v>844</v>
      </c>
      <c r="AM92" s="154" t="s">
        <v>844</v>
      </c>
      <c r="AN92" s="154" t="s">
        <v>847</v>
      </c>
      <c r="AO92" s="154" t="s">
        <v>848</v>
      </c>
      <c r="AP92" s="154" t="s">
        <v>848</v>
      </c>
      <c r="AQ92" s="154" t="s">
        <v>1225</v>
      </c>
      <c r="AR92" s="154" t="s">
        <v>1225</v>
      </c>
      <c r="AS92" s="154" t="s">
        <v>829</v>
      </c>
      <c r="AT92" s="154" t="s">
        <v>829</v>
      </c>
      <c r="AU92" s="154" t="s">
        <v>829</v>
      </c>
      <c r="AV92" s="154" t="s">
        <v>829</v>
      </c>
      <c r="AW92" s="154" t="s">
        <v>829</v>
      </c>
      <c r="AX92" s="154" t="s">
        <v>829</v>
      </c>
      <c r="AY92" s="154" t="s">
        <v>829</v>
      </c>
      <c r="AZ92" s="154" t="s">
        <v>844</v>
      </c>
      <c r="BA92" s="154" t="s">
        <v>526</v>
      </c>
      <c r="BB92" s="154" t="s">
        <v>842</v>
      </c>
      <c r="BC92" s="154" t="s">
        <v>842</v>
      </c>
      <c r="BD92" s="154" t="s">
        <v>842</v>
      </c>
      <c r="BE92" s="155" t="s">
        <v>818</v>
      </c>
      <c r="BF92" s="154" t="s">
        <v>841</v>
      </c>
      <c r="BG92" s="154" t="s">
        <v>841</v>
      </c>
      <c r="BH92" s="154" t="s">
        <v>514</v>
      </c>
      <c r="BI92" s="154" t="s">
        <v>514</v>
      </c>
      <c r="BJ92" s="154" t="s">
        <v>1218</v>
      </c>
      <c r="BK92" s="154" t="s">
        <v>1226</v>
      </c>
      <c r="BL92" s="154" t="s">
        <v>838</v>
      </c>
      <c r="BM92" s="154" t="s">
        <v>526</v>
      </c>
      <c r="BN92" s="154" t="s">
        <v>523</v>
      </c>
      <c r="BO92" s="154" t="s">
        <v>526</v>
      </c>
      <c r="BP92" s="154" t="s">
        <v>526</v>
      </c>
      <c r="BQ92" s="154" t="s">
        <v>820</v>
      </c>
      <c r="BR92" s="154" t="s">
        <v>829</v>
      </c>
      <c r="BS92" s="154" t="s">
        <v>829</v>
      </c>
      <c r="BT92" s="154" t="s">
        <v>829</v>
      </c>
      <c r="BU92" s="154" t="s">
        <v>829</v>
      </c>
      <c r="BV92" s="154" t="s">
        <v>829</v>
      </c>
      <c r="BW92" s="154" t="s">
        <v>829</v>
      </c>
      <c r="BX92" s="154"/>
      <c r="BY92" s="154" t="s">
        <v>845</v>
      </c>
      <c r="BZ92" s="154" t="s">
        <v>526</v>
      </c>
      <c r="CA92" s="154" t="s">
        <v>1163</v>
      </c>
      <c r="CB92" s="154" t="s">
        <v>839</v>
      </c>
    </row>
    <row r="93" spans="1:80" x14ac:dyDescent="0.3">
      <c r="A93" s="123" t="str">
        <f>'Indicator Data'!A94</f>
        <v>Korea DPR</v>
      </c>
      <c r="B93" s="106" t="str">
        <f>'Indicator Data'!B94</f>
        <v>PRK</v>
      </c>
      <c r="C93" s="154" t="s">
        <v>1217</v>
      </c>
      <c r="D93" s="154" t="s">
        <v>1217</v>
      </c>
      <c r="E93" s="154" t="s">
        <v>1218</v>
      </c>
      <c r="F93" s="154" t="s">
        <v>1218</v>
      </c>
      <c r="G93" s="154" t="s">
        <v>1218</v>
      </c>
      <c r="H93" s="154" t="s">
        <v>1218</v>
      </c>
      <c r="I93" s="154" t="s">
        <v>1218</v>
      </c>
      <c r="J93" s="154" t="s">
        <v>842</v>
      </c>
      <c r="K93" s="154" t="s">
        <v>842</v>
      </c>
      <c r="L93" s="154" t="s">
        <v>514</v>
      </c>
      <c r="M93" s="154" t="s">
        <v>839</v>
      </c>
      <c r="N93" s="154" t="s">
        <v>839</v>
      </c>
      <c r="O93" s="154" t="s">
        <v>839</v>
      </c>
      <c r="P93" s="154" t="s">
        <v>839</v>
      </c>
      <c r="Q93" s="154" t="s">
        <v>1095</v>
      </c>
      <c r="R93" s="154" t="s">
        <v>1095</v>
      </c>
      <c r="S93" s="154" t="s">
        <v>1095</v>
      </c>
      <c r="T93" s="154" t="s">
        <v>1095</v>
      </c>
      <c r="U93" s="154" t="s">
        <v>839</v>
      </c>
      <c r="V93" s="154" t="s">
        <v>839</v>
      </c>
      <c r="W93" s="154" t="s">
        <v>839</v>
      </c>
      <c r="X93" s="154" t="s">
        <v>526</v>
      </c>
      <c r="Y93" s="154" t="s">
        <v>526</v>
      </c>
      <c r="Z93" s="154" t="s">
        <v>526</v>
      </c>
      <c r="AA93" s="154" t="s">
        <v>1163</v>
      </c>
      <c r="AB93" s="154" t="s">
        <v>840</v>
      </c>
      <c r="AC93" s="154" t="s">
        <v>840</v>
      </c>
      <c r="AD93" s="214" t="s">
        <v>1224</v>
      </c>
      <c r="AE93" s="154" t="s">
        <v>829</v>
      </c>
      <c r="AF93" s="154" t="s">
        <v>1096</v>
      </c>
      <c r="AG93" s="154" t="s">
        <v>1163</v>
      </c>
      <c r="AH93" s="154" t="s">
        <v>839</v>
      </c>
      <c r="AI93" s="154" t="s">
        <v>839</v>
      </c>
      <c r="AJ93" s="155" t="s">
        <v>846</v>
      </c>
      <c r="AK93" s="155" t="s">
        <v>846</v>
      </c>
      <c r="AL93" s="154" t="s">
        <v>844</v>
      </c>
      <c r="AM93" s="154" t="s">
        <v>844</v>
      </c>
      <c r="AN93" s="154" t="s">
        <v>847</v>
      </c>
      <c r="AO93" s="154" t="s">
        <v>848</v>
      </c>
      <c r="AP93" s="154" t="s">
        <v>848</v>
      </c>
      <c r="AQ93" s="154" t="s">
        <v>1225</v>
      </c>
      <c r="AR93" s="154" t="s">
        <v>1225</v>
      </c>
      <c r="AS93" s="154" t="s">
        <v>829</v>
      </c>
      <c r="AT93" s="154" t="s">
        <v>829</v>
      </c>
      <c r="AU93" s="154" t="s">
        <v>829</v>
      </c>
      <c r="AV93" s="154" t="s">
        <v>829</v>
      </c>
      <c r="AW93" s="154" t="s">
        <v>829</v>
      </c>
      <c r="AX93" s="154" t="s">
        <v>829</v>
      </c>
      <c r="AY93" s="154" t="s">
        <v>829</v>
      </c>
      <c r="AZ93" s="154" t="s">
        <v>844</v>
      </c>
      <c r="BA93" s="154" t="s">
        <v>526</v>
      </c>
      <c r="BB93" s="154" t="s">
        <v>842</v>
      </c>
      <c r="BC93" s="154" t="s">
        <v>842</v>
      </c>
      <c r="BD93" s="154" t="s">
        <v>842</v>
      </c>
      <c r="BE93" s="155" t="s">
        <v>818</v>
      </c>
      <c r="BF93" s="154" t="s">
        <v>841</v>
      </c>
      <c r="BG93" s="154" t="s">
        <v>841</v>
      </c>
      <c r="BH93" s="154" t="s">
        <v>514</v>
      </c>
      <c r="BI93" s="154" t="s">
        <v>514</v>
      </c>
      <c r="BJ93" s="154" t="s">
        <v>1218</v>
      </c>
      <c r="BK93" s="154" t="s">
        <v>1226</v>
      </c>
      <c r="BL93" s="154" t="s">
        <v>838</v>
      </c>
      <c r="BM93" s="154" t="s">
        <v>526</v>
      </c>
      <c r="BN93" s="154" t="s">
        <v>523</v>
      </c>
      <c r="BO93" s="154" t="s">
        <v>526</v>
      </c>
      <c r="BP93" s="154" t="s">
        <v>526</v>
      </c>
      <c r="BQ93" s="154" t="s">
        <v>820</v>
      </c>
      <c r="BR93" s="154" t="s">
        <v>829</v>
      </c>
      <c r="BS93" s="154" t="s">
        <v>829</v>
      </c>
      <c r="BT93" s="154" t="s">
        <v>829</v>
      </c>
      <c r="BU93" s="154" t="s">
        <v>829</v>
      </c>
      <c r="BV93" s="154" t="s">
        <v>829</v>
      </c>
      <c r="BW93" s="154" t="s">
        <v>829</v>
      </c>
      <c r="BX93" s="154"/>
      <c r="BY93" s="154" t="s">
        <v>845</v>
      </c>
      <c r="BZ93" s="154" t="s">
        <v>819</v>
      </c>
      <c r="CA93" s="154" t="s">
        <v>1163</v>
      </c>
      <c r="CB93" s="154" t="s">
        <v>839</v>
      </c>
    </row>
    <row r="94" spans="1:80" x14ac:dyDescent="0.3">
      <c r="A94" s="123" t="str">
        <f>'Indicator Data'!A95</f>
        <v>Korea Republic of</v>
      </c>
      <c r="B94" s="106" t="str">
        <f>'Indicator Data'!B95</f>
        <v>KOR</v>
      </c>
      <c r="C94" s="154" t="s">
        <v>1217</v>
      </c>
      <c r="D94" s="154" t="s">
        <v>1217</v>
      </c>
      <c r="E94" s="154" t="s">
        <v>1218</v>
      </c>
      <c r="F94" s="154" t="s">
        <v>1218</v>
      </c>
      <c r="G94" s="154" t="s">
        <v>1218</v>
      </c>
      <c r="H94" s="154" t="s">
        <v>1218</v>
      </c>
      <c r="I94" s="154" t="s">
        <v>1218</v>
      </c>
      <c r="J94" s="154" t="s">
        <v>842</v>
      </c>
      <c r="K94" s="154" t="s">
        <v>842</v>
      </c>
      <c r="L94" s="154" t="s">
        <v>514</v>
      </c>
      <c r="M94" s="154" t="s">
        <v>839</v>
      </c>
      <c r="N94" s="154" t="s">
        <v>839</v>
      </c>
      <c r="O94" s="154" t="s">
        <v>839</v>
      </c>
      <c r="P94" s="154" t="s">
        <v>839</v>
      </c>
      <c r="Q94" s="154" t="s">
        <v>1095</v>
      </c>
      <c r="R94" s="154" t="s">
        <v>1095</v>
      </c>
      <c r="S94" s="154" t="s">
        <v>1095</v>
      </c>
      <c r="T94" s="154" t="s">
        <v>1095</v>
      </c>
      <c r="U94" s="154" t="s">
        <v>839</v>
      </c>
      <c r="V94" s="154" t="s">
        <v>839</v>
      </c>
      <c r="W94" s="154" t="s">
        <v>839</v>
      </c>
      <c r="X94" s="154" t="s">
        <v>526</v>
      </c>
      <c r="Y94" s="154" t="s">
        <v>526</v>
      </c>
      <c r="Z94" s="154" t="s">
        <v>526</v>
      </c>
      <c r="AA94" s="154" t="s">
        <v>1163</v>
      </c>
      <c r="AB94" s="154" t="s">
        <v>840</v>
      </c>
      <c r="AC94" s="154" t="s">
        <v>840</v>
      </c>
      <c r="AD94" s="214" t="s">
        <v>1224</v>
      </c>
      <c r="AE94" s="154" t="s">
        <v>829</v>
      </c>
      <c r="AF94" s="154" t="s">
        <v>1096</v>
      </c>
      <c r="AG94" s="154" t="s">
        <v>1163</v>
      </c>
      <c r="AH94" s="154" t="s">
        <v>839</v>
      </c>
      <c r="AI94" s="154" t="s">
        <v>839</v>
      </c>
      <c r="AJ94" s="155" t="s">
        <v>846</v>
      </c>
      <c r="AK94" s="155" t="s">
        <v>846</v>
      </c>
      <c r="AL94" s="154" t="s">
        <v>844</v>
      </c>
      <c r="AM94" s="154" t="s">
        <v>844</v>
      </c>
      <c r="AN94" s="154" t="s">
        <v>847</v>
      </c>
      <c r="AO94" s="154" t="s">
        <v>848</v>
      </c>
      <c r="AP94" s="154" t="s">
        <v>848</v>
      </c>
      <c r="AQ94" s="154" t="s">
        <v>1225</v>
      </c>
      <c r="AR94" s="154" t="s">
        <v>1225</v>
      </c>
      <c r="AS94" s="154" t="s">
        <v>829</v>
      </c>
      <c r="AT94" s="154" t="s">
        <v>829</v>
      </c>
      <c r="AU94" s="154" t="s">
        <v>829</v>
      </c>
      <c r="AV94" s="154" t="s">
        <v>829</v>
      </c>
      <c r="AW94" s="154" t="s">
        <v>829</v>
      </c>
      <c r="AX94" s="154" t="s">
        <v>829</v>
      </c>
      <c r="AY94" s="154" t="s">
        <v>829</v>
      </c>
      <c r="AZ94" s="154" t="s">
        <v>844</v>
      </c>
      <c r="BA94" s="154" t="s">
        <v>526</v>
      </c>
      <c r="BB94" s="154" t="s">
        <v>842</v>
      </c>
      <c r="BC94" s="154" t="s">
        <v>842</v>
      </c>
      <c r="BD94" s="154" t="s">
        <v>842</v>
      </c>
      <c r="BE94" s="155" t="s">
        <v>818</v>
      </c>
      <c r="BF94" s="154" t="s">
        <v>841</v>
      </c>
      <c r="BG94" s="154" t="s">
        <v>841</v>
      </c>
      <c r="BH94" s="154" t="s">
        <v>514</v>
      </c>
      <c r="BI94" s="154" t="s">
        <v>514</v>
      </c>
      <c r="BJ94" s="154" t="s">
        <v>1218</v>
      </c>
      <c r="BK94" s="154" t="s">
        <v>1226</v>
      </c>
      <c r="BL94" s="154" t="s">
        <v>838</v>
      </c>
      <c r="BM94" s="154" t="s">
        <v>526</v>
      </c>
      <c r="BN94" s="154" t="s">
        <v>523</v>
      </c>
      <c r="BO94" s="154" t="s">
        <v>526</v>
      </c>
      <c r="BP94" s="154" t="s">
        <v>526</v>
      </c>
      <c r="BQ94" s="154" t="s">
        <v>820</v>
      </c>
      <c r="BR94" s="154" t="s">
        <v>829</v>
      </c>
      <c r="BS94" s="154" t="s">
        <v>829</v>
      </c>
      <c r="BT94" s="154" t="s">
        <v>829</v>
      </c>
      <c r="BU94" s="154" t="s">
        <v>829</v>
      </c>
      <c r="BV94" s="154" t="s">
        <v>829</v>
      </c>
      <c r="BW94" s="154" t="s">
        <v>829</v>
      </c>
      <c r="BX94" s="154"/>
      <c r="BY94" s="154" t="s">
        <v>845</v>
      </c>
      <c r="BZ94" s="154" t="s">
        <v>526</v>
      </c>
      <c r="CA94" s="154" t="s">
        <v>1163</v>
      </c>
      <c r="CB94" s="154" t="s">
        <v>839</v>
      </c>
    </row>
    <row r="95" spans="1:80" x14ac:dyDescent="0.3">
      <c r="A95" s="123" t="str">
        <f>'Indicator Data'!A96</f>
        <v>Kuwait</v>
      </c>
      <c r="B95" s="106" t="str">
        <f>'Indicator Data'!B96</f>
        <v>KWT</v>
      </c>
      <c r="C95" s="154" t="s">
        <v>1217</v>
      </c>
      <c r="D95" s="154" t="s">
        <v>1217</v>
      </c>
      <c r="E95" s="154" t="s">
        <v>1218</v>
      </c>
      <c r="F95" s="154" t="s">
        <v>1218</v>
      </c>
      <c r="G95" s="154" t="s">
        <v>1218</v>
      </c>
      <c r="H95" s="154" t="s">
        <v>1218</v>
      </c>
      <c r="I95" s="154" t="s">
        <v>1218</v>
      </c>
      <c r="J95" s="154" t="s">
        <v>842</v>
      </c>
      <c r="K95" s="154" t="s">
        <v>842</v>
      </c>
      <c r="L95" s="154" t="s">
        <v>514</v>
      </c>
      <c r="M95" s="154" t="s">
        <v>839</v>
      </c>
      <c r="N95" s="154" t="s">
        <v>839</v>
      </c>
      <c r="O95" s="154" t="s">
        <v>839</v>
      </c>
      <c r="P95" s="154" t="s">
        <v>839</v>
      </c>
      <c r="Q95" s="154" t="s">
        <v>1095</v>
      </c>
      <c r="R95" s="154" t="s">
        <v>1095</v>
      </c>
      <c r="S95" s="154" t="s">
        <v>1095</v>
      </c>
      <c r="T95" s="154" t="s">
        <v>1095</v>
      </c>
      <c r="U95" s="154" t="s">
        <v>839</v>
      </c>
      <c r="V95" s="154" t="s">
        <v>839</v>
      </c>
      <c r="W95" s="154" t="s">
        <v>839</v>
      </c>
      <c r="X95" s="154" t="s">
        <v>526</v>
      </c>
      <c r="Y95" s="154" t="s">
        <v>526</v>
      </c>
      <c r="Z95" s="154" t="s">
        <v>526</v>
      </c>
      <c r="AA95" s="154" t="s">
        <v>1163</v>
      </c>
      <c r="AB95" s="154" t="s">
        <v>840</v>
      </c>
      <c r="AC95" s="154" t="s">
        <v>840</v>
      </c>
      <c r="AD95" s="214" t="s">
        <v>1224</v>
      </c>
      <c r="AE95" s="154" t="s">
        <v>829</v>
      </c>
      <c r="AF95" s="154" t="s">
        <v>1096</v>
      </c>
      <c r="AG95" s="154" t="s">
        <v>1163</v>
      </c>
      <c r="AH95" s="154" t="s">
        <v>839</v>
      </c>
      <c r="AI95" s="154" t="s">
        <v>839</v>
      </c>
      <c r="AJ95" s="155" t="s">
        <v>846</v>
      </c>
      <c r="AK95" s="155" t="s">
        <v>846</v>
      </c>
      <c r="AL95" s="154" t="s">
        <v>844</v>
      </c>
      <c r="AM95" s="154" t="s">
        <v>844</v>
      </c>
      <c r="AN95" s="154" t="s">
        <v>847</v>
      </c>
      <c r="AO95" s="154" t="s">
        <v>848</v>
      </c>
      <c r="AP95" s="154" t="s">
        <v>848</v>
      </c>
      <c r="AQ95" s="154" t="s">
        <v>1225</v>
      </c>
      <c r="AR95" s="154" t="s">
        <v>1225</v>
      </c>
      <c r="AS95" s="154" t="s">
        <v>829</v>
      </c>
      <c r="AT95" s="154" t="s">
        <v>829</v>
      </c>
      <c r="AU95" s="154" t="s">
        <v>829</v>
      </c>
      <c r="AV95" s="154" t="s">
        <v>829</v>
      </c>
      <c r="AW95" s="154" t="s">
        <v>829</v>
      </c>
      <c r="AX95" s="154" t="s">
        <v>829</v>
      </c>
      <c r="AY95" s="154" t="s">
        <v>829</v>
      </c>
      <c r="AZ95" s="154" t="s">
        <v>844</v>
      </c>
      <c r="BA95" s="154" t="s">
        <v>526</v>
      </c>
      <c r="BB95" s="154" t="s">
        <v>842</v>
      </c>
      <c r="BC95" s="154" t="s">
        <v>842</v>
      </c>
      <c r="BD95" s="154" t="s">
        <v>842</v>
      </c>
      <c r="BE95" s="155" t="s">
        <v>818</v>
      </c>
      <c r="BF95" s="154" t="s">
        <v>841</v>
      </c>
      <c r="BG95" s="154" t="s">
        <v>841</v>
      </c>
      <c r="BH95" s="154" t="s">
        <v>514</v>
      </c>
      <c r="BI95" s="154" t="s">
        <v>514</v>
      </c>
      <c r="BJ95" s="154" t="s">
        <v>1218</v>
      </c>
      <c r="BK95" s="154" t="s">
        <v>1226</v>
      </c>
      <c r="BL95" s="154" t="s">
        <v>838</v>
      </c>
      <c r="BM95" s="154" t="s">
        <v>526</v>
      </c>
      <c r="BN95" s="154" t="s">
        <v>523</v>
      </c>
      <c r="BO95" s="154" t="s">
        <v>526</v>
      </c>
      <c r="BP95" s="154" t="s">
        <v>526</v>
      </c>
      <c r="BQ95" s="154" t="s">
        <v>820</v>
      </c>
      <c r="BR95" s="154" t="s">
        <v>829</v>
      </c>
      <c r="BS95" s="154" t="s">
        <v>829</v>
      </c>
      <c r="BT95" s="154" t="s">
        <v>829</v>
      </c>
      <c r="BU95" s="154" t="s">
        <v>829</v>
      </c>
      <c r="BV95" s="154" t="s">
        <v>829</v>
      </c>
      <c r="BW95" s="154" t="s">
        <v>829</v>
      </c>
      <c r="BX95" s="154"/>
      <c r="BY95" s="154" t="s">
        <v>845</v>
      </c>
      <c r="BZ95" s="154" t="s">
        <v>526</v>
      </c>
      <c r="CA95" s="154" t="s">
        <v>1163</v>
      </c>
      <c r="CB95" s="154" t="s">
        <v>839</v>
      </c>
    </row>
    <row r="96" spans="1:80" x14ac:dyDescent="0.3">
      <c r="A96" s="123" t="str">
        <f>'Indicator Data'!A97</f>
        <v>Kyrgyzstan</v>
      </c>
      <c r="B96" s="106" t="str">
        <f>'Indicator Data'!B97</f>
        <v>KGZ</v>
      </c>
      <c r="C96" s="154" t="s">
        <v>1217</v>
      </c>
      <c r="D96" s="154" t="s">
        <v>1217</v>
      </c>
      <c r="E96" s="154" t="s">
        <v>1218</v>
      </c>
      <c r="F96" s="154" t="s">
        <v>1218</v>
      </c>
      <c r="G96" s="154" t="s">
        <v>1218</v>
      </c>
      <c r="H96" s="154" t="s">
        <v>1218</v>
      </c>
      <c r="I96" s="154" t="s">
        <v>1218</v>
      </c>
      <c r="J96" s="154" t="s">
        <v>842</v>
      </c>
      <c r="K96" s="154" t="s">
        <v>842</v>
      </c>
      <c r="L96" s="154" t="s">
        <v>514</v>
      </c>
      <c r="M96" s="154" t="s">
        <v>839</v>
      </c>
      <c r="N96" s="154" t="s">
        <v>839</v>
      </c>
      <c r="O96" s="154" t="s">
        <v>839</v>
      </c>
      <c r="P96" s="154" t="s">
        <v>839</v>
      </c>
      <c r="Q96" s="154" t="s">
        <v>1095</v>
      </c>
      <c r="R96" s="154" t="s">
        <v>1095</v>
      </c>
      <c r="S96" s="154" t="s">
        <v>1095</v>
      </c>
      <c r="T96" s="154" t="s">
        <v>1095</v>
      </c>
      <c r="U96" s="154" t="s">
        <v>839</v>
      </c>
      <c r="V96" s="154" t="s">
        <v>839</v>
      </c>
      <c r="W96" s="154" t="s">
        <v>839</v>
      </c>
      <c r="X96" s="154" t="s">
        <v>526</v>
      </c>
      <c r="Y96" s="154" t="s">
        <v>526</v>
      </c>
      <c r="Z96" s="154" t="s">
        <v>526</v>
      </c>
      <c r="AA96" s="154" t="s">
        <v>1163</v>
      </c>
      <c r="AB96" s="154" t="s">
        <v>840</v>
      </c>
      <c r="AC96" s="154" t="s">
        <v>840</v>
      </c>
      <c r="AD96" s="214" t="s">
        <v>1224</v>
      </c>
      <c r="AE96" s="154" t="s">
        <v>829</v>
      </c>
      <c r="AF96" s="154" t="s">
        <v>1096</v>
      </c>
      <c r="AG96" s="154" t="s">
        <v>1163</v>
      </c>
      <c r="AH96" s="154" t="s">
        <v>839</v>
      </c>
      <c r="AI96" s="154" t="s">
        <v>839</v>
      </c>
      <c r="AJ96" s="155" t="s">
        <v>846</v>
      </c>
      <c r="AK96" s="155" t="s">
        <v>846</v>
      </c>
      <c r="AL96" s="154" t="s">
        <v>844</v>
      </c>
      <c r="AM96" s="154" t="s">
        <v>844</v>
      </c>
      <c r="AN96" s="154" t="s">
        <v>847</v>
      </c>
      <c r="AO96" s="154" t="s">
        <v>848</v>
      </c>
      <c r="AP96" s="154" t="s">
        <v>848</v>
      </c>
      <c r="AQ96" s="154" t="s">
        <v>1225</v>
      </c>
      <c r="AR96" s="154" t="s">
        <v>1225</v>
      </c>
      <c r="AS96" s="154" t="s">
        <v>829</v>
      </c>
      <c r="AT96" s="154" t="s">
        <v>829</v>
      </c>
      <c r="AU96" s="154" t="s">
        <v>829</v>
      </c>
      <c r="AV96" s="154" t="s">
        <v>829</v>
      </c>
      <c r="AW96" s="154" t="s">
        <v>829</v>
      </c>
      <c r="AX96" s="154" t="s">
        <v>829</v>
      </c>
      <c r="AY96" s="154" t="s">
        <v>829</v>
      </c>
      <c r="AZ96" s="154" t="s">
        <v>844</v>
      </c>
      <c r="BA96" s="154" t="s">
        <v>526</v>
      </c>
      <c r="BB96" s="154" t="s">
        <v>842</v>
      </c>
      <c r="BC96" s="154" t="s">
        <v>842</v>
      </c>
      <c r="BD96" s="154" t="s">
        <v>842</v>
      </c>
      <c r="BE96" s="155" t="s">
        <v>818</v>
      </c>
      <c r="BF96" s="154" t="s">
        <v>841</v>
      </c>
      <c r="BG96" s="154" t="s">
        <v>841</v>
      </c>
      <c r="BH96" s="154" t="s">
        <v>514</v>
      </c>
      <c r="BI96" s="154" t="s">
        <v>514</v>
      </c>
      <c r="BJ96" s="154" t="s">
        <v>1218</v>
      </c>
      <c r="BK96" s="154" t="s">
        <v>1226</v>
      </c>
      <c r="BL96" s="154" t="s">
        <v>838</v>
      </c>
      <c r="BM96" s="154" t="s">
        <v>526</v>
      </c>
      <c r="BN96" s="154" t="s">
        <v>523</v>
      </c>
      <c r="BO96" s="154" t="s">
        <v>526</v>
      </c>
      <c r="BP96" s="154" t="s">
        <v>526</v>
      </c>
      <c r="BQ96" s="154" t="s">
        <v>820</v>
      </c>
      <c r="BR96" s="154" t="s">
        <v>829</v>
      </c>
      <c r="BS96" s="154" t="s">
        <v>829</v>
      </c>
      <c r="BT96" s="154" t="s">
        <v>829</v>
      </c>
      <c r="BU96" s="154" t="s">
        <v>829</v>
      </c>
      <c r="BV96" s="154" t="s">
        <v>829</v>
      </c>
      <c r="BW96" s="154" t="s">
        <v>829</v>
      </c>
      <c r="BX96" s="154"/>
      <c r="BY96" s="154" t="s">
        <v>845</v>
      </c>
      <c r="BZ96" s="154" t="s">
        <v>526</v>
      </c>
      <c r="CA96" s="154" t="s">
        <v>1163</v>
      </c>
      <c r="CB96" s="154" t="s">
        <v>839</v>
      </c>
    </row>
    <row r="97" spans="1:80" x14ac:dyDescent="0.3">
      <c r="A97" s="123" t="str">
        <f>'Indicator Data'!A98</f>
        <v>Lao PDR</v>
      </c>
      <c r="B97" s="106" t="str">
        <f>'Indicator Data'!B98</f>
        <v>LAO</v>
      </c>
      <c r="C97" s="154" t="s">
        <v>1217</v>
      </c>
      <c r="D97" s="154" t="s">
        <v>1217</v>
      </c>
      <c r="E97" s="154" t="s">
        <v>1218</v>
      </c>
      <c r="F97" s="154" t="s">
        <v>1218</v>
      </c>
      <c r="G97" s="154" t="s">
        <v>1218</v>
      </c>
      <c r="H97" s="154" t="s">
        <v>1218</v>
      </c>
      <c r="I97" s="154" t="s">
        <v>1218</v>
      </c>
      <c r="J97" s="154" t="s">
        <v>842</v>
      </c>
      <c r="K97" s="154" t="s">
        <v>842</v>
      </c>
      <c r="L97" s="154" t="s">
        <v>514</v>
      </c>
      <c r="M97" s="154" t="s">
        <v>839</v>
      </c>
      <c r="N97" s="154" t="s">
        <v>839</v>
      </c>
      <c r="O97" s="154" t="s">
        <v>839</v>
      </c>
      <c r="P97" s="154" t="s">
        <v>839</v>
      </c>
      <c r="Q97" s="154" t="s">
        <v>1095</v>
      </c>
      <c r="R97" s="154" t="s">
        <v>1095</v>
      </c>
      <c r="S97" s="154" t="s">
        <v>1095</v>
      </c>
      <c r="T97" s="154" t="s">
        <v>1095</v>
      </c>
      <c r="U97" s="154" t="s">
        <v>839</v>
      </c>
      <c r="V97" s="154" t="s">
        <v>839</v>
      </c>
      <c r="W97" s="154" t="s">
        <v>839</v>
      </c>
      <c r="X97" s="154" t="s">
        <v>526</v>
      </c>
      <c r="Y97" s="154" t="s">
        <v>526</v>
      </c>
      <c r="Z97" s="154" t="s">
        <v>526</v>
      </c>
      <c r="AA97" s="154" t="s">
        <v>1163</v>
      </c>
      <c r="AB97" s="154" t="s">
        <v>840</v>
      </c>
      <c r="AC97" s="154" t="s">
        <v>840</v>
      </c>
      <c r="AD97" s="214" t="s">
        <v>1224</v>
      </c>
      <c r="AE97" s="154" t="s">
        <v>829</v>
      </c>
      <c r="AF97" s="154" t="s">
        <v>1096</v>
      </c>
      <c r="AG97" s="154" t="s">
        <v>1163</v>
      </c>
      <c r="AH97" s="154" t="s">
        <v>839</v>
      </c>
      <c r="AI97" s="154" t="s">
        <v>839</v>
      </c>
      <c r="AJ97" s="155" t="s">
        <v>846</v>
      </c>
      <c r="AK97" s="155" t="s">
        <v>846</v>
      </c>
      <c r="AL97" s="154" t="s">
        <v>844</v>
      </c>
      <c r="AM97" s="154" t="s">
        <v>844</v>
      </c>
      <c r="AN97" s="154" t="s">
        <v>847</v>
      </c>
      <c r="AO97" s="154" t="s">
        <v>848</v>
      </c>
      <c r="AP97" s="154" t="s">
        <v>848</v>
      </c>
      <c r="AQ97" s="154" t="s">
        <v>1225</v>
      </c>
      <c r="AR97" s="154" t="s">
        <v>1225</v>
      </c>
      <c r="AS97" s="154" t="s">
        <v>829</v>
      </c>
      <c r="AT97" s="154" t="s">
        <v>829</v>
      </c>
      <c r="AU97" s="154" t="s">
        <v>829</v>
      </c>
      <c r="AV97" s="154" t="s">
        <v>829</v>
      </c>
      <c r="AW97" s="154" t="s">
        <v>829</v>
      </c>
      <c r="AX97" s="154" t="s">
        <v>829</v>
      </c>
      <c r="AY97" s="154" t="s">
        <v>829</v>
      </c>
      <c r="AZ97" s="154" t="s">
        <v>844</v>
      </c>
      <c r="BA97" s="154" t="s">
        <v>526</v>
      </c>
      <c r="BB97" s="154" t="s">
        <v>842</v>
      </c>
      <c r="BC97" s="154" t="s">
        <v>842</v>
      </c>
      <c r="BD97" s="154" t="s">
        <v>842</v>
      </c>
      <c r="BE97" s="155" t="s">
        <v>818</v>
      </c>
      <c r="BF97" s="154" t="s">
        <v>841</v>
      </c>
      <c r="BG97" s="154" t="s">
        <v>841</v>
      </c>
      <c r="BH97" s="154" t="s">
        <v>514</v>
      </c>
      <c r="BI97" s="154" t="s">
        <v>514</v>
      </c>
      <c r="BJ97" s="154" t="s">
        <v>1218</v>
      </c>
      <c r="BK97" s="154" t="s">
        <v>1226</v>
      </c>
      <c r="BL97" s="154" t="s">
        <v>838</v>
      </c>
      <c r="BM97" s="154" t="s">
        <v>526</v>
      </c>
      <c r="BN97" s="154" t="s">
        <v>523</v>
      </c>
      <c r="BO97" s="154" t="s">
        <v>526</v>
      </c>
      <c r="BP97" s="154" t="s">
        <v>526</v>
      </c>
      <c r="BQ97" s="154" t="s">
        <v>820</v>
      </c>
      <c r="BR97" s="154" t="s">
        <v>829</v>
      </c>
      <c r="BS97" s="154" t="s">
        <v>829</v>
      </c>
      <c r="BT97" s="154" t="s">
        <v>829</v>
      </c>
      <c r="BU97" s="154" t="s">
        <v>829</v>
      </c>
      <c r="BV97" s="154" t="s">
        <v>829</v>
      </c>
      <c r="BW97" s="154" t="s">
        <v>829</v>
      </c>
      <c r="BX97" s="154"/>
      <c r="BY97" s="154" t="s">
        <v>845</v>
      </c>
      <c r="BZ97" s="154" t="s">
        <v>526</v>
      </c>
      <c r="CA97" s="154" t="s">
        <v>1163</v>
      </c>
      <c r="CB97" s="154" t="s">
        <v>839</v>
      </c>
    </row>
    <row r="98" spans="1:80" x14ac:dyDescent="0.3">
      <c r="A98" s="123" t="str">
        <f>'Indicator Data'!A99</f>
        <v>Latvia</v>
      </c>
      <c r="B98" s="106" t="str">
        <f>'Indicator Data'!B99</f>
        <v>LVA</v>
      </c>
      <c r="C98" s="154" t="s">
        <v>1217</v>
      </c>
      <c r="D98" s="154" t="s">
        <v>1217</v>
      </c>
      <c r="E98" s="154" t="s">
        <v>1218</v>
      </c>
      <c r="F98" s="154" t="s">
        <v>1218</v>
      </c>
      <c r="G98" s="154" t="s">
        <v>1218</v>
      </c>
      <c r="H98" s="154" t="s">
        <v>1218</v>
      </c>
      <c r="I98" s="154" t="s">
        <v>1218</v>
      </c>
      <c r="J98" s="154" t="s">
        <v>842</v>
      </c>
      <c r="K98" s="154" t="s">
        <v>842</v>
      </c>
      <c r="L98" s="154" t="s">
        <v>514</v>
      </c>
      <c r="M98" s="154" t="s">
        <v>839</v>
      </c>
      <c r="N98" s="154" t="s">
        <v>839</v>
      </c>
      <c r="O98" s="154" t="s">
        <v>839</v>
      </c>
      <c r="P98" s="154" t="s">
        <v>839</v>
      </c>
      <c r="Q98" s="154" t="s">
        <v>1095</v>
      </c>
      <c r="R98" s="154" t="s">
        <v>1095</v>
      </c>
      <c r="S98" s="154" t="s">
        <v>1095</v>
      </c>
      <c r="T98" s="154" t="s">
        <v>1095</v>
      </c>
      <c r="U98" s="154" t="s">
        <v>839</v>
      </c>
      <c r="V98" s="154" t="s">
        <v>839</v>
      </c>
      <c r="W98" s="154" t="s">
        <v>839</v>
      </c>
      <c r="X98" s="154" t="s">
        <v>526</v>
      </c>
      <c r="Y98" s="154" t="s">
        <v>526</v>
      </c>
      <c r="Z98" s="154" t="s">
        <v>526</v>
      </c>
      <c r="AA98" s="154" t="s">
        <v>1163</v>
      </c>
      <c r="AB98" s="154" t="s">
        <v>840</v>
      </c>
      <c r="AC98" s="154" t="s">
        <v>840</v>
      </c>
      <c r="AD98" s="214" t="s">
        <v>1224</v>
      </c>
      <c r="AE98" s="154" t="s">
        <v>829</v>
      </c>
      <c r="AF98" s="154" t="s">
        <v>1096</v>
      </c>
      <c r="AG98" s="154" t="s">
        <v>1163</v>
      </c>
      <c r="AH98" s="154" t="s">
        <v>839</v>
      </c>
      <c r="AI98" s="154" t="s">
        <v>839</v>
      </c>
      <c r="AJ98" s="155" t="s">
        <v>846</v>
      </c>
      <c r="AK98" s="155" t="s">
        <v>846</v>
      </c>
      <c r="AL98" s="154" t="s">
        <v>844</v>
      </c>
      <c r="AM98" s="154" t="s">
        <v>844</v>
      </c>
      <c r="AN98" s="154" t="s">
        <v>847</v>
      </c>
      <c r="AO98" s="154" t="s">
        <v>848</v>
      </c>
      <c r="AP98" s="154" t="s">
        <v>848</v>
      </c>
      <c r="AQ98" s="154" t="s">
        <v>1225</v>
      </c>
      <c r="AR98" s="154" t="s">
        <v>1225</v>
      </c>
      <c r="AS98" s="154" t="s">
        <v>829</v>
      </c>
      <c r="AT98" s="154" t="s">
        <v>829</v>
      </c>
      <c r="AU98" s="154" t="s">
        <v>829</v>
      </c>
      <c r="AV98" s="154" t="s">
        <v>829</v>
      </c>
      <c r="AW98" s="154" t="s">
        <v>829</v>
      </c>
      <c r="AX98" s="154" t="s">
        <v>829</v>
      </c>
      <c r="AY98" s="154" t="s">
        <v>829</v>
      </c>
      <c r="AZ98" s="154" t="s">
        <v>844</v>
      </c>
      <c r="BA98" s="154" t="s">
        <v>526</v>
      </c>
      <c r="BB98" s="154" t="s">
        <v>842</v>
      </c>
      <c r="BC98" s="154" t="s">
        <v>842</v>
      </c>
      <c r="BD98" s="154" t="s">
        <v>842</v>
      </c>
      <c r="BE98" s="155" t="s">
        <v>818</v>
      </c>
      <c r="BF98" s="154" t="s">
        <v>841</v>
      </c>
      <c r="BG98" s="154" t="s">
        <v>841</v>
      </c>
      <c r="BH98" s="154" t="s">
        <v>514</v>
      </c>
      <c r="BI98" s="154" t="s">
        <v>514</v>
      </c>
      <c r="BJ98" s="154" t="s">
        <v>1218</v>
      </c>
      <c r="BK98" s="154" t="s">
        <v>1226</v>
      </c>
      <c r="BL98" s="154" t="s">
        <v>838</v>
      </c>
      <c r="BM98" s="154" t="s">
        <v>526</v>
      </c>
      <c r="BN98" s="154" t="s">
        <v>523</v>
      </c>
      <c r="BO98" s="154" t="s">
        <v>526</v>
      </c>
      <c r="BP98" s="154" t="s">
        <v>526</v>
      </c>
      <c r="BQ98" s="154" t="s">
        <v>820</v>
      </c>
      <c r="BR98" s="154" t="s">
        <v>829</v>
      </c>
      <c r="BS98" s="154" t="s">
        <v>829</v>
      </c>
      <c r="BT98" s="154" t="s">
        <v>829</v>
      </c>
      <c r="BU98" s="154" t="s">
        <v>829</v>
      </c>
      <c r="BV98" s="154" t="s">
        <v>829</v>
      </c>
      <c r="BW98" s="154" t="s">
        <v>829</v>
      </c>
      <c r="BX98" s="154"/>
      <c r="BY98" s="154" t="s">
        <v>845</v>
      </c>
      <c r="BZ98" s="154" t="s">
        <v>526</v>
      </c>
      <c r="CA98" s="154" t="s">
        <v>1163</v>
      </c>
      <c r="CB98" s="154" t="s">
        <v>839</v>
      </c>
    </row>
    <row r="99" spans="1:80" x14ac:dyDescent="0.3">
      <c r="A99" s="123" t="str">
        <f>'Indicator Data'!A100</f>
        <v>Lebanon</v>
      </c>
      <c r="B99" s="106" t="str">
        <f>'Indicator Data'!B100</f>
        <v>LBN</v>
      </c>
      <c r="C99" s="154" t="s">
        <v>1217</v>
      </c>
      <c r="D99" s="154" t="s">
        <v>1217</v>
      </c>
      <c r="E99" s="154" t="s">
        <v>1218</v>
      </c>
      <c r="F99" s="154" t="s">
        <v>1218</v>
      </c>
      <c r="G99" s="154" t="s">
        <v>1218</v>
      </c>
      <c r="H99" s="154" t="s">
        <v>1218</v>
      </c>
      <c r="I99" s="154" t="s">
        <v>1218</v>
      </c>
      <c r="J99" s="154" t="s">
        <v>842</v>
      </c>
      <c r="K99" s="154" t="s">
        <v>842</v>
      </c>
      <c r="L99" s="154" t="s">
        <v>514</v>
      </c>
      <c r="M99" s="154" t="s">
        <v>839</v>
      </c>
      <c r="N99" s="154" t="s">
        <v>839</v>
      </c>
      <c r="O99" s="154" t="s">
        <v>839</v>
      </c>
      <c r="P99" s="154" t="s">
        <v>839</v>
      </c>
      <c r="Q99" s="154" t="s">
        <v>1095</v>
      </c>
      <c r="R99" s="154" t="s">
        <v>1095</v>
      </c>
      <c r="S99" s="154" t="s">
        <v>1095</v>
      </c>
      <c r="T99" s="154" t="s">
        <v>1095</v>
      </c>
      <c r="U99" s="154" t="s">
        <v>839</v>
      </c>
      <c r="V99" s="154" t="s">
        <v>839</v>
      </c>
      <c r="W99" s="154" t="s">
        <v>839</v>
      </c>
      <c r="X99" s="154" t="s">
        <v>526</v>
      </c>
      <c r="Y99" s="154" t="s">
        <v>526</v>
      </c>
      <c r="Z99" s="154" t="s">
        <v>526</v>
      </c>
      <c r="AA99" s="154" t="s">
        <v>1163</v>
      </c>
      <c r="AB99" s="154" t="s">
        <v>840</v>
      </c>
      <c r="AC99" s="154" t="s">
        <v>840</v>
      </c>
      <c r="AD99" s="214" t="s">
        <v>1224</v>
      </c>
      <c r="AE99" s="154" t="s">
        <v>829</v>
      </c>
      <c r="AF99" s="154" t="s">
        <v>1096</v>
      </c>
      <c r="AG99" s="154" t="s">
        <v>1163</v>
      </c>
      <c r="AH99" s="154" t="s">
        <v>839</v>
      </c>
      <c r="AI99" s="154" t="s">
        <v>839</v>
      </c>
      <c r="AJ99" s="155" t="s">
        <v>846</v>
      </c>
      <c r="AK99" s="155" t="s">
        <v>846</v>
      </c>
      <c r="AL99" s="154" t="s">
        <v>844</v>
      </c>
      <c r="AM99" s="154" t="s">
        <v>844</v>
      </c>
      <c r="AN99" s="154" t="s">
        <v>847</v>
      </c>
      <c r="AO99" s="154" t="s">
        <v>848</v>
      </c>
      <c r="AP99" s="154" t="s">
        <v>848</v>
      </c>
      <c r="AQ99" s="154" t="s">
        <v>1225</v>
      </c>
      <c r="AR99" s="154" t="s">
        <v>1225</v>
      </c>
      <c r="AS99" s="154" t="s">
        <v>829</v>
      </c>
      <c r="AT99" s="154" t="s">
        <v>829</v>
      </c>
      <c r="AU99" s="154" t="s">
        <v>829</v>
      </c>
      <c r="AV99" s="154" t="s">
        <v>829</v>
      </c>
      <c r="AW99" s="154" t="s">
        <v>829</v>
      </c>
      <c r="AX99" s="154" t="s">
        <v>829</v>
      </c>
      <c r="AY99" s="154" t="s">
        <v>829</v>
      </c>
      <c r="AZ99" s="154" t="s">
        <v>844</v>
      </c>
      <c r="BA99" s="154" t="s">
        <v>526</v>
      </c>
      <c r="BB99" s="154" t="s">
        <v>842</v>
      </c>
      <c r="BC99" s="154" t="s">
        <v>842</v>
      </c>
      <c r="BD99" s="154" t="s">
        <v>842</v>
      </c>
      <c r="BE99" s="155" t="s">
        <v>821</v>
      </c>
      <c r="BF99" s="154" t="s">
        <v>843</v>
      </c>
      <c r="BG99" s="154" t="s">
        <v>841</v>
      </c>
      <c r="BH99" s="154" t="s">
        <v>514</v>
      </c>
      <c r="BI99" s="154" t="s">
        <v>514</v>
      </c>
      <c r="BJ99" s="154" t="s">
        <v>1218</v>
      </c>
      <c r="BK99" s="154" t="s">
        <v>1226</v>
      </c>
      <c r="BL99" s="154" t="s">
        <v>838</v>
      </c>
      <c r="BM99" s="154" t="s">
        <v>526</v>
      </c>
      <c r="BN99" s="154" t="s">
        <v>523</v>
      </c>
      <c r="BO99" s="154" t="s">
        <v>526</v>
      </c>
      <c r="BP99" s="154" t="s">
        <v>526</v>
      </c>
      <c r="BQ99" s="154" t="s">
        <v>820</v>
      </c>
      <c r="BR99" s="154" t="s">
        <v>829</v>
      </c>
      <c r="BS99" s="154" t="s">
        <v>829</v>
      </c>
      <c r="BT99" s="154" t="s">
        <v>829</v>
      </c>
      <c r="BU99" s="154" t="s">
        <v>829</v>
      </c>
      <c r="BV99" s="154" t="s">
        <v>829</v>
      </c>
      <c r="BW99" s="154" t="s">
        <v>829</v>
      </c>
      <c r="BX99" s="154"/>
      <c r="BY99" s="154" t="s">
        <v>845</v>
      </c>
      <c r="BZ99" s="154" t="s">
        <v>526</v>
      </c>
      <c r="CA99" s="154" t="s">
        <v>1163</v>
      </c>
      <c r="CB99" s="154" t="s">
        <v>839</v>
      </c>
    </row>
    <row r="100" spans="1:80" x14ac:dyDescent="0.3">
      <c r="A100" s="123" t="str">
        <f>'Indicator Data'!A101</f>
        <v>Lesotho</v>
      </c>
      <c r="B100" s="106" t="str">
        <f>'Indicator Data'!B101</f>
        <v>LSO</v>
      </c>
      <c r="C100" s="154" t="s">
        <v>1217</v>
      </c>
      <c r="D100" s="154" t="s">
        <v>1217</v>
      </c>
      <c r="E100" s="154" t="s">
        <v>1218</v>
      </c>
      <c r="F100" s="154" t="s">
        <v>1218</v>
      </c>
      <c r="G100" s="154" t="s">
        <v>1218</v>
      </c>
      <c r="H100" s="154" t="s">
        <v>1218</v>
      </c>
      <c r="I100" s="154" t="s">
        <v>1218</v>
      </c>
      <c r="J100" s="154" t="s">
        <v>842</v>
      </c>
      <c r="K100" s="154" t="s">
        <v>842</v>
      </c>
      <c r="L100" s="154" t="s">
        <v>514</v>
      </c>
      <c r="M100" s="154" t="s">
        <v>839</v>
      </c>
      <c r="N100" s="154" t="s">
        <v>839</v>
      </c>
      <c r="O100" s="154" t="s">
        <v>839</v>
      </c>
      <c r="P100" s="154" t="s">
        <v>839</v>
      </c>
      <c r="Q100" s="154" t="s">
        <v>1095</v>
      </c>
      <c r="R100" s="154" t="s">
        <v>1095</v>
      </c>
      <c r="S100" s="154" t="s">
        <v>1095</v>
      </c>
      <c r="T100" s="154" t="s">
        <v>1095</v>
      </c>
      <c r="U100" s="154" t="s">
        <v>839</v>
      </c>
      <c r="V100" s="154" t="s">
        <v>839</v>
      </c>
      <c r="W100" s="154" t="s">
        <v>839</v>
      </c>
      <c r="X100" s="154" t="s">
        <v>526</v>
      </c>
      <c r="Y100" s="154" t="s">
        <v>526</v>
      </c>
      <c r="Z100" s="154" t="s">
        <v>526</v>
      </c>
      <c r="AA100" s="154" t="s">
        <v>1163</v>
      </c>
      <c r="AB100" s="154" t="s">
        <v>840</v>
      </c>
      <c r="AC100" s="154" t="s">
        <v>840</v>
      </c>
      <c r="AD100" s="214" t="s">
        <v>1224</v>
      </c>
      <c r="AE100" s="154" t="s">
        <v>829</v>
      </c>
      <c r="AF100" s="154" t="s">
        <v>1096</v>
      </c>
      <c r="AG100" s="154" t="s">
        <v>1163</v>
      </c>
      <c r="AH100" s="154" t="s">
        <v>839</v>
      </c>
      <c r="AI100" s="154" t="s">
        <v>839</v>
      </c>
      <c r="AJ100" s="155" t="s">
        <v>846</v>
      </c>
      <c r="AK100" s="155" t="s">
        <v>846</v>
      </c>
      <c r="AL100" s="154" t="s">
        <v>844</v>
      </c>
      <c r="AM100" s="154" t="s">
        <v>844</v>
      </c>
      <c r="AN100" s="154" t="s">
        <v>847</v>
      </c>
      <c r="AO100" s="154" t="s">
        <v>848</v>
      </c>
      <c r="AP100" s="154" t="s">
        <v>848</v>
      </c>
      <c r="AQ100" s="154" t="s">
        <v>1225</v>
      </c>
      <c r="AR100" s="154" t="s">
        <v>1225</v>
      </c>
      <c r="AS100" s="154" t="s">
        <v>829</v>
      </c>
      <c r="AT100" s="154" t="s">
        <v>829</v>
      </c>
      <c r="AU100" s="154" t="s">
        <v>829</v>
      </c>
      <c r="AV100" s="154" t="s">
        <v>829</v>
      </c>
      <c r="AW100" s="154" t="s">
        <v>829</v>
      </c>
      <c r="AX100" s="154" t="s">
        <v>829</v>
      </c>
      <c r="AY100" s="154" t="s">
        <v>829</v>
      </c>
      <c r="AZ100" s="154" t="s">
        <v>844</v>
      </c>
      <c r="BA100" s="154" t="s">
        <v>526</v>
      </c>
      <c r="BB100" s="154" t="s">
        <v>842</v>
      </c>
      <c r="BC100" s="154" t="s">
        <v>842</v>
      </c>
      <c r="BD100" s="154" t="s">
        <v>842</v>
      </c>
      <c r="BE100" s="155" t="s">
        <v>818</v>
      </c>
      <c r="BF100" s="154" t="s">
        <v>841</v>
      </c>
      <c r="BG100" s="154" t="s">
        <v>841</v>
      </c>
      <c r="BH100" s="154" t="s">
        <v>514</v>
      </c>
      <c r="BI100" s="154" t="s">
        <v>514</v>
      </c>
      <c r="BJ100" s="154" t="s">
        <v>1218</v>
      </c>
      <c r="BK100" s="154" t="s">
        <v>1226</v>
      </c>
      <c r="BL100" s="154" t="s">
        <v>838</v>
      </c>
      <c r="BM100" s="154" t="s">
        <v>526</v>
      </c>
      <c r="BN100" s="154" t="s">
        <v>523</v>
      </c>
      <c r="BO100" s="154" t="s">
        <v>526</v>
      </c>
      <c r="BP100" s="154" t="s">
        <v>526</v>
      </c>
      <c r="BQ100" s="154" t="s">
        <v>820</v>
      </c>
      <c r="BR100" s="154" t="s">
        <v>829</v>
      </c>
      <c r="BS100" s="154" t="s">
        <v>829</v>
      </c>
      <c r="BT100" s="154" t="s">
        <v>829</v>
      </c>
      <c r="BU100" s="154" t="s">
        <v>829</v>
      </c>
      <c r="BV100" s="154" t="s">
        <v>829</v>
      </c>
      <c r="BW100" s="154" t="s">
        <v>829</v>
      </c>
      <c r="BX100" s="154"/>
      <c r="BY100" s="154" t="s">
        <v>845</v>
      </c>
      <c r="BZ100" s="154" t="s">
        <v>526</v>
      </c>
      <c r="CA100" s="154" t="s">
        <v>1163</v>
      </c>
      <c r="CB100" s="154" t="s">
        <v>839</v>
      </c>
    </row>
    <row r="101" spans="1:80" x14ac:dyDescent="0.3">
      <c r="A101" s="123" t="str">
        <f>'Indicator Data'!A102</f>
        <v>Liberia</v>
      </c>
      <c r="B101" s="106" t="str">
        <f>'Indicator Data'!B102</f>
        <v>LBR</v>
      </c>
      <c r="C101" s="154" t="s">
        <v>1217</v>
      </c>
      <c r="D101" s="154" t="s">
        <v>1217</v>
      </c>
      <c r="E101" s="154" t="s">
        <v>1218</v>
      </c>
      <c r="F101" s="154" t="s">
        <v>1218</v>
      </c>
      <c r="G101" s="154" t="s">
        <v>1218</v>
      </c>
      <c r="H101" s="154" t="s">
        <v>1218</v>
      </c>
      <c r="I101" s="154" t="s">
        <v>1218</v>
      </c>
      <c r="J101" s="154" t="s">
        <v>842</v>
      </c>
      <c r="K101" s="154" t="s">
        <v>842</v>
      </c>
      <c r="L101" s="154" t="s">
        <v>514</v>
      </c>
      <c r="M101" s="154" t="s">
        <v>839</v>
      </c>
      <c r="N101" s="154" t="s">
        <v>839</v>
      </c>
      <c r="O101" s="154" t="s">
        <v>839</v>
      </c>
      <c r="P101" s="154" t="s">
        <v>839</v>
      </c>
      <c r="Q101" s="154" t="s">
        <v>1095</v>
      </c>
      <c r="R101" s="154" t="s">
        <v>1095</v>
      </c>
      <c r="S101" s="154" t="s">
        <v>1095</v>
      </c>
      <c r="T101" s="154" t="s">
        <v>1095</v>
      </c>
      <c r="U101" s="154" t="s">
        <v>839</v>
      </c>
      <c r="V101" s="154" t="s">
        <v>839</v>
      </c>
      <c r="W101" s="154" t="s">
        <v>839</v>
      </c>
      <c r="X101" s="154" t="s">
        <v>526</v>
      </c>
      <c r="Y101" s="154" t="s">
        <v>526</v>
      </c>
      <c r="Z101" s="154" t="s">
        <v>526</v>
      </c>
      <c r="AA101" s="154" t="s">
        <v>1163</v>
      </c>
      <c r="AB101" s="154" t="s">
        <v>840</v>
      </c>
      <c r="AC101" s="154" t="s">
        <v>840</v>
      </c>
      <c r="AD101" s="214" t="s">
        <v>1224</v>
      </c>
      <c r="AE101" s="154" t="s">
        <v>829</v>
      </c>
      <c r="AF101" s="154" t="s">
        <v>1096</v>
      </c>
      <c r="AG101" s="154" t="s">
        <v>1163</v>
      </c>
      <c r="AH101" s="154" t="s">
        <v>839</v>
      </c>
      <c r="AI101" s="154" t="s">
        <v>839</v>
      </c>
      <c r="AJ101" s="155" t="s">
        <v>846</v>
      </c>
      <c r="AK101" s="155" t="s">
        <v>846</v>
      </c>
      <c r="AL101" s="154" t="s">
        <v>844</v>
      </c>
      <c r="AM101" s="154" t="s">
        <v>844</v>
      </c>
      <c r="AN101" s="154" t="s">
        <v>847</v>
      </c>
      <c r="AO101" s="154" t="s">
        <v>848</v>
      </c>
      <c r="AP101" s="154" t="s">
        <v>848</v>
      </c>
      <c r="AQ101" s="154" t="s">
        <v>1225</v>
      </c>
      <c r="AR101" s="154" t="s">
        <v>1225</v>
      </c>
      <c r="AS101" s="154" t="s">
        <v>829</v>
      </c>
      <c r="AT101" s="154" t="s">
        <v>829</v>
      </c>
      <c r="AU101" s="154" t="s">
        <v>829</v>
      </c>
      <c r="AV101" s="154" t="s">
        <v>829</v>
      </c>
      <c r="AW101" s="154" t="s">
        <v>829</v>
      </c>
      <c r="AX101" s="154" t="s">
        <v>829</v>
      </c>
      <c r="AY101" s="154" t="s">
        <v>829</v>
      </c>
      <c r="AZ101" s="154" t="s">
        <v>844</v>
      </c>
      <c r="BA101" s="154" t="s">
        <v>526</v>
      </c>
      <c r="BB101" s="154" t="s">
        <v>842</v>
      </c>
      <c r="BC101" s="154" t="s">
        <v>842</v>
      </c>
      <c r="BD101" s="154" t="s">
        <v>842</v>
      </c>
      <c r="BE101" s="155" t="s">
        <v>818</v>
      </c>
      <c r="BF101" s="154" t="s">
        <v>841</v>
      </c>
      <c r="BG101" s="154" t="s">
        <v>841</v>
      </c>
      <c r="BH101" s="154" t="s">
        <v>514</v>
      </c>
      <c r="BI101" s="154" t="s">
        <v>514</v>
      </c>
      <c r="BJ101" s="154" t="s">
        <v>1218</v>
      </c>
      <c r="BK101" s="154" t="s">
        <v>1226</v>
      </c>
      <c r="BL101" s="154" t="s">
        <v>838</v>
      </c>
      <c r="BM101" s="154" t="s">
        <v>526</v>
      </c>
      <c r="BN101" s="154" t="s">
        <v>523</v>
      </c>
      <c r="BO101" s="154" t="s">
        <v>526</v>
      </c>
      <c r="BP101" s="154" t="s">
        <v>526</v>
      </c>
      <c r="BQ101" s="154" t="s">
        <v>820</v>
      </c>
      <c r="BR101" s="154" t="s">
        <v>829</v>
      </c>
      <c r="BS101" s="154" t="s">
        <v>829</v>
      </c>
      <c r="BT101" s="154" t="s">
        <v>829</v>
      </c>
      <c r="BU101" s="154" t="s">
        <v>829</v>
      </c>
      <c r="BV101" s="154" t="s">
        <v>829</v>
      </c>
      <c r="BW101" s="154" t="s">
        <v>829</v>
      </c>
      <c r="BX101" s="154"/>
      <c r="BY101" s="154" t="s">
        <v>845</v>
      </c>
      <c r="BZ101" s="154" t="s">
        <v>526</v>
      </c>
      <c r="CA101" s="154" t="s">
        <v>1163</v>
      </c>
      <c r="CB101" s="154" t="s">
        <v>839</v>
      </c>
    </row>
    <row r="102" spans="1:80" x14ac:dyDescent="0.3">
      <c r="A102" s="123" t="str">
        <f>'Indicator Data'!A103</f>
        <v>Libya</v>
      </c>
      <c r="B102" s="106" t="str">
        <f>'Indicator Data'!B103</f>
        <v>LBY</v>
      </c>
      <c r="C102" s="154" t="s">
        <v>1217</v>
      </c>
      <c r="D102" s="154" t="s">
        <v>1217</v>
      </c>
      <c r="E102" s="154" t="s">
        <v>1218</v>
      </c>
      <c r="F102" s="154" t="s">
        <v>1218</v>
      </c>
      <c r="G102" s="154" t="s">
        <v>1218</v>
      </c>
      <c r="H102" s="154" t="s">
        <v>1218</v>
      </c>
      <c r="I102" s="154" t="s">
        <v>1218</v>
      </c>
      <c r="J102" s="154" t="s">
        <v>842</v>
      </c>
      <c r="K102" s="154" t="s">
        <v>842</v>
      </c>
      <c r="L102" s="154" t="s">
        <v>514</v>
      </c>
      <c r="M102" s="154" t="s">
        <v>839</v>
      </c>
      <c r="N102" s="154" t="s">
        <v>839</v>
      </c>
      <c r="O102" s="154" t="s">
        <v>839</v>
      </c>
      <c r="P102" s="154" t="s">
        <v>839</v>
      </c>
      <c r="Q102" s="154" t="s">
        <v>1095</v>
      </c>
      <c r="R102" s="154" t="s">
        <v>1095</v>
      </c>
      <c r="S102" s="154" t="s">
        <v>1095</v>
      </c>
      <c r="T102" s="154" t="s">
        <v>1095</v>
      </c>
      <c r="U102" s="154" t="s">
        <v>839</v>
      </c>
      <c r="V102" s="154" t="s">
        <v>839</v>
      </c>
      <c r="W102" s="154" t="s">
        <v>839</v>
      </c>
      <c r="X102" s="154" t="s">
        <v>526</v>
      </c>
      <c r="Y102" s="154" t="s">
        <v>526</v>
      </c>
      <c r="Z102" s="154" t="s">
        <v>526</v>
      </c>
      <c r="AA102" s="154" t="s">
        <v>1163</v>
      </c>
      <c r="AB102" s="154" t="s">
        <v>840</v>
      </c>
      <c r="AC102" s="154" t="s">
        <v>840</v>
      </c>
      <c r="AD102" s="214" t="s">
        <v>1224</v>
      </c>
      <c r="AE102" s="154" t="s">
        <v>829</v>
      </c>
      <c r="AF102" s="154" t="s">
        <v>1096</v>
      </c>
      <c r="AG102" s="154" t="s">
        <v>1163</v>
      </c>
      <c r="AH102" s="154" t="s">
        <v>839</v>
      </c>
      <c r="AI102" s="154" t="s">
        <v>839</v>
      </c>
      <c r="AJ102" s="155" t="s">
        <v>846</v>
      </c>
      <c r="AK102" s="155" t="s">
        <v>846</v>
      </c>
      <c r="AL102" s="154" t="s">
        <v>844</v>
      </c>
      <c r="AM102" s="154" t="s">
        <v>844</v>
      </c>
      <c r="AN102" s="154" t="s">
        <v>847</v>
      </c>
      <c r="AO102" s="154" t="s">
        <v>848</v>
      </c>
      <c r="AP102" s="154" t="s">
        <v>848</v>
      </c>
      <c r="AQ102" s="154" t="s">
        <v>1225</v>
      </c>
      <c r="AR102" s="154" t="s">
        <v>1225</v>
      </c>
      <c r="AS102" s="154" t="s">
        <v>829</v>
      </c>
      <c r="AT102" s="154" t="s">
        <v>829</v>
      </c>
      <c r="AU102" s="154" t="s">
        <v>829</v>
      </c>
      <c r="AV102" s="154" t="s">
        <v>829</v>
      </c>
      <c r="AW102" s="154" t="s">
        <v>829</v>
      </c>
      <c r="AX102" s="154" t="s">
        <v>829</v>
      </c>
      <c r="AY102" s="154" t="s">
        <v>829</v>
      </c>
      <c r="AZ102" s="154" t="s">
        <v>844</v>
      </c>
      <c r="BA102" s="154" t="s">
        <v>526</v>
      </c>
      <c r="BB102" s="154" t="s">
        <v>842</v>
      </c>
      <c r="BC102" s="154" t="s">
        <v>842</v>
      </c>
      <c r="BD102" s="154" t="s">
        <v>842</v>
      </c>
      <c r="BE102" s="155" t="s">
        <v>930</v>
      </c>
      <c r="BF102" s="154" t="s">
        <v>841</v>
      </c>
      <c r="BG102" s="154" t="s">
        <v>841</v>
      </c>
      <c r="BH102" s="154" t="s">
        <v>514</v>
      </c>
      <c r="BI102" s="154" t="s">
        <v>514</v>
      </c>
      <c r="BJ102" s="154" t="s">
        <v>1218</v>
      </c>
      <c r="BK102" s="154" t="s">
        <v>1226</v>
      </c>
      <c r="BL102" s="154" t="s">
        <v>838</v>
      </c>
      <c r="BM102" s="154" t="s">
        <v>526</v>
      </c>
      <c r="BN102" s="154" t="s">
        <v>523</v>
      </c>
      <c r="BO102" s="154" t="s">
        <v>526</v>
      </c>
      <c r="BP102" s="154" t="s">
        <v>526</v>
      </c>
      <c r="BQ102" s="154" t="s">
        <v>820</v>
      </c>
      <c r="BR102" s="154" t="s">
        <v>829</v>
      </c>
      <c r="BS102" s="154" t="s">
        <v>829</v>
      </c>
      <c r="BT102" s="154" t="s">
        <v>829</v>
      </c>
      <c r="BU102" s="154" t="s">
        <v>829</v>
      </c>
      <c r="BV102" s="154" t="s">
        <v>829</v>
      </c>
      <c r="BW102" s="154" t="s">
        <v>829</v>
      </c>
      <c r="BX102" s="154"/>
      <c r="BY102" s="154" t="s">
        <v>845</v>
      </c>
      <c r="BZ102" s="154" t="s">
        <v>526</v>
      </c>
      <c r="CA102" s="154" t="s">
        <v>1163</v>
      </c>
      <c r="CB102" s="154" t="s">
        <v>839</v>
      </c>
    </row>
    <row r="103" spans="1:80" x14ac:dyDescent="0.3">
      <c r="A103" s="123" t="str">
        <f>'Indicator Data'!A104</f>
        <v>Liechtenstein</v>
      </c>
      <c r="B103" s="106" t="str">
        <f>'Indicator Data'!B104</f>
        <v>LIE</v>
      </c>
      <c r="C103" s="154" t="s">
        <v>1217</v>
      </c>
      <c r="D103" s="154" t="s">
        <v>1217</v>
      </c>
      <c r="E103" s="154" t="s">
        <v>1218</v>
      </c>
      <c r="F103" s="154" t="s">
        <v>1218</v>
      </c>
      <c r="G103" s="154" t="s">
        <v>1218</v>
      </c>
      <c r="H103" s="154" t="s">
        <v>1218</v>
      </c>
      <c r="I103" s="154" t="s">
        <v>1218</v>
      </c>
      <c r="J103" s="154" t="s">
        <v>842</v>
      </c>
      <c r="K103" s="154" t="s">
        <v>842</v>
      </c>
      <c r="L103" s="154" t="s">
        <v>514</v>
      </c>
      <c r="M103" s="154" t="s">
        <v>839</v>
      </c>
      <c r="N103" s="154" t="s">
        <v>839</v>
      </c>
      <c r="O103" s="154" t="s">
        <v>839</v>
      </c>
      <c r="P103" s="154" t="s">
        <v>839</v>
      </c>
      <c r="Q103" s="154" t="s">
        <v>1095</v>
      </c>
      <c r="R103" s="154" t="s">
        <v>1095</v>
      </c>
      <c r="S103" s="154" t="s">
        <v>1095</v>
      </c>
      <c r="T103" s="154" t="s">
        <v>1095</v>
      </c>
      <c r="U103" s="154" t="s">
        <v>839</v>
      </c>
      <c r="V103" s="154" t="s">
        <v>839</v>
      </c>
      <c r="W103" s="154" t="s">
        <v>839</v>
      </c>
      <c r="X103" s="154" t="s">
        <v>526</v>
      </c>
      <c r="Y103" s="154" t="s">
        <v>526</v>
      </c>
      <c r="Z103" s="154" t="s">
        <v>526</v>
      </c>
      <c r="AA103" s="154" t="s">
        <v>1163</v>
      </c>
      <c r="AB103" s="154" t="s">
        <v>840</v>
      </c>
      <c r="AC103" s="154" t="s">
        <v>840</v>
      </c>
      <c r="AD103" s="214" t="s">
        <v>1224</v>
      </c>
      <c r="AE103" s="154" t="s">
        <v>829</v>
      </c>
      <c r="AF103" s="154" t="s">
        <v>1096</v>
      </c>
      <c r="AG103" s="154" t="s">
        <v>1163</v>
      </c>
      <c r="AH103" s="154" t="s">
        <v>839</v>
      </c>
      <c r="AI103" s="154" t="s">
        <v>839</v>
      </c>
      <c r="AJ103" s="155" t="s">
        <v>846</v>
      </c>
      <c r="AK103" s="155" t="s">
        <v>846</v>
      </c>
      <c r="AL103" s="154" t="s">
        <v>844</v>
      </c>
      <c r="AM103" s="154" t="s">
        <v>844</v>
      </c>
      <c r="AN103" s="154" t="s">
        <v>847</v>
      </c>
      <c r="AO103" s="154" t="s">
        <v>848</v>
      </c>
      <c r="AP103" s="154" t="s">
        <v>848</v>
      </c>
      <c r="AQ103" s="154" t="s">
        <v>1225</v>
      </c>
      <c r="AR103" s="154" t="s">
        <v>1225</v>
      </c>
      <c r="AS103" s="154" t="s">
        <v>829</v>
      </c>
      <c r="AT103" s="154" t="s">
        <v>829</v>
      </c>
      <c r="AU103" s="154" t="s">
        <v>829</v>
      </c>
      <c r="AV103" s="154" t="s">
        <v>829</v>
      </c>
      <c r="AW103" s="154" t="s">
        <v>829</v>
      </c>
      <c r="AX103" s="154" t="s">
        <v>829</v>
      </c>
      <c r="AY103" s="154" t="s">
        <v>829</v>
      </c>
      <c r="AZ103" s="154" t="s">
        <v>844</v>
      </c>
      <c r="BA103" s="154" t="s">
        <v>526</v>
      </c>
      <c r="BB103" s="154" t="s">
        <v>842</v>
      </c>
      <c r="BC103" s="154" t="s">
        <v>842</v>
      </c>
      <c r="BD103" s="154" t="s">
        <v>842</v>
      </c>
      <c r="BE103" s="155" t="s">
        <v>818</v>
      </c>
      <c r="BF103" s="154" t="s">
        <v>841</v>
      </c>
      <c r="BG103" s="154" t="s">
        <v>841</v>
      </c>
      <c r="BH103" s="154" t="s">
        <v>514</v>
      </c>
      <c r="BI103" s="154" t="s">
        <v>514</v>
      </c>
      <c r="BJ103" s="154" t="s">
        <v>1218</v>
      </c>
      <c r="BK103" s="154" t="s">
        <v>1226</v>
      </c>
      <c r="BL103" s="154" t="s">
        <v>838</v>
      </c>
      <c r="BM103" s="154" t="s">
        <v>526</v>
      </c>
      <c r="BN103" s="154" t="s">
        <v>523</v>
      </c>
      <c r="BO103" s="154" t="s">
        <v>526</v>
      </c>
      <c r="BP103" s="154" t="s">
        <v>526</v>
      </c>
      <c r="BQ103" s="154" t="s">
        <v>820</v>
      </c>
      <c r="BR103" s="154" t="s">
        <v>829</v>
      </c>
      <c r="BS103" s="154" t="s">
        <v>829</v>
      </c>
      <c r="BT103" s="154" t="s">
        <v>829</v>
      </c>
      <c r="BU103" s="154" t="s">
        <v>829</v>
      </c>
      <c r="BV103" s="154" t="s">
        <v>829</v>
      </c>
      <c r="BW103" s="154" t="s">
        <v>829</v>
      </c>
      <c r="BX103" s="154"/>
      <c r="BY103" s="154" t="s">
        <v>845</v>
      </c>
      <c r="BZ103" s="154" t="s">
        <v>526</v>
      </c>
      <c r="CA103" s="154" t="s">
        <v>1163</v>
      </c>
      <c r="CB103" s="154" t="s">
        <v>839</v>
      </c>
    </row>
    <row r="104" spans="1:80" x14ac:dyDescent="0.3">
      <c r="A104" s="123" t="str">
        <f>'Indicator Data'!A105</f>
        <v>Lithuania</v>
      </c>
      <c r="B104" s="106" t="str">
        <f>'Indicator Data'!B105</f>
        <v>LTU</v>
      </c>
      <c r="C104" s="154" t="s">
        <v>1217</v>
      </c>
      <c r="D104" s="154" t="s">
        <v>1217</v>
      </c>
      <c r="E104" s="154" t="s">
        <v>1218</v>
      </c>
      <c r="F104" s="154" t="s">
        <v>1218</v>
      </c>
      <c r="G104" s="154" t="s">
        <v>1218</v>
      </c>
      <c r="H104" s="154" t="s">
        <v>1218</v>
      </c>
      <c r="I104" s="154" t="s">
        <v>1218</v>
      </c>
      <c r="J104" s="154" t="s">
        <v>842</v>
      </c>
      <c r="K104" s="154" t="s">
        <v>842</v>
      </c>
      <c r="L104" s="154" t="s">
        <v>514</v>
      </c>
      <c r="M104" s="154" t="s">
        <v>839</v>
      </c>
      <c r="N104" s="154" t="s">
        <v>839</v>
      </c>
      <c r="O104" s="154" t="s">
        <v>839</v>
      </c>
      <c r="P104" s="154" t="s">
        <v>839</v>
      </c>
      <c r="Q104" s="154" t="s">
        <v>1095</v>
      </c>
      <c r="R104" s="154" t="s">
        <v>1095</v>
      </c>
      <c r="S104" s="154" t="s">
        <v>1095</v>
      </c>
      <c r="T104" s="154" t="s">
        <v>1095</v>
      </c>
      <c r="U104" s="154" t="s">
        <v>839</v>
      </c>
      <c r="V104" s="154" t="s">
        <v>839</v>
      </c>
      <c r="W104" s="154" t="s">
        <v>839</v>
      </c>
      <c r="X104" s="154" t="s">
        <v>526</v>
      </c>
      <c r="Y104" s="154" t="s">
        <v>526</v>
      </c>
      <c r="Z104" s="154" t="s">
        <v>526</v>
      </c>
      <c r="AA104" s="154" t="s">
        <v>1163</v>
      </c>
      <c r="AB104" s="154" t="s">
        <v>840</v>
      </c>
      <c r="AC104" s="154" t="s">
        <v>840</v>
      </c>
      <c r="AD104" s="214" t="s">
        <v>1224</v>
      </c>
      <c r="AE104" s="154" t="s">
        <v>829</v>
      </c>
      <c r="AF104" s="154" t="s">
        <v>1096</v>
      </c>
      <c r="AG104" s="154" t="s">
        <v>1163</v>
      </c>
      <c r="AH104" s="154" t="s">
        <v>839</v>
      </c>
      <c r="AI104" s="154" t="s">
        <v>839</v>
      </c>
      <c r="AJ104" s="155" t="s">
        <v>846</v>
      </c>
      <c r="AK104" s="155" t="s">
        <v>846</v>
      </c>
      <c r="AL104" s="154" t="s">
        <v>844</v>
      </c>
      <c r="AM104" s="154" t="s">
        <v>844</v>
      </c>
      <c r="AN104" s="154" t="s">
        <v>847</v>
      </c>
      <c r="AO104" s="154" t="s">
        <v>848</v>
      </c>
      <c r="AP104" s="154" t="s">
        <v>848</v>
      </c>
      <c r="AQ104" s="154" t="s">
        <v>1225</v>
      </c>
      <c r="AR104" s="154" t="s">
        <v>1225</v>
      </c>
      <c r="AS104" s="154" t="s">
        <v>829</v>
      </c>
      <c r="AT104" s="154" t="s">
        <v>829</v>
      </c>
      <c r="AU104" s="154" t="s">
        <v>829</v>
      </c>
      <c r="AV104" s="154" t="s">
        <v>829</v>
      </c>
      <c r="AW104" s="154" t="s">
        <v>829</v>
      </c>
      <c r="AX104" s="154" t="s">
        <v>829</v>
      </c>
      <c r="AY104" s="154" t="s">
        <v>829</v>
      </c>
      <c r="AZ104" s="154" t="s">
        <v>844</v>
      </c>
      <c r="BA104" s="154" t="s">
        <v>526</v>
      </c>
      <c r="BB104" s="154" t="s">
        <v>842</v>
      </c>
      <c r="BC104" s="154" t="s">
        <v>842</v>
      </c>
      <c r="BD104" s="154" t="s">
        <v>842</v>
      </c>
      <c r="BE104" s="155" t="s">
        <v>818</v>
      </c>
      <c r="BF104" s="154" t="s">
        <v>841</v>
      </c>
      <c r="BG104" s="154" t="s">
        <v>841</v>
      </c>
      <c r="BH104" s="154" t="s">
        <v>514</v>
      </c>
      <c r="BI104" s="154" t="s">
        <v>514</v>
      </c>
      <c r="BJ104" s="154" t="s">
        <v>1218</v>
      </c>
      <c r="BK104" s="154" t="s">
        <v>1226</v>
      </c>
      <c r="BL104" s="154" t="s">
        <v>838</v>
      </c>
      <c r="BM104" s="154" t="s">
        <v>526</v>
      </c>
      <c r="BN104" s="154" t="s">
        <v>523</v>
      </c>
      <c r="BO104" s="154" t="s">
        <v>526</v>
      </c>
      <c r="BP104" s="154" t="s">
        <v>526</v>
      </c>
      <c r="BQ104" s="154" t="s">
        <v>820</v>
      </c>
      <c r="BR104" s="154" t="s">
        <v>829</v>
      </c>
      <c r="BS104" s="154" t="s">
        <v>829</v>
      </c>
      <c r="BT104" s="154" t="s">
        <v>829</v>
      </c>
      <c r="BU104" s="154" t="s">
        <v>829</v>
      </c>
      <c r="BV104" s="154" t="s">
        <v>829</v>
      </c>
      <c r="BW104" s="154" t="s">
        <v>829</v>
      </c>
      <c r="BX104" s="154"/>
      <c r="BY104" s="154" t="s">
        <v>845</v>
      </c>
      <c r="BZ104" s="154" t="s">
        <v>526</v>
      </c>
      <c r="CA104" s="154" t="s">
        <v>1163</v>
      </c>
      <c r="CB104" s="154" t="s">
        <v>839</v>
      </c>
    </row>
    <row r="105" spans="1:80" x14ac:dyDescent="0.3">
      <c r="A105" s="123" t="str">
        <f>'Indicator Data'!A106</f>
        <v>Luxembourg</v>
      </c>
      <c r="B105" s="106" t="str">
        <f>'Indicator Data'!B106</f>
        <v>LUX</v>
      </c>
      <c r="C105" s="154" t="s">
        <v>1217</v>
      </c>
      <c r="D105" s="154" t="s">
        <v>1217</v>
      </c>
      <c r="E105" s="154" t="s">
        <v>1218</v>
      </c>
      <c r="F105" s="154" t="s">
        <v>1218</v>
      </c>
      <c r="G105" s="154" t="s">
        <v>1218</v>
      </c>
      <c r="H105" s="154" t="s">
        <v>1218</v>
      </c>
      <c r="I105" s="154" t="s">
        <v>1218</v>
      </c>
      <c r="J105" s="154" t="s">
        <v>842</v>
      </c>
      <c r="K105" s="154" t="s">
        <v>842</v>
      </c>
      <c r="L105" s="154" t="s">
        <v>514</v>
      </c>
      <c r="M105" s="154" t="s">
        <v>839</v>
      </c>
      <c r="N105" s="154" t="s">
        <v>839</v>
      </c>
      <c r="O105" s="154" t="s">
        <v>839</v>
      </c>
      <c r="P105" s="154" t="s">
        <v>839</v>
      </c>
      <c r="Q105" s="154" t="s">
        <v>1095</v>
      </c>
      <c r="R105" s="154" t="s">
        <v>1095</v>
      </c>
      <c r="S105" s="154" t="s">
        <v>1095</v>
      </c>
      <c r="T105" s="154" t="s">
        <v>1095</v>
      </c>
      <c r="U105" s="154" t="s">
        <v>839</v>
      </c>
      <c r="V105" s="154" t="s">
        <v>839</v>
      </c>
      <c r="W105" s="154" t="s">
        <v>839</v>
      </c>
      <c r="X105" s="154" t="s">
        <v>526</v>
      </c>
      <c r="Y105" s="154" t="s">
        <v>526</v>
      </c>
      <c r="Z105" s="154" t="s">
        <v>526</v>
      </c>
      <c r="AA105" s="154" t="s">
        <v>1163</v>
      </c>
      <c r="AB105" s="154" t="s">
        <v>840</v>
      </c>
      <c r="AC105" s="154" t="s">
        <v>840</v>
      </c>
      <c r="AD105" s="214" t="s">
        <v>1224</v>
      </c>
      <c r="AE105" s="154" t="s">
        <v>829</v>
      </c>
      <c r="AF105" s="154" t="s">
        <v>1096</v>
      </c>
      <c r="AG105" s="154" t="s">
        <v>1163</v>
      </c>
      <c r="AH105" s="154" t="s">
        <v>839</v>
      </c>
      <c r="AI105" s="154" t="s">
        <v>839</v>
      </c>
      <c r="AJ105" s="155" t="s">
        <v>846</v>
      </c>
      <c r="AK105" s="155" t="s">
        <v>846</v>
      </c>
      <c r="AL105" s="154" t="s">
        <v>844</v>
      </c>
      <c r="AM105" s="154" t="s">
        <v>844</v>
      </c>
      <c r="AN105" s="154" t="s">
        <v>847</v>
      </c>
      <c r="AO105" s="154" t="s">
        <v>848</v>
      </c>
      <c r="AP105" s="154" t="s">
        <v>848</v>
      </c>
      <c r="AQ105" s="154" t="s">
        <v>1225</v>
      </c>
      <c r="AR105" s="154" t="s">
        <v>1225</v>
      </c>
      <c r="AS105" s="154" t="s">
        <v>829</v>
      </c>
      <c r="AT105" s="154" t="s">
        <v>829</v>
      </c>
      <c r="AU105" s="154" t="s">
        <v>829</v>
      </c>
      <c r="AV105" s="154" t="s">
        <v>829</v>
      </c>
      <c r="AW105" s="154" t="s">
        <v>829</v>
      </c>
      <c r="AX105" s="154" t="s">
        <v>829</v>
      </c>
      <c r="AY105" s="154" t="s">
        <v>829</v>
      </c>
      <c r="AZ105" s="154" t="s">
        <v>844</v>
      </c>
      <c r="BA105" s="154" t="s">
        <v>526</v>
      </c>
      <c r="BB105" s="154" t="s">
        <v>842</v>
      </c>
      <c r="BC105" s="154" t="s">
        <v>842</v>
      </c>
      <c r="BD105" s="154" t="s">
        <v>842</v>
      </c>
      <c r="BE105" s="155" t="s">
        <v>818</v>
      </c>
      <c r="BF105" s="154" t="s">
        <v>841</v>
      </c>
      <c r="BG105" s="154" t="s">
        <v>841</v>
      </c>
      <c r="BH105" s="154" t="s">
        <v>514</v>
      </c>
      <c r="BI105" s="154" t="s">
        <v>514</v>
      </c>
      <c r="BJ105" s="154" t="s">
        <v>1218</v>
      </c>
      <c r="BK105" s="154" t="s">
        <v>1226</v>
      </c>
      <c r="BL105" s="154" t="s">
        <v>838</v>
      </c>
      <c r="BM105" s="154" t="s">
        <v>526</v>
      </c>
      <c r="BN105" s="154" t="s">
        <v>523</v>
      </c>
      <c r="BO105" s="154" t="s">
        <v>526</v>
      </c>
      <c r="BP105" s="154" t="s">
        <v>526</v>
      </c>
      <c r="BQ105" s="154" t="s">
        <v>820</v>
      </c>
      <c r="BR105" s="154" t="s">
        <v>829</v>
      </c>
      <c r="BS105" s="154" t="s">
        <v>829</v>
      </c>
      <c r="BT105" s="154" t="s">
        <v>829</v>
      </c>
      <c r="BU105" s="154" t="s">
        <v>829</v>
      </c>
      <c r="BV105" s="154" t="s">
        <v>829</v>
      </c>
      <c r="BW105" s="154" t="s">
        <v>829</v>
      </c>
      <c r="BX105" s="154"/>
      <c r="BY105" s="154" t="s">
        <v>845</v>
      </c>
      <c r="BZ105" s="154" t="s">
        <v>526</v>
      </c>
      <c r="CA105" s="154" t="s">
        <v>1163</v>
      </c>
      <c r="CB105" s="154" t="s">
        <v>839</v>
      </c>
    </row>
    <row r="106" spans="1:80" x14ac:dyDescent="0.3">
      <c r="A106" s="123" t="str">
        <f>'Indicator Data'!A107</f>
        <v>Madagascar</v>
      </c>
      <c r="B106" s="106" t="str">
        <f>'Indicator Data'!B107</f>
        <v>MDG</v>
      </c>
      <c r="C106" s="154" t="s">
        <v>1217</v>
      </c>
      <c r="D106" s="154" t="s">
        <v>1217</v>
      </c>
      <c r="E106" s="154" t="s">
        <v>1218</v>
      </c>
      <c r="F106" s="154" t="s">
        <v>1218</v>
      </c>
      <c r="G106" s="154" t="s">
        <v>1218</v>
      </c>
      <c r="H106" s="154" t="s">
        <v>1218</v>
      </c>
      <c r="I106" s="154" t="s">
        <v>1218</v>
      </c>
      <c r="J106" s="154" t="s">
        <v>842</v>
      </c>
      <c r="K106" s="154" t="s">
        <v>842</v>
      </c>
      <c r="L106" s="154" t="s">
        <v>514</v>
      </c>
      <c r="M106" s="154" t="s">
        <v>839</v>
      </c>
      <c r="N106" s="154" t="s">
        <v>839</v>
      </c>
      <c r="O106" s="154" t="s">
        <v>839</v>
      </c>
      <c r="P106" s="154" t="s">
        <v>839</v>
      </c>
      <c r="Q106" s="154" t="s">
        <v>1095</v>
      </c>
      <c r="R106" s="154" t="s">
        <v>1095</v>
      </c>
      <c r="S106" s="154" t="s">
        <v>1095</v>
      </c>
      <c r="T106" s="154" t="s">
        <v>1095</v>
      </c>
      <c r="U106" s="154" t="s">
        <v>839</v>
      </c>
      <c r="V106" s="154" t="s">
        <v>839</v>
      </c>
      <c r="W106" s="154" t="s">
        <v>839</v>
      </c>
      <c r="X106" s="154" t="s">
        <v>526</v>
      </c>
      <c r="Y106" s="154" t="s">
        <v>526</v>
      </c>
      <c r="Z106" s="154" t="s">
        <v>526</v>
      </c>
      <c r="AA106" s="154" t="s">
        <v>1163</v>
      </c>
      <c r="AB106" s="154" t="s">
        <v>840</v>
      </c>
      <c r="AC106" s="154" t="s">
        <v>840</v>
      </c>
      <c r="AD106" s="214" t="s">
        <v>1224</v>
      </c>
      <c r="AE106" s="154" t="s">
        <v>829</v>
      </c>
      <c r="AF106" s="154" t="s">
        <v>1096</v>
      </c>
      <c r="AG106" s="154" t="s">
        <v>1163</v>
      </c>
      <c r="AH106" s="154" t="s">
        <v>839</v>
      </c>
      <c r="AI106" s="154" t="s">
        <v>839</v>
      </c>
      <c r="AJ106" s="155" t="s">
        <v>846</v>
      </c>
      <c r="AK106" s="155" t="s">
        <v>846</v>
      </c>
      <c r="AL106" s="154" t="s">
        <v>844</v>
      </c>
      <c r="AM106" s="154" t="s">
        <v>844</v>
      </c>
      <c r="AN106" s="154" t="s">
        <v>847</v>
      </c>
      <c r="AO106" s="154" t="s">
        <v>848</v>
      </c>
      <c r="AP106" s="154" t="s">
        <v>848</v>
      </c>
      <c r="AQ106" s="154" t="s">
        <v>1225</v>
      </c>
      <c r="AR106" s="154" t="s">
        <v>1225</v>
      </c>
      <c r="AS106" s="154" t="s">
        <v>829</v>
      </c>
      <c r="AT106" s="154" t="s">
        <v>829</v>
      </c>
      <c r="AU106" s="154" t="s">
        <v>829</v>
      </c>
      <c r="AV106" s="154" t="s">
        <v>829</v>
      </c>
      <c r="AW106" s="154" t="s">
        <v>829</v>
      </c>
      <c r="AX106" s="154" t="s">
        <v>829</v>
      </c>
      <c r="AY106" s="154" t="s">
        <v>829</v>
      </c>
      <c r="AZ106" s="154" t="s">
        <v>844</v>
      </c>
      <c r="BA106" s="154" t="s">
        <v>526</v>
      </c>
      <c r="BB106" s="154" t="s">
        <v>842</v>
      </c>
      <c r="BC106" s="154" t="s">
        <v>842</v>
      </c>
      <c r="BD106" s="154" t="s">
        <v>842</v>
      </c>
      <c r="BE106" s="155" t="s">
        <v>821</v>
      </c>
      <c r="BF106" s="154" t="s">
        <v>841</v>
      </c>
      <c r="BG106" s="154" t="s">
        <v>841</v>
      </c>
      <c r="BH106" s="154" t="s">
        <v>514</v>
      </c>
      <c r="BI106" s="154" t="s">
        <v>514</v>
      </c>
      <c r="BJ106" s="154" t="s">
        <v>1218</v>
      </c>
      <c r="BK106" s="154" t="s">
        <v>1226</v>
      </c>
      <c r="BL106" s="154" t="s">
        <v>838</v>
      </c>
      <c r="BM106" s="154" t="s">
        <v>526</v>
      </c>
      <c r="BN106" s="154" t="s">
        <v>523</v>
      </c>
      <c r="BO106" s="154" t="s">
        <v>526</v>
      </c>
      <c r="BP106" s="154" t="s">
        <v>526</v>
      </c>
      <c r="BQ106" s="154" t="s">
        <v>820</v>
      </c>
      <c r="BR106" s="154" t="s">
        <v>829</v>
      </c>
      <c r="BS106" s="154" t="s">
        <v>829</v>
      </c>
      <c r="BT106" s="154" t="s">
        <v>829</v>
      </c>
      <c r="BU106" s="154" t="s">
        <v>829</v>
      </c>
      <c r="BV106" s="154" t="s">
        <v>829</v>
      </c>
      <c r="BW106" s="154" t="s">
        <v>829</v>
      </c>
      <c r="BX106" s="154"/>
      <c r="BY106" s="154" t="s">
        <v>845</v>
      </c>
      <c r="BZ106" s="154" t="s">
        <v>526</v>
      </c>
      <c r="CA106" s="154" t="s">
        <v>1163</v>
      </c>
      <c r="CB106" s="154" t="s">
        <v>839</v>
      </c>
    </row>
    <row r="107" spans="1:80" x14ac:dyDescent="0.3">
      <c r="A107" s="123" t="str">
        <f>'Indicator Data'!A108</f>
        <v>Malawi</v>
      </c>
      <c r="B107" s="106" t="str">
        <f>'Indicator Data'!B108</f>
        <v>MWI</v>
      </c>
      <c r="C107" s="154" t="s">
        <v>1217</v>
      </c>
      <c r="D107" s="154" t="s">
        <v>1217</v>
      </c>
      <c r="E107" s="154" t="s">
        <v>1218</v>
      </c>
      <c r="F107" s="154" t="s">
        <v>1218</v>
      </c>
      <c r="G107" s="154" t="s">
        <v>1218</v>
      </c>
      <c r="H107" s="154" t="s">
        <v>1218</v>
      </c>
      <c r="I107" s="154" t="s">
        <v>1218</v>
      </c>
      <c r="J107" s="154" t="s">
        <v>842</v>
      </c>
      <c r="K107" s="154" t="s">
        <v>842</v>
      </c>
      <c r="L107" s="154" t="s">
        <v>514</v>
      </c>
      <c r="M107" s="154" t="s">
        <v>839</v>
      </c>
      <c r="N107" s="154" t="s">
        <v>839</v>
      </c>
      <c r="O107" s="154" t="s">
        <v>839</v>
      </c>
      <c r="P107" s="154" t="s">
        <v>839</v>
      </c>
      <c r="Q107" s="154" t="s">
        <v>1095</v>
      </c>
      <c r="R107" s="154" t="s">
        <v>1095</v>
      </c>
      <c r="S107" s="154" t="s">
        <v>1095</v>
      </c>
      <c r="T107" s="154" t="s">
        <v>1095</v>
      </c>
      <c r="U107" s="154" t="s">
        <v>839</v>
      </c>
      <c r="V107" s="154" t="s">
        <v>839</v>
      </c>
      <c r="W107" s="154" t="s">
        <v>839</v>
      </c>
      <c r="X107" s="154" t="s">
        <v>526</v>
      </c>
      <c r="Y107" s="154" t="s">
        <v>526</v>
      </c>
      <c r="Z107" s="154" t="s">
        <v>526</v>
      </c>
      <c r="AA107" s="154" t="s">
        <v>1163</v>
      </c>
      <c r="AB107" s="154" t="s">
        <v>840</v>
      </c>
      <c r="AC107" s="154" t="s">
        <v>840</v>
      </c>
      <c r="AD107" s="214" t="s">
        <v>1224</v>
      </c>
      <c r="AE107" s="154" t="s">
        <v>829</v>
      </c>
      <c r="AF107" s="154" t="s">
        <v>1096</v>
      </c>
      <c r="AG107" s="154" t="s">
        <v>1163</v>
      </c>
      <c r="AH107" s="154" t="s">
        <v>839</v>
      </c>
      <c r="AI107" s="154" t="s">
        <v>839</v>
      </c>
      <c r="AJ107" s="155" t="s">
        <v>846</v>
      </c>
      <c r="AK107" s="155" t="s">
        <v>846</v>
      </c>
      <c r="AL107" s="154" t="s">
        <v>844</v>
      </c>
      <c r="AM107" s="154" t="s">
        <v>844</v>
      </c>
      <c r="AN107" s="154" t="s">
        <v>847</v>
      </c>
      <c r="AO107" s="154" t="s">
        <v>848</v>
      </c>
      <c r="AP107" s="154" t="s">
        <v>848</v>
      </c>
      <c r="AQ107" s="154" t="s">
        <v>1225</v>
      </c>
      <c r="AR107" s="154" t="s">
        <v>1225</v>
      </c>
      <c r="AS107" s="154" t="s">
        <v>829</v>
      </c>
      <c r="AT107" s="154" t="s">
        <v>829</v>
      </c>
      <c r="AU107" s="154" t="s">
        <v>829</v>
      </c>
      <c r="AV107" s="154" t="s">
        <v>829</v>
      </c>
      <c r="AW107" s="154" t="s">
        <v>829</v>
      </c>
      <c r="AX107" s="154" t="s">
        <v>829</v>
      </c>
      <c r="AY107" s="154" t="s">
        <v>829</v>
      </c>
      <c r="AZ107" s="154" t="s">
        <v>844</v>
      </c>
      <c r="BA107" s="154" t="s">
        <v>526</v>
      </c>
      <c r="BB107" s="154" t="s">
        <v>842</v>
      </c>
      <c r="BC107" s="154" t="s">
        <v>842</v>
      </c>
      <c r="BD107" s="154" t="s">
        <v>842</v>
      </c>
      <c r="BE107" s="155" t="s">
        <v>818</v>
      </c>
      <c r="BF107" s="154" t="s">
        <v>841</v>
      </c>
      <c r="BG107" s="154" t="s">
        <v>841</v>
      </c>
      <c r="BH107" s="154" t="s">
        <v>514</v>
      </c>
      <c r="BI107" s="154" t="s">
        <v>514</v>
      </c>
      <c r="BJ107" s="154" t="s">
        <v>1218</v>
      </c>
      <c r="BK107" s="154" t="s">
        <v>1226</v>
      </c>
      <c r="BL107" s="154" t="s">
        <v>838</v>
      </c>
      <c r="BM107" s="154" t="s">
        <v>526</v>
      </c>
      <c r="BN107" s="154" t="s">
        <v>523</v>
      </c>
      <c r="BO107" s="154" t="s">
        <v>526</v>
      </c>
      <c r="BP107" s="154" t="s">
        <v>526</v>
      </c>
      <c r="BQ107" s="154" t="s">
        <v>820</v>
      </c>
      <c r="BR107" s="154" t="s">
        <v>829</v>
      </c>
      <c r="BS107" s="154" t="s">
        <v>829</v>
      </c>
      <c r="BT107" s="154" t="s">
        <v>829</v>
      </c>
      <c r="BU107" s="154" t="s">
        <v>829</v>
      </c>
      <c r="BV107" s="154" t="s">
        <v>829</v>
      </c>
      <c r="BW107" s="154" t="s">
        <v>829</v>
      </c>
      <c r="BX107" s="154"/>
      <c r="BY107" s="154" t="s">
        <v>845</v>
      </c>
      <c r="BZ107" s="154" t="s">
        <v>526</v>
      </c>
      <c r="CA107" s="154" t="s">
        <v>1163</v>
      </c>
      <c r="CB107" s="154" t="s">
        <v>839</v>
      </c>
    </row>
    <row r="108" spans="1:80" x14ac:dyDescent="0.3">
      <c r="A108" s="123" t="str">
        <f>'Indicator Data'!A109</f>
        <v>Malaysia</v>
      </c>
      <c r="B108" s="106" t="str">
        <f>'Indicator Data'!B109</f>
        <v>MYS</v>
      </c>
      <c r="C108" s="154" t="s">
        <v>1217</v>
      </c>
      <c r="D108" s="154" t="s">
        <v>1217</v>
      </c>
      <c r="E108" s="154" t="s">
        <v>1218</v>
      </c>
      <c r="F108" s="154" t="s">
        <v>1218</v>
      </c>
      <c r="G108" s="154" t="s">
        <v>1218</v>
      </c>
      <c r="H108" s="154" t="s">
        <v>1218</v>
      </c>
      <c r="I108" s="154" t="s">
        <v>1218</v>
      </c>
      <c r="J108" s="154" t="s">
        <v>842</v>
      </c>
      <c r="K108" s="154" t="s">
        <v>842</v>
      </c>
      <c r="L108" s="154" t="s">
        <v>514</v>
      </c>
      <c r="M108" s="154" t="s">
        <v>839</v>
      </c>
      <c r="N108" s="154" t="s">
        <v>839</v>
      </c>
      <c r="O108" s="154" t="s">
        <v>839</v>
      </c>
      <c r="P108" s="154" t="s">
        <v>839</v>
      </c>
      <c r="Q108" s="154" t="s">
        <v>1095</v>
      </c>
      <c r="R108" s="154" t="s">
        <v>1095</v>
      </c>
      <c r="S108" s="154" t="s">
        <v>1095</v>
      </c>
      <c r="T108" s="154" t="s">
        <v>1095</v>
      </c>
      <c r="U108" s="154" t="s">
        <v>839</v>
      </c>
      <c r="V108" s="154" t="s">
        <v>839</v>
      </c>
      <c r="W108" s="154" t="s">
        <v>839</v>
      </c>
      <c r="X108" s="154" t="s">
        <v>526</v>
      </c>
      <c r="Y108" s="154" t="s">
        <v>526</v>
      </c>
      <c r="Z108" s="154" t="s">
        <v>526</v>
      </c>
      <c r="AA108" s="154" t="s">
        <v>1163</v>
      </c>
      <c r="AB108" s="154" t="s">
        <v>840</v>
      </c>
      <c r="AC108" s="154" t="s">
        <v>840</v>
      </c>
      <c r="AD108" s="214" t="s">
        <v>1224</v>
      </c>
      <c r="AE108" s="154" t="s">
        <v>829</v>
      </c>
      <c r="AF108" s="154" t="s">
        <v>1096</v>
      </c>
      <c r="AG108" s="154" t="s">
        <v>1163</v>
      </c>
      <c r="AH108" s="154" t="s">
        <v>839</v>
      </c>
      <c r="AI108" s="154" t="s">
        <v>839</v>
      </c>
      <c r="AJ108" s="155" t="s">
        <v>846</v>
      </c>
      <c r="AK108" s="155" t="s">
        <v>846</v>
      </c>
      <c r="AL108" s="154" t="s">
        <v>844</v>
      </c>
      <c r="AM108" s="154" t="s">
        <v>844</v>
      </c>
      <c r="AN108" s="154" t="s">
        <v>847</v>
      </c>
      <c r="AO108" s="154" t="s">
        <v>848</v>
      </c>
      <c r="AP108" s="154" t="s">
        <v>848</v>
      </c>
      <c r="AQ108" s="154" t="s">
        <v>1225</v>
      </c>
      <c r="AR108" s="154" t="s">
        <v>1225</v>
      </c>
      <c r="AS108" s="154" t="s">
        <v>829</v>
      </c>
      <c r="AT108" s="154" t="s">
        <v>829</v>
      </c>
      <c r="AU108" s="154" t="s">
        <v>829</v>
      </c>
      <c r="AV108" s="154" t="s">
        <v>829</v>
      </c>
      <c r="AW108" s="154" t="s">
        <v>829</v>
      </c>
      <c r="AX108" s="154" t="s">
        <v>829</v>
      </c>
      <c r="AY108" s="154" t="s">
        <v>829</v>
      </c>
      <c r="AZ108" s="154" t="s">
        <v>844</v>
      </c>
      <c r="BA108" s="154" t="s">
        <v>526</v>
      </c>
      <c r="BB108" s="154" t="s">
        <v>842</v>
      </c>
      <c r="BC108" s="154" t="s">
        <v>842</v>
      </c>
      <c r="BD108" s="154" t="s">
        <v>842</v>
      </c>
      <c r="BE108" s="155" t="s">
        <v>818</v>
      </c>
      <c r="BF108" s="154" t="s">
        <v>841</v>
      </c>
      <c r="BG108" s="154" t="s">
        <v>841</v>
      </c>
      <c r="BH108" s="154" t="s">
        <v>514</v>
      </c>
      <c r="BI108" s="154" t="s">
        <v>514</v>
      </c>
      <c r="BJ108" s="154" t="s">
        <v>1218</v>
      </c>
      <c r="BK108" s="154" t="s">
        <v>1226</v>
      </c>
      <c r="BL108" s="154" t="s">
        <v>838</v>
      </c>
      <c r="BM108" s="154" t="s">
        <v>526</v>
      </c>
      <c r="BN108" s="154" t="s">
        <v>523</v>
      </c>
      <c r="BO108" s="154" t="s">
        <v>526</v>
      </c>
      <c r="BP108" s="154" t="s">
        <v>526</v>
      </c>
      <c r="BQ108" s="154" t="s">
        <v>820</v>
      </c>
      <c r="BR108" s="154" t="s">
        <v>829</v>
      </c>
      <c r="BS108" s="154" t="s">
        <v>829</v>
      </c>
      <c r="BT108" s="154" t="s">
        <v>829</v>
      </c>
      <c r="BU108" s="154" t="s">
        <v>829</v>
      </c>
      <c r="BV108" s="154" t="s">
        <v>829</v>
      </c>
      <c r="BW108" s="154" t="s">
        <v>829</v>
      </c>
      <c r="BX108" s="154"/>
      <c r="BY108" s="154" t="s">
        <v>845</v>
      </c>
      <c r="BZ108" s="154" t="s">
        <v>526</v>
      </c>
      <c r="CA108" s="154" t="s">
        <v>1163</v>
      </c>
      <c r="CB108" s="154" t="s">
        <v>839</v>
      </c>
    </row>
    <row r="109" spans="1:80" x14ac:dyDescent="0.3">
      <c r="A109" s="123" t="str">
        <f>'Indicator Data'!A110</f>
        <v>Maldives</v>
      </c>
      <c r="B109" s="106" t="str">
        <f>'Indicator Data'!B110</f>
        <v>MDV</v>
      </c>
      <c r="C109" s="154" t="s">
        <v>1217</v>
      </c>
      <c r="D109" s="154" t="s">
        <v>1217</v>
      </c>
      <c r="E109" s="154" t="s">
        <v>1218</v>
      </c>
      <c r="F109" s="154" t="s">
        <v>1218</v>
      </c>
      <c r="G109" s="154" t="s">
        <v>1218</v>
      </c>
      <c r="H109" s="154" t="s">
        <v>1218</v>
      </c>
      <c r="I109" s="154" t="s">
        <v>1218</v>
      </c>
      <c r="J109" s="154" t="s">
        <v>842</v>
      </c>
      <c r="K109" s="154" t="s">
        <v>842</v>
      </c>
      <c r="L109" s="154" t="s">
        <v>514</v>
      </c>
      <c r="M109" s="154" t="s">
        <v>839</v>
      </c>
      <c r="N109" s="154" t="s">
        <v>839</v>
      </c>
      <c r="O109" s="154" t="s">
        <v>839</v>
      </c>
      <c r="P109" s="154" t="s">
        <v>839</v>
      </c>
      <c r="Q109" s="154" t="s">
        <v>1095</v>
      </c>
      <c r="R109" s="154" t="s">
        <v>1095</v>
      </c>
      <c r="S109" s="154" t="s">
        <v>1095</v>
      </c>
      <c r="T109" s="154" t="s">
        <v>1095</v>
      </c>
      <c r="U109" s="154" t="s">
        <v>839</v>
      </c>
      <c r="V109" s="154" t="s">
        <v>839</v>
      </c>
      <c r="W109" s="154" t="s">
        <v>839</v>
      </c>
      <c r="X109" s="154" t="s">
        <v>526</v>
      </c>
      <c r="Y109" s="154" t="s">
        <v>526</v>
      </c>
      <c r="Z109" s="154" t="s">
        <v>526</v>
      </c>
      <c r="AA109" s="154" t="s">
        <v>1163</v>
      </c>
      <c r="AB109" s="154" t="s">
        <v>840</v>
      </c>
      <c r="AC109" s="154" t="s">
        <v>840</v>
      </c>
      <c r="AD109" s="214" t="s">
        <v>1224</v>
      </c>
      <c r="AE109" s="154" t="s">
        <v>829</v>
      </c>
      <c r="AF109" s="154" t="s">
        <v>1096</v>
      </c>
      <c r="AG109" s="154" t="s">
        <v>1163</v>
      </c>
      <c r="AH109" s="154" t="s">
        <v>839</v>
      </c>
      <c r="AI109" s="154" t="s">
        <v>839</v>
      </c>
      <c r="AJ109" s="155" t="s">
        <v>846</v>
      </c>
      <c r="AK109" s="155" t="s">
        <v>846</v>
      </c>
      <c r="AL109" s="154" t="s">
        <v>844</v>
      </c>
      <c r="AM109" s="154" t="s">
        <v>844</v>
      </c>
      <c r="AN109" s="154" t="s">
        <v>847</v>
      </c>
      <c r="AO109" s="154" t="s">
        <v>848</v>
      </c>
      <c r="AP109" s="154" t="s">
        <v>848</v>
      </c>
      <c r="AQ109" s="154" t="s">
        <v>1225</v>
      </c>
      <c r="AR109" s="154" t="s">
        <v>1225</v>
      </c>
      <c r="AS109" s="154" t="s">
        <v>829</v>
      </c>
      <c r="AT109" s="154" t="s">
        <v>829</v>
      </c>
      <c r="AU109" s="154" t="s">
        <v>829</v>
      </c>
      <c r="AV109" s="154" t="s">
        <v>829</v>
      </c>
      <c r="AW109" s="154" t="s">
        <v>829</v>
      </c>
      <c r="AX109" s="154" t="s">
        <v>829</v>
      </c>
      <c r="AY109" s="154" t="s">
        <v>829</v>
      </c>
      <c r="AZ109" s="154" t="s">
        <v>844</v>
      </c>
      <c r="BA109" s="154" t="s">
        <v>526</v>
      </c>
      <c r="BB109" s="154" t="s">
        <v>842</v>
      </c>
      <c r="BC109" s="154" t="s">
        <v>842</v>
      </c>
      <c r="BD109" s="154" t="s">
        <v>842</v>
      </c>
      <c r="BE109" s="155" t="s">
        <v>818</v>
      </c>
      <c r="BF109" s="154" t="s">
        <v>841</v>
      </c>
      <c r="BG109" s="154" t="s">
        <v>841</v>
      </c>
      <c r="BH109" s="154" t="s">
        <v>514</v>
      </c>
      <c r="BI109" s="154" t="s">
        <v>514</v>
      </c>
      <c r="BJ109" s="154" t="s">
        <v>1218</v>
      </c>
      <c r="BK109" s="154" t="s">
        <v>1226</v>
      </c>
      <c r="BL109" s="154" t="s">
        <v>838</v>
      </c>
      <c r="BM109" s="154" t="s">
        <v>526</v>
      </c>
      <c r="BN109" s="154" t="s">
        <v>523</v>
      </c>
      <c r="BO109" s="154" t="s">
        <v>526</v>
      </c>
      <c r="BP109" s="154" t="s">
        <v>526</v>
      </c>
      <c r="BQ109" s="154" t="s">
        <v>820</v>
      </c>
      <c r="BR109" s="154" t="s">
        <v>829</v>
      </c>
      <c r="BS109" s="154" t="s">
        <v>829</v>
      </c>
      <c r="BT109" s="154" t="s">
        <v>829</v>
      </c>
      <c r="BU109" s="154" t="s">
        <v>829</v>
      </c>
      <c r="BV109" s="154" t="s">
        <v>829</v>
      </c>
      <c r="BW109" s="154" t="s">
        <v>829</v>
      </c>
      <c r="BX109" s="154"/>
      <c r="BY109" s="154" t="s">
        <v>845</v>
      </c>
      <c r="BZ109" s="154" t="s">
        <v>526</v>
      </c>
      <c r="CA109" s="154" t="s">
        <v>1163</v>
      </c>
      <c r="CB109" s="154" t="s">
        <v>839</v>
      </c>
    </row>
    <row r="110" spans="1:80" x14ac:dyDescent="0.3">
      <c r="A110" s="123" t="str">
        <f>'Indicator Data'!A111</f>
        <v>Mali</v>
      </c>
      <c r="B110" s="106" t="str">
        <f>'Indicator Data'!B111</f>
        <v>MLI</v>
      </c>
      <c r="C110" s="154" t="s">
        <v>1217</v>
      </c>
      <c r="D110" s="154" t="s">
        <v>1217</v>
      </c>
      <c r="E110" s="154" t="s">
        <v>1218</v>
      </c>
      <c r="F110" s="154" t="s">
        <v>1218</v>
      </c>
      <c r="G110" s="154" t="s">
        <v>1218</v>
      </c>
      <c r="H110" s="154" t="s">
        <v>1218</v>
      </c>
      <c r="I110" s="154" t="s">
        <v>1218</v>
      </c>
      <c r="J110" s="154" t="s">
        <v>842</v>
      </c>
      <c r="K110" s="154" t="s">
        <v>842</v>
      </c>
      <c r="L110" s="154" t="s">
        <v>514</v>
      </c>
      <c r="M110" s="154" t="s">
        <v>839</v>
      </c>
      <c r="N110" s="154" t="s">
        <v>839</v>
      </c>
      <c r="O110" s="154" t="s">
        <v>839</v>
      </c>
      <c r="P110" s="154" t="s">
        <v>839</v>
      </c>
      <c r="Q110" s="154" t="s">
        <v>1095</v>
      </c>
      <c r="R110" s="154" t="s">
        <v>1095</v>
      </c>
      <c r="S110" s="154" t="s">
        <v>1095</v>
      </c>
      <c r="T110" s="154" t="s">
        <v>1095</v>
      </c>
      <c r="U110" s="154" t="s">
        <v>839</v>
      </c>
      <c r="V110" s="154" t="s">
        <v>839</v>
      </c>
      <c r="W110" s="154" t="s">
        <v>839</v>
      </c>
      <c r="X110" s="154" t="s">
        <v>526</v>
      </c>
      <c r="Y110" s="154" t="s">
        <v>526</v>
      </c>
      <c r="Z110" s="154" t="s">
        <v>526</v>
      </c>
      <c r="AA110" s="154" t="s">
        <v>1163</v>
      </c>
      <c r="AB110" s="154" t="s">
        <v>840</v>
      </c>
      <c r="AC110" s="154" t="s">
        <v>840</v>
      </c>
      <c r="AD110" s="214" t="s">
        <v>1224</v>
      </c>
      <c r="AE110" s="154" t="s">
        <v>829</v>
      </c>
      <c r="AF110" s="154" t="s">
        <v>1096</v>
      </c>
      <c r="AG110" s="154" t="s">
        <v>1163</v>
      </c>
      <c r="AH110" s="154" t="s">
        <v>839</v>
      </c>
      <c r="AI110" s="154" t="s">
        <v>839</v>
      </c>
      <c r="AJ110" s="155" t="s">
        <v>846</v>
      </c>
      <c r="AK110" s="155" t="s">
        <v>846</v>
      </c>
      <c r="AL110" s="154" t="s">
        <v>844</v>
      </c>
      <c r="AM110" s="154" t="s">
        <v>844</v>
      </c>
      <c r="AN110" s="154" t="s">
        <v>847</v>
      </c>
      <c r="AO110" s="154" t="s">
        <v>848</v>
      </c>
      <c r="AP110" s="154" t="s">
        <v>848</v>
      </c>
      <c r="AQ110" s="154" t="s">
        <v>1225</v>
      </c>
      <c r="AR110" s="154" t="s">
        <v>1225</v>
      </c>
      <c r="AS110" s="154" t="s">
        <v>829</v>
      </c>
      <c r="AT110" s="154" t="s">
        <v>829</v>
      </c>
      <c r="AU110" s="154" t="s">
        <v>829</v>
      </c>
      <c r="AV110" s="154" t="s">
        <v>829</v>
      </c>
      <c r="AW110" s="154" t="s">
        <v>829</v>
      </c>
      <c r="AX110" s="154" t="s">
        <v>829</v>
      </c>
      <c r="AY110" s="154" t="s">
        <v>829</v>
      </c>
      <c r="AZ110" s="154" t="s">
        <v>844</v>
      </c>
      <c r="BA110" s="154" t="s">
        <v>526</v>
      </c>
      <c r="BB110" s="154" t="s">
        <v>842</v>
      </c>
      <c r="BC110" s="154" t="s">
        <v>842</v>
      </c>
      <c r="BD110" s="154" t="s">
        <v>842</v>
      </c>
      <c r="BE110" s="155" t="s">
        <v>821</v>
      </c>
      <c r="BF110" s="154" t="s">
        <v>841</v>
      </c>
      <c r="BG110" s="154" t="s">
        <v>841</v>
      </c>
      <c r="BH110" s="154" t="s">
        <v>514</v>
      </c>
      <c r="BI110" s="154" t="s">
        <v>514</v>
      </c>
      <c r="BJ110" s="154" t="s">
        <v>1218</v>
      </c>
      <c r="BK110" s="154" t="s">
        <v>1226</v>
      </c>
      <c r="BL110" s="154" t="s">
        <v>838</v>
      </c>
      <c r="BM110" s="154" t="s">
        <v>526</v>
      </c>
      <c r="BN110" s="154" t="s">
        <v>523</v>
      </c>
      <c r="BO110" s="154" t="s">
        <v>526</v>
      </c>
      <c r="BP110" s="154" t="s">
        <v>526</v>
      </c>
      <c r="BQ110" s="154" t="s">
        <v>820</v>
      </c>
      <c r="BR110" s="154" t="s">
        <v>829</v>
      </c>
      <c r="BS110" s="154" t="s">
        <v>829</v>
      </c>
      <c r="BT110" s="154" t="s">
        <v>829</v>
      </c>
      <c r="BU110" s="154" t="s">
        <v>829</v>
      </c>
      <c r="BV110" s="154" t="s">
        <v>829</v>
      </c>
      <c r="BW110" s="154" t="s">
        <v>829</v>
      </c>
      <c r="BX110" s="154"/>
      <c r="BY110" s="154" t="s">
        <v>845</v>
      </c>
      <c r="BZ110" s="154" t="s">
        <v>526</v>
      </c>
      <c r="CA110" s="154" t="s">
        <v>1163</v>
      </c>
      <c r="CB110" s="154" t="s">
        <v>839</v>
      </c>
    </row>
    <row r="111" spans="1:80" x14ac:dyDescent="0.3">
      <c r="A111" s="123" t="str">
        <f>'Indicator Data'!A112</f>
        <v>Malta</v>
      </c>
      <c r="B111" s="106" t="str">
        <f>'Indicator Data'!B112</f>
        <v>MLT</v>
      </c>
      <c r="C111" s="154" t="s">
        <v>1217</v>
      </c>
      <c r="D111" s="154" t="s">
        <v>1217</v>
      </c>
      <c r="E111" s="154" t="s">
        <v>1218</v>
      </c>
      <c r="F111" s="154" t="s">
        <v>1218</v>
      </c>
      <c r="G111" s="154" t="s">
        <v>1218</v>
      </c>
      <c r="H111" s="154" t="s">
        <v>1218</v>
      </c>
      <c r="I111" s="154" t="s">
        <v>1218</v>
      </c>
      <c r="J111" s="154" t="s">
        <v>842</v>
      </c>
      <c r="K111" s="154" t="s">
        <v>842</v>
      </c>
      <c r="L111" s="154" t="s">
        <v>514</v>
      </c>
      <c r="M111" s="154" t="s">
        <v>839</v>
      </c>
      <c r="N111" s="154" t="s">
        <v>839</v>
      </c>
      <c r="O111" s="154" t="s">
        <v>839</v>
      </c>
      <c r="P111" s="154" t="s">
        <v>839</v>
      </c>
      <c r="Q111" s="154" t="s">
        <v>1095</v>
      </c>
      <c r="R111" s="154" t="s">
        <v>1095</v>
      </c>
      <c r="S111" s="154" t="s">
        <v>1095</v>
      </c>
      <c r="T111" s="154" t="s">
        <v>1095</v>
      </c>
      <c r="U111" s="154" t="s">
        <v>839</v>
      </c>
      <c r="V111" s="154" t="s">
        <v>839</v>
      </c>
      <c r="W111" s="154" t="s">
        <v>839</v>
      </c>
      <c r="X111" s="154" t="s">
        <v>526</v>
      </c>
      <c r="Y111" s="154" t="s">
        <v>526</v>
      </c>
      <c r="Z111" s="154" t="s">
        <v>526</v>
      </c>
      <c r="AA111" s="154" t="s">
        <v>1163</v>
      </c>
      <c r="AB111" s="154" t="s">
        <v>840</v>
      </c>
      <c r="AC111" s="154" t="s">
        <v>840</v>
      </c>
      <c r="AD111" s="214" t="s">
        <v>1224</v>
      </c>
      <c r="AE111" s="154" t="s">
        <v>829</v>
      </c>
      <c r="AF111" s="154" t="s">
        <v>1096</v>
      </c>
      <c r="AG111" s="154" t="s">
        <v>1163</v>
      </c>
      <c r="AH111" s="154" t="s">
        <v>839</v>
      </c>
      <c r="AI111" s="154" t="s">
        <v>839</v>
      </c>
      <c r="AJ111" s="155" t="s">
        <v>846</v>
      </c>
      <c r="AK111" s="155" t="s">
        <v>846</v>
      </c>
      <c r="AL111" s="154" t="s">
        <v>844</v>
      </c>
      <c r="AM111" s="154" t="s">
        <v>844</v>
      </c>
      <c r="AN111" s="154" t="s">
        <v>847</v>
      </c>
      <c r="AO111" s="154" t="s">
        <v>848</v>
      </c>
      <c r="AP111" s="154" t="s">
        <v>848</v>
      </c>
      <c r="AQ111" s="154" t="s">
        <v>1225</v>
      </c>
      <c r="AR111" s="154" t="s">
        <v>1225</v>
      </c>
      <c r="AS111" s="154" t="s">
        <v>829</v>
      </c>
      <c r="AT111" s="154" t="s">
        <v>829</v>
      </c>
      <c r="AU111" s="154" t="s">
        <v>829</v>
      </c>
      <c r="AV111" s="154" t="s">
        <v>829</v>
      </c>
      <c r="AW111" s="154" t="s">
        <v>829</v>
      </c>
      <c r="AX111" s="154" t="s">
        <v>829</v>
      </c>
      <c r="AY111" s="154" t="s">
        <v>829</v>
      </c>
      <c r="AZ111" s="154" t="s">
        <v>844</v>
      </c>
      <c r="BA111" s="154" t="s">
        <v>526</v>
      </c>
      <c r="BB111" s="154" t="s">
        <v>842</v>
      </c>
      <c r="BC111" s="154" t="s">
        <v>842</v>
      </c>
      <c r="BD111" s="154" t="s">
        <v>842</v>
      </c>
      <c r="BE111" s="155" t="s">
        <v>818</v>
      </c>
      <c r="BF111" s="154" t="s">
        <v>841</v>
      </c>
      <c r="BG111" s="154" t="s">
        <v>841</v>
      </c>
      <c r="BH111" s="154" t="s">
        <v>514</v>
      </c>
      <c r="BI111" s="154" t="s">
        <v>514</v>
      </c>
      <c r="BJ111" s="154" t="s">
        <v>1218</v>
      </c>
      <c r="BK111" s="154" t="s">
        <v>1226</v>
      </c>
      <c r="BL111" s="154" t="s">
        <v>838</v>
      </c>
      <c r="BM111" s="154" t="s">
        <v>526</v>
      </c>
      <c r="BN111" s="154" t="s">
        <v>523</v>
      </c>
      <c r="BO111" s="154" t="s">
        <v>526</v>
      </c>
      <c r="BP111" s="154" t="s">
        <v>526</v>
      </c>
      <c r="BQ111" s="154" t="s">
        <v>820</v>
      </c>
      <c r="BR111" s="154" t="s">
        <v>829</v>
      </c>
      <c r="BS111" s="154" t="s">
        <v>829</v>
      </c>
      <c r="BT111" s="154" t="s">
        <v>829</v>
      </c>
      <c r="BU111" s="154" t="s">
        <v>829</v>
      </c>
      <c r="BV111" s="154" t="s">
        <v>829</v>
      </c>
      <c r="BW111" s="154" t="s">
        <v>829</v>
      </c>
      <c r="BX111" s="154"/>
      <c r="BY111" s="154" t="s">
        <v>845</v>
      </c>
      <c r="BZ111" s="154" t="s">
        <v>526</v>
      </c>
      <c r="CA111" s="154" t="s">
        <v>1163</v>
      </c>
      <c r="CB111" s="154" t="s">
        <v>839</v>
      </c>
    </row>
    <row r="112" spans="1:80" x14ac:dyDescent="0.3">
      <c r="A112" s="123" t="str">
        <f>'Indicator Data'!A113</f>
        <v>Marshall Islands</v>
      </c>
      <c r="B112" s="106" t="str">
        <f>'Indicator Data'!B113</f>
        <v>MHL</v>
      </c>
      <c r="C112" s="154" t="s">
        <v>1217</v>
      </c>
      <c r="D112" s="154" t="s">
        <v>1217</v>
      </c>
      <c r="E112" s="154" t="s">
        <v>1218</v>
      </c>
      <c r="F112" s="154" t="s">
        <v>1218</v>
      </c>
      <c r="G112" s="154" t="s">
        <v>1218</v>
      </c>
      <c r="H112" s="154" t="s">
        <v>1218</v>
      </c>
      <c r="I112" s="154" t="s">
        <v>1218</v>
      </c>
      <c r="J112" s="154" t="s">
        <v>842</v>
      </c>
      <c r="K112" s="154" t="s">
        <v>842</v>
      </c>
      <c r="L112" s="154" t="s">
        <v>514</v>
      </c>
      <c r="M112" s="154" t="s">
        <v>839</v>
      </c>
      <c r="N112" s="154" t="s">
        <v>839</v>
      </c>
      <c r="O112" s="154" t="s">
        <v>839</v>
      </c>
      <c r="P112" s="154" t="s">
        <v>839</v>
      </c>
      <c r="Q112" s="154" t="s">
        <v>1095</v>
      </c>
      <c r="R112" s="154" t="s">
        <v>1095</v>
      </c>
      <c r="S112" s="154" t="s">
        <v>1095</v>
      </c>
      <c r="T112" s="154" t="s">
        <v>1095</v>
      </c>
      <c r="U112" s="154" t="s">
        <v>839</v>
      </c>
      <c r="V112" s="154" t="s">
        <v>839</v>
      </c>
      <c r="W112" s="154" t="s">
        <v>839</v>
      </c>
      <c r="X112" s="154" t="s">
        <v>526</v>
      </c>
      <c r="Y112" s="154" t="s">
        <v>526</v>
      </c>
      <c r="Z112" s="154" t="s">
        <v>526</v>
      </c>
      <c r="AA112" s="154" t="s">
        <v>1163</v>
      </c>
      <c r="AB112" s="154" t="s">
        <v>840</v>
      </c>
      <c r="AC112" s="154" t="s">
        <v>840</v>
      </c>
      <c r="AD112" s="214" t="s">
        <v>1224</v>
      </c>
      <c r="AE112" s="154" t="s">
        <v>829</v>
      </c>
      <c r="AF112" s="154" t="s">
        <v>1096</v>
      </c>
      <c r="AG112" s="154" t="s">
        <v>1163</v>
      </c>
      <c r="AH112" s="154" t="s">
        <v>839</v>
      </c>
      <c r="AI112" s="154" t="s">
        <v>839</v>
      </c>
      <c r="AJ112" s="155" t="s">
        <v>846</v>
      </c>
      <c r="AK112" s="155" t="s">
        <v>846</v>
      </c>
      <c r="AL112" s="154" t="s">
        <v>844</v>
      </c>
      <c r="AM112" s="154" t="s">
        <v>844</v>
      </c>
      <c r="AN112" s="154" t="s">
        <v>847</v>
      </c>
      <c r="AO112" s="154" t="s">
        <v>848</v>
      </c>
      <c r="AP112" s="154" t="s">
        <v>848</v>
      </c>
      <c r="AQ112" s="154" t="s">
        <v>1225</v>
      </c>
      <c r="AR112" s="154" t="s">
        <v>1225</v>
      </c>
      <c r="AS112" s="154" t="s">
        <v>829</v>
      </c>
      <c r="AT112" s="154" t="s">
        <v>829</v>
      </c>
      <c r="AU112" s="154" t="s">
        <v>829</v>
      </c>
      <c r="AV112" s="154" t="s">
        <v>829</v>
      </c>
      <c r="AW112" s="154" t="s">
        <v>829</v>
      </c>
      <c r="AX112" s="154" t="s">
        <v>829</v>
      </c>
      <c r="AY112" s="154" t="s">
        <v>829</v>
      </c>
      <c r="AZ112" s="154" t="s">
        <v>844</v>
      </c>
      <c r="BA112" s="154" t="s">
        <v>526</v>
      </c>
      <c r="BB112" s="154" t="s">
        <v>842</v>
      </c>
      <c r="BC112" s="154" t="s">
        <v>842</v>
      </c>
      <c r="BD112" s="154" t="s">
        <v>842</v>
      </c>
      <c r="BE112" s="155" t="s">
        <v>818</v>
      </c>
      <c r="BF112" s="154" t="s">
        <v>841</v>
      </c>
      <c r="BG112" s="154" t="s">
        <v>841</v>
      </c>
      <c r="BH112" s="154" t="s">
        <v>514</v>
      </c>
      <c r="BI112" s="154" t="s">
        <v>514</v>
      </c>
      <c r="BJ112" s="154" t="s">
        <v>1218</v>
      </c>
      <c r="BK112" s="154" t="s">
        <v>1226</v>
      </c>
      <c r="BL112" s="154" t="s">
        <v>838</v>
      </c>
      <c r="BM112" s="154" t="s">
        <v>526</v>
      </c>
      <c r="BN112" s="154" t="s">
        <v>523</v>
      </c>
      <c r="BO112" s="154" t="s">
        <v>526</v>
      </c>
      <c r="BP112" s="154" t="s">
        <v>526</v>
      </c>
      <c r="BQ112" s="154" t="s">
        <v>820</v>
      </c>
      <c r="BR112" s="154" t="s">
        <v>829</v>
      </c>
      <c r="BS112" s="154" t="s">
        <v>829</v>
      </c>
      <c r="BT112" s="154" t="s">
        <v>829</v>
      </c>
      <c r="BU112" s="154" t="s">
        <v>829</v>
      </c>
      <c r="BV112" s="154" t="s">
        <v>829</v>
      </c>
      <c r="BW112" s="154" t="s">
        <v>829</v>
      </c>
      <c r="BX112" s="154"/>
      <c r="BY112" s="154" t="s">
        <v>845</v>
      </c>
      <c r="BZ112" s="154" t="s">
        <v>526</v>
      </c>
      <c r="CA112" s="154" t="s">
        <v>1163</v>
      </c>
      <c r="CB112" s="154" t="s">
        <v>839</v>
      </c>
    </row>
    <row r="113" spans="1:80" x14ac:dyDescent="0.3">
      <c r="A113" s="123" t="str">
        <f>'Indicator Data'!A114</f>
        <v>Mauritania</v>
      </c>
      <c r="B113" s="106" t="str">
        <f>'Indicator Data'!B114</f>
        <v>MRT</v>
      </c>
      <c r="C113" s="154" t="s">
        <v>1217</v>
      </c>
      <c r="D113" s="154" t="s">
        <v>1217</v>
      </c>
      <c r="E113" s="154" t="s">
        <v>1218</v>
      </c>
      <c r="F113" s="154" t="s">
        <v>1218</v>
      </c>
      <c r="G113" s="154" t="s">
        <v>1218</v>
      </c>
      <c r="H113" s="154" t="s">
        <v>1218</v>
      </c>
      <c r="I113" s="154" t="s">
        <v>1218</v>
      </c>
      <c r="J113" s="154" t="s">
        <v>842</v>
      </c>
      <c r="K113" s="154" t="s">
        <v>842</v>
      </c>
      <c r="L113" s="154" t="s">
        <v>514</v>
      </c>
      <c r="M113" s="154" t="s">
        <v>839</v>
      </c>
      <c r="N113" s="154" t="s">
        <v>839</v>
      </c>
      <c r="O113" s="154" t="s">
        <v>839</v>
      </c>
      <c r="P113" s="154" t="s">
        <v>839</v>
      </c>
      <c r="Q113" s="154" t="s">
        <v>1095</v>
      </c>
      <c r="R113" s="154" t="s">
        <v>1095</v>
      </c>
      <c r="S113" s="154" t="s">
        <v>1095</v>
      </c>
      <c r="T113" s="154" t="s">
        <v>1095</v>
      </c>
      <c r="U113" s="154" t="s">
        <v>839</v>
      </c>
      <c r="V113" s="154" t="s">
        <v>839</v>
      </c>
      <c r="W113" s="154" t="s">
        <v>839</v>
      </c>
      <c r="X113" s="154" t="s">
        <v>526</v>
      </c>
      <c r="Y113" s="154" t="s">
        <v>526</v>
      </c>
      <c r="Z113" s="154" t="s">
        <v>526</v>
      </c>
      <c r="AA113" s="154" t="s">
        <v>1163</v>
      </c>
      <c r="AB113" s="154" t="s">
        <v>840</v>
      </c>
      <c r="AC113" s="154" t="s">
        <v>840</v>
      </c>
      <c r="AD113" s="214" t="s">
        <v>1224</v>
      </c>
      <c r="AE113" s="154" t="s">
        <v>829</v>
      </c>
      <c r="AF113" s="154" t="s">
        <v>1096</v>
      </c>
      <c r="AG113" s="154" t="s">
        <v>1163</v>
      </c>
      <c r="AH113" s="154" t="s">
        <v>839</v>
      </c>
      <c r="AI113" s="154" t="s">
        <v>839</v>
      </c>
      <c r="AJ113" s="155" t="s">
        <v>846</v>
      </c>
      <c r="AK113" s="155" t="s">
        <v>846</v>
      </c>
      <c r="AL113" s="154" t="s">
        <v>844</v>
      </c>
      <c r="AM113" s="154" t="s">
        <v>844</v>
      </c>
      <c r="AN113" s="154" t="s">
        <v>847</v>
      </c>
      <c r="AO113" s="154" t="s">
        <v>848</v>
      </c>
      <c r="AP113" s="154" t="s">
        <v>848</v>
      </c>
      <c r="AQ113" s="154" t="s">
        <v>1225</v>
      </c>
      <c r="AR113" s="154" t="s">
        <v>1225</v>
      </c>
      <c r="AS113" s="154" t="s">
        <v>829</v>
      </c>
      <c r="AT113" s="154" t="s">
        <v>829</v>
      </c>
      <c r="AU113" s="154" t="s">
        <v>829</v>
      </c>
      <c r="AV113" s="154" t="s">
        <v>829</v>
      </c>
      <c r="AW113" s="154" t="s">
        <v>829</v>
      </c>
      <c r="AX113" s="154" t="s">
        <v>829</v>
      </c>
      <c r="AY113" s="154" t="s">
        <v>829</v>
      </c>
      <c r="AZ113" s="154" t="s">
        <v>844</v>
      </c>
      <c r="BA113" s="154" t="s">
        <v>526</v>
      </c>
      <c r="BB113" s="154" t="s">
        <v>842</v>
      </c>
      <c r="BC113" s="154" t="s">
        <v>842</v>
      </c>
      <c r="BD113" s="154" t="s">
        <v>842</v>
      </c>
      <c r="BE113" s="155" t="s">
        <v>818</v>
      </c>
      <c r="BF113" s="154" t="s">
        <v>841</v>
      </c>
      <c r="BG113" s="154" t="s">
        <v>841</v>
      </c>
      <c r="BH113" s="154" t="s">
        <v>514</v>
      </c>
      <c r="BI113" s="154" t="s">
        <v>514</v>
      </c>
      <c r="BJ113" s="154" t="s">
        <v>1218</v>
      </c>
      <c r="BK113" s="154" t="s">
        <v>1226</v>
      </c>
      <c r="BL113" s="154" t="s">
        <v>838</v>
      </c>
      <c r="BM113" s="154" t="s">
        <v>526</v>
      </c>
      <c r="BN113" s="154" t="s">
        <v>523</v>
      </c>
      <c r="BO113" s="154" t="s">
        <v>526</v>
      </c>
      <c r="BP113" s="154" t="s">
        <v>526</v>
      </c>
      <c r="BQ113" s="154" t="s">
        <v>820</v>
      </c>
      <c r="BR113" s="154" t="s">
        <v>829</v>
      </c>
      <c r="BS113" s="154" t="s">
        <v>829</v>
      </c>
      <c r="BT113" s="154" t="s">
        <v>829</v>
      </c>
      <c r="BU113" s="154" t="s">
        <v>829</v>
      </c>
      <c r="BV113" s="154" t="s">
        <v>829</v>
      </c>
      <c r="BW113" s="154" t="s">
        <v>829</v>
      </c>
      <c r="BX113" s="154"/>
      <c r="BY113" s="154" t="s">
        <v>845</v>
      </c>
      <c r="BZ113" s="154" t="s">
        <v>526</v>
      </c>
      <c r="CA113" s="154" t="s">
        <v>1163</v>
      </c>
      <c r="CB113" s="154" t="s">
        <v>839</v>
      </c>
    </row>
    <row r="114" spans="1:80" x14ac:dyDescent="0.3">
      <c r="A114" s="123" t="str">
        <f>'Indicator Data'!A115</f>
        <v>Mauritius</v>
      </c>
      <c r="B114" s="106" t="str">
        <f>'Indicator Data'!B115</f>
        <v>MUS</v>
      </c>
      <c r="C114" s="154" t="s">
        <v>1217</v>
      </c>
      <c r="D114" s="154" t="s">
        <v>1217</v>
      </c>
      <c r="E114" s="154" t="s">
        <v>1218</v>
      </c>
      <c r="F114" s="154" t="s">
        <v>1218</v>
      </c>
      <c r="G114" s="154" t="s">
        <v>1218</v>
      </c>
      <c r="H114" s="154" t="s">
        <v>1218</v>
      </c>
      <c r="I114" s="154" t="s">
        <v>1218</v>
      </c>
      <c r="J114" s="154" t="s">
        <v>842</v>
      </c>
      <c r="K114" s="154" t="s">
        <v>842</v>
      </c>
      <c r="L114" s="154" t="s">
        <v>514</v>
      </c>
      <c r="M114" s="154" t="s">
        <v>839</v>
      </c>
      <c r="N114" s="154" t="s">
        <v>839</v>
      </c>
      <c r="O114" s="154" t="s">
        <v>839</v>
      </c>
      <c r="P114" s="154" t="s">
        <v>839</v>
      </c>
      <c r="Q114" s="154" t="s">
        <v>1095</v>
      </c>
      <c r="R114" s="154" t="s">
        <v>1095</v>
      </c>
      <c r="S114" s="154" t="s">
        <v>1095</v>
      </c>
      <c r="T114" s="154" t="s">
        <v>1095</v>
      </c>
      <c r="U114" s="154" t="s">
        <v>839</v>
      </c>
      <c r="V114" s="154" t="s">
        <v>839</v>
      </c>
      <c r="W114" s="154" t="s">
        <v>839</v>
      </c>
      <c r="X114" s="154" t="s">
        <v>526</v>
      </c>
      <c r="Y114" s="154" t="s">
        <v>526</v>
      </c>
      <c r="Z114" s="154" t="s">
        <v>526</v>
      </c>
      <c r="AA114" s="154" t="s">
        <v>1163</v>
      </c>
      <c r="AB114" s="154" t="s">
        <v>840</v>
      </c>
      <c r="AC114" s="154" t="s">
        <v>840</v>
      </c>
      <c r="AD114" s="214" t="s">
        <v>1224</v>
      </c>
      <c r="AE114" s="154" t="s">
        <v>829</v>
      </c>
      <c r="AF114" s="154" t="s">
        <v>1096</v>
      </c>
      <c r="AG114" s="154" t="s">
        <v>1163</v>
      </c>
      <c r="AH114" s="154" t="s">
        <v>839</v>
      </c>
      <c r="AI114" s="154" t="s">
        <v>839</v>
      </c>
      <c r="AJ114" s="155" t="s">
        <v>846</v>
      </c>
      <c r="AK114" s="155" t="s">
        <v>846</v>
      </c>
      <c r="AL114" s="154" t="s">
        <v>844</v>
      </c>
      <c r="AM114" s="154" t="s">
        <v>844</v>
      </c>
      <c r="AN114" s="154" t="s">
        <v>847</v>
      </c>
      <c r="AO114" s="154" t="s">
        <v>848</v>
      </c>
      <c r="AP114" s="154" t="s">
        <v>848</v>
      </c>
      <c r="AQ114" s="154" t="s">
        <v>1225</v>
      </c>
      <c r="AR114" s="154" t="s">
        <v>1225</v>
      </c>
      <c r="AS114" s="154" t="s">
        <v>829</v>
      </c>
      <c r="AT114" s="154" t="s">
        <v>829</v>
      </c>
      <c r="AU114" s="154" t="s">
        <v>829</v>
      </c>
      <c r="AV114" s="154" t="s">
        <v>829</v>
      </c>
      <c r="AW114" s="154" t="s">
        <v>829</v>
      </c>
      <c r="AX114" s="154" t="s">
        <v>829</v>
      </c>
      <c r="AY114" s="154" t="s">
        <v>829</v>
      </c>
      <c r="AZ114" s="154" t="s">
        <v>844</v>
      </c>
      <c r="BA114" s="154" t="s">
        <v>526</v>
      </c>
      <c r="BB114" s="154" t="s">
        <v>842</v>
      </c>
      <c r="BC114" s="154" t="s">
        <v>842</v>
      </c>
      <c r="BD114" s="154" t="s">
        <v>842</v>
      </c>
      <c r="BE114" s="155" t="s">
        <v>818</v>
      </c>
      <c r="BF114" s="154" t="s">
        <v>841</v>
      </c>
      <c r="BG114" s="154" t="s">
        <v>841</v>
      </c>
      <c r="BH114" s="154" t="s">
        <v>514</v>
      </c>
      <c r="BI114" s="154" t="s">
        <v>514</v>
      </c>
      <c r="BJ114" s="154" t="s">
        <v>1218</v>
      </c>
      <c r="BK114" s="154" t="s">
        <v>1226</v>
      </c>
      <c r="BL114" s="154" t="s">
        <v>838</v>
      </c>
      <c r="BM114" s="154" t="s">
        <v>526</v>
      </c>
      <c r="BN114" s="154" t="s">
        <v>523</v>
      </c>
      <c r="BO114" s="154" t="s">
        <v>526</v>
      </c>
      <c r="BP114" s="154" t="s">
        <v>526</v>
      </c>
      <c r="BQ114" s="154" t="s">
        <v>820</v>
      </c>
      <c r="BR114" s="154" t="s">
        <v>829</v>
      </c>
      <c r="BS114" s="154" t="s">
        <v>829</v>
      </c>
      <c r="BT114" s="154" t="s">
        <v>829</v>
      </c>
      <c r="BU114" s="154" t="s">
        <v>829</v>
      </c>
      <c r="BV114" s="154" t="s">
        <v>829</v>
      </c>
      <c r="BW114" s="154" t="s">
        <v>829</v>
      </c>
      <c r="BX114" s="154"/>
      <c r="BY114" s="154" t="s">
        <v>845</v>
      </c>
      <c r="BZ114" s="154" t="s">
        <v>526</v>
      </c>
      <c r="CA114" s="154" t="s">
        <v>1163</v>
      </c>
      <c r="CB114" s="154" t="s">
        <v>839</v>
      </c>
    </row>
    <row r="115" spans="1:80" x14ac:dyDescent="0.3">
      <c r="A115" s="123" t="str">
        <f>'Indicator Data'!A116</f>
        <v>Mexico</v>
      </c>
      <c r="B115" s="106" t="str">
        <f>'Indicator Data'!B116</f>
        <v>MEX</v>
      </c>
      <c r="C115" s="154" t="s">
        <v>1217</v>
      </c>
      <c r="D115" s="154" t="s">
        <v>1217</v>
      </c>
      <c r="E115" s="154" t="s">
        <v>1218</v>
      </c>
      <c r="F115" s="154" t="s">
        <v>1218</v>
      </c>
      <c r="G115" s="154" t="s">
        <v>1218</v>
      </c>
      <c r="H115" s="154" t="s">
        <v>1218</v>
      </c>
      <c r="I115" s="154" t="s">
        <v>1218</v>
      </c>
      <c r="J115" s="154" t="s">
        <v>842</v>
      </c>
      <c r="K115" s="154" t="s">
        <v>842</v>
      </c>
      <c r="L115" s="154" t="s">
        <v>514</v>
      </c>
      <c r="M115" s="154" t="s">
        <v>839</v>
      </c>
      <c r="N115" s="154" t="s">
        <v>839</v>
      </c>
      <c r="O115" s="154" t="s">
        <v>839</v>
      </c>
      <c r="P115" s="154" t="s">
        <v>839</v>
      </c>
      <c r="Q115" s="154" t="s">
        <v>1095</v>
      </c>
      <c r="R115" s="154" t="s">
        <v>1095</v>
      </c>
      <c r="S115" s="154" t="s">
        <v>1095</v>
      </c>
      <c r="T115" s="154" t="s">
        <v>1095</v>
      </c>
      <c r="U115" s="154" t="s">
        <v>839</v>
      </c>
      <c r="V115" s="154" t="s">
        <v>839</v>
      </c>
      <c r="W115" s="154" t="s">
        <v>839</v>
      </c>
      <c r="X115" s="154" t="s">
        <v>526</v>
      </c>
      <c r="Y115" s="154" t="s">
        <v>526</v>
      </c>
      <c r="Z115" s="154" t="s">
        <v>526</v>
      </c>
      <c r="AA115" s="154" t="s">
        <v>1163</v>
      </c>
      <c r="AB115" s="154" t="s">
        <v>840</v>
      </c>
      <c r="AC115" s="154" t="s">
        <v>840</v>
      </c>
      <c r="AD115" s="214" t="s">
        <v>1224</v>
      </c>
      <c r="AE115" s="154" t="s">
        <v>829</v>
      </c>
      <c r="AF115" s="154" t="s">
        <v>1096</v>
      </c>
      <c r="AG115" s="154" t="s">
        <v>1163</v>
      </c>
      <c r="AH115" s="154" t="s">
        <v>839</v>
      </c>
      <c r="AI115" s="154" t="s">
        <v>839</v>
      </c>
      <c r="AJ115" s="155" t="s">
        <v>846</v>
      </c>
      <c r="AK115" s="155" t="s">
        <v>846</v>
      </c>
      <c r="AL115" s="154" t="s">
        <v>844</v>
      </c>
      <c r="AM115" s="154" t="s">
        <v>844</v>
      </c>
      <c r="AN115" s="154" t="s">
        <v>847</v>
      </c>
      <c r="AO115" s="154" t="s">
        <v>848</v>
      </c>
      <c r="AP115" s="154" t="s">
        <v>848</v>
      </c>
      <c r="AQ115" s="154" t="s">
        <v>1225</v>
      </c>
      <c r="AR115" s="154" t="s">
        <v>1225</v>
      </c>
      <c r="AS115" s="154" t="s">
        <v>829</v>
      </c>
      <c r="AT115" s="154" t="s">
        <v>829</v>
      </c>
      <c r="AU115" s="154" t="s">
        <v>829</v>
      </c>
      <c r="AV115" s="154" t="s">
        <v>829</v>
      </c>
      <c r="AW115" s="154" t="s">
        <v>829</v>
      </c>
      <c r="AX115" s="154" t="s">
        <v>829</v>
      </c>
      <c r="AY115" s="154" t="s">
        <v>829</v>
      </c>
      <c r="AZ115" s="154" t="s">
        <v>844</v>
      </c>
      <c r="BA115" s="154" t="s">
        <v>526</v>
      </c>
      <c r="BB115" s="154" t="s">
        <v>842</v>
      </c>
      <c r="BC115" s="154" t="s">
        <v>842</v>
      </c>
      <c r="BD115" s="154" t="s">
        <v>842</v>
      </c>
      <c r="BE115" s="155" t="s">
        <v>821</v>
      </c>
      <c r="BF115" s="154" t="s">
        <v>841</v>
      </c>
      <c r="BG115" s="154" t="s">
        <v>841</v>
      </c>
      <c r="BH115" s="154" t="s">
        <v>514</v>
      </c>
      <c r="BI115" s="154" t="s">
        <v>514</v>
      </c>
      <c r="BJ115" s="154" t="s">
        <v>1218</v>
      </c>
      <c r="BK115" s="154" t="s">
        <v>1226</v>
      </c>
      <c r="BL115" s="154" t="s">
        <v>838</v>
      </c>
      <c r="BM115" s="154" t="s">
        <v>526</v>
      </c>
      <c r="BN115" s="154" t="s">
        <v>523</v>
      </c>
      <c r="BO115" s="154" t="s">
        <v>526</v>
      </c>
      <c r="BP115" s="154" t="s">
        <v>526</v>
      </c>
      <c r="BQ115" s="154" t="s">
        <v>820</v>
      </c>
      <c r="BR115" s="154" t="s">
        <v>829</v>
      </c>
      <c r="BS115" s="154" t="s">
        <v>829</v>
      </c>
      <c r="BT115" s="154" t="s">
        <v>829</v>
      </c>
      <c r="BU115" s="154" t="s">
        <v>829</v>
      </c>
      <c r="BV115" s="154" t="s">
        <v>829</v>
      </c>
      <c r="BW115" s="154" t="s">
        <v>829</v>
      </c>
      <c r="BX115" s="154"/>
      <c r="BY115" s="154" t="s">
        <v>845</v>
      </c>
      <c r="BZ115" s="154" t="s">
        <v>526</v>
      </c>
      <c r="CA115" s="154" t="s">
        <v>1163</v>
      </c>
      <c r="CB115" s="154" t="s">
        <v>839</v>
      </c>
    </row>
    <row r="116" spans="1:80" x14ac:dyDescent="0.3">
      <c r="A116" s="123" t="str">
        <f>'Indicator Data'!A117</f>
        <v>Micronesia</v>
      </c>
      <c r="B116" s="106" t="str">
        <f>'Indicator Data'!B117</f>
        <v>FSM</v>
      </c>
      <c r="C116" s="154" t="s">
        <v>1217</v>
      </c>
      <c r="D116" s="154" t="s">
        <v>1217</v>
      </c>
      <c r="E116" s="154" t="s">
        <v>1218</v>
      </c>
      <c r="F116" s="154" t="s">
        <v>1218</v>
      </c>
      <c r="G116" s="154" t="s">
        <v>1218</v>
      </c>
      <c r="H116" s="154" t="s">
        <v>1218</v>
      </c>
      <c r="I116" s="154" t="s">
        <v>1218</v>
      </c>
      <c r="J116" s="154" t="s">
        <v>842</v>
      </c>
      <c r="K116" s="154" t="s">
        <v>842</v>
      </c>
      <c r="L116" s="154" t="s">
        <v>514</v>
      </c>
      <c r="M116" s="154" t="s">
        <v>839</v>
      </c>
      <c r="N116" s="154" t="s">
        <v>839</v>
      </c>
      <c r="O116" s="154" t="s">
        <v>839</v>
      </c>
      <c r="P116" s="154" t="s">
        <v>839</v>
      </c>
      <c r="Q116" s="154" t="s">
        <v>1095</v>
      </c>
      <c r="R116" s="154" t="s">
        <v>1095</v>
      </c>
      <c r="S116" s="154" t="s">
        <v>1095</v>
      </c>
      <c r="T116" s="154" t="s">
        <v>1095</v>
      </c>
      <c r="U116" s="154" t="s">
        <v>839</v>
      </c>
      <c r="V116" s="154" t="s">
        <v>839</v>
      </c>
      <c r="W116" s="154" t="s">
        <v>839</v>
      </c>
      <c r="X116" s="154" t="s">
        <v>526</v>
      </c>
      <c r="Y116" s="154" t="s">
        <v>526</v>
      </c>
      <c r="Z116" s="154" t="s">
        <v>526</v>
      </c>
      <c r="AA116" s="154" t="s">
        <v>1163</v>
      </c>
      <c r="AB116" s="154" t="s">
        <v>840</v>
      </c>
      <c r="AC116" s="154" t="s">
        <v>840</v>
      </c>
      <c r="AD116" s="214" t="s">
        <v>1224</v>
      </c>
      <c r="AE116" s="154" t="s">
        <v>829</v>
      </c>
      <c r="AF116" s="154" t="s">
        <v>1096</v>
      </c>
      <c r="AG116" s="154" t="s">
        <v>1163</v>
      </c>
      <c r="AH116" s="154" t="s">
        <v>839</v>
      </c>
      <c r="AI116" s="154" t="s">
        <v>839</v>
      </c>
      <c r="AJ116" s="155" t="s">
        <v>846</v>
      </c>
      <c r="AK116" s="155" t="s">
        <v>846</v>
      </c>
      <c r="AL116" s="154" t="s">
        <v>844</v>
      </c>
      <c r="AM116" s="154" t="s">
        <v>844</v>
      </c>
      <c r="AN116" s="154" t="s">
        <v>847</v>
      </c>
      <c r="AO116" s="154" t="s">
        <v>848</v>
      </c>
      <c r="AP116" s="154" t="s">
        <v>848</v>
      </c>
      <c r="AQ116" s="154" t="s">
        <v>1225</v>
      </c>
      <c r="AR116" s="154" t="s">
        <v>1225</v>
      </c>
      <c r="AS116" s="154" t="s">
        <v>829</v>
      </c>
      <c r="AT116" s="154" t="s">
        <v>829</v>
      </c>
      <c r="AU116" s="154" t="s">
        <v>829</v>
      </c>
      <c r="AV116" s="154" t="s">
        <v>829</v>
      </c>
      <c r="AW116" s="154" t="s">
        <v>829</v>
      </c>
      <c r="AX116" s="154" t="s">
        <v>829</v>
      </c>
      <c r="AY116" s="154" t="s">
        <v>829</v>
      </c>
      <c r="AZ116" s="154" t="s">
        <v>844</v>
      </c>
      <c r="BA116" s="154" t="s">
        <v>526</v>
      </c>
      <c r="BB116" s="154" t="s">
        <v>842</v>
      </c>
      <c r="BC116" s="154" t="s">
        <v>842</v>
      </c>
      <c r="BD116" s="154" t="s">
        <v>842</v>
      </c>
      <c r="BE116" s="155" t="s">
        <v>818</v>
      </c>
      <c r="BF116" s="154" t="s">
        <v>841</v>
      </c>
      <c r="BG116" s="154" t="s">
        <v>841</v>
      </c>
      <c r="BH116" s="154" t="s">
        <v>514</v>
      </c>
      <c r="BI116" s="154" t="s">
        <v>514</v>
      </c>
      <c r="BJ116" s="154" t="s">
        <v>1218</v>
      </c>
      <c r="BK116" s="154" t="s">
        <v>1226</v>
      </c>
      <c r="BL116" s="154" t="s">
        <v>838</v>
      </c>
      <c r="BM116" s="154" t="s">
        <v>526</v>
      </c>
      <c r="BN116" s="154" t="s">
        <v>523</v>
      </c>
      <c r="BO116" s="154" t="s">
        <v>526</v>
      </c>
      <c r="BP116" s="154" t="s">
        <v>526</v>
      </c>
      <c r="BQ116" s="154" t="s">
        <v>820</v>
      </c>
      <c r="BR116" s="154" t="s">
        <v>829</v>
      </c>
      <c r="BS116" s="154" t="s">
        <v>829</v>
      </c>
      <c r="BT116" s="154" t="s">
        <v>829</v>
      </c>
      <c r="BU116" s="154" t="s">
        <v>829</v>
      </c>
      <c r="BV116" s="154" t="s">
        <v>829</v>
      </c>
      <c r="BW116" s="154" t="s">
        <v>829</v>
      </c>
      <c r="BX116" s="154"/>
      <c r="BY116" s="154" t="s">
        <v>845</v>
      </c>
      <c r="BZ116" s="154" t="s">
        <v>526</v>
      </c>
      <c r="CA116" s="154" t="s">
        <v>1163</v>
      </c>
      <c r="CB116" s="154" t="s">
        <v>839</v>
      </c>
    </row>
    <row r="117" spans="1:80" x14ac:dyDescent="0.3">
      <c r="A117" s="123" t="str">
        <f>'Indicator Data'!A118</f>
        <v>Moldova Republic of</v>
      </c>
      <c r="B117" s="106" t="str">
        <f>'Indicator Data'!B118</f>
        <v>MDA</v>
      </c>
      <c r="C117" s="154" t="s">
        <v>1217</v>
      </c>
      <c r="D117" s="154" t="s">
        <v>1217</v>
      </c>
      <c r="E117" s="154" t="s">
        <v>1218</v>
      </c>
      <c r="F117" s="154" t="s">
        <v>1218</v>
      </c>
      <c r="G117" s="154" t="s">
        <v>1218</v>
      </c>
      <c r="H117" s="154" t="s">
        <v>1218</v>
      </c>
      <c r="I117" s="154" t="s">
        <v>1218</v>
      </c>
      <c r="J117" s="154" t="s">
        <v>842</v>
      </c>
      <c r="K117" s="154" t="s">
        <v>842</v>
      </c>
      <c r="L117" s="154" t="s">
        <v>514</v>
      </c>
      <c r="M117" s="154" t="s">
        <v>839</v>
      </c>
      <c r="N117" s="154" t="s">
        <v>839</v>
      </c>
      <c r="O117" s="154" t="s">
        <v>839</v>
      </c>
      <c r="P117" s="154" t="s">
        <v>839</v>
      </c>
      <c r="Q117" s="154" t="s">
        <v>1095</v>
      </c>
      <c r="R117" s="154" t="s">
        <v>1095</v>
      </c>
      <c r="S117" s="154" t="s">
        <v>1095</v>
      </c>
      <c r="T117" s="154" t="s">
        <v>1095</v>
      </c>
      <c r="U117" s="154" t="s">
        <v>839</v>
      </c>
      <c r="V117" s="154" t="s">
        <v>839</v>
      </c>
      <c r="W117" s="154" t="s">
        <v>839</v>
      </c>
      <c r="X117" s="154" t="s">
        <v>526</v>
      </c>
      <c r="Y117" s="154" t="s">
        <v>526</v>
      </c>
      <c r="Z117" s="154" t="s">
        <v>526</v>
      </c>
      <c r="AA117" s="154" t="s">
        <v>1163</v>
      </c>
      <c r="AB117" s="154" t="s">
        <v>840</v>
      </c>
      <c r="AC117" s="154" t="s">
        <v>840</v>
      </c>
      <c r="AD117" s="214" t="s">
        <v>1224</v>
      </c>
      <c r="AE117" s="154" t="s">
        <v>829</v>
      </c>
      <c r="AF117" s="154" t="s">
        <v>1096</v>
      </c>
      <c r="AG117" s="154" t="s">
        <v>1163</v>
      </c>
      <c r="AH117" s="154" t="s">
        <v>839</v>
      </c>
      <c r="AI117" s="154" t="s">
        <v>839</v>
      </c>
      <c r="AJ117" s="155" t="s">
        <v>846</v>
      </c>
      <c r="AK117" s="155" t="s">
        <v>846</v>
      </c>
      <c r="AL117" s="154" t="s">
        <v>844</v>
      </c>
      <c r="AM117" s="154" t="s">
        <v>844</v>
      </c>
      <c r="AN117" s="154" t="s">
        <v>847</v>
      </c>
      <c r="AO117" s="154" t="s">
        <v>848</v>
      </c>
      <c r="AP117" s="154" t="s">
        <v>848</v>
      </c>
      <c r="AQ117" s="154" t="s">
        <v>1225</v>
      </c>
      <c r="AR117" s="154" t="s">
        <v>1225</v>
      </c>
      <c r="AS117" s="154" t="s">
        <v>829</v>
      </c>
      <c r="AT117" s="154" t="s">
        <v>829</v>
      </c>
      <c r="AU117" s="154" t="s">
        <v>829</v>
      </c>
      <c r="AV117" s="154" t="s">
        <v>829</v>
      </c>
      <c r="AW117" s="154" t="s">
        <v>829</v>
      </c>
      <c r="AX117" s="154" t="s">
        <v>829</v>
      </c>
      <c r="AY117" s="154" t="s">
        <v>829</v>
      </c>
      <c r="AZ117" s="154" t="s">
        <v>844</v>
      </c>
      <c r="BA117" s="154" t="s">
        <v>526</v>
      </c>
      <c r="BB117" s="154" t="s">
        <v>842</v>
      </c>
      <c r="BC117" s="154" t="s">
        <v>842</v>
      </c>
      <c r="BD117" s="154" t="s">
        <v>842</v>
      </c>
      <c r="BE117" s="155" t="s">
        <v>818</v>
      </c>
      <c r="BF117" s="154" t="s">
        <v>841</v>
      </c>
      <c r="BG117" s="154" t="s">
        <v>841</v>
      </c>
      <c r="BH117" s="154" t="s">
        <v>514</v>
      </c>
      <c r="BI117" s="154" t="s">
        <v>514</v>
      </c>
      <c r="BJ117" s="154" t="s">
        <v>1218</v>
      </c>
      <c r="BK117" s="154" t="s">
        <v>1226</v>
      </c>
      <c r="BL117" s="154" t="s">
        <v>838</v>
      </c>
      <c r="BM117" s="154" t="s">
        <v>526</v>
      </c>
      <c r="BN117" s="154" t="s">
        <v>523</v>
      </c>
      <c r="BO117" s="154" t="s">
        <v>526</v>
      </c>
      <c r="BP117" s="154" t="s">
        <v>526</v>
      </c>
      <c r="BQ117" s="154" t="s">
        <v>820</v>
      </c>
      <c r="BR117" s="154" t="s">
        <v>829</v>
      </c>
      <c r="BS117" s="154" t="s">
        <v>829</v>
      </c>
      <c r="BT117" s="154" t="s">
        <v>829</v>
      </c>
      <c r="BU117" s="154" t="s">
        <v>829</v>
      </c>
      <c r="BV117" s="154" t="s">
        <v>829</v>
      </c>
      <c r="BW117" s="154" t="s">
        <v>829</v>
      </c>
      <c r="BX117" s="154"/>
      <c r="BY117" s="154" t="s">
        <v>845</v>
      </c>
      <c r="BZ117" s="154" t="s">
        <v>526</v>
      </c>
      <c r="CA117" s="154" t="s">
        <v>1163</v>
      </c>
      <c r="CB117" s="154" t="s">
        <v>839</v>
      </c>
    </row>
    <row r="118" spans="1:80" x14ac:dyDescent="0.3">
      <c r="A118" s="123" t="str">
        <f>'Indicator Data'!A119</f>
        <v>Mongolia</v>
      </c>
      <c r="B118" s="106" t="str">
        <f>'Indicator Data'!B119</f>
        <v>MNG</v>
      </c>
      <c r="C118" s="154" t="s">
        <v>1217</v>
      </c>
      <c r="D118" s="154" t="s">
        <v>1217</v>
      </c>
      <c r="E118" s="154" t="s">
        <v>1218</v>
      </c>
      <c r="F118" s="154" t="s">
        <v>1218</v>
      </c>
      <c r="G118" s="154" t="s">
        <v>1218</v>
      </c>
      <c r="H118" s="154" t="s">
        <v>1218</v>
      </c>
      <c r="I118" s="154" t="s">
        <v>1218</v>
      </c>
      <c r="J118" s="154" t="s">
        <v>842</v>
      </c>
      <c r="K118" s="154" t="s">
        <v>842</v>
      </c>
      <c r="L118" s="154" t="s">
        <v>514</v>
      </c>
      <c r="M118" s="154" t="s">
        <v>839</v>
      </c>
      <c r="N118" s="154" t="s">
        <v>839</v>
      </c>
      <c r="O118" s="154" t="s">
        <v>839</v>
      </c>
      <c r="P118" s="154" t="s">
        <v>839</v>
      </c>
      <c r="Q118" s="154" t="s">
        <v>1095</v>
      </c>
      <c r="R118" s="154" t="s">
        <v>1095</v>
      </c>
      <c r="S118" s="154" t="s">
        <v>1095</v>
      </c>
      <c r="T118" s="154" t="s">
        <v>1095</v>
      </c>
      <c r="U118" s="154" t="s">
        <v>839</v>
      </c>
      <c r="V118" s="154" t="s">
        <v>839</v>
      </c>
      <c r="W118" s="154" t="s">
        <v>839</v>
      </c>
      <c r="X118" s="154" t="s">
        <v>526</v>
      </c>
      <c r="Y118" s="154" t="s">
        <v>526</v>
      </c>
      <c r="Z118" s="154" t="s">
        <v>526</v>
      </c>
      <c r="AA118" s="154" t="s">
        <v>1163</v>
      </c>
      <c r="AB118" s="154" t="s">
        <v>840</v>
      </c>
      <c r="AC118" s="154" t="s">
        <v>840</v>
      </c>
      <c r="AD118" s="214" t="s">
        <v>1224</v>
      </c>
      <c r="AE118" s="154" t="s">
        <v>829</v>
      </c>
      <c r="AF118" s="154" t="s">
        <v>1096</v>
      </c>
      <c r="AG118" s="154" t="s">
        <v>1163</v>
      </c>
      <c r="AH118" s="154" t="s">
        <v>839</v>
      </c>
      <c r="AI118" s="154" t="s">
        <v>839</v>
      </c>
      <c r="AJ118" s="155" t="s">
        <v>846</v>
      </c>
      <c r="AK118" s="155" t="s">
        <v>846</v>
      </c>
      <c r="AL118" s="154" t="s">
        <v>844</v>
      </c>
      <c r="AM118" s="154" t="s">
        <v>844</v>
      </c>
      <c r="AN118" s="154" t="s">
        <v>847</v>
      </c>
      <c r="AO118" s="154" t="s">
        <v>848</v>
      </c>
      <c r="AP118" s="154" t="s">
        <v>848</v>
      </c>
      <c r="AQ118" s="154" t="s">
        <v>1225</v>
      </c>
      <c r="AR118" s="154" t="s">
        <v>1225</v>
      </c>
      <c r="AS118" s="154" t="s">
        <v>829</v>
      </c>
      <c r="AT118" s="154" t="s">
        <v>829</v>
      </c>
      <c r="AU118" s="154" t="s">
        <v>829</v>
      </c>
      <c r="AV118" s="154" t="s">
        <v>829</v>
      </c>
      <c r="AW118" s="154" t="s">
        <v>829</v>
      </c>
      <c r="AX118" s="154" t="s">
        <v>829</v>
      </c>
      <c r="AY118" s="154" t="s">
        <v>829</v>
      </c>
      <c r="AZ118" s="154" t="s">
        <v>844</v>
      </c>
      <c r="BA118" s="154" t="s">
        <v>526</v>
      </c>
      <c r="BB118" s="154" t="s">
        <v>842</v>
      </c>
      <c r="BC118" s="154" t="s">
        <v>842</v>
      </c>
      <c r="BD118" s="154" t="s">
        <v>842</v>
      </c>
      <c r="BE118" s="155" t="s">
        <v>818</v>
      </c>
      <c r="BF118" s="154" t="s">
        <v>841</v>
      </c>
      <c r="BG118" s="154" t="s">
        <v>841</v>
      </c>
      <c r="BH118" s="154" t="s">
        <v>514</v>
      </c>
      <c r="BI118" s="154" t="s">
        <v>514</v>
      </c>
      <c r="BJ118" s="154" t="s">
        <v>1218</v>
      </c>
      <c r="BK118" s="154" t="s">
        <v>1226</v>
      </c>
      <c r="BL118" s="154" t="s">
        <v>838</v>
      </c>
      <c r="BM118" s="154" t="s">
        <v>526</v>
      </c>
      <c r="BN118" s="154" t="s">
        <v>523</v>
      </c>
      <c r="BO118" s="154" t="s">
        <v>526</v>
      </c>
      <c r="BP118" s="154" t="s">
        <v>526</v>
      </c>
      <c r="BQ118" s="154" t="s">
        <v>820</v>
      </c>
      <c r="BR118" s="154" t="s">
        <v>829</v>
      </c>
      <c r="BS118" s="154" t="s">
        <v>829</v>
      </c>
      <c r="BT118" s="154" t="s">
        <v>829</v>
      </c>
      <c r="BU118" s="154" t="s">
        <v>829</v>
      </c>
      <c r="BV118" s="154" t="s">
        <v>829</v>
      </c>
      <c r="BW118" s="154" t="s">
        <v>829</v>
      </c>
      <c r="BX118" s="154"/>
      <c r="BY118" s="154" t="s">
        <v>845</v>
      </c>
      <c r="BZ118" s="154" t="s">
        <v>526</v>
      </c>
      <c r="CA118" s="154" t="s">
        <v>1163</v>
      </c>
      <c r="CB118" s="154" t="s">
        <v>839</v>
      </c>
    </row>
    <row r="119" spans="1:80" x14ac:dyDescent="0.3">
      <c r="A119" s="123" t="str">
        <f>'Indicator Data'!A120</f>
        <v>Montenegro</v>
      </c>
      <c r="B119" s="106" t="str">
        <f>'Indicator Data'!B120</f>
        <v>MNE</v>
      </c>
      <c r="C119" s="154" t="s">
        <v>1217</v>
      </c>
      <c r="D119" s="154" t="s">
        <v>1217</v>
      </c>
      <c r="E119" s="154" t="s">
        <v>1218</v>
      </c>
      <c r="F119" s="154" t="s">
        <v>1218</v>
      </c>
      <c r="G119" s="154" t="s">
        <v>1218</v>
      </c>
      <c r="H119" s="154" t="s">
        <v>1218</v>
      </c>
      <c r="I119" s="154" t="s">
        <v>1218</v>
      </c>
      <c r="J119" s="154" t="s">
        <v>842</v>
      </c>
      <c r="K119" s="154" t="s">
        <v>842</v>
      </c>
      <c r="L119" s="154" t="s">
        <v>514</v>
      </c>
      <c r="M119" s="154" t="s">
        <v>839</v>
      </c>
      <c r="N119" s="154" t="s">
        <v>839</v>
      </c>
      <c r="O119" s="154" t="s">
        <v>839</v>
      </c>
      <c r="P119" s="154" t="s">
        <v>839</v>
      </c>
      <c r="Q119" s="154" t="s">
        <v>1095</v>
      </c>
      <c r="R119" s="154" t="s">
        <v>1095</v>
      </c>
      <c r="S119" s="154" t="s">
        <v>1095</v>
      </c>
      <c r="T119" s="154" t="s">
        <v>1095</v>
      </c>
      <c r="U119" s="154" t="s">
        <v>839</v>
      </c>
      <c r="V119" s="154" t="s">
        <v>839</v>
      </c>
      <c r="W119" s="154" t="s">
        <v>839</v>
      </c>
      <c r="X119" s="154" t="s">
        <v>526</v>
      </c>
      <c r="Y119" s="154" t="s">
        <v>526</v>
      </c>
      <c r="Z119" s="154" t="s">
        <v>526</v>
      </c>
      <c r="AA119" s="154" t="s">
        <v>1163</v>
      </c>
      <c r="AB119" s="154" t="s">
        <v>840</v>
      </c>
      <c r="AC119" s="154" t="s">
        <v>840</v>
      </c>
      <c r="AD119" s="214" t="s">
        <v>1224</v>
      </c>
      <c r="AE119" s="154" t="s">
        <v>829</v>
      </c>
      <c r="AF119" s="154" t="s">
        <v>1096</v>
      </c>
      <c r="AG119" s="154" t="s">
        <v>1163</v>
      </c>
      <c r="AH119" s="154" t="s">
        <v>839</v>
      </c>
      <c r="AI119" s="154" t="s">
        <v>839</v>
      </c>
      <c r="AJ119" s="155" t="s">
        <v>846</v>
      </c>
      <c r="AK119" s="155" t="s">
        <v>846</v>
      </c>
      <c r="AL119" s="154" t="s">
        <v>844</v>
      </c>
      <c r="AM119" s="154" t="s">
        <v>844</v>
      </c>
      <c r="AN119" s="154" t="s">
        <v>847</v>
      </c>
      <c r="AO119" s="154" t="s">
        <v>848</v>
      </c>
      <c r="AP119" s="154" t="s">
        <v>848</v>
      </c>
      <c r="AQ119" s="154" t="s">
        <v>1225</v>
      </c>
      <c r="AR119" s="154" t="s">
        <v>1225</v>
      </c>
      <c r="AS119" s="154" t="s">
        <v>829</v>
      </c>
      <c r="AT119" s="154" t="s">
        <v>829</v>
      </c>
      <c r="AU119" s="154" t="s">
        <v>829</v>
      </c>
      <c r="AV119" s="154" t="s">
        <v>829</v>
      </c>
      <c r="AW119" s="154" t="s">
        <v>829</v>
      </c>
      <c r="AX119" s="154" t="s">
        <v>829</v>
      </c>
      <c r="AY119" s="154" t="s">
        <v>829</v>
      </c>
      <c r="AZ119" s="154" t="s">
        <v>844</v>
      </c>
      <c r="BA119" s="154" t="s">
        <v>526</v>
      </c>
      <c r="BB119" s="154" t="s">
        <v>842</v>
      </c>
      <c r="BC119" s="154" t="s">
        <v>842</v>
      </c>
      <c r="BD119" s="154" t="s">
        <v>842</v>
      </c>
      <c r="BE119" s="155" t="s">
        <v>818</v>
      </c>
      <c r="BF119" s="154" t="s">
        <v>841</v>
      </c>
      <c r="BG119" s="154" t="s">
        <v>841</v>
      </c>
      <c r="BH119" s="154" t="s">
        <v>514</v>
      </c>
      <c r="BI119" s="154" t="s">
        <v>514</v>
      </c>
      <c r="BJ119" s="154" t="s">
        <v>1218</v>
      </c>
      <c r="BK119" s="154" t="s">
        <v>1226</v>
      </c>
      <c r="BL119" s="154" t="s">
        <v>838</v>
      </c>
      <c r="BM119" s="154" t="s">
        <v>526</v>
      </c>
      <c r="BN119" s="154" t="s">
        <v>523</v>
      </c>
      <c r="BO119" s="154" t="s">
        <v>526</v>
      </c>
      <c r="BP119" s="154" t="s">
        <v>526</v>
      </c>
      <c r="BQ119" s="154" t="s">
        <v>820</v>
      </c>
      <c r="BR119" s="154" t="s">
        <v>829</v>
      </c>
      <c r="BS119" s="154" t="s">
        <v>829</v>
      </c>
      <c r="BT119" s="154" t="s">
        <v>829</v>
      </c>
      <c r="BU119" s="154" t="s">
        <v>829</v>
      </c>
      <c r="BV119" s="154" t="s">
        <v>829</v>
      </c>
      <c r="BW119" s="154" t="s">
        <v>829</v>
      </c>
      <c r="BX119" s="154"/>
      <c r="BY119" s="154" t="s">
        <v>845</v>
      </c>
      <c r="BZ119" s="154" t="s">
        <v>526</v>
      </c>
      <c r="CA119" s="154" t="s">
        <v>1163</v>
      </c>
      <c r="CB119" s="154" t="s">
        <v>839</v>
      </c>
    </row>
    <row r="120" spans="1:80" x14ac:dyDescent="0.3">
      <c r="A120" s="123" t="str">
        <f>'Indicator Data'!A121</f>
        <v>Morocco</v>
      </c>
      <c r="B120" s="106" t="str">
        <f>'Indicator Data'!B121</f>
        <v>MAR</v>
      </c>
      <c r="C120" s="154" t="s">
        <v>1217</v>
      </c>
      <c r="D120" s="154" t="s">
        <v>1217</v>
      </c>
      <c r="E120" s="154" t="s">
        <v>1218</v>
      </c>
      <c r="F120" s="154" t="s">
        <v>1218</v>
      </c>
      <c r="G120" s="154" t="s">
        <v>1218</v>
      </c>
      <c r="H120" s="154" t="s">
        <v>1218</v>
      </c>
      <c r="I120" s="154" t="s">
        <v>1218</v>
      </c>
      <c r="J120" s="154" t="s">
        <v>842</v>
      </c>
      <c r="K120" s="154" t="s">
        <v>842</v>
      </c>
      <c r="L120" s="154" t="s">
        <v>514</v>
      </c>
      <c r="M120" s="154" t="s">
        <v>839</v>
      </c>
      <c r="N120" s="154" t="s">
        <v>839</v>
      </c>
      <c r="O120" s="154" t="s">
        <v>839</v>
      </c>
      <c r="P120" s="154" t="s">
        <v>839</v>
      </c>
      <c r="Q120" s="154" t="s">
        <v>1095</v>
      </c>
      <c r="R120" s="154" t="s">
        <v>1095</v>
      </c>
      <c r="S120" s="154" t="s">
        <v>1095</v>
      </c>
      <c r="T120" s="154" t="s">
        <v>1095</v>
      </c>
      <c r="U120" s="154" t="s">
        <v>839</v>
      </c>
      <c r="V120" s="154" t="s">
        <v>839</v>
      </c>
      <c r="W120" s="154" t="s">
        <v>839</v>
      </c>
      <c r="X120" s="154" t="s">
        <v>526</v>
      </c>
      <c r="Y120" s="154" t="s">
        <v>526</v>
      </c>
      <c r="Z120" s="154" t="s">
        <v>526</v>
      </c>
      <c r="AA120" s="154" t="s">
        <v>1163</v>
      </c>
      <c r="AB120" s="154" t="s">
        <v>840</v>
      </c>
      <c r="AC120" s="154" t="s">
        <v>840</v>
      </c>
      <c r="AD120" s="214" t="s">
        <v>1224</v>
      </c>
      <c r="AE120" s="154" t="s">
        <v>829</v>
      </c>
      <c r="AF120" s="154" t="s">
        <v>1096</v>
      </c>
      <c r="AG120" s="154" t="s">
        <v>1163</v>
      </c>
      <c r="AH120" s="154" t="s">
        <v>839</v>
      </c>
      <c r="AI120" s="154" t="s">
        <v>839</v>
      </c>
      <c r="AJ120" s="155" t="s">
        <v>846</v>
      </c>
      <c r="AK120" s="155" t="s">
        <v>846</v>
      </c>
      <c r="AL120" s="154" t="s">
        <v>844</v>
      </c>
      <c r="AM120" s="154" t="s">
        <v>844</v>
      </c>
      <c r="AN120" s="154" t="s">
        <v>847</v>
      </c>
      <c r="AO120" s="154" t="s">
        <v>848</v>
      </c>
      <c r="AP120" s="154" t="s">
        <v>848</v>
      </c>
      <c r="AQ120" s="154" t="s">
        <v>1225</v>
      </c>
      <c r="AR120" s="154" t="s">
        <v>1225</v>
      </c>
      <c r="AS120" s="154" t="s">
        <v>829</v>
      </c>
      <c r="AT120" s="154" t="s">
        <v>829</v>
      </c>
      <c r="AU120" s="154" t="s">
        <v>829</v>
      </c>
      <c r="AV120" s="154" t="s">
        <v>829</v>
      </c>
      <c r="AW120" s="154" t="s">
        <v>829</v>
      </c>
      <c r="AX120" s="154" t="s">
        <v>829</v>
      </c>
      <c r="AY120" s="154" t="s">
        <v>829</v>
      </c>
      <c r="AZ120" s="154" t="s">
        <v>844</v>
      </c>
      <c r="BA120" s="154" t="s">
        <v>526</v>
      </c>
      <c r="BB120" s="154" t="s">
        <v>842</v>
      </c>
      <c r="BC120" s="154" t="s">
        <v>842</v>
      </c>
      <c r="BD120" s="154" t="s">
        <v>842</v>
      </c>
      <c r="BE120" s="155" t="s">
        <v>818</v>
      </c>
      <c r="BF120" s="154" t="s">
        <v>841</v>
      </c>
      <c r="BG120" s="154" t="s">
        <v>841</v>
      </c>
      <c r="BH120" s="154" t="s">
        <v>514</v>
      </c>
      <c r="BI120" s="154" t="s">
        <v>514</v>
      </c>
      <c r="BJ120" s="154" t="s">
        <v>1218</v>
      </c>
      <c r="BK120" s="154" t="s">
        <v>1226</v>
      </c>
      <c r="BL120" s="154" t="s">
        <v>838</v>
      </c>
      <c r="BM120" s="154" t="s">
        <v>526</v>
      </c>
      <c r="BN120" s="154" t="s">
        <v>523</v>
      </c>
      <c r="BO120" s="154" t="s">
        <v>526</v>
      </c>
      <c r="BP120" s="154" t="s">
        <v>526</v>
      </c>
      <c r="BQ120" s="154" t="s">
        <v>820</v>
      </c>
      <c r="BR120" s="154" t="s">
        <v>829</v>
      </c>
      <c r="BS120" s="154" t="s">
        <v>829</v>
      </c>
      <c r="BT120" s="154" t="s">
        <v>829</v>
      </c>
      <c r="BU120" s="154" t="s">
        <v>829</v>
      </c>
      <c r="BV120" s="154" t="s">
        <v>829</v>
      </c>
      <c r="BW120" s="154" t="s">
        <v>829</v>
      </c>
      <c r="BX120" s="154"/>
      <c r="BY120" s="154" t="s">
        <v>845</v>
      </c>
      <c r="BZ120" s="154" t="s">
        <v>526</v>
      </c>
      <c r="CA120" s="154" t="s">
        <v>1163</v>
      </c>
      <c r="CB120" s="154" t="s">
        <v>839</v>
      </c>
    </row>
    <row r="121" spans="1:80" x14ac:dyDescent="0.3">
      <c r="A121" s="123" t="str">
        <f>'Indicator Data'!A122</f>
        <v>Mozambique</v>
      </c>
      <c r="B121" s="106" t="str">
        <f>'Indicator Data'!B122</f>
        <v>MOZ</v>
      </c>
      <c r="C121" s="154" t="s">
        <v>1217</v>
      </c>
      <c r="D121" s="154" t="s">
        <v>1217</v>
      </c>
      <c r="E121" s="154" t="s">
        <v>1218</v>
      </c>
      <c r="F121" s="154" t="s">
        <v>1218</v>
      </c>
      <c r="G121" s="154" t="s">
        <v>1218</v>
      </c>
      <c r="H121" s="154" t="s">
        <v>1218</v>
      </c>
      <c r="I121" s="154" t="s">
        <v>1218</v>
      </c>
      <c r="J121" s="154" t="s">
        <v>842</v>
      </c>
      <c r="K121" s="154" t="s">
        <v>842</v>
      </c>
      <c r="L121" s="154" t="s">
        <v>514</v>
      </c>
      <c r="M121" s="154" t="s">
        <v>839</v>
      </c>
      <c r="N121" s="154" t="s">
        <v>839</v>
      </c>
      <c r="O121" s="154" t="s">
        <v>839</v>
      </c>
      <c r="P121" s="154" t="s">
        <v>839</v>
      </c>
      <c r="Q121" s="154" t="s">
        <v>1095</v>
      </c>
      <c r="R121" s="154" t="s">
        <v>1095</v>
      </c>
      <c r="S121" s="154" t="s">
        <v>1095</v>
      </c>
      <c r="T121" s="154" t="s">
        <v>1095</v>
      </c>
      <c r="U121" s="154" t="s">
        <v>839</v>
      </c>
      <c r="V121" s="154" t="s">
        <v>839</v>
      </c>
      <c r="W121" s="154" t="s">
        <v>839</v>
      </c>
      <c r="X121" s="154" t="s">
        <v>526</v>
      </c>
      <c r="Y121" s="154" t="s">
        <v>526</v>
      </c>
      <c r="Z121" s="154" t="s">
        <v>526</v>
      </c>
      <c r="AA121" s="154" t="s">
        <v>1163</v>
      </c>
      <c r="AB121" s="154" t="s">
        <v>840</v>
      </c>
      <c r="AC121" s="154" t="s">
        <v>840</v>
      </c>
      <c r="AD121" s="214" t="s">
        <v>1224</v>
      </c>
      <c r="AE121" s="154" t="s">
        <v>829</v>
      </c>
      <c r="AF121" s="154" t="s">
        <v>1096</v>
      </c>
      <c r="AG121" s="154" t="s">
        <v>1163</v>
      </c>
      <c r="AH121" s="154" t="s">
        <v>839</v>
      </c>
      <c r="AI121" s="154" t="s">
        <v>839</v>
      </c>
      <c r="AJ121" s="155" t="s">
        <v>846</v>
      </c>
      <c r="AK121" s="155" t="s">
        <v>846</v>
      </c>
      <c r="AL121" s="154" t="s">
        <v>844</v>
      </c>
      <c r="AM121" s="154" t="s">
        <v>844</v>
      </c>
      <c r="AN121" s="154" t="s">
        <v>847</v>
      </c>
      <c r="AO121" s="154" t="s">
        <v>848</v>
      </c>
      <c r="AP121" s="154" t="s">
        <v>848</v>
      </c>
      <c r="AQ121" s="154" t="s">
        <v>1225</v>
      </c>
      <c r="AR121" s="154" t="s">
        <v>1225</v>
      </c>
      <c r="AS121" s="154" t="s">
        <v>829</v>
      </c>
      <c r="AT121" s="154" t="s">
        <v>829</v>
      </c>
      <c r="AU121" s="154" t="s">
        <v>829</v>
      </c>
      <c r="AV121" s="154" t="s">
        <v>829</v>
      </c>
      <c r="AW121" s="154" t="s">
        <v>829</v>
      </c>
      <c r="AX121" s="154" t="s">
        <v>829</v>
      </c>
      <c r="AY121" s="154" t="s">
        <v>829</v>
      </c>
      <c r="AZ121" s="154" t="s">
        <v>844</v>
      </c>
      <c r="BA121" s="154" t="s">
        <v>526</v>
      </c>
      <c r="BB121" s="154" t="s">
        <v>842</v>
      </c>
      <c r="BC121" s="154" t="s">
        <v>842</v>
      </c>
      <c r="BD121" s="154" t="s">
        <v>842</v>
      </c>
      <c r="BE121" s="155" t="s">
        <v>821</v>
      </c>
      <c r="BF121" s="154" t="s">
        <v>841</v>
      </c>
      <c r="BG121" s="154" t="s">
        <v>841</v>
      </c>
      <c r="BH121" s="154" t="s">
        <v>514</v>
      </c>
      <c r="BI121" s="154" t="s">
        <v>514</v>
      </c>
      <c r="BJ121" s="154" t="s">
        <v>1218</v>
      </c>
      <c r="BK121" s="154" t="s">
        <v>1226</v>
      </c>
      <c r="BL121" s="154" t="s">
        <v>838</v>
      </c>
      <c r="BM121" s="154" t="s">
        <v>526</v>
      </c>
      <c r="BN121" s="154" t="s">
        <v>523</v>
      </c>
      <c r="BO121" s="154" t="s">
        <v>526</v>
      </c>
      <c r="BP121" s="154" t="s">
        <v>526</v>
      </c>
      <c r="BQ121" s="154" t="s">
        <v>820</v>
      </c>
      <c r="BR121" s="154" t="s">
        <v>829</v>
      </c>
      <c r="BS121" s="154" t="s">
        <v>829</v>
      </c>
      <c r="BT121" s="154" t="s">
        <v>829</v>
      </c>
      <c r="BU121" s="154" t="s">
        <v>829</v>
      </c>
      <c r="BV121" s="154" t="s">
        <v>829</v>
      </c>
      <c r="BW121" s="154" t="s">
        <v>829</v>
      </c>
      <c r="BX121" s="154"/>
      <c r="BY121" s="154" t="s">
        <v>845</v>
      </c>
      <c r="BZ121" s="154" t="s">
        <v>526</v>
      </c>
      <c r="CA121" s="154" t="s">
        <v>1163</v>
      </c>
      <c r="CB121" s="154" t="s">
        <v>839</v>
      </c>
    </row>
    <row r="122" spans="1:80" x14ac:dyDescent="0.3">
      <c r="A122" s="123" t="str">
        <f>'Indicator Data'!A123</f>
        <v>Myanmar</v>
      </c>
      <c r="B122" s="106" t="str">
        <f>'Indicator Data'!B123</f>
        <v>MMR</v>
      </c>
      <c r="C122" s="154" t="s">
        <v>1217</v>
      </c>
      <c r="D122" s="154" t="s">
        <v>1217</v>
      </c>
      <c r="E122" s="154" t="s">
        <v>1218</v>
      </c>
      <c r="F122" s="154" t="s">
        <v>1218</v>
      </c>
      <c r="G122" s="154" t="s">
        <v>1218</v>
      </c>
      <c r="H122" s="154" t="s">
        <v>1218</v>
      </c>
      <c r="I122" s="154" t="s">
        <v>1218</v>
      </c>
      <c r="J122" s="154" t="s">
        <v>842</v>
      </c>
      <c r="K122" s="154" t="s">
        <v>842</v>
      </c>
      <c r="L122" s="154" t="s">
        <v>514</v>
      </c>
      <c r="M122" s="154" t="s">
        <v>839</v>
      </c>
      <c r="N122" s="154" t="s">
        <v>839</v>
      </c>
      <c r="O122" s="154" t="s">
        <v>839</v>
      </c>
      <c r="P122" s="154" t="s">
        <v>839</v>
      </c>
      <c r="Q122" s="154" t="s">
        <v>1095</v>
      </c>
      <c r="R122" s="154" t="s">
        <v>1095</v>
      </c>
      <c r="S122" s="154" t="s">
        <v>1095</v>
      </c>
      <c r="T122" s="154" t="s">
        <v>1095</v>
      </c>
      <c r="U122" s="154" t="s">
        <v>839</v>
      </c>
      <c r="V122" s="154" t="s">
        <v>839</v>
      </c>
      <c r="W122" s="154" t="s">
        <v>839</v>
      </c>
      <c r="X122" s="154" t="s">
        <v>526</v>
      </c>
      <c r="Y122" s="154" t="s">
        <v>526</v>
      </c>
      <c r="Z122" s="154" t="s">
        <v>526</v>
      </c>
      <c r="AA122" s="154" t="s">
        <v>1163</v>
      </c>
      <c r="AB122" s="154" t="s">
        <v>840</v>
      </c>
      <c r="AC122" s="154" t="s">
        <v>840</v>
      </c>
      <c r="AD122" s="214" t="s">
        <v>1224</v>
      </c>
      <c r="AE122" s="154" t="s">
        <v>829</v>
      </c>
      <c r="AF122" s="154" t="s">
        <v>1096</v>
      </c>
      <c r="AG122" s="154" t="s">
        <v>1163</v>
      </c>
      <c r="AH122" s="154" t="s">
        <v>839</v>
      </c>
      <c r="AI122" s="154" t="s">
        <v>839</v>
      </c>
      <c r="AJ122" s="155" t="s">
        <v>846</v>
      </c>
      <c r="AK122" s="155" t="s">
        <v>846</v>
      </c>
      <c r="AL122" s="154" t="s">
        <v>844</v>
      </c>
      <c r="AM122" s="154" t="s">
        <v>844</v>
      </c>
      <c r="AN122" s="154" t="s">
        <v>847</v>
      </c>
      <c r="AO122" s="154" t="s">
        <v>848</v>
      </c>
      <c r="AP122" s="154" t="s">
        <v>848</v>
      </c>
      <c r="AQ122" s="154" t="s">
        <v>1225</v>
      </c>
      <c r="AR122" s="154" t="s">
        <v>1225</v>
      </c>
      <c r="AS122" s="154" t="s">
        <v>829</v>
      </c>
      <c r="AT122" s="154" t="s">
        <v>829</v>
      </c>
      <c r="AU122" s="154" t="s">
        <v>829</v>
      </c>
      <c r="AV122" s="154" t="s">
        <v>829</v>
      </c>
      <c r="AW122" s="154" t="s">
        <v>829</v>
      </c>
      <c r="AX122" s="154" t="s">
        <v>829</v>
      </c>
      <c r="AY122" s="154" t="s">
        <v>829</v>
      </c>
      <c r="AZ122" s="154" t="s">
        <v>844</v>
      </c>
      <c r="BA122" s="154" t="s">
        <v>526</v>
      </c>
      <c r="BB122" s="154" t="s">
        <v>842</v>
      </c>
      <c r="BC122" s="154" t="s">
        <v>842</v>
      </c>
      <c r="BD122" s="154" t="s">
        <v>842</v>
      </c>
      <c r="BE122" s="155" t="s">
        <v>821</v>
      </c>
      <c r="BF122" s="154" t="s">
        <v>841</v>
      </c>
      <c r="BG122" s="154" t="s">
        <v>841</v>
      </c>
      <c r="BH122" s="154" t="s">
        <v>514</v>
      </c>
      <c r="BI122" s="154" t="s">
        <v>514</v>
      </c>
      <c r="BJ122" s="154" t="s">
        <v>1218</v>
      </c>
      <c r="BK122" s="154" t="s">
        <v>1226</v>
      </c>
      <c r="BL122" s="154" t="s">
        <v>838</v>
      </c>
      <c r="BM122" s="154" t="s">
        <v>526</v>
      </c>
      <c r="BN122" s="154" t="s">
        <v>523</v>
      </c>
      <c r="BO122" s="154" t="s">
        <v>526</v>
      </c>
      <c r="BP122" s="154" t="s">
        <v>526</v>
      </c>
      <c r="BQ122" s="154" t="s">
        <v>820</v>
      </c>
      <c r="BR122" s="154" t="s">
        <v>829</v>
      </c>
      <c r="BS122" s="154" t="s">
        <v>829</v>
      </c>
      <c r="BT122" s="154" t="s">
        <v>829</v>
      </c>
      <c r="BU122" s="154" t="s">
        <v>829</v>
      </c>
      <c r="BV122" s="154" t="s">
        <v>829</v>
      </c>
      <c r="BW122" s="154" t="s">
        <v>829</v>
      </c>
      <c r="BX122" s="154"/>
      <c r="BY122" s="154" t="s">
        <v>845</v>
      </c>
      <c r="BZ122" s="154" t="s">
        <v>526</v>
      </c>
      <c r="CA122" s="154" t="s">
        <v>1163</v>
      </c>
      <c r="CB122" s="154" t="s">
        <v>839</v>
      </c>
    </row>
    <row r="123" spans="1:80" x14ac:dyDescent="0.3">
      <c r="A123" s="123" t="str">
        <f>'Indicator Data'!A124</f>
        <v>Namibia</v>
      </c>
      <c r="B123" s="106" t="str">
        <f>'Indicator Data'!B124</f>
        <v>NAM</v>
      </c>
      <c r="C123" s="154" t="s">
        <v>1217</v>
      </c>
      <c r="D123" s="154" t="s">
        <v>1217</v>
      </c>
      <c r="E123" s="154" t="s">
        <v>1218</v>
      </c>
      <c r="F123" s="154" t="s">
        <v>1218</v>
      </c>
      <c r="G123" s="154" t="s">
        <v>1218</v>
      </c>
      <c r="H123" s="154" t="s">
        <v>1218</v>
      </c>
      <c r="I123" s="154" t="s">
        <v>1218</v>
      </c>
      <c r="J123" s="154" t="s">
        <v>842</v>
      </c>
      <c r="K123" s="154" t="s">
        <v>842</v>
      </c>
      <c r="L123" s="154" t="s">
        <v>514</v>
      </c>
      <c r="M123" s="154" t="s">
        <v>839</v>
      </c>
      <c r="N123" s="154" t="s">
        <v>839</v>
      </c>
      <c r="O123" s="154" t="s">
        <v>839</v>
      </c>
      <c r="P123" s="154" t="s">
        <v>839</v>
      </c>
      <c r="Q123" s="154" t="s">
        <v>1095</v>
      </c>
      <c r="R123" s="154" t="s">
        <v>1095</v>
      </c>
      <c r="S123" s="154" t="s">
        <v>1095</v>
      </c>
      <c r="T123" s="154" t="s">
        <v>1095</v>
      </c>
      <c r="U123" s="154" t="s">
        <v>839</v>
      </c>
      <c r="V123" s="154" t="s">
        <v>839</v>
      </c>
      <c r="W123" s="154" t="s">
        <v>839</v>
      </c>
      <c r="X123" s="154" t="s">
        <v>526</v>
      </c>
      <c r="Y123" s="154" t="s">
        <v>526</v>
      </c>
      <c r="Z123" s="154" t="s">
        <v>526</v>
      </c>
      <c r="AA123" s="154" t="s">
        <v>1163</v>
      </c>
      <c r="AB123" s="154" t="s">
        <v>840</v>
      </c>
      <c r="AC123" s="154" t="s">
        <v>840</v>
      </c>
      <c r="AD123" s="214" t="s">
        <v>1224</v>
      </c>
      <c r="AE123" s="154" t="s">
        <v>829</v>
      </c>
      <c r="AF123" s="154" t="s">
        <v>1096</v>
      </c>
      <c r="AG123" s="154" t="s">
        <v>1163</v>
      </c>
      <c r="AH123" s="154" t="s">
        <v>839</v>
      </c>
      <c r="AI123" s="154" t="s">
        <v>839</v>
      </c>
      <c r="AJ123" s="155" t="s">
        <v>846</v>
      </c>
      <c r="AK123" s="155" t="s">
        <v>846</v>
      </c>
      <c r="AL123" s="154" t="s">
        <v>844</v>
      </c>
      <c r="AM123" s="154" t="s">
        <v>844</v>
      </c>
      <c r="AN123" s="154" t="s">
        <v>847</v>
      </c>
      <c r="AO123" s="154" t="s">
        <v>848</v>
      </c>
      <c r="AP123" s="154" t="s">
        <v>848</v>
      </c>
      <c r="AQ123" s="154" t="s">
        <v>1225</v>
      </c>
      <c r="AR123" s="154" t="s">
        <v>1225</v>
      </c>
      <c r="AS123" s="154" t="s">
        <v>829</v>
      </c>
      <c r="AT123" s="154" t="s">
        <v>829</v>
      </c>
      <c r="AU123" s="154" t="s">
        <v>829</v>
      </c>
      <c r="AV123" s="154" t="s">
        <v>829</v>
      </c>
      <c r="AW123" s="154" t="s">
        <v>829</v>
      </c>
      <c r="AX123" s="154" t="s">
        <v>829</v>
      </c>
      <c r="AY123" s="154" t="s">
        <v>829</v>
      </c>
      <c r="AZ123" s="154" t="s">
        <v>844</v>
      </c>
      <c r="BA123" s="154" t="s">
        <v>526</v>
      </c>
      <c r="BB123" s="154" t="s">
        <v>842</v>
      </c>
      <c r="BC123" s="154" t="s">
        <v>842</v>
      </c>
      <c r="BD123" s="154" t="s">
        <v>842</v>
      </c>
      <c r="BE123" s="155" t="s">
        <v>818</v>
      </c>
      <c r="BF123" s="154" t="s">
        <v>841</v>
      </c>
      <c r="BG123" s="154" t="s">
        <v>841</v>
      </c>
      <c r="BH123" s="154" t="s">
        <v>514</v>
      </c>
      <c r="BI123" s="154" t="s">
        <v>514</v>
      </c>
      <c r="BJ123" s="154" t="s">
        <v>1218</v>
      </c>
      <c r="BK123" s="154" t="s">
        <v>1226</v>
      </c>
      <c r="BL123" s="154" t="s">
        <v>838</v>
      </c>
      <c r="BM123" s="154" t="s">
        <v>526</v>
      </c>
      <c r="BN123" s="154" t="s">
        <v>523</v>
      </c>
      <c r="BO123" s="154" t="s">
        <v>526</v>
      </c>
      <c r="BP123" s="154" t="s">
        <v>526</v>
      </c>
      <c r="BQ123" s="154" t="s">
        <v>820</v>
      </c>
      <c r="BR123" s="154" t="s">
        <v>829</v>
      </c>
      <c r="BS123" s="154" t="s">
        <v>829</v>
      </c>
      <c r="BT123" s="154" t="s">
        <v>829</v>
      </c>
      <c r="BU123" s="154" t="s">
        <v>829</v>
      </c>
      <c r="BV123" s="154" t="s">
        <v>829</v>
      </c>
      <c r="BW123" s="154" t="s">
        <v>829</v>
      </c>
      <c r="BX123" s="154"/>
      <c r="BY123" s="154" t="s">
        <v>845</v>
      </c>
      <c r="BZ123" s="154" t="s">
        <v>526</v>
      </c>
      <c r="CA123" s="154" t="s">
        <v>1163</v>
      </c>
      <c r="CB123" s="154" t="s">
        <v>839</v>
      </c>
    </row>
    <row r="124" spans="1:80" x14ac:dyDescent="0.3">
      <c r="A124" s="123" t="str">
        <f>'Indicator Data'!A125</f>
        <v>Nauru</v>
      </c>
      <c r="B124" s="106" t="str">
        <f>'Indicator Data'!B125</f>
        <v>NRU</v>
      </c>
      <c r="C124" s="154" t="s">
        <v>1217</v>
      </c>
      <c r="D124" s="154" t="s">
        <v>1217</v>
      </c>
      <c r="E124" s="154" t="s">
        <v>1218</v>
      </c>
      <c r="F124" s="154" t="s">
        <v>1218</v>
      </c>
      <c r="G124" s="154" t="s">
        <v>1218</v>
      </c>
      <c r="H124" s="154" t="s">
        <v>1218</v>
      </c>
      <c r="I124" s="154" t="s">
        <v>1218</v>
      </c>
      <c r="J124" s="154" t="s">
        <v>842</v>
      </c>
      <c r="K124" s="154" t="s">
        <v>842</v>
      </c>
      <c r="L124" s="154" t="s">
        <v>514</v>
      </c>
      <c r="M124" s="154" t="s">
        <v>839</v>
      </c>
      <c r="N124" s="154" t="s">
        <v>839</v>
      </c>
      <c r="O124" s="154" t="s">
        <v>839</v>
      </c>
      <c r="P124" s="154" t="s">
        <v>839</v>
      </c>
      <c r="Q124" s="154" t="s">
        <v>1095</v>
      </c>
      <c r="R124" s="154" t="s">
        <v>1095</v>
      </c>
      <c r="S124" s="154" t="s">
        <v>1095</v>
      </c>
      <c r="T124" s="154" t="s">
        <v>1095</v>
      </c>
      <c r="U124" s="154" t="s">
        <v>839</v>
      </c>
      <c r="V124" s="154" t="s">
        <v>839</v>
      </c>
      <c r="W124" s="154" t="s">
        <v>839</v>
      </c>
      <c r="X124" s="154" t="s">
        <v>526</v>
      </c>
      <c r="Y124" s="154" t="s">
        <v>526</v>
      </c>
      <c r="Z124" s="154" t="s">
        <v>526</v>
      </c>
      <c r="AA124" s="154" t="s">
        <v>1163</v>
      </c>
      <c r="AB124" s="154" t="s">
        <v>840</v>
      </c>
      <c r="AC124" s="154" t="s">
        <v>840</v>
      </c>
      <c r="AD124" s="214" t="s">
        <v>1224</v>
      </c>
      <c r="AE124" s="154" t="s">
        <v>829</v>
      </c>
      <c r="AF124" s="154" t="s">
        <v>1096</v>
      </c>
      <c r="AG124" s="154" t="s">
        <v>1163</v>
      </c>
      <c r="AH124" s="154" t="s">
        <v>839</v>
      </c>
      <c r="AI124" s="154" t="s">
        <v>839</v>
      </c>
      <c r="AJ124" s="155" t="s">
        <v>846</v>
      </c>
      <c r="AK124" s="155" t="s">
        <v>846</v>
      </c>
      <c r="AL124" s="154" t="s">
        <v>844</v>
      </c>
      <c r="AM124" s="154" t="s">
        <v>844</v>
      </c>
      <c r="AN124" s="154" t="s">
        <v>847</v>
      </c>
      <c r="AO124" s="154" t="s">
        <v>848</v>
      </c>
      <c r="AP124" s="154" t="s">
        <v>848</v>
      </c>
      <c r="AQ124" s="154" t="s">
        <v>1225</v>
      </c>
      <c r="AR124" s="154" t="s">
        <v>1225</v>
      </c>
      <c r="AS124" s="154" t="s">
        <v>829</v>
      </c>
      <c r="AT124" s="154" t="s">
        <v>829</v>
      </c>
      <c r="AU124" s="154" t="s">
        <v>829</v>
      </c>
      <c r="AV124" s="154" t="s">
        <v>829</v>
      </c>
      <c r="AW124" s="154" t="s">
        <v>829</v>
      </c>
      <c r="AX124" s="154" t="s">
        <v>829</v>
      </c>
      <c r="AY124" s="154" t="s">
        <v>829</v>
      </c>
      <c r="AZ124" s="154" t="s">
        <v>844</v>
      </c>
      <c r="BA124" s="154" t="s">
        <v>526</v>
      </c>
      <c r="BB124" s="154" t="s">
        <v>842</v>
      </c>
      <c r="BC124" s="154" t="s">
        <v>842</v>
      </c>
      <c r="BD124" s="154" t="s">
        <v>842</v>
      </c>
      <c r="BE124" s="155" t="s">
        <v>818</v>
      </c>
      <c r="BF124" s="154" t="s">
        <v>841</v>
      </c>
      <c r="BG124" s="154" t="s">
        <v>841</v>
      </c>
      <c r="BH124" s="154" t="s">
        <v>514</v>
      </c>
      <c r="BI124" s="154" t="s">
        <v>514</v>
      </c>
      <c r="BJ124" s="154" t="s">
        <v>1218</v>
      </c>
      <c r="BK124" s="154" t="s">
        <v>1226</v>
      </c>
      <c r="BL124" s="154" t="s">
        <v>838</v>
      </c>
      <c r="BM124" s="154" t="s">
        <v>526</v>
      </c>
      <c r="BN124" s="154" t="s">
        <v>523</v>
      </c>
      <c r="BO124" s="154" t="s">
        <v>526</v>
      </c>
      <c r="BP124" s="154" t="s">
        <v>526</v>
      </c>
      <c r="BQ124" s="154" t="s">
        <v>820</v>
      </c>
      <c r="BR124" s="154" t="s">
        <v>829</v>
      </c>
      <c r="BS124" s="154" t="s">
        <v>829</v>
      </c>
      <c r="BT124" s="154" t="s">
        <v>829</v>
      </c>
      <c r="BU124" s="154" t="s">
        <v>829</v>
      </c>
      <c r="BV124" s="154" t="s">
        <v>829</v>
      </c>
      <c r="BW124" s="154" t="s">
        <v>829</v>
      </c>
      <c r="BX124" s="154"/>
      <c r="BY124" s="154" t="s">
        <v>845</v>
      </c>
      <c r="BZ124" s="154" t="s">
        <v>526</v>
      </c>
      <c r="CA124" s="154" t="s">
        <v>1163</v>
      </c>
      <c r="CB124" s="154" t="s">
        <v>839</v>
      </c>
    </row>
    <row r="125" spans="1:80" x14ac:dyDescent="0.3">
      <c r="A125" s="123" t="str">
        <f>'Indicator Data'!A126</f>
        <v>Nepal</v>
      </c>
      <c r="B125" s="106" t="str">
        <f>'Indicator Data'!B126</f>
        <v>NPL</v>
      </c>
      <c r="C125" s="154" t="s">
        <v>1217</v>
      </c>
      <c r="D125" s="154" t="s">
        <v>1217</v>
      </c>
      <c r="E125" s="154" t="s">
        <v>1218</v>
      </c>
      <c r="F125" s="154" t="s">
        <v>1218</v>
      </c>
      <c r="G125" s="154" t="s">
        <v>1218</v>
      </c>
      <c r="H125" s="154" t="s">
        <v>1218</v>
      </c>
      <c r="I125" s="154" t="s">
        <v>1218</v>
      </c>
      <c r="J125" s="154" t="s">
        <v>842</v>
      </c>
      <c r="K125" s="154" t="s">
        <v>842</v>
      </c>
      <c r="L125" s="154" t="s">
        <v>514</v>
      </c>
      <c r="M125" s="154" t="s">
        <v>839</v>
      </c>
      <c r="N125" s="154" t="s">
        <v>839</v>
      </c>
      <c r="O125" s="154" t="s">
        <v>839</v>
      </c>
      <c r="P125" s="154" t="s">
        <v>839</v>
      </c>
      <c r="Q125" s="154" t="s">
        <v>1095</v>
      </c>
      <c r="R125" s="154" t="s">
        <v>1095</v>
      </c>
      <c r="S125" s="154" t="s">
        <v>1095</v>
      </c>
      <c r="T125" s="154" t="s">
        <v>1095</v>
      </c>
      <c r="U125" s="154" t="s">
        <v>839</v>
      </c>
      <c r="V125" s="154" t="s">
        <v>839</v>
      </c>
      <c r="W125" s="154" t="s">
        <v>839</v>
      </c>
      <c r="X125" s="154" t="s">
        <v>526</v>
      </c>
      <c r="Y125" s="154" t="s">
        <v>526</v>
      </c>
      <c r="Z125" s="154" t="s">
        <v>526</v>
      </c>
      <c r="AA125" s="154" t="s">
        <v>1163</v>
      </c>
      <c r="AB125" s="154" t="s">
        <v>840</v>
      </c>
      <c r="AC125" s="154" t="s">
        <v>840</v>
      </c>
      <c r="AD125" s="214" t="s">
        <v>1224</v>
      </c>
      <c r="AE125" s="154" t="s">
        <v>829</v>
      </c>
      <c r="AF125" s="154" t="s">
        <v>1096</v>
      </c>
      <c r="AG125" s="154" t="s">
        <v>1163</v>
      </c>
      <c r="AH125" s="154" t="s">
        <v>839</v>
      </c>
      <c r="AI125" s="154" t="s">
        <v>839</v>
      </c>
      <c r="AJ125" s="155" t="s">
        <v>846</v>
      </c>
      <c r="AK125" s="155" t="s">
        <v>846</v>
      </c>
      <c r="AL125" s="154" t="s">
        <v>844</v>
      </c>
      <c r="AM125" s="154" t="s">
        <v>844</v>
      </c>
      <c r="AN125" s="154" t="s">
        <v>847</v>
      </c>
      <c r="AO125" s="154" t="s">
        <v>848</v>
      </c>
      <c r="AP125" s="154" t="s">
        <v>848</v>
      </c>
      <c r="AQ125" s="154" t="s">
        <v>1225</v>
      </c>
      <c r="AR125" s="154" t="s">
        <v>1225</v>
      </c>
      <c r="AS125" s="154" t="s">
        <v>829</v>
      </c>
      <c r="AT125" s="154" t="s">
        <v>829</v>
      </c>
      <c r="AU125" s="154" t="s">
        <v>829</v>
      </c>
      <c r="AV125" s="154" t="s">
        <v>829</v>
      </c>
      <c r="AW125" s="154" t="s">
        <v>829</v>
      </c>
      <c r="AX125" s="154" t="s">
        <v>829</v>
      </c>
      <c r="AY125" s="154" t="s">
        <v>829</v>
      </c>
      <c r="AZ125" s="154" t="s">
        <v>844</v>
      </c>
      <c r="BA125" s="154" t="s">
        <v>526</v>
      </c>
      <c r="BB125" s="154" t="s">
        <v>842</v>
      </c>
      <c r="BC125" s="154" t="s">
        <v>842</v>
      </c>
      <c r="BD125" s="154" t="s">
        <v>842</v>
      </c>
      <c r="BE125" s="155"/>
      <c r="BF125" s="154" t="s">
        <v>841</v>
      </c>
      <c r="BG125" s="154" t="s">
        <v>841</v>
      </c>
      <c r="BH125" s="154" t="s">
        <v>514</v>
      </c>
      <c r="BI125" s="154" t="s">
        <v>514</v>
      </c>
      <c r="BJ125" s="154" t="s">
        <v>1218</v>
      </c>
      <c r="BK125" s="154" t="s">
        <v>1226</v>
      </c>
      <c r="BL125" s="154" t="s">
        <v>838</v>
      </c>
      <c r="BM125" s="154" t="s">
        <v>526</v>
      </c>
      <c r="BN125" s="154" t="s">
        <v>523</v>
      </c>
      <c r="BO125" s="154" t="s">
        <v>526</v>
      </c>
      <c r="BP125" s="154" t="s">
        <v>526</v>
      </c>
      <c r="BQ125" s="154" t="s">
        <v>820</v>
      </c>
      <c r="BR125" s="154" t="s">
        <v>829</v>
      </c>
      <c r="BS125" s="154" t="s">
        <v>829</v>
      </c>
      <c r="BT125" s="154" t="s">
        <v>829</v>
      </c>
      <c r="BU125" s="154" t="s">
        <v>829</v>
      </c>
      <c r="BV125" s="154" t="s">
        <v>829</v>
      </c>
      <c r="BW125" s="154" t="s">
        <v>829</v>
      </c>
      <c r="BX125" s="154"/>
      <c r="BY125" s="154" t="s">
        <v>845</v>
      </c>
      <c r="BZ125" s="154" t="s">
        <v>526</v>
      </c>
      <c r="CA125" s="154" t="s">
        <v>1163</v>
      </c>
      <c r="CB125" s="154" t="s">
        <v>839</v>
      </c>
    </row>
    <row r="126" spans="1:80" x14ac:dyDescent="0.3">
      <c r="A126" s="123" t="str">
        <f>'Indicator Data'!A127</f>
        <v>Netherlands</v>
      </c>
      <c r="B126" s="106" t="str">
        <f>'Indicator Data'!B127</f>
        <v>NLD</v>
      </c>
      <c r="C126" s="154" t="s">
        <v>1217</v>
      </c>
      <c r="D126" s="154" t="s">
        <v>1217</v>
      </c>
      <c r="E126" s="154" t="s">
        <v>1218</v>
      </c>
      <c r="F126" s="154" t="s">
        <v>1218</v>
      </c>
      <c r="G126" s="154" t="s">
        <v>1218</v>
      </c>
      <c r="H126" s="154" t="s">
        <v>1218</v>
      </c>
      <c r="I126" s="154" t="s">
        <v>1218</v>
      </c>
      <c r="J126" s="154" t="s">
        <v>842</v>
      </c>
      <c r="K126" s="154" t="s">
        <v>842</v>
      </c>
      <c r="L126" s="154" t="s">
        <v>514</v>
      </c>
      <c r="M126" s="154" t="s">
        <v>839</v>
      </c>
      <c r="N126" s="154" t="s">
        <v>839</v>
      </c>
      <c r="O126" s="154" t="s">
        <v>839</v>
      </c>
      <c r="P126" s="154" t="s">
        <v>839</v>
      </c>
      <c r="Q126" s="154" t="s">
        <v>1095</v>
      </c>
      <c r="R126" s="154" t="s">
        <v>1095</v>
      </c>
      <c r="S126" s="154" t="s">
        <v>1095</v>
      </c>
      <c r="T126" s="154" t="s">
        <v>1095</v>
      </c>
      <c r="U126" s="154" t="s">
        <v>839</v>
      </c>
      <c r="V126" s="154" t="s">
        <v>839</v>
      </c>
      <c r="W126" s="154" t="s">
        <v>839</v>
      </c>
      <c r="X126" s="154" t="s">
        <v>526</v>
      </c>
      <c r="Y126" s="154" t="s">
        <v>526</v>
      </c>
      <c r="Z126" s="154" t="s">
        <v>526</v>
      </c>
      <c r="AA126" s="154" t="s">
        <v>1163</v>
      </c>
      <c r="AB126" s="154" t="s">
        <v>840</v>
      </c>
      <c r="AC126" s="154" t="s">
        <v>840</v>
      </c>
      <c r="AD126" s="214" t="s">
        <v>1224</v>
      </c>
      <c r="AE126" s="154" t="s">
        <v>829</v>
      </c>
      <c r="AF126" s="154" t="s">
        <v>1096</v>
      </c>
      <c r="AG126" s="154" t="s">
        <v>1163</v>
      </c>
      <c r="AH126" s="154" t="s">
        <v>839</v>
      </c>
      <c r="AI126" s="154" t="s">
        <v>839</v>
      </c>
      <c r="AJ126" s="155" t="s">
        <v>846</v>
      </c>
      <c r="AK126" s="155" t="s">
        <v>846</v>
      </c>
      <c r="AL126" s="154" t="s">
        <v>844</v>
      </c>
      <c r="AM126" s="154" t="s">
        <v>844</v>
      </c>
      <c r="AN126" s="154" t="s">
        <v>847</v>
      </c>
      <c r="AO126" s="154" t="s">
        <v>848</v>
      </c>
      <c r="AP126" s="154" t="s">
        <v>848</v>
      </c>
      <c r="AQ126" s="154" t="s">
        <v>1225</v>
      </c>
      <c r="AR126" s="154" t="s">
        <v>1225</v>
      </c>
      <c r="AS126" s="154" t="s">
        <v>829</v>
      </c>
      <c r="AT126" s="154" t="s">
        <v>829</v>
      </c>
      <c r="AU126" s="154" t="s">
        <v>829</v>
      </c>
      <c r="AV126" s="154" t="s">
        <v>829</v>
      </c>
      <c r="AW126" s="154" t="s">
        <v>829</v>
      </c>
      <c r="AX126" s="154" t="s">
        <v>829</v>
      </c>
      <c r="AY126" s="154" t="s">
        <v>829</v>
      </c>
      <c r="AZ126" s="154" t="s">
        <v>844</v>
      </c>
      <c r="BA126" s="154" t="s">
        <v>526</v>
      </c>
      <c r="BB126" s="154" t="s">
        <v>842</v>
      </c>
      <c r="BC126" s="154" t="s">
        <v>842</v>
      </c>
      <c r="BD126" s="154" t="s">
        <v>842</v>
      </c>
      <c r="BE126" s="155" t="s">
        <v>818</v>
      </c>
      <c r="BF126" s="154" t="s">
        <v>841</v>
      </c>
      <c r="BG126" s="154" t="s">
        <v>841</v>
      </c>
      <c r="BH126" s="154" t="s">
        <v>514</v>
      </c>
      <c r="BI126" s="154" t="s">
        <v>514</v>
      </c>
      <c r="BJ126" s="154" t="s">
        <v>1218</v>
      </c>
      <c r="BK126" s="154" t="s">
        <v>1226</v>
      </c>
      <c r="BL126" s="154" t="s">
        <v>838</v>
      </c>
      <c r="BM126" s="154" t="s">
        <v>526</v>
      </c>
      <c r="BN126" s="154" t="s">
        <v>523</v>
      </c>
      <c r="BO126" s="154" t="s">
        <v>526</v>
      </c>
      <c r="BP126" s="154" t="s">
        <v>526</v>
      </c>
      <c r="BQ126" s="154" t="s">
        <v>820</v>
      </c>
      <c r="BR126" s="154" t="s">
        <v>829</v>
      </c>
      <c r="BS126" s="154" t="s">
        <v>829</v>
      </c>
      <c r="BT126" s="154" t="s">
        <v>829</v>
      </c>
      <c r="BU126" s="154" t="s">
        <v>829</v>
      </c>
      <c r="BV126" s="154" t="s">
        <v>829</v>
      </c>
      <c r="BW126" s="154" t="s">
        <v>829</v>
      </c>
      <c r="BX126" s="154"/>
      <c r="BY126" s="154" t="s">
        <v>845</v>
      </c>
      <c r="BZ126" s="154" t="s">
        <v>526</v>
      </c>
      <c r="CA126" s="154" t="s">
        <v>1163</v>
      </c>
      <c r="CB126" s="154" t="s">
        <v>839</v>
      </c>
    </row>
    <row r="127" spans="1:80" x14ac:dyDescent="0.3">
      <c r="A127" s="123" t="str">
        <f>'Indicator Data'!A128</f>
        <v>New Zealand</v>
      </c>
      <c r="B127" s="106" t="str">
        <f>'Indicator Data'!B128</f>
        <v>NZL</v>
      </c>
      <c r="C127" s="154" t="s">
        <v>1217</v>
      </c>
      <c r="D127" s="154" t="s">
        <v>1217</v>
      </c>
      <c r="E127" s="154" t="s">
        <v>1218</v>
      </c>
      <c r="F127" s="154" t="s">
        <v>1218</v>
      </c>
      <c r="G127" s="154" t="s">
        <v>1218</v>
      </c>
      <c r="H127" s="154" t="s">
        <v>1218</v>
      </c>
      <c r="I127" s="154" t="s">
        <v>1218</v>
      </c>
      <c r="J127" s="154" t="s">
        <v>842</v>
      </c>
      <c r="K127" s="154" t="s">
        <v>842</v>
      </c>
      <c r="L127" s="154" t="s">
        <v>514</v>
      </c>
      <c r="M127" s="154" t="s">
        <v>839</v>
      </c>
      <c r="N127" s="154" t="s">
        <v>839</v>
      </c>
      <c r="O127" s="154" t="s">
        <v>839</v>
      </c>
      <c r="P127" s="154" t="s">
        <v>839</v>
      </c>
      <c r="Q127" s="154" t="s">
        <v>1095</v>
      </c>
      <c r="R127" s="154" t="s">
        <v>1095</v>
      </c>
      <c r="S127" s="154" t="s">
        <v>1095</v>
      </c>
      <c r="T127" s="154" t="s">
        <v>1095</v>
      </c>
      <c r="U127" s="154" t="s">
        <v>839</v>
      </c>
      <c r="V127" s="154" t="s">
        <v>839</v>
      </c>
      <c r="W127" s="154" t="s">
        <v>839</v>
      </c>
      <c r="X127" s="154" t="s">
        <v>526</v>
      </c>
      <c r="Y127" s="154" t="s">
        <v>526</v>
      </c>
      <c r="Z127" s="154" t="s">
        <v>526</v>
      </c>
      <c r="AA127" s="154" t="s">
        <v>1163</v>
      </c>
      <c r="AB127" s="154" t="s">
        <v>840</v>
      </c>
      <c r="AC127" s="154" t="s">
        <v>840</v>
      </c>
      <c r="AD127" s="214" t="s">
        <v>1224</v>
      </c>
      <c r="AE127" s="154" t="s">
        <v>829</v>
      </c>
      <c r="AF127" s="154" t="s">
        <v>1096</v>
      </c>
      <c r="AG127" s="154" t="s">
        <v>1163</v>
      </c>
      <c r="AH127" s="154" t="s">
        <v>839</v>
      </c>
      <c r="AI127" s="154" t="s">
        <v>839</v>
      </c>
      <c r="AJ127" s="155" t="s">
        <v>846</v>
      </c>
      <c r="AK127" s="155" t="s">
        <v>846</v>
      </c>
      <c r="AL127" s="154" t="s">
        <v>844</v>
      </c>
      <c r="AM127" s="154" t="s">
        <v>844</v>
      </c>
      <c r="AN127" s="154" t="s">
        <v>847</v>
      </c>
      <c r="AO127" s="154" t="s">
        <v>848</v>
      </c>
      <c r="AP127" s="154" t="s">
        <v>848</v>
      </c>
      <c r="AQ127" s="154" t="s">
        <v>1225</v>
      </c>
      <c r="AR127" s="154" t="s">
        <v>1225</v>
      </c>
      <c r="AS127" s="154" t="s">
        <v>829</v>
      </c>
      <c r="AT127" s="154" t="s">
        <v>829</v>
      </c>
      <c r="AU127" s="154" t="s">
        <v>829</v>
      </c>
      <c r="AV127" s="154" t="s">
        <v>829</v>
      </c>
      <c r="AW127" s="154" t="s">
        <v>829</v>
      </c>
      <c r="AX127" s="154" t="s">
        <v>829</v>
      </c>
      <c r="AY127" s="154" t="s">
        <v>829</v>
      </c>
      <c r="AZ127" s="154" t="s">
        <v>844</v>
      </c>
      <c r="BA127" s="154" t="s">
        <v>526</v>
      </c>
      <c r="BB127" s="154" t="s">
        <v>842</v>
      </c>
      <c r="BC127" s="154" t="s">
        <v>842</v>
      </c>
      <c r="BD127" s="154" t="s">
        <v>842</v>
      </c>
      <c r="BE127" s="155" t="s">
        <v>818</v>
      </c>
      <c r="BF127" s="154" t="s">
        <v>841</v>
      </c>
      <c r="BG127" s="154" t="s">
        <v>841</v>
      </c>
      <c r="BH127" s="154" t="s">
        <v>514</v>
      </c>
      <c r="BI127" s="154" t="s">
        <v>514</v>
      </c>
      <c r="BJ127" s="154" t="s">
        <v>1218</v>
      </c>
      <c r="BK127" s="154" t="s">
        <v>1226</v>
      </c>
      <c r="BL127" s="154" t="s">
        <v>838</v>
      </c>
      <c r="BM127" s="154" t="s">
        <v>526</v>
      </c>
      <c r="BN127" s="154" t="s">
        <v>523</v>
      </c>
      <c r="BO127" s="154" t="s">
        <v>526</v>
      </c>
      <c r="BP127" s="154" t="s">
        <v>526</v>
      </c>
      <c r="BQ127" s="154" t="s">
        <v>820</v>
      </c>
      <c r="BR127" s="154" t="s">
        <v>829</v>
      </c>
      <c r="BS127" s="154" t="s">
        <v>829</v>
      </c>
      <c r="BT127" s="154" t="s">
        <v>829</v>
      </c>
      <c r="BU127" s="154" t="s">
        <v>829</v>
      </c>
      <c r="BV127" s="154" t="s">
        <v>829</v>
      </c>
      <c r="BW127" s="154" t="s">
        <v>829</v>
      </c>
      <c r="BX127" s="154"/>
      <c r="BY127" s="154" t="s">
        <v>845</v>
      </c>
      <c r="BZ127" s="154" t="s">
        <v>526</v>
      </c>
      <c r="CA127" s="154" t="s">
        <v>1163</v>
      </c>
      <c r="CB127" s="154" t="s">
        <v>839</v>
      </c>
    </row>
    <row r="128" spans="1:80" x14ac:dyDescent="0.3">
      <c r="A128" s="123" t="str">
        <f>'Indicator Data'!A129</f>
        <v>Nicaragua</v>
      </c>
      <c r="B128" s="106" t="str">
        <f>'Indicator Data'!B129</f>
        <v>NIC</v>
      </c>
      <c r="C128" s="154" t="s">
        <v>1217</v>
      </c>
      <c r="D128" s="154" t="s">
        <v>1217</v>
      </c>
      <c r="E128" s="154" t="s">
        <v>1218</v>
      </c>
      <c r="F128" s="154" t="s">
        <v>1218</v>
      </c>
      <c r="G128" s="154" t="s">
        <v>1218</v>
      </c>
      <c r="H128" s="154" t="s">
        <v>1218</v>
      </c>
      <c r="I128" s="154" t="s">
        <v>1218</v>
      </c>
      <c r="J128" s="154" t="s">
        <v>842</v>
      </c>
      <c r="K128" s="154" t="s">
        <v>842</v>
      </c>
      <c r="L128" s="154" t="s">
        <v>514</v>
      </c>
      <c r="M128" s="154" t="s">
        <v>839</v>
      </c>
      <c r="N128" s="154" t="s">
        <v>839</v>
      </c>
      <c r="O128" s="154" t="s">
        <v>839</v>
      </c>
      <c r="P128" s="154" t="s">
        <v>839</v>
      </c>
      <c r="Q128" s="154" t="s">
        <v>1095</v>
      </c>
      <c r="R128" s="154" t="s">
        <v>1095</v>
      </c>
      <c r="S128" s="154" t="s">
        <v>1095</v>
      </c>
      <c r="T128" s="154" t="s">
        <v>1095</v>
      </c>
      <c r="U128" s="154" t="s">
        <v>839</v>
      </c>
      <c r="V128" s="154" t="s">
        <v>839</v>
      </c>
      <c r="W128" s="154" t="s">
        <v>839</v>
      </c>
      <c r="X128" s="154" t="s">
        <v>526</v>
      </c>
      <c r="Y128" s="154" t="s">
        <v>526</v>
      </c>
      <c r="Z128" s="154" t="s">
        <v>526</v>
      </c>
      <c r="AA128" s="154" t="s">
        <v>1163</v>
      </c>
      <c r="AB128" s="154" t="s">
        <v>840</v>
      </c>
      <c r="AC128" s="154" t="s">
        <v>840</v>
      </c>
      <c r="AD128" s="214" t="s">
        <v>1224</v>
      </c>
      <c r="AE128" s="154" t="s">
        <v>829</v>
      </c>
      <c r="AF128" s="154" t="s">
        <v>1096</v>
      </c>
      <c r="AG128" s="154" t="s">
        <v>1163</v>
      </c>
      <c r="AH128" s="154" t="s">
        <v>839</v>
      </c>
      <c r="AI128" s="154" t="s">
        <v>839</v>
      </c>
      <c r="AJ128" s="155" t="s">
        <v>846</v>
      </c>
      <c r="AK128" s="155" t="s">
        <v>846</v>
      </c>
      <c r="AL128" s="154" t="s">
        <v>844</v>
      </c>
      <c r="AM128" s="154" t="s">
        <v>844</v>
      </c>
      <c r="AN128" s="154" t="s">
        <v>847</v>
      </c>
      <c r="AO128" s="154" t="s">
        <v>848</v>
      </c>
      <c r="AP128" s="154" t="s">
        <v>848</v>
      </c>
      <c r="AQ128" s="154" t="s">
        <v>1225</v>
      </c>
      <c r="AR128" s="154" t="s">
        <v>1225</v>
      </c>
      <c r="AS128" s="154" t="s">
        <v>829</v>
      </c>
      <c r="AT128" s="154" t="s">
        <v>829</v>
      </c>
      <c r="AU128" s="154" t="s">
        <v>829</v>
      </c>
      <c r="AV128" s="154" t="s">
        <v>829</v>
      </c>
      <c r="AW128" s="154" t="s">
        <v>829</v>
      </c>
      <c r="AX128" s="154" t="s">
        <v>829</v>
      </c>
      <c r="AY128" s="154" t="s">
        <v>829</v>
      </c>
      <c r="AZ128" s="154" t="s">
        <v>844</v>
      </c>
      <c r="BA128" s="154" t="s">
        <v>526</v>
      </c>
      <c r="BB128" s="154" t="s">
        <v>842</v>
      </c>
      <c r="BC128" s="154" t="s">
        <v>842</v>
      </c>
      <c r="BD128" s="154" t="s">
        <v>842</v>
      </c>
      <c r="BE128" s="155" t="s">
        <v>818</v>
      </c>
      <c r="BF128" s="154" t="s">
        <v>841</v>
      </c>
      <c r="BG128" s="154" t="s">
        <v>841</v>
      </c>
      <c r="BH128" s="154" t="s">
        <v>514</v>
      </c>
      <c r="BI128" s="154" t="s">
        <v>514</v>
      </c>
      <c r="BJ128" s="154" t="s">
        <v>1218</v>
      </c>
      <c r="BK128" s="154" t="s">
        <v>1226</v>
      </c>
      <c r="BL128" s="154" t="s">
        <v>838</v>
      </c>
      <c r="BM128" s="154" t="s">
        <v>526</v>
      </c>
      <c r="BN128" s="154" t="s">
        <v>523</v>
      </c>
      <c r="BO128" s="154" t="s">
        <v>526</v>
      </c>
      <c r="BP128" s="154" t="s">
        <v>526</v>
      </c>
      <c r="BQ128" s="154" t="s">
        <v>820</v>
      </c>
      <c r="BR128" s="154" t="s">
        <v>829</v>
      </c>
      <c r="BS128" s="154" t="s">
        <v>829</v>
      </c>
      <c r="BT128" s="154" t="s">
        <v>829</v>
      </c>
      <c r="BU128" s="154" t="s">
        <v>829</v>
      </c>
      <c r="BV128" s="154" t="s">
        <v>829</v>
      </c>
      <c r="BW128" s="154" t="s">
        <v>829</v>
      </c>
      <c r="BX128" s="154"/>
      <c r="BY128" s="154" t="s">
        <v>845</v>
      </c>
      <c r="BZ128" s="154" t="s">
        <v>526</v>
      </c>
      <c r="CA128" s="154" t="s">
        <v>1163</v>
      </c>
      <c r="CB128" s="154" t="s">
        <v>839</v>
      </c>
    </row>
    <row r="129" spans="1:80" x14ac:dyDescent="0.3">
      <c r="A129" s="123" t="str">
        <f>'Indicator Data'!A130</f>
        <v>Niger</v>
      </c>
      <c r="B129" s="106" t="str">
        <f>'Indicator Data'!B130</f>
        <v>NER</v>
      </c>
      <c r="C129" s="154" t="s">
        <v>1217</v>
      </c>
      <c r="D129" s="154" t="s">
        <v>1217</v>
      </c>
      <c r="E129" s="154" t="s">
        <v>1218</v>
      </c>
      <c r="F129" s="154" t="s">
        <v>1218</v>
      </c>
      <c r="G129" s="154" t="s">
        <v>1218</v>
      </c>
      <c r="H129" s="154" t="s">
        <v>1218</v>
      </c>
      <c r="I129" s="154" t="s">
        <v>1218</v>
      </c>
      <c r="J129" s="154" t="s">
        <v>842</v>
      </c>
      <c r="K129" s="154" t="s">
        <v>842</v>
      </c>
      <c r="L129" s="154" t="s">
        <v>514</v>
      </c>
      <c r="M129" s="154" t="s">
        <v>839</v>
      </c>
      <c r="N129" s="154" t="s">
        <v>839</v>
      </c>
      <c r="O129" s="154" t="s">
        <v>839</v>
      </c>
      <c r="P129" s="154" t="s">
        <v>839</v>
      </c>
      <c r="Q129" s="154" t="s">
        <v>1095</v>
      </c>
      <c r="R129" s="154" t="s">
        <v>1095</v>
      </c>
      <c r="S129" s="154" t="s">
        <v>1095</v>
      </c>
      <c r="T129" s="154" t="s">
        <v>1095</v>
      </c>
      <c r="U129" s="154" t="s">
        <v>839</v>
      </c>
      <c r="V129" s="154" t="s">
        <v>839</v>
      </c>
      <c r="W129" s="154" t="s">
        <v>839</v>
      </c>
      <c r="X129" s="154" t="s">
        <v>526</v>
      </c>
      <c r="Y129" s="154" t="s">
        <v>526</v>
      </c>
      <c r="Z129" s="154" t="s">
        <v>526</v>
      </c>
      <c r="AA129" s="154" t="s">
        <v>1163</v>
      </c>
      <c r="AB129" s="154" t="s">
        <v>840</v>
      </c>
      <c r="AC129" s="154" t="s">
        <v>840</v>
      </c>
      <c r="AD129" s="214" t="s">
        <v>1224</v>
      </c>
      <c r="AE129" s="154" t="s">
        <v>829</v>
      </c>
      <c r="AF129" s="154" t="s">
        <v>1096</v>
      </c>
      <c r="AG129" s="154" t="s">
        <v>1163</v>
      </c>
      <c r="AH129" s="154" t="s">
        <v>839</v>
      </c>
      <c r="AI129" s="154" t="s">
        <v>839</v>
      </c>
      <c r="AJ129" s="155" t="s">
        <v>846</v>
      </c>
      <c r="AK129" s="155" t="s">
        <v>846</v>
      </c>
      <c r="AL129" s="154" t="s">
        <v>844</v>
      </c>
      <c r="AM129" s="154" t="s">
        <v>844</v>
      </c>
      <c r="AN129" s="154" t="s">
        <v>847</v>
      </c>
      <c r="AO129" s="154" t="s">
        <v>848</v>
      </c>
      <c r="AP129" s="154" t="s">
        <v>848</v>
      </c>
      <c r="AQ129" s="154" t="s">
        <v>1225</v>
      </c>
      <c r="AR129" s="154" t="s">
        <v>1225</v>
      </c>
      <c r="AS129" s="154" t="s">
        <v>829</v>
      </c>
      <c r="AT129" s="154" t="s">
        <v>829</v>
      </c>
      <c r="AU129" s="154" t="s">
        <v>829</v>
      </c>
      <c r="AV129" s="154" t="s">
        <v>829</v>
      </c>
      <c r="AW129" s="154" t="s">
        <v>829</v>
      </c>
      <c r="AX129" s="154" t="s">
        <v>829</v>
      </c>
      <c r="AY129" s="154" t="s">
        <v>829</v>
      </c>
      <c r="AZ129" s="154" t="s">
        <v>844</v>
      </c>
      <c r="BA129" s="154" t="s">
        <v>526</v>
      </c>
      <c r="BB129" s="154" t="s">
        <v>842</v>
      </c>
      <c r="BC129" s="154" t="s">
        <v>842</v>
      </c>
      <c r="BD129" s="154" t="s">
        <v>842</v>
      </c>
      <c r="BE129" s="155" t="s">
        <v>821</v>
      </c>
      <c r="BF129" s="154" t="s">
        <v>841</v>
      </c>
      <c r="BG129" s="154" t="s">
        <v>841</v>
      </c>
      <c r="BH129" s="154" t="s">
        <v>514</v>
      </c>
      <c r="BI129" s="154" t="s">
        <v>514</v>
      </c>
      <c r="BJ129" s="154" t="s">
        <v>1218</v>
      </c>
      <c r="BK129" s="154" t="s">
        <v>1226</v>
      </c>
      <c r="BL129" s="154" t="s">
        <v>838</v>
      </c>
      <c r="BM129" s="154" t="s">
        <v>526</v>
      </c>
      <c r="BN129" s="154" t="s">
        <v>523</v>
      </c>
      <c r="BO129" s="154" t="s">
        <v>526</v>
      </c>
      <c r="BP129" s="154" t="s">
        <v>526</v>
      </c>
      <c r="BQ129" s="154" t="s">
        <v>820</v>
      </c>
      <c r="BR129" s="154" t="s">
        <v>829</v>
      </c>
      <c r="BS129" s="154" t="s">
        <v>829</v>
      </c>
      <c r="BT129" s="154" t="s">
        <v>829</v>
      </c>
      <c r="BU129" s="154" t="s">
        <v>829</v>
      </c>
      <c r="BV129" s="154" t="s">
        <v>829</v>
      </c>
      <c r="BW129" s="154" t="s">
        <v>829</v>
      </c>
      <c r="BX129" s="154"/>
      <c r="BY129" s="154" t="s">
        <v>845</v>
      </c>
      <c r="BZ129" s="154" t="s">
        <v>526</v>
      </c>
      <c r="CA129" s="154" t="s">
        <v>1163</v>
      </c>
      <c r="CB129" s="154" t="s">
        <v>839</v>
      </c>
    </row>
    <row r="130" spans="1:80" x14ac:dyDescent="0.3">
      <c r="A130" s="123" t="str">
        <f>'Indicator Data'!A131</f>
        <v>Nigeria</v>
      </c>
      <c r="B130" s="106" t="str">
        <f>'Indicator Data'!B131</f>
        <v>NGA</v>
      </c>
      <c r="C130" s="154" t="s">
        <v>1217</v>
      </c>
      <c r="D130" s="154" t="s">
        <v>1217</v>
      </c>
      <c r="E130" s="154" t="s">
        <v>1218</v>
      </c>
      <c r="F130" s="154" t="s">
        <v>1218</v>
      </c>
      <c r="G130" s="154" t="s">
        <v>1218</v>
      </c>
      <c r="H130" s="154" t="s">
        <v>1218</v>
      </c>
      <c r="I130" s="154" t="s">
        <v>1218</v>
      </c>
      <c r="J130" s="154" t="s">
        <v>842</v>
      </c>
      <c r="K130" s="154" t="s">
        <v>842</v>
      </c>
      <c r="L130" s="154" t="s">
        <v>514</v>
      </c>
      <c r="M130" s="154" t="s">
        <v>839</v>
      </c>
      <c r="N130" s="154" t="s">
        <v>839</v>
      </c>
      <c r="O130" s="154" t="s">
        <v>839</v>
      </c>
      <c r="P130" s="154" t="s">
        <v>839</v>
      </c>
      <c r="Q130" s="154" t="s">
        <v>1095</v>
      </c>
      <c r="R130" s="154" t="s">
        <v>1095</v>
      </c>
      <c r="S130" s="154" t="s">
        <v>1095</v>
      </c>
      <c r="T130" s="154" t="s">
        <v>1095</v>
      </c>
      <c r="U130" s="154" t="s">
        <v>839</v>
      </c>
      <c r="V130" s="154" t="s">
        <v>839</v>
      </c>
      <c r="W130" s="154" t="s">
        <v>839</v>
      </c>
      <c r="X130" s="154" t="s">
        <v>526</v>
      </c>
      <c r="Y130" s="154" t="s">
        <v>526</v>
      </c>
      <c r="Z130" s="154" t="s">
        <v>526</v>
      </c>
      <c r="AA130" s="154" t="s">
        <v>1163</v>
      </c>
      <c r="AB130" s="154" t="s">
        <v>840</v>
      </c>
      <c r="AC130" s="154" t="s">
        <v>840</v>
      </c>
      <c r="AD130" s="214" t="s">
        <v>1224</v>
      </c>
      <c r="AE130" s="154" t="s">
        <v>829</v>
      </c>
      <c r="AF130" s="154" t="s">
        <v>1096</v>
      </c>
      <c r="AG130" s="154" t="s">
        <v>1163</v>
      </c>
      <c r="AH130" s="154" t="s">
        <v>839</v>
      </c>
      <c r="AI130" s="154" t="s">
        <v>839</v>
      </c>
      <c r="AJ130" s="155" t="s">
        <v>846</v>
      </c>
      <c r="AK130" s="155" t="s">
        <v>846</v>
      </c>
      <c r="AL130" s="154" t="s">
        <v>844</v>
      </c>
      <c r="AM130" s="154" t="s">
        <v>844</v>
      </c>
      <c r="AN130" s="154" t="s">
        <v>847</v>
      </c>
      <c r="AO130" s="154" t="s">
        <v>848</v>
      </c>
      <c r="AP130" s="154" t="s">
        <v>848</v>
      </c>
      <c r="AQ130" s="154" t="s">
        <v>1225</v>
      </c>
      <c r="AR130" s="154" t="s">
        <v>1225</v>
      </c>
      <c r="AS130" s="154" t="s">
        <v>829</v>
      </c>
      <c r="AT130" s="154" t="s">
        <v>829</v>
      </c>
      <c r="AU130" s="154" t="s">
        <v>829</v>
      </c>
      <c r="AV130" s="154" t="s">
        <v>829</v>
      </c>
      <c r="AW130" s="154" t="s">
        <v>829</v>
      </c>
      <c r="AX130" s="154" t="s">
        <v>829</v>
      </c>
      <c r="AY130" s="154" t="s">
        <v>829</v>
      </c>
      <c r="AZ130" s="154" t="s">
        <v>844</v>
      </c>
      <c r="BA130" s="154" t="s">
        <v>526</v>
      </c>
      <c r="BB130" s="154" t="s">
        <v>842</v>
      </c>
      <c r="BC130" s="154" t="s">
        <v>842</v>
      </c>
      <c r="BD130" s="154" t="s">
        <v>842</v>
      </c>
      <c r="BE130" s="155" t="s">
        <v>821</v>
      </c>
      <c r="BF130" s="154" t="s">
        <v>841</v>
      </c>
      <c r="BG130" s="154" t="s">
        <v>841</v>
      </c>
      <c r="BH130" s="154" t="s">
        <v>514</v>
      </c>
      <c r="BI130" s="154" t="s">
        <v>514</v>
      </c>
      <c r="BJ130" s="154" t="s">
        <v>1218</v>
      </c>
      <c r="BK130" s="154" t="s">
        <v>1226</v>
      </c>
      <c r="BL130" s="154" t="s">
        <v>838</v>
      </c>
      <c r="BM130" s="154" t="s">
        <v>526</v>
      </c>
      <c r="BN130" s="154" t="s">
        <v>523</v>
      </c>
      <c r="BO130" s="154" t="s">
        <v>526</v>
      </c>
      <c r="BP130" s="154" t="s">
        <v>526</v>
      </c>
      <c r="BQ130" s="154" t="s">
        <v>820</v>
      </c>
      <c r="BR130" s="154" t="s">
        <v>829</v>
      </c>
      <c r="BS130" s="154" t="s">
        <v>829</v>
      </c>
      <c r="BT130" s="154" t="s">
        <v>829</v>
      </c>
      <c r="BU130" s="154" t="s">
        <v>829</v>
      </c>
      <c r="BV130" s="154" t="s">
        <v>829</v>
      </c>
      <c r="BW130" s="154" t="s">
        <v>829</v>
      </c>
      <c r="BX130" s="154"/>
      <c r="BY130" s="154" t="s">
        <v>845</v>
      </c>
      <c r="BZ130" s="154" t="s">
        <v>526</v>
      </c>
      <c r="CA130" s="154" t="s">
        <v>1163</v>
      </c>
      <c r="CB130" s="154" t="s">
        <v>839</v>
      </c>
    </row>
    <row r="131" spans="1:80" x14ac:dyDescent="0.3">
      <c r="A131" s="123" t="str">
        <f>'Indicator Data'!A132</f>
        <v>North Macedonia</v>
      </c>
      <c r="B131" s="106" t="str">
        <f>'Indicator Data'!B132</f>
        <v>MKD</v>
      </c>
      <c r="C131" s="154" t="s">
        <v>1217</v>
      </c>
      <c r="D131" s="154" t="s">
        <v>1217</v>
      </c>
      <c r="E131" s="154" t="s">
        <v>1218</v>
      </c>
      <c r="F131" s="154" t="s">
        <v>1218</v>
      </c>
      <c r="G131" s="154" t="s">
        <v>1218</v>
      </c>
      <c r="H131" s="154" t="s">
        <v>1218</v>
      </c>
      <c r="I131" s="154" t="s">
        <v>1218</v>
      </c>
      <c r="J131" s="154" t="s">
        <v>842</v>
      </c>
      <c r="K131" s="154" t="s">
        <v>842</v>
      </c>
      <c r="L131" s="154" t="s">
        <v>514</v>
      </c>
      <c r="M131" s="154" t="s">
        <v>839</v>
      </c>
      <c r="N131" s="154" t="s">
        <v>839</v>
      </c>
      <c r="O131" s="154" t="s">
        <v>839</v>
      </c>
      <c r="P131" s="154" t="s">
        <v>839</v>
      </c>
      <c r="Q131" s="154" t="s">
        <v>1095</v>
      </c>
      <c r="R131" s="154" t="s">
        <v>1095</v>
      </c>
      <c r="S131" s="154" t="s">
        <v>1095</v>
      </c>
      <c r="T131" s="154" t="s">
        <v>1095</v>
      </c>
      <c r="U131" s="154" t="s">
        <v>839</v>
      </c>
      <c r="V131" s="154" t="s">
        <v>839</v>
      </c>
      <c r="W131" s="154" t="s">
        <v>839</v>
      </c>
      <c r="X131" s="154" t="s">
        <v>526</v>
      </c>
      <c r="Y131" s="154" t="s">
        <v>526</v>
      </c>
      <c r="Z131" s="154" t="s">
        <v>526</v>
      </c>
      <c r="AA131" s="154" t="s">
        <v>1163</v>
      </c>
      <c r="AB131" s="154" t="s">
        <v>840</v>
      </c>
      <c r="AC131" s="154" t="s">
        <v>840</v>
      </c>
      <c r="AD131" s="214" t="s">
        <v>1224</v>
      </c>
      <c r="AE131" s="154" t="s">
        <v>829</v>
      </c>
      <c r="AF131" s="154" t="s">
        <v>1096</v>
      </c>
      <c r="AG131" s="154" t="s">
        <v>1163</v>
      </c>
      <c r="AH131" s="154" t="s">
        <v>839</v>
      </c>
      <c r="AI131" s="154" t="s">
        <v>839</v>
      </c>
      <c r="AJ131" s="155" t="s">
        <v>846</v>
      </c>
      <c r="AK131" s="155" t="s">
        <v>846</v>
      </c>
      <c r="AL131" s="154" t="s">
        <v>844</v>
      </c>
      <c r="AM131" s="154" t="s">
        <v>844</v>
      </c>
      <c r="AN131" s="154" t="s">
        <v>847</v>
      </c>
      <c r="AO131" s="154" t="s">
        <v>848</v>
      </c>
      <c r="AP131" s="154" t="s">
        <v>848</v>
      </c>
      <c r="AQ131" s="154" t="s">
        <v>1225</v>
      </c>
      <c r="AR131" s="154" t="s">
        <v>1225</v>
      </c>
      <c r="AS131" s="154" t="s">
        <v>829</v>
      </c>
      <c r="AT131" s="154" t="s">
        <v>829</v>
      </c>
      <c r="AU131" s="154" t="s">
        <v>829</v>
      </c>
      <c r="AV131" s="154" t="s">
        <v>829</v>
      </c>
      <c r="AW131" s="154" t="s">
        <v>829</v>
      </c>
      <c r="AX131" s="154" t="s">
        <v>829</v>
      </c>
      <c r="AY131" s="154" t="s">
        <v>829</v>
      </c>
      <c r="AZ131" s="154" t="s">
        <v>844</v>
      </c>
      <c r="BA131" s="154" t="s">
        <v>526</v>
      </c>
      <c r="BB131" s="154" t="s">
        <v>842</v>
      </c>
      <c r="BC131" s="154" t="s">
        <v>842</v>
      </c>
      <c r="BD131" s="154" t="s">
        <v>842</v>
      </c>
      <c r="BE131" s="155" t="s">
        <v>818</v>
      </c>
      <c r="BF131" s="154" t="s">
        <v>841</v>
      </c>
      <c r="BG131" s="154" t="s">
        <v>841</v>
      </c>
      <c r="BH131" s="154" t="s">
        <v>514</v>
      </c>
      <c r="BI131" s="154" t="s">
        <v>514</v>
      </c>
      <c r="BJ131" s="154" t="s">
        <v>1218</v>
      </c>
      <c r="BK131" s="154" t="s">
        <v>1226</v>
      </c>
      <c r="BL131" s="154" t="s">
        <v>838</v>
      </c>
      <c r="BM131" s="154" t="s">
        <v>526</v>
      </c>
      <c r="BN131" s="154" t="s">
        <v>523</v>
      </c>
      <c r="BO131" s="154" t="s">
        <v>526</v>
      </c>
      <c r="BP131" s="154" t="s">
        <v>526</v>
      </c>
      <c r="BQ131" s="154" t="s">
        <v>820</v>
      </c>
      <c r="BR131" s="154" t="s">
        <v>829</v>
      </c>
      <c r="BS131" s="154" t="s">
        <v>829</v>
      </c>
      <c r="BT131" s="154" t="s">
        <v>829</v>
      </c>
      <c r="BU131" s="154" t="s">
        <v>829</v>
      </c>
      <c r="BV131" s="154" t="s">
        <v>829</v>
      </c>
      <c r="BW131" s="154" t="s">
        <v>829</v>
      </c>
      <c r="BX131" s="154"/>
      <c r="BY131" s="154" t="s">
        <v>845</v>
      </c>
      <c r="BZ131" s="154" t="s">
        <v>526</v>
      </c>
      <c r="CA131" s="154" t="s">
        <v>1163</v>
      </c>
      <c r="CB131" s="154" t="s">
        <v>839</v>
      </c>
    </row>
    <row r="132" spans="1:80" x14ac:dyDescent="0.3">
      <c r="A132" s="123" t="str">
        <f>'Indicator Data'!A133</f>
        <v>Norway</v>
      </c>
      <c r="B132" s="106" t="str">
        <f>'Indicator Data'!B133</f>
        <v>NOR</v>
      </c>
      <c r="C132" s="154" t="s">
        <v>1217</v>
      </c>
      <c r="D132" s="154" t="s">
        <v>1217</v>
      </c>
      <c r="E132" s="154" t="s">
        <v>1218</v>
      </c>
      <c r="F132" s="154" t="s">
        <v>1218</v>
      </c>
      <c r="G132" s="154" t="s">
        <v>1218</v>
      </c>
      <c r="H132" s="154" t="s">
        <v>1218</v>
      </c>
      <c r="I132" s="154" t="s">
        <v>1218</v>
      </c>
      <c r="J132" s="154" t="s">
        <v>842</v>
      </c>
      <c r="K132" s="154" t="s">
        <v>842</v>
      </c>
      <c r="L132" s="154" t="s">
        <v>514</v>
      </c>
      <c r="M132" s="154" t="s">
        <v>839</v>
      </c>
      <c r="N132" s="154" t="s">
        <v>839</v>
      </c>
      <c r="O132" s="154" t="s">
        <v>839</v>
      </c>
      <c r="P132" s="154" t="s">
        <v>839</v>
      </c>
      <c r="Q132" s="154" t="s">
        <v>1095</v>
      </c>
      <c r="R132" s="154" t="s">
        <v>1095</v>
      </c>
      <c r="S132" s="154" t="s">
        <v>1095</v>
      </c>
      <c r="T132" s="154" t="s">
        <v>1095</v>
      </c>
      <c r="U132" s="154" t="s">
        <v>839</v>
      </c>
      <c r="V132" s="154" t="s">
        <v>839</v>
      </c>
      <c r="W132" s="154" t="s">
        <v>839</v>
      </c>
      <c r="X132" s="154" t="s">
        <v>526</v>
      </c>
      <c r="Y132" s="154" t="s">
        <v>526</v>
      </c>
      <c r="Z132" s="154" t="s">
        <v>526</v>
      </c>
      <c r="AA132" s="154" t="s">
        <v>1163</v>
      </c>
      <c r="AB132" s="154" t="s">
        <v>840</v>
      </c>
      <c r="AC132" s="154" t="s">
        <v>840</v>
      </c>
      <c r="AD132" s="214" t="s">
        <v>1224</v>
      </c>
      <c r="AE132" s="154" t="s">
        <v>829</v>
      </c>
      <c r="AF132" s="154" t="s">
        <v>1096</v>
      </c>
      <c r="AG132" s="154" t="s">
        <v>1163</v>
      </c>
      <c r="AH132" s="154" t="s">
        <v>839</v>
      </c>
      <c r="AI132" s="154" t="s">
        <v>839</v>
      </c>
      <c r="AJ132" s="155" t="s">
        <v>846</v>
      </c>
      <c r="AK132" s="155" t="s">
        <v>846</v>
      </c>
      <c r="AL132" s="154" t="s">
        <v>844</v>
      </c>
      <c r="AM132" s="154" t="s">
        <v>844</v>
      </c>
      <c r="AN132" s="154" t="s">
        <v>847</v>
      </c>
      <c r="AO132" s="154" t="s">
        <v>848</v>
      </c>
      <c r="AP132" s="154" t="s">
        <v>848</v>
      </c>
      <c r="AQ132" s="154" t="s">
        <v>1225</v>
      </c>
      <c r="AR132" s="154" t="s">
        <v>1225</v>
      </c>
      <c r="AS132" s="154" t="s">
        <v>829</v>
      </c>
      <c r="AT132" s="154" t="s">
        <v>829</v>
      </c>
      <c r="AU132" s="154" t="s">
        <v>829</v>
      </c>
      <c r="AV132" s="154" t="s">
        <v>829</v>
      </c>
      <c r="AW132" s="154" t="s">
        <v>829</v>
      </c>
      <c r="AX132" s="154" t="s">
        <v>829</v>
      </c>
      <c r="AY132" s="154" t="s">
        <v>829</v>
      </c>
      <c r="AZ132" s="154" t="s">
        <v>844</v>
      </c>
      <c r="BA132" s="154" t="s">
        <v>526</v>
      </c>
      <c r="BB132" s="154" t="s">
        <v>842</v>
      </c>
      <c r="BC132" s="154" t="s">
        <v>842</v>
      </c>
      <c r="BD132" s="154" t="s">
        <v>842</v>
      </c>
      <c r="BE132" s="155" t="s">
        <v>818</v>
      </c>
      <c r="BF132" s="154" t="s">
        <v>841</v>
      </c>
      <c r="BG132" s="154" t="s">
        <v>841</v>
      </c>
      <c r="BH132" s="154" t="s">
        <v>514</v>
      </c>
      <c r="BI132" s="154" t="s">
        <v>514</v>
      </c>
      <c r="BJ132" s="154" t="s">
        <v>1218</v>
      </c>
      <c r="BK132" s="154" t="s">
        <v>1226</v>
      </c>
      <c r="BL132" s="154" t="s">
        <v>838</v>
      </c>
      <c r="BM132" s="154" t="s">
        <v>526</v>
      </c>
      <c r="BN132" s="154" t="s">
        <v>523</v>
      </c>
      <c r="BO132" s="154" t="s">
        <v>526</v>
      </c>
      <c r="BP132" s="154" t="s">
        <v>526</v>
      </c>
      <c r="BQ132" s="154" t="s">
        <v>820</v>
      </c>
      <c r="BR132" s="154" t="s">
        <v>829</v>
      </c>
      <c r="BS132" s="154" t="s">
        <v>829</v>
      </c>
      <c r="BT132" s="154" t="s">
        <v>829</v>
      </c>
      <c r="BU132" s="154" t="s">
        <v>829</v>
      </c>
      <c r="BV132" s="154" t="s">
        <v>829</v>
      </c>
      <c r="BW132" s="154" t="s">
        <v>829</v>
      </c>
      <c r="BX132" s="154"/>
      <c r="BY132" s="154" t="s">
        <v>845</v>
      </c>
      <c r="BZ132" s="154" t="s">
        <v>526</v>
      </c>
      <c r="CA132" s="154" t="s">
        <v>1163</v>
      </c>
      <c r="CB132" s="154" t="s">
        <v>839</v>
      </c>
    </row>
    <row r="133" spans="1:80" x14ac:dyDescent="0.3">
      <c r="A133" s="123" t="str">
        <f>'Indicator Data'!A134</f>
        <v>Oman</v>
      </c>
      <c r="B133" s="106" t="str">
        <f>'Indicator Data'!B134</f>
        <v>OMN</v>
      </c>
      <c r="C133" s="154" t="s">
        <v>1217</v>
      </c>
      <c r="D133" s="154" t="s">
        <v>1217</v>
      </c>
      <c r="E133" s="154" t="s">
        <v>1218</v>
      </c>
      <c r="F133" s="154" t="s">
        <v>1218</v>
      </c>
      <c r="G133" s="154" t="s">
        <v>1218</v>
      </c>
      <c r="H133" s="154" t="s">
        <v>1218</v>
      </c>
      <c r="I133" s="154" t="s">
        <v>1218</v>
      </c>
      <c r="J133" s="154" t="s">
        <v>842</v>
      </c>
      <c r="K133" s="154" t="s">
        <v>842</v>
      </c>
      <c r="L133" s="154" t="s">
        <v>514</v>
      </c>
      <c r="M133" s="154" t="s">
        <v>839</v>
      </c>
      <c r="N133" s="154" t="s">
        <v>839</v>
      </c>
      <c r="O133" s="154" t="s">
        <v>839</v>
      </c>
      <c r="P133" s="154" t="s">
        <v>839</v>
      </c>
      <c r="Q133" s="154" t="s">
        <v>1095</v>
      </c>
      <c r="R133" s="154" t="s">
        <v>1095</v>
      </c>
      <c r="S133" s="154" t="s">
        <v>1095</v>
      </c>
      <c r="T133" s="154" t="s">
        <v>1095</v>
      </c>
      <c r="U133" s="154" t="s">
        <v>839</v>
      </c>
      <c r="V133" s="154" t="s">
        <v>839</v>
      </c>
      <c r="W133" s="154" t="s">
        <v>839</v>
      </c>
      <c r="X133" s="154" t="s">
        <v>526</v>
      </c>
      <c r="Y133" s="154" t="s">
        <v>526</v>
      </c>
      <c r="Z133" s="154" t="s">
        <v>526</v>
      </c>
      <c r="AA133" s="154" t="s">
        <v>1163</v>
      </c>
      <c r="AB133" s="154" t="s">
        <v>840</v>
      </c>
      <c r="AC133" s="154" t="s">
        <v>840</v>
      </c>
      <c r="AD133" s="214" t="s">
        <v>1224</v>
      </c>
      <c r="AE133" s="154" t="s">
        <v>829</v>
      </c>
      <c r="AF133" s="154" t="s">
        <v>1096</v>
      </c>
      <c r="AG133" s="154" t="s">
        <v>1163</v>
      </c>
      <c r="AH133" s="154" t="s">
        <v>839</v>
      </c>
      <c r="AI133" s="154" t="s">
        <v>839</v>
      </c>
      <c r="AJ133" s="155" t="s">
        <v>846</v>
      </c>
      <c r="AK133" s="155" t="s">
        <v>846</v>
      </c>
      <c r="AL133" s="154" t="s">
        <v>844</v>
      </c>
      <c r="AM133" s="154" t="s">
        <v>844</v>
      </c>
      <c r="AN133" s="154" t="s">
        <v>847</v>
      </c>
      <c r="AO133" s="154" t="s">
        <v>848</v>
      </c>
      <c r="AP133" s="154" t="s">
        <v>848</v>
      </c>
      <c r="AQ133" s="154" t="s">
        <v>1225</v>
      </c>
      <c r="AR133" s="154" t="s">
        <v>1225</v>
      </c>
      <c r="AS133" s="154" t="s">
        <v>829</v>
      </c>
      <c r="AT133" s="154" t="s">
        <v>829</v>
      </c>
      <c r="AU133" s="154" t="s">
        <v>829</v>
      </c>
      <c r="AV133" s="154" t="s">
        <v>829</v>
      </c>
      <c r="AW133" s="154" t="s">
        <v>829</v>
      </c>
      <c r="AX133" s="154" t="s">
        <v>829</v>
      </c>
      <c r="AY133" s="154" t="s">
        <v>829</v>
      </c>
      <c r="AZ133" s="154" t="s">
        <v>844</v>
      </c>
      <c r="BA133" s="154" t="s">
        <v>526</v>
      </c>
      <c r="BB133" s="154" t="s">
        <v>842</v>
      </c>
      <c r="BC133" s="154" t="s">
        <v>842</v>
      </c>
      <c r="BD133" s="154" t="s">
        <v>842</v>
      </c>
      <c r="BE133" s="155"/>
      <c r="BF133" s="154" t="s">
        <v>841</v>
      </c>
      <c r="BG133" s="154" t="s">
        <v>841</v>
      </c>
      <c r="BH133" s="154" t="s">
        <v>514</v>
      </c>
      <c r="BI133" s="154" t="s">
        <v>514</v>
      </c>
      <c r="BJ133" s="154" t="s">
        <v>1218</v>
      </c>
      <c r="BK133" s="154" t="s">
        <v>1226</v>
      </c>
      <c r="BL133" s="154" t="s">
        <v>838</v>
      </c>
      <c r="BM133" s="154" t="s">
        <v>526</v>
      </c>
      <c r="BN133" s="154" t="s">
        <v>523</v>
      </c>
      <c r="BO133" s="154" t="s">
        <v>526</v>
      </c>
      <c r="BP133" s="154" t="s">
        <v>526</v>
      </c>
      <c r="BQ133" s="154" t="s">
        <v>820</v>
      </c>
      <c r="BR133" s="154" t="s">
        <v>829</v>
      </c>
      <c r="BS133" s="154" t="s">
        <v>829</v>
      </c>
      <c r="BT133" s="154" t="s">
        <v>829</v>
      </c>
      <c r="BU133" s="154" t="s">
        <v>829</v>
      </c>
      <c r="BV133" s="154" t="s">
        <v>829</v>
      </c>
      <c r="BW133" s="154" t="s">
        <v>829</v>
      </c>
      <c r="BX133" s="154"/>
      <c r="BY133" s="154" t="s">
        <v>845</v>
      </c>
      <c r="BZ133" s="154" t="s">
        <v>526</v>
      </c>
      <c r="CA133" s="154" t="s">
        <v>1163</v>
      </c>
      <c r="CB133" s="154" t="s">
        <v>839</v>
      </c>
    </row>
    <row r="134" spans="1:80" x14ac:dyDescent="0.3">
      <c r="A134" s="123" t="str">
        <f>'Indicator Data'!A135</f>
        <v>Pakistan</v>
      </c>
      <c r="B134" s="106" t="str">
        <f>'Indicator Data'!B135</f>
        <v>PAK</v>
      </c>
      <c r="C134" s="154" t="s">
        <v>1217</v>
      </c>
      <c r="D134" s="154" t="s">
        <v>1217</v>
      </c>
      <c r="E134" s="154" t="s">
        <v>1218</v>
      </c>
      <c r="F134" s="154" t="s">
        <v>1218</v>
      </c>
      <c r="G134" s="154" t="s">
        <v>1218</v>
      </c>
      <c r="H134" s="154" t="s">
        <v>1218</v>
      </c>
      <c r="I134" s="154" t="s">
        <v>1218</v>
      </c>
      <c r="J134" s="154" t="s">
        <v>842</v>
      </c>
      <c r="K134" s="154" t="s">
        <v>842</v>
      </c>
      <c r="L134" s="154" t="s">
        <v>514</v>
      </c>
      <c r="M134" s="154" t="s">
        <v>839</v>
      </c>
      <c r="N134" s="154" t="s">
        <v>839</v>
      </c>
      <c r="O134" s="154" t="s">
        <v>839</v>
      </c>
      <c r="P134" s="154" t="s">
        <v>839</v>
      </c>
      <c r="Q134" s="154" t="s">
        <v>1095</v>
      </c>
      <c r="R134" s="154" t="s">
        <v>1095</v>
      </c>
      <c r="S134" s="154" t="s">
        <v>1095</v>
      </c>
      <c r="T134" s="154" t="s">
        <v>1095</v>
      </c>
      <c r="U134" s="154" t="s">
        <v>839</v>
      </c>
      <c r="V134" s="154" t="s">
        <v>839</v>
      </c>
      <c r="W134" s="154" t="s">
        <v>839</v>
      </c>
      <c r="X134" s="154" t="s">
        <v>526</v>
      </c>
      <c r="Y134" s="154" t="s">
        <v>526</v>
      </c>
      <c r="Z134" s="154" t="s">
        <v>526</v>
      </c>
      <c r="AA134" s="154" t="s">
        <v>1163</v>
      </c>
      <c r="AB134" s="154" t="s">
        <v>840</v>
      </c>
      <c r="AC134" s="154" t="s">
        <v>840</v>
      </c>
      <c r="AD134" s="214" t="s">
        <v>1224</v>
      </c>
      <c r="AE134" s="154" t="s">
        <v>829</v>
      </c>
      <c r="AF134" s="154" t="s">
        <v>1096</v>
      </c>
      <c r="AG134" s="154" t="s">
        <v>1163</v>
      </c>
      <c r="AH134" s="154" t="s">
        <v>839</v>
      </c>
      <c r="AI134" s="154" t="s">
        <v>839</v>
      </c>
      <c r="AJ134" s="155" t="s">
        <v>846</v>
      </c>
      <c r="AK134" s="155" t="s">
        <v>846</v>
      </c>
      <c r="AL134" s="154" t="s">
        <v>844</v>
      </c>
      <c r="AM134" s="154" t="s">
        <v>844</v>
      </c>
      <c r="AN134" s="154" t="s">
        <v>847</v>
      </c>
      <c r="AO134" s="154" t="s">
        <v>848</v>
      </c>
      <c r="AP134" s="154" t="s">
        <v>848</v>
      </c>
      <c r="AQ134" s="154" t="s">
        <v>1225</v>
      </c>
      <c r="AR134" s="154" t="s">
        <v>1225</v>
      </c>
      <c r="AS134" s="154" t="s">
        <v>829</v>
      </c>
      <c r="AT134" s="154" t="s">
        <v>829</v>
      </c>
      <c r="AU134" s="154" t="s">
        <v>829</v>
      </c>
      <c r="AV134" s="154" t="s">
        <v>829</v>
      </c>
      <c r="AW134" s="154" t="s">
        <v>829</v>
      </c>
      <c r="AX134" s="154" t="s">
        <v>829</v>
      </c>
      <c r="AY134" s="154" t="s">
        <v>829</v>
      </c>
      <c r="AZ134" s="154" t="s">
        <v>844</v>
      </c>
      <c r="BA134" s="154" t="s">
        <v>526</v>
      </c>
      <c r="BB134" s="154" t="s">
        <v>842</v>
      </c>
      <c r="BC134" s="154" t="s">
        <v>842</v>
      </c>
      <c r="BD134" s="154" t="s">
        <v>842</v>
      </c>
      <c r="BE134" s="155" t="s">
        <v>821</v>
      </c>
      <c r="BF134" s="154" t="s">
        <v>841</v>
      </c>
      <c r="BG134" s="154" t="s">
        <v>841</v>
      </c>
      <c r="BH134" s="154" t="s">
        <v>514</v>
      </c>
      <c r="BI134" s="154" t="s">
        <v>514</v>
      </c>
      <c r="BJ134" s="154" t="s">
        <v>1218</v>
      </c>
      <c r="BK134" s="154" t="s">
        <v>1226</v>
      </c>
      <c r="BL134" s="154" t="s">
        <v>838</v>
      </c>
      <c r="BM134" s="154" t="s">
        <v>526</v>
      </c>
      <c r="BN134" s="154" t="s">
        <v>523</v>
      </c>
      <c r="BO134" s="154" t="s">
        <v>526</v>
      </c>
      <c r="BP134" s="154" t="s">
        <v>526</v>
      </c>
      <c r="BQ134" s="154" t="s">
        <v>820</v>
      </c>
      <c r="BR134" s="154" t="s">
        <v>829</v>
      </c>
      <c r="BS134" s="154" t="s">
        <v>829</v>
      </c>
      <c r="BT134" s="154" t="s">
        <v>829</v>
      </c>
      <c r="BU134" s="154" t="s">
        <v>829</v>
      </c>
      <c r="BV134" s="154" t="s">
        <v>829</v>
      </c>
      <c r="BW134" s="154" t="s">
        <v>829</v>
      </c>
      <c r="BX134" s="154"/>
      <c r="BY134" s="154" t="s">
        <v>845</v>
      </c>
      <c r="BZ134" s="154" t="s">
        <v>526</v>
      </c>
      <c r="CA134" s="154" t="s">
        <v>1163</v>
      </c>
      <c r="CB134" s="154" t="s">
        <v>839</v>
      </c>
    </row>
    <row r="135" spans="1:80" x14ac:dyDescent="0.3">
      <c r="A135" s="123" t="str">
        <f>'Indicator Data'!A136</f>
        <v>Palau</v>
      </c>
      <c r="B135" s="106" t="str">
        <f>'Indicator Data'!B136</f>
        <v>PLW</v>
      </c>
      <c r="C135" s="154" t="s">
        <v>1217</v>
      </c>
      <c r="D135" s="154" t="s">
        <v>1217</v>
      </c>
      <c r="E135" s="154" t="s">
        <v>1218</v>
      </c>
      <c r="F135" s="154" t="s">
        <v>1218</v>
      </c>
      <c r="G135" s="154" t="s">
        <v>1218</v>
      </c>
      <c r="H135" s="154" t="s">
        <v>1218</v>
      </c>
      <c r="I135" s="154" t="s">
        <v>1218</v>
      </c>
      <c r="J135" s="154" t="s">
        <v>842</v>
      </c>
      <c r="K135" s="154" t="s">
        <v>842</v>
      </c>
      <c r="L135" s="154" t="s">
        <v>514</v>
      </c>
      <c r="M135" s="154" t="s">
        <v>839</v>
      </c>
      <c r="N135" s="154" t="s">
        <v>839</v>
      </c>
      <c r="O135" s="154" t="s">
        <v>839</v>
      </c>
      <c r="P135" s="154" t="s">
        <v>839</v>
      </c>
      <c r="Q135" s="154" t="s">
        <v>1095</v>
      </c>
      <c r="R135" s="154" t="s">
        <v>1095</v>
      </c>
      <c r="S135" s="154" t="s">
        <v>1095</v>
      </c>
      <c r="T135" s="154" t="s">
        <v>1095</v>
      </c>
      <c r="U135" s="154" t="s">
        <v>839</v>
      </c>
      <c r="V135" s="154" t="s">
        <v>839</v>
      </c>
      <c r="W135" s="154" t="s">
        <v>839</v>
      </c>
      <c r="X135" s="154" t="s">
        <v>526</v>
      </c>
      <c r="Y135" s="154" t="s">
        <v>526</v>
      </c>
      <c r="Z135" s="154" t="s">
        <v>526</v>
      </c>
      <c r="AA135" s="154" t="s">
        <v>1163</v>
      </c>
      <c r="AB135" s="154" t="s">
        <v>840</v>
      </c>
      <c r="AC135" s="154" t="s">
        <v>840</v>
      </c>
      <c r="AD135" s="214" t="s">
        <v>1224</v>
      </c>
      <c r="AE135" s="154" t="s">
        <v>829</v>
      </c>
      <c r="AF135" s="154" t="s">
        <v>1096</v>
      </c>
      <c r="AG135" s="154" t="s">
        <v>1163</v>
      </c>
      <c r="AH135" s="154" t="s">
        <v>839</v>
      </c>
      <c r="AI135" s="154" t="s">
        <v>839</v>
      </c>
      <c r="AJ135" s="155" t="s">
        <v>846</v>
      </c>
      <c r="AK135" s="155" t="s">
        <v>846</v>
      </c>
      <c r="AL135" s="154" t="s">
        <v>844</v>
      </c>
      <c r="AM135" s="154" t="s">
        <v>844</v>
      </c>
      <c r="AN135" s="154" t="s">
        <v>847</v>
      </c>
      <c r="AO135" s="154" t="s">
        <v>848</v>
      </c>
      <c r="AP135" s="154" t="s">
        <v>848</v>
      </c>
      <c r="AQ135" s="154" t="s">
        <v>1225</v>
      </c>
      <c r="AR135" s="154" t="s">
        <v>1225</v>
      </c>
      <c r="AS135" s="154" t="s">
        <v>829</v>
      </c>
      <c r="AT135" s="154" t="s">
        <v>829</v>
      </c>
      <c r="AU135" s="154" t="s">
        <v>829</v>
      </c>
      <c r="AV135" s="154" t="s">
        <v>829</v>
      </c>
      <c r="AW135" s="154" t="s">
        <v>829</v>
      </c>
      <c r="AX135" s="154" t="s">
        <v>829</v>
      </c>
      <c r="AY135" s="154" t="s">
        <v>829</v>
      </c>
      <c r="AZ135" s="154" t="s">
        <v>844</v>
      </c>
      <c r="BA135" s="154" t="s">
        <v>526</v>
      </c>
      <c r="BB135" s="154" t="s">
        <v>842</v>
      </c>
      <c r="BC135" s="154" t="s">
        <v>842</v>
      </c>
      <c r="BD135" s="154" t="s">
        <v>842</v>
      </c>
      <c r="BE135" s="155" t="s">
        <v>818</v>
      </c>
      <c r="BF135" s="154" t="s">
        <v>841</v>
      </c>
      <c r="BG135" s="154" t="s">
        <v>841</v>
      </c>
      <c r="BH135" s="154" t="s">
        <v>514</v>
      </c>
      <c r="BI135" s="154" t="s">
        <v>514</v>
      </c>
      <c r="BJ135" s="154" t="s">
        <v>1218</v>
      </c>
      <c r="BK135" s="154" t="s">
        <v>1226</v>
      </c>
      <c r="BL135" s="154" t="s">
        <v>838</v>
      </c>
      <c r="BM135" s="154" t="s">
        <v>526</v>
      </c>
      <c r="BN135" s="154" t="s">
        <v>523</v>
      </c>
      <c r="BO135" s="154" t="s">
        <v>526</v>
      </c>
      <c r="BP135" s="154" t="s">
        <v>526</v>
      </c>
      <c r="BQ135" s="154" t="s">
        <v>820</v>
      </c>
      <c r="BR135" s="154" t="s">
        <v>829</v>
      </c>
      <c r="BS135" s="154" t="s">
        <v>829</v>
      </c>
      <c r="BT135" s="154" t="s">
        <v>829</v>
      </c>
      <c r="BU135" s="154" t="s">
        <v>829</v>
      </c>
      <c r="BV135" s="154" t="s">
        <v>829</v>
      </c>
      <c r="BW135" s="154" t="s">
        <v>829</v>
      </c>
      <c r="BX135" s="154"/>
      <c r="BY135" s="154" t="s">
        <v>845</v>
      </c>
      <c r="BZ135" s="154" t="s">
        <v>526</v>
      </c>
      <c r="CA135" s="154" t="s">
        <v>1163</v>
      </c>
      <c r="CB135" s="154" t="s">
        <v>839</v>
      </c>
    </row>
    <row r="136" spans="1:80" x14ac:dyDescent="0.3">
      <c r="A136" s="123" t="str">
        <f>'Indicator Data'!A137</f>
        <v>Palestine</v>
      </c>
      <c r="B136" s="106" t="str">
        <f>'Indicator Data'!B137</f>
        <v>PSE</v>
      </c>
      <c r="C136" s="154" t="s">
        <v>1217</v>
      </c>
      <c r="D136" s="154" t="s">
        <v>1217</v>
      </c>
      <c r="E136" s="154" t="s">
        <v>1218</v>
      </c>
      <c r="F136" s="154" t="s">
        <v>1218</v>
      </c>
      <c r="G136" s="154" t="s">
        <v>1218</v>
      </c>
      <c r="H136" s="154" t="s">
        <v>1218</v>
      </c>
      <c r="I136" s="154" t="s">
        <v>1218</v>
      </c>
      <c r="J136" s="154" t="s">
        <v>842</v>
      </c>
      <c r="K136" s="154" t="s">
        <v>842</v>
      </c>
      <c r="L136" s="154" t="s">
        <v>514</v>
      </c>
      <c r="M136" s="154" t="s">
        <v>839</v>
      </c>
      <c r="N136" s="154" t="s">
        <v>839</v>
      </c>
      <c r="O136" s="154" t="s">
        <v>839</v>
      </c>
      <c r="P136" s="154" t="s">
        <v>839</v>
      </c>
      <c r="Q136" s="154" t="s">
        <v>1095</v>
      </c>
      <c r="R136" s="154" t="s">
        <v>1095</v>
      </c>
      <c r="S136" s="154" t="s">
        <v>1095</v>
      </c>
      <c r="T136" s="154" t="s">
        <v>1095</v>
      </c>
      <c r="U136" s="154" t="s">
        <v>839</v>
      </c>
      <c r="V136" s="154" t="s">
        <v>839</v>
      </c>
      <c r="W136" s="154" t="s">
        <v>839</v>
      </c>
      <c r="X136" s="154" t="s">
        <v>526</v>
      </c>
      <c r="Y136" s="154" t="s">
        <v>526</v>
      </c>
      <c r="Z136" s="154" t="s">
        <v>526</v>
      </c>
      <c r="AA136" s="154" t="s">
        <v>1163</v>
      </c>
      <c r="AB136" s="154" t="s">
        <v>840</v>
      </c>
      <c r="AC136" s="154" t="s">
        <v>840</v>
      </c>
      <c r="AD136" s="214" t="s">
        <v>1224</v>
      </c>
      <c r="AE136" s="154" t="s">
        <v>829</v>
      </c>
      <c r="AF136" s="154" t="s">
        <v>1096</v>
      </c>
      <c r="AG136" s="154" t="s">
        <v>1163</v>
      </c>
      <c r="AH136" s="154" t="s">
        <v>839</v>
      </c>
      <c r="AI136" s="154" t="s">
        <v>839</v>
      </c>
      <c r="AJ136" s="155" t="s">
        <v>846</v>
      </c>
      <c r="AK136" s="155" t="s">
        <v>846</v>
      </c>
      <c r="AL136" s="154" t="s">
        <v>844</v>
      </c>
      <c r="AM136" s="154" t="s">
        <v>844</v>
      </c>
      <c r="AN136" s="154" t="s">
        <v>847</v>
      </c>
      <c r="AO136" s="154" t="s">
        <v>848</v>
      </c>
      <c r="AP136" s="154" t="s">
        <v>848</v>
      </c>
      <c r="AQ136" s="154" t="s">
        <v>1225</v>
      </c>
      <c r="AR136" s="154" t="s">
        <v>1225</v>
      </c>
      <c r="AS136" s="154" t="s">
        <v>829</v>
      </c>
      <c r="AT136" s="154" t="s">
        <v>829</v>
      </c>
      <c r="AU136" s="154" t="s">
        <v>829</v>
      </c>
      <c r="AV136" s="154" t="s">
        <v>829</v>
      </c>
      <c r="AW136" s="154" t="s">
        <v>829</v>
      </c>
      <c r="AX136" s="154" t="s">
        <v>829</v>
      </c>
      <c r="AY136" s="154" t="s">
        <v>829</v>
      </c>
      <c r="AZ136" s="154" t="s">
        <v>844</v>
      </c>
      <c r="BA136" s="154" t="s">
        <v>526</v>
      </c>
      <c r="BB136" s="154" t="s">
        <v>842</v>
      </c>
      <c r="BC136" s="154" t="s">
        <v>842</v>
      </c>
      <c r="BD136" s="154" t="s">
        <v>842</v>
      </c>
      <c r="BE136" s="155" t="s">
        <v>821</v>
      </c>
      <c r="BF136" s="154" t="s">
        <v>843</v>
      </c>
      <c r="BG136" s="154" t="s">
        <v>841</v>
      </c>
      <c r="BH136" s="154" t="s">
        <v>514</v>
      </c>
      <c r="BI136" s="154" t="s">
        <v>514</v>
      </c>
      <c r="BJ136" s="154" t="s">
        <v>1218</v>
      </c>
      <c r="BK136" s="154" t="s">
        <v>1226</v>
      </c>
      <c r="BL136" s="154" t="s">
        <v>838</v>
      </c>
      <c r="BM136" s="154" t="s">
        <v>526</v>
      </c>
      <c r="BN136" s="154" t="s">
        <v>523</v>
      </c>
      <c r="BO136" s="154" t="s">
        <v>526</v>
      </c>
      <c r="BP136" s="154" t="s">
        <v>526</v>
      </c>
      <c r="BQ136" s="154" t="s">
        <v>820</v>
      </c>
      <c r="BR136" s="154" t="s">
        <v>829</v>
      </c>
      <c r="BS136" s="154" t="s">
        <v>829</v>
      </c>
      <c r="BT136" s="154" t="s">
        <v>829</v>
      </c>
      <c r="BU136" s="154" t="s">
        <v>829</v>
      </c>
      <c r="BV136" s="154" t="s">
        <v>829</v>
      </c>
      <c r="BW136" s="154" t="s">
        <v>829</v>
      </c>
      <c r="BX136" s="154"/>
      <c r="BY136" s="154" t="s">
        <v>845</v>
      </c>
      <c r="BZ136" s="154" t="s">
        <v>526</v>
      </c>
      <c r="CA136" s="154" t="s">
        <v>1163</v>
      </c>
      <c r="CB136" s="154" t="s">
        <v>839</v>
      </c>
    </row>
    <row r="137" spans="1:80" x14ac:dyDescent="0.3">
      <c r="A137" s="123" t="str">
        <f>'Indicator Data'!A138</f>
        <v>Panama</v>
      </c>
      <c r="B137" s="106" t="str">
        <f>'Indicator Data'!B138</f>
        <v>PAN</v>
      </c>
      <c r="C137" s="154" t="s">
        <v>1217</v>
      </c>
      <c r="D137" s="154" t="s">
        <v>1217</v>
      </c>
      <c r="E137" s="154" t="s">
        <v>1218</v>
      </c>
      <c r="F137" s="154" t="s">
        <v>1218</v>
      </c>
      <c r="G137" s="154" t="s">
        <v>1218</v>
      </c>
      <c r="H137" s="154" t="s">
        <v>1218</v>
      </c>
      <c r="I137" s="154" t="s">
        <v>1218</v>
      </c>
      <c r="J137" s="154" t="s">
        <v>842</v>
      </c>
      <c r="K137" s="154" t="s">
        <v>842</v>
      </c>
      <c r="L137" s="154" t="s">
        <v>514</v>
      </c>
      <c r="M137" s="154" t="s">
        <v>839</v>
      </c>
      <c r="N137" s="154" t="s">
        <v>839</v>
      </c>
      <c r="O137" s="154" t="s">
        <v>839</v>
      </c>
      <c r="P137" s="154" t="s">
        <v>839</v>
      </c>
      <c r="Q137" s="154" t="s">
        <v>1095</v>
      </c>
      <c r="R137" s="154" t="s">
        <v>1095</v>
      </c>
      <c r="S137" s="154" t="s">
        <v>1095</v>
      </c>
      <c r="T137" s="154" t="s">
        <v>1095</v>
      </c>
      <c r="U137" s="154" t="s">
        <v>839</v>
      </c>
      <c r="V137" s="154" t="s">
        <v>839</v>
      </c>
      <c r="W137" s="154" t="s">
        <v>839</v>
      </c>
      <c r="X137" s="154" t="s">
        <v>526</v>
      </c>
      <c r="Y137" s="154" t="s">
        <v>526</v>
      </c>
      <c r="Z137" s="154" t="s">
        <v>526</v>
      </c>
      <c r="AA137" s="154" t="s">
        <v>1163</v>
      </c>
      <c r="AB137" s="154" t="s">
        <v>840</v>
      </c>
      <c r="AC137" s="154" t="s">
        <v>840</v>
      </c>
      <c r="AD137" s="214" t="s">
        <v>1224</v>
      </c>
      <c r="AE137" s="154" t="s">
        <v>829</v>
      </c>
      <c r="AF137" s="154" t="s">
        <v>1096</v>
      </c>
      <c r="AG137" s="154" t="s">
        <v>1163</v>
      </c>
      <c r="AH137" s="154" t="s">
        <v>839</v>
      </c>
      <c r="AI137" s="154" t="s">
        <v>839</v>
      </c>
      <c r="AJ137" s="155" t="s">
        <v>846</v>
      </c>
      <c r="AK137" s="155" t="s">
        <v>846</v>
      </c>
      <c r="AL137" s="154" t="s">
        <v>844</v>
      </c>
      <c r="AM137" s="154" t="s">
        <v>844</v>
      </c>
      <c r="AN137" s="154" t="s">
        <v>847</v>
      </c>
      <c r="AO137" s="154" t="s">
        <v>848</v>
      </c>
      <c r="AP137" s="154" t="s">
        <v>848</v>
      </c>
      <c r="AQ137" s="154" t="s">
        <v>1225</v>
      </c>
      <c r="AR137" s="154" t="s">
        <v>1225</v>
      </c>
      <c r="AS137" s="154" t="s">
        <v>829</v>
      </c>
      <c r="AT137" s="154" t="s">
        <v>829</v>
      </c>
      <c r="AU137" s="154" t="s">
        <v>829</v>
      </c>
      <c r="AV137" s="154" t="s">
        <v>829</v>
      </c>
      <c r="AW137" s="154" t="s">
        <v>829</v>
      </c>
      <c r="AX137" s="154" t="s">
        <v>829</v>
      </c>
      <c r="AY137" s="154" t="s">
        <v>829</v>
      </c>
      <c r="AZ137" s="154" t="s">
        <v>844</v>
      </c>
      <c r="BA137" s="154" t="s">
        <v>526</v>
      </c>
      <c r="BB137" s="154" t="s">
        <v>842</v>
      </c>
      <c r="BC137" s="154" t="s">
        <v>842</v>
      </c>
      <c r="BD137" s="154" t="s">
        <v>842</v>
      </c>
      <c r="BE137" s="155" t="s">
        <v>818</v>
      </c>
      <c r="BF137" s="154" t="s">
        <v>841</v>
      </c>
      <c r="BG137" s="154" t="s">
        <v>841</v>
      </c>
      <c r="BH137" s="154" t="s">
        <v>514</v>
      </c>
      <c r="BI137" s="154" t="s">
        <v>514</v>
      </c>
      <c r="BJ137" s="154" t="s">
        <v>1218</v>
      </c>
      <c r="BK137" s="154" t="s">
        <v>1226</v>
      </c>
      <c r="BL137" s="154" t="s">
        <v>838</v>
      </c>
      <c r="BM137" s="154" t="s">
        <v>526</v>
      </c>
      <c r="BN137" s="154" t="s">
        <v>523</v>
      </c>
      <c r="BO137" s="154" t="s">
        <v>526</v>
      </c>
      <c r="BP137" s="154" t="s">
        <v>526</v>
      </c>
      <c r="BQ137" s="154" t="s">
        <v>820</v>
      </c>
      <c r="BR137" s="154" t="s">
        <v>829</v>
      </c>
      <c r="BS137" s="154" t="s">
        <v>829</v>
      </c>
      <c r="BT137" s="154" t="s">
        <v>829</v>
      </c>
      <c r="BU137" s="154" t="s">
        <v>829</v>
      </c>
      <c r="BV137" s="154" t="s">
        <v>829</v>
      </c>
      <c r="BW137" s="154" t="s">
        <v>829</v>
      </c>
      <c r="BX137" s="154"/>
      <c r="BY137" s="154" t="s">
        <v>845</v>
      </c>
      <c r="BZ137" s="154" t="s">
        <v>526</v>
      </c>
      <c r="CA137" s="154" t="s">
        <v>1163</v>
      </c>
      <c r="CB137" s="154" t="s">
        <v>839</v>
      </c>
    </row>
    <row r="138" spans="1:80" x14ac:dyDescent="0.3">
      <c r="A138" s="123" t="str">
        <f>'Indicator Data'!A139</f>
        <v>Papua New Guinea</v>
      </c>
      <c r="B138" s="106" t="str">
        <f>'Indicator Data'!B139</f>
        <v>PNG</v>
      </c>
      <c r="C138" s="154" t="s">
        <v>1217</v>
      </c>
      <c r="D138" s="154" t="s">
        <v>1217</v>
      </c>
      <c r="E138" s="154" t="s">
        <v>1218</v>
      </c>
      <c r="F138" s="154" t="s">
        <v>1218</v>
      </c>
      <c r="G138" s="154" t="s">
        <v>1218</v>
      </c>
      <c r="H138" s="154" t="s">
        <v>1218</v>
      </c>
      <c r="I138" s="154" t="s">
        <v>1218</v>
      </c>
      <c r="J138" s="154" t="s">
        <v>842</v>
      </c>
      <c r="K138" s="154" t="s">
        <v>842</v>
      </c>
      <c r="L138" s="154" t="s">
        <v>514</v>
      </c>
      <c r="M138" s="154" t="s">
        <v>839</v>
      </c>
      <c r="N138" s="154" t="s">
        <v>839</v>
      </c>
      <c r="O138" s="154" t="s">
        <v>839</v>
      </c>
      <c r="P138" s="154" t="s">
        <v>839</v>
      </c>
      <c r="Q138" s="154" t="s">
        <v>1095</v>
      </c>
      <c r="R138" s="154" t="s">
        <v>1095</v>
      </c>
      <c r="S138" s="154" t="s">
        <v>1095</v>
      </c>
      <c r="T138" s="154" t="s">
        <v>1095</v>
      </c>
      <c r="U138" s="154" t="s">
        <v>839</v>
      </c>
      <c r="V138" s="154" t="s">
        <v>839</v>
      </c>
      <c r="W138" s="154" t="s">
        <v>839</v>
      </c>
      <c r="X138" s="154" t="s">
        <v>526</v>
      </c>
      <c r="Y138" s="154" t="s">
        <v>526</v>
      </c>
      <c r="Z138" s="154" t="s">
        <v>526</v>
      </c>
      <c r="AA138" s="154" t="s">
        <v>1163</v>
      </c>
      <c r="AB138" s="154" t="s">
        <v>840</v>
      </c>
      <c r="AC138" s="154" t="s">
        <v>840</v>
      </c>
      <c r="AD138" s="214" t="s">
        <v>1224</v>
      </c>
      <c r="AE138" s="154" t="s">
        <v>829</v>
      </c>
      <c r="AF138" s="154" t="s">
        <v>1096</v>
      </c>
      <c r="AG138" s="154" t="s">
        <v>1163</v>
      </c>
      <c r="AH138" s="154" t="s">
        <v>839</v>
      </c>
      <c r="AI138" s="154" t="s">
        <v>839</v>
      </c>
      <c r="AJ138" s="155" t="s">
        <v>846</v>
      </c>
      <c r="AK138" s="155" t="s">
        <v>846</v>
      </c>
      <c r="AL138" s="154" t="s">
        <v>844</v>
      </c>
      <c r="AM138" s="154" t="s">
        <v>844</v>
      </c>
      <c r="AN138" s="154" t="s">
        <v>847</v>
      </c>
      <c r="AO138" s="154" t="s">
        <v>848</v>
      </c>
      <c r="AP138" s="154" t="s">
        <v>848</v>
      </c>
      <c r="AQ138" s="154" t="s">
        <v>1225</v>
      </c>
      <c r="AR138" s="154" t="s">
        <v>1225</v>
      </c>
      <c r="AS138" s="154" t="s">
        <v>829</v>
      </c>
      <c r="AT138" s="154" t="s">
        <v>829</v>
      </c>
      <c r="AU138" s="154" t="s">
        <v>829</v>
      </c>
      <c r="AV138" s="154" t="s">
        <v>829</v>
      </c>
      <c r="AW138" s="154" t="s">
        <v>829</v>
      </c>
      <c r="AX138" s="154" t="s">
        <v>829</v>
      </c>
      <c r="AY138" s="154" t="s">
        <v>829</v>
      </c>
      <c r="AZ138" s="154" t="s">
        <v>844</v>
      </c>
      <c r="BA138" s="154" t="s">
        <v>526</v>
      </c>
      <c r="BB138" s="154" t="s">
        <v>842</v>
      </c>
      <c r="BC138" s="154" t="s">
        <v>842</v>
      </c>
      <c r="BD138" s="154" t="s">
        <v>842</v>
      </c>
      <c r="BE138" s="155" t="s">
        <v>821</v>
      </c>
      <c r="BF138" s="154" t="s">
        <v>841</v>
      </c>
      <c r="BG138" s="154" t="s">
        <v>841</v>
      </c>
      <c r="BH138" s="154" t="s">
        <v>514</v>
      </c>
      <c r="BI138" s="154" t="s">
        <v>514</v>
      </c>
      <c r="BJ138" s="154" t="s">
        <v>1218</v>
      </c>
      <c r="BK138" s="154" t="s">
        <v>1226</v>
      </c>
      <c r="BL138" s="154" t="s">
        <v>838</v>
      </c>
      <c r="BM138" s="154" t="s">
        <v>526</v>
      </c>
      <c r="BN138" s="154" t="s">
        <v>523</v>
      </c>
      <c r="BO138" s="154" t="s">
        <v>526</v>
      </c>
      <c r="BP138" s="154" t="s">
        <v>526</v>
      </c>
      <c r="BQ138" s="154" t="s">
        <v>820</v>
      </c>
      <c r="BR138" s="154" t="s">
        <v>829</v>
      </c>
      <c r="BS138" s="154" t="s">
        <v>829</v>
      </c>
      <c r="BT138" s="154" t="s">
        <v>829</v>
      </c>
      <c r="BU138" s="154" t="s">
        <v>829</v>
      </c>
      <c r="BV138" s="154" t="s">
        <v>829</v>
      </c>
      <c r="BW138" s="154" t="s">
        <v>829</v>
      </c>
      <c r="BX138" s="154"/>
      <c r="BY138" s="154" t="s">
        <v>845</v>
      </c>
      <c r="BZ138" s="154" t="s">
        <v>526</v>
      </c>
      <c r="CA138" s="154" t="s">
        <v>1163</v>
      </c>
      <c r="CB138" s="154" t="s">
        <v>839</v>
      </c>
    </row>
    <row r="139" spans="1:80" x14ac:dyDescent="0.3">
      <c r="A139" s="123" t="str">
        <f>'Indicator Data'!A140</f>
        <v>Paraguay</v>
      </c>
      <c r="B139" s="106" t="str">
        <f>'Indicator Data'!B140</f>
        <v>PRY</v>
      </c>
      <c r="C139" s="154" t="s">
        <v>1217</v>
      </c>
      <c r="D139" s="154" t="s">
        <v>1217</v>
      </c>
      <c r="E139" s="154" t="s">
        <v>1218</v>
      </c>
      <c r="F139" s="154" t="s">
        <v>1218</v>
      </c>
      <c r="G139" s="154" t="s">
        <v>1218</v>
      </c>
      <c r="H139" s="154" t="s">
        <v>1218</v>
      </c>
      <c r="I139" s="154" t="s">
        <v>1218</v>
      </c>
      <c r="J139" s="154" t="s">
        <v>842</v>
      </c>
      <c r="K139" s="154" t="s">
        <v>842</v>
      </c>
      <c r="L139" s="154" t="s">
        <v>514</v>
      </c>
      <c r="M139" s="154" t="s">
        <v>839</v>
      </c>
      <c r="N139" s="154" t="s">
        <v>839</v>
      </c>
      <c r="O139" s="154" t="s">
        <v>839</v>
      </c>
      <c r="P139" s="154" t="s">
        <v>839</v>
      </c>
      <c r="Q139" s="154" t="s">
        <v>1095</v>
      </c>
      <c r="R139" s="154" t="s">
        <v>1095</v>
      </c>
      <c r="S139" s="154" t="s">
        <v>1095</v>
      </c>
      <c r="T139" s="154" t="s">
        <v>1095</v>
      </c>
      <c r="U139" s="154" t="s">
        <v>839</v>
      </c>
      <c r="V139" s="154" t="s">
        <v>839</v>
      </c>
      <c r="W139" s="154" t="s">
        <v>839</v>
      </c>
      <c r="X139" s="154" t="s">
        <v>526</v>
      </c>
      <c r="Y139" s="154" t="s">
        <v>526</v>
      </c>
      <c r="Z139" s="154" t="s">
        <v>526</v>
      </c>
      <c r="AA139" s="154" t="s">
        <v>1163</v>
      </c>
      <c r="AB139" s="154" t="s">
        <v>840</v>
      </c>
      <c r="AC139" s="154" t="s">
        <v>840</v>
      </c>
      <c r="AD139" s="214" t="s">
        <v>1224</v>
      </c>
      <c r="AE139" s="154" t="s">
        <v>829</v>
      </c>
      <c r="AF139" s="154" t="s">
        <v>1096</v>
      </c>
      <c r="AG139" s="154" t="s">
        <v>1163</v>
      </c>
      <c r="AH139" s="154" t="s">
        <v>839</v>
      </c>
      <c r="AI139" s="154" t="s">
        <v>839</v>
      </c>
      <c r="AJ139" s="155" t="s">
        <v>846</v>
      </c>
      <c r="AK139" s="155" t="s">
        <v>846</v>
      </c>
      <c r="AL139" s="154" t="s">
        <v>844</v>
      </c>
      <c r="AM139" s="154" t="s">
        <v>844</v>
      </c>
      <c r="AN139" s="154" t="s">
        <v>847</v>
      </c>
      <c r="AO139" s="154" t="s">
        <v>848</v>
      </c>
      <c r="AP139" s="154" t="s">
        <v>848</v>
      </c>
      <c r="AQ139" s="154" t="s">
        <v>1225</v>
      </c>
      <c r="AR139" s="154" t="s">
        <v>1225</v>
      </c>
      <c r="AS139" s="154" t="s">
        <v>829</v>
      </c>
      <c r="AT139" s="154" t="s">
        <v>829</v>
      </c>
      <c r="AU139" s="154" t="s">
        <v>829</v>
      </c>
      <c r="AV139" s="154" t="s">
        <v>829</v>
      </c>
      <c r="AW139" s="154" t="s">
        <v>829</v>
      </c>
      <c r="AX139" s="154" t="s">
        <v>829</v>
      </c>
      <c r="AY139" s="154" t="s">
        <v>829</v>
      </c>
      <c r="AZ139" s="154" t="s">
        <v>844</v>
      </c>
      <c r="BA139" s="154" t="s">
        <v>526</v>
      </c>
      <c r="BB139" s="154" t="s">
        <v>842</v>
      </c>
      <c r="BC139" s="154" t="s">
        <v>842</v>
      </c>
      <c r="BD139" s="154" t="s">
        <v>842</v>
      </c>
      <c r="BE139" s="155" t="s">
        <v>818</v>
      </c>
      <c r="BF139" s="154" t="s">
        <v>841</v>
      </c>
      <c r="BG139" s="154" t="s">
        <v>841</v>
      </c>
      <c r="BH139" s="154" t="s">
        <v>514</v>
      </c>
      <c r="BI139" s="154" t="s">
        <v>514</v>
      </c>
      <c r="BJ139" s="154" t="s">
        <v>1218</v>
      </c>
      <c r="BK139" s="154" t="s">
        <v>1226</v>
      </c>
      <c r="BL139" s="154" t="s">
        <v>838</v>
      </c>
      <c r="BM139" s="154" t="s">
        <v>526</v>
      </c>
      <c r="BN139" s="154" t="s">
        <v>523</v>
      </c>
      <c r="BO139" s="154" t="s">
        <v>526</v>
      </c>
      <c r="BP139" s="154" t="s">
        <v>526</v>
      </c>
      <c r="BQ139" s="154" t="s">
        <v>820</v>
      </c>
      <c r="BR139" s="154" t="s">
        <v>829</v>
      </c>
      <c r="BS139" s="154" t="s">
        <v>829</v>
      </c>
      <c r="BT139" s="154" t="s">
        <v>829</v>
      </c>
      <c r="BU139" s="154" t="s">
        <v>829</v>
      </c>
      <c r="BV139" s="154" t="s">
        <v>829</v>
      </c>
      <c r="BW139" s="154" t="s">
        <v>829</v>
      </c>
      <c r="BX139" s="154"/>
      <c r="BY139" s="154" t="s">
        <v>845</v>
      </c>
      <c r="BZ139" s="154" t="s">
        <v>526</v>
      </c>
      <c r="CA139" s="154" t="s">
        <v>1163</v>
      </c>
      <c r="CB139" s="154" t="s">
        <v>839</v>
      </c>
    </row>
    <row r="140" spans="1:80" x14ac:dyDescent="0.3">
      <c r="A140" s="123" t="str">
        <f>'Indicator Data'!A141</f>
        <v>Peru</v>
      </c>
      <c r="B140" s="106" t="str">
        <f>'Indicator Data'!B141</f>
        <v>PER</v>
      </c>
      <c r="C140" s="154" t="s">
        <v>1217</v>
      </c>
      <c r="D140" s="154" t="s">
        <v>1217</v>
      </c>
      <c r="E140" s="154" t="s">
        <v>1218</v>
      </c>
      <c r="F140" s="154" t="s">
        <v>1218</v>
      </c>
      <c r="G140" s="154" t="s">
        <v>1218</v>
      </c>
      <c r="H140" s="154" t="s">
        <v>1218</v>
      </c>
      <c r="I140" s="154" t="s">
        <v>1218</v>
      </c>
      <c r="J140" s="154" t="s">
        <v>842</v>
      </c>
      <c r="K140" s="154" t="s">
        <v>842</v>
      </c>
      <c r="L140" s="154" t="s">
        <v>514</v>
      </c>
      <c r="M140" s="154" t="s">
        <v>839</v>
      </c>
      <c r="N140" s="154" t="s">
        <v>839</v>
      </c>
      <c r="O140" s="154" t="s">
        <v>839</v>
      </c>
      <c r="P140" s="154" t="s">
        <v>839</v>
      </c>
      <c r="Q140" s="154" t="s">
        <v>1095</v>
      </c>
      <c r="R140" s="154" t="s">
        <v>1095</v>
      </c>
      <c r="S140" s="154" t="s">
        <v>1095</v>
      </c>
      <c r="T140" s="154" t="s">
        <v>1095</v>
      </c>
      <c r="U140" s="154" t="s">
        <v>839</v>
      </c>
      <c r="V140" s="154" t="s">
        <v>839</v>
      </c>
      <c r="W140" s="154" t="s">
        <v>839</v>
      </c>
      <c r="X140" s="154" t="s">
        <v>526</v>
      </c>
      <c r="Y140" s="154" t="s">
        <v>526</v>
      </c>
      <c r="Z140" s="154" t="s">
        <v>526</v>
      </c>
      <c r="AA140" s="154" t="s">
        <v>1163</v>
      </c>
      <c r="AB140" s="154" t="s">
        <v>840</v>
      </c>
      <c r="AC140" s="154" t="s">
        <v>840</v>
      </c>
      <c r="AD140" s="214" t="s">
        <v>1224</v>
      </c>
      <c r="AE140" s="154" t="s">
        <v>829</v>
      </c>
      <c r="AF140" s="154" t="s">
        <v>1096</v>
      </c>
      <c r="AG140" s="154" t="s">
        <v>1163</v>
      </c>
      <c r="AH140" s="154" t="s">
        <v>839</v>
      </c>
      <c r="AI140" s="154" t="s">
        <v>839</v>
      </c>
      <c r="AJ140" s="155" t="s">
        <v>846</v>
      </c>
      <c r="AK140" s="155" t="s">
        <v>846</v>
      </c>
      <c r="AL140" s="154" t="s">
        <v>844</v>
      </c>
      <c r="AM140" s="154" t="s">
        <v>844</v>
      </c>
      <c r="AN140" s="154" t="s">
        <v>847</v>
      </c>
      <c r="AO140" s="154" t="s">
        <v>848</v>
      </c>
      <c r="AP140" s="154" t="s">
        <v>848</v>
      </c>
      <c r="AQ140" s="154" t="s">
        <v>1225</v>
      </c>
      <c r="AR140" s="154" t="s">
        <v>1225</v>
      </c>
      <c r="AS140" s="154" t="s">
        <v>829</v>
      </c>
      <c r="AT140" s="154" t="s">
        <v>829</v>
      </c>
      <c r="AU140" s="154" t="s">
        <v>829</v>
      </c>
      <c r="AV140" s="154" t="s">
        <v>829</v>
      </c>
      <c r="AW140" s="154" t="s">
        <v>829</v>
      </c>
      <c r="AX140" s="154" t="s">
        <v>829</v>
      </c>
      <c r="AY140" s="154" t="s">
        <v>829</v>
      </c>
      <c r="AZ140" s="154" t="s">
        <v>844</v>
      </c>
      <c r="BA140" s="154" t="s">
        <v>526</v>
      </c>
      <c r="BB140" s="154" t="s">
        <v>842</v>
      </c>
      <c r="BC140" s="154" t="s">
        <v>842</v>
      </c>
      <c r="BD140" s="154" t="s">
        <v>842</v>
      </c>
      <c r="BE140" s="155" t="s">
        <v>821</v>
      </c>
      <c r="BF140" s="154" t="s">
        <v>841</v>
      </c>
      <c r="BG140" s="154" t="s">
        <v>841</v>
      </c>
      <c r="BH140" s="154" t="s">
        <v>514</v>
      </c>
      <c r="BI140" s="154" t="s">
        <v>514</v>
      </c>
      <c r="BJ140" s="154" t="s">
        <v>1218</v>
      </c>
      <c r="BK140" s="154" t="s">
        <v>1226</v>
      </c>
      <c r="BL140" s="154" t="s">
        <v>838</v>
      </c>
      <c r="BM140" s="154" t="s">
        <v>526</v>
      </c>
      <c r="BN140" s="154" t="s">
        <v>523</v>
      </c>
      <c r="BO140" s="154" t="s">
        <v>526</v>
      </c>
      <c r="BP140" s="154" t="s">
        <v>526</v>
      </c>
      <c r="BQ140" s="154" t="s">
        <v>820</v>
      </c>
      <c r="BR140" s="154" t="s">
        <v>829</v>
      </c>
      <c r="BS140" s="154" t="s">
        <v>829</v>
      </c>
      <c r="BT140" s="154" t="s">
        <v>829</v>
      </c>
      <c r="BU140" s="154" t="s">
        <v>829</v>
      </c>
      <c r="BV140" s="154" t="s">
        <v>829</v>
      </c>
      <c r="BW140" s="154" t="s">
        <v>829</v>
      </c>
      <c r="BX140" s="154"/>
      <c r="BY140" s="154" t="s">
        <v>845</v>
      </c>
      <c r="BZ140" s="154" t="s">
        <v>526</v>
      </c>
      <c r="CA140" s="154" t="s">
        <v>1163</v>
      </c>
      <c r="CB140" s="154" t="s">
        <v>839</v>
      </c>
    </row>
    <row r="141" spans="1:80" x14ac:dyDescent="0.3">
      <c r="A141" s="123" t="str">
        <f>'Indicator Data'!A142</f>
        <v>Philippines</v>
      </c>
      <c r="B141" s="106" t="str">
        <f>'Indicator Data'!B142</f>
        <v>PHL</v>
      </c>
      <c r="C141" s="154" t="s">
        <v>1217</v>
      </c>
      <c r="D141" s="154" t="s">
        <v>1217</v>
      </c>
      <c r="E141" s="154" t="s">
        <v>1218</v>
      </c>
      <c r="F141" s="154" t="s">
        <v>1218</v>
      </c>
      <c r="G141" s="154" t="s">
        <v>1218</v>
      </c>
      <c r="H141" s="154" t="s">
        <v>1218</v>
      </c>
      <c r="I141" s="154" t="s">
        <v>1218</v>
      </c>
      <c r="J141" s="154" t="s">
        <v>842</v>
      </c>
      <c r="K141" s="154" t="s">
        <v>842</v>
      </c>
      <c r="L141" s="154" t="s">
        <v>514</v>
      </c>
      <c r="M141" s="154" t="s">
        <v>839</v>
      </c>
      <c r="N141" s="154" t="s">
        <v>839</v>
      </c>
      <c r="O141" s="154" t="s">
        <v>839</v>
      </c>
      <c r="P141" s="154" t="s">
        <v>839</v>
      </c>
      <c r="Q141" s="154" t="s">
        <v>1095</v>
      </c>
      <c r="R141" s="154" t="s">
        <v>1095</v>
      </c>
      <c r="S141" s="154" t="s">
        <v>1095</v>
      </c>
      <c r="T141" s="154" t="s">
        <v>1095</v>
      </c>
      <c r="U141" s="154" t="s">
        <v>839</v>
      </c>
      <c r="V141" s="154" t="s">
        <v>839</v>
      </c>
      <c r="W141" s="154" t="s">
        <v>839</v>
      </c>
      <c r="X141" s="154" t="s">
        <v>526</v>
      </c>
      <c r="Y141" s="154" t="s">
        <v>526</v>
      </c>
      <c r="Z141" s="154" t="s">
        <v>526</v>
      </c>
      <c r="AA141" s="154" t="s">
        <v>1163</v>
      </c>
      <c r="AB141" s="154" t="s">
        <v>840</v>
      </c>
      <c r="AC141" s="154" t="s">
        <v>840</v>
      </c>
      <c r="AD141" s="214" t="s">
        <v>1224</v>
      </c>
      <c r="AE141" s="154" t="s">
        <v>829</v>
      </c>
      <c r="AF141" s="154" t="s">
        <v>1096</v>
      </c>
      <c r="AG141" s="154" t="s">
        <v>1163</v>
      </c>
      <c r="AH141" s="154" t="s">
        <v>839</v>
      </c>
      <c r="AI141" s="154" t="s">
        <v>839</v>
      </c>
      <c r="AJ141" s="155" t="s">
        <v>846</v>
      </c>
      <c r="AK141" s="155" t="s">
        <v>846</v>
      </c>
      <c r="AL141" s="154" t="s">
        <v>844</v>
      </c>
      <c r="AM141" s="154" t="s">
        <v>844</v>
      </c>
      <c r="AN141" s="154" t="s">
        <v>847</v>
      </c>
      <c r="AO141" s="154" t="s">
        <v>848</v>
      </c>
      <c r="AP141" s="154" t="s">
        <v>848</v>
      </c>
      <c r="AQ141" s="154" t="s">
        <v>1225</v>
      </c>
      <c r="AR141" s="154" t="s">
        <v>1225</v>
      </c>
      <c r="AS141" s="154" t="s">
        <v>829</v>
      </c>
      <c r="AT141" s="154" t="s">
        <v>829</v>
      </c>
      <c r="AU141" s="154" t="s">
        <v>829</v>
      </c>
      <c r="AV141" s="154" t="s">
        <v>829</v>
      </c>
      <c r="AW141" s="154" t="s">
        <v>829</v>
      </c>
      <c r="AX141" s="154" t="s">
        <v>829</v>
      </c>
      <c r="AY141" s="154" t="s">
        <v>829</v>
      </c>
      <c r="AZ141" s="154" t="s">
        <v>844</v>
      </c>
      <c r="BA141" s="154" t="s">
        <v>526</v>
      </c>
      <c r="BB141" s="154" t="s">
        <v>842</v>
      </c>
      <c r="BC141" s="154" t="s">
        <v>842</v>
      </c>
      <c r="BD141" s="154" t="s">
        <v>842</v>
      </c>
      <c r="BE141" s="155" t="s">
        <v>821</v>
      </c>
      <c r="BF141" s="154" t="s">
        <v>841</v>
      </c>
      <c r="BG141" s="154" t="s">
        <v>841</v>
      </c>
      <c r="BH141" s="154" t="s">
        <v>514</v>
      </c>
      <c r="BI141" s="154" t="s">
        <v>514</v>
      </c>
      <c r="BJ141" s="154" t="s">
        <v>1218</v>
      </c>
      <c r="BK141" s="154" t="s">
        <v>1226</v>
      </c>
      <c r="BL141" s="154" t="s">
        <v>838</v>
      </c>
      <c r="BM141" s="154" t="s">
        <v>526</v>
      </c>
      <c r="BN141" s="154" t="s">
        <v>523</v>
      </c>
      <c r="BO141" s="154" t="s">
        <v>526</v>
      </c>
      <c r="BP141" s="154" t="s">
        <v>526</v>
      </c>
      <c r="BQ141" s="154" t="s">
        <v>820</v>
      </c>
      <c r="BR141" s="154" t="s">
        <v>829</v>
      </c>
      <c r="BS141" s="154" t="s">
        <v>829</v>
      </c>
      <c r="BT141" s="154" t="s">
        <v>829</v>
      </c>
      <c r="BU141" s="154" t="s">
        <v>829</v>
      </c>
      <c r="BV141" s="154" t="s">
        <v>829</v>
      </c>
      <c r="BW141" s="154" t="s">
        <v>829</v>
      </c>
      <c r="BX141" s="154"/>
      <c r="BY141" s="154" t="s">
        <v>845</v>
      </c>
      <c r="BZ141" s="154" t="s">
        <v>526</v>
      </c>
      <c r="CA141" s="154" t="s">
        <v>1163</v>
      </c>
      <c r="CB141" s="154" t="s">
        <v>839</v>
      </c>
    </row>
    <row r="142" spans="1:80" x14ac:dyDescent="0.3">
      <c r="A142" s="123" t="str">
        <f>'Indicator Data'!A143</f>
        <v>Poland</v>
      </c>
      <c r="B142" s="106" t="str">
        <f>'Indicator Data'!B143</f>
        <v>POL</v>
      </c>
      <c r="C142" s="154" t="s">
        <v>1217</v>
      </c>
      <c r="D142" s="154" t="s">
        <v>1217</v>
      </c>
      <c r="E142" s="154" t="s">
        <v>1218</v>
      </c>
      <c r="F142" s="154" t="s">
        <v>1218</v>
      </c>
      <c r="G142" s="154" t="s">
        <v>1218</v>
      </c>
      <c r="H142" s="154" t="s">
        <v>1218</v>
      </c>
      <c r="I142" s="154" t="s">
        <v>1218</v>
      </c>
      <c r="J142" s="154" t="s">
        <v>842</v>
      </c>
      <c r="K142" s="154" t="s">
        <v>842</v>
      </c>
      <c r="L142" s="154" t="s">
        <v>514</v>
      </c>
      <c r="M142" s="154" t="s">
        <v>839</v>
      </c>
      <c r="N142" s="154" t="s">
        <v>839</v>
      </c>
      <c r="O142" s="154" t="s">
        <v>839</v>
      </c>
      <c r="P142" s="154" t="s">
        <v>839</v>
      </c>
      <c r="Q142" s="154" t="s">
        <v>1095</v>
      </c>
      <c r="R142" s="154" t="s">
        <v>1095</v>
      </c>
      <c r="S142" s="154" t="s">
        <v>1095</v>
      </c>
      <c r="T142" s="154" t="s">
        <v>1095</v>
      </c>
      <c r="U142" s="154" t="s">
        <v>839</v>
      </c>
      <c r="V142" s="154" t="s">
        <v>839</v>
      </c>
      <c r="W142" s="154" t="s">
        <v>839</v>
      </c>
      <c r="X142" s="154" t="s">
        <v>526</v>
      </c>
      <c r="Y142" s="154" t="s">
        <v>526</v>
      </c>
      <c r="Z142" s="154" t="s">
        <v>526</v>
      </c>
      <c r="AA142" s="154" t="s">
        <v>1163</v>
      </c>
      <c r="AB142" s="154" t="s">
        <v>840</v>
      </c>
      <c r="AC142" s="154" t="s">
        <v>840</v>
      </c>
      <c r="AD142" s="214" t="s">
        <v>1224</v>
      </c>
      <c r="AE142" s="154" t="s">
        <v>829</v>
      </c>
      <c r="AF142" s="154" t="s">
        <v>1096</v>
      </c>
      <c r="AG142" s="154" t="s">
        <v>1163</v>
      </c>
      <c r="AH142" s="154" t="s">
        <v>839</v>
      </c>
      <c r="AI142" s="154" t="s">
        <v>839</v>
      </c>
      <c r="AJ142" s="155" t="s">
        <v>846</v>
      </c>
      <c r="AK142" s="155" t="s">
        <v>846</v>
      </c>
      <c r="AL142" s="154" t="s">
        <v>844</v>
      </c>
      <c r="AM142" s="154" t="s">
        <v>844</v>
      </c>
      <c r="AN142" s="154" t="s">
        <v>847</v>
      </c>
      <c r="AO142" s="154" t="s">
        <v>848</v>
      </c>
      <c r="AP142" s="154" t="s">
        <v>848</v>
      </c>
      <c r="AQ142" s="154" t="s">
        <v>1225</v>
      </c>
      <c r="AR142" s="154" t="s">
        <v>1225</v>
      </c>
      <c r="AS142" s="154" t="s">
        <v>829</v>
      </c>
      <c r="AT142" s="154" t="s">
        <v>829</v>
      </c>
      <c r="AU142" s="154" t="s">
        <v>829</v>
      </c>
      <c r="AV142" s="154" t="s">
        <v>829</v>
      </c>
      <c r="AW142" s="154" t="s">
        <v>829</v>
      </c>
      <c r="AX142" s="154" t="s">
        <v>829</v>
      </c>
      <c r="AY142" s="154" t="s">
        <v>829</v>
      </c>
      <c r="AZ142" s="154" t="s">
        <v>844</v>
      </c>
      <c r="BA142" s="154" t="s">
        <v>526</v>
      </c>
      <c r="BB142" s="154" t="s">
        <v>842</v>
      </c>
      <c r="BC142" s="154" t="s">
        <v>842</v>
      </c>
      <c r="BD142" s="154" t="s">
        <v>842</v>
      </c>
      <c r="BE142" s="155" t="s">
        <v>818</v>
      </c>
      <c r="BF142" s="154" t="s">
        <v>841</v>
      </c>
      <c r="BG142" s="154" t="s">
        <v>841</v>
      </c>
      <c r="BH142" s="154" t="s">
        <v>514</v>
      </c>
      <c r="BI142" s="154" t="s">
        <v>514</v>
      </c>
      <c r="BJ142" s="154" t="s">
        <v>1218</v>
      </c>
      <c r="BK142" s="154" t="s">
        <v>1226</v>
      </c>
      <c r="BL142" s="154" t="s">
        <v>838</v>
      </c>
      <c r="BM142" s="154" t="s">
        <v>526</v>
      </c>
      <c r="BN142" s="154" t="s">
        <v>523</v>
      </c>
      <c r="BO142" s="154" t="s">
        <v>526</v>
      </c>
      <c r="BP142" s="154" t="s">
        <v>526</v>
      </c>
      <c r="BQ142" s="154" t="s">
        <v>820</v>
      </c>
      <c r="BR142" s="154" t="s">
        <v>829</v>
      </c>
      <c r="BS142" s="154" t="s">
        <v>829</v>
      </c>
      <c r="BT142" s="154" t="s">
        <v>829</v>
      </c>
      <c r="BU142" s="154" t="s">
        <v>829</v>
      </c>
      <c r="BV142" s="154" t="s">
        <v>829</v>
      </c>
      <c r="BW142" s="154" t="s">
        <v>829</v>
      </c>
      <c r="BX142" s="154"/>
      <c r="BY142" s="154" t="s">
        <v>845</v>
      </c>
      <c r="BZ142" s="154" t="s">
        <v>526</v>
      </c>
      <c r="CA142" s="154" t="s">
        <v>1163</v>
      </c>
      <c r="CB142" s="154" t="s">
        <v>839</v>
      </c>
    </row>
    <row r="143" spans="1:80" x14ac:dyDescent="0.3">
      <c r="A143" s="123" t="str">
        <f>'Indicator Data'!A144</f>
        <v>Portugal</v>
      </c>
      <c r="B143" s="106" t="str">
        <f>'Indicator Data'!B144</f>
        <v>PRT</v>
      </c>
      <c r="C143" s="154" t="s">
        <v>1217</v>
      </c>
      <c r="D143" s="154" t="s">
        <v>1217</v>
      </c>
      <c r="E143" s="154" t="s">
        <v>1218</v>
      </c>
      <c r="F143" s="154" t="s">
        <v>1218</v>
      </c>
      <c r="G143" s="154" t="s">
        <v>1218</v>
      </c>
      <c r="H143" s="154" t="s">
        <v>1218</v>
      </c>
      <c r="I143" s="154" t="s">
        <v>1218</v>
      </c>
      <c r="J143" s="154" t="s">
        <v>842</v>
      </c>
      <c r="K143" s="154" t="s">
        <v>842</v>
      </c>
      <c r="L143" s="154" t="s">
        <v>514</v>
      </c>
      <c r="M143" s="154" t="s">
        <v>839</v>
      </c>
      <c r="N143" s="154" t="s">
        <v>839</v>
      </c>
      <c r="O143" s="154" t="s">
        <v>839</v>
      </c>
      <c r="P143" s="154" t="s">
        <v>839</v>
      </c>
      <c r="Q143" s="154" t="s">
        <v>1095</v>
      </c>
      <c r="R143" s="154" t="s">
        <v>1095</v>
      </c>
      <c r="S143" s="154" t="s">
        <v>1095</v>
      </c>
      <c r="T143" s="154" t="s">
        <v>1095</v>
      </c>
      <c r="U143" s="154" t="s">
        <v>839</v>
      </c>
      <c r="V143" s="154" t="s">
        <v>839</v>
      </c>
      <c r="W143" s="154" t="s">
        <v>839</v>
      </c>
      <c r="X143" s="154" t="s">
        <v>526</v>
      </c>
      <c r="Y143" s="154" t="s">
        <v>526</v>
      </c>
      <c r="Z143" s="154" t="s">
        <v>526</v>
      </c>
      <c r="AA143" s="154" t="s">
        <v>1163</v>
      </c>
      <c r="AB143" s="154" t="s">
        <v>840</v>
      </c>
      <c r="AC143" s="154" t="s">
        <v>840</v>
      </c>
      <c r="AD143" s="214" t="s">
        <v>1224</v>
      </c>
      <c r="AE143" s="154" t="s">
        <v>829</v>
      </c>
      <c r="AF143" s="154" t="s">
        <v>1096</v>
      </c>
      <c r="AG143" s="154" t="s">
        <v>1163</v>
      </c>
      <c r="AH143" s="154" t="s">
        <v>839</v>
      </c>
      <c r="AI143" s="154" t="s">
        <v>839</v>
      </c>
      <c r="AJ143" s="155" t="s">
        <v>846</v>
      </c>
      <c r="AK143" s="155" t="s">
        <v>846</v>
      </c>
      <c r="AL143" s="154" t="s">
        <v>844</v>
      </c>
      <c r="AM143" s="154" t="s">
        <v>844</v>
      </c>
      <c r="AN143" s="154" t="s">
        <v>847</v>
      </c>
      <c r="AO143" s="154" t="s">
        <v>848</v>
      </c>
      <c r="AP143" s="154" t="s">
        <v>848</v>
      </c>
      <c r="AQ143" s="154" t="s">
        <v>1225</v>
      </c>
      <c r="AR143" s="154" t="s">
        <v>1225</v>
      </c>
      <c r="AS143" s="154" t="s">
        <v>829</v>
      </c>
      <c r="AT143" s="154" t="s">
        <v>829</v>
      </c>
      <c r="AU143" s="154" t="s">
        <v>829</v>
      </c>
      <c r="AV143" s="154" t="s">
        <v>829</v>
      </c>
      <c r="AW143" s="154" t="s">
        <v>829</v>
      </c>
      <c r="AX143" s="154" t="s">
        <v>829</v>
      </c>
      <c r="AY143" s="154" t="s">
        <v>829</v>
      </c>
      <c r="AZ143" s="154" t="s">
        <v>844</v>
      </c>
      <c r="BA143" s="154" t="s">
        <v>526</v>
      </c>
      <c r="BB143" s="154" t="s">
        <v>842</v>
      </c>
      <c r="BC143" s="154" t="s">
        <v>842</v>
      </c>
      <c r="BD143" s="154" t="s">
        <v>842</v>
      </c>
      <c r="BE143" s="155" t="s">
        <v>818</v>
      </c>
      <c r="BF143" s="154" t="s">
        <v>841</v>
      </c>
      <c r="BG143" s="154" t="s">
        <v>841</v>
      </c>
      <c r="BH143" s="154" t="s">
        <v>514</v>
      </c>
      <c r="BI143" s="154" t="s">
        <v>514</v>
      </c>
      <c r="BJ143" s="154" t="s">
        <v>1218</v>
      </c>
      <c r="BK143" s="154" t="s">
        <v>1226</v>
      </c>
      <c r="BL143" s="154" t="s">
        <v>838</v>
      </c>
      <c r="BM143" s="154" t="s">
        <v>526</v>
      </c>
      <c r="BN143" s="154" t="s">
        <v>523</v>
      </c>
      <c r="BO143" s="154" t="s">
        <v>526</v>
      </c>
      <c r="BP143" s="154" t="s">
        <v>526</v>
      </c>
      <c r="BQ143" s="154" t="s">
        <v>820</v>
      </c>
      <c r="BR143" s="154" t="s">
        <v>829</v>
      </c>
      <c r="BS143" s="154" t="s">
        <v>829</v>
      </c>
      <c r="BT143" s="154" t="s">
        <v>829</v>
      </c>
      <c r="BU143" s="154" t="s">
        <v>829</v>
      </c>
      <c r="BV143" s="154" t="s">
        <v>829</v>
      </c>
      <c r="BW143" s="154" t="s">
        <v>829</v>
      </c>
      <c r="BX143" s="154"/>
      <c r="BY143" s="154" t="s">
        <v>845</v>
      </c>
      <c r="BZ143" s="154" t="s">
        <v>526</v>
      </c>
      <c r="CA143" s="154" t="s">
        <v>1163</v>
      </c>
      <c r="CB143" s="154" t="s">
        <v>839</v>
      </c>
    </row>
    <row r="144" spans="1:80" x14ac:dyDescent="0.3">
      <c r="A144" s="123" t="str">
        <f>'Indicator Data'!A145</f>
        <v>Qatar</v>
      </c>
      <c r="B144" s="106" t="str">
        <f>'Indicator Data'!B145</f>
        <v>QAT</v>
      </c>
      <c r="C144" s="154" t="s">
        <v>1217</v>
      </c>
      <c r="D144" s="154" t="s">
        <v>1217</v>
      </c>
      <c r="E144" s="154" t="s">
        <v>1218</v>
      </c>
      <c r="F144" s="154" t="s">
        <v>1218</v>
      </c>
      <c r="G144" s="154" t="s">
        <v>1218</v>
      </c>
      <c r="H144" s="154" t="s">
        <v>1218</v>
      </c>
      <c r="I144" s="154" t="s">
        <v>1218</v>
      </c>
      <c r="J144" s="154" t="s">
        <v>842</v>
      </c>
      <c r="K144" s="154" t="s">
        <v>842</v>
      </c>
      <c r="L144" s="154" t="s">
        <v>514</v>
      </c>
      <c r="M144" s="154" t="s">
        <v>839</v>
      </c>
      <c r="N144" s="154" t="s">
        <v>839</v>
      </c>
      <c r="O144" s="154" t="s">
        <v>839</v>
      </c>
      <c r="P144" s="154" t="s">
        <v>839</v>
      </c>
      <c r="Q144" s="154" t="s">
        <v>1095</v>
      </c>
      <c r="R144" s="154" t="s">
        <v>1095</v>
      </c>
      <c r="S144" s="154" t="s">
        <v>1095</v>
      </c>
      <c r="T144" s="154" t="s">
        <v>1095</v>
      </c>
      <c r="U144" s="154" t="s">
        <v>839</v>
      </c>
      <c r="V144" s="154" t="s">
        <v>839</v>
      </c>
      <c r="W144" s="154" t="s">
        <v>839</v>
      </c>
      <c r="X144" s="154" t="s">
        <v>526</v>
      </c>
      <c r="Y144" s="154" t="s">
        <v>526</v>
      </c>
      <c r="Z144" s="154" t="s">
        <v>526</v>
      </c>
      <c r="AA144" s="154" t="s">
        <v>1163</v>
      </c>
      <c r="AB144" s="154" t="s">
        <v>840</v>
      </c>
      <c r="AC144" s="154" t="s">
        <v>840</v>
      </c>
      <c r="AD144" s="214" t="s">
        <v>1224</v>
      </c>
      <c r="AE144" s="154" t="s">
        <v>829</v>
      </c>
      <c r="AF144" s="154" t="s">
        <v>1096</v>
      </c>
      <c r="AG144" s="154" t="s">
        <v>1163</v>
      </c>
      <c r="AH144" s="154" t="s">
        <v>839</v>
      </c>
      <c r="AI144" s="154" t="s">
        <v>839</v>
      </c>
      <c r="AJ144" s="155" t="s">
        <v>846</v>
      </c>
      <c r="AK144" s="155" t="s">
        <v>846</v>
      </c>
      <c r="AL144" s="154" t="s">
        <v>844</v>
      </c>
      <c r="AM144" s="154" t="s">
        <v>844</v>
      </c>
      <c r="AN144" s="154" t="s">
        <v>847</v>
      </c>
      <c r="AO144" s="154" t="s">
        <v>848</v>
      </c>
      <c r="AP144" s="154" t="s">
        <v>848</v>
      </c>
      <c r="AQ144" s="154" t="s">
        <v>1225</v>
      </c>
      <c r="AR144" s="154" t="s">
        <v>1225</v>
      </c>
      <c r="AS144" s="154" t="s">
        <v>829</v>
      </c>
      <c r="AT144" s="154" t="s">
        <v>829</v>
      </c>
      <c r="AU144" s="154" t="s">
        <v>829</v>
      </c>
      <c r="AV144" s="154" t="s">
        <v>829</v>
      </c>
      <c r="AW144" s="154" t="s">
        <v>829</v>
      </c>
      <c r="AX144" s="154" t="s">
        <v>829</v>
      </c>
      <c r="AY144" s="154" t="s">
        <v>829</v>
      </c>
      <c r="AZ144" s="154" t="s">
        <v>844</v>
      </c>
      <c r="BA144" s="154" t="s">
        <v>526</v>
      </c>
      <c r="BB144" s="154" t="s">
        <v>842</v>
      </c>
      <c r="BC144" s="154" t="s">
        <v>842</v>
      </c>
      <c r="BD144" s="154" t="s">
        <v>842</v>
      </c>
      <c r="BE144" s="155" t="s">
        <v>818</v>
      </c>
      <c r="BF144" s="154" t="s">
        <v>841</v>
      </c>
      <c r="BG144" s="154" t="s">
        <v>841</v>
      </c>
      <c r="BH144" s="154" t="s">
        <v>514</v>
      </c>
      <c r="BI144" s="154" t="s">
        <v>514</v>
      </c>
      <c r="BJ144" s="154" t="s">
        <v>1218</v>
      </c>
      <c r="BK144" s="154" t="s">
        <v>1226</v>
      </c>
      <c r="BL144" s="154" t="s">
        <v>838</v>
      </c>
      <c r="BM144" s="154" t="s">
        <v>526</v>
      </c>
      <c r="BN144" s="154" t="s">
        <v>523</v>
      </c>
      <c r="BO144" s="154" t="s">
        <v>526</v>
      </c>
      <c r="BP144" s="154" t="s">
        <v>526</v>
      </c>
      <c r="BQ144" s="154" t="s">
        <v>820</v>
      </c>
      <c r="BR144" s="154" t="s">
        <v>829</v>
      </c>
      <c r="BS144" s="154" t="s">
        <v>829</v>
      </c>
      <c r="BT144" s="154" t="s">
        <v>829</v>
      </c>
      <c r="BU144" s="154" t="s">
        <v>829</v>
      </c>
      <c r="BV144" s="154" t="s">
        <v>829</v>
      </c>
      <c r="BW144" s="154" t="s">
        <v>829</v>
      </c>
      <c r="BX144" s="154"/>
      <c r="BY144" s="154" t="s">
        <v>845</v>
      </c>
      <c r="BZ144" s="154" t="s">
        <v>526</v>
      </c>
      <c r="CA144" s="154" t="s">
        <v>1163</v>
      </c>
      <c r="CB144" s="154" t="s">
        <v>839</v>
      </c>
    </row>
    <row r="145" spans="1:80" x14ac:dyDescent="0.3">
      <c r="A145" s="123" t="str">
        <f>'Indicator Data'!A146</f>
        <v>Romania</v>
      </c>
      <c r="B145" s="106" t="str">
        <f>'Indicator Data'!B146</f>
        <v>ROU</v>
      </c>
      <c r="C145" s="154" t="s">
        <v>1217</v>
      </c>
      <c r="D145" s="154" t="s">
        <v>1217</v>
      </c>
      <c r="E145" s="154" t="s">
        <v>1218</v>
      </c>
      <c r="F145" s="154" t="s">
        <v>1218</v>
      </c>
      <c r="G145" s="154" t="s">
        <v>1218</v>
      </c>
      <c r="H145" s="154" t="s">
        <v>1218</v>
      </c>
      <c r="I145" s="154" t="s">
        <v>1218</v>
      </c>
      <c r="J145" s="154" t="s">
        <v>842</v>
      </c>
      <c r="K145" s="154" t="s">
        <v>842</v>
      </c>
      <c r="L145" s="154" t="s">
        <v>514</v>
      </c>
      <c r="M145" s="154" t="s">
        <v>839</v>
      </c>
      <c r="N145" s="154" t="s">
        <v>839</v>
      </c>
      <c r="O145" s="154" t="s">
        <v>839</v>
      </c>
      <c r="P145" s="154" t="s">
        <v>839</v>
      </c>
      <c r="Q145" s="154" t="s">
        <v>1095</v>
      </c>
      <c r="R145" s="154" t="s">
        <v>1095</v>
      </c>
      <c r="S145" s="154" t="s">
        <v>1095</v>
      </c>
      <c r="T145" s="154" t="s">
        <v>1095</v>
      </c>
      <c r="U145" s="154" t="s">
        <v>839</v>
      </c>
      <c r="V145" s="154" t="s">
        <v>839</v>
      </c>
      <c r="W145" s="154" t="s">
        <v>839</v>
      </c>
      <c r="X145" s="154" t="s">
        <v>526</v>
      </c>
      <c r="Y145" s="154" t="s">
        <v>526</v>
      </c>
      <c r="Z145" s="154" t="s">
        <v>526</v>
      </c>
      <c r="AA145" s="154" t="s">
        <v>1163</v>
      </c>
      <c r="AB145" s="154" t="s">
        <v>840</v>
      </c>
      <c r="AC145" s="154" t="s">
        <v>840</v>
      </c>
      <c r="AD145" s="214" t="s">
        <v>1224</v>
      </c>
      <c r="AE145" s="154" t="s">
        <v>829</v>
      </c>
      <c r="AF145" s="154" t="s">
        <v>1096</v>
      </c>
      <c r="AG145" s="154" t="s">
        <v>1163</v>
      </c>
      <c r="AH145" s="154" t="s">
        <v>839</v>
      </c>
      <c r="AI145" s="154" t="s">
        <v>839</v>
      </c>
      <c r="AJ145" s="155" t="s">
        <v>846</v>
      </c>
      <c r="AK145" s="155" t="s">
        <v>846</v>
      </c>
      <c r="AL145" s="154" t="s">
        <v>844</v>
      </c>
      <c r="AM145" s="154" t="s">
        <v>844</v>
      </c>
      <c r="AN145" s="154" t="s">
        <v>847</v>
      </c>
      <c r="AO145" s="154" t="s">
        <v>848</v>
      </c>
      <c r="AP145" s="154" t="s">
        <v>848</v>
      </c>
      <c r="AQ145" s="154" t="s">
        <v>1225</v>
      </c>
      <c r="AR145" s="154" t="s">
        <v>1225</v>
      </c>
      <c r="AS145" s="154" t="s">
        <v>829</v>
      </c>
      <c r="AT145" s="154" t="s">
        <v>829</v>
      </c>
      <c r="AU145" s="154" t="s">
        <v>829</v>
      </c>
      <c r="AV145" s="154" t="s">
        <v>829</v>
      </c>
      <c r="AW145" s="154" t="s">
        <v>829</v>
      </c>
      <c r="AX145" s="154" t="s">
        <v>829</v>
      </c>
      <c r="AY145" s="154" t="s">
        <v>829</v>
      </c>
      <c r="AZ145" s="154" t="s">
        <v>844</v>
      </c>
      <c r="BA145" s="154" t="s">
        <v>526</v>
      </c>
      <c r="BB145" s="154" t="s">
        <v>842</v>
      </c>
      <c r="BC145" s="154" t="s">
        <v>842</v>
      </c>
      <c r="BD145" s="154" t="s">
        <v>842</v>
      </c>
      <c r="BE145" s="155" t="s">
        <v>818</v>
      </c>
      <c r="BF145" s="154" t="s">
        <v>841</v>
      </c>
      <c r="BG145" s="154" t="s">
        <v>841</v>
      </c>
      <c r="BH145" s="154" t="s">
        <v>514</v>
      </c>
      <c r="BI145" s="154" t="s">
        <v>514</v>
      </c>
      <c r="BJ145" s="154" t="s">
        <v>1218</v>
      </c>
      <c r="BK145" s="154" t="s">
        <v>1226</v>
      </c>
      <c r="BL145" s="154" t="s">
        <v>838</v>
      </c>
      <c r="BM145" s="154" t="s">
        <v>526</v>
      </c>
      <c r="BN145" s="154" t="s">
        <v>523</v>
      </c>
      <c r="BO145" s="154" t="s">
        <v>526</v>
      </c>
      <c r="BP145" s="154" t="s">
        <v>526</v>
      </c>
      <c r="BQ145" s="154" t="s">
        <v>820</v>
      </c>
      <c r="BR145" s="154" t="s">
        <v>829</v>
      </c>
      <c r="BS145" s="154" t="s">
        <v>829</v>
      </c>
      <c r="BT145" s="154" t="s">
        <v>829</v>
      </c>
      <c r="BU145" s="154" t="s">
        <v>829</v>
      </c>
      <c r="BV145" s="154" t="s">
        <v>829</v>
      </c>
      <c r="BW145" s="154" t="s">
        <v>829</v>
      </c>
      <c r="BX145" s="154"/>
      <c r="BY145" s="154" t="s">
        <v>845</v>
      </c>
      <c r="BZ145" s="154" t="s">
        <v>526</v>
      </c>
      <c r="CA145" s="154" t="s">
        <v>1163</v>
      </c>
      <c r="CB145" s="154" t="s">
        <v>839</v>
      </c>
    </row>
    <row r="146" spans="1:80" x14ac:dyDescent="0.3">
      <c r="A146" s="123" t="str">
        <f>'Indicator Data'!A147</f>
        <v>Russian Federation</v>
      </c>
      <c r="B146" s="106" t="str">
        <f>'Indicator Data'!B147</f>
        <v>RUS</v>
      </c>
      <c r="C146" s="154" t="s">
        <v>1217</v>
      </c>
      <c r="D146" s="154" t="s">
        <v>1217</v>
      </c>
      <c r="E146" s="154" t="s">
        <v>1218</v>
      </c>
      <c r="F146" s="154" t="s">
        <v>1218</v>
      </c>
      <c r="G146" s="154" t="s">
        <v>1218</v>
      </c>
      <c r="H146" s="154" t="s">
        <v>1218</v>
      </c>
      <c r="I146" s="154" t="s">
        <v>1218</v>
      </c>
      <c r="J146" s="154" t="s">
        <v>842</v>
      </c>
      <c r="K146" s="154" t="s">
        <v>842</v>
      </c>
      <c r="L146" s="154" t="s">
        <v>514</v>
      </c>
      <c r="M146" s="154" t="s">
        <v>839</v>
      </c>
      <c r="N146" s="154" t="s">
        <v>839</v>
      </c>
      <c r="O146" s="154" t="s">
        <v>839</v>
      </c>
      <c r="P146" s="154" t="s">
        <v>839</v>
      </c>
      <c r="Q146" s="154" t="s">
        <v>1095</v>
      </c>
      <c r="R146" s="154" t="s">
        <v>1095</v>
      </c>
      <c r="S146" s="154" t="s">
        <v>1095</v>
      </c>
      <c r="T146" s="154" t="s">
        <v>1095</v>
      </c>
      <c r="U146" s="154" t="s">
        <v>839</v>
      </c>
      <c r="V146" s="154" t="s">
        <v>839</v>
      </c>
      <c r="W146" s="154" t="s">
        <v>839</v>
      </c>
      <c r="X146" s="154" t="s">
        <v>526</v>
      </c>
      <c r="Y146" s="154" t="s">
        <v>526</v>
      </c>
      <c r="Z146" s="154" t="s">
        <v>526</v>
      </c>
      <c r="AA146" s="154" t="s">
        <v>1163</v>
      </c>
      <c r="AB146" s="154" t="s">
        <v>840</v>
      </c>
      <c r="AC146" s="154" t="s">
        <v>840</v>
      </c>
      <c r="AD146" s="214" t="s">
        <v>1224</v>
      </c>
      <c r="AE146" s="154" t="s">
        <v>829</v>
      </c>
      <c r="AF146" s="154" t="s">
        <v>1096</v>
      </c>
      <c r="AG146" s="154" t="s">
        <v>1163</v>
      </c>
      <c r="AH146" s="154" t="s">
        <v>839</v>
      </c>
      <c r="AI146" s="154" t="s">
        <v>839</v>
      </c>
      <c r="AJ146" s="155" t="s">
        <v>846</v>
      </c>
      <c r="AK146" s="155" t="s">
        <v>846</v>
      </c>
      <c r="AL146" s="154" t="s">
        <v>844</v>
      </c>
      <c r="AM146" s="154" t="s">
        <v>844</v>
      </c>
      <c r="AN146" s="154" t="s">
        <v>847</v>
      </c>
      <c r="AO146" s="154" t="s">
        <v>848</v>
      </c>
      <c r="AP146" s="154" t="s">
        <v>848</v>
      </c>
      <c r="AQ146" s="154" t="s">
        <v>1225</v>
      </c>
      <c r="AR146" s="154" t="s">
        <v>1225</v>
      </c>
      <c r="AS146" s="154" t="s">
        <v>829</v>
      </c>
      <c r="AT146" s="154" t="s">
        <v>829</v>
      </c>
      <c r="AU146" s="154" t="s">
        <v>829</v>
      </c>
      <c r="AV146" s="154" t="s">
        <v>829</v>
      </c>
      <c r="AW146" s="154" t="s">
        <v>829</v>
      </c>
      <c r="AX146" s="154" t="s">
        <v>829</v>
      </c>
      <c r="AY146" s="154" t="s">
        <v>829</v>
      </c>
      <c r="AZ146" s="154" t="s">
        <v>844</v>
      </c>
      <c r="BA146" s="154" t="s">
        <v>526</v>
      </c>
      <c r="BB146" s="154" t="s">
        <v>842</v>
      </c>
      <c r="BC146" s="154" t="s">
        <v>842</v>
      </c>
      <c r="BD146" s="154" t="s">
        <v>842</v>
      </c>
      <c r="BE146" s="155" t="s">
        <v>821</v>
      </c>
      <c r="BF146" s="154" t="s">
        <v>841</v>
      </c>
      <c r="BG146" s="154" t="s">
        <v>841</v>
      </c>
      <c r="BH146" s="154" t="s">
        <v>514</v>
      </c>
      <c r="BI146" s="154" t="s">
        <v>514</v>
      </c>
      <c r="BJ146" s="154" t="s">
        <v>1218</v>
      </c>
      <c r="BK146" s="154" t="s">
        <v>1226</v>
      </c>
      <c r="BL146" s="154" t="s">
        <v>838</v>
      </c>
      <c r="BM146" s="154" t="s">
        <v>526</v>
      </c>
      <c r="BN146" s="154" t="s">
        <v>523</v>
      </c>
      <c r="BO146" s="154" t="s">
        <v>526</v>
      </c>
      <c r="BP146" s="154" t="s">
        <v>526</v>
      </c>
      <c r="BQ146" s="154" t="s">
        <v>820</v>
      </c>
      <c r="BR146" s="154" t="s">
        <v>829</v>
      </c>
      <c r="BS146" s="154" t="s">
        <v>829</v>
      </c>
      <c r="BT146" s="154" t="s">
        <v>829</v>
      </c>
      <c r="BU146" s="154" t="s">
        <v>829</v>
      </c>
      <c r="BV146" s="154" t="s">
        <v>829</v>
      </c>
      <c r="BW146" s="154" t="s">
        <v>829</v>
      </c>
      <c r="BX146" s="154"/>
      <c r="BY146" s="154" t="s">
        <v>845</v>
      </c>
      <c r="BZ146" s="154" t="s">
        <v>526</v>
      </c>
      <c r="CA146" s="154" t="s">
        <v>1163</v>
      </c>
      <c r="CB146" s="154" t="s">
        <v>839</v>
      </c>
    </row>
    <row r="147" spans="1:80" x14ac:dyDescent="0.3">
      <c r="A147" s="123" t="str">
        <f>'Indicator Data'!A148</f>
        <v>Rwanda</v>
      </c>
      <c r="B147" s="106" t="str">
        <f>'Indicator Data'!B148</f>
        <v>RWA</v>
      </c>
      <c r="C147" s="154" t="s">
        <v>1217</v>
      </c>
      <c r="D147" s="154" t="s">
        <v>1217</v>
      </c>
      <c r="E147" s="154" t="s">
        <v>1218</v>
      </c>
      <c r="F147" s="154" t="s">
        <v>1218</v>
      </c>
      <c r="G147" s="154" t="s">
        <v>1218</v>
      </c>
      <c r="H147" s="154" t="s">
        <v>1218</v>
      </c>
      <c r="I147" s="154" t="s">
        <v>1218</v>
      </c>
      <c r="J147" s="154" t="s">
        <v>842</v>
      </c>
      <c r="K147" s="154" t="s">
        <v>842</v>
      </c>
      <c r="L147" s="154" t="s">
        <v>514</v>
      </c>
      <c r="M147" s="154" t="s">
        <v>839</v>
      </c>
      <c r="N147" s="154" t="s">
        <v>839</v>
      </c>
      <c r="O147" s="154" t="s">
        <v>839</v>
      </c>
      <c r="P147" s="154" t="s">
        <v>839</v>
      </c>
      <c r="Q147" s="154" t="s">
        <v>1095</v>
      </c>
      <c r="R147" s="154" t="s">
        <v>1095</v>
      </c>
      <c r="S147" s="154" t="s">
        <v>1095</v>
      </c>
      <c r="T147" s="154" t="s">
        <v>1095</v>
      </c>
      <c r="U147" s="154" t="s">
        <v>839</v>
      </c>
      <c r="V147" s="154" t="s">
        <v>839</v>
      </c>
      <c r="W147" s="154" t="s">
        <v>839</v>
      </c>
      <c r="X147" s="154" t="s">
        <v>526</v>
      </c>
      <c r="Y147" s="154" t="s">
        <v>526</v>
      </c>
      <c r="Z147" s="154" t="s">
        <v>526</v>
      </c>
      <c r="AA147" s="154" t="s">
        <v>1163</v>
      </c>
      <c r="AB147" s="154" t="s">
        <v>840</v>
      </c>
      <c r="AC147" s="154" t="s">
        <v>840</v>
      </c>
      <c r="AD147" s="214" t="s">
        <v>1224</v>
      </c>
      <c r="AE147" s="154" t="s">
        <v>829</v>
      </c>
      <c r="AF147" s="154" t="s">
        <v>1096</v>
      </c>
      <c r="AG147" s="154" t="s">
        <v>1163</v>
      </c>
      <c r="AH147" s="154" t="s">
        <v>839</v>
      </c>
      <c r="AI147" s="154" t="s">
        <v>839</v>
      </c>
      <c r="AJ147" s="155" t="s">
        <v>846</v>
      </c>
      <c r="AK147" s="155" t="s">
        <v>846</v>
      </c>
      <c r="AL147" s="154" t="s">
        <v>844</v>
      </c>
      <c r="AM147" s="154" t="s">
        <v>844</v>
      </c>
      <c r="AN147" s="154" t="s">
        <v>847</v>
      </c>
      <c r="AO147" s="154" t="s">
        <v>848</v>
      </c>
      <c r="AP147" s="154" t="s">
        <v>848</v>
      </c>
      <c r="AQ147" s="154" t="s">
        <v>1225</v>
      </c>
      <c r="AR147" s="154" t="s">
        <v>1225</v>
      </c>
      <c r="AS147" s="154" t="s">
        <v>829</v>
      </c>
      <c r="AT147" s="154" t="s">
        <v>829</v>
      </c>
      <c r="AU147" s="154" t="s">
        <v>829</v>
      </c>
      <c r="AV147" s="154" t="s">
        <v>829</v>
      </c>
      <c r="AW147" s="154" t="s">
        <v>829</v>
      </c>
      <c r="AX147" s="154" t="s">
        <v>829</v>
      </c>
      <c r="AY147" s="154" t="s">
        <v>829</v>
      </c>
      <c r="AZ147" s="154" t="s">
        <v>844</v>
      </c>
      <c r="BA147" s="154" t="s">
        <v>526</v>
      </c>
      <c r="BB147" s="154" t="s">
        <v>842</v>
      </c>
      <c r="BC147" s="154" t="s">
        <v>842</v>
      </c>
      <c r="BD147" s="154" t="s">
        <v>842</v>
      </c>
      <c r="BE147" s="155" t="s">
        <v>818</v>
      </c>
      <c r="BF147" s="154" t="s">
        <v>841</v>
      </c>
      <c r="BG147" s="154" t="s">
        <v>841</v>
      </c>
      <c r="BH147" s="154" t="s">
        <v>514</v>
      </c>
      <c r="BI147" s="154" t="s">
        <v>514</v>
      </c>
      <c r="BJ147" s="154" t="s">
        <v>1218</v>
      </c>
      <c r="BK147" s="154" t="s">
        <v>1226</v>
      </c>
      <c r="BL147" s="154" t="s">
        <v>838</v>
      </c>
      <c r="BM147" s="154" t="s">
        <v>526</v>
      </c>
      <c r="BN147" s="154" t="s">
        <v>523</v>
      </c>
      <c r="BO147" s="154" t="s">
        <v>526</v>
      </c>
      <c r="BP147" s="154" t="s">
        <v>526</v>
      </c>
      <c r="BQ147" s="154" t="s">
        <v>820</v>
      </c>
      <c r="BR147" s="154" t="s">
        <v>829</v>
      </c>
      <c r="BS147" s="154" t="s">
        <v>829</v>
      </c>
      <c r="BT147" s="154" t="s">
        <v>829</v>
      </c>
      <c r="BU147" s="154" t="s">
        <v>829</v>
      </c>
      <c r="BV147" s="154" t="s">
        <v>829</v>
      </c>
      <c r="BW147" s="154" t="s">
        <v>829</v>
      </c>
      <c r="BX147" s="154"/>
      <c r="BY147" s="154" t="s">
        <v>845</v>
      </c>
      <c r="BZ147" s="154" t="s">
        <v>526</v>
      </c>
      <c r="CA147" s="154" t="s">
        <v>1163</v>
      </c>
      <c r="CB147" s="154" t="s">
        <v>839</v>
      </c>
    </row>
    <row r="148" spans="1:80" x14ac:dyDescent="0.3">
      <c r="A148" s="123" t="str">
        <f>'Indicator Data'!A149</f>
        <v>Saint Kitts and Nevis</v>
      </c>
      <c r="B148" s="106" t="str">
        <f>'Indicator Data'!B149</f>
        <v>KNA</v>
      </c>
      <c r="C148" s="154" t="s">
        <v>1217</v>
      </c>
      <c r="D148" s="154" t="s">
        <v>1217</v>
      </c>
      <c r="E148" s="154" t="s">
        <v>1218</v>
      </c>
      <c r="F148" s="154" t="s">
        <v>1218</v>
      </c>
      <c r="G148" s="154" t="s">
        <v>1218</v>
      </c>
      <c r="H148" s="154" t="s">
        <v>1218</v>
      </c>
      <c r="I148" s="154" t="s">
        <v>1218</v>
      </c>
      <c r="J148" s="154" t="s">
        <v>842</v>
      </c>
      <c r="K148" s="154" t="s">
        <v>842</v>
      </c>
      <c r="L148" s="154" t="s">
        <v>514</v>
      </c>
      <c r="M148" s="154" t="s">
        <v>839</v>
      </c>
      <c r="N148" s="154" t="s">
        <v>839</v>
      </c>
      <c r="O148" s="154" t="s">
        <v>839</v>
      </c>
      <c r="P148" s="154" t="s">
        <v>839</v>
      </c>
      <c r="Q148" s="154" t="s">
        <v>1095</v>
      </c>
      <c r="R148" s="154" t="s">
        <v>1095</v>
      </c>
      <c r="S148" s="154" t="s">
        <v>1095</v>
      </c>
      <c r="T148" s="154" t="s">
        <v>1095</v>
      </c>
      <c r="U148" s="154" t="s">
        <v>839</v>
      </c>
      <c r="V148" s="154" t="s">
        <v>839</v>
      </c>
      <c r="W148" s="154" t="s">
        <v>839</v>
      </c>
      <c r="X148" s="154" t="s">
        <v>526</v>
      </c>
      <c r="Y148" s="154" t="s">
        <v>526</v>
      </c>
      <c r="Z148" s="154" t="s">
        <v>526</v>
      </c>
      <c r="AA148" s="154" t="s">
        <v>1163</v>
      </c>
      <c r="AB148" s="154" t="s">
        <v>840</v>
      </c>
      <c r="AC148" s="154" t="s">
        <v>840</v>
      </c>
      <c r="AD148" s="214" t="s">
        <v>1224</v>
      </c>
      <c r="AE148" s="154" t="s">
        <v>829</v>
      </c>
      <c r="AF148" s="154" t="s">
        <v>1096</v>
      </c>
      <c r="AG148" s="154" t="s">
        <v>1163</v>
      </c>
      <c r="AH148" s="154" t="s">
        <v>839</v>
      </c>
      <c r="AI148" s="154" t="s">
        <v>839</v>
      </c>
      <c r="AJ148" s="155" t="s">
        <v>846</v>
      </c>
      <c r="AK148" s="155" t="s">
        <v>846</v>
      </c>
      <c r="AL148" s="154" t="s">
        <v>844</v>
      </c>
      <c r="AM148" s="154" t="s">
        <v>844</v>
      </c>
      <c r="AN148" s="154" t="s">
        <v>847</v>
      </c>
      <c r="AO148" s="154" t="s">
        <v>848</v>
      </c>
      <c r="AP148" s="154" t="s">
        <v>848</v>
      </c>
      <c r="AQ148" s="154" t="s">
        <v>1225</v>
      </c>
      <c r="AR148" s="154" t="s">
        <v>1225</v>
      </c>
      <c r="AS148" s="154" t="s">
        <v>829</v>
      </c>
      <c r="AT148" s="154" t="s">
        <v>829</v>
      </c>
      <c r="AU148" s="154" t="s">
        <v>829</v>
      </c>
      <c r="AV148" s="154" t="s">
        <v>829</v>
      </c>
      <c r="AW148" s="154" t="s">
        <v>829</v>
      </c>
      <c r="AX148" s="154" t="s">
        <v>829</v>
      </c>
      <c r="AY148" s="154" t="s">
        <v>829</v>
      </c>
      <c r="AZ148" s="154" t="s">
        <v>844</v>
      </c>
      <c r="BA148" s="154" t="s">
        <v>526</v>
      </c>
      <c r="BB148" s="154" t="s">
        <v>842</v>
      </c>
      <c r="BC148" s="154" t="s">
        <v>842</v>
      </c>
      <c r="BD148" s="154" t="s">
        <v>842</v>
      </c>
      <c r="BE148" s="155" t="s">
        <v>818</v>
      </c>
      <c r="BF148" s="154" t="s">
        <v>841</v>
      </c>
      <c r="BG148" s="154" t="s">
        <v>841</v>
      </c>
      <c r="BH148" s="154" t="s">
        <v>514</v>
      </c>
      <c r="BI148" s="154" t="s">
        <v>514</v>
      </c>
      <c r="BJ148" s="154" t="s">
        <v>1218</v>
      </c>
      <c r="BK148" s="154" t="s">
        <v>1226</v>
      </c>
      <c r="BL148" s="154" t="s">
        <v>838</v>
      </c>
      <c r="BM148" s="154" t="s">
        <v>526</v>
      </c>
      <c r="BN148" s="154" t="s">
        <v>523</v>
      </c>
      <c r="BO148" s="154" t="s">
        <v>526</v>
      </c>
      <c r="BP148" s="154" t="s">
        <v>526</v>
      </c>
      <c r="BQ148" s="154" t="s">
        <v>820</v>
      </c>
      <c r="BR148" s="154" t="s">
        <v>829</v>
      </c>
      <c r="BS148" s="154" t="s">
        <v>829</v>
      </c>
      <c r="BT148" s="154" t="s">
        <v>829</v>
      </c>
      <c r="BU148" s="154" t="s">
        <v>829</v>
      </c>
      <c r="BV148" s="154" t="s">
        <v>829</v>
      </c>
      <c r="BW148" s="154" t="s">
        <v>829</v>
      </c>
      <c r="BX148" s="154"/>
      <c r="BY148" s="154" t="s">
        <v>845</v>
      </c>
      <c r="BZ148" s="154" t="s">
        <v>526</v>
      </c>
      <c r="CA148" s="154" t="s">
        <v>1163</v>
      </c>
      <c r="CB148" s="154" t="s">
        <v>839</v>
      </c>
    </row>
    <row r="149" spans="1:80" x14ac:dyDescent="0.3">
      <c r="A149" s="123" t="str">
        <f>'Indicator Data'!A150</f>
        <v>Saint Lucia</v>
      </c>
      <c r="B149" s="106" t="str">
        <f>'Indicator Data'!B150</f>
        <v>LCA</v>
      </c>
      <c r="C149" s="154" t="s">
        <v>1217</v>
      </c>
      <c r="D149" s="154" t="s">
        <v>1217</v>
      </c>
      <c r="E149" s="154" t="s">
        <v>1218</v>
      </c>
      <c r="F149" s="154" t="s">
        <v>1218</v>
      </c>
      <c r="G149" s="154" t="s">
        <v>1218</v>
      </c>
      <c r="H149" s="154" t="s">
        <v>1218</v>
      </c>
      <c r="I149" s="154" t="s">
        <v>1218</v>
      </c>
      <c r="J149" s="154" t="s">
        <v>842</v>
      </c>
      <c r="K149" s="154" t="s">
        <v>842</v>
      </c>
      <c r="L149" s="154" t="s">
        <v>514</v>
      </c>
      <c r="M149" s="154" t="s">
        <v>839</v>
      </c>
      <c r="N149" s="154" t="s">
        <v>839</v>
      </c>
      <c r="O149" s="154" t="s">
        <v>839</v>
      </c>
      <c r="P149" s="154" t="s">
        <v>839</v>
      </c>
      <c r="Q149" s="154" t="s">
        <v>1095</v>
      </c>
      <c r="R149" s="154" t="s">
        <v>1095</v>
      </c>
      <c r="S149" s="154" t="s">
        <v>1095</v>
      </c>
      <c r="T149" s="154" t="s">
        <v>1095</v>
      </c>
      <c r="U149" s="154" t="s">
        <v>839</v>
      </c>
      <c r="V149" s="154" t="s">
        <v>839</v>
      </c>
      <c r="W149" s="154" t="s">
        <v>839</v>
      </c>
      <c r="X149" s="154" t="s">
        <v>526</v>
      </c>
      <c r="Y149" s="154" t="s">
        <v>526</v>
      </c>
      <c r="Z149" s="154" t="s">
        <v>526</v>
      </c>
      <c r="AA149" s="154" t="s">
        <v>1163</v>
      </c>
      <c r="AB149" s="154" t="s">
        <v>840</v>
      </c>
      <c r="AC149" s="154" t="s">
        <v>840</v>
      </c>
      <c r="AD149" s="214" t="s">
        <v>1224</v>
      </c>
      <c r="AE149" s="154" t="s">
        <v>829</v>
      </c>
      <c r="AF149" s="154" t="s">
        <v>1096</v>
      </c>
      <c r="AG149" s="154" t="s">
        <v>1163</v>
      </c>
      <c r="AH149" s="154" t="s">
        <v>839</v>
      </c>
      <c r="AI149" s="154" t="s">
        <v>839</v>
      </c>
      <c r="AJ149" s="155" t="s">
        <v>846</v>
      </c>
      <c r="AK149" s="155" t="s">
        <v>846</v>
      </c>
      <c r="AL149" s="154" t="s">
        <v>844</v>
      </c>
      <c r="AM149" s="154" t="s">
        <v>844</v>
      </c>
      <c r="AN149" s="154" t="s">
        <v>847</v>
      </c>
      <c r="AO149" s="154" t="s">
        <v>848</v>
      </c>
      <c r="AP149" s="154" t="s">
        <v>848</v>
      </c>
      <c r="AQ149" s="154" t="s">
        <v>1225</v>
      </c>
      <c r="AR149" s="154" t="s">
        <v>1225</v>
      </c>
      <c r="AS149" s="154" t="s">
        <v>829</v>
      </c>
      <c r="AT149" s="154" t="s">
        <v>829</v>
      </c>
      <c r="AU149" s="154" t="s">
        <v>829</v>
      </c>
      <c r="AV149" s="154" t="s">
        <v>829</v>
      </c>
      <c r="AW149" s="154" t="s">
        <v>829</v>
      </c>
      <c r="AX149" s="154" t="s">
        <v>829</v>
      </c>
      <c r="AY149" s="154" t="s">
        <v>829</v>
      </c>
      <c r="AZ149" s="154" t="s">
        <v>844</v>
      </c>
      <c r="BA149" s="154" t="s">
        <v>526</v>
      </c>
      <c r="BB149" s="154" t="s">
        <v>842</v>
      </c>
      <c r="BC149" s="154" t="s">
        <v>842</v>
      </c>
      <c r="BD149" s="154" t="s">
        <v>842</v>
      </c>
      <c r="BE149" s="155" t="s">
        <v>818</v>
      </c>
      <c r="BF149" s="154" t="s">
        <v>841</v>
      </c>
      <c r="BG149" s="154" t="s">
        <v>841</v>
      </c>
      <c r="BH149" s="154" t="s">
        <v>514</v>
      </c>
      <c r="BI149" s="154" t="s">
        <v>514</v>
      </c>
      <c r="BJ149" s="154" t="s">
        <v>1218</v>
      </c>
      <c r="BK149" s="154" t="s">
        <v>1226</v>
      </c>
      <c r="BL149" s="154" t="s">
        <v>838</v>
      </c>
      <c r="BM149" s="154" t="s">
        <v>526</v>
      </c>
      <c r="BN149" s="154" t="s">
        <v>523</v>
      </c>
      <c r="BO149" s="154" t="s">
        <v>526</v>
      </c>
      <c r="BP149" s="154" t="s">
        <v>526</v>
      </c>
      <c r="BQ149" s="154" t="s">
        <v>820</v>
      </c>
      <c r="BR149" s="154" t="s">
        <v>829</v>
      </c>
      <c r="BS149" s="154" t="s">
        <v>829</v>
      </c>
      <c r="BT149" s="154" t="s">
        <v>829</v>
      </c>
      <c r="BU149" s="154" t="s">
        <v>829</v>
      </c>
      <c r="BV149" s="154" t="s">
        <v>829</v>
      </c>
      <c r="BW149" s="154" t="s">
        <v>829</v>
      </c>
      <c r="BX149" s="154"/>
      <c r="BY149" s="154" t="s">
        <v>845</v>
      </c>
      <c r="BZ149" s="154" t="s">
        <v>526</v>
      </c>
      <c r="CA149" s="154" t="s">
        <v>1163</v>
      </c>
      <c r="CB149" s="154" t="s">
        <v>839</v>
      </c>
    </row>
    <row r="150" spans="1:80" x14ac:dyDescent="0.3">
      <c r="A150" s="123" t="str">
        <f>'Indicator Data'!A151</f>
        <v>Saint Vincent and the Grenadines</v>
      </c>
      <c r="B150" s="106" t="str">
        <f>'Indicator Data'!B151</f>
        <v>VCT</v>
      </c>
      <c r="C150" s="154" t="s">
        <v>1217</v>
      </c>
      <c r="D150" s="154" t="s">
        <v>1217</v>
      </c>
      <c r="E150" s="154" t="s">
        <v>1218</v>
      </c>
      <c r="F150" s="154" t="s">
        <v>1218</v>
      </c>
      <c r="G150" s="154" t="s">
        <v>1218</v>
      </c>
      <c r="H150" s="154" t="s">
        <v>1218</v>
      </c>
      <c r="I150" s="154" t="s">
        <v>1218</v>
      </c>
      <c r="J150" s="154" t="s">
        <v>842</v>
      </c>
      <c r="K150" s="154" t="s">
        <v>842</v>
      </c>
      <c r="L150" s="154" t="s">
        <v>514</v>
      </c>
      <c r="M150" s="154" t="s">
        <v>839</v>
      </c>
      <c r="N150" s="154" t="s">
        <v>839</v>
      </c>
      <c r="O150" s="154" t="s">
        <v>839</v>
      </c>
      <c r="P150" s="154" t="s">
        <v>839</v>
      </c>
      <c r="Q150" s="154" t="s">
        <v>1095</v>
      </c>
      <c r="R150" s="154" t="s">
        <v>1095</v>
      </c>
      <c r="S150" s="154" t="s">
        <v>1095</v>
      </c>
      <c r="T150" s="154" t="s">
        <v>1095</v>
      </c>
      <c r="U150" s="154" t="s">
        <v>839</v>
      </c>
      <c r="V150" s="154" t="s">
        <v>839</v>
      </c>
      <c r="W150" s="154" t="s">
        <v>839</v>
      </c>
      <c r="X150" s="154" t="s">
        <v>526</v>
      </c>
      <c r="Y150" s="154" t="s">
        <v>526</v>
      </c>
      <c r="Z150" s="154" t="s">
        <v>526</v>
      </c>
      <c r="AA150" s="154" t="s">
        <v>1163</v>
      </c>
      <c r="AB150" s="154" t="s">
        <v>840</v>
      </c>
      <c r="AC150" s="154" t="s">
        <v>840</v>
      </c>
      <c r="AD150" s="214" t="s">
        <v>1224</v>
      </c>
      <c r="AE150" s="154" t="s">
        <v>829</v>
      </c>
      <c r="AF150" s="154" t="s">
        <v>1096</v>
      </c>
      <c r="AG150" s="154" t="s">
        <v>1163</v>
      </c>
      <c r="AH150" s="154" t="s">
        <v>839</v>
      </c>
      <c r="AI150" s="154" t="s">
        <v>839</v>
      </c>
      <c r="AJ150" s="155" t="s">
        <v>846</v>
      </c>
      <c r="AK150" s="155" t="s">
        <v>846</v>
      </c>
      <c r="AL150" s="154" t="s">
        <v>844</v>
      </c>
      <c r="AM150" s="154" t="s">
        <v>844</v>
      </c>
      <c r="AN150" s="154" t="s">
        <v>847</v>
      </c>
      <c r="AO150" s="154" t="s">
        <v>848</v>
      </c>
      <c r="AP150" s="154" t="s">
        <v>848</v>
      </c>
      <c r="AQ150" s="154" t="s">
        <v>1225</v>
      </c>
      <c r="AR150" s="154" t="s">
        <v>1225</v>
      </c>
      <c r="AS150" s="154" t="s">
        <v>829</v>
      </c>
      <c r="AT150" s="154" t="s">
        <v>829</v>
      </c>
      <c r="AU150" s="154" t="s">
        <v>829</v>
      </c>
      <c r="AV150" s="154" t="s">
        <v>829</v>
      </c>
      <c r="AW150" s="154" t="s">
        <v>829</v>
      </c>
      <c r="AX150" s="154" t="s">
        <v>829</v>
      </c>
      <c r="AY150" s="154" t="s">
        <v>829</v>
      </c>
      <c r="AZ150" s="154" t="s">
        <v>844</v>
      </c>
      <c r="BA150" s="154" t="s">
        <v>526</v>
      </c>
      <c r="BB150" s="154" t="s">
        <v>842</v>
      </c>
      <c r="BC150" s="154" t="s">
        <v>842</v>
      </c>
      <c r="BD150" s="154" t="s">
        <v>842</v>
      </c>
      <c r="BE150" s="155" t="s">
        <v>818</v>
      </c>
      <c r="BF150" s="154" t="s">
        <v>841</v>
      </c>
      <c r="BG150" s="154" t="s">
        <v>841</v>
      </c>
      <c r="BH150" s="154" t="s">
        <v>514</v>
      </c>
      <c r="BI150" s="154" t="s">
        <v>514</v>
      </c>
      <c r="BJ150" s="154" t="s">
        <v>1218</v>
      </c>
      <c r="BK150" s="154" t="s">
        <v>1226</v>
      </c>
      <c r="BL150" s="154" t="s">
        <v>838</v>
      </c>
      <c r="BM150" s="154" t="s">
        <v>526</v>
      </c>
      <c r="BN150" s="154" t="s">
        <v>523</v>
      </c>
      <c r="BO150" s="154" t="s">
        <v>526</v>
      </c>
      <c r="BP150" s="154" t="s">
        <v>526</v>
      </c>
      <c r="BQ150" s="154" t="s">
        <v>820</v>
      </c>
      <c r="BR150" s="154" t="s">
        <v>829</v>
      </c>
      <c r="BS150" s="154" t="s">
        <v>829</v>
      </c>
      <c r="BT150" s="154" t="s">
        <v>829</v>
      </c>
      <c r="BU150" s="154" t="s">
        <v>829</v>
      </c>
      <c r="BV150" s="154" t="s">
        <v>829</v>
      </c>
      <c r="BW150" s="154" t="s">
        <v>829</v>
      </c>
      <c r="BX150" s="154"/>
      <c r="BY150" s="154" t="s">
        <v>845</v>
      </c>
      <c r="BZ150" s="154" t="s">
        <v>526</v>
      </c>
      <c r="CA150" s="154" t="s">
        <v>1163</v>
      </c>
      <c r="CB150" s="154" t="s">
        <v>839</v>
      </c>
    </row>
    <row r="151" spans="1:80" x14ac:dyDescent="0.3">
      <c r="A151" s="123" t="str">
        <f>'Indicator Data'!A152</f>
        <v>Samoa</v>
      </c>
      <c r="B151" s="106" t="str">
        <f>'Indicator Data'!B152</f>
        <v>WSM</v>
      </c>
      <c r="C151" s="154" t="s">
        <v>1217</v>
      </c>
      <c r="D151" s="154" t="s">
        <v>1217</v>
      </c>
      <c r="E151" s="154" t="s">
        <v>1218</v>
      </c>
      <c r="F151" s="154" t="s">
        <v>1218</v>
      </c>
      <c r="G151" s="154" t="s">
        <v>1218</v>
      </c>
      <c r="H151" s="154" t="s">
        <v>1218</v>
      </c>
      <c r="I151" s="154" t="s">
        <v>1218</v>
      </c>
      <c r="J151" s="154" t="s">
        <v>842</v>
      </c>
      <c r="K151" s="154" t="s">
        <v>842</v>
      </c>
      <c r="L151" s="154" t="s">
        <v>514</v>
      </c>
      <c r="M151" s="154" t="s">
        <v>839</v>
      </c>
      <c r="N151" s="154" t="s">
        <v>839</v>
      </c>
      <c r="O151" s="154" t="s">
        <v>839</v>
      </c>
      <c r="P151" s="154" t="s">
        <v>839</v>
      </c>
      <c r="Q151" s="154" t="s">
        <v>1095</v>
      </c>
      <c r="R151" s="154" t="s">
        <v>1095</v>
      </c>
      <c r="S151" s="154" t="s">
        <v>1095</v>
      </c>
      <c r="T151" s="154" t="s">
        <v>1095</v>
      </c>
      <c r="U151" s="154" t="s">
        <v>839</v>
      </c>
      <c r="V151" s="154" t="s">
        <v>839</v>
      </c>
      <c r="W151" s="154" t="s">
        <v>839</v>
      </c>
      <c r="X151" s="154" t="s">
        <v>526</v>
      </c>
      <c r="Y151" s="154" t="s">
        <v>526</v>
      </c>
      <c r="Z151" s="154" t="s">
        <v>526</v>
      </c>
      <c r="AA151" s="154" t="s">
        <v>1163</v>
      </c>
      <c r="AB151" s="154" t="s">
        <v>840</v>
      </c>
      <c r="AC151" s="154" t="s">
        <v>840</v>
      </c>
      <c r="AD151" s="214" t="s">
        <v>1224</v>
      </c>
      <c r="AE151" s="154" t="s">
        <v>829</v>
      </c>
      <c r="AF151" s="154" t="s">
        <v>1096</v>
      </c>
      <c r="AG151" s="154" t="s">
        <v>1163</v>
      </c>
      <c r="AH151" s="154" t="s">
        <v>839</v>
      </c>
      <c r="AI151" s="154" t="s">
        <v>839</v>
      </c>
      <c r="AJ151" s="155" t="s">
        <v>846</v>
      </c>
      <c r="AK151" s="155" t="s">
        <v>846</v>
      </c>
      <c r="AL151" s="154" t="s">
        <v>844</v>
      </c>
      <c r="AM151" s="154" t="s">
        <v>844</v>
      </c>
      <c r="AN151" s="154" t="s">
        <v>847</v>
      </c>
      <c r="AO151" s="154" t="s">
        <v>848</v>
      </c>
      <c r="AP151" s="154" t="s">
        <v>848</v>
      </c>
      <c r="AQ151" s="154" t="s">
        <v>1225</v>
      </c>
      <c r="AR151" s="154" t="s">
        <v>1225</v>
      </c>
      <c r="AS151" s="154" t="s">
        <v>829</v>
      </c>
      <c r="AT151" s="154" t="s">
        <v>829</v>
      </c>
      <c r="AU151" s="154" t="s">
        <v>829</v>
      </c>
      <c r="AV151" s="154" t="s">
        <v>829</v>
      </c>
      <c r="AW151" s="154" t="s">
        <v>829</v>
      </c>
      <c r="AX151" s="154" t="s">
        <v>829</v>
      </c>
      <c r="AY151" s="154" t="s">
        <v>829</v>
      </c>
      <c r="AZ151" s="154" t="s">
        <v>844</v>
      </c>
      <c r="BA151" s="154" t="s">
        <v>526</v>
      </c>
      <c r="BB151" s="154" t="s">
        <v>842</v>
      </c>
      <c r="BC151" s="154" t="s">
        <v>842</v>
      </c>
      <c r="BD151" s="154" t="s">
        <v>842</v>
      </c>
      <c r="BE151" s="155" t="s">
        <v>818</v>
      </c>
      <c r="BF151" s="154" t="s">
        <v>841</v>
      </c>
      <c r="BG151" s="154" t="s">
        <v>841</v>
      </c>
      <c r="BH151" s="154" t="s">
        <v>514</v>
      </c>
      <c r="BI151" s="154" t="s">
        <v>514</v>
      </c>
      <c r="BJ151" s="154" t="s">
        <v>1218</v>
      </c>
      <c r="BK151" s="154" t="s">
        <v>1226</v>
      </c>
      <c r="BL151" s="154" t="s">
        <v>838</v>
      </c>
      <c r="BM151" s="154" t="s">
        <v>526</v>
      </c>
      <c r="BN151" s="154" t="s">
        <v>523</v>
      </c>
      <c r="BO151" s="154" t="s">
        <v>526</v>
      </c>
      <c r="BP151" s="154" t="s">
        <v>526</v>
      </c>
      <c r="BQ151" s="154" t="s">
        <v>820</v>
      </c>
      <c r="BR151" s="154" t="s">
        <v>829</v>
      </c>
      <c r="BS151" s="154" t="s">
        <v>829</v>
      </c>
      <c r="BT151" s="154" t="s">
        <v>829</v>
      </c>
      <c r="BU151" s="154" t="s">
        <v>829</v>
      </c>
      <c r="BV151" s="154" t="s">
        <v>829</v>
      </c>
      <c r="BW151" s="154" t="s">
        <v>829</v>
      </c>
      <c r="BX151" s="154"/>
      <c r="BY151" s="154" t="s">
        <v>845</v>
      </c>
      <c r="BZ151" s="154" t="s">
        <v>526</v>
      </c>
      <c r="CA151" s="154" t="s">
        <v>1163</v>
      </c>
      <c r="CB151" s="154" t="s">
        <v>839</v>
      </c>
    </row>
    <row r="152" spans="1:80" x14ac:dyDescent="0.3">
      <c r="A152" s="123" t="str">
        <f>'Indicator Data'!A153</f>
        <v>Sao Tome and Principe</v>
      </c>
      <c r="B152" s="106" t="str">
        <f>'Indicator Data'!B153</f>
        <v>STP</v>
      </c>
      <c r="C152" s="154" t="s">
        <v>1217</v>
      </c>
      <c r="D152" s="154" t="s">
        <v>1217</v>
      </c>
      <c r="E152" s="154" t="s">
        <v>1218</v>
      </c>
      <c r="F152" s="154" t="s">
        <v>1218</v>
      </c>
      <c r="G152" s="154" t="s">
        <v>1218</v>
      </c>
      <c r="H152" s="154" t="s">
        <v>1218</v>
      </c>
      <c r="I152" s="154" t="s">
        <v>1218</v>
      </c>
      <c r="J152" s="154" t="s">
        <v>842</v>
      </c>
      <c r="K152" s="154" t="s">
        <v>842</v>
      </c>
      <c r="L152" s="154" t="s">
        <v>514</v>
      </c>
      <c r="M152" s="154" t="s">
        <v>839</v>
      </c>
      <c r="N152" s="154" t="s">
        <v>839</v>
      </c>
      <c r="O152" s="154" t="s">
        <v>839</v>
      </c>
      <c r="P152" s="154" t="s">
        <v>839</v>
      </c>
      <c r="Q152" s="154" t="s">
        <v>1095</v>
      </c>
      <c r="R152" s="154" t="s">
        <v>1095</v>
      </c>
      <c r="S152" s="154" t="s">
        <v>1095</v>
      </c>
      <c r="T152" s="154" t="s">
        <v>1095</v>
      </c>
      <c r="U152" s="154" t="s">
        <v>839</v>
      </c>
      <c r="V152" s="154" t="s">
        <v>839</v>
      </c>
      <c r="W152" s="154" t="s">
        <v>839</v>
      </c>
      <c r="X152" s="154" t="s">
        <v>526</v>
      </c>
      <c r="Y152" s="154" t="s">
        <v>526</v>
      </c>
      <c r="Z152" s="154" t="s">
        <v>526</v>
      </c>
      <c r="AA152" s="154" t="s">
        <v>1163</v>
      </c>
      <c r="AB152" s="154" t="s">
        <v>840</v>
      </c>
      <c r="AC152" s="154" t="s">
        <v>840</v>
      </c>
      <c r="AD152" s="214" t="s">
        <v>1224</v>
      </c>
      <c r="AE152" s="154" t="s">
        <v>829</v>
      </c>
      <c r="AF152" s="154" t="s">
        <v>1096</v>
      </c>
      <c r="AG152" s="154" t="s">
        <v>1163</v>
      </c>
      <c r="AH152" s="154" t="s">
        <v>839</v>
      </c>
      <c r="AI152" s="154" t="s">
        <v>839</v>
      </c>
      <c r="AJ152" s="155" t="s">
        <v>846</v>
      </c>
      <c r="AK152" s="155" t="s">
        <v>846</v>
      </c>
      <c r="AL152" s="154" t="s">
        <v>844</v>
      </c>
      <c r="AM152" s="154" t="s">
        <v>844</v>
      </c>
      <c r="AN152" s="154" t="s">
        <v>847</v>
      </c>
      <c r="AO152" s="154" t="s">
        <v>848</v>
      </c>
      <c r="AP152" s="154" t="s">
        <v>848</v>
      </c>
      <c r="AQ152" s="154" t="s">
        <v>1225</v>
      </c>
      <c r="AR152" s="154" t="s">
        <v>1225</v>
      </c>
      <c r="AS152" s="154" t="s">
        <v>829</v>
      </c>
      <c r="AT152" s="154" t="s">
        <v>829</v>
      </c>
      <c r="AU152" s="154" t="s">
        <v>829</v>
      </c>
      <c r="AV152" s="154" t="s">
        <v>829</v>
      </c>
      <c r="AW152" s="154" t="s">
        <v>829</v>
      </c>
      <c r="AX152" s="154" t="s">
        <v>829</v>
      </c>
      <c r="AY152" s="154" t="s">
        <v>829</v>
      </c>
      <c r="AZ152" s="154" t="s">
        <v>844</v>
      </c>
      <c r="BA152" s="154" t="s">
        <v>526</v>
      </c>
      <c r="BB152" s="154" t="s">
        <v>842</v>
      </c>
      <c r="BC152" s="154" t="s">
        <v>842</v>
      </c>
      <c r="BD152" s="154" t="s">
        <v>842</v>
      </c>
      <c r="BE152" s="155" t="s">
        <v>818</v>
      </c>
      <c r="BF152" s="154" t="s">
        <v>841</v>
      </c>
      <c r="BG152" s="154" t="s">
        <v>841</v>
      </c>
      <c r="BH152" s="154" t="s">
        <v>514</v>
      </c>
      <c r="BI152" s="154" t="s">
        <v>514</v>
      </c>
      <c r="BJ152" s="154" t="s">
        <v>1218</v>
      </c>
      <c r="BK152" s="154" t="s">
        <v>1226</v>
      </c>
      <c r="BL152" s="154" t="s">
        <v>838</v>
      </c>
      <c r="BM152" s="154" t="s">
        <v>526</v>
      </c>
      <c r="BN152" s="154" t="s">
        <v>523</v>
      </c>
      <c r="BO152" s="154" t="s">
        <v>526</v>
      </c>
      <c r="BP152" s="154" t="s">
        <v>526</v>
      </c>
      <c r="BQ152" s="154" t="s">
        <v>820</v>
      </c>
      <c r="BR152" s="154" t="s">
        <v>829</v>
      </c>
      <c r="BS152" s="154" t="s">
        <v>829</v>
      </c>
      <c r="BT152" s="154" t="s">
        <v>829</v>
      </c>
      <c r="BU152" s="154" t="s">
        <v>829</v>
      </c>
      <c r="BV152" s="154" t="s">
        <v>829</v>
      </c>
      <c r="BW152" s="154" t="s">
        <v>829</v>
      </c>
      <c r="BX152" s="154"/>
      <c r="BY152" s="154" t="s">
        <v>845</v>
      </c>
      <c r="BZ152" s="154" t="s">
        <v>526</v>
      </c>
      <c r="CA152" s="154" t="s">
        <v>1163</v>
      </c>
      <c r="CB152" s="154" t="s">
        <v>839</v>
      </c>
    </row>
    <row r="153" spans="1:80" x14ac:dyDescent="0.3">
      <c r="A153" s="123" t="str">
        <f>'Indicator Data'!A154</f>
        <v>Saudi Arabia</v>
      </c>
      <c r="B153" s="106" t="str">
        <f>'Indicator Data'!B154</f>
        <v>SAU</v>
      </c>
      <c r="C153" s="154" t="s">
        <v>1217</v>
      </c>
      <c r="D153" s="154" t="s">
        <v>1217</v>
      </c>
      <c r="E153" s="154" t="s">
        <v>1218</v>
      </c>
      <c r="F153" s="154" t="s">
        <v>1218</v>
      </c>
      <c r="G153" s="154" t="s">
        <v>1218</v>
      </c>
      <c r="H153" s="154" t="s">
        <v>1218</v>
      </c>
      <c r="I153" s="154" t="s">
        <v>1218</v>
      </c>
      <c r="J153" s="154" t="s">
        <v>842</v>
      </c>
      <c r="K153" s="154" t="s">
        <v>842</v>
      </c>
      <c r="L153" s="154" t="s">
        <v>514</v>
      </c>
      <c r="M153" s="154" t="s">
        <v>839</v>
      </c>
      <c r="N153" s="154" t="s">
        <v>839</v>
      </c>
      <c r="O153" s="154" t="s">
        <v>839</v>
      </c>
      <c r="P153" s="154" t="s">
        <v>839</v>
      </c>
      <c r="Q153" s="154" t="s">
        <v>1095</v>
      </c>
      <c r="R153" s="154" t="s">
        <v>1095</v>
      </c>
      <c r="S153" s="154" t="s">
        <v>1095</v>
      </c>
      <c r="T153" s="154" t="s">
        <v>1095</v>
      </c>
      <c r="U153" s="154" t="s">
        <v>839</v>
      </c>
      <c r="V153" s="154" t="s">
        <v>839</v>
      </c>
      <c r="W153" s="154" t="s">
        <v>839</v>
      </c>
      <c r="X153" s="154" t="s">
        <v>526</v>
      </c>
      <c r="Y153" s="154" t="s">
        <v>526</v>
      </c>
      <c r="Z153" s="154" t="s">
        <v>526</v>
      </c>
      <c r="AA153" s="154" t="s">
        <v>1163</v>
      </c>
      <c r="AB153" s="154" t="s">
        <v>840</v>
      </c>
      <c r="AC153" s="154" t="s">
        <v>840</v>
      </c>
      <c r="AD153" s="214" t="s">
        <v>1224</v>
      </c>
      <c r="AE153" s="154" t="s">
        <v>829</v>
      </c>
      <c r="AF153" s="154" t="s">
        <v>1096</v>
      </c>
      <c r="AG153" s="154" t="s">
        <v>1163</v>
      </c>
      <c r="AH153" s="154" t="s">
        <v>839</v>
      </c>
      <c r="AI153" s="154" t="s">
        <v>839</v>
      </c>
      <c r="AJ153" s="155" t="s">
        <v>846</v>
      </c>
      <c r="AK153" s="155" t="s">
        <v>846</v>
      </c>
      <c r="AL153" s="154" t="s">
        <v>844</v>
      </c>
      <c r="AM153" s="154" t="s">
        <v>844</v>
      </c>
      <c r="AN153" s="154" t="s">
        <v>847</v>
      </c>
      <c r="AO153" s="154" t="s">
        <v>848</v>
      </c>
      <c r="AP153" s="154" t="s">
        <v>848</v>
      </c>
      <c r="AQ153" s="154" t="s">
        <v>1225</v>
      </c>
      <c r="AR153" s="154" t="s">
        <v>1225</v>
      </c>
      <c r="AS153" s="154" t="s">
        <v>829</v>
      </c>
      <c r="AT153" s="154" t="s">
        <v>829</v>
      </c>
      <c r="AU153" s="154" t="s">
        <v>829</v>
      </c>
      <c r="AV153" s="154" t="s">
        <v>829</v>
      </c>
      <c r="AW153" s="154" t="s">
        <v>829</v>
      </c>
      <c r="AX153" s="154" t="s">
        <v>829</v>
      </c>
      <c r="AY153" s="154" t="s">
        <v>829</v>
      </c>
      <c r="AZ153" s="154" t="s">
        <v>844</v>
      </c>
      <c r="BA153" s="154" t="s">
        <v>526</v>
      </c>
      <c r="BB153" s="154" t="s">
        <v>842</v>
      </c>
      <c r="BC153" s="154" t="s">
        <v>842</v>
      </c>
      <c r="BD153" s="154" t="s">
        <v>842</v>
      </c>
      <c r="BE153" s="155" t="s">
        <v>818</v>
      </c>
      <c r="BF153" s="154" t="s">
        <v>841</v>
      </c>
      <c r="BG153" s="154" t="s">
        <v>841</v>
      </c>
      <c r="BH153" s="154" t="s">
        <v>514</v>
      </c>
      <c r="BI153" s="154" t="s">
        <v>514</v>
      </c>
      <c r="BJ153" s="154" t="s">
        <v>1218</v>
      </c>
      <c r="BK153" s="154" t="s">
        <v>1226</v>
      </c>
      <c r="BL153" s="154" t="s">
        <v>838</v>
      </c>
      <c r="BM153" s="154" t="s">
        <v>526</v>
      </c>
      <c r="BN153" s="154" t="s">
        <v>523</v>
      </c>
      <c r="BO153" s="154" t="s">
        <v>526</v>
      </c>
      <c r="BP153" s="154" t="s">
        <v>526</v>
      </c>
      <c r="BQ153" s="154" t="s">
        <v>820</v>
      </c>
      <c r="BR153" s="154" t="s">
        <v>829</v>
      </c>
      <c r="BS153" s="154" t="s">
        <v>829</v>
      </c>
      <c r="BT153" s="154" t="s">
        <v>829</v>
      </c>
      <c r="BU153" s="154" t="s">
        <v>829</v>
      </c>
      <c r="BV153" s="154" t="s">
        <v>829</v>
      </c>
      <c r="BW153" s="154" t="s">
        <v>829</v>
      </c>
      <c r="BX153" s="154"/>
      <c r="BY153" s="154" t="s">
        <v>845</v>
      </c>
      <c r="BZ153" s="154" t="s">
        <v>526</v>
      </c>
      <c r="CA153" s="154" t="s">
        <v>1163</v>
      </c>
      <c r="CB153" s="154" t="s">
        <v>839</v>
      </c>
    </row>
    <row r="154" spans="1:80" x14ac:dyDescent="0.3">
      <c r="A154" s="123" t="str">
        <f>'Indicator Data'!A155</f>
        <v>Senegal</v>
      </c>
      <c r="B154" s="106" t="str">
        <f>'Indicator Data'!B155</f>
        <v>SEN</v>
      </c>
      <c r="C154" s="154" t="s">
        <v>1217</v>
      </c>
      <c r="D154" s="154" t="s">
        <v>1217</v>
      </c>
      <c r="E154" s="154" t="s">
        <v>1218</v>
      </c>
      <c r="F154" s="154" t="s">
        <v>1218</v>
      </c>
      <c r="G154" s="154" t="s">
        <v>1218</v>
      </c>
      <c r="H154" s="154" t="s">
        <v>1218</v>
      </c>
      <c r="I154" s="154" t="s">
        <v>1218</v>
      </c>
      <c r="J154" s="154" t="s">
        <v>842</v>
      </c>
      <c r="K154" s="154" t="s">
        <v>842</v>
      </c>
      <c r="L154" s="154" t="s">
        <v>514</v>
      </c>
      <c r="M154" s="154" t="s">
        <v>839</v>
      </c>
      <c r="N154" s="154" t="s">
        <v>839</v>
      </c>
      <c r="O154" s="154" t="s">
        <v>839</v>
      </c>
      <c r="P154" s="154" t="s">
        <v>839</v>
      </c>
      <c r="Q154" s="154" t="s">
        <v>1095</v>
      </c>
      <c r="R154" s="154" t="s">
        <v>1095</v>
      </c>
      <c r="S154" s="154" t="s">
        <v>1095</v>
      </c>
      <c r="T154" s="154" t="s">
        <v>1095</v>
      </c>
      <c r="U154" s="154" t="s">
        <v>839</v>
      </c>
      <c r="V154" s="154" t="s">
        <v>839</v>
      </c>
      <c r="W154" s="154" t="s">
        <v>839</v>
      </c>
      <c r="X154" s="154" t="s">
        <v>526</v>
      </c>
      <c r="Y154" s="154" t="s">
        <v>526</v>
      </c>
      <c r="Z154" s="154" t="s">
        <v>526</v>
      </c>
      <c r="AA154" s="154" t="s">
        <v>1163</v>
      </c>
      <c r="AB154" s="154" t="s">
        <v>840</v>
      </c>
      <c r="AC154" s="154" t="s">
        <v>840</v>
      </c>
      <c r="AD154" s="214" t="s">
        <v>1224</v>
      </c>
      <c r="AE154" s="154" t="s">
        <v>829</v>
      </c>
      <c r="AF154" s="154" t="s">
        <v>1096</v>
      </c>
      <c r="AG154" s="154" t="s">
        <v>1163</v>
      </c>
      <c r="AH154" s="154" t="s">
        <v>839</v>
      </c>
      <c r="AI154" s="154" t="s">
        <v>839</v>
      </c>
      <c r="AJ154" s="155" t="s">
        <v>846</v>
      </c>
      <c r="AK154" s="155" t="s">
        <v>846</v>
      </c>
      <c r="AL154" s="154" t="s">
        <v>844</v>
      </c>
      <c r="AM154" s="154" t="s">
        <v>844</v>
      </c>
      <c r="AN154" s="154" t="s">
        <v>847</v>
      </c>
      <c r="AO154" s="154" t="s">
        <v>848</v>
      </c>
      <c r="AP154" s="154" t="s">
        <v>848</v>
      </c>
      <c r="AQ154" s="154" t="s">
        <v>1225</v>
      </c>
      <c r="AR154" s="154" t="s">
        <v>1225</v>
      </c>
      <c r="AS154" s="154" t="s">
        <v>829</v>
      </c>
      <c r="AT154" s="154" t="s">
        <v>829</v>
      </c>
      <c r="AU154" s="154" t="s">
        <v>829</v>
      </c>
      <c r="AV154" s="154" t="s">
        <v>829</v>
      </c>
      <c r="AW154" s="154" t="s">
        <v>829</v>
      </c>
      <c r="AX154" s="154" t="s">
        <v>829</v>
      </c>
      <c r="AY154" s="154" t="s">
        <v>829</v>
      </c>
      <c r="AZ154" s="154" t="s">
        <v>844</v>
      </c>
      <c r="BA154" s="154" t="s">
        <v>526</v>
      </c>
      <c r="BB154" s="154" t="s">
        <v>842</v>
      </c>
      <c r="BC154" s="154" t="s">
        <v>842</v>
      </c>
      <c r="BD154" s="154" t="s">
        <v>842</v>
      </c>
      <c r="BE154" s="155" t="s">
        <v>821</v>
      </c>
      <c r="BF154" s="154" t="s">
        <v>841</v>
      </c>
      <c r="BG154" s="154" t="s">
        <v>841</v>
      </c>
      <c r="BH154" s="154" t="s">
        <v>514</v>
      </c>
      <c r="BI154" s="154" t="s">
        <v>514</v>
      </c>
      <c r="BJ154" s="154" t="s">
        <v>1218</v>
      </c>
      <c r="BK154" s="154" t="s">
        <v>1226</v>
      </c>
      <c r="BL154" s="154" t="s">
        <v>838</v>
      </c>
      <c r="BM154" s="154" t="s">
        <v>526</v>
      </c>
      <c r="BN154" s="154" t="s">
        <v>523</v>
      </c>
      <c r="BO154" s="154" t="s">
        <v>526</v>
      </c>
      <c r="BP154" s="154" t="s">
        <v>526</v>
      </c>
      <c r="BQ154" s="154" t="s">
        <v>820</v>
      </c>
      <c r="BR154" s="154" t="s">
        <v>829</v>
      </c>
      <c r="BS154" s="154" t="s">
        <v>829</v>
      </c>
      <c r="BT154" s="154" t="s">
        <v>829</v>
      </c>
      <c r="BU154" s="154" t="s">
        <v>829</v>
      </c>
      <c r="BV154" s="154" t="s">
        <v>829</v>
      </c>
      <c r="BW154" s="154" t="s">
        <v>829</v>
      </c>
      <c r="BX154" s="154"/>
      <c r="BY154" s="154" t="s">
        <v>845</v>
      </c>
      <c r="BZ154" s="154" t="s">
        <v>526</v>
      </c>
      <c r="CA154" s="154" t="s">
        <v>1163</v>
      </c>
      <c r="CB154" s="154" t="s">
        <v>839</v>
      </c>
    </row>
    <row r="155" spans="1:80" x14ac:dyDescent="0.3">
      <c r="A155" s="123" t="str">
        <f>'Indicator Data'!A156</f>
        <v>Serbia</v>
      </c>
      <c r="B155" s="106" t="str">
        <f>'Indicator Data'!B156</f>
        <v>SRB</v>
      </c>
      <c r="C155" s="154" t="s">
        <v>1217</v>
      </c>
      <c r="D155" s="154" t="s">
        <v>1217</v>
      </c>
      <c r="E155" s="154" t="s">
        <v>1218</v>
      </c>
      <c r="F155" s="154" t="s">
        <v>1218</v>
      </c>
      <c r="G155" s="154" t="s">
        <v>1218</v>
      </c>
      <c r="H155" s="154" t="s">
        <v>1218</v>
      </c>
      <c r="I155" s="154" t="s">
        <v>1218</v>
      </c>
      <c r="J155" s="154" t="s">
        <v>842</v>
      </c>
      <c r="K155" s="154" t="s">
        <v>842</v>
      </c>
      <c r="L155" s="154" t="s">
        <v>514</v>
      </c>
      <c r="M155" s="154" t="s">
        <v>839</v>
      </c>
      <c r="N155" s="154" t="s">
        <v>839</v>
      </c>
      <c r="O155" s="154" t="s">
        <v>839</v>
      </c>
      <c r="P155" s="154" t="s">
        <v>839</v>
      </c>
      <c r="Q155" s="154" t="s">
        <v>1095</v>
      </c>
      <c r="R155" s="154" t="s">
        <v>1095</v>
      </c>
      <c r="S155" s="154" t="s">
        <v>1095</v>
      </c>
      <c r="T155" s="154" t="s">
        <v>1095</v>
      </c>
      <c r="U155" s="154" t="s">
        <v>839</v>
      </c>
      <c r="V155" s="154" t="s">
        <v>839</v>
      </c>
      <c r="W155" s="154" t="s">
        <v>839</v>
      </c>
      <c r="X155" s="154" t="s">
        <v>526</v>
      </c>
      <c r="Y155" s="154" t="s">
        <v>526</v>
      </c>
      <c r="Z155" s="154" t="s">
        <v>526</v>
      </c>
      <c r="AA155" s="154" t="s">
        <v>1163</v>
      </c>
      <c r="AB155" s="154" t="s">
        <v>840</v>
      </c>
      <c r="AC155" s="154" t="s">
        <v>840</v>
      </c>
      <c r="AD155" s="214" t="s">
        <v>1224</v>
      </c>
      <c r="AE155" s="154" t="s">
        <v>829</v>
      </c>
      <c r="AF155" s="154" t="s">
        <v>1096</v>
      </c>
      <c r="AG155" s="154" t="s">
        <v>1163</v>
      </c>
      <c r="AH155" s="154" t="s">
        <v>839</v>
      </c>
      <c r="AI155" s="154" t="s">
        <v>839</v>
      </c>
      <c r="AJ155" s="155" t="s">
        <v>846</v>
      </c>
      <c r="AK155" s="155" t="s">
        <v>846</v>
      </c>
      <c r="AL155" s="154" t="s">
        <v>844</v>
      </c>
      <c r="AM155" s="154" t="s">
        <v>844</v>
      </c>
      <c r="AN155" s="154" t="s">
        <v>847</v>
      </c>
      <c r="AO155" s="154" t="s">
        <v>848</v>
      </c>
      <c r="AP155" s="154" t="s">
        <v>848</v>
      </c>
      <c r="AQ155" s="154" t="s">
        <v>1225</v>
      </c>
      <c r="AR155" s="154" t="s">
        <v>1225</v>
      </c>
      <c r="AS155" s="154" t="s">
        <v>829</v>
      </c>
      <c r="AT155" s="154" t="s">
        <v>829</v>
      </c>
      <c r="AU155" s="154" t="s">
        <v>829</v>
      </c>
      <c r="AV155" s="154" t="s">
        <v>829</v>
      </c>
      <c r="AW155" s="154" t="s">
        <v>829</v>
      </c>
      <c r="AX155" s="154" t="s">
        <v>829</v>
      </c>
      <c r="AY155" s="154" t="s">
        <v>829</v>
      </c>
      <c r="AZ155" s="154" t="s">
        <v>844</v>
      </c>
      <c r="BA155" s="154" t="s">
        <v>526</v>
      </c>
      <c r="BB155" s="154" t="s">
        <v>842</v>
      </c>
      <c r="BC155" s="154" t="s">
        <v>842</v>
      </c>
      <c r="BD155" s="154" t="s">
        <v>842</v>
      </c>
      <c r="BE155" s="155" t="s">
        <v>818</v>
      </c>
      <c r="BF155" s="154" t="s">
        <v>841</v>
      </c>
      <c r="BG155" s="154" t="s">
        <v>841</v>
      </c>
      <c r="BH155" s="154" t="s">
        <v>514</v>
      </c>
      <c r="BI155" s="154" t="s">
        <v>514</v>
      </c>
      <c r="BJ155" s="154" t="s">
        <v>1218</v>
      </c>
      <c r="BK155" s="154" t="s">
        <v>1226</v>
      </c>
      <c r="BL155" s="154" t="s">
        <v>838</v>
      </c>
      <c r="BM155" s="154" t="s">
        <v>526</v>
      </c>
      <c r="BN155" s="154" t="s">
        <v>523</v>
      </c>
      <c r="BO155" s="154" t="s">
        <v>526</v>
      </c>
      <c r="BP155" s="154" t="s">
        <v>526</v>
      </c>
      <c r="BQ155" s="154" t="s">
        <v>820</v>
      </c>
      <c r="BR155" s="154" t="s">
        <v>829</v>
      </c>
      <c r="BS155" s="154" t="s">
        <v>829</v>
      </c>
      <c r="BT155" s="154" t="s">
        <v>829</v>
      </c>
      <c r="BU155" s="154" t="s">
        <v>829</v>
      </c>
      <c r="BV155" s="154" t="s">
        <v>829</v>
      </c>
      <c r="BW155" s="154" t="s">
        <v>829</v>
      </c>
      <c r="BX155" s="154"/>
      <c r="BY155" s="154" t="s">
        <v>845</v>
      </c>
      <c r="BZ155" s="154" t="s">
        <v>526</v>
      </c>
      <c r="CA155" s="154" t="s">
        <v>1163</v>
      </c>
      <c r="CB155" s="154" t="s">
        <v>839</v>
      </c>
    </row>
    <row r="156" spans="1:80" x14ac:dyDescent="0.3">
      <c r="A156" s="123" t="str">
        <f>'Indicator Data'!A157</f>
        <v>Seychelles</v>
      </c>
      <c r="B156" s="106" t="str">
        <f>'Indicator Data'!B157</f>
        <v>SYC</v>
      </c>
      <c r="C156" s="154" t="s">
        <v>1217</v>
      </c>
      <c r="D156" s="154" t="s">
        <v>1217</v>
      </c>
      <c r="E156" s="154" t="s">
        <v>1218</v>
      </c>
      <c r="F156" s="154" t="s">
        <v>1218</v>
      </c>
      <c r="G156" s="154" t="s">
        <v>1218</v>
      </c>
      <c r="H156" s="154" t="s">
        <v>1218</v>
      </c>
      <c r="I156" s="154" t="s">
        <v>1218</v>
      </c>
      <c r="J156" s="154" t="s">
        <v>842</v>
      </c>
      <c r="K156" s="154" t="s">
        <v>842</v>
      </c>
      <c r="L156" s="154" t="s">
        <v>514</v>
      </c>
      <c r="M156" s="154" t="s">
        <v>839</v>
      </c>
      <c r="N156" s="154" t="s">
        <v>839</v>
      </c>
      <c r="O156" s="154" t="s">
        <v>839</v>
      </c>
      <c r="P156" s="154" t="s">
        <v>839</v>
      </c>
      <c r="Q156" s="154" t="s">
        <v>1095</v>
      </c>
      <c r="R156" s="154" t="s">
        <v>1095</v>
      </c>
      <c r="S156" s="154" t="s">
        <v>1095</v>
      </c>
      <c r="T156" s="154" t="s">
        <v>1095</v>
      </c>
      <c r="U156" s="154" t="s">
        <v>839</v>
      </c>
      <c r="V156" s="154" t="s">
        <v>839</v>
      </c>
      <c r="W156" s="154" t="s">
        <v>839</v>
      </c>
      <c r="X156" s="154" t="s">
        <v>526</v>
      </c>
      <c r="Y156" s="154" t="s">
        <v>526</v>
      </c>
      <c r="Z156" s="154" t="s">
        <v>526</v>
      </c>
      <c r="AA156" s="154" t="s">
        <v>1163</v>
      </c>
      <c r="AB156" s="154" t="s">
        <v>840</v>
      </c>
      <c r="AC156" s="154" t="s">
        <v>840</v>
      </c>
      <c r="AD156" s="214" t="s">
        <v>1224</v>
      </c>
      <c r="AE156" s="154" t="s">
        <v>829</v>
      </c>
      <c r="AF156" s="154" t="s">
        <v>1096</v>
      </c>
      <c r="AG156" s="154" t="s">
        <v>1163</v>
      </c>
      <c r="AH156" s="154" t="s">
        <v>839</v>
      </c>
      <c r="AI156" s="154" t="s">
        <v>839</v>
      </c>
      <c r="AJ156" s="155" t="s">
        <v>846</v>
      </c>
      <c r="AK156" s="155" t="s">
        <v>846</v>
      </c>
      <c r="AL156" s="154" t="s">
        <v>844</v>
      </c>
      <c r="AM156" s="154" t="s">
        <v>844</v>
      </c>
      <c r="AN156" s="154" t="s">
        <v>847</v>
      </c>
      <c r="AO156" s="154" t="s">
        <v>848</v>
      </c>
      <c r="AP156" s="154" t="s">
        <v>848</v>
      </c>
      <c r="AQ156" s="154" t="s">
        <v>1225</v>
      </c>
      <c r="AR156" s="154" t="s">
        <v>1225</v>
      </c>
      <c r="AS156" s="154" t="s">
        <v>829</v>
      </c>
      <c r="AT156" s="154" t="s">
        <v>829</v>
      </c>
      <c r="AU156" s="154" t="s">
        <v>829</v>
      </c>
      <c r="AV156" s="154" t="s">
        <v>829</v>
      </c>
      <c r="AW156" s="154" t="s">
        <v>829</v>
      </c>
      <c r="AX156" s="154" t="s">
        <v>829</v>
      </c>
      <c r="AY156" s="154" t="s">
        <v>829</v>
      </c>
      <c r="AZ156" s="154" t="s">
        <v>844</v>
      </c>
      <c r="BA156" s="154" t="s">
        <v>526</v>
      </c>
      <c r="BB156" s="154" t="s">
        <v>842</v>
      </c>
      <c r="BC156" s="154" t="s">
        <v>842</v>
      </c>
      <c r="BD156" s="154" t="s">
        <v>842</v>
      </c>
      <c r="BE156" s="155" t="s">
        <v>818</v>
      </c>
      <c r="BF156" s="154" t="s">
        <v>841</v>
      </c>
      <c r="BG156" s="154" t="s">
        <v>841</v>
      </c>
      <c r="BH156" s="154" t="s">
        <v>514</v>
      </c>
      <c r="BI156" s="154" t="s">
        <v>514</v>
      </c>
      <c r="BJ156" s="154" t="s">
        <v>1218</v>
      </c>
      <c r="BK156" s="154" t="s">
        <v>1226</v>
      </c>
      <c r="BL156" s="154" t="s">
        <v>838</v>
      </c>
      <c r="BM156" s="154" t="s">
        <v>526</v>
      </c>
      <c r="BN156" s="154" t="s">
        <v>523</v>
      </c>
      <c r="BO156" s="154" t="s">
        <v>526</v>
      </c>
      <c r="BP156" s="154" t="s">
        <v>526</v>
      </c>
      <c r="BQ156" s="154" t="s">
        <v>820</v>
      </c>
      <c r="BR156" s="154" t="s">
        <v>829</v>
      </c>
      <c r="BS156" s="154" t="s">
        <v>829</v>
      </c>
      <c r="BT156" s="154" t="s">
        <v>829</v>
      </c>
      <c r="BU156" s="154" t="s">
        <v>829</v>
      </c>
      <c r="BV156" s="154" t="s">
        <v>829</v>
      </c>
      <c r="BW156" s="154" t="s">
        <v>829</v>
      </c>
      <c r="BX156" s="154"/>
      <c r="BY156" s="154" t="s">
        <v>845</v>
      </c>
      <c r="BZ156" s="154" t="s">
        <v>526</v>
      </c>
      <c r="CA156" s="154" t="s">
        <v>1163</v>
      </c>
      <c r="CB156" s="154" t="s">
        <v>839</v>
      </c>
    </row>
    <row r="157" spans="1:80" x14ac:dyDescent="0.3">
      <c r="A157" s="123" t="str">
        <f>'Indicator Data'!A158</f>
        <v>Sierra Leone</v>
      </c>
      <c r="B157" s="106" t="str">
        <f>'Indicator Data'!B158</f>
        <v>SLE</v>
      </c>
      <c r="C157" s="154" t="s">
        <v>1217</v>
      </c>
      <c r="D157" s="154" t="s">
        <v>1217</v>
      </c>
      <c r="E157" s="154" t="s">
        <v>1218</v>
      </c>
      <c r="F157" s="154" t="s">
        <v>1218</v>
      </c>
      <c r="G157" s="154" t="s">
        <v>1218</v>
      </c>
      <c r="H157" s="154" t="s">
        <v>1218</v>
      </c>
      <c r="I157" s="154" t="s">
        <v>1218</v>
      </c>
      <c r="J157" s="154" t="s">
        <v>842</v>
      </c>
      <c r="K157" s="154" t="s">
        <v>842</v>
      </c>
      <c r="L157" s="154" t="s">
        <v>514</v>
      </c>
      <c r="M157" s="154" t="s">
        <v>839</v>
      </c>
      <c r="N157" s="154" t="s">
        <v>839</v>
      </c>
      <c r="O157" s="154" t="s">
        <v>839</v>
      </c>
      <c r="P157" s="154" t="s">
        <v>839</v>
      </c>
      <c r="Q157" s="154" t="s">
        <v>1095</v>
      </c>
      <c r="R157" s="154" t="s">
        <v>1095</v>
      </c>
      <c r="S157" s="154" t="s">
        <v>1095</v>
      </c>
      <c r="T157" s="154" t="s">
        <v>1095</v>
      </c>
      <c r="U157" s="154" t="s">
        <v>839</v>
      </c>
      <c r="V157" s="154" t="s">
        <v>839</v>
      </c>
      <c r="W157" s="154" t="s">
        <v>839</v>
      </c>
      <c r="X157" s="154" t="s">
        <v>526</v>
      </c>
      <c r="Y157" s="154" t="s">
        <v>526</v>
      </c>
      <c r="Z157" s="154" t="s">
        <v>526</v>
      </c>
      <c r="AA157" s="154" t="s">
        <v>1163</v>
      </c>
      <c r="AB157" s="154" t="s">
        <v>840</v>
      </c>
      <c r="AC157" s="154" t="s">
        <v>840</v>
      </c>
      <c r="AD157" s="214" t="s">
        <v>1224</v>
      </c>
      <c r="AE157" s="154" t="s">
        <v>829</v>
      </c>
      <c r="AF157" s="154" t="s">
        <v>1096</v>
      </c>
      <c r="AG157" s="154" t="s">
        <v>1163</v>
      </c>
      <c r="AH157" s="154" t="s">
        <v>839</v>
      </c>
      <c r="AI157" s="154" t="s">
        <v>839</v>
      </c>
      <c r="AJ157" s="155" t="s">
        <v>846</v>
      </c>
      <c r="AK157" s="155" t="s">
        <v>846</v>
      </c>
      <c r="AL157" s="154" t="s">
        <v>844</v>
      </c>
      <c r="AM157" s="154" t="s">
        <v>844</v>
      </c>
      <c r="AN157" s="154" t="s">
        <v>847</v>
      </c>
      <c r="AO157" s="154" t="s">
        <v>848</v>
      </c>
      <c r="AP157" s="154" t="s">
        <v>848</v>
      </c>
      <c r="AQ157" s="154" t="s">
        <v>1225</v>
      </c>
      <c r="AR157" s="154" t="s">
        <v>1225</v>
      </c>
      <c r="AS157" s="154" t="s">
        <v>829</v>
      </c>
      <c r="AT157" s="154" t="s">
        <v>829</v>
      </c>
      <c r="AU157" s="154" t="s">
        <v>829</v>
      </c>
      <c r="AV157" s="154" t="s">
        <v>829</v>
      </c>
      <c r="AW157" s="154" t="s">
        <v>829</v>
      </c>
      <c r="AX157" s="154" t="s">
        <v>829</v>
      </c>
      <c r="AY157" s="154" t="s">
        <v>829</v>
      </c>
      <c r="AZ157" s="154" t="s">
        <v>844</v>
      </c>
      <c r="BA157" s="154" t="s">
        <v>526</v>
      </c>
      <c r="BB157" s="154" t="s">
        <v>842</v>
      </c>
      <c r="BC157" s="154" t="s">
        <v>842</v>
      </c>
      <c r="BD157" s="154" t="s">
        <v>842</v>
      </c>
      <c r="BE157" s="155" t="s">
        <v>818</v>
      </c>
      <c r="BF157" s="154" t="s">
        <v>841</v>
      </c>
      <c r="BG157" s="154" t="s">
        <v>841</v>
      </c>
      <c r="BH157" s="154" t="s">
        <v>514</v>
      </c>
      <c r="BI157" s="154" t="s">
        <v>514</v>
      </c>
      <c r="BJ157" s="154" t="s">
        <v>1218</v>
      </c>
      <c r="BK157" s="154" t="s">
        <v>1226</v>
      </c>
      <c r="BL157" s="154" t="s">
        <v>838</v>
      </c>
      <c r="BM157" s="154" t="s">
        <v>526</v>
      </c>
      <c r="BN157" s="154" t="s">
        <v>523</v>
      </c>
      <c r="BO157" s="154" t="s">
        <v>526</v>
      </c>
      <c r="BP157" s="154" t="s">
        <v>526</v>
      </c>
      <c r="BQ157" s="154" t="s">
        <v>820</v>
      </c>
      <c r="BR157" s="154" t="s">
        <v>829</v>
      </c>
      <c r="BS157" s="154" t="s">
        <v>829</v>
      </c>
      <c r="BT157" s="154" t="s">
        <v>829</v>
      </c>
      <c r="BU157" s="154" t="s">
        <v>829</v>
      </c>
      <c r="BV157" s="154" t="s">
        <v>829</v>
      </c>
      <c r="BW157" s="154" t="s">
        <v>829</v>
      </c>
      <c r="BX157" s="154"/>
      <c r="BY157" s="154" t="s">
        <v>845</v>
      </c>
      <c r="BZ157" s="154" t="s">
        <v>526</v>
      </c>
      <c r="CA157" s="154" t="s">
        <v>1163</v>
      </c>
      <c r="CB157" s="154" t="s">
        <v>839</v>
      </c>
    </row>
    <row r="158" spans="1:80" x14ac:dyDescent="0.3">
      <c r="A158" s="123" t="str">
        <f>'Indicator Data'!A159</f>
        <v>Singapore</v>
      </c>
      <c r="B158" s="106" t="str">
        <f>'Indicator Data'!B159</f>
        <v>SGP</v>
      </c>
      <c r="C158" s="154" t="s">
        <v>1217</v>
      </c>
      <c r="D158" s="154" t="s">
        <v>1217</v>
      </c>
      <c r="E158" s="154" t="s">
        <v>1218</v>
      </c>
      <c r="F158" s="154" t="s">
        <v>1218</v>
      </c>
      <c r="G158" s="154" t="s">
        <v>1218</v>
      </c>
      <c r="H158" s="154" t="s">
        <v>1218</v>
      </c>
      <c r="I158" s="154" t="s">
        <v>1218</v>
      </c>
      <c r="J158" s="154" t="s">
        <v>842</v>
      </c>
      <c r="K158" s="154" t="s">
        <v>842</v>
      </c>
      <c r="L158" s="154" t="s">
        <v>514</v>
      </c>
      <c r="M158" s="154" t="s">
        <v>839</v>
      </c>
      <c r="N158" s="154" t="s">
        <v>839</v>
      </c>
      <c r="O158" s="154" t="s">
        <v>839</v>
      </c>
      <c r="P158" s="154" t="s">
        <v>839</v>
      </c>
      <c r="Q158" s="154" t="s">
        <v>1095</v>
      </c>
      <c r="R158" s="154" t="s">
        <v>1095</v>
      </c>
      <c r="S158" s="154" t="s">
        <v>1095</v>
      </c>
      <c r="T158" s="154" t="s">
        <v>1095</v>
      </c>
      <c r="U158" s="154" t="s">
        <v>839</v>
      </c>
      <c r="V158" s="154" t="s">
        <v>839</v>
      </c>
      <c r="W158" s="154" t="s">
        <v>839</v>
      </c>
      <c r="X158" s="154" t="s">
        <v>526</v>
      </c>
      <c r="Y158" s="154" t="s">
        <v>526</v>
      </c>
      <c r="Z158" s="154" t="s">
        <v>526</v>
      </c>
      <c r="AA158" s="154" t="s">
        <v>1163</v>
      </c>
      <c r="AB158" s="154" t="s">
        <v>840</v>
      </c>
      <c r="AC158" s="154" t="s">
        <v>840</v>
      </c>
      <c r="AD158" s="214" t="s">
        <v>1224</v>
      </c>
      <c r="AE158" s="154" t="s">
        <v>829</v>
      </c>
      <c r="AF158" s="154" t="s">
        <v>1096</v>
      </c>
      <c r="AG158" s="154" t="s">
        <v>1163</v>
      </c>
      <c r="AH158" s="154" t="s">
        <v>839</v>
      </c>
      <c r="AI158" s="154" t="s">
        <v>839</v>
      </c>
      <c r="AJ158" s="155" t="s">
        <v>846</v>
      </c>
      <c r="AK158" s="155" t="s">
        <v>846</v>
      </c>
      <c r="AL158" s="154" t="s">
        <v>844</v>
      </c>
      <c r="AM158" s="154" t="s">
        <v>844</v>
      </c>
      <c r="AN158" s="154" t="s">
        <v>847</v>
      </c>
      <c r="AO158" s="154" t="s">
        <v>848</v>
      </c>
      <c r="AP158" s="154" t="s">
        <v>848</v>
      </c>
      <c r="AQ158" s="154" t="s">
        <v>1225</v>
      </c>
      <c r="AR158" s="154" t="s">
        <v>1225</v>
      </c>
      <c r="AS158" s="154" t="s">
        <v>829</v>
      </c>
      <c r="AT158" s="154" t="s">
        <v>829</v>
      </c>
      <c r="AU158" s="154" t="s">
        <v>829</v>
      </c>
      <c r="AV158" s="154" t="s">
        <v>829</v>
      </c>
      <c r="AW158" s="154" t="s">
        <v>829</v>
      </c>
      <c r="AX158" s="154" t="s">
        <v>829</v>
      </c>
      <c r="AY158" s="154" t="s">
        <v>829</v>
      </c>
      <c r="AZ158" s="154" t="s">
        <v>844</v>
      </c>
      <c r="BA158" s="154" t="s">
        <v>526</v>
      </c>
      <c r="BB158" s="154" t="s">
        <v>842</v>
      </c>
      <c r="BC158" s="154" t="s">
        <v>842</v>
      </c>
      <c r="BD158" s="154" t="s">
        <v>842</v>
      </c>
      <c r="BE158" s="155" t="s">
        <v>818</v>
      </c>
      <c r="BF158" s="154" t="s">
        <v>841</v>
      </c>
      <c r="BG158" s="154" t="s">
        <v>841</v>
      </c>
      <c r="BH158" s="154" t="s">
        <v>514</v>
      </c>
      <c r="BI158" s="154" t="s">
        <v>514</v>
      </c>
      <c r="BJ158" s="154" t="s">
        <v>1218</v>
      </c>
      <c r="BK158" s="154" t="s">
        <v>1226</v>
      </c>
      <c r="BL158" s="154" t="s">
        <v>838</v>
      </c>
      <c r="BM158" s="154" t="s">
        <v>526</v>
      </c>
      <c r="BN158" s="154" t="s">
        <v>523</v>
      </c>
      <c r="BO158" s="154" t="s">
        <v>526</v>
      </c>
      <c r="BP158" s="154" t="s">
        <v>526</v>
      </c>
      <c r="BQ158" s="154" t="s">
        <v>820</v>
      </c>
      <c r="BR158" s="154" t="s">
        <v>829</v>
      </c>
      <c r="BS158" s="154" t="s">
        <v>829</v>
      </c>
      <c r="BT158" s="154" t="s">
        <v>829</v>
      </c>
      <c r="BU158" s="154" t="s">
        <v>829</v>
      </c>
      <c r="BV158" s="154" t="s">
        <v>829</v>
      </c>
      <c r="BW158" s="154" t="s">
        <v>829</v>
      </c>
      <c r="BX158" s="154"/>
      <c r="BY158" s="154" t="s">
        <v>845</v>
      </c>
      <c r="BZ158" s="154" t="s">
        <v>526</v>
      </c>
      <c r="CA158" s="154" t="s">
        <v>1163</v>
      </c>
      <c r="CB158" s="154" t="s">
        <v>839</v>
      </c>
    </row>
    <row r="159" spans="1:80" x14ac:dyDescent="0.3">
      <c r="A159" s="123" t="str">
        <f>'Indicator Data'!A160</f>
        <v>Slovakia</v>
      </c>
      <c r="B159" s="106" t="str">
        <f>'Indicator Data'!B160</f>
        <v>SVK</v>
      </c>
      <c r="C159" s="154" t="s">
        <v>1217</v>
      </c>
      <c r="D159" s="154" t="s">
        <v>1217</v>
      </c>
      <c r="E159" s="154" t="s">
        <v>1218</v>
      </c>
      <c r="F159" s="154" t="s">
        <v>1218</v>
      </c>
      <c r="G159" s="154" t="s">
        <v>1218</v>
      </c>
      <c r="H159" s="154" t="s">
        <v>1218</v>
      </c>
      <c r="I159" s="154" t="s">
        <v>1218</v>
      </c>
      <c r="J159" s="154" t="s">
        <v>842</v>
      </c>
      <c r="K159" s="154" t="s">
        <v>842</v>
      </c>
      <c r="L159" s="154" t="s">
        <v>514</v>
      </c>
      <c r="M159" s="154" t="s">
        <v>839</v>
      </c>
      <c r="N159" s="154" t="s">
        <v>839</v>
      </c>
      <c r="O159" s="154" t="s">
        <v>839</v>
      </c>
      <c r="P159" s="154" t="s">
        <v>839</v>
      </c>
      <c r="Q159" s="154" t="s">
        <v>1095</v>
      </c>
      <c r="R159" s="154" t="s">
        <v>1095</v>
      </c>
      <c r="S159" s="154" t="s">
        <v>1095</v>
      </c>
      <c r="T159" s="154" t="s">
        <v>1095</v>
      </c>
      <c r="U159" s="154" t="s">
        <v>839</v>
      </c>
      <c r="V159" s="154" t="s">
        <v>839</v>
      </c>
      <c r="W159" s="154" t="s">
        <v>839</v>
      </c>
      <c r="X159" s="154" t="s">
        <v>526</v>
      </c>
      <c r="Y159" s="154" t="s">
        <v>526</v>
      </c>
      <c r="Z159" s="154" t="s">
        <v>526</v>
      </c>
      <c r="AA159" s="154" t="s">
        <v>1163</v>
      </c>
      <c r="AB159" s="154" t="s">
        <v>840</v>
      </c>
      <c r="AC159" s="154" t="s">
        <v>840</v>
      </c>
      <c r="AD159" s="214" t="s">
        <v>1224</v>
      </c>
      <c r="AE159" s="154" t="s">
        <v>829</v>
      </c>
      <c r="AF159" s="154" t="s">
        <v>1096</v>
      </c>
      <c r="AG159" s="154" t="s">
        <v>1163</v>
      </c>
      <c r="AH159" s="154" t="s">
        <v>839</v>
      </c>
      <c r="AI159" s="154" t="s">
        <v>839</v>
      </c>
      <c r="AJ159" s="155" t="s">
        <v>846</v>
      </c>
      <c r="AK159" s="155" t="s">
        <v>846</v>
      </c>
      <c r="AL159" s="154" t="s">
        <v>844</v>
      </c>
      <c r="AM159" s="154" t="s">
        <v>844</v>
      </c>
      <c r="AN159" s="154" t="s">
        <v>847</v>
      </c>
      <c r="AO159" s="154" t="s">
        <v>848</v>
      </c>
      <c r="AP159" s="154" t="s">
        <v>848</v>
      </c>
      <c r="AQ159" s="154" t="s">
        <v>1225</v>
      </c>
      <c r="AR159" s="154" t="s">
        <v>1225</v>
      </c>
      <c r="AS159" s="154" t="s">
        <v>829</v>
      </c>
      <c r="AT159" s="154" t="s">
        <v>829</v>
      </c>
      <c r="AU159" s="154" t="s">
        <v>829</v>
      </c>
      <c r="AV159" s="154" t="s">
        <v>829</v>
      </c>
      <c r="AW159" s="154" t="s">
        <v>829</v>
      </c>
      <c r="AX159" s="154" t="s">
        <v>829</v>
      </c>
      <c r="AY159" s="154" t="s">
        <v>829</v>
      </c>
      <c r="AZ159" s="154" t="s">
        <v>844</v>
      </c>
      <c r="BA159" s="154" t="s">
        <v>526</v>
      </c>
      <c r="BB159" s="154" t="s">
        <v>842</v>
      </c>
      <c r="BC159" s="154" t="s">
        <v>842</v>
      </c>
      <c r="BD159" s="154" t="s">
        <v>842</v>
      </c>
      <c r="BE159" s="155" t="s">
        <v>818</v>
      </c>
      <c r="BF159" s="154" t="s">
        <v>841</v>
      </c>
      <c r="BG159" s="154" t="s">
        <v>841</v>
      </c>
      <c r="BH159" s="154" t="s">
        <v>514</v>
      </c>
      <c r="BI159" s="154" t="s">
        <v>514</v>
      </c>
      <c r="BJ159" s="154" t="s">
        <v>1218</v>
      </c>
      <c r="BK159" s="154" t="s">
        <v>1226</v>
      </c>
      <c r="BL159" s="154" t="s">
        <v>838</v>
      </c>
      <c r="BM159" s="154" t="s">
        <v>526</v>
      </c>
      <c r="BN159" s="154" t="s">
        <v>523</v>
      </c>
      <c r="BO159" s="154" t="s">
        <v>526</v>
      </c>
      <c r="BP159" s="154" t="s">
        <v>526</v>
      </c>
      <c r="BQ159" s="154" t="s">
        <v>820</v>
      </c>
      <c r="BR159" s="154" t="s">
        <v>829</v>
      </c>
      <c r="BS159" s="154" t="s">
        <v>829</v>
      </c>
      <c r="BT159" s="154" t="s">
        <v>829</v>
      </c>
      <c r="BU159" s="154" t="s">
        <v>829</v>
      </c>
      <c r="BV159" s="154" t="s">
        <v>829</v>
      </c>
      <c r="BW159" s="154" t="s">
        <v>829</v>
      </c>
      <c r="BX159" s="154"/>
      <c r="BY159" s="154" t="s">
        <v>845</v>
      </c>
      <c r="BZ159" s="154" t="s">
        <v>526</v>
      </c>
      <c r="CA159" s="154" t="s">
        <v>1163</v>
      </c>
      <c r="CB159" s="154" t="s">
        <v>839</v>
      </c>
    </row>
    <row r="160" spans="1:80" x14ac:dyDescent="0.3">
      <c r="A160" s="123" t="str">
        <f>'Indicator Data'!A161</f>
        <v>Slovenia</v>
      </c>
      <c r="B160" s="106" t="str">
        <f>'Indicator Data'!B161</f>
        <v>SVN</v>
      </c>
      <c r="C160" s="154" t="s">
        <v>1217</v>
      </c>
      <c r="D160" s="154" t="s">
        <v>1217</v>
      </c>
      <c r="E160" s="154" t="s">
        <v>1218</v>
      </c>
      <c r="F160" s="154" t="s">
        <v>1218</v>
      </c>
      <c r="G160" s="154" t="s">
        <v>1218</v>
      </c>
      <c r="H160" s="154" t="s">
        <v>1218</v>
      </c>
      <c r="I160" s="154" t="s">
        <v>1218</v>
      </c>
      <c r="J160" s="154" t="s">
        <v>842</v>
      </c>
      <c r="K160" s="154" t="s">
        <v>842</v>
      </c>
      <c r="L160" s="154" t="s">
        <v>514</v>
      </c>
      <c r="M160" s="154" t="s">
        <v>839</v>
      </c>
      <c r="N160" s="154" t="s">
        <v>839</v>
      </c>
      <c r="O160" s="154" t="s">
        <v>839</v>
      </c>
      <c r="P160" s="154" t="s">
        <v>839</v>
      </c>
      <c r="Q160" s="154" t="s">
        <v>1095</v>
      </c>
      <c r="R160" s="154" t="s">
        <v>1095</v>
      </c>
      <c r="S160" s="154" t="s">
        <v>1095</v>
      </c>
      <c r="T160" s="154" t="s">
        <v>1095</v>
      </c>
      <c r="U160" s="154" t="s">
        <v>839</v>
      </c>
      <c r="V160" s="154" t="s">
        <v>839</v>
      </c>
      <c r="W160" s="154" t="s">
        <v>839</v>
      </c>
      <c r="X160" s="154" t="s">
        <v>526</v>
      </c>
      <c r="Y160" s="154" t="s">
        <v>526</v>
      </c>
      <c r="Z160" s="154" t="s">
        <v>526</v>
      </c>
      <c r="AA160" s="154" t="s">
        <v>1163</v>
      </c>
      <c r="AB160" s="154" t="s">
        <v>840</v>
      </c>
      <c r="AC160" s="154" t="s">
        <v>840</v>
      </c>
      <c r="AD160" s="214" t="s">
        <v>1224</v>
      </c>
      <c r="AE160" s="154" t="s">
        <v>829</v>
      </c>
      <c r="AF160" s="154" t="s">
        <v>1096</v>
      </c>
      <c r="AG160" s="154" t="s">
        <v>1163</v>
      </c>
      <c r="AH160" s="154" t="s">
        <v>839</v>
      </c>
      <c r="AI160" s="154" t="s">
        <v>839</v>
      </c>
      <c r="AJ160" s="155" t="s">
        <v>846</v>
      </c>
      <c r="AK160" s="155" t="s">
        <v>846</v>
      </c>
      <c r="AL160" s="154" t="s">
        <v>844</v>
      </c>
      <c r="AM160" s="154" t="s">
        <v>844</v>
      </c>
      <c r="AN160" s="154" t="s">
        <v>847</v>
      </c>
      <c r="AO160" s="154" t="s">
        <v>848</v>
      </c>
      <c r="AP160" s="154" t="s">
        <v>848</v>
      </c>
      <c r="AQ160" s="154" t="s">
        <v>1225</v>
      </c>
      <c r="AR160" s="154" t="s">
        <v>1225</v>
      </c>
      <c r="AS160" s="154" t="s">
        <v>829</v>
      </c>
      <c r="AT160" s="154" t="s">
        <v>829</v>
      </c>
      <c r="AU160" s="154" t="s">
        <v>829</v>
      </c>
      <c r="AV160" s="154" t="s">
        <v>829</v>
      </c>
      <c r="AW160" s="154" t="s">
        <v>829</v>
      </c>
      <c r="AX160" s="154" t="s">
        <v>829</v>
      </c>
      <c r="AY160" s="154" t="s">
        <v>829</v>
      </c>
      <c r="AZ160" s="154" t="s">
        <v>844</v>
      </c>
      <c r="BA160" s="154" t="s">
        <v>526</v>
      </c>
      <c r="BB160" s="154" t="s">
        <v>842</v>
      </c>
      <c r="BC160" s="154" t="s">
        <v>842</v>
      </c>
      <c r="BD160" s="154" t="s">
        <v>842</v>
      </c>
      <c r="BE160" s="155"/>
      <c r="BF160" s="154" t="s">
        <v>841</v>
      </c>
      <c r="BG160" s="154" t="s">
        <v>841</v>
      </c>
      <c r="BH160" s="154" t="s">
        <v>514</v>
      </c>
      <c r="BI160" s="154" t="s">
        <v>514</v>
      </c>
      <c r="BJ160" s="154" t="s">
        <v>1218</v>
      </c>
      <c r="BK160" s="154" t="s">
        <v>1226</v>
      </c>
      <c r="BL160" s="154" t="s">
        <v>838</v>
      </c>
      <c r="BM160" s="154" t="s">
        <v>526</v>
      </c>
      <c r="BN160" s="154" t="s">
        <v>523</v>
      </c>
      <c r="BO160" s="154" t="s">
        <v>526</v>
      </c>
      <c r="BP160" s="154" t="s">
        <v>526</v>
      </c>
      <c r="BQ160" s="154" t="s">
        <v>820</v>
      </c>
      <c r="BR160" s="154" t="s">
        <v>829</v>
      </c>
      <c r="BS160" s="154" t="s">
        <v>829</v>
      </c>
      <c r="BT160" s="154" t="s">
        <v>829</v>
      </c>
      <c r="BU160" s="154" t="s">
        <v>829</v>
      </c>
      <c r="BV160" s="154" t="s">
        <v>829</v>
      </c>
      <c r="BW160" s="154" t="s">
        <v>829</v>
      </c>
      <c r="BX160" s="154"/>
      <c r="BY160" s="154" t="s">
        <v>845</v>
      </c>
      <c r="BZ160" s="154" t="s">
        <v>526</v>
      </c>
      <c r="CA160" s="154" t="s">
        <v>1163</v>
      </c>
      <c r="CB160" s="154" t="s">
        <v>839</v>
      </c>
    </row>
    <row r="161" spans="1:80" x14ac:dyDescent="0.3">
      <c r="A161" s="123" t="str">
        <f>'Indicator Data'!A162</f>
        <v>Solomon Islands</v>
      </c>
      <c r="B161" s="106" t="str">
        <f>'Indicator Data'!B162</f>
        <v>SLB</v>
      </c>
      <c r="C161" s="154" t="s">
        <v>1217</v>
      </c>
      <c r="D161" s="154" t="s">
        <v>1217</v>
      </c>
      <c r="E161" s="154" t="s">
        <v>1218</v>
      </c>
      <c r="F161" s="154" t="s">
        <v>1218</v>
      </c>
      <c r="G161" s="154" t="s">
        <v>1218</v>
      </c>
      <c r="H161" s="154" t="s">
        <v>1218</v>
      </c>
      <c r="I161" s="154" t="s">
        <v>1218</v>
      </c>
      <c r="J161" s="154" t="s">
        <v>842</v>
      </c>
      <c r="K161" s="154" t="s">
        <v>842</v>
      </c>
      <c r="L161" s="154" t="s">
        <v>514</v>
      </c>
      <c r="M161" s="154" t="s">
        <v>839</v>
      </c>
      <c r="N161" s="154" t="s">
        <v>839</v>
      </c>
      <c r="O161" s="154" t="s">
        <v>839</v>
      </c>
      <c r="P161" s="154" t="s">
        <v>839</v>
      </c>
      <c r="Q161" s="154" t="s">
        <v>1095</v>
      </c>
      <c r="R161" s="154" t="s">
        <v>1095</v>
      </c>
      <c r="S161" s="154" t="s">
        <v>1095</v>
      </c>
      <c r="T161" s="154" t="s">
        <v>1095</v>
      </c>
      <c r="U161" s="154" t="s">
        <v>839</v>
      </c>
      <c r="V161" s="154" t="s">
        <v>839</v>
      </c>
      <c r="W161" s="154" t="s">
        <v>839</v>
      </c>
      <c r="X161" s="154" t="s">
        <v>526</v>
      </c>
      <c r="Y161" s="154" t="s">
        <v>526</v>
      </c>
      <c r="Z161" s="154" t="s">
        <v>526</v>
      </c>
      <c r="AA161" s="154" t="s">
        <v>1163</v>
      </c>
      <c r="AB161" s="154" t="s">
        <v>840</v>
      </c>
      <c r="AC161" s="154" t="s">
        <v>840</v>
      </c>
      <c r="AD161" s="214" t="s">
        <v>1224</v>
      </c>
      <c r="AE161" s="154" t="s">
        <v>829</v>
      </c>
      <c r="AF161" s="154" t="s">
        <v>1096</v>
      </c>
      <c r="AG161" s="154" t="s">
        <v>1163</v>
      </c>
      <c r="AH161" s="154" t="s">
        <v>839</v>
      </c>
      <c r="AI161" s="154" t="s">
        <v>839</v>
      </c>
      <c r="AJ161" s="155" t="s">
        <v>846</v>
      </c>
      <c r="AK161" s="155" t="s">
        <v>846</v>
      </c>
      <c r="AL161" s="154" t="s">
        <v>844</v>
      </c>
      <c r="AM161" s="154" t="s">
        <v>844</v>
      </c>
      <c r="AN161" s="154" t="s">
        <v>847</v>
      </c>
      <c r="AO161" s="154" t="s">
        <v>848</v>
      </c>
      <c r="AP161" s="154" t="s">
        <v>848</v>
      </c>
      <c r="AQ161" s="154" t="s">
        <v>1225</v>
      </c>
      <c r="AR161" s="154" t="s">
        <v>1225</v>
      </c>
      <c r="AS161" s="154" t="s">
        <v>829</v>
      </c>
      <c r="AT161" s="154" t="s">
        <v>829</v>
      </c>
      <c r="AU161" s="154" t="s">
        <v>829</v>
      </c>
      <c r="AV161" s="154" t="s">
        <v>829</v>
      </c>
      <c r="AW161" s="154" t="s">
        <v>829</v>
      </c>
      <c r="AX161" s="154" t="s">
        <v>829</v>
      </c>
      <c r="AY161" s="154" t="s">
        <v>829</v>
      </c>
      <c r="AZ161" s="154" t="s">
        <v>844</v>
      </c>
      <c r="BA161" s="154" t="s">
        <v>526</v>
      </c>
      <c r="BB161" s="154" t="s">
        <v>842</v>
      </c>
      <c r="BC161" s="154" t="s">
        <v>842</v>
      </c>
      <c r="BD161" s="154" t="s">
        <v>842</v>
      </c>
      <c r="BE161" s="155"/>
      <c r="BF161" s="154" t="s">
        <v>841</v>
      </c>
      <c r="BG161" s="154" t="s">
        <v>841</v>
      </c>
      <c r="BH161" s="154" t="s">
        <v>514</v>
      </c>
      <c r="BI161" s="154" t="s">
        <v>514</v>
      </c>
      <c r="BJ161" s="154" t="s">
        <v>1218</v>
      </c>
      <c r="BK161" s="154" t="s">
        <v>1226</v>
      </c>
      <c r="BL161" s="154" t="s">
        <v>838</v>
      </c>
      <c r="BM161" s="154" t="s">
        <v>526</v>
      </c>
      <c r="BN161" s="154" t="s">
        <v>523</v>
      </c>
      <c r="BO161" s="154" t="s">
        <v>526</v>
      </c>
      <c r="BP161" s="154" t="s">
        <v>526</v>
      </c>
      <c r="BQ161" s="154" t="s">
        <v>820</v>
      </c>
      <c r="BR161" s="154" t="s">
        <v>829</v>
      </c>
      <c r="BS161" s="154" t="s">
        <v>829</v>
      </c>
      <c r="BT161" s="154" t="s">
        <v>829</v>
      </c>
      <c r="BU161" s="154" t="s">
        <v>829</v>
      </c>
      <c r="BV161" s="154" t="s">
        <v>829</v>
      </c>
      <c r="BW161" s="154" t="s">
        <v>829</v>
      </c>
      <c r="BX161" s="154"/>
      <c r="BY161" s="154" t="s">
        <v>845</v>
      </c>
      <c r="BZ161" s="154" t="s">
        <v>526</v>
      </c>
      <c r="CA161" s="154" t="s">
        <v>1163</v>
      </c>
      <c r="CB161" s="154" t="s">
        <v>839</v>
      </c>
    </row>
    <row r="162" spans="1:80" x14ac:dyDescent="0.3">
      <c r="A162" s="123" t="str">
        <f>'Indicator Data'!A163</f>
        <v>Somalia</v>
      </c>
      <c r="B162" s="106" t="str">
        <f>'Indicator Data'!B163</f>
        <v>SOM</v>
      </c>
      <c r="C162" s="154" t="s">
        <v>1217</v>
      </c>
      <c r="D162" s="154" t="s">
        <v>1217</v>
      </c>
      <c r="E162" s="154" t="s">
        <v>1218</v>
      </c>
      <c r="F162" s="154" t="s">
        <v>1218</v>
      </c>
      <c r="G162" s="154" t="s">
        <v>1218</v>
      </c>
      <c r="H162" s="154" t="s">
        <v>1218</v>
      </c>
      <c r="I162" s="154" t="s">
        <v>1218</v>
      </c>
      <c r="J162" s="154" t="s">
        <v>842</v>
      </c>
      <c r="K162" s="154" t="s">
        <v>842</v>
      </c>
      <c r="L162" s="154" t="s">
        <v>514</v>
      </c>
      <c r="M162" s="154" t="s">
        <v>839</v>
      </c>
      <c r="N162" s="154" t="s">
        <v>839</v>
      </c>
      <c r="O162" s="154" t="s">
        <v>839</v>
      </c>
      <c r="P162" s="154" t="s">
        <v>839</v>
      </c>
      <c r="Q162" s="154" t="s">
        <v>1095</v>
      </c>
      <c r="R162" s="154" t="s">
        <v>1095</v>
      </c>
      <c r="S162" s="154" t="s">
        <v>1095</v>
      </c>
      <c r="T162" s="154" t="s">
        <v>1095</v>
      </c>
      <c r="U162" s="154" t="s">
        <v>839</v>
      </c>
      <c r="V162" s="154" t="s">
        <v>839</v>
      </c>
      <c r="W162" s="154" t="s">
        <v>839</v>
      </c>
      <c r="X162" s="154" t="s">
        <v>526</v>
      </c>
      <c r="Y162" s="154" t="s">
        <v>526</v>
      </c>
      <c r="Z162" s="154" t="s">
        <v>526</v>
      </c>
      <c r="AA162" s="154" t="s">
        <v>1163</v>
      </c>
      <c r="AB162" s="154" t="s">
        <v>840</v>
      </c>
      <c r="AC162" s="154" t="s">
        <v>840</v>
      </c>
      <c r="AD162" s="214" t="s">
        <v>1224</v>
      </c>
      <c r="AE162" s="154" t="s">
        <v>829</v>
      </c>
      <c r="AF162" s="154" t="s">
        <v>1096</v>
      </c>
      <c r="AG162" s="154" t="s">
        <v>1163</v>
      </c>
      <c r="AH162" s="154" t="s">
        <v>839</v>
      </c>
      <c r="AI162" s="154" t="s">
        <v>839</v>
      </c>
      <c r="AJ162" s="155" t="s">
        <v>846</v>
      </c>
      <c r="AK162" s="155" t="s">
        <v>846</v>
      </c>
      <c r="AL162" s="154" t="s">
        <v>844</v>
      </c>
      <c r="AM162" s="154" t="s">
        <v>844</v>
      </c>
      <c r="AN162" s="154" t="s">
        <v>847</v>
      </c>
      <c r="AO162" s="154" t="s">
        <v>848</v>
      </c>
      <c r="AP162" s="154" t="s">
        <v>848</v>
      </c>
      <c r="AQ162" s="154" t="s">
        <v>1225</v>
      </c>
      <c r="AR162" s="154" t="s">
        <v>1225</v>
      </c>
      <c r="AS162" s="154" t="s">
        <v>829</v>
      </c>
      <c r="AT162" s="154" t="s">
        <v>829</v>
      </c>
      <c r="AU162" s="154" t="s">
        <v>829</v>
      </c>
      <c r="AV162" s="154" t="s">
        <v>829</v>
      </c>
      <c r="AW162" s="154" t="s">
        <v>829</v>
      </c>
      <c r="AX162" s="154" t="s">
        <v>829</v>
      </c>
      <c r="AY162" s="154" t="s">
        <v>829</v>
      </c>
      <c r="AZ162" s="154" t="s">
        <v>844</v>
      </c>
      <c r="BA162" s="154" t="s">
        <v>526</v>
      </c>
      <c r="BB162" s="154" t="s">
        <v>842</v>
      </c>
      <c r="BC162" s="154" t="s">
        <v>842</v>
      </c>
      <c r="BD162" s="154" t="s">
        <v>842</v>
      </c>
      <c r="BE162" s="155" t="s">
        <v>821</v>
      </c>
      <c r="BF162" s="154" t="s">
        <v>841</v>
      </c>
      <c r="BG162" s="154" t="s">
        <v>841</v>
      </c>
      <c r="BH162" s="154" t="s">
        <v>514</v>
      </c>
      <c r="BI162" s="154" t="s">
        <v>514</v>
      </c>
      <c r="BJ162" s="154" t="s">
        <v>1218</v>
      </c>
      <c r="BK162" s="154" t="s">
        <v>1226</v>
      </c>
      <c r="BL162" s="154" t="s">
        <v>838</v>
      </c>
      <c r="BM162" s="154" t="s">
        <v>526</v>
      </c>
      <c r="BN162" s="154" t="s">
        <v>523</v>
      </c>
      <c r="BO162" s="154" t="s">
        <v>526</v>
      </c>
      <c r="BP162" s="154" t="s">
        <v>526</v>
      </c>
      <c r="BQ162" s="154" t="s">
        <v>820</v>
      </c>
      <c r="BR162" s="154" t="s">
        <v>829</v>
      </c>
      <c r="BS162" s="154" t="s">
        <v>829</v>
      </c>
      <c r="BT162" s="154" t="s">
        <v>829</v>
      </c>
      <c r="BU162" s="154" t="s">
        <v>829</v>
      </c>
      <c r="BV162" s="154" t="s">
        <v>829</v>
      </c>
      <c r="BW162" s="154" t="s">
        <v>829</v>
      </c>
      <c r="BX162" s="154"/>
      <c r="BY162" s="154" t="s">
        <v>845</v>
      </c>
      <c r="BZ162" s="154" t="s">
        <v>526</v>
      </c>
      <c r="CA162" s="154" t="s">
        <v>1163</v>
      </c>
      <c r="CB162" s="154" t="s">
        <v>839</v>
      </c>
    </row>
    <row r="163" spans="1:80" x14ac:dyDescent="0.3">
      <c r="A163" s="123" t="str">
        <f>'Indicator Data'!A164</f>
        <v>South Africa</v>
      </c>
      <c r="B163" s="106" t="str">
        <f>'Indicator Data'!B164</f>
        <v>ZAF</v>
      </c>
      <c r="C163" s="154" t="s">
        <v>1217</v>
      </c>
      <c r="D163" s="154" t="s">
        <v>1217</v>
      </c>
      <c r="E163" s="154" t="s">
        <v>1218</v>
      </c>
      <c r="F163" s="154" t="s">
        <v>1218</v>
      </c>
      <c r="G163" s="154" t="s">
        <v>1218</v>
      </c>
      <c r="H163" s="154" t="s">
        <v>1218</v>
      </c>
      <c r="I163" s="154" t="s">
        <v>1218</v>
      </c>
      <c r="J163" s="154" t="s">
        <v>842</v>
      </c>
      <c r="K163" s="154" t="s">
        <v>842</v>
      </c>
      <c r="L163" s="154" t="s">
        <v>514</v>
      </c>
      <c r="M163" s="154" t="s">
        <v>839</v>
      </c>
      <c r="N163" s="154" t="s">
        <v>839</v>
      </c>
      <c r="O163" s="154" t="s">
        <v>839</v>
      </c>
      <c r="P163" s="154" t="s">
        <v>839</v>
      </c>
      <c r="Q163" s="154" t="s">
        <v>1095</v>
      </c>
      <c r="R163" s="154" t="s">
        <v>1095</v>
      </c>
      <c r="S163" s="154" t="s">
        <v>1095</v>
      </c>
      <c r="T163" s="154" t="s">
        <v>1095</v>
      </c>
      <c r="U163" s="154" t="s">
        <v>839</v>
      </c>
      <c r="V163" s="154" t="s">
        <v>839</v>
      </c>
      <c r="W163" s="154" t="s">
        <v>839</v>
      </c>
      <c r="X163" s="154" t="s">
        <v>526</v>
      </c>
      <c r="Y163" s="154" t="s">
        <v>526</v>
      </c>
      <c r="Z163" s="154" t="s">
        <v>526</v>
      </c>
      <c r="AA163" s="154" t="s">
        <v>1163</v>
      </c>
      <c r="AB163" s="154" t="s">
        <v>840</v>
      </c>
      <c r="AC163" s="154" t="s">
        <v>840</v>
      </c>
      <c r="AD163" s="214" t="s">
        <v>1224</v>
      </c>
      <c r="AE163" s="154" t="s">
        <v>829</v>
      </c>
      <c r="AF163" s="154" t="s">
        <v>1096</v>
      </c>
      <c r="AG163" s="154" t="s">
        <v>1163</v>
      </c>
      <c r="AH163" s="154" t="s">
        <v>839</v>
      </c>
      <c r="AI163" s="154" t="s">
        <v>839</v>
      </c>
      <c r="AJ163" s="155" t="s">
        <v>846</v>
      </c>
      <c r="AK163" s="155" t="s">
        <v>846</v>
      </c>
      <c r="AL163" s="154" t="s">
        <v>844</v>
      </c>
      <c r="AM163" s="154" t="s">
        <v>844</v>
      </c>
      <c r="AN163" s="154" t="s">
        <v>847</v>
      </c>
      <c r="AO163" s="154" t="s">
        <v>848</v>
      </c>
      <c r="AP163" s="154" t="s">
        <v>848</v>
      </c>
      <c r="AQ163" s="154" t="s">
        <v>1225</v>
      </c>
      <c r="AR163" s="154" t="s">
        <v>1225</v>
      </c>
      <c r="AS163" s="154" t="s">
        <v>829</v>
      </c>
      <c r="AT163" s="154" t="s">
        <v>829</v>
      </c>
      <c r="AU163" s="154" t="s">
        <v>829</v>
      </c>
      <c r="AV163" s="154" t="s">
        <v>829</v>
      </c>
      <c r="AW163" s="154" t="s">
        <v>829</v>
      </c>
      <c r="AX163" s="154" t="s">
        <v>829</v>
      </c>
      <c r="AY163" s="154" t="s">
        <v>829</v>
      </c>
      <c r="AZ163" s="154" t="s">
        <v>844</v>
      </c>
      <c r="BA163" s="154" t="s">
        <v>526</v>
      </c>
      <c r="BB163" s="154" t="s">
        <v>842</v>
      </c>
      <c r="BC163" s="154" t="s">
        <v>842</v>
      </c>
      <c r="BD163" s="154" t="s">
        <v>842</v>
      </c>
      <c r="BE163" s="155" t="s">
        <v>818</v>
      </c>
      <c r="BF163" s="154" t="s">
        <v>841</v>
      </c>
      <c r="BG163" s="154" t="s">
        <v>841</v>
      </c>
      <c r="BH163" s="154" t="s">
        <v>514</v>
      </c>
      <c r="BI163" s="154" t="s">
        <v>514</v>
      </c>
      <c r="BJ163" s="154" t="s">
        <v>1218</v>
      </c>
      <c r="BK163" s="154" t="s">
        <v>1226</v>
      </c>
      <c r="BL163" s="154" t="s">
        <v>838</v>
      </c>
      <c r="BM163" s="154" t="s">
        <v>526</v>
      </c>
      <c r="BN163" s="154" t="s">
        <v>523</v>
      </c>
      <c r="BO163" s="154" t="s">
        <v>526</v>
      </c>
      <c r="BP163" s="154" t="s">
        <v>526</v>
      </c>
      <c r="BQ163" s="154" t="s">
        <v>820</v>
      </c>
      <c r="BR163" s="154" t="s">
        <v>829</v>
      </c>
      <c r="BS163" s="154" t="s">
        <v>829</v>
      </c>
      <c r="BT163" s="154" t="s">
        <v>829</v>
      </c>
      <c r="BU163" s="154" t="s">
        <v>829</v>
      </c>
      <c r="BV163" s="154" t="s">
        <v>829</v>
      </c>
      <c r="BW163" s="154" t="s">
        <v>829</v>
      </c>
      <c r="BX163" s="154"/>
      <c r="BY163" s="154" t="s">
        <v>845</v>
      </c>
      <c r="BZ163" s="154" t="s">
        <v>526</v>
      </c>
      <c r="CA163" s="154" t="s">
        <v>1163</v>
      </c>
      <c r="CB163" s="154" t="s">
        <v>839</v>
      </c>
    </row>
    <row r="164" spans="1:80" x14ac:dyDescent="0.3">
      <c r="A164" s="123" t="str">
        <f>'Indicator Data'!A165</f>
        <v>South Sudan</v>
      </c>
      <c r="B164" s="106" t="str">
        <f>'Indicator Data'!B165</f>
        <v>SSD</v>
      </c>
      <c r="C164" s="154" t="s">
        <v>1217</v>
      </c>
      <c r="D164" s="154" t="s">
        <v>1217</v>
      </c>
      <c r="E164" s="154" t="s">
        <v>1218</v>
      </c>
      <c r="F164" s="154" t="s">
        <v>1218</v>
      </c>
      <c r="G164" s="154" t="s">
        <v>1218</v>
      </c>
      <c r="H164" s="154" t="s">
        <v>1218</v>
      </c>
      <c r="I164" s="154" t="s">
        <v>1218</v>
      </c>
      <c r="J164" s="154" t="s">
        <v>842</v>
      </c>
      <c r="K164" s="154" t="s">
        <v>842</v>
      </c>
      <c r="L164" s="154" t="s">
        <v>514</v>
      </c>
      <c r="M164" s="154" t="s">
        <v>839</v>
      </c>
      <c r="N164" s="154" t="s">
        <v>839</v>
      </c>
      <c r="O164" s="154" t="s">
        <v>839</v>
      </c>
      <c r="P164" s="154" t="s">
        <v>839</v>
      </c>
      <c r="Q164" s="154" t="s">
        <v>1095</v>
      </c>
      <c r="R164" s="154" t="s">
        <v>1095</v>
      </c>
      <c r="S164" s="154" t="s">
        <v>1095</v>
      </c>
      <c r="T164" s="154" t="s">
        <v>1095</v>
      </c>
      <c r="U164" s="154" t="s">
        <v>839</v>
      </c>
      <c r="V164" s="154" t="s">
        <v>839</v>
      </c>
      <c r="W164" s="154" t="s">
        <v>839</v>
      </c>
      <c r="X164" s="154" t="s">
        <v>526</v>
      </c>
      <c r="Y164" s="154" t="s">
        <v>526</v>
      </c>
      <c r="Z164" s="154" t="s">
        <v>526</v>
      </c>
      <c r="AA164" s="154" t="s">
        <v>1163</v>
      </c>
      <c r="AB164" s="154" t="s">
        <v>840</v>
      </c>
      <c r="AC164" s="154" t="s">
        <v>840</v>
      </c>
      <c r="AD164" s="214" t="s">
        <v>1224</v>
      </c>
      <c r="AE164" s="154" t="s">
        <v>829</v>
      </c>
      <c r="AF164" s="154" t="s">
        <v>1096</v>
      </c>
      <c r="AG164" s="154" t="s">
        <v>1163</v>
      </c>
      <c r="AH164" s="154" t="s">
        <v>839</v>
      </c>
      <c r="AI164" s="154" t="s">
        <v>839</v>
      </c>
      <c r="AJ164" s="155" t="s">
        <v>846</v>
      </c>
      <c r="AK164" s="155" t="s">
        <v>846</v>
      </c>
      <c r="AL164" s="154" t="s">
        <v>844</v>
      </c>
      <c r="AM164" s="154" t="s">
        <v>844</v>
      </c>
      <c r="AN164" s="154" t="s">
        <v>847</v>
      </c>
      <c r="AO164" s="154" t="s">
        <v>848</v>
      </c>
      <c r="AP164" s="154" t="s">
        <v>848</v>
      </c>
      <c r="AQ164" s="154" t="s">
        <v>1225</v>
      </c>
      <c r="AR164" s="154" t="s">
        <v>1225</v>
      </c>
      <c r="AS164" s="154" t="s">
        <v>829</v>
      </c>
      <c r="AT164" s="154" t="s">
        <v>829</v>
      </c>
      <c r="AU164" s="154" t="s">
        <v>829</v>
      </c>
      <c r="AV164" s="154" t="s">
        <v>829</v>
      </c>
      <c r="AW164" s="154" t="s">
        <v>829</v>
      </c>
      <c r="AX164" s="154" t="s">
        <v>829</v>
      </c>
      <c r="AY164" s="154" t="s">
        <v>829</v>
      </c>
      <c r="AZ164" s="154" t="s">
        <v>844</v>
      </c>
      <c r="BA164" s="154" t="s">
        <v>526</v>
      </c>
      <c r="BB164" s="154" t="s">
        <v>842</v>
      </c>
      <c r="BC164" s="154" t="s">
        <v>842</v>
      </c>
      <c r="BD164" s="154" t="s">
        <v>842</v>
      </c>
      <c r="BE164" s="155" t="s">
        <v>821</v>
      </c>
      <c r="BF164" s="154" t="s">
        <v>841</v>
      </c>
      <c r="BG164" s="154" t="s">
        <v>841</v>
      </c>
      <c r="BH164" s="154" t="s">
        <v>514</v>
      </c>
      <c r="BI164" s="154" t="s">
        <v>514</v>
      </c>
      <c r="BJ164" s="154" t="s">
        <v>1218</v>
      </c>
      <c r="BK164" s="154" t="s">
        <v>1226</v>
      </c>
      <c r="BL164" s="154" t="s">
        <v>838</v>
      </c>
      <c r="BM164" s="154" t="s">
        <v>526</v>
      </c>
      <c r="BN164" s="154" t="s">
        <v>523</v>
      </c>
      <c r="BO164" s="154" t="s">
        <v>526</v>
      </c>
      <c r="BP164" s="154" t="s">
        <v>526</v>
      </c>
      <c r="BQ164" s="154" t="s">
        <v>820</v>
      </c>
      <c r="BR164" s="154" t="s">
        <v>829</v>
      </c>
      <c r="BS164" s="154" t="s">
        <v>829</v>
      </c>
      <c r="BT164" s="154" t="s">
        <v>829</v>
      </c>
      <c r="BU164" s="154" t="s">
        <v>829</v>
      </c>
      <c r="BV164" s="154" t="s">
        <v>829</v>
      </c>
      <c r="BW164" s="154" t="s">
        <v>829</v>
      </c>
      <c r="BX164" s="154"/>
      <c r="BY164" s="154" t="s">
        <v>845</v>
      </c>
      <c r="BZ164" s="154" t="s">
        <v>526</v>
      </c>
      <c r="CA164" s="154" t="s">
        <v>1163</v>
      </c>
      <c r="CB164" s="154" t="s">
        <v>839</v>
      </c>
    </row>
    <row r="165" spans="1:80" x14ac:dyDescent="0.3">
      <c r="A165" s="123" t="str">
        <f>'Indicator Data'!A166</f>
        <v>Spain</v>
      </c>
      <c r="B165" s="106" t="str">
        <f>'Indicator Data'!B166</f>
        <v>ESP</v>
      </c>
      <c r="C165" s="154" t="s">
        <v>1217</v>
      </c>
      <c r="D165" s="154" t="s">
        <v>1217</v>
      </c>
      <c r="E165" s="154" t="s">
        <v>1218</v>
      </c>
      <c r="F165" s="154" t="s">
        <v>1218</v>
      </c>
      <c r="G165" s="154" t="s">
        <v>1218</v>
      </c>
      <c r="H165" s="154" t="s">
        <v>1218</v>
      </c>
      <c r="I165" s="154" t="s">
        <v>1218</v>
      </c>
      <c r="J165" s="154" t="s">
        <v>842</v>
      </c>
      <c r="K165" s="154" t="s">
        <v>842</v>
      </c>
      <c r="L165" s="154" t="s">
        <v>514</v>
      </c>
      <c r="M165" s="154" t="s">
        <v>839</v>
      </c>
      <c r="N165" s="154" t="s">
        <v>839</v>
      </c>
      <c r="O165" s="154" t="s">
        <v>839</v>
      </c>
      <c r="P165" s="154" t="s">
        <v>839</v>
      </c>
      <c r="Q165" s="154" t="s">
        <v>1095</v>
      </c>
      <c r="R165" s="154" t="s">
        <v>1095</v>
      </c>
      <c r="S165" s="154" t="s">
        <v>1095</v>
      </c>
      <c r="T165" s="154" t="s">
        <v>1095</v>
      </c>
      <c r="U165" s="154" t="s">
        <v>839</v>
      </c>
      <c r="V165" s="154" t="s">
        <v>839</v>
      </c>
      <c r="W165" s="154" t="s">
        <v>839</v>
      </c>
      <c r="X165" s="154" t="s">
        <v>526</v>
      </c>
      <c r="Y165" s="154" t="s">
        <v>526</v>
      </c>
      <c r="Z165" s="154" t="s">
        <v>526</v>
      </c>
      <c r="AA165" s="154" t="s">
        <v>1163</v>
      </c>
      <c r="AB165" s="154" t="s">
        <v>840</v>
      </c>
      <c r="AC165" s="154" t="s">
        <v>840</v>
      </c>
      <c r="AD165" s="214" t="s">
        <v>1224</v>
      </c>
      <c r="AE165" s="154" t="s">
        <v>829</v>
      </c>
      <c r="AF165" s="154" t="s">
        <v>1096</v>
      </c>
      <c r="AG165" s="154" t="s">
        <v>1163</v>
      </c>
      <c r="AH165" s="154" t="s">
        <v>839</v>
      </c>
      <c r="AI165" s="154" t="s">
        <v>839</v>
      </c>
      <c r="AJ165" s="155" t="s">
        <v>846</v>
      </c>
      <c r="AK165" s="155" t="s">
        <v>846</v>
      </c>
      <c r="AL165" s="154" t="s">
        <v>844</v>
      </c>
      <c r="AM165" s="154" t="s">
        <v>844</v>
      </c>
      <c r="AN165" s="154" t="s">
        <v>847</v>
      </c>
      <c r="AO165" s="154" t="s">
        <v>848</v>
      </c>
      <c r="AP165" s="154" t="s">
        <v>848</v>
      </c>
      <c r="AQ165" s="154" t="s">
        <v>1225</v>
      </c>
      <c r="AR165" s="154" t="s">
        <v>1225</v>
      </c>
      <c r="AS165" s="154" t="s">
        <v>829</v>
      </c>
      <c r="AT165" s="154" t="s">
        <v>829</v>
      </c>
      <c r="AU165" s="154" t="s">
        <v>829</v>
      </c>
      <c r="AV165" s="154" t="s">
        <v>829</v>
      </c>
      <c r="AW165" s="154" t="s">
        <v>829</v>
      </c>
      <c r="AX165" s="154" t="s">
        <v>829</v>
      </c>
      <c r="AY165" s="154" t="s">
        <v>829</v>
      </c>
      <c r="AZ165" s="154" t="s">
        <v>844</v>
      </c>
      <c r="BA165" s="154" t="s">
        <v>526</v>
      </c>
      <c r="BB165" s="154" t="s">
        <v>842</v>
      </c>
      <c r="BC165" s="154" t="s">
        <v>842</v>
      </c>
      <c r="BD165" s="154" t="s">
        <v>842</v>
      </c>
      <c r="BE165" s="155" t="s">
        <v>818</v>
      </c>
      <c r="BF165" s="154" t="s">
        <v>841</v>
      </c>
      <c r="BG165" s="154" t="s">
        <v>841</v>
      </c>
      <c r="BH165" s="154" t="s">
        <v>514</v>
      </c>
      <c r="BI165" s="154" t="s">
        <v>514</v>
      </c>
      <c r="BJ165" s="154" t="s">
        <v>1218</v>
      </c>
      <c r="BK165" s="154" t="s">
        <v>1226</v>
      </c>
      <c r="BL165" s="154" t="s">
        <v>838</v>
      </c>
      <c r="BM165" s="154" t="s">
        <v>526</v>
      </c>
      <c r="BN165" s="154" t="s">
        <v>523</v>
      </c>
      <c r="BO165" s="154" t="s">
        <v>526</v>
      </c>
      <c r="BP165" s="154" t="s">
        <v>526</v>
      </c>
      <c r="BQ165" s="154" t="s">
        <v>820</v>
      </c>
      <c r="BR165" s="154" t="s">
        <v>829</v>
      </c>
      <c r="BS165" s="154" t="s">
        <v>829</v>
      </c>
      <c r="BT165" s="154" t="s">
        <v>829</v>
      </c>
      <c r="BU165" s="154" t="s">
        <v>829</v>
      </c>
      <c r="BV165" s="154" t="s">
        <v>829</v>
      </c>
      <c r="BW165" s="154" t="s">
        <v>829</v>
      </c>
      <c r="BX165" s="154"/>
      <c r="BY165" s="154" t="s">
        <v>845</v>
      </c>
      <c r="BZ165" s="154" t="s">
        <v>526</v>
      </c>
      <c r="CA165" s="154" t="s">
        <v>1163</v>
      </c>
      <c r="CB165" s="154" t="s">
        <v>839</v>
      </c>
    </row>
    <row r="166" spans="1:80" x14ac:dyDescent="0.3">
      <c r="A166" s="123" t="str">
        <f>'Indicator Data'!A167</f>
        <v>Sri Lanka</v>
      </c>
      <c r="B166" s="106" t="str">
        <f>'Indicator Data'!B167</f>
        <v>LKA</v>
      </c>
      <c r="C166" s="154" t="s">
        <v>1217</v>
      </c>
      <c r="D166" s="154" t="s">
        <v>1217</v>
      </c>
      <c r="E166" s="154" t="s">
        <v>1218</v>
      </c>
      <c r="F166" s="154" t="s">
        <v>1218</v>
      </c>
      <c r="G166" s="154" t="s">
        <v>1218</v>
      </c>
      <c r="H166" s="154" t="s">
        <v>1218</v>
      </c>
      <c r="I166" s="154" t="s">
        <v>1218</v>
      </c>
      <c r="J166" s="154" t="s">
        <v>842</v>
      </c>
      <c r="K166" s="154" t="s">
        <v>842</v>
      </c>
      <c r="L166" s="154" t="s">
        <v>514</v>
      </c>
      <c r="M166" s="154" t="s">
        <v>839</v>
      </c>
      <c r="N166" s="154" t="s">
        <v>839</v>
      </c>
      <c r="O166" s="154" t="s">
        <v>839</v>
      </c>
      <c r="P166" s="154" t="s">
        <v>839</v>
      </c>
      <c r="Q166" s="154" t="s">
        <v>1095</v>
      </c>
      <c r="R166" s="154" t="s">
        <v>1095</v>
      </c>
      <c r="S166" s="154" t="s">
        <v>1095</v>
      </c>
      <c r="T166" s="154" t="s">
        <v>1095</v>
      </c>
      <c r="U166" s="154" t="s">
        <v>839</v>
      </c>
      <c r="V166" s="154" t="s">
        <v>839</v>
      </c>
      <c r="W166" s="154" t="s">
        <v>839</v>
      </c>
      <c r="X166" s="154" t="s">
        <v>526</v>
      </c>
      <c r="Y166" s="154" t="s">
        <v>526</v>
      </c>
      <c r="Z166" s="154" t="s">
        <v>526</v>
      </c>
      <c r="AA166" s="154" t="s">
        <v>1163</v>
      </c>
      <c r="AB166" s="154" t="s">
        <v>840</v>
      </c>
      <c r="AC166" s="154" t="s">
        <v>840</v>
      </c>
      <c r="AD166" s="214" t="s">
        <v>1224</v>
      </c>
      <c r="AE166" s="154" t="s">
        <v>829</v>
      </c>
      <c r="AF166" s="154" t="s">
        <v>1096</v>
      </c>
      <c r="AG166" s="154" t="s">
        <v>1163</v>
      </c>
      <c r="AH166" s="154" t="s">
        <v>839</v>
      </c>
      <c r="AI166" s="154" t="s">
        <v>839</v>
      </c>
      <c r="AJ166" s="155" t="s">
        <v>846</v>
      </c>
      <c r="AK166" s="155" t="s">
        <v>846</v>
      </c>
      <c r="AL166" s="154" t="s">
        <v>844</v>
      </c>
      <c r="AM166" s="154" t="s">
        <v>844</v>
      </c>
      <c r="AN166" s="154" t="s">
        <v>847</v>
      </c>
      <c r="AO166" s="154" t="s">
        <v>848</v>
      </c>
      <c r="AP166" s="154" t="s">
        <v>848</v>
      </c>
      <c r="AQ166" s="154" t="s">
        <v>1225</v>
      </c>
      <c r="AR166" s="154" t="s">
        <v>1225</v>
      </c>
      <c r="AS166" s="154" t="s">
        <v>829</v>
      </c>
      <c r="AT166" s="154" t="s">
        <v>829</v>
      </c>
      <c r="AU166" s="154" t="s">
        <v>829</v>
      </c>
      <c r="AV166" s="154" t="s">
        <v>829</v>
      </c>
      <c r="AW166" s="154" t="s">
        <v>829</v>
      </c>
      <c r="AX166" s="154" t="s">
        <v>829</v>
      </c>
      <c r="AY166" s="154" t="s">
        <v>829</v>
      </c>
      <c r="AZ166" s="154" t="s">
        <v>844</v>
      </c>
      <c r="BA166" s="154" t="s">
        <v>526</v>
      </c>
      <c r="BB166" s="154" t="s">
        <v>842</v>
      </c>
      <c r="BC166" s="154" t="s">
        <v>842</v>
      </c>
      <c r="BD166" s="154" t="s">
        <v>842</v>
      </c>
      <c r="BE166" s="155" t="s">
        <v>821</v>
      </c>
      <c r="BF166" s="154" t="s">
        <v>841</v>
      </c>
      <c r="BG166" s="154" t="s">
        <v>841</v>
      </c>
      <c r="BH166" s="154" t="s">
        <v>514</v>
      </c>
      <c r="BI166" s="154" t="s">
        <v>514</v>
      </c>
      <c r="BJ166" s="154" t="s">
        <v>1218</v>
      </c>
      <c r="BK166" s="154" t="s">
        <v>1226</v>
      </c>
      <c r="BL166" s="154" t="s">
        <v>838</v>
      </c>
      <c r="BM166" s="154" t="s">
        <v>526</v>
      </c>
      <c r="BN166" s="154" t="s">
        <v>523</v>
      </c>
      <c r="BO166" s="154" t="s">
        <v>526</v>
      </c>
      <c r="BP166" s="154" t="s">
        <v>526</v>
      </c>
      <c r="BQ166" s="154" t="s">
        <v>820</v>
      </c>
      <c r="BR166" s="154" t="s">
        <v>829</v>
      </c>
      <c r="BS166" s="154" t="s">
        <v>829</v>
      </c>
      <c r="BT166" s="154" t="s">
        <v>829</v>
      </c>
      <c r="BU166" s="154" t="s">
        <v>829</v>
      </c>
      <c r="BV166" s="154" t="s">
        <v>829</v>
      </c>
      <c r="BW166" s="154" t="s">
        <v>829</v>
      </c>
      <c r="BX166" s="154"/>
      <c r="BY166" s="154" t="s">
        <v>845</v>
      </c>
      <c r="BZ166" s="154" t="s">
        <v>526</v>
      </c>
      <c r="CA166" s="154" t="s">
        <v>1163</v>
      </c>
      <c r="CB166" s="154" t="s">
        <v>839</v>
      </c>
    </row>
    <row r="167" spans="1:80" x14ac:dyDescent="0.3">
      <c r="A167" s="123" t="str">
        <f>'Indicator Data'!A168</f>
        <v>Sudan</v>
      </c>
      <c r="B167" s="106" t="str">
        <f>'Indicator Data'!B168</f>
        <v>SDN</v>
      </c>
      <c r="C167" s="154" t="s">
        <v>1217</v>
      </c>
      <c r="D167" s="154" t="s">
        <v>1217</v>
      </c>
      <c r="E167" s="154" t="s">
        <v>1218</v>
      </c>
      <c r="F167" s="154" t="s">
        <v>1218</v>
      </c>
      <c r="G167" s="154" t="s">
        <v>1218</v>
      </c>
      <c r="H167" s="154" t="s">
        <v>1218</v>
      </c>
      <c r="I167" s="154" t="s">
        <v>1218</v>
      </c>
      <c r="J167" s="154" t="s">
        <v>842</v>
      </c>
      <c r="K167" s="154" t="s">
        <v>842</v>
      </c>
      <c r="L167" s="154" t="s">
        <v>514</v>
      </c>
      <c r="M167" s="154" t="s">
        <v>839</v>
      </c>
      <c r="N167" s="154" t="s">
        <v>839</v>
      </c>
      <c r="O167" s="154" t="s">
        <v>839</v>
      </c>
      <c r="P167" s="154" t="s">
        <v>839</v>
      </c>
      <c r="Q167" s="154" t="s">
        <v>1095</v>
      </c>
      <c r="R167" s="154" t="s">
        <v>1095</v>
      </c>
      <c r="S167" s="154" t="s">
        <v>1095</v>
      </c>
      <c r="T167" s="154" t="s">
        <v>1095</v>
      </c>
      <c r="U167" s="154" t="s">
        <v>839</v>
      </c>
      <c r="V167" s="154" t="s">
        <v>839</v>
      </c>
      <c r="W167" s="154" t="s">
        <v>839</v>
      </c>
      <c r="X167" s="154" t="s">
        <v>526</v>
      </c>
      <c r="Y167" s="154" t="s">
        <v>526</v>
      </c>
      <c r="Z167" s="154" t="s">
        <v>526</v>
      </c>
      <c r="AA167" s="154" t="s">
        <v>1163</v>
      </c>
      <c r="AB167" s="154" t="s">
        <v>840</v>
      </c>
      <c r="AC167" s="154" t="s">
        <v>840</v>
      </c>
      <c r="AD167" s="214" t="s">
        <v>1224</v>
      </c>
      <c r="AE167" s="154" t="s">
        <v>829</v>
      </c>
      <c r="AF167" s="154" t="s">
        <v>1096</v>
      </c>
      <c r="AG167" s="154" t="s">
        <v>1163</v>
      </c>
      <c r="AH167" s="154" t="s">
        <v>839</v>
      </c>
      <c r="AI167" s="154" t="s">
        <v>839</v>
      </c>
      <c r="AJ167" s="155" t="s">
        <v>846</v>
      </c>
      <c r="AK167" s="155" t="s">
        <v>846</v>
      </c>
      <c r="AL167" s="154" t="s">
        <v>844</v>
      </c>
      <c r="AM167" s="154" t="s">
        <v>844</v>
      </c>
      <c r="AN167" s="154" t="s">
        <v>847</v>
      </c>
      <c r="AO167" s="154" t="s">
        <v>848</v>
      </c>
      <c r="AP167" s="154" t="s">
        <v>848</v>
      </c>
      <c r="AQ167" s="154" t="s">
        <v>1225</v>
      </c>
      <c r="AR167" s="154" t="s">
        <v>1225</v>
      </c>
      <c r="AS167" s="154" t="s">
        <v>829</v>
      </c>
      <c r="AT167" s="154" t="s">
        <v>829</v>
      </c>
      <c r="AU167" s="154" t="s">
        <v>829</v>
      </c>
      <c r="AV167" s="154" t="s">
        <v>829</v>
      </c>
      <c r="AW167" s="154" t="s">
        <v>829</v>
      </c>
      <c r="AX167" s="154" t="s">
        <v>829</v>
      </c>
      <c r="AY167" s="154" t="s">
        <v>829</v>
      </c>
      <c r="AZ167" s="154" t="s">
        <v>844</v>
      </c>
      <c r="BA167" s="154" t="s">
        <v>526</v>
      </c>
      <c r="BB167" s="154" t="s">
        <v>842</v>
      </c>
      <c r="BC167" s="154" t="s">
        <v>842</v>
      </c>
      <c r="BD167" s="154" t="s">
        <v>842</v>
      </c>
      <c r="BE167" s="155" t="s">
        <v>821</v>
      </c>
      <c r="BF167" s="154" t="s">
        <v>841</v>
      </c>
      <c r="BG167" s="154" t="s">
        <v>841</v>
      </c>
      <c r="BH167" s="154" t="s">
        <v>514</v>
      </c>
      <c r="BI167" s="154" t="s">
        <v>514</v>
      </c>
      <c r="BJ167" s="154" t="s">
        <v>1218</v>
      </c>
      <c r="BK167" s="154" t="s">
        <v>1226</v>
      </c>
      <c r="BL167" s="154" t="s">
        <v>838</v>
      </c>
      <c r="BM167" s="154" t="s">
        <v>526</v>
      </c>
      <c r="BN167" s="154" t="s">
        <v>523</v>
      </c>
      <c r="BO167" s="154" t="s">
        <v>526</v>
      </c>
      <c r="BP167" s="154" t="s">
        <v>526</v>
      </c>
      <c r="BQ167" s="154" t="s">
        <v>820</v>
      </c>
      <c r="BR167" s="154" t="s">
        <v>829</v>
      </c>
      <c r="BS167" s="154" t="s">
        <v>829</v>
      </c>
      <c r="BT167" s="154" t="s">
        <v>829</v>
      </c>
      <c r="BU167" s="154" t="s">
        <v>829</v>
      </c>
      <c r="BV167" s="154" t="s">
        <v>829</v>
      </c>
      <c r="BW167" s="154" t="s">
        <v>829</v>
      </c>
      <c r="BX167" s="154"/>
      <c r="BY167" s="154" t="s">
        <v>845</v>
      </c>
      <c r="BZ167" s="154" t="s">
        <v>526</v>
      </c>
      <c r="CA167" s="154" t="s">
        <v>1163</v>
      </c>
      <c r="CB167" s="154" t="s">
        <v>839</v>
      </c>
    </row>
    <row r="168" spans="1:80" x14ac:dyDescent="0.3">
      <c r="A168" s="123" t="str">
        <f>'Indicator Data'!A169</f>
        <v>Suriname</v>
      </c>
      <c r="B168" s="106" t="str">
        <f>'Indicator Data'!B169</f>
        <v>SUR</v>
      </c>
      <c r="C168" s="154" t="s">
        <v>1217</v>
      </c>
      <c r="D168" s="154" t="s">
        <v>1217</v>
      </c>
      <c r="E168" s="154" t="s">
        <v>1218</v>
      </c>
      <c r="F168" s="154" t="s">
        <v>1218</v>
      </c>
      <c r="G168" s="154" t="s">
        <v>1218</v>
      </c>
      <c r="H168" s="154" t="s">
        <v>1218</v>
      </c>
      <c r="I168" s="154" t="s">
        <v>1218</v>
      </c>
      <c r="J168" s="154" t="s">
        <v>842</v>
      </c>
      <c r="K168" s="154" t="s">
        <v>842</v>
      </c>
      <c r="L168" s="154" t="s">
        <v>514</v>
      </c>
      <c r="M168" s="154" t="s">
        <v>839</v>
      </c>
      <c r="N168" s="154" t="s">
        <v>839</v>
      </c>
      <c r="O168" s="154" t="s">
        <v>839</v>
      </c>
      <c r="P168" s="154" t="s">
        <v>839</v>
      </c>
      <c r="Q168" s="154" t="s">
        <v>1095</v>
      </c>
      <c r="R168" s="154" t="s">
        <v>1095</v>
      </c>
      <c r="S168" s="154" t="s">
        <v>1095</v>
      </c>
      <c r="T168" s="154" t="s">
        <v>1095</v>
      </c>
      <c r="U168" s="154" t="s">
        <v>839</v>
      </c>
      <c r="V168" s="154" t="s">
        <v>839</v>
      </c>
      <c r="W168" s="154" t="s">
        <v>839</v>
      </c>
      <c r="X168" s="154" t="s">
        <v>526</v>
      </c>
      <c r="Y168" s="154" t="s">
        <v>526</v>
      </c>
      <c r="Z168" s="154" t="s">
        <v>526</v>
      </c>
      <c r="AA168" s="154" t="s">
        <v>1163</v>
      </c>
      <c r="AB168" s="154" t="s">
        <v>840</v>
      </c>
      <c r="AC168" s="154" t="s">
        <v>840</v>
      </c>
      <c r="AD168" s="214" t="s">
        <v>1224</v>
      </c>
      <c r="AE168" s="154" t="s">
        <v>829</v>
      </c>
      <c r="AF168" s="154" t="s">
        <v>1096</v>
      </c>
      <c r="AG168" s="154" t="s">
        <v>1163</v>
      </c>
      <c r="AH168" s="154" t="s">
        <v>839</v>
      </c>
      <c r="AI168" s="154" t="s">
        <v>839</v>
      </c>
      <c r="AJ168" s="155" t="s">
        <v>846</v>
      </c>
      <c r="AK168" s="155" t="s">
        <v>846</v>
      </c>
      <c r="AL168" s="154" t="s">
        <v>844</v>
      </c>
      <c r="AM168" s="154" t="s">
        <v>844</v>
      </c>
      <c r="AN168" s="154" t="s">
        <v>847</v>
      </c>
      <c r="AO168" s="154" t="s">
        <v>848</v>
      </c>
      <c r="AP168" s="154" t="s">
        <v>848</v>
      </c>
      <c r="AQ168" s="154" t="s">
        <v>1225</v>
      </c>
      <c r="AR168" s="154" t="s">
        <v>1225</v>
      </c>
      <c r="AS168" s="154" t="s">
        <v>829</v>
      </c>
      <c r="AT168" s="154" t="s">
        <v>829</v>
      </c>
      <c r="AU168" s="154" t="s">
        <v>829</v>
      </c>
      <c r="AV168" s="154" t="s">
        <v>829</v>
      </c>
      <c r="AW168" s="154" t="s">
        <v>829</v>
      </c>
      <c r="AX168" s="154" t="s">
        <v>829</v>
      </c>
      <c r="AY168" s="154" t="s">
        <v>829</v>
      </c>
      <c r="AZ168" s="154" t="s">
        <v>844</v>
      </c>
      <c r="BA168" s="154" t="s">
        <v>526</v>
      </c>
      <c r="BB168" s="154" t="s">
        <v>842</v>
      </c>
      <c r="BC168" s="154" t="s">
        <v>842</v>
      </c>
      <c r="BD168" s="154" t="s">
        <v>842</v>
      </c>
      <c r="BE168" s="155" t="s">
        <v>818</v>
      </c>
      <c r="BF168" s="154" t="s">
        <v>841</v>
      </c>
      <c r="BG168" s="154" t="s">
        <v>841</v>
      </c>
      <c r="BH168" s="154" t="s">
        <v>514</v>
      </c>
      <c r="BI168" s="154" t="s">
        <v>514</v>
      </c>
      <c r="BJ168" s="154" t="s">
        <v>1218</v>
      </c>
      <c r="BK168" s="154" t="s">
        <v>1226</v>
      </c>
      <c r="BL168" s="154" t="s">
        <v>838</v>
      </c>
      <c r="BM168" s="154" t="s">
        <v>526</v>
      </c>
      <c r="BN168" s="154" t="s">
        <v>523</v>
      </c>
      <c r="BO168" s="154" t="s">
        <v>526</v>
      </c>
      <c r="BP168" s="154" t="s">
        <v>526</v>
      </c>
      <c r="BQ168" s="154" t="s">
        <v>820</v>
      </c>
      <c r="BR168" s="154" t="s">
        <v>829</v>
      </c>
      <c r="BS168" s="154" t="s">
        <v>829</v>
      </c>
      <c r="BT168" s="154" t="s">
        <v>829</v>
      </c>
      <c r="BU168" s="154" t="s">
        <v>829</v>
      </c>
      <c r="BV168" s="154" t="s">
        <v>829</v>
      </c>
      <c r="BW168" s="154" t="s">
        <v>829</v>
      </c>
      <c r="BX168" s="154"/>
      <c r="BY168" s="154" t="s">
        <v>845</v>
      </c>
      <c r="BZ168" s="154" t="s">
        <v>526</v>
      </c>
      <c r="CA168" s="154" t="s">
        <v>1163</v>
      </c>
      <c r="CB168" s="154" t="s">
        <v>839</v>
      </c>
    </row>
    <row r="169" spans="1:80" x14ac:dyDescent="0.3">
      <c r="A169" s="123" t="str">
        <f>'Indicator Data'!A170</f>
        <v>Sweden</v>
      </c>
      <c r="B169" s="106" t="str">
        <f>'Indicator Data'!B170</f>
        <v>SWE</v>
      </c>
      <c r="C169" s="154" t="s">
        <v>1217</v>
      </c>
      <c r="D169" s="154" t="s">
        <v>1217</v>
      </c>
      <c r="E169" s="154" t="s">
        <v>1218</v>
      </c>
      <c r="F169" s="154" t="s">
        <v>1218</v>
      </c>
      <c r="G169" s="154" t="s">
        <v>1218</v>
      </c>
      <c r="H169" s="154" t="s">
        <v>1218</v>
      </c>
      <c r="I169" s="154" t="s">
        <v>1218</v>
      </c>
      <c r="J169" s="154" t="s">
        <v>842</v>
      </c>
      <c r="K169" s="154" t="s">
        <v>842</v>
      </c>
      <c r="L169" s="154" t="s">
        <v>514</v>
      </c>
      <c r="M169" s="154" t="s">
        <v>839</v>
      </c>
      <c r="N169" s="154" t="s">
        <v>839</v>
      </c>
      <c r="O169" s="154" t="s">
        <v>839</v>
      </c>
      <c r="P169" s="154" t="s">
        <v>839</v>
      </c>
      <c r="Q169" s="154" t="s">
        <v>1095</v>
      </c>
      <c r="R169" s="154" t="s">
        <v>1095</v>
      </c>
      <c r="S169" s="154" t="s">
        <v>1095</v>
      </c>
      <c r="T169" s="154" t="s">
        <v>1095</v>
      </c>
      <c r="U169" s="154" t="s">
        <v>839</v>
      </c>
      <c r="V169" s="154" t="s">
        <v>839</v>
      </c>
      <c r="W169" s="154" t="s">
        <v>839</v>
      </c>
      <c r="X169" s="154" t="s">
        <v>526</v>
      </c>
      <c r="Y169" s="154" t="s">
        <v>526</v>
      </c>
      <c r="Z169" s="154" t="s">
        <v>526</v>
      </c>
      <c r="AA169" s="154" t="s">
        <v>1163</v>
      </c>
      <c r="AB169" s="154" t="s">
        <v>840</v>
      </c>
      <c r="AC169" s="154" t="s">
        <v>840</v>
      </c>
      <c r="AD169" s="214" t="s">
        <v>1224</v>
      </c>
      <c r="AE169" s="154" t="s">
        <v>829</v>
      </c>
      <c r="AF169" s="154" t="s">
        <v>1096</v>
      </c>
      <c r="AG169" s="154" t="s">
        <v>1163</v>
      </c>
      <c r="AH169" s="154" t="s">
        <v>839</v>
      </c>
      <c r="AI169" s="154" t="s">
        <v>839</v>
      </c>
      <c r="AJ169" s="155" t="s">
        <v>846</v>
      </c>
      <c r="AK169" s="155" t="s">
        <v>846</v>
      </c>
      <c r="AL169" s="154" t="s">
        <v>844</v>
      </c>
      <c r="AM169" s="154" t="s">
        <v>844</v>
      </c>
      <c r="AN169" s="154" t="s">
        <v>847</v>
      </c>
      <c r="AO169" s="154" t="s">
        <v>848</v>
      </c>
      <c r="AP169" s="154" t="s">
        <v>848</v>
      </c>
      <c r="AQ169" s="154" t="s">
        <v>1225</v>
      </c>
      <c r="AR169" s="154" t="s">
        <v>1225</v>
      </c>
      <c r="AS169" s="154" t="s">
        <v>829</v>
      </c>
      <c r="AT169" s="154" t="s">
        <v>829</v>
      </c>
      <c r="AU169" s="154" t="s">
        <v>829</v>
      </c>
      <c r="AV169" s="154" t="s">
        <v>829</v>
      </c>
      <c r="AW169" s="154" t="s">
        <v>829</v>
      </c>
      <c r="AX169" s="154" t="s">
        <v>829</v>
      </c>
      <c r="AY169" s="154" t="s">
        <v>829</v>
      </c>
      <c r="AZ169" s="154" t="s">
        <v>844</v>
      </c>
      <c r="BA169" s="154" t="s">
        <v>526</v>
      </c>
      <c r="BB169" s="154" t="s">
        <v>842</v>
      </c>
      <c r="BC169" s="154" t="s">
        <v>842</v>
      </c>
      <c r="BD169" s="154" t="s">
        <v>842</v>
      </c>
      <c r="BE169" s="155" t="s">
        <v>818</v>
      </c>
      <c r="BF169" s="154" t="s">
        <v>841</v>
      </c>
      <c r="BG169" s="154" t="s">
        <v>841</v>
      </c>
      <c r="BH169" s="154" t="s">
        <v>514</v>
      </c>
      <c r="BI169" s="154" t="s">
        <v>514</v>
      </c>
      <c r="BJ169" s="154" t="s">
        <v>1218</v>
      </c>
      <c r="BK169" s="154" t="s">
        <v>1226</v>
      </c>
      <c r="BL169" s="154" t="s">
        <v>838</v>
      </c>
      <c r="BM169" s="154" t="s">
        <v>526</v>
      </c>
      <c r="BN169" s="154" t="s">
        <v>523</v>
      </c>
      <c r="BO169" s="154" t="s">
        <v>526</v>
      </c>
      <c r="BP169" s="154" t="s">
        <v>526</v>
      </c>
      <c r="BQ169" s="154" t="s">
        <v>820</v>
      </c>
      <c r="BR169" s="154" t="s">
        <v>829</v>
      </c>
      <c r="BS169" s="154" t="s">
        <v>829</v>
      </c>
      <c r="BT169" s="154" t="s">
        <v>829</v>
      </c>
      <c r="BU169" s="154" t="s">
        <v>829</v>
      </c>
      <c r="BV169" s="154" t="s">
        <v>829</v>
      </c>
      <c r="BW169" s="154" t="s">
        <v>829</v>
      </c>
      <c r="BX169" s="154"/>
      <c r="BY169" s="154" t="s">
        <v>845</v>
      </c>
      <c r="BZ169" s="154" t="s">
        <v>526</v>
      </c>
      <c r="CA169" s="154" t="s">
        <v>1163</v>
      </c>
      <c r="CB169" s="154" t="s">
        <v>839</v>
      </c>
    </row>
    <row r="170" spans="1:80" x14ac:dyDescent="0.3">
      <c r="A170" s="123" t="str">
        <f>'Indicator Data'!A171</f>
        <v>Switzerland</v>
      </c>
      <c r="B170" s="106" t="str">
        <f>'Indicator Data'!B171</f>
        <v>CHE</v>
      </c>
      <c r="C170" s="154" t="s">
        <v>1217</v>
      </c>
      <c r="D170" s="154" t="s">
        <v>1217</v>
      </c>
      <c r="E170" s="154" t="s">
        <v>1218</v>
      </c>
      <c r="F170" s="154" t="s">
        <v>1218</v>
      </c>
      <c r="G170" s="154" t="s">
        <v>1218</v>
      </c>
      <c r="H170" s="154" t="s">
        <v>1218</v>
      </c>
      <c r="I170" s="154" t="s">
        <v>1218</v>
      </c>
      <c r="J170" s="154" t="s">
        <v>842</v>
      </c>
      <c r="K170" s="154" t="s">
        <v>842</v>
      </c>
      <c r="L170" s="154" t="s">
        <v>514</v>
      </c>
      <c r="M170" s="154" t="s">
        <v>839</v>
      </c>
      <c r="N170" s="154" t="s">
        <v>839</v>
      </c>
      <c r="O170" s="154" t="s">
        <v>839</v>
      </c>
      <c r="P170" s="154" t="s">
        <v>839</v>
      </c>
      <c r="Q170" s="154" t="s">
        <v>1095</v>
      </c>
      <c r="R170" s="154" t="s">
        <v>1095</v>
      </c>
      <c r="S170" s="154" t="s">
        <v>1095</v>
      </c>
      <c r="T170" s="154" t="s">
        <v>1095</v>
      </c>
      <c r="U170" s="154" t="s">
        <v>839</v>
      </c>
      <c r="V170" s="154" t="s">
        <v>839</v>
      </c>
      <c r="W170" s="154" t="s">
        <v>839</v>
      </c>
      <c r="X170" s="154" t="s">
        <v>526</v>
      </c>
      <c r="Y170" s="154" t="s">
        <v>526</v>
      </c>
      <c r="Z170" s="154" t="s">
        <v>526</v>
      </c>
      <c r="AA170" s="154" t="s">
        <v>1163</v>
      </c>
      <c r="AB170" s="154" t="s">
        <v>840</v>
      </c>
      <c r="AC170" s="154" t="s">
        <v>840</v>
      </c>
      <c r="AD170" s="214" t="s">
        <v>1224</v>
      </c>
      <c r="AE170" s="154" t="s">
        <v>829</v>
      </c>
      <c r="AF170" s="154" t="s">
        <v>1096</v>
      </c>
      <c r="AG170" s="154" t="s">
        <v>1163</v>
      </c>
      <c r="AH170" s="154" t="s">
        <v>839</v>
      </c>
      <c r="AI170" s="154" t="s">
        <v>839</v>
      </c>
      <c r="AJ170" s="155" t="s">
        <v>846</v>
      </c>
      <c r="AK170" s="155" t="s">
        <v>846</v>
      </c>
      <c r="AL170" s="154" t="s">
        <v>844</v>
      </c>
      <c r="AM170" s="154" t="s">
        <v>844</v>
      </c>
      <c r="AN170" s="154" t="s">
        <v>847</v>
      </c>
      <c r="AO170" s="154" t="s">
        <v>848</v>
      </c>
      <c r="AP170" s="154" t="s">
        <v>848</v>
      </c>
      <c r="AQ170" s="154" t="s">
        <v>1225</v>
      </c>
      <c r="AR170" s="154" t="s">
        <v>1225</v>
      </c>
      <c r="AS170" s="154" t="s">
        <v>829</v>
      </c>
      <c r="AT170" s="154" t="s">
        <v>829</v>
      </c>
      <c r="AU170" s="154" t="s">
        <v>829</v>
      </c>
      <c r="AV170" s="154" t="s">
        <v>829</v>
      </c>
      <c r="AW170" s="154" t="s">
        <v>829</v>
      </c>
      <c r="AX170" s="154" t="s">
        <v>829</v>
      </c>
      <c r="AY170" s="154" t="s">
        <v>829</v>
      </c>
      <c r="AZ170" s="154" t="s">
        <v>844</v>
      </c>
      <c r="BA170" s="154" t="s">
        <v>526</v>
      </c>
      <c r="BB170" s="154" t="s">
        <v>842</v>
      </c>
      <c r="BC170" s="154" t="s">
        <v>842</v>
      </c>
      <c r="BD170" s="154" t="s">
        <v>842</v>
      </c>
      <c r="BE170" s="155" t="s">
        <v>818</v>
      </c>
      <c r="BF170" s="154" t="s">
        <v>841</v>
      </c>
      <c r="BG170" s="154" t="s">
        <v>841</v>
      </c>
      <c r="BH170" s="154" t="s">
        <v>514</v>
      </c>
      <c r="BI170" s="154" t="s">
        <v>514</v>
      </c>
      <c r="BJ170" s="154" t="s">
        <v>1218</v>
      </c>
      <c r="BK170" s="154" t="s">
        <v>1226</v>
      </c>
      <c r="BL170" s="154" t="s">
        <v>838</v>
      </c>
      <c r="BM170" s="154" t="s">
        <v>526</v>
      </c>
      <c r="BN170" s="154" t="s">
        <v>523</v>
      </c>
      <c r="BO170" s="154" t="s">
        <v>526</v>
      </c>
      <c r="BP170" s="154" t="s">
        <v>526</v>
      </c>
      <c r="BQ170" s="154" t="s">
        <v>820</v>
      </c>
      <c r="BR170" s="154" t="s">
        <v>829</v>
      </c>
      <c r="BS170" s="154" t="s">
        <v>829</v>
      </c>
      <c r="BT170" s="154" t="s">
        <v>829</v>
      </c>
      <c r="BU170" s="154" t="s">
        <v>829</v>
      </c>
      <c r="BV170" s="154" t="s">
        <v>829</v>
      </c>
      <c r="BW170" s="154" t="s">
        <v>829</v>
      </c>
      <c r="BX170" s="154"/>
      <c r="BY170" s="154" t="s">
        <v>845</v>
      </c>
      <c r="BZ170" s="154" t="s">
        <v>526</v>
      </c>
      <c r="CA170" s="154" t="s">
        <v>1163</v>
      </c>
      <c r="CB170" s="154" t="s">
        <v>839</v>
      </c>
    </row>
    <row r="171" spans="1:80" x14ac:dyDescent="0.3">
      <c r="A171" s="123" t="str">
        <f>'Indicator Data'!A172</f>
        <v>Syria</v>
      </c>
      <c r="B171" s="106" t="str">
        <f>'Indicator Data'!B172</f>
        <v>SYR</v>
      </c>
      <c r="C171" s="154" t="s">
        <v>1217</v>
      </c>
      <c r="D171" s="154" t="s">
        <v>1217</v>
      </c>
      <c r="E171" s="154" t="s">
        <v>1218</v>
      </c>
      <c r="F171" s="154" t="s">
        <v>1218</v>
      </c>
      <c r="G171" s="154" t="s">
        <v>1218</v>
      </c>
      <c r="H171" s="154" t="s">
        <v>1218</v>
      </c>
      <c r="I171" s="154" t="s">
        <v>1218</v>
      </c>
      <c r="J171" s="154" t="s">
        <v>842</v>
      </c>
      <c r="K171" s="154" t="s">
        <v>842</v>
      </c>
      <c r="L171" s="154" t="s">
        <v>514</v>
      </c>
      <c r="M171" s="154" t="s">
        <v>839</v>
      </c>
      <c r="N171" s="154" t="s">
        <v>839</v>
      </c>
      <c r="O171" s="154" t="s">
        <v>839</v>
      </c>
      <c r="P171" s="154" t="s">
        <v>839</v>
      </c>
      <c r="Q171" s="154" t="s">
        <v>1095</v>
      </c>
      <c r="R171" s="154" t="s">
        <v>1095</v>
      </c>
      <c r="S171" s="154" t="s">
        <v>1095</v>
      </c>
      <c r="T171" s="154" t="s">
        <v>1095</v>
      </c>
      <c r="U171" s="154" t="s">
        <v>839</v>
      </c>
      <c r="V171" s="154" t="s">
        <v>839</v>
      </c>
      <c r="W171" s="154" t="s">
        <v>839</v>
      </c>
      <c r="X171" s="154" t="s">
        <v>526</v>
      </c>
      <c r="Y171" s="154" t="s">
        <v>526</v>
      </c>
      <c r="Z171" s="154" t="s">
        <v>526</v>
      </c>
      <c r="AA171" s="154" t="s">
        <v>1163</v>
      </c>
      <c r="AB171" s="154" t="s">
        <v>840</v>
      </c>
      <c r="AC171" s="154" t="s">
        <v>840</v>
      </c>
      <c r="AD171" s="214" t="s">
        <v>1224</v>
      </c>
      <c r="AE171" s="154" t="s">
        <v>829</v>
      </c>
      <c r="AF171" s="154" t="s">
        <v>1096</v>
      </c>
      <c r="AG171" s="154" t="s">
        <v>1163</v>
      </c>
      <c r="AH171" s="154" t="s">
        <v>839</v>
      </c>
      <c r="AI171" s="154" t="s">
        <v>839</v>
      </c>
      <c r="AJ171" s="155" t="s">
        <v>846</v>
      </c>
      <c r="AK171" s="155" t="s">
        <v>846</v>
      </c>
      <c r="AL171" s="154" t="s">
        <v>844</v>
      </c>
      <c r="AM171" s="154" t="s">
        <v>844</v>
      </c>
      <c r="AN171" s="154" t="s">
        <v>847</v>
      </c>
      <c r="AO171" s="154" t="s">
        <v>848</v>
      </c>
      <c r="AP171" s="154" t="s">
        <v>848</v>
      </c>
      <c r="AQ171" s="154" t="s">
        <v>1225</v>
      </c>
      <c r="AR171" s="154" t="s">
        <v>1225</v>
      </c>
      <c r="AS171" s="154" t="s">
        <v>829</v>
      </c>
      <c r="AT171" s="154" t="s">
        <v>829</v>
      </c>
      <c r="AU171" s="154" t="s">
        <v>829</v>
      </c>
      <c r="AV171" s="154" t="s">
        <v>829</v>
      </c>
      <c r="AW171" s="154" t="s">
        <v>829</v>
      </c>
      <c r="AX171" s="154" t="s">
        <v>829</v>
      </c>
      <c r="AY171" s="154" t="s">
        <v>829</v>
      </c>
      <c r="AZ171" s="154" t="s">
        <v>844</v>
      </c>
      <c r="BA171" s="154" t="s">
        <v>526</v>
      </c>
      <c r="BB171" s="154" t="s">
        <v>842</v>
      </c>
      <c r="BC171" s="154" t="s">
        <v>842</v>
      </c>
      <c r="BD171" s="154" t="s">
        <v>842</v>
      </c>
      <c r="BE171" s="155" t="s">
        <v>821</v>
      </c>
      <c r="BF171" s="154" t="s">
        <v>843</v>
      </c>
      <c r="BG171" s="154" t="s">
        <v>841</v>
      </c>
      <c r="BH171" s="154" t="s">
        <v>514</v>
      </c>
      <c r="BI171" s="154" t="s">
        <v>514</v>
      </c>
      <c r="BJ171" s="154" t="s">
        <v>1218</v>
      </c>
      <c r="BK171" s="154" t="s">
        <v>1226</v>
      </c>
      <c r="BL171" s="154" t="s">
        <v>838</v>
      </c>
      <c r="BM171" s="154" t="s">
        <v>526</v>
      </c>
      <c r="BN171" s="154" t="s">
        <v>523</v>
      </c>
      <c r="BO171" s="154" t="s">
        <v>526</v>
      </c>
      <c r="BP171" s="154" t="s">
        <v>526</v>
      </c>
      <c r="BQ171" s="154" t="s">
        <v>820</v>
      </c>
      <c r="BR171" s="154" t="s">
        <v>829</v>
      </c>
      <c r="BS171" s="154" t="s">
        <v>829</v>
      </c>
      <c r="BT171" s="154" t="s">
        <v>829</v>
      </c>
      <c r="BU171" s="154" t="s">
        <v>829</v>
      </c>
      <c r="BV171" s="154" t="s">
        <v>829</v>
      </c>
      <c r="BW171" s="154" t="s">
        <v>829</v>
      </c>
      <c r="BX171" s="154"/>
      <c r="BY171" s="154" t="s">
        <v>845</v>
      </c>
      <c r="BZ171" s="154" t="s">
        <v>819</v>
      </c>
      <c r="CA171" s="154" t="s">
        <v>1163</v>
      </c>
      <c r="CB171" s="154" t="s">
        <v>839</v>
      </c>
    </row>
    <row r="172" spans="1:80" x14ac:dyDescent="0.3">
      <c r="A172" s="123" t="str">
        <f>'Indicator Data'!A173</f>
        <v>Tajikistan</v>
      </c>
      <c r="B172" s="106" t="str">
        <f>'Indicator Data'!B173</f>
        <v>TJK</v>
      </c>
      <c r="C172" s="154" t="s">
        <v>1217</v>
      </c>
      <c r="D172" s="154" t="s">
        <v>1217</v>
      </c>
      <c r="E172" s="154" t="s">
        <v>1218</v>
      </c>
      <c r="F172" s="154" t="s">
        <v>1218</v>
      </c>
      <c r="G172" s="154" t="s">
        <v>1218</v>
      </c>
      <c r="H172" s="154" t="s">
        <v>1218</v>
      </c>
      <c r="I172" s="154" t="s">
        <v>1218</v>
      </c>
      <c r="J172" s="154" t="s">
        <v>842</v>
      </c>
      <c r="K172" s="154" t="s">
        <v>842</v>
      </c>
      <c r="L172" s="154" t="s">
        <v>514</v>
      </c>
      <c r="M172" s="154" t="s">
        <v>839</v>
      </c>
      <c r="N172" s="154" t="s">
        <v>839</v>
      </c>
      <c r="O172" s="154" t="s">
        <v>839</v>
      </c>
      <c r="P172" s="154" t="s">
        <v>839</v>
      </c>
      <c r="Q172" s="154" t="s">
        <v>1095</v>
      </c>
      <c r="R172" s="154" t="s">
        <v>1095</v>
      </c>
      <c r="S172" s="154" t="s">
        <v>1095</v>
      </c>
      <c r="T172" s="154" t="s">
        <v>1095</v>
      </c>
      <c r="U172" s="154" t="s">
        <v>839</v>
      </c>
      <c r="V172" s="154" t="s">
        <v>839</v>
      </c>
      <c r="W172" s="154" t="s">
        <v>839</v>
      </c>
      <c r="X172" s="154" t="s">
        <v>526</v>
      </c>
      <c r="Y172" s="154" t="s">
        <v>526</v>
      </c>
      <c r="Z172" s="154" t="s">
        <v>526</v>
      </c>
      <c r="AA172" s="154" t="s">
        <v>1163</v>
      </c>
      <c r="AB172" s="154" t="s">
        <v>840</v>
      </c>
      <c r="AC172" s="154" t="s">
        <v>840</v>
      </c>
      <c r="AD172" s="214" t="s">
        <v>1224</v>
      </c>
      <c r="AE172" s="154" t="s">
        <v>829</v>
      </c>
      <c r="AF172" s="154" t="s">
        <v>1096</v>
      </c>
      <c r="AG172" s="154" t="s">
        <v>1163</v>
      </c>
      <c r="AH172" s="154" t="s">
        <v>839</v>
      </c>
      <c r="AI172" s="154" t="s">
        <v>839</v>
      </c>
      <c r="AJ172" s="155" t="s">
        <v>846</v>
      </c>
      <c r="AK172" s="155" t="s">
        <v>846</v>
      </c>
      <c r="AL172" s="154" t="s">
        <v>844</v>
      </c>
      <c r="AM172" s="154" t="s">
        <v>844</v>
      </c>
      <c r="AN172" s="154" t="s">
        <v>847</v>
      </c>
      <c r="AO172" s="154" t="s">
        <v>848</v>
      </c>
      <c r="AP172" s="154" t="s">
        <v>848</v>
      </c>
      <c r="AQ172" s="154" t="s">
        <v>1225</v>
      </c>
      <c r="AR172" s="154" t="s">
        <v>1225</v>
      </c>
      <c r="AS172" s="154" t="s">
        <v>829</v>
      </c>
      <c r="AT172" s="154" t="s">
        <v>829</v>
      </c>
      <c r="AU172" s="154" t="s">
        <v>829</v>
      </c>
      <c r="AV172" s="154" t="s">
        <v>829</v>
      </c>
      <c r="AW172" s="154" t="s">
        <v>829</v>
      </c>
      <c r="AX172" s="154" t="s">
        <v>829</v>
      </c>
      <c r="AY172" s="154" t="s">
        <v>829</v>
      </c>
      <c r="AZ172" s="154" t="s">
        <v>844</v>
      </c>
      <c r="BA172" s="154" t="s">
        <v>526</v>
      </c>
      <c r="BB172" s="154" t="s">
        <v>842</v>
      </c>
      <c r="BC172" s="154" t="s">
        <v>842</v>
      </c>
      <c r="BD172" s="154" t="s">
        <v>842</v>
      </c>
      <c r="BE172" s="155" t="s">
        <v>818</v>
      </c>
      <c r="BF172" s="154" t="s">
        <v>841</v>
      </c>
      <c r="BG172" s="154" t="s">
        <v>841</v>
      </c>
      <c r="BH172" s="154" t="s">
        <v>514</v>
      </c>
      <c r="BI172" s="154" t="s">
        <v>514</v>
      </c>
      <c r="BJ172" s="154" t="s">
        <v>1218</v>
      </c>
      <c r="BK172" s="154" t="s">
        <v>1226</v>
      </c>
      <c r="BL172" s="154" t="s">
        <v>838</v>
      </c>
      <c r="BM172" s="154" t="s">
        <v>526</v>
      </c>
      <c r="BN172" s="154" t="s">
        <v>523</v>
      </c>
      <c r="BO172" s="154" t="s">
        <v>526</v>
      </c>
      <c r="BP172" s="154" t="s">
        <v>526</v>
      </c>
      <c r="BQ172" s="154" t="s">
        <v>820</v>
      </c>
      <c r="BR172" s="154" t="s">
        <v>829</v>
      </c>
      <c r="BS172" s="154" t="s">
        <v>829</v>
      </c>
      <c r="BT172" s="154" t="s">
        <v>829</v>
      </c>
      <c r="BU172" s="154" t="s">
        <v>829</v>
      </c>
      <c r="BV172" s="154" t="s">
        <v>829</v>
      </c>
      <c r="BW172" s="154" t="s">
        <v>829</v>
      </c>
      <c r="BX172" s="154"/>
      <c r="BY172" s="154" t="s">
        <v>845</v>
      </c>
      <c r="BZ172" s="154" t="s">
        <v>526</v>
      </c>
      <c r="CA172" s="154" t="s">
        <v>1163</v>
      </c>
      <c r="CB172" s="154" t="s">
        <v>839</v>
      </c>
    </row>
    <row r="173" spans="1:80" x14ac:dyDescent="0.3">
      <c r="A173" s="123" t="str">
        <f>'Indicator Data'!A174</f>
        <v>Tanzania</v>
      </c>
      <c r="B173" s="106" t="str">
        <f>'Indicator Data'!B174</f>
        <v>TZA</v>
      </c>
      <c r="C173" s="154" t="s">
        <v>1217</v>
      </c>
      <c r="D173" s="154" t="s">
        <v>1217</v>
      </c>
      <c r="E173" s="154" t="s">
        <v>1218</v>
      </c>
      <c r="F173" s="154" t="s">
        <v>1218</v>
      </c>
      <c r="G173" s="154" t="s">
        <v>1218</v>
      </c>
      <c r="H173" s="154" t="s">
        <v>1218</v>
      </c>
      <c r="I173" s="154" t="s">
        <v>1218</v>
      </c>
      <c r="J173" s="154" t="s">
        <v>842</v>
      </c>
      <c r="K173" s="154" t="s">
        <v>842</v>
      </c>
      <c r="L173" s="154" t="s">
        <v>514</v>
      </c>
      <c r="M173" s="154" t="s">
        <v>839</v>
      </c>
      <c r="N173" s="154" t="s">
        <v>839</v>
      </c>
      <c r="O173" s="154" t="s">
        <v>839</v>
      </c>
      <c r="P173" s="154" t="s">
        <v>839</v>
      </c>
      <c r="Q173" s="154" t="s">
        <v>1095</v>
      </c>
      <c r="R173" s="154" t="s">
        <v>1095</v>
      </c>
      <c r="S173" s="154" t="s">
        <v>1095</v>
      </c>
      <c r="T173" s="154" t="s">
        <v>1095</v>
      </c>
      <c r="U173" s="154" t="s">
        <v>839</v>
      </c>
      <c r="V173" s="154" t="s">
        <v>839</v>
      </c>
      <c r="W173" s="154" t="s">
        <v>839</v>
      </c>
      <c r="X173" s="154" t="s">
        <v>526</v>
      </c>
      <c r="Y173" s="154" t="s">
        <v>526</v>
      </c>
      <c r="Z173" s="154" t="s">
        <v>526</v>
      </c>
      <c r="AA173" s="154" t="s">
        <v>1163</v>
      </c>
      <c r="AB173" s="154" t="s">
        <v>840</v>
      </c>
      <c r="AC173" s="154" t="s">
        <v>840</v>
      </c>
      <c r="AD173" s="214" t="s">
        <v>1224</v>
      </c>
      <c r="AE173" s="154" t="s">
        <v>829</v>
      </c>
      <c r="AF173" s="154" t="s">
        <v>1096</v>
      </c>
      <c r="AG173" s="154" t="s">
        <v>1163</v>
      </c>
      <c r="AH173" s="154" t="s">
        <v>839</v>
      </c>
      <c r="AI173" s="154" t="s">
        <v>839</v>
      </c>
      <c r="AJ173" s="155" t="s">
        <v>846</v>
      </c>
      <c r="AK173" s="155" t="s">
        <v>846</v>
      </c>
      <c r="AL173" s="154" t="s">
        <v>844</v>
      </c>
      <c r="AM173" s="154" t="s">
        <v>844</v>
      </c>
      <c r="AN173" s="154" t="s">
        <v>847</v>
      </c>
      <c r="AO173" s="154" t="s">
        <v>848</v>
      </c>
      <c r="AP173" s="154" t="s">
        <v>848</v>
      </c>
      <c r="AQ173" s="154" t="s">
        <v>1225</v>
      </c>
      <c r="AR173" s="154" t="s">
        <v>1225</v>
      </c>
      <c r="AS173" s="154" t="s">
        <v>829</v>
      </c>
      <c r="AT173" s="154" t="s">
        <v>829</v>
      </c>
      <c r="AU173" s="154" t="s">
        <v>829</v>
      </c>
      <c r="AV173" s="154" t="s">
        <v>829</v>
      </c>
      <c r="AW173" s="154" t="s">
        <v>829</v>
      </c>
      <c r="AX173" s="154" t="s">
        <v>829</v>
      </c>
      <c r="AY173" s="154" t="s">
        <v>829</v>
      </c>
      <c r="AZ173" s="154" t="s">
        <v>844</v>
      </c>
      <c r="BA173" s="154" t="s">
        <v>526</v>
      </c>
      <c r="BB173" s="154" t="s">
        <v>842</v>
      </c>
      <c r="BC173" s="154" t="s">
        <v>842</v>
      </c>
      <c r="BD173" s="154" t="s">
        <v>842</v>
      </c>
      <c r="BE173" s="155" t="s">
        <v>818</v>
      </c>
      <c r="BF173" s="154" t="s">
        <v>841</v>
      </c>
      <c r="BG173" s="154" t="s">
        <v>841</v>
      </c>
      <c r="BH173" s="154" t="s">
        <v>514</v>
      </c>
      <c r="BI173" s="154" t="s">
        <v>514</v>
      </c>
      <c r="BJ173" s="154" t="s">
        <v>1218</v>
      </c>
      <c r="BK173" s="154" t="s">
        <v>1226</v>
      </c>
      <c r="BL173" s="154" t="s">
        <v>838</v>
      </c>
      <c r="BM173" s="154" t="s">
        <v>526</v>
      </c>
      <c r="BN173" s="154" t="s">
        <v>523</v>
      </c>
      <c r="BO173" s="154" t="s">
        <v>526</v>
      </c>
      <c r="BP173" s="154" t="s">
        <v>526</v>
      </c>
      <c r="BQ173" s="154" t="s">
        <v>820</v>
      </c>
      <c r="BR173" s="154" t="s">
        <v>829</v>
      </c>
      <c r="BS173" s="154" t="s">
        <v>829</v>
      </c>
      <c r="BT173" s="154" t="s">
        <v>829</v>
      </c>
      <c r="BU173" s="154" t="s">
        <v>829</v>
      </c>
      <c r="BV173" s="154" t="s">
        <v>829</v>
      </c>
      <c r="BW173" s="154" t="s">
        <v>829</v>
      </c>
      <c r="BX173" s="154"/>
      <c r="BY173" s="154" t="s">
        <v>845</v>
      </c>
      <c r="BZ173" s="154" t="s">
        <v>526</v>
      </c>
      <c r="CA173" s="154" t="s">
        <v>1163</v>
      </c>
      <c r="CB173" s="154" t="s">
        <v>839</v>
      </c>
    </row>
    <row r="174" spans="1:80" x14ac:dyDescent="0.3">
      <c r="A174" s="123" t="str">
        <f>'Indicator Data'!A175</f>
        <v>Thailand</v>
      </c>
      <c r="B174" s="106" t="str">
        <f>'Indicator Data'!B175</f>
        <v>THA</v>
      </c>
      <c r="C174" s="154" t="s">
        <v>1217</v>
      </c>
      <c r="D174" s="154" t="s">
        <v>1217</v>
      </c>
      <c r="E174" s="154" t="s">
        <v>1218</v>
      </c>
      <c r="F174" s="154" t="s">
        <v>1218</v>
      </c>
      <c r="G174" s="154" t="s">
        <v>1218</v>
      </c>
      <c r="H174" s="154" t="s">
        <v>1218</v>
      </c>
      <c r="I174" s="154" t="s">
        <v>1218</v>
      </c>
      <c r="J174" s="154" t="s">
        <v>842</v>
      </c>
      <c r="K174" s="154" t="s">
        <v>842</v>
      </c>
      <c r="L174" s="154" t="s">
        <v>514</v>
      </c>
      <c r="M174" s="154" t="s">
        <v>839</v>
      </c>
      <c r="N174" s="154" t="s">
        <v>839</v>
      </c>
      <c r="O174" s="154" t="s">
        <v>839</v>
      </c>
      <c r="P174" s="154" t="s">
        <v>839</v>
      </c>
      <c r="Q174" s="154" t="s">
        <v>1095</v>
      </c>
      <c r="R174" s="154" t="s">
        <v>1095</v>
      </c>
      <c r="S174" s="154" t="s">
        <v>1095</v>
      </c>
      <c r="T174" s="154" t="s">
        <v>1095</v>
      </c>
      <c r="U174" s="154" t="s">
        <v>839</v>
      </c>
      <c r="V174" s="154" t="s">
        <v>839</v>
      </c>
      <c r="W174" s="154" t="s">
        <v>839</v>
      </c>
      <c r="X174" s="154" t="s">
        <v>526</v>
      </c>
      <c r="Y174" s="154" t="s">
        <v>526</v>
      </c>
      <c r="Z174" s="154" t="s">
        <v>526</v>
      </c>
      <c r="AA174" s="154" t="s">
        <v>1163</v>
      </c>
      <c r="AB174" s="154" t="s">
        <v>840</v>
      </c>
      <c r="AC174" s="154" t="s">
        <v>840</v>
      </c>
      <c r="AD174" s="214" t="s">
        <v>1224</v>
      </c>
      <c r="AE174" s="154" t="s">
        <v>829</v>
      </c>
      <c r="AF174" s="154" t="s">
        <v>1096</v>
      </c>
      <c r="AG174" s="154" t="s">
        <v>1163</v>
      </c>
      <c r="AH174" s="154" t="s">
        <v>839</v>
      </c>
      <c r="AI174" s="154" t="s">
        <v>839</v>
      </c>
      <c r="AJ174" s="155" t="s">
        <v>846</v>
      </c>
      <c r="AK174" s="155" t="s">
        <v>846</v>
      </c>
      <c r="AL174" s="154" t="s">
        <v>844</v>
      </c>
      <c r="AM174" s="154" t="s">
        <v>844</v>
      </c>
      <c r="AN174" s="154" t="s">
        <v>847</v>
      </c>
      <c r="AO174" s="154" t="s">
        <v>848</v>
      </c>
      <c r="AP174" s="154" t="s">
        <v>848</v>
      </c>
      <c r="AQ174" s="154" t="s">
        <v>1225</v>
      </c>
      <c r="AR174" s="154" t="s">
        <v>1225</v>
      </c>
      <c r="AS174" s="154" t="s">
        <v>829</v>
      </c>
      <c r="AT174" s="154" t="s">
        <v>829</v>
      </c>
      <c r="AU174" s="154" t="s">
        <v>829</v>
      </c>
      <c r="AV174" s="154" t="s">
        <v>829</v>
      </c>
      <c r="AW174" s="154" t="s">
        <v>829</v>
      </c>
      <c r="AX174" s="154" t="s">
        <v>829</v>
      </c>
      <c r="AY174" s="154" t="s">
        <v>829</v>
      </c>
      <c r="AZ174" s="154" t="s">
        <v>844</v>
      </c>
      <c r="BA174" s="154" t="s">
        <v>526</v>
      </c>
      <c r="BB174" s="154" t="s">
        <v>842</v>
      </c>
      <c r="BC174" s="154" t="s">
        <v>842</v>
      </c>
      <c r="BD174" s="154" t="s">
        <v>842</v>
      </c>
      <c r="BE174" s="155" t="s">
        <v>821</v>
      </c>
      <c r="BF174" s="154" t="s">
        <v>841</v>
      </c>
      <c r="BG174" s="154" t="s">
        <v>841</v>
      </c>
      <c r="BH174" s="154" t="s">
        <v>514</v>
      </c>
      <c r="BI174" s="154" t="s">
        <v>514</v>
      </c>
      <c r="BJ174" s="154" t="s">
        <v>1218</v>
      </c>
      <c r="BK174" s="154" t="s">
        <v>1226</v>
      </c>
      <c r="BL174" s="154" t="s">
        <v>838</v>
      </c>
      <c r="BM174" s="154" t="s">
        <v>526</v>
      </c>
      <c r="BN174" s="154" t="s">
        <v>523</v>
      </c>
      <c r="BO174" s="154" t="s">
        <v>526</v>
      </c>
      <c r="BP174" s="154" t="s">
        <v>526</v>
      </c>
      <c r="BQ174" s="154" t="s">
        <v>820</v>
      </c>
      <c r="BR174" s="154" t="s">
        <v>829</v>
      </c>
      <c r="BS174" s="154" t="s">
        <v>829</v>
      </c>
      <c r="BT174" s="154" t="s">
        <v>829</v>
      </c>
      <c r="BU174" s="154" t="s">
        <v>829</v>
      </c>
      <c r="BV174" s="154" t="s">
        <v>829</v>
      </c>
      <c r="BW174" s="154" t="s">
        <v>829</v>
      </c>
      <c r="BX174" s="154"/>
      <c r="BY174" s="154" t="s">
        <v>845</v>
      </c>
      <c r="BZ174" s="154" t="s">
        <v>526</v>
      </c>
      <c r="CA174" s="154" t="s">
        <v>1163</v>
      </c>
      <c r="CB174" s="154" t="s">
        <v>839</v>
      </c>
    </row>
    <row r="175" spans="1:80" x14ac:dyDescent="0.3">
      <c r="A175" s="123" t="str">
        <f>'Indicator Data'!A176</f>
        <v>Timor-Leste</v>
      </c>
      <c r="B175" s="106" t="str">
        <f>'Indicator Data'!B176</f>
        <v>TLS</v>
      </c>
      <c r="C175" s="154" t="s">
        <v>1217</v>
      </c>
      <c r="D175" s="154" t="s">
        <v>1217</v>
      </c>
      <c r="E175" s="154" t="s">
        <v>1218</v>
      </c>
      <c r="F175" s="154" t="s">
        <v>1218</v>
      </c>
      <c r="G175" s="154" t="s">
        <v>1218</v>
      </c>
      <c r="H175" s="154" t="s">
        <v>1218</v>
      </c>
      <c r="I175" s="154" t="s">
        <v>1218</v>
      </c>
      <c r="J175" s="154" t="s">
        <v>842</v>
      </c>
      <c r="K175" s="154" t="s">
        <v>842</v>
      </c>
      <c r="L175" s="154" t="s">
        <v>514</v>
      </c>
      <c r="M175" s="154" t="s">
        <v>839</v>
      </c>
      <c r="N175" s="154" t="s">
        <v>839</v>
      </c>
      <c r="O175" s="154" t="s">
        <v>839</v>
      </c>
      <c r="P175" s="154" t="s">
        <v>839</v>
      </c>
      <c r="Q175" s="154" t="s">
        <v>1095</v>
      </c>
      <c r="R175" s="154" t="s">
        <v>1095</v>
      </c>
      <c r="S175" s="154" t="s">
        <v>1095</v>
      </c>
      <c r="T175" s="154" t="s">
        <v>1095</v>
      </c>
      <c r="U175" s="154" t="s">
        <v>839</v>
      </c>
      <c r="V175" s="154" t="s">
        <v>839</v>
      </c>
      <c r="W175" s="154" t="s">
        <v>839</v>
      </c>
      <c r="X175" s="154" t="s">
        <v>526</v>
      </c>
      <c r="Y175" s="154" t="s">
        <v>526</v>
      </c>
      <c r="Z175" s="154" t="s">
        <v>526</v>
      </c>
      <c r="AA175" s="154" t="s">
        <v>1163</v>
      </c>
      <c r="AB175" s="154" t="s">
        <v>840</v>
      </c>
      <c r="AC175" s="154" t="s">
        <v>840</v>
      </c>
      <c r="AD175" s="214" t="s">
        <v>1224</v>
      </c>
      <c r="AE175" s="154" t="s">
        <v>829</v>
      </c>
      <c r="AF175" s="154" t="s">
        <v>1096</v>
      </c>
      <c r="AG175" s="154" t="s">
        <v>1163</v>
      </c>
      <c r="AH175" s="154" t="s">
        <v>839</v>
      </c>
      <c r="AI175" s="154" t="s">
        <v>839</v>
      </c>
      <c r="AJ175" s="155" t="s">
        <v>846</v>
      </c>
      <c r="AK175" s="155" t="s">
        <v>846</v>
      </c>
      <c r="AL175" s="154" t="s">
        <v>844</v>
      </c>
      <c r="AM175" s="154" t="s">
        <v>844</v>
      </c>
      <c r="AN175" s="154" t="s">
        <v>847</v>
      </c>
      <c r="AO175" s="154" t="s">
        <v>848</v>
      </c>
      <c r="AP175" s="154" t="s">
        <v>848</v>
      </c>
      <c r="AQ175" s="154" t="s">
        <v>1225</v>
      </c>
      <c r="AR175" s="154" t="s">
        <v>1225</v>
      </c>
      <c r="AS175" s="154" t="s">
        <v>829</v>
      </c>
      <c r="AT175" s="154" t="s">
        <v>829</v>
      </c>
      <c r="AU175" s="154" t="s">
        <v>829</v>
      </c>
      <c r="AV175" s="154" t="s">
        <v>829</v>
      </c>
      <c r="AW175" s="154" t="s">
        <v>829</v>
      </c>
      <c r="AX175" s="154" t="s">
        <v>829</v>
      </c>
      <c r="AY175" s="154" t="s">
        <v>829</v>
      </c>
      <c r="AZ175" s="154" t="s">
        <v>844</v>
      </c>
      <c r="BA175" s="154" t="s">
        <v>526</v>
      </c>
      <c r="BB175" s="154" t="s">
        <v>842</v>
      </c>
      <c r="BC175" s="154" t="s">
        <v>842</v>
      </c>
      <c r="BD175" s="154" t="s">
        <v>842</v>
      </c>
      <c r="BE175" s="155"/>
      <c r="BF175" s="154" t="s">
        <v>841</v>
      </c>
      <c r="BG175" s="154" t="s">
        <v>841</v>
      </c>
      <c r="BH175" s="154" t="s">
        <v>514</v>
      </c>
      <c r="BI175" s="154" t="s">
        <v>514</v>
      </c>
      <c r="BJ175" s="154" t="s">
        <v>1218</v>
      </c>
      <c r="BK175" s="154" t="s">
        <v>1226</v>
      </c>
      <c r="BL175" s="154" t="s">
        <v>838</v>
      </c>
      <c r="BM175" s="154" t="s">
        <v>526</v>
      </c>
      <c r="BN175" s="154" t="s">
        <v>523</v>
      </c>
      <c r="BO175" s="154" t="s">
        <v>526</v>
      </c>
      <c r="BP175" s="154" t="s">
        <v>526</v>
      </c>
      <c r="BQ175" s="154" t="s">
        <v>820</v>
      </c>
      <c r="BR175" s="154" t="s">
        <v>829</v>
      </c>
      <c r="BS175" s="154" t="s">
        <v>829</v>
      </c>
      <c r="BT175" s="154" t="s">
        <v>829</v>
      </c>
      <c r="BU175" s="154" t="s">
        <v>829</v>
      </c>
      <c r="BV175" s="154" t="s">
        <v>829</v>
      </c>
      <c r="BW175" s="154" t="s">
        <v>829</v>
      </c>
      <c r="BX175" s="154"/>
      <c r="BY175" s="154" t="s">
        <v>845</v>
      </c>
      <c r="BZ175" s="154" t="s">
        <v>526</v>
      </c>
      <c r="CA175" s="154" t="s">
        <v>1163</v>
      </c>
      <c r="CB175" s="154" t="s">
        <v>839</v>
      </c>
    </row>
    <row r="176" spans="1:80" x14ac:dyDescent="0.3">
      <c r="A176" s="123" t="str">
        <f>'Indicator Data'!A177</f>
        <v>Togo</v>
      </c>
      <c r="B176" s="106" t="str">
        <f>'Indicator Data'!B177</f>
        <v>TGO</v>
      </c>
      <c r="C176" s="154" t="s">
        <v>1217</v>
      </c>
      <c r="D176" s="154" t="s">
        <v>1217</v>
      </c>
      <c r="E176" s="154" t="s">
        <v>1218</v>
      </c>
      <c r="F176" s="154" t="s">
        <v>1218</v>
      </c>
      <c r="G176" s="154" t="s">
        <v>1218</v>
      </c>
      <c r="H176" s="154" t="s">
        <v>1218</v>
      </c>
      <c r="I176" s="154" t="s">
        <v>1218</v>
      </c>
      <c r="J176" s="154" t="s">
        <v>842</v>
      </c>
      <c r="K176" s="154" t="s">
        <v>842</v>
      </c>
      <c r="L176" s="154" t="s">
        <v>514</v>
      </c>
      <c r="M176" s="154" t="s">
        <v>839</v>
      </c>
      <c r="N176" s="154" t="s">
        <v>839</v>
      </c>
      <c r="O176" s="154" t="s">
        <v>839</v>
      </c>
      <c r="P176" s="154" t="s">
        <v>839</v>
      </c>
      <c r="Q176" s="154" t="s">
        <v>1095</v>
      </c>
      <c r="R176" s="154" t="s">
        <v>1095</v>
      </c>
      <c r="S176" s="154" t="s">
        <v>1095</v>
      </c>
      <c r="T176" s="154" t="s">
        <v>1095</v>
      </c>
      <c r="U176" s="154" t="s">
        <v>839</v>
      </c>
      <c r="V176" s="154" t="s">
        <v>839</v>
      </c>
      <c r="W176" s="154" t="s">
        <v>839</v>
      </c>
      <c r="X176" s="154" t="s">
        <v>526</v>
      </c>
      <c r="Y176" s="154" t="s">
        <v>526</v>
      </c>
      <c r="Z176" s="154" t="s">
        <v>526</v>
      </c>
      <c r="AA176" s="154" t="s">
        <v>1163</v>
      </c>
      <c r="AB176" s="154" t="s">
        <v>840</v>
      </c>
      <c r="AC176" s="154" t="s">
        <v>840</v>
      </c>
      <c r="AD176" s="214" t="s">
        <v>1224</v>
      </c>
      <c r="AE176" s="154" t="s">
        <v>829</v>
      </c>
      <c r="AF176" s="154" t="s">
        <v>1096</v>
      </c>
      <c r="AG176" s="154" t="s">
        <v>1163</v>
      </c>
      <c r="AH176" s="154" t="s">
        <v>839</v>
      </c>
      <c r="AI176" s="154" t="s">
        <v>839</v>
      </c>
      <c r="AJ176" s="155" t="s">
        <v>846</v>
      </c>
      <c r="AK176" s="155" t="s">
        <v>846</v>
      </c>
      <c r="AL176" s="154" t="s">
        <v>844</v>
      </c>
      <c r="AM176" s="154" t="s">
        <v>844</v>
      </c>
      <c r="AN176" s="154" t="s">
        <v>847</v>
      </c>
      <c r="AO176" s="154" t="s">
        <v>848</v>
      </c>
      <c r="AP176" s="154" t="s">
        <v>848</v>
      </c>
      <c r="AQ176" s="154" t="s">
        <v>1225</v>
      </c>
      <c r="AR176" s="154" t="s">
        <v>1225</v>
      </c>
      <c r="AS176" s="154" t="s">
        <v>829</v>
      </c>
      <c r="AT176" s="154" t="s">
        <v>829</v>
      </c>
      <c r="AU176" s="154" t="s">
        <v>829</v>
      </c>
      <c r="AV176" s="154" t="s">
        <v>829</v>
      </c>
      <c r="AW176" s="154" t="s">
        <v>829</v>
      </c>
      <c r="AX176" s="154" t="s">
        <v>829</v>
      </c>
      <c r="AY176" s="154" t="s">
        <v>829</v>
      </c>
      <c r="AZ176" s="154" t="s">
        <v>844</v>
      </c>
      <c r="BA176" s="154" t="s">
        <v>526</v>
      </c>
      <c r="BB176" s="154" t="s">
        <v>842</v>
      </c>
      <c r="BC176" s="154" t="s">
        <v>842</v>
      </c>
      <c r="BD176" s="154" t="s">
        <v>842</v>
      </c>
      <c r="BE176" s="155"/>
      <c r="BF176" s="154" t="s">
        <v>841</v>
      </c>
      <c r="BG176" s="154" t="s">
        <v>841</v>
      </c>
      <c r="BH176" s="154" t="s">
        <v>514</v>
      </c>
      <c r="BI176" s="154" t="s">
        <v>514</v>
      </c>
      <c r="BJ176" s="154" t="s">
        <v>1218</v>
      </c>
      <c r="BK176" s="154" t="s">
        <v>1226</v>
      </c>
      <c r="BL176" s="154" t="s">
        <v>838</v>
      </c>
      <c r="BM176" s="154" t="s">
        <v>526</v>
      </c>
      <c r="BN176" s="154" t="s">
        <v>523</v>
      </c>
      <c r="BO176" s="154" t="s">
        <v>526</v>
      </c>
      <c r="BP176" s="154" t="s">
        <v>526</v>
      </c>
      <c r="BQ176" s="154" t="s">
        <v>820</v>
      </c>
      <c r="BR176" s="154" t="s">
        <v>829</v>
      </c>
      <c r="BS176" s="154" t="s">
        <v>829</v>
      </c>
      <c r="BT176" s="154" t="s">
        <v>829</v>
      </c>
      <c r="BU176" s="154" t="s">
        <v>829</v>
      </c>
      <c r="BV176" s="154" t="s">
        <v>829</v>
      </c>
      <c r="BW176" s="154" t="s">
        <v>829</v>
      </c>
      <c r="BX176" s="154"/>
      <c r="BY176" s="154" t="s">
        <v>845</v>
      </c>
      <c r="BZ176" s="154" t="s">
        <v>526</v>
      </c>
      <c r="CA176" s="154" t="s">
        <v>1163</v>
      </c>
      <c r="CB176" s="154" t="s">
        <v>839</v>
      </c>
    </row>
    <row r="177" spans="1:80" x14ac:dyDescent="0.3">
      <c r="A177" s="123" t="str">
        <f>'Indicator Data'!A178</f>
        <v>Tonga</v>
      </c>
      <c r="B177" s="106" t="str">
        <f>'Indicator Data'!B178</f>
        <v>TON</v>
      </c>
      <c r="C177" s="154" t="s">
        <v>1217</v>
      </c>
      <c r="D177" s="154" t="s">
        <v>1217</v>
      </c>
      <c r="E177" s="154" t="s">
        <v>1218</v>
      </c>
      <c r="F177" s="154" t="s">
        <v>1218</v>
      </c>
      <c r="G177" s="154" t="s">
        <v>1218</v>
      </c>
      <c r="H177" s="154" t="s">
        <v>1218</v>
      </c>
      <c r="I177" s="154" t="s">
        <v>1218</v>
      </c>
      <c r="J177" s="154" t="s">
        <v>842</v>
      </c>
      <c r="K177" s="154" t="s">
        <v>842</v>
      </c>
      <c r="L177" s="154" t="s">
        <v>514</v>
      </c>
      <c r="M177" s="154" t="s">
        <v>839</v>
      </c>
      <c r="N177" s="154" t="s">
        <v>839</v>
      </c>
      <c r="O177" s="154" t="s">
        <v>839</v>
      </c>
      <c r="P177" s="154" t="s">
        <v>839</v>
      </c>
      <c r="Q177" s="154" t="s">
        <v>1095</v>
      </c>
      <c r="R177" s="154" t="s">
        <v>1095</v>
      </c>
      <c r="S177" s="154" t="s">
        <v>1095</v>
      </c>
      <c r="T177" s="154" t="s">
        <v>1095</v>
      </c>
      <c r="U177" s="154" t="s">
        <v>839</v>
      </c>
      <c r="V177" s="154" t="s">
        <v>839</v>
      </c>
      <c r="W177" s="154" t="s">
        <v>839</v>
      </c>
      <c r="X177" s="154" t="s">
        <v>526</v>
      </c>
      <c r="Y177" s="154" t="s">
        <v>526</v>
      </c>
      <c r="Z177" s="154" t="s">
        <v>526</v>
      </c>
      <c r="AA177" s="154" t="s">
        <v>1163</v>
      </c>
      <c r="AB177" s="154" t="s">
        <v>840</v>
      </c>
      <c r="AC177" s="154" t="s">
        <v>840</v>
      </c>
      <c r="AD177" s="214" t="s">
        <v>1224</v>
      </c>
      <c r="AE177" s="154" t="s">
        <v>829</v>
      </c>
      <c r="AF177" s="154" t="s">
        <v>1096</v>
      </c>
      <c r="AG177" s="154" t="s">
        <v>1163</v>
      </c>
      <c r="AH177" s="154" t="s">
        <v>839</v>
      </c>
      <c r="AI177" s="154" t="s">
        <v>839</v>
      </c>
      <c r="AJ177" s="155" t="s">
        <v>846</v>
      </c>
      <c r="AK177" s="155" t="s">
        <v>846</v>
      </c>
      <c r="AL177" s="154" t="s">
        <v>844</v>
      </c>
      <c r="AM177" s="154" t="s">
        <v>844</v>
      </c>
      <c r="AN177" s="154" t="s">
        <v>847</v>
      </c>
      <c r="AO177" s="154" t="s">
        <v>848</v>
      </c>
      <c r="AP177" s="154" t="s">
        <v>848</v>
      </c>
      <c r="AQ177" s="154" t="s">
        <v>1225</v>
      </c>
      <c r="AR177" s="154" t="s">
        <v>1225</v>
      </c>
      <c r="AS177" s="154" t="s">
        <v>829</v>
      </c>
      <c r="AT177" s="154" t="s">
        <v>829</v>
      </c>
      <c r="AU177" s="154" t="s">
        <v>829</v>
      </c>
      <c r="AV177" s="154" t="s">
        <v>829</v>
      </c>
      <c r="AW177" s="154" t="s">
        <v>829</v>
      </c>
      <c r="AX177" s="154" t="s">
        <v>829</v>
      </c>
      <c r="AY177" s="154" t="s">
        <v>829</v>
      </c>
      <c r="AZ177" s="154" t="s">
        <v>844</v>
      </c>
      <c r="BA177" s="154" t="s">
        <v>526</v>
      </c>
      <c r="BB177" s="154" t="s">
        <v>842</v>
      </c>
      <c r="BC177" s="154" t="s">
        <v>842</v>
      </c>
      <c r="BD177" s="154" t="s">
        <v>842</v>
      </c>
      <c r="BE177" s="155" t="s">
        <v>818</v>
      </c>
      <c r="BF177" s="154" t="s">
        <v>841</v>
      </c>
      <c r="BG177" s="154" t="s">
        <v>841</v>
      </c>
      <c r="BH177" s="154" t="s">
        <v>514</v>
      </c>
      <c r="BI177" s="154" t="s">
        <v>514</v>
      </c>
      <c r="BJ177" s="154" t="s">
        <v>1218</v>
      </c>
      <c r="BK177" s="154" t="s">
        <v>1226</v>
      </c>
      <c r="BL177" s="154" t="s">
        <v>838</v>
      </c>
      <c r="BM177" s="154" t="s">
        <v>526</v>
      </c>
      <c r="BN177" s="154" t="s">
        <v>523</v>
      </c>
      <c r="BO177" s="154" t="s">
        <v>526</v>
      </c>
      <c r="BP177" s="154" t="s">
        <v>526</v>
      </c>
      <c r="BQ177" s="154" t="s">
        <v>820</v>
      </c>
      <c r="BR177" s="154" t="s">
        <v>829</v>
      </c>
      <c r="BS177" s="154" t="s">
        <v>829</v>
      </c>
      <c r="BT177" s="154" t="s">
        <v>829</v>
      </c>
      <c r="BU177" s="154" t="s">
        <v>829</v>
      </c>
      <c r="BV177" s="154" t="s">
        <v>829</v>
      </c>
      <c r="BW177" s="154" t="s">
        <v>829</v>
      </c>
      <c r="BX177" s="154"/>
      <c r="BY177" s="154" t="s">
        <v>845</v>
      </c>
      <c r="BZ177" s="154" t="s">
        <v>526</v>
      </c>
      <c r="CA177" s="154" t="s">
        <v>1163</v>
      </c>
      <c r="CB177" s="154" t="s">
        <v>839</v>
      </c>
    </row>
    <row r="178" spans="1:80" x14ac:dyDescent="0.3">
      <c r="A178" s="123" t="str">
        <f>'Indicator Data'!A179</f>
        <v>Trinidad and Tobago</v>
      </c>
      <c r="B178" s="106" t="str">
        <f>'Indicator Data'!B179</f>
        <v>TTO</v>
      </c>
      <c r="C178" s="154" t="s">
        <v>1217</v>
      </c>
      <c r="D178" s="154" t="s">
        <v>1217</v>
      </c>
      <c r="E178" s="154" t="s">
        <v>1218</v>
      </c>
      <c r="F178" s="154" t="s">
        <v>1218</v>
      </c>
      <c r="G178" s="154" t="s">
        <v>1218</v>
      </c>
      <c r="H178" s="154" t="s">
        <v>1218</v>
      </c>
      <c r="I178" s="154" t="s">
        <v>1218</v>
      </c>
      <c r="J178" s="154" t="s">
        <v>842</v>
      </c>
      <c r="K178" s="154" t="s">
        <v>842</v>
      </c>
      <c r="L178" s="154" t="s">
        <v>514</v>
      </c>
      <c r="M178" s="154" t="s">
        <v>839</v>
      </c>
      <c r="N178" s="154" t="s">
        <v>839</v>
      </c>
      <c r="O178" s="154" t="s">
        <v>839</v>
      </c>
      <c r="P178" s="154" t="s">
        <v>839</v>
      </c>
      <c r="Q178" s="154" t="s">
        <v>1095</v>
      </c>
      <c r="R178" s="154" t="s">
        <v>1095</v>
      </c>
      <c r="S178" s="154" t="s">
        <v>1095</v>
      </c>
      <c r="T178" s="154" t="s">
        <v>1095</v>
      </c>
      <c r="U178" s="154" t="s">
        <v>839</v>
      </c>
      <c r="V178" s="154" t="s">
        <v>839</v>
      </c>
      <c r="W178" s="154" t="s">
        <v>839</v>
      </c>
      <c r="X178" s="154" t="s">
        <v>526</v>
      </c>
      <c r="Y178" s="154" t="s">
        <v>526</v>
      </c>
      <c r="Z178" s="154" t="s">
        <v>526</v>
      </c>
      <c r="AA178" s="154" t="s">
        <v>1163</v>
      </c>
      <c r="AB178" s="154" t="s">
        <v>840</v>
      </c>
      <c r="AC178" s="154" t="s">
        <v>840</v>
      </c>
      <c r="AD178" s="214" t="s">
        <v>1224</v>
      </c>
      <c r="AE178" s="154" t="s">
        <v>829</v>
      </c>
      <c r="AF178" s="154" t="s">
        <v>1096</v>
      </c>
      <c r="AG178" s="154" t="s">
        <v>1163</v>
      </c>
      <c r="AH178" s="154" t="s">
        <v>839</v>
      </c>
      <c r="AI178" s="154" t="s">
        <v>839</v>
      </c>
      <c r="AJ178" s="155" t="s">
        <v>846</v>
      </c>
      <c r="AK178" s="155" t="s">
        <v>846</v>
      </c>
      <c r="AL178" s="154" t="s">
        <v>844</v>
      </c>
      <c r="AM178" s="154" t="s">
        <v>844</v>
      </c>
      <c r="AN178" s="154" t="s">
        <v>847</v>
      </c>
      <c r="AO178" s="154" t="s">
        <v>848</v>
      </c>
      <c r="AP178" s="154" t="s">
        <v>848</v>
      </c>
      <c r="AQ178" s="154" t="s">
        <v>1225</v>
      </c>
      <c r="AR178" s="154" t="s">
        <v>1225</v>
      </c>
      <c r="AS178" s="154" t="s">
        <v>829</v>
      </c>
      <c r="AT178" s="154" t="s">
        <v>829</v>
      </c>
      <c r="AU178" s="154" t="s">
        <v>829</v>
      </c>
      <c r="AV178" s="154" t="s">
        <v>829</v>
      </c>
      <c r="AW178" s="154" t="s">
        <v>829</v>
      </c>
      <c r="AX178" s="154" t="s">
        <v>829</v>
      </c>
      <c r="AY178" s="154" t="s">
        <v>829</v>
      </c>
      <c r="AZ178" s="154" t="s">
        <v>844</v>
      </c>
      <c r="BA178" s="154" t="s">
        <v>526</v>
      </c>
      <c r="BB178" s="154" t="s">
        <v>842</v>
      </c>
      <c r="BC178" s="154" t="s">
        <v>842</v>
      </c>
      <c r="BD178" s="154" t="s">
        <v>842</v>
      </c>
      <c r="BE178" s="155" t="s">
        <v>818</v>
      </c>
      <c r="BF178" s="154" t="s">
        <v>841</v>
      </c>
      <c r="BG178" s="154" t="s">
        <v>841</v>
      </c>
      <c r="BH178" s="154" t="s">
        <v>514</v>
      </c>
      <c r="BI178" s="154" t="s">
        <v>514</v>
      </c>
      <c r="BJ178" s="154" t="s">
        <v>1218</v>
      </c>
      <c r="BK178" s="154" t="s">
        <v>1226</v>
      </c>
      <c r="BL178" s="154" t="s">
        <v>838</v>
      </c>
      <c r="BM178" s="154" t="s">
        <v>526</v>
      </c>
      <c r="BN178" s="154" t="s">
        <v>523</v>
      </c>
      <c r="BO178" s="154" t="s">
        <v>526</v>
      </c>
      <c r="BP178" s="154" t="s">
        <v>526</v>
      </c>
      <c r="BQ178" s="154" t="s">
        <v>820</v>
      </c>
      <c r="BR178" s="154" t="s">
        <v>829</v>
      </c>
      <c r="BS178" s="154" t="s">
        <v>829</v>
      </c>
      <c r="BT178" s="154" t="s">
        <v>829</v>
      </c>
      <c r="BU178" s="154" t="s">
        <v>829</v>
      </c>
      <c r="BV178" s="154" t="s">
        <v>829</v>
      </c>
      <c r="BW178" s="154" t="s">
        <v>829</v>
      </c>
      <c r="BX178" s="154"/>
      <c r="BY178" s="154" t="s">
        <v>845</v>
      </c>
      <c r="BZ178" s="154" t="s">
        <v>526</v>
      </c>
      <c r="CA178" s="154" t="s">
        <v>1163</v>
      </c>
      <c r="CB178" s="154" t="s">
        <v>839</v>
      </c>
    </row>
    <row r="179" spans="1:80" x14ac:dyDescent="0.3">
      <c r="A179" s="123" t="str">
        <f>'Indicator Data'!A180</f>
        <v>Tunisia</v>
      </c>
      <c r="B179" s="106" t="str">
        <f>'Indicator Data'!B180</f>
        <v>TUN</v>
      </c>
      <c r="C179" s="154" t="s">
        <v>1217</v>
      </c>
      <c r="D179" s="154" t="s">
        <v>1217</v>
      </c>
      <c r="E179" s="154" t="s">
        <v>1218</v>
      </c>
      <c r="F179" s="154" t="s">
        <v>1218</v>
      </c>
      <c r="G179" s="154" t="s">
        <v>1218</v>
      </c>
      <c r="H179" s="154" t="s">
        <v>1218</v>
      </c>
      <c r="I179" s="154" t="s">
        <v>1218</v>
      </c>
      <c r="J179" s="154" t="s">
        <v>842</v>
      </c>
      <c r="K179" s="154" t="s">
        <v>842</v>
      </c>
      <c r="L179" s="154" t="s">
        <v>514</v>
      </c>
      <c r="M179" s="154" t="s">
        <v>839</v>
      </c>
      <c r="N179" s="154" t="s">
        <v>839</v>
      </c>
      <c r="O179" s="154" t="s">
        <v>839</v>
      </c>
      <c r="P179" s="154" t="s">
        <v>839</v>
      </c>
      <c r="Q179" s="154" t="s">
        <v>1095</v>
      </c>
      <c r="R179" s="154" t="s">
        <v>1095</v>
      </c>
      <c r="S179" s="154" t="s">
        <v>1095</v>
      </c>
      <c r="T179" s="154" t="s">
        <v>1095</v>
      </c>
      <c r="U179" s="154" t="s">
        <v>839</v>
      </c>
      <c r="V179" s="154" t="s">
        <v>839</v>
      </c>
      <c r="W179" s="154" t="s">
        <v>839</v>
      </c>
      <c r="X179" s="154" t="s">
        <v>526</v>
      </c>
      <c r="Y179" s="154" t="s">
        <v>526</v>
      </c>
      <c r="Z179" s="154" t="s">
        <v>526</v>
      </c>
      <c r="AA179" s="154" t="s">
        <v>1163</v>
      </c>
      <c r="AB179" s="154" t="s">
        <v>840</v>
      </c>
      <c r="AC179" s="154" t="s">
        <v>840</v>
      </c>
      <c r="AD179" s="214" t="s">
        <v>1224</v>
      </c>
      <c r="AE179" s="154" t="s">
        <v>829</v>
      </c>
      <c r="AF179" s="154" t="s">
        <v>1096</v>
      </c>
      <c r="AG179" s="154" t="s">
        <v>1163</v>
      </c>
      <c r="AH179" s="154" t="s">
        <v>839</v>
      </c>
      <c r="AI179" s="154" t="s">
        <v>839</v>
      </c>
      <c r="AJ179" s="155" t="s">
        <v>846</v>
      </c>
      <c r="AK179" s="155" t="s">
        <v>846</v>
      </c>
      <c r="AL179" s="154" t="s">
        <v>844</v>
      </c>
      <c r="AM179" s="154" t="s">
        <v>844</v>
      </c>
      <c r="AN179" s="154" t="s">
        <v>847</v>
      </c>
      <c r="AO179" s="154" t="s">
        <v>848</v>
      </c>
      <c r="AP179" s="154" t="s">
        <v>848</v>
      </c>
      <c r="AQ179" s="154" t="s">
        <v>1225</v>
      </c>
      <c r="AR179" s="154" t="s">
        <v>1225</v>
      </c>
      <c r="AS179" s="154" t="s">
        <v>829</v>
      </c>
      <c r="AT179" s="154" t="s">
        <v>829</v>
      </c>
      <c r="AU179" s="154" t="s">
        <v>829</v>
      </c>
      <c r="AV179" s="154" t="s">
        <v>829</v>
      </c>
      <c r="AW179" s="154" t="s">
        <v>829</v>
      </c>
      <c r="AX179" s="154" t="s">
        <v>829</v>
      </c>
      <c r="AY179" s="154" t="s">
        <v>829</v>
      </c>
      <c r="AZ179" s="154" t="s">
        <v>844</v>
      </c>
      <c r="BA179" s="154" t="s">
        <v>526</v>
      </c>
      <c r="BB179" s="154" t="s">
        <v>842</v>
      </c>
      <c r="BC179" s="154" t="s">
        <v>842</v>
      </c>
      <c r="BD179" s="154" t="s">
        <v>842</v>
      </c>
      <c r="BE179" s="155" t="s">
        <v>818</v>
      </c>
      <c r="BF179" s="154" t="s">
        <v>841</v>
      </c>
      <c r="BG179" s="154" t="s">
        <v>841</v>
      </c>
      <c r="BH179" s="154" t="s">
        <v>514</v>
      </c>
      <c r="BI179" s="154" t="s">
        <v>514</v>
      </c>
      <c r="BJ179" s="154" t="s">
        <v>1218</v>
      </c>
      <c r="BK179" s="154" t="s">
        <v>1226</v>
      </c>
      <c r="BL179" s="154" t="s">
        <v>838</v>
      </c>
      <c r="BM179" s="154" t="s">
        <v>526</v>
      </c>
      <c r="BN179" s="154" t="s">
        <v>523</v>
      </c>
      <c r="BO179" s="154" t="s">
        <v>526</v>
      </c>
      <c r="BP179" s="154" t="s">
        <v>526</v>
      </c>
      <c r="BQ179" s="154" t="s">
        <v>820</v>
      </c>
      <c r="BR179" s="154" t="s">
        <v>829</v>
      </c>
      <c r="BS179" s="154" t="s">
        <v>829</v>
      </c>
      <c r="BT179" s="154" t="s">
        <v>829</v>
      </c>
      <c r="BU179" s="154" t="s">
        <v>829</v>
      </c>
      <c r="BV179" s="154" t="s">
        <v>829</v>
      </c>
      <c r="BW179" s="154" t="s">
        <v>829</v>
      </c>
      <c r="BX179" s="154"/>
      <c r="BY179" s="154" t="s">
        <v>845</v>
      </c>
      <c r="BZ179" s="154" t="s">
        <v>526</v>
      </c>
      <c r="CA179" s="154" t="s">
        <v>1163</v>
      </c>
      <c r="CB179" s="154" t="s">
        <v>839</v>
      </c>
    </row>
    <row r="180" spans="1:80" x14ac:dyDescent="0.3">
      <c r="A180" s="123" t="str">
        <f>'Indicator Data'!A181</f>
        <v>Turkey</v>
      </c>
      <c r="B180" s="106" t="str">
        <f>'Indicator Data'!B181</f>
        <v>TUR</v>
      </c>
      <c r="C180" s="154" t="s">
        <v>1217</v>
      </c>
      <c r="D180" s="154" t="s">
        <v>1217</v>
      </c>
      <c r="E180" s="154" t="s">
        <v>1218</v>
      </c>
      <c r="F180" s="154" t="s">
        <v>1218</v>
      </c>
      <c r="G180" s="154" t="s">
        <v>1218</v>
      </c>
      <c r="H180" s="154" t="s">
        <v>1218</v>
      </c>
      <c r="I180" s="154" t="s">
        <v>1218</v>
      </c>
      <c r="J180" s="154" t="s">
        <v>842</v>
      </c>
      <c r="K180" s="154" t="s">
        <v>842</v>
      </c>
      <c r="L180" s="154" t="s">
        <v>514</v>
      </c>
      <c r="M180" s="154" t="s">
        <v>839</v>
      </c>
      <c r="N180" s="154" t="s">
        <v>839</v>
      </c>
      <c r="O180" s="154" t="s">
        <v>839</v>
      </c>
      <c r="P180" s="154" t="s">
        <v>839</v>
      </c>
      <c r="Q180" s="154" t="s">
        <v>1095</v>
      </c>
      <c r="R180" s="154" t="s">
        <v>1095</v>
      </c>
      <c r="S180" s="154" t="s">
        <v>1095</v>
      </c>
      <c r="T180" s="154" t="s">
        <v>1095</v>
      </c>
      <c r="U180" s="154" t="s">
        <v>839</v>
      </c>
      <c r="V180" s="154" t="s">
        <v>839</v>
      </c>
      <c r="W180" s="154" t="s">
        <v>839</v>
      </c>
      <c r="X180" s="154" t="s">
        <v>526</v>
      </c>
      <c r="Y180" s="154" t="s">
        <v>526</v>
      </c>
      <c r="Z180" s="154" t="s">
        <v>526</v>
      </c>
      <c r="AA180" s="154" t="s">
        <v>1163</v>
      </c>
      <c r="AB180" s="154" t="s">
        <v>840</v>
      </c>
      <c r="AC180" s="154" t="s">
        <v>840</v>
      </c>
      <c r="AD180" s="214" t="s">
        <v>1224</v>
      </c>
      <c r="AE180" s="154" t="s">
        <v>829</v>
      </c>
      <c r="AF180" s="154" t="s">
        <v>1096</v>
      </c>
      <c r="AG180" s="154" t="s">
        <v>1163</v>
      </c>
      <c r="AH180" s="154" t="s">
        <v>839</v>
      </c>
      <c r="AI180" s="154" t="s">
        <v>839</v>
      </c>
      <c r="AJ180" s="155" t="s">
        <v>846</v>
      </c>
      <c r="AK180" s="155" t="s">
        <v>846</v>
      </c>
      <c r="AL180" s="154" t="s">
        <v>844</v>
      </c>
      <c r="AM180" s="154" t="s">
        <v>844</v>
      </c>
      <c r="AN180" s="154" t="s">
        <v>847</v>
      </c>
      <c r="AO180" s="154" t="s">
        <v>848</v>
      </c>
      <c r="AP180" s="154" t="s">
        <v>848</v>
      </c>
      <c r="AQ180" s="154" t="s">
        <v>1225</v>
      </c>
      <c r="AR180" s="154" t="s">
        <v>1225</v>
      </c>
      <c r="AS180" s="154" t="s">
        <v>829</v>
      </c>
      <c r="AT180" s="154" t="s">
        <v>829</v>
      </c>
      <c r="AU180" s="154" t="s">
        <v>829</v>
      </c>
      <c r="AV180" s="154" t="s">
        <v>829</v>
      </c>
      <c r="AW180" s="154" t="s">
        <v>829</v>
      </c>
      <c r="AX180" s="154" t="s">
        <v>829</v>
      </c>
      <c r="AY180" s="154" t="s">
        <v>829</v>
      </c>
      <c r="AZ180" s="154" t="s">
        <v>844</v>
      </c>
      <c r="BA180" s="154" t="s">
        <v>526</v>
      </c>
      <c r="BB180" s="154" t="s">
        <v>842</v>
      </c>
      <c r="BC180" s="154" t="s">
        <v>842</v>
      </c>
      <c r="BD180" s="154" t="s">
        <v>842</v>
      </c>
      <c r="BE180" s="155" t="s">
        <v>821</v>
      </c>
      <c r="BF180" s="154" t="s">
        <v>841</v>
      </c>
      <c r="BG180" s="154" t="s">
        <v>841</v>
      </c>
      <c r="BH180" s="154" t="s">
        <v>514</v>
      </c>
      <c r="BI180" s="154" t="s">
        <v>514</v>
      </c>
      <c r="BJ180" s="154" t="s">
        <v>1218</v>
      </c>
      <c r="BK180" s="154" t="s">
        <v>1226</v>
      </c>
      <c r="BL180" s="154" t="s">
        <v>838</v>
      </c>
      <c r="BM180" s="154" t="s">
        <v>526</v>
      </c>
      <c r="BN180" s="154" t="s">
        <v>523</v>
      </c>
      <c r="BO180" s="154" t="s">
        <v>526</v>
      </c>
      <c r="BP180" s="154" t="s">
        <v>526</v>
      </c>
      <c r="BQ180" s="154" t="s">
        <v>820</v>
      </c>
      <c r="BR180" s="154" t="s">
        <v>829</v>
      </c>
      <c r="BS180" s="154" t="s">
        <v>829</v>
      </c>
      <c r="BT180" s="154" t="s">
        <v>829</v>
      </c>
      <c r="BU180" s="154" t="s">
        <v>829</v>
      </c>
      <c r="BV180" s="154" t="s">
        <v>829</v>
      </c>
      <c r="BW180" s="154" t="s">
        <v>829</v>
      </c>
      <c r="BX180" s="154"/>
      <c r="BY180" s="154" t="s">
        <v>845</v>
      </c>
      <c r="BZ180" s="154" t="s">
        <v>526</v>
      </c>
      <c r="CA180" s="154" t="s">
        <v>1163</v>
      </c>
      <c r="CB180" s="154" t="s">
        <v>839</v>
      </c>
    </row>
    <row r="181" spans="1:80" x14ac:dyDescent="0.3">
      <c r="A181" s="123" t="str">
        <f>'Indicator Data'!A182</f>
        <v>Turkmenistan</v>
      </c>
      <c r="B181" s="106" t="str">
        <f>'Indicator Data'!B182</f>
        <v>TKM</v>
      </c>
      <c r="C181" s="154" t="s">
        <v>1217</v>
      </c>
      <c r="D181" s="154" t="s">
        <v>1217</v>
      </c>
      <c r="E181" s="154" t="s">
        <v>1218</v>
      </c>
      <c r="F181" s="154" t="s">
        <v>1218</v>
      </c>
      <c r="G181" s="154" t="s">
        <v>1218</v>
      </c>
      <c r="H181" s="154" t="s">
        <v>1218</v>
      </c>
      <c r="I181" s="154" t="s">
        <v>1218</v>
      </c>
      <c r="J181" s="154" t="s">
        <v>842</v>
      </c>
      <c r="K181" s="154" t="s">
        <v>842</v>
      </c>
      <c r="L181" s="154" t="s">
        <v>514</v>
      </c>
      <c r="M181" s="154" t="s">
        <v>839</v>
      </c>
      <c r="N181" s="154" t="s">
        <v>839</v>
      </c>
      <c r="O181" s="154" t="s">
        <v>839</v>
      </c>
      <c r="P181" s="154" t="s">
        <v>839</v>
      </c>
      <c r="Q181" s="154" t="s">
        <v>1095</v>
      </c>
      <c r="R181" s="154" t="s">
        <v>1095</v>
      </c>
      <c r="S181" s="154" t="s">
        <v>1095</v>
      </c>
      <c r="T181" s="154" t="s">
        <v>1095</v>
      </c>
      <c r="U181" s="154" t="s">
        <v>839</v>
      </c>
      <c r="V181" s="154" t="s">
        <v>839</v>
      </c>
      <c r="W181" s="154" t="s">
        <v>839</v>
      </c>
      <c r="X181" s="154" t="s">
        <v>526</v>
      </c>
      <c r="Y181" s="154" t="s">
        <v>526</v>
      </c>
      <c r="Z181" s="154" t="s">
        <v>526</v>
      </c>
      <c r="AA181" s="154" t="s">
        <v>1163</v>
      </c>
      <c r="AB181" s="154" t="s">
        <v>840</v>
      </c>
      <c r="AC181" s="154" t="s">
        <v>840</v>
      </c>
      <c r="AD181" s="214" t="s">
        <v>1224</v>
      </c>
      <c r="AE181" s="154" t="s">
        <v>829</v>
      </c>
      <c r="AF181" s="154" t="s">
        <v>1096</v>
      </c>
      <c r="AG181" s="154" t="s">
        <v>1163</v>
      </c>
      <c r="AH181" s="154" t="s">
        <v>839</v>
      </c>
      <c r="AI181" s="154" t="s">
        <v>839</v>
      </c>
      <c r="AJ181" s="155" t="s">
        <v>846</v>
      </c>
      <c r="AK181" s="155" t="s">
        <v>846</v>
      </c>
      <c r="AL181" s="154" t="s">
        <v>844</v>
      </c>
      <c r="AM181" s="154" t="s">
        <v>844</v>
      </c>
      <c r="AN181" s="154" t="s">
        <v>847</v>
      </c>
      <c r="AO181" s="154" t="s">
        <v>848</v>
      </c>
      <c r="AP181" s="154" t="s">
        <v>848</v>
      </c>
      <c r="AQ181" s="154" t="s">
        <v>1225</v>
      </c>
      <c r="AR181" s="154" t="s">
        <v>1225</v>
      </c>
      <c r="AS181" s="154" t="s">
        <v>829</v>
      </c>
      <c r="AT181" s="154" t="s">
        <v>829</v>
      </c>
      <c r="AU181" s="154" t="s">
        <v>829</v>
      </c>
      <c r="AV181" s="154" t="s">
        <v>829</v>
      </c>
      <c r="AW181" s="154" t="s">
        <v>829</v>
      </c>
      <c r="AX181" s="154" t="s">
        <v>829</v>
      </c>
      <c r="AY181" s="154" t="s">
        <v>829</v>
      </c>
      <c r="AZ181" s="154" t="s">
        <v>844</v>
      </c>
      <c r="BA181" s="154" t="s">
        <v>526</v>
      </c>
      <c r="BB181" s="154" t="s">
        <v>842</v>
      </c>
      <c r="BC181" s="154" t="s">
        <v>842</v>
      </c>
      <c r="BD181" s="154" t="s">
        <v>842</v>
      </c>
      <c r="BE181" s="155" t="s">
        <v>818</v>
      </c>
      <c r="BF181" s="154" t="s">
        <v>841</v>
      </c>
      <c r="BG181" s="154" t="s">
        <v>841</v>
      </c>
      <c r="BH181" s="154" t="s">
        <v>514</v>
      </c>
      <c r="BI181" s="154" t="s">
        <v>514</v>
      </c>
      <c r="BJ181" s="154" t="s">
        <v>1218</v>
      </c>
      <c r="BK181" s="154" t="s">
        <v>1226</v>
      </c>
      <c r="BL181" s="154" t="s">
        <v>838</v>
      </c>
      <c r="BM181" s="154" t="s">
        <v>526</v>
      </c>
      <c r="BN181" s="154" t="s">
        <v>523</v>
      </c>
      <c r="BO181" s="154" t="s">
        <v>526</v>
      </c>
      <c r="BP181" s="154" t="s">
        <v>526</v>
      </c>
      <c r="BQ181" s="154" t="s">
        <v>820</v>
      </c>
      <c r="BR181" s="154" t="s">
        <v>829</v>
      </c>
      <c r="BS181" s="154" t="s">
        <v>829</v>
      </c>
      <c r="BT181" s="154" t="s">
        <v>829</v>
      </c>
      <c r="BU181" s="154" t="s">
        <v>829</v>
      </c>
      <c r="BV181" s="154" t="s">
        <v>829</v>
      </c>
      <c r="BW181" s="154" t="s">
        <v>829</v>
      </c>
      <c r="BX181" s="154"/>
      <c r="BY181" s="154" t="s">
        <v>845</v>
      </c>
      <c r="BZ181" s="154" t="s">
        <v>526</v>
      </c>
      <c r="CA181" s="154" t="s">
        <v>1163</v>
      </c>
      <c r="CB181" s="154" t="s">
        <v>839</v>
      </c>
    </row>
    <row r="182" spans="1:80" x14ac:dyDescent="0.3">
      <c r="A182" s="123" t="str">
        <f>'Indicator Data'!A183</f>
        <v>Tuvalu</v>
      </c>
      <c r="B182" s="106" t="str">
        <f>'Indicator Data'!B183</f>
        <v>TUV</v>
      </c>
      <c r="C182" s="154" t="s">
        <v>1217</v>
      </c>
      <c r="D182" s="154" t="s">
        <v>1217</v>
      </c>
      <c r="E182" s="154" t="s">
        <v>1218</v>
      </c>
      <c r="F182" s="154" t="s">
        <v>1218</v>
      </c>
      <c r="G182" s="154" t="s">
        <v>1218</v>
      </c>
      <c r="H182" s="154" t="s">
        <v>1218</v>
      </c>
      <c r="I182" s="154" t="s">
        <v>1218</v>
      </c>
      <c r="J182" s="154" t="s">
        <v>842</v>
      </c>
      <c r="K182" s="154" t="s">
        <v>842</v>
      </c>
      <c r="L182" s="154" t="s">
        <v>514</v>
      </c>
      <c r="M182" s="154" t="s">
        <v>839</v>
      </c>
      <c r="N182" s="154" t="s">
        <v>839</v>
      </c>
      <c r="O182" s="154" t="s">
        <v>839</v>
      </c>
      <c r="P182" s="154" t="s">
        <v>839</v>
      </c>
      <c r="Q182" s="154" t="s">
        <v>1095</v>
      </c>
      <c r="R182" s="154" t="s">
        <v>1095</v>
      </c>
      <c r="S182" s="154" t="s">
        <v>1095</v>
      </c>
      <c r="T182" s="154" t="s">
        <v>1095</v>
      </c>
      <c r="U182" s="154" t="s">
        <v>839</v>
      </c>
      <c r="V182" s="154" t="s">
        <v>839</v>
      </c>
      <c r="W182" s="154" t="s">
        <v>839</v>
      </c>
      <c r="X182" s="154" t="s">
        <v>526</v>
      </c>
      <c r="Y182" s="154" t="s">
        <v>526</v>
      </c>
      <c r="Z182" s="154" t="s">
        <v>526</v>
      </c>
      <c r="AA182" s="154" t="s">
        <v>1163</v>
      </c>
      <c r="AB182" s="154" t="s">
        <v>840</v>
      </c>
      <c r="AC182" s="154" t="s">
        <v>840</v>
      </c>
      <c r="AD182" s="214" t="s">
        <v>1224</v>
      </c>
      <c r="AE182" s="154" t="s">
        <v>829</v>
      </c>
      <c r="AF182" s="154" t="s">
        <v>1096</v>
      </c>
      <c r="AG182" s="154" t="s">
        <v>1163</v>
      </c>
      <c r="AH182" s="154" t="s">
        <v>839</v>
      </c>
      <c r="AI182" s="154" t="s">
        <v>839</v>
      </c>
      <c r="AJ182" s="155" t="s">
        <v>846</v>
      </c>
      <c r="AK182" s="155" t="s">
        <v>846</v>
      </c>
      <c r="AL182" s="154" t="s">
        <v>844</v>
      </c>
      <c r="AM182" s="154" t="s">
        <v>844</v>
      </c>
      <c r="AN182" s="154" t="s">
        <v>847</v>
      </c>
      <c r="AO182" s="154" t="s">
        <v>848</v>
      </c>
      <c r="AP182" s="154" t="s">
        <v>848</v>
      </c>
      <c r="AQ182" s="154" t="s">
        <v>1225</v>
      </c>
      <c r="AR182" s="154" t="s">
        <v>1225</v>
      </c>
      <c r="AS182" s="154" t="s">
        <v>829</v>
      </c>
      <c r="AT182" s="154" t="s">
        <v>829</v>
      </c>
      <c r="AU182" s="154" t="s">
        <v>829</v>
      </c>
      <c r="AV182" s="154" t="s">
        <v>829</v>
      </c>
      <c r="AW182" s="154" t="s">
        <v>829</v>
      </c>
      <c r="AX182" s="154" t="s">
        <v>829</v>
      </c>
      <c r="AY182" s="154" t="s">
        <v>829</v>
      </c>
      <c r="AZ182" s="154" t="s">
        <v>844</v>
      </c>
      <c r="BA182" s="154" t="s">
        <v>526</v>
      </c>
      <c r="BB182" s="154" t="s">
        <v>842</v>
      </c>
      <c r="BC182" s="154" t="s">
        <v>842</v>
      </c>
      <c r="BD182" s="154" t="s">
        <v>842</v>
      </c>
      <c r="BE182" s="155" t="s">
        <v>818</v>
      </c>
      <c r="BF182" s="154" t="s">
        <v>841</v>
      </c>
      <c r="BG182" s="154" t="s">
        <v>841</v>
      </c>
      <c r="BH182" s="154" t="s">
        <v>514</v>
      </c>
      <c r="BI182" s="154" t="s">
        <v>514</v>
      </c>
      <c r="BJ182" s="154" t="s">
        <v>1218</v>
      </c>
      <c r="BK182" s="154" t="s">
        <v>1226</v>
      </c>
      <c r="BL182" s="154" t="s">
        <v>838</v>
      </c>
      <c r="BM182" s="154" t="s">
        <v>526</v>
      </c>
      <c r="BN182" s="154" t="s">
        <v>523</v>
      </c>
      <c r="BO182" s="154" t="s">
        <v>526</v>
      </c>
      <c r="BP182" s="154" t="s">
        <v>526</v>
      </c>
      <c r="BQ182" s="154" t="s">
        <v>820</v>
      </c>
      <c r="BR182" s="154" t="s">
        <v>829</v>
      </c>
      <c r="BS182" s="154" t="s">
        <v>829</v>
      </c>
      <c r="BT182" s="154" t="s">
        <v>829</v>
      </c>
      <c r="BU182" s="154" t="s">
        <v>829</v>
      </c>
      <c r="BV182" s="154" t="s">
        <v>829</v>
      </c>
      <c r="BW182" s="154" t="s">
        <v>829</v>
      </c>
      <c r="BX182" s="154"/>
      <c r="BY182" s="154" t="s">
        <v>845</v>
      </c>
      <c r="BZ182" s="154" t="s">
        <v>526</v>
      </c>
      <c r="CA182" s="154" t="s">
        <v>1163</v>
      </c>
      <c r="CB182" s="154" t="s">
        <v>839</v>
      </c>
    </row>
    <row r="183" spans="1:80" x14ac:dyDescent="0.3">
      <c r="A183" s="123" t="str">
        <f>'Indicator Data'!A184</f>
        <v>Uganda</v>
      </c>
      <c r="B183" s="106" t="str">
        <f>'Indicator Data'!B184</f>
        <v>UGA</v>
      </c>
      <c r="C183" s="154" t="s">
        <v>1217</v>
      </c>
      <c r="D183" s="154" t="s">
        <v>1217</v>
      </c>
      <c r="E183" s="154" t="s">
        <v>1218</v>
      </c>
      <c r="F183" s="154" t="s">
        <v>1218</v>
      </c>
      <c r="G183" s="154" t="s">
        <v>1218</v>
      </c>
      <c r="H183" s="154" t="s">
        <v>1218</v>
      </c>
      <c r="I183" s="154" t="s">
        <v>1218</v>
      </c>
      <c r="J183" s="154" t="s">
        <v>842</v>
      </c>
      <c r="K183" s="154" t="s">
        <v>842</v>
      </c>
      <c r="L183" s="154" t="s">
        <v>514</v>
      </c>
      <c r="M183" s="154" t="s">
        <v>839</v>
      </c>
      <c r="N183" s="154" t="s">
        <v>839</v>
      </c>
      <c r="O183" s="154" t="s">
        <v>839</v>
      </c>
      <c r="P183" s="154" t="s">
        <v>839</v>
      </c>
      <c r="Q183" s="154" t="s">
        <v>1095</v>
      </c>
      <c r="R183" s="154" t="s">
        <v>1095</v>
      </c>
      <c r="S183" s="154" t="s">
        <v>1095</v>
      </c>
      <c r="T183" s="154" t="s">
        <v>1095</v>
      </c>
      <c r="U183" s="154" t="s">
        <v>839</v>
      </c>
      <c r="V183" s="154" t="s">
        <v>839</v>
      </c>
      <c r="W183" s="154" t="s">
        <v>839</v>
      </c>
      <c r="X183" s="154" t="s">
        <v>526</v>
      </c>
      <c r="Y183" s="154" t="s">
        <v>526</v>
      </c>
      <c r="Z183" s="154" t="s">
        <v>526</v>
      </c>
      <c r="AA183" s="154" t="s">
        <v>1163</v>
      </c>
      <c r="AB183" s="154" t="s">
        <v>840</v>
      </c>
      <c r="AC183" s="154" t="s">
        <v>840</v>
      </c>
      <c r="AD183" s="214" t="s">
        <v>1224</v>
      </c>
      <c r="AE183" s="154" t="s">
        <v>829</v>
      </c>
      <c r="AF183" s="154" t="s">
        <v>1096</v>
      </c>
      <c r="AG183" s="154" t="s">
        <v>1163</v>
      </c>
      <c r="AH183" s="154" t="s">
        <v>839</v>
      </c>
      <c r="AI183" s="154" t="s">
        <v>839</v>
      </c>
      <c r="AJ183" s="155" t="s">
        <v>846</v>
      </c>
      <c r="AK183" s="155" t="s">
        <v>846</v>
      </c>
      <c r="AL183" s="154" t="s">
        <v>844</v>
      </c>
      <c r="AM183" s="154" t="s">
        <v>844</v>
      </c>
      <c r="AN183" s="154" t="s">
        <v>847</v>
      </c>
      <c r="AO183" s="154" t="s">
        <v>848</v>
      </c>
      <c r="AP183" s="154" t="s">
        <v>848</v>
      </c>
      <c r="AQ183" s="154" t="s">
        <v>1225</v>
      </c>
      <c r="AR183" s="154" t="s">
        <v>1225</v>
      </c>
      <c r="AS183" s="154" t="s">
        <v>829</v>
      </c>
      <c r="AT183" s="154" t="s">
        <v>829</v>
      </c>
      <c r="AU183" s="154" t="s">
        <v>829</v>
      </c>
      <c r="AV183" s="154" t="s">
        <v>829</v>
      </c>
      <c r="AW183" s="154" t="s">
        <v>829</v>
      </c>
      <c r="AX183" s="154" t="s">
        <v>829</v>
      </c>
      <c r="AY183" s="154" t="s">
        <v>829</v>
      </c>
      <c r="AZ183" s="154" t="s">
        <v>844</v>
      </c>
      <c r="BA183" s="154" t="s">
        <v>526</v>
      </c>
      <c r="BB183" s="154" t="s">
        <v>842</v>
      </c>
      <c r="BC183" s="154" t="s">
        <v>842</v>
      </c>
      <c r="BD183" s="154" t="s">
        <v>842</v>
      </c>
      <c r="BE183" s="155" t="s">
        <v>821</v>
      </c>
      <c r="BF183" s="154" t="s">
        <v>841</v>
      </c>
      <c r="BG183" s="154" t="s">
        <v>841</v>
      </c>
      <c r="BH183" s="154" t="s">
        <v>514</v>
      </c>
      <c r="BI183" s="154" t="s">
        <v>514</v>
      </c>
      <c r="BJ183" s="154" t="s">
        <v>1218</v>
      </c>
      <c r="BK183" s="154" t="s">
        <v>1226</v>
      </c>
      <c r="BL183" s="154" t="s">
        <v>838</v>
      </c>
      <c r="BM183" s="154" t="s">
        <v>526</v>
      </c>
      <c r="BN183" s="154" t="s">
        <v>523</v>
      </c>
      <c r="BO183" s="154" t="s">
        <v>526</v>
      </c>
      <c r="BP183" s="154" t="s">
        <v>526</v>
      </c>
      <c r="BQ183" s="154" t="s">
        <v>820</v>
      </c>
      <c r="BR183" s="154" t="s">
        <v>829</v>
      </c>
      <c r="BS183" s="154" t="s">
        <v>829</v>
      </c>
      <c r="BT183" s="154" t="s">
        <v>829</v>
      </c>
      <c r="BU183" s="154" t="s">
        <v>829</v>
      </c>
      <c r="BV183" s="154" t="s">
        <v>829</v>
      </c>
      <c r="BW183" s="154" t="s">
        <v>829</v>
      </c>
      <c r="BX183" s="154"/>
      <c r="BY183" s="154" t="s">
        <v>845</v>
      </c>
      <c r="BZ183" s="154" t="s">
        <v>526</v>
      </c>
      <c r="CA183" s="154" t="s">
        <v>1163</v>
      </c>
      <c r="CB183" s="154" t="s">
        <v>839</v>
      </c>
    </row>
    <row r="184" spans="1:80" x14ac:dyDescent="0.3">
      <c r="A184" s="123" t="str">
        <f>'Indicator Data'!A185</f>
        <v>Ukraine</v>
      </c>
      <c r="B184" s="106" t="str">
        <f>'Indicator Data'!B185</f>
        <v>UKR</v>
      </c>
      <c r="C184" s="154" t="s">
        <v>1217</v>
      </c>
      <c r="D184" s="154" t="s">
        <v>1217</v>
      </c>
      <c r="E184" s="154" t="s">
        <v>1218</v>
      </c>
      <c r="F184" s="154" t="s">
        <v>1218</v>
      </c>
      <c r="G184" s="154" t="s">
        <v>1218</v>
      </c>
      <c r="H184" s="154" t="s">
        <v>1218</v>
      </c>
      <c r="I184" s="154" t="s">
        <v>1218</v>
      </c>
      <c r="J184" s="154" t="s">
        <v>842</v>
      </c>
      <c r="K184" s="154" t="s">
        <v>842</v>
      </c>
      <c r="L184" s="154" t="s">
        <v>514</v>
      </c>
      <c r="M184" s="154" t="s">
        <v>839</v>
      </c>
      <c r="N184" s="154" t="s">
        <v>839</v>
      </c>
      <c r="O184" s="154" t="s">
        <v>839</v>
      </c>
      <c r="P184" s="154" t="s">
        <v>839</v>
      </c>
      <c r="Q184" s="154" t="s">
        <v>1095</v>
      </c>
      <c r="R184" s="154" t="s">
        <v>1095</v>
      </c>
      <c r="S184" s="154" t="s">
        <v>1095</v>
      </c>
      <c r="T184" s="154" t="s">
        <v>1095</v>
      </c>
      <c r="U184" s="154" t="s">
        <v>839</v>
      </c>
      <c r="V184" s="154" t="s">
        <v>839</v>
      </c>
      <c r="W184" s="154" t="s">
        <v>839</v>
      </c>
      <c r="X184" s="154" t="s">
        <v>526</v>
      </c>
      <c r="Y184" s="154" t="s">
        <v>526</v>
      </c>
      <c r="Z184" s="154" t="s">
        <v>526</v>
      </c>
      <c r="AA184" s="154" t="s">
        <v>1163</v>
      </c>
      <c r="AB184" s="154" t="s">
        <v>840</v>
      </c>
      <c r="AC184" s="154" t="s">
        <v>840</v>
      </c>
      <c r="AD184" s="214" t="s">
        <v>1224</v>
      </c>
      <c r="AE184" s="154" t="s">
        <v>829</v>
      </c>
      <c r="AF184" s="154" t="s">
        <v>1096</v>
      </c>
      <c r="AG184" s="154" t="s">
        <v>1163</v>
      </c>
      <c r="AH184" s="154" t="s">
        <v>839</v>
      </c>
      <c r="AI184" s="154" t="s">
        <v>839</v>
      </c>
      <c r="AJ184" s="155" t="s">
        <v>846</v>
      </c>
      <c r="AK184" s="155" t="s">
        <v>846</v>
      </c>
      <c r="AL184" s="154" t="s">
        <v>844</v>
      </c>
      <c r="AM184" s="154" t="s">
        <v>844</v>
      </c>
      <c r="AN184" s="154" t="s">
        <v>847</v>
      </c>
      <c r="AO184" s="154" t="s">
        <v>848</v>
      </c>
      <c r="AP184" s="154" t="s">
        <v>848</v>
      </c>
      <c r="AQ184" s="154" t="s">
        <v>1225</v>
      </c>
      <c r="AR184" s="154" t="s">
        <v>1225</v>
      </c>
      <c r="AS184" s="154" t="s">
        <v>829</v>
      </c>
      <c r="AT184" s="154" t="s">
        <v>829</v>
      </c>
      <c r="AU184" s="154" t="s">
        <v>829</v>
      </c>
      <c r="AV184" s="154" t="s">
        <v>829</v>
      </c>
      <c r="AW184" s="154" t="s">
        <v>829</v>
      </c>
      <c r="AX184" s="154" t="s">
        <v>829</v>
      </c>
      <c r="AY184" s="154" t="s">
        <v>829</v>
      </c>
      <c r="AZ184" s="154" t="s">
        <v>844</v>
      </c>
      <c r="BA184" s="154" t="s">
        <v>526</v>
      </c>
      <c r="BB184" s="154" t="s">
        <v>842</v>
      </c>
      <c r="BC184" s="154" t="s">
        <v>842</v>
      </c>
      <c r="BD184" s="154" t="s">
        <v>842</v>
      </c>
      <c r="BE184" s="155" t="s">
        <v>821</v>
      </c>
      <c r="BF184" s="154" t="s">
        <v>841</v>
      </c>
      <c r="BG184" s="154" t="s">
        <v>841</v>
      </c>
      <c r="BH184" s="154" t="s">
        <v>514</v>
      </c>
      <c r="BI184" s="154" t="s">
        <v>514</v>
      </c>
      <c r="BJ184" s="154" t="s">
        <v>1218</v>
      </c>
      <c r="BK184" s="154" t="s">
        <v>1226</v>
      </c>
      <c r="BL184" s="154" t="s">
        <v>838</v>
      </c>
      <c r="BM184" s="154" t="s">
        <v>526</v>
      </c>
      <c r="BN184" s="154" t="s">
        <v>523</v>
      </c>
      <c r="BO184" s="154" t="s">
        <v>526</v>
      </c>
      <c r="BP184" s="154" t="s">
        <v>526</v>
      </c>
      <c r="BQ184" s="154" t="s">
        <v>820</v>
      </c>
      <c r="BR184" s="154" t="s">
        <v>829</v>
      </c>
      <c r="BS184" s="154" t="s">
        <v>829</v>
      </c>
      <c r="BT184" s="154" t="s">
        <v>829</v>
      </c>
      <c r="BU184" s="154" t="s">
        <v>829</v>
      </c>
      <c r="BV184" s="154" t="s">
        <v>829</v>
      </c>
      <c r="BW184" s="154" t="s">
        <v>829</v>
      </c>
      <c r="BX184" s="154"/>
      <c r="BY184" s="154" t="s">
        <v>845</v>
      </c>
      <c r="BZ184" s="154" t="s">
        <v>526</v>
      </c>
      <c r="CA184" s="154" t="s">
        <v>1163</v>
      </c>
      <c r="CB184" s="154" t="s">
        <v>839</v>
      </c>
    </row>
    <row r="185" spans="1:80" x14ac:dyDescent="0.3">
      <c r="A185" s="123" t="str">
        <f>'Indicator Data'!A186</f>
        <v>United Arab Emirates</v>
      </c>
      <c r="B185" s="106" t="str">
        <f>'Indicator Data'!B186</f>
        <v>ARE</v>
      </c>
      <c r="C185" s="154" t="s">
        <v>1217</v>
      </c>
      <c r="D185" s="154" t="s">
        <v>1217</v>
      </c>
      <c r="E185" s="154" t="s">
        <v>1218</v>
      </c>
      <c r="F185" s="154" t="s">
        <v>1218</v>
      </c>
      <c r="G185" s="154" t="s">
        <v>1218</v>
      </c>
      <c r="H185" s="154" t="s">
        <v>1218</v>
      </c>
      <c r="I185" s="154" t="s">
        <v>1218</v>
      </c>
      <c r="J185" s="154" t="s">
        <v>842</v>
      </c>
      <c r="K185" s="154" t="s">
        <v>842</v>
      </c>
      <c r="L185" s="154" t="s">
        <v>514</v>
      </c>
      <c r="M185" s="154" t="s">
        <v>839</v>
      </c>
      <c r="N185" s="154" t="s">
        <v>839</v>
      </c>
      <c r="O185" s="154" t="s">
        <v>839</v>
      </c>
      <c r="P185" s="154" t="s">
        <v>839</v>
      </c>
      <c r="Q185" s="154" t="s">
        <v>1095</v>
      </c>
      <c r="R185" s="154" t="s">
        <v>1095</v>
      </c>
      <c r="S185" s="154" t="s">
        <v>1095</v>
      </c>
      <c r="T185" s="154" t="s">
        <v>1095</v>
      </c>
      <c r="U185" s="154" t="s">
        <v>839</v>
      </c>
      <c r="V185" s="154" t="s">
        <v>839</v>
      </c>
      <c r="W185" s="154" t="s">
        <v>839</v>
      </c>
      <c r="X185" s="154" t="s">
        <v>526</v>
      </c>
      <c r="Y185" s="154" t="s">
        <v>526</v>
      </c>
      <c r="Z185" s="154" t="s">
        <v>526</v>
      </c>
      <c r="AA185" s="154" t="s">
        <v>1163</v>
      </c>
      <c r="AB185" s="154" t="s">
        <v>840</v>
      </c>
      <c r="AC185" s="154" t="s">
        <v>840</v>
      </c>
      <c r="AD185" s="214" t="s">
        <v>1224</v>
      </c>
      <c r="AE185" s="154" t="s">
        <v>829</v>
      </c>
      <c r="AF185" s="154" t="s">
        <v>1096</v>
      </c>
      <c r="AG185" s="154" t="s">
        <v>1163</v>
      </c>
      <c r="AH185" s="154" t="s">
        <v>839</v>
      </c>
      <c r="AI185" s="154" t="s">
        <v>839</v>
      </c>
      <c r="AJ185" s="155" t="s">
        <v>846</v>
      </c>
      <c r="AK185" s="155" t="s">
        <v>846</v>
      </c>
      <c r="AL185" s="154" t="s">
        <v>844</v>
      </c>
      <c r="AM185" s="154" t="s">
        <v>844</v>
      </c>
      <c r="AN185" s="154" t="s">
        <v>847</v>
      </c>
      <c r="AO185" s="154" t="s">
        <v>848</v>
      </c>
      <c r="AP185" s="154" t="s">
        <v>848</v>
      </c>
      <c r="AQ185" s="154" t="s">
        <v>1225</v>
      </c>
      <c r="AR185" s="154" t="s">
        <v>1225</v>
      </c>
      <c r="AS185" s="154" t="s">
        <v>829</v>
      </c>
      <c r="AT185" s="154" t="s">
        <v>829</v>
      </c>
      <c r="AU185" s="154" t="s">
        <v>829</v>
      </c>
      <c r="AV185" s="154" t="s">
        <v>829</v>
      </c>
      <c r="AW185" s="154" t="s">
        <v>829</v>
      </c>
      <c r="AX185" s="154" t="s">
        <v>829</v>
      </c>
      <c r="AY185" s="154" t="s">
        <v>829</v>
      </c>
      <c r="AZ185" s="154" t="s">
        <v>844</v>
      </c>
      <c r="BA185" s="154" t="s">
        <v>526</v>
      </c>
      <c r="BB185" s="154" t="s">
        <v>842</v>
      </c>
      <c r="BC185" s="154" t="s">
        <v>842</v>
      </c>
      <c r="BD185" s="154" t="s">
        <v>842</v>
      </c>
      <c r="BE185" s="155" t="s">
        <v>818</v>
      </c>
      <c r="BF185" s="154" t="s">
        <v>841</v>
      </c>
      <c r="BG185" s="154" t="s">
        <v>841</v>
      </c>
      <c r="BH185" s="154" t="s">
        <v>514</v>
      </c>
      <c r="BI185" s="154" t="s">
        <v>514</v>
      </c>
      <c r="BJ185" s="154" t="s">
        <v>1218</v>
      </c>
      <c r="BK185" s="154" t="s">
        <v>1226</v>
      </c>
      <c r="BL185" s="154" t="s">
        <v>838</v>
      </c>
      <c r="BM185" s="154" t="s">
        <v>526</v>
      </c>
      <c r="BN185" s="154" t="s">
        <v>523</v>
      </c>
      <c r="BO185" s="154" t="s">
        <v>526</v>
      </c>
      <c r="BP185" s="154" t="s">
        <v>526</v>
      </c>
      <c r="BQ185" s="154" t="s">
        <v>820</v>
      </c>
      <c r="BR185" s="154" t="s">
        <v>829</v>
      </c>
      <c r="BS185" s="154" t="s">
        <v>829</v>
      </c>
      <c r="BT185" s="154" t="s">
        <v>829</v>
      </c>
      <c r="BU185" s="154" t="s">
        <v>829</v>
      </c>
      <c r="BV185" s="154" t="s">
        <v>829</v>
      </c>
      <c r="BW185" s="154" t="s">
        <v>829</v>
      </c>
      <c r="BX185" s="154"/>
      <c r="BY185" s="154" t="s">
        <v>845</v>
      </c>
      <c r="BZ185" s="154" t="s">
        <v>526</v>
      </c>
      <c r="CA185" s="154" t="s">
        <v>1163</v>
      </c>
      <c r="CB185" s="154" t="s">
        <v>839</v>
      </c>
    </row>
    <row r="186" spans="1:80" x14ac:dyDescent="0.3">
      <c r="A186" s="123" t="str">
        <f>'Indicator Data'!A187</f>
        <v>United Kingdom</v>
      </c>
      <c r="B186" s="106" t="str">
        <f>'Indicator Data'!B187</f>
        <v>GBR</v>
      </c>
      <c r="C186" s="154" t="s">
        <v>1217</v>
      </c>
      <c r="D186" s="154" t="s">
        <v>1217</v>
      </c>
      <c r="E186" s="154" t="s">
        <v>1218</v>
      </c>
      <c r="F186" s="154" t="s">
        <v>1218</v>
      </c>
      <c r="G186" s="154" t="s">
        <v>1218</v>
      </c>
      <c r="H186" s="154" t="s">
        <v>1218</v>
      </c>
      <c r="I186" s="154" t="s">
        <v>1218</v>
      </c>
      <c r="J186" s="154" t="s">
        <v>842</v>
      </c>
      <c r="K186" s="154" t="s">
        <v>842</v>
      </c>
      <c r="L186" s="154" t="s">
        <v>514</v>
      </c>
      <c r="M186" s="154" t="s">
        <v>839</v>
      </c>
      <c r="N186" s="154" t="s">
        <v>839</v>
      </c>
      <c r="O186" s="154" t="s">
        <v>839</v>
      </c>
      <c r="P186" s="154" t="s">
        <v>839</v>
      </c>
      <c r="Q186" s="154" t="s">
        <v>1095</v>
      </c>
      <c r="R186" s="154" t="s">
        <v>1095</v>
      </c>
      <c r="S186" s="154" t="s">
        <v>1095</v>
      </c>
      <c r="T186" s="154" t="s">
        <v>1095</v>
      </c>
      <c r="U186" s="154" t="s">
        <v>839</v>
      </c>
      <c r="V186" s="154" t="s">
        <v>839</v>
      </c>
      <c r="W186" s="154" t="s">
        <v>839</v>
      </c>
      <c r="X186" s="154" t="s">
        <v>526</v>
      </c>
      <c r="Y186" s="154" t="s">
        <v>526</v>
      </c>
      <c r="Z186" s="154" t="s">
        <v>526</v>
      </c>
      <c r="AA186" s="154" t="s">
        <v>1163</v>
      </c>
      <c r="AB186" s="154" t="s">
        <v>840</v>
      </c>
      <c r="AC186" s="154" t="s">
        <v>840</v>
      </c>
      <c r="AD186" s="214" t="s">
        <v>1224</v>
      </c>
      <c r="AE186" s="154" t="s">
        <v>829</v>
      </c>
      <c r="AF186" s="154" t="s">
        <v>1096</v>
      </c>
      <c r="AG186" s="154" t="s">
        <v>1163</v>
      </c>
      <c r="AH186" s="154" t="s">
        <v>839</v>
      </c>
      <c r="AI186" s="154" t="s">
        <v>839</v>
      </c>
      <c r="AJ186" s="155" t="s">
        <v>846</v>
      </c>
      <c r="AK186" s="155" t="s">
        <v>846</v>
      </c>
      <c r="AL186" s="154" t="s">
        <v>844</v>
      </c>
      <c r="AM186" s="154" t="s">
        <v>844</v>
      </c>
      <c r="AN186" s="154" t="s">
        <v>847</v>
      </c>
      <c r="AO186" s="154" t="s">
        <v>848</v>
      </c>
      <c r="AP186" s="154" t="s">
        <v>848</v>
      </c>
      <c r="AQ186" s="154" t="s">
        <v>1225</v>
      </c>
      <c r="AR186" s="154" t="s">
        <v>1225</v>
      </c>
      <c r="AS186" s="154" t="s">
        <v>829</v>
      </c>
      <c r="AT186" s="154" t="s">
        <v>829</v>
      </c>
      <c r="AU186" s="154" t="s">
        <v>829</v>
      </c>
      <c r="AV186" s="154" t="s">
        <v>829</v>
      </c>
      <c r="AW186" s="154" t="s">
        <v>829</v>
      </c>
      <c r="AX186" s="154" t="s">
        <v>829</v>
      </c>
      <c r="AY186" s="154" t="s">
        <v>829</v>
      </c>
      <c r="AZ186" s="154" t="s">
        <v>844</v>
      </c>
      <c r="BA186" s="154" t="s">
        <v>526</v>
      </c>
      <c r="BB186" s="154" t="s">
        <v>842</v>
      </c>
      <c r="BC186" s="154" t="s">
        <v>842</v>
      </c>
      <c r="BD186" s="154" t="s">
        <v>842</v>
      </c>
      <c r="BE186" s="155" t="s">
        <v>818</v>
      </c>
      <c r="BF186" s="154" t="s">
        <v>841</v>
      </c>
      <c r="BG186" s="154" t="s">
        <v>841</v>
      </c>
      <c r="BH186" s="154" t="s">
        <v>514</v>
      </c>
      <c r="BI186" s="154" t="s">
        <v>514</v>
      </c>
      <c r="BJ186" s="154" t="s">
        <v>1218</v>
      </c>
      <c r="BK186" s="154" t="s">
        <v>1226</v>
      </c>
      <c r="BL186" s="154" t="s">
        <v>838</v>
      </c>
      <c r="BM186" s="154" t="s">
        <v>526</v>
      </c>
      <c r="BN186" s="154" t="s">
        <v>523</v>
      </c>
      <c r="BO186" s="154" t="s">
        <v>526</v>
      </c>
      <c r="BP186" s="154" t="s">
        <v>526</v>
      </c>
      <c r="BQ186" s="154" t="s">
        <v>820</v>
      </c>
      <c r="BR186" s="154" t="s">
        <v>829</v>
      </c>
      <c r="BS186" s="154" t="s">
        <v>829</v>
      </c>
      <c r="BT186" s="154" t="s">
        <v>829</v>
      </c>
      <c r="BU186" s="154" t="s">
        <v>829</v>
      </c>
      <c r="BV186" s="154" t="s">
        <v>829</v>
      </c>
      <c r="BW186" s="154" t="s">
        <v>829</v>
      </c>
      <c r="BX186" s="154"/>
      <c r="BY186" s="154" t="s">
        <v>845</v>
      </c>
      <c r="BZ186" s="154" t="s">
        <v>526</v>
      </c>
      <c r="CA186" s="154" t="s">
        <v>1163</v>
      </c>
      <c r="CB186" s="154" t="s">
        <v>839</v>
      </c>
    </row>
    <row r="187" spans="1:80" x14ac:dyDescent="0.3">
      <c r="A187" s="123" t="str">
        <f>'Indicator Data'!A188</f>
        <v>United States of America</v>
      </c>
      <c r="B187" s="106" t="str">
        <f>'Indicator Data'!B188</f>
        <v>USA</v>
      </c>
      <c r="C187" s="154" t="s">
        <v>1217</v>
      </c>
      <c r="D187" s="154" t="s">
        <v>1217</v>
      </c>
      <c r="E187" s="154" t="s">
        <v>1218</v>
      </c>
      <c r="F187" s="154" t="s">
        <v>1218</v>
      </c>
      <c r="G187" s="154" t="s">
        <v>1218</v>
      </c>
      <c r="H187" s="154" t="s">
        <v>1218</v>
      </c>
      <c r="I187" s="154" t="s">
        <v>1218</v>
      </c>
      <c r="J187" s="154" t="s">
        <v>842</v>
      </c>
      <c r="K187" s="154" t="s">
        <v>842</v>
      </c>
      <c r="L187" s="154" t="s">
        <v>514</v>
      </c>
      <c r="M187" s="154" t="s">
        <v>839</v>
      </c>
      <c r="N187" s="154" t="s">
        <v>839</v>
      </c>
      <c r="O187" s="154" t="s">
        <v>839</v>
      </c>
      <c r="P187" s="154" t="s">
        <v>839</v>
      </c>
      <c r="Q187" s="154" t="s">
        <v>1095</v>
      </c>
      <c r="R187" s="154" t="s">
        <v>1095</v>
      </c>
      <c r="S187" s="154" t="s">
        <v>1095</v>
      </c>
      <c r="T187" s="154" t="s">
        <v>1095</v>
      </c>
      <c r="U187" s="154" t="s">
        <v>839</v>
      </c>
      <c r="V187" s="154" t="s">
        <v>839</v>
      </c>
      <c r="W187" s="154" t="s">
        <v>839</v>
      </c>
      <c r="X187" s="154" t="s">
        <v>526</v>
      </c>
      <c r="Y187" s="154" t="s">
        <v>526</v>
      </c>
      <c r="Z187" s="154" t="s">
        <v>526</v>
      </c>
      <c r="AA187" s="154" t="s">
        <v>1163</v>
      </c>
      <c r="AB187" s="154" t="s">
        <v>840</v>
      </c>
      <c r="AC187" s="154" t="s">
        <v>840</v>
      </c>
      <c r="AD187" s="214" t="s">
        <v>1224</v>
      </c>
      <c r="AE187" s="154" t="s">
        <v>829</v>
      </c>
      <c r="AF187" s="154" t="s">
        <v>1096</v>
      </c>
      <c r="AG187" s="154" t="s">
        <v>1163</v>
      </c>
      <c r="AH187" s="154" t="s">
        <v>839</v>
      </c>
      <c r="AI187" s="154" t="s">
        <v>839</v>
      </c>
      <c r="AJ187" s="155" t="s">
        <v>846</v>
      </c>
      <c r="AK187" s="155" t="s">
        <v>846</v>
      </c>
      <c r="AL187" s="154" t="s">
        <v>844</v>
      </c>
      <c r="AM187" s="154" t="s">
        <v>844</v>
      </c>
      <c r="AN187" s="154" t="s">
        <v>847</v>
      </c>
      <c r="AO187" s="154" t="s">
        <v>848</v>
      </c>
      <c r="AP187" s="154" t="s">
        <v>848</v>
      </c>
      <c r="AQ187" s="154" t="s">
        <v>1225</v>
      </c>
      <c r="AR187" s="154" t="s">
        <v>1225</v>
      </c>
      <c r="AS187" s="154" t="s">
        <v>829</v>
      </c>
      <c r="AT187" s="154" t="s">
        <v>829</v>
      </c>
      <c r="AU187" s="154" t="s">
        <v>829</v>
      </c>
      <c r="AV187" s="154" t="s">
        <v>829</v>
      </c>
      <c r="AW187" s="154" t="s">
        <v>829</v>
      </c>
      <c r="AX187" s="154" t="s">
        <v>829</v>
      </c>
      <c r="AY187" s="154" t="s">
        <v>829</v>
      </c>
      <c r="AZ187" s="154" t="s">
        <v>844</v>
      </c>
      <c r="BA187" s="154" t="s">
        <v>526</v>
      </c>
      <c r="BB187" s="154" t="s">
        <v>842</v>
      </c>
      <c r="BC187" s="154" t="s">
        <v>842</v>
      </c>
      <c r="BD187" s="154" t="s">
        <v>842</v>
      </c>
      <c r="BE187" s="155" t="s">
        <v>818</v>
      </c>
      <c r="BF187" s="154" t="s">
        <v>841</v>
      </c>
      <c r="BG187" s="154" t="s">
        <v>841</v>
      </c>
      <c r="BH187" s="154" t="s">
        <v>514</v>
      </c>
      <c r="BI187" s="154" t="s">
        <v>514</v>
      </c>
      <c r="BJ187" s="154" t="s">
        <v>1218</v>
      </c>
      <c r="BK187" s="154" t="s">
        <v>1226</v>
      </c>
      <c r="BL187" s="154" t="s">
        <v>838</v>
      </c>
      <c r="BM187" s="154" t="s">
        <v>526</v>
      </c>
      <c r="BN187" s="154" t="s">
        <v>523</v>
      </c>
      <c r="BO187" s="154" t="s">
        <v>526</v>
      </c>
      <c r="BP187" s="154" t="s">
        <v>526</v>
      </c>
      <c r="BQ187" s="154" t="s">
        <v>819</v>
      </c>
      <c r="BR187" s="154" t="s">
        <v>829</v>
      </c>
      <c r="BS187" s="154" t="s">
        <v>829</v>
      </c>
      <c r="BT187" s="154" t="s">
        <v>829</v>
      </c>
      <c r="BU187" s="154" t="s">
        <v>829</v>
      </c>
      <c r="BV187" s="154" t="s">
        <v>829</v>
      </c>
      <c r="BW187" s="154" t="s">
        <v>829</v>
      </c>
      <c r="BX187" s="154"/>
      <c r="BY187" s="154" t="s">
        <v>845</v>
      </c>
      <c r="BZ187" s="154" t="s">
        <v>526</v>
      </c>
      <c r="CA187" s="154" t="s">
        <v>1163</v>
      </c>
      <c r="CB187" s="154" t="s">
        <v>839</v>
      </c>
    </row>
    <row r="188" spans="1:80" x14ac:dyDescent="0.3">
      <c r="A188" s="123" t="str">
        <f>'Indicator Data'!A189</f>
        <v>Uruguay</v>
      </c>
      <c r="B188" s="106" t="str">
        <f>'Indicator Data'!B189</f>
        <v>URY</v>
      </c>
      <c r="C188" s="154" t="s">
        <v>1217</v>
      </c>
      <c r="D188" s="154" t="s">
        <v>1217</v>
      </c>
      <c r="E188" s="154" t="s">
        <v>1218</v>
      </c>
      <c r="F188" s="154" t="s">
        <v>1218</v>
      </c>
      <c r="G188" s="154" t="s">
        <v>1218</v>
      </c>
      <c r="H188" s="154" t="s">
        <v>1218</v>
      </c>
      <c r="I188" s="154" t="s">
        <v>1218</v>
      </c>
      <c r="J188" s="154" t="s">
        <v>842</v>
      </c>
      <c r="K188" s="154" t="s">
        <v>842</v>
      </c>
      <c r="L188" s="154" t="s">
        <v>514</v>
      </c>
      <c r="M188" s="154" t="s">
        <v>839</v>
      </c>
      <c r="N188" s="154" t="s">
        <v>839</v>
      </c>
      <c r="O188" s="154" t="s">
        <v>839</v>
      </c>
      <c r="P188" s="154" t="s">
        <v>839</v>
      </c>
      <c r="Q188" s="154" t="s">
        <v>1095</v>
      </c>
      <c r="R188" s="154" t="s">
        <v>1095</v>
      </c>
      <c r="S188" s="154" t="s">
        <v>1095</v>
      </c>
      <c r="T188" s="154" t="s">
        <v>1095</v>
      </c>
      <c r="U188" s="154" t="s">
        <v>839</v>
      </c>
      <c r="V188" s="154" t="s">
        <v>839</v>
      </c>
      <c r="W188" s="154" t="s">
        <v>839</v>
      </c>
      <c r="X188" s="154" t="s">
        <v>526</v>
      </c>
      <c r="Y188" s="154" t="s">
        <v>526</v>
      </c>
      <c r="Z188" s="154" t="s">
        <v>526</v>
      </c>
      <c r="AA188" s="154" t="s">
        <v>1163</v>
      </c>
      <c r="AB188" s="154" t="s">
        <v>840</v>
      </c>
      <c r="AC188" s="154" t="s">
        <v>840</v>
      </c>
      <c r="AD188" s="214" t="s">
        <v>1224</v>
      </c>
      <c r="AE188" s="154" t="s">
        <v>829</v>
      </c>
      <c r="AF188" s="154" t="s">
        <v>1096</v>
      </c>
      <c r="AG188" s="154" t="s">
        <v>1163</v>
      </c>
      <c r="AH188" s="154" t="s">
        <v>839</v>
      </c>
      <c r="AI188" s="154" t="s">
        <v>839</v>
      </c>
      <c r="AJ188" s="155" t="s">
        <v>846</v>
      </c>
      <c r="AK188" s="155" t="s">
        <v>846</v>
      </c>
      <c r="AL188" s="154" t="s">
        <v>844</v>
      </c>
      <c r="AM188" s="154" t="s">
        <v>844</v>
      </c>
      <c r="AN188" s="154" t="s">
        <v>847</v>
      </c>
      <c r="AO188" s="154" t="s">
        <v>848</v>
      </c>
      <c r="AP188" s="154" t="s">
        <v>848</v>
      </c>
      <c r="AQ188" s="154" t="s">
        <v>1225</v>
      </c>
      <c r="AR188" s="154" t="s">
        <v>1225</v>
      </c>
      <c r="AS188" s="154" t="s">
        <v>829</v>
      </c>
      <c r="AT188" s="154" t="s">
        <v>829</v>
      </c>
      <c r="AU188" s="154" t="s">
        <v>829</v>
      </c>
      <c r="AV188" s="154" t="s">
        <v>829</v>
      </c>
      <c r="AW188" s="154" t="s">
        <v>829</v>
      </c>
      <c r="AX188" s="154" t="s">
        <v>829</v>
      </c>
      <c r="AY188" s="154" t="s">
        <v>829</v>
      </c>
      <c r="AZ188" s="154" t="s">
        <v>844</v>
      </c>
      <c r="BA188" s="154" t="s">
        <v>526</v>
      </c>
      <c r="BB188" s="154" t="s">
        <v>842</v>
      </c>
      <c r="BC188" s="154" t="s">
        <v>842</v>
      </c>
      <c r="BD188" s="154" t="s">
        <v>842</v>
      </c>
      <c r="BE188" s="155" t="s">
        <v>818</v>
      </c>
      <c r="BF188" s="154" t="s">
        <v>841</v>
      </c>
      <c r="BG188" s="154" t="s">
        <v>841</v>
      </c>
      <c r="BH188" s="154" t="s">
        <v>514</v>
      </c>
      <c r="BI188" s="154" t="s">
        <v>514</v>
      </c>
      <c r="BJ188" s="154" t="s">
        <v>1218</v>
      </c>
      <c r="BK188" s="154" t="s">
        <v>1226</v>
      </c>
      <c r="BL188" s="154" t="s">
        <v>838</v>
      </c>
      <c r="BM188" s="154" t="s">
        <v>526</v>
      </c>
      <c r="BN188" s="154" t="s">
        <v>523</v>
      </c>
      <c r="BO188" s="154" t="s">
        <v>526</v>
      </c>
      <c r="BP188" s="154" t="s">
        <v>526</v>
      </c>
      <c r="BQ188" s="154" t="s">
        <v>820</v>
      </c>
      <c r="BR188" s="154" t="s">
        <v>829</v>
      </c>
      <c r="BS188" s="154" t="s">
        <v>829</v>
      </c>
      <c r="BT188" s="154" t="s">
        <v>829</v>
      </c>
      <c r="BU188" s="154" t="s">
        <v>829</v>
      </c>
      <c r="BV188" s="154" t="s">
        <v>829</v>
      </c>
      <c r="BW188" s="154" t="s">
        <v>829</v>
      </c>
      <c r="BX188" s="154"/>
      <c r="BY188" s="154" t="s">
        <v>845</v>
      </c>
      <c r="BZ188" s="154" t="s">
        <v>526</v>
      </c>
      <c r="CA188" s="154" t="s">
        <v>1163</v>
      </c>
      <c r="CB188" s="154" t="s">
        <v>839</v>
      </c>
    </row>
    <row r="189" spans="1:80" x14ac:dyDescent="0.3">
      <c r="A189" s="123" t="str">
        <f>'Indicator Data'!A190</f>
        <v>Uzbekistan</v>
      </c>
      <c r="B189" s="106" t="str">
        <f>'Indicator Data'!B190</f>
        <v>UZB</v>
      </c>
      <c r="C189" s="154" t="s">
        <v>1217</v>
      </c>
      <c r="D189" s="154" t="s">
        <v>1217</v>
      </c>
      <c r="E189" s="154" t="s">
        <v>1218</v>
      </c>
      <c r="F189" s="154" t="s">
        <v>1218</v>
      </c>
      <c r="G189" s="154" t="s">
        <v>1218</v>
      </c>
      <c r="H189" s="154" t="s">
        <v>1218</v>
      </c>
      <c r="I189" s="154" t="s">
        <v>1218</v>
      </c>
      <c r="J189" s="154" t="s">
        <v>842</v>
      </c>
      <c r="K189" s="154" t="s">
        <v>842</v>
      </c>
      <c r="L189" s="154" t="s">
        <v>514</v>
      </c>
      <c r="M189" s="154" t="s">
        <v>839</v>
      </c>
      <c r="N189" s="154" t="s">
        <v>839</v>
      </c>
      <c r="O189" s="154" t="s">
        <v>839</v>
      </c>
      <c r="P189" s="154" t="s">
        <v>839</v>
      </c>
      <c r="Q189" s="154" t="s">
        <v>1095</v>
      </c>
      <c r="R189" s="154" t="s">
        <v>1095</v>
      </c>
      <c r="S189" s="154" t="s">
        <v>1095</v>
      </c>
      <c r="T189" s="154" t="s">
        <v>1095</v>
      </c>
      <c r="U189" s="154" t="s">
        <v>839</v>
      </c>
      <c r="V189" s="154" t="s">
        <v>839</v>
      </c>
      <c r="W189" s="154" t="s">
        <v>839</v>
      </c>
      <c r="X189" s="154" t="s">
        <v>526</v>
      </c>
      <c r="Y189" s="154" t="s">
        <v>526</v>
      </c>
      <c r="Z189" s="154" t="s">
        <v>526</v>
      </c>
      <c r="AA189" s="154" t="s">
        <v>1163</v>
      </c>
      <c r="AB189" s="154" t="s">
        <v>840</v>
      </c>
      <c r="AC189" s="154" t="s">
        <v>840</v>
      </c>
      <c r="AD189" s="214" t="s">
        <v>1224</v>
      </c>
      <c r="AE189" s="154" t="s">
        <v>829</v>
      </c>
      <c r="AF189" s="154" t="s">
        <v>1096</v>
      </c>
      <c r="AG189" s="154" t="s">
        <v>1163</v>
      </c>
      <c r="AH189" s="154" t="s">
        <v>839</v>
      </c>
      <c r="AI189" s="154" t="s">
        <v>839</v>
      </c>
      <c r="AJ189" s="155" t="s">
        <v>846</v>
      </c>
      <c r="AK189" s="155" t="s">
        <v>846</v>
      </c>
      <c r="AL189" s="154" t="s">
        <v>844</v>
      </c>
      <c r="AM189" s="154" t="s">
        <v>844</v>
      </c>
      <c r="AN189" s="154" t="s">
        <v>847</v>
      </c>
      <c r="AO189" s="154" t="s">
        <v>848</v>
      </c>
      <c r="AP189" s="154" t="s">
        <v>848</v>
      </c>
      <c r="AQ189" s="154" t="s">
        <v>1225</v>
      </c>
      <c r="AR189" s="154" t="s">
        <v>1225</v>
      </c>
      <c r="AS189" s="154" t="s">
        <v>829</v>
      </c>
      <c r="AT189" s="154" t="s">
        <v>829</v>
      </c>
      <c r="AU189" s="154" t="s">
        <v>829</v>
      </c>
      <c r="AV189" s="154" t="s">
        <v>829</v>
      </c>
      <c r="AW189" s="154" t="s">
        <v>829</v>
      </c>
      <c r="AX189" s="154" t="s">
        <v>829</v>
      </c>
      <c r="AY189" s="154" t="s">
        <v>829</v>
      </c>
      <c r="AZ189" s="154" t="s">
        <v>844</v>
      </c>
      <c r="BA189" s="154" t="s">
        <v>526</v>
      </c>
      <c r="BB189" s="154" t="s">
        <v>842</v>
      </c>
      <c r="BC189" s="154" t="s">
        <v>842</v>
      </c>
      <c r="BD189" s="154" t="s">
        <v>842</v>
      </c>
      <c r="BE189" s="155" t="s">
        <v>818</v>
      </c>
      <c r="BF189" s="154" t="s">
        <v>841</v>
      </c>
      <c r="BG189" s="154" t="s">
        <v>841</v>
      </c>
      <c r="BH189" s="154" t="s">
        <v>514</v>
      </c>
      <c r="BI189" s="154" t="s">
        <v>514</v>
      </c>
      <c r="BJ189" s="154" t="s">
        <v>1218</v>
      </c>
      <c r="BK189" s="154" t="s">
        <v>1226</v>
      </c>
      <c r="BL189" s="154" t="s">
        <v>838</v>
      </c>
      <c r="BM189" s="154" t="s">
        <v>526</v>
      </c>
      <c r="BN189" s="154" t="s">
        <v>523</v>
      </c>
      <c r="BO189" s="154" t="s">
        <v>526</v>
      </c>
      <c r="BP189" s="154" t="s">
        <v>526</v>
      </c>
      <c r="BQ189" s="154" t="s">
        <v>820</v>
      </c>
      <c r="BR189" s="154" t="s">
        <v>829</v>
      </c>
      <c r="BS189" s="154" t="s">
        <v>829</v>
      </c>
      <c r="BT189" s="154" t="s">
        <v>829</v>
      </c>
      <c r="BU189" s="154" t="s">
        <v>829</v>
      </c>
      <c r="BV189" s="154" t="s">
        <v>829</v>
      </c>
      <c r="BW189" s="154" t="s">
        <v>829</v>
      </c>
      <c r="BX189" s="154"/>
      <c r="BY189" s="154" t="s">
        <v>845</v>
      </c>
      <c r="BZ189" s="154" t="s">
        <v>526</v>
      </c>
      <c r="CA189" s="154" t="s">
        <v>1163</v>
      </c>
      <c r="CB189" s="154" t="s">
        <v>839</v>
      </c>
    </row>
    <row r="190" spans="1:80" x14ac:dyDescent="0.3">
      <c r="A190" s="123" t="str">
        <f>'Indicator Data'!A191</f>
        <v>Vanuatu</v>
      </c>
      <c r="B190" s="106" t="str">
        <f>'Indicator Data'!B191</f>
        <v>VUT</v>
      </c>
      <c r="C190" s="154" t="s">
        <v>1217</v>
      </c>
      <c r="D190" s="154" t="s">
        <v>1217</v>
      </c>
      <c r="E190" s="154" t="s">
        <v>1218</v>
      </c>
      <c r="F190" s="154" t="s">
        <v>1218</v>
      </c>
      <c r="G190" s="154" t="s">
        <v>1218</v>
      </c>
      <c r="H190" s="154" t="s">
        <v>1218</v>
      </c>
      <c r="I190" s="154" t="s">
        <v>1218</v>
      </c>
      <c r="J190" s="154" t="s">
        <v>842</v>
      </c>
      <c r="K190" s="154" t="s">
        <v>842</v>
      </c>
      <c r="L190" s="154" t="s">
        <v>514</v>
      </c>
      <c r="M190" s="154" t="s">
        <v>839</v>
      </c>
      <c r="N190" s="154" t="s">
        <v>839</v>
      </c>
      <c r="O190" s="154" t="s">
        <v>839</v>
      </c>
      <c r="P190" s="154" t="s">
        <v>839</v>
      </c>
      <c r="Q190" s="154" t="s">
        <v>1095</v>
      </c>
      <c r="R190" s="154" t="s">
        <v>1095</v>
      </c>
      <c r="S190" s="154" t="s">
        <v>1095</v>
      </c>
      <c r="T190" s="154" t="s">
        <v>1095</v>
      </c>
      <c r="U190" s="154" t="s">
        <v>839</v>
      </c>
      <c r="V190" s="154" t="s">
        <v>839</v>
      </c>
      <c r="W190" s="154" t="s">
        <v>839</v>
      </c>
      <c r="X190" s="154" t="s">
        <v>526</v>
      </c>
      <c r="Y190" s="154" t="s">
        <v>526</v>
      </c>
      <c r="Z190" s="154" t="s">
        <v>526</v>
      </c>
      <c r="AA190" s="154" t="s">
        <v>1163</v>
      </c>
      <c r="AB190" s="154" t="s">
        <v>840</v>
      </c>
      <c r="AC190" s="154" t="s">
        <v>840</v>
      </c>
      <c r="AD190" s="214" t="s">
        <v>1224</v>
      </c>
      <c r="AE190" s="154" t="s">
        <v>829</v>
      </c>
      <c r="AF190" s="154" t="s">
        <v>1096</v>
      </c>
      <c r="AG190" s="154" t="s">
        <v>1163</v>
      </c>
      <c r="AH190" s="154" t="s">
        <v>839</v>
      </c>
      <c r="AI190" s="154" t="s">
        <v>839</v>
      </c>
      <c r="AJ190" s="155" t="s">
        <v>846</v>
      </c>
      <c r="AK190" s="155" t="s">
        <v>846</v>
      </c>
      <c r="AL190" s="154" t="s">
        <v>844</v>
      </c>
      <c r="AM190" s="154" t="s">
        <v>844</v>
      </c>
      <c r="AN190" s="154" t="s">
        <v>847</v>
      </c>
      <c r="AO190" s="154" t="s">
        <v>848</v>
      </c>
      <c r="AP190" s="154" t="s">
        <v>848</v>
      </c>
      <c r="AQ190" s="154" t="s">
        <v>1225</v>
      </c>
      <c r="AR190" s="154" t="s">
        <v>1225</v>
      </c>
      <c r="AS190" s="154" t="s">
        <v>829</v>
      </c>
      <c r="AT190" s="154" t="s">
        <v>829</v>
      </c>
      <c r="AU190" s="154" t="s">
        <v>829</v>
      </c>
      <c r="AV190" s="154" t="s">
        <v>829</v>
      </c>
      <c r="AW190" s="154" t="s">
        <v>829</v>
      </c>
      <c r="AX190" s="154" t="s">
        <v>829</v>
      </c>
      <c r="AY190" s="154" t="s">
        <v>829</v>
      </c>
      <c r="AZ190" s="154" t="s">
        <v>844</v>
      </c>
      <c r="BA190" s="154" t="s">
        <v>526</v>
      </c>
      <c r="BB190" s="154" t="s">
        <v>842</v>
      </c>
      <c r="BC190" s="154" t="s">
        <v>842</v>
      </c>
      <c r="BD190" s="154" t="s">
        <v>842</v>
      </c>
      <c r="BE190" s="155" t="s">
        <v>818</v>
      </c>
      <c r="BF190" s="154" t="s">
        <v>841</v>
      </c>
      <c r="BG190" s="154" t="s">
        <v>841</v>
      </c>
      <c r="BH190" s="154" t="s">
        <v>514</v>
      </c>
      <c r="BI190" s="154" t="s">
        <v>514</v>
      </c>
      <c r="BJ190" s="154" t="s">
        <v>1218</v>
      </c>
      <c r="BK190" s="154" t="s">
        <v>1226</v>
      </c>
      <c r="BL190" s="154" t="s">
        <v>838</v>
      </c>
      <c r="BM190" s="154" t="s">
        <v>526</v>
      </c>
      <c r="BN190" s="154" t="s">
        <v>523</v>
      </c>
      <c r="BO190" s="154" t="s">
        <v>526</v>
      </c>
      <c r="BP190" s="154" t="s">
        <v>526</v>
      </c>
      <c r="BQ190" s="154" t="s">
        <v>820</v>
      </c>
      <c r="BR190" s="154" t="s">
        <v>829</v>
      </c>
      <c r="BS190" s="154" t="s">
        <v>829</v>
      </c>
      <c r="BT190" s="154" t="s">
        <v>829</v>
      </c>
      <c r="BU190" s="154" t="s">
        <v>829</v>
      </c>
      <c r="BV190" s="154" t="s">
        <v>829</v>
      </c>
      <c r="BW190" s="154" t="s">
        <v>829</v>
      </c>
      <c r="BX190" s="154"/>
      <c r="BY190" s="154" t="s">
        <v>845</v>
      </c>
      <c r="BZ190" s="154" t="s">
        <v>526</v>
      </c>
      <c r="CA190" s="154" t="s">
        <v>1163</v>
      </c>
      <c r="CB190" s="154" t="s">
        <v>839</v>
      </c>
    </row>
    <row r="191" spans="1:80" x14ac:dyDescent="0.3">
      <c r="A191" s="123" t="str">
        <f>'Indicator Data'!A192</f>
        <v>Venezuela</v>
      </c>
      <c r="B191" s="106" t="str">
        <f>'Indicator Data'!B192</f>
        <v>VEN</v>
      </c>
      <c r="C191" s="154" t="s">
        <v>1217</v>
      </c>
      <c r="D191" s="154" t="s">
        <v>1217</v>
      </c>
      <c r="E191" s="154" t="s">
        <v>1218</v>
      </c>
      <c r="F191" s="154" t="s">
        <v>1218</v>
      </c>
      <c r="G191" s="154" t="s">
        <v>1218</v>
      </c>
      <c r="H191" s="154" t="s">
        <v>1218</v>
      </c>
      <c r="I191" s="154" t="s">
        <v>1218</v>
      </c>
      <c r="J191" s="154" t="s">
        <v>842</v>
      </c>
      <c r="K191" s="154" t="s">
        <v>842</v>
      </c>
      <c r="L191" s="154" t="s">
        <v>514</v>
      </c>
      <c r="M191" s="154" t="s">
        <v>839</v>
      </c>
      <c r="N191" s="154" t="s">
        <v>839</v>
      </c>
      <c r="O191" s="154" t="s">
        <v>839</v>
      </c>
      <c r="P191" s="154" t="s">
        <v>839</v>
      </c>
      <c r="Q191" s="154" t="s">
        <v>1095</v>
      </c>
      <c r="R191" s="154" t="s">
        <v>1095</v>
      </c>
      <c r="S191" s="154" t="s">
        <v>1095</v>
      </c>
      <c r="T191" s="154" t="s">
        <v>1095</v>
      </c>
      <c r="U191" s="154" t="s">
        <v>839</v>
      </c>
      <c r="V191" s="154" t="s">
        <v>839</v>
      </c>
      <c r="W191" s="154" t="s">
        <v>839</v>
      </c>
      <c r="X191" s="154" t="s">
        <v>526</v>
      </c>
      <c r="Y191" s="154" t="s">
        <v>526</v>
      </c>
      <c r="Z191" s="154" t="s">
        <v>526</v>
      </c>
      <c r="AA191" s="154" t="s">
        <v>1163</v>
      </c>
      <c r="AB191" s="154" t="s">
        <v>840</v>
      </c>
      <c r="AC191" s="154" t="s">
        <v>840</v>
      </c>
      <c r="AD191" s="214" t="s">
        <v>1224</v>
      </c>
      <c r="AE191" s="154" t="s">
        <v>829</v>
      </c>
      <c r="AF191" s="154" t="s">
        <v>1096</v>
      </c>
      <c r="AG191" s="154" t="s">
        <v>1163</v>
      </c>
      <c r="AH191" s="154" t="s">
        <v>839</v>
      </c>
      <c r="AI191" s="154" t="s">
        <v>839</v>
      </c>
      <c r="AJ191" s="155" t="s">
        <v>846</v>
      </c>
      <c r="AK191" s="155" t="s">
        <v>846</v>
      </c>
      <c r="AL191" s="154" t="s">
        <v>844</v>
      </c>
      <c r="AM191" s="154" t="s">
        <v>844</v>
      </c>
      <c r="AN191" s="154" t="s">
        <v>847</v>
      </c>
      <c r="AO191" s="154" t="s">
        <v>848</v>
      </c>
      <c r="AP191" s="154" t="s">
        <v>848</v>
      </c>
      <c r="AQ191" s="154" t="s">
        <v>1225</v>
      </c>
      <c r="AR191" s="154" t="s">
        <v>1225</v>
      </c>
      <c r="AS191" s="154" t="s">
        <v>829</v>
      </c>
      <c r="AT191" s="154" t="s">
        <v>829</v>
      </c>
      <c r="AU191" s="154" t="s">
        <v>829</v>
      </c>
      <c r="AV191" s="154" t="s">
        <v>829</v>
      </c>
      <c r="AW191" s="154" t="s">
        <v>829</v>
      </c>
      <c r="AX191" s="154" t="s">
        <v>829</v>
      </c>
      <c r="AY191" s="154" t="s">
        <v>829</v>
      </c>
      <c r="AZ191" s="154" t="s">
        <v>844</v>
      </c>
      <c r="BA191" s="154" t="s">
        <v>526</v>
      </c>
      <c r="BB191" s="154" t="s">
        <v>842</v>
      </c>
      <c r="BC191" s="154" t="s">
        <v>842</v>
      </c>
      <c r="BD191" s="154" t="s">
        <v>842</v>
      </c>
      <c r="BE191" s="155" t="s">
        <v>818</v>
      </c>
      <c r="BF191" s="154" t="s">
        <v>841</v>
      </c>
      <c r="BG191" s="154" t="s">
        <v>841</v>
      </c>
      <c r="BH191" s="154" t="s">
        <v>514</v>
      </c>
      <c r="BI191" s="154" t="s">
        <v>514</v>
      </c>
      <c r="BJ191" s="154" t="s">
        <v>1218</v>
      </c>
      <c r="BK191" s="154" t="s">
        <v>1226</v>
      </c>
      <c r="BL191" s="154" t="s">
        <v>838</v>
      </c>
      <c r="BM191" s="154" t="s">
        <v>526</v>
      </c>
      <c r="BN191" s="154" t="s">
        <v>523</v>
      </c>
      <c r="BO191" s="154" t="s">
        <v>526</v>
      </c>
      <c r="BP191" s="154" t="s">
        <v>526</v>
      </c>
      <c r="BQ191" s="154" t="s">
        <v>820</v>
      </c>
      <c r="BR191" s="154" t="s">
        <v>829</v>
      </c>
      <c r="BS191" s="154" t="s">
        <v>829</v>
      </c>
      <c r="BT191" s="154" t="s">
        <v>829</v>
      </c>
      <c r="BU191" s="154" t="s">
        <v>829</v>
      </c>
      <c r="BV191" s="154" t="s">
        <v>829</v>
      </c>
      <c r="BW191" s="154" t="s">
        <v>829</v>
      </c>
      <c r="BX191" s="154"/>
      <c r="BY191" s="154" t="s">
        <v>845</v>
      </c>
      <c r="BZ191" s="154" t="s">
        <v>526</v>
      </c>
      <c r="CA191" s="154" t="s">
        <v>1163</v>
      </c>
      <c r="CB191" s="154" t="s">
        <v>839</v>
      </c>
    </row>
    <row r="192" spans="1:80" x14ac:dyDescent="0.3">
      <c r="A192" s="123" t="str">
        <f>'Indicator Data'!A193</f>
        <v>Viet Nam</v>
      </c>
      <c r="B192" s="106" t="str">
        <f>'Indicator Data'!B193</f>
        <v>VNM</v>
      </c>
      <c r="C192" s="154" t="s">
        <v>1217</v>
      </c>
      <c r="D192" s="154" t="s">
        <v>1217</v>
      </c>
      <c r="E192" s="154" t="s">
        <v>1218</v>
      </c>
      <c r="F192" s="154" t="s">
        <v>1218</v>
      </c>
      <c r="G192" s="154" t="s">
        <v>1218</v>
      </c>
      <c r="H192" s="154" t="s">
        <v>1218</v>
      </c>
      <c r="I192" s="154" t="s">
        <v>1218</v>
      </c>
      <c r="J192" s="154" t="s">
        <v>842</v>
      </c>
      <c r="K192" s="154" t="s">
        <v>842</v>
      </c>
      <c r="L192" s="154" t="s">
        <v>514</v>
      </c>
      <c r="M192" s="154" t="s">
        <v>839</v>
      </c>
      <c r="N192" s="154" t="s">
        <v>839</v>
      </c>
      <c r="O192" s="154" t="s">
        <v>839</v>
      </c>
      <c r="P192" s="154" t="s">
        <v>839</v>
      </c>
      <c r="Q192" s="154" t="s">
        <v>1095</v>
      </c>
      <c r="R192" s="154" t="s">
        <v>1095</v>
      </c>
      <c r="S192" s="154" t="s">
        <v>1095</v>
      </c>
      <c r="T192" s="154" t="s">
        <v>1095</v>
      </c>
      <c r="U192" s="154" t="s">
        <v>839</v>
      </c>
      <c r="V192" s="154" t="s">
        <v>839</v>
      </c>
      <c r="W192" s="154" t="s">
        <v>839</v>
      </c>
      <c r="X192" s="154" t="s">
        <v>526</v>
      </c>
      <c r="Y192" s="154" t="s">
        <v>526</v>
      </c>
      <c r="Z192" s="154" t="s">
        <v>526</v>
      </c>
      <c r="AA192" s="154" t="s">
        <v>1163</v>
      </c>
      <c r="AB192" s="154" t="s">
        <v>840</v>
      </c>
      <c r="AC192" s="154" t="s">
        <v>840</v>
      </c>
      <c r="AD192" s="214" t="s">
        <v>1224</v>
      </c>
      <c r="AE192" s="154" t="s">
        <v>829</v>
      </c>
      <c r="AF192" s="154" t="s">
        <v>1096</v>
      </c>
      <c r="AG192" s="154" t="s">
        <v>1163</v>
      </c>
      <c r="AH192" s="154" t="s">
        <v>839</v>
      </c>
      <c r="AI192" s="154" t="s">
        <v>839</v>
      </c>
      <c r="AJ192" s="155" t="s">
        <v>846</v>
      </c>
      <c r="AK192" s="155" t="s">
        <v>846</v>
      </c>
      <c r="AL192" s="154" t="s">
        <v>844</v>
      </c>
      <c r="AM192" s="154" t="s">
        <v>844</v>
      </c>
      <c r="AN192" s="154" t="s">
        <v>847</v>
      </c>
      <c r="AO192" s="154" t="s">
        <v>848</v>
      </c>
      <c r="AP192" s="154" t="s">
        <v>848</v>
      </c>
      <c r="AQ192" s="154" t="s">
        <v>1225</v>
      </c>
      <c r="AR192" s="154" t="s">
        <v>1225</v>
      </c>
      <c r="AS192" s="154" t="s">
        <v>829</v>
      </c>
      <c r="AT192" s="154" t="s">
        <v>829</v>
      </c>
      <c r="AU192" s="154" t="s">
        <v>829</v>
      </c>
      <c r="AV192" s="154" t="s">
        <v>829</v>
      </c>
      <c r="AW192" s="154" t="s">
        <v>829</v>
      </c>
      <c r="AX192" s="154" t="s">
        <v>829</v>
      </c>
      <c r="AY192" s="154" t="s">
        <v>829</v>
      </c>
      <c r="AZ192" s="154" t="s">
        <v>844</v>
      </c>
      <c r="BA192" s="154" t="s">
        <v>526</v>
      </c>
      <c r="BB192" s="154" t="s">
        <v>842</v>
      </c>
      <c r="BC192" s="154" t="s">
        <v>842</v>
      </c>
      <c r="BD192" s="154" t="s">
        <v>842</v>
      </c>
      <c r="BE192" s="155" t="s">
        <v>818</v>
      </c>
      <c r="BF192" s="154" t="s">
        <v>841</v>
      </c>
      <c r="BG192" s="154" t="s">
        <v>841</v>
      </c>
      <c r="BH192" s="154" t="s">
        <v>514</v>
      </c>
      <c r="BI192" s="154" t="s">
        <v>514</v>
      </c>
      <c r="BJ192" s="154" t="s">
        <v>1218</v>
      </c>
      <c r="BK192" s="154" t="s">
        <v>1226</v>
      </c>
      <c r="BL192" s="154" t="s">
        <v>838</v>
      </c>
      <c r="BM192" s="154" t="s">
        <v>526</v>
      </c>
      <c r="BN192" s="154" t="s">
        <v>523</v>
      </c>
      <c r="BO192" s="154" t="s">
        <v>526</v>
      </c>
      <c r="BP192" s="154" t="s">
        <v>526</v>
      </c>
      <c r="BQ192" s="154" t="s">
        <v>820</v>
      </c>
      <c r="BR192" s="154" t="s">
        <v>829</v>
      </c>
      <c r="BS192" s="154" t="s">
        <v>829</v>
      </c>
      <c r="BT192" s="154" t="s">
        <v>829</v>
      </c>
      <c r="BU192" s="154" t="s">
        <v>829</v>
      </c>
      <c r="BV192" s="154" t="s">
        <v>829</v>
      </c>
      <c r="BW192" s="154" t="s">
        <v>829</v>
      </c>
      <c r="BX192" s="154"/>
      <c r="BY192" s="154" t="s">
        <v>845</v>
      </c>
      <c r="BZ192" s="154" t="s">
        <v>526</v>
      </c>
      <c r="CA192" s="154" t="s">
        <v>1163</v>
      </c>
      <c r="CB192" s="154" t="s">
        <v>839</v>
      </c>
    </row>
    <row r="193" spans="1:80" x14ac:dyDescent="0.3">
      <c r="A193" s="123" t="str">
        <f>'Indicator Data'!A194</f>
        <v>Yemen</v>
      </c>
      <c r="B193" s="106" t="str">
        <f>'Indicator Data'!B194</f>
        <v>YEM</v>
      </c>
      <c r="C193" s="154" t="s">
        <v>1217</v>
      </c>
      <c r="D193" s="154" t="s">
        <v>1217</v>
      </c>
      <c r="E193" s="154" t="s">
        <v>1218</v>
      </c>
      <c r="F193" s="154" t="s">
        <v>1218</v>
      </c>
      <c r="G193" s="154" t="s">
        <v>1218</v>
      </c>
      <c r="H193" s="154" t="s">
        <v>1218</v>
      </c>
      <c r="I193" s="154" t="s">
        <v>1218</v>
      </c>
      <c r="J193" s="154" t="s">
        <v>842</v>
      </c>
      <c r="K193" s="154" t="s">
        <v>842</v>
      </c>
      <c r="L193" s="154" t="s">
        <v>514</v>
      </c>
      <c r="M193" s="154" t="s">
        <v>839</v>
      </c>
      <c r="N193" s="154" t="s">
        <v>839</v>
      </c>
      <c r="O193" s="154" t="s">
        <v>839</v>
      </c>
      <c r="P193" s="154" t="s">
        <v>839</v>
      </c>
      <c r="Q193" s="154" t="s">
        <v>1095</v>
      </c>
      <c r="R193" s="154" t="s">
        <v>1095</v>
      </c>
      <c r="S193" s="154" t="s">
        <v>1095</v>
      </c>
      <c r="T193" s="154" t="s">
        <v>1095</v>
      </c>
      <c r="U193" s="154" t="s">
        <v>839</v>
      </c>
      <c r="V193" s="154" t="s">
        <v>839</v>
      </c>
      <c r="W193" s="154" t="s">
        <v>839</v>
      </c>
      <c r="X193" s="154" t="s">
        <v>526</v>
      </c>
      <c r="Y193" s="154" t="s">
        <v>526</v>
      </c>
      <c r="Z193" s="154" t="s">
        <v>526</v>
      </c>
      <c r="AA193" s="154" t="s">
        <v>1163</v>
      </c>
      <c r="AB193" s="154" t="s">
        <v>840</v>
      </c>
      <c r="AC193" s="154" t="s">
        <v>840</v>
      </c>
      <c r="AD193" s="214" t="s">
        <v>1224</v>
      </c>
      <c r="AE193" s="154" t="s">
        <v>829</v>
      </c>
      <c r="AF193" s="154" t="s">
        <v>1096</v>
      </c>
      <c r="AG193" s="154" t="s">
        <v>1163</v>
      </c>
      <c r="AH193" s="154" t="s">
        <v>839</v>
      </c>
      <c r="AI193" s="154" t="s">
        <v>839</v>
      </c>
      <c r="AJ193" s="155" t="s">
        <v>846</v>
      </c>
      <c r="AK193" s="155" t="s">
        <v>846</v>
      </c>
      <c r="AL193" s="154" t="s">
        <v>844</v>
      </c>
      <c r="AM193" s="154" t="s">
        <v>844</v>
      </c>
      <c r="AN193" s="154" t="s">
        <v>847</v>
      </c>
      <c r="AO193" s="154" t="s">
        <v>848</v>
      </c>
      <c r="AP193" s="154" t="s">
        <v>848</v>
      </c>
      <c r="AQ193" s="154" t="s">
        <v>1225</v>
      </c>
      <c r="AR193" s="154" t="s">
        <v>1225</v>
      </c>
      <c r="AS193" s="154" t="s">
        <v>829</v>
      </c>
      <c r="AT193" s="154" t="s">
        <v>829</v>
      </c>
      <c r="AU193" s="154" t="s">
        <v>829</v>
      </c>
      <c r="AV193" s="154" t="s">
        <v>829</v>
      </c>
      <c r="AW193" s="154" t="s">
        <v>829</v>
      </c>
      <c r="AX193" s="154" t="s">
        <v>829</v>
      </c>
      <c r="AY193" s="154" t="s">
        <v>829</v>
      </c>
      <c r="AZ193" s="154" t="s">
        <v>844</v>
      </c>
      <c r="BA193" s="154" t="s">
        <v>526</v>
      </c>
      <c r="BB193" s="154" t="s">
        <v>842</v>
      </c>
      <c r="BC193" s="154" t="s">
        <v>842</v>
      </c>
      <c r="BD193" s="154" t="s">
        <v>842</v>
      </c>
      <c r="BE193" s="155" t="s">
        <v>930</v>
      </c>
      <c r="BF193" s="154" t="s">
        <v>841</v>
      </c>
      <c r="BG193" s="154" t="s">
        <v>841</v>
      </c>
      <c r="BH193" s="154" t="s">
        <v>514</v>
      </c>
      <c r="BI193" s="154" t="s">
        <v>514</v>
      </c>
      <c r="BJ193" s="154" t="s">
        <v>1218</v>
      </c>
      <c r="BK193" s="154" t="s">
        <v>1226</v>
      </c>
      <c r="BL193" s="154" t="s">
        <v>838</v>
      </c>
      <c r="BM193" s="154" t="s">
        <v>526</v>
      </c>
      <c r="BN193" s="154" t="s">
        <v>523</v>
      </c>
      <c r="BO193" s="154" t="s">
        <v>526</v>
      </c>
      <c r="BP193" s="154" t="s">
        <v>526</v>
      </c>
      <c r="BQ193" s="154" t="s">
        <v>820</v>
      </c>
      <c r="BR193" s="154" t="s">
        <v>829</v>
      </c>
      <c r="BS193" s="154" t="s">
        <v>829</v>
      </c>
      <c r="BT193" s="154" t="s">
        <v>829</v>
      </c>
      <c r="BU193" s="154" t="s">
        <v>829</v>
      </c>
      <c r="BV193" s="154" t="s">
        <v>829</v>
      </c>
      <c r="BW193" s="154" t="s">
        <v>829</v>
      </c>
      <c r="BX193" s="154"/>
      <c r="BY193" s="154" t="s">
        <v>845</v>
      </c>
      <c r="BZ193" s="154" t="s">
        <v>526</v>
      </c>
      <c r="CA193" s="154" t="s">
        <v>1163</v>
      </c>
      <c r="CB193" s="154" t="s">
        <v>839</v>
      </c>
    </row>
    <row r="194" spans="1:80" x14ac:dyDescent="0.3">
      <c r="A194" s="123" t="str">
        <f>'Indicator Data'!A195</f>
        <v>Zambia</v>
      </c>
      <c r="B194" s="106" t="str">
        <f>'Indicator Data'!B195</f>
        <v>ZMB</v>
      </c>
      <c r="C194" s="154" t="s">
        <v>1217</v>
      </c>
      <c r="D194" s="154" t="s">
        <v>1217</v>
      </c>
      <c r="E194" s="154" t="s">
        <v>1218</v>
      </c>
      <c r="F194" s="154" t="s">
        <v>1218</v>
      </c>
      <c r="G194" s="154" t="s">
        <v>1218</v>
      </c>
      <c r="H194" s="154" t="s">
        <v>1218</v>
      </c>
      <c r="I194" s="154" t="s">
        <v>1218</v>
      </c>
      <c r="J194" s="154" t="s">
        <v>842</v>
      </c>
      <c r="K194" s="154" t="s">
        <v>842</v>
      </c>
      <c r="L194" s="154" t="s">
        <v>514</v>
      </c>
      <c r="M194" s="154" t="s">
        <v>839</v>
      </c>
      <c r="N194" s="154" t="s">
        <v>839</v>
      </c>
      <c r="O194" s="154" t="s">
        <v>839</v>
      </c>
      <c r="P194" s="154" t="s">
        <v>839</v>
      </c>
      <c r="Q194" s="154" t="s">
        <v>1095</v>
      </c>
      <c r="R194" s="154" t="s">
        <v>1095</v>
      </c>
      <c r="S194" s="154" t="s">
        <v>1095</v>
      </c>
      <c r="T194" s="154" t="s">
        <v>1095</v>
      </c>
      <c r="U194" s="154" t="s">
        <v>839</v>
      </c>
      <c r="V194" s="154" t="s">
        <v>839</v>
      </c>
      <c r="W194" s="154" t="s">
        <v>839</v>
      </c>
      <c r="X194" s="154" t="s">
        <v>526</v>
      </c>
      <c r="Y194" s="154" t="s">
        <v>526</v>
      </c>
      <c r="Z194" s="154" t="s">
        <v>526</v>
      </c>
      <c r="AA194" s="154" t="s">
        <v>1163</v>
      </c>
      <c r="AB194" s="154" t="s">
        <v>840</v>
      </c>
      <c r="AC194" s="154" t="s">
        <v>840</v>
      </c>
      <c r="AD194" s="214" t="s">
        <v>1224</v>
      </c>
      <c r="AE194" s="154" t="s">
        <v>829</v>
      </c>
      <c r="AF194" s="154" t="s">
        <v>1096</v>
      </c>
      <c r="AG194" s="154" t="s">
        <v>1163</v>
      </c>
      <c r="AH194" s="154" t="s">
        <v>839</v>
      </c>
      <c r="AI194" s="154" t="s">
        <v>839</v>
      </c>
      <c r="AJ194" s="155" t="s">
        <v>846</v>
      </c>
      <c r="AK194" s="155" t="s">
        <v>846</v>
      </c>
      <c r="AL194" s="154" t="s">
        <v>844</v>
      </c>
      <c r="AM194" s="154" t="s">
        <v>844</v>
      </c>
      <c r="AN194" s="154" t="s">
        <v>847</v>
      </c>
      <c r="AO194" s="154" t="s">
        <v>848</v>
      </c>
      <c r="AP194" s="154" t="s">
        <v>848</v>
      </c>
      <c r="AQ194" s="154" t="s">
        <v>1225</v>
      </c>
      <c r="AR194" s="154" t="s">
        <v>1225</v>
      </c>
      <c r="AS194" s="154" t="s">
        <v>829</v>
      </c>
      <c r="AT194" s="154" t="s">
        <v>829</v>
      </c>
      <c r="AU194" s="154" t="s">
        <v>829</v>
      </c>
      <c r="AV194" s="154" t="s">
        <v>829</v>
      </c>
      <c r="AW194" s="154" t="s">
        <v>829</v>
      </c>
      <c r="AX194" s="154" t="s">
        <v>829</v>
      </c>
      <c r="AY194" s="154" t="s">
        <v>829</v>
      </c>
      <c r="AZ194" s="154" t="s">
        <v>844</v>
      </c>
      <c r="BA194" s="154" t="s">
        <v>526</v>
      </c>
      <c r="BB194" s="154" t="s">
        <v>842</v>
      </c>
      <c r="BC194" s="154" t="s">
        <v>842</v>
      </c>
      <c r="BD194" s="154" t="s">
        <v>842</v>
      </c>
      <c r="BE194" s="155" t="s">
        <v>818</v>
      </c>
      <c r="BF194" s="154" t="s">
        <v>841</v>
      </c>
      <c r="BG194" s="154" t="s">
        <v>841</v>
      </c>
      <c r="BH194" s="154" t="s">
        <v>514</v>
      </c>
      <c r="BI194" s="154" t="s">
        <v>514</v>
      </c>
      <c r="BJ194" s="154" t="s">
        <v>1218</v>
      </c>
      <c r="BK194" s="154" t="s">
        <v>1226</v>
      </c>
      <c r="BL194" s="154" t="s">
        <v>838</v>
      </c>
      <c r="BM194" s="154" t="s">
        <v>526</v>
      </c>
      <c r="BN194" s="154" t="s">
        <v>523</v>
      </c>
      <c r="BO194" s="154" t="s">
        <v>526</v>
      </c>
      <c r="BP194" s="154" t="s">
        <v>526</v>
      </c>
      <c r="BQ194" s="154" t="s">
        <v>820</v>
      </c>
      <c r="BR194" s="154" t="s">
        <v>829</v>
      </c>
      <c r="BS194" s="154" t="s">
        <v>829</v>
      </c>
      <c r="BT194" s="154" t="s">
        <v>829</v>
      </c>
      <c r="BU194" s="154" t="s">
        <v>829</v>
      </c>
      <c r="BV194" s="154" t="s">
        <v>829</v>
      </c>
      <c r="BW194" s="154" t="s">
        <v>829</v>
      </c>
      <c r="BX194" s="154"/>
      <c r="BY194" s="154" t="s">
        <v>845</v>
      </c>
      <c r="BZ194" s="154" t="s">
        <v>526</v>
      </c>
      <c r="CA194" s="154" t="s">
        <v>1163</v>
      </c>
      <c r="CB194" s="154" t="s">
        <v>839</v>
      </c>
    </row>
    <row r="195" spans="1:80" x14ac:dyDescent="0.3">
      <c r="A195" s="123" t="str">
        <f>'Indicator Data'!A196</f>
        <v>Zimbabwe</v>
      </c>
      <c r="B195" s="106" t="str">
        <f>'Indicator Data'!B196</f>
        <v>ZWE</v>
      </c>
      <c r="C195" s="154" t="s">
        <v>1217</v>
      </c>
      <c r="D195" s="154" t="s">
        <v>1217</v>
      </c>
      <c r="E195" s="154" t="s">
        <v>1218</v>
      </c>
      <c r="F195" s="154" t="s">
        <v>1218</v>
      </c>
      <c r="G195" s="154" t="s">
        <v>1218</v>
      </c>
      <c r="H195" s="154" t="s">
        <v>1218</v>
      </c>
      <c r="I195" s="154" t="s">
        <v>1218</v>
      </c>
      <c r="J195" s="154" t="s">
        <v>842</v>
      </c>
      <c r="K195" s="154" t="s">
        <v>842</v>
      </c>
      <c r="L195" s="154" t="s">
        <v>514</v>
      </c>
      <c r="M195" s="154" t="s">
        <v>839</v>
      </c>
      <c r="N195" s="154" t="s">
        <v>839</v>
      </c>
      <c r="O195" s="154" t="s">
        <v>839</v>
      </c>
      <c r="P195" s="154" t="s">
        <v>839</v>
      </c>
      <c r="Q195" s="154" t="s">
        <v>1095</v>
      </c>
      <c r="R195" s="154" t="s">
        <v>1095</v>
      </c>
      <c r="S195" s="154" t="s">
        <v>1095</v>
      </c>
      <c r="T195" s="154" t="s">
        <v>1095</v>
      </c>
      <c r="U195" s="154" t="s">
        <v>839</v>
      </c>
      <c r="V195" s="154" t="s">
        <v>839</v>
      </c>
      <c r="W195" s="154" t="s">
        <v>839</v>
      </c>
      <c r="X195" s="154" t="s">
        <v>526</v>
      </c>
      <c r="Y195" s="154" t="s">
        <v>526</v>
      </c>
      <c r="Z195" s="154" t="s">
        <v>526</v>
      </c>
      <c r="AA195" s="154" t="s">
        <v>1163</v>
      </c>
      <c r="AB195" s="154" t="s">
        <v>840</v>
      </c>
      <c r="AC195" s="154" t="s">
        <v>840</v>
      </c>
      <c r="AD195" s="214" t="s">
        <v>1224</v>
      </c>
      <c r="AE195" s="154" t="s">
        <v>829</v>
      </c>
      <c r="AF195" s="154" t="s">
        <v>1096</v>
      </c>
      <c r="AG195" s="154" t="s">
        <v>1163</v>
      </c>
      <c r="AH195" s="154" t="s">
        <v>839</v>
      </c>
      <c r="AI195" s="154" t="s">
        <v>839</v>
      </c>
      <c r="AJ195" s="155" t="s">
        <v>846</v>
      </c>
      <c r="AK195" s="155" t="s">
        <v>846</v>
      </c>
      <c r="AL195" s="154" t="s">
        <v>844</v>
      </c>
      <c r="AM195" s="154" t="s">
        <v>844</v>
      </c>
      <c r="AN195" s="154" t="s">
        <v>847</v>
      </c>
      <c r="AO195" s="154" t="s">
        <v>848</v>
      </c>
      <c r="AP195" s="154" t="s">
        <v>848</v>
      </c>
      <c r="AQ195" s="154" t="s">
        <v>1225</v>
      </c>
      <c r="AR195" s="154" t="s">
        <v>1225</v>
      </c>
      <c r="AS195" s="154" t="s">
        <v>829</v>
      </c>
      <c r="AT195" s="154" t="s">
        <v>829</v>
      </c>
      <c r="AU195" s="154" t="s">
        <v>829</v>
      </c>
      <c r="AV195" s="154" t="s">
        <v>829</v>
      </c>
      <c r="AW195" s="154" t="s">
        <v>829</v>
      </c>
      <c r="AX195" s="154" t="s">
        <v>829</v>
      </c>
      <c r="AY195" s="154" t="s">
        <v>829</v>
      </c>
      <c r="AZ195" s="154" t="s">
        <v>844</v>
      </c>
      <c r="BA195" s="154" t="s">
        <v>526</v>
      </c>
      <c r="BB195" s="154" t="s">
        <v>842</v>
      </c>
      <c r="BC195" s="154" t="s">
        <v>842</v>
      </c>
      <c r="BD195" s="154" t="s">
        <v>842</v>
      </c>
      <c r="BE195" s="155" t="s">
        <v>818</v>
      </c>
      <c r="BF195" s="154" t="s">
        <v>841</v>
      </c>
      <c r="BG195" s="154" t="s">
        <v>841</v>
      </c>
      <c r="BH195" s="154" t="s">
        <v>514</v>
      </c>
      <c r="BI195" s="154" t="s">
        <v>514</v>
      </c>
      <c r="BJ195" s="154" t="s">
        <v>1218</v>
      </c>
      <c r="BK195" s="154" t="s">
        <v>1226</v>
      </c>
      <c r="BL195" s="154" t="s">
        <v>838</v>
      </c>
      <c r="BM195" s="154" t="s">
        <v>526</v>
      </c>
      <c r="BN195" s="154" t="s">
        <v>523</v>
      </c>
      <c r="BO195" s="154" t="s">
        <v>526</v>
      </c>
      <c r="BP195" s="154" t="s">
        <v>526</v>
      </c>
      <c r="BQ195" s="154" t="s">
        <v>820</v>
      </c>
      <c r="BR195" s="154" t="s">
        <v>829</v>
      </c>
      <c r="BS195" s="154" t="s">
        <v>829</v>
      </c>
      <c r="BT195" s="154" t="s">
        <v>829</v>
      </c>
      <c r="BU195" s="154" t="s">
        <v>829</v>
      </c>
      <c r="BV195" s="154" t="s">
        <v>829</v>
      </c>
      <c r="BW195" s="154" t="s">
        <v>829</v>
      </c>
      <c r="BX195" s="154"/>
      <c r="BY195" s="154" t="s">
        <v>845</v>
      </c>
      <c r="BZ195" s="154" t="s">
        <v>526</v>
      </c>
      <c r="CA195" s="154" t="s">
        <v>1163</v>
      </c>
      <c r="CB195" s="154" t="s">
        <v>839</v>
      </c>
    </row>
  </sheetData>
  <mergeCells count="1">
    <mergeCell ref="A1:CB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CB195"/>
  <sheetViews>
    <sheetView showGridLines="0" zoomScale="80" zoomScaleNormal="80" workbookViewId="0">
      <pane xSplit="2" ySplit="4" topLeftCell="BI5" activePane="bottomRight" state="frozen"/>
      <selection pane="topRight" activeCell="C1" sqref="C1"/>
      <selection pane="bottomLeft" activeCell="A5" sqref="A5"/>
      <selection pane="bottomRight" sqref="A1:CB1"/>
    </sheetView>
  </sheetViews>
  <sheetFormatPr defaultColWidth="9.109375" defaultRowHeight="14.4" x14ac:dyDescent="0.3"/>
  <cols>
    <col min="1" max="1" width="49.44140625" style="4" bestFit="1" customWidth="1"/>
    <col min="2" max="2" width="5.5546875" style="4" bestFit="1" customWidth="1"/>
    <col min="3" max="52" width="11.44140625" style="4" customWidth="1"/>
    <col min="53" max="16384" width="9.109375" style="4"/>
  </cols>
  <sheetData>
    <row r="1" spans="1:80" x14ac:dyDescent="0.3">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row>
    <row r="2" spans="1:80" s="16" customFormat="1" ht="121.5" customHeight="1" x14ac:dyDescent="0.25">
      <c r="A2" s="136" t="s">
        <v>379</v>
      </c>
      <c r="B2" s="137" t="s">
        <v>357</v>
      </c>
      <c r="C2" s="133" t="str">
        <f>'Indicator Data'!C2</f>
        <v>Physical exposure to earthquake MMI VI</v>
      </c>
      <c r="D2" s="133" t="str">
        <f>'Indicator Data'!D2</f>
        <v>Physical exposure to earthquake MMI VIII</v>
      </c>
      <c r="E2" s="133" t="str">
        <f>'Indicator Data'!E2</f>
        <v>Annual Expected Exposed People to Floods</v>
      </c>
      <c r="F2" s="133" t="str">
        <f>'Indicator Data'!F2</f>
        <v>Annual Expected Exposed People to Tsunamis</v>
      </c>
      <c r="G2" s="133" t="str">
        <f>'Indicator Data'!G2</f>
        <v>Annual Expected Exposed People to Cyclone's Wind SS1</v>
      </c>
      <c r="H2" s="133" t="str">
        <f>'Indicator Data'!H2</f>
        <v>Annual Expected Exposed People to Cyclone's Wind SS3</v>
      </c>
      <c r="I2" s="133" t="str">
        <f>'Indicator Data'!I2</f>
        <v>Annual Expected Exposed People to Cyclone Surge</v>
      </c>
      <c r="J2" s="133" t="str">
        <f>'Indicator Data'!J2</f>
        <v>Total affected by Drought</v>
      </c>
      <c r="K2" s="133" t="str">
        <f>'Indicator Data'!K2</f>
        <v>Frequency of Drought events</v>
      </c>
      <c r="L2" s="133" t="str">
        <f>'Indicator Data'!L2</f>
        <v>Agriculture Drought probability</v>
      </c>
      <c r="M2" s="133" t="str">
        <f>'Indicator Data'!M2</f>
        <v>Population exposed to CCHF (zoonoses)</v>
      </c>
      <c r="N2" s="133" t="str">
        <f>'Indicator Data'!N2</f>
        <v>Population exposed to EDV (zoonoses)</v>
      </c>
      <c r="O2" s="133" t="str">
        <f>'Indicator Data'!O2</f>
        <v>Population exposed to Lassa Fever (zoonoses)</v>
      </c>
      <c r="P2" s="133" t="str">
        <f>'Indicator Data'!P2</f>
        <v>Population exposed to MVD (zoonoses)</v>
      </c>
      <c r="Q2" s="133" t="str">
        <f>'Indicator Data'!Q2</f>
        <v>Populations at risk of Plasmodium vivax malaria in 2010 - Unstable trasmission (vector borne)</v>
      </c>
      <c r="R2" s="133" t="str">
        <f>'Indicator Data'!R2</f>
        <v>Populations at risk of Plasmodium vivax malaria in 2010  - Stable trasmission (vector borne)</v>
      </c>
      <c r="S2" s="133" t="str">
        <f>'Indicator Data'!S2</f>
        <v>Populations at risk of Plasmodium falciparum malaria in 2010 - Unstable trasmission (vector borne)</v>
      </c>
      <c r="T2" s="133" t="str">
        <f>'Indicator Data'!T2</f>
        <v>Populations at risk of Plasmodium falciparum malaria in 2010 - Stable trasmission (vector borne)</v>
      </c>
      <c r="U2" s="133" t="str">
        <f>'Indicator Data'!U2</f>
        <v>Population exposed to Zika (vector borne)</v>
      </c>
      <c r="V2" s="133" t="str">
        <f>'Indicator Data'!V2</f>
        <v>Population at Risk to Aedes (vector borne)</v>
      </c>
      <c r="W2" s="133" t="str">
        <f>'Indicator Data'!W2</f>
        <v>Population exposed to Dengue (vector borne)</v>
      </c>
      <c r="X2" s="133" t="str">
        <f>'Indicator Data'!X2</f>
        <v>Population density (people per sq. km of land area)</v>
      </c>
      <c r="Y2" s="133" t="str">
        <f>'Indicator Data'!Y2</f>
        <v>Urban population growth (annual %)</v>
      </c>
      <c r="Z2" s="133" t="str">
        <f>'Indicator Data'!Z2</f>
        <v>Population living in urban areas (%)</v>
      </c>
      <c r="AA2" s="133" t="str">
        <f>'Indicator Data'!AA2</f>
        <v>Household size</v>
      </c>
      <c r="AB2" s="133" t="str">
        <f>'Indicator Data'!AB2</f>
        <v>People practicing open defecation (% of population)</v>
      </c>
      <c r="AC2" s="133" t="str">
        <f>'Indicator Data'!AC2</f>
        <v>Proportion of population with basic handwashing facilities on premises (% of population)</v>
      </c>
      <c r="AD2" s="133" t="str">
        <f>'Indicator Data'!AD2</f>
        <v>Number of vets</v>
      </c>
      <c r="AE2" s="133" t="str">
        <f>'Indicator Data'!AE2</f>
        <v>IHR capacity score: Food safety</v>
      </c>
      <c r="AF2" s="133" t="str">
        <f>'Indicator Data'!AF2</f>
        <v>Population living in slums (% of urban population)</v>
      </c>
      <c r="AG2" s="133" t="str">
        <f>'Indicator Data'!AG2</f>
        <v>Children under 5 (% of population)</v>
      </c>
      <c r="AH2" s="133" t="str">
        <f>'Indicator Data'!AH2</f>
        <v>GCRI Violent Conflict probability</v>
      </c>
      <c r="AI2" s="133" t="str">
        <f>'Indicator Data'!AI2</f>
        <v>GCRI Highly Violent Conflict probability</v>
      </c>
      <c r="AJ2" s="133" t="str">
        <f>'Indicator Data'!AJ2</f>
        <v>National Power Conflict Intensity (Highly Violent)</v>
      </c>
      <c r="AK2" s="133" t="str">
        <f>'Indicator Data'!AK2</f>
        <v>Subnational Conflict Intensity (Highly Violent)</v>
      </c>
      <c r="AL2" s="133" t="str">
        <f>'Indicator Data'!AL2</f>
        <v>Human Development Index</v>
      </c>
      <c r="AM2" s="133" t="str">
        <f>'Indicator Data'!AM2</f>
        <v>Multidimensional Poverty Index</v>
      </c>
      <c r="AN2" s="133" t="str">
        <f>'Indicator Data'!AN2</f>
        <v>Humanitarian Aid (FTS)</v>
      </c>
      <c r="AO2" s="133" t="str">
        <f>'Indicator Data'!AO2</f>
        <v>Development Aid (ODA)</v>
      </c>
      <c r="AP2" s="133" t="str">
        <f>'Indicator Data'!AP2</f>
        <v>Development Aid (ODA)</v>
      </c>
      <c r="AQ2" s="133" t="str">
        <f>'Indicator Data'!AQ2</f>
        <v>Net ODA received (% of GNI)</v>
      </c>
      <c r="AR2" s="133" t="str">
        <f>'Indicator Data'!AR2</f>
        <v>Volume of remittances (in USD) as a proportion of total GDP (%)</v>
      </c>
      <c r="AS2" s="133" t="str">
        <f>'Indicator Data'!AS2</f>
        <v>Mortality rate, under-5</v>
      </c>
      <c r="AT2" s="133" t="str">
        <f>'Indicator Data'!AT2</f>
        <v>U5 Under weight</v>
      </c>
      <c r="AU2" s="133" t="str">
        <f>'Indicator Data'!AU2</f>
        <v>Incidence of Tuberculosis</v>
      </c>
      <c r="AV2" s="133" t="str">
        <f>'Indicator Data'!AV2</f>
        <v>Estimated number of people living with HIV - Adult (&gt;15) rate</v>
      </c>
      <c r="AW2" s="133" t="str">
        <f>'Indicator Data'!AW2</f>
        <v>Number of new HIV infections per 1,000 uninfected population</v>
      </c>
      <c r="AX2" s="133" t="str">
        <f>'Indicator Data'!AX2</f>
        <v>Malaria incidence per 1,000 population at risk</v>
      </c>
      <c r="AY2" s="133" t="str">
        <f>'Indicator Data'!AY2</f>
        <v>Number of people requiring interventions against neglected tropical diseases</v>
      </c>
      <c r="AZ2" s="133" t="str">
        <f>'Indicator Data'!AZ2</f>
        <v>Gender Inequality Index</v>
      </c>
      <c r="BA2" s="133" t="str">
        <f>'Indicator Data'!BA2</f>
        <v>Income Gini coefficient</v>
      </c>
      <c r="BB2" s="133" t="str">
        <f>'Indicator Data'!BB2</f>
        <v>People affected by Natural Disasters</v>
      </c>
      <c r="BC2" s="133" t="str">
        <f>'Indicator Data'!BC2</f>
        <v>People affected by Natural Disasters</v>
      </c>
      <c r="BD2" s="133" t="str">
        <f>'Indicator Data'!BD2</f>
        <v>People affected by Natural Disasters</v>
      </c>
      <c r="BE2" s="133" t="str">
        <f>'Indicator Data'!BE2</f>
        <v>Internally displaced persons (IDPs)</v>
      </c>
      <c r="BF2" s="133" t="str">
        <f>'Indicator Data'!BF2</f>
        <v>Refugees and asylum-seekers by country of asylum</v>
      </c>
      <c r="BG2" s="133" t="str">
        <f>'Indicator Data'!BG2</f>
        <v>Returned Refugees</v>
      </c>
      <c r="BH2" s="133" t="str">
        <f>'Indicator Data'!BH2</f>
        <v>Average Dietary Energy Supply Adequacy</v>
      </c>
      <c r="BI2" s="133" t="str">
        <f>'Indicator Data'!BI2</f>
        <v>Prevalence of Undernourishment</v>
      </c>
      <c r="BJ2" s="133" t="str">
        <f>'Indicator Data'!BR2</f>
        <v>HFA Scores Last recent</v>
      </c>
      <c r="BK2" s="133" t="str">
        <f>'Indicator Data'!BS2</f>
        <v>Government Effectiveness</v>
      </c>
      <c r="BL2" s="133" t="str">
        <f>'Indicator Data'!BT2</f>
        <v>Corruption Perception Index</v>
      </c>
      <c r="BM2" s="133" t="str">
        <f>'Indicator Data'!BU2</f>
        <v>Access to electricity</v>
      </c>
      <c r="BN2" s="133" t="str">
        <f>'Indicator Data'!BV2</f>
        <v>Adult literacy rate</v>
      </c>
      <c r="BO2" s="133" t="str">
        <f>'Indicator Data'!BW2</f>
        <v>Internet users</v>
      </c>
      <c r="BP2" s="133" t="str">
        <f>'Indicator Data'!BX2</f>
        <v>Mobile cellular subscriptions</v>
      </c>
      <c r="BQ2" s="133" t="str">
        <f>'Indicator Data'!BY2</f>
        <v>Road lenght</v>
      </c>
      <c r="BR2" s="133" t="str">
        <f>'Indicator Data'!BZ2</f>
        <v>People using at least basic sanitation services (% of population)</v>
      </c>
      <c r="BS2" s="133" t="str">
        <f>'Indicator Data'!CA2</f>
        <v>People using at least basic drinking water services (% of population)</v>
      </c>
      <c r="BT2" s="133" t="str">
        <f>'Indicator Data'!CB2</f>
        <v>Physicians Density</v>
      </c>
      <c r="BU2" s="133" t="str">
        <f>'Indicator Data'!CC2</f>
        <v>Proportion of the target population with access to 3 doses of diphtheria-tetanus-pertussis (DTP3) (%)</v>
      </c>
      <c r="BV2" s="133" t="str">
        <f>'Indicator Data'!CD2</f>
        <v>Proportion of the target population with access to measles-containing-vaccine second-dose (MCV2) (%)</v>
      </c>
      <c r="BW2" s="133" t="str">
        <f>'Indicator Data'!CE2</f>
        <v>Proportion of the target population with access to pneumococcal conjugate 3rd dose (PCV3) (%)</v>
      </c>
      <c r="BX2" s="133" t="str">
        <f>'Indicator Data'!CF2</f>
        <v>Current health expenditure per capita</v>
      </c>
      <c r="BY2" s="133" t="str">
        <f>'Indicator Data'!CG2</f>
        <v>Maternal Mortality Ratio</v>
      </c>
      <c r="BZ2" s="133" t="str">
        <f>'Indicator Data'!CI2</f>
        <v>GDP per capita (current US$)</v>
      </c>
      <c r="CA2" s="133" t="str">
        <f>'Indicator Data'!CJ2</f>
        <v>Total Population</v>
      </c>
      <c r="CB2" s="133" t="str">
        <f>'Indicator Data'!CK2</f>
        <v>Total Population (GHS-POP-R2019)</v>
      </c>
    </row>
    <row r="3" spans="1:80" ht="26.4" x14ac:dyDescent="0.3">
      <c r="A3" s="124" t="s">
        <v>472</v>
      </c>
      <c r="B3" s="106"/>
      <c r="C3" s="150">
        <f>'Indicator Data'!C3</f>
        <v>2015</v>
      </c>
      <c r="D3" s="150">
        <f>'Indicator Data'!D3</f>
        <v>2015</v>
      </c>
      <c r="E3" s="150">
        <f>'Indicator Data'!E3</f>
        <v>2015</v>
      </c>
      <c r="F3" s="150">
        <f>'Indicator Data'!F3</f>
        <v>2015</v>
      </c>
      <c r="G3" s="150">
        <f>'Indicator Data'!G3</f>
        <v>2015</v>
      </c>
      <c r="H3" s="150">
        <f>'Indicator Data'!H3</f>
        <v>2015</v>
      </c>
      <c r="I3" s="150">
        <f>'Indicator Data'!I3</f>
        <v>2015</v>
      </c>
      <c r="J3" s="150" t="str">
        <f>'Indicator Data'!J3</f>
        <v>1984-2018</v>
      </c>
      <c r="K3" s="150" t="str">
        <f>'Indicator Data'!K3</f>
        <v>1984-2018</v>
      </c>
      <c r="L3" s="150" t="str">
        <f>'Indicator Data'!L3</f>
        <v>1984-2016</v>
      </c>
      <c r="M3" s="150">
        <f>'Indicator Data'!M3</f>
        <v>2015</v>
      </c>
      <c r="N3" s="150">
        <f>'Indicator Data'!N3</f>
        <v>2015</v>
      </c>
      <c r="O3" s="150">
        <f>'Indicator Data'!O3</f>
        <v>2015</v>
      </c>
      <c r="P3" s="150">
        <f>'Indicator Data'!P3</f>
        <v>2015</v>
      </c>
      <c r="Q3" s="150">
        <f>'Indicator Data'!Q3</f>
        <v>2010</v>
      </c>
      <c r="R3" s="150">
        <f>'Indicator Data'!R3</f>
        <v>2010</v>
      </c>
      <c r="S3" s="150">
        <f>'Indicator Data'!S3</f>
        <v>2010</v>
      </c>
      <c r="T3" s="150">
        <f>'Indicator Data'!T3</f>
        <v>2010</v>
      </c>
      <c r="U3" s="150">
        <f>'Indicator Data'!U3</f>
        <v>2015</v>
      </c>
      <c r="V3" s="150">
        <f>'Indicator Data'!V3</f>
        <v>2015</v>
      </c>
      <c r="W3" s="150">
        <f>'Indicator Data'!W3</f>
        <v>2015</v>
      </c>
      <c r="X3" s="150">
        <f>'Indicator Data'!X3</f>
        <v>2018</v>
      </c>
      <c r="Y3" s="150">
        <f>'Indicator Data'!Y3</f>
        <v>2018</v>
      </c>
      <c r="Z3" s="150">
        <f>'Indicator Data'!Z3</f>
        <v>2018</v>
      </c>
      <c r="AA3" s="150" t="str">
        <f>'Indicator Data'!AA3</f>
        <v>2006-2016</v>
      </c>
      <c r="AB3" s="150" t="str">
        <f>'Indicator Data'!AB3</f>
        <v>2007-2017</v>
      </c>
      <c r="AC3" s="150" t="str">
        <f>'Indicator Data'!AC3</f>
        <v>2010-2017</v>
      </c>
      <c r="AD3" s="150" t="str">
        <f>'Indicator Data'!AD3</f>
        <v>2014-2018</v>
      </c>
      <c r="AE3" s="150">
        <f>'Indicator Data'!AE3</f>
        <v>2018</v>
      </c>
      <c r="AF3" s="150" t="str">
        <f>'Indicator Data'!AF3</f>
        <v>2014-2016</v>
      </c>
      <c r="AG3" s="150">
        <f>'Indicator Data'!AG3</f>
        <v>2019</v>
      </c>
      <c r="AH3" s="150">
        <f>'Indicator Data'!AH3</f>
        <v>2019</v>
      </c>
      <c r="AI3" s="150">
        <f>'Indicator Data'!AI3</f>
        <v>2019</v>
      </c>
      <c r="AJ3" s="150">
        <f>'Indicator Data'!AJ3</f>
        <v>2019</v>
      </c>
      <c r="AK3" s="150">
        <f>'Indicator Data'!AK3</f>
        <v>2019</v>
      </c>
      <c r="AL3" s="150">
        <f>'Indicator Data'!AL3</f>
        <v>2018</v>
      </c>
      <c r="AM3" s="150" t="str">
        <f>'Indicator Data'!AM3</f>
        <v>2007-2018</v>
      </c>
      <c r="AN3" s="150" t="str">
        <f>'Indicator Data'!AN3</f>
        <v>2018-2020</v>
      </c>
      <c r="AO3" s="150">
        <f>'Indicator Data'!AO3</f>
        <v>2017</v>
      </c>
      <c r="AP3" s="150">
        <f>'Indicator Data'!AP3</f>
        <v>2018</v>
      </c>
      <c r="AQ3" s="150">
        <f>'Indicator Data'!AQ3</f>
        <v>2018</v>
      </c>
      <c r="AR3" s="150" t="str">
        <f>'Indicator Data'!AR3</f>
        <v>2014-2018</v>
      </c>
      <c r="AS3" s="150">
        <f>'Indicator Data'!AS3</f>
        <v>2018</v>
      </c>
      <c r="AT3" s="150" t="str">
        <f>'Indicator Data'!AT3</f>
        <v>2007-2017</v>
      </c>
      <c r="AU3" s="150">
        <f>'Indicator Data'!AU3</f>
        <v>2017</v>
      </c>
      <c r="AV3" s="150">
        <f>'Indicator Data'!AV3</f>
        <v>2017</v>
      </c>
      <c r="AW3" s="150">
        <f>'Indicator Data'!AW3</f>
        <v>2017</v>
      </c>
      <c r="AX3" s="150">
        <f>'Indicator Data'!AX3</f>
        <v>2017</v>
      </c>
      <c r="AY3" s="150">
        <f>'Indicator Data'!AY3</f>
        <v>2017</v>
      </c>
      <c r="AZ3" s="150">
        <f>'Indicator Data'!AZ3</f>
        <v>2018</v>
      </c>
      <c r="BA3" s="150" t="str">
        <f>'Indicator Data'!BA3</f>
        <v>2005-2017</v>
      </c>
      <c r="BB3" s="150">
        <f>'Indicator Data'!BB3</f>
        <v>2017</v>
      </c>
      <c r="BC3" s="150">
        <f>'Indicator Data'!BC3</f>
        <v>2018</v>
      </c>
      <c r="BD3" s="150">
        <f>'Indicator Data'!BD3</f>
        <v>2019</v>
      </c>
      <c r="BE3" s="150">
        <f>'Indicator Data'!BE3</f>
        <v>2020</v>
      </c>
      <c r="BF3" s="150">
        <f>'Indicator Data'!BF3</f>
        <v>2020</v>
      </c>
      <c r="BG3" s="150">
        <f>'Indicator Data'!BG3</f>
        <v>2018</v>
      </c>
      <c r="BH3" s="150" t="str">
        <f>'Indicator Data'!BH3</f>
        <v>2016-2018</v>
      </c>
      <c r="BI3" s="150" t="str">
        <f>'Indicator Data'!BI3</f>
        <v>2016-2018</v>
      </c>
      <c r="BJ3" s="150" t="str">
        <f>'Indicator Data'!BR3</f>
        <v>2007-2015</v>
      </c>
      <c r="BK3" s="150">
        <f>'Indicator Data'!BS3</f>
        <v>2018</v>
      </c>
      <c r="BL3" s="150">
        <f>'Indicator Data'!BT3</f>
        <v>2019</v>
      </c>
      <c r="BM3" s="150">
        <f>'Indicator Data'!BU3</f>
        <v>2017</v>
      </c>
      <c r="BN3" s="150" t="str">
        <f>'Indicator Data'!BV3</f>
        <v>2008-2018</v>
      </c>
      <c r="BO3" s="150">
        <f>'Indicator Data'!BW3</f>
        <v>2018</v>
      </c>
      <c r="BP3" s="150">
        <f>'Indicator Data'!BX3</f>
        <v>2018</v>
      </c>
      <c r="BQ3" s="150">
        <f>'Indicator Data'!BY3</f>
        <v>2014</v>
      </c>
      <c r="BR3" s="150" t="str">
        <f>'Indicator Data'!BZ3</f>
        <v>2013-2017</v>
      </c>
      <c r="BS3" s="150" t="str">
        <f>'Indicator Data'!CA3</f>
        <v>2013-2017</v>
      </c>
      <c r="BT3" s="150" t="str">
        <f>'Indicator Data'!CB3</f>
        <v>2011-2018</v>
      </c>
      <c r="BU3" s="150">
        <f>'Indicator Data'!CC3</f>
        <v>2017</v>
      </c>
      <c r="BV3" s="150">
        <f>'Indicator Data'!CD3</f>
        <v>2017</v>
      </c>
      <c r="BW3" s="150">
        <f>'Indicator Data'!CE3</f>
        <v>2017</v>
      </c>
      <c r="BX3" s="150" t="str">
        <f>'Indicator Data'!CF3</f>
        <v>2011-2016</v>
      </c>
      <c r="BY3" s="150">
        <f>'Indicator Data'!CG3</f>
        <v>2017</v>
      </c>
      <c r="BZ3" s="150">
        <f>'Indicator Data'!CI3</f>
        <v>2018</v>
      </c>
      <c r="CA3" s="150">
        <f>'Indicator Data'!CJ3</f>
        <v>2019</v>
      </c>
      <c r="CB3" s="150">
        <f>'Indicator Data'!CK3</f>
        <v>2015</v>
      </c>
    </row>
    <row r="4" spans="1:80" x14ac:dyDescent="0.3">
      <c r="A4" s="125" t="s">
        <v>431</v>
      </c>
      <c r="B4" s="106"/>
      <c r="C4" s="107" t="s">
        <v>817</v>
      </c>
      <c r="D4" s="107" t="s">
        <v>817</v>
      </c>
      <c r="E4" s="107" t="s">
        <v>817</v>
      </c>
      <c r="F4" s="107" t="s">
        <v>817</v>
      </c>
      <c r="G4" s="107" t="s">
        <v>817</v>
      </c>
      <c r="H4" s="107" t="s">
        <v>817</v>
      </c>
      <c r="I4" s="107" t="s">
        <v>817</v>
      </c>
      <c r="J4" s="107" t="s">
        <v>817</v>
      </c>
      <c r="K4" s="107" t="s">
        <v>817</v>
      </c>
      <c r="L4" s="107" t="s">
        <v>817</v>
      </c>
      <c r="M4" s="107" t="s">
        <v>817</v>
      </c>
      <c r="N4" s="107" t="s">
        <v>817</v>
      </c>
      <c r="O4" s="107" t="s">
        <v>817</v>
      </c>
      <c r="P4" s="107" t="s">
        <v>817</v>
      </c>
      <c r="Q4" s="107" t="s">
        <v>817</v>
      </c>
      <c r="R4" s="107" t="s">
        <v>817</v>
      </c>
      <c r="S4" s="107" t="s">
        <v>817</v>
      </c>
      <c r="T4" s="107" t="s">
        <v>817</v>
      </c>
      <c r="U4" s="107" t="s">
        <v>817</v>
      </c>
      <c r="V4" s="107" t="s">
        <v>817</v>
      </c>
      <c r="W4" s="107" t="s">
        <v>817</v>
      </c>
      <c r="X4" s="107" t="s">
        <v>817</v>
      </c>
      <c r="Y4" s="107" t="s">
        <v>817</v>
      </c>
      <c r="Z4" s="107" t="s">
        <v>817</v>
      </c>
      <c r="AA4" s="107" t="s">
        <v>817</v>
      </c>
      <c r="AB4" s="107" t="s">
        <v>817</v>
      </c>
      <c r="AC4" s="107" t="s">
        <v>817</v>
      </c>
      <c r="AD4" s="107" t="s">
        <v>817</v>
      </c>
      <c r="AE4" s="107" t="s">
        <v>817</v>
      </c>
      <c r="AF4" s="107" t="s">
        <v>817</v>
      </c>
      <c r="AG4" s="107" t="s">
        <v>817</v>
      </c>
      <c r="AH4" s="107" t="s">
        <v>817</v>
      </c>
      <c r="AI4" s="107" t="s">
        <v>817</v>
      </c>
      <c r="AJ4" s="107" t="s">
        <v>817</v>
      </c>
      <c r="AK4" s="107" t="s">
        <v>817</v>
      </c>
      <c r="AL4" s="107" t="s">
        <v>817</v>
      </c>
      <c r="AM4" s="107" t="s">
        <v>817</v>
      </c>
      <c r="AN4" s="107" t="s">
        <v>817</v>
      </c>
      <c r="AO4" s="107" t="s">
        <v>817</v>
      </c>
      <c r="AP4" s="107" t="s">
        <v>817</v>
      </c>
      <c r="AQ4" s="107" t="s">
        <v>817</v>
      </c>
      <c r="AR4" s="107" t="s">
        <v>817</v>
      </c>
      <c r="AS4" s="107" t="s">
        <v>817</v>
      </c>
      <c r="AT4" s="107" t="s">
        <v>817</v>
      </c>
      <c r="AU4" s="107" t="s">
        <v>817</v>
      </c>
      <c r="AV4" s="107" t="s">
        <v>817</v>
      </c>
      <c r="AW4" s="107" t="s">
        <v>817</v>
      </c>
      <c r="AX4" s="107" t="s">
        <v>817</v>
      </c>
      <c r="AY4" s="107" t="s">
        <v>817</v>
      </c>
      <c r="AZ4" s="107" t="s">
        <v>817</v>
      </c>
      <c r="BA4" s="107" t="s">
        <v>817</v>
      </c>
      <c r="BB4" s="107" t="s">
        <v>817</v>
      </c>
      <c r="BC4" s="107" t="s">
        <v>817</v>
      </c>
      <c r="BD4" s="107" t="s">
        <v>817</v>
      </c>
      <c r="BE4" s="107" t="s">
        <v>817</v>
      </c>
      <c r="BF4" s="107" t="s">
        <v>817</v>
      </c>
      <c r="BG4" s="107" t="s">
        <v>817</v>
      </c>
      <c r="BH4" s="107" t="s">
        <v>817</v>
      </c>
      <c r="BI4" s="107" t="s">
        <v>817</v>
      </c>
      <c r="BJ4" s="107" t="s">
        <v>817</v>
      </c>
      <c r="BK4" s="107" t="s">
        <v>817</v>
      </c>
      <c r="BL4" s="107" t="s">
        <v>817</v>
      </c>
      <c r="BM4" s="107" t="s">
        <v>817</v>
      </c>
      <c r="BN4" s="107" t="s">
        <v>817</v>
      </c>
      <c r="BO4" s="107" t="s">
        <v>817</v>
      </c>
      <c r="BP4" s="107" t="s">
        <v>817</v>
      </c>
      <c r="BQ4" s="107" t="s">
        <v>817</v>
      </c>
      <c r="BR4" s="107" t="s">
        <v>817</v>
      </c>
      <c r="BS4" s="107" t="s">
        <v>817</v>
      </c>
      <c r="BT4" s="107" t="s">
        <v>817</v>
      </c>
      <c r="BU4" s="107" t="s">
        <v>817</v>
      </c>
      <c r="BV4" s="107" t="s">
        <v>817</v>
      </c>
      <c r="BW4" s="107" t="s">
        <v>817</v>
      </c>
      <c r="BX4" s="107" t="s">
        <v>817</v>
      </c>
      <c r="BY4" s="107" t="s">
        <v>817</v>
      </c>
      <c r="BZ4" s="107" t="s">
        <v>817</v>
      </c>
      <c r="CA4" s="107" t="s">
        <v>817</v>
      </c>
      <c r="CB4" s="107" t="s">
        <v>817</v>
      </c>
    </row>
    <row r="5" spans="1:80" x14ac:dyDescent="0.3">
      <c r="A5" s="123" t="str">
        <f>'Indicator Data'!A6</f>
        <v>Afghanistan</v>
      </c>
      <c r="B5" s="106" t="str">
        <f>'Indicator Data'!B6</f>
        <v>AFG</v>
      </c>
      <c r="C5" s="154"/>
      <c r="D5" s="154"/>
      <c r="E5" s="154"/>
      <c r="F5" s="154"/>
      <c r="G5" s="154"/>
      <c r="H5" s="154"/>
      <c r="I5" s="154"/>
      <c r="J5" s="154"/>
      <c r="K5" s="154"/>
      <c r="L5" s="154"/>
      <c r="M5" s="154"/>
      <c r="N5" s="154"/>
      <c r="O5" s="154"/>
      <c r="P5" s="154"/>
      <c r="R5" s="154"/>
      <c r="S5" s="154"/>
      <c r="T5" s="154"/>
      <c r="U5" s="154"/>
      <c r="V5" s="154"/>
      <c r="W5" s="154"/>
      <c r="X5" s="154"/>
      <c r="Y5" s="154"/>
      <c r="Z5" s="154"/>
      <c r="AA5" s="154"/>
      <c r="AB5" s="154"/>
      <c r="AC5" s="154"/>
      <c r="AD5" s="154"/>
      <c r="AE5" s="154"/>
      <c r="AF5" s="154"/>
      <c r="AG5" s="154"/>
      <c r="AH5" s="154"/>
      <c r="AI5" s="154"/>
      <c r="AJ5" s="154"/>
      <c r="AK5" s="154"/>
      <c r="AL5" s="155" t="str">
        <f>IF(ISNUMBER('Indicator Data'!AL6),"","Imputed using GDP p.c.")</f>
        <v/>
      </c>
      <c r="AM5" s="154"/>
      <c r="AN5" s="154"/>
      <c r="AO5" s="154"/>
      <c r="AP5" s="154"/>
      <c r="AQ5" s="154"/>
      <c r="AR5" s="154"/>
      <c r="AS5" s="154"/>
      <c r="AT5" s="154"/>
      <c r="AU5" s="154"/>
      <c r="AV5" s="154"/>
      <c r="AW5" s="154"/>
      <c r="AX5" s="154"/>
      <c r="AY5" s="154"/>
      <c r="AZ5" s="154"/>
      <c r="BA5" s="154"/>
      <c r="BB5" s="103"/>
    </row>
    <row r="6" spans="1:80" x14ac:dyDescent="0.3">
      <c r="A6" s="123" t="str">
        <f>'Indicator Data'!A7</f>
        <v>Albania</v>
      </c>
      <c r="B6" s="106" t="str">
        <f>'Indicator Data'!B7</f>
        <v>ALB</v>
      </c>
      <c r="C6" s="154"/>
      <c r="D6" s="154"/>
      <c r="E6" s="154"/>
      <c r="F6" s="154"/>
      <c r="G6" s="154"/>
      <c r="H6" s="154"/>
      <c r="I6" s="154"/>
      <c r="J6" s="154"/>
      <c r="K6" s="154"/>
      <c r="L6" s="154"/>
      <c r="M6" s="154"/>
      <c r="N6" s="154"/>
      <c r="O6" s="154"/>
      <c r="P6" s="154"/>
      <c r="R6" s="154"/>
      <c r="S6" s="154"/>
      <c r="T6" s="154"/>
      <c r="U6" s="154"/>
      <c r="V6" s="154"/>
      <c r="W6" s="154"/>
      <c r="X6" s="154"/>
      <c r="Y6" s="154"/>
      <c r="Z6" s="154"/>
      <c r="AA6" s="154"/>
      <c r="AB6" s="154"/>
      <c r="AC6" s="154"/>
      <c r="AD6" s="154"/>
      <c r="AE6" s="154"/>
      <c r="AF6" s="154"/>
      <c r="AG6" s="154"/>
      <c r="AH6" s="154"/>
      <c r="AI6" s="154"/>
      <c r="AJ6" s="154"/>
      <c r="AK6" s="154"/>
      <c r="AL6" s="155" t="str">
        <f>IF(ISNUMBER('Indicator Data'!AL7),"","Imputed using GDP p.c.")</f>
        <v/>
      </c>
      <c r="AM6" s="154"/>
      <c r="AN6" s="154"/>
      <c r="AO6" s="154"/>
      <c r="AP6" s="154"/>
      <c r="AQ6" s="154"/>
      <c r="AR6" s="154"/>
      <c r="AS6" s="154"/>
      <c r="AT6" s="154"/>
      <c r="AU6" s="154"/>
      <c r="AV6" s="154"/>
      <c r="AW6" s="154"/>
      <c r="AX6" s="154"/>
      <c r="AY6" s="154"/>
      <c r="AZ6" s="154"/>
      <c r="BA6" s="154"/>
      <c r="BB6" s="103"/>
    </row>
    <row r="7" spans="1:80" x14ac:dyDescent="0.3">
      <c r="A7" s="123" t="str">
        <f>'Indicator Data'!A8</f>
        <v>Algeria</v>
      </c>
      <c r="B7" s="106" t="str">
        <f>'Indicator Data'!B8</f>
        <v>DZA</v>
      </c>
      <c r="C7" s="154"/>
      <c r="D7" s="154"/>
      <c r="E7" s="154"/>
      <c r="F7" s="154"/>
      <c r="G7" s="154"/>
      <c r="H7" s="154"/>
      <c r="I7" s="154"/>
      <c r="J7" s="154"/>
      <c r="K7" s="154"/>
      <c r="L7" s="154"/>
      <c r="M7" s="154"/>
      <c r="N7" s="154"/>
      <c r="O7" s="154"/>
      <c r="P7" s="154"/>
      <c r="R7" s="154"/>
      <c r="S7" s="154"/>
      <c r="T7" s="154"/>
      <c r="U7" s="154"/>
      <c r="V7" s="154"/>
      <c r="W7" s="154"/>
      <c r="X7" s="154"/>
      <c r="Y7" s="154"/>
      <c r="Z7" s="154"/>
      <c r="AA7" s="154"/>
      <c r="AB7" s="154"/>
      <c r="AC7" s="154"/>
      <c r="AD7" s="154"/>
      <c r="AE7" s="154"/>
      <c r="AF7" s="154"/>
      <c r="AG7" s="154"/>
      <c r="AH7" s="154"/>
      <c r="AI7" s="154"/>
      <c r="AJ7" s="154"/>
      <c r="AK7" s="154"/>
      <c r="AL7" s="155" t="str">
        <f>IF(ISNUMBER('Indicator Data'!AL8),"","Imputed using GDP p.c.")</f>
        <v/>
      </c>
      <c r="AM7" s="154"/>
      <c r="AN7" s="154"/>
      <c r="AO7" s="154"/>
      <c r="AP7" s="154"/>
      <c r="AQ7" s="154"/>
      <c r="AR7" s="154"/>
      <c r="AS7" s="154"/>
      <c r="AT7" s="154"/>
      <c r="AU7" s="154"/>
      <c r="AV7" s="154"/>
      <c r="AW7" s="154"/>
      <c r="AX7" s="154"/>
      <c r="AY7" s="154"/>
      <c r="AZ7" s="154"/>
      <c r="BA7" s="154"/>
      <c r="BB7" s="103"/>
    </row>
    <row r="8" spans="1:80" x14ac:dyDescent="0.3">
      <c r="A8" s="123" t="str">
        <f>'Indicator Data'!A9</f>
        <v>Angola</v>
      </c>
      <c r="B8" s="106" t="str">
        <f>'Indicator Data'!B9</f>
        <v>AGO</v>
      </c>
      <c r="C8" s="154"/>
      <c r="D8" s="154"/>
      <c r="E8" s="154"/>
      <c r="F8" s="154"/>
      <c r="G8" s="154"/>
      <c r="H8" s="154"/>
      <c r="I8" s="154"/>
      <c r="J8" s="154"/>
      <c r="K8" s="154"/>
      <c r="L8" s="154"/>
      <c r="M8" s="154"/>
      <c r="N8" s="154"/>
      <c r="O8" s="154"/>
      <c r="P8" s="154"/>
      <c r="R8" s="154"/>
      <c r="S8" s="154"/>
      <c r="T8" s="154"/>
      <c r="U8" s="154"/>
      <c r="V8" s="154"/>
      <c r="W8" s="154"/>
      <c r="X8" s="154"/>
      <c r="Y8" s="154"/>
      <c r="Z8" s="154"/>
      <c r="AA8" s="154"/>
      <c r="AB8" s="154"/>
      <c r="AC8" s="154"/>
      <c r="AD8" s="154"/>
      <c r="AE8" s="154"/>
      <c r="AF8" s="154"/>
      <c r="AG8" s="154"/>
      <c r="AH8" s="154"/>
      <c r="AI8" s="154"/>
      <c r="AJ8" s="154"/>
      <c r="AK8" s="154"/>
      <c r="AL8" s="155" t="str">
        <f>IF(ISNUMBER('Indicator Data'!AL9),"","Imputed using GDP p.c.")</f>
        <v/>
      </c>
      <c r="AM8" s="154"/>
      <c r="AN8" s="154"/>
      <c r="AO8" s="154"/>
      <c r="AP8" s="154"/>
      <c r="AQ8" s="154"/>
      <c r="AR8" s="154"/>
      <c r="AS8" s="154"/>
      <c r="AT8" s="154"/>
      <c r="AU8" s="154"/>
      <c r="AV8" s="154"/>
      <c r="AW8" s="154"/>
      <c r="AX8" s="154"/>
      <c r="AY8" s="154"/>
      <c r="AZ8" s="154"/>
      <c r="BA8" s="154"/>
      <c r="BB8" s="103"/>
    </row>
    <row r="9" spans="1:80" x14ac:dyDescent="0.3">
      <c r="A9" s="123" t="str">
        <f>'Indicator Data'!A10</f>
        <v>Antigua and Barbuda</v>
      </c>
      <c r="B9" s="106" t="str">
        <f>'Indicator Data'!B10</f>
        <v>ATG</v>
      </c>
      <c r="C9" s="154"/>
      <c r="D9" s="154"/>
      <c r="E9" s="154"/>
      <c r="F9" s="154"/>
      <c r="G9" s="154"/>
      <c r="H9" s="154"/>
      <c r="I9" s="154"/>
      <c r="J9" s="154"/>
      <c r="K9" s="154"/>
      <c r="L9" s="154"/>
      <c r="M9" s="154"/>
      <c r="N9" s="154"/>
      <c r="O9" s="154"/>
      <c r="P9" s="154"/>
      <c r="R9" s="154"/>
      <c r="S9" s="154"/>
      <c r="T9" s="154"/>
      <c r="U9" s="154"/>
      <c r="V9" s="154"/>
      <c r="W9" s="154"/>
      <c r="X9" s="154"/>
      <c r="Y9" s="154"/>
      <c r="Z9" s="154"/>
      <c r="AA9" s="154"/>
      <c r="AB9" s="154"/>
      <c r="AC9" s="154"/>
      <c r="AD9" s="154"/>
      <c r="AE9" s="154"/>
      <c r="AF9" s="154"/>
      <c r="AG9" s="154"/>
      <c r="AH9" s="154"/>
      <c r="AI9" s="154"/>
      <c r="AJ9" s="154"/>
      <c r="AK9" s="154"/>
      <c r="AL9" s="155" t="str">
        <f>IF(ISNUMBER('Indicator Data'!AL10),"","Imputed using GDP p.c.")</f>
        <v/>
      </c>
      <c r="AN9" s="154"/>
      <c r="AO9" s="154"/>
      <c r="AP9" s="154"/>
      <c r="AQ9" s="154"/>
      <c r="AR9" s="154"/>
      <c r="AS9" s="154"/>
      <c r="AT9" s="154"/>
      <c r="AU9" s="154"/>
      <c r="AV9" s="154"/>
      <c r="AW9" s="154"/>
      <c r="AX9" s="154"/>
      <c r="AY9" s="154"/>
      <c r="AZ9" s="154"/>
      <c r="BA9" s="154"/>
      <c r="BB9" s="103"/>
      <c r="BH9" s="154"/>
      <c r="BI9" s="154" t="s">
        <v>1230</v>
      </c>
    </row>
    <row r="10" spans="1:80" x14ac:dyDescent="0.3">
      <c r="A10" s="123" t="str">
        <f>'Indicator Data'!A11</f>
        <v>Argentina</v>
      </c>
      <c r="B10" s="106" t="str">
        <f>'Indicator Data'!B11</f>
        <v>ARG</v>
      </c>
      <c r="C10" s="154"/>
      <c r="D10" s="154"/>
      <c r="E10" s="154"/>
      <c r="F10" s="154"/>
      <c r="G10" s="154"/>
      <c r="H10" s="154"/>
      <c r="I10" s="154"/>
      <c r="J10" s="154"/>
      <c r="K10" s="154"/>
      <c r="L10" s="154"/>
      <c r="M10" s="154"/>
      <c r="N10" s="154"/>
      <c r="O10" s="154"/>
      <c r="P10" s="154"/>
      <c r="R10" s="154"/>
      <c r="S10" s="154"/>
      <c r="T10" s="154"/>
      <c r="U10" s="154"/>
      <c r="V10" s="154"/>
      <c r="W10" s="154"/>
      <c r="X10" s="154"/>
      <c r="Y10" s="154"/>
      <c r="Z10" s="154"/>
      <c r="AA10" s="154"/>
      <c r="AB10" s="154"/>
      <c r="AC10" s="154"/>
      <c r="AD10" s="154"/>
      <c r="AE10" s="154"/>
      <c r="AF10" s="154"/>
      <c r="AG10" s="154"/>
      <c r="AH10" s="154"/>
      <c r="AI10" s="154"/>
      <c r="AJ10" s="154"/>
      <c r="AK10" s="154"/>
      <c r="AL10" s="155" t="str">
        <f>IF(ISNUMBER('Indicator Data'!AL11),"","Imputed using GDP p.c.")</f>
        <v/>
      </c>
      <c r="AN10" s="154"/>
      <c r="AO10" s="154"/>
      <c r="AP10" s="154"/>
      <c r="AQ10" s="154"/>
      <c r="AR10" s="154"/>
      <c r="AS10" s="154"/>
      <c r="AT10" s="154"/>
      <c r="AU10" s="154"/>
      <c r="AV10" s="154"/>
      <c r="AW10" s="154"/>
      <c r="AX10" s="154"/>
      <c r="AY10" s="154"/>
      <c r="AZ10" s="154"/>
      <c r="BA10" s="154"/>
      <c r="BB10" s="103"/>
      <c r="BH10" s="154"/>
      <c r="BI10" s="154"/>
    </row>
    <row r="11" spans="1:80" x14ac:dyDescent="0.3">
      <c r="A11" s="123" t="str">
        <f>'Indicator Data'!A12</f>
        <v>Armenia</v>
      </c>
      <c r="B11" s="106" t="str">
        <f>'Indicator Data'!B12</f>
        <v>ARM</v>
      </c>
      <c r="C11" s="154"/>
      <c r="D11" s="154"/>
      <c r="E11" s="154"/>
      <c r="F11" s="154"/>
      <c r="G11" s="154"/>
      <c r="H11" s="154"/>
      <c r="I11" s="154"/>
      <c r="J11" s="154"/>
      <c r="K11" s="154"/>
      <c r="L11" s="154"/>
      <c r="M11" s="154"/>
      <c r="N11" s="154"/>
      <c r="O11" s="154"/>
      <c r="P11" s="154"/>
      <c r="R11" s="154"/>
      <c r="S11" s="154"/>
      <c r="T11" s="154"/>
      <c r="U11" s="154"/>
      <c r="V11" s="154"/>
      <c r="W11" s="154"/>
      <c r="X11" s="154"/>
      <c r="Y11" s="154"/>
      <c r="Z11" s="154"/>
      <c r="AA11" s="154"/>
      <c r="AB11" s="154"/>
      <c r="AC11" s="154"/>
      <c r="AD11" s="154"/>
      <c r="AE11" s="154"/>
      <c r="AF11" s="154"/>
      <c r="AG11" s="154"/>
      <c r="AH11" s="154"/>
      <c r="AI11" s="154"/>
      <c r="AJ11" s="154"/>
      <c r="AK11" s="154"/>
      <c r="AL11" s="155" t="str">
        <f>IF(ISNUMBER('Indicator Data'!AL12),"","Imputed using GDP p.c.")</f>
        <v/>
      </c>
      <c r="AN11" s="154"/>
      <c r="AO11" s="154"/>
      <c r="AP11" s="154"/>
      <c r="AQ11" s="154"/>
      <c r="AR11" s="154"/>
      <c r="AS11" s="154"/>
      <c r="AT11" s="154"/>
      <c r="AU11" s="154"/>
      <c r="AV11" s="154"/>
      <c r="AW11" s="154"/>
      <c r="AX11" s="154"/>
      <c r="AY11" s="154"/>
      <c r="AZ11" s="154"/>
      <c r="BA11" s="154"/>
      <c r="BB11" s="103"/>
      <c r="BH11" s="154"/>
      <c r="BI11" s="154"/>
    </row>
    <row r="12" spans="1:80" x14ac:dyDescent="0.3">
      <c r="A12" s="123" t="str">
        <f>'Indicator Data'!A13</f>
        <v>Australia</v>
      </c>
      <c r="B12" s="106" t="str">
        <f>'Indicator Data'!B13</f>
        <v>AUS</v>
      </c>
      <c r="C12" s="154"/>
      <c r="D12" s="154"/>
      <c r="E12" s="154"/>
      <c r="F12" s="154"/>
      <c r="G12" s="154"/>
      <c r="H12" s="154"/>
      <c r="I12" s="154"/>
      <c r="J12" s="154"/>
      <c r="K12" s="154"/>
      <c r="L12" s="154"/>
      <c r="M12" s="154"/>
      <c r="N12" s="154"/>
      <c r="O12" s="154"/>
      <c r="P12" s="154"/>
      <c r="R12" s="154"/>
      <c r="S12" s="154"/>
      <c r="T12" s="154"/>
      <c r="U12" s="154"/>
      <c r="V12" s="154"/>
      <c r="W12" s="154"/>
      <c r="X12" s="154"/>
      <c r="Y12" s="154"/>
      <c r="Z12" s="154"/>
      <c r="AA12" s="154"/>
      <c r="AB12" s="154"/>
      <c r="AC12" s="154"/>
      <c r="AD12" s="154"/>
      <c r="AE12" s="154"/>
      <c r="AF12" s="154"/>
      <c r="AG12" s="154"/>
      <c r="AH12" s="154"/>
      <c r="AI12" s="154"/>
      <c r="AJ12" s="154"/>
      <c r="AK12" s="154"/>
      <c r="AL12" s="155" t="str">
        <f>IF(ISNUMBER('Indicator Data'!AL13),"","Imputed using GDP p.c.")</f>
        <v/>
      </c>
      <c r="AN12" s="154"/>
      <c r="AO12" s="154"/>
      <c r="AP12" s="154"/>
      <c r="AQ12" s="154"/>
      <c r="AR12" s="154"/>
      <c r="AS12" s="154"/>
      <c r="AT12" s="154"/>
      <c r="AU12" s="154"/>
      <c r="AV12" s="154"/>
      <c r="AW12" s="154"/>
      <c r="AX12" s="154"/>
      <c r="AY12" s="154"/>
      <c r="AZ12" s="154"/>
      <c r="BA12" s="154"/>
      <c r="BB12" s="103"/>
      <c r="BH12" s="154"/>
      <c r="BI12" s="154"/>
    </row>
    <row r="13" spans="1:80" x14ac:dyDescent="0.3">
      <c r="A13" s="123" t="str">
        <f>'Indicator Data'!A14</f>
        <v>Austria</v>
      </c>
      <c r="B13" s="106" t="str">
        <f>'Indicator Data'!B14</f>
        <v>AUT</v>
      </c>
      <c r="C13" s="154"/>
      <c r="D13" s="154"/>
      <c r="E13" s="154"/>
      <c r="F13" s="154"/>
      <c r="G13" s="154"/>
      <c r="H13" s="154"/>
      <c r="I13" s="154"/>
      <c r="J13" s="154"/>
      <c r="K13" s="154"/>
      <c r="L13" s="154"/>
      <c r="M13" s="154"/>
      <c r="N13" s="154"/>
      <c r="O13" s="154"/>
      <c r="P13" s="154"/>
      <c r="R13" s="154"/>
      <c r="S13" s="154"/>
      <c r="T13" s="154"/>
      <c r="U13" s="154"/>
      <c r="V13" s="154"/>
      <c r="W13" s="154"/>
      <c r="X13" s="154"/>
      <c r="Y13" s="154"/>
      <c r="Z13" s="154"/>
      <c r="AA13" s="154"/>
      <c r="AB13" s="154"/>
      <c r="AC13" s="154"/>
      <c r="AD13" s="154"/>
      <c r="AE13" s="154"/>
      <c r="AF13" s="154"/>
      <c r="AG13" s="154"/>
      <c r="AH13" s="154"/>
      <c r="AI13" s="154"/>
      <c r="AJ13" s="154"/>
      <c r="AK13" s="154"/>
      <c r="AL13" s="155" t="str">
        <f>IF(ISNUMBER('Indicator Data'!AL14),"","Imputed using GDP p.c.")</f>
        <v/>
      </c>
      <c r="AN13" s="154"/>
      <c r="AO13" s="154"/>
      <c r="AP13" s="154"/>
      <c r="AQ13" s="154"/>
      <c r="AR13" s="154"/>
      <c r="AS13" s="154"/>
      <c r="AT13" s="154"/>
      <c r="AU13" s="154"/>
      <c r="AV13" s="154"/>
      <c r="AW13" s="154"/>
      <c r="AX13" s="154"/>
      <c r="AY13" s="154"/>
      <c r="AZ13" s="154"/>
      <c r="BA13" s="154"/>
      <c r="BB13" s="103"/>
      <c r="BH13" s="154"/>
      <c r="BI13" s="154"/>
    </row>
    <row r="14" spans="1:80" x14ac:dyDescent="0.3">
      <c r="A14" s="123" t="str">
        <f>'Indicator Data'!A15</f>
        <v>Azerbaijan</v>
      </c>
      <c r="B14" s="106" t="str">
        <f>'Indicator Data'!B15</f>
        <v>AZE</v>
      </c>
      <c r="C14" s="154"/>
      <c r="D14" s="154"/>
      <c r="E14" s="154"/>
      <c r="F14" s="154"/>
      <c r="G14" s="154"/>
      <c r="H14" s="154"/>
      <c r="I14" s="154"/>
      <c r="J14" s="154"/>
      <c r="K14" s="154"/>
      <c r="L14" s="154"/>
      <c r="M14" s="154"/>
      <c r="N14" s="154"/>
      <c r="O14" s="154"/>
      <c r="P14" s="154"/>
      <c r="R14" s="154"/>
      <c r="S14" s="154"/>
      <c r="T14" s="154"/>
      <c r="U14" s="154"/>
      <c r="V14" s="154"/>
      <c r="W14" s="154"/>
      <c r="X14" s="154"/>
      <c r="Y14" s="154"/>
      <c r="Z14" s="154"/>
      <c r="AA14" s="154"/>
      <c r="AB14" s="154"/>
      <c r="AC14" s="154"/>
      <c r="AD14" s="154"/>
      <c r="AE14" s="154"/>
      <c r="AF14" s="154"/>
      <c r="AG14" s="154"/>
      <c r="AH14" s="154"/>
      <c r="AI14" s="154"/>
      <c r="AJ14" s="154"/>
      <c r="AK14" s="154"/>
      <c r="AL14" s="155" t="str">
        <f>IF(ISNUMBER('Indicator Data'!AL15),"","Imputed using GDP p.c.")</f>
        <v/>
      </c>
      <c r="AN14" s="154"/>
      <c r="AO14" s="154"/>
      <c r="AP14" s="154"/>
      <c r="AQ14" s="154"/>
      <c r="AR14" s="154"/>
      <c r="AS14" s="154"/>
      <c r="AT14" s="154"/>
      <c r="AU14" s="154"/>
      <c r="AV14" s="154"/>
      <c r="AW14" s="154"/>
      <c r="AX14" s="154"/>
      <c r="AY14" s="154"/>
      <c r="AZ14" s="154"/>
      <c r="BA14" s="154"/>
      <c r="BB14" s="103"/>
      <c r="BH14" s="154"/>
      <c r="BI14" s="154"/>
    </row>
    <row r="15" spans="1:80" x14ac:dyDescent="0.3">
      <c r="A15" s="123" t="str">
        <f>'Indicator Data'!A16</f>
        <v>Bahamas</v>
      </c>
      <c r="B15" s="106" t="str">
        <f>'Indicator Data'!B16</f>
        <v>BHS</v>
      </c>
      <c r="C15" s="154"/>
      <c r="D15" s="154"/>
      <c r="E15" s="154"/>
      <c r="F15" s="154"/>
      <c r="G15" s="154"/>
      <c r="H15" s="154"/>
      <c r="I15" s="154"/>
      <c r="J15" s="154"/>
      <c r="K15" s="154"/>
      <c r="L15" s="154"/>
      <c r="M15" s="154"/>
      <c r="N15" s="154"/>
      <c r="O15" s="154"/>
      <c r="P15" s="154"/>
      <c r="R15" s="154"/>
      <c r="S15" s="154"/>
      <c r="T15" s="154"/>
      <c r="U15" s="154"/>
      <c r="V15" s="154"/>
      <c r="W15" s="154"/>
      <c r="X15" s="154"/>
      <c r="Y15" s="154"/>
      <c r="Z15" s="154"/>
      <c r="AA15" s="154"/>
      <c r="AB15" s="154"/>
      <c r="AC15" s="154"/>
      <c r="AD15" s="154"/>
      <c r="AE15" s="154"/>
      <c r="AF15" s="154"/>
      <c r="AG15" s="154"/>
      <c r="AH15" s="154"/>
      <c r="AI15" s="154"/>
      <c r="AJ15" s="154"/>
      <c r="AK15" s="154"/>
      <c r="AL15" s="155" t="str">
        <f>IF(ISNUMBER('Indicator Data'!AL16),"","Imputed using GDP p.c.")</f>
        <v/>
      </c>
      <c r="AN15" s="154"/>
      <c r="AO15" s="154"/>
      <c r="AP15" s="154"/>
      <c r="AQ15" s="154"/>
      <c r="AR15" s="154"/>
      <c r="AS15" s="154"/>
      <c r="AT15" s="154"/>
      <c r="AU15" s="154"/>
      <c r="AV15" s="154"/>
      <c r="AW15" s="154"/>
      <c r="AX15" s="154"/>
      <c r="AY15" s="154"/>
      <c r="AZ15" s="154"/>
      <c r="BA15" s="154"/>
      <c r="BB15" s="103"/>
      <c r="BH15" s="154"/>
      <c r="BI15" s="154" t="s">
        <v>1230</v>
      </c>
    </row>
    <row r="16" spans="1:80" x14ac:dyDescent="0.3">
      <c r="A16" s="123" t="str">
        <f>'Indicator Data'!A17</f>
        <v>Bahrain</v>
      </c>
      <c r="B16" s="106" t="str">
        <f>'Indicator Data'!B17</f>
        <v>BHR</v>
      </c>
      <c r="C16" s="154"/>
      <c r="D16" s="154"/>
      <c r="E16" s="154"/>
      <c r="F16" s="154"/>
      <c r="G16" s="154"/>
      <c r="H16" s="154"/>
      <c r="I16" s="154"/>
      <c r="J16" s="154"/>
      <c r="K16" s="154"/>
      <c r="L16" s="154"/>
      <c r="M16" s="154"/>
      <c r="N16" s="154"/>
      <c r="O16" s="154"/>
      <c r="P16" s="154"/>
      <c r="R16" s="154"/>
      <c r="S16" s="154"/>
      <c r="T16" s="154"/>
      <c r="U16" s="154"/>
      <c r="V16" s="154"/>
      <c r="W16" s="154"/>
      <c r="X16" s="154"/>
      <c r="Y16" s="154"/>
      <c r="Z16" s="154"/>
      <c r="AA16" s="154"/>
      <c r="AB16" s="154"/>
      <c r="AC16" s="154"/>
      <c r="AD16" s="154"/>
      <c r="AE16" s="154"/>
      <c r="AF16" s="154"/>
      <c r="AG16" s="154"/>
      <c r="AH16" s="154"/>
      <c r="AI16" s="154"/>
      <c r="AJ16" s="154"/>
      <c r="AK16" s="154"/>
      <c r="AL16" s="155" t="str">
        <f>IF(ISNUMBER('Indicator Data'!AL17),"","Imputed using GDP p.c.")</f>
        <v/>
      </c>
      <c r="AN16" s="154"/>
      <c r="AO16" s="154"/>
      <c r="AP16" s="154"/>
      <c r="AQ16" s="154"/>
      <c r="AR16" s="154"/>
      <c r="AS16" s="154"/>
      <c r="AT16" s="154"/>
      <c r="AU16" s="154"/>
      <c r="AV16" s="154"/>
      <c r="AW16" s="154"/>
      <c r="AX16" s="154"/>
      <c r="AY16" s="154"/>
      <c r="AZ16" s="154"/>
      <c r="BA16" s="154"/>
      <c r="BB16" s="103"/>
      <c r="BH16" s="154" t="s">
        <v>853</v>
      </c>
      <c r="BI16" s="154" t="s">
        <v>853</v>
      </c>
    </row>
    <row r="17" spans="1:61" x14ac:dyDescent="0.3">
      <c r="A17" s="123" t="str">
        <f>'Indicator Data'!A18</f>
        <v>Bangladesh</v>
      </c>
      <c r="B17" s="106" t="str">
        <f>'Indicator Data'!B18</f>
        <v>BGD</v>
      </c>
      <c r="C17" s="154"/>
      <c r="D17" s="154"/>
      <c r="E17" s="154"/>
      <c r="F17" s="154"/>
      <c r="G17" s="154"/>
      <c r="H17" s="154"/>
      <c r="I17" s="154"/>
      <c r="J17" s="154"/>
      <c r="K17" s="154"/>
      <c r="L17" s="154"/>
      <c r="M17" s="154"/>
      <c r="N17" s="154"/>
      <c r="O17" s="154"/>
      <c r="P17" s="154"/>
      <c r="R17" s="154"/>
      <c r="S17" s="154"/>
      <c r="T17" s="154"/>
      <c r="U17" s="154"/>
      <c r="V17" s="154"/>
      <c r="W17" s="154"/>
      <c r="X17" s="154"/>
      <c r="Y17" s="154"/>
      <c r="Z17" s="154"/>
      <c r="AA17" s="154"/>
      <c r="AB17" s="154"/>
      <c r="AC17" s="154"/>
      <c r="AD17" s="154"/>
      <c r="AE17" s="154"/>
      <c r="AF17" s="154"/>
      <c r="AG17" s="154"/>
      <c r="AH17" s="154"/>
      <c r="AI17" s="154"/>
      <c r="AJ17" s="154"/>
      <c r="AK17" s="154"/>
      <c r="AL17" s="155" t="str">
        <f>IF(ISNUMBER('Indicator Data'!AL18),"","Imputed using GDP p.c.")</f>
        <v/>
      </c>
      <c r="AN17" s="154"/>
      <c r="AO17" s="154"/>
      <c r="AP17" s="154"/>
      <c r="AQ17" s="154"/>
      <c r="AR17" s="154"/>
      <c r="AS17" s="154"/>
      <c r="AT17" s="154"/>
      <c r="AU17" s="154"/>
      <c r="AV17" s="154"/>
      <c r="AW17" s="154"/>
      <c r="AX17" s="154"/>
      <c r="AY17" s="154"/>
      <c r="AZ17" s="154"/>
      <c r="BA17" s="154"/>
      <c r="BB17" s="103"/>
      <c r="BH17" s="154"/>
      <c r="BI17" s="154"/>
    </row>
    <row r="18" spans="1:61" x14ac:dyDescent="0.3">
      <c r="A18" s="123" t="str">
        <f>'Indicator Data'!A19</f>
        <v>Barbados</v>
      </c>
      <c r="B18" s="106" t="str">
        <f>'Indicator Data'!B19</f>
        <v>BRB</v>
      </c>
      <c r="C18" s="154"/>
      <c r="D18" s="154"/>
      <c r="E18" s="154"/>
      <c r="F18" s="154"/>
      <c r="G18" s="154"/>
      <c r="H18" s="154"/>
      <c r="I18" s="154"/>
      <c r="J18" s="154"/>
      <c r="K18" s="154"/>
      <c r="L18" s="154"/>
      <c r="M18" s="154"/>
      <c r="N18" s="154"/>
      <c r="O18" s="154"/>
      <c r="P18" s="154"/>
      <c r="R18" s="154"/>
      <c r="S18" s="154"/>
      <c r="T18" s="154"/>
      <c r="U18" s="154"/>
      <c r="V18" s="154"/>
      <c r="W18" s="154"/>
      <c r="X18" s="154"/>
      <c r="Y18" s="154"/>
      <c r="Z18" s="154"/>
      <c r="AA18" s="154"/>
      <c r="AB18" s="154"/>
      <c r="AC18" s="154"/>
      <c r="AD18" s="154"/>
      <c r="AE18" s="154"/>
      <c r="AF18" s="154"/>
      <c r="AG18" s="154"/>
      <c r="AH18" s="154"/>
      <c r="AI18" s="154"/>
      <c r="AJ18" s="154"/>
      <c r="AK18" s="154"/>
      <c r="AL18" s="155" t="str">
        <f>IF(ISNUMBER('Indicator Data'!AL19),"","Imputed using GDP p.c.")</f>
        <v/>
      </c>
      <c r="AN18" s="154"/>
      <c r="AO18" s="154"/>
      <c r="AP18" s="154"/>
      <c r="AQ18" s="154"/>
      <c r="AR18" s="154"/>
      <c r="AS18" s="154"/>
      <c r="AT18" s="154"/>
      <c r="AU18" s="154"/>
      <c r="AV18" s="154"/>
      <c r="AW18" s="154"/>
      <c r="AX18" s="154"/>
      <c r="AY18" s="154"/>
      <c r="AZ18" s="154"/>
      <c r="BA18" s="154"/>
      <c r="BB18" s="103"/>
      <c r="BH18" s="154"/>
      <c r="BI18" s="154"/>
    </row>
    <row r="19" spans="1:61" x14ac:dyDescent="0.3">
      <c r="A19" s="123" t="str">
        <f>'Indicator Data'!A20</f>
        <v>Belarus</v>
      </c>
      <c r="B19" s="106" t="str">
        <f>'Indicator Data'!B20</f>
        <v>BLR</v>
      </c>
      <c r="C19" s="154"/>
      <c r="D19" s="154"/>
      <c r="E19" s="154"/>
      <c r="F19" s="154"/>
      <c r="G19" s="154"/>
      <c r="H19" s="154"/>
      <c r="I19" s="154"/>
      <c r="J19" s="154"/>
      <c r="K19" s="154"/>
      <c r="L19" s="154"/>
      <c r="M19" s="154"/>
      <c r="N19" s="154"/>
      <c r="O19" s="154"/>
      <c r="P19" s="154"/>
      <c r="R19" s="154"/>
      <c r="S19" s="154"/>
      <c r="T19" s="154"/>
      <c r="U19" s="154"/>
      <c r="V19" s="154"/>
      <c r="W19" s="154"/>
      <c r="X19" s="154"/>
      <c r="Y19" s="154"/>
      <c r="Z19" s="154"/>
      <c r="AA19" s="154"/>
      <c r="AB19" s="154"/>
      <c r="AC19" s="154"/>
      <c r="AD19" s="154"/>
      <c r="AE19" s="154"/>
      <c r="AF19" s="154"/>
      <c r="AG19" s="154"/>
      <c r="AH19" s="154"/>
      <c r="AI19" s="154"/>
      <c r="AJ19" s="154"/>
      <c r="AK19" s="154"/>
      <c r="AL19" s="155" t="str">
        <f>IF(ISNUMBER('Indicator Data'!AL20),"","Imputed using GDP p.c.")</f>
        <v/>
      </c>
      <c r="AN19" s="154"/>
      <c r="AO19" s="154"/>
      <c r="AP19" s="154"/>
      <c r="AQ19" s="154"/>
      <c r="AR19" s="154"/>
      <c r="AS19" s="154"/>
      <c r="AT19" s="154"/>
      <c r="AU19" s="154"/>
      <c r="AV19" s="154"/>
      <c r="AW19" s="154"/>
      <c r="AX19" s="154"/>
      <c r="AY19" s="154"/>
      <c r="AZ19" s="154"/>
      <c r="BA19" s="154"/>
      <c r="BB19" s="103"/>
      <c r="BH19" s="154"/>
      <c r="BI19" s="154"/>
    </row>
    <row r="20" spans="1:61" x14ac:dyDescent="0.3">
      <c r="A20" s="123" t="str">
        <f>'Indicator Data'!A21</f>
        <v>Belgium</v>
      </c>
      <c r="B20" s="106" t="str">
        <f>'Indicator Data'!B21</f>
        <v>BEL</v>
      </c>
      <c r="C20" s="154"/>
      <c r="D20" s="154"/>
      <c r="E20" s="154"/>
      <c r="F20" s="154"/>
      <c r="G20" s="154"/>
      <c r="H20" s="154"/>
      <c r="I20" s="154"/>
      <c r="J20" s="154"/>
      <c r="K20" s="154"/>
      <c r="L20" s="154"/>
      <c r="M20" s="154"/>
      <c r="N20" s="154"/>
      <c r="O20" s="154"/>
      <c r="P20" s="154"/>
      <c r="R20" s="154"/>
      <c r="S20" s="154"/>
      <c r="T20" s="154"/>
      <c r="U20" s="154"/>
      <c r="V20" s="154"/>
      <c r="W20" s="154"/>
      <c r="X20" s="154"/>
      <c r="Y20" s="154"/>
      <c r="Z20" s="154"/>
      <c r="AA20" s="154"/>
      <c r="AB20" s="154"/>
      <c r="AC20" s="154"/>
      <c r="AD20" s="154"/>
      <c r="AE20" s="154"/>
      <c r="AF20" s="154"/>
      <c r="AG20" s="154"/>
      <c r="AH20" s="154"/>
      <c r="AI20" s="154"/>
      <c r="AJ20" s="154"/>
      <c r="AK20" s="154"/>
      <c r="AL20" s="155" t="str">
        <f>IF(ISNUMBER('Indicator Data'!AL21),"","Imputed using GDP p.c.")</f>
        <v/>
      </c>
      <c r="AN20" s="154"/>
      <c r="AO20" s="154"/>
      <c r="AP20" s="154"/>
      <c r="AQ20" s="154"/>
      <c r="AR20" s="154"/>
      <c r="AS20" s="154"/>
      <c r="AT20" s="154"/>
      <c r="AU20" s="154"/>
      <c r="AV20" s="154"/>
      <c r="AW20" s="154"/>
      <c r="AX20" s="154"/>
      <c r="AY20" s="154"/>
      <c r="AZ20" s="154"/>
      <c r="BA20" s="154"/>
      <c r="BB20" s="103"/>
      <c r="BH20" s="154"/>
      <c r="BI20" s="154"/>
    </row>
    <row r="21" spans="1:61" x14ac:dyDescent="0.3">
      <c r="A21" s="123" t="str">
        <f>'Indicator Data'!A22</f>
        <v>Belize</v>
      </c>
      <c r="B21" s="106" t="str">
        <f>'Indicator Data'!B22</f>
        <v>BLZ</v>
      </c>
      <c r="C21" s="154"/>
      <c r="D21" s="154"/>
      <c r="E21" s="154"/>
      <c r="F21" s="154"/>
      <c r="G21" s="154"/>
      <c r="H21" s="154"/>
      <c r="I21" s="154"/>
      <c r="J21" s="154"/>
      <c r="K21" s="154"/>
      <c r="L21" s="154"/>
      <c r="M21" s="154"/>
      <c r="N21" s="154"/>
      <c r="O21" s="154"/>
      <c r="P21" s="154"/>
      <c r="R21" s="154"/>
      <c r="S21" s="154"/>
      <c r="T21" s="154"/>
      <c r="U21" s="154"/>
      <c r="V21" s="154"/>
      <c r="W21" s="154"/>
      <c r="X21" s="154"/>
      <c r="Y21" s="154"/>
      <c r="Z21" s="154"/>
      <c r="AA21" s="154"/>
      <c r="AB21" s="154"/>
      <c r="AC21" s="154"/>
      <c r="AD21" s="154"/>
      <c r="AE21" s="154"/>
      <c r="AF21" s="154"/>
      <c r="AG21" s="154"/>
      <c r="AH21" s="154"/>
      <c r="AI21" s="154"/>
      <c r="AJ21" s="154"/>
      <c r="AK21" s="154"/>
      <c r="AL21" s="155" t="str">
        <f>IF(ISNUMBER('Indicator Data'!AL22),"","Imputed using GDP p.c.")</f>
        <v/>
      </c>
      <c r="AN21" s="154"/>
      <c r="AO21" s="154"/>
      <c r="AP21" s="154"/>
      <c r="AQ21" s="154"/>
      <c r="AR21" s="154"/>
      <c r="AS21" s="154"/>
      <c r="AT21" s="154"/>
      <c r="AU21" s="154"/>
      <c r="AV21" s="154"/>
      <c r="AW21" s="154"/>
      <c r="AX21" s="154"/>
      <c r="AY21" s="154"/>
      <c r="AZ21" s="154"/>
      <c r="BA21" s="154"/>
      <c r="BB21" s="103"/>
      <c r="BH21" s="154"/>
      <c r="BI21" s="154"/>
    </row>
    <row r="22" spans="1:61" x14ac:dyDescent="0.3">
      <c r="A22" s="123" t="str">
        <f>'Indicator Data'!A23</f>
        <v>Benin</v>
      </c>
      <c r="B22" s="106" t="str">
        <f>'Indicator Data'!B23</f>
        <v>BEN</v>
      </c>
      <c r="C22" s="154"/>
      <c r="D22" s="154"/>
      <c r="E22" s="154"/>
      <c r="F22" s="154"/>
      <c r="G22" s="154"/>
      <c r="H22" s="154"/>
      <c r="I22" s="154"/>
      <c r="J22" s="154"/>
      <c r="K22" s="154"/>
      <c r="L22" s="154"/>
      <c r="M22" s="154"/>
      <c r="N22" s="154"/>
      <c r="O22" s="154"/>
      <c r="P22" s="154"/>
      <c r="R22" s="154"/>
      <c r="S22" s="154"/>
      <c r="T22" s="154"/>
      <c r="U22" s="154"/>
      <c r="V22" s="154"/>
      <c r="W22" s="154"/>
      <c r="X22" s="154"/>
      <c r="Y22" s="154"/>
      <c r="Z22" s="154"/>
      <c r="AA22" s="154"/>
      <c r="AB22" s="154"/>
      <c r="AC22" s="154"/>
      <c r="AD22" s="154"/>
      <c r="AE22" s="154"/>
      <c r="AF22" s="154"/>
      <c r="AG22" s="154"/>
      <c r="AH22" s="154"/>
      <c r="AI22" s="154"/>
      <c r="AJ22" s="154"/>
      <c r="AK22" s="154"/>
      <c r="AL22" s="155" t="str">
        <f>IF(ISNUMBER('Indicator Data'!AL23),"","Imputed using GDP p.c.")</f>
        <v/>
      </c>
      <c r="AN22" s="154"/>
      <c r="AO22" s="154"/>
      <c r="AP22" s="154"/>
      <c r="AQ22" s="154"/>
      <c r="AR22" s="154"/>
      <c r="AS22" s="154"/>
      <c r="AT22" s="154"/>
      <c r="AU22" s="154"/>
      <c r="AV22" s="154"/>
      <c r="AW22" s="154"/>
      <c r="AX22" s="154"/>
      <c r="AY22" s="154"/>
      <c r="AZ22" s="154"/>
      <c r="BA22" s="154"/>
      <c r="BB22" s="103"/>
      <c r="BH22" s="154"/>
      <c r="BI22" s="154"/>
    </row>
    <row r="23" spans="1:61" x14ac:dyDescent="0.3">
      <c r="A23" s="123" t="str">
        <f>'Indicator Data'!A24</f>
        <v>Bhutan</v>
      </c>
      <c r="B23" s="106" t="str">
        <f>'Indicator Data'!B24</f>
        <v>BTN</v>
      </c>
      <c r="C23" s="154"/>
      <c r="D23" s="154"/>
      <c r="E23" s="154"/>
      <c r="F23" s="154"/>
      <c r="G23" s="154"/>
      <c r="H23" s="154"/>
      <c r="I23" s="154"/>
      <c r="J23" s="154"/>
      <c r="K23" s="154"/>
      <c r="L23" s="154"/>
      <c r="M23" s="154"/>
      <c r="N23" s="154"/>
      <c r="O23" s="154"/>
      <c r="P23" s="154"/>
      <c r="R23" s="154"/>
      <c r="S23" s="154"/>
      <c r="T23" s="154"/>
      <c r="U23" s="154"/>
      <c r="V23" s="154"/>
      <c r="W23" s="154"/>
      <c r="X23" s="154"/>
      <c r="Y23" s="154"/>
      <c r="Z23" s="154"/>
      <c r="AA23" s="154"/>
      <c r="AB23" s="154"/>
      <c r="AC23" s="154"/>
      <c r="AD23" s="154"/>
      <c r="AE23" s="154"/>
      <c r="AF23" s="154"/>
      <c r="AG23" s="154"/>
      <c r="AH23" s="154"/>
      <c r="AI23" s="154"/>
      <c r="AJ23" s="154"/>
      <c r="AK23" s="154"/>
      <c r="AL23" s="155" t="str">
        <f>IF(ISNUMBER('Indicator Data'!AL24),"","Imputed using GDP p.c.")</f>
        <v/>
      </c>
      <c r="AN23" s="154"/>
      <c r="AO23" s="154"/>
      <c r="AP23" s="154"/>
      <c r="AQ23" s="154"/>
      <c r="AR23" s="154"/>
      <c r="AS23" s="154"/>
      <c r="AT23" s="154"/>
      <c r="AU23" s="154"/>
      <c r="AV23" s="154"/>
      <c r="AW23" s="154"/>
      <c r="AX23" s="154"/>
      <c r="AY23" s="154"/>
      <c r="AZ23" s="154"/>
      <c r="BA23" s="154"/>
      <c r="BB23" s="103"/>
      <c r="BH23" s="154" t="s">
        <v>855</v>
      </c>
      <c r="BI23" s="154" t="s">
        <v>855</v>
      </c>
    </row>
    <row r="24" spans="1:61" x14ac:dyDescent="0.3">
      <c r="A24" s="123" t="str">
        <f>'Indicator Data'!A25</f>
        <v>Bolivia</v>
      </c>
      <c r="B24" s="106" t="str">
        <f>'Indicator Data'!B25</f>
        <v>BOL</v>
      </c>
      <c r="C24" s="154"/>
      <c r="D24" s="154"/>
      <c r="E24" s="154"/>
      <c r="F24" s="154"/>
      <c r="G24" s="154"/>
      <c r="H24" s="154"/>
      <c r="I24" s="154"/>
      <c r="J24" s="154"/>
      <c r="K24" s="154"/>
      <c r="L24" s="154"/>
      <c r="M24" s="154"/>
      <c r="N24" s="154"/>
      <c r="O24" s="154"/>
      <c r="P24" s="154"/>
      <c r="R24" s="154"/>
      <c r="S24" s="154"/>
      <c r="T24" s="154"/>
      <c r="U24" s="154"/>
      <c r="V24" s="154"/>
      <c r="W24" s="154"/>
      <c r="X24" s="154"/>
      <c r="Y24" s="154"/>
      <c r="Z24" s="154"/>
      <c r="AA24" s="154"/>
      <c r="AB24" s="154"/>
      <c r="AC24" s="154"/>
      <c r="AD24" s="154"/>
      <c r="AE24" s="154"/>
      <c r="AF24" s="154"/>
      <c r="AG24" s="154"/>
      <c r="AH24" s="154"/>
      <c r="AI24" s="154"/>
      <c r="AJ24" s="154"/>
      <c r="AK24" s="154"/>
      <c r="AL24" s="155" t="str">
        <f>IF(ISNUMBER('Indicator Data'!AL25),"","Imputed using GDP p.c.")</f>
        <v/>
      </c>
      <c r="AN24" s="154"/>
      <c r="AO24" s="154"/>
      <c r="AP24" s="154"/>
      <c r="AQ24" s="154"/>
      <c r="AR24" s="154"/>
      <c r="AS24" s="154"/>
      <c r="AT24" s="154"/>
      <c r="AU24" s="154"/>
      <c r="AV24" s="154"/>
      <c r="AW24" s="154"/>
      <c r="AX24" s="154"/>
      <c r="AY24" s="154"/>
      <c r="AZ24" s="154"/>
      <c r="BA24" s="154"/>
      <c r="BB24" s="103"/>
      <c r="BH24" s="154"/>
      <c r="BI24" s="154"/>
    </row>
    <row r="25" spans="1:61" x14ac:dyDescent="0.3">
      <c r="A25" s="123" t="str">
        <f>'Indicator Data'!A26</f>
        <v>Bosnia and Herzegovina</v>
      </c>
      <c r="B25" s="106" t="str">
        <f>'Indicator Data'!B26</f>
        <v>BIH</v>
      </c>
      <c r="C25" s="154"/>
      <c r="D25" s="154"/>
      <c r="E25" s="154"/>
      <c r="F25" s="154"/>
      <c r="G25" s="154"/>
      <c r="H25" s="154"/>
      <c r="I25" s="154"/>
      <c r="J25" s="154"/>
      <c r="K25" s="154"/>
      <c r="L25" s="154"/>
      <c r="M25" s="154"/>
      <c r="N25" s="154"/>
      <c r="O25" s="154"/>
      <c r="P25" s="154"/>
      <c r="R25" s="154"/>
      <c r="S25" s="154"/>
      <c r="T25" s="154"/>
      <c r="U25" s="154"/>
      <c r="V25" s="154"/>
      <c r="W25" s="154"/>
      <c r="X25" s="154"/>
      <c r="Y25" s="154"/>
      <c r="Z25" s="154"/>
      <c r="AA25" s="154"/>
      <c r="AB25" s="154"/>
      <c r="AC25" s="154"/>
      <c r="AD25" s="154"/>
      <c r="AE25" s="154"/>
      <c r="AF25" s="154"/>
      <c r="AG25" s="154"/>
      <c r="AH25" s="154"/>
      <c r="AI25" s="154"/>
      <c r="AJ25" s="154"/>
      <c r="AK25" s="154"/>
      <c r="AL25" s="155" t="str">
        <f>IF(ISNUMBER('Indicator Data'!AL26),"","Imputed using GDP p.c.")</f>
        <v/>
      </c>
      <c r="AN25" s="154"/>
      <c r="AO25" s="154"/>
      <c r="AP25" s="154"/>
      <c r="AQ25" s="154"/>
      <c r="AR25" s="154"/>
      <c r="AS25" s="154"/>
      <c r="AT25" s="154"/>
      <c r="AU25" s="154"/>
      <c r="AV25" s="154"/>
      <c r="AW25" s="154"/>
      <c r="AX25" s="154"/>
      <c r="AY25" s="154"/>
      <c r="AZ25" s="154"/>
      <c r="BA25" s="154"/>
      <c r="BB25" s="103"/>
      <c r="BH25" s="154"/>
      <c r="BI25" s="154"/>
    </row>
    <row r="26" spans="1:61" x14ac:dyDescent="0.3">
      <c r="A26" s="123" t="str">
        <f>'Indicator Data'!A27</f>
        <v>Botswana</v>
      </c>
      <c r="B26" s="106" t="str">
        <f>'Indicator Data'!B27</f>
        <v>BWA</v>
      </c>
      <c r="C26" s="154"/>
      <c r="D26" s="154"/>
      <c r="E26" s="154"/>
      <c r="F26" s="154"/>
      <c r="G26" s="154"/>
      <c r="H26" s="154"/>
      <c r="I26" s="154"/>
      <c r="J26" s="154"/>
      <c r="K26" s="154"/>
      <c r="L26" s="154"/>
      <c r="M26" s="154"/>
      <c r="N26" s="154"/>
      <c r="O26" s="154"/>
      <c r="P26" s="154"/>
      <c r="R26" s="154"/>
      <c r="S26" s="154"/>
      <c r="T26" s="154"/>
      <c r="U26" s="154"/>
      <c r="V26" s="154"/>
      <c r="W26" s="154"/>
      <c r="X26" s="154"/>
      <c r="Y26" s="154"/>
      <c r="Z26" s="154"/>
      <c r="AA26" s="154"/>
      <c r="AB26" s="154"/>
      <c r="AC26" s="154"/>
      <c r="AD26" s="154"/>
      <c r="AE26" s="154"/>
      <c r="AF26" s="154"/>
      <c r="AG26" s="154"/>
      <c r="AH26" s="154"/>
      <c r="AI26" s="154"/>
      <c r="AJ26" s="154"/>
      <c r="AK26" s="154"/>
      <c r="AL26" s="155" t="str">
        <f>IF(ISNUMBER('Indicator Data'!AL27),"","Imputed using GDP p.c.")</f>
        <v/>
      </c>
      <c r="AN26" s="154"/>
      <c r="AO26" s="154"/>
      <c r="AP26" s="154"/>
      <c r="AQ26" s="154"/>
      <c r="AR26" s="154"/>
      <c r="AS26" s="154"/>
      <c r="AT26" s="154"/>
      <c r="AU26" s="154"/>
      <c r="AV26" s="154"/>
      <c r="AW26" s="154"/>
      <c r="AX26" s="154"/>
      <c r="AY26" s="154"/>
      <c r="AZ26" s="154"/>
      <c r="BA26" s="154"/>
      <c r="BB26" s="103"/>
      <c r="BH26" s="154"/>
      <c r="BI26" s="154"/>
    </row>
    <row r="27" spans="1:61" x14ac:dyDescent="0.3">
      <c r="A27" s="123" t="str">
        <f>'Indicator Data'!A28</f>
        <v>Brazil</v>
      </c>
      <c r="B27" s="106" t="str">
        <f>'Indicator Data'!B28</f>
        <v>BRA</v>
      </c>
      <c r="C27" s="154"/>
      <c r="D27" s="154"/>
      <c r="E27" s="154"/>
      <c r="F27" s="154"/>
      <c r="G27" s="154"/>
      <c r="H27" s="154"/>
      <c r="I27" s="154"/>
      <c r="J27" s="154"/>
      <c r="K27" s="154"/>
      <c r="L27" s="154"/>
      <c r="M27" s="154"/>
      <c r="N27" s="154"/>
      <c r="O27" s="154"/>
      <c r="P27" s="154"/>
      <c r="R27" s="154"/>
      <c r="S27" s="154"/>
      <c r="T27" s="154"/>
      <c r="U27" s="154"/>
      <c r="V27" s="154"/>
      <c r="W27" s="154"/>
      <c r="X27" s="154"/>
      <c r="Y27" s="154"/>
      <c r="Z27" s="154"/>
      <c r="AA27" s="154"/>
      <c r="AB27" s="154"/>
      <c r="AC27" s="154"/>
      <c r="AD27" s="154"/>
      <c r="AE27" s="154"/>
      <c r="AF27" s="154"/>
      <c r="AG27" s="154"/>
      <c r="AH27" s="154"/>
      <c r="AI27" s="154"/>
      <c r="AJ27" s="154"/>
      <c r="AK27" s="154"/>
      <c r="AL27" s="155" t="str">
        <f>IF(ISNUMBER('Indicator Data'!AL28),"","Imputed using GDP p.c.")</f>
        <v/>
      </c>
      <c r="AN27" s="154"/>
      <c r="AO27" s="154"/>
      <c r="AP27" s="154"/>
      <c r="AQ27" s="154"/>
      <c r="AR27" s="154"/>
      <c r="AS27" s="154"/>
      <c r="AT27" s="154"/>
      <c r="AU27" s="154"/>
      <c r="AV27" s="154"/>
      <c r="AW27" s="154"/>
      <c r="AX27" s="154"/>
      <c r="AY27" s="154"/>
      <c r="AZ27" s="154"/>
      <c r="BA27" s="154"/>
      <c r="BB27" s="103"/>
      <c r="BH27" s="154"/>
      <c r="BI27" s="154"/>
    </row>
    <row r="28" spans="1:61" x14ac:dyDescent="0.3">
      <c r="A28" s="123" t="str">
        <f>'Indicator Data'!A29</f>
        <v>Brunei Darussalam</v>
      </c>
      <c r="B28" s="106" t="str">
        <f>'Indicator Data'!B29</f>
        <v>BRN</v>
      </c>
      <c r="C28" s="154"/>
      <c r="D28" s="154"/>
      <c r="E28" s="154"/>
      <c r="F28" s="154"/>
      <c r="G28" s="154"/>
      <c r="H28" s="154"/>
      <c r="I28" s="154"/>
      <c r="J28" s="154"/>
      <c r="K28" s="154"/>
      <c r="L28" s="154"/>
      <c r="M28" s="154"/>
      <c r="N28" s="154"/>
      <c r="O28" s="154"/>
      <c r="P28" s="154"/>
      <c r="R28" s="154"/>
      <c r="S28" s="154"/>
      <c r="T28" s="154"/>
      <c r="U28" s="154"/>
      <c r="V28" s="154"/>
      <c r="W28" s="154"/>
      <c r="X28" s="154"/>
      <c r="Y28" s="154"/>
      <c r="Z28" s="154"/>
      <c r="AA28" s="154"/>
      <c r="AB28" s="154"/>
      <c r="AC28" s="154"/>
      <c r="AD28" s="154"/>
      <c r="AE28" s="154"/>
      <c r="AF28" s="154"/>
      <c r="AG28" s="154"/>
      <c r="AH28" s="154"/>
      <c r="AI28" s="154"/>
      <c r="AJ28" s="154"/>
      <c r="AK28" s="154"/>
      <c r="AL28" s="155" t="str">
        <f>IF(ISNUMBER('Indicator Data'!AL29),"","Imputed using GDP p.c.")</f>
        <v/>
      </c>
      <c r="AN28" s="154"/>
      <c r="AO28" s="154"/>
      <c r="AP28" s="154"/>
      <c r="AQ28" s="154"/>
      <c r="AR28" s="154"/>
      <c r="AS28" s="154"/>
      <c r="AT28" s="154"/>
      <c r="AU28" s="154"/>
      <c r="AV28" s="154"/>
      <c r="AW28" s="154"/>
      <c r="AX28" s="154"/>
      <c r="AY28" s="154"/>
      <c r="AZ28" s="154"/>
      <c r="BA28" s="154"/>
      <c r="BB28" s="103"/>
      <c r="BH28" s="154"/>
      <c r="BI28" s="154"/>
    </row>
    <row r="29" spans="1:61" x14ac:dyDescent="0.3">
      <c r="A29" s="123" t="str">
        <f>'Indicator Data'!A30</f>
        <v>Bulgaria</v>
      </c>
      <c r="B29" s="106" t="str">
        <f>'Indicator Data'!B30</f>
        <v>BGR</v>
      </c>
      <c r="C29" s="154"/>
      <c r="D29" s="154"/>
      <c r="E29" s="154"/>
      <c r="F29" s="154"/>
      <c r="G29" s="154"/>
      <c r="H29" s="154"/>
      <c r="I29" s="154"/>
      <c r="J29" s="154"/>
      <c r="K29" s="154"/>
      <c r="L29" s="154"/>
      <c r="M29" s="154"/>
      <c r="N29" s="154"/>
      <c r="O29" s="154"/>
      <c r="P29" s="154"/>
      <c r="R29" s="154"/>
      <c r="S29" s="154"/>
      <c r="T29" s="154"/>
      <c r="U29" s="154"/>
      <c r="V29" s="154"/>
      <c r="W29" s="154"/>
      <c r="X29" s="154"/>
      <c r="Y29" s="154"/>
      <c r="Z29" s="154"/>
      <c r="AA29" s="154"/>
      <c r="AB29" s="154"/>
      <c r="AC29" s="154"/>
      <c r="AD29" s="154"/>
      <c r="AE29" s="154"/>
      <c r="AF29" s="154"/>
      <c r="AG29" s="154"/>
      <c r="AH29" s="154"/>
      <c r="AI29" s="154"/>
      <c r="AJ29" s="154"/>
      <c r="AK29" s="154"/>
      <c r="AL29" s="155" t="str">
        <f>IF(ISNUMBER('Indicator Data'!AL30),"","Imputed using GDP p.c.")</f>
        <v/>
      </c>
      <c r="AN29" s="154"/>
      <c r="AO29" s="154"/>
      <c r="AP29" s="154"/>
      <c r="AQ29" s="154"/>
      <c r="AR29" s="154"/>
      <c r="AS29" s="154"/>
      <c r="AT29" s="154"/>
      <c r="AU29" s="154"/>
      <c r="AV29" s="154"/>
      <c r="AW29" s="154"/>
      <c r="AX29" s="154"/>
      <c r="AY29" s="154"/>
      <c r="AZ29" s="154"/>
      <c r="BA29" s="154"/>
      <c r="BB29" s="103"/>
      <c r="BH29" s="154"/>
      <c r="BI29" s="154"/>
    </row>
    <row r="30" spans="1:61" x14ac:dyDescent="0.3">
      <c r="A30" s="123" t="str">
        <f>'Indicator Data'!A31</f>
        <v>Burkina Faso</v>
      </c>
      <c r="B30" s="106" t="str">
        <f>'Indicator Data'!B31</f>
        <v>BFA</v>
      </c>
      <c r="C30" s="154"/>
      <c r="D30" s="154"/>
      <c r="E30" s="154"/>
      <c r="F30" s="154"/>
      <c r="G30" s="154"/>
      <c r="H30" s="154"/>
      <c r="I30" s="154"/>
      <c r="J30" s="154"/>
      <c r="K30" s="154"/>
      <c r="L30" s="154"/>
      <c r="M30" s="154"/>
      <c r="N30" s="154"/>
      <c r="O30" s="154"/>
      <c r="P30" s="154"/>
      <c r="R30" s="154"/>
      <c r="S30" s="154"/>
      <c r="T30" s="154"/>
      <c r="U30" s="154"/>
      <c r="V30" s="154"/>
      <c r="W30" s="154"/>
      <c r="X30" s="154"/>
      <c r="Y30" s="154"/>
      <c r="Z30" s="154"/>
      <c r="AA30" s="154"/>
      <c r="AB30" s="154"/>
      <c r="AC30" s="154"/>
      <c r="AD30" s="154"/>
      <c r="AE30" s="154"/>
      <c r="AF30" s="154"/>
      <c r="AG30" s="154"/>
      <c r="AH30" s="154"/>
      <c r="AI30" s="154"/>
      <c r="AJ30" s="154"/>
      <c r="AK30" s="154"/>
      <c r="AL30" s="155" t="str">
        <f>IF(ISNUMBER('Indicator Data'!AL31),"","Imputed using GDP p.c.")</f>
        <v/>
      </c>
      <c r="AN30" s="154"/>
      <c r="AO30" s="154"/>
      <c r="AP30" s="154"/>
      <c r="AQ30" s="154"/>
      <c r="AR30" s="154"/>
      <c r="AS30" s="154"/>
      <c r="AT30" s="154"/>
      <c r="AU30" s="154"/>
      <c r="AV30" s="154"/>
      <c r="AW30" s="154"/>
      <c r="AX30" s="154"/>
      <c r="AY30" s="154"/>
      <c r="AZ30" s="154"/>
      <c r="BA30" s="154"/>
      <c r="BB30" s="103"/>
      <c r="BH30" s="154"/>
      <c r="BI30" s="154"/>
    </row>
    <row r="31" spans="1:61" x14ac:dyDescent="0.3">
      <c r="A31" s="123" t="str">
        <f>'Indicator Data'!A32</f>
        <v>Burundi</v>
      </c>
      <c r="B31" s="106" t="str">
        <f>'Indicator Data'!B32</f>
        <v>BDI</v>
      </c>
      <c r="C31" s="154"/>
      <c r="D31" s="154"/>
      <c r="E31" s="154"/>
      <c r="F31" s="154"/>
      <c r="G31" s="154"/>
      <c r="H31" s="154"/>
      <c r="I31" s="154"/>
      <c r="J31" s="154"/>
      <c r="K31" s="154"/>
      <c r="L31" s="154"/>
      <c r="M31" s="154"/>
      <c r="N31" s="154"/>
      <c r="O31" s="154"/>
      <c r="P31" s="154"/>
      <c r="R31" s="154"/>
      <c r="S31" s="154"/>
      <c r="T31" s="154"/>
      <c r="U31" s="154"/>
      <c r="V31" s="154"/>
      <c r="W31" s="154"/>
      <c r="X31" s="154"/>
      <c r="Y31" s="154"/>
      <c r="Z31" s="154"/>
      <c r="AA31" s="154"/>
      <c r="AB31" s="154"/>
      <c r="AC31" s="154"/>
      <c r="AD31" s="154"/>
      <c r="AE31" s="154"/>
      <c r="AF31" s="154"/>
      <c r="AG31" s="154"/>
      <c r="AH31" s="154"/>
      <c r="AI31" s="154"/>
      <c r="AJ31" s="154"/>
      <c r="AK31" s="154"/>
      <c r="AL31" s="155" t="str">
        <f>IF(ISNUMBER('Indicator Data'!AL32),"","Imputed using GDP p.c.")</f>
        <v/>
      </c>
      <c r="AN31" s="154"/>
      <c r="AO31" s="154"/>
      <c r="AP31" s="154"/>
      <c r="AQ31" s="154"/>
      <c r="AR31" s="154"/>
      <c r="AS31" s="154"/>
      <c r="AT31" s="154"/>
      <c r="AU31" s="154"/>
      <c r="AV31" s="154"/>
      <c r="AW31" s="154"/>
      <c r="AX31" s="154"/>
      <c r="AY31" s="154"/>
      <c r="AZ31" s="154"/>
      <c r="BA31" s="154"/>
      <c r="BB31" s="103"/>
      <c r="BH31" s="154" t="s">
        <v>854</v>
      </c>
      <c r="BI31" s="154" t="s">
        <v>854</v>
      </c>
    </row>
    <row r="32" spans="1:61" x14ac:dyDescent="0.3">
      <c r="A32" s="123" t="str">
        <f>'Indicator Data'!A33</f>
        <v>Cabo Verde</v>
      </c>
      <c r="B32" s="106" t="str">
        <f>'Indicator Data'!B33</f>
        <v>CPV</v>
      </c>
      <c r="C32" s="154"/>
      <c r="D32" s="154"/>
      <c r="E32" s="154"/>
      <c r="F32" s="154"/>
      <c r="G32" s="154"/>
      <c r="H32" s="154"/>
      <c r="I32" s="154"/>
      <c r="J32" s="154"/>
      <c r="K32" s="154"/>
      <c r="L32" s="154"/>
      <c r="M32" s="154"/>
      <c r="N32" s="154"/>
      <c r="O32" s="154"/>
      <c r="P32" s="154"/>
      <c r="R32" s="154"/>
      <c r="S32" s="154"/>
      <c r="T32" s="154"/>
      <c r="U32" s="154"/>
      <c r="V32" s="154"/>
      <c r="W32" s="154"/>
      <c r="X32" s="154"/>
      <c r="Y32" s="154"/>
      <c r="Z32" s="154"/>
      <c r="AA32" s="154"/>
      <c r="AB32" s="154"/>
      <c r="AC32" s="154"/>
      <c r="AD32" s="154"/>
      <c r="AE32" s="154"/>
      <c r="AF32" s="154"/>
      <c r="AG32" s="154"/>
      <c r="AH32" s="154"/>
      <c r="AI32" s="154"/>
      <c r="AJ32" s="154"/>
      <c r="AK32" s="154"/>
      <c r="AL32" s="155" t="str">
        <f>IF(ISNUMBER('Indicator Data'!AL33),"","Imputed using GDP p.c.")</f>
        <v/>
      </c>
      <c r="AN32" s="154"/>
      <c r="AO32" s="154"/>
      <c r="AP32" s="154"/>
      <c r="AQ32" s="154"/>
      <c r="AR32" s="154"/>
      <c r="AS32" s="154"/>
      <c r="AT32" s="154"/>
      <c r="AU32" s="154"/>
      <c r="AV32" s="154"/>
      <c r="AW32" s="154"/>
      <c r="AX32" s="154"/>
      <c r="AY32" s="154"/>
      <c r="AZ32" s="154"/>
      <c r="BA32" s="154"/>
      <c r="BB32" s="103"/>
      <c r="BH32" s="154"/>
      <c r="BI32" s="154"/>
    </row>
    <row r="33" spans="1:61" x14ac:dyDescent="0.3">
      <c r="A33" s="123" t="str">
        <f>'Indicator Data'!A34</f>
        <v>Cambodia</v>
      </c>
      <c r="B33" s="106" t="str">
        <f>'Indicator Data'!B34</f>
        <v>KHM</v>
      </c>
      <c r="C33" s="154"/>
      <c r="D33" s="154"/>
      <c r="E33" s="154"/>
      <c r="F33" s="154"/>
      <c r="G33" s="154"/>
      <c r="H33" s="154"/>
      <c r="I33" s="154"/>
      <c r="J33" s="154"/>
      <c r="K33" s="154"/>
      <c r="L33" s="154"/>
      <c r="M33" s="154"/>
      <c r="N33" s="154"/>
      <c r="O33" s="154"/>
      <c r="P33" s="154"/>
      <c r="R33" s="154"/>
      <c r="S33" s="154"/>
      <c r="T33" s="154"/>
      <c r="U33" s="154"/>
      <c r="V33" s="154"/>
      <c r="W33" s="154"/>
      <c r="X33" s="154"/>
      <c r="Y33" s="154"/>
      <c r="Z33" s="154"/>
      <c r="AA33" s="154"/>
      <c r="AB33" s="154"/>
      <c r="AC33" s="154"/>
      <c r="AD33" s="154"/>
      <c r="AE33" s="154"/>
      <c r="AF33" s="154"/>
      <c r="AG33" s="154"/>
      <c r="AH33" s="154"/>
      <c r="AI33" s="154"/>
      <c r="AJ33" s="154"/>
      <c r="AK33" s="154"/>
      <c r="AL33" s="155" t="str">
        <f>IF(ISNUMBER('Indicator Data'!AL34),"","Imputed using GDP p.c.")</f>
        <v/>
      </c>
      <c r="AN33" s="154"/>
      <c r="AO33" s="154"/>
      <c r="AP33" s="154"/>
      <c r="AQ33" s="154"/>
      <c r="AR33" s="154"/>
      <c r="AS33" s="154"/>
      <c r="AT33" s="154"/>
      <c r="AU33" s="154"/>
      <c r="AV33" s="154"/>
      <c r="AW33" s="154"/>
      <c r="AX33" s="154"/>
      <c r="AY33" s="154"/>
      <c r="AZ33" s="154"/>
      <c r="BA33" s="154"/>
      <c r="BB33" s="103"/>
      <c r="BH33" s="154"/>
      <c r="BI33" s="154"/>
    </row>
    <row r="34" spans="1:61" x14ac:dyDescent="0.3">
      <c r="A34" s="123" t="str">
        <f>'Indicator Data'!A35</f>
        <v>Cameroon</v>
      </c>
      <c r="B34" s="106" t="str">
        <f>'Indicator Data'!B35</f>
        <v>CMR</v>
      </c>
      <c r="C34" s="154"/>
      <c r="D34" s="154"/>
      <c r="E34" s="154"/>
      <c r="F34" s="154"/>
      <c r="G34" s="154"/>
      <c r="H34" s="154"/>
      <c r="I34" s="154"/>
      <c r="J34" s="154"/>
      <c r="K34" s="154"/>
      <c r="L34" s="154"/>
      <c r="M34" s="154"/>
      <c r="N34" s="154"/>
      <c r="O34" s="154"/>
      <c r="P34" s="154"/>
      <c r="R34" s="154"/>
      <c r="S34" s="154"/>
      <c r="T34" s="154"/>
      <c r="U34" s="154"/>
      <c r="V34" s="154"/>
      <c r="W34" s="154"/>
      <c r="X34" s="154"/>
      <c r="Y34" s="154"/>
      <c r="Z34" s="154"/>
      <c r="AA34" s="154"/>
      <c r="AB34" s="154"/>
      <c r="AC34" s="154"/>
      <c r="AD34" s="154"/>
      <c r="AE34" s="154"/>
      <c r="AF34" s="154"/>
      <c r="AG34" s="154"/>
      <c r="AH34" s="154"/>
      <c r="AI34" s="154"/>
      <c r="AJ34" s="154"/>
      <c r="AK34" s="154"/>
      <c r="AL34" s="155" t="str">
        <f>IF(ISNUMBER('Indicator Data'!AL35),"","Imputed using GDP p.c.")</f>
        <v/>
      </c>
      <c r="AN34" s="154"/>
      <c r="AO34" s="154"/>
      <c r="AP34" s="154"/>
      <c r="AQ34" s="154"/>
      <c r="AR34" s="154"/>
      <c r="AS34" s="154"/>
      <c r="AT34" s="154"/>
      <c r="AU34" s="154"/>
      <c r="AV34" s="154"/>
      <c r="AW34" s="154"/>
      <c r="AX34" s="154"/>
      <c r="AY34" s="154"/>
      <c r="AZ34" s="154"/>
      <c r="BA34" s="154"/>
      <c r="BB34" s="103"/>
      <c r="BH34" s="154"/>
      <c r="BI34" s="154"/>
    </row>
    <row r="35" spans="1:61" x14ac:dyDescent="0.3">
      <c r="A35" s="123" t="str">
        <f>'Indicator Data'!A36</f>
        <v>Canada</v>
      </c>
      <c r="B35" s="106" t="str">
        <f>'Indicator Data'!B36</f>
        <v>CAN</v>
      </c>
      <c r="C35" s="154"/>
      <c r="D35" s="154"/>
      <c r="E35" s="154"/>
      <c r="F35" s="154"/>
      <c r="G35" s="154"/>
      <c r="H35" s="154"/>
      <c r="I35" s="154"/>
      <c r="J35" s="154"/>
      <c r="K35" s="154"/>
      <c r="L35" s="154"/>
      <c r="M35" s="154"/>
      <c r="N35" s="154"/>
      <c r="O35" s="154"/>
      <c r="P35" s="154"/>
      <c r="R35" s="154"/>
      <c r="S35" s="154"/>
      <c r="T35" s="154"/>
      <c r="U35" s="154"/>
      <c r="V35" s="154"/>
      <c r="W35" s="154"/>
      <c r="X35" s="154"/>
      <c r="Y35" s="154"/>
      <c r="Z35" s="154"/>
      <c r="AA35" s="154"/>
      <c r="AB35" s="154"/>
      <c r="AC35" s="154"/>
      <c r="AD35" s="154"/>
      <c r="AE35" s="154"/>
      <c r="AF35" s="154"/>
      <c r="AG35" s="154"/>
      <c r="AH35" s="154"/>
      <c r="AI35" s="154"/>
      <c r="AJ35" s="154"/>
      <c r="AK35" s="154"/>
      <c r="AL35" s="155" t="str">
        <f>IF(ISNUMBER('Indicator Data'!AL36),"","Imputed using GDP p.c.")</f>
        <v/>
      </c>
      <c r="AN35" s="154"/>
      <c r="AO35" s="154"/>
      <c r="AP35" s="154"/>
      <c r="AQ35" s="154"/>
      <c r="AR35" s="154"/>
      <c r="AS35" s="154"/>
      <c r="AT35" s="154"/>
      <c r="AU35" s="154"/>
      <c r="AV35" s="154"/>
      <c r="AW35" s="154"/>
      <c r="AX35" s="154"/>
      <c r="AY35" s="154"/>
      <c r="AZ35" s="154"/>
      <c r="BA35" s="154"/>
      <c r="BB35" s="103"/>
      <c r="BH35" s="154"/>
      <c r="BI35" s="154"/>
    </row>
    <row r="36" spans="1:61" x14ac:dyDescent="0.3">
      <c r="A36" s="123" t="str">
        <f>'Indicator Data'!A37</f>
        <v>Central African Republic</v>
      </c>
      <c r="B36" s="106" t="str">
        <f>'Indicator Data'!B37</f>
        <v>CAF</v>
      </c>
      <c r="C36" s="154"/>
      <c r="D36" s="154"/>
      <c r="E36" s="154"/>
      <c r="F36" s="154"/>
      <c r="G36" s="154"/>
      <c r="H36" s="154"/>
      <c r="I36" s="154"/>
      <c r="J36" s="154"/>
      <c r="K36" s="154"/>
      <c r="L36" s="154"/>
      <c r="M36" s="154"/>
      <c r="N36" s="154"/>
      <c r="O36" s="154"/>
      <c r="P36" s="154"/>
      <c r="R36" s="154"/>
      <c r="S36" s="154"/>
      <c r="T36" s="154"/>
      <c r="U36" s="154"/>
      <c r="V36" s="154"/>
      <c r="W36" s="154"/>
      <c r="X36" s="154"/>
      <c r="Y36" s="154"/>
      <c r="Z36" s="154"/>
      <c r="AA36" s="154"/>
      <c r="AB36" s="154"/>
      <c r="AC36" s="154"/>
      <c r="AD36" s="154"/>
      <c r="AE36" s="154"/>
      <c r="AF36" s="154"/>
      <c r="AG36" s="154"/>
      <c r="AH36" s="154"/>
      <c r="AI36" s="154"/>
      <c r="AJ36" s="154"/>
      <c r="AK36" s="154"/>
      <c r="AL36" s="155" t="str">
        <f>IF(ISNUMBER('Indicator Data'!AL37),"","Imputed using GDP p.c.")</f>
        <v/>
      </c>
      <c r="AN36" s="154"/>
      <c r="AO36" s="154"/>
      <c r="AP36" s="154"/>
      <c r="AQ36" s="154"/>
      <c r="AR36" s="154"/>
      <c r="AS36" s="154"/>
      <c r="AT36" s="154"/>
      <c r="AU36" s="154"/>
      <c r="AV36" s="154"/>
      <c r="AW36" s="154"/>
      <c r="AX36" s="154"/>
      <c r="AY36" s="154"/>
      <c r="AZ36" s="154"/>
      <c r="BA36" s="154"/>
      <c r="BB36" s="103"/>
      <c r="BH36" s="154"/>
      <c r="BI36" s="154"/>
    </row>
    <row r="37" spans="1:61" x14ac:dyDescent="0.3">
      <c r="A37" s="123" t="str">
        <f>'Indicator Data'!A38</f>
        <v>Chad</v>
      </c>
      <c r="B37" s="106" t="str">
        <f>'Indicator Data'!B38</f>
        <v>TCD</v>
      </c>
      <c r="C37" s="154"/>
      <c r="D37" s="154"/>
      <c r="E37" s="154"/>
      <c r="F37" s="154"/>
      <c r="G37" s="154"/>
      <c r="H37" s="154"/>
      <c r="I37" s="154"/>
      <c r="J37" s="154"/>
      <c r="K37" s="154"/>
      <c r="L37" s="154"/>
      <c r="M37" s="154"/>
      <c r="N37" s="154"/>
      <c r="O37" s="154"/>
      <c r="P37" s="154"/>
      <c r="R37" s="154"/>
      <c r="S37" s="154"/>
      <c r="T37" s="154"/>
      <c r="U37" s="154"/>
      <c r="V37" s="154"/>
      <c r="W37" s="154"/>
      <c r="X37" s="154"/>
      <c r="Y37" s="154"/>
      <c r="Z37" s="154"/>
      <c r="AA37" s="154"/>
      <c r="AB37" s="154"/>
      <c r="AC37" s="154"/>
      <c r="AD37" s="154"/>
      <c r="AE37" s="154"/>
      <c r="AF37" s="154"/>
      <c r="AG37" s="154"/>
      <c r="AH37" s="154"/>
      <c r="AI37" s="154"/>
      <c r="AJ37" s="154"/>
      <c r="AK37" s="154"/>
      <c r="AL37" s="155" t="str">
        <f>IF(ISNUMBER('Indicator Data'!AL38),"","Imputed using GDP p.c.")</f>
        <v/>
      </c>
      <c r="AN37" s="154"/>
      <c r="AO37" s="154"/>
      <c r="AP37" s="154"/>
      <c r="AQ37" s="154"/>
      <c r="AR37" s="154"/>
      <c r="AS37" s="154"/>
      <c r="AT37" s="154"/>
      <c r="AU37" s="154"/>
      <c r="AV37" s="154"/>
      <c r="AW37" s="154"/>
      <c r="AX37" s="154"/>
      <c r="AY37" s="154"/>
      <c r="AZ37" s="154"/>
      <c r="BA37" s="154"/>
      <c r="BB37" s="103"/>
      <c r="BH37" s="154"/>
      <c r="BI37" s="154"/>
    </row>
    <row r="38" spans="1:61" x14ac:dyDescent="0.3">
      <c r="A38" s="123" t="str">
        <f>'Indicator Data'!A39</f>
        <v>Chile</v>
      </c>
      <c r="B38" s="106" t="str">
        <f>'Indicator Data'!B39</f>
        <v>CHL</v>
      </c>
      <c r="C38" s="154"/>
      <c r="D38" s="154"/>
      <c r="E38" s="154"/>
      <c r="F38" s="154"/>
      <c r="G38" s="154"/>
      <c r="H38" s="154"/>
      <c r="I38" s="154"/>
      <c r="J38" s="154"/>
      <c r="K38" s="154"/>
      <c r="L38" s="154"/>
      <c r="M38" s="154"/>
      <c r="N38" s="154"/>
      <c r="O38" s="154"/>
      <c r="P38" s="154"/>
      <c r="R38" s="154"/>
      <c r="S38" s="154"/>
      <c r="T38" s="154"/>
      <c r="U38" s="154"/>
      <c r="V38" s="154"/>
      <c r="W38" s="154"/>
      <c r="X38" s="154"/>
      <c r="Y38" s="154"/>
      <c r="Z38" s="154"/>
      <c r="AA38" s="154"/>
      <c r="AB38" s="154"/>
      <c r="AC38" s="154"/>
      <c r="AD38" s="154"/>
      <c r="AE38" s="154"/>
      <c r="AF38" s="154"/>
      <c r="AG38" s="154"/>
      <c r="AH38" s="154"/>
      <c r="AI38" s="154"/>
      <c r="AJ38" s="154"/>
      <c r="AK38" s="154"/>
      <c r="AL38" s="155" t="str">
        <f>IF(ISNUMBER('Indicator Data'!AL39),"","Imputed using GDP p.c.")</f>
        <v/>
      </c>
      <c r="AN38" s="154"/>
      <c r="AO38" s="154"/>
      <c r="AP38" s="154"/>
      <c r="AQ38" s="154"/>
      <c r="AR38" s="154"/>
      <c r="AS38" s="154"/>
      <c r="AT38" s="154"/>
      <c r="AU38" s="154"/>
      <c r="AV38" s="154"/>
      <c r="AW38" s="154"/>
      <c r="AX38" s="154"/>
      <c r="AY38" s="154"/>
      <c r="AZ38" s="154"/>
      <c r="BA38" s="154"/>
      <c r="BB38" s="103"/>
      <c r="BH38" s="154"/>
      <c r="BI38" s="154"/>
    </row>
    <row r="39" spans="1:61" x14ac:dyDescent="0.3">
      <c r="A39" s="123" t="str">
        <f>'Indicator Data'!A40</f>
        <v>China</v>
      </c>
      <c r="B39" s="106" t="str">
        <f>'Indicator Data'!B40</f>
        <v>CHN</v>
      </c>
      <c r="C39" s="154"/>
      <c r="D39" s="154"/>
      <c r="E39" s="154"/>
      <c r="F39" s="154"/>
      <c r="G39" s="154"/>
      <c r="H39" s="154"/>
      <c r="I39" s="154"/>
      <c r="J39" s="154"/>
      <c r="K39" s="154"/>
      <c r="L39" s="154"/>
      <c r="M39" s="154"/>
      <c r="N39" s="154"/>
      <c r="O39" s="154"/>
      <c r="P39" s="154"/>
      <c r="R39" s="154"/>
      <c r="S39" s="154"/>
      <c r="T39" s="154"/>
      <c r="U39" s="154"/>
      <c r="V39" s="154"/>
      <c r="W39" s="154"/>
      <c r="X39" s="154"/>
      <c r="Y39" s="154"/>
      <c r="Z39" s="154"/>
      <c r="AA39" s="154"/>
      <c r="AB39" s="154"/>
      <c r="AC39" s="154"/>
      <c r="AD39" s="154"/>
      <c r="AE39" s="154"/>
      <c r="AF39" s="154"/>
      <c r="AG39" s="154"/>
      <c r="AH39" s="154"/>
      <c r="AI39" s="154"/>
      <c r="AJ39" s="154"/>
      <c r="AK39" s="154"/>
      <c r="AL39" s="155" t="str">
        <f>IF(ISNUMBER('Indicator Data'!AL40),"","Imputed using GDP p.c.")</f>
        <v/>
      </c>
      <c r="AN39" s="154"/>
      <c r="AO39" s="154"/>
      <c r="AP39" s="154"/>
      <c r="AQ39" s="154"/>
      <c r="AR39" s="154"/>
      <c r="AS39" s="154"/>
      <c r="AT39" s="154"/>
      <c r="AU39" s="154"/>
      <c r="AV39" s="154"/>
      <c r="AW39" s="154"/>
      <c r="AX39" s="154"/>
      <c r="AY39" s="154"/>
      <c r="AZ39" s="154"/>
      <c r="BA39" s="154"/>
      <c r="BB39" s="103"/>
      <c r="BH39" s="154"/>
      <c r="BI39" s="154"/>
    </row>
    <row r="40" spans="1:61" x14ac:dyDescent="0.3">
      <c r="A40" s="123" t="str">
        <f>'Indicator Data'!A41</f>
        <v>Colombia</v>
      </c>
      <c r="B40" s="106" t="str">
        <f>'Indicator Data'!B41</f>
        <v>COL</v>
      </c>
      <c r="C40" s="154"/>
      <c r="D40" s="154"/>
      <c r="E40" s="154"/>
      <c r="F40" s="154"/>
      <c r="G40" s="154"/>
      <c r="H40" s="154"/>
      <c r="I40" s="154"/>
      <c r="J40" s="154"/>
      <c r="K40" s="154"/>
      <c r="L40" s="154"/>
      <c r="M40" s="154"/>
      <c r="N40" s="154"/>
      <c r="O40" s="154"/>
      <c r="P40" s="154"/>
      <c r="R40" s="154"/>
      <c r="S40" s="154"/>
      <c r="T40" s="154"/>
      <c r="U40" s="154"/>
      <c r="V40" s="154"/>
      <c r="W40" s="154"/>
      <c r="X40" s="154"/>
      <c r="Y40" s="154"/>
      <c r="Z40" s="154"/>
      <c r="AA40" s="154"/>
      <c r="AB40" s="154"/>
      <c r="AC40" s="154"/>
      <c r="AD40" s="154"/>
      <c r="AE40" s="154"/>
      <c r="AF40" s="154"/>
      <c r="AG40" s="154"/>
      <c r="AH40" s="154"/>
      <c r="AI40" s="154"/>
      <c r="AJ40" s="154"/>
      <c r="AK40" s="154"/>
      <c r="AL40" s="155" t="str">
        <f>IF(ISNUMBER('Indicator Data'!AL41),"","Imputed using GDP p.c.")</f>
        <v/>
      </c>
      <c r="AN40" s="154"/>
      <c r="AO40" s="154"/>
      <c r="AP40" s="154"/>
      <c r="AQ40" s="154"/>
      <c r="AR40" s="154"/>
      <c r="AS40" s="154"/>
      <c r="AT40" s="154"/>
      <c r="AU40" s="154"/>
      <c r="AV40" s="154"/>
      <c r="AW40" s="154"/>
      <c r="AX40" s="154"/>
      <c r="AY40" s="154"/>
      <c r="AZ40" s="154"/>
      <c r="BA40" s="154"/>
      <c r="BB40" s="103"/>
      <c r="BH40" s="154"/>
      <c r="BI40" s="154"/>
    </row>
    <row r="41" spans="1:61" x14ac:dyDescent="0.3">
      <c r="A41" s="123" t="str">
        <f>'Indicator Data'!A42</f>
        <v>Comoros</v>
      </c>
      <c r="B41" s="106" t="str">
        <f>'Indicator Data'!B42</f>
        <v>COM</v>
      </c>
      <c r="C41" s="154"/>
      <c r="D41" s="154"/>
      <c r="E41" s="154"/>
      <c r="F41" s="154"/>
      <c r="G41" s="154"/>
      <c r="H41" s="154"/>
      <c r="I41" s="154"/>
      <c r="J41" s="154"/>
      <c r="K41" s="154"/>
      <c r="L41" s="154"/>
      <c r="M41" s="154"/>
      <c r="N41" s="154"/>
      <c r="O41" s="154"/>
      <c r="P41" s="154"/>
      <c r="R41" s="154"/>
      <c r="S41" s="154"/>
      <c r="T41" s="154"/>
      <c r="U41" s="154"/>
      <c r="V41" s="154"/>
      <c r="W41" s="154"/>
      <c r="X41" s="154"/>
      <c r="Y41" s="154"/>
      <c r="Z41" s="154"/>
      <c r="AA41" s="154"/>
      <c r="AB41" s="154"/>
      <c r="AC41" s="154"/>
      <c r="AD41" s="154"/>
      <c r="AE41" s="154"/>
      <c r="AF41" s="154"/>
      <c r="AG41" s="154"/>
      <c r="AH41" s="154"/>
      <c r="AI41" s="154"/>
      <c r="AJ41" s="154"/>
      <c r="AK41" s="154"/>
      <c r="AL41" s="155" t="str">
        <f>IF(ISNUMBER('Indicator Data'!AL42),"","Imputed using GDP p.c.")</f>
        <v/>
      </c>
      <c r="AN41" s="154"/>
      <c r="AO41" s="154"/>
      <c r="AP41" s="154"/>
      <c r="AQ41" s="154"/>
      <c r="AR41" s="154"/>
      <c r="AS41" s="154"/>
      <c r="AT41" s="154"/>
      <c r="AU41" s="154"/>
      <c r="AV41" s="154"/>
      <c r="AW41" s="154"/>
      <c r="AX41" s="154"/>
      <c r="AY41" s="154"/>
      <c r="AZ41" s="154"/>
      <c r="BA41" s="154"/>
      <c r="BB41" s="103"/>
      <c r="BH41" s="154"/>
      <c r="BI41" s="154" t="s">
        <v>860</v>
      </c>
    </row>
    <row r="42" spans="1:61" x14ac:dyDescent="0.3">
      <c r="A42" s="123" t="str">
        <f>'Indicator Data'!A43</f>
        <v>Congo</v>
      </c>
      <c r="B42" s="106" t="str">
        <f>'Indicator Data'!B43</f>
        <v>COG</v>
      </c>
      <c r="C42" s="154"/>
      <c r="D42" s="154"/>
      <c r="E42" s="154"/>
      <c r="F42" s="154"/>
      <c r="G42" s="154"/>
      <c r="H42" s="154"/>
      <c r="I42" s="154"/>
      <c r="J42" s="154"/>
      <c r="K42" s="154"/>
      <c r="L42" s="154"/>
      <c r="M42" s="154"/>
      <c r="N42" s="154"/>
      <c r="O42" s="154"/>
      <c r="P42" s="154"/>
      <c r="R42" s="154"/>
      <c r="S42" s="154"/>
      <c r="T42" s="154"/>
      <c r="U42" s="154"/>
      <c r="V42" s="154"/>
      <c r="W42" s="154"/>
      <c r="X42" s="154"/>
      <c r="Y42" s="154"/>
      <c r="Z42" s="154"/>
      <c r="AA42" s="154"/>
      <c r="AB42" s="154"/>
      <c r="AC42" s="154"/>
      <c r="AD42" s="154"/>
      <c r="AE42" s="154"/>
      <c r="AF42" s="154"/>
      <c r="AG42" s="154"/>
      <c r="AH42" s="154"/>
      <c r="AI42" s="154"/>
      <c r="AJ42" s="154"/>
      <c r="AK42" s="154"/>
      <c r="AL42" s="155" t="str">
        <f>IF(ISNUMBER('Indicator Data'!AL43),"","Imputed using GDP p.c.")</f>
        <v/>
      </c>
      <c r="AN42" s="154"/>
      <c r="AO42" s="154"/>
      <c r="AP42" s="154"/>
      <c r="AQ42" s="154"/>
      <c r="AR42" s="154"/>
      <c r="AS42" s="154"/>
      <c r="AT42" s="154"/>
      <c r="AU42" s="154"/>
      <c r="AV42" s="154"/>
      <c r="AW42" s="154"/>
      <c r="AX42" s="154"/>
      <c r="AY42" s="154"/>
      <c r="AZ42" s="154"/>
      <c r="BA42" s="154"/>
      <c r="BB42" s="103"/>
      <c r="BH42" s="154"/>
      <c r="BI42" s="154"/>
    </row>
    <row r="43" spans="1:61" x14ac:dyDescent="0.3">
      <c r="A43" s="123" t="str">
        <f>'Indicator Data'!A44</f>
        <v>Congo DR</v>
      </c>
      <c r="B43" s="106" t="str">
        <f>'Indicator Data'!B44</f>
        <v>COD</v>
      </c>
      <c r="C43" s="154"/>
      <c r="D43" s="154"/>
      <c r="E43" s="154"/>
      <c r="F43" s="154"/>
      <c r="G43" s="154"/>
      <c r="H43" s="154"/>
      <c r="I43" s="154"/>
      <c r="J43" s="154"/>
      <c r="K43" s="154"/>
      <c r="L43" s="154"/>
      <c r="M43" s="154"/>
      <c r="N43" s="154"/>
      <c r="O43" s="154"/>
      <c r="P43" s="154"/>
      <c r="R43" s="154"/>
      <c r="S43" s="154"/>
      <c r="T43" s="154"/>
      <c r="U43" s="154"/>
      <c r="V43" s="154"/>
      <c r="W43" s="154"/>
      <c r="X43" s="154"/>
      <c r="Y43" s="154"/>
      <c r="Z43" s="154"/>
      <c r="AA43" s="154"/>
      <c r="AB43" s="154"/>
      <c r="AC43" s="154"/>
      <c r="AD43" s="154"/>
      <c r="AE43" s="154"/>
      <c r="AF43" s="154"/>
      <c r="AG43" s="154"/>
      <c r="AH43" s="154"/>
      <c r="AI43" s="154"/>
      <c r="AJ43" s="154"/>
      <c r="AK43" s="154"/>
      <c r="AL43" s="155" t="str">
        <f>IF(ISNUMBER('Indicator Data'!AL44),"","Imputed using GDP p.c.")</f>
        <v/>
      </c>
      <c r="AN43" s="154"/>
      <c r="AO43" s="154"/>
      <c r="AP43" s="154"/>
      <c r="AQ43" s="154"/>
      <c r="AR43" s="154"/>
      <c r="AS43" s="154"/>
      <c r="AT43" s="154"/>
      <c r="AU43" s="154"/>
      <c r="AV43" s="154"/>
      <c r="AW43" s="154"/>
      <c r="AX43" s="154"/>
      <c r="AY43" s="154"/>
      <c r="AZ43" s="154"/>
      <c r="BA43" s="154"/>
      <c r="BB43" s="103"/>
      <c r="BH43" s="154"/>
      <c r="BI43" s="154" t="s">
        <v>867</v>
      </c>
    </row>
    <row r="44" spans="1:61" x14ac:dyDescent="0.3">
      <c r="A44" s="123" t="str">
        <f>'Indicator Data'!A45</f>
        <v>Costa Rica</v>
      </c>
      <c r="B44" s="106" t="str">
        <f>'Indicator Data'!B45</f>
        <v>CRI</v>
      </c>
      <c r="C44" s="154"/>
      <c r="D44" s="154"/>
      <c r="E44" s="154"/>
      <c r="F44" s="154"/>
      <c r="G44" s="154"/>
      <c r="H44" s="154"/>
      <c r="I44" s="154"/>
      <c r="J44" s="154"/>
      <c r="K44" s="154"/>
      <c r="L44" s="154"/>
      <c r="M44" s="154"/>
      <c r="N44" s="154"/>
      <c r="O44" s="154"/>
      <c r="P44" s="154"/>
      <c r="R44" s="154"/>
      <c r="S44" s="154"/>
      <c r="T44" s="154"/>
      <c r="U44" s="154"/>
      <c r="V44" s="154"/>
      <c r="W44" s="154"/>
      <c r="X44" s="154"/>
      <c r="Y44" s="154"/>
      <c r="Z44" s="154"/>
      <c r="AA44" s="154"/>
      <c r="AB44" s="154"/>
      <c r="AC44" s="154"/>
      <c r="AD44" s="154"/>
      <c r="AE44" s="154"/>
      <c r="AF44" s="154"/>
      <c r="AG44" s="154"/>
      <c r="AH44" s="154"/>
      <c r="AI44" s="154"/>
      <c r="AJ44" s="154"/>
      <c r="AK44" s="154"/>
      <c r="AL44" s="155" t="str">
        <f>IF(ISNUMBER('Indicator Data'!AL45),"","Imputed using GDP p.c.")</f>
        <v/>
      </c>
      <c r="AN44" s="154"/>
      <c r="AO44" s="154"/>
      <c r="AP44" s="154"/>
      <c r="AQ44" s="154"/>
      <c r="AR44" s="154"/>
      <c r="AS44" s="154"/>
      <c r="AT44" s="154"/>
      <c r="AU44" s="154"/>
      <c r="AV44" s="154"/>
      <c r="AW44" s="154"/>
      <c r="AX44" s="154"/>
      <c r="AY44" s="154"/>
      <c r="AZ44" s="154"/>
      <c r="BA44" s="154"/>
      <c r="BB44" s="103"/>
      <c r="BH44" s="154"/>
      <c r="BI44" s="154"/>
    </row>
    <row r="45" spans="1:61" x14ac:dyDescent="0.3">
      <c r="A45" s="123" t="str">
        <f>'Indicator Data'!A46</f>
        <v>Côte d'Ivoire</v>
      </c>
      <c r="B45" s="106" t="str">
        <f>'Indicator Data'!B46</f>
        <v>CIV</v>
      </c>
      <c r="C45" s="154"/>
      <c r="D45" s="154"/>
      <c r="E45" s="154"/>
      <c r="F45" s="154"/>
      <c r="G45" s="154"/>
      <c r="H45" s="154"/>
      <c r="I45" s="154"/>
      <c r="J45" s="154"/>
      <c r="K45" s="154"/>
      <c r="L45" s="154"/>
      <c r="M45" s="154"/>
      <c r="N45" s="154"/>
      <c r="O45" s="154"/>
      <c r="P45" s="154"/>
      <c r="R45" s="154"/>
      <c r="S45" s="154"/>
      <c r="T45" s="154"/>
      <c r="U45" s="154"/>
      <c r="V45" s="154"/>
      <c r="W45" s="154"/>
      <c r="X45" s="154"/>
      <c r="Y45" s="154"/>
      <c r="Z45" s="154"/>
      <c r="AA45" s="154"/>
      <c r="AB45" s="154"/>
      <c r="AC45" s="154"/>
      <c r="AD45" s="154"/>
      <c r="AE45" s="154"/>
      <c r="AF45" s="154"/>
      <c r="AG45" s="154"/>
      <c r="AH45" s="154"/>
      <c r="AI45" s="154"/>
      <c r="AJ45" s="154"/>
      <c r="AK45" s="154"/>
      <c r="AL45" s="155" t="str">
        <f>IF(ISNUMBER('Indicator Data'!AL46),"","Imputed using GDP p.c.")</f>
        <v/>
      </c>
      <c r="AN45" s="154"/>
      <c r="AO45" s="154"/>
      <c r="AP45" s="154"/>
      <c r="AQ45" s="154"/>
      <c r="AR45" s="154"/>
      <c r="AS45" s="154"/>
      <c r="AT45" s="154"/>
      <c r="AU45" s="154"/>
      <c r="AV45" s="154"/>
      <c r="AW45" s="154"/>
      <c r="AX45" s="154"/>
      <c r="AY45" s="154"/>
      <c r="AZ45" s="154"/>
      <c r="BA45" s="154"/>
      <c r="BB45" s="103"/>
      <c r="BH45" s="154"/>
      <c r="BI45" s="154"/>
    </row>
    <row r="46" spans="1:61" x14ac:dyDescent="0.3">
      <c r="A46" s="123" t="str">
        <f>'Indicator Data'!A47</f>
        <v>Croatia</v>
      </c>
      <c r="B46" s="106" t="str">
        <f>'Indicator Data'!B47</f>
        <v>HRV</v>
      </c>
      <c r="C46" s="154"/>
      <c r="D46" s="154"/>
      <c r="E46" s="154"/>
      <c r="F46" s="154"/>
      <c r="G46" s="154"/>
      <c r="H46" s="154"/>
      <c r="I46" s="154"/>
      <c r="J46" s="154"/>
      <c r="K46" s="154"/>
      <c r="L46" s="154"/>
      <c r="M46" s="154"/>
      <c r="N46" s="154"/>
      <c r="O46" s="154"/>
      <c r="P46" s="154"/>
      <c r="R46" s="154"/>
      <c r="S46" s="154"/>
      <c r="T46" s="154"/>
      <c r="U46" s="154"/>
      <c r="V46" s="154"/>
      <c r="W46" s="154"/>
      <c r="X46" s="154"/>
      <c r="Y46" s="154"/>
      <c r="Z46" s="154"/>
      <c r="AA46" s="154"/>
      <c r="AB46" s="154"/>
      <c r="AC46" s="154"/>
      <c r="AD46" s="154"/>
      <c r="AE46" s="154"/>
      <c r="AF46" s="154"/>
      <c r="AG46" s="154"/>
      <c r="AH46" s="154"/>
      <c r="AI46" s="154"/>
      <c r="AJ46" s="154"/>
      <c r="AK46" s="154"/>
      <c r="AL46" s="155" t="str">
        <f>IF(ISNUMBER('Indicator Data'!AL47),"","Imputed using GDP p.c.")</f>
        <v/>
      </c>
      <c r="AN46" s="154"/>
      <c r="AO46" s="154"/>
      <c r="AP46" s="154"/>
      <c r="AQ46" s="154"/>
      <c r="AR46" s="154"/>
      <c r="AS46" s="154"/>
      <c r="AT46" s="154"/>
      <c r="AU46" s="154"/>
      <c r="AV46" s="154"/>
      <c r="AW46" s="154"/>
      <c r="AX46" s="154"/>
      <c r="AY46" s="154"/>
      <c r="AZ46" s="154"/>
      <c r="BA46" s="154"/>
      <c r="BB46" s="103"/>
      <c r="BH46" s="154"/>
      <c r="BI46" s="154"/>
    </row>
    <row r="47" spans="1:61" x14ac:dyDescent="0.3">
      <c r="A47" s="123" t="str">
        <f>'Indicator Data'!A48</f>
        <v>Cuba</v>
      </c>
      <c r="B47" s="106" t="str">
        <f>'Indicator Data'!B48</f>
        <v>CUB</v>
      </c>
      <c r="C47" s="154"/>
      <c r="D47" s="154"/>
      <c r="E47" s="154"/>
      <c r="F47" s="154"/>
      <c r="G47" s="154"/>
      <c r="H47" s="154"/>
      <c r="I47" s="154"/>
      <c r="J47" s="154"/>
      <c r="K47" s="154"/>
      <c r="L47" s="154"/>
      <c r="M47" s="154"/>
      <c r="N47" s="154"/>
      <c r="O47" s="154"/>
      <c r="P47" s="154"/>
      <c r="R47" s="154"/>
      <c r="S47" s="154"/>
      <c r="T47" s="154"/>
      <c r="U47" s="154"/>
      <c r="V47" s="154"/>
      <c r="W47" s="154"/>
      <c r="X47" s="154"/>
      <c r="Y47" s="154"/>
      <c r="Z47" s="154"/>
      <c r="AA47" s="154"/>
      <c r="AB47" s="154"/>
      <c r="AC47" s="154"/>
      <c r="AD47" s="154"/>
      <c r="AE47" s="154"/>
      <c r="AF47" s="154"/>
      <c r="AG47" s="154"/>
      <c r="AH47" s="154"/>
      <c r="AI47" s="154"/>
      <c r="AJ47" s="154"/>
      <c r="AK47" s="154"/>
      <c r="AL47" s="155" t="str">
        <f>IF(ISNUMBER('Indicator Data'!AL48),"","Imputed using GDP p.c.")</f>
        <v/>
      </c>
      <c r="AN47" s="154"/>
      <c r="AO47" s="154"/>
      <c r="AP47" s="154"/>
      <c r="AQ47" s="154"/>
      <c r="AR47" s="154"/>
      <c r="AS47" s="154"/>
      <c r="AT47" s="154"/>
      <c r="AU47" s="154"/>
      <c r="AV47" s="154"/>
      <c r="AW47" s="154"/>
      <c r="AX47" s="154"/>
      <c r="AY47" s="154"/>
      <c r="AZ47" s="154"/>
      <c r="BA47" s="154"/>
      <c r="BB47" s="103"/>
      <c r="BH47" s="154"/>
      <c r="BI47" s="154"/>
    </row>
    <row r="48" spans="1:61" x14ac:dyDescent="0.3">
      <c r="A48" s="123" t="str">
        <f>'Indicator Data'!A49</f>
        <v>Cyprus</v>
      </c>
      <c r="B48" s="106" t="str">
        <f>'Indicator Data'!B49</f>
        <v>CYP</v>
      </c>
      <c r="C48" s="154"/>
      <c r="D48" s="154"/>
      <c r="E48" s="154"/>
      <c r="F48" s="154"/>
      <c r="G48" s="154"/>
      <c r="H48" s="154"/>
      <c r="I48" s="154"/>
      <c r="J48" s="154"/>
      <c r="K48" s="154"/>
      <c r="L48" s="154"/>
      <c r="M48" s="154"/>
      <c r="N48" s="154"/>
      <c r="O48" s="154"/>
      <c r="P48" s="154"/>
      <c r="R48" s="154"/>
      <c r="S48" s="154"/>
      <c r="T48" s="154"/>
      <c r="U48" s="154"/>
      <c r="V48" s="154"/>
      <c r="W48" s="154"/>
      <c r="X48" s="154"/>
      <c r="Y48" s="154"/>
      <c r="Z48" s="154"/>
      <c r="AA48" s="154"/>
      <c r="AB48" s="154"/>
      <c r="AC48" s="154"/>
      <c r="AD48" s="154"/>
      <c r="AE48" s="154"/>
      <c r="AF48" s="154"/>
      <c r="AG48" s="154"/>
      <c r="AH48" s="154"/>
      <c r="AI48" s="154"/>
      <c r="AJ48" s="154"/>
      <c r="AK48" s="154"/>
      <c r="AL48" s="155" t="str">
        <f>IF(ISNUMBER('Indicator Data'!AL49),"","Imputed using GDP p.c.")</f>
        <v/>
      </c>
      <c r="AN48" s="154"/>
      <c r="AO48" s="154"/>
      <c r="AP48" s="154"/>
      <c r="AQ48" s="154"/>
      <c r="AR48" s="154"/>
      <c r="AS48" s="154"/>
      <c r="AT48" s="154"/>
      <c r="AU48" s="154"/>
      <c r="AV48" s="154"/>
      <c r="AW48" s="154"/>
      <c r="AX48" s="154"/>
      <c r="AY48" s="154"/>
      <c r="AZ48" s="154"/>
      <c r="BA48" s="154"/>
      <c r="BB48" s="103"/>
      <c r="BH48" s="154"/>
      <c r="BI48" s="154"/>
    </row>
    <row r="49" spans="1:61" x14ac:dyDescent="0.3">
      <c r="A49" s="123" t="str">
        <f>'Indicator Data'!A50</f>
        <v>Czech Republic</v>
      </c>
      <c r="B49" s="106" t="str">
        <f>'Indicator Data'!B50</f>
        <v>CZE</v>
      </c>
      <c r="C49" s="154"/>
      <c r="D49" s="154"/>
      <c r="E49" s="154"/>
      <c r="F49" s="154"/>
      <c r="G49" s="154"/>
      <c r="H49" s="154"/>
      <c r="I49" s="154"/>
      <c r="J49" s="154"/>
      <c r="K49" s="154"/>
      <c r="L49" s="154"/>
      <c r="M49" s="154"/>
      <c r="N49" s="154"/>
      <c r="O49" s="154"/>
      <c r="P49" s="154"/>
      <c r="R49" s="154"/>
      <c r="S49" s="154"/>
      <c r="T49" s="154"/>
      <c r="U49" s="154"/>
      <c r="V49" s="154"/>
      <c r="W49" s="154"/>
      <c r="X49" s="154"/>
      <c r="Y49" s="154"/>
      <c r="Z49" s="154"/>
      <c r="AA49" s="154"/>
      <c r="AB49" s="154"/>
      <c r="AC49" s="154"/>
      <c r="AD49" s="154"/>
      <c r="AE49" s="154"/>
      <c r="AF49" s="154"/>
      <c r="AG49" s="154"/>
      <c r="AH49" s="154"/>
      <c r="AI49" s="154"/>
      <c r="AJ49" s="154"/>
      <c r="AK49" s="154"/>
      <c r="AL49" s="155" t="str">
        <f>IF(ISNUMBER('Indicator Data'!AL50),"","Imputed using GDP p.c.")</f>
        <v/>
      </c>
      <c r="AN49" s="154"/>
      <c r="AO49" s="154"/>
      <c r="AP49" s="154"/>
      <c r="AQ49" s="154"/>
      <c r="AR49" s="154"/>
      <c r="AS49" s="154"/>
      <c r="AT49" s="154"/>
      <c r="AU49" s="154"/>
      <c r="AV49" s="154"/>
      <c r="AW49" s="154"/>
      <c r="AX49" s="154"/>
      <c r="AY49" s="154"/>
      <c r="AZ49" s="154"/>
      <c r="BA49" s="154"/>
      <c r="BB49" s="103"/>
      <c r="BH49" s="154"/>
      <c r="BI49" s="154"/>
    </row>
    <row r="50" spans="1:61" x14ac:dyDescent="0.3">
      <c r="A50" s="123" t="str">
        <f>'Indicator Data'!A51</f>
        <v>Denmark</v>
      </c>
      <c r="B50" s="106" t="str">
        <f>'Indicator Data'!B51</f>
        <v>DNK</v>
      </c>
      <c r="C50" s="154"/>
      <c r="D50" s="154"/>
      <c r="E50" s="154"/>
      <c r="F50" s="154"/>
      <c r="G50" s="154"/>
      <c r="H50" s="154"/>
      <c r="I50" s="154"/>
      <c r="J50" s="154"/>
      <c r="K50" s="154"/>
      <c r="L50" s="154"/>
      <c r="M50" s="154"/>
      <c r="N50" s="154"/>
      <c r="O50" s="154"/>
      <c r="P50" s="154"/>
      <c r="R50" s="154"/>
      <c r="S50" s="154"/>
      <c r="T50" s="154"/>
      <c r="U50" s="154"/>
      <c r="V50" s="154"/>
      <c r="W50" s="154"/>
      <c r="X50" s="154"/>
      <c r="Y50" s="154"/>
      <c r="Z50" s="154"/>
      <c r="AA50" s="154"/>
      <c r="AB50" s="154"/>
      <c r="AC50" s="154"/>
      <c r="AD50" s="154"/>
      <c r="AE50" s="154"/>
      <c r="AF50" s="154"/>
      <c r="AG50" s="154"/>
      <c r="AH50" s="154"/>
      <c r="AI50" s="154"/>
      <c r="AJ50" s="154"/>
      <c r="AK50" s="154"/>
      <c r="AL50" s="155" t="str">
        <f>IF(ISNUMBER('Indicator Data'!AL51),"","Imputed using GDP p.c.")</f>
        <v/>
      </c>
      <c r="AN50" s="154"/>
      <c r="AO50" s="154"/>
      <c r="AP50" s="154"/>
      <c r="AQ50" s="154"/>
      <c r="AR50" s="154"/>
      <c r="AS50" s="154"/>
      <c r="AT50" s="154"/>
      <c r="AU50" s="154"/>
      <c r="AV50" s="154"/>
      <c r="AW50" s="154"/>
      <c r="AX50" s="154"/>
      <c r="AY50" s="154"/>
      <c r="AZ50" s="154"/>
      <c r="BA50" s="154"/>
      <c r="BB50" s="103"/>
      <c r="BH50" s="154"/>
      <c r="BI50" s="154"/>
    </row>
    <row r="51" spans="1:61" x14ac:dyDescent="0.3">
      <c r="A51" s="123" t="str">
        <f>'Indicator Data'!A52</f>
        <v>Djibouti</v>
      </c>
      <c r="B51" s="106" t="str">
        <f>'Indicator Data'!B52</f>
        <v>DJI</v>
      </c>
      <c r="C51" s="154"/>
      <c r="D51" s="154"/>
      <c r="E51" s="154"/>
      <c r="F51" s="154"/>
      <c r="G51" s="154"/>
      <c r="H51" s="154"/>
      <c r="I51" s="154"/>
      <c r="J51" s="154"/>
      <c r="K51" s="154"/>
      <c r="L51" s="154"/>
      <c r="M51" s="154"/>
      <c r="N51" s="154"/>
      <c r="O51" s="154"/>
      <c r="P51" s="154"/>
      <c r="R51" s="154"/>
      <c r="S51" s="154"/>
      <c r="T51" s="154"/>
      <c r="U51" s="154"/>
      <c r="V51" s="154"/>
      <c r="W51" s="154"/>
      <c r="X51" s="154"/>
      <c r="Y51" s="154"/>
      <c r="Z51" s="154"/>
      <c r="AA51" s="154"/>
      <c r="AB51" s="154"/>
      <c r="AC51" s="154"/>
      <c r="AD51" s="154"/>
      <c r="AE51" s="154"/>
      <c r="AF51" s="154"/>
      <c r="AG51" s="154"/>
      <c r="AH51" s="154"/>
      <c r="AI51" s="154"/>
      <c r="AJ51" s="154"/>
      <c r="AK51" s="154"/>
      <c r="AL51" s="155" t="str">
        <f>IF(ISNUMBER('Indicator Data'!AL52),"","Imputed using GDP p.c.")</f>
        <v/>
      </c>
      <c r="AN51" s="154"/>
      <c r="AO51" s="154"/>
      <c r="AP51" s="154"/>
      <c r="AQ51" s="154"/>
      <c r="AR51" s="154"/>
      <c r="AS51" s="154"/>
      <c r="AT51" s="154"/>
      <c r="AU51" s="154"/>
      <c r="AV51" s="154"/>
      <c r="AW51" s="154"/>
      <c r="AX51" s="154"/>
      <c r="AY51" s="154"/>
      <c r="AZ51" s="154"/>
      <c r="BA51" s="154"/>
      <c r="BB51" s="103"/>
      <c r="BH51" s="154"/>
      <c r="BI51" s="154"/>
    </row>
    <row r="52" spans="1:61" x14ac:dyDescent="0.3">
      <c r="A52" s="123" t="str">
        <f>'Indicator Data'!A53</f>
        <v>Dominica</v>
      </c>
      <c r="B52" s="106" t="str">
        <f>'Indicator Data'!B53</f>
        <v>DMA</v>
      </c>
      <c r="C52" s="154"/>
      <c r="D52" s="154"/>
      <c r="E52" s="154"/>
      <c r="F52" s="154"/>
      <c r="G52" s="154"/>
      <c r="H52" s="154"/>
      <c r="I52" s="154"/>
      <c r="J52" s="154"/>
      <c r="K52" s="154"/>
      <c r="L52" s="154"/>
      <c r="M52" s="154"/>
      <c r="N52" s="154"/>
      <c r="O52" s="154"/>
      <c r="P52" s="154"/>
      <c r="R52" s="154"/>
      <c r="S52" s="154"/>
      <c r="T52" s="154"/>
      <c r="U52" s="154"/>
      <c r="V52" s="154"/>
      <c r="W52" s="154"/>
      <c r="X52" s="154"/>
      <c r="Y52" s="154"/>
      <c r="Z52" s="154"/>
      <c r="AA52" s="154"/>
      <c r="AB52" s="154"/>
      <c r="AC52" s="154"/>
      <c r="AD52" s="154"/>
      <c r="AE52" s="154"/>
      <c r="AF52" s="154"/>
      <c r="AG52" s="154"/>
      <c r="AH52" s="154"/>
      <c r="AI52" s="154"/>
      <c r="AJ52" s="154"/>
      <c r="AK52" s="154"/>
      <c r="AL52" s="155" t="str">
        <f>IF(ISNUMBER('Indicator Data'!AL53),"","Imputed using GDP p.c.")</f>
        <v/>
      </c>
      <c r="AN52" s="154"/>
      <c r="AO52" s="154"/>
      <c r="AP52" s="154"/>
      <c r="AQ52" s="154"/>
      <c r="AR52" s="154"/>
      <c r="AS52" s="154"/>
      <c r="AT52" s="154"/>
      <c r="AU52" s="154"/>
      <c r="AV52" s="154"/>
      <c r="AW52" s="154"/>
      <c r="AX52" s="154"/>
      <c r="AY52" s="154"/>
      <c r="AZ52" s="154"/>
      <c r="BA52" s="154"/>
      <c r="BB52" s="103"/>
      <c r="BH52" s="154"/>
      <c r="BI52" s="154"/>
    </row>
    <row r="53" spans="1:61" x14ac:dyDescent="0.3">
      <c r="A53" s="123" t="str">
        <f>'Indicator Data'!A54</f>
        <v>Dominican Republic</v>
      </c>
      <c r="B53" s="106" t="str">
        <f>'Indicator Data'!B54</f>
        <v>DOM</v>
      </c>
      <c r="C53" s="154"/>
      <c r="D53" s="154"/>
      <c r="E53" s="154"/>
      <c r="F53" s="154"/>
      <c r="G53" s="154"/>
      <c r="H53" s="154"/>
      <c r="I53" s="154"/>
      <c r="J53" s="154"/>
      <c r="K53" s="154"/>
      <c r="L53" s="154"/>
      <c r="M53" s="154"/>
      <c r="N53" s="154"/>
      <c r="O53" s="154"/>
      <c r="P53" s="154"/>
      <c r="R53" s="154"/>
      <c r="S53" s="154"/>
      <c r="T53" s="154"/>
      <c r="U53" s="154"/>
      <c r="V53" s="154"/>
      <c r="W53" s="154"/>
      <c r="X53" s="154"/>
      <c r="Y53" s="154"/>
      <c r="Z53" s="154"/>
      <c r="AA53" s="154"/>
      <c r="AB53" s="154"/>
      <c r="AC53" s="154"/>
      <c r="AD53" s="154"/>
      <c r="AE53" s="154"/>
      <c r="AF53" s="154"/>
      <c r="AG53" s="154"/>
      <c r="AH53" s="154"/>
      <c r="AI53" s="154"/>
      <c r="AJ53" s="154"/>
      <c r="AK53" s="154"/>
      <c r="AL53" s="155" t="str">
        <f>IF(ISNUMBER('Indicator Data'!AL54),"","Imputed using GDP p.c.")</f>
        <v/>
      </c>
      <c r="AN53" s="154"/>
      <c r="AO53" s="154"/>
      <c r="AP53" s="154"/>
      <c r="AQ53" s="154"/>
      <c r="AR53" s="154"/>
      <c r="AS53" s="154"/>
      <c r="AT53" s="154"/>
      <c r="AU53" s="154"/>
      <c r="AV53" s="154"/>
      <c r="AW53" s="154"/>
      <c r="AX53" s="154"/>
      <c r="AY53" s="154"/>
      <c r="AZ53" s="154"/>
      <c r="BA53" s="154"/>
      <c r="BB53" s="103"/>
      <c r="BH53" s="154"/>
      <c r="BI53" s="154"/>
    </row>
    <row r="54" spans="1:61" x14ac:dyDescent="0.3">
      <c r="A54" s="123" t="str">
        <f>'Indicator Data'!A55</f>
        <v>Ecuador</v>
      </c>
      <c r="B54" s="106" t="str">
        <f>'Indicator Data'!B55</f>
        <v>ECU</v>
      </c>
      <c r="C54" s="154"/>
      <c r="D54" s="154"/>
      <c r="E54" s="154"/>
      <c r="F54" s="154"/>
      <c r="G54" s="154"/>
      <c r="H54" s="154"/>
      <c r="I54" s="154"/>
      <c r="J54" s="154"/>
      <c r="K54" s="154"/>
      <c r="L54" s="154"/>
      <c r="M54" s="154"/>
      <c r="N54" s="154"/>
      <c r="O54" s="154"/>
      <c r="P54" s="154"/>
      <c r="R54" s="154"/>
      <c r="S54" s="154"/>
      <c r="T54" s="154"/>
      <c r="U54" s="154"/>
      <c r="V54" s="154"/>
      <c r="W54" s="154"/>
      <c r="X54" s="154"/>
      <c r="Y54" s="154"/>
      <c r="Z54" s="154"/>
      <c r="AA54" s="154"/>
      <c r="AB54" s="154"/>
      <c r="AC54" s="154"/>
      <c r="AD54" s="154"/>
      <c r="AE54" s="154"/>
      <c r="AF54" s="154"/>
      <c r="AG54" s="154"/>
      <c r="AH54" s="154"/>
      <c r="AI54" s="154"/>
      <c r="AJ54" s="154"/>
      <c r="AK54" s="154"/>
      <c r="AL54" s="155" t="str">
        <f>IF(ISNUMBER('Indicator Data'!AL55),"","Imputed using GDP p.c.")</f>
        <v/>
      </c>
      <c r="AN54" s="154"/>
      <c r="AO54" s="154"/>
      <c r="AP54" s="154"/>
      <c r="AQ54" s="154"/>
      <c r="AR54" s="154"/>
      <c r="AS54" s="154"/>
      <c r="AT54" s="154"/>
      <c r="AU54" s="154"/>
      <c r="AV54" s="154"/>
      <c r="AW54" s="154"/>
      <c r="AX54" s="154"/>
      <c r="AY54" s="154"/>
      <c r="AZ54" s="154"/>
      <c r="BA54" s="154"/>
      <c r="BB54" s="103"/>
      <c r="BH54" s="154"/>
      <c r="BI54" s="154"/>
    </row>
    <row r="55" spans="1:61" x14ac:dyDescent="0.3">
      <c r="A55" s="123" t="str">
        <f>'Indicator Data'!A56</f>
        <v>Egypt</v>
      </c>
      <c r="B55" s="106" t="str">
        <f>'Indicator Data'!B56</f>
        <v>EGY</v>
      </c>
      <c r="C55" s="154"/>
      <c r="D55" s="154"/>
      <c r="E55" s="154"/>
      <c r="F55" s="154"/>
      <c r="G55" s="154"/>
      <c r="H55" s="154"/>
      <c r="I55" s="154"/>
      <c r="J55" s="154"/>
      <c r="K55" s="154"/>
      <c r="L55" s="154"/>
      <c r="M55" s="154"/>
      <c r="N55" s="154"/>
      <c r="O55" s="154"/>
      <c r="P55" s="154"/>
      <c r="R55" s="154"/>
      <c r="S55" s="154"/>
      <c r="T55" s="154"/>
      <c r="U55" s="154"/>
      <c r="V55" s="154"/>
      <c r="W55" s="154"/>
      <c r="X55" s="154"/>
      <c r="Y55" s="154"/>
      <c r="Z55" s="154"/>
      <c r="AA55" s="154"/>
      <c r="AB55" s="154"/>
      <c r="AC55" s="154"/>
      <c r="AD55" s="154"/>
      <c r="AE55" s="154"/>
      <c r="AF55" s="154"/>
      <c r="AG55" s="154"/>
      <c r="AH55" s="154"/>
      <c r="AI55" s="154"/>
      <c r="AJ55" s="154"/>
      <c r="AK55" s="154"/>
      <c r="AL55" s="155" t="str">
        <f>IF(ISNUMBER('Indicator Data'!AL56),"","Imputed using GDP p.c.")</f>
        <v/>
      </c>
      <c r="AN55" s="154"/>
      <c r="AO55" s="154"/>
      <c r="AP55" s="154"/>
      <c r="AQ55" s="154"/>
      <c r="AR55" s="154"/>
      <c r="AS55" s="154"/>
      <c r="AT55" s="154"/>
      <c r="AU55" s="154"/>
      <c r="AV55" s="154"/>
      <c r="AW55" s="154"/>
      <c r="AX55" s="154"/>
      <c r="AY55" s="154"/>
      <c r="AZ55" s="154"/>
      <c r="BA55" s="154"/>
      <c r="BB55" s="103"/>
      <c r="BH55" s="154"/>
      <c r="BI55" s="154"/>
    </row>
    <row r="56" spans="1:61" x14ac:dyDescent="0.3">
      <c r="A56" s="123" t="str">
        <f>'Indicator Data'!A57</f>
        <v>El Salvador</v>
      </c>
      <c r="B56" s="106" t="str">
        <f>'Indicator Data'!B57</f>
        <v>SLV</v>
      </c>
      <c r="C56" s="154"/>
      <c r="D56" s="154"/>
      <c r="E56" s="154"/>
      <c r="F56" s="154"/>
      <c r="G56" s="154"/>
      <c r="H56" s="154"/>
      <c r="I56" s="154"/>
      <c r="J56" s="154"/>
      <c r="K56" s="154"/>
      <c r="L56" s="154"/>
      <c r="M56" s="154"/>
      <c r="N56" s="154"/>
      <c r="O56" s="154"/>
      <c r="P56" s="154"/>
      <c r="R56" s="154"/>
      <c r="S56" s="154"/>
      <c r="T56" s="154"/>
      <c r="U56" s="154"/>
      <c r="V56" s="154"/>
      <c r="W56" s="154"/>
      <c r="X56" s="154"/>
      <c r="Y56" s="154"/>
      <c r="Z56" s="154"/>
      <c r="AA56" s="154"/>
      <c r="AB56" s="154"/>
      <c r="AC56" s="154"/>
      <c r="AD56" s="154"/>
      <c r="AE56" s="154"/>
      <c r="AF56" s="154"/>
      <c r="AG56" s="154"/>
      <c r="AH56" s="154"/>
      <c r="AI56" s="154"/>
      <c r="AJ56" s="154"/>
      <c r="AK56" s="154"/>
      <c r="AL56" s="155" t="str">
        <f>IF(ISNUMBER('Indicator Data'!AL57),"","Imputed using GDP p.c.")</f>
        <v/>
      </c>
      <c r="AN56" s="154"/>
      <c r="AO56" s="154"/>
      <c r="AP56" s="154"/>
      <c r="AQ56" s="154"/>
      <c r="AR56" s="154"/>
      <c r="AS56" s="154"/>
      <c r="AT56" s="154"/>
      <c r="AU56" s="154"/>
      <c r="AV56" s="154"/>
      <c r="AW56" s="154"/>
      <c r="AX56" s="154"/>
      <c r="AY56" s="154"/>
      <c r="AZ56" s="154"/>
      <c r="BA56" s="154"/>
      <c r="BB56" s="103"/>
      <c r="BH56" s="154"/>
      <c r="BI56" s="154"/>
    </row>
    <row r="57" spans="1:61" x14ac:dyDescent="0.3">
      <c r="A57" s="123" t="str">
        <f>'Indicator Data'!A58</f>
        <v>Equatorial Guinea</v>
      </c>
      <c r="B57" s="106" t="str">
        <f>'Indicator Data'!B58</f>
        <v>GNQ</v>
      </c>
      <c r="C57" s="154"/>
      <c r="D57" s="154"/>
      <c r="E57" s="154"/>
      <c r="F57" s="154"/>
      <c r="G57" s="154"/>
      <c r="H57" s="154"/>
      <c r="I57" s="154"/>
      <c r="J57" s="154"/>
      <c r="K57" s="154"/>
      <c r="L57" s="154"/>
      <c r="M57" s="154"/>
      <c r="N57" s="154"/>
      <c r="O57" s="154"/>
      <c r="P57" s="154"/>
      <c r="R57" s="154"/>
      <c r="S57" s="154"/>
      <c r="T57" s="154"/>
      <c r="U57" s="154"/>
      <c r="V57" s="154"/>
      <c r="W57" s="154"/>
      <c r="X57" s="154"/>
      <c r="Y57" s="154"/>
      <c r="Z57" s="154"/>
      <c r="AA57" s="154"/>
      <c r="AB57" s="154"/>
      <c r="AC57" s="154"/>
      <c r="AD57" s="154"/>
      <c r="AE57" s="154"/>
      <c r="AF57" s="154"/>
      <c r="AG57" s="154"/>
      <c r="AH57" s="154"/>
      <c r="AI57" s="154"/>
      <c r="AJ57" s="154"/>
      <c r="AK57" s="154"/>
      <c r="AL57" s="155" t="str">
        <f>IF(ISNUMBER('Indicator Data'!AL58),"","Imputed using GDP p.c.")</f>
        <v/>
      </c>
      <c r="AN57" s="154"/>
      <c r="AO57" s="154"/>
      <c r="AP57" s="154"/>
      <c r="AQ57" s="154"/>
      <c r="AR57" s="154"/>
      <c r="AS57" s="154"/>
      <c r="AT57" s="154"/>
      <c r="AU57" s="154"/>
      <c r="AV57" s="154"/>
      <c r="AW57" s="154"/>
      <c r="AX57" s="154"/>
      <c r="AY57" s="154"/>
      <c r="AZ57" s="154"/>
      <c r="BA57" s="154"/>
      <c r="BB57" s="103"/>
      <c r="BH57" s="154" t="s">
        <v>868</v>
      </c>
      <c r="BI57" s="154" t="s">
        <v>868</v>
      </c>
    </row>
    <row r="58" spans="1:61" x14ac:dyDescent="0.3">
      <c r="A58" s="123" t="str">
        <f>'Indicator Data'!A59</f>
        <v>Eritrea</v>
      </c>
      <c r="B58" s="106" t="str">
        <f>'Indicator Data'!B59</f>
        <v>ERI</v>
      </c>
      <c r="C58" s="154"/>
      <c r="D58" s="154"/>
      <c r="E58" s="154"/>
      <c r="F58" s="154"/>
      <c r="G58" s="154"/>
      <c r="H58" s="154"/>
      <c r="I58" s="154"/>
      <c r="J58" s="154"/>
      <c r="K58" s="154"/>
      <c r="L58" s="154"/>
      <c r="M58" s="154"/>
      <c r="N58" s="154"/>
      <c r="O58" s="154"/>
      <c r="P58" s="154"/>
      <c r="R58" s="154"/>
      <c r="S58" s="154"/>
      <c r="T58" s="154"/>
      <c r="U58" s="154"/>
      <c r="V58" s="154"/>
      <c r="W58" s="154"/>
      <c r="X58" s="154"/>
      <c r="Y58" s="154"/>
      <c r="Z58" s="154"/>
      <c r="AA58" s="154"/>
      <c r="AB58" s="154"/>
      <c r="AC58" s="154"/>
      <c r="AD58" s="154"/>
      <c r="AE58" s="154"/>
      <c r="AF58" s="154"/>
      <c r="AG58" s="154"/>
      <c r="AH58" s="154"/>
      <c r="AI58" s="154"/>
      <c r="AJ58" s="154"/>
      <c r="AK58" s="154"/>
      <c r="AL58" s="155" t="str">
        <f>IF(ISNUMBER('Indicator Data'!AL59),"","Imputed using GDP p.c.")</f>
        <v/>
      </c>
      <c r="AN58" s="154"/>
      <c r="AO58" s="154"/>
      <c r="AP58" s="154"/>
      <c r="AQ58" s="154"/>
      <c r="AR58" s="154"/>
      <c r="AS58" s="154"/>
      <c r="AT58" s="154"/>
      <c r="AU58" s="154"/>
      <c r="AV58" s="154"/>
      <c r="AW58" s="154"/>
      <c r="AX58" s="154"/>
      <c r="AY58" s="154"/>
      <c r="AZ58" s="154"/>
      <c r="BA58" s="154"/>
      <c r="BB58" s="103"/>
      <c r="BH58" s="154" t="s">
        <v>852</v>
      </c>
      <c r="BI58" s="154" t="s">
        <v>852</v>
      </c>
    </row>
    <row r="59" spans="1:61" x14ac:dyDescent="0.3">
      <c r="A59" s="123" t="str">
        <f>'Indicator Data'!A60</f>
        <v>Estonia</v>
      </c>
      <c r="B59" s="106" t="str">
        <f>'Indicator Data'!B60</f>
        <v>EST</v>
      </c>
      <c r="C59" s="154"/>
      <c r="D59" s="154"/>
      <c r="E59" s="154"/>
      <c r="F59" s="154"/>
      <c r="G59" s="154"/>
      <c r="H59" s="154"/>
      <c r="I59" s="154"/>
      <c r="J59" s="154"/>
      <c r="K59" s="154"/>
      <c r="L59" s="154"/>
      <c r="M59" s="154"/>
      <c r="N59" s="154"/>
      <c r="O59" s="154"/>
      <c r="P59" s="154"/>
      <c r="R59" s="154"/>
      <c r="S59" s="154"/>
      <c r="T59" s="154"/>
      <c r="U59" s="154"/>
      <c r="V59" s="154"/>
      <c r="W59" s="154"/>
      <c r="X59" s="154"/>
      <c r="Y59" s="154"/>
      <c r="Z59" s="154"/>
      <c r="AA59" s="154"/>
      <c r="AB59" s="154"/>
      <c r="AC59" s="154"/>
      <c r="AD59" s="154"/>
      <c r="AE59" s="154"/>
      <c r="AF59" s="154"/>
      <c r="AG59" s="154"/>
      <c r="AH59" s="154"/>
      <c r="AI59" s="154"/>
      <c r="AJ59" s="154"/>
      <c r="AK59" s="154"/>
      <c r="AL59" s="155" t="str">
        <f>IF(ISNUMBER('Indicator Data'!AL60),"","Imputed using GDP p.c.")</f>
        <v/>
      </c>
      <c r="AN59" s="154"/>
      <c r="AO59" s="154"/>
      <c r="AP59" s="154"/>
      <c r="AQ59" s="154"/>
      <c r="AR59" s="154"/>
      <c r="AS59" s="154"/>
      <c r="AT59" s="154"/>
      <c r="AU59" s="154"/>
      <c r="AV59" s="154"/>
      <c r="AW59" s="154"/>
      <c r="AX59" s="154"/>
      <c r="AY59" s="154"/>
      <c r="AZ59" s="154"/>
      <c r="BA59" s="154"/>
      <c r="BB59" s="103"/>
      <c r="BH59" s="154"/>
      <c r="BI59" s="154"/>
    </row>
    <row r="60" spans="1:61" x14ac:dyDescent="0.3">
      <c r="A60" s="123" t="str">
        <f>'Indicator Data'!A61</f>
        <v>Eswatini</v>
      </c>
      <c r="B60" s="106" t="str">
        <f>'Indicator Data'!B61</f>
        <v>SWZ</v>
      </c>
      <c r="C60" s="154"/>
      <c r="D60" s="154"/>
      <c r="E60" s="154"/>
      <c r="F60" s="154"/>
      <c r="G60" s="154"/>
      <c r="H60" s="154"/>
      <c r="I60" s="154"/>
      <c r="J60" s="154"/>
      <c r="K60" s="154"/>
      <c r="L60" s="154"/>
      <c r="M60" s="154"/>
      <c r="N60" s="154"/>
      <c r="O60" s="154"/>
      <c r="P60" s="154"/>
      <c r="R60" s="154"/>
      <c r="S60" s="154"/>
      <c r="T60" s="154"/>
      <c r="U60" s="154"/>
      <c r="V60" s="154"/>
      <c r="W60" s="154"/>
      <c r="X60" s="154"/>
      <c r="Y60" s="154"/>
      <c r="Z60" s="154"/>
      <c r="AA60" s="154"/>
      <c r="AB60" s="154"/>
      <c r="AC60" s="154"/>
      <c r="AD60" s="154"/>
      <c r="AE60" s="154"/>
      <c r="AF60" s="154"/>
      <c r="AG60" s="154"/>
      <c r="AH60" s="154"/>
      <c r="AI60" s="154"/>
      <c r="AJ60" s="154"/>
      <c r="AK60" s="154"/>
      <c r="AL60" s="155" t="str">
        <f>IF(ISNUMBER('Indicator Data'!AL61),"","Imputed using GDP p.c.")</f>
        <v/>
      </c>
      <c r="AN60" s="154"/>
      <c r="AO60" s="154"/>
      <c r="AP60" s="154"/>
      <c r="AQ60" s="154"/>
      <c r="AR60" s="154"/>
      <c r="AS60" s="154"/>
      <c r="AT60" s="154"/>
      <c r="AU60" s="154"/>
      <c r="AV60" s="154"/>
      <c r="AW60" s="154"/>
      <c r="AX60" s="154"/>
      <c r="AY60" s="154"/>
      <c r="AZ60" s="154"/>
      <c r="BA60" s="154"/>
      <c r="BB60" s="103"/>
      <c r="BH60" s="154"/>
      <c r="BI60" s="154"/>
    </row>
    <row r="61" spans="1:61" x14ac:dyDescent="0.3">
      <c r="A61" s="123" t="str">
        <f>'Indicator Data'!A62</f>
        <v>Ethiopia</v>
      </c>
      <c r="B61" s="106" t="str">
        <f>'Indicator Data'!B62</f>
        <v>ETH</v>
      </c>
      <c r="C61" s="154"/>
      <c r="D61" s="154"/>
      <c r="E61" s="154"/>
      <c r="F61" s="154"/>
      <c r="G61" s="154"/>
      <c r="H61" s="154"/>
      <c r="I61" s="154"/>
      <c r="J61" s="154"/>
      <c r="K61" s="154"/>
      <c r="L61" s="154"/>
      <c r="M61" s="154"/>
      <c r="N61" s="154"/>
      <c r="O61" s="154"/>
      <c r="P61" s="154"/>
      <c r="R61" s="154"/>
      <c r="S61" s="154"/>
      <c r="T61" s="154"/>
      <c r="U61" s="154"/>
      <c r="V61" s="154"/>
      <c r="W61" s="154"/>
      <c r="X61" s="154"/>
      <c r="Y61" s="154"/>
      <c r="Z61" s="154"/>
      <c r="AA61" s="154"/>
      <c r="AB61" s="154"/>
      <c r="AC61" s="154"/>
      <c r="AD61" s="154"/>
      <c r="AE61" s="154"/>
      <c r="AF61" s="154"/>
      <c r="AG61" s="154"/>
      <c r="AH61" s="154"/>
      <c r="AI61" s="154"/>
      <c r="AJ61" s="154"/>
      <c r="AK61" s="154"/>
      <c r="AL61" s="155" t="str">
        <f>IF(ISNUMBER('Indicator Data'!AL62),"","Imputed using GDP p.c.")</f>
        <v/>
      </c>
      <c r="AN61" s="154"/>
      <c r="AO61" s="154"/>
      <c r="AP61" s="154"/>
      <c r="AQ61" s="154"/>
      <c r="AR61" s="154"/>
      <c r="AS61" s="154"/>
      <c r="AT61" s="154"/>
      <c r="AU61" s="154"/>
      <c r="AV61" s="154"/>
      <c r="AW61" s="154"/>
      <c r="AX61" s="154"/>
      <c r="AY61" s="154"/>
      <c r="AZ61" s="154"/>
      <c r="BA61" s="154"/>
      <c r="BB61" s="103"/>
      <c r="BH61" s="154"/>
      <c r="BI61" s="154"/>
    </row>
    <row r="62" spans="1:61" x14ac:dyDescent="0.3">
      <c r="A62" s="123" t="str">
        <f>'Indicator Data'!A63</f>
        <v>Fiji</v>
      </c>
      <c r="B62" s="106" t="str">
        <f>'Indicator Data'!B63</f>
        <v>FJI</v>
      </c>
      <c r="C62" s="154"/>
      <c r="D62" s="154"/>
      <c r="E62" s="154"/>
      <c r="F62" s="154"/>
      <c r="G62" s="154"/>
      <c r="H62" s="154"/>
      <c r="I62" s="154"/>
      <c r="J62" s="154"/>
      <c r="K62" s="154"/>
      <c r="L62" s="154"/>
      <c r="M62" s="154"/>
      <c r="N62" s="154"/>
      <c r="O62" s="154"/>
      <c r="P62" s="154"/>
      <c r="R62" s="154"/>
      <c r="S62" s="154"/>
      <c r="T62" s="154"/>
      <c r="U62" s="154"/>
      <c r="V62" s="154"/>
      <c r="W62" s="154"/>
      <c r="X62" s="154"/>
      <c r="Y62" s="154"/>
      <c r="Z62" s="154"/>
      <c r="AA62" s="154"/>
      <c r="AB62" s="154"/>
      <c r="AC62" s="154"/>
      <c r="AD62" s="154"/>
      <c r="AE62" s="154"/>
      <c r="AF62" s="154"/>
      <c r="AG62" s="154"/>
      <c r="AH62" s="154"/>
      <c r="AI62" s="154"/>
      <c r="AJ62" s="154"/>
      <c r="AK62" s="154"/>
      <c r="AL62" s="155" t="str">
        <f>IF(ISNUMBER('Indicator Data'!AL63),"","Imputed using GDP p.c.")</f>
        <v/>
      </c>
      <c r="AN62" s="154"/>
      <c r="AO62" s="154"/>
      <c r="AP62" s="154"/>
      <c r="AQ62" s="154"/>
      <c r="AR62" s="154"/>
      <c r="AS62" s="154"/>
      <c r="AT62" s="154"/>
      <c r="AU62" s="154"/>
      <c r="AV62" s="154"/>
      <c r="AW62" s="154"/>
      <c r="AX62" s="154"/>
      <c r="AY62" s="154"/>
      <c r="AZ62" s="154"/>
      <c r="BA62" s="154"/>
      <c r="BB62" s="103"/>
      <c r="BH62" s="154"/>
      <c r="BI62" s="154"/>
    </row>
    <row r="63" spans="1:61" x14ac:dyDescent="0.3">
      <c r="A63" s="123" t="str">
        <f>'Indicator Data'!A64</f>
        <v>Finland</v>
      </c>
      <c r="B63" s="106" t="str">
        <f>'Indicator Data'!B64</f>
        <v>FIN</v>
      </c>
      <c r="C63" s="154"/>
      <c r="D63" s="154"/>
      <c r="E63" s="154"/>
      <c r="F63" s="154"/>
      <c r="G63" s="154"/>
      <c r="H63" s="154"/>
      <c r="I63" s="154"/>
      <c r="J63" s="154"/>
      <c r="K63" s="154"/>
      <c r="L63" s="154"/>
      <c r="M63" s="154"/>
      <c r="N63" s="154"/>
      <c r="O63" s="154"/>
      <c r="P63" s="154"/>
      <c r="R63" s="154"/>
      <c r="S63" s="154"/>
      <c r="T63" s="154"/>
      <c r="U63" s="154"/>
      <c r="V63" s="154"/>
      <c r="W63" s="154"/>
      <c r="X63" s="154"/>
      <c r="Y63" s="154"/>
      <c r="Z63" s="154"/>
      <c r="AA63" s="154"/>
      <c r="AB63" s="154"/>
      <c r="AC63" s="154"/>
      <c r="AD63" s="154"/>
      <c r="AE63" s="154"/>
      <c r="AF63" s="154"/>
      <c r="AG63" s="154"/>
      <c r="AH63" s="154"/>
      <c r="AI63" s="154"/>
      <c r="AJ63" s="154"/>
      <c r="AK63" s="154"/>
      <c r="AL63" s="155" t="str">
        <f>IF(ISNUMBER('Indicator Data'!AL64),"","Imputed using GDP p.c.")</f>
        <v/>
      </c>
      <c r="AN63" s="154"/>
      <c r="AO63" s="154"/>
      <c r="AP63" s="154"/>
      <c r="AQ63" s="154"/>
      <c r="AR63" s="154"/>
      <c r="AS63" s="154"/>
      <c r="AT63" s="154"/>
      <c r="AU63" s="154"/>
      <c r="AV63" s="154"/>
      <c r="AW63" s="154"/>
      <c r="AX63" s="154"/>
      <c r="AY63" s="154"/>
      <c r="AZ63" s="154"/>
      <c r="BA63" s="154"/>
      <c r="BB63" s="103"/>
      <c r="BH63" s="154"/>
      <c r="BI63" s="154"/>
    </row>
    <row r="64" spans="1:61" x14ac:dyDescent="0.3">
      <c r="A64" s="123" t="str">
        <f>'Indicator Data'!A65</f>
        <v>France</v>
      </c>
      <c r="B64" s="106" t="str">
        <f>'Indicator Data'!B65</f>
        <v>FRA</v>
      </c>
      <c r="C64" s="154"/>
      <c r="D64" s="154"/>
      <c r="E64" s="154"/>
      <c r="F64" s="154"/>
      <c r="G64" s="154"/>
      <c r="H64" s="154"/>
      <c r="I64" s="154"/>
      <c r="J64" s="154"/>
      <c r="K64" s="154"/>
      <c r="L64" s="154"/>
      <c r="M64" s="154"/>
      <c r="N64" s="154"/>
      <c r="O64" s="154"/>
      <c r="P64" s="154"/>
      <c r="R64" s="154"/>
      <c r="S64" s="154"/>
      <c r="T64" s="154"/>
      <c r="U64" s="154"/>
      <c r="V64" s="154"/>
      <c r="W64" s="154"/>
      <c r="X64" s="154"/>
      <c r="Y64" s="154"/>
      <c r="Z64" s="154"/>
      <c r="AA64" s="154"/>
      <c r="AB64" s="154"/>
      <c r="AC64" s="154"/>
      <c r="AD64" s="154"/>
      <c r="AE64" s="154"/>
      <c r="AF64" s="154"/>
      <c r="AG64" s="154"/>
      <c r="AH64" s="154"/>
      <c r="AI64" s="154"/>
      <c r="AJ64" s="154"/>
      <c r="AK64" s="154"/>
      <c r="AL64" s="155" t="str">
        <f>IF(ISNUMBER('Indicator Data'!AL65),"","Imputed using GDP p.c.")</f>
        <v/>
      </c>
      <c r="AN64" s="154"/>
      <c r="AO64" s="154"/>
      <c r="AP64" s="154"/>
      <c r="AQ64" s="154"/>
      <c r="AR64" s="154"/>
      <c r="AS64" s="154"/>
      <c r="AT64" s="154"/>
      <c r="AU64" s="154"/>
      <c r="AV64" s="154"/>
      <c r="AW64" s="154"/>
      <c r="AX64" s="154"/>
      <c r="AY64" s="154"/>
      <c r="AZ64" s="154"/>
      <c r="BA64" s="154"/>
      <c r="BB64" s="103"/>
      <c r="BH64" s="154"/>
      <c r="BI64" s="154"/>
    </row>
    <row r="65" spans="1:61" x14ac:dyDescent="0.3">
      <c r="A65" s="123" t="str">
        <f>'Indicator Data'!A66</f>
        <v>Gabon</v>
      </c>
      <c r="B65" s="106" t="str">
        <f>'Indicator Data'!B66</f>
        <v>GAB</v>
      </c>
      <c r="C65" s="154"/>
      <c r="D65" s="154"/>
      <c r="E65" s="154"/>
      <c r="F65" s="154"/>
      <c r="G65" s="154"/>
      <c r="H65" s="154"/>
      <c r="I65" s="154"/>
      <c r="J65" s="154"/>
      <c r="K65" s="154"/>
      <c r="L65" s="154"/>
      <c r="M65" s="154"/>
      <c r="N65" s="154"/>
      <c r="O65" s="154"/>
      <c r="P65" s="154"/>
      <c r="R65" s="154"/>
      <c r="S65" s="154"/>
      <c r="T65" s="154"/>
      <c r="U65" s="154"/>
      <c r="V65" s="154"/>
      <c r="W65" s="154"/>
      <c r="X65" s="154"/>
      <c r="Y65" s="154"/>
      <c r="Z65" s="154"/>
      <c r="AA65" s="154"/>
      <c r="AB65" s="154"/>
      <c r="AC65" s="154"/>
      <c r="AD65" s="154"/>
      <c r="AE65" s="154"/>
      <c r="AF65" s="154"/>
      <c r="AG65" s="154"/>
      <c r="AH65" s="154"/>
      <c r="AI65" s="154"/>
      <c r="AJ65" s="154"/>
      <c r="AK65" s="154"/>
      <c r="AL65" s="155" t="str">
        <f>IF(ISNUMBER('Indicator Data'!AL66),"","Imputed using GDP p.c.")</f>
        <v/>
      </c>
      <c r="AN65" s="154"/>
      <c r="AO65" s="154"/>
      <c r="AP65" s="154"/>
      <c r="AQ65" s="154"/>
      <c r="AR65" s="154"/>
      <c r="AS65" s="154"/>
      <c r="AT65" s="154"/>
      <c r="AU65" s="154"/>
      <c r="AV65" s="154"/>
      <c r="AW65" s="154"/>
      <c r="AX65" s="154"/>
      <c r="AY65" s="154"/>
      <c r="AZ65" s="154"/>
      <c r="BA65" s="154"/>
      <c r="BB65" s="103"/>
      <c r="BH65" s="154"/>
      <c r="BI65" s="154"/>
    </row>
    <row r="66" spans="1:61" x14ac:dyDescent="0.3">
      <c r="A66" s="123" t="str">
        <f>'Indicator Data'!A67</f>
        <v>Gambia</v>
      </c>
      <c r="B66" s="106" t="str">
        <f>'Indicator Data'!B67</f>
        <v>GMB</v>
      </c>
      <c r="C66" s="154"/>
      <c r="D66" s="154"/>
      <c r="E66" s="154"/>
      <c r="F66" s="154"/>
      <c r="G66" s="154"/>
      <c r="H66" s="154"/>
      <c r="I66" s="154"/>
      <c r="J66" s="154"/>
      <c r="K66" s="154"/>
      <c r="L66" s="154"/>
      <c r="M66" s="154"/>
      <c r="N66" s="154"/>
      <c r="O66" s="154"/>
      <c r="P66" s="154"/>
      <c r="R66" s="154"/>
      <c r="S66" s="154"/>
      <c r="T66" s="154"/>
      <c r="U66" s="154"/>
      <c r="V66" s="154"/>
      <c r="W66" s="154"/>
      <c r="X66" s="154"/>
      <c r="Y66" s="154"/>
      <c r="Z66" s="154"/>
      <c r="AA66" s="154"/>
      <c r="AB66" s="154"/>
      <c r="AC66" s="154"/>
      <c r="AD66" s="154"/>
      <c r="AE66" s="154"/>
      <c r="AF66" s="154"/>
      <c r="AG66" s="154"/>
      <c r="AH66" s="154"/>
      <c r="AI66" s="154"/>
      <c r="AJ66" s="154"/>
      <c r="AK66" s="154"/>
      <c r="AL66" s="155" t="str">
        <f>IF(ISNUMBER('Indicator Data'!AL67),"","Imputed using GDP p.c.")</f>
        <v/>
      </c>
      <c r="AN66" s="154"/>
      <c r="AO66" s="154"/>
      <c r="AP66" s="154"/>
      <c r="AQ66" s="154"/>
      <c r="AR66" s="154"/>
      <c r="AS66" s="154"/>
      <c r="AT66" s="154"/>
      <c r="AU66" s="154"/>
      <c r="AV66" s="154"/>
      <c r="AW66" s="154"/>
      <c r="AX66" s="154"/>
      <c r="AY66" s="154"/>
      <c r="AZ66" s="154"/>
      <c r="BA66" s="154"/>
      <c r="BB66" s="103"/>
      <c r="BH66" s="154"/>
      <c r="BI66" s="154"/>
    </row>
    <row r="67" spans="1:61" x14ac:dyDescent="0.3">
      <c r="A67" s="123" t="str">
        <f>'Indicator Data'!A68</f>
        <v>Georgia</v>
      </c>
      <c r="B67" s="106" t="str">
        <f>'Indicator Data'!B68</f>
        <v>GEO</v>
      </c>
      <c r="C67" s="154"/>
      <c r="D67" s="154"/>
      <c r="E67" s="154"/>
      <c r="F67" s="154"/>
      <c r="G67" s="154"/>
      <c r="H67" s="154"/>
      <c r="I67" s="154"/>
      <c r="J67" s="154"/>
      <c r="K67" s="154"/>
      <c r="L67" s="154"/>
      <c r="M67" s="154"/>
      <c r="N67" s="154"/>
      <c r="O67" s="154"/>
      <c r="P67" s="154"/>
      <c r="R67" s="154"/>
      <c r="S67" s="154"/>
      <c r="T67" s="154"/>
      <c r="U67" s="154"/>
      <c r="V67" s="154"/>
      <c r="W67" s="154"/>
      <c r="X67" s="154"/>
      <c r="Y67" s="154"/>
      <c r="Z67" s="154"/>
      <c r="AA67" s="154"/>
      <c r="AB67" s="154"/>
      <c r="AC67" s="154"/>
      <c r="AD67" s="154"/>
      <c r="AE67" s="154"/>
      <c r="AF67" s="154"/>
      <c r="AG67" s="154"/>
      <c r="AH67" s="154"/>
      <c r="AI67" s="154"/>
      <c r="AJ67" s="154"/>
      <c r="AK67" s="154"/>
      <c r="AL67" s="155" t="str">
        <f>IF(ISNUMBER('Indicator Data'!AL68),"","Imputed using GDP p.c.")</f>
        <v/>
      </c>
      <c r="AN67" s="154"/>
      <c r="AO67" s="154"/>
      <c r="AP67" s="154"/>
      <c r="AQ67" s="154"/>
      <c r="AR67" s="154"/>
      <c r="AS67" s="154"/>
      <c r="AT67" s="154"/>
      <c r="AU67" s="154"/>
      <c r="AV67" s="154"/>
      <c r="AW67" s="154"/>
      <c r="AX67" s="154"/>
      <c r="AY67" s="154"/>
      <c r="AZ67" s="154"/>
      <c r="BA67" s="154"/>
      <c r="BB67" s="103"/>
      <c r="BH67" s="154"/>
      <c r="BI67" s="154"/>
    </row>
    <row r="68" spans="1:61" x14ac:dyDescent="0.3">
      <c r="A68" s="123" t="str">
        <f>'Indicator Data'!A69</f>
        <v>Germany</v>
      </c>
      <c r="B68" s="106" t="str">
        <f>'Indicator Data'!B69</f>
        <v>DEU</v>
      </c>
      <c r="C68" s="154"/>
      <c r="D68" s="154"/>
      <c r="E68" s="154"/>
      <c r="F68" s="154"/>
      <c r="G68" s="154"/>
      <c r="H68" s="154"/>
      <c r="I68" s="154"/>
      <c r="J68" s="154"/>
      <c r="K68" s="154"/>
      <c r="L68" s="154"/>
      <c r="M68" s="154"/>
      <c r="N68" s="154"/>
      <c r="O68" s="154"/>
      <c r="P68" s="154"/>
      <c r="R68" s="154"/>
      <c r="S68" s="154"/>
      <c r="T68" s="154"/>
      <c r="U68" s="154"/>
      <c r="V68" s="154"/>
      <c r="W68" s="154"/>
      <c r="X68" s="154"/>
      <c r="Y68" s="154"/>
      <c r="Z68" s="154"/>
      <c r="AA68" s="154"/>
      <c r="AB68" s="154"/>
      <c r="AC68" s="154"/>
      <c r="AD68" s="154"/>
      <c r="AE68" s="154"/>
      <c r="AF68" s="154"/>
      <c r="AG68" s="154"/>
      <c r="AH68" s="154"/>
      <c r="AI68" s="154"/>
      <c r="AJ68" s="154"/>
      <c r="AK68" s="154"/>
      <c r="AL68" s="155" t="str">
        <f>IF(ISNUMBER('Indicator Data'!AL69),"","Imputed using GDP p.c.")</f>
        <v/>
      </c>
      <c r="AN68" s="154"/>
      <c r="AO68" s="154"/>
      <c r="AP68" s="154"/>
      <c r="AQ68" s="154"/>
      <c r="AR68" s="154"/>
      <c r="AS68" s="154"/>
      <c r="AT68" s="154"/>
      <c r="AU68" s="154"/>
      <c r="AV68" s="154"/>
      <c r="AW68" s="154"/>
      <c r="AX68" s="154"/>
      <c r="AY68" s="154"/>
      <c r="AZ68" s="154"/>
      <c r="BA68" s="154"/>
      <c r="BB68" s="103"/>
      <c r="BH68" s="154"/>
      <c r="BI68" s="154"/>
    </row>
    <row r="69" spans="1:61" x14ac:dyDescent="0.3">
      <c r="A69" s="123" t="str">
        <f>'Indicator Data'!A70</f>
        <v>Ghana</v>
      </c>
      <c r="B69" s="106" t="str">
        <f>'Indicator Data'!B70</f>
        <v>GHA</v>
      </c>
      <c r="C69" s="154"/>
      <c r="D69" s="154"/>
      <c r="E69" s="154"/>
      <c r="F69" s="154"/>
      <c r="G69" s="154"/>
      <c r="H69" s="154"/>
      <c r="I69" s="154"/>
      <c r="J69" s="154"/>
      <c r="K69" s="154"/>
      <c r="L69" s="154"/>
      <c r="M69" s="154"/>
      <c r="N69" s="154"/>
      <c r="O69" s="154"/>
      <c r="P69" s="154"/>
      <c r="R69" s="154"/>
      <c r="S69" s="154"/>
      <c r="T69" s="154"/>
      <c r="U69" s="154"/>
      <c r="V69" s="154"/>
      <c r="W69" s="154"/>
      <c r="X69" s="154"/>
      <c r="Y69" s="154"/>
      <c r="Z69" s="154"/>
      <c r="AA69" s="154"/>
      <c r="AB69" s="154"/>
      <c r="AC69" s="154"/>
      <c r="AD69" s="154"/>
      <c r="AE69" s="154"/>
      <c r="AF69" s="154"/>
      <c r="AG69" s="154"/>
      <c r="AH69" s="154"/>
      <c r="AI69" s="154"/>
      <c r="AJ69" s="154"/>
      <c r="AK69" s="154"/>
      <c r="AL69" s="155" t="str">
        <f>IF(ISNUMBER('Indicator Data'!AL70),"","Imputed using GDP p.c.")</f>
        <v/>
      </c>
      <c r="AN69" s="154"/>
      <c r="AO69" s="154"/>
      <c r="AP69" s="154"/>
      <c r="AQ69" s="154"/>
      <c r="AR69" s="154"/>
      <c r="AS69" s="154"/>
      <c r="AT69" s="154"/>
      <c r="AU69" s="154"/>
      <c r="AV69" s="154"/>
      <c r="AW69" s="154"/>
      <c r="AX69" s="154"/>
      <c r="AY69" s="154"/>
      <c r="AZ69" s="154"/>
      <c r="BA69" s="154"/>
      <c r="BB69" s="103"/>
      <c r="BH69" s="154"/>
      <c r="BI69" s="154"/>
    </row>
    <row r="70" spans="1:61" x14ac:dyDescent="0.3">
      <c r="A70" s="123" t="str">
        <f>'Indicator Data'!A71</f>
        <v>Greece</v>
      </c>
      <c r="B70" s="106" t="str">
        <f>'Indicator Data'!B71</f>
        <v>GRC</v>
      </c>
      <c r="C70" s="154"/>
      <c r="D70" s="154"/>
      <c r="E70" s="154"/>
      <c r="F70" s="154"/>
      <c r="G70" s="154"/>
      <c r="H70" s="154"/>
      <c r="I70" s="154"/>
      <c r="J70" s="154"/>
      <c r="K70" s="154"/>
      <c r="L70" s="154"/>
      <c r="M70" s="154"/>
      <c r="N70" s="154"/>
      <c r="O70" s="154"/>
      <c r="P70" s="154"/>
      <c r="R70" s="154"/>
      <c r="S70" s="154"/>
      <c r="T70" s="154"/>
      <c r="U70" s="154"/>
      <c r="V70" s="154"/>
      <c r="W70" s="154"/>
      <c r="X70" s="154"/>
      <c r="Y70" s="154"/>
      <c r="Z70" s="154"/>
      <c r="AA70" s="154"/>
      <c r="AB70" s="154"/>
      <c r="AC70" s="154"/>
      <c r="AD70" s="154"/>
      <c r="AE70" s="154"/>
      <c r="AF70" s="154"/>
      <c r="AG70" s="154"/>
      <c r="AH70" s="154"/>
      <c r="AI70" s="154"/>
      <c r="AJ70" s="154"/>
      <c r="AK70" s="154"/>
      <c r="AL70" s="155" t="str">
        <f>IF(ISNUMBER('Indicator Data'!AL71),"","Imputed using GDP p.c.")</f>
        <v/>
      </c>
      <c r="AN70" s="154"/>
      <c r="AO70" s="154"/>
      <c r="AP70" s="154"/>
      <c r="AQ70" s="154"/>
      <c r="AR70" s="154"/>
      <c r="AS70" s="154"/>
      <c r="AT70" s="154"/>
      <c r="AU70" s="154"/>
      <c r="AV70" s="154"/>
      <c r="AW70" s="154"/>
      <c r="AX70" s="154"/>
      <c r="AY70" s="154"/>
      <c r="AZ70" s="154"/>
      <c r="BA70" s="154"/>
      <c r="BB70" s="103"/>
      <c r="BH70" s="154"/>
      <c r="BI70" s="154"/>
    </row>
    <row r="71" spans="1:61" x14ac:dyDescent="0.3">
      <c r="A71" s="123" t="str">
        <f>'Indicator Data'!A72</f>
        <v>Grenada</v>
      </c>
      <c r="B71" s="106" t="str">
        <f>'Indicator Data'!B72</f>
        <v>GRD</v>
      </c>
      <c r="C71" s="154"/>
      <c r="D71" s="154"/>
      <c r="E71" s="154"/>
      <c r="F71" s="154"/>
      <c r="G71" s="154"/>
      <c r="H71" s="154"/>
      <c r="I71" s="154"/>
      <c r="J71" s="154"/>
      <c r="K71" s="154"/>
      <c r="L71" s="154"/>
      <c r="M71" s="154"/>
      <c r="N71" s="154"/>
      <c r="O71" s="154"/>
      <c r="P71" s="154"/>
      <c r="R71" s="154"/>
      <c r="S71" s="154"/>
      <c r="T71" s="154"/>
      <c r="U71" s="154"/>
      <c r="V71" s="154"/>
      <c r="W71" s="154"/>
      <c r="X71" s="154"/>
      <c r="Y71" s="154"/>
      <c r="Z71" s="154"/>
      <c r="AA71" s="154"/>
      <c r="AB71" s="154"/>
      <c r="AC71" s="154"/>
      <c r="AD71" s="154"/>
      <c r="AE71" s="154"/>
      <c r="AF71" s="154"/>
      <c r="AG71" s="154"/>
      <c r="AH71" s="154"/>
      <c r="AI71" s="154"/>
      <c r="AJ71" s="154"/>
      <c r="AK71" s="154"/>
      <c r="AL71" s="155" t="str">
        <f>IF(ISNUMBER('Indicator Data'!AL72),"","Imputed using GDP p.c.")</f>
        <v/>
      </c>
      <c r="AN71" s="154"/>
      <c r="AO71" s="154"/>
      <c r="AP71" s="154"/>
      <c r="AQ71" s="154"/>
      <c r="AR71" s="154"/>
      <c r="AS71" s="154"/>
      <c r="AT71" s="154"/>
      <c r="AU71" s="154"/>
      <c r="AV71" s="154"/>
      <c r="AW71" s="154"/>
      <c r="AX71" s="154"/>
      <c r="AY71" s="154"/>
      <c r="AZ71" s="154"/>
      <c r="BA71" s="154"/>
      <c r="BB71" s="103"/>
      <c r="BH71" s="154"/>
      <c r="BI71" s="154" t="s">
        <v>1230</v>
      </c>
    </row>
    <row r="72" spans="1:61" x14ac:dyDescent="0.3">
      <c r="A72" s="123" t="str">
        <f>'Indicator Data'!A73</f>
        <v>Guatemala</v>
      </c>
      <c r="B72" s="106" t="str">
        <f>'Indicator Data'!B73</f>
        <v>GTM</v>
      </c>
      <c r="C72" s="154"/>
      <c r="D72" s="154"/>
      <c r="E72" s="154"/>
      <c r="F72" s="154"/>
      <c r="G72" s="154"/>
      <c r="H72" s="154"/>
      <c r="I72" s="154"/>
      <c r="J72" s="154"/>
      <c r="K72" s="154"/>
      <c r="L72" s="154"/>
      <c r="M72" s="154"/>
      <c r="N72" s="154"/>
      <c r="O72" s="154"/>
      <c r="P72" s="154"/>
      <c r="R72" s="154"/>
      <c r="S72" s="154"/>
      <c r="T72" s="154"/>
      <c r="U72" s="154"/>
      <c r="V72" s="154"/>
      <c r="W72" s="154"/>
      <c r="X72" s="154"/>
      <c r="Y72" s="154"/>
      <c r="Z72" s="154"/>
      <c r="AA72" s="154"/>
      <c r="AB72" s="154"/>
      <c r="AC72" s="154"/>
      <c r="AD72" s="154"/>
      <c r="AE72" s="154"/>
      <c r="AF72" s="154"/>
      <c r="AG72" s="154"/>
      <c r="AH72" s="154"/>
      <c r="AI72" s="154"/>
      <c r="AJ72" s="154"/>
      <c r="AK72" s="154"/>
      <c r="AL72" s="155" t="str">
        <f>IF(ISNUMBER('Indicator Data'!AL73),"","Imputed using GDP p.c.")</f>
        <v/>
      </c>
      <c r="AN72" s="154"/>
      <c r="AO72" s="154"/>
      <c r="AP72" s="154"/>
      <c r="AQ72" s="154"/>
      <c r="AR72" s="154"/>
      <c r="AS72" s="154"/>
      <c r="AT72" s="154"/>
      <c r="AU72" s="154"/>
      <c r="AV72" s="154"/>
      <c r="AW72" s="154"/>
      <c r="AX72" s="154"/>
      <c r="AY72" s="154"/>
      <c r="AZ72" s="154"/>
      <c r="BA72" s="154"/>
      <c r="BB72" s="103"/>
      <c r="BH72" s="154"/>
      <c r="BI72" s="154"/>
    </row>
    <row r="73" spans="1:61" x14ac:dyDescent="0.3">
      <c r="A73" s="123" t="str">
        <f>'Indicator Data'!A74</f>
        <v>Guinea</v>
      </c>
      <c r="B73" s="106" t="str">
        <f>'Indicator Data'!B74</f>
        <v>GIN</v>
      </c>
      <c r="C73" s="154"/>
      <c r="D73" s="154"/>
      <c r="E73" s="154"/>
      <c r="F73" s="154"/>
      <c r="G73" s="154"/>
      <c r="H73" s="154"/>
      <c r="I73" s="154"/>
      <c r="J73" s="154"/>
      <c r="K73" s="154"/>
      <c r="L73" s="154"/>
      <c r="M73" s="154"/>
      <c r="N73" s="154"/>
      <c r="O73" s="154"/>
      <c r="P73" s="154"/>
      <c r="R73" s="154"/>
      <c r="S73" s="154"/>
      <c r="T73" s="154"/>
      <c r="U73" s="154"/>
      <c r="V73" s="154"/>
      <c r="W73" s="154"/>
      <c r="X73" s="154"/>
      <c r="Y73" s="154"/>
      <c r="Z73" s="154"/>
      <c r="AA73" s="154"/>
      <c r="AB73" s="154"/>
      <c r="AC73" s="154"/>
      <c r="AD73" s="154"/>
      <c r="AE73" s="154"/>
      <c r="AF73" s="154"/>
      <c r="AG73" s="154"/>
      <c r="AH73" s="154"/>
      <c r="AI73" s="154"/>
      <c r="AJ73" s="154"/>
      <c r="AK73" s="154"/>
      <c r="AL73" s="155" t="str">
        <f>IF(ISNUMBER('Indicator Data'!AL74),"","Imputed using GDP p.c.")</f>
        <v/>
      </c>
      <c r="AN73" s="154"/>
      <c r="AO73" s="154"/>
      <c r="AP73" s="154"/>
      <c r="AQ73" s="154"/>
      <c r="AR73" s="154"/>
      <c r="AS73" s="154"/>
      <c r="AT73" s="154"/>
      <c r="AU73" s="154"/>
      <c r="AV73" s="154"/>
      <c r="AW73" s="154"/>
      <c r="AX73" s="154"/>
      <c r="AY73" s="154"/>
      <c r="AZ73" s="154"/>
      <c r="BA73" s="154"/>
      <c r="BB73" s="103"/>
      <c r="BH73" s="154"/>
      <c r="BI73" s="154"/>
    </row>
    <row r="74" spans="1:61" x14ac:dyDescent="0.3">
      <c r="A74" s="123" t="str">
        <f>'Indicator Data'!A75</f>
        <v>Guinea-Bissau</v>
      </c>
      <c r="B74" s="106" t="str">
        <f>'Indicator Data'!B75</f>
        <v>GNB</v>
      </c>
      <c r="C74" s="154"/>
      <c r="D74" s="154"/>
      <c r="E74" s="154"/>
      <c r="F74" s="154"/>
      <c r="G74" s="154"/>
      <c r="H74" s="154"/>
      <c r="I74" s="154"/>
      <c r="J74" s="154"/>
      <c r="K74" s="154"/>
      <c r="L74" s="154"/>
      <c r="M74" s="154"/>
      <c r="N74" s="154"/>
      <c r="O74" s="154"/>
      <c r="P74" s="154"/>
      <c r="R74" s="154"/>
      <c r="S74" s="154"/>
      <c r="T74" s="154"/>
      <c r="U74" s="154"/>
      <c r="V74" s="154"/>
      <c r="W74" s="154"/>
      <c r="X74" s="154"/>
      <c r="Y74" s="154"/>
      <c r="Z74" s="154"/>
      <c r="AA74" s="154"/>
      <c r="AB74" s="154"/>
      <c r="AC74" s="154"/>
      <c r="AD74" s="154"/>
      <c r="AE74" s="154"/>
      <c r="AF74" s="154"/>
      <c r="AG74" s="154"/>
      <c r="AH74" s="154"/>
      <c r="AI74" s="154"/>
      <c r="AJ74" s="154"/>
      <c r="AK74" s="154"/>
      <c r="AL74" s="155" t="str">
        <f>IF(ISNUMBER('Indicator Data'!AL75),"","Imputed using GDP p.c.")</f>
        <v/>
      </c>
      <c r="AN74" s="154"/>
      <c r="AO74" s="154"/>
      <c r="AP74" s="154"/>
      <c r="AQ74" s="154"/>
      <c r="AR74" s="154"/>
      <c r="AS74" s="154"/>
      <c r="AT74" s="154"/>
      <c r="AU74" s="154"/>
      <c r="AV74" s="154"/>
      <c r="AW74" s="154"/>
      <c r="AX74" s="154"/>
      <c r="AY74" s="154"/>
      <c r="AZ74" s="154"/>
      <c r="BA74" s="154"/>
      <c r="BB74" s="103"/>
      <c r="BH74" s="154"/>
      <c r="BI74" s="154"/>
    </row>
    <row r="75" spans="1:61" x14ac:dyDescent="0.3">
      <c r="A75" s="123" t="str">
        <f>'Indicator Data'!A76</f>
        <v>Guyana</v>
      </c>
      <c r="B75" s="106" t="str">
        <f>'Indicator Data'!B76</f>
        <v>GUY</v>
      </c>
      <c r="C75" s="154"/>
      <c r="D75" s="154"/>
      <c r="E75" s="154"/>
      <c r="F75" s="154"/>
      <c r="G75" s="154"/>
      <c r="H75" s="154"/>
      <c r="I75" s="154"/>
      <c r="J75" s="154"/>
      <c r="K75" s="154"/>
      <c r="L75" s="154"/>
      <c r="M75" s="154"/>
      <c r="N75" s="154"/>
      <c r="O75" s="154"/>
      <c r="P75" s="154"/>
      <c r="R75" s="154"/>
      <c r="S75" s="154"/>
      <c r="T75" s="154"/>
      <c r="U75" s="154"/>
      <c r="V75" s="154"/>
      <c r="W75" s="154"/>
      <c r="X75" s="154"/>
      <c r="Y75" s="154"/>
      <c r="Z75" s="154"/>
      <c r="AA75" s="154"/>
      <c r="AB75" s="154"/>
      <c r="AC75" s="154"/>
      <c r="AD75" s="154"/>
      <c r="AE75" s="154"/>
      <c r="AF75" s="154"/>
      <c r="AG75" s="154"/>
      <c r="AH75" s="154"/>
      <c r="AI75" s="154"/>
      <c r="AJ75" s="154"/>
      <c r="AK75" s="154"/>
      <c r="AL75" s="155" t="str">
        <f>IF(ISNUMBER('Indicator Data'!AL76),"","Imputed using GDP p.c.")</f>
        <v/>
      </c>
      <c r="AN75" s="154"/>
      <c r="AO75" s="154"/>
      <c r="AP75" s="154"/>
      <c r="AQ75" s="154"/>
      <c r="AR75" s="154"/>
      <c r="AS75" s="154"/>
      <c r="AT75" s="154"/>
      <c r="AU75" s="154"/>
      <c r="AV75" s="154"/>
      <c r="AW75" s="154"/>
      <c r="AX75" s="154"/>
      <c r="AY75" s="154"/>
      <c r="AZ75" s="154"/>
      <c r="BA75" s="154"/>
      <c r="BB75" s="103"/>
      <c r="BH75" s="154"/>
      <c r="BI75" s="154"/>
    </row>
    <row r="76" spans="1:61" x14ac:dyDescent="0.3">
      <c r="A76" s="123" t="str">
        <f>'Indicator Data'!A77</f>
        <v>Haiti</v>
      </c>
      <c r="B76" s="106" t="str">
        <f>'Indicator Data'!B77</f>
        <v>HTI</v>
      </c>
      <c r="C76" s="154"/>
      <c r="D76" s="154"/>
      <c r="E76" s="154"/>
      <c r="F76" s="154"/>
      <c r="G76" s="154"/>
      <c r="H76" s="154"/>
      <c r="I76" s="154"/>
      <c r="J76" s="154"/>
      <c r="K76" s="154"/>
      <c r="L76" s="154"/>
      <c r="M76" s="154"/>
      <c r="N76" s="154"/>
      <c r="O76" s="154"/>
      <c r="P76" s="154"/>
      <c r="R76" s="154"/>
      <c r="S76" s="154"/>
      <c r="T76" s="154"/>
      <c r="U76" s="154"/>
      <c r="V76" s="154"/>
      <c r="W76" s="154"/>
      <c r="X76" s="154"/>
      <c r="Y76" s="154"/>
      <c r="Z76" s="154"/>
      <c r="AA76" s="154"/>
      <c r="AB76" s="154"/>
      <c r="AC76" s="154"/>
      <c r="AD76" s="154"/>
      <c r="AE76" s="154"/>
      <c r="AF76" s="154"/>
      <c r="AG76" s="154"/>
      <c r="AH76" s="154"/>
      <c r="AI76" s="154"/>
      <c r="AJ76" s="154"/>
      <c r="AK76" s="154"/>
      <c r="AL76" s="155" t="str">
        <f>IF(ISNUMBER('Indicator Data'!AL77),"","Imputed using GDP p.c.")</f>
        <v/>
      </c>
      <c r="AN76" s="154"/>
      <c r="AO76" s="154"/>
      <c r="AP76" s="154"/>
      <c r="AQ76" s="154"/>
      <c r="AR76" s="154"/>
      <c r="AS76" s="154"/>
      <c r="AT76" s="154"/>
      <c r="AU76" s="154"/>
      <c r="AV76" s="154"/>
      <c r="AW76" s="154"/>
      <c r="AX76" s="154"/>
      <c r="AY76" s="154"/>
      <c r="AZ76" s="154"/>
      <c r="BA76" s="154"/>
      <c r="BB76" s="103"/>
      <c r="BH76" s="154"/>
      <c r="BI76" s="154"/>
    </row>
    <row r="77" spans="1:61" x14ac:dyDescent="0.3">
      <c r="A77" s="123" t="str">
        <f>'Indicator Data'!A78</f>
        <v>Honduras</v>
      </c>
      <c r="B77" s="106" t="str">
        <f>'Indicator Data'!B78</f>
        <v>HND</v>
      </c>
      <c r="C77" s="154"/>
      <c r="D77" s="154"/>
      <c r="E77" s="154"/>
      <c r="F77" s="154"/>
      <c r="G77" s="154"/>
      <c r="H77" s="154"/>
      <c r="I77" s="154"/>
      <c r="J77" s="154"/>
      <c r="K77" s="154"/>
      <c r="L77" s="154"/>
      <c r="M77" s="154"/>
      <c r="N77" s="154"/>
      <c r="O77" s="154"/>
      <c r="P77" s="154"/>
      <c r="R77" s="154"/>
      <c r="S77" s="154"/>
      <c r="T77" s="154"/>
      <c r="U77" s="154"/>
      <c r="V77" s="154"/>
      <c r="W77" s="154"/>
      <c r="X77" s="154"/>
      <c r="Y77" s="154"/>
      <c r="Z77" s="154"/>
      <c r="AA77" s="154"/>
      <c r="AB77" s="154"/>
      <c r="AC77" s="154"/>
      <c r="AD77" s="154"/>
      <c r="AE77" s="154"/>
      <c r="AF77" s="154"/>
      <c r="AG77" s="154"/>
      <c r="AH77" s="154"/>
      <c r="AI77" s="154"/>
      <c r="AJ77" s="154"/>
      <c r="AK77" s="154"/>
      <c r="AL77" s="155" t="str">
        <f>IF(ISNUMBER('Indicator Data'!AL78),"","Imputed using GDP p.c.")</f>
        <v/>
      </c>
      <c r="AN77" s="154"/>
      <c r="AO77" s="154"/>
      <c r="AP77" s="154"/>
      <c r="AQ77" s="154"/>
      <c r="AR77" s="154"/>
      <c r="AS77" s="154"/>
      <c r="AT77" s="154"/>
      <c r="AU77" s="154"/>
      <c r="AV77" s="154"/>
      <c r="AW77" s="154"/>
      <c r="AX77" s="154"/>
      <c r="AY77" s="154"/>
      <c r="AZ77" s="154"/>
      <c r="BA77" s="154"/>
      <c r="BB77" s="103"/>
      <c r="BH77" s="154"/>
      <c r="BI77" s="154"/>
    </row>
    <row r="78" spans="1:61" x14ac:dyDescent="0.3">
      <c r="A78" s="123" t="str">
        <f>'Indicator Data'!A79</f>
        <v>Hungary</v>
      </c>
      <c r="B78" s="106" t="str">
        <f>'Indicator Data'!B79</f>
        <v>HUN</v>
      </c>
      <c r="C78" s="154"/>
      <c r="D78" s="154"/>
      <c r="E78" s="154"/>
      <c r="F78" s="154"/>
      <c r="G78" s="154"/>
      <c r="H78" s="154"/>
      <c r="I78" s="154"/>
      <c r="J78" s="154"/>
      <c r="K78" s="154"/>
      <c r="L78" s="154"/>
      <c r="M78" s="154"/>
      <c r="N78" s="154"/>
      <c r="O78" s="154"/>
      <c r="P78" s="154"/>
      <c r="R78" s="154"/>
      <c r="S78" s="154"/>
      <c r="T78" s="154"/>
      <c r="U78" s="154"/>
      <c r="V78" s="154"/>
      <c r="W78" s="154"/>
      <c r="X78" s="154"/>
      <c r="Y78" s="154"/>
      <c r="Z78" s="154"/>
      <c r="AA78" s="154"/>
      <c r="AB78" s="154"/>
      <c r="AC78" s="154"/>
      <c r="AD78" s="154"/>
      <c r="AE78" s="154"/>
      <c r="AF78" s="154"/>
      <c r="AG78" s="154"/>
      <c r="AH78" s="154"/>
      <c r="AI78" s="154"/>
      <c r="AJ78" s="154"/>
      <c r="AK78" s="154"/>
      <c r="AL78" s="155" t="str">
        <f>IF(ISNUMBER('Indicator Data'!AL79),"","Imputed using GDP p.c.")</f>
        <v/>
      </c>
      <c r="AN78" s="154"/>
      <c r="AO78" s="154"/>
      <c r="AP78" s="154"/>
      <c r="AQ78" s="154"/>
      <c r="AR78" s="154"/>
      <c r="AS78" s="154"/>
      <c r="AT78" s="154"/>
      <c r="AU78" s="154"/>
      <c r="AV78" s="154"/>
      <c r="AW78" s="154"/>
      <c r="AX78" s="154"/>
      <c r="AY78" s="154"/>
      <c r="AZ78" s="154"/>
      <c r="BA78" s="154"/>
      <c r="BB78" s="103"/>
      <c r="BH78" s="154"/>
      <c r="BI78" s="154"/>
    </row>
    <row r="79" spans="1:61" x14ac:dyDescent="0.3">
      <c r="A79" s="123" t="str">
        <f>'Indicator Data'!A80</f>
        <v>Iceland</v>
      </c>
      <c r="B79" s="106" t="str">
        <f>'Indicator Data'!B80</f>
        <v>ISL</v>
      </c>
      <c r="C79" s="154"/>
      <c r="D79" s="154"/>
      <c r="E79" s="154"/>
      <c r="F79" s="154"/>
      <c r="G79" s="154"/>
      <c r="H79" s="154"/>
      <c r="I79" s="154"/>
      <c r="J79" s="154"/>
      <c r="K79" s="154"/>
      <c r="L79" s="154"/>
      <c r="M79" s="154"/>
      <c r="N79" s="154"/>
      <c r="O79" s="154"/>
      <c r="P79" s="154"/>
      <c r="R79" s="154"/>
      <c r="S79" s="154"/>
      <c r="T79" s="154"/>
      <c r="U79" s="154"/>
      <c r="V79" s="154"/>
      <c r="W79" s="154"/>
      <c r="X79" s="154"/>
      <c r="Y79" s="154"/>
      <c r="Z79" s="154"/>
      <c r="AA79" s="154"/>
      <c r="AB79" s="154"/>
      <c r="AC79" s="154"/>
      <c r="AD79" s="154"/>
      <c r="AE79" s="154"/>
      <c r="AF79" s="154"/>
      <c r="AG79" s="154"/>
      <c r="AH79" s="154"/>
      <c r="AI79" s="154"/>
      <c r="AJ79" s="154"/>
      <c r="AK79" s="154"/>
      <c r="AL79" s="155" t="str">
        <f>IF(ISNUMBER('Indicator Data'!AL80),"","Imputed using GDP p.c.")</f>
        <v/>
      </c>
      <c r="AN79" s="154"/>
      <c r="AO79" s="154"/>
      <c r="AP79" s="154"/>
      <c r="AQ79" s="154"/>
      <c r="AR79" s="154"/>
      <c r="AS79" s="154"/>
      <c r="AT79" s="154"/>
      <c r="AU79" s="154"/>
      <c r="AV79" s="154"/>
      <c r="AW79" s="154"/>
      <c r="AX79" s="154"/>
      <c r="AY79" s="154"/>
      <c r="AZ79" s="154"/>
      <c r="BA79" s="154"/>
      <c r="BB79" s="103"/>
      <c r="BH79" s="154"/>
      <c r="BI79" s="154"/>
    </row>
    <row r="80" spans="1:61" x14ac:dyDescent="0.3">
      <c r="A80" s="123" t="str">
        <f>'Indicator Data'!A81</f>
        <v>India</v>
      </c>
      <c r="B80" s="106" t="str">
        <f>'Indicator Data'!B81</f>
        <v>IND</v>
      </c>
      <c r="C80" s="154"/>
      <c r="D80" s="154"/>
      <c r="E80" s="154"/>
      <c r="F80" s="154"/>
      <c r="G80" s="154"/>
      <c r="H80" s="154"/>
      <c r="I80" s="154"/>
      <c r="J80" s="154"/>
      <c r="K80" s="154"/>
      <c r="L80" s="154"/>
      <c r="M80" s="154"/>
      <c r="N80" s="154"/>
      <c r="O80" s="154"/>
      <c r="P80" s="154"/>
      <c r="R80" s="154"/>
      <c r="S80" s="154"/>
      <c r="T80" s="154"/>
      <c r="U80" s="154"/>
      <c r="V80" s="154"/>
      <c r="W80" s="154"/>
      <c r="X80" s="154"/>
      <c r="Y80" s="154"/>
      <c r="Z80" s="154"/>
      <c r="AA80" s="154"/>
      <c r="AB80" s="154"/>
      <c r="AC80" s="154"/>
      <c r="AD80" s="154"/>
      <c r="AE80" s="154"/>
      <c r="AF80" s="154"/>
      <c r="AG80" s="154"/>
      <c r="AH80" s="154"/>
      <c r="AI80" s="154"/>
      <c r="AJ80" s="154"/>
      <c r="AK80" s="154"/>
      <c r="AL80" s="155" t="str">
        <f>IF(ISNUMBER('Indicator Data'!AL81),"","Imputed using GDP p.c.")</f>
        <v/>
      </c>
      <c r="AN80" s="154"/>
      <c r="AO80" s="154"/>
      <c r="AP80" s="154"/>
      <c r="AQ80" s="154"/>
      <c r="AR80" s="154"/>
      <c r="AS80" s="154"/>
      <c r="AT80" s="154"/>
      <c r="AU80" s="154"/>
      <c r="AV80" s="154"/>
      <c r="AW80" s="154"/>
      <c r="AX80" s="154"/>
      <c r="AY80" s="154"/>
      <c r="AZ80" s="154"/>
      <c r="BA80" s="154"/>
      <c r="BB80" s="103"/>
      <c r="BH80" s="154"/>
      <c r="BI80" s="154"/>
    </row>
    <row r="81" spans="1:61" x14ac:dyDescent="0.3">
      <c r="A81" s="123" t="str">
        <f>'Indicator Data'!A82</f>
        <v>Indonesia</v>
      </c>
      <c r="B81" s="106" t="str">
        <f>'Indicator Data'!B82</f>
        <v>IDN</v>
      </c>
      <c r="C81" s="154"/>
      <c r="D81" s="154"/>
      <c r="E81" s="154"/>
      <c r="F81" s="154"/>
      <c r="G81" s="154"/>
      <c r="H81" s="154"/>
      <c r="I81" s="154"/>
      <c r="J81" s="154"/>
      <c r="K81" s="154"/>
      <c r="L81" s="154"/>
      <c r="M81" s="154"/>
      <c r="N81" s="154"/>
      <c r="O81" s="154"/>
      <c r="P81" s="154"/>
      <c r="R81" s="154"/>
      <c r="S81" s="154"/>
      <c r="T81" s="154"/>
      <c r="U81" s="154"/>
      <c r="V81" s="154"/>
      <c r="W81" s="154"/>
      <c r="X81" s="154"/>
      <c r="Y81" s="154"/>
      <c r="Z81" s="154"/>
      <c r="AA81" s="154"/>
      <c r="AB81" s="154"/>
      <c r="AC81" s="154"/>
      <c r="AD81" s="154"/>
      <c r="AE81" s="154"/>
      <c r="AF81" s="154"/>
      <c r="AG81" s="154"/>
      <c r="AH81" s="154"/>
      <c r="AI81" s="154"/>
      <c r="AJ81" s="154"/>
      <c r="AK81" s="154"/>
      <c r="AL81" s="155" t="str">
        <f>IF(ISNUMBER('Indicator Data'!AL82),"","Imputed using GDP p.c.")</f>
        <v/>
      </c>
      <c r="AN81" s="154"/>
      <c r="AO81" s="154"/>
      <c r="AP81" s="154"/>
      <c r="AQ81" s="154"/>
      <c r="AR81" s="154"/>
      <c r="AS81" s="154"/>
      <c r="AT81" s="154"/>
      <c r="AU81" s="154"/>
      <c r="AV81" s="154"/>
      <c r="AW81" s="154"/>
      <c r="AX81" s="154"/>
      <c r="AY81" s="154"/>
      <c r="AZ81" s="154"/>
      <c r="BA81" s="154"/>
      <c r="BB81" s="103"/>
      <c r="BH81" s="154"/>
      <c r="BI81" s="154"/>
    </row>
    <row r="82" spans="1:61" x14ac:dyDescent="0.3">
      <c r="A82" s="123" t="str">
        <f>'Indicator Data'!A83</f>
        <v>Iran</v>
      </c>
      <c r="B82" s="106" t="str">
        <f>'Indicator Data'!B83</f>
        <v>IRN</v>
      </c>
      <c r="C82" s="154"/>
      <c r="D82" s="154"/>
      <c r="E82" s="154"/>
      <c r="F82" s="154"/>
      <c r="G82" s="154"/>
      <c r="H82" s="154"/>
      <c r="I82" s="154"/>
      <c r="J82" s="154"/>
      <c r="K82" s="154"/>
      <c r="L82" s="154"/>
      <c r="M82" s="154"/>
      <c r="N82" s="154"/>
      <c r="O82" s="154"/>
      <c r="P82" s="154"/>
      <c r="R82" s="154"/>
      <c r="S82" s="154"/>
      <c r="T82" s="154"/>
      <c r="U82" s="154"/>
      <c r="V82" s="154"/>
      <c r="W82" s="154"/>
      <c r="X82" s="154"/>
      <c r="Y82" s="154"/>
      <c r="Z82" s="154"/>
      <c r="AA82" s="154"/>
      <c r="AB82" s="154"/>
      <c r="AC82" s="154"/>
      <c r="AD82" s="154"/>
      <c r="AE82" s="154"/>
      <c r="AF82" s="154"/>
      <c r="AG82" s="154"/>
      <c r="AH82" s="154"/>
      <c r="AI82" s="154"/>
      <c r="AJ82" s="154"/>
      <c r="AK82" s="154"/>
      <c r="AL82" s="155" t="str">
        <f>IF(ISNUMBER('Indicator Data'!AL83),"","Imputed using GDP p.c.")</f>
        <v/>
      </c>
      <c r="AN82" s="154"/>
      <c r="AO82" s="154"/>
      <c r="AP82" s="154"/>
      <c r="AQ82" s="154"/>
      <c r="AR82" s="154"/>
      <c r="AS82" s="154"/>
      <c r="AT82" s="154"/>
      <c r="AU82" s="154"/>
      <c r="AV82" s="154"/>
      <c r="AW82" s="154"/>
      <c r="AX82" s="154"/>
      <c r="AY82" s="154"/>
      <c r="AZ82" s="154"/>
      <c r="BA82" s="154"/>
      <c r="BB82" s="103"/>
      <c r="BH82" s="154"/>
      <c r="BI82" s="154"/>
    </row>
    <row r="83" spans="1:61" x14ac:dyDescent="0.3">
      <c r="A83" s="123" t="str">
        <f>'Indicator Data'!A84</f>
        <v>Iraq</v>
      </c>
      <c r="B83" s="106" t="str">
        <f>'Indicator Data'!B84</f>
        <v>IRQ</v>
      </c>
      <c r="C83" s="154"/>
      <c r="D83" s="154"/>
      <c r="E83" s="154"/>
      <c r="F83" s="154"/>
      <c r="G83" s="154"/>
      <c r="H83" s="154"/>
      <c r="I83" s="154"/>
      <c r="J83" s="154"/>
      <c r="K83" s="154"/>
      <c r="L83" s="154"/>
      <c r="M83" s="154"/>
      <c r="N83" s="154"/>
      <c r="O83" s="154"/>
      <c r="P83" s="154"/>
      <c r="R83" s="154"/>
      <c r="S83" s="154"/>
      <c r="T83" s="154"/>
      <c r="U83" s="154"/>
      <c r="V83" s="154"/>
      <c r="W83" s="154"/>
      <c r="X83" s="154"/>
      <c r="Y83" s="154"/>
      <c r="Z83" s="154"/>
      <c r="AA83" s="154"/>
      <c r="AB83" s="154"/>
      <c r="AC83" s="154"/>
      <c r="AD83" s="154"/>
      <c r="AE83" s="154"/>
      <c r="AF83" s="154"/>
      <c r="AG83" s="154"/>
      <c r="AH83" s="154"/>
      <c r="AI83" s="154"/>
      <c r="AJ83" s="154"/>
      <c r="AK83" s="154"/>
      <c r="AL83" s="155" t="str">
        <f>IF(ISNUMBER('Indicator Data'!AL84),"","Imputed using GDP p.c.")</f>
        <v/>
      </c>
      <c r="AN83" s="154"/>
      <c r="AO83" s="154"/>
      <c r="AP83" s="154"/>
      <c r="AQ83" s="154"/>
      <c r="AR83" s="154"/>
      <c r="AS83" s="154"/>
      <c r="AT83" s="154"/>
      <c r="AU83" s="154"/>
      <c r="AV83" s="154"/>
      <c r="AW83" s="154"/>
      <c r="AX83" s="154"/>
      <c r="AY83" s="154"/>
      <c r="AZ83" s="154"/>
      <c r="BA83" s="154"/>
      <c r="BB83" s="103"/>
      <c r="BH83" s="154"/>
      <c r="BI83" s="154"/>
    </row>
    <row r="84" spans="1:61" x14ac:dyDescent="0.3">
      <c r="A84" s="123" t="str">
        <f>'Indicator Data'!A85</f>
        <v>Ireland</v>
      </c>
      <c r="B84" s="106" t="str">
        <f>'Indicator Data'!B85</f>
        <v>IRL</v>
      </c>
      <c r="C84" s="154"/>
      <c r="D84" s="154"/>
      <c r="E84" s="154"/>
      <c r="F84" s="154"/>
      <c r="G84" s="154"/>
      <c r="H84" s="154"/>
      <c r="I84" s="154"/>
      <c r="J84" s="154"/>
      <c r="K84" s="154"/>
      <c r="L84" s="154"/>
      <c r="M84" s="154"/>
      <c r="N84" s="154"/>
      <c r="O84" s="154"/>
      <c r="P84" s="154"/>
      <c r="R84" s="154"/>
      <c r="S84" s="154"/>
      <c r="T84" s="154"/>
      <c r="U84" s="154"/>
      <c r="V84" s="154"/>
      <c r="W84" s="154"/>
      <c r="X84" s="154"/>
      <c r="Y84" s="154"/>
      <c r="Z84" s="154"/>
      <c r="AA84" s="154"/>
      <c r="AB84" s="154"/>
      <c r="AC84" s="154"/>
      <c r="AD84" s="154"/>
      <c r="AE84" s="154"/>
      <c r="AF84" s="154"/>
      <c r="AG84" s="154"/>
      <c r="AH84" s="154"/>
      <c r="AI84" s="154"/>
      <c r="AJ84" s="154"/>
      <c r="AK84" s="154"/>
      <c r="AL84" s="155" t="str">
        <f>IF(ISNUMBER('Indicator Data'!AL85),"","Imputed using GDP p.c.")</f>
        <v/>
      </c>
      <c r="AN84" s="154"/>
      <c r="AO84" s="154"/>
      <c r="AP84" s="154"/>
      <c r="AQ84" s="154"/>
      <c r="AR84" s="154"/>
      <c r="AS84" s="154"/>
      <c r="AT84" s="154"/>
      <c r="AU84" s="154"/>
      <c r="AV84" s="154"/>
      <c r="AW84" s="154"/>
      <c r="AX84" s="154"/>
      <c r="AY84" s="154"/>
      <c r="AZ84" s="154"/>
      <c r="BA84" s="154"/>
      <c r="BB84" s="103"/>
      <c r="BH84" s="154"/>
      <c r="BI84" s="154"/>
    </row>
    <row r="85" spans="1:61" x14ac:dyDescent="0.3">
      <c r="A85" s="123" t="str">
        <f>'Indicator Data'!A86</f>
        <v>Israel</v>
      </c>
      <c r="B85" s="106" t="str">
        <f>'Indicator Data'!B86</f>
        <v>ISR</v>
      </c>
      <c r="C85" s="154"/>
      <c r="D85" s="154"/>
      <c r="E85" s="154"/>
      <c r="F85" s="154"/>
      <c r="G85" s="154"/>
      <c r="H85" s="154"/>
      <c r="I85" s="154"/>
      <c r="J85" s="154"/>
      <c r="K85" s="154"/>
      <c r="L85" s="154"/>
      <c r="M85" s="154"/>
      <c r="N85" s="154"/>
      <c r="O85" s="154"/>
      <c r="P85" s="154"/>
      <c r="R85" s="154"/>
      <c r="S85" s="154"/>
      <c r="T85" s="154"/>
      <c r="U85" s="154"/>
      <c r="V85" s="154"/>
      <c r="W85" s="154"/>
      <c r="X85" s="154"/>
      <c r="Y85" s="154"/>
      <c r="Z85" s="154"/>
      <c r="AA85" s="154"/>
      <c r="AB85" s="154"/>
      <c r="AC85" s="154"/>
      <c r="AD85" s="154"/>
      <c r="AE85" s="154"/>
      <c r="AF85" s="154"/>
      <c r="AG85" s="154"/>
      <c r="AH85" s="154"/>
      <c r="AI85" s="154"/>
      <c r="AJ85" s="154"/>
      <c r="AK85" s="154"/>
      <c r="AL85" s="155" t="str">
        <f>IF(ISNUMBER('Indicator Data'!AL86),"","Imputed using GDP p.c.")</f>
        <v/>
      </c>
      <c r="AN85" s="154"/>
      <c r="AO85" s="154"/>
      <c r="AP85" s="154"/>
      <c r="AQ85" s="154"/>
      <c r="AR85" s="154"/>
      <c r="AS85" s="154"/>
      <c r="AT85" s="154"/>
      <c r="AU85" s="154"/>
      <c r="AV85" s="154"/>
      <c r="AW85" s="154"/>
      <c r="AX85" s="154"/>
      <c r="AY85" s="154"/>
      <c r="AZ85" s="154"/>
      <c r="BA85" s="154"/>
      <c r="BB85" s="103"/>
      <c r="BH85" s="154"/>
      <c r="BI85" s="154"/>
    </row>
    <row r="86" spans="1:61" x14ac:dyDescent="0.3">
      <c r="A86" s="123" t="str">
        <f>'Indicator Data'!A87</f>
        <v>Italy</v>
      </c>
      <c r="B86" s="106" t="str">
        <f>'Indicator Data'!B87</f>
        <v>ITA</v>
      </c>
      <c r="C86" s="154"/>
      <c r="D86" s="154"/>
      <c r="E86" s="154"/>
      <c r="F86" s="154"/>
      <c r="G86" s="154"/>
      <c r="H86" s="154"/>
      <c r="I86" s="154"/>
      <c r="J86" s="154"/>
      <c r="K86" s="154"/>
      <c r="L86" s="154"/>
      <c r="M86" s="154"/>
      <c r="N86" s="154"/>
      <c r="O86" s="154"/>
      <c r="P86" s="154"/>
      <c r="R86" s="154"/>
      <c r="S86" s="154"/>
      <c r="T86" s="154"/>
      <c r="U86" s="154"/>
      <c r="V86" s="154"/>
      <c r="W86" s="154"/>
      <c r="X86" s="154"/>
      <c r="Y86" s="154"/>
      <c r="Z86" s="154"/>
      <c r="AA86" s="154"/>
      <c r="AB86" s="154"/>
      <c r="AC86" s="154"/>
      <c r="AD86" s="154"/>
      <c r="AE86" s="154"/>
      <c r="AF86" s="154"/>
      <c r="AG86" s="154"/>
      <c r="AH86" s="154"/>
      <c r="AI86" s="154"/>
      <c r="AJ86" s="154"/>
      <c r="AK86" s="154"/>
      <c r="AL86" s="155" t="str">
        <f>IF(ISNUMBER('Indicator Data'!AL87),"","Imputed using GDP p.c.")</f>
        <v/>
      </c>
      <c r="AN86" s="154"/>
      <c r="AO86" s="154"/>
      <c r="AP86" s="154"/>
      <c r="AQ86" s="154"/>
      <c r="AR86" s="154"/>
      <c r="AS86" s="154"/>
      <c r="AT86" s="154"/>
      <c r="AU86" s="154"/>
      <c r="AV86" s="154"/>
      <c r="AW86" s="154"/>
      <c r="AX86" s="154"/>
      <c r="AY86" s="154"/>
      <c r="AZ86" s="154"/>
      <c r="BA86" s="154"/>
      <c r="BB86" s="103"/>
      <c r="BH86" s="154"/>
      <c r="BI86" s="154"/>
    </row>
    <row r="87" spans="1:61" x14ac:dyDescent="0.3">
      <c r="A87" s="123" t="str">
        <f>'Indicator Data'!A88</f>
        <v>Jamaica</v>
      </c>
      <c r="B87" s="106" t="str">
        <f>'Indicator Data'!B88</f>
        <v>JAM</v>
      </c>
      <c r="C87" s="154"/>
      <c r="D87" s="154"/>
      <c r="E87" s="154"/>
      <c r="F87" s="154"/>
      <c r="G87" s="154"/>
      <c r="H87" s="154"/>
      <c r="I87" s="154"/>
      <c r="J87" s="154"/>
      <c r="K87" s="154"/>
      <c r="L87" s="154"/>
      <c r="M87" s="154"/>
      <c r="N87" s="154"/>
      <c r="O87" s="154"/>
      <c r="P87" s="154"/>
      <c r="R87" s="154"/>
      <c r="S87" s="154"/>
      <c r="T87" s="154"/>
      <c r="U87" s="154"/>
      <c r="V87" s="154"/>
      <c r="W87" s="154"/>
      <c r="X87" s="154"/>
      <c r="Y87" s="154"/>
      <c r="Z87" s="154"/>
      <c r="AA87" s="154"/>
      <c r="AB87" s="154"/>
      <c r="AC87" s="154"/>
      <c r="AD87" s="154"/>
      <c r="AE87" s="154"/>
      <c r="AF87" s="154"/>
      <c r="AG87" s="154"/>
      <c r="AH87" s="154"/>
      <c r="AI87" s="154"/>
      <c r="AJ87" s="154"/>
      <c r="AK87" s="154"/>
      <c r="AL87" s="155" t="str">
        <f>IF(ISNUMBER('Indicator Data'!AL88),"","Imputed using GDP p.c.")</f>
        <v/>
      </c>
      <c r="AN87" s="154"/>
      <c r="AO87" s="154"/>
      <c r="AP87" s="154"/>
      <c r="AQ87" s="154"/>
      <c r="AR87" s="154"/>
      <c r="AS87" s="154"/>
      <c r="AT87" s="154"/>
      <c r="AU87" s="154"/>
      <c r="AV87" s="154"/>
      <c r="AW87" s="154"/>
      <c r="AX87" s="154"/>
      <c r="AY87" s="154"/>
      <c r="AZ87" s="154"/>
      <c r="BA87" s="154"/>
      <c r="BB87" s="103"/>
      <c r="BH87" s="154"/>
      <c r="BI87" s="154"/>
    </row>
    <row r="88" spans="1:61" x14ac:dyDescent="0.3">
      <c r="A88" s="123" t="str">
        <f>'Indicator Data'!A89</f>
        <v>Japan</v>
      </c>
      <c r="B88" s="106" t="str">
        <f>'Indicator Data'!B89</f>
        <v>JPN</v>
      </c>
      <c r="C88" s="154"/>
      <c r="D88" s="154"/>
      <c r="E88" s="154"/>
      <c r="F88" s="154"/>
      <c r="G88" s="154"/>
      <c r="H88" s="154"/>
      <c r="I88" s="154"/>
      <c r="J88" s="154"/>
      <c r="K88" s="154"/>
      <c r="L88" s="154"/>
      <c r="M88" s="154"/>
      <c r="N88" s="154"/>
      <c r="O88" s="154"/>
      <c r="P88" s="154"/>
      <c r="R88" s="154"/>
      <c r="S88" s="154"/>
      <c r="T88" s="154"/>
      <c r="U88" s="154"/>
      <c r="V88" s="154"/>
      <c r="W88" s="154"/>
      <c r="X88" s="154"/>
      <c r="Y88" s="154"/>
      <c r="Z88" s="154"/>
      <c r="AA88" s="154"/>
      <c r="AB88" s="154"/>
      <c r="AC88" s="154"/>
      <c r="AD88" s="154"/>
      <c r="AE88" s="154"/>
      <c r="AF88" s="154"/>
      <c r="AG88" s="154"/>
      <c r="AH88" s="154"/>
      <c r="AI88" s="154"/>
      <c r="AJ88" s="154"/>
      <c r="AK88" s="154"/>
      <c r="AL88" s="155" t="str">
        <f>IF(ISNUMBER('Indicator Data'!AL89),"","Imputed using GDP p.c.")</f>
        <v/>
      </c>
      <c r="AN88" s="154"/>
      <c r="AO88" s="154"/>
      <c r="AP88" s="154"/>
      <c r="AQ88" s="154"/>
      <c r="AR88" s="154"/>
      <c r="AS88" s="154"/>
      <c r="AT88" s="154"/>
      <c r="AU88" s="154"/>
      <c r="AV88" s="154"/>
      <c r="AW88" s="154"/>
      <c r="AX88" s="154"/>
      <c r="AY88" s="154"/>
      <c r="AZ88" s="154"/>
      <c r="BA88" s="154"/>
      <c r="BB88" s="103"/>
      <c r="BH88" s="154"/>
      <c r="BI88" s="154"/>
    </row>
    <row r="89" spans="1:61" x14ac:dyDescent="0.3">
      <c r="A89" s="123" t="str">
        <f>'Indicator Data'!A90</f>
        <v>Jordan</v>
      </c>
      <c r="B89" s="106" t="str">
        <f>'Indicator Data'!B90</f>
        <v>JOR</v>
      </c>
      <c r="C89" s="154"/>
      <c r="D89" s="154"/>
      <c r="E89" s="154"/>
      <c r="F89" s="154"/>
      <c r="G89" s="154"/>
      <c r="H89" s="154"/>
      <c r="I89" s="154"/>
      <c r="J89" s="154"/>
      <c r="K89" s="154"/>
      <c r="L89" s="154"/>
      <c r="M89" s="154"/>
      <c r="N89" s="154"/>
      <c r="O89" s="154"/>
      <c r="P89" s="154"/>
      <c r="R89" s="154"/>
      <c r="S89" s="154"/>
      <c r="T89" s="154"/>
      <c r="U89" s="154"/>
      <c r="V89" s="154"/>
      <c r="W89" s="154"/>
      <c r="X89" s="154"/>
      <c r="Y89" s="154"/>
      <c r="Z89" s="154"/>
      <c r="AA89" s="154"/>
      <c r="AB89" s="154"/>
      <c r="AC89" s="154"/>
      <c r="AD89" s="154"/>
      <c r="AE89" s="154"/>
      <c r="AF89" s="154"/>
      <c r="AG89" s="154"/>
      <c r="AH89" s="154"/>
      <c r="AI89" s="154"/>
      <c r="AJ89" s="154"/>
      <c r="AK89" s="154"/>
      <c r="AL89" s="155" t="str">
        <f>IF(ISNUMBER('Indicator Data'!AL90),"","Imputed using GDP p.c.")</f>
        <v/>
      </c>
      <c r="AN89" s="154"/>
      <c r="AO89" s="154"/>
      <c r="AP89" s="154"/>
      <c r="AQ89" s="154"/>
      <c r="AR89" s="154"/>
      <c r="AS89" s="154"/>
      <c r="AT89" s="154"/>
      <c r="AU89" s="154"/>
      <c r="AV89" s="154"/>
      <c r="AW89" s="154"/>
      <c r="AX89" s="154"/>
      <c r="AY89" s="154"/>
      <c r="AZ89" s="154"/>
      <c r="BA89" s="154"/>
      <c r="BB89" s="103"/>
      <c r="BH89" s="154"/>
      <c r="BI89" s="154"/>
    </row>
    <row r="90" spans="1:61" x14ac:dyDescent="0.3">
      <c r="A90" s="123" t="str">
        <f>'Indicator Data'!A91</f>
        <v>Kazakhstan</v>
      </c>
      <c r="B90" s="106" t="str">
        <f>'Indicator Data'!B91</f>
        <v>KAZ</v>
      </c>
      <c r="C90" s="154"/>
      <c r="D90" s="154"/>
      <c r="E90" s="154"/>
      <c r="F90" s="154"/>
      <c r="G90" s="154"/>
      <c r="H90" s="154"/>
      <c r="I90" s="154"/>
      <c r="J90" s="154"/>
      <c r="K90" s="154"/>
      <c r="L90" s="154"/>
      <c r="M90" s="154"/>
      <c r="N90" s="154"/>
      <c r="O90" s="154"/>
      <c r="P90" s="154"/>
      <c r="R90" s="154"/>
      <c r="S90" s="154"/>
      <c r="T90" s="154"/>
      <c r="U90" s="154"/>
      <c r="V90" s="154"/>
      <c r="W90" s="154"/>
      <c r="X90" s="154"/>
      <c r="Y90" s="154"/>
      <c r="Z90" s="154"/>
      <c r="AA90" s="154"/>
      <c r="AB90" s="154"/>
      <c r="AC90" s="154"/>
      <c r="AD90" s="154"/>
      <c r="AE90" s="154"/>
      <c r="AF90" s="154"/>
      <c r="AG90" s="154"/>
      <c r="AH90" s="154"/>
      <c r="AI90" s="154"/>
      <c r="AJ90" s="154"/>
      <c r="AK90" s="154"/>
      <c r="AL90" s="155" t="str">
        <f>IF(ISNUMBER('Indicator Data'!AL91),"","Imputed using GDP p.c.")</f>
        <v/>
      </c>
      <c r="AN90" s="154"/>
      <c r="AO90" s="154"/>
      <c r="AP90" s="154"/>
      <c r="AQ90" s="154"/>
      <c r="AR90" s="154"/>
      <c r="AS90" s="154"/>
      <c r="AT90" s="154"/>
      <c r="AU90" s="154"/>
      <c r="AV90" s="154"/>
      <c r="AW90" s="154"/>
      <c r="AX90" s="154"/>
      <c r="AY90" s="154"/>
      <c r="AZ90" s="154"/>
      <c r="BA90" s="154"/>
      <c r="BB90" s="103"/>
      <c r="BH90" s="154"/>
      <c r="BI90" s="154"/>
    </row>
    <row r="91" spans="1:61" x14ac:dyDescent="0.3">
      <c r="A91" s="123" t="str">
        <f>'Indicator Data'!A92</f>
        <v>Kenya</v>
      </c>
      <c r="B91" s="106" t="str">
        <f>'Indicator Data'!B92</f>
        <v>KEN</v>
      </c>
      <c r="C91" s="154"/>
      <c r="D91" s="154"/>
      <c r="E91" s="154"/>
      <c r="F91" s="154"/>
      <c r="G91" s="154"/>
      <c r="H91" s="154"/>
      <c r="I91" s="154"/>
      <c r="J91" s="154"/>
      <c r="K91" s="154"/>
      <c r="L91" s="154"/>
      <c r="M91" s="154"/>
      <c r="N91" s="154"/>
      <c r="O91" s="154"/>
      <c r="P91" s="154"/>
      <c r="R91" s="154"/>
      <c r="S91" s="154"/>
      <c r="T91" s="154"/>
      <c r="U91" s="154"/>
      <c r="V91" s="154"/>
      <c r="W91" s="154"/>
      <c r="X91" s="154"/>
      <c r="Y91" s="154"/>
      <c r="Z91" s="154"/>
      <c r="AA91" s="154"/>
      <c r="AB91" s="154"/>
      <c r="AC91" s="154"/>
      <c r="AD91" s="154"/>
      <c r="AE91" s="154"/>
      <c r="AF91" s="154"/>
      <c r="AG91" s="154"/>
      <c r="AH91" s="154"/>
      <c r="AI91" s="154"/>
      <c r="AJ91" s="154"/>
      <c r="AK91" s="154"/>
      <c r="AL91" s="155" t="str">
        <f>IF(ISNUMBER('Indicator Data'!AL92),"","Imputed using GDP p.c.")</f>
        <v/>
      </c>
      <c r="AN91" s="154"/>
      <c r="AO91" s="154"/>
      <c r="AP91" s="154"/>
      <c r="AQ91" s="154"/>
      <c r="AR91" s="154"/>
      <c r="AS91" s="154"/>
      <c r="AT91" s="154"/>
      <c r="AU91" s="154"/>
      <c r="AV91" s="154"/>
      <c r="AW91" s="154"/>
      <c r="AX91" s="154"/>
      <c r="AY91" s="154"/>
      <c r="AZ91" s="154"/>
      <c r="BA91" s="154"/>
      <c r="BB91" s="103"/>
      <c r="BH91" s="154"/>
      <c r="BI91" s="154"/>
    </row>
    <row r="92" spans="1:61" x14ac:dyDescent="0.3">
      <c r="A92" s="123" t="str">
        <f>'Indicator Data'!A93</f>
        <v>Kiribati</v>
      </c>
      <c r="B92" s="106" t="str">
        <f>'Indicator Data'!B93</f>
        <v>KIR</v>
      </c>
      <c r="C92" s="154"/>
      <c r="D92" s="154"/>
      <c r="E92" s="154"/>
      <c r="F92" s="154"/>
      <c r="G92" s="154"/>
      <c r="H92" s="154"/>
      <c r="I92" s="154"/>
      <c r="J92" s="154"/>
      <c r="K92" s="154"/>
      <c r="L92" s="154"/>
      <c r="M92" s="154"/>
      <c r="N92" s="154"/>
      <c r="O92" s="154"/>
      <c r="P92" s="154"/>
      <c r="R92" s="154"/>
      <c r="S92" s="154"/>
      <c r="T92" s="154"/>
      <c r="U92" s="154"/>
      <c r="V92" s="154"/>
      <c r="W92" s="154"/>
      <c r="X92" s="154"/>
      <c r="Y92" s="154"/>
      <c r="Z92" s="154"/>
      <c r="AA92" s="154"/>
      <c r="AB92" s="154"/>
      <c r="AC92" s="154"/>
      <c r="AD92" s="154"/>
      <c r="AE92" s="154"/>
      <c r="AF92" s="154"/>
      <c r="AG92" s="154"/>
      <c r="AH92" s="154"/>
      <c r="AI92" s="154"/>
      <c r="AJ92" s="154"/>
      <c r="AK92" s="154"/>
      <c r="AL92" s="155" t="str">
        <f>IF(ISNUMBER('Indicator Data'!AL93),"","Imputed using GDP p.c.")</f>
        <v/>
      </c>
      <c r="AN92" s="154"/>
      <c r="AO92" s="154"/>
      <c r="AP92" s="154"/>
      <c r="AQ92" s="154"/>
      <c r="AR92" s="154"/>
      <c r="AS92" s="154"/>
      <c r="AT92" s="154"/>
      <c r="AU92" s="154"/>
      <c r="AV92" s="154"/>
      <c r="AW92" s="154"/>
      <c r="AX92" s="154"/>
      <c r="AY92" s="154"/>
      <c r="AZ92" s="154"/>
      <c r="BA92" s="154"/>
      <c r="BB92" s="103"/>
      <c r="BH92" s="154"/>
      <c r="BI92" s="154"/>
    </row>
    <row r="93" spans="1:61" x14ac:dyDescent="0.3">
      <c r="A93" s="123" t="str">
        <f>'Indicator Data'!A94</f>
        <v>Korea DPR</v>
      </c>
      <c r="B93" s="106" t="str">
        <f>'Indicator Data'!B94</f>
        <v>PRK</v>
      </c>
      <c r="C93" s="154"/>
      <c r="D93" s="154"/>
      <c r="E93" s="154"/>
      <c r="F93" s="154"/>
      <c r="G93" s="154"/>
      <c r="H93" s="154"/>
      <c r="I93" s="154"/>
      <c r="J93" s="154"/>
      <c r="K93" s="154"/>
      <c r="L93" s="154"/>
      <c r="M93" s="154"/>
      <c r="N93" s="154"/>
      <c r="O93" s="154"/>
      <c r="P93" s="154"/>
      <c r="R93" s="154"/>
      <c r="S93" s="154"/>
      <c r="T93" s="154"/>
      <c r="U93" s="154"/>
      <c r="V93" s="154"/>
      <c r="W93" s="154"/>
      <c r="X93" s="154"/>
      <c r="Y93" s="154"/>
      <c r="Z93" s="154"/>
      <c r="AA93" s="154"/>
      <c r="AB93" s="154"/>
      <c r="AC93" s="154"/>
      <c r="AD93" s="154"/>
      <c r="AE93" s="154"/>
      <c r="AF93" s="154"/>
      <c r="AG93" s="154"/>
      <c r="AH93" s="154"/>
      <c r="AI93" s="154"/>
      <c r="AJ93" s="154"/>
      <c r="AK93" s="154"/>
      <c r="AL93" s="155" t="str">
        <f>IF(ISNUMBER('Indicator Data'!AL94),"","Imputed using GDP p.c.")</f>
        <v>Imputed using GDP p.c.</v>
      </c>
      <c r="AN93" s="154"/>
      <c r="AO93" s="154"/>
      <c r="AP93" s="154"/>
      <c r="AQ93" s="154"/>
      <c r="AR93" s="154"/>
      <c r="AS93" s="154"/>
      <c r="AT93" s="154"/>
      <c r="AU93" s="154"/>
      <c r="AV93" s="154"/>
      <c r="AW93" s="154"/>
      <c r="AX93" s="154"/>
      <c r="AY93" s="154"/>
      <c r="AZ93" s="154"/>
      <c r="BA93" s="154"/>
      <c r="BB93" s="103"/>
      <c r="BH93" s="154"/>
      <c r="BI93" s="154"/>
    </row>
    <row r="94" spans="1:61" x14ac:dyDescent="0.3">
      <c r="A94" s="123" t="str">
        <f>'Indicator Data'!A95</f>
        <v>Korea Republic of</v>
      </c>
      <c r="B94" s="106" t="str">
        <f>'Indicator Data'!B95</f>
        <v>KOR</v>
      </c>
      <c r="C94" s="154"/>
      <c r="D94" s="154"/>
      <c r="E94" s="154"/>
      <c r="F94" s="154"/>
      <c r="G94" s="154"/>
      <c r="H94" s="154"/>
      <c r="I94" s="154"/>
      <c r="J94" s="154"/>
      <c r="K94" s="154"/>
      <c r="L94" s="154"/>
      <c r="M94" s="154"/>
      <c r="N94" s="154"/>
      <c r="O94" s="154"/>
      <c r="P94" s="154"/>
      <c r="R94" s="154"/>
      <c r="S94" s="154"/>
      <c r="T94" s="154"/>
      <c r="U94" s="154"/>
      <c r="V94" s="154"/>
      <c r="W94" s="154"/>
      <c r="X94" s="154"/>
      <c r="Y94" s="154"/>
      <c r="Z94" s="154"/>
      <c r="AA94" s="154"/>
      <c r="AB94" s="154"/>
      <c r="AC94" s="154"/>
      <c r="AD94" s="154"/>
      <c r="AE94" s="154"/>
      <c r="AF94" s="154"/>
      <c r="AG94" s="154"/>
      <c r="AH94" s="154"/>
      <c r="AI94" s="154"/>
      <c r="AJ94" s="154"/>
      <c r="AK94" s="154"/>
      <c r="AL94" s="155" t="str">
        <f>IF(ISNUMBER('Indicator Data'!AL95),"","Imputed using GDP p.c.")</f>
        <v/>
      </c>
      <c r="AN94" s="154"/>
      <c r="AO94" s="154"/>
      <c r="AP94" s="154"/>
      <c r="AQ94" s="154"/>
      <c r="AR94" s="154"/>
      <c r="AS94" s="154"/>
      <c r="AT94" s="154"/>
      <c r="AU94" s="154"/>
      <c r="AV94" s="154"/>
      <c r="AW94" s="154"/>
      <c r="AX94" s="154"/>
      <c r="AY94" s="154"/>
      <c r="AZ94" s="154"/>
      <c r="BA94" s="154"/>
      <c r="BB94" s="103"/>
      <c r="BH94" s="154"/>
      <c r="BI94" s="154"/>
    </row>
    <row r="95" spans="1:61" x14ac:dyDescent="0.3">
      <c r="A95" s="123" t="str">
        <f>'Indicator Data'!A96</f>
        <v>Kuwait</v>
      </c>
      <c r="B95" s="106" t="str">
        <f>'Indicator Data'!B96</f>
        <v>KWT</v>
      </c>
      <c r="C95" s="154"/>
      <c r="D95" s="154"/>
      <c r="E95" s="154"/>
      <c r="F95" s="154"/>
      <c r="G95" s="154"/>
      <c r="H95" s="154"/>
      <c r="I95" s="154"/>
      <c r="J95" s="154"/>
      <c r="K95" s="154"/>
      <c r="L95" s="154"/>
      <c r="M95" s="154"/>
      <c r="N95" s="154"/>
      <c r="O95" s="154"/>
      <c r="P95" s="154"/>
      <c r="R95" s="154"/>
      <c r="S95" s="154"/>
      <c r="T95" s="154"/>
      <c r="U95" s="154"/>
      <c r="V95" s="154"/>
      <c r="W95" s="154"/>
      <c r="X95" s="154"/>
      <c r="Y95" s="154"/>
      <c r="Z95" s="154"/>
      <c r="AA95" s="154"/>
      <c r="AB95" s="154"/>
      <c r="AC95" s="154"/>
      <c r="AD95" s="154"/>
      <c r="AE95" s="154"/>
      <c r="AF95" s="154"/>
      <c r="AG95" s="154"/>
      <c r="AH95" s="154"/>
      <c r="AI95" s="154"/>
      <c r="AJ95" s="154"/>
      <c r="AK95" s="154"/>
      <c r="AL95" s="155" t="str">
        <f>IF(ISNUMBER('Indicator Data'!AL96),"","Imputed using GDP p.c.")</f>
        <v/>
      </c>
      <c r="AN95" s="154"/>
      <c r="AO95" s="154"/>
      <c r="AP95" s="154"/>
      <c r="AQ95" s="154"/>
      <c r="AR95" s="154"/>
      <c r="AS95" s="154"/>
      <c r="AT95" s="154"/>
      <c r="AU95" s="154"/>
      <c r="AV95" s="154"/>
      <c r="AW95" s="154"/>
      <c r="AX95" s="154"/>
      <c r="AY95" s="154"/>
      <c r="AZ95" s="154"/>
      <c r="BA95" s="154"/>
      <c r="BB95" s="103"/>
      <c r="BH95" s="154"/>
      <c r="BI95" s="154"/>
    </row>
    <row r="96" spans="1:61" x14ac:dyDescent="0.3">
      <c r="A96" s="123" t="str">
        <f>'Indicator Data'!A97</f>
        <v>Kyrgyzstan</v>
      </c>
      <c r="B96" s="106" t="str">
        <f>'Indicator Data'!B97</f>
        <v>KGZ</v>
      </c>
      <c r="C96" s="154"/>
      <c r="D96" s="154"/>
      <c r="E96" s="154"/>
      <c r="F96" s="154"/>
      <c r="G96" s="154"/>
      <c r="H96" s="154"/>
      <c r="I96" s="154"/>
      <c r="J96" s="154"/>
      <c r="K96" s="154"/>
      <c r="L96" s="154"/>
      <c r="M96" s="154"/>
      <c r="N96" s="154"/>
      <c r="O96" s="154"/>
      <c r="P96" s="154"/>
      <c r="R96" s="154"/>
      <c r="S96" s="154"/>
      <c r="T96" s="154"/>
      <c r="U96" s="154"/>
      <c r="V96" s="154"/>
      <c r="W96" s="154"/>
      <c r="X96" s="154"/>
      <c r="Y96" s="154"/>
      <c r="Z96" s="154"/>
      <c r="AA96" s="154"/>
      <c r="AB96" s="154"/>
      <c r="AC96" s="154"/>
      <c r="AD96" s="154"/>
      <c r="AE96" s="154"/>
      <c r="AF96" s="154"/>
      <c r="AG96" s="154"/>
      <c r="AH96" s="154"/>
      <c r="AI96" s="154"/>
      <c r="AJ96" s="154"/>
      <c r="AK96" s="154"/>
      <c r="AL96" s="155" t="str">
        <f>IF(ISNUMBER('Indicator Data'!AL97),"","Imputed using GDP p.c.")</f>
        <v/>
      </c>
      <c r="AN96" s="154"/>
      <c r="AO96" s="154"/>
      <c r="AP96" s="154"/>
      <c r="AQ96" s="154"/>
      <c r="AR96" s="154"/>
      <c r="AS96" s="154"/>
      <c r="AT96" s="154"/>
      <c r="AU96" s="154"/>
      <c r="AV96" s="154"/>
      <c r="AW96" s="154"/>
      <c r="AX96" s="154"/>
      <c r="AY96" s="154"/>
      <c r="AZ96" s="154"/>
      <c r="BA96" s="154"/>
      <c r="BB96" s="103"/>
      <c r="BH96" s="154"/>
      <c r="BI96" s="154"/>
    </row>
    <row r="97" spans="1:61" x14ac:dyDescent="0.3">
      <c r="A97" s="123" t="str">
        <f>'Indicator Data'!A98</f>
        <v>Lao PDR</v>
      </c>
      <c r="B97" s="106" t="str">
        <f>'Indicator Data'!B98</f>
        <v>LAO</v>
      </c>
      <c r="C97" s="154"/>
      <c r="D97" s="154"/>
      <c r="E97" s="154"/>
      <c r="F97" s="154"/>
      <c r="G97" s="154"/>
      <c r="H97" s="154"/>
      <c r="I97" s="154"/>
      <c r="J97" s="154"/>
      <c r="K97" s="154"/>
      <c r="L97" s="154"/>
      <c r="M97" s="154"/>
      <c r="N97" s="154"/>
      <c r="O97" s="154"/>
      <c r="P97" s="154"/>
      <c r="R97" s="154"/>
      <c r="S97" s="154"/>
      <c r="T97" s="154"/>
      <c r="U97" s="154"/>
      <c r="V97" s="154"/>
      <c r="W97" s="154"/>
      <c r="X97" s="154"/>
      <c r="Y97" s="154"/>
      <c r="Z97" s="154"/>
      <c r="AA97" s="154"/>
      <c r="AB97" s="154"/>
      <c r="AC97" s="154"/>
      <c r="AD97" s="154"/>
      <c r="AE97" s="154"/>
      <c r="AF97" s="154"/>
      <c r="AG97" s="154"/>
      <c r="AH97" s="154"/>
      <c r="AI97" s="154"/>
      <c r="AJ97" s="154"/>
      <c r="AK97" s="154"/>
      <c r="AL97" s="155" t="str">
        <f>IF(ISNUMBER('Indicator Data'!AL98),"","Imputed using GDP p.c.")</f>
        <v/>
      </c>
      <c r="AN97" s="154"/>
      <c r="AO97" s="154"/>
      <c r="AP97" s="154"/>
      <c r="AQ97" s="154"/>
      <c r="AR97" s="154"/>
      <c r="AS97" s="154"/>
      <c r="AT97" s="154"/>
      <c r="AU97" s="154"/>
      <c r="AV97" s="154"/>
      <c r="AW97" s="154"/>
      <c r="AX97" s="154"/>
      <c r="AY97" s="154"/>
      <c r="AZ97" s="154"/>
      <c r="BA97" s="154"/>
      <c r="BB97" s="103"/>
      <c r="BH97" s="154"/>
      <c r="BI97" s="154"/>
    </row>
    <row r="98" spans="1:61" x14ac:dyDescent="0.3">
      <c r="A98" s="123" t="str">
        <f>'Indicator Data'!A99</f>
        <v>Latvia</v>
      </c>
      <c r="B98" s="106" t="str">
        <f>'Indicator Data'!B99</f>
        <v>LVA</v>
      </c>
      <c r="C98" s="154"/>
      <c r="D98" s="154"/>
      <c r="E98" s="154"/>
      <c r="F98" s="154"/>
      <c r="G98" s="154"/>
      <c r="H98" s="154"/>
      <c r="I98" s="154"/>
      <c r="J98" s="154"/>
      <c r="K98" s="154"/>
      <c r="L98" s="154"/>
      <c r="M98" s="154"/>
      <c r="N98" s="154"/>
      <c r="O98" s="154"/>
      <c r="P98" s="154"/>
      <c r="R98" s="154"/>
      <c r="S98" s="154"/>
      <c r="T98" s="154"/>
      <c r="U98" s="154"/>
      <c r="V98" s="154"/>
      <c r="W98" s="154"/>
      <c r="X98" s="154"/>
      <c r="Y98" s="154"/>
      <c r="Z98" s="154"/>
      <c r="AA98" s="154"/>
      <c r="AB98" s="154"/>
      <c r="AC98" s="154"/>
      <c r="AD98" s="154"/>
      <c r="AE98" s="154"/>
      <c r="AF98" s="154"/>
      <c r="AG98" s="154"/>
      <c r="AH98" s="154"/>
      <c r="AI98" s="154"/>
      <c r="AJ98" s="154"/>
      <c r="AK98" s="154"/>
      <c r="AL98" s="155" t="str">
        <f>IF(ISNUMBER('Indicator Data'!AL99),"","Imputed using GDP p.c.")</f>
        <v/>
      </c>
      <c r="AN98" s="154"/>
      <c r="AO98" s="154"/>
      <c r="AP98" s="154"/>
      <c r="AQ98" s="154"/>
      <c r="AR98" s="154"/>
      <c r="AS98" s="154"/>
      <c r="AT98" s="154"/>
      <c r="AU98" s="154"/>
      <c r="AV98" s="154"/>
      <c r="AW98" s="154"/>
      <c r="AX98" s="154"/>
      <c r="AY98" s="154"/>
      <c r="AZ98" s="154"/>
      <c r="BA98" s="154"/>
      <c r="BB98" s="103"/>
      <c r="BH98" s="154"/>
      <c r="BI98" s="154"/>
    </row>
    <row r="99" spans="1:61" x14ac:dyDescent="0.3">
      <c r="A99" s="123" t="str">
        <f>'Indicator Data'!A100</f>
        <v>Lebanon</v>
      </c>
      <c r="B99" s="106" t="str">
        <f>'Indicator Data'!B100</f>
        <v>LBN</v>
      </c>
      <c r="C99" s="154"/>
      <c r="D99" s="154"/>
      <c r="E99" s="154"/>
      <c r="F99" s="154"/>
      <c r="G99" s="154"/>
      <c r="H99" s="154"/>
      <c r="I99" s="154"/>
      <c r="J99" s="154"/>
      <c r="K99" s="154"/>
      <c r="L99" s="154"/>
      <c r="M99" s="154"/>
      <c r="N99" s="154"/>
      <c r="O99" s="154"/>
      <c r="P99" s="154"/>
      <c r="R99" s="154"/>
      <c r="S99" s="154"/>
      <c r="T99" s="154"/>
      <c r="U99" s="154"/>
      <c r="V99" s="154"/>
      <c r="W99" s="154"/>
      <c r="X99" s="154"/>
      <c r="Y99" s="154"/>
      <c r="Z99" s="154"/>
      <c r="AA99" s="154"/>
      <c r="AB99" s="154"/>
      <c r="AC99" s="154"/>
      <c r="AD99" s="154"/>
      <c r="AE99" s="154"/>
      <c r="AF99" s="154"/>
      <c r="AG99" s="154"/>
      <c r="AH99" s="154"/>
      <c r="AI99" s="154"/>
      <c r="AJ99" s="154"/>
      <c r="AK99" s="154"/>
      <c r="AL99" s="155" t="str">
        <f>IF(ISNUMBER('Indicator Data'!AL100),"","Imputed using GDP p.c.")</f>
        <v/>
      </c>
      <c r="AN99" s="154"/>
      <c r="AO99" s="154"/>
      <c r="AP99" s="154"/>
      <c r="AQ99" s="154"/>
      <c r="AR99" s="154"/>
      <c r="AS99" s="154"/>
      <c r="AT99" s="154"/>
      <c r="AU99" s="154"/>
      <c r="AV99" s="154"/>
      <c r="AW99" s="154"/>
      <c r="AX99" s="154"/>
      <c r="AY99" s="154"/>
      <c r="AZ99" s="154"/>
      <c r="BA99" s="154"/>
      <c r="BB99" s="103"/>
      <c r="BH99" s="154"/>
      <c r="BI99" s="154"/>
    </row>
    <row r="100" spans="1:61" x14ac:dyDescent="0.3">
      <c r="A100" s="123" t="str">
        <f>'Indicator Data'!A101</f>
        <v>Lesotho</v>
      </c>
      <c r="B100" s="106" t="str">
        <f>'Indicator Data'!B101</f>
        <v>LSO</v>
      </c>
      <c r="C100" s="154"/>
      <c r="D100" s="154"/>
      <c r="E100" s="154"/>
      <c r="F100" s="154"/>
      <c r="G100" s="154"/>
      <c r="H100" s="154"/>
      <c r="I100" s="154"/>
      <c r="J100" s="154"/>
      <c r="K100" s="154"/>
      <c r="L100" s="154"/>
      <c r="M100" s="154"/>
      <c r="N100" s="154"/>
      <c r="O100" s="154"/>
      <c r="P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5" t="str">
        <f>IF(ISNUMBER('Indicator Data'!AL101),"","Imputed using GDP p.c.")</f>
        <v/>
      </c>
      <c r="AN100" s="154"/>
      <c r="AO100" s="154"/>
      <c r="AP100" s="154"/>
      <c r="AQ100" s="154"/>
      <c r="AR100" s="154"/>
      <c r="AS100" s="154"/>
      <c r="AT100" s="154"/>
      <c r="AU100" s="154"/>
      <c r="AV100" s="154"/>
      <c r="AW100" s="154"/>
      <c r="AX100" s="154"/>
      <c r="AY100" s="154"/>
      <c r="AZ100" s="154"/>
      <c r="BA100" s="154"/>
      <c r="BB100" s="103"/>
      <c r="BH100" s="154"/>
      <c r="BI100" s="154"/>
    </row>
    <row r="101" spans="1:61" x14ac:dyDescent="0.3">
      <c r="A101" s="123" t="str">
        <f>'Indicator Data'!A102</f>
        <v>Liberia</v>
      </c>
      <c r="B101" s="106" t="str">
        <f>'Indicator Data'!B102</f>
        <v>LBR</v>
      </c>
      <c r="C101" s="154"/>
      <c r="D101" s="154"/>
      <c r="E101" s="154"/>
      <c r="F101" s="154"/>
      <c r="G101" s="154"/>
      <c r="H101" s="154"/>
      <c r="I101" s="154"/>
      <c r="J101" s="154"/>
      <c r="K101" s="154"/>
      <c r="L101" s="154"/>
      <c r="M101" s="154"/>
      <c r="N101" s="154"/>
      <c r="O101" s="154"/>
      <c r="P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5" t="str">
        <f>IF(ISNUMBER('Indicator Data'!AL102),"","Imputed using GDP p.c.")</f>
        <v/>
      </c>
      <c r="AN101" s="154"/>
      <c r="AO101" s="154"/>
      <c r="AP101" s="154"/>
      <c r="AQ101" s="154"/>
      <c r="AR101" s="154"/>
      <c r="AS101" s="154"/>
      <c r="AT101" s="154"/>
      <c r="AU101" s="154"/>
      <c r="AV101" s="154"/>
      <c r="AW101" s="154"/>
      <c r="AX101" s="154"/>
      <c r="AY101" s="154"/>
      <c r="AZ101" s="154"/>
      <c r="BA101" s="154"/>
      <c r="BB101" s="103"/>
      <c r="BH101" s="154"/>
      <c r="BI101" s="154"/>
    </row>
    <row r="102" spans="1:61" x14ac:dyDescent="0.3">
      <c r="A102" s="123" t="str">
        <f>'Indicator Data'!A103</f>
        <v>Libya</v>
      </c>
      <c r="B102" s="106" t="str">
        <f>'Indicator Data'!B103</f>
        <v>LBY</v>
      </c>
      <c r="C102" s="154"/>
      <c r="D102" s="154"/>
      <c r="E102" s="154"/>
      <c r="F102" s="154"/>
      <c r="G102" s="154"/>
      <c r="H102" s="154"/>
      <c r="I102" s="154"/>
      <c r="J102" s="154"/>
      <c r="K102" s="154"/>
      <c r="L102" s="154"/>
      <c r="M102" s="154"/>
      <c r="N102" s="154"/>
      <c r="O102" s="154"/>
      <c r="P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5" t="str">
        <f>IF(ISNUMBER('Indicator Data'!AL103),"","Imputed using GDP p.c.")</f>
        <v/>
      </c>
      <c r="AN102" s="154"/>
      <c r="AO102" s="154"/>
      <c r="AP102" s="154"/>
      <c r="AQ102" s="154"/>
      <c r="AR102" s="154"/>
      <c r="AS102" s="154"/>
      <c r="AT102" s="154"/>
      <c r="AU102" s="154"/>
      <c r="AV102" s="154"/>
      <c r="AW102" s="154"/>
      <c r="AX102" s="154"/>
      <c r="AY102" s="154"/>
      <c r="AZ102" s="154"/>
      <c r="BA102" s="154"/>
      <c r="BB102" s="103"/>
      <c r="BH102" s="154"/>
      <c r="BI102" s="154" t="s">
        <v>866</v>
      </c>
    </row>
    <row r="103" spans="1:61" x14ac:dyDescent="0.3">
      <c r="A103" s="123" t="str">
        <f>'Indicator Data'!A104</f>
        <v>Liechtenstein</v>
      </c>
      <c r="B103" s="106" t="str">
        <f>'Indicator Data'!B104</f>
        <v>LIE</v>
      </c>
      <c r="C103" s="154"/>
      <c r="D103" s="154"/>
      <c r="E103" s="154"/>
      <c r="F103" s="154"/>
      <c r="G103" s="154"/>
      <c r="H103" s="154"/>
      <c r="I103" s="154"/>
      <c r="J103" s="154"/>
      <c r="K103" s="154"/>
      <c r="L103" s="154"/>
      <c r="M103" s="154"/>
      <c r="N103" s="154"/>
      <c r="O103" s="154"/>
      <c r="P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5" t="str">
        <f>IF(ISNUMBER('Indicator Data'!AL104),"","Imputed using GDP p.c.")</f>
        <v/>
      </c>
      <c r="AN103" s="154"/>
      <c r="AO103" s="154"/>
      <c r="AP103" s="154"/>
      <c r="AQ103" s="154"/>
      <c r="AR103" s="154"/>
      <c r="AS103" s="154"/>
      <c r="AT103" s="154"/>
      <c r="AU103" s="154"/>
      <c r="AV103" s="154"/>
      <c r="AW103" s="154"/>
      <c r="AX103" s="154"/>
      <c r="AY103" s="154"/>
      <c r="AZ103" s="154"/>
      <c r="BA103" s="154"/>
      <c r="BB103" s="103"/>
      <c r="BH103" s="154" t="s">
        <v>1165</v>
      </c>
      <c r="BI103" s="154" t="s">
        <v>1165</v>
      </c>
    </row>
    <row r="104" spans="1:61" x14ac:dyDescent="0.3">
      <c r="A104" s="123" t="str">
        <f>'Indicator Data'!A105</f>
        <v>Lithuania</v>
      </c>
      <c r="B104" s="106" t="str">
        <f>'Indicator Data'!B105</f>
        <v>LTU</v>
      </c>
      <c r="C104" s="154"/>
      <c r="D104" s="154"/>
      <c r="E104" s="154"/>
      <c r="F104" s="154"/>
      <c r="G104" s="154"/>
      <c r="H104" s="154"/>
      <c r="I104" s="154"/>
      <c r="J104" s="154"/>
      <c r="K104" s="154"/>
      <c r="L104" s="154"/>
      <c r="M104" s="154"/>
      <c r="N104" s="154"/>
      <c r="O104" s="154"/>
      <c r="P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5" t="str">
        <f>IF(ISNUMBER('Indicator Data'!AL105),"","Imputed using GDP p.c.")</f>
        <v/>
      </c>
      <c r="AN104" s="154"/>
      <c r="AO104" s="154"/>
      <c r="AP104" s="154"/>
      <c r="AQ104" s="154"/>
      <c r="AR104" s="154"/>
      <c r="AS104" s="154"/>
      <c r="AT104" s="154"/>
      <c r="AU104" s="154"/>
      <c r="AV104" s="154"/>
      <c r="AW104" s="154"/>
      <c r="AX104" s="154"/>
      <c r="AY104" s="154"/>
      <c r="AZ104" s="154"/>
      <c r="BA104" s="154"/>
      <c r="BB104" s="103"/>
      <c r="BH104" s="154"/>
      <c r="BI104" s="154"/>
    </row>
    <row r="105" spans="1:61" x14ac:dyDescent="0.3">
      <c r="A105" s="123" t="str">
        <f>'Indicator Data'!A106</f>
        <v>Luxembourg</v>
      </c>
      <c r="B105" s="106" t="str">
        <f>'Indicator Data'!B106</f>
        <v>LUX</v>
      </c>
      <c r="C105" s="154"/>
      <c r="D105" s="154"/>
      <c r="E105" s="154"/>
      <c r="F105" s="154"/>
      <c r="G105" s="154"/>
      <c r="H105" s="154"/>
      <c r="I105" s="154"/>
      <c r="J105" s="154"/>
      <c r="K105" s="154"/>
      <c r="L105" s="154"/>
      <c r="M105" s="154"/>
      <c r="N105" s="154"/>
      <c r="O105" s="154"/>
      <c r="P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5" t="str">
        <f>IF(ISNUMBER('Indicator Data'!AL106),"","Imputed using GDP p.c.")</f>
        <v/>
      </c>
      <c r="AN105" s="154"/>
      <c r="AO105" s="154"/>
      <c r="AP105" s="154"/>
      <c r="AQ105" s="154"/>
      <c r="AR105" s="154"/>
      <c r="AS105" s="154"/>
      <c r="AT105" s="154"/>
      <c r="AU105" s="154"/>
      <c r="AV105" s="154"/>
      <c r="AW105" s="154"/>
      <c r="AX105" s="154"/>
      <c r="AY105" s="154"/>
      <c r="AZ105" s="154"/>
      <c r="BA105" s="154"/>
      <c r="BB105" s="103"/>
      <c r="BH105" s="154"/>
      <c r="BI105" s="154"/>
    </row>
    <row r="106" spans="1:61" x14ac:dyDescent="0.3">
      <c r="A106" s="123" t="str">
        <f>'Indicator Data'!A107</f>
        <v>Madagascar</v>
      </c>
      <c r="B106" s="106" t="str">
        <f>'Indicator Data'!B107</f>
        <v>MDG</v>
      </c>
      <c r="C106" s="154"/>
      <c r="D106" s="154"/>
      <c r="E106" s="154"/>
      <c r="F106" s="154"/>
      <c r="G106" s="154"/>
      <c r="H106" s="154"/>
      <c r="I106" s="154"/>
      <c r="J106" s="154"/>
      <c r="K106" s="154"/>
      <c r="L106" s="154"/>
      <c r="M106" s="154"/>
      <c r="N106" s="154"/>
      <c r="O106" s="154"/>
      <c r="P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5" t="str">
        <f>IF(ISNUMBER('Indicator Data'!AL107),"","Imputed using GDP p.c.")</f>
        <v/>
      </c>
      <c r="AN106" s="154"/>
      <c r="AO106" s="154"/>
      <c r="AP106" s="154"/>
      <c r="AQ106" s="154"/>
      <c r="AR106" s="154"/>
      <c r="AS106" s="154"/>
      <c r="AT106" s="154"/>
      <c r="AU106" s="154"/>
      <c r="AV106" s="154"/>
      <c r="AW106" s="154"/>
      <c r="AX106" s="154"/>
      <c r="AY106" s="154"/>
      <c r="AZ106" s="154"/>
      <c r="BA106" s="154"/>
      <c r="BB106" s="103"/>
      <c r="BH106" s="154"/>
      <c r="BI106" s="154"/>
    </row>
    <row r="107" spans="1:61" x14ac:dyDescent="0.3">
      <c r="A107" s="123" t="str">
        <f>'Indicator Data'!A108</f>
        <v>Malawi</v>
      </c>
      <c r="B107" s="106" t="str">
        <f>'Indicator Data'!B108</f>
        <v>MWI</v>
      </c>
      <c r="C107" s="154"/>
      <c r="D107" s="154"/>
      <c r="E107" s="154"/>
      <c r="F107" s="154"/>
      <c r="G107" s="154"/>
      <c r="H107" s="154"/>
      <c r="I107" s="154"/>
      <c r="J107" s="154"/>
      <c r="K107" s="154"/>
      <c r="L107" s="154"/>
      <c r="M107" s="154"/>
      <c r="N107" s="154"/>
      <c r="O107" s="154"/>
      <c r="P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5" t="str">
        <f>IF(ISNUMBER('Indicator Data'!AL108),"","Imputed using GDP p.c.")</f>
        <v/>
      </c>
      <c r="AN107" s="154"/>
      <c r="AO107" s="154"/>
      <c r="AP107" s="154"/>
      <c r="AQ107" s="154"/>
      <c r="AR107" s="154"/>
      <c r="AS107" s="154"/>
      <c r="AT107" s="154"/>
      <c r="AU107" s="154"/>
      <c r="AV107" s="154"/>
      <c r="AW107" s="154"/>
      <c r="AX107" s="154"/>
      <c r="AY107" s="154"/>
      <c r="AZ107" s="154"/>
      <c r="BA107" s="154"/>
      <c r="BB107" s="103"/>
      <c r="BH107" s="154"/>
      <c r="BI107" s="154"/>
    </row>
    <row r="108" spans="1:61" x14ac:dyDescent="0.3">
      <c r="A108" s="123" t="str">
        <f>'Indicator Data'!A109</f>
        <v>Malaysia</v>
      </c>
      <c r="B108" s="106" t="str">
        <f>'Indicator Data'!B109</f>
        <v>MYS</v>
      </c>
      <c r="C108" s="154"/>
      <c r="D108" s="154"/>
      <c r="E108" s="154"/>
      <c r="F108" s="154"/>
      <c r="G108" s="154"/>
      <c r="H108" s="154"/>
      <c r="I108" s="154"/>
      <c r="J108" s="154"/>
      <c r="K108" s="154"/>
      <c r="L108" s="154"/>
      <c r="M108" s="154"/>
      <c r="N108" s="154"/>
      <c r="O108" s="154"/>
      <c r="P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5" t="str">
        <f>IF(ISNUMBER('Indicator Data'!AL109),"","Imputed using GDP p.c.")</f>
        <v/>
      </c>
      <c r="AN108" s="154"/>
      <c r="AO108" s="154"/>
      <c r="AP108" s="154"/>
      <c r="AQ108" s="154"/>
      <c r="AR108" s="154"/>
      <c r="AS108" s="154"/>
      <c r="AT108" s="154"/>
      <c r="AU108" s="154"/>
      <c r="AV108" s="154"/>
      <c r="AW108" s="154"/>
      <c r="AX108" s="154"/>
      <c r="AY108" s="154"/>
      <c r="AZ108" s="154"/>
      <c r="BA108" s="154"/>
      <c r="BB108" s="103"/>
      <c r="BH108" s="154"/>
      <c r="BI108" s="154"/>
    </row>
    <row r="109" spans="1:61" x14ac:dyDescent="0.3">
      <c r="A109" s="123" t="str">
        <f>'Indicator Data'!A110</f>
        <v>Maldives</v>
      </c>
      <c r="B109" s="106" t="str">
        <f>'Indicator Data'!B110</f>
        <v>MDV</v>
      </c>
      <c r="C109" s="154"/>
      <c r="D109" s="154"/>
      <c r="E109" s="154"/>
      <c r="F109" s="154"/>
      <c r="G109" s="154"/>
      <c r="H109" s="154"/>
      <c r="I109" s="154"/>
      <c r="J109" s="154"/>
      <c r="K109" s="154"/>
      <c r="L109" s="154"/>
      <c r="M109" s="154"/>
      <c r="N109" s="154"/>
      <c r="O109" s="154"/>
      <c r="P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5" t="str">
        <f>IF(ISNUMBER('Indicator Data'!AL110),"","Imputed using GDP p.c.")</f>
        <v/>
      </c>
      <c r="AN109" s="154"/>
      <c r="AO109" s="154"/>
      <c r="AP109" s="154"/>
      <c r="AQ109" s="154"/>
      <c r="AR109" s="154"/>
      <c r="AS109" s="154"/>
      <c r="AT109" s="154"/>
      <c r="AU109" s="154"/>
      <c r="AV109" s="154"/>
      <c r="AW109" s="154"/>
      <c r="AX109" s="154"/>
      <c r="AY109" s="154"/>
      <c r="AZ109" s="154"/>
      <c r="BA109" s="154"/>
      <c r="BB109" s="103"/>
      <c r="BH109" s="154"/>
      <c r="BI109" s="154"/>
    </row>
    <row r="110" spans="1:61" x14ac:dyDescent="0.3">
      <c r="A110" s="123" t="str">
        <f>'Indicator Data'!A111</f>
        <v>Mali</v>
      </c>
      <c r="B110" s="106" t="str">
        <f>'Indicator Data'!B111</f>
        <v>MLI</v>
      </c>
      <c r="C110" s="154"/>
      <c r="D110" s="154"/>
      <c r="E110" s="154"/>
      <c r="F110" s="154"/>
      <c r="G110" s="154"/>
      <c r="H110" s="154"/>
      <c r="I110" s="154"/>
      <c r="J110" s="154"/>
      <c r="K110" s="154"/>
      <c r="L110" s="154"/>
      <c r="M110" s="154"/>
      <c r="N110" s="154"/>
      <c r="O110" s="154"/>
      <c r="P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5" t="str">
        <f>IF(ISNUMBER('Indicator Data'!AL111),"","Imputed using GDP p.c.")</f>
        <v/>
      </c>
      <c r="AN110" s="154"/>
      <c r="AO110" s="154"/>
      <c r="AP110" s="154"/>
      <c r="AQ110" s="154"/>
      <c r="AR110" s="154"/>
      <c r="AS110" s="154"/>
      <c r="AT110" s="154"/>
      <c r="AU110" s="154"/>
      <c r="AV110" s="154"/>
      <c r="AW110" s="154"/>
      <c r="AX110" s="154"/>
      <c r="AY110" s="154"/>
      <c r="AZ110" s="154"/>
      <c r="BA110" s="154"/>
      <c r="BB110" s="103"/>
      <c r="BH110" s="154"/>
      <c r="BI110" s="154"/>
    </row>
    <row r="111" spans="1:61" x14ac:dyDescent="0.3">
      <c r="A111" s="123" t="str">
        <f>'Indicator Data'!A112</f>
        <v>Malta</v>
      </c>
      <c r="B111" s="106" t="str">
        <f>'Indicator Data'!B112</f>
        <v>MLT</v>
      </c>
      <c r="C111" s="154"/>
      <c r="D111" s="154"/>
      <c r="E111" s="154"/>
      <c r="F111" s="154"/>
      <c r="G111" s="154"/>
      <c r="H111" s="154"/>
      <c r="I111" s="154"/>
      <c r="J111" s="154"/>
      <c r="K111" s="154"/>
      <c r="L111" s="154"/>
      <c r="M111" s="154"/>
      <c r="N111" s="154"/>
      <c r="O111" s="154"/>
      <c r="P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5" t="str">
        <f>IF(ISNUMBER('Indicator Data'!AL112),"","Imputed using GDP p.c.")</f>
        <v/>
      </c>
      <c r="AN111" s="154"/>
      <c r="AO111" s="154"/>
      <c r="AP111" s="154"/>
      <c r="AQ111" s="154"/>
      <c r="AR111" s="154"/>
      <c r="AS111" s="154"/>
      <c r="AT111" s="154"/>
      <c r="AU111" s="154"/>
      <c r="AV111" s="154"/>
      <c r="AW111" s="154"/>
      <c r="AX111" s="154"/>
      <c r="AY111" s="154"/>
      <c r="AZ111" s="154"/>
      <c r="BA111" s="154"/>
      <c r="BB111" s="103"/>
    </row>
    <row r="112" spans="1:61" x14ac:dyDescent="0.3">
      <c r="A112" s="123" t="str">
        <f>'Indicator Data'!A113</f>
        <v>Marshall Islands</v>
      </c>
      <c r="B112" s="106" t="str">
        <f>'Indicator Data'!B113</f>
        <v>MHL</v>
      </c>
      <c r="C112" s="154"/>
      <c r="D112" s="154"/>
      <c r="E112" s="154"/>
      <c r="F112" s="154"/>
      <c r="G112" s="154"/>
      <c r="H112" s="154"/>
      <c r="I112" s="154"/>
      <c r="J112" s="154"/>
      <c r="K112" s="154"/>
      <c r="L112" s="154"/>
      <c r="M112" s="154"/>
      <c r="N112" s="154"/>
      <c r="O112" s="154"/>
      <c r="P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5" t="str">
        <f>IF(ISNUMBER('Indicator Data'!AL113),"","Imputed using GDP p.c.")</f>
        <v/>
      </c>
      <c r="AN112" s="154"/>
      <c r="AO112" s="154"/>
      <c r="AP112" s="154"/>
      <c r="AQ112" s="154"/>
      <c r="AR112" s="154"/>
      <c r="AS112" s="154"/>
      <c r="AT112" s="154"/>
      <c r="AU112" s="154"/>
      <c r="AV112" s="154"/>
      <c r="AW112" s="154"/>
      <c r="AX112" s="154"/>
      <c r="AY112" s="154"/>
      <c r="AZ112" s="154"/>
      <c r="BA112" s="154"/>
      <c r="BB112" s="103"/>
      <c r="BH112" s="154" t="s">
        <v>1227</v>
      </c>
      <c r="BI112" s="154" t="s">
        <v>1227</v>
      </c>
    </row>
    <row r="113" spans="1:61" x14ac:dyDescent="0.3">
      <c r="A113" s="123" t="str">
        <f>'Indicator Data'!A114</f>
        <v>Mauritania</v>
      </c>
      <c r="B113" s="106" t="str">
        <f>'Indicator Data'!B114</f>
        <v>MRT</v>
      </c>
      <c r="C113" s="154"/>
      <c r="D113" s="154"/>
      <c r="E113" s="154"/>
      <c r="F113" s="154"/>
      <c r="G113" s="154"/>
      <c r="H113" s="154"/>
      <c r="I113" s="154"/>
      <c r="J113" s="154"/>
      <c r="K113" s="154"/>
      <c r="L113" s="154"/>
      <c r="M113" s="154"/>
      <c r="N113" s="154"/>
      <c r="O113" s="154"/>
      <c r="P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5" t="str">
        <f>IF(ISNUMBER('Indicator Data'!AL114),"","Imputed using GDP p.c.")</f>
        <v/>
      </c>
      <c r="AN113" s="154"/>
      <c r="AO113" s="154"/>
      <c r="AP113" s="154"/>
      <c r="AQ113" s="154"/>
      <c r="AR113" s="154"/>
      <c r="AS113" s="154"/>
      <c r="AT113" s="154"/>
      <c r="AU113" s="154"/>
      <c r="AV113" s="154"/>
      <c r="AW113" s="154"/>
      <c r="AX113" s="154"/>
      <c r="AY113" s="154"/>
      <c r="AZ113" s="154"/>
      <c r="BA113" s="154"/>
      <c r="BB113" s="103"/>
      <c r="BH113" s="154"/>
      <c r="BI113" s="154"/>
    </row>
    <row r="114" spans="1:61" x14ac:dyDescent="0.3">
      <c r="A114" s="123" t="str">
        <f>'Indicator Data'!A115</f>
        <v>Mauritius</v>
      </c>
      <c r="B114" s="106" t="str">
        <f>'Indicator Data'!B115</f>
        <v>MUS</v>
      </c>
      <c r="C114" s="154"/>
      <c r="D114" s="154"/>
      <c r="E114" s="154"/>
      <c r="F114" s="154"/>
      <c r="G114" s="154"/>
      <c r="H114" s="154"/>
      <c r="I114" s="154"/>
      <c r="J114" s="154"/>
      <c r="K114" s="154"/>
      <c r="L114" s="154"/>
      <c r="M114" s="154"/>
      <c r="N114" s="154"/>
      <c r="O114" s="154"/>
      <c r="P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5" t="str">
        <f>IF(ISNUMBER('Indicator Data'!AL115),"","Imputed using GDP p.c.")</f>
        <v/>
      </c>
      <c r="AN114" s="154"/>
      <c r="AO114" s="154"/>
      <c r="AP114" s="154"/>
      <c r="AQ114" s="154"/>
      <c r="AR114" s="154"/>
      <c r="AS114" s="154"/>
      <c r="AT114" s="154"/>
      <c r="AU114" s="154"/>
      <c r="AV114" s="154"/>
      <c r="AW114" s="154"/>
      <c r="AX114" s="154"/>
      <c r="AY114" s="154"/>
      <c r="AZ114" s="154"/>
      <c r="BA114" s="154"/>
      <c r="BB114" s="103"/>
      <c r="BH114" s="154"/>
      <c r="BI114" s="154"/>
    </row>
    <row r="115" spans="1:61" x14ac:dyDescent="0.3">
      <c r="A115" s="123" t="str">
        <f>'Indicator Data'!A116</f>
        <v>Mexico</v>
      </c>
      <c r="B115" s="106" t="str">
        <f>'Indicator Data'!B116</f>
        <v>MEX</v>
      </c>
      <c r="C115" s="154"/>
      <c r="D115" s="154"/>
      <c r="E115" s="154"/>
      <c r="F115" s="154"/>
      <c r="G115" s="154"/>
      <c r="H115" s="154"/>
      <c r="I115" s="154"/>
      <c r="J115" s="154"/>
      <c r="K115" s="154"/>
      <c r="L115" s="154"/>
      <c r="M115" s="154"/>
      <c r="N115" s="154"/>
      <c r="O115" s="154"/>
      <c r="P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5" t="str">
        <f>IF(ISNUMBER('Indicator Data'!AL116),"","Imputed using GDP p.c.")</f>
        <v/>
      </c>
      <c r="AN115" s="154"/>
      <c r="AO115" s="154"/>
      <c r="AP115" s="154"/>
      <c r="AQ115" s="154"/>
      <c r="AR115" s="154"/>
      <c r="AS115" s="154"/>
      <c r="AT115" s="154"/>
      <c r="AU115" s="154"/>
      <c r="AV115" s="154"/>
      <c r="AW115" s="154"/>
      <c r="AX115" s="154"/>
      <c r="AY115" s="154"/>
      <c r="AZ115" s="154"/>
      <c r="BA115" s="154"/>
      <c r="BB115" s="103"/>
      <c r="BH115" s="154"/>
      <c r="BI115" s="154"/>
    </row>
    <row r="116" spans="1:61" x14ac:dyDescent="0.3">
      <c r="A116" s="123" t="str">
        <f>'Indicator Data'!A117</f>
        <v>Micronesia</v>
      </c>
      <c r="B116" s="106" t="str">
        <f>'Indicator Data'!B117</f>
        <v>FSM</v>
      </c>
      <c r="C116" s="154"/>
      <c r="D116" s="154"/>
      <c r="E116" s="154"/>
      <c r="F116" s="154"/>
      <c r="G116" s="154"/>
      <c r="H116" s="154"/>
      <c r="I116" s="154"/>
      <c r="J116" s="154"/>
      <c r="K116" s="154"/>
      <c r="L116" s="154"/>
      <c r="M116" s="154"/>
      <c r="N116" s="154"/>
      <c r="O116" s="154"/>
      <c r="P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5" t="str">
        <f>IF(ISNUMBER('Indicator Data'!AL117),"","Imputed using GDP p.c.")</f>
        <v/>
      </c>
      <c r="AN116" s="154"/>
      <c r="AO116" s="154"/>
      <c r="AP116" s="154"/>
      <c r="AQ116" s="154"/>
      <c r="AR116" s="154"/>
      <c r="AS116" s="154"/>
      <c r="AT116" s="154"/>
      <c r="AU116" s="154"/>
      <c r="AV116" s="154"/>
      <c r="AW116" s="154"/>
      <c r="AX116" s="154"/>
      <c r="AY116" s="154"/>
      <c r="AZ116" s="154"/>
      <c r="BA116" s="154"/>
      <c r="BB116" s="103"/>
      <c r="BH116" s="154" t="s">
        <v>1227</v>
      </c>
      <c r="BI116" s="154" t="s">
        <v>1227</v>
      </c>
    </row>
    <row r="117" spans="1:61" x14ac:dyDescent="0.3">
      <c r="A117" s="123" t="str">
        <f>'Indicator Data'!A118</f>
        <v>Moldova Republic of</v>
      </c>
      <c r="B117" s="106" t="str">
        <f>'Indicator Data'!B118</f>
        <v>MDA</v>
      </c>
      <c r="C117" s="154"/>
      <c r="D117" s="154"/>
      <c r="E117" s="154"/>
      <c r="F117" s="154"/>
      <c r="G117" s="154"/>
      <c r="H117" s="154"/>
      <c r="I117" s="154"/>
      <c r="J117" s="154"/>
      <c r="K117" s="154"/>
      <c r="L117" s="154"/>
      <c r="M117" s="154"/>
      <c r="N117" s="154"/>
      <c r="O117" s="154"/>
      <c r="P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5" t="str">
        <f>IF(ISNUMBER('Indicator Data'!AL118),"","Imputed using GDP p.c.")</f>
        <v/>
      </c>
      <c r="AN117" s="154"/>
      <c r="AO117" s="154"/>
      <c r="AP117" s="154"/>
      <c r="AQ117" s="154"/>
      <c r="AR117" s="154"/>
      <c r="AS117" s="154"/>
      <c r="AT117" s="154"/>
      <c r="AU117" s="154"/>
      <c r="AV117" s="154"/>
      <c r="AW117" s="154"/>
      <c r="AX117" s="154"/>
      <c r="AY117" s="154"/>
      <c r="AZ117" s="154"/>
      <c r="BA117" s="154"/>
      <c r="BB117" s="103"/>
      <c r="BH117" s="154"/>
      <c r="BI117" s="154" t="s">
        <v>1231</v>
      </c>
    </row>
    <row r="118" spans="1:61" x14ac:dyDescent="0.3">
      <c r="A118" s="123" t="str">
        <f>'Indicator Data'!A119</f>
        <v>Mongolia</v>
      </c>
      <c r="B118" s="106" t="str">
        <f>'Indicator Data'!B119</f>
        <v>MNG</v>
      </c>
      <c r="C118" s="154"/>
      <c r="D118" s="154"/>
      <c r="E118" s="154"/>
      <c r="F118" s="154"/>
      <c r="G118" s="154"/>
      <c r="H118" s="154"/>
      <c r="I118" s="154"/>
      <c r="J118" s="154"/>
      <c r="K118" s="154"/>
      <c r="L118" s="154"/>
      <c r="M118" s="154"/>
      <c r="N118" s="154"/>
      <c r="O118" s="154"/>
      <c r="P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5" t="str">
        <f>IF(ISNUMBER('Indicator Data'!AL119),"","Imputed using GDP p.c.")</f>
        <v/>
      </c>
      <c r="AN118" s="154"/>
      <c r="AO118" s="154"/>
      <c r="AP118" s="154"/>
      <c r="AQ118" s="154"/>
      <c r="AR118" s="154"/>
      <c r="AS118" s="154"/>
      <c r="AT118" s="154"/>
      <c r="AU118" s="154"/>
      <c r="AV118" s="154"/>
      <c r="AW118" s="154"/>
      <c r="AX118" s="154"/>
      <c r="AY118" s="154"/>
      <c r="AZ118" s="154"/>
      <c r="BA118" s="154"/>
      <c r="BB118" s="103"/>
      <c r="BH118" s="154"/>
      <c r="BI118" s="154"/>
    </row>
    <row r="119" spans="1:61" x14ac:dyDescent="0.3">
      <c r="A119" s="123" t="str">
        <f>'Indicator Data'!A120</f>
        <v>Montenegro</v>
      </c>
      <c r="B119" s="106" t="str">
        <f>'Indicator Data'!B120</f>
        <v>MNE</v>
      </c>
      <c r="C119" s="154"/>
      <c r="D119" s="154"/>
      <c r="E119" s="154"/>
      <c r="F119" s="154"/>
      <c r="G119" s="154"/>
      <c r="H119" s="154"/>
      <c r="I119" s="154"/>
      <c r="J119" s="154"/>
      <c r="K119" s="154"/>
      <c r="L119" s="154"/>
      <c r="M119" s="154"/>
      <c r="N119" s="154"/>
      <c r="O119" s="154"/>
      <c r="P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5" t="str">
        <f>IF(ISNUMBER('Indicator Data'!AL120),"","Imputed using GDP p.c.")</f>
        <v/>
      </c>
      <c r="AN119" s="154"/>
      <c r="AO119" s="154"/>
      <c r="AP119" s="154"/>
      <c r="AQ119" s="154"/>
      <c r="AR119" s="154"/>
      <c r="AS119" s="154"/>
      <c r="AT119" s="154"/>
      <c r="AU119" s="154"/>
      <c r="AV119" s="154"/>
      <c r="AW119" s="154"/>
      <c r="AX119" s="154"/>
      <c r="AY119" s="154"/>
      <c r="AZ119" s="154"/>
      <c r="BA119" s="154"/>
      <c r="BB119" s="103"/>
      <c r="BH119" s="154"/>
      <c r="BI119" s="154"/>
    </row>
    <row r="120" spans="1:61" x14ac:dyDescent="0.3">
      <c r="A120" s="123" t="str">
        <f>'Indicator Data'!A121</f>
        <v>Morocco</v>
      </c>
      <c r="B120" s="106" t="str">
        <f>'Indicator Data'!B121</f>
        <v>MAR</v>
      </c>
      <c r="C120" s="154"/>
      <c r="D120" s="154"/>
      <c r="E120" s="154"/>
      <c r="F120" s="154"/>
      <c r="G120" s="154"/>
      <c r="H120" s="154"/>
      <c r="I120" s="154"/>
      <c r="J120" s="154"/>
      <c r="K120" s="154"/>
      <c r="L120" s="154"/>
      <c r="M120" s="154"/>
      <c r="N120" s="154"/>
      <c r="O120" s="154"/>
      <c r="P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5" t="str">
        <f>IF(ISNUMBER('Indicator Data'!AL121),"","Imputed using GDP p.c.")</f>
        <v/>
      </c>
      <c r="AN120" s="154"/>
      <c r="AO120" s="154"/>
      <c r="AP120" s="154"/>
      <c r="AQ120" s="154"/>
      <c r="AR120" s="154"/>
      <c r="AS120" s="154"/>
      <c r="AT120" s="154"/>
      <c r="AU120" s="154"/>
      <c r="AV120" s="154"/>
      <c r="AW120" s="154"/>
      <c r="AX120" s="154"/>
      <c r="AY120" s="154"/>
      <c r="AZ120" s="154"/>
      <c r="BA120" s="154"/>
      <c r="BB120" s="103"/>
      <c r="BH120" s="154"/>
      <c r="BI120" s="154"/>
    </row>
    <row r="121" spans="1:61" x14ac:dyDescent="0.3">
      <c r="A121" s="123" t="str">
        <f>'Indicator Data'!A122</f>
        <v>Mozambique</v>
      </c>
      <c r="B121" s="106" t="str">
        <f>'Indicator Data'!B122</f>
        <v>MOZ</v>
      </c>
      <c r="C121" s="154"/>
      <c r="D121" s="154"/>
      <c r="E121" s="154"/>
      <c r="F121" s="154"/>
      <c r="G121" s="154"/>
      <c r="H121" s="154"/>
      <c r="I121" s="154"/>
      <c r="J121" s="154"/>
      <c r="K121" s="154"/>
      <c r="L121" s="154"/>
      <c r="M121" s="154"/>
      <c r="N121" s="154"/>
      <c r="O121" s="154"/>
      <c r="P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5" t="str">
        <f>IF(ISNUMBER('Indicator Data'!AL122),"","Imputed using GDP p.c.")</f>
        <v/>
      </c>
      <c r="AN121" s="154"/>
      <c r="AO121" s="154"/>
      <c r="AP121" s="154"/>
      <c r="AQ121" s="154"/>
      <c r="AR121" s="154"/>
      <c r="AS121" s="154"/>
      <c r="AT121" s="154"/>
      <c r="AU121" s="154"/>
      <c r="AV121" s="154"/>
      <c r="AW121" s="154"/>
      <c r="AX121" s="154"/>
      <c r="AY121" s="154"/>
      <c r="AZ121" s="154"/>
      <c r="BA121" s="154"/>
      <c r="BB121" s="103"/>
      <c r="BH121" s="154"/>
      <c r="BI121" s="154"/>
    </row>
    <row r="122" spans="1:61" x14ac:dyDescent="0.3">
      <c r="A122" s="123" t="str">
        <f>'Indicator Data'!A123</f>
        <v>Myanmar</v>
      </c>
      <c r="B122" s="106" t="str">
        <f>'Indicator Data'!B123</f>
        <v>MMR</v>
      </c>
      <c r="C122" s="154"/>
      <c r="D122" s="154"/>
      <c r="E122" s="154"/>
      <c r="F122" s="154"/>
      <c r="G122" s="154"/>
      <c r="H122" s="154"/>
      <c r="I122" s="154"/>
      <c r="J122" s="154"/>
      <c r="K122" s="154"/>
      <c r="L122" s="154"/>
      <c r="M122" s="154"/>
      <c r="N122" s="154"/>
      <c r="O122" s="154"/>
      <c r="P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5" t="str">
        <f>IF(ISNUMBER('Indicator Data'!AL123),"","Imputed using GDP p.c.")</f>
        <v/>
      </c>
      <c r="AN122" s="154"/>
      <c r="AO122" s="154"/>
      <c r="AP122" s="154"/>
      <c r="AQ122" s="154"/>
      <c r="AR122" s="154"/>
      <c r="AS122" s="154"/>
      <c r="AT122" s="154"/>
      <c r="AU122" s="154"/>
      <c r="AV122" s="154"/>
      <c r="AW122" s="154"/>
      <c r="AX122" s="154"/>
      <c r="AY122" s="154"/>
      <c r="AZ122" s="154"/>
      <c r="BA122" s="154"/>
      <c r="BB122" s="103"/>
      <c r="BH122" s="154"/>
      <c r="BI122" s="154"/>
    </row>
    <row r="123" spans="1:61" x14ac:dyDescent="0.3">
      <c r="A123" s="123" t="str">
        <f>'Indicator Data'!A124</f>
        <v>Namibia</v>
      </c>
      <c r="B123" s="106" t="str">
        <f>'Indicator Data'!B124</f>
        <v>NAM</v>
      </c>
      <c r="C123" s="154"/>
      <c r="D123" s="154"/>
      <c r="E123" s="154"/>
      <c r="F123" s="154"/>
      <c r="G123" s="154"/>
      <c r="H123" s="154"/>
      <c r="I123" s="154"/>
      <c r="J123" s="154"/>
      <c r="K123" s="154"/>
      <c r="L123" s="154"/>
      <c r="M123" s="154"/>
      <c r="N123" s="154"/>
      <c r="O123" s="154"/>
      <c r="P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5" t="str">
        <f>IF(ISNUMBER('Indicator Data'!AL124),"","Imputed using GDP p.c.")</f>
        <v/>
      </c>
      <c r="AN123" s="154"/>
      <c r="AO123" s="154"/>
      <c r="AP123" s="154"/>
      <c r="AQ123" s="154"/>
      <c r="AR123" s="154"/>
      <c r="AS123" s="154"/>
      <c r="AT123" s="154"/>
      <c r="AU123" s="154"/>
      <c r="AV123" s="154"/>
      <c r="AW123" s="154"/>
      <c r="AX123" s="154"/>
      <c r="AY123" s="154"/>
      <c r="AZ123" s="154"/>
      <c r="BA123" s="154"/>
      <c r="BB123" s="103"/>
      <c r="BH123" s="154" t="s">
        <v>855</v>
      </c>
      <c r="BI123" s="154"/>
    </row>
    <row r="124" spans="1:61" x14ac:dyDescent="0.3">
      <c r="A124" s="123" t="str">
        <f>'Indicator Data'!A125</f>
        <v>Nauru</v>
      </c>
      <c r="B124" s="106" t="str">
        <f>'Indicator Data'!B125</f>
        <v>NRU</v>
      </c>
      <c r="C124" s="154"/>
      <c r="D124" s="154"/>
      <c r="E124" s="154"/>
      <c r="F124" s="154"/>
      <c r="G124" s="154"/>
      <c r="H124" s="154"/>
      <c r="I124" s="154"/>
      <c r="J124" s="154"/>
      <c r="K124" s="154"/>
      <c r="L124" s="154"/>
      <c r="M124" s="154"/>
      <c r="N124" s="154"/>
      <c r="O124" s="154"/>
      <c r="P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5" t="str">
        <f>IF(ISNUMBER('Indicator Data'!AL125),"","Imputed using GDP p.c.")</f>
        <v>Imputed using GDP p.c.</v>
      </c>
      <c r="AN124" s="154"/>
      <c r="AO124" s="154"/>
      <c r="AP124" s="154"/>
      <c r="AQ124" s="154"/>
      <c r="AR124" s="154"/>
      <c r="AS124" s="154"/>
      <c r="AT124" s="154"/>
      <c r="AU124" s="154"/>
      <c r="AV124" s="154"/>
      <c r="AW124" s="154"/>
      <c r="AX124" s="154"/>
      <c r="AY124" s="154"/>
      <c r="AZ124" s="154"/>
      <c r="BA124" s="154"/>
      <c r="BB124" s="103"/>
      <c r="BH124" s="154" t="s">
        <v>1227</v>
      </c>
      <c r="BI124" s="154" t="s">
        <v>1227</v>
      </c>
    </row>
    <row r="125" spans="1:61" x14ac:dyDescent="0.3">
      <c r="A125" s="123" t="str">
        <f>'Indicator Data'!A126</f>
        <v>Nepal</v>
      </c>
      <c r="B125" s="106" t="str">
        <f>'Indicator Data'!B126</f>
        <v>NPL</v>
      </c>
      <c r="C125" s="154"/>
      <c r="D125" s="154"/>
      <c r="E125" s="154"/>
      <c r="F125" s="154"/>
      <c r="G125" s="154"/>
      <c r="H125" s="154"/>
      <c r="I125" s="154"/>
      <c r="J125" s="154"/>
      <c r="K125" s="154"/>
      <c r="L125" s="154"/>
      <c r="M125" s="154"/>
      <c r="N125" s="154"/>
      <c r="O125" s="154"/>
      <c r="P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5" t="str">
        <f>IF(ISNUMBER('Indicator Data'!AL126),"","Imputed using GDP p.c.")</f>
        <v/>
      </c>
      <c r="AN125" s="154"/>
      <c r="AO125" s="154"/>
      <c r="AP125" s="154"/>
      <c r="AQ125" s="154"/>
      <c r="AR125" s="154"/>
      <c r="AS125" s="154"/>
      <c r="AT125" s="154"/>
      <c r="AU125" s="154"/>
      <c r="AV125" s="154"/>
      <c r="AW125" s="154"/>
      <c r="AX125" s="154"/>
      <c r="AY125" s="154"/>
      <c r="AZ125" s="154"/>
      <c r="BA125" s="154"/>
      <c r="BB125" s="103"/>
      <c r="BH125" s="154"/>
      <c r="BI125" s="154"/>
    </row>
    <row r="126" spans="1:61" x14ac:dyDescent="0.3">
      <c r="A126" s="123" t="str">
        <f>'Indicator Data'!A127</f>
        <v>Netherlands</v>
      </c>
      <c r="B126" s="106" t="str">
        <f>'Indicator Data'!B127</f>
        <v>NLD</v>
      </c>
      <c r="C126" s="154"/>
      <c r="D126" s="154"/>
      <c r="E126" s="154"/>
      <c r="F126" s="154"/>
      <c r="G126" s="154"/>
      <c r="H126" s="154"/>
      <c r="I126" s="154"/>
      <c r="J126" s="154"/>
      <c r="K126" s="154"/>
      <c r="L126" s="154"/>
      <c r="M126" s="154"/>
      <c r="N126" s="154"/>
      <c r="O126" s="154"/>
      <c r="P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5" t="str">
        <f>IF(ISNUMBER('Indicator Data'!AL127),"","Imputed using GDP p.c.")</f>
        <v/>
      </c>
      <c r="AN126" s="154"/>
      <c r="AO126" s="154"/>
      <c r="AP126" s="154"/>
      <c r="AQ126" s="154"/>
      <c r="AR126" s="154"/>
      <c r="AS126" s="154"/>
      <c r="AT126" s="154"/>
      <c r="AU126" s="154"/>
      <c r="AV126" s="154"/>
      <c r="AW126" s="154"/>
      <c r="AX126" s="154"/>
      <c r="AY126" s="154"/>
      <c r="AZ126" s="154"/>
      <c r="BA126" s="154"/>
      <c r="BB126" s="103"/>
      <c r="BH126" s="154"/>
      <c r="BI126" s="154"/>
    </row>
    <row r="127" spans="1:61" x14ac:dyDescent="0.3">
      <c r="A127" s="123" t="str">
        <f>'Indicator Data'!A128</f>
        <v>New Zealand</v>
      </c>
      <c r="B127" s="106" t="str">
        <f>'Indicator Data'!B128</f>
        <v>NZL</v>
      </c>
      <c r="C127" s="154"/>
      <c r="D127" s="154"/>
      <c r="E127" s="154"/>
      <c r="F127" s="154"/>
      <c r="G127" s="154"/>
      <c r="H127" s="154"/>
      <c r="I127" s="154"/>
      <c r="J127" s="154"/>
      <c r="K127" s="154"/>
      <c r="L127" s="154"/>
      <c r="M127" s="154"/>
      <c r="N127" s="154"/>
      <c r="O127" s="154"/>
      <c r="P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5" t="str">
        <f>IF(ISNUMBER('Indicator Data'!AL128),"","Imputed using GDP p.c.")</f>
        <v/>
      </c>
      <c r="AN127" s="154"/>
      <c r="AO127" s="154"/>
      <c r="AP127" s="154"/>
      <c r="AQ127" s="154"/>
      <c r="AR127" s="154"/>
      <c r="AS127" s="154"/>
      <c r="AT127" s="154"/>
      <c r="AU127" s="154"/>
      <c r="AV127" s="154"/>
      <c r="AW127" s="154"/>
      <c r="AX127" s="154"/>
      <c r="AY127" s="154"/>
      <c r="AZ127" s="154"/>
      <c r="BA127" s="154"/>
      <c r="BB127" s="103"/>
      <c r="BH127" s="154"/>
      <c r="BI127" s="154"/>
    </row>
    <row r="128" spans="1:61" x14ac:dyDescent="0.3">
      <c r="A128" s="123" t="str">
        <f>'Indicator Data'!A129</f>
        <v>Nicaragua</v>
      </c>
      <c r="B128" s="106" t="str">
        <f>'Indicator Data'!B129</f>
        <v>NIC</v>
      </c>
      <c r="C128" s="154"/>
      <c r="D128" s="154"/>
      <c r="E128" s="154"/>
      <c r="F128" s="154"/>
      <c r="G128" s="154"/>
      <c r="H128" s="154"/>
      <c r="I128" s="154"/>
      <c r="J128" s="154"/>
      <c r="K128" s="154"/>
      <c r="L128" s="154"/>
      <c r="M128" s="154"/>
      <c r="N128" s="154"/>
      <c r="O128" s="154"/>
      <c r="P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5" t="str">
        <f>IF(ISNUMBER('Indicator Data'!AL129),"","Imputed using GDP p.c.")</f>
        <v/>
      </c>
      <c r="AN128" s="154"/>
      <c r="AO128" s="154"/>
      <c r="AP128" s="154"/>
      <c r="AQ128" s="154"/>
      <c r="AR128" s="154"/>
      <c r="AS128" s="154"/>
      <c r="AT128" s="154"/>
      <c r="AU128" s="154"/>
      <c r="AV128" s="154"/>
      <c r="AW128" s="154"/>
      <c r="AX128" s="154"/>
      <c r="AY128" s="154"/>
      <c r="AZ128" s="154"/>
      <c r="BA128" s="154"/>
      <c r="BB128" s="103"/>
      <c r="BH128" s="154"/>
      <c r="BI128" s="154"/>
    </row>
    <row r="129" spans="1:61" x14ac:dyDescent="0.3">
      <c r="A129" s="123" t="str">
        <f>'Indicator Data'!A130</f>
        <v>Niger</v>
      </c>
      <c r="B129" s="106" t="str">
        <f>'Indicator Data'!B130</f>
        <v>NER</v>
      </c>
      <c r="C129" s="154"/>
      <c r="D129" s="154"/>
      <c r="E129" s="154"/>
      <c r="F129" s="154"/>
      <c r="G129" s="154"/>
      <c r="H129" s="154"/>
      <c r="I129" s="154"/>
      <c r="J129" s="154"/>
      <c r="K129" s="154"/>
      <c r="L129" s="154"/>
      <c r="M129" s="154"/>
      <c r="N129" s="154"/>
      <c r="O129" s="154"/>
      <c r="P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5" t="str">
        <f>IF(ISNUMBER('Indicator Data'!AL130),"","Imputed using GDP p.c.")</f>
        <v/>
      </c>
      <c r="AN129" s="154"/>
      <c r="AO129" s="154"/>
      <c r="AP129" s="154"/>
      <c r="AQ129" s="154"/>
      <c r="AR129" s="154"/>
      <c r="AS129" s="154"/>
      <c r="AT129" s="154"/>
      <c r="AU129" s="154"/>
      <c r="AV129" s="154"/>
      <c r="AW129" s="154"/>
      <c r="AX129" s="154"/>
      <c r="AY129" s="154"/>
      <c r="AZ129" s="154"/>
      <c r="BA129" s="154"/>
      <c r="BB129" s="103"/>
      <c r="BH129" s="154"/>
      <c r="BI129" s="154"/>
    </row>
    <row r="130" spans="1:61" x14ac:dyDescent="0.3">
      <c r="A130" s="123" t="str">
        <f>'Indicator Data'!A131</f>
        <v>Nigeria</v>
      </c>
      <c r="B130" s="106" t="str">
        <f>'Indicator Data'!B131</f>
        <v>NGA</v>
      </c>
      <c r="C130" s="154"/>
      <c r="D130" s="154"/>
      <c r="E130" s="154"/>
      <c r="F130" s="154"/>
      <c r="G130" s="154"/>
      <c r="H130" s="154"/>
      <c r="I130" s="154"/>
      <c r="J130" s="154"/>
      <c r="K130" s="154"/>
      <c r="L130" s="154"/>
      <c r="M130" s="154"/>
      <c r="N130" s="154"/>
      <c r="O130" s="154"/>
      <c r="P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5" t="str">
        <f>IF(ISNUMBER('Indicator Data'!AL131),"","Imputed using GDP p.c.")</f>
        <v/>
      </c>
      <c r="AN130" s="154"/>
      <c r="AO130" s="154"/>
      <c r="AP130" s="154"/>
      <c r="AQ130" s="154"/>
      <c r="AR130" s="154"/>
      <c r="AS130" s="154"/>
      <c r="AT130" s="154"/>
      <c r="AU130" s="154"/>
      <c r="AV130" s="154"/>
      <c r="AW130" s="154"/>
      <c r="AX130" s="154"/>
      <c r="AY130" s="154"/>
      <c r="AZ130" s="154"/>
      <c r="BA130" s="154"/>
      <c r="BB130" s="103"/>
      <c r="BH130" s="154"/>
      <c r="BI130" s="154"/>
    </row>
    <row r="131" spans="1:61" x14ac:dyDescent="0.3">
      <c r="A131" s="123" t="str">
        <f>'Indicator Data'!A132</f>
        <v>North Macedonia</v>
      </c>
      <c r="B131" s="106" t="str">
        <f>'Indicator Data'!B132</f>
        <v>MKD</v>
      </c>
      <c r="C131" s="154"/>
      <c r="D131" s="154"/>
      <c r="E131" s="154"/>
      <c r="F131" s="154"/>
      <c r="G131" s="154"/>
      <c r="H131" s="154"/>
      <c r="I131" s="154"/>
      <c r="J131" s="154"/>
      <c r="K131" s="154"/>
      <c r="L131" s="154"/>
      <c r="M131" s="154"/>
      <c r="N131" s="154"/>
      <c r="O131" s="154"/>
      <c r="P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5" t="str">
        <f>IF(ISNUMBER('Indicator Data'!AL132),"","Imputed using GDP p.c.")</f>
        <v/>
      </c>
      <c r="AN131" s="154"/>
      <c r="AO131" s="154"/>
      <c r="AP131" s="154"/>
      <c r="AQ131" s="154"/>
      <c r="AR131" s="154"/>
      <c r="AS131" s="154"/>
      <c r="AT131" s="154"/>
      <c r="AU131" s="154"/>
      <c r="AV131" s="154"/>
      <c r="AW131" s="154"/>
      <c r="AX131" s="154"/>
      <c r="AY131" s="154"/>
      <c r="AZ131" s="154"/>
      <c r="BA131" s="154"/>
      <c r="BB131" s="103"/>
      <c r="BH131" s="154"/>
      <c r="BI131" s="154"/>
    </row>
    <row r="132" spans="1:61" x14ac:dyDescent="0.3">
      <c r="A132" s="123" t="str">
        <f>'Indicator Data'!A133</f>
        <v>Norway</v>
      </c>
      <c r="B132" s="106" t="str">
        <f>'Indicator Data'!B133</f>
        <v>NOR</v>
      </c>
      <c r="C132" s="154"/>
      <c r="D132" s="154"/>
      <c r="E132" s="154"/>
      <c r="F132" s="154"/>
      <c r="G132" s="154"/>
      <c r="H132" s="154"/>
      <c r="I132" s="154"/>
      <c r="J132" s="154"/>
      <c r="K132" s="154"/>
      <c r="L132" s="154"/>
      <c r="M132" s="154"/>
      <c r="N132" s="154"/>
      <c r="O132" s="154"/>
      <c r="P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5" t="str">
        <f>IF(ISNUMBER('Indicator Data'!AL133),"","Imputed using GDP p.c.")</f>
        <v/>
      </c>
      <c r="AN132" s="154"/>
      <c r="AO132" s="154"/>
      <c r="AP132" s="154"/>
      <c r="AQ132" s="154"/>
      <c r="AR132" s="154"/>
      <c r="AS132" s="154"/>
      <c r="AT132" s="154"/>
      <c r="AU132" s="154"/>
      <c r="AV132" s="154"/>
      <c r="AW132" s="154"/>
      <c r="AX132" s="154"/>
      <c r="AY132" s="154"/>
      <c r="AZ132" s="154"/>
      <c r="BA132" s="154"/>
      <c r="BB132" s="103"/>
      <c r="BH132" s="154"/>
      <c r="BI132" s="154"/>
    </row>
    <row r="133" spans="1:61" x14ac:dyDescent="0.3">
      <c r="A133" s="123" t="str">
        <f>'Indicator Data'!A134</f>
        <v>Oman</v>
      </c>
      <c r="B133" s="106" t="str">
        <f>'Indicator Data'!B134</f>
        <v>OMN</v>
      </c>
      <c r="C133" s="154"/>
      <c r="D133" s="154"/>
      <c r="E133" s="154"/>
      <c r="F133" s="154"/>
      <c r="G133" s="154"/>
      <c r="H133" s="154"/>
      <c r="I133" s="154"/>
      <c r="J133" s="154"/>
      <c r="K133" s="154"/>
      <c r="L133" s="154"/>
      <c r="M133" s="154"/>
      <c r="N133" s="154"/>
      <c r="O133" s="154"/>
      <c r="P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5" t="str">
        <f>IF(ISNUMBER('Indicator Data'!AL134),"","Imputed using GDP p.c.")</f>
        <v/>
      </c>
      <c r="AN133" s="154"/>
      <c r="AO133" s="154"/>
      <c r="AP133" s="154"/>
      <c r="AQ133" s="154"/>
      <c r="AR133" s="154"/>
      <c r="AS133" s="154"/>
      <c r="AT133" s="154"/>
      <c r="AU133" s="154"/>
      <c r="AV133" s="154"/>
      <c r="AW133" s="154"/>
      <c r="AX133" s="154"/>
      <c r="AY133" s="154"/>
      <c r="AZ133" s="154"/>
      <c r="BA133" s="154"/>
      <c r="BB133" s="103"/>
      <c r="BH133" s="154"/>
      <c r="BI133" s="154"/>
    </row>
    <row r="134" spans="1:61" x14ac:dyDescent="0.3">
      <c r="A134" s="123" t="str">
        <f>'Indicator Data'!A135</f>
        <v>Pakistan</v>
      </c>
      <c r="B134" s="106" t="str">
        <f>'Indicator Data'!B135</f>
        <v>PAK</v>
      </c>
      <c r="C134" s="154"/>
      <c r="D134" s="154"/>
      <c r="E134" s="154"/>
      <c r="F134" s="154"/>
      <c r="G134" s="154"/>
      <c r="H134" s="154"/>
      <c r="I134" s="154"/>
      <c r="J134" s="154"/>
      <c r="K134" s="154"/>
      <c r="L134" s="154"/>
      <c r="M134" s="154"/>
      <c r="N134" s="154"/>
      <c r="O134" s="154"/>
      <c r="P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5" t="str">
        <f>IF(ISNUMBER('Indicator Data'!AL135),"","Imputed using GDP p.c.")</f>
        <v/>
      </c>
      <c r="AN134" s="154"/>
      <c r="AO134" s="154"/>
      <c r="AP134" s="154"/>
      <c r="AQ134" s="154"/>
      <c r="AR134" s="154"/>
      <c r="AS134" s="154"/>
      <c r="AT134" s="154"/>
      <c r="AU134" s="154"/>
      <c r="AV134" s="154"/>
      <c r="AW134" s="154"/>
      <c r="AX134" s="154"/>
      <c r="AY134" s="154"/>
      <c r="AZ134" s="154"/>
      <c r="BA134" s="154"/>
      <c r="BB134" s="103"/>
    </row>
    <row r="135" spans="1:61" x14ac:dyDescent="0.3">
      <c r="A135" s="123" t="str">
        <f>'Indicator Data'!A136</f>
        <v>Palau</v>
      </c>
      <c r="B135" s="106" t="str">
        <f>'Indicator Data'!B136</f>
        <v>PLW</v>
      </c>
      <c r="C135" s="154"/>
      <c r="D135" s="154"/>
      <c r="E135" s="154"/>
      <c r="F135" s="154"/>
      <c r="G135" s="154"/>
      <c r="H135" s="154"/>
      <c r="I135" s="154"/>
      <c r="J135" s="154"/>
      <c r="K135" s="154"/>
      <c r="L135" s="154"/>
      <c r="M135" s="154"/>
      <c r="N135" s="154"/>
      <c r="O135" s="154"/>
      <c r="P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5" t="str">
        <f>IF(ISNUMBER('Indicator Data'!AL136),"","Imputed using GDP p.c.")</f>
        <v/>
      </c>
      <c r="AN135" s="154"/>
      <c r="AO135" s="154"/>
      <c r="AP135" s="154"/>
      <c r="AQ135" s="154"/>
      <c r="AR135" s="154"/>
      <c r="AS135" s="154"/>
      <c r="AT135" s="154"/>
      <c r="AU135" s="154"/>
      <c r="AV135" s="154"/>
      <c r="AW135" s="154"/>
      <c r="AX135" s="154"/>
      <c r="AY135" s="154"/>
      <c r="AZ135" s="154"/>
      <c r="BA135" s="154"/>
      <c r="BB135" s="103"/>
      <c r="BH135" s="154" t="s">
        <v>1227</v>
      </c>
      <c r="BI135" s="154" t="s">
        <v>1227</v>
      </c>
    </row>
    <row r="136" spans="1:61" x14ac:dyDescent="0.3">
      <c r="A136" s="123" t="str">
        <f>'Indicator Data'!A137</f>
        <v>Palestine</v>
      </c>
      <c r="B136" s="106" t="str">
        <f>'Indicator Data'!B137</f>
        <v>PSE</v>
      </c>
      <c r="C136" s="154"/>
      <c r="D136" s="154"/>
      <c r="E136" s="154"/>
      <c r="F136" s="154"/>
      <c r="G136" s="154"/>
      <c r="H136" s="154"/>
      <c r="I136" s="154"/>
      <c r="J136" s="154"/>
      <c r="K136" s="154"/>
      <c r="L136" s="154"/>
      <c r="M136" s="154"/>
      <c r="N136" s="154"/>
      <c r="O136" s="154"/>
      <c r="P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5" t="str">
        <f>IF(ISNUMBER('Indicator Data'!AL137),"","Imputed using GDP p.c.")</f>
        <v/>
      </c>
      <c r="AN136" s="154"/>
      <c r="AO136" s="154"/>
      <c r="AP136" s="154"/>
      <c r="AQ136" s="154"/>
      <c r="AR136" s="154"/>
      <c r="AS136" s="154"/>
      <c r="AT136" s="154"/>
      <c r="AU136" s="154"/>
      <c r="AV136" s="154"/>
      <c r="AW136" s="154"/>
      <c r="AX136" s="154"/>
      <c r="AY136" s="154"/>
      <c r="AZ136" s="154"/>
      <c r="BA136" s="154"/>
      <c r="BB136" s="103"/>
      <c r="BH136" s="154" t="s">
        <v>863</v>
      </c>
      <c r="BI136" s="154" t="s">
        <v>863</v>
      </c>
    </row>
    <row r="137" spans="1:61" x14ac:dyDescent="0.3">
      <c r="A137" s="123" t="str">
        <f>'Indicator Data'!A138</f>
        <v>Panama</v>
      </c>
      <c r="B137" s="106" t="str">
        <f>'Indicator Data'!B138</f>
        <v>PAN</v>
      </c>
      <c r="C137" s="154"/>
      <c r="D137" s="154"/>
      <c r="E137" s="154"/>
      <c r="F137" s="154"/>
      <c r="G137" s="154"/>
      <c r="H137" s="154"/>
      <c r="I137" s="154"/>
      <c r="J137" s="154"/>
      <c r="K137" s="154"/>
      <c r="L137" s="154"/>
      <c r="M137" s="154"/>
      <c r="N137" s="154"/>
      <c r="O137" s="154"/>
      <c r="P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5" t="str">
        <f>IF(ISNUMBER('Indicator Data'!AL138),"","Imputed using GDP p.c.")</f>
        <v/>
      </c>
      <c r="AN137" s="154"/>
      <c r="AO137" s="154"/>
      <c r="AP137" s="154"/>
      <c r="AQ137" s="154"/>
      <c r="AR137" s="154"/>
      <c r="AS137" s="154"/>
      <c r="AT137" s="154"/>
      <c r="AU137" s="154"/>
      <c r="AV137" s="154"/>
      <c r="AW137" s="154"/>
      <c r="AX137" s="154"/>
      <c r="AY137" s="154"/>
      <c r="AZ137" s="154"/>
      <c r="BA137" s="154"/>
      <c r="BB137" s="103"/>
      <c r="BH137" s="154"/>
      <c r="BI137" s="154"/>
    </row>
    <row r="138" spans="1:61" x14ac:dyDescent="0.3">
      <c r="A138" s="123" t="str">
        <f>'Indicator Data'!A139</f>
        <v>Papua New Guinea</v>
      </c>
      <c r="B138" s="106" t="str">
        <f>'Indicator Data'!B139</f>
        <v>PNG</v>
      </c>
      <c r="C138" s="154"/>
      <c r="D138" s="154"/>
      <c r="E138" s="154"/>
      <c r="F138" s="154"/>
      <c r="G138" s="154"/>
      <c r="H138" s="154"/>
      <c r="I138" s="154"/>
      <c r="J138" s="154"/>
      <c r="K138" s="154"/>
      <c r="L138" s="154"/>
      <c r="M138" s="154"/>
      <c r="N138" s="154"/>
      <c r="O138" s="154"/>
      <c r="P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5" t="str">
        <f>IF(ISNUMBER('Indicator Data'!AL139),"","Imputed using GDP p.c.")</f>
        <v/>
      </c>
      <c r="AN138" s="154"/>
      <c r="AO138" s="154"/>
      <c r="AP138" s="154"/>
      <c r="AQ138" s="154"/>
      <c r="AR138" s="154"/>
      <c r="AS138" s="154"/>
      <c r="AT138" s="154"/>
      <c r="AU138" s="154"/>
      <c r="AV138" s="154"/>
      <c r="AW138" s="154"/>
      <c r="AX138" s="154"/>
      <c r="AY138" s="154"/>
      <c r="AZ138" s="154"/>
      <c r="BA138" s="154"/>
      <c r="BB138" s="103"/>
      <c r="BH138" s="154"/>
      <c r="BI138" s="154" t="s">
        <v>865</v>
      </c>
    </row>
    <row r="139" spans="1:61" x14ac:dyDescent="0.3">
      <c r="A139" s="123" t="str">
        <f>'Indicator Data'!A140</f>
        <v>Paraguay</v>
      </c>
      <c r="B139" s="106" t="str">
        <f>'Indicator Data'!B140</f>
        <v>PRY</v>
      </c>
      <c r="C139" s="154"/>
      <c r="D139" s="154"/>
      <c r="E139" s="154"/>
      <c r="F139" s="154"/>
      <c r="G139" s="154"/>
      <c r="H139" s="154"/>
      <c r="I139" s="154"/>
      <c r="J139" s="154"/>
      <c r="K139" s="154"/>
      <c r="L139" s="154"/>
      <c r="M139" s="154"/>
      <c r="N139" s="154"/>
      <c r="O139" s="154"/>
      <c r="P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5" t="str">
        <f>IF(ISNUMBER('Indicator Data'!AL140),"","Imputed using GDP p.c.")</f>
        <v/>
      </c>
      <c r="AN139" s="154"/>
      <c r="AO139" s="154"/>
      <c r="AP139" s="154"/>
      <c r="AQ139" s="154"/>
      <c r="AR139" s="154"/>
      <c r="AS139" s="154"/>
      <c r="AT139" s="154"/>
      <c r="AU139" s="154"/>
      <c r="AV139" s="154"/>
      <c r="AW139" s="154"/>
      <c r="AX139" s="154"/>
      <c r="AY139" s="154"/>
      <c r="AZ139" s="154"/>
      <c r="BA139" s="154"/>
      <c r="BB139" s="103"/>
      <c r="BH139" s="154"/>
      <c r="BI139" s="154"/>
    </row>
    <row r="140" spans="1:61" x14ac:dyDescent="0.3">
      <c r="A140" s="123" t="str">
        <f>'Indicator Data'!A141</f>
        <v>Peru</v>
      </c>
      <c r="B140" s="106" t="str">
        <f>'Indicator Data'!B141</f>
        <v>PER</v>
      </c>
      <c r="C140" s="154"/>
      <c r="D140" s="154"/>
      <c r="E140" s="154"/>
      <c r="F140" s="154"/>
      <c r="G140" s="154"/>
      <c r="H140" s="154"/>
      <c r="I140" s="154"/>
      <c r="J140" s="154"/>
      <c r="K140" s="154"/>
      <c r="L140" s="154"/>
      <c r="M140" s="154"/>
      <c r="N140" s="154"/>
      <c r="O140" s="154"/>
      <c r="P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5" t="str">
        <f>IF(ISNUMBER('Indicator Data'!AL141),"","Imputed using GDP p.c.")</f>
        <v/>
      </c>
      <c r="AN140" s="154"/>
      <c r="AO140" s="154"/>
      <c r="AP140" s="154"/>
      <c r="AQ140" s="154"/>
      <c r="AR140" s="154"/>
      <c r="AS140" s="154"/>
      <c r="AT140" s="154"/>
      <c r="AU140" s="154"/>
      <c r="AV140" s="154"/>
      <c r="AW140" s="154"/>
      <c r="AX140" s="154"/>
      <c r="AY140" s="154"/>
      <c r="AZ140" s="154"/>
      <c r="BA140" s="154"/>
      <c r="BB140" s="103"/>
      <c r="BH140" s="154"/>
      <c r="BI140" s="154"/>
    </row>
    <row r="141" spans="1:61" x14ac:dyDescent="0.3">
      <c r="A141" s="123" t="str">
        <f>'Indicator Data'!A142</f>
        <v>Philippines</v>
      </c>
      <c r="B141" s="106" t="str">
        <f>'Indicator Data'!B142</f>
        <v>PHL</v>
      </c>
      <c r="C141" s="154"/>
      <c r="D141" s="154"/>
      <c r="E141" s="154"/>
      <c r="F141" s="154"/>
      <c r="G141" s="154"/>
      <c r="H141" s="154"/>
      <c r="I141" s="154"/>
      <c r="J141" s="154"/>
      <c r="K141" s="154"/>
      <c r="L141" s="154"/>
      <c r="M141" s="154"/>
      <c r="N141" s="154"/>
      <c r="O141" s="154"/>
      <c r="P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5" t="str">
        <f>IF(ISNUMBER('Indicator Data'!AL142),"","Imputed using GDP p.c.")</f>
        <v/>
      </c>
      <c r="AN141" s="154"/>
      <c r="AO141" s="154"/>
      <c r="AP141" s="154"/>
      <c r="AQ141" s="154"/>
      <c r="AR141" s="154"/>
      <c r="AS141" s="154"/>
      <c r="AT141" s="154"/>
      <c r="AU141" s="154"/>
      <c r="AV141" s="154"/>
      <c r="AW141" s="154"/>
      <c r="AX141" s="154"/>
      <c r="AY141" s="154"/>
      <c r="AZ141" s="154"/>
      <c r="BA141" s="154"/>
      <c r="BB141" s="103"/>
      <c r="BH141" s="154"/>
      <c r="BI141" s="154"/>
    </row>
    <row r="142" spans="1:61" x14ac:dyDescent="0.3">
      <c r="A142" s="123" t="str">
        <f>'Indicator Data'!A143</f>
        <v>Poland</v>
      </c>
      <c r="B142" s="106" t="str">
        <f>'Indicator Data'!B143</f>
        <v>POL</v>
      </c>
      <c r="C142" s="154"/>
      <c r="D142" s="154"/>
      <c r="E142" s="154"/>
      <c r="F142" s="154"/>
      <c r="G142" s="154"/>
      <c r="H142" s="154"/>
      <c r="I142" s="154"/>
      <c r="J142" s="154"/>
      <c r="K142" s="154"/>
      <c r="L142" s="154"/>
      <c r="M142" s="154"/>
      <c r="N142" s="154"/>
      <c r="O142" s="154"/>
      <c r="P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5" t="str">
        <f>IF(ISNUMBER('Indicator Data'!AL143),"","Imputed using GDP p.c.")</f>
        <v/>
      </c>
      <c r="AN142" s="154"/>
      <c r="AO142" s="154"/>
      <c r="AP142" s="154"/>
      <c r="AQ142" s="154"/>
      <c r="AR142" s="154"/>
      <c r="AS142" s="154"/>
      <c r="AT142" s="154"/>
      <c r="AU142" s="154"/>
      <c r="AV142" s="154"/>
      <c r="AW142" s="154"/>
      <c r="AX142" s="154"/>
      <c r="AY142" s="154"/>
      <c r="AZ142" s="154"/>
      <c r="BA142" s="154"/>
      <c r="BB142" s="103"/>
      <c r="BH142" s="154"/>
      <c r="BI142" s="154"/>
    </row>
    <row r="143" spans="1:61" x14ac:dyDescent="0.3">
      <c r="A143" s="123" t="str">
        <f>'Indicator Data'!A144</f>
        <v>Portugal</v>
      </c>
      <c r="B143" s="106" t="str">
        <f>'Indicator Data'!B144</f>
        <v>PRT</v>
      </c>
      <c r="C143" s="154"/>
      <c r="D143" s="154"/>
      <c r="E143" s="154"/>
      <c r="F143" s="154"/>
      <c r="G143" s="154"/>
      <c r="H143" s="154"/>
      <c r="I143" s="154"/>
      <c r="J143" s="154"/>
      <c r="K143" s="154"/>
      <c r="L143" s="154"/>
      <c r="M143" s="154"/>
      <c r="N143" s="154"/>
      <c r="O143" s="154"/>
      <c r="P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5" t="str">
        <f>IF(ISNUMBER('Indicator Data'!AL144),"","Imputed using GDP p.c.")</f>
        <v/>
      </c>
      <c r="AN143" s="154"/>
      <c r="AO143" s="154"/>
      <c r="AP143" s="154"/>
      <c r="AQ143" s="154"/>
      <c r="AR143" s="154"/>
      <c r="AS143" s="154"/>
      <c r="AT143" s="154"/>
      <c r="AU143" s="154"/>
      <c r="AV143" s="154"/>
      <c r="AW143" s="154"/>
      <c r="AX143" s="154"/>
      <c r="AY143" s="154"/>
      <c r="AZ143" s="154"/>
      <c r="BA143" s="154"/>
      <c r="BB143" s="103"/>
      <c r="BH143" s="154"/>
      <c r="BI143" s="154"/>
    </row>
    <row r="144" spans="1:61" x14ac:dyDescent="0.3">
      <c r="A144" s="123" t="str">
        <f>'Indicator Data'!A145</f>
        <v>Qatar</v>
      </c>
      <c r="B144" s="106" t="str">
        <f>'Indicator Data'!B145</f>
        <v>QAT</v>
      </c>
      <c r="C144" s="154"/>
      <c r="D144" s="154"/>
      <c r="E144" s="154"/>
      <c r="F144" s="154"/>
      <c r="G144" s="154"/>
      <c r="H144" s="154"/>
      <c r="I144" s="154"/>
      <c r="J144" s="154"/>
      <c r="K144" s="154"/>
      <c r="L144" s="154"/>
      <c r="M144" s="154"/>
      <c r="N144" s="154"/>
      <c r="O144" s="154"/>
      <c r="P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5" t="str">
        <f>IF(ISNUMBER('Indicator Data'!AL145),"","Imputed using GDP p.c.")</f>
        <v/>
      </c>
      <c r="AN144" s="154"/>
      <c r="AO144" s="154"/>
      <c r="AP144" s="154"/>
      <c r="AQ144" s="154"/>
      <c r="AR144" s="154"/>
      <c r="AS144" s="154"/>
      <c r="AT144" s="154"/>
      <c r="AU144" s="154"/>
      <c r="AV144" s="154"/>
      <c r="AW144" s="154"/>
      <c r="AX144" s="154"/>
      <c r="AY144" s="154"/>
      <c r="AZ144" s="154"/>
      <c r="BA144" s="154"/>
      <c r="BB144" s="103"/>
      <c r="BH144" s="154" t="s">
        <v>1228</v>
      </c>
      <c r="BI144" s="154" t="s">
        <v>1228</v>
      </c>
    </row>
    <row r="145" spans="1:61" x14ac:dyDescent="0.3">
      <c r="A145" s="123" t="str">
        <f>'Indicator Data'!A146</f>
        <v>Romania</v>
      </c>
      <c r="B145" s="106" t="str">
        <f>'Indicator Data'!B146</f>
        <v>ROU</v>
      </c>
      <c r="C145" s="154"/>
      <c r="D145" s="154"/>
      <c r="E145" s="154"/>
      <c r="F145" s="154"/>
      <c r="G145" s="154"/>
      <c r="H145" s="154"/>
      <c r="I145" s="154"/>
      <c r="J145" s="154"/>
      <c r="K145" s="154"/>
      <c r="L145" s="154"/>
      <c r="M145" s="154"/>
      <c r="N145" s="154"/>
      <c r="O145" s="154"/>
      <c r="P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5" t="str">
        <f>IF(ISNUMBER('Indicator Data'!AL146),"","Imputed using GDP p.c.")</f>
        <v/>
      </c>
      <c r="AN145" s="154"/>
      <c r="AO145" s="154"/>
      <c r="AP145" s="154"/>
      <c r="AQ145" s="154"/>
      <c r="AR145" s="154"/>
      <c r="AS145" s="154"/>
      <c r="AT145" s="154"/>
      <c r="AU145" s="154"/>
      <c r="AV145" s="154"/>
      <c r="AW145" s="154"/>
      <c r="AX145" s="154"/>
      <c r="AY145" s="154"/>
      <c r="AZ145" s="154"/>
      <c r="BA145" s="154"/>
      <c r="BB145" s="103"/>
      <c r="BH145" s="154"/>
      <c r="BI145" s="154"/>
    </row>
    <row r="146" spans="1:61" x14ac:dyDescent="0.3">
      <c r="A146" s="123" t="str">
        <f>'Indicator Data'!A147</f>
        <v>Russian Federation</v>
      </c>
      <c r="B146" s="106" t="str">
        <f>'Indicator Data'!B147</f>
        <v>RUS</v>
      </c>
      <c r="C146" s="154"/>
      <c r="D146" s="154"/>
      <c r="E146" s="154"/>
      <c r="F146" s="154"/>
      <c r="G146" s="154"/>
      <c r="H146" s="154"/>
      <c r="I146" s="154"/>
      <c r="J146" s="154"/>
      <c r="K146" s="154"/>
      <c r="L146" s="154"/>
      <c r="M146" s="154"/>
      <c r="N146" s="154"/>
      <c r="O146" s="154"/>
      <c r="P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5" t="str">
        <f>IF(ISNUMBER('Indicator Data'!AL147),"","Imputed using GDP p.c.")</f>
        <v/>
      </c>
      <c r="AN146" s="154"/>
      <c r="AO146" s="154"/>
      <c r="AP146" s="154"/>
      <c r="AQ146" s="154"/>
      <c r="AR146" s="154"/>
      <c r="AS146" s="154"/>
      <c r="AT146" s="154"/>
      <c r="AU146" s="154"/>
      <c r="AV146" s="154"/>
      <c r="AW146" s="154"/>
      <c r="AX146" s="154"/>
      <c r="AY146" s="154"/>
      <c r="AZ146" s="154"/>
      <c r="BA146" s="154"/>
      <c r="BB146" s="103"/>
      <c r="BH146" s="154"/>
      <c r="BI146" s="154"/>
    </row>
    <row r="147" spans="1:61" x14ac:dyDescent="0.3">
      <c r="A147" s="123" t="str">
        <f>'Indicator Data'!A148</f>
        <v>Rwanda</v>
      </c>
      <c r="B147" s="106" t="str">
        <f>'Indicator Data'!B148</f>
        <v>RWA</v>
      </c>
      <c r="C147" s="154"/>
      <c r="D147" s="154"/>
      <c r="E147" s="154"/>
      <c r="F147" s="154"/>
      <c r="G147" s="154"/>
      <c r="H147" s="154"/>
      <c r="I147" s="154"/>
      <c r="J147" s="154"/>
      <c r="K147" s="154"/>
      <c r="L147" s="154"/>
      <c r="M147" s="154"/>
      <c r="N147" s="154"/>
      <c r="O147" s="154"/>
      <c r="P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5" t="str">
        <f>IF(ISNUMBER('Indicator Data'!AL148),"","Imputed using GDP p.c.")</f>
        <v/>
      </c>
      <c r="AN147" s="154"/>
      <c r="AO147" s="154"/>
      <c r="AP147" s="154"/>
      <c r="AQ147" s="154"/>
      <c r="AR147" s="154"/>
      <c r="AS147" s="154"/>
      <c r="AT147" s="154"/>
      <c r="AU147" s="154"/>
      <c r="AV147" s="154"/>
      <c r="AW147" s="154"/>
      <c r="AX147" s="154"/>
      <c r="AY147" s="154"/>
      <c r="AZ147" s="154"/>
      <c r="BA147" s="154"/>
      <c r="BB147" s="103"/>
      <c r="BH147" s="154"/>
      <c r="BI147" s="154"/>
    </row>
    <row r="148" spans="1:61" x14ac:dyDescent="0.3">
      <c r="A148" s="123" t="str">
        <f>'Indicator Data'!A149</f>
        <v>Saint Kitts and Nevis</v>
      </c>
      <c r="B148" s="106" t="str">
        <f>'Indicator Data'!B149</f>
        <v>KNA</v>
      </c>
      <c r="C148" s="154"/>
      <c r="D148" s="154"/>
      <c r="E148" s="154"/>
      <c r="F148" s="154"/>
      <c r="G148" s="154"/>
      <c r="H148" s="154"/>
      <c r="I148" s="154"/>
      <c r="J148" s="154"/>
      <c r="K148" s="154"/>
      <c r="L148" s="154"/>
      <c r="M148" s="154"/>
      <c r="N148" s="154"/>
      <c r="O148" s="154"/>
      <c r="P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5" t="str">
        <f>IF(ISNUMBER('Indicator Data'!AL149),"","Imputed using GDP p.c.")</f>
        <v/>
      </c>
      <c r="AN148" s="154"/>
      <c r="AO148" s="154"/>
      <c r="AP148" s="154"/>
      <c r="AQ148" s="154"/>
      <c r="AR148" s="154"/>
      <c r="AS148" s="154"/>
      <c r="AT148" s="154"/>
      <c r="AU148" s="154"/>
      <c r="AV148" s="154"/>
      <c r="AW148" s="154"/>
      <c r="AX148" s="154"/>
      <c r="AY148" s="154"/>
      <c r="AZ148" s="154"/>
      <c r="BA148" s="154"/>
      <c r="BB148" s="103"/>
      <c r="BH148" s="154"/>
      <c r="BI148" s="154" t="s">
        <v>864</v>
      </c>
    </row>
    <row r="149" spans="1:61" x14ac:dyDescent="0.3">
      <c r="A149" s="123" t="str">
        <f>'Indicator Data'!A150</f>
        <v>Saint Lucia</v>
      </c>
      <c r="B149" s="106" t="str">
        <f>'Indicator Data'!B150</f>
        <v>LCA</v>
      </c>
      <c r="C149" s="154"/>
      <c r="D149" s="154"/>
      <c r="E149" s="154"/>
      <c r="F149" s="154"/>
      <c r="G149" s="154"/>
      <c r="H149" s="154"/>
      <c r="I149" s="154"/>
      <c r="J149" s="154"/>
      <c r="K149" s="154"/>
      <c r="L149" s="154"/>
      <c r="M149" s="154"/>
      <c r="N149" s="154"/>
      <c r="O149" s="154"/>
      <c r="P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5" t="str">
        <f>IF(ISNUMBER('Indicator Data'!AL150),"","Imputed using GDP p.c.")</f>
        <v/>
      </c>
      <c r="AN149" s="154"/>
      <c r="AO149" s="154"/>
      <c r="AP149" s="154"/>
      <c r="AQ149" s="154"/>
      <c r="AR149" s="154"/>
      <c r="AS149" s="154"/>
      <c r="AT149" s="154"/>
      <c r="AU149" s="154"/>
      <c r="AV149" s="154"/>
      <c r="AW149" s="154"/>
      <c r="AX149" s="154"/>
      <c r="AY149" s="154"/>
      <c r="AZ149" s="154"/>
      <c r="BA149" s="154"/>
      <c r="BB149" s="103"/>
      <c r="BH149" s="154"/>
      <c r="BI149" s="154" t="s">
        <v>1230</v>
      </c>
    </row>
    <row r="150" spans="1:61" x14ac:dyDescent="0.3">
      <c r="A150" s="123" t="str">
        <f>'Indicator Data'!A151</f>
        <v>Saint Vincent and the Grenadines</v>
      </c>
      <c r="B150" s="106" t="str">
        <f>'Indicator Data'!B151</f>
        <v>VCT</v>
      </c>
      <c r="C150" s="154"/>
      <c r="D150" s="154"/>
      <c r="E150" s="154"/>
      <c r="F150" s="154"/>
      <c r="G150" s="154"/>
      <c r="H150" s="154"/>
      <c r="I150" s="154"/>
      <c r="J150" s="154"/>
      <c r="K150" s="154"/>
      <c r="L150" s="154"/>
      <c r="M150" s="154"/>
      <c r="N150" s="154"/>
      <c r="O150" s="154"/>
      <c r="P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5" t="str">
        <f>IF(ISNUMBER('Indicator Data'!AL151),"","Imputed using GDP p.c.")</f>
        <v/>
      </c>
      <c r="AN150" s="154"/>
      <c r="AO150" s="154"/>
      <c r="AP150" s="154"/>
      <c r="AQ150" s="154"/>
      <c r="AR150" s="154"/>
      <c r="AS150" s="154"/>
      <c r="AT150" s="154"/>
      <c r="AU150" s="154"/>
      <c r="AV150" s="154"/>
      <c r="AW150" s="154"/>
      <c r="AX150" s="154"/>
      <c r="AY150" s="154"/>
      <c r="AZ150" s="154"/>
      <c r="BA150" s="154"/>
      <c r="BB150" s="103"/>
      <c r="BH150" s="154"/>
      <c r="BI150" s="154"/>
    </row>
    <row r="151" spans="1:61" x14ac:dyDescent="0.3">
      <c r="A151" s="123" t="str">
        <f>'Indicator Data'!A152</f>
        <v>Samoa</v>
      </c>
      <c r="B151" s="106" t="str">
        <f>'Indicator Data'!B152</f>
        <v>WSM</v>
      </c>
      <c r="C151" s="154"/>
      <c r="D151" s="154"/>
      <c r="E151" s="154"/>
      <c r="F151" s="154"/>
      <c r="G151" s="154"/>
      <c r="H151" s="154"/>
      <c r="I151" s="154"/>
      <c r="J151" s="154"/>
      <c r="K151" s="154"/>
      <c r="L151" s="154"/>
      <c r="M151" s="154"/>
      <c r="N151" s="154"/>
      <c r="O151" s="154"/>
      <c r="P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5" t="str">
        <f>IF(ISNUMBER('Indicator Data'!AL152),"","Imputed using GDP p.c.")</f>
        <v/>
      </c>
      <c r="AN151" s="154"/>
      <c r="AO151" s="154"/>
      <c r="AP151" s="154"/>
      <c r="AQ151" s="154"/>
      <c r="AR151" s="154"/>
      <c r="AS151" s="154"/>
      <c r="AT151" s="154"/>
      <c r="AU151" s="154"/>
      <c r="AV151" s="154"/>
      <c r="AW151" s="154"/>
      <c r="AX151" s="154"/>
      <c r="AY151" s="154"/>
      <c r="AZ151" s="154"/>
      <c r="BA151" s="154"/>
      <c r="BB151" s="103"/>
      <c r="BH151" s="154"/>
      <c r="BI151" s="154"/>
    </row>
    <row r="152" spans="1:61" x14ac:dyDescent="0.3">
      <c r="A152" s="123" t="str">
        <f>'Indicator Data'!A153</f>
        <v>Sao Tome and Principe</v>
      </c>
      <c r="B152" s="106" t="str">
        <f>'Indicator Data'!B153</f>
        <v>STP</v>
      </c>
      <c r="C152" s="154"/>
      <c r="D152" s="154"/>
      <c r="E152" s="154"/>
      <c r="F152" s="154"/>
      <c r="G152" s="154"/>
      <c r="H152" s="154"/>
      <c r="I152" s="154"/>
      <c r="J152" s="154"/>
      <c r="K152" s="154"/>
      <c r="L152" s="154"/>
      <c r="M152" s="154"/>
      <c r="N152" s="154"/>
      <c r="O152" s="154"/>
      <c r="P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5" t="str">
        <f>IF(ISNUMBER('Indicator Data'!AL153),"","Imputed using GDP p.c.")</f>
        <v/>
      </c>
      <c r="AN152" s="154"/>
      <c r="AO152" s="154"/>
      <c r="AP152" s="154"/>
      <c r="AQ152" s="154"/>
      <c r="AR152" s="154"/>
      <c r="AS152" s="154"/>
      <c r="AT152" s="154"/>
      <c r="AU152" s="154"/>
      <c r="AV152" s="154"/>
      <c r="AW152" s="154"/>
      <c r="AX152" s="154"/>
      <c r="AY152" s="154"/>
      <c r="AZ152" s="154"/>
      <c r="BA152" s="154"/>
      <c r="BB152" s="103"/>
      <c r="BH152" s="154"/>
      <c r="BI152" s="154"/>
    </row>
    <row r="153" spans="1:61" x14ac:dyDescent="0.3">
      <c r="A153" s="123" t="str">
        <f>'Indicator Data'!A154</f>
        <v>Saudi Arabia</v>
      </c>
      <c r="B153" s="106" t="str">
        <f>'Indicator Data'!B154</f>
        <v>SAU</v>
      </c>
      <c r="C153" s="154"/>
      <c r="D153" s="154"/>
      <c r="E153" s="154"/>
      <c r="F153" s="154"/>
      <c r="G153" s="154"/>
      <c r="H153" s="154"/>
      <c r="I153" s="154"/>
      <c r="J153" s="154"/>
      <c r="K153" s="154"/>
      <c r="L153" s="154"/>
      <c r="M153" s="154"/>
      <c r="N153" s="154"/>
      <c r="O153" s="154"/>
      <c r="P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5" t="str">
        <f>IF(ISNUMBER('Indicator Data'!AL154),"","Imputed using GDP p.c.")</f>
        <v/>
      </c>
      <c r="AN153" s="154"/>
      <c r="AO153" s="154"/>
      <c r="AP153" s="154"/>
      <c r="AQ153" s="154"/>
      <c r="AR153" s="154"/>
      <c r="AS153" s="154"/>
      <c r="AT153" s="154"/>
      <c r="AU153" s="154"/>
      <c r="AV153" s="154"/>
      <c r="AW153" s="154"/>
      <c r="AX153" s="154"/>
      <c r="AY153" s="154"/>
      <c r="AZ153" s="154"/>
      <c r="BA153" s="154"/>
      <c r="BB153" s="103"/>
      <c r="BH153" s="154"/>
      <c r="BI153" s="154"/>
    </row>
    <row r="154" spans="1:61" x14ac:dyDescent="0.3">
      <c r="A154" s="123" t="str">
        <f>'Indicator Data'!A155</f>
        <v>Senegal</v>
      </c>
      <c r="B154" s="106" t="str">
        <f>'Indicator Data'!B155</f>
        <v>SEN</v>
      </c>
      <c r="C154" s="154"/>
      <c r="D154" s="154"/>
      <c r="E154" s="154"/>
      <c r="F154" s="154"/>
      <c r="G154" s="154"/>
      <c r="H154" s="154"/>
      <c r="I154" s="154"/>
      <c r="J154" s="154"/>
      <c r="K154" s="154"/>
      <c r="L154" s="154"/>
      <c r="M154" s="154"/>
      <c r="N154" s="154"/>
      <c r="O154" s="154"/>
      <c r="P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5" t="str">
        <f>IF(ISNUMBER('Indicator Data'!AL155),"","Imputed using GDP p.c.")</f>
        <v/>
      </c>
      <c r="AN154" s="154"/>
      <c r="AO154" s="154"/>
      <c r="AP154" s="154"/>
      <c r="AQ154" s="154"/>
      <c r="AR154" s="154"/>
      <c r="AS154" s="154"/>
      <c r="AT154" s="154"/>
      <c r="AU154" s="154"/>
      <c r="AV154" s="154"/>
      <c r="AW154" s="154"/>
      <c r="AX154" s="154"/>
      <c r="AY154" s="154"/>
      <c r="AZ154" s="154"/>
      <c r="BA154" s="154"/>
      <c r="BB154" s="103"/>
      <c r="BH154" s="154"/>
    </row>
    <row r="155" spans="1:61" x14ac:dyDescent="0.3">
      <c r="A155" s="123" t="str">
        <f>'Indicator Data'!A156</f>
        <v>Serbia</v>
      </c>
      <c r="B155" s="106" t="str">
        <f>'Indicator Data'!B156</f>
        <v>SRB</v>
      </c>
      <c r="C155" s="154"/>
      <c r="D155" s="154"/>
      <c r="E155" s="154"/>
      <c r="F155" s="154"/>
      <c r="G155" s="154"/>
      <c r="H155" s="154"/>
      <c r="I155" s="154"/>
      <c r="J155" s="154"/>
      <c r="K155" s="154"/>
      <c r="L155" s="154"/>
      <c r="M155" s="154"/>
      <c r="N155" s="154"/>
      <c r="O155" s="154"/>
      <c r="P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5" t="str">
        <f>IF(ISNUMBER('Indicator Data'!AL156),"","Imputed using GDP p.c.")</f>
        <v/>
      </c>
      <c r="AN155" s="154"/>
      <c r="AO155" s="154"/>
      <c r="AP155" s="154"/>
      <c r="AQ155" s="154"/>
      <c r="AR155" s="154"/>
      <c r="AS155" s="154"/>
      <c r="AT155" s="154"/>
      <c r="AU155" s="154"/>
      <c r="AV155" s="154"/>
      <c r="AW155" s="154"/>
      <c r="AX155" s="154"/>
      <c r="AY155" s="154"/>
      <c r="AZ155" s="154"/>
      <c r="BA155" s="154"/>
      <c r="BB155" s="103"/>
      <c r="BH155" s="154"/>
      <c r="BI155" s="154"/>
    </row>
    <row r="156" spans="1:61" x14ac:dyDescent="0.3">
      <c r="A156" s="123" t="str">
        <f>'Indicator Data'!A157</f>
        <v>Seychelles</v>
      </c>
      <c r="B156" s="106" t="str">
        <f>'Indicator Data'!B157</f>
        <v>SYC</v>
      </c>
      <c r="C156" s="154"/>
      <c r="D156" s="154"/>
      <c r="E156" s="154"/>
      <c r="F156" s="154"/>
      <c r="G156" s="154"/>
      <c r="H156" s="154"/>
      <c r="I156" s="154"/>
      <c r="J156" s="154"/>
      <c r="K156" s="154"/>
      <c r="L156" s="154"/>
      <c r="M156" s="154"/>
      <c r="N156" s="154"/>
      <c r="O156" s="154"/>
      <c r="P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5" t="str">
        <f>IF(ISNUMBER('Indicator Data'!AL157),"","Imputed using GDP p.c.")</f>
        <v/>
      </c>
      <c r="AN156" s="154"/>
      <c r="AO156" s="154"/>
      <c r="AP156" s="154"/>
      <c r="AQ156" s="154"/>
      <c r="AR156" s="154"/>
      <c r="AS156" s="154"/>
      <c r="AT156" s="154"/>
      <c r="AU156" s="154"/>
      <c r="AV156" s="154"/>
      <c r="AW156" s="154"/>
      <c r="AX156" s="154"/>
      <c r="AY156" s="154"/>
      <c r="AZ156" s="154"/>
      <c r="BA156" s="154"/>
      <c r="BB156" s="103"/>
      <c r="BH156" s="154"/>
      <c r="BI156" s="154" t="s">
        <v>861</v>
      </c>
    </row>
    <row r="157" spans="1:61" x14ac:dyDescent="0.3">
      <c r="A157" s="123" t="str">
        <f>'Indicator Data'!A158</f>
        <v>Sierra Leone</v>
      </c>
      <c r="B157" s="106" t="str">
        <f>'Indicator Data'!B158</f>
        <v>SLE</v>
      </c>
      <c r="C157" s="154"/>
      <c r="D157" s="154"/>
      <c r="E157" s="154"/>
      <c r="F157" s="154"/>
      <c r="G157" s="154"/>
      <c r="H157" s="154"/>
      <c r="I157" s="154"/>
      <c r="J157" s="154"/>
      <c r="K157" s="154"/>
      <c r="L157" s="154"/>
      <c r="M157" s="154"/>
      <c r="N157" s="154"/>
      <c r="O157" s="154"/>
      <c r="P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5" t="str">
        <f>IF(ISNUMBER('Indicator Data'!AL158),"","Imputed using GDP p.c.")</f>
        <v/>
      </c>
      <c r="AN157" s="154"/>
      <c r="AO157" s="154"/>
      <c r="AP157" s="154"/>
      <c r="AQ157" s="154"/>
      <c r="AR157" s="154"/>
      <c r="AS157" s="154"/>
      <c r="AT157" s="154"/>
      <c r="AU157" s="154"/>
      <c r="AV157" s="154"/>
      <c r="AW157" s="154"/>
      <c r="AX157" s="154"/>
      <c r="AY157" s="154"/>
      <c r="AZ157" s="154"/>
      <c r="BA157" s="154"/>
      <c r="BB157" s="103"/>
      <c r="BH157" s="154"/>
      <c r="BI157" s="154"/>
    </row>
    <row r="158" spans="1:61" x14ac:dyDescent="0.3">
      <c r="A158" s="123" t="str">
        <f>'Indicator Data'!A159</f>
        <v>Singapore</v>
      </c>
      <c r="B158" s="106" t="str">
        <f>'Indicator Data'!B159</f>
        <v>SGP</v>
      </c>
      <c r="C158" s="154"/>
      <c r="D158" s="154"/>
      <c r="E158" s="154"/>
      <c r="F158" s="154"/>
      <c r="G158" s="154"/>
      <c r="H158" s="154"/>
      <c r="I158" s="154"/>
      <c r="J158" s="154"/>
      <c r="K158" s="154"/>
      <c r="L158" s="154"/>
      <c r="M158" s="154"/>
      <c r="N158" s="154"/>
      <c r="O158" s="154"/>
      <c r="P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5" t="str">
        <f>IF(ISNUMBER('Indicator Data'!AL159),"","Imputed using GDP p.c.")</f>
        <v/>
      </c>
      <c r="AN158" s="154"/>
      <c r="AO158" s="154"/>
      <c r="AP158" s="154"/>
      <c r="AQ158" s="154"/>
      <c r="AR158" s="154"/>
      <c r="AS158" s="154"/>
      <c r="AT158" s="154"/>
      <c r="AU158" s="154"/>
      <c r="AV158" s="154"/>
      <c r="AW158" s="154"/>
      <c r="AX158" s="154"/>
      <c r="AY158" s="154"/>
      <c r="AZ158" s="154"/>
      <c r="BA158" s="154"/>
      <c r="BB158" s="103"/>
      <c r="BH158" s="154" t="s">
        <v>862</v>
      </c>
      <c r="BI158" s="154" t="s">
        <v>862</v>
      </c>
    </row>
    <row r="159" spans="1:61" x14ac:dyDescent="0.3">
      <c r="A159" s="123" t="str">
        <f>'Indicator Data'!A160</f>
        <v>Slovakia</v>
      </c>
      <c r="B159" s="106" t="str">
        <f>'Indicator Data'!B160</f>
        <v>SVK</v>
      </c>
      <c r="C159" s="154"/>
      <c r="D159" s="154"/>
      <c r="E159" s="154"/>
      <c r="F159" s="154"/>
      <c r="G159" s="154"/>
      <c r="H159" s="154"/>
      <c r="I159" s="154"/>
      <c r="J159" s="154"/>
      <c r="K159" s="154"/>
      <c r="L159" s="154"/>
      <c r="M159" s="154"/>
      <c r="N159" s="154"/>
      <c r="O159" s="154"/>
      <c r="P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5" t="str">
        <f>IF(ISNUMBER('Indicator Data'!AL160),"","Imputed using GDP p.c.")</f>
        <v/>
      </c>
      <c r="AN159" s="154"/>
      <c r="AO159" s="154"/>
      <c r="AP159" s="154"/>
      <c r="AQ159" s="154"/>
      <c r="AR159" s="154"/>
      <c r="AS159" s="154"/>
      <c r="AT159" s="154"/>
      <c r="AU159" s="154"/>
      <c r="AV159" s="154"/>
      <c r="AW159" s="154"/>
      <c r="AX159" s="154"/>
      <c r="AY159" s="154"/>
      <c r="AZ159" s="154"/>
      <c r="BA159" s="154"/>
      <c r="BB159" s="103"/>
      <c r="BH159" s="154"/>
      <c r="BI159" s="154"/>
    </row>
    <row r="160" spans="1:61" x14ac:dyDescent="0.3">
      <c r="A160" s="123" t="str">
        <f>'Indicator Data'!A161</f>
        <v>Slovenia</v>
      </c>
      <c r="B160" s="106" t="str">
        <f>'Indicator Data'!B161</f>
        <v>SVN</v>
      </c>
      <c r="C160" s="154"/>
      <c r="D160" s="154"/>
      <c r="E160" s="154"/>
      <c r="F160" s="154"/>
      <c r="G160" s="154"/>
      <c r="H160" s="154"/>
      <c r="I160" s="154"/>
      <c r="J160" s="154"/>
      <c r="K160" s="154"/>
      <c r="L160" s="154"/>
      <c r="M160" s="154"/>
      <c r="N160" s="154"/>
      <c r="O160" s="154"/>
      <c r="P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5" t="str">
        <f>IF(ISNUMBER('Indicator Data'!AL161),"","Imputed using GDP p.c.")</f>
        <v/>
      </c>
      <c r="AN160" s="154"/>
      <c r="AO160" s="154"/>
      <c r="AP160" s="154"/>
      <c r="AQ160" s="154"/>
      <c r="AR160" s="154"/>
      <c r="AS160" s="154"/>
      <c r="AT160" s="154"/>
      <c r="AU160" s="154"/>
      <c r="AV160" s="154"/>
      <c r="AW160" s="154"/>
      <c r="AX160" s="154"/>
      <c r="AY160" s="154"/>
      <c r="AZ160" s="154"/>
      <c r="BA160" s="154"/>
      <c r="BB160" s="103"/>
    </row>
    <row r="161" spans="1:61" x14ac:dyDescent="0.3">
      <c r="A161" s="123" t="str">
        <f>'Indicator Data'!A162</f>
        <v>Solomon Islands</v>
      </c>
      <c r="B161" s="106" t="str">
        <f>'Indicator Data'!B162</f>
        <v>SLB</v>
      </c>
      <c r="C161" s="154"/>
      <c r="D161" s="154"/>
      <c r="E161" s="154"/>
      <c r="F161" s="154"/>
      <c r="G161" s="154"/>
      <c r="H161" s="154"/>
      <c r="I161" s="154"/>
      <c r="J161" s="154"/>
      <c r="K161" s="154"/>
      <c r="L161" s="154"/>
      <c r="M161" s="154"/>
      <c r="N161" s="154"/>
      <c r="O161" s="154"/>
      <c r="P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5" t="str">
        <f>IF(ISNUMBER('Indicator Data'!AL162),"","Imputed using GDP p.c.")</f>
        <v/>
      </c>
      <c r="AN161" s="154"/>
      <c r="AO161" s="154"/>
      <c r="AP161" s="154"/>
      <c r="AQ161" s="154"/>
      <c r="AR161" s="154"/>
      <c r="AS161" s="154"/>
      <c r="AT161" s="154"/>
      <c r="AU161" s="154"/>
      <c r="AV161" s="154"/>
      <c r="AW161" s="154"/>
      <c r="AX161" s="154"/>
      <c r="AY161" s="154"/>
      <c r="AZ161" s="154"/>
      <c r="BA161" s="154"/>
      <c r="BB161" s="103"/>
    </row>
    <row r="162" spans="1:61" x14ac:dyDescent="0.3">
      <c r="A162" s="123" t="str">
        <f>'Indicator Data'!A163</f>
        <v>Somalia</v>
      </c>
      <c r="B162" s="106" t="str">
        <f>'Indicator Data'!B163</f>
        <v>SOM</v>
      </c>
      <c r="C162" s="154"/>
      <c r="D162" s="154"/>
      <c r="E162" s="154"/>
      <c r="F162" s="154"/>
      <c r="G162" s="154"/>
      <c r="H162" s="154"/>
      <c r="I162" s="154"/>
      <c r="J162" s="154"/>
      <c r="K162" s="154"/>
      <c r="L162" s="154"/>
      <c r="M162" s="154"/>
      <c r="N162" s="154"/>
      <c r="O162" s="154"/>
      <c r="P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5" t="str">
        <f>IF(ISNUMBER('Indicator Data'!AL163),"","Imputed using GDP p.c.")</f>
        <v>Imputed using GDP p.c.</v>
      </c>
      <c r="AN162" s="154"/>
      <c r="AO162" s="154"/>
      <c r="AP162" s="154"/>
      <c r="AQ162" s="154"/>
      <c r="AR162" s="154"/>
      <c r="AS162" s="154"/>
      <c r="AT162" s="154"/>
      <c r="AU162" s="154"/>
      <c r="AV162" s="154"/>
      <c r="AW162" s="154"/>
      <c r="AX162" s="154"/>
      <c r="AY162" s="154"/>
      <c r="AZ162" s="154"/>
      <c r="BA162" s="154"/>
      <c r="BB162" s="103"/>
      <c r="BH162" s="154"/>
      <c r="BI162" s="154" t="s">
        <v>852</v>
      </c>
    </row>
    <row r="163" spans="1:61" x14ac:dyDescent="0.3">
      <c r="A163" s="123" t="str">
        <f>'Indicator Data'!A164</f>
        <v>South Africa</v>
      </c>
      <c r="B163" s="106" t="str">
        <f>'Indicator Data'!B164</f>
        <v>ZAF</v>
      </c>
      <c r="C163" s="154"/>
      <c r="D163" s="154"/>
      <c r="E163" s="154"/>
      <c r="F163" s="154"/>
      <c r="G163" s="154"/>
      <c r="H163" s="154"/>
      <c r="I163" s="154"/>
      <c r="J163" s="154"/>
      <c r="K163" s="154"/>
      <c r="L163" s="154"/>
      <c r="M163" s="154"/>
      <c r="N163" s="154"/>
      <c r="O163" s="154"/>
      <c r="P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5" t="str">
        <f>IF(ISNUMBER('Indicator Data'!AL164),"","Imputed using GDP p.c.")</f>
        <v/>
      </c>
      <c r="AN163" s="154"/>
      <c r="AO163" s="154"/>
      <c r="AP163" s="154"/>
      <c r="AQ163" s="154"/>
      <c r="AR163" s="154"/>
      <c r="AS163" s="154"/>
      <c r="AT163" s="154"/>
      <c r="AU163" s="154"/>
      <c r="AV163" s="154"/>
      <c r="AW163" s="154"/>
      <c r="AX163" s="154"/>
      <c r="AY163" s="154"/>
      <c r="AZ163" s="154"/>
      <c r="BA163" s="154"/>
      <c r="BB163" s="103"/>
      <c r="BH163" s="154"/>
      <c r="BI163" s="154"/>
    </row>
    <row r="164" spans="1:61" x14ac:dyDescent="0.3">
      <c r="A164" s="123" t="str">
        <f>'Indicator Data'!A165</f>
        <v>South Sudan</v>
      </c>
      <c r="B164" s="106" t="str">
        <f>'Indicator Data'!B165</f>
        <v>SSD</v>
      </c>
      <c r="C164" s="154"/>
      <c r="D164" s="154"/>
      <c r="E164" s="154"/>
      <c r="F164" s="154"/>
      <c r="G164" s="154"/>
      <c r="H164" s="154"/>
      <c r="I164" s="154"/>
      <c r="J164" s="154"/>
      <c r="K164" s="154"/>
      <c r="L164" s="154"/>
      <c r="M164" s="154"/>
      <c r="N164" s="154"/>
      <c r="O164" s="154"/>
      <c r="P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5" t="str">
        <f>IF(ISNUMBER('Indicator Data'!AL165),"","Imputed using GDP p.c.")</f>
        <v/>
      </c>
      <c r="AN164" s="154"/>
      <c r="AO164" s="154"/>
      <c r="AP164" s="154"/>
      <c r="AQ164" s="154"/>
      <c r="AR164" s="154"/>
      <c r="AS164" s="154"/>
      <c r="AT164" s="154"/>
      <c r="AU164" s="154"/>
      <c r="AV164" s="154"/>
      <c r="AW164" s="154"/>
      <c r="AX164" s="154"/>
      <c r="AY164" s="154"/>
      <c r="AZ164" s="154"/>
      <c r="BA164" s="154"/>
      <c r="BB164" s="103"/>
      <c r="BH164" s="154" t="s">
        <v>860</v>
      </c>
      <c r="BI164" s="154" t="s">
        <v>860</v>
      </c>
    </row>
    <row r="165" spans="1:61" x14ac:dyDescent="0.3">
      <c r="A165" s="123" t="str">
        <f>'Indicator Data'!A166</f>
        <v>Spain</v>
      </c>
      <c r="B165" s="106" t="str">
        <f>'Indicator Data'!B166</f>
        <v>ESP</v>
      </c>
      <c r="C165" s="154"/>
      <c r="D165" s="154"/>
      <c r="E165" s="154"/>
      <c r="F165" s="154"/>
      <c r="G165" s="154"/>
      <c r="H165" s="154"/>
      <c r="I165" s="154"/>
      <c r="J165" s="154"/>
      <c r="K165" s="154"/>
      <c r="L165" s="154"/>
      <c r="M165" s="154"/>
      <c r="N165" s="154"/>
      <c r="O165" s="154"/>
      <c r="P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5" t="str">
        <f>IF(ISNUMBER('Indicator Data'!AL166),"","Imputed using GDP p.c.")</f>
        <v/>
      </c>
      <c r="AN165" s="154"/>
      <c r="AO165" s="154"/>
      <c r="AP165" s="154"/>
      <c r="AQ165" s="154"/>
      <c r="AR165" s="154"/>
      <c r="AS165" s="154"/>
      <c r="AT165" s="154"/>
      <c r="AU165" s="154"/>
      <c r="AV165" s="154"/>
      <c r="AW165" s="154"/>
      <c r="AX165" s="154"/>
      <c r="AY165" s="154"/>
      <c r="AZ165" s="154"/>
      <c r="BA165" s="154"/>
      <c r="BB165" s="103"/>
      <c r="BH165" s="154"/>
      <c r="BI165" s="154"/>
    </row>
    <row r="166" spans="1:61" x14ac:dyDescent="0.3">
      <c r="A166" s="123" t="str">
        <f>'Indicator Data'!A167</f>
        <v>Sri Lanka</v>
      </c>
      <c r="B166" s="106" t="str">
        <f>'Indicator Data'!B167</f>
        <v>LKA</v>
      </c>
      <c r="C166" s="154"/>
      <c r="D166" s="154"/>
      <c r="E166" s="154"/>
      <c r="F166" s="154"/>
      <c r="G166" s="154"/>
      <c r="H166" s="154"/>
      <c r="I166" s="154"/>
      <c r="J166" s="154"/>
      <c r="K166" s="154"/>
      <c r="L166" s="154"/>
      <c r="M166" s="154"/>
      <c r="N166" s="154"/>
      <c r="O166" s="154"/>
      <c r="P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5" t="str">
        <f>IF(ISNUMBER('Indicator Data'!AL167),"","Imputed using GDP p.c.")</f>
        <v/>
      </c>
      <c r="AN166" s="154"/>
      <c r="AO166" s="154"/>
      <c r="AP166" s="154"/>
      <c r="AQ166" s="154"/>
      <c r="AR166" s="154"/>
      <c r="AS166" s="154"/>
      <c r="AT166" s="154"/>
      <c r="AU166" s="154"/>
      <c r="AV166" s="154"/>
      <c r="AW166" s="154"/>
      <c r="AX166" s="154"/>
      <c r="AY166" s="154"/>
      <c r="AZ166" s="154"/>
      <c r="BA166" s="154"/>
      <c r="BB166" s="103"/>
    </row>
    <row r="167" spans="1:61" x14ac:dyDescent="0.3">
      <c r="A167" s="123" t="str">
        <f>'Indicator Data'!A168</f>
        <v>Sudan</v>
      </c>
      <c r="B167" s="106" t="str">
        <f>'Indicator Data'!B168</f>
        <v>SDN</v>
      </c>
      <c r="C167" s="154"/>
      <c r="D167" s="154"/>
      <c r="E167" s="154"/>
      <c r="F167" s="154"/>
      <c r="G167" s="154"/>
      <c r="H167" s="154"/>
      <c r="I167" s="154"/>
      <c r="J167" s="154"/>
      <c r="K167" s="154"/>
      <c r="L167" s="154"/>
      <c r="M167" s="154"/>
      <c r="N167" s="154"/>
      <c r="O167" s="154"/>
      <c r="P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5" t="str">
        <f>IF(ISNUMBER('Indicator Data'!AL168),"","Imputed using GDP p.c.")</f>
        <v/>
      </c>
      <c r="AN167" s="154"/>
      <c r="AO167" s="154"/>
      <c r="AP167" s="154"/>
      <c r="AQ167" s="154"/>
      <c r="AR167" s="154"/>
      <c r="AS167" s="154"/>
      <c r="AT167" s="154"/>
      <c r="AU167" s="154"/>
      <c r="AV167" s="154"/>
      <c r="AW167" s="154"/>
      <c r="AX167" s="154"/>
      <c r="AY167" s="154"/>
      <c r="AZ167" s="154"/>
      <c r="BA167" s="154"/>
      <c r="BB167" s="103"/>
      <c r="BH167" s="154"/>
      <c r="BI167" s="154"/>
    </row>
    <row r="168" spans="1:61" x14ac:dyDescent="0.3">
      <c r="A168" s="123" t="str">
        <f>'Indicator Data'!A169</f>
        <v>Suriname</v>
      </c>
      <c r="B168" s="106" t="str">
        <f>'Indicator Data'!B169</f>
        <v>SUR</v>
      </c>
      <c r="C168" s="154"/>
      <c r="D168" s="154"/>
      <c r="E168" s="154"/>
      <c r="F168" s="154"/>
      <c r="G168" s="154"/>
      <c r="H168" s="154"/>
      <c r="I168" s="154"/>
      <c r="J168" s="154"/>
      <c r="K168" s="154"/>
      <c r="L168" s="154"/>
      <c r="M168" s="154"/>
      <c r="N168" s="154"/>
      <c r="O168" s="154"/>
      <c r="P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5" t="str">
        <f>IF(ISNUMBER('Indicator Data'!AL169),"","Imputed using GDP p.c.")</f>
        <v/>
      </c>
      <c r="AN168" s="154"/>
      <c r="AO168" s="154"/>
      <c r="AP168" s="154"/>
      <c r="AQ168" s="154"/>
      <c r="AR168" s="154"/>
      <c r="AS168" s="154"/>
      <c r="AT168" s="154"/>
      <c r="AU168" s="154"/>
      <c r="AV168" s="154"/>
      <c r="AW168" s="154"/>
      <c r="AX168" s="154"/>
      <c r="AY168" s="154"/>
      <c r="AZ168" s="154"/>
      <c r="BA168" s="154"/>
      <c r="BB168" s="103"/>
      <c r="BH168" s="154"/>
      <c r="BI168" s="154"/>
    </row>
    <row r="169" spans="1:61" x14ac:dyDescent="0.3">
      <c r="A169" s="123" t="str">
        <f>'Indicator Data'!A170</f>
        <v>Sweden</v>
      </c>
      <c r="B169" s="106" t="str">
        <f>'Indicator Data'!B170</f>
        <v>SWE</v>
      </c>
      <c r="C169" s="154"/>
      <c r="D169" s="154"/>
      <c r="E169" s="154"/>
      <c r="F169" s="154"/>
      <c r="G169" s="154"/>
      <c r="H169" s="154"/>
      <c r="I169" s="154"/>
      <c r="J169" s="154"/>
      <c r="K169" s="154"/>
      <c r="L169" s="154"/>
      <c r="M169" s="154"/>
      <c r="N169" s="154"/>
      <c r="O169" s="154"/>
      <c r="P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5" t="str">
        <f>IF(ISNUMBER('Indicator Data'!AL170),"","Imputed using GDP p.c.")</f>
        <v/>
      </c>
      <c r="AN169" s="154"/>
      <c r="AO169" s="154"/>
      <c r="AP169" s="154"/>
      <c r="AQ169" s="154"/>
      <c r="AR169" s="154"/>
      <c r="AS169" s="154"/>
      <c r="AT169" s="154"/>
      <c r="AU169" s="154"/>
      <c r="AV169" s="154"/>
      <c r="AW169" s="154"/>
      <c r="AX169" s="154"/>
      <c r="AY169" s="154"/>
      <c r="AZ169" s="154"/>
      <c r="BA169" s="154"/>
      <c r="BB169" s="103"/>
      <c r="BH169" s="154"/>
      <c r="BI169" s="154"/>
    </row>
    <row r="170" spans="1:61" x14ac:dyDescent="0.3">
      <c r="A170" s="123" t="str">
        <f>'Indicator Data'!A171</f>
        <v>Switzerland</v>
      </c>
      <c r="B170" s="106" t="str">
        <f>'Indicator Data'!B171</f>
        <v>CHE</v>
      </c>
      <c r="C170" s="154"/>
      <c r="D170" s="154"/>
      <c r="E170" s="154"/>
      <c r="F170" s="154"/>
      <c r="G170" s="154"/>
      <c r="H170" s="154"/>
      <c r="I170" s="154"/>
      <c r="J170" s="154"/>
      <c r="K170" s="154"/>
      <c r="L170" s="154"/>
      <c r="M170" s="154"/>
      <c r="N170" s="154"/>
      <c r="O170" s="154"/>
      <c r="P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5" t="str">
        <f>IF(ISNUMBER('Indicator Data'!AL171),"","Imputed using GDP p.c.")</f>
        <v/>
      </c>
      <c r="AN170" s="154"/>
      <c r="AO170" s="154"/>
      <c r="AP170" s="154"/>
      <c r="AQ170" s="154"/>
      <c r="AR170" s="154"/>
      <c r="AS170" s="154"/>
      <c r="AT170" s="154"/>
      <c r="AU170" s="154"/>
      <c r="AV170" s="154"/>
      <c r="AW170" s="154"/>
      <c r="AX170" s="154"/>
      <c r="AY170" s="154"/>
      <c r="AZ170" s="154"/>
      <c r="BA170" s="154"/>
      <c r="BB170" s="103"/>
    </row>
    <row r="171" spans="1:61" x14ac:dyDescent="0.3">
      <c r="A171" s="123" t="str">
        <f>'Indicator Data'!A172</f>
        <v>Syria</v>
      </c>
      <c r="B171" s="106" t="str">
        <f>'Indicator Data'!B172</f>
        <v>SYR</v>
      </c>
      <c r="C171" s="154"/>
      <c r="D171" s="154"/>
      <c r="E171" s="154"/>
      <c r="F171" s="154"/>
      <c r="G171" s="154"/>
      <c r="H171" s="154"/>
      <c r="I171" s="154"/>
      <c r="J171" s="154"/>
      <c r="K171" s="154"/>
      <c r="L171" s="154"/>
      <c r="M171" s="154"/>
      <c r="N171" s="154"/>
      <c r="O171" s="154"/>
      <c r="P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5" t="str">
        <f>IF(ISNUMBER('Indicator Data'!AL172),"","Imputed using GDP p.c.")</f>
        <v/>
      </c>
      <c r="AN171" s="154"/>
      <c r="AO171" s="154"/>
      <c r="AP171" s="154"/>
      <c r="AQ171" s="154"/>
      <c r="AR171" s="154"/>
      <c r="AS171" s="154"/>
      <c r="AT171" s="154"/>
      <c r="AU171" s="154"/>
      <c r="AV171" s="154"/>
      <c r="AW171" s="154"/>
      <c r="AX171" s="154"/>
      <c r="AY171" s="154"/>
      <c r="AZ171" s="154"/>
      <c r="BA171" s="154"/>
      <c r="BB171" s="103"/>
      <c r="BH171" s="154"/>
      <c r="BI171" s="154" t="s">
        <v>859</v>
      </c>
    </row>
    <row r="172" spans="1:61" x14ac:dyDescent="0.3">
      <c r="A172" s="123" t="str">
        <f>'Indicator Data'!A173</f>
        <v>Tajikistan</v>
      </c>
      <c r="B172" s="106" t="str">
        <f>'Indicator Data'!B173</f>
        <v>TJK</v>
      </c>
      <c r="C172" s="154"/>
      <c r="D172" s="154"/>
      <c r="E172" s="154"/>
      <c r="F172" s="154"/>
      <c r="G172" s="154"/>
      <c r="H172" s="154"/>
      <c r="I172" s="154"/>
      <c r="J172" s="154"/>
      <c r="K172" s="154"/>
      <c r="L172" s="154"/>
      <c r="M172" s="154"/>
      <c r="N172" s="154"/>
      <c r="O172" s="154"/>
      <c r="P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5" t="str">
        <f>IF(ISNUMBER('Indicator Data'!AL173),"","Imputed using GDP p.c.")</f>
        <v/>
      </c>
      <c r="AN172" s="154"/>
      <c r="AO172" s="154"/>
      <c r="AP172" s="154"/>
      <c r="AQ172" s="154"/>
      <c r="AR172" s="154"/>
      <c r="AS172" s="154"/>
      <c r="AT172" s="154"/>
      <c r="AU172" s="154"/>
      <c r="AV172" s="154"/>
      <c r="AW172" s="154"/>
      <c r="AX172" s="154"/>
      <c r="AY172" s="154"/>
      <c r="AZ172" s="154"/>
      <c r="BA172" s="154"/>
      <c r="BB172" s="103"/>
      <c r="BH172" s="154"/>
      <c r="BI172" s="154" t="s">
        <v>1232</v>
      </c>
    </row>
    <row r="173" spans="1:61" x14ac:dyDescent="0.3">
      <c r="A173" s="123" t="str">
        <f>'Indicator Data'!A174</f>
        <v>Tanzania</v>
      </c>
      <c r="B173" s="106" t="str">
        <f>'Indicator Data'!B174</f>
        <v>TZA</v>
      </c>
      <c r="C173" s="154"/>
      <c r="D173" s="154"/>
      <c r="E173" s="154"/>
      <c r="F173" s="154"/>
      <c r="G173" s="154"/>
      <c r="H173" s="154"/>
      <c r="I173" s="154"/>
      <c r="J173" s="154"/>
      <c r="K173" s="154"/>
      <c r="L173" s="154"/>
      <c r="M173" s="154"/>
      <c r="N173" s="154"/>
      <c r="O173" s="154"/>
      <c r="P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5" t="str">
        <f>IF(ISNUMBER('Indicator Data'!AL174),"","Imputed using GDP p.c.")</f>
        <v/>
      </c>
      <c r="AN173" s="154"/>
      <c r="AO173" s="154"/>
      <c r="AP173" s="154"/>
      <c r="AQ173" s="154"/>
      <c r="AR173" s="154"/>
      <c r="AS173" s="154"/>
      <c r="AT173" s="154"/>
      <c r="AU173" s="154"/>
      <c r="AV173" s="154"/>
      <c r="AW173" s="154"/>
      <c r="AX173" s="154"/>
      <c r="AY173" s="154"/>
      <c r="AZ173" s="154"/>
      <c r="BA173" s="154"/>
      <c r="BB173" s="103"/>
      <c r="BH173" s="154"/>
      <c r="BI173" s="154"/>
    </row>
    <row r="174" spans="1:61" x14ac:dyDescent="0.3">
      <c r="A174" s="123" t="str">
        <f>'Indicator Data'!A175</f>
        <v>Thailand</v>
      </c>
      <c r="B174" s="106" t="str">
        <f>'Indicator Data'!B175</f>
        <v>THA</v>
      </c>
      <c r="C174" s="154"/>
      <c r="D174" s="154"/>
      <c r="E174" s="154"/>
      <c r="F174" s="154"/>
      <c r="G174" s="154"/>
      <c r="H174" s="154"/>
      <c r="I174" s="154"/>
      <c r="J174" s="154"/>
      <c r="K174" s="154"/>
      <c r="L174" s="154"/>
      <c r="M174" s="154"/>
      <c r="N174" s="154"/>
      <c r="O174" s="154"/>
      <c r="P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5" t="str">
        <f>IF(ISNUMBER('Indicator Data'!AL175),"","Imputed using GDP p.c.")</f>
        <v/>
      </c>
      <c r="AN174" s="154"/>
      <c r="AO174" s="154"/>
      <c r="AP174" s="154"/>
      <c r="AQ174" s="154"/>
      <c r="AR174" s="154"/>
      <c r="AS174" s="154"/>
      <c r="AT174" s="154"/>
      <c r="AU174" s="154"/>
      <c r="AV174" s="154"/>
      <c r="AW174" s="154"/>
      <c r="AX174" s="154"/>
      <c r="AY174" s="154"/>
      <c r="AZ174" s="154"/>
      <c r="BA174" s="154"/>
      <c r="BB174" s="103"/>
      <c r="BH174" s="154"/>
      <c r="BI174" s="154"/>
    </row>
    <row r="175" spans="1:61" x14ac:dyDescent="0.3">
      <c r="A175" s="123" t="str">
        <f>'Indicator Data'!A176</f>
        <v>Timor-Leste</v>
      </c>
      <c r="B175" s="106" t="str">
        <f>'Indicator Data'!B176</f>
        <v>TLS</v>
      </c>
      <c r="C175" s="154"/>
      <c r="D175" s="154"/>
      <c r="E175" s="154"/>
      <c r="F175" s="154"/>
      <c r="G175" s="154"/>
      <c r="H175" s="154"/>
      <c r="I175" s="154"/>
      <c r="J175" s="154"/>
      <c r="K175" s="154"/>
      <c r="L175" s="154"/>
      <c r="M175" s="154"/>
      <c r="N175" s="154"/>
      <c r="O175" s="154"/>
      <c r="P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5" t="str">
        <f>IF(ISNUMBER('Indicator Data'!AL176),"","Imputed using GDP p.c.")</f>
        <v/>
      </c>
      <c r="AN175" s="154"/>
      <c r="AO175" s="154"/>
      <c r="AP175" s="154"/>
      <c r="AQ175" s="154"/>
      <c r="AR175" s="154"/>
      <c r="AS175" s="154"/>
      <c r="AT175" s="154"/>
      <c r="AU175" s="154"/>
      <c r="AV175" s="154"/>
      <c r="AW175" s="154"/>
      <c r="AX175" s="154"/>
      <c r="AY175" s="154"/>
      <c r="AZ175" s="154"/>
      <c r="BA175" s="154"/>
      <c r="BB175" s="103"/>
      <c r="BH175" s="154"/>
      <c r="BI175" s="154"/>
    </row>
    <row r="176" spans="1:61" x14ac:dyDescent="0.3">
      <c r="A176" s="123" t="str">
        <f>'Indicator Data'!A177</f>
        <v>Togo</v>
      </c>
      <c r="B176" s="106" t="str">
        <f>'Indicator Data'!B177</f>
        <v>TGO</v>
      </c>
      <c r="C176" s="154"/>
      <c r="D176" s="154"/>
      <c r="E176" s="154"/>
      <c r="F176" s="154"/>
      <c r="G176" s="154"/>
      <c r="H176" s="154"/>
      <c r="I176" s="154"/>
      <c r="J176" s="154"/>
      <c r="K176" s="154"/>
      <c r="L176" s="154"/>
      <c r="M176" s="154"/>
      <c r="N176" s="154"/>
      <c r="O176" s="154"/>
      <c r="P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5" t="str">
        <f>IF(ISNUMBER('Indicator Data'!AL177),"","Imputed using GDP p.c.")</f>
        <v/>
      </c>
      <c r="AN176" s="154"/>
      <c r="AO176" s="154"/>
      <c r="AP176" s="154"/>
      <c r="AQ176" s="154"/>
      <c r="AR176" s="154"/>
      <c r="AS176" s="154"/>
      <c r="AT176" s="154"/>
      <c r="AU176" s="154"/>
      <c r="AV176" s="154"/>
      <c r="AW176" s="154"/>
      <c r="AX176" s="154"/>
      <c r="AY176" s="154"/>
      <c r="AZ176" s="154"/>
      <c r="BA176" s="154"/>
      <c r="BB176" s="103"/>
      <c r="BH176" s="154"/>
      <c r="BI176" s="154"/>
    </row>
    <row r="177" spans="1:61" x14ac:dyDescent="0.3">
      <c r="A177" s="123" t="str">
        <f>'Indicator Data'!A178</f>
        <v>Tonga</v>
      </c>
      <c r="B177" s="106" t="str">
        <f>'Indicator Data'!B178</f>
        <v>TON</v>
      </c>
      <c r="C177" s="154"/>
      <c r="D177" s="154"/>
      <c r="E177" s="154"/>
      <c r="F177" s="154"/>
      <c r="G177" s="154"/>
      <c r="H177" s="154"/>
      <c r="I177" s="154"/>
      <c r="J177" s="154"/>
      <c r="K177" s="154"/>
      <c r="L177" s="154"/>
      <c r="M177" s="154"/>
      <c r="N177" s="154"/>
      <c r="O177" s="154"/>
      <c r="P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5" t="str">
        <f>IF(ISNUMBER('Indicator Data'!AL178),"","Imputed using GDP p.c.")</f>
        <v/>
      </c>
      <c r="AN177" s="154"/>
      <c r="AO177" s="154"/>
      <c r="AP177" s="154"/>
      <c r="AQ177" s="154"/>
      <c r="AR177" s="154"/>
      <c r="AS177" s="154"/>
      <c r="AT177" s="154"/>
      <c r="AU177" s="154"/>
      <c r="AV177" s="154"/>
      <c r="AW177" s="154"/>
      <c r="AX177" s="154"/>
      <c r="AY177" s="154"/>
      <c r="AZ177" s="154"/>
      <c r="BA177" s="154"/>
      <c r="BB177" s="103"/>
      <c r="BH177" s="154" t="s">
        <v>1229</v>
      </c>
      <c r="BI177" s="154" t="s">
        <v>1229</v>
      </c>
    </row>
    <row r="178" spans="1:61" x14ac:dyDescent="0.3">
      <c r="A178" s="123" t="str">
        <f>'Indicator Data'!A179</f>
        <v>Trinidad and Tobago</v>
      </c>
      <c r="B178" s="106" t="str">
        <f>'Indicator Data'!B179</f>
        <v>TTO</v>
      </c>
      <c r="C178" s="154"/>
      <c r="D178" s="154"/>
      <c r="E178" s="154"/>
      <c r="F178" s="154"/>
      <c r="G178" s="154"/>
      <c r="H178" s="154"/>
      <c r="I178" s="154"/>
      <c r="J178" s="154"/>
      <c r="K178" s="154"/>
      <c r="L178" s="154"/>
      <c r="M178" s="154"/>
      <c r="N178" s="154"/>
      <c r="O178" s="154"/>
      <c r="P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5" t="str">
        <f>IF(ISNUMBER('Indicator Data'!AL179),"","Imputed using GDP p.c.")</f>
        <v/>
      </c>
      <c r="AN178" s="154"/>
      <c r="AO178" s="154"/>
      <c r="AP178" s="154"/>
      <c r="AQ178" s="154"/>
      <c r="AR178" s="154"/>
      <c r="AS178" s="154"/>
      <c r="AT178" s="154"/>
      <c r="AU178" s="154"/>
      <c r="AV178" s="154"/>
      <c r="AW178" s="154"/>
      <c r="AX178" s="154"/>
      <c r="AY178" s="154"/>
      <c r="AZ178" s="154"/>
      <c r="BA178" s="154"/>
      <c r="BB178" s="103"/>
      <c r="BH178" s="154"/>
      <c r="BI178" s="154"/>
    </row>
    <row r="179" spans="1:61" x14ac:dyDescent="0.3">
      <c r="A179" s="123" t="str">
        <f>'Indicator Data'!A180</f>
        <v>Tunisia</v>
      </c>
      <c r="B179" s="106" t="str">
        <f>'Indicator Data'!B180</f>
        <v>TUN</v>
      </c>
      <c r="C179" s="154"/>
      <c r="D179" s="154"/>
      <c r="E179" s="154"/>
      <c r="F179" s="154"/>
      <c r="G179" s="154"/>
      <c r="H179" s="154"/>
      <c r="I179" s="154"/>
      <c r="J179" s="154"/>
      <c r="K179" s="154"/>
      <c r="L179" s="154"/>
      <c r="M179" s="154"/>
      <c r="N179" s="154"/>
      <c r="O179" s="154"/>
      <c r="P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5" t="str">
        <f>IF(ISNUMBER('Indicator Data'!AL180),"","Imputed using GDP p.c.")</f>
        <v/>
      </c>
      <c r="AN179" s="154"/>
      <c r="AO179" s="154"/>
      <c r="AP179" s="154"/>
      <c r="AQ179" s="154"/>
      <c r="AR179" s="154"/>
      <c r="AS179" s="154"/>
      <c r="AT179" s="154"/>
      <c r="AU179" s="154"/>
      <c r="AV179" s="154"/>
      <c r="AW179" s="154"/>
      <c r="AX179" s="154"/>
      <c r="AY179" s="154"/>
      <c r="AZ179" s="154"/>
      <c r="BA179" s="154"/>
      <c r="BB179" s="103"/>
      <c r="BH179" s="154"/>
      <c r="BI179" s="154"/>
    </row>
    <row r="180" spans="1:61" x14ac:dyDescent="0.3">
      <c r="A180" s="123" t="str">
        <f>'Indicator Data'!A181</f>
        <v>Turkey</v>
      </c>
      <c r="B180" s="106" t="str">
        <f>'Indicator Data'!B181</f>
        <v>TUR</v>
      </c>
      <c r="C180" s="154"/>
      <c r="D180" s="154"/>
      <c r="E180" s="154"/>
      <c r="F180" s="154"/>
      <c r="G180" s="154"/>
      <c r="H180" s="154"/>
      <c r="I180" s="154"/>
      <c r="J180" s="154"/>
      <c r="K180" s="154"/>
      <c r="L180" s="154"/>
      <c r="M180" s="154"/>
      <c r="N180" s="154"/>
      <c r="O180" s="154"/>
      <c r="P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5" t="str">
        <f>IF(ISNUMBER('Indicator Data'!AL181),"","Imputed using GDP p.c.")</f>
        <v/>
      </c>
      <c r="AN180" s="154"/>
      <c r="AO180" s="154"/>
      <c r="AP180" s="154"/>
      <c r="AQ180" s="154"/>
      <c r="AR180" s="154"/>
      <c r="AS180" s="154"/>
      <c r="AT180" s="154"/>
      <c r="AU180" s="154"/>
      <c r="AV180" s="154"/>
      <c r="AW180" s="154"/>
      <c r="AX180" s="154"/>
      <c r="AY180" s="154"/>
      <c r="AZ180" s="154"/>
      <c r="BA180" s="154"/>
      <c r="BB180" s="103"/>
      <c r="BH180" s="154"/>
      <c r="BI180" s="154"/>
    </row>
    <row r="181" spans="1:61" x14ac:dyDescent="0.3">
      <c r="A181" s="123" t="str">
        <f>'Indicator Data'!A182</f>
        <v>Turkmenistan</v>
      </c>
      <c r="B181" s="106" t="str">
        <f>'Indicator Data'!B182</f>
        <v>TKM</v>
      </c>
      <c r="C181" s="154"/>
      <c r="D181" s="154"/>
      <c r="E181" s="154"/>
      <c r="F181" s="154"/>
      <c r="G181" s="154"/>
      <c r="H181" s="154"/>
      <c r="I181" s="154"/>
      <c r="J181" s="154"/>
      <c r="K181" s="154"/>
      <c r="L181" s="154"/>
      <c r="M181" s="154"/>
      <c r="N181" s="154"/>
      <c r="O181" s="154"/>
      <c r="P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5" t="str">
        <f>IF(ISNUMBER('Indicator Data'!AL182),"","Imputed using GDP p.c.")</f>
        <v/>
      </c>
      <c r="AN181" s="154"/>
      <c r="AO181" s="154"/>
      <c r="AP181" s="154"/>
      <c r="AQ181" s="154"/>
      <c r="AR181" s="154"/>
      <c r="AS181" s="154"/>
      <c r="AT181" s="154"/>
      <c r="AU181" s="154"/>
      <c r="AV181" s="154"/>
      <c r="AW181" s="154"/>
      <c r="AX181" s="154"/>
      <c r="AY181" s="154"/>
      <c r="AZ181" s="154"/>
      <c r="BA181" s="154"/>
      <c r="BB181" s="103"/>
      <c r="BH181" s="154"/>
      <c r="BI181" s="154"/>
    </row>
    <row r="182" spans="1:61" x14ac:dyDescent="0.3">
      <c r="A182" s="123" t="str">
        <f>'Indicator Data'!A183</f>
        <v>Tuvalu</v>
      </c>
      <c r="B182" s="106" t="str">
        <f>'Indicator Data'!B183</f>
        <v>TUV</v>
      </c>
      <c r="C182" s="154"/>
      <c r="D182" s="154"/>
      <c r="E182" s="154"/>
      <c r="F182" s="154"/>
      <c r="G182" s="154"/>
      <c r="H182" s="154"/>
      <c r="I182" s="154"/>
      <c r="J182" s="154"/>
      <c r="K182" s="154"/>
      <c r="L182" s="154"/>
      <c r="M182" s="154"/>
      <c r="N182" s="154"/>
      <c r="O182" s="154"/>
      <c r="P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5" t="str">
        <f>IF(ISNUMBER('Indicator Data'!AL183),"","Imputed using GDP p.c.")</f>
        <v>Imputed using GDP p.c.</v>
      </c>
      <c r="AN182" s="154"/>
      <c r="AO182" s="154"/>
      <c r="AP182" s="154"/>
      <c r="AQ182" s="154"/>
      <c r="AR182" s="154"/>
      <c r="AS182" s="154"/>
      <c r="AT182" s="154"/>
      <c r="AU182" s="154"/>
      <c r="AV182" s="154"/>
      <c r="AW182" s="154"/>
      <c r="AX182" s="154"/>
      <c r="AY182" s="154"/>
      <c r="AZ182" s="154"/>
      <c r="BA182" s="154"/>
      <c r="BB182" s="103"/>
      <c r="BH182" s="154" t="s">
        <v>1229</v>
      </c>
      <c r="BI182" s="154" t="s">
        <v>1229</v>
      </c>
    </row>
    <row r="183" spans="1:61" x14ac:dyDescent="0.3">
      <c r="A183" s="123" t="str">
        <f>'Indicator Data'!A184</f>
        <v>Uganda</v>
      </c>
      <c r="B183" s="106" t="str">
        <f>'Indicator Data'!B184</f>
        <v>UGA</v>
      </c>
      <c r="C183" s="154"/>
      <c r="D183" s="154"/>
      <c r="E183" s="154"/>
      <c r="F183" s="154"/>
      <c r="G183" s="154"/>
      <c r="H183" s="154"/>
      <c r="I183" s="154"/>
      <c r="J183" s="154"/>
      <c r="K183" s="154"/>
      <c r="L183" s="154"/>
      <c r="M183" s="154"/>
      <c r="N183" s="154"/>
      <c r="O183" s="154"/>
      <c r="P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5" t="str">
        <f>IF(ISNUMBER('Indicator Data'!AL184),"","Imputed using GDP p.c.")</f>
        <v/>
      </c>
      <c r="AN183" s="154"/>
      <c r="AO183" s="154"/>
      <c r="AP183" s="154"/>
      <c r="AQ183" s="154"/>
      <c r="AR183" s="154"/>
      <c r="AS183" s="154"/>
      <c r="AT183" s="154"/>
      <c r="AU183" s="154"/>
      <c r="AV183" s="154"/>
      <c r="AW183" s="154"/>
      <c r="AX183" s="154"/>
      <c r="AY183" s="154"/>
      <c r="AZ183" s="154"/>
      <c r="BA183" s="154"/>
      <c r="BB183" s="103"/>
      <c r="BH183" s="154"/>
      <c r="BI183" s="154"/>
    </row>
    <row r="184" spans="1:61" x14ac:dyDescent="0.3">
      <c r="A184" s="123" t="str">
        <f>'Indicator Data'!A185</f>
        <v>Ukraine</v>
      </c>
      <c r="B184" s="106" t="str">
        <f>'Indicator Data'!B185</f>
        <v>UKR</v>
      </c>
      <c r="C184" s="154"/>
      <c r="D184" s="154"/>
      <c r="E184" s="154"/>
      <c r="F184" s="154"/>
      <c r="G184" s="154"/>
      <c r="H184" s="154"/>
      <c r="I184" s="154"/>
      <c r="J184" s="154"/>
      <c r="K184" s="154"/>
      <c r="L184" s="154"/>
      <c r="M184" s="154"/>
      <c r="N184" s="154"/>
      <c r="O184" s="154"/>
      <c r="P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5" t="str">
        <f>IF(ISNUMBER('Indicator Data'!AL185),"","Imputed using GDP p.c.")</f>
        <v/>
      </c>
      <c r="AN184" s="154"/>
      <c r="AO184" s="154"/>
      <c r="AP184" s="154"/>
      <c r="AQ184" s="154"/>
      <c r="AR184" s="154"/>
      <c r="AS184" s="154"/>
      <c r="AT184" s="154"/>
      <c r="AU184" s="154"/>
      <c r="AV184" s="154"/>
      <c r="AW184" s="154"/>
      <c r="AX184" s="154"/>
      <c r="AY184" s="154"/>
      <c r="AZ184" s="154"/>
      <c r="BA184" s="154"/>
      <c r="BB184" s="103"/>
      <c r="BH184" s="154"/>
      <c r="BI184" s="154"/>
    </row>
    <row r="185" spans="1:61" x14ac:dyDescent="0.3">
      <c r="A185" s="123" t="str">
        <f>'Indicator Data'!A186</f>
        <v>United Arab Emirates</v>
      </c>
      <c r="B185" s="106" t="str">
        <f>'Indicator Data'!B186</f>
        <v>ARE</v>
      </c>
      <c r="C185" s="154"/>
      <c r="D185" s="154"/>
      <c r="E185" s="154"/>
      <c r="F185" s="154"/>
      <c r="G185" s="154"/>
      <c r="H185" s="154"/>
      <c r="I185" s="154"/>
      <c r="J185" s="154"/>
      <c r="K185" s="154"/>
      <c r="L185" s="154"/>
      <c r="M185" s="154"/>
      <c r="N185" s="154"/>
      <c r="O185" s="154"/>
      <c r="P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5" t="str">
        <f>IF(ISNUMBER('Indicator Data'!AL186),"","Imputed using GDP p.c.")</f>
        <v/>
      </c>
      <c r="AN185" s="154"/>
      <c r="AO185" s="154"/>
      <c r="AP185" s="154"/>
      <c r="AQ185" s="154"/>
      <c r="AR185" s="154"/>
      <c r="AS185" s="154"/>
      <c r="AT185" s="154"/>
      <c r="AU185" s="154"/>
      <c r="AV185" s="154"/>
      <c r="AW185" s="154"/>
      <c r="AX185" s="154"/>
      <c r="AY185" s="154"/>
      <c r="AZ185" s="154"/>
      <c r="BA185" s="154"/>
      <c r="BB185" s="103"/>
      <c r="BH185" s="154"/>
      <c r="BI185" s="154"/>
    </row>
    <row r="186" spans="1:61" x14ac:dyDescent="0.3">
      <c r="A186" s="123" t="str">
        <f>'Indicator Data'!A187</f>
        <v>United Kingdom</v>
      </c>
      <c r="B186" s="106" t="str">
        <f>'Indicator Data'!B187</f>
        <v>GBR</v>
      </c>
      <c r="C186" s="154"/>
      <c r="D186" s="154"/>
      <c r="E186" s="154"/>
      <c r="F186" s="154"/>
      <c r="G186" s="154"/>
      <c r="H186" s="154"/>
      <c r="I186" s="154"/>
      <c r="J186" s="154"/>
      <c r="K186" s="154"/>
      <c r="L186" s="154"/>
      <c r="M186" s="154"/>
      <c r="N186" s="154"/>
      <c r="O186" s="154"/>
      <c r="P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5" t="str">
        <f>IF(ISNUMBER('Indicator Data'!AL187),"","Imputed using GDP p.c.")</f>
        <v/>
      </c>
      <c r="AN186" s="154"/>
      <c r="AO186" s="154"/>
      <c r="AP186" s="154"/>
      <c r="AQ186" s="154"/>
      <c r="AR186" s="154"/>
      <c r="AS186" s="154"/>
      <c r="AT186" s="154"/>
      <c r="AU186" s="154"/>
      <c r="AV186" s="154"/>
      <c r="AW186" s="154"/>
      <c r="AX186" s="154"/>
      <c r="AY186" s="154"/>
      <c r="AZ186" s="154"/>
      <c r="BA186" s="154"/>
      <c r="BB186" s="103"/>
      <c r="BH186" s="154"/>
      <c r="BI186" s="154"/>
    </row>
    <row r="187" spans="1:61" x14ac:dyDescent="0.3">
      <c r="A187" s="123" t="str">
        <f>'Indicator Data'!A188</f>
        <v>United States of America</v>
      </c>
      <c r="B187" s="106" t="str">
        <f>'Indicator Data'!B188</f>
        <v>USA</v>
      </c>
      <c r="C187" s="154"/>
      <c r="D187" s="154"/>
      <c r="E187" s="154"/>
      <c r="F187" s="154"/>
      <c r="G187" s="154"/>
      <c r="H187" s="154"/>
      <c r="I187" s="154"/>
      <c r="J187" s="154"/>
      <c r="K187" s="154"/>
      <c r="L187" s="154"/>
      <c r="M187" s="154"/>
      <c r="N187" s="154"/>
      <c r="O187" s="154"/>
      <c r="P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5" t="str">
        <f>IF(ISNUMBER('Indicator Data'!AL188),"","Imputed using GDP p.c.")</f>
        <v/>
      </c>
      <c r="AN187" s="154"/>
      <c r="AO187" s="154"/>
      <c r="AP187" s="154"/>
      <c r="AQ187" s="154"/>
      <c r="AR187" s="154"/>
      <c r="AS187" s="154"/>
      <c r="AT187" s="154"/>
      <c r="AU187" s="154"/>
      <c r="AV187" s="154"/>
      <c r="AW187" s="154"/>
      <c r="AX187" s="154"/>
      <c r="AY187" s="154"/>
      <c r="AZ187" s="154"/>
      <c r="BA187" s="154"/>
      <c r="BB187" s="103"/>
      <c r="BH187" s="154"/>
      <c r="BI187" s="154"/>
    </row>
    <row r="188" spans="1:61" x14ac:dyDescent="0.3">
      <c r="A188" s="123" t="str">
        <f>'Indicator Data'!A189</f>
        <v>Uruguay</v>
      </c>
      <c r="B188" s="106" t="str">
        <f>'Indicator Data'!B189</f>
        <v>URY</v>
      </c>
      <c r="C188" s="154"/>
      <c r="D188" s="154"/>
      <c r="E188" s="154"/>
      <c r="F188" s="154"/>
      <c r="G188" s="154"/>
      <c r="H188" s="154"/>
      <c r="I188" s="154"/>
      <c r="J188" s="154"/>
      <c r="K188" s="154"/>
      <c r="L188" s="154"/>
      <c r="M188" s="154"/>
      <c r="N188" s="154"/>
      <c r="O188" s="154"/>
      <c r="P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5" t="str">
        <f>IF(ISNUMBER('Indicator Data'!AL189),"","Imputed using GDP p.c.")</f>
        <v/>
      </c>
      <c r="AN188" s="154"/>
      <c r="AO188" s="154"/>
      <c r="AP188" s="154"/>
      <c r="AQ188" s="154"/>
      <c r="AR188" s="154"/>
      <c r="AS188" s="154"/>
      <c r="AT188" s="154"/>
      <c r="AU188" s="154"/>
      <c r="AV188" s="154"/>
      <c r="AW188" s="154"/>
      <c r="AX188" s="154"/>
      <c r="AY188" s="154"/>
      <c r="AZ188" s="154"/>
      <c r="BA188" s="154"/>
      <c r="BB188" s="103"/>
      <c r="BH188" s="154"/>
      <c r="BI188" s="154"/>
    </row>
    <row r="189" spans="1:61" x14ac:dyDescent="0.3">
      <c r="A189" s="123" t="str">
        <f>'Indicator Data'!A190</f>
        <v>Uzbekistan</v>
      </c>
      <c r="B189" s="106" t="str">
        <f>'Indicator Data'!B190</f>
        <v>UZB</v>
      </c>
      <c r="C189" s="154"/>
      <c r="D189" s="154"/>
      <c r="E189" s="154"/>
      <c r="F189" s="154"/>
      <c r="G189" s="154"/>
      <c r="H189" s="154"/>
      <c r="I189" s="154"/>
      <c r="J189" s="154"/>
      <c r="K189" s="154"/>
      <c r="L189" s="154"/>
      <c r="M189" s="154"/>
      <c r="N189" s="154"/>
      <c r="O189" s="154"/>
      <c r="P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5" t="str">
        <f>IF(ISNUMBER('Indicator Data'!AL190),"","Imputed using GDP p.c.")</f>
        <v/>
      </c>
      <c r="AN189" s="154"/>
      <c r="AO189" s="154"/>
      <c r="AP189" s="154"/>
      <c r="AQ189" s="154"/>
      <c r="AR189" s="154"/>
      <c r="AS189" s="154"/>
      <c r="AT189" s="154"/>
      <c r="AU189" s="154"/>
      <c r="AV189" s="154"/>
      <c r="AW189" s="154"/>
      <c r="AX189" s="154"/>
      <c r="AY189" s="154"/>
      <c r="AZ189" s="154"/>
      <c r="BA189" s="154"/>
      <c r="BB189" s="103"/>
      <c r="BH189" s="154"/>
      <c r="BI189" s="154"/>
    </row>
    <row r="190" spans="1:61" x14ac:dyDescent="0.3">
      <c r="A190" s="123" t="str">
        <f>'Indicator Data'!A191</f>
        <v>Vanuatu</v>
      </c>
      <c r="B190" s="106" t="str">
        <f>'Indicator Data'!B191</f>
        <v>VUT</v>
      </c>
      <c r="C190" s="154"/>
      <c r="D190" s="154"/>
      <c r="E190" s="154"/>
      <c r="F190" s="154"/>
      <c r="G190" s="154"/>
      <c r="H190" s="154"/>
      <c r="I190" s="154"/>
      <c r="J190" s="154"/>
      <c r="K190" s="154"/>
      <c r="L190" s="154"/>
      <c r="M190" s="154"/>
      <c r="N190" s="154"/>
      <c r="O190" s="154"/>
      <c r="P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5" t="str">
        <f>IF(ISNUMBER('Indicator Data'!AL191),"","Imputed using GDP p.c.")</f>
        <v/>
      </c>
      <c r="AN190" s="154"/>
      <c r="AO190" s="154"/>
      <c r="AP190" s="154"/>
      <c r="AQ190" s="154"/>
      <c r="AR190" s="154"/>
      <c r="AS190" s="154"/>
      <c r="AT190" s="154"/>
      <c r="AU190" s="154"/>
      <c r="AV190" s="154"/>
      <c r="AW190" s="154"/>
      <c r="AX190" s="154"/>
      <c r="AY190" s="154"/>
      <c r="AZ190" s="154"/>
      <c r="BA190" s="154"/>
      <c r="BB190" s="103"/>
      <c r="BH190" s="154"/>
      <c r="BI190" s="154"/>
    </row>
    <row r="191" spans="1:61" x14ac:dyDescent="0.3">
      <c r="A191" s="123" t="str">
        <f>'Indicator Data'!A192</f>
        <v>Venezuela</v>
      </c>
      <c r="B191" s="106" t="str">
        <f>'Indicator Data'!B192</f>
        <v>VEN</v>
      </c>
      <c r="C191" s="154"/>
      <c r="D191" s="154"/>
      <c r="E191" s="154"/>
      <c r="F191" s="154"/>
      <c r="G191" s="154"/>
      <c r="H191" s="154"/>
      <c r="I191" s="154"/>
      <c r="J191" s="154"/>
      <c r="K191" s="154"/>
      <c r="L191" s="154"/>
      <c r="M191" s="154"/>
      <c r="N191" s="154"/>
      <c r="O191" s="154"/>
      <c r="P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5" t="str">
        <f>IF(ISNUMBER('Indicator Data'!AL192),"","Imputed using GDP p.c.")</f>
        <v/>
      </c>
      <c r="AN191" s="154"/>
      <c r="AO191" s="154"/>
      <c r="AP191" s="154"/>
      <c r="AQ191" s="154"/>
      <c r="AR191" s="154"/>
      <c r="AS191" s="154"/>
      <c r="AT191" s="154"/>
      <c r="AU191" s="154"/>
      <c r="AV191" s="154"/>
      <c r="AW191" s="154"/>
      <c r="AX191" s="154"/>
      <c r="AY191" s="154"/>
      <c r="AZ191" s="154"/>
      <c r="BA191" s="154"/>
      <c r="BB191" s="103"/>
      <c r="BH191" s="154"/>
      <c r="BI191" s="154"/>
    </row>
    <row r="192" spans="1:61" x14ac:dyDescent="0.3">
      <c r="A192" s="123" t="str">
        <f>'Indicator Data'!A193</f>
        <v>Viet Nam</v>
      </c>
      <c r="B192" s="106" t="str">
        <f>'Indicator Data'!B193</f>
        <v>VNM</v>
      </c>
      <c r="C192" s="154"/>
      <c r="D192" s="154"/>
      <c r="E192" s="154"/>
      <c r="F192" s="154"/>
      <c r="G192" s="154"/>
      <c r="H192" s="154"/>
      <c r="I192" s="154"/>
      <c r="J192" s="154"/>
      <c r="K192" s="154"/>
      <c r="L192" s="154"/>
      <c r="M192" s="154"/>
      <c r="N192" s="154"/>
      <c r="O192" s="154"/>
      <c r="P192" s="154"/>
      <c r="Q192" s="155" t="str">
        <f>IF(ISNUMBER('Indicator Data'!AL193),"","Imputed using GDP p.c.")</f>
        <v/>
      </c>
      <c r="R192" s="154"/>
      <c r="S192" s="154"/>
      <c r="T192" s="154"/>
      <c r="U192" s="154"/>
      <c r="V192" s="154"/>
      <c r="W192" s="154"/>
      <c r="X192" s="154"/>
      <c r="Y192" s="154"/>
      <c r="Z192" s="154"/>
      <c r="AA192" s="154"/>
      <c r="AB192" s="154"/>
      <c r="AC192" s="154"/>
      <c r="AD192" s="154"/>
      <c r="AE192" s="154"/>
      <c r="AF192" s="154"/>
      <c r="AG192" s="154"/>
      <c r="AH192" s="154"/>
      <c r="AI192" s="154"/>
      <c r="AJ192" s="154"/>
      <c r="AK192" s="154"/>
      <c r="AN192" s="154"/>
      <c r="AO192" s="154"/>
      <c r="AP192" s="154"/>
      <c r="AQ192" s="154"/>
      <c r="AR192" s="154"/>
      <c r="AS192" s="154"/>
      <c r="AT192" s="154"/>
      <c r="AU192" s="154"/>
      <c r="AV192" s="154"/>
      <c r="AW192" s="154"/>
      <c r="AX192" s="154"/>
      <c r="AY192" s="154"/>
      <c r="AZ192" s="154"/>
      <c r="BA192" s="154"/>
      <c r="BB192" s="103"/>
      <c r="BH192" s="154"/>
      <c r="BI192" s="154"/>
    </row>
    <row r="193" spans="1:61" x14ac:dyDescent="0.3">
      <c r="A193" s="123" t="str">
        <f>'Indicator Data'!A194</f>
        <v>Yemen</v>
      </c>
      <c r="B193" s="106" t="str">
        <f>'Indicator Data'!B194</f>
        <v>YEM</v>
      </c>
      <c r="C193" s="154"/>
      <c r="D193" s="154"/>
      <c r="E193" s="154"/>
      <c r="F193" s="154"/>
      <c r="G193" s="154"/>
      <c r="H193" s="154"/>
      <c r="I193" s="154"/>
      <c r="J193" s="154"/>
      <c r="K193" s="154"/>
      <c r="L193" s="154"/>
      <c r="M193" s="154"/>
      <c r="N193" s="154"/>
      <c r="O193" s="154"/>
      <c r="P193" s="154"/>
      <c r="Q193" s="155" t="str">
        <f>IF(ISNUMBER('Indicator Data'!AL194),"","Imputed using GDP p.c.")</f>
        <v/>
      </c>
      <c r="R193" s="154"/>
      <c r="S193" s="154"/>
      <c r="T193" s="154"/>
      <c r="U193" s="154"/>
      <c r="V193" s="154"/>
      <c r="W193" s="154"/>
      <c r="X193" s="154"/>
      <c r="Y193" s="154"/>
      <c r="Z193" s="154"/>
      <c r="AA193" s="154"/>
      <c r="AB193" s="154"/>
      <c r="AC193" s="154"/>
      <c r="AD193" s="154"/>
      <c r="AE193" s="154"/>
      <c r="AF193" s="154"/>
      <c r="AG193" s="154"/>
      <c r="AH193" s="154"/>
      <c r="AI193" s="154"/>
      <c r="AJ193" s="154"/>
      <c r="AK193" s="154"/>
      <c r="AN193" s="154"/>
      <c r="AO193" s="154"/>
      <c r="AP193" s="154"/>
      <c r="AQ193" s="154"/>
      <c r="AR193" s="154"/>
      <c r="AS193" s="154"/>
      <c r="AT193" s="154"/>
      <c r="AU193" s="154"/>
      <c r="AV193" s="154"/>
      <c r="AW193" s="154"/>
      <c r="AX193" s="154"/>
      <c r="AY193" s="154"/>
      <c r="AZ193" s="154"/>
      <c r="BA193" s="154"/>
      <c r="BB193" s="103"/>
      <c r="BH193" s="154"/>
      <c r="BI193" s="154"/>
    </row>
    <row r="194" spans="1:61" x14ac:dyDescent="0.3">
      <c r="A194" s="123" t="str">
        <f>'Indicator Data'!A195</f>
        <v>Zambia</v>
      </c>
      <c r="B194" s="106" t="str">
        <f>'Indicator Data'!B195</f>
        <v>ZMB</v>
      </c>
      <c r="C194" s="154"/>
      <c r="D194" s="154"/>
      <c r="E194" s="154"/>
      <c r="F194" s="154"/>
      <c r="G194" s="154"/>
      <c r="H194" s="154"/>
      <c r="I194" s="154"/>
      <c r="J194" s="154"/>
      <c r="K194" s="154"/>
      <c r="L194" s="154"/>
      <c r="M194" s="154"/>
      <c r="N194" s="154"/>
      <c r="O194" s="154"/>
      <c r="P194" s="154"/>
      <c r="Q194" s="155" t="str">
        <f>IF(ISNUMBER('Indicator Data'!AL195),"","Imputed using GDP p.c.")</f>
        <v/>
      </c>
      <c r="R194" s="154"/>
      <c r="S194" s="154"/>
      <c r="T194" s="154"/>
      <c r="U194" s="154"/>
      <c r="V194" s="154"/>
      <c r="W194" s="154"/>
      <c r="X194" s="154"/>
      <c r="Y194" s="154"/>
      <c r="Z194" s="154"/>
      <c r="AA194" s="154"/>
      <c r="AB194" s="154"/>
      <c r="AC194" s="154"/>
      <c r="AD194" s="154"/>
      <c r="AE194" s="154"/>
      <c r="AF194" s="154"/>
      <c r="AG194" s="154"/>
      <c r="AH194" s="154"/>
      <c r="AI194" s="154"/>
      <c r="AJ194" s="154"/>
      <c r="AK194" s="154"/>
      <c r="AN194" s="154"/>
      <c r="AO194" s="154"/>
      <c r="AP194" s="154"/>
      <c r="AQ194" s="154"/>
      <c r="AR194" s="154"/>
      <c r="AS194" s="154"/>
      <c r="AT194" s="154"/>
      <c r="AU194" s="154"/>
      <c r="AV194" s="154"/>
      <c r="AW194" s="154"/>
      <c r="AX194" s="154"/>
      <c r="AY194" s="154"/>
      <c r="AZ194" s="154"/>
      <c r="BA194" s="154"/>
      <c r="BB194" s="103"/>
      <c r="BH194" s="154"/>
      <c r="BI194" s="154"/>
    </row>
    <row r="195" spans="1:61" x14ac:dyDescent="0.3">
      <c r="A195" s="123" t="str">
        <f>'Indicator Data'!A196</f>
        <v>Zimbabwe</v>
      </c>
      <c r="B195" s="106" t="str">
        <f>'Indicator Data'!B196</f>
        <v>ZWE</v>
      </c>
      <c r="C195" s="154"/>
      <c r="D195" s="154"/>
      <c r="E195" s="154"/>
      <c r="F195" s="154"/>
      <c r="G195" s="154"/>
      <c r="H195" s="154"/>
      <c r="I195" s="154"/>
      <c r="J195" s="154"/>
      <c r="K195" s="154"/>
      <c r="L195" s="154"/>
      <c r="M195" s="154"/>
      <c r="N195" s="154"/>
      <c r="O195" s="154"/>
      <c r="P195" s="154"/>
      <c r="Q195" s="155" t="str">
        <f>IF(ISNUMBER('Indicator Data'!AL196),"","Imputed using GDP p.c.")</f>
        <v/>
      </c>
      <c r="R195" s="154"/>
      <c r="S195" s="154"/>
      <c r="T195" s="154"/>
      <c r="U195" s="154"/>
      <c r="V195" s="154"/>
      <c r="W195" s="154"/>
      <c r="X195" s="154"/>
      <c r="Y195" s="154"/>
      <c r="Z195" s="154"/>
      <c r="AA195" s="154"/>
      <c r="AB195" s="154"/>
      <c r="AC195" s="154"/>
      <c r="AD195" s="154"/>
      <c r="AE195" s="154"/>
      <c r="AF195" s="154"/>
      <c r="AG195" s="154"/>
      <c r="AH195" s="154"/>
      <c r="AI195" s="154"/>
      <c r="AJ195" s="154"/>
      <c r="AK195" s="154"/>
      <c r="AN195" s="154"/>
      <c r="AO195" s="154"/>
      <c r="AP195" s="154"/>
      <c r="AQ195" s="154"/>
      <c r="AR195" s="154"/>
      <c r="AS195" s="154"/>
      <c r="AT195" s="154"/>
      <c r="AU195" s="154"/>
      <c r="AV195" s="154"/>
      <c r="AW195" s="154"/>
      <c r="AX195" s="154"/>
      <c r="AY195" s="154"/>
      <c r="AZ195" s="154"/>
      <c r="BA195" s="154"/>
      <c r="BB195" s="103"/>
      <c r="BH195" s="154"/>
      <c r="BI195" s="154"/>
    </row>
  </sheetData>
  <mergeCells count="1">
    <mergeCell ref="A1:CB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BZ199"/>
  <sheetViews>
    <sheetView zoomScale="80" zoomScaleNormal="80" workbookViewId="0">
      <pane xSplit="1" ySplit="1" topLeftCell="N2" activePane="bottomRight" state="frozen"/>
      <selection pane="topRight" activeCell="B1" sqref="B1"/>
      <selection pane="bottomLeft" activeCell="A2" sqref="A2"/>
      <selection pane="bottomRight" activeCell="A2" sqref="A2"/>
    </sheetView>
  </sheetViews>
  <sheetFormatPr defaultRowHeight="14.4" x14ac:dyDescent="0.3"/>
  <cols>
    <col min="1" max="1" width="6" bestFit="1" customWidth="1"/>
    <col min="2" max="45" width="5" bestFit="1" customWidth="1"/>
    <col min="46" max="76" width="5" style="5" customWidth="1"/>
    <col min="77" max="77" width="4.5546875" bestFit="1" customWidth="1"/>
    <col min="78" max="78" width="5" bestFit="1" customWidth="1"/>
  </cols>
  <sheetData>
    <row r="1" spans="1:78" ht="409.6" x14ac:dyDescent="0.3">
      <c r="A1" s="5" t="s">
        <v>357</v>
      </c>
      <c r="B1" s="157" t="str">
        <f>'Indicator Data'!C2</f>
        <v>Physical exposure to earthquake MMI VI</v>
      </c>
      <c r="C1" s="157" t="str">
        <f>'Indicator Data'!D2</f>
        <v>Physical exposure to earthquake MMI VIII</v>
      </c>
      <c r="D1" s="157" t="str">
        <f>'Indicator Data'!E2</f>
        <v>Annual Expected Exposed People to Floods</v>
      </c>
      <c r="E1" s="157" t="str">
        <f>'Indicator Data'!F2</f>
        <v>Annual Expected Exposed People to Tsunamis</v>
      </c>
      <c r="F1" s="157" t="str">
        <f>'Indicator Data'!G2</f>
        <v>Annual Expected Exposed People to Cyclone's Wind SS1</v>
      </c>
      <c r="G1" s="157" t="str">
        <f>'Indicator Data'!H2</f>
        <v>Annual Expected Exposed People to Cyclone's Wind SS3</v>
      </c>
      <c r="H1" s="157" t="str">
        <f>'Indicator Data'!I2</f>
        <v>Annual Expected Exposed People to Cyclone Surge</v>
      </c>
      <c r="I1" s="157" t="str">
        <f>'Indicator Data'!J2</f>
        <v>Total affected by Drought</v>
      </c>
      <c r="J1" s="157" t="str">
        <f>'Indicator Data'!K2</f>
        <v>Frequency of Drought events</v>
      </c>
      <c r="K1" s="157" t="str">
        <f>'Indicator Data'!L2</f>
        <v>Agriculture Drought probability</v>
      </c>
      <c r="L1" s="157" t="str">
        <f>'Indicator Data'!M2</f>
        <v>Population exposed to CCHF (zoonoses)</v>
      </c>
      <c r="M1" s="157" t="str">
        <f>'Indicator Data'!N2</f>
        <v>Population exposed to EDV (zoonoses)</v>
      </c>
      <c r="N1" s="157" t="str">
        <f>'Indicator Data'!O2</f>
        <v>Population exposed to Lassa Fever (zoonoses)</v>
      </c>
      <c r="O1" s="157" t="str">
        <f>'Indicator Data'!P2</f>
        <v>Population exposed to MVD (zoonoses)</v>
      </c>
      <c r="P1" s="157" t="str">
        <f>'Indicator Data'!Q2</f>
        <v>Populations at risk of Plasmodium vivax malaria in 2010 - Unstable trasmission (vector borne)</v>
      </c>
      <c r="Q1" s="157" t="str">
        <f>'Indicator Data'!R2</f>
        <v>Populations at risk of Plasmodium vivax malaria in 2010  - Stable trasmission (vector borne)</v>
      </c>
      <c r="R1" s="157" t="str">
        <f>'Indicator Data'!S2</f>
        <v>Populations at risk of Plasmodium falciparum malaria in 2010 - Unstable trasmission (vector borne)</v>
      </c>
      <c r="S1" s="157" t="str">
        <f>'Indicator Data'!T2</f>
        <v>Populations at risk of Plasmodium falciparum malaria in 2010 - Stable trasmission (vector borne)</v>
      </c>
      <c r="T1" s="157" t="str">
        <f>'Indicator Data'!U2</f>
        <v>Population exposed to Zika (vector borne)</v>
      </c>
      <c r="U1" s="157" t="str">
        <f>'Indicator Data'!V2</f>
        <v>Population at Risk to Aedes (vector borne)</v>
      </c>
      <c r="V1" s="157" t="str">
        <f>'Indicator Data'!W2</f>
        <v>Population exposed to Dengue (vector borne)</v>
      </c>
      <c r="W1" s="157" t="str">
        <f>'Indicator Data'!X2</f>
        <v>Population density (people per sq. km of land area)</v>
      </c>
      <c r="X1" s="157" t="str">
        <f>'Indicator Data'!Y2</f>
        <v>Urban population growth (annual %)</v>
      </c>
      <c r="Y1" s="157" t="str">
        <f>'Indicator Data'!Z2</f>
        <v>Population living in urban areas (%)</v>
      </c>
      <c r="Z1" s="157" t="str">
        <f>'Indicator Data'!AA2</f>
        <v>Household size</v>
      </c>
      <c r="AA1" s="157" t="str">
        <f>'Indicator Data'!AB2</f>
        <v>People practicing open defecation (% of population)</v>
      </c>
      <c r="AB1" s="157" t="str">
        <f>'Indicator Data'!AC2</f>
        <v>Proportion of population with basic handwashing facilities on premises (% of population)</v>
      </c>
      <c r="AC1" s="157" t="str">
        <f>'Indicator Data'!AD2</f>
        <v>Number of vets</v>
      </c>
      <c r="AD1" s="157" t="str">
        <f>'Indicator Data'!AE2</f>
        <v>IHR capacity score: Food safety</v>
      </c>
      <c r="AE1" s="157" t="str">
        <f>'Indicator Data'!AF2</f>
        <v>Population living in slums (% of urban population)</v>
      </c>
      <c r="AF1" s="157" t="str">
        <f>'Indicator Data'!AG2</f>
        <v>Children under 5 (% of population)</v>
      </c>
      <c r="AG1" s="157" t="str">
        <f>'Indicator Data'!AH2</f>
        <v>GCRI Violent Conflict probability</v>
      </c>
      <c r="AH1" s="157" t="str">
        <f>'Indicator Data'!AI2</f>
        <v>GCRI Highly Violent Conflict probability</v>
      </c>
      <c r="AI1" s="157" t="str">
        <f>'Indicator Data'!AJ2</f>
        <v>National Power Conflict Intensity (Highly Violent)</v>
      </c>
      <c r="AJ1" s="157" t="str">
        <f>'Indicator Data'!AK2</f>
        <v>Subnational Conflict Intensity (Highly Violent)</v>
      </c>
      <c r="AK1" s="157" t="str">
        <f>'Indicator Data'!AL2</f>
        <v>Human Development Index</v>
      </c>
      <c r="AL1" s="157" t="str">
        <f>'Indicator Data'!AM2</f>
        <v>Multidimensional Poverty Index</v>
      </c>
      <c r="AM1" s="157" t="str">
        <f>'Indicator Data'!AN2</f>
        <v>Humanitarian Aid (FTS)</v>
      </c>
      <c r="AN1" s="157" t="str">
        <f>'Indicator Data'!AO2</f>
        <v>Development Aid (ODA)</v>
      </c>
      <c r="AO1" s="157" t="str">
        <f>'Indicator Data'!AP2</f>
        <v>Development Aid (ODA)</v>
      </c>
      <c r="AP1" s="157" t="str">
        <f>'Indicator Data'!AQ2</f>
        <v>Net ODA received (% of GNI)</v>
      </c>
      <c r="AQ1" s="157" t="str">
        <f>'Indicator Data'!AR2</f>
        <v>Volume of remittances (in USD) as a proportion of total GDP (%)</v>
      </c>
      <c r="AR1" s="157" t="str">
        <f>'Indicator Data'!AS2</f>
        <v>Mortality rate, under-5</v>
      </c>
      <c r="AS1" s="157" t="str">
        <f>'Indicator Data'!AT2</f>
        <v>U5 Under weight</v>
      </c>
      <c r="AT1" s="157" t="str">
        <f>'Indicator Data'!AU2</f>
        <v>Incidence of Tuberculosis</v>
      </c>
      <c r="AU1" s="157" t="str">
        <f>'Indicator Data'!AV2</f>
        <v>Estimated number of people living with HIV - Adult (&gt;15) rate</v>
      </c>
      <c r="AV1" s="157" t="str">
        <f>'Indicator Data'!AW2</f>
        <v>Number of new HIV infections per 1,000 uninfected population</v>
      </c>
      <c r="AW1" s="157" t="str">
        <f>'Indicator Data'!AX2</f>
        <v>Malaria incidence per 1,000 population at risk</v>
      </c>
      <c r="AX1" s="157" t="str">
        <f>'Indicator Data'!AY2</f>
        <v>Number of people requiring interventions against neglected tropical diseases</v>
      </c>
      <c r="AY1" s="157" t="str">
        <f>'Indicator Data'!AZ2</f>
        <v>Gender Inequality Index</v>
      </c>
      <c r="AZ1" s="157" t="str">
        <f>'Indicator Data'!BA2</f>
        <v>Income Gini coefficient</v>
      </c>
      <c r="BA1" s="157" t="str">
        <f>'Indicator Data'!BB2</f>
        <v>People affected by Natural Disasters</v>
      </c>
      <c r="BB1" s="157" t="str">
        <f>'Indicator Data'!BC2</f>
        <v>People affected by Natural Disasters</v>
      </c>
      <c r="BC1" s="157" t="str">
        <f>'Indicator Data'!BD2</f>
        <v>People affected by Natural Disasters</v>
      </c>
      <c r="BD1" s="157" t="str">
        <f>'Indicator Data'!BE2</f>
        <v>Internally displaced persons (IDPs)</v>
      </c>
      <c r="BE1" s="157" t="str">
        <f>'Indicator Data'!BF2</f>
        <v>Refugees and asylum-seekers by country of asylum</v>
      </c>
      <c r="BF1" s="157" t="str">
        <f>'Indicator Data'!BG2</f>
        <v>Returned Refugees</v>
      </c>
      <c r="BG1" s="157" t="str">
        <f>'Indicator Data'!BH2</f>
        <v>Average Dietary Energy Supply Adequacy</v>
      </c>
      <c r="BH1" s="157" t="str">
        <f>'Indicator Data'!BI2</f>
        <v>Prevalence of Undernourishment</v>
      </c>
      <c r="BI1" s="157" t="str">
        <f>'Indicator Data'!BR2</f>
        <v>HFA Scores Last recent</v>
      </c>
      <c r="BJ1" s="157" t="str">
        <f>'Indicator Data'!BS2</f>
        <v>Government Effectiveness</v>
      </c>
      <c r="BK1" s="157" t="str">
        <f>'Indicator Data'!BT2</f>
        <v>Corruption Perception Index</v>
      </c>
      <c r="BL1" s="157" t="str">
        <f>'Indicator Data'!BU2</f>
        <v>Access to electricity</v>
      </c>
      <c r="BM1" s="157" t="str">
        <f>'Indicator Data'!BV2</f>
        <v>Adult literacy rate</v>
      </c>
      <c r="BN1" s="157" t="str">
        <f>'Indicator Data'!BW2</f>
        <v>Internet users</v>
      </c>
      <c r="BO1" s="157" t="str">
        <f>'Indicator Data'!BX2</f>
        <v>Mobile cellular subscriptions</v>
      </c>
      <c r="BP1" s="157" t="str">
        <f>'Indicator Data'!BY2</f>
        <v>Road lenght</v>
      </c>
      <c r="BQ1" s="157" t="str">
        <f>'Indicator Data'!BZ2</f>
        <v>People using at least basic sanitation services (% of population)</v>
      </c>
      <c r="BR1" s="157" t="str">
        <f>'Indicator Data'!CA2</f>
        <v>People using at least basic drinking water services (% of population)</v>
      </c>
      <c r="BS1" s="157" t="str">
        <f>'Indicator Data'!CB2</f>
        <v>Physicians Density</v>
      </c>
      <c r="BT1" s="157" t="str">
        <f>'Indicator Data'!CC2</f>
        <v>Proportion of the target population with access to 3 doses of diphtheria-tetanus-pertussis (DTP3) (%)</v>
      </c>
      <c r="BU1" s="157" t="str">
        <f>'Indicator Data'!CD2</f>
        <v>Proportion of the target population with access to measles-containing-vaccine second-dose (MCV2) (%)</v>
      </c>
      <c r="BV1" s="157" t="str">
        <f>'Indicator Data'!CE2</f>
        <v>Proportion of the target population with access to pneumococcal conjugate 3rd dose (PCV3) (%)</v>
      </c>
      <c r="BW1" s="157" t="str">
        <f>'Indicator Data'!CF2</f>
        <v>Current health expenditure per capita</v>
      </c>
      <c r="BX1" s="157" t="str">
        <f>'Indicator Data'!CG2</f>
        <v>Maternal Mortality Ratio</v>
      </c>
      <c r="BY1" s="157" t="s">
        <v>873</v>
      </c>
      <c r="BZ1" s="157" t="s">
        <v>874</v>
      </c>
    </row>
    <row r="2" spans="1:78" x14ac:dyDescent="0.3">
      <c r="A2" s="5" t="s">
        <v>0</v>
      </c>
      <c r="B2" s="158">
        <f>IF('Indicator Data'!C6="No Data",1,IF('Indicator Data imputation'!C5&lt;&gt;"",1,0))</f>
        <v>0</v>
      </c>
      <c r="C2" s="158">
        <f>IF('Indicator Data'!D6="No Data",1,IF('Indicator Data imputation'!D5&lt;&gt;"",1,0))</f>
        <v>0</v>
      </c>
      <c r="D2" s="158">
        <f>IF('Indicator Data'!E6="No Data",1,IF('Indicator Data imputation'!E5&lt;&gt;"",1,0))</f>
        <v>0</v>
      </c>
      <c r="E2" s="158">
        <f>IF('Indicator Data'!F6="No Data",1,IF('Indicator Data imputation'!F5&lt;&gt;"",1,0))</f>
        <v>0</v>
      </c>
      <c r="F2" s="158">
        <f>IF('Indicator Data'!G6="No Data",1,IF('Indicator Data imputation'!G5&lt;&gt;"",1,0))</f>
        <v>0</v>
      </c>
      <c r="G2" s="158">
        <f>IF('Indicator Data'!H6="No Data",1,IF('Indicator Data imputation'!H5&lt;&gt;"",1,0))</f>
        <v>0</v>
      </c>
      <c r="H2" s="158">
        <f>IF('Indicator Data'!I6="No Data",1,IF('Indicator Data imputation'!I5&lt;&gt;"",1,0))</f>
        <v>0</v>
      </c>
      <c r="I2" s="158">
        <f>IF('Indicator Data'!J6="No Data",1,IF('Indicator Data imputation'!J5&lt;&gt;"",1,0))</f>
        <v>0</v>
      </c>
      <c r="J2" s="158">
        <f>IF('Indicator Data'!K6="No Data",1,IF('Indicator Data imputation'!K5&lt;&gt;"",1,0))</f>
        <v>0</v>
      </c>
      <c r="K2" s="158">
        <f>IF('Indicator Data'!L6="No Data",1,IF('Indicator Data imputation'!L5&lt;&gt;"",1,0))</f>
        <v>0</v>
      </c>
      <c r="L2" s="158">
        <f>IF('Indicator Data'!M6="No Data",1,IF('Indicator Data imputation'!M5&lt;&gt;"",1,0))</f>
        <v>0</v>
      </c>
      <c r="M2" s="158">
        <f>IF('Indicator Data'!N6="No Data",1,IF('Indicator Data imputation'!N5&lt;&gt;"",1,0))</f>
        <v>1</v>
      </c>
      <c r="N2" s="158">
        <f>IF('Indicator Data'!O6="No Data",1,IF('Indicator Data imputation'!O5&lt;&gt;"",1,0))</f>
        <v>1</v>
      </c>
      <c r="O2" s="158">
        <f>IF('Indicator Data'!P6="No Data",1,IF('Indicator Data imputation'!P5&lt;&gt;"",1,0))</f>
        <v>1</v>
      </c>
      <c r="P2" s="158">
        <f>IF('Indicator Data'!Q6="No Data",1,IF('Indicator Data imputation'!Q5&lt;&gt;"",1,0))</f>
        <v>0</v>
      </c>
      <c r="Q2" s="158">
        <f>IF('Indicator Data'!R6="No Data",1,IF('Indicator Data imputation'!R5&lt;&gt;"",1,0))</f>
        <v>0</v>
      </c>
      <c r="R2" s="158">
        <f>IF('Indicator Data'!S6="No Data",1,IF('Indicator Data imputation'!S5&lt;&gt;"",1,0))</f>
        <v>0</v>
      </c>
      <c r="S2" s="158">
        <f>IF('Indicator Data'!T6="No Data",1,IF('Indicator Data imputation'!T5&lt;&gt;"",1,0))</f>
        <v>0</v>
      </c>
      <c r="T2" s="158">
        <f>IF('Indicator Data'!U6="No Data",1,IF('Indicator Data imputation'!U5&lt;&gt;"",1,0))</f>
        <v>0</v>
      </c>
      <c r="U2" s="158">
        <f>IF('Indicator Data'!V6="No Data",1,IF('Indicator Data imputation'!V5&lt;&gt;"",1,0))</f>
        <v>0</v>
      </c>
      <c r="V2" s="158">
        <f>IF('Indicator Data'!W6="No Data",1,IF('Indicator Data imputation'!W5&lt;&gt;"",1,0))</f>
        <v>0</v>
      </c>
      <c r="W2" s="158">
        <f>IF('Indicator Data'!X6="No Data",1,IF('Indicator Data imputation'!X5&lt;&gt;"",1,0))</f>
        <v>0</v>
      </c>
      <c r="X2" s="158">
        <f>IF('Indicator Data'!Y6="No Data",1,IF('Indicator Data imputation'!Y5&lt;&gt;"",1,0))</f>
        <v>0</v>
      </c>
      <c r="Y2" s="158">
        <f>IF('Indicator Data'!Z6="No Data",1,IF('Indicator Data imputation'!Z5&lt;&gt;"",1,0))</f>
        <v>0</v>
      </c>
      <c r="Z2" s="158">
        <f>IF('Indicator Data'!AA6="No Data",1,IF('Indicator Data imputation'!AA5&lt;&gt;"",1,0))</f>
        <v>0</v>
      </c>
      <c r="AA2" s="158">
        <f>IF('Indicator Data'!AB6="No Data",1,IF('Indicator Data imputation'!AB5&lt;&gt;"",1,0))</f>
        <v>0</v>
      </c>
      <c r="AB2" s="158">
        <f>IF('Indicator Data'!AC6="No Data",1,IF('Indicator Data imputation'!AC5&lt;&gt;"",1,0))</f>
        <v>0</v>
      </c>
      <c r="AC2" s="158">
        <f>IF('Indicator Data'!AD6="No Data",1,IF('Indicator Data imputation'!AD5&lt;&gt;"",1,0))</f>
        <v>0</v>
      </c>
      <c r="AD2" s="158">
        <f>IF('Indicator Data'!AE6="No Data",1,IF('Indicator Data imputation'!AE5&lt;&gt;"",1,0))</f>
        <v>0</v>
      </c>
      <c r="AE2" s="158">
        <f>IF('Indicator Data'!AF6="No Data",1,IF('Indicator Data imputation'!AF5&lt;&gt;"",1,0))</f>
        <v>0</v>
      </c>
      <c r="AF2" s="158">
        <f>IF('Indicator Data'!AG6="No Data",1,IF('Indicator Data imputation'!AG5&lt;&gt;"",1,0))</f>
        <v>0</v>
      </c>
      <c r="AG2" s="158">
        <f>IF('Indicator Data'!AH6="No Data",1,IF('Indicator Data imputation'!AH5&lt;&gt;"",1,0))</f>
        <v>0</v>
      </c>
      <c r="AH2" s="158">
        <f>IF('Indicator Data'!AI6="No Data",1,IF('Indicator Data imputation'!AI5&lt;&gt;"",1,0))</f>
        <v>0</v>
      </c>
      <c r="AI2" s="158">
        <f>IF('Indicator Data'!AJ6="No Data",1,IF('Indicator Data imputation'!AJ5&lt;&gt;"",1,0))</f>
        <v>0</v>
      </c>
      <c r="AJ2" s="158">
        <f>IF('Indicator Data'!AK6="No Data",1,IF('Indicator Data imputation'!AK5&lt;&gt;"",1,0))</f>
        <v>0</v>
      </c>
      <c r="AK2" s="158">
        <f>IF('Indicator Data'!AL6="No Data",1,IF('Indicator Data imputation'!AL5&lt;&gt;"",1,0))</f>
        <v>0</v>
      </c>
      <c r="AL2" s="158">
        <f>IF('Indicator Data'!AM6="No Data",1,IF('Indicator Data imputation'!AM5&lt;&gt;"",1,0))</f>
        <v>0</v>
      </c>
      <c r="AM2" s="158">
        <f>IF('Indicator Data'!AN6="No Data",1,IF('Indicator Data imputation'!AN5&lt;&gt;"",1,0))</f>
        <v>0</v>
      </c>
      <c r="AN2" s="158">
        <f>IF('Indicator Data'!AO6="No Data",1,IF('Indicator Data imputation'!AO5&lt;&gt;"",1,0))</f>
        <v>0</v>
      </c>
      <c r="AO2" s="158">
        <f>IF('Indicator Data'!AP6="No Data",1,IF('Indicator Data imputation'!AP5&lt;&gt;"",1,0))</f>
        <v>0</v>
      </c>
      <c r="AP2" s="158">
        <f>IF('Indicator Data'!AQ6="No Data",1,IF('Indicator Data imputation'!AQ5&lt;&gt;"",1,0))</f>
        <v>0</v>
      </c>
      <c r="AQ2" s="158">
        <f>IF('Indicator Data'!AR6="No Data",1,IF('Indicator Data imputation'!AR5&lt;&gt;"",1,0))</f>
        <v>0</v>
      </c>
      <c r="AR2" s="158">
        <f>IF('Indicator Data'!AS6="No Data",1,IF('Indicator Data imputation'!AS5&lt;&gt;"",1,0))</f>
        <v>0</v>
      </c>
      <c r="AS2" s="158">
        <f>IF('Indicator Data'!AT6="No Data",1,IF('Indicator Data imputation'!AT5&lt;&gt;"",1,0))</f>
        <v>0</v>
      </c>
      <c r="AT2" s="158">
        <f>IF('Indicator Data'!AU6="No Data",1,IF('Indicator Data imputation'!AU5&lt;&gt;"",1,0))</f>
        <v>0</v>
      </c>
      <c r="AU2" s="158">
        <f>IF('Indicator Data'!AV6="No Data",1,IF('Indicator Data imputation'!AV5&lt;&gt;"",1,0))</f>
        <v>0</v>
      </c>
      <c r="AV2" s="158">
        <f>IF('Indicator Data'!AW6="No Data",1,IF('Indicator Data imputation'!AW5&lt;&gt;"",1,0))</f>
        <v>1</v>
      </c>
      <c r="AW2" s="158">
        <f>IF('Indicator Data'!AX6="No Data",1,IF('Indicator Data imputation'!AX5&lt;&gt;"",1,0))</f>
        <v>0</v>
      </c>
      <c r="AX2" s="158">
        <f>IF('Indicator Data'!AY6="No Data",1,IF('Indicator Data imputation'!AY5&lt;&gt;"",1,0))</f>
        <v>0</v>
      </c>
      <c r="AY2" s="158">
        <f>IF('Indicator Data'!AZ6="No Data",1,IF('Indicator Data imputation'!AZ5&lt;&gt;"",1,0))</f>
        <v>0</v>
      </c>
      <c r="AZ2" s="158">
        <f>IF('Indicator Data'!BA6="No Data",1,IF('Indicator Data imputation'!BA5&lt;&gt;"",1,0))</f>
        <v>1</v>
      </c>
      <c r="BA2" s="158">
        <f>IF('Indicator Data'!BB6="No Data",1,IF('Indicator Data imputation'!BB5&lt;&gt;"",1,0))</f>
        <v>0</v>
      </c>
      <c r="BB2" s="158">
        <f>IF('Indicator Data'!BC6="No Data",1,IF('Indicator Data imputation'!BC5&lt;&gt;"",1,0))</f>
        <v>0</v>
      </c>
      <c r="BC2" s="158">
        <f>IF('Indicator Data'!BD6="No Data",1,IF('Indicator Data imputation'!BD5&lt;&gt;"",1,0))</f>
        <v>0</v>
      </c>
      <c r="BD2" s="158">
        <f>IF('Indicator Data'!BE6="No Data",1,IF('Indicator Data imputation'!BE5&lt;&gt;"",1,0))</f>
        <v>0</v>
      </c>
      <c r="BE2" s="158">
        <f>IF('Indicator Data'!BF6="No Data",1,IF('Indicator Data imputation'!BF5&lt;&gt;"",1,0))</f>
        <v>0</v>
      </c>
      <c r="BF2" s="158">
        <f>IF('Indicator Data'!BG6="No Data",1,IF('Indicator Data imputation'!BG5&lt;&gt;"",1,0))</f>
        <v>0</v>
      </c>
      <c r="BG2" s="158">
        <f>IF('Indicator Data'!BH6="No Data",1,IF('Indicator Data imputation'!BH5&lt;&gt;"",1,0))</f>
        <v>0</v>
      </c>
      <c r="BH2" s="158">
        <f>IF('Indicator Data'!BI6="No Data",1,IF('Indicator Data imputation'!BI5&lt;&gt;"",1,0))</f>
        <v>0</v>
      </c>
      <c r="BI2" s="158">
        <f>IF('Indicator Data'!BR6="No Data",1,IF('Indicator Data imputation'!BJ5&lt;&gt;"",1,0))</f>
        <v>0</v>
      </c>
      <c r="BJ2" s="158">
        <f>IF('Indicator Data'!BS6="No Data",1,IF('Indicator Data imputation'!BK5&lt;&gt;"",1,0))</f>
        <v>0</v>
      </c>
      <c r="BK2" s="158">
        <f>IF('Indicator Data'!BT6="No Data",1,IF('Indicator Data imputation'!BL5&lt;&gt;"",1,0))</f>
        <v>0</v>
      </c>
      <c r="BL2" s="158">
        <f>IF('Indicator Data'!BU6="No Data",1,IF('Indicator Data imputation'!BM5&lt;&gt;"",1,0))</f>
        <v>0</v>
      </c>
      <c r="BM2" s="158">
        <f>IF('Indicator Data'!BV6="No Data",1,IF('Indicator Data imputation'!BN5&lt;&gt;"",1,0))</f>
        <v>0</v>
      </c>
      <c r="BN2" s="158">
        <f>IF('Indicator Data'!BW6="No Data",1,IF('Indicator Data imputation'!BO5&lt;&gt;"",1,0))</f>
        <v>0</v>
      </c>
      <c r="BO2" s="158">
        <f>IF('Indicator Data'!BX6="No Data",1,IF('Indicator Data imputation'!BP5&lt;&gt;"",1,0))</f>
        <v>0</v>
      </c>
      <c r="BP2" s="158">
        <f>IF('Indicator Data'!BY6="No Data",1,IF('Indicator Data imputation'!BQ5&lt;&gt;"",1,0))</f>
        <v>0</v>
      </c>
      <c r="BQ2" s="158">
        <f>IF('Indicator Data'!BZ6="No Data",1,IF('Indicator Data imputation'!BR5&lt;&gt;"",1,0))</f>
        <v>0</v>
      </c>
      <c r="BR2" s="158">
        <f>IF('Indicator Data'!CA6="No Data",1,IF('Indicator Data imputation'!BS5&lt;&gt;"",1,0))</f>
        <v>0</v>
      </c>
      <c r="BS2" s="158">
        <f>IF('Indicator Data'!CB6="No Data",1,IF('Indicator Data imputation'!BT5&lt;&gt;"",1,0))</f>
        <v>0</v>
      </c>
      <c r="BT2" s="158">
        <f>IF('Indicator Data'!CC6="No Data",1,IF('Indicator Data imputation'!BU5&lt;&gt;"",1,0))</f>
        <v>0</v>
      </c>
      <c r="BU2" s="158">
        <f>IF('Indicator Data'!CD6="No Data",1,IF('Indicator Data imputation'!BV5&lt;&gt;"",1,0))</f>
        <v>0</v>
      </c>
      <c r="BV2" s="158">
        <f>IF('Indicator Data'!CE6="No Data",1,IF('Indicator Data imputation'!BW5&lt;&gt;"",1,0))</f>
        <v>0</v>
      </c>
      <c r="BW2" s="158">
        <f>IF('Indicator Data'!CF6="No Data",1,IF('Indicator Data imputation'!BX5&lt;&gt;"",1,0))</f>
        <v>0</v>
      </c>
      <c r="BX2" s="158">
        <f>IF('Indicator Data'!CG6="No Data",1,IF('Indicator Data imputation'!BY5&lt;&gt;"",1,0))</f>
        <v>0</v>
      </c>
      <c r="BY2">
        <f t="shared" ref="BY2:BY33" si="0">SUM(B2:BX2)</f>
        <v>5</v>
      </c>
      <c r="BZ2" s="160">
        <f>BY2/75</f>
        <v>6.6666666666666666E-2</v>
      </c>
    </row>
    <row r="3" spans="1:78" x14ac:dyDescent="0.3">
      <c r="A3" s="5" t="s">
        <v>2</v>
      </c>
      <c r="B3" s="158">
        <f>IF('Indicator Data'!C7="No Data",1,IF('Indicator Data imputation'!C6&lt;&gt;"",1,0))</f>
        <v>0</v>
      </c>
      <c r="C3" s="158">
        <f>IF('Indicator Data'!D7="No Data",1,IF('Indicator Data imputation'!D6&lt;&gt;"",1,0))</f>
        <v>0</v>
      </c>
      <c r="D3" s="158">
        <f>IF('Indicator Data'!E7="No Data",1,IF('Indicator Data imputation'!E6&lt;&gt;"",1,0))</f>
        <v>0</v>
      </c>
      <c r="E3" s="158">
        <f>IF('Indicator Data'!F7="No Data",1,IF('Indicator Data imputation'!F6&lt;&gt;"",1,0))</f>
        <v>0</v>
      </c>
      <c r="F3" s="158">
        <f>IF('Indicator Data'!G7="No Data",1,IF('Indicator Data imputation'!G6&lt;&gt;"",1,0))</f>
        <v>0</v>
      </c>
      <c r="G3" s="158">
        <f>IF('Indicator Data'!H7="No Data",1,IF('Indicator Data imputation'!H6&lt;&gt;"",1,0))</f>
        <v>0</v>
      </c>
      <c r="H3" s="158">
        <f>IF('Indicator Data'!I7="No Data",1,IF('Indicator Data imputation'!I6&lt;&gt;"",1,0))</f>
        <v>0</v>
      </c>
      <c r="I3" s="158">
        <f>IF('Indicator Data'!J7="No Data",1,IF('Indicator Data imputation'!J6&lt;&gt;"",1,0))</f>
        <v>0</v>
      </c>
      <c r="J3" s="158">
        <f>IF('Indicator Data'!K7="No Data",1,IF('Indicator Data imputation'!K6&lt;&gt;"",1,0))</f>
        <v>0</v>
      </c>
      <c r="K3" s="158">
        <f>IF('Indicator Data'!L7="No Data",1,IF('Indicator Data imputation'!L6&lt;&gt;"",1,0))</f>
        <v>0</v>
      </c>
      <c r="L3" s="158">
        <f>IF('Indicator Data'!M7="No Data",1,IF('Indicator Data imputation'!M6&lt;&gt;"",1,0))</f>
        <v>0</v>
      </c>
      <c r="M3" s="158">
        <f>IF('Indicator Data'!N7="No Data",1,IF('Indicator Data imputation'!N6&lt;&gt;"",1,0))</f>
        <v>1</v>
      </c>
      <c r="N3" s="158">
        <f>IF('Indicator Data'!O7="No Data",1,IF('Indicator Data imputation'!O6&lt;&gt;"",1,0))</f>
        <v>1</v>
      </c>
      <c r="O3" s="158">
        <f>IF('Indicator Data'!P7="No Data",1,IF('Indicator Data imputation'!P6&lt;&gt;"",1,0))</f>
        <v>1</v>
      </c>
      <c r="P3" s="158">
        <f>IF('Indicator Data'!Q7="No Data",1,IF('Indicator Data imputation'!Q6&lt;&gt;"",1,0))</f>
        <v>0</v>
      </c>
      <c r="Q3" s="158">
        <f>IF('Indicator Data'!R7="No Data",1,IF('Indicator Data imputation'!R6&lt;&gt;"",1,0))</f>
        <v>0</v>
      </c>
      <c r="R3" s="158">
        <f>IF('Indicator Data'!S7="No Data",1,IF('Indicator Data imputation'!S6&lt;&gt;"",1,0))</f>
        <v>0</v>
      </c>
      <c r="S3" s="158">
        <f>IF('Indicator Data'!T7="No Data",1,IF('Indicator Data imputation'!T6&lt;&gt;"",1,0))</f>
        <v>0</v>
      </c>
      <c r="T3" s="158">
        <f>IF('Indicator Data'!U7="No Data",1,IF('Indicator Data imputation'!U6&lt;&gt;"",1,0))</f>
        <v>0</v>
      </c>
      <c r="U3" s="158">
        <f>IF('Indicator Data'!V7="No Data",1,IF('Indicator Data imputation'!V6&lt;&gt;"",1,0))</f>
        <v>0</v>
      </c>
      <c r="V3" s="158">
        <f>IF('Indicator Data'!W7="No Data",1,IF('Indicator Data imputation'!W6&lt;&gt;"",1,0))</f>
        <v>0</v>
      </c>
      <c r="W3" s="158">
        <f>IF('Indicator Data'!X7="No Data",1,IF('Indicator Data imputation'!X6&lt;&gt;"",1,0))</f>
        <v>0</v>
      </c>
      <c r="X3" s="158">
        <f>IF('Indicator Data'!Y7="No Data",1,IF('Indicator Data imputation'!Y6&lt;&gt;"",1,0))</f>
        <v>0</v>
      </c>
      <c r="Y3" s="158">
        <f>IF('Indicator Data'!Z7="No Data",1,IF('Indicator Data imputation'!Z6&lt;&gt;"",1,0))</f>
        <v>0</v>
      </c>
      <c r="Z3" s="158">
        <f>IF('Indicator Data'!AA7="No Data",1,IF('Indicator Data imputation'!AA6&lt;&gt;"",1,0))</f>
        <v>0</v>
      </c>
      <c r="AA3" s="158">
        <f>IF('Indicator Data'!AB7="No Data",1,IF('Indicator Data imputation'!AB6&lt;&gt;"",1,0))</f>
        <v>0</v>
      </c>
      <c r="AB3" s="158">
        <f>IF('Indicator Data'!AC7="No Data",1,IF('Indicator Data imputation'!AC6&lt;&gt;"",1,0))</f>
        <v>1</v>
      </c>
      <c r="AC3" s="158">
        <f>IF('Indicator Data'!AD7="No Data",1,IF('Indicator Data imputation'!AD6&lt;&gt;"",1,0))</f>
        <v>0</v>
      </c>
      <c r="AD3" s="158">
        <f>IF('Indicator Data'!AE7="No Data",1,IF('Indicator Data imputation'!AE6&lt;&gt;"",1,0))</f>
        <v>1</v>
      </c>
      <c r="AE3" s="158">
        <f>IF('Indicator Data'!AF7="No Data",1,IF('Indicator Data imputation'!AF6&lt;&gt;"",1,0))</f>
        <v>1</v>
      </c>
      <c r="AF3" s="158">
        <f>IF('Indicator Data'!AG7="No Data",1,IF('Indicator Data imputation'!AG6&lt;&gt;"",1,0))</f>
        <v>0</v>
      </c>
      <c r="AG3" s="158">
        <f>IF('Indicator Data'!AH7="No Data",1,IF('Indicator Data imputation'!AH6&lt;&gt;"",1,0))</f>
        <v>0</v>
      </c>
      <c r="AH3" s="158">
        <f>IF('Indicator Data'!AI7="No Data",1,IF('Indicator Data imputation'!AI6&lt;&gt;"",1,0))</f>
        <v>0</v>
      </c>
      <c r="AI3" s="158">
        <f>IF('Indicator Data'!AJ7="No Data",1,IF('Indicator Data imputation'!AJ6&lt;&gt;"",1,0))</f>
        <v>0</v>
      </c>
      <c r="AJ3" s="158">
        <f>IF('Indicator Data'!AK7="No Data",1,IF('Indicator Data imputation'!AK6&lt;&gt;"",1,0))</f>
        <v>0</v>
      </c>
      <c r="AK3" s="158">
        <f>IF('Indicator Data'!AL7="No Data",1,IF('Indicator Data imputation'!AL6&lt;&gt;"",1,0))</f>
        <v>0</v>
      </c>
      <c r="AL3" s="158">
        <f>IF('Indicator Data'!AM7="No Data",1,IF('Indicator Data imputation'!AM6&lt;&gt;"",1,0))</f>
        <v>0</v>
      </c>
      <c r="AM3" s="158">
        <f>IF('Indicator Data'!AN7="No Data",1,IF('Indicator Data imputation'!AN6&lt;&gt;"",1,0))</f>
        <v>0</v>
      </c>
      <c r="AN3" s="158">
        <f>IF('Indicator Data'!AO7="No Data",1,IF('Indicator Data imputation'!AO6&lt;&gt;"",1,0))</f>
        <v>0</v>
      </c>
      <c r="AO3" s="158">
        <f>IF('Indicator Data'!AP7="No Data",1,IF('Indicator Data imputation'!AP6&lt;&gt;"",1,0))</f>
        <v>0</v>
      </c>
      <c r="AP3" s="158">
        <f>IF('Indicator Data'!AQ7="No Data",1,IF('Indicator Data imputation'!AQ6&lt;&gt;"",1,0))</f>
        <v>0</v>
      </c>
      <c r="AQ3" s="158">
        <f>IF('Indicator Data'!AR7="No Data",1,IF('Indicator Data imputation'!AR6&lt;&gt;"",1,0))</f>
        <v>0</v>
      </c>
      <c r="AR3" s="158">
        <f>IF('Indicator Data'!AS7="No Data",1,IF('Indicator Data imputation'!AS6&lt;&gt;"",1,0))</f>
        <v>0</v>
      </c>
      <c r="AS3" s="158">
        <f>IF('Indicator Data'!AT7="No Data",1,IF('Indicator Data imputation'!AT6&lt;&gt;"",1,0))</f>
        <v>1</v>
      </c>
      <c r="AT3" s="158">
        <f>IF('Indicator Data'!AU7="No Data",1,IF('Indicator Data imputation'!AU6&lt;&gt;"",1,0))</f>
        <v>0</v>
      </c>
      <c r="AU3" s="158">
        <f>IF('Indicator Data'!AV7="No Data",1,IF('Indicator Data imputation'!AV6&lt;&gt;"",1,0))</f>
        <v>0</v>
      </c>
      <c r="AV3" s="158">
        <f>IF('Indicator Data'!AW7="No Data",1,IF('Indicator Data imputation'!AW6&lt;&gt;"",1,0))</f>
        <v>0</v>
      </c>
      <c r="AW3" s="158">
        <f>IF('Indicator Data'!AX7="No Data",1,IF('Indicator Data imputation'!AX6&lt;&gt;"",1,0))</f>
        <v>1</v>
      </c>
      <c r="AX3" s="158">
        <f>IF('Indicator Data'!AY7="No Data",1,IF('Indicator Data imputation'!AY6&lt;&gt;"",1,0))</f>
        <v>0</v>
      </c>
      <c r="AY3" s="158">
        <f>IF('Indicator Data'!AZ7="No Data",1,IF('Indicator Data imputation'!AZ6&lt;&gt;"",1,0))</f>
        <v>0</v>
      </c>
      <c r="AZ3" s="158">
        <f>IF('Indicator Data'!BA7="No Data",1,IF('Indicator Data imputation'!BA6&lt;&gt;"",1,0))</f>
        <v>0</v>
      </c>
      <c r="BA3" s="158">
        <f>IF('Indicator Data'!BB7="No Data",1,IF('Indicator Data imputation'!BB6&lt;&gt;"",1,0))</f>
        <v>0</v>
      </c>
      <c r="BB3" s="158">
        <f>IF('Indicator Data'!BC7="No Data",1,IF('Indicator Data imputation'!BC6&lt;&gt;"",1,0))</f>
        <v>0</v>
      </c>
      <c r="BC3" s="158">
        <f>IF('Indicator Data'!BD7="No Data",1,IF('Indicator Data imputation'!BD6&lt;&gt;"",1,0))</f>
        <v>0</v>
      </c>
      <c r="BD3" s="158">
        <f>IF('Indicator Data'!BE7="No Data",1,IF('Indicator Data imputation'!BE6&lt;&gt;"",1,0))</f>
        <v>0</v>
      </c>
      <c r="BE3" s="158">
        <f>IF('Indicator Data'!BF7="No Data",1,IF('Indicator Data imputation'!BF6&lt;&gt;"",1,0))</f>
        <v>0</v>
      </c>
      <c r="BF3" s="158">
        <f>IF('Indicator Data'!BG7="No Data",1,IF('Indicator Data imputation'!BG6&lt;&gt;"",1,0))</f>
        <v>0</v>
      </c>
      <c r="BG3" s="158">
        <f>IF('Indicator Data'!BH7="No Data",1,IF('Indicator Data imputation'!BH6&lt;&gt;"",1,0))</f>
        <v>0</v>
      </c>
      <c r="BH3" s="158">
        <f>IF('Indicator Data'!BI7="No Data",1,IF('Indicator Data imputation'!BI6&lt;&gt;"",1,0))</f>
        <v>0</v>
      </c>
      <c r="BI3" s="158">
        <f>IF('Indicator Data'!BR7="No Data",1,IF('Indicator Data imputation'!BJ6&lt;&gt;"",1,0))</f>
        <v>1</v>
      </c>
      <c r="BJ3" s="158">
        <f>IF('Indicator Data'!BS7="No Data",1,IF('Indicator Data imputation'!BK6&lt;&gt;"",1,0))</f>
        <v>0</v>
      </c>
      <c r="BK3" s="158">
        <f>IF('Indicator Data'!BT7="No Data",1,IF('Indicator Data imputation'!BL6&lt;&gt;"",1,0))</f>
        <v>0</v>
      </c>
      <c r="BL3" s="158">
        <f>IF('Indicator Data'!BU7="No Data",1,IF('Indicator Data imputation'!BM6&lt;&gt;"",1,0))</f>
        <v>0</v>
      </c>
      <c r="BM3" s="158">
        <f>IF('Indicator Data'!BV7="No Data",1,IF('Indicator Data imputation'!BN6&lt;&gt;"",1,0))</f>
        <v>0</v>
      </c>
      <c r="BN3" s="158">
        <f>IF('Indicator Data'!BW7="No Data",1,IF('Indicator Data imputation'!BO6&lt;&gt;"",1,0))</f>
        <v>0</v>
      </c>
      <c r="BO3" s="158">
        <f>IF('Indicator Data'!BX7="No Data",1,IF('Indicator Data imputation'!BP6&lt;&gt;"",1,0))</f>
        <v>0</v>
      </c>
      <c r="BP3" s="158">
        <f>IF('Indicator Data'!BY7="No Data",1,IF('Indicator Data imputation'!BQ6&lt;&gt;"",1,0))</f>
        <v>0</v>
      </c>
      <c r="BQ3" s="158">
        <f>IF('Indicator Data'!BZ7="No Data",1,IF('Indicator Data imputation'!BR6&lt;&gt;"",1,0))</f>
        <v>0</v>
      </c>
      <c r="BR3" s="158">
        <f>IF('Indicator Data'!CA7="No Data",1,IF('Indicator Data imputation'!BS6&lt;&gt;"",1,0))</f>
        <v>0</v>
      </c>
      <c r="BS3" s="158">
        <f>IF('Indicator Data'!CB7="No Data",1,IF('Indicator Data imputation'!BT6&lt;&gt;"",1,0))</f>
        <v>0</v>
      </c>
      <c r="BT3" s="158">
        <f>IF('Indicator Data'!CC7="No Data",1,IF('Indicator Data imputation'!BU6&lt;&gt;"",1,0))</f>
        <v>0</v>
      </c>
      <c r="BU3" s="158">
        <f>IF('Indicator Data'!CD7="No Data",1,IF('Indicator Data imputation'!BV6&lt;&gt;"",1,0))</f>
        <v>0</v>
      </c>
      <c r="BV3" s="158">
        <f>IF('Indicator Data'!CE7="No Data",1,IF('Indicator Data imputation'!BW6&lt;&gt;"",1,0))</f>
        <v>0</v>
      </c>
      <c r="BW3" s="158">
        <f>IF('Indicator Data'!CF7="No Data",1,IF('Indicator Data imputation'!BX6&lt;&gt;"",1,0))</f>
        <v>0</v>
      </c>
      <c r="BX3" s="158">
        <f>IF('Indicator Data'!CG7="No Data",1,IF('Indicator Data imputation'!BY6&lt;&gt;"",1,0))</f>
        <v>0</v>
      </c>
      <c r="BY3" s="5">
        <f t="shared" si="0"/>
        <v>9</v>
      </c>
      <c r="BZ3" s="160">
        <f t="shared" ref="BZ3:BZ66" si="1">BY3/75</f>
        <v>0.12</v>
      </c>
    </row>
    <row r="4" spans="1:78" x14ac:dyDescent="0.3">
      <c r="A4" s="5" t="s">
        <v>4</v>
      </c>
      <c r="B4" s="158">
        <f>IF('Indicator Data'!C8="No Data",1,IF('Indicator Data imputation'!C7&lt;&gt;"",1,0))</f>
        <v>0</v>
      </c>
      <c r="C4" s="158">
        <f>IF('Indicator Data'!D8="No Data",1,IF('Indicator Data imputation'!D7&lt;&gt;"",1,0))</f>
        <v>0</v>
      </c>
      <c r="D4" s="158">
        <f>IF('Indicator Data'!E8="No Data",1,IF('Indicator Data imputation'!E7&lt;&gt;"",1,0))</f>
        <v>0</v>
      </c>
      <c r="E4" s="158">
        <f>IF('Indicator Data'!F8="No Data",1,IF('Indicator Data imputation'!F7&lt;&gt;"",1,0))</f>
        <v>0</v>
      </c>
      <c r="F4" s="158">
        <f>IF('Indicator Data'!G8="No Data",1,IF('Indicator Data imputation'!G7&lt;&gt;"",1,0))</f>
        <v>0</v>
      </c>
      <c r="G4" s="158">
        <f>IF('Indicator Data'!H8="No Data",1,IF('Indicator Data imputation'!H7&lt;&gt;"",1,0))</f>
        <v>0</v>
      </c>
      <c r="H4" s="158">
        <f>IF('Indicator Data'!I8="No Data",1,IF('Indicator Data imputation'!I7&lt;&gt;"",1,0))</f>
        <v>0</v>
      </c>
      <c r="I4" s="158">
        <f>IF('Indicator Data'!J8="No Data",1,IF('Indicator Data imputation'!J7&lt;&gt;"",1,0))</f>
        <v>0</v>
      </c>
      <c r="J4" s="158">
        <f>IF('Indicator Data'!K8="No Data",1,IF('Indicator Data imputation'!K7&lt;&gt;"",1,0))</f>
        <v>0</v>
      </c>
      <c r="K4" s="158">
        <f>IF('Indicator Data'!L8="No Data",1,IF('Indicator Data imputation'!L7&lt;&gt;"",1,0))</f>
        <v>0</v>
      </c>
      <c r="L4" s="158">
        <f>IF('Indicator Data'!M8="No Data",1,IF('Indicator Data imputation'!M7&lt;&gt;"",1,0))</f>
        <v>0</v>
      </c>
      <c r="M4" s="158">
        <f>IF('Indicator Data'!N8="No Data",1,IF('Indicator Data imputation'!N7&lt;&gt;"",1,0))</f>
        <v>0</v>
      </c>
      <c r="N4" s="158">
        <f>IF('Indicator Data'!O8="No Data",1,IF('Indicator Data imputation'!O7&lt;&gt;"",1,0))</f>
        <v>0</v>
      </c>
      <c r="O4" s="158">
        <f>IF('Indicator Data'!P8="No Data",1,IF('Indicator Data imputation'!P7&lt;&gt;"",1,0))</f>
        <v>0</v>
      </c>
      <c r="P4" s="158">
        <f>IF('Indicator Data'!Q8="No Data",1,IF('Indicator Data imputation'!Q7&lt;&gt;"",1,0))</f>
        <v>0</v>
      </c>
      <c r="Q4" s="158">
        <f>IF('Indicator Data'!R8="No Data",1,IF('Indicator Data imputation'!R7&lt;&gt;"",1,0))</f>
        <v>0</v>
      </c>
      <c r="R4" s="158">
        <f>IF('Indicator Data'!S8="No Data",1,IF('Indicator Data imputation'!S7&lt;&gt;"",1,0))</f>
        <v>0</v>
      </c>
      <c r="S4" s="158">
        <f>IF('Indicator Data'!T8="No Data",1,IF('Indicator Data imputation'!T7&lt;&gt;"",1,0))</f>
        <v>0</v>
      </c>
      <c r="T4" s="158">
        <f>IF('Indicator Data'!U8="No Data",1,IF('Indicator Data imputation'!U7&lt;&gt;"",1,0))</f>
        <v>0</v>
      </c>
      <c r="U4" s="158">
        <f>IF('Indicator Data'!V8="No Data",1,IF('Indicator Data imputation'!V7&lt;&gt;"",1,0))</f>
        <v>0</v>
      </c>
      <c r="V4" s="158">
        <f>IF('Indicator Data'!W8="No Data",1,IF('Indicator Data imputation'!W7&lt;&gt;"",1,0))</f>
        <v>0</v>
      </c>
      <c r="W4" s="158">
        <f>IF('Indicator Data'!X8="No Data",1,IF('Indicator Data imputation'!X7&lt;&gt;"",1,0))</f>
        <v>0</v>
      </c>
      <c r="X4" s="158">
        <f>IF('Indicator Data'!Y8="No Data",1,IF('Indicator Data imputation'!Y7&lt;&gt;"",1,0))</f>
        <v>0</v>
      </c>
      <c r="Y4" s="158">
        <f>IF('Indicator Data'!Z8="No Data",1,IF('Indicator Data imputation'!Z7&lt;&gt;"",1,0))</f>
        <v>0</v>
      </c>
      <c r="Z4" s="158">
        <f>IF('Indicator Data'!AA8="No Data",1,IF('Indicator Data imputation'!AA7&lt;&gt;"",1,0))</f>
        <v>1</v>
      </c>
      <c r="AA4" s="158">
        <f>IF('Indicator Data'!AB8="No Data",1,IF('Indicator Data imputation'!AB7&lt;&gt;"",1,0))</f>
        <v>0</v>
      </c>
      <c r="AB4" s="158">
        <f>IF('Indicator Data'!AC8="No Data",1,IF('Indicator Data imputation'!AC7&lt;&gt;"",1,0))</f>
        <v>0</v>
      </c>
      <c r="AC4" s="158">
        <f>IF('Indicator Data'!AD8="No Data",1,IF('Indicator Data imputation'!AD7&lt;&gt;"",1,0))</f>
        <v>0</v>
      </c>
      <c r="AD4" s="158">
        <f>IF('Indicator Data'!AE8="No Data",1,IF('Indicator Data imputation'!AE7&lt;&gt;"",1,0))</f>
        <v>0</v>
      </c>
      <c r="AE4" s="158">
        <f>IF('Indicator Data'!AF8="No Data",1,IF('Indicator Data imputation'!AF7&lt;&gt;"",1,0))</f>
        <v>1</v>
      </c>
      <c r="AF4" s="158">
        <f>IF('Indicator Data'!AG8="No Data",1,IF('Indicator Data imputation'!AG7&lt;&gt;"",1,0))</f>
        <v>0</v>
      </c>
      <c r="AG4" s="158">
        <f>IF('Indicator Data'!AH8="No Data",1,IF('Indicator Data imputation'!AH7&lt;&gt;"",1,0))</f>
        <v>0</v>
      </c>
      <c r="AH4" s="158">
        <f>IF('Indicator Data'!AI8="No Data",1,IF('Indicator Data imputation'!AI7&lt;&gt;"",1,0))</f>
        <v>0</v>
      </c>
      <c r="AI4" s="158">
        <f>IF('Indicator Data'!AJ8="No Data",1,IF('Indicator Data imputation'!AJ7&lt;&gt;"",1,0))</f>
        <v>0</v>
      </c>
      <c r="AJ4" s="158">
        <f>IF('Indicator Data'!AK8="No Data",1,IF('Indicator Data imputation'!AK7&lt;&gt;"",1,0))</f>
        <v>0</v>
      </c>
      <c r="AK4" s="158">
        <f>IF('Indicator Data'!AL8="No Data",1,IF('Indicator Data imputation'!AL7&lt;&gt;"",1,0))</f>
        <v>0</v>
      </c>
      <c r="AL4" s="158">
        <f>IF('Indicator Data'!AM8="No Data",1,IF('Indicator Data imputation'!AM7&lt;&gt;"",1,0))</f>
        <v>0</v>
      </c>
      <c r="AM4" s="158">
        <f>IF('Indicator Data'!AN8="No Data",1,IF('Indicator Data imputation'!AN7&lt;&gt;"",1,0))</f>
        <v>0</v>
      </c>
      <c r="AN4" s="158">
        <f>IF('Indicator Data'!AO8="No Data",1,IF('Indicator Data imputation'!AO7&lt;&gt;"",1,0))</f>
        <v>0</v>
      </c>
      <c r="AO4" s="158">
        <f>IF('Indicator Data'!AP8="No Data",1,IF('Indicator Data imputation'!AP7&lt;&gt;"",1,0))</f>
        <v>0</v>
      </c>
      <c r="AP4" s="158">
        <f>IF('Indicator Data'!AQ8="No Data",1,IF('Indicator Data imputation'!AQ7&lt;&gt;"",1,0))</f>
        <v>0</v>
      </c>
      <c r="AQ4" s="158">
        <f>IF('Indicator Data'!AR8="No Data",1,IF('Indicator Data imputation'!AR7&lt;&gt;"",1,0))</f>
        <v>0</v>
      </c>
      <c r="AR4" s="158">
        <f>IF('Indicator Data'!AS8="No Data",1,IF('Indicator Data imputation'!AS7&lt;&gt;"",1,0))</f>
        <v>0</v>
      </c>
      <c r="AS4" s="158">
        <f>IF('Indicator Data'!AT8="No Data",1,IF('Indicator Data imputation'!AT7&lt;&gt;"",1,0))</f>
        <v>0</v>
      </c>
      <c r="AT4" s="158">
        <f>IF('Indicator Data'!AU8="No Data",1,IF('Indicator Data imputation'!AU7&lt;&gt;"",1,0))</f>
        <v>0</v>
      </c>
      <c r="AU4" s="158">
        <f>IF('Indicator Data'!AV8="No Data",1,IF('Indicator Data imputation'!AV7&lt;&gt;"",1,0))</f>
        <v>0</v>
      </c>
      <c r="AV4" s="158">
        <f>IF('Indicator Data'!AW8="No Data",1,IF('Indicator Data imputation'!AW7&lt;&gt;"",1,0))</f>
        <v>0</v>
      </c>
      <c r="AW4" s="158">
        <f>IF('Indicator Data'!AX8="No Data",1,IF('Indicator Data imputation'!AX7&lt;&gt;"",1,0))</f>
        <v>0</v>
      </c>
      <c r="AX4" s="158">
        <f>IF('Indicator Data'!AY8="No Data",1,IF('Indicator Data imputation'!AY7&lt;&gt;"",1,0))</f>
        <v>0</v>
      </c>
      <c r="AY4" s="158">
        <f>IF('Indicator Data'!AZ8="No Data",1,IF('Indicator Data imputation'!AZ7&lt;&gt;"",1,0))</f>
        <v>0</v>
      </c>
      <c r="AZ4" s="158">
        <f>IF('Indicator Data'!BA8="No Data",1,IF('Indicator Data imputation'!BA7&lt;&gt;"",1,0))</f>
        <v>0</v>
      </c>
      <c r="BA4" s="158">
        <f>IF('Indicator Data'!BB8="No Data",1,IF('Indicator Data imputation'!BB7&lt;&gt;"",1,0))</f>
        <v>0</v>
      </c>
      <c r="BB4" s="158">
        <f>IF('Indicator Data'!BC8="No Data",1,IF('Indicator Data imputation'!BC7&lt;&gt;"",1,0))</f>
        <v>0</v>
      </c>
      <c r="BC4" s="158">
        <f>IF('Indicator Data'!BD8="No Data",1,IF('Indicator Data imputation'!BD7&lt;&gt;"",1,0))</f>
        <v>0</v>
      </c>
      <c r="BD4" s="158">
        <f>IF('Indicator Data'!BE8="No Data",1,IF('Indicator Data imputation'!BE7&lt;&gt;"",1,0))</f>
        <v>0</v>
      </c>
      <c r="BE4" s="158">
        <f>IF('Indicator Data'!BF8="No Data",1,IF('Indicator Data imputation'!BF7&lt;&gt;"",1,0))</f>
        <v>0</v>
      </c>
      <c r="BF4" s="158">
        <f>IF('Indicator Data'!BG8="No Data",1,IF('Indicator Data imputation'!BG7&lt;&gt;"",1,0))</f>
        <v>0</v>
      </c>
      <c r="BG4" s="158">
        <f>IF('Indicator Data'!BH8="No Data",1,IF('Indicator Data imputation'!BH7&lt;&gt;"",1,0))</f>
        <v>0</v>
      </c>
      <c r="BH4" s="158">
        <f>IF('Indicator Data'!BI8="No Data",1,IF('Indicator Data imputation'!BI7&lt;&gt;"",1,0))</f>
        <v>0</v>
      </c>
      <c r="BI4" s="158">
        <f>IF('Indicator Data'!BR8="No Data",1,IF('Indicator Data imputation'!BJ7&lt;&gt;"",1,0))</f>
        <v>0</v>
      </c>
      <c r="BJ4" s="158">
        <f>IF('Indicator Data'!BS8="No Data",1,IF('Indicator Data imputation'!BK7&lt;&gt;"",1,0))</f>
        <v>0</v>
      </c>
      <c r="BK4" s="158">
        <f>IF('Indicator Data'!BT8="No Data",1,IF('Indicator Data imputation'!BL7&lt;&gt;"",1,0))</f>
        <v>0</v>
      </c>
      <c r="BL4" s="158">
        <f>IF('Indicator Data'!BU8="No Data",1,IF('Indicator Data imputation'!BM7&lt;&gt;"",1,0))</f>
        <v>0</v>
      </c>
      <c r="BM4" s="158">
        <f>IF('Indicator Data'!BV8="No Data",1,IF('Indicator Data imputation'!BN7&lt;&gt;"",1,0))</f>
        <v>0</v>
      </c>
      <c r="BN4" s="158">
        <f>IF('Indicator Data'!BW8="No Data",1,IF('Indicator Data imputation'!BO7&lt;&gt;"",1,0))</f>
        <v>0</v>
      </c>
      <c r="BO4" s="158">
        <f>IF('Indicator Data'!BX8="No Data",1,IF('Indicator Data imputation'!BP7&lt;&gt;"",1,0))</f>
        <v>0</v>
      </c>
      <c r="BP4" s="158">
        <f>IF('Indicator Data'!BY8="No Data",1,IF('Indicator Data imputation'!BQ7&lt;&gt;"",1,0))</f>
        <v>0</v>
      </c>
      <c r="BQ4" s="158">
        <f>IF('Indicator Data'!BZ8="No Data",1,IF('Indicator Data imputation'!BR7&lt;&gt;"",1,0))</f>
        <v>0</v>
      </c>
      <c r="BR4" s="158">
        <f>IF('Indicator Data'!CA8="No Data",1,IF('Indicator Data imputation'!BS7&lt;&gt;"",1,0))</f>
        <v>0</v>
      </c>
      <c r="BS4" s="158">
        <f>IF('Indicator Data'!CB8="No Data",1,IF('Indicator Data imputation'!BT7&lt;&gt;"",1,0))</f>
        <v>0</v>
      </c>
      <c r="BT4" s="158">
        <f>IF('Indicator Data'!CC8="No Data",1,IF('Indicator Data imputation'!BU7&lt;&gt;"",1,0))</f>
        <v>0</v>
      </c>
      <c r="BU4" s="158">
        <f>IF('Indicator Data'!CD8="No Data",1,IF('Indicator Data imputation'!BV7&lt;&gt;"",1,0))</f>
        <v>0</v>
      </c>
      <c r="BV4" s="158">
        <f>IF('Indicator Data'!CE8="No Data",1,IF('Indicator Data imputation'!BW7&lt;&gt;"",1,0))</f>
        <v>0</v>
      </c>
      <c r="BW4" s="158">
        <f>IF('Indicator Data'!CF8="No Data",1,IF('Indicator Data imputation'!BX7&lt;&gt;"",1,0))</f>
        <v>0</v>
      </c>
      <c r="BX4" s="158">
        <f>IF('Indicator Data'!CG8="No Data",1,IF('Indicator Data imputation'!BY7&lt;&gt;"",1,0))</f>
        <v>0</v>
      </c>
      <c r="BY4" s="5">
        <f t="shared" si="0"/>
        <v>2</v>
      </c>
      <c r="BZ4" s="160">
        <f t="shared" si="1"/>
        <v>2.6666666666666668E-2</v>
      </c>
    </row>
    <row r="5" spans="1:78" x14ac:dyDescent="0.3">
      <c r="A5" s="5" t="s">
        <v>6</v>
      </c>
      <c r="B5" s="158">
        <f>IF('Indicator Data'!C9="No Data",1,IF('Indicator Data imputation'!C8&lt;&gt;"",1,0))</f>
        <v>0</v>
      </c>
      <c r="C5" s="158">
        <f>IF('Indicator Data'!D9="No Data",1,IF('Indicator Data imputation'!D8&lt;&gt;"",1,0))</f>
        <v>0</v>
      </c>
      <c r="D5" s="158">
        <f>IF('Indicator Data'!E9="No Data",1,IF('Indicator Data imputation'!E8&lt;&gt;"",1,0))</f>
        <v>0</v>
      </c>
      <c r="E5" s="158">
        <f>IF('Indicator Data'!F9="No Data",1,IF('Indicator Data imputation'!F8&lt;&gt;"",1,0))</f>
        <v>0</v>
      </c>
      <c r="F5" s="158">
        <f>IF('Indicator Data'!G9="No Data",1,IF('Indicator Data imputation'!G8&lt;&gt;"",1,0))</f>
        <v>0</v>
      </c>
      <c r="G5" s="158">
        <f>IF('Indicator Data'!H9="No Data",1,IF('Indicator Data imputation'!H8&lt;&gt;"",1,0))</f>
        <v>0</v>
      </c>
      <c r="H5" s="158">
        <f>IF('Indicator Data'!I9="No Data",1,IF('Indicator Data imputation'!I8&lt;&gt;"",1,0))</f>
        <v>0</v>
      </c>
      <c r="I5" s="158">
        <f>IF('Indicator Data'!J9="No Data",1,IF('Indicator Data imputation'!J8&lt;&gt;"",1,0))</f>
        <v>0</v>
      </c>
      <c r="J5" s="158">
        <f>IF('Indicator Data'!K9="No Data",1,IF('Indicator Data imputation'!K8&lt;&gt;"",1,0))</f>
        <v>0</v>
      </c>
      <c r="K5" s="158">
        <f>IF('Indicator Data'!L9="No Data",1,IF('Indicator Data imputation'!L8&lt;&gt;"",1,0))</f>
        <v>0</v>
      </c>
      <c r="L5" s="158">
        <f>IF('Indicator Data'!M9="No Data",1,IF('Indicator Data imputation'!M8&lt;&gt;"",1,0))</f>
        <v>0</v>
      </c>
      <c r="M5" s="158">
        <f>IF('Indicator Data'!N9="No Data",1,IF('Indicator Data imputation'!N8&lt;&gt;"",1,0))</f>
        <v>0</v>
      </c>
      <c r="N5" s="158">
        <f>IF('Indicator Data'!O9="No Data",1,IF('Indicator Data imputation'!O8&lt;&gt;"",1,0))</f>
        <v>0</v>
      </c>
      <c r="O5" s="158">
        <f>IF('Indicator Data'!P9="No Data",1,IF('Indicator Data imputation'!P8&lt;&gt;"",1,0))</f>
        <v>0</v>
      </c>
      <c r="P5" s="158">
        <f>IF('Indicator Data'!Q9="No Data",1,IF('Indicator Data imputation'!Q8&lt;&gt;"",1,0))</f>
        <v>0</v>
      </c>
      <c r="Q5" s="158">
        <f>IF('Indicator Data'!R9="No Data",1,IF('Indicator Data imputation'!R8&lt;&gt;"",1,0))</f>
        <v>0</v>
      </c>
      <c r="R5" s="158">
        <f>IF('Indicator Data'!S9="No Data",1,IF('Indicator Data imputation'!S8&lt;&gt;"",1,0))</f>
        <v>0</v>
      </c>
      <c r="S5" s="158">
        <f>IF('Indicator Data'!T9="No Data",1,IF('Indicator Data imputation'!T8&lt;&gt;"",1,0))</f>
        <v>0</v>
      </c>
      <c r="T5" s="158">
        <f>IF('Indicator Data'!U9="No Data",1,IF('Indicator Data imputation'!U8&lt;&gt;"",1,0))</f>
        <v>0</v>
      </c>
      <c r="U5" s="158">
        <f>IF('Indicator Data'!V9="No Data",1,IF('Indicator Data imputation'!V8&lt;&gt;"",1,0))</f>
        <v>0</v>
      </c>
      <c r="V5" s="158">
        <f>IF('Indicator Data'!W9="No Data",1,IF('Indicator Data imputation'!W8&lt;&gt;"",1,0))</f>
        <v>0</v>
      </c>
      <c r="W5" s="158">
        <f>IF('Indicator Data'!X9="No Data",1,IF('Indicator Data imputation'!X8&lt;&gt;"",1,0))</f>
        <v>0</v>
      </c>
      <c r="X5" s="158">
        <f>IF('Indicator Data'!Y9="No Data",1,IF('Indicator Data imputation'!Y8&lt;&gt;"",1,0))</f>
        <v>0</v>
      </c>
      <c r="Y5" s="158">
        <f>IF('Indicator Data'!Z9="No Data",1,IF('Indicator Data imputation'!Z8&lt;&gt;"",1,0))</f>
        <v>0</v>
      </c>
      <c r="Z5" s="158">
        <f>IF('Indicator Data'!AA9="No Data",1,IF('Indicator Data imputation'!AA8&lt;&gt;"",1,0))</f>
        <v>0</v>
      </c>
      <c r="AA5" s="158">
        <f>IF('Indicator Data'!AB9="No Data",1,IF('Indicator Data imputation'!AB8&lt;&gt;"",1,0))</f>
        <v>0</v>
      </c>
      <c r="AB5" s="158">
        <f>IF('Indicator Data'!AC9="No Data",1,IF('Indicator Data imputation'!AC8&lt;&gt;"",1,0))</f>
        <v>0</v>
      </c>
      <c r="AC5" s="158">
        <f>IF('Indicator Data'!AD9="No Data",1,IF('Indicator Data imputation'!AD8&lt;&gt;"",1,0))</f>
        <v>0</v>
      </c>
      <c r="AD5" s="158">
        <f>IF('Indicator Data'!AE9="No Data",1,IF('Indicator Data imputation'!AE8&lt;&gt;"",1,0))</f>
        <v>0</v>
      </c>
      <c r="AE5" s="158">
        <f>IF('Indicator Data'!AF9="No Data",1,IF('Indicator Data imputation'!AF8&lt;&gt;"",1,0))</f>
        <v>0</v>
      </c>
      <c r="AF5" s="158">
        <f>IF('Indicator Data'!AG9="No Data",1,IF('Indicator Data imputation'!AG8&lt;&gt;"",1,0))</f>
        <v>0</v>
      </c>
      <c r="AG5" s="158">
        <f>IF('Indicator Data'!AH9="No Data",1,IF('Indicator Data imputation'!AH8&lt;&gt;"",1,0))</f>
        <v>0</v>
      </c>
      <c r="AH5" s="158">
        <f>IF('Indicator Data'!AI9="No Data",1,IF('Indicator Data imputation'!AI8&lt;&gt;"",1,0))</f>
        <v>0</v>
      </c>
      <c r="AI5" s="158">
        <f>IF('Indicator Data'!AJ9="No Data",1,IF('Indicator Data imputation'!AJ8&lt;&gt;"",1,0))</f>
        <v>0</v>
      </c>
      <c r="AJ5" s="158">
        <f>IF('Indicator Data'!AK9="No Data",1,IF('Indicator Data imputation'!AK8&lt;&gt;"",1,0))</f>
        <v>0</v>
      </c>
      <c r="AK5" s="158">
        <f>IF('Indicator Data'!AL9="No Data",1,IF('Indicator Data imputation'!AL8&lt;&gt;"",1,0))</f>
        <v>0</v>
      </c>
      <c r="AL5" s="158">
        <f>IF('Indicator Data'!AM9="No Data",1,IF('Indicator Data imputation'!AM8&lt;&gt;"",1,0))</f>
        <v>0</v>
      </c>
      <c r="AM5" s="158">
        <f>IF('Indicator Data'!AN9="No Data",1,IF('Indicator Data imputation'!AN8&lt;&gt;"",1,0))</f>
        <v>0</v>
      </c>
      <c r="AN5" s="158">
        <f>IF('Indicator Data'!AO9="No Data",1,IF('Indicator Data imputation'!AO8&lt;&gt;"",1,0))</f>
        <v>0</v>
      </c>
      <c r="AO5" s="158">
        <f>IF('Indicator Data'!AP9="No Data",1,IF('Indicator Data imputation'!AP8&lt;&gt;"",1,0))</f>
        <v>0</v>
      </c>
      <c r="AP5" s="158">
        <f>IF('Indicator Data'!AQ9="No Data",1,IF('Indicator Data imputation'!AQ8&lt;&gt;"",1,0))</f>
        <v>0</v>
      </c>
      <c r="AQ5" s="158">
        <f>IF('Indicator Data'!AR9="No Data",1,IF('Indicator Data imputation'!AR8&lt;&gt;"",1,0))</f>
        <v>0</v>
      </c>
      <c r="AR5" s="158">
        <f>IF('Indicator Data'!AS9="No Data",1,IF('Indicator Data imputation'!AS8&lt;&gt;"",1,0))</f>
        <v>0</v>
      </c>
      <c r="AS5" s="158">
        <f>IF('Indicator Data'!AT9="No Data",1,IF('Indicator Data imputation'!AT8&lt;&gt;"",1,0))</f>
        <v>0</v>
      </c>
      <c r="AT5" s="158">
        <f>IF('Indicator Data'!AU9="No Data",1,IF('Indicator Data imputation'!AU8&lt;&gt;"",1,0))</f>
        <v>0</v>
      </c>
      <c r="AU5" s="158">
        <f>IF('Indicator Data'!AV9="No Data",1,IF('Indicator Data imputation'!AV8&lt;&gt;"",1,0))</f>
        <v>0</v>
      </c>
      <c r="AV5" s="158">
        <f>IF('Indicator Data'!AW9="No Data",1,IF('Indicator Data imputation'!AW8&lt;&gt;"",1,0))</f>
        <v>0</v>
      </c>
      <c r="AW5" s="158">
        <f>IF('Indicator Data'!AX9="No Data",1,IF('Indicator Data imputation'!AX8&lt;&gt;"",1,0))</f>
        <v>0</v>
      </c>
      <c r="AX5" s="158">
        <f>IF('Indicator Data'!AY9="No Data",1,IF('Indicator Data imputation'!AY8&lt;&gt;"",1,0))</f>
        <v>0</v>
      </c>
      <c r="AY5" s="158">
        <f>IF('Indicator Data'!AZ9="No Data",1,IF('Indicator Data imputation'!AZ8&lt;&gt;"",1,0))</f>
        <v>0</v>
      </c>
      <c r="AZ5" s="158">
        <f>IF('Indicator Data'!BA9="No Data",1,IF('Indicator Data imputation'!BA8&lt;&gt;"",1,0))</f>
        <v>0</v>
      </c>
      <c r="BA5" s="158">
        <f>IF('Indicator Data'!BB9="No Data",1,IF('Indicator Data imputation'!BB8&lt;&gt;"",1,0))</f>
        <v>0</v>
      </c>
      <c r="BB5" s="158">
        <f>IF('Indicator Data'!BC9="No Data",1,IF('Indicator Data imputation'!BC8&lt;&gt;"",1,0))</f>
        <v>0</v>
      </c>
      <c r="BC5" s="158">
        <f>IF('Indicator Data'!BD9="No Data",1,IF('Indicator Data imputation'!BD8&lt;&gt;"",1,0))</f>
        <v>0</v>
      </c>
      <c r="BD5" s="158">
        <f>IF('Indicator Data'!BE9="No Data",1,IF('Indicator Data imputation'!BE8&lt;&gt;"",1,0))</f>
        <v>0</v>
      </c>
      <c r="BE5" s="158">
        <f>IF('Indicator Data'!BF9="No Data",1,IF('Indicator Data imputation'!BF8&lt;&gt;"",1,0))</f>
        <v>0</v>
      </c>
      <c r="BF5" s="158">
        <f>IF('Indicator Data'!BG9="No Data",1,IF('Indicator Data imputation'!BG8&lt;&gt;"",1,0))</f>
        <v>0</v>
      </c>
      <c r="BG5" s="158">
        <f>IF('Indicator Data'!BH9="No Data",1,IF('Indicator Data imputation'!BH8&lt;&gt;"",1,0))</f>
        <v>0</v>
      </c>
      <c r="BH5" s="158">
        <f>IF('Indicator Data'!BI9="No Data",1,IF('Indicator Data imputation'!BI8&lt;&gt;"",1,0))</f>
        <v>0</v>
      </c>
      <c r="BI5" s="158">
        <f>IF('Indicator Data'!BR9="No Data",1,IF('Indicator Data imputation'!BJ8&lt;&gt;"",1,0))</f>
        <v>0</v>
      </c>
      <c r="BJ5" s="158">
        <f>IF('Indicator Data'!BS9="No Data",1,IF('Indicator Data imputation'!BK8&lt;&gt;"",1,0))</f>
        <v>0</v>
      </c>
      <c r="BK5" s="158">
        <f>IF('Indicator Data'!BT9="No Data",1,IF('Indicator Data imputation'!BL8&lt;&gt;"",1,0))</f>
        <v>0</v>
      </c>
      <c r="BL5" s="158">
        <f>IF('Indicator Data'!BU9="No Data",1,IF('Indicator Data imputation'!BM8&lt;&gt;"",1,0))</f>
        <v>0</v>
      </c>
      <c r="BM5" s="158">
        <f>IF('Indicator Data'!BV9="No Data",1,IF('Indicator Data imputation'!BN8&lt;&gt;"",1,0))</f>
        <v>0</v>
      </c>
      <c r="BN5" s="158">
        <f>IF('Indicator Data'!BW9="No Data",1,IF('Indicator Data imputation'!BO8&lt;&gt;"",1,0))</f>
        <v>0</v>
      </c>
      <c r="BO5" s="158">
        <f>IF('Indicator Data'!BX9="No Data",1,IF('Indicator Data imputation'!BP8&lt;&gt;"",1,0))</f>
        <v>0</v>
      </c>
      <c r="BP5" s="158">
        <f>IF('Indicator Data'!BY9="No Data",1,IF('Indicator Data imputation'!BQ8&lt;&gt;"",1,0))</f>
        <v>0</v>
      </c>
      <c r="BQ5" s="158">
        <f>IF('Indicator Data'!BZ9="No Data",1,IF('Indicator Data imputation'!BR8&lt;&gt;"",1,0))</f>
        <v>0</v>
      </c>
      <c r="BR5" s="158">
        <f>IF('Indicator Data'!CA9="No Data",1,IF('Indicator Data imputation'!BS8&lt;&gt;"",1,0))</f>
        <v>0</v>
      </c>
      <c r="BS5" s="158">
        <f>IF('Indicator Data'!CB9="No Data",1,IF('Indicator Data imputation'!BT8&lt;&gt;"",1,0))</f>
        <v>0</v>
      </c>
      <c r="BT5" s="158">
        <f>IF('Indicator Data'!CC9="No Data",1,IF('Indicator Data imputation'!BU8&lt;&gt;"",1,0))</f>
        <v>0</v>
      </c>
      <c r="BU5" s="158">
        <f>IF('Indicator Data'!CD9="No Data",1,IF('Indicator Data imputation'!BV8&lt;&gt;"",1,0))</f>
        <v>0</v>
      </c>
      <c r="BV5" s="158">
        <f>IF('Indicator Data'!CE9="No Data",1,IF('Indicator Data imputation'!BW8&lt;&gt;"",1,0))</f>
        <v>0</v>
      </c>
      <c r="BW5" s="158">
        <f>IF('Indicator Data'!CF9="No Data",1,IF('Indicator Data imputation'!BX8&lt;&gt;"",1,0))</f>
        <v>0</v>
      </c>
      <c r="BX5" s="158">
        <f>IF('Indicator Data'!CG9="No Data",1,IF('Indicator Data imputation'!BY8&lt;&gt;"",1,0))</f>
        <v>0</v>
      </c>
      <c r="BY5" s="5">
        <f t="shared" si="0"/>
        <v>0</v>
      </c>
      <c r="BZ5" s="160">
        <f t="shared" si="1"/>
        <v>0</v>
      </c>
    </row>
    <row r="6" spans="1:78" x14ac:dyDescent="0.3">
      <c r="A6" s="5" t="s">
        <v>8</v>
      </c>
      <c r="B6" s="158">
        <f>IF('Indicator Data'!C10="No Data",1,IF('Indicator Data imputation'!C9&lt;&gt;"",1,0))</f>
        <v>0</v>
      </c>
      <c r="C6" s="158">
        <f>IF('Indicator Data'!D10="No Data",1,IF('Indicator Data imputation'!D9&lt;&gt;"",1,0))</f>
        <v>0</v>
      </c>
      <c r="D6" s="158">
        <f>IF('Indicator Data'!E10="No Data",1,IF('Indicator Data imputation'!E9&lt;&gt;"",1,0))</f>
        <v>1</v>
      </c>
      <c r="E6" s="158">
        <f>IF('Indicator Data'!F10="No Data",1,IF('Indicator Data imputation'!F9&lt;&gt;"",1,0))</f>
        <v>0</v>
      </c>
      <c r="F6" s="158">
        <f>IF('Indicator Data'!G10="No Data",1,IF('Indicator Data imputation'!G9&lt;&gt;"",1,0))</f>
        <v>0</v>
      </c>
      <c r="G6" s="158">
        <f>IF('Indicator Data'!H10="No Data",1,IF('Indicator Data imputation'!H9&lt;&gt;"",1,0))</f>
        <v>0</v>
      </c>
      <c r="H6" s="158">
        <f>IF('Indicator Data'!I10="No Data",1,IF('Indicator Data imputation'!I9&lt;&gt;"",1,0))</f>
        <v>0</v>
      </c>
      <c r="I6" s="158">
        <f>IF('Indicator Data'!J10="No Data",1,IF('Indicator Data imputation'!J9&lt;&gt;"",1,0))</f>
        <v>0</v>
      </c>
      <c r="J6" s="158">
        <f>IF('Indicator Data'!K10="No Data",1,IF('Indicator Data imputation'!K9&lt;&gt;"",1,0))</f>
        <v>0</v>
      </c>
      <c r="K6" s="158">
        <f>IF('Indicator Data'!L10="No Data",1,IF('Indicator Data imputation'!L9&lt;&gt;"",1,0))</f>
        <v>0</v>
      </c>
      <c r="L6" s="158">
        <f>IF('Indicator Data'!M10="No Data",1,IF('Indicator Data imputation'!M9&lt;&gt;"",1,0))</f>
        <v>1</v>
      </c>
      <c r="M6" s="158">
        <f>IF('Indicator Data'!N10="No Data",1,IF('Indicator Data imputation'!N9&lt;&gt;"",1,0))</f>
        <v>1</v>
      </c>
      <c r="N6" s="158">
        <f>IF('Indicator Data'!O10="No Data",1,IF('Indicator Data imputation'!O9&lt;&gt;"",1,0))</f>
        <v>1</v>
      </c>
      <c r="O6" s="158">
        <f>IF('Indicator Data'!P10="No Data",1,IF('Indicator Data imputation'!P9&lt;&gt;"",1,0))</f>
        <v>1</v>
      </c>
      <c r="P6" s="158">
        <f>IF('Indicator Data'!Q10="No Data",1,IF('Indicator Data imputation'!Q9&lt;&gt;"",1,0))</f>
        <v>0</v>
      </c>
      <c r="Q6" s="158">
        <f>IF('Indicator Data'!R10="No Data",1,IF('Indicator Data imputation'!R9&lt;&gt;"",1,0))</f>
        <v>0</v>
      </c>
      <c r="R6" s="158">
        <f>IF('Indicator Data'!S10="No Data",1,IF('Indicator Data imputation'!S9&lt;&gt;"",1,0))</f>
        <v>0</v>
      </c>
      <c r="S6" s="158">
        <f>IF('Indicator Data'!T10="No Data",1,IF('Indicator Data imputation'!T9&lt;&gt;"",1,0))</f>
        <v>0</v>
      </c>
      <c r="T6" s="158">
        <f>IF('Indicator Data'!U10="No Data",1,IF('Indicator Data imputation'!U9&lt;&gt;"",1,0))</f>
        <v>0</v>
      </c>
      <c r="U6" s="158">
        <f>IF('Indicator Data'!V10="No Data",1,IF('Indicator Data imputation'!V9&lt;&gt;"",1,0))</f>
        <v>0</v>
      </c>
      <c r="V6" s="158">
        <f>IF('Indicator Data'!W10="No Data",1,IF('Indicator Data imputation'!W9&lt;&gt;"",1,0))</f>
        <v>0</v>
      </c>
      <c r="W6" s="158">
        <f>IF('Indicator Data'!X10="No Data",1,IF('Indicator Data imputation'!X9&lt;&gt;"",1,0))</f>
        <v>0</v>
      </c>
      <c r="X6" s="158">
        <f>IF('Indicator Data'!Y10="No Data",1,IF('Indicator Data imputation'!Y9&lt;&gt;"",1,0))</f>
        <v>0</v>
      </c>
      <c r="Y6" s="158">
        <f>IF('Indicator Data'!Z10="No Data",1,IF('Indicator Data imputation'!Z9&lt;&gt;"",1,0))</f>
        <v>0</v>
      </c>
      <c r="Z6" s="158">
        <f>IF('Indicator Data'!AA10="No Data",1,IF('Indicator Data imputation'!AA9&lt;&gt;"",1,0))</f>
        <v>1</v>
      </c>
      <c r="AA6" s="158">
        <f>IF('Indicator Data'!AB10="No Data",1,IF('Indicator Data imputation'!AB9&lt;&gt;"",1,0))</f>
        <v>0</v>
      </c>
      <c r="AB6" s="158">
        <f>IF('Indicator Data'!AC10="No Data",1,IF('Indicator Data imputation'!AC9&lt;&gt;"",1,0))</f>
        <v>1</v>
      </c>
      <c r="AC6" s="158">
        <f>IF('Indicator Data'!AD10="No Data",1,IF('Indicator Data imputation'!AD9&lt;&gt;"",1,0))</f>
        <v>1</v>
      </c>
      <c r="AD6" s="158">
        <f>IF('Indicator Data'!AE10="No Data",1,IF('Indicator Data imputation'!AE9&lt;&gt;"",1,0))</f>
        <v>0</v>
      </c>
      <c r="AE6" s="158">
        <f>IF('Indicator Data'!AF10="No Data",1,IF('Indicator Data imputation'!AF9&lt;&gt;"",1,0))</f>
        <v>1</v>
      </c>
      <c r="AF6" s="158">
        <f>IF('Indicator Data'!AG10="No Data",1,IF('Indicator Data imputation'!AG9&lt;&gt;"",1,0))</f>
        <v>0</v>
      </c>
      <c r="AG6" s="158">
        <f>IF('Indicator Data'!AH10="No Data",1,IF('Indicator Data imputation'!AH9&lt;&gt;"",1,0))</f>
        <v>0</v>
      </c>
      <c r="AH6" s="158">
        <f>IF('Indicator Data'!AI10="No Data",1,IF('Indicator Data imputation'!AI9&lt;&gt;"",1,0))</f>
        <v>0</v>
      </c>
      <c r="AI6" s="158">
        <f>IF('Indicator Data'!AJ10="No Data",1,IF('Indicator Data imputation'!AJ9&lt;&gt;"",1,0))</f>
        <v>0</v>
      </c>
      <c r="AJ6" s="158">
        <f>IF('Indicator Data'!AK10="No Data",1,IF('Indicator Data imputation'!AK9&lt;&gt;"",1,0))</f>
        <v>0</v>
      </c>
      <c r="AK6" s="158">
        <f>IF('Indicator Data'!AL10="No Data",1,IF('Indicator Data imputation'!AL9&lt;&gt;"",1,0))</f>
        <v>0</v>
      </c>
      <c r="AL6" s="158">
        <f>IF('Indicator Data'!AM10="No Data",1,IF('Indicator Data imputation'!AM9&lt;&gt;"",1,0))</f>
        <v>1</v>
      </c>
      <c r="AM6" s="158">
        <f>IF('Indicator Data'!AN10="No Data",1,IF('Indicator Data imputation'!AN9&lt;&gt;"",1,0))</f>
        <v>0</v>
      </c>
      <c r="AN6" s="158">
        <f>IF('Indicator Data'!AO10="No Data",1,IF('Indicator Data imputation'!AO9&lt;&gt;"",1,0))</f>
        <v>0</v>
      </c>
      <c r="AO6" s="158">
        <f>IF('Indicator Data'!AP10="No Data",1,IF('Indicator Data imputation'!AP9&lt;&gt;"",1,0))</f>
        <v>0</v>
      </c>
      <c r="AP6" s="158">
        <f>IF('Indicator Data'!AQ10="No Data",1,IF('Indicator Data imputation'!AQ9&lt;&gt;"",1,0))</f>
        <v>0</v>
      </c>
      <c r="AQ6" s="158">
        <f>IF('Indicator Data'!AR10="No Data",1,IF('Indicator Data imputation'!AR9&lt;&gt;"",1,0))</f>
        <v>0</v>
      </c>
      <c r="AR6" s="158">
        <f>IF('Indicator Data'!AS10="No Data",1,IF('Indicator Data imputation'!AS9&lt;&gt;"",1,0))</f>
        <v>0</v>
      </c>
      <c r="AS6" s="158">
        <f>IF('Indicator Data'!AT10="No Data",1,IF('Indicator Data imputation'!AT9&lt;&gt;"",1,0))</f>
        <v>1</v>
      </c>
      <c r="AT6" s="158">
        <f>IF('Indicator Data'!AU10="No Data",1,IF('Indicator Data imputation'!AU9&lt;&gt;"",1,0))</f>
        <v>0</v>
      </c>
      <c r="AU6" s="158">
        <f>IF('Indicator Data'!AV10="No Data",1,IF('Indicator Data imputation'!AV9&lt;&gt;"",1,0))</f>
        <v>1</v>
      </c>
      <c r="AV6" s="158">
        <f>IF('Indicator Data'!AW10="No Data",1,IF('Indicator Data imputation'!AW9&lt;&gt;"",1,0))</f>
        <v>1</v>
      </c>
      <c r="AW6" s="158">
        <f>IF('Indicator Data'!AX10="No Data",1,IF('Indicator Data imputation'!AX9&lt;&gt;"",1,0))</f>
        <v>1</v>
      </c>
      <c r="AX6" s="158">
        <f>IF('Indicator Data'!AY10="No Data",1,IF('Indicator Data imputation'!AY9&lt;&gt;"",1,0))</f>
        <v>0</v>
      </c>
      <c r="AY6" s="158">
        <f>IF('Indicator Data'!AZ10="No Data",1,IF('Indicator Data imputation'!AZ9&lt;&gt;"",1,0))</f>
        <v>1</v>
      </c>
      <c r="AZ6" s="158">
        <f>IF('Indicator Data'!BA10="No Data",1,IF('Indicator Data imputation'!BA9&lt;&gt;"",1,0))</f>
        <v>1</v>
      </c>
      <c r="BA6" s="158">
        <f>IF('Indicator Data'!BB10="No Data",1,IF('Indicator Data imputation'!BB9&lt;&gt;"",1,0))</f>
        <v>0</v>
      </c>
      <c r="BB6" s="158">
        <f>IF('Indicator Data'!BC10="No Data",1,IF('Indicator Data imputation'!BC9&lt;&gt;"",1,0))</f>
        <v>0</v>
      </c>
      <c r="BC6" s="158">
        <f>IF('Indicator Data'!BD10="No Data",1,IF('Indicator Data imputation'!BD9&lt;&gt;"",1,0))</f>
        <v>0</v>
      </c>
      <c r="BD6" s="158">
        <f>IF('Indicator Data'!BE10="No Data",1,IF('Indicator Data imputation'!BE9&lt;&gt;"",1,0))</f>
        <v>0</v>
      </c>
      <c r="BE6" s="158">
        <f>IF('Indicator Data'!BF10="No Data",1,IF('Indicator Data imputation'!BF9&lt;&gt;"",1,0))</f>
        <v>0</v>
      </c>
      <c r="BF6" s="158">
        <f>IF('Indicator Data'!BG10="No Data",1,IF('Indicator Data imputation'!BG9&lt;&gt;"",1,0))</f>
        <v>0</v>
      </c>
      <c r="BG6" s="158">
        <f>IF('Indicator Data'!BH10="No Data",1,IF('Indicator Data imputation'!BH9&lt;&gt;"",1,0))</f>
        <v>0</v>
      </c>
      <c r="BH6" s="158">
        <f>IF('Indicator Data'!BI10="No Data",1,IF('Indicator Data imputation'!BI9&lt;&gt;"",1,0))</f>
        <v>1</v>
      </c>
      <c r="BI6" s="158">
        <f>IF('Indicator Data'!BR10="No Data",1,IF('Indicator Data imputation'!BJ9&lt;&gt;"",1,0))</f>
        <v>0</v>
      </c>
      <c r="BJ6" s="158">
        <f>IF('Indicator Data'!BS10="No Data",1,IF('Indicator Data imputation'!BK9&lt;&gt;"",1,0))</f>
        <v>0</v>
      </c>
      <c r="BK6" s="158">
        <f>IF('Indicator Data'!BT10="No Data",1,IF('Indicator Data imputation'!BL9&lt;&gt;"",1,0))</f>
        <v>1</v>
      </c>
      <c r="BL6" s="158">
        <f>IF('Indicator Data'!BU10="No Data",1,IF('Indicator Data imputation'!BM9&lt;&gt;"",1,0))</f>
        <v>0</v>
      </c>
      <c r="BM6" s="158">
        <f>IF('Indicator Data'!BV10="No Data",1,IF('Indicator Data imputation'!BN9&lt;&gt;"",1,0))</f>
        <v>0</v>
      </c>
      <c r="BN6" s="158">
        <f>IF('Indicator Data'!BW10="No Data",1,IF('Indicator Data imputation'!BO9&lt;&gt;"",1,0))</f>
        <v>0</v>
      </c>
      <c r="BO6" s="158">
        <f>IF('Indicator Data'!BX10="No Data",1,IF('Indicator Data imputation'!BP9&lt;&gt;"",1,0))</f>
        <v>0</v>
      </c>
      <c r="BP6" s="158">
        <f>IF('Indicator Data'!BY10="No Data",1,IF('Indicator Data imputation'!BQ9&lt;&gt;"",1,0))</f>
        <v>0</v>
      </c>
      <c r="BQ6" s="158">
        <f>IF('Indicator Data'!BZ10="No Data",1,IF('Indicator Data imputation'!BR9&lt;&gt;"",1,0))</f>
        <v>0</v>
      </c>
      <c r="BR6" s="158">
        <f>IF('Indicator Data'!CA10="No Data",1,IF('Indicator Data imputation'!BS9&lt;&gt;"",1,0))</f>
        <v>0</v>
      </c>
      <c r="BS6" s="158">
        <f>IF('Indicator Data'!CB10="No Data",1,IF('Indicator Data imputation'!BT9&lt;&gt;"",1,0))</f>
        <v>0</v>
      </c>
      <c r="BT6" s="158">
        <f>IF('Indicator Data'!CC10="No Data",1,IF('Indicator Data imputation'!BU9&lt;&gt;"",1,0))</f>
        <v>0</v>
      </c>
      <c r="BU6" s="158">
        <f>IF('Indicator Data'!CD10="No Data",1,IF('Indicator Data imputation'!BV9&lt;&gt;"",1,0))</f>
        <v>0</v>
      </c>
      <c r="BV6" s="158">
        <f>IF('Indicator Data'!CE10="No Data",1,IF('Indicator Data imputation'!BW9&lt;&gt;"",1,0))</f>
        <v>1</v>
      </c>
      <c r="BW6" s="158">
        <f>IF('Indicator Data'!CF10="No Data",1,IF('Indicator Data imputation'!BX9&lt;&gt;"",1,0))</f>
        <v>0</v>
      </c>
      <c r="BX6" s="158">
        <f>IF('Indicator Data'!CG10="No Data",1,IF('Indicator Data imputation'!BY9&lt;&gt;"",1,0))</f>
        <v>0</v>
      </c>
      <c r="BY6" s="5">
        <f t="shared" si="0"/>
        <v>19</v>
      </c>
      <c r="BZ6" s="160">
        <f t="shared" si="1"/>
        <v>0.25333333333333335</v>
      </c>
    </row>
    <row r="7" spans="1:78" x14ac:dyDescent="0.3">
      <c r="A7" s="5" t="s">
        <v>10</v>
      </c>
      <c r="B7" s="158">
        <f>IF('Indicator Data'!C11="No Data",1,IF('Indicator Data imputation'!C10&lt;&gt;"",1,0))</f>
        <v>0</v>
      </c>
      <c r="C7" s="158">
        <f>IF('Indicator Data'!D11="No Data",1,IF('Indicator Data imputation'!D10&lt;&gt;"",1,0))</f>
        <v>0</v>
      </c>
      <c r="D7" s="158">
        <f>IF('Indicator Data'!E11="No Data",1,IF('Indicator Data imputation'!E10&lt;&gt;"",1,0))</f>
        <v>0</v>
      </c>
      <c r="E7" s="158">
        <f>IF('Indicator Data'!F11="No Data",1,IF('Indicator Data imputation'!F10&lt;&gt;"",1,0))</f>
        <v>0</v>
      </c>
      <c r="F7" s="158">
        <f>IF('Indicator Data'!G11="No Data",1,IF('Indicator Data imputation'!G10&lt;&gt;"",1,0))</f>
        <v>0</v>
      </c>
      <c r="G7" s="158">
        <f>IF('Indicator Data'!H11="No Data",1,IF('Indicator Data imputation'!H10&lt;&gt;"",1,0))</f>
        <v>0</v>
      </c>
      <c r="H7" s="158">
        <f>IF('Indicator Data'!I11="No Data",1,IF('Indicator Data imputation'!I10&lt;&gt;"",1,0))</f>
        <v>0</v>
      </c>
      <c r="I7" s="158">
        <f>IF('Indicator Data'!J11="No Data",1,IF('Indicator Data imputation'!J10&lt;&gt;"",1,0))</f>
        <v>0</v>
      </c>
      <c r="J7" s="158">
        <f>IF('Indicator Data'!K11="No Data",1,IF('Indicator Data imputation'!K10&lt;&gt;"",1,0))</f>
        <v>0</v>
      </c>
      <c r="K7" s="158">
        <f>IF('Indicator Data'!L11="No Data",1,IF('Indicator Data imputation'!L10&lt;&gt;"",1,0))</f>
        <v>0</v>
      </c>
      <c r="L7" s="158">
        <f>IF('Indicator Data'!M11="No Data",1,IF('Indicator Data imputation'!M10&lt;&gt;"",1,0))</f>
        <v>1</v>
      </c>
      <c r="M7" s="158">
        <f>IF('Indicator Data'!N11="No Data",1,IF('Indicator Data imputation'!N10&lt;&gt;"",1,0))</f>
        <v>1</v>
      </c>
      <c r="N7" s="158">
        <f>IF('Indicator Data'!O11="No Data",1,IF('Indicator Data imputation'!O10&lt;&gt;"",1,0))</f>
        <v>1</v>
      </c>
      <c r="O7" s="158">
        <f>IF('Indicator Data'!P11="No Data",1,IF('Indicator Data imputation'!P10&lt;&gt;"",1,0))</f>
        <v>1</v>
      </c>
      <c r="P7" s="158">
        <f>IF('Indicator Data'!Q11="No Data",1,IF('Indicator Data imputation'!Q10&lt;&gt;"",1,0))</f>
        <v>0</v>
      </c>
      <c r="Q7" s="158">
        <f>IF('Indicator Data'!R11="No Data",1,IF('Indicator Data imputation'!R10&lt;&gt;"",1,0))</f>
        <v>0</v>
      </c>
      <c r="R7" s="158">
        <f>IF('Indicator Data'!S11="No Data",1,IF('Indicator Data imputation'!S10&lt;&gt;"",1,0))</f>
        <v>0</v>
      </c>
      <c r="S7" s="158">
        <f>IF('Indicator Data'!T11="No Data",1,IF('Indicator Data imputation'!T10&lt;&gt;"",1,0))</f>
        <v>0</v>
      </c>
      <c r="T7" s="158">
        <f>IF('Indicator Data'!U11="No Data",1,IF('Indicator Data imputation'!U10&lt;&gt;"",1,0))</f>
        <v>0</v>
      </c>
      <c r="U7" s="158">
        <f>IF('Indicator Data'!V11="No Data",1,IF('Indicator Data imputation'!V10&lt;&gt;"",1,0))</f>
        <v>0</v>
      </c>
      <c r="V7" s="158">
        <f>IF('Indicator Data'!W11="No Data",1,IF('Indicator Data imputation'!W10&lt;&gt;"",1,0))</f>
        <v>0</v>
      </c>
      <c r="W7" s="158">
        <f>IF('Indicator Data'!X11="No Data",1,IF('Indicator Data imputation'!X10&lt;&gt;"",1,0))</f>
        <v>0</v>
      </c>
      <c r="X7" s="158">
        <f>IF('Indicator Data'!Y11="No Data",1,IF('Indicator Data imputation'!Y10&lt;&gt;"",1,0))</f>
        <v>0</v>
      </c>
      <c r="Y7" s="158">
        <f>IF('Indicator Data'!Z11="No Data",1,IF('Indicator Data imputation'!Z10&lt;&gt;"",1,0))</f>
        <v>0</v>
      </c>
      <c r="Z7" s="158">
        <f>IF('Indicator Data'!AA11="No Data",1,IF('Indicator Data imputation'!AA10&lt;&gt;"",1,0))</f>
        <v>0</v>
      </c>
      <c r="AA7" s="158">
        <f>IF('Indicator Data'!AB11="No Data",1,IF('Indicator Data imputation'!AB10&lt;&gt;"",1,0))</f>
        <v>0</v>
      </c>
      <c r="AB7" s="158">
        <f>IF('Indicator Data'!AC11="No Data",1,IF('Indicator Data imputation'!AC10&lt;&gt;"",1,0))</f>
        <v>1</v>
      </c>
      <c r="AC7" s="158">
        <f>IF('Indicator Data'!AD11="No Data",1,IF('Indicator Data imputation'!AD10&lt;&gt;"",1,0))</f>
        <v>0</v>
      </c>
      <c r="AD7" s="158">
        <f>IF('Indicator Data'!AE11="No Data",1,IF('Indicator Data imputation'!AE10&lt;&gt;"",1,0))</f>
        <v>0</v>
      </c>
      <c r="AE7" s="158">
        <f>IF('Indicator Data'!AF11="No Data",1,IF('Indicator Data imputation'!AF10&lt;&gt;"",1,0))</f>
        <v>0</v>
      </c>
      <c r="AF7" s="158">
        <f>IF('Indicator Data'!AG11="No Data",1,IF('Indicator Data imputation'!AG10&lt;&gt;"",1,0))</f>
        <v>0</v>
      </c>
      <c r="AG7" s="158">
        <f>IF('Indicator Data'!AH11="No Data",1,IF('Indicator Data imputation'!AH10&lt;&gt;"",1,0))</f>
        <v>0</v>
      </c>
      <c r="AH7" s="158">
        <f>IF('Indicator Data'!AI11="No Data",1,IF('Indicator Data imputation'!AI10&lt;&gt;"",1,0))</f>
        <v>0</v>
      </c>
      <c r="AI7" s="158">
        <f>IF('Indicator Data'!AJ11="No Data",1,IF('Indicator Data imputation'!AJ10&lt;&gt;"",1,0))</f>
        <v>0</v>
      </c>
      <c r="AJ7" s="158">
        <f>IF('Indicator Data'!AK11="No Data",1,IF('Indicator Data imputation'!AK10&lt;&gt;"",1,0))</f>
        <v>0</v>
      </c>
      <c r="AK7" s="158">
        <f>IF('Indicator Data'!AL11="No Data",1,IF('Indicator Data imputation'!AL10&lt;&gt;"",1,0))</f>
        <v>0</v>
      </c>
      <c r="AL7" s="158">
        <f>IF('Indicator Data'!AM11="No Data",1,IF('Indicator Data imputation'!AM10&lt;&gt;"",1,0))</f>
        <v>1</v>
      </c>
      <c r="AM7" s="158">
        <f>IF('Indicator Data'!AN11="No Data",1,IF('Indicator Data imputation'!AN10&lt;&gt;"",1,0))</f>
        <v>0</v>
      </c>
      <c r="AN7" s="158">
        <f>IF('Indicator Data'!AO11="No Data",1,IF('Indicator Data imputation'!AO10&lt;&gt;"",1,0))</f>
        <v>0</v>
      </c>
      <c r="AO7" s="158">
        <f>IF('Indicator Data'!AP11="No Data",1,IF('Indicator Data imputation'!AP10&lt;&gt;"",1,0))</f>
        <v>0</v>
      </c>
      <c r="AP7" s="158">
        <f>IF('Indicator Data'!AQ11="No Data",1,IF('Indicator Data imputation'!AQ10&lt;&gt;"",1,0))</f>
        <v>0</v>
      </c>
      <c r="AQ7" s="158">
        <f>IF('Indicator Data'!AR11="No Data",1,IF('Indicator Data imputation'!AR10&lt;&gt;"",1,0))</f>
        <v>0</v>
      </c>
      <c r="AR7" s="158">
        <f>IF('Indicator Data'!AS11="No Data",1,IF('Indicator Data imputation'!AS10&lt;&gt;"",1,0))</f>
        <v>0</v>
      </c>
      <c r="AS7" s="158">
        <f>IF('Indicator Data'!AT11="No Data",1,IF('Indicator Data imputation'!AT10&lt;&gt;"",1,0))</f>
        <v>1</v>
      </c>
      <c r="AT7" s="158">
        <f>IF('Indicator Data'!AU11="No Data",1,IF('Indicator Data imputation'!AU10&lt;&gt;"",1,0))</f>
        <v>0</v>
      </c>
      <c r="AU7" s="158">
        <f>IF('Indicator Data'!AV11="No Data",1,IF('Indicator Data imputation'!AV10&lt;&gt;"",1,0))</f>
        <v>0</v>
      </c>
      <c r="AV7" s="158">
        <f>IF('Indicator Data'!AW11="No Data",1,IF('Indicator Data imputation'!AW10&lt;&gt;"",1,0))</f>
        <v>0</v>
      </c>
      <c r="AW7" s="158">
        <f>IF('Indicator Data'!AX11="No Data",1,IF('Indicator Data imputation'!AX10&lt;&gt;"",1,0))</f>
        <v>0</v>
      </c>
      <c r="AX7" s="158">
        <f>IF('Indicator Data'!AY11="No Data",1,IF('Indicator Data imputation'!AY10&lt;&gt;"",1,0))</f>
        <v>0</v>
      </c>
      <c r="AY7" s="158">
        <f>IF('Indicator Data'!AZ11="No Data",1,IF('Indicator Data imputation'!AZ10&lt;&gt;"",1,0))</f>
        <v>0</v>
      </c>
      <c r="AZ7" s="158">
        <f>IF('Indicator Data'!BA11="No Data",1,IF('Indicator Data imputation'!BA10&lt;&gt;"",1,0))</f>
        <v>0</v>
      </c>
      <c r="BA7" s="158">
        <f>IF('Indicator Data'!BB11="No Data",1,IF('Indicator Data imputation'!BB10&lt;&gt;"",1,0))</f>
        <v>0</v>
      </c>
      <c r="BB7" s="158">
        <f>IF('Indicator Data'!BC11="No Data",1,IF('Indicator Data imputation'!BC10&lt;&gt;"",1,0))</f>
        <v>0</v>
      </c>
      <c r="BC7" s="158">
        <f>IF('Indicator Data'!BD11="No Data",1,IF('Indicator Data imputation'!BD10&lt;&gt;"",1,0))</f>
        <v>0</v>
      </c>
      <c r="BD7" s="158">
        <f>IF('Indicator Data'!BE11="No Data",1,IF('Indicator Data imputation'!BE10&lt;&gt;"",1,0))</f>
        <v>0</v>
      </c>
      <c r="BE7" s="158">
        <f>IF('Indicator Data'!BF11="No Data",1,IF('Indicator Data imputation'!BF10&lt;&gt;"",1,0))</f>
        <v>0</v>
      </c>
      <c r="BF7" s="158">
        <f>IF('Indicator Data'!BG11="No Data",1,IF('Indicator Data imputation'!BG10&lt;&gt;"",1,0))</f>
        <v>0</v>
      </c>
      <c r="BG7" s="158">
        <f>IF('Indicator Data'!BH11="No Data",1,IF('Indicator Data imputation'!BH10&lt;&gt;"",1,0))</f>
        <v>0</v>
      </c>
      <c r="BH7" s="158">
        <f>IF('Indicator Data'!BI11="No Data",1,IF('Indicator Data imputation'!BI10&lt;&gt;"",1,0))</f>
        <v>0</v>
      </c>
      <c r="BI7" s="158">
        <f>IF('Indicator Data'!BR11="No Data",1,IF('Indicator Data imputation'!BJ10&lt;&gt;"",1,0))</f>
        <v>0</v>
      </c>
      <c r="BJ7" s="158">
        <f>IF('Indicator Data'!BS11="No Data",1,IF('Indicator Data imputation'!BK10&lt;&gt;"",1,0))</f>
        <v>0</v>
      </c>
      <c r="BK7" s="158">
        <f>IF('Indicator Data'!BT11="No Data",1,IF('Indicator Data imputation'!BL10&lt;&gt;"",1,0))</f>
        <v>0</v>
      </c>
      <c r="BL7" s="158">
        <f>IF('Indicator Data'!BU11="No Data",1,IF('Indicator Data imputation'!BM10&lt;&gt;"",1,0))</f>
        <v>0</v>
      </c>
      <c r="BM7" s="158">
        <f>IF('Indicator Data'!BV11="No Data",1,IF('Indicator Data imputation'!BN10&lt;&gt;"",1,0))</f>
        <v>0</v>
      </c>
      <c r="BN7" s="158">
        <f>IF('Indicator Data'!BW11="No Data",1,IF('Indicator Data imputation'!BO10&lt;&gt;"",1,0))</f>
        <v>0</v>
      </c>
      <c r="BO7" s="158">
        <f>IF('Indicator Data'!BX11="No Data",1,IF('Indicator Data imputation'!BP10&lt;&gt;"",1,0))</f>
        <v>0</v>
      </c>
      <c r="BP7" s="158">
        <f>IF('Indicator Data'!BY11="No Data",1,IF('Indicator Data imputation'!BQ10&lt;&gt;"",1,0))</f>
        <v>0</v>
      </c>
      <c r="BQ7" s="158">
        <f>IF('Indicator Data'!BZ11="No Data",1,IF('Indicator Data imputation'!BR10&lt;&gt;"",1,0))</f>
        <v>0</v>
      </c>
      <c r="BR7" s="158">
        <f>IF('Indicator Data'!CA11="No Data",1,IF('Indicator Data imputation'!BS10&lt;&gt;"",1,0))</f>
        <v>0</v>
      </c>
      <c r="BS7" s="158">
        <f>IF('Indicator Data'!CB11="No Data",1,IF('Indicator Data imputation'!BT10&lt;&gt;"",1,0))</f>
        <v>0</v>
      </c>
      <c r="BT7" s="158">
        <f>IF('Indicator Data'!CC11="No Data",1,IF('Indicator Data imputation'!BU10&lt;&gt;"",1,0))</f>
        <v>0</v>
      </c>
      <c r="BU7" s="158">
        <f>IF('Indicator Data'!CD11="No Data",1,IF('Indicator Data imputation'!BV10&lt;&gt;"",1,0))</f>
        <v>0</v>
      </c>
      <c r="BV7" s="158">
        <f>IF('Indicator Data'!CE11="No Data",1,IF('Indicator Data imputation'!BW10&lt;&gt;"",1,0))</f>
        <v>0</v>
      </c>
      <c r="BW7" s="158">
        <f>IF('Indicator Data'!CF11="No Data",1,IF('Indicator Data imputation'!BX10&lt;&gt;"",1,0))</f>
        <v>0</v>
      </c>
      <c r="BX7" s="158">
        <f>IF('Indicator Data'!CG11="No Data",1,IF('Indicator Data imputation'!BY10&lt;&gt;"",1,0))</f>
        <v>0</v>
      </c>
      <c r="BY7" s="5">
        <f t="shared" si="0"/>
        <v>7</v>
      </c>
      <c r="BZ7" s="160">
        <f t="shared" si="1"/>
        <v>9.3333333333333338E-2</v>
      </c>
    </row>
    <row r="8" spans="1:78" x14ac:dyDescent="0.3">
      <c r="A8" s="5" t="s">
        <v>12</v>
      </c>
      <c r="B8" s="158">
        <f>IF('Indicator Data'!C12="No Data",1,IF('Indicator Data imputation'!C11&lt;&gt;"",1,0))</f>
        <v>0</v>
      </c>
      <c r="C8" s="158">
        <f>IF('Indicator Data'!D12="No Data",1,IF('Indicator Data imputation'!D11&lt;&gt;"",1,0))</f>
        <v>0</v>
      </c>
      <c r="D8" s="158">
        <f>IF('Indicator Data'!E12="No Data",1,IF('Indicator Data imputation'!E11&lt;&gt;"",1,0))</f>
        <v>0</v>
      </c>
      <c r="E8" s="158">
        <f>IF('Indicator Data'!F12="No Data",1,IF('Indicator Data imputation'!F11&lt;&gt;"",1,0))</f>
        <v>0</v>
      </c>
      <c r="F8" s="158">
        <f>IF('Indicator Data'!G12="No Data",1,IF('Indicator Data imputation'!G11&lt;&gt;"",1,0))</f>
        <v>0</v>
      </c>
      <c r="G8" s="158">
        <f>IF('Indicator Data'!H12="No Data",1,IF('Indicator Data imputation'!H11&lt;&gt;"",1,0))</f>
        <v>0</v>
      </c>
      <c r="H8" s="158">
        <f>IF('Indicator Data'!I12="No Data",1,IF('Indicator Data imputation'!I11&lt;&gt;"",1,0))</f>
        <v>0</v>
      </c>
      <c r="I8" s="158">
        <f>IF('Indicator Data'!J12="No Data",1,IF('Indicator Data imputation'!J11&lt;&gt;"",1,0))</f>
        <v>0</v>
      </c>
      <c r="J8" s="158">
        <f>IF('Indicator Data'!K12="No Data",1,IF('Indicator Data imputation'!K11&lt;&gt;"",1,0))</f>
        <v>0</v>
      </c>
      <c r="K8" s="158">
        <f>IF('Indicator Data'!L12="No Data",1,IF('Indicator Data imputation'!L11&lt;&gt;"",1,0))</f>
        <v>0</v>
      </c>
      <c r="L8" s="158">
        <f>IF('Indicator Data'!M12="No Data",1,IF('Indicator Data imputation'!M11&lt;&gt;"",1,0))</f>
        <v>0</v>
      </c>
      <c r="M8" s="158">
        <f>IF('Indicator Data'!N12="No Data",1,IF('Indicator Data imputation'!N11&lt;&gt;"",1,0))</f>
        <v>1</v>
      </c>
      <c r="N8" s="158">
        <f>IF('Indicator Data'!O12="No Data",1,IF('Indicator Data imputation'!O11&lt;&gt;"",1,0))</f>
        <v>1</v>
      </c>
      <c r="O8" s="158">
        <f>IF('Indicator Data'!P12="No Data",1,IF('Indicator Data imputation'!P11&lt;&gt;"",1,0))</f>
        <v>1</v>
      </c>
      <c r="P8" s="158">
        <f>IF('Indicator Data'!Q12="No Data",1,IF('Indicator Data imputation'!Q11&lt;&gt;"",1,0))</f>
        <v>0</v>
      </c>
      <c r="Q8" s="158">
        <f>IF('Indicator Data'!R12="No Data",1,IF('Indicator Data imputation'!R11&lt;&gt;"",1,0))</f>
        <v>0</v>
      </c>
      <c r="R8" s="158">
        <f>IF('Indicator Data'!S12="No Data",1,IF('Indicator Data imputation'!S11&lt;&gt;"",1,0))</f>
        <v>0</v>
      </c>
      <c r="S8" s="158">
        <f>IF('Indicator Data'!T12="No Data",1,IF('Indicator Data imputation'!T11&lt;&gt;"",1,0))</f>
        <v>0</v>
      </c>
      <c r="T8" s="158">
        <f>IF('Indicator Data'!U12="No Data",1,IF('Indicator Data imputation'!U11&lt;&gt;"",1,0))</f>
        <v>0</v>
      </c>
      <c r="U8" s="158">
        <f>IF('Indicator Data'!V12="No Data",1,IF('Indicator Data imputation'!V11&lt;&gt;"",1,0))</f>
        <v>0</v>
      </c>
      <c r="V8" s="158">
        <f>IF('Indicator Data'!W12="No Data",1,IF('Indicator Data imputation'!W11&lt;&gt;"",1,0))</f>
        <v>0</v>
      </c>
      <c r="W8" s="158">
        <f>IF('Indicator Data'!X12="No Data",1,IF('Indicator Data imputation'!X11&lt;&gt;"",1,0))</f>
        <v>0</v>
      </c>
      <c r="X8" s="158">
        <f>IF('Indicator Data'!Y12="No Data",1,IF('Indicator Data imputation'!Y11&lt;&gt;"",1,0))</f>
        <v>0</v>
      </c>
      <c r="Y8" s="158">
        <f>IF('Indicator Data'!Z12="No Data",1,IF('Indicator Data imputation'!Z11&lt;&gt;"",1,0))</f>
        <v>0</v>
      </c>
      <c r="Z8" s="158">
        <f>IF('Indicator Data'!AA12="No Data",1,IF('Indicator Data imputation'!AA11&lt;&gt;"",1,0))</f>
        <v>0</v>
      </c>
      <c r="AA8" s="158">
        <f>IF('Indicator Data'!AB12="No Data",1,IF('Indicator Data imputation'!AB11&lt;&gt;"",1,0))</f>
        <v>0</v>
      </c>
      <c r="AB8" s="158">
        <f>IF('Indicator Data'!AC12="No Data",1,IF('Indicator Data imputation'!AC11&lt;&gt;"",1,0))</f>
        <v>0</v>
      </c>
      <c r="AC8" s="158">
        <f>IF('Indicator Data'!AD12="No Data",1,IF('Indicator Data imputation'!AD11&lt;&gt;"",1,0))</f>
        <v>0</v>
      </c>
      <c r="AD8" s="158">
        <f>IF('Indicator Data'!AE12="No Data",1,IF('Indicator Data imputation'!AE11&lt;&gt;"",1,0))</f>
        <v>0</v>
      </c>
      <c r="AE8" s="158">
        <f>IF('Indicator Data'!AF12="No Data",1,IF('Indicator Data imputation'!AF11&lt;&gt;"",1,0))</f>
        <v>0</v>
      </c>
      <c r="AF8" s="158">
        <f>IF('Indicator Data'!AG12="No Data",1,IF('Indicator Data imputation'!AG11&lt;&gt;"",1,0))</f>
        <v>0</v>
      </c>
      <c r="AG8" s="158">
        <f>IF('Indicator Data'!AH12="No Data",1,IF('Indicator Data imputation'!AH11&lt;&gt;"",1,0))</f>
        <v>0</v>
      </c>
      <c r="AH8" s="158">
        <f>IF('Indicator Data'!AI12="No Data",1,IF('Indicator Data imputation'!AI11&lt;&gt;"",1,0))</f>
        <v>0</v>
      </c>
      <c r="AI8" s="158">
        <f>IF('Indicator Data'!AJ12="No Data",1,IF('Indicator Data imputation'!AJ11&lt;&gt;"",1,0))</f>
        <v>0</v>
      </c>
      <c r="AJ8" s="158">
        <f>IF('Indicator Data'!AK12="No Data",1,IF('Indicator Data imputation'!AK11&lt;&gt;"",1,0))</f>
        <v>0</v>
      </c>
      <c r="AK8" s="158">
        <f>IF('Indicator Data'!AL12="No Data",1,IF('Indicator Data imputation'!AL11&lt;&gt;"",1,0))</f>
        <v>0</v>
      </c>
      <c r="AL8" s="158">
        <f>IF('Indicator Data'!AM12="No Data",1,IF('Indicator Data imputation'!AM11&lt;&gt;"",1,0))</f>
        <v>0</v>
      </c>
      <c r="AM8" s="158">
        <f>IF('Indicator Data'!AN12="No Data",1,IF('Indicator Data imputation'!AN11&lt;&gt;"",1,0))</f>
        <v>0</v>
      </c>
      <c r="AN8" s="158">
        <f>IF('Indicator Data'!AO12="No Data",1,IF('Indicator Data imputation'!AO11&lt;&gt;"",1,0))</f>
        <v>0</v>
      </c>
      <c r="AO8" s="158">
        <f>IF('Indicator Data'!AP12="No Data",1,IF('Indicator Data imputation'!AP11&lt;&gt;"",1,0))</f>
        <v>0</v>
      </c>
      <c r="AP8" s="158">
        <f>IF('Indicator Data'!AQ12="No Data",1,IF('Indicator Data imputation'!AQ11&lt;&gt;"",1,0))</f>
        <v>0</v>
      </c>
      <c r="AQ8" s="158">
        <f>IF('Indicator Data'!AR12="No Data",1,IF('Indicator Data imputation'!AR11&lt;&gt;"",1,0))</f>
        <v>0</v>
      </c>
      <c r="AR8" s="158">
        <f>IF('Indicator Data'!AS12="No Data",1,IF('Indicator Data imputation'!AS11&lt;&gt;"",1,0))</f>
        <v>0</v>
      </c>
      <c r="AS8" s="158">
        <f>IF('Indicator Data'!AT12="No Data",1,IF('Indicator Data imputation'!AT11&lt;&gt;"",1,0))</f>
        <v>0</v>
      </c>
      <c r="AT8" s="158">
        <f>IF('Indicator Data'!AU12="No Data",1,IF('Indicator Data imputation'!AU11&lt;&gt;"",1,0))</f>
        <v>0</v>
      </c>
      <c r="AU8" s="158">
        <f>IF('Indicator Data'!AV12="No Data",1,IF('Indicator Data imputation'!AV11&lt;&gt;"",1,0))</f>
        <v>0</v>
      </c>
      <c r="AV8" s="158">
        <f>IF('Indicator Data'!AW12="No Data",1,IF('Indicator Data imputation'!AW11&lt;&gt;"",1,0))</f>
        <v>0</v>
      </c>
      <c r="AW8" s="158">
        <f>IF('Indicator Data'!AX12="No Data",1,IF('Indicator Data imputation'!AX11&lt;&gt;"",1,0))</f>
        <v>0</v>
      </c>
      <c r="AX8" s="158">
        <f>IF('Indicator Data'!AY12="No Data",1,IF('Indicator Data imputation'!AY11&lt;&gt;"",1,0))</f>
        <v>0</v>
      </c>
      <c r="AY8" s="158">
        <f>IF('Indicator Data'!AZ12="No Data",1,IF('Indicator Data imputation'!AZ11&lt;&gt;"",1,0))</f>
        <v>0</v>
      </c>
      <c r="AZ8" s="158">
        <f>IF('Indicator Data'!BA12="No Data",1,IF('Indicator Data imputation'!BA11&lt;&gt;"",1,0))</f>
        <v>0</v>
      </c>
      <c r="BA8" s="158">
        <f>IF('Indicator Data'!BB12="No Data",1,IF('Indicator Data imputation'!BB11&lt;&gt;"",1,0))</f>
        <v>0</v>
      </c>
      <c r="BB8" s="158">
        <f>IF('Indicator Data'!BC12="No Data",1,IF('Indicator Data imputation'!BC11&lt;&gt;"",1,0))</f>
        <v>0</v>
      </c>
      <c r="BC8" s="158">
        <f>IF('Indicator Data'!BD12="No Data",1,IF('Indicator Data imputation'!BD11&lt;&gt;"",1,0))</f>
        <v>0</v>
      </c>
      <c r="BD8" s="158">
        <f>IF('Indicator Data'!BE12="No Data",1,IF('Indicator Data imputation'!BE11&lt;&gt;"",1,0))</f>
        <v>0</v>
      </c>
      <c r="BE8" s="158">
        <f>IF('Indicator Data'!BF12="No Data",1,IF('Indicator Data imputation'!BF11&lt;&gt;"",1,0))</f>
        <v>0</v>
      </c>
      <c r="BF8" s="158">
        <f>IF('Indicator Data'!BG12="No Data",1,IF('Indicator Data imputation'!BG11&lt;&gt;"",1,0))</f>
        <v>0</v>
      </c>
      <c r="BG8" s="158">
        <f>IF('Indicator Data'!BH12="No Data",1,IF('Indicator Data imputation'!BH11&lt;&gt;"",1,0))</f>
        <v>0</v>
      </c>
      <c r="BH8" s="158">
        <f>IF('Indicator Data'!BI12="No Data",1,IF('Indicator Data imputation'!BI11&lt;&gt;"",1,0))</f>
        <v>0</v>
      </c>
      <c r="BI8" s="158">
        <f>IF('Indicator Data'!BR12="No Data",1,IF('Indicator Data imputation'!BJ11&lt;&gt;"",1,0))</f>
        <v>0</v>
      </c>
      <c r="BJ8" s="158">
        <f>IF('Indicator Data'!BS12="No Data",1,IF('Indicator Data imputation'!BK11&lt;&gt;"",1,0))</f>
        <v>0</v>
      </c>
      <c r="BK8" s="158">
        <f>IF('Indicator Data'!BT12="No Data",1,IF('Indicator Data imputation'!BL11&lt;&gt;"",1,0))</f>
        <v>0</v>
      </c>
      <c r="BL8" s="158">
        <f>IF('Indicator Data'!BU12="No Data",1,IF('Indicator Data imputation'!BM11&lt;&gt;"",1,0))</f>
        <v>0</v>
      </c>
      <c r="BM8" s="158">
        <f>IF('Indicator Data'!BV12="No Data",1,IF('Indicator Data imputation'!BN11&lt;&gt;"",1,0))</f>
        <v>0</v>
      </c>
      <c r="BN8" s="158">
        <f>IF('Indicator Data'!BW12="No Data",1,IF('Indicator Data imputation'!BO11&lt;&gt;"",1,0))</f>
        <v>0</v>
      </c>
      <c r="BO8" s="158">
        <f>IF('Indicator Data'!BX12="No Data",1,IF('Indicator Data imputation'!BP11&lt;&gt;"",1,0))</f>
        <v>0</v>
      </c>
      <c r="BP8" s="158">
        <f>IF('Indicator Data'!BY12="No Data",1,IF('Indicator Data imputation'!BQ11&lt;&gt;"",1,0))</f>
        <v>0</v>
      </c>
      <c r="BQ8" s="158">
        <f>IF('Indicator Data'!BZ12="No Data",1,IF('Indicator Data imputation'!BR11&lt;&gt;"",1,0))</f>
        <v>0</v>
      </c>
      <c r="BR8" s="158">
        <f>IF('Indicator Data'!CA12="No Data",1,IF('Indicator Data imputation'!BS11&lt;&gt;"",1,0))</f>
        <v>0</v>
      </c>
      <c r="BS8" s="158">
        <f>IF('Indicator Data'!CB12="No Data",1,IF('Indicator Data imputation'!BT11&lt;&gt;"",1,0))</f>
        <v>0</v>
      </c>
      <c r="BT8" s="158">
        <f>IF('Indicator Data'!CC12="No Data",1,IF('Indicator Data imputation'!BU11&lt;&gt;"",1,0))</f>
        <v>0</v>
      </c>
      <c r="BU8" s="158">
        <f>IF('Indicator Data'!CD12="No Data",1,IF('Indicator Data imputation'!BV11&lt;&gt;"",1,0))</f>
        <v>0</v>
      </c>
      <c r="BV8" s="158">
        <f>IF('Indicator Data'!CE12="No Data",1,IF('Indicator Data imputation'!BW11&lt;&gt;"",1,0))</f>
        <v>0</v>
      </c>
      <c r="BW8" s="158">
        <f>IF('Indicator Data'!CF12="No Data",1,IF('Indicator Data imputation'!BX11&lt;&gt;"",1,0))</f>
        <v>0</v>
      </c>
      <c r="BX8" s="158">
        <f>IF('Indicator Data'!CG12="No Data",1,IF('Indicator Data imputation'!BY11&lt;&gt;"",1,0))</f>
        <v>0</v>
      </c>
      <c r="BY8" s="5">
        <f t="shared" si="0"/>
        <v>3</v>
      </c>
      <c r="BZ8" s="160">
        <f t="shared" si="1"/>
        <v>0.04</v>
      </c>
    </row>
    <row r="9" spans="1:78" x14ac:dyDescent="0.3">
      <c r="A9" s="5" t="s">
        <v>14</v>
      </c>
      <c r="B9" s="158">
        <f>IF('Indicator Data'!C13="No Data",1,IF('Indicator Data imputation'!C12&lt;&gt;"",1,0))</f>
        <v>0</v>
      </c>
      <c r="C9" s="158">
        <f>IF('Indicator Data'!D13="No Data",1,IF('Indicator Data imputation'!D12&lt;&gt;"",1,0))</f>
        <v>0</v>
      </c>
      <c r="D9" s="158">
        <f>IF('Indicator Data'!E13="No Data",1,IF('Indicator Data imputation'!E12&lt;&gt;"",1,0))</f>
        <v>0</v>
      </c>
      <c r="E9" s="158">
        <f>IF('Indicator Data'!F13="No Data",1,IF('Indicator Data imputation'!F12&lt;&gt;"",1,0))</f>
        <v>0</v>
      </c>
      <c r="F9" s="158">
        <f>IF('Indicator Data'!G13="No Data",1,IF('Indicator Data imputation'!G12&lt;&gt;"",1,0))</f>
        <v>0</v>
      </c>
      <c r="G9" s="158">
        <f>IF('Indicator Data'!H13="No Data",1,IF('Indicator Data imputation'!H12&lt;&gt;"",1,0))</f>
        <v>0</v>
      </c>
      <c r="H9" s="158">
        <f>IF('Indicator Data'!I13="No Data",1,IF('Indicator Data imputation'!I12&lt;&gt;"",1,0))</f>
        <v>0</v>
      </c>
      <c r="I9" s="158">
        <f>IF('Indicator Data'!J13="No Data",1,IF('Indicator Data imputation'!J12&lt;&gt;"",1,0))</f>
        <v>0</v>
      </c>
      <c r="J9" s="158">
        <f>IF('Indicator Data'!K13="No Data",1,IF('Indicator Data imputation'!K12&lt;&gt;"",1,0))</f>
        <v>0</v>
      </c>
      <c r="K9" s="158">
        <f>IF('Indicator Data'!L13="No Data",1,IF('Indicator Data imputation'!L12&lt;&gt;"",1,0))</f>
        <v>0</v>
      </c>
      <c r="L9" s="158">
        <f>IF('Indicator Data'!M13="No Data",1,IF('Indicator Data imputation'!M12&lt;&gt;"",1,0))</f>
        <v>0</v>
      </c>
      <c r="M9" s="158">
        <f>IF('Indicator Data'!N13="No Data",1,IF('Indicator Data imputation'!N12&lt;&gt;"",1,0))</f>
        <v>1</v>
      </c>
      <c r="N9" s="158">
        <f>IF('Indicator Data'!O13="No Data",1,IF('Indicator Data imputation'!O12&lt;&gt;"",1,0))</f>
        <v>1</v>
      </c>
      <c r="O9" s="158">
        <f>IF('Indicator Data'!P13="No Data",1,IF('Indicator Data imputation'!P12&lt;&gt;"",1,0))</f>
        <v>1</v>
      </c>
      <c r="P9" s="158">
        <f>IF('Indicator Data'!Q13="No Data",1,IF('Indicator Data imputation'!Q12&lt;&gt;"",1,0))</f>
        <v>0</v>
      </c>
      <c r="Q9" s="158">
        <f>IF('Indicator Data'!R13="No Data",1,IF('Indicator Data imputation'!R12&lt;&gt;"",1,0))</f>
        <v>0</v>
      </c>
      <c r="R9" s="158">
        <f>IF('Indicator Data'!S13="No Data",1,IF('Indicator Data imputation'!S12&lt;&gt;"",1,0))</f>
        <v>0</v>
      </c>
      <c r="S9" s="158">
        <f>IF('Indicator Data'!T13="No Data",1,IF('Indicator Data imputation'!T12&lt;&gt;"",1,0))</f>
        <v>0</v>
      </c>
      <c r="T9" s="158">
        <f>IF('Indicator Data'!U13="No Data",1,IF('Indicator Data imputation'!U12&lt;&gt;"",1,0))</f>
        <v>0</v>
      </c>
      <c r="U9" s="158">
        <f>IF('Indicator Data'!V13="No Data",1,IF('Indicator Data imputation'!V12&lt;&gt;"",1,0))</f>
        <v>0</v>
      </c>
      <c r="V9" s="158">
        <f>IF('Indicator Data'!W13="No Data",1,IF('Indicator Data imputation'!W12&lt;&gt;"",1,0))</f>
        <v>0</v>
      </c>
      <c r="W9" s="158">
        <f>IF('Indicator Data'!X13="No Data",1,IF('Indicator Data imputation'!X12&lt;&gt;"",1,0))</f>
        <v>0</v>
      </c>
      <c r="X9" s="158">
        <f>IF('Indicator Data'!Y13="No Data",1,IF('Indicator Data imputation'!Y12&lt;&gt;"",1,0))</f>
        <v>0</v>
      </c>
      <c r="Y9" s="158">
        <f>IF('Indicator Data'!Z13="No Data",1,IF('Indicator Data imputation'!Z12&lt;&gt;"",1,0))</f>
        <v>0</v>
      </c>
      <c r="Z9" s="158">
        <f>IF('Indicator Data'!AA13="No Data",1,IF('Indicator Data imputation'!AA12&lt;&gt;"",1,0))</f>
        <v>0</v>
      </c>
      <c r="AA9" s="158">
        <f>IF('Indicator Data'!AB13="No Data",1,IF('Indicator Data imputation'!AB12&lt;&gt;"",1,0))</f>
        <v>0</v>
      </c>
      <c r="AB9" s="158">
        <f>IF('Indicator Data'!AC13="No Data",1,IF('Indicator Data imputation'!AC12&lt;&gt;"",1,0))</f>
        <v>1</v>
      </c>
      <c r="AC9" s="158">
        <f>IF('Indicator Data'!AD13="No Data",1,IF('Indicator Data imputation'!AD12&lt;&gt;"",1,0))</f>
        <v>0</v>
      </c>
      <c r="AD9" s="158">
        <f>IF('Indicator Data'!AE13="No Data",1,IF('Indicator Data imputation'!AE12&lt;&gt;"",1,0))</f>
        <v>0</v>
      </c>
      <c r="AE9" s="158">
        <f>IF('Indicator Data'!AF13="No Data",1,IF('Indicator Data imputation'!AF12&lt;&gt;"",1,0))</f>
        <v>1</v>
      </c>
      <c r="AF9" s="158">
        <f>IF('Indicator Data'!AG13="No Data",1,IF('Indicator Data imputation'!AG12&lt;&gt;"",1,0))</f>
        <v>0</v>
      </c>
      <c r="AG9" s="158">
        <f>IF('Indicator Data'!AH13="No Data",1,IF('Indicator Data imputation'!AH12&lt;&gt;"",1,0))</f>
        <v>0</v>
      </c>
      <c r="AH9" s="158">
        <f>IF('Indicator Data'!AI13="No Data",1,IF('Indicator Data imputation'!AI12&lt;&gt;"",1,0))</f>
        <v>0</v>
      </c>
      <c r="AI9" s="158">
        <f>IF('Indicator Data'!AJ13="No Data",1,IF('Indicator Data imputation'!AJ12&lt;&gt;"",1,0))</f>
        <v>0</v>
      </c>
      <c r="AJ9" s="158">
        <f>IF('Indicator Data'!AK13="No Data",1,IF('Indicator Data imputation'!AK12&lt;&gt;"",1,0))</f>
        <v>0</v>
      </c>
      <c r="AK9" s="158">
        <f>IF('Indicator Data'!AL13="No Data",1,IF('Indicator Data imputation'!AL12&lt;&gt;"",1,0))</f>
        <v>0</v>
      </c>
      <c r="AL9" s="158">
        <f>IF('Indicator Data'!AM13="No Data",1,IF('Indicator Data imputation'!AM12&lt;&gt;"",1,0))</f>
        <v>1</v>
      </c>
      <c r="AM9" s="158">
        <f>IF('Indicator Data'!AN13="No Data",1,IF('Indicator Data imputation'!AN12&lt;&gt;"",1,0))</f>
        <v>0</v>
      </c>
      <c r="AN9" s="158">
        <f>IF('Indicator Data'!AO13="No Data",1,IF('Indicator Data imputation'!AO12&lt;&gt;"",1,0))</f>
        <v>0</v>
      </c>
      <c r="AO9" s="158">
        <f>IF('Indicator Data'!AP13="No Data",1,IF('Indicator Data imputation'!AP12&lt;&gt;"",1,0))</f>
        <v>0</v>
      </c>
      <c r="AP9" s="158">
        <f>IF('Indicator Data'!AQ13="No Data",1,IF('Indicator Data imputation'!AQ12&lt;&gt;"",1,0))</f>
        <v>1</v>
      </c>
      <c r="AQ9" s="158">
        <f>IF('Indicator Data'!AR13="No Data",1,IF('Indicator Data imputation'!AR12&lt;&gt;"",1,0))</f>
        <v>0</v>
      </c>
      <c r="AR9" s="158">
        <f>IF('Indicator Data'!AS13="No Data",1,IF('Indicator Data imputation'!AS12&lt;&gt;"",1,0))</f>
        <v>0</v>
      </c>
      <c r="AS9" s="158">
        <f>IF('Indicator Data'!AT13="No Data",1,IF('Indicator Data imputation'!AT12&lt;&gt;"",1,0))</f>
        <v>0</v>
      </c>
      <c r="AT9" s="158">
        <f>IF('Indicator Data'!AU13="No Data",1,IF('Indicator Data imputation'!AU12&lt;&gt;"",1,0))</f>
        <v>0</v>
      </c>
      <c r="AU9" s="158">
        <f>IF('Indicator Data'!AV13="No Data",1,IF('Indicator Data imputation'!AV12&lt;&gt;"",1,0))</f>
        <v>0</v>
      </c>
      <c r="AV9" s="158">
        <f>IF('Indicator Data'!AW13="No Data",1,IF('Indicator Data imputation'!AW12&lt;&gt;"",1,0))</f>
        <v>0</v>
      </c>
      <c r="AW9" s="158">
        <f>IF('Indicator Data'!AX13="No Data",1,IF('Indicator Data imputation'!AX12&lt;&gt;"",1,0))</f>
        <v>1</v>
      </c>
      <c r="AX9" s="158">
        <f>IF('Indicator Data'!AY13="No Data",1,IF('Indicator Data imputation'!AY12&lt;&gt;"",1,0))</f>
        <v>0</v>
      </c>
      <c r="AY9" s="158">
        <f>IF('Indicator Data'!AZ13="No Data",1,IF('Indicator Data imputation'!AZ12&lt;&gt;"",1,0))</f>
        <v>0</v>
      </c>
      <c r="AZ9" s="158">
        <f>IF('Indicator Data'!BA13="No Data",1,IF('Indicator Data imputation'!BA12&lt;&gt;"",1,0))</f>
        <v>0</v>
      </c>
      <c r="BA9" s="158">
        <f>IF('Indicator Data'!BB13="No Data",1,IF('Indicator Data imputation'!BB12&lt;&gt;"",1,0))</f>
        <v>0</v>
      </c>
      <c r="BB9" s="158">
        <f>IF('Indicator Data'!BC13="No Data",1,IF('Indicator Data imputation'!BC12&lt;&gt;"",1,0))</f>
        <v>0</v>
      </c>
      <c r="BC9" s="158">
        <f>IF('Indicator Data'!BD13="No Data",1,IF('Indicator Data imputation'!BD12&lt;&gt;"",1,0))</f>
        <v>0</v>
      </c>
      <c r="BD9" s="158">
        <f>IF('Indicator Data'!BE13="No Data",1,IF('Indicator Data imputation'!BE12&lt;&gt;"",1,0))</f>
        <v>0</v>
      </c>
      <c r="BE9" s="158">
        <f>IF('Indicator Data'!BF13="No Data",1,IF('Indicator Data imputation'!BF12&lt;&gt;"",1,0))</f>
        <v>0</v>
      </c>
      <c r="BF9" s="158">
        <f>IF('Indicator Data'!BG13="No Data",1,IF('Indicator Data imputation'!BG12&lt;&gt;"",1,0))</f>
        <v>0</v>
      </c>
      <c r="BG9" s="158">
        <f>IF('Indicator Data'!BH13="No Data",1,IF('Indicator Data imputation'!BH12&lt;&gt;"",1,0))</f>
        <v>0</v>
      </c>
      <c r="BH9" s="158">
        <f>IF('Indicator Data'!BI13="No Data",1,IF('Indicator Data imputation'!BI12&lt;&gt;"",1,0))</f>
        <v>0</v>
      </c>
      <c r="BI9" s="158">
        <f>IF('Indicator Data'!BR13="No Data",1,IF('Indicator Data imputation'!BJ12&lt;&gt;"",1,0))</f>
        <v>0</v>
      </c>
      <c r="BJ9" s="158">
        <f>IF('Indicator Data'!BS13="No Data",1,IF('Indicator Data imputation'!BK12&lt;&gt;"",1,0))</f>
        <v>0</v>
      </c>
      <c r="BK9" s="158">
        <f>IF('Indicator Data'!BT13="No Data",1,IF('Indicator Data imputation'!BL12&lt;&gt;"",1,0))</f>
        <v>0</v>
      </c>
      <c r="BL9" s="158">
        <f>IF('Indicator Data'!BU13="No Data",1,IF('Indicator Data imputation'!BM12&lt;&gt;"",1,0))</f>
        <v>0</v>
      </c>
      <c r="BM9" s="158">
        <f>IF('Indicator Data'!BV13="No Data",1,IF('Indicator Data imputation'!BN12&lt;&gt;"",1,0))</f>
        <v>1</v>
      </c>
      <c r="BN9" s="158">
        <f>IF('Indicator Data'!BW13="No Data",1,IF('Indicator Data imputation'!BO12&lt;&gt;"",1,0))</f>
        <v>0</v>
      </c>
      <c r="BO9" s="158">
        <f>IF('Indicator Data'!BX13="No Data",1,IF('Indicator Data imputation'!BP12&lt;&gt;"",1,0))</f>
        <v>0</v>
      </c>
      <c r="BP9" s="158">
        <f>IF('Indicator Data'!BY13="No Data",1,IF('Indicator Data imputation'!BQ12&lt;&gt;"",1,0))</f>
        <v>0</v>
      </c>
      <c r="BQ9" s="158">
        <f>IF('Indicator Data'!BZ13="No Data",1,IF('Indicator Data imputation'!BR12&lt;&gt;"",1,0))</f>
        <v>0</v>
      </c>
      <c r="BR9" s="158">
        <f>IF('Indicator Data'!CA13="No Data",1,IF('Indicator Data imputation'!BS12&lt;&gt;"",1,0))</f>
        <v>0</v>
      </c>
      <c r="BS9" s="158">
        <f>IF('Indicator Data'!CB13="No Data",1,IF('Indicator Data imputation'!BT12&lt;&gt;"",1,0))</f>
        <v>0</v>
      </c>
      <c r="BT9" s="158">
        <f>IF('Indicator Data'!CC13="No Data",1,IF('Indicator Data imputation'!BU12&lt;&gt;"",1,0))</f>
        <v>0</v>
      </c>
      <c r="BU9" s="158">
        <f>IF('Indicator Data'!CD13="No Data",1,IF('Indicator Data imputation'!BV12&lt;&gt;"",1,0))</f>
        <v>0</v>
      </c>
      <c r="BV9" s="158">
        <f>IF('Indicator Data'!CE13="No Data",1,IF('Indicator Data imputation'!BW12&lt;&gt;"",1,0))</f>
        <v>0</v>
      </c>
      <c r="BW9" s="158">
        <f>IF('Indicator Data'!CF13="No Data",1,IF('Indicator Data imputation'!BX12&lt;&gt;"",1,0))</f>
        <v>0</v>
      </c>
      <c r="BX9" s="158">
        <f>IF('Indicator Data'!CG13="No Data",1,IF('Indicator Data imputation'!BY12&lt;&gt;"",1,0))</f>
        <v>0</v>
      </c>
      <c r="BY9" s="5">
        <f t="shared" si="0"/>
        <v>9</v>
      </c>
      <c r="BZ9" s="160">
        <f t="shared" si="1"/>
        <v>0.12</v>
      </c>
    </row>
    <row r="10" spans="1:78" x14ac:dyDescent="0.3">
      <c r="A10" s="5" t="s">
        <v>16</v>
      </c>
      <c r="B10" s="158">
        <f>IF('Indicator Data'!C14="No Data",1,IF('Indicator Data imputation'!C13&lt;&gt;"",1,0))</f>
        <v>0</v>
      </c>
      <c r="C10" s="158">
        <f>IF('Indicator Data'!D14="No Data",1,IF('Indicator Data imputation'!D13&lt;&gt;"",1,0))</f>
        <v>0</v>
      </c>
      <c r="D10" s="158">
        <f>IF('Indicator Data'!E14="No Data",1,IF('Indicator Data imputation'!E13&lt;&gt;"",1,0))</f>
        <v>0</v>
      </c>
      <c r="E10" s="158">
        <f>IF('Indicator Data'!F14="No Data",1,IF('Indicator Data imputation'!F13&lt;&gt;"",1,0))</f>
        <v>0</v>
      </c>
      <c r="F10" s="158">
        <f>IF('Indicator Data'!G14="No Data",1,IF('Indicator Data imputation'!G13&lt;&gt;"",1,0))</f>
        <v>0</v>
      </c>
      <c r="G10" s="158">
        <f>IF('Indicator Data'!H14="No Data",1,IF('Indicator Data imputation'!H13&lt;&gt;"",1,0))</f>
        <v>0</v>
      </c>
      <c r="H10" s="158">
        <f>IF('Indicator Data'!I14="No Data",1,IF('Indicator Data imputation'!I13&lt;&gt;"",1,0))</f>
        <v>0</v>
      </c>
      <c r="I10" s="158">
        <f>IF('Indicator Data'!J14="No Data",1,IF('Indicator Data imputation'!J13&lt;&gt;"",1,0))</f>
        <v>0</v>
      </c>
      <c r="J10" s="158">
        <f>IF('Indicator Data'!K14="No Data",1,IF('Indicator Data imputation'!K13&lt;&gt;"",1,0))</f>
        <v>0</v>
      </c>
      <c r="K10" s="158">
        <f>IF('Indicator Data'!L14="No Data",1,IF('Indicator Data imputation'!L13&lt;&gt;"",1,0))</f>
        <v>0</v>
      </c>
      <c r="L10" s="158">
        <f>IF('Indicator Data'!M14="No Data",1,IF('Indicator Data imputation'!M13&lt;&gt;"",1,0))</f>
        <v>0</v>
      </c>
      <c r="M10" s="158">
        <f>IF('Indicator Data'!N14="No Data",1,IF('Indicator Data imputation'!N13&lt;&gt;"",1,0))</f>
        <v>1</v>
      </c>
      <c r="N10" s="158">
        <f>IF('Indicator Data'!O14="No Data",1,IF('Indicator Data imputation'!O13&lt;&gt;"",1,0))</f>
        <v>1</v>
      </c>
      <c r="O10" s="158">
        <f>IF('Indicator Data'!P14="No Data",1,IF('Indicator Data imputation'!P13&lt;&gt;"",1,0))</f>
        <v>1</v>
      </c>
      <c r="P10" s="158">
        <f>IF('Indicator Data'!Q14="No Data",1,IF('Indicator Data imputation'!Q13&lt;&gt;"",1,0))</f>
        <v>0</v>
      </c>
      <c r="Q10" s="158">
        <f>IF('Indicator Data'!R14="No Data",1,IF('Indicator Data imputation'!R13&lt;&gt;"",1,0))</f>
        <v>0</v>
      </c>
      <c r="R10" s="158">
        <f>IF('Indicator Data'!S14="No Data",1,IF('Indicator Data imputation'!S13&lt;&gt;"",1,0))</f>
        <v>0</v>
      </c>
      <c r="S10" s="158">
        <f>IF('Indicator Data'!T14="No Data",1,IF('Indicator Data imputation'!T13&lt;&gt;"",1,0))</f>
        <v>0</v>
      </c>
      <c r="T10" s="158">
        <f>IF('Indicator Data'!U14="No Data",1,IF('Indicator Data imputation'!U13&lt;&gt;"",1,0))</f>
        <v>0</v>
      </c>
      <c r="U10" s="158">
        <f>IF('Indicator Data'!V14="No Data",1,IF('Indicator Data imputation'!V13&lt;&gt;"",1,0))</f>
        <v>0</v>
      </c>
      <c r="V10" s="158">
        <f>IF('Indicator Data'!W14="No Data",1,IF('Indicator Data imputation'!W13&lt;&gt;"",1,0))</f>
        <v>0</v>
      </c>
      <c r="W10" s="158">
        <f>IF('Indicator Data'!X14="No Data",1,IF('Indicator Data imputation'!X13&lt;&gt;"",1,0))</f>
        <v>0</v>
      </c>
      <c r="X10" s="158">
        <f>IF('Indicator Data'!Y14="No Data",1,IF('Indicator Data imputation'!Y13&lt;&gt;"",1,0))</f>
        <v>0</v>
      </c>
      <c r="Y10" s="158">
        <f>IF('Indicator Data'!Z14="No Data",1,IF('Indicator Data imputation'!Z13&lt;&gt;"",1,0))</f>
        <v>0</v>
      </c>
      <c r="Z10" s="158">
        <f>IF('Indicator Data'!AA14="No Data",1,IF('Indicator Data imputation'!AA13&lt;&gt;"",1,0))</f>
        <v>0</v>
      </c>
      <c r="AA10" s="158">
        <f>IF('Indicator Data'!AB14="No Data",1,IF('Indicator Data imputation'!AB13&lt;&gt;"",1,0))</f>
        <v>0</v>
      </c>
      <c r="AB10" s="158">
        <f>IF('Indicator Data'!AC14="No Data",1,IF('Indicator Data imputation'!AC13&lt;&gt;"",1,0))</f>
        <v>1</v>
      </c>
      <c r="AC10" s="158">
        <f>IF('Indicator Data'!AD14="No Data",1,IF('Indicator Data imputation'!AD13&lt;&gt;"",1,0))</f>
        <v>0</v>
      </c>
      <c r="AD10" s="158">
        <f>IF('Indicator Data'!AE14="No Data",1,IF('Indicator Data imputation'!AE13&lt;&gt;"",1,0))</f>
        <v>0</v>
      </c>
      <c r="AE10" s="158">
        <f>IF('Indicator Data'!AF14="No Data",1,IF('Indicator Data imputation'!AF13&lt;&gt;"",1,0))</f>
        <v>1</v>
      </c>
      <c r="AF10" s="158">
        <f>IF('Indicator Data'!AG14="No Data",1,IF('Indicator Data imputation'!AG13&lt;&gt;"",1,0))</f>
        <v>0</v>
      </c>
      <c r="AG10" s="158">
        <f>IF('Indicator Data'!AH14="No Data",1,IF('Indicator Data imputation'!AH13&lt;&gt;"",1,0))</f>
        <v>0</v>
      </c>
      <c r="AH10" s="158">
        <f>IF('Indicator Data'!AI14="No Data",1,IF('Indicator Data imputation'!AI13&lt;&gt;"",1,0))</f>
        <v>0</v>
      </c>
      <c r="AI10" s="158">
        <f>IF('Indicator Data'!AJ14="No Data",1,IF('Indicator Data imputation'!AJ13&lt;&gt;"",1,0))</f>
        <v>0</v>
      </c>
      <c r="AJ10" s="158">
        <f>IF('Indicator Data'!AK14="No Data",1,IF('Indicator Data imputation'!AK13&lt;&gt;"",1,0))</f>
        <v>0</v>
      </c>
      <c r="AK10" s="158">
        <f>IF('Indicator Data'!AL14="No Data",1,IF('Indicator Data imputation'!AL13&lt;&gt;"",1,0))</f>
        <v>0</v>
      </c>
      <c r="AL10" s="158">
        <f>IF('Indicator Data'!AM14="No Data",1,IF('Indicator Data imputation'!AM13&lt;&gt;"",1,0))</f>
        <v>1</v>
      </c>
      <c r="AM10" s="158">
        <f>IF('Indicator Data'!AN14="No Data",1,IF('Indicator Data imputation'!AN13&lt;&gt;"",1,0))</f>
        <v>0</v>
      </c>
      <c r="AN10" s="158">
        <f>IF('Indicator Data'!AO14="No Data",1,IF('Indicator Data imputation'!AO13&lt;&gt;"",1,0))</f>
        <v>0</v>
      </c>
      <c r="AO10" s="158">
        <f>IF('Indicator Data'!AP14="No Data",1,IF('Indicator Data imputation'!AP13&lt;&gt;"",1,0))</f>
        <v>0</v>
      </c>
      <c r="AP10" s="158">
        <f>IF('Indicator Data'!AQ14="No Data",1,IF('Indicator Data imputation'!AQ13&lt;&gt;"",1,0))</f>
        <v>1</v>
      </c>
      <c r="AQ10" s="158">
        <f>IF('Indicator Data'!AR14="No Data",1,IF('Indicator Data imputation'!AR13&lt;&gt;"",1,0))</f>
        <v>0</v>
      </c>
      <c r="AR10" s="158">
        <f>IF('Indicator Data'!AS14="No Data",1,IF('Indicator Data imputation'!AS13&lt;&gt;"",1,0))</f>
        <v>0</v>
      </c>
      <c r="AS10" s="158">
        <f>IF('Indicator Data'!AT14="No Data",1,IF('Indicator Data imputation'!AT13&lt;&gt;"",1,0))</f>
        <v>1</v>
      </c>
      <c r="AT10" s="158">
        <f>IF('Indicator Data'!AU14="No Data",1,IF('Indicator Data imputation'!AU13&lt;&gt;"",1,0))</f>
        <v>0</v>
      </c>
      <c r="AU10" s="158">
        <f>IF('Indicator Data'!AV14="No Data",1,IF('Indicator Data imputation'!AV13&lt;&gt;"",1,0))</f>
        <v>1</v>
      </c>
      <c r="AV10" s="158">
        <f>IF('Indicator Data'!AW14="No Data",1,IF('Indicator Data imputation'!AW13&lt;&gt;"",1,0))</f>
        <v>0</v>
      </c>
      <c r="AW10" s="158">
        <f>IF('Indicator Data'!AX14="No Data",1,IF('Indicator Data imputation'!AX13&lt;&gt;"",1,0))</f>
        <v>1</v>
      </c>
      <c r="AX10" s="158">
        <f>IF('Indicator Data'!AY14="No Data",1,IF('Indicator Data imputation'!AY13&lt;&gt;"",1,0))</f>
        <v>0</v>
      </c>
      <c r="AY10" s="158">
        <f>IF('Indicator Data'!AZ14="No Data",1,IF('Indicator Data imputation'!AZ13&lt;&gt;"",1,0))</f>
        <v>0</v>
      </c>
      <c r="AZ10" s="158">
        <f>IF('Indicator Data'!BA14="No Data",1,IF('Indicator Data imputation'!BA13&lt;&gt;"",1,0))</f>
        <v>0</v>
      </c>
      <c r="BA10" s="158">
        <f>IF('Indicator Data'!BB14="No Data",1,IF('Indicator Data imputation'!BB13&lt;&gt;"",1,0))</f>
        <v>0</v>
      </c>
      <c r="BB10" s="158">
        <f>IF('Indicator Data'!BC14="No Data",1,IF('Indicator Data imputation'!BC13&lt;&gt;"",1,0))</f>
        <v>0</v>
      </c>
      <c r="BC10" s="158">
        <f>IF('Indicator Data'!BD14="No Data",1,IF('Indicator Data imputation'!BD13&lt;&gt;"",1,0))</f>
        <v>0</v>
      </c>
      <c r="BD10" s="158">
        <f>IF('Indicator Data'!BE14="No Data",1,IF('Indicator Data imputation'!BE13&lt;&gt;"",1,0))</f>
        <v>0</v>
      </c>
      <c r="BE10" s="158">
        <f>IF('Indicator Data'!BF14="No Data",1,IF('Indicator Data imputation'!BF13&lt;&gt;"",1,0))</f>
        <v>0</v>
      </c>
      <c r="BF10" s="158">
        <f>IF('Indicator Data'!BG14="No Data",1,IF('Indicator Data imputation'!BG13&lt;&gt;"",1,0))</f>
        <v>0</v>
      </c>
      <c r="BG10" s="158">
        <f>IF('Indicator Data'!BH14="No Data",1,IF('Indicator Data imputation'!BH13&lt;&gt;"",1,0))</f>
        <v>0</v>
      </c>
      <c r="BH10" s="158">
        <f>IF('Indicator Data'!BI14="No Data",1,IF('Indicator Data imputation'!BI13&lt;&gt;"",1,0))</f>
        <v>0</v>
      </c>
      <c r="BI10" s="158">
        <f>IF('Indicator Data'!BR14="No Data",1,IF('Indicator Data imputation'!BJ13&lt;&gt;"",1,0))</f>
        <v>0</v>
      </c>
      <c r="BJ10" s="158">
        <f>IF('Indicator Data'!BS14="No Data",1,IF('Indicator Data imputation'!BK13&lt;&gt;"",1,0))</f>
        <v>0</v>
      </c>
      <c r="BK10" s="158">
        <f>IF('Indicator Data'!BT14="No Data",1,IF('Indicator Data imputation'!BL13&lt;&gt;"",1,0))</f>
        <v>0</v>
      </c>
      <c r="BL10" s="158">
        <f>IF('Indicator Data'!BU14="No Data",1,IF('Indicator Data imputation'!BM13&lt;&gt;"",1,0))</f>
        <v>0</v>
      </c>
      <c r="BM10" s="158">
        <f>IF('Indicator Data'!BV14="No Data",1,IF('Indicator Data imputation'!BN13&lt;&gt;"",1,0))</f>
        <v>1</v>
      </c>
      <c r="BN10" s="158">
        <f>IF('Indicator Data'!BW14="No Data",1,IF('Indicator Data imputation'!BO13&lt;&gt;"",1,0))</f>
        <v>0</v>
      </c>
      <c r="BO10" s="158">
        <f>IF('Indicator Data'!BX14="No Data",1,IF('Indicator Data imputation'!BP13&lt;&gt;"",1,0))</f>
        <v>0</v>
      </c>
      <c r="BP10" s="158">
        <f>IF('Indicator Data'!BY14="No Data",1,IF('Indicator Data imputation'!BQ13&lt;&gt;"",1,0))</f>
        <v>0</v>
      </c>
      <c r="BQ10" s="158">
        <f>IF('Indicator Data'!BZ14="No Data",1,IF('Indicator Data imputation'!BR13&lt;&gt;"",1,0))</f>
        <v>0</v>
      </c>
      <c r="BR10" s="158">
        <f>IF('Indicator Data'!CA14="No Data",1,IF('Indicator Data imputation'!BS13&lt;&gt;"",1,0))</f>
        <v>0</v>
      </c>
      <c r="BS10" s="158">
        <f>IF('Indicator Data'!CB14="No Data",1,IF('Indicator Data imputation'!BT13&lt;&gt;"",1,0))</f>
        <v>0</v>
      </c>
      <c r="BT10" s="158">
        <f>IF('Indicator Data'!CC14="No Data",1,IF('Indicator Data imputation'!BU13&lt;&gt;"",1,0))</f>
        <v>0</v>
      </c>
      <c r="BU10" s="158">
        <f>IF('Indicator Data'!CD14="No Data",1,IF('Indicator Data imputation'!BV13&lt;&gt;"",1,0))</f>
        <v>0</v>
      </c>
      <c r="BV10" s="158">
        <f>IF('Indicator Data'!CE14="No Data",1,IF('Indicator Data imputation'!BW13&lt;&gt;"",1,0))</f>
        <v>1</v>
      </c>
      <c r="BW10" s="158">
        <f>IF('Indicator Data'!CF14="No Data",1,IF('Indicator Data imputation'!BX13&lt;&gt;"",1,0))</f>
        <v>0</v>
      </c>
      <c r="BX10" s="158">
        <f>IF('Indicator Data'!CG14="No Data",1,IF('Indicator Data imputation'!BY13&lt;&gt;"",1,0))</f>
        <v>0</v>
      </c>
      <c r="BY10" s="5">
        <f t="shared" si="0"/>
        <v>12</v>
      </c>
      <c r="BZ10" s="160">
        <f t="shared" si="1"/>
        <v>0.16</v>
      </c>
    </row>
    <row r="11" spans="1:78" x14ac:dyDescent="0.3">
      <c r="A11" s="5" t="s">
        <v>18</v>
      </c>
      <c r="B11" s="158">
        <f>IF('Indicator Data'!C15="No Data",1,IF('Indicator Data imputation'!C14&lt;&gt;"",1,0))</f>
        <v>0</v>
      </c>
      <c r="C11" s="158">
        <f>IF('Indicator Data'!D15="No Data",1,IF('Indicator Data imputation'!D14&lt;&gt;"",1,0))</f>
        <v>0</v>
      </c>
      <c r="D11" s="158">
        <f>IF('Indicator Data'!E15="No Data",1,IF('Indicator Data imputation'!E14&lt;&gt;"",1,0))</f>
        <v>0</v>
      </c>
      <c r="E11" s="158">
        <f>IF('Indicator Data'!F15="No Data",1,IF('Indicator Data imputation'!F14&lt;&gt;"",1,0))</f>
        <v>0</v>
      </c>
      <c r="F11" s="158">
        <f>IF('Indicator Data'!G15="No Data",1,IF('Indicator Data imputation'!G14&lt;&gt;"",1,0))</f>
        <v>0</v>
      </c>
      <c r="G11" s="158">
        <f>IF('Indicator Data'!H15="No Data",1,IF('Indicator Data imputation'!H14&lt;&gt;"",1,0))</f>
        <v>0</v>
      </c>
      <c r="H11" s="158">
        <f>IF('Indicator Data'!I15="No Data",1,IF('Indicator Data imputation'!I14&lt;&gt;"",1,0))</f>
        <v>0</v>
      </c>
      <c r="I11" s="158">
        <f>IF('Indicator Data'!J15="No Data",1,IF('Indicator Data imputation'!J14&lt;&gt;"",1,0))</f>
        <v>0</v>
      </c>
      <c r="J11" s="158">
        <f>IF('Indicator Data'!K15="No Data",1,IF('Indicator Data imputation'!K14&lt;&gt;"",1,0))</f>
        <v>0</v>
      </c>
      <c r="K11" s="158">
        <f>IF('Indicator Data'!L15="No Data",1,IF('Indicator Data imputation'!L14&lt;&gt;"",1,0))</f>
        <v>0</v>
      </c>
      <c r="L11" s="158">
        <f>IF('Indicator Data'!M15="No Data",1,IF('Indicator Data imputation'!M14&lt;&gt;"",1,0))</f>
        <v>0</v>
      </c>
      <c r="M11" s="158">
        <f>IF('Indicator Data'!N15="No Data",1,IF('Indicator Data imputation'!N14&lt;&gt;"",1,0))</f>
        <v>1</v>
      </c>
      <c r="N11" s="158">
        <f>IF('Indicator Data'!O15="No Data",1,IF('Indicator Data imputation'!O14&lt;&gt;"",1,0))</f>
        <v>1</v>
      </c>
      <c r="O11" s="158">
        <f>IF('Indicator Data'!P15="No Data",1,IF('Indicator Data imputation'!P14&lt;&gt;"",1,0))</f>
        <v>1</v>
      </c>
      <c r="P11" s="158">
        <f>IF('Indicator Data'!Q15="No Data",1,IF('Indicator Data imputation'!Q14&lt;&gt;"",1,0))</f>
        <v>0</v>
      </c>
      <c r="Q11" s="158">
        <f>IF('Indicator Data'!R15="No Data",1,IF('Indicator Data imputation'!R14&lt;&gt;"",1,0))</f>
        <v>0</v>
      </c>
      <c r="R11" s="158">
        <f>IF('Indicator Data'!S15="No Data",1,IF('Indicator Data imputation'!S14&lt;&gt;"",1,0))</f>
        <v>0</v>
      </c>
      <c r="S11" s="158">
        <f>IF('Indicator Data'!T15="No Data",1,IF('Indicator Data imputation'!T14&lt;&gt;"",1,0))</f>
        <v>0</v>
      </c>
      <c r="T11" s="158">
        <f>IF('Indicator Data'!U15="No Data",1,IF('Indicator Data imputation'!U14&lt;&gt;"",1,0))</f>
        <v>0</v>
      </c>
      <c r="U11" s="158">
        <f>IF('Indicator Data'!V15="No Data",1,IF('Indicator Data imputation'!V14&lt;&gt;"",1,0))</f>
        <v>0</v>
      </c>
      <c r="V11" s="158">
        <f>IF('Indicator Data'!W15="No Data",1,IF('Indicator Data imputation'!W14&lt;&gt;"",1,0))</f>
        <v>0</v>
      </c>
      <c r="W11" s="158">
        <f>IF('Indicator Data'!X15="No Data",1,IF('Indicator Data imputation'!X14&lt;&gt;"",1,0))</f>
        <v>0</v>
      </c>
      <c r="X11" s="158">
        <f>IF('Indicator Data'!Y15="No Data",1,IF('Indicator Data imputation'!Y14&lt;&gt;"",1,0))</f>
        <v>0</v>
      </c>
      <c r="Y11" s="158">
        <f>IF('Indicator Data'!Z15="No Data",1,IF('Indicator Data imputation'!Z14&lt;&gt;"",1,0))</f>
        <v>0</v>
      </c>
      <c r="Z11" s="158">
        <f>IF('Indicator Data'!AA15="No Data",1,IF('Indicator Data imputation'!AA14&lt;&gt;"",1,0))</f>
        <v>0</v>
      </c>
      <c r="AA11" s="158">
        <f>IF('Indicator Data'!AB15="No Data",1,IF('Indicator Data imputation'!AB14&lt;&gt;"",1,0))</f>
        <v>0</v>
      </c>
      <c r="AB11" s="158">
        <f>IF('Indicator Data'!AC15="No Data",1,IF('Indicator Data imputation'!AC14&lt;&gt;"",1,0))</f>
        <v>0</v>
      </c>
      <c r="AC11" s="158">
        <f>IF('Indicator Data'!AD15="No Data",1,IF('Indicator Data imputation'!AD14&lt;&gt;"",1,0))</f>
        <v>0</v>
      </c>
      <c r="AD11" s="158">
        <f>IF('Indicator Data'!AE15="No Data",1,IF('Indicator Data imputation'!AE14&lt;&gt;"",1,0))</f>
        <v>0</v>
      </c>
      <c r="AE11" s="158">
        <f>IF('Indicator Data'!AF15="No Data",1,IF('Indicator Data imputation'!AF14&lt;&gt;"",1,0))</f>
        <v>1</v>
      </c>
      <c r="AF11" s="158">
        <f>IF('Indicator Data'!AG15="No Data",1,IF('Indicator Data imputation'!AG14&lt;&gt;"",1,0))</f>
        <v>0</v>
      </c>
      <c r="AG11" s="158">
        <f>IF('Indicator Data'!AH15="No Data",1,IF('Indicator Data imputation'!AH14&lt;&gt;"",1,0))</f>
        <v>0</v>
      </c>
      <c r="AH11" s="158">
        <f>IF('Indicator Data'!AI15="No Data",1,IF('Indicator Data imputation'!AI14&lt;&gt;"",1,0))</f>
        <v>0</v>
      </c>
      <c r="AI11" s="158">
        <f>IF('Indicator Data'!AJ15="No Data",1,IF('Indicator Data imputation'!AJ14&lt;&gt;"",1,0))</f>
        <v>0</v>
      </c>
      <c r="AJ11" s="158">
        <f>IF('Indicator Data'!AK15="No Data",1,IF('Indicator Data imputation'!AK14&lt;&gt;"",1,0))</f>
        <v>0</v>
      </c>
      <c r="AK11" s="158">
        <f>IF('Indicator Data'!AL15="No Data",1,IF('Indicator Data imputation'!AL14&lt;&gt;"",1,0))</f>
        <v>0</v>
      </c>
      <c r="AL11" s="158">
        <f>IF('Indicator Data'!AM15="No Data",1,IF('Indicator Data imputation'!AM14&lt;&gt;"",1,0))</f>
        <v>1</v>
      </c>
      <c r="AM11" s="158">
        <f>IF('Indicator Data'!AN15="No Data",1,IF('Indicator Data imputation'!AN14&lt;&gt;"",1,0))</f>
        <v>0</v>
      </c>
      <c r="AN11" s="158">
        <f>IF('Indicator Data'!AO15="No Data",1,IF('Indicator Data imputation'!AO14&lt;&gt;"",1,0))</f>
        <v>0</v>
      </c>
      <c r="AO11" s="158">
        <f>IF('Indicator Data'!AP15="No Data",1,IF('Indicator Data imputation'!AP14&lt;&gt;"",1,0))</f>
        <v>0</v>
      </c>
      <c r="AP11" s="158">
        <f>IF('Indicator Data'!AQ15="No Data",1,IF('Indicator Data imputation'!AQ14&lt;&gt;"",1,0))</f>
        <v>0</v>
      </c>
      <c r="AQ11" s="158">
        <f>IF('Indicator Data'!AR15="No Data",1,IF('Indicator Data imputation'!AR14&lt;&gt;"",1,0))</f>
        <v>0</v>
      </c>
      <c r="AR11" s="158">
        <f>IF('Indicator Data'!AS15="No Data",1,IF('Indicator Data imputation'!AS14&lt;&gt;"",1,0))</f>
        <v>0</v>
      </c>
      <c r="AS11" s="158">
        <f>IF('Indicator Data'!AT15="No Data",1,IF('Indicator Data imputation'!AT14&lt;&gt;"",1,0))</f>
        <v>0</v>
      </c>
      <c r="AT11" s="158">
        <f>IF('Indicator Data'!AU15="No Data",1,IF('Indicator Data imputation'!AU14&lt;&gt;"",1,0))</f>
        <v>0</v>
      </c>
      <c r="AU11" s="158">
        <f>IF('Indicator Data'!AV15="No Data",1,IF('Indicator Data imputation'!AV14&lt;&gt;"",1,0))</f>
        <v>0</v>
      </c>
      <c r="AV11" s="158">
        <f>IF('Indicator Data'!AW15="No Data",1,IF('Indicator Data imputation'!AW14&lt;&gt;"",1,0))</f>
        <v>0</v>
      </c>
      <c r="AW11" s="158">
        <f>IF('Indicator Data'!AX15="No Data",1,IF('Indicator Data imputation'!AX14&lt;&gt;"",1,0))</f>
        <v>0</v>
      </c>
      <c r="AX11" s="158">
        <f>IF('Indicator Data'!AY15="No Data",1,IF('Indicator Data imputation'!AY14&lt;&gt;"",1,0))</f>
        <v>0</v>
      </c>
      <c r="AY11" s="158">
        <f>IF('Indicator Data'!AZ15="No Data",1,IF('Indicator Data imputation'!AZ14&lt;&gt;"",1,0))</f>
        <v>0</v>
      </c>
      <c r="AZ11" s="158">
        <f>IF('Indicator Data'!BA15="No Data",1,IF('Indicator Data imputation'!BA14&lt;&gt;"",1,0))</f>
        <v>0</v>
      </c>
      <c r="BA11" s="158">
        <f>IF('Indicator Data'!BB15="No Data",1,IF('Indicator Data imputation'!BB14&lt;&gt;"",1,0))</f>
        <v>0</v>
      </c>
      <c r="BB11" s="158">
        <f>IF('Indicator Data'!BC15="No Data",1,IF('Indicator Data imputation'!BC14&lt;&gt;"",1,0))</f>
        <v>0</v>
      </c>
      <c r="BC11" s="158">
        <f>IF('Indicator Data'!BD15="No Data",1,IF('Indicator Data imputation'!BD14&lt;&gt;"",1,0))</f>
        <v>0</v>
      </c>
      <c r="BD11" s="158">
        <f>IF('Indicator Data'!BE15="No Data",1,IF('Indicator Data imputation'!BE14&lt;&gt;"",1,0))</f>
        <v>0</v>
      </c>
      <c r="BE11" s="158">
        <f>IF('Indicator Data'!BF15="No Data",1,IF('Indicator Data imputation'!BF14&lt;&gt;"",1,0))</f>
        <v>0</v>
      </c>
      <c r="BF11" s="158">
        <f>IF('Indicator Data'!BG15="No Data",1,IF('Indicator Data imputation'!BG14&lt;&gt;"",1,0))</f>
        <v>0</v>
      </c>
      <c r="BG11" s="158">
        <f>IF('Indicator Data'!BH15="No Data",1,IF('Indicator Data imputation'!BH14&lt;&gt;"",1,0))</f>
        <v>0</v>
      </c>
      <c r="BH11" s="158">
        <f>IF('Indicator Data'!BI15="No Data",1,IF('Indicator Data imputation'!BI14&lt;&gt;"",1,0))</f>
        <v>0</v>
      </c>
      <c r="BI11" s="158">
        <f>IF('Indicator Data'!BR15="No Data",1,IF('Indicator Data imputation'!BJ14&lt;&gt;"",1,0))</f>
        <v>1</v>
      </c>
      <c r="BJ11" s="158">
        <f>IF('Indicator Data'!BS15="No Data",1,IF('Indicator Data imputation'!BK14&lt;&gt;"",1,0))</f>
        <v>0</v>
      </c>
      <c r="BK11" s="158">
        <f>IF('Indicator Data'!BT15="No Data",1,IF('Indicator Data imputation'!BL14&lt;&gt;"",1,0))</f>
        <v>0</v>
      </c>
      <c r="BL11" s="158">
        <f>IF('Indicator Data'!BU15="No Data",1,IF('Indicator Data imputation'!BM14&lt;&gt;"",1,0))</f>
        <v>0</v>
      </c>
      <c r="BM11" s="158">
        <f>IF('Indicator Data'!BV15="No Data",1,IF('Indicator Data imputation'!BN14&lt;&gt;"",1,0))</f>
        <v>0</v>
      </c>
      <c r="BN11" s="158">
        <f>IF('Indicator Data'!BW15="No Data",1,IF('Indicator Data imputation'!BO14&lt;&gt;"",1,0))</f>
        <v>0</v>
      </c>
      <c r="BO11" s="158">
        <f>IF('Indicator Data'!BX15="No Data",1,IF('Indicator Data imputation'!BP14&lt;&gt;"",1,0))</f>
        <v>0</v>
      </c>
      <c r="BP11" s="158">
        <f>IF('Indicator Data'!BY15="No Data",1,IF('Indicator Data imputation'!BQ14&lt;&gt;"",1,0))</f>
        <v>0</v>
      </c>
      <c r="BQ11" s="158">
        <f>IF('Indicator Data'!BZ15="No Data",1,IF('Indicator Data imputation'!BR14&lt;&gt;"",1,0))</f>
        <v>0</v>
      </c>
      <c r="BR11" s="158">
        <f>IF('Indicator Data'!CA15="No Data",1,IF('Indicator Data imputation'!BS14&lt;&gt;"",1,0))</f>
        <v>0</v>
      </c>
      <c r="BS11" s="158">
        <f>IF('Indicator Data'!CB15="No Data",1,IF('Indicator Data imputation'!BT14&lt;&gt;"",1,0))</f>
        <v>0</v>
      </c>
      <c r="BT11" s="158">
        <f>IF('Indicator Data'!CC15="No Data",1,IF('Indicator Data imputation'!BU14&lt;&gt;"",1,0))</f>
        <v>0</v>
      </c>
      <c r="BU11" s="158">
        <f>IF('Indicator Data'!CD15="No Data",1,IF('Indicator Data imputation'!BV14&lt;&gt;"",1,0))</f>
        <v>0</v>
      </c>
      <c r="BV11" s="158">
        <f>IF('Indicator Data'!CE15="No Data",1,IF('Indicator Data imputation'!BW14&lt;&gt;"",1,0))</f>
        <v>0</v>
      </c>
      <c r="BW11" s="158">
        <f>IF('Indicator Data'!CF15="No Data",1,IF('Indicator Data imputation'!BX14&lt;&gt;"",1,0))</f>
        <v>0</v>
      </c>
      <c r="BX11" s="158">
        <f>IF('Indicator Data'!CG15="No Data",1,IF('Indicator Data imputation'!BY14&lt;&gt;"",1,0))</f>
        <v>0</v>
      </c>
      <c r="BY11" s="5">
        <f t="shared" si="0"/>
        <v>6</v>
      </c>
      <c r="BZ11" s="160">
        <f t="shared" si="1"/>
        <v>0.08</v>
      </c>
    </row>
    <row r="12" spans="1:78" x14ac:dyDescent="0.3">
      <c r="A12" s="5" t="s">
        <v>20</v>
      </c>
      <c r="B12" s="158">
        <f>IF('Indicator Data'!C16="No Data",1,IF('Indicator Data imputation'!C15&lt;&gt;"",1,0))</f>
        <v>0</v>
      </c>
      <c r="C12" s="158">
        <f>IF('Indicator Data'!D16="No Data",1,IF('Indicator Data imputation'!D15&lt;&gt;"",1,0))</f>
        <v>0</v>
      </c>
      <c r="D12" s="158">
        <f>IF('Indicator Data'!E16="No Data",1,IF('Indicator Data imputation'!E15&lt;&gt;"",1,0))</f>
        <v>1</v>
      </c>
      <c r="E12" s="158">
        <f>IF('Indicator Data'!F16="No Data",1,IF('Indicator Data imputation'!F15&lt;&gt;"",1,0))</f>
        <v>0</v>
      </c>
      <c r="F12" s="158">
        <f>IF('Indicator Data'!G16="No Data",1,IF('Indicator Data imputation'!G15&lt;&gt;"",1,0))</f>
        <v>0</v>
      </c>
      <c r="G12" s="158">
        <f>IF('Indicator Data'!H16="No Data",1,IF('Indicator Data imputation'!H15&lt;&gt;"",1,0))</f>
        <v>0</v>
      </c>
      <c r="H12" s="158">
        <f>IF('Indicator Data'!I16="No Data",1,IF('Indicator Data imputation'!I15&lt;&gt;"",1,0))</f>
        <v>0</v>
      </c>
      <c r="I12" s="158">
        <f>IF('Indicator Data'!J16="No Data",1,IF('Indicator Data imputation'!J15&lt;&gt;"",1,0))</f>
        <v>0</v>
      </c>
      <c r="J12" s="158">
        <f>IF('Indicator Data'!K16="No Data",1,IF('Indicator Data imputation'!K15&lt;&gt;"",1,0))</f>
        <v>0</v>
      </c>
      <c r="K12" s="158">
        <f>IF('Indicator Data'!L16="No Data",1,IF('Indicator Data imputation'!L15&lt;&gt;"",1,0))</f>
        <v>0</v>
      </c>
      <c r="L12" s="158">
        <f>IF('Indicator Data'!M16="No Data",1,IF('Indicator Data imputation'!M15&lt;&gt;"",1,0))</f>
        <v>1</v>
      </c>
      <c r="M12" s="158">
        <f>IF('Indicator Data'!N16="No Data",1,IF('Indicator Data imputation'!N15&lt;&gt;"",1,0))</f>
        <v>1</v>
      </c>
      <c r="N12" s="158">
        <f>IF('Indicator Data'!O16="No Data",1,IF('Indicator Data imputation'!O15&lt;&gt;"",1,0))</f>
        <v>1</v>
      </c>
      <c r="O12" s="158">
        <f>IF('Indicator Data'!P16="No Data",1,IF('Indicator Data imputation'!P15&lt;&gt;"",1,0))</f>
        <v>1</v>
      </c>
      <c r="P12" s="158">
        <f>IF('Indicator Data'!Q16="No Data",1,IF('Indicator Data imputation'!Q15&lt;&gt;"",1,0))</f>
        <v>0</v>
      </c>
      <c r="Q12" s="158">
        <f>IF('Indicator Data'!R16="No Data",1,IF('Indicator Data imputation'!R15&lt;&gt;"",1,0))</f>
        <v>0</v>
      </c>
      <c r="R12" s="158">
        <f>IF('Indicator Data'!S16="No Data",1,IF('Indicator Data imputation'!S15&lt;&gt;"",1,0))</f>
        <v>0</v>
      </c>
      <c r="S12" s="158">
        <f>IF('Indicator Data'!T16="No Data",1,IF('Indicator Data imputation'!T15&lt;&gt;"",1,0))</f>
        <v>0</v>
      </c>
      <c r="T12" s="158">
        <f>IF('Indicator Data'!U16="No Data",1,IF('Indicator Data imputation'!U15&lt;&gt;"",1,0))</f>
        <v>0</v>
      </c>
      <c r="U12" s="158">
        <f>IF('Indicator Data'!V16="No Data",1,IF('Indicator Data imputation'!V15&lt;&gt;"",1,0))</f>
        <v>0</v>
      </c>
      <c r="V12" s="158">
        <f>IF('Indicator Data'!W16="No Data",1,IF('Indicator Data imputation'!W15&lt;&gt;"",1,0))</f>
        <v>0</v>
      </c>
      <c r="W12" s="158">
        <f>IF('Indicator Data'!X16="No Data",1,IF('Indicator Data imputation'!X15&lt;&gt;"",1,0))</f>
        <v>0</v>
      </c>
      <c r="X12" s="158">
        <f>IF('Indicator Data'!Y16="No Data",1,IF('Indicator Data imputation'!Y15&lt;&gt;"",1,0))</f>
        <v>0</v>
      </c>
      <c r="Y12" s="158">
        <f>IF('Indicator Data'!Z16="No Data",1,IF('Indicator Data imputation'!Z15&lt;&gt;"",1,0))</f>
        <v>0</v>
      </c>
      <c r="Z12" s="158">
        <f>IF('Indicator Data'!AA16="No Data",1,IF('Indicator Data imputation'!AA15&lt;&gt;"",1,0))</f>
        <v>0</v>
      </c>
      <c r="AA12" s="158">
        <f>IF('Indicator Data'!AB16="No Data",1,IF('Indicator Data imputation'!AB15&lt;&gt;"",1,0))</f>
        <v>0</v>
      </c>
      <c r="AB12" s="158">
        <f>IF('Indicator Data'!AC16="No Data",1,IF('Indicator Data imputation'!AC15&lt;&gt;"",1,0))</f>
        <v>1</v>
      </c>
      <c r="AC12" s="158">
        <f>IF('Indicator Data'!AD16="No Data",1,IF('Indicator Data imputation'!AD15&lt;&gt;"",1,0))</f>
        <v>0</v>
      </c>
      <c r="AD12" s="158">
        <f>IF('Indicator Data'!AE16="No Data",1,IF('Indicator Data imputation'!AE15&lt;&gt;"",1,0))</f>
        <v>0</v>
      </c>
      <c r="AE12" s="158">
        <f>IF('Indicator Data'!AF16="No Data",1,IF('Indicator Data imputation'!AF15&lt;&gt;"",1,0))</f>
        <v>1</v>
      </c>
      <c r="AF12" s="158">
        <f>IF('Indicator Data'!AG16="No Data",1,IF('Indicator Data imputation'!AG15&lt;&gt;"",1,0))</f>
        <v>0</v>
      </c>
      <c r="AG12" s="158">
        <f>IF('Indicator Data'!AH16="No Data",1,IF('Indicator Data imputation'!AH15&lt;&gt;"",1,0))</f>
        <v>0</v>
      </c>
      <c r="AH12" s="158">
        <f>IF('Indicator Data'!AI16="No Data",1,IF('Indicator Data imputation'!AI15&lt;&gt;"",1,0))</f>
        <v>0</v>
      </c>
      <c r="AI12" s="158">
        <f>IF('Indicator Data'!AJ16="No Data",1,IF('Indicator Data imputation'!AJ15&lt;&gt;"",1,0))</f>
        <v>0</v>
      </c>
      <c r="AJ12" s="158">
        <f>IF('Indicator Data'!AK16="No Data",1,IF('Indicator Data imputation'!AK15&lt;&gt;"",1,0))</f>
        <v>0</v>
      </c>
      <c r="AK12" s="158">
        <f>IF('Indicator Data'!AL16="No Data",1,IF('Indicator Data imputation'!AL15&lt;&gt;"",1,0))</f>
        <v>0</v>
      </c>
      <c r="AL12" s="158">
        <f>IF('Indicator Data'!AM16="No Data",1,IF('Indicator Data imputation'!AM15&lt;&gt;"",1,0))</f>
        <v>1</v>
      </c>
      <c r="AM12" s="158">
        <f>IF('Indicator Data'!AN16="No Data",1,IF('Indicator Data imputation'!AN15&lt;&gt;"",1,0))</f>
        <v>0</v>
      </c>
      <c r="AN12" s="158">
        <f>IF('Indicator Data'!AO16="No Data",1,IF('Indicator Data imputation'!AO15&lt;&gt;"",1,0))</f>
        <v>0</v>
      </c>
      <c r="AO12" s="158">
        <f>IF('Indicator Data'!AP16="No Data",1,IF('Indicator Data imputation'!AP15&lt;&gt;"",1,0))</f>
        <v>0</v>
      </c>
      <c r="AP12" s="158">
        <f>IF('Indicator Data'!AQ16="No Data",1,IF('Indicator Data imputation'!AQ15&lt;&gt;"",1,0))</f>
        <v>1</v>
      </c>
      <c r="AQ12" s="158">
        <f>IF('Indicator Data'!AR16="No Data",1,IF('Indicator Data imputation'!AR15&lt;&gt;"",1,0))</f>
        <v>1</v>
      </c>
      <c r="AR12" s="158">
        <f>IF('Indicator Data'!AS16="No Data",1,IF('Indicator Data imputation'!AS15&lt;&gt;"",1,0))</f>
        <v>0</v>
      </c>
      <c r="AS12" s="158">
        <f>IF('Indicator Data'!AT16="No Data",1,IF('Indicator Data imputation'!AT15&lt;&gt;"",1,0))</f>
        <v>1</v>
      </c>
      <c r="AT12" s="158">
        <f>IF('Indicator Data'!AU16="No Data",1,IF('Indicator Data imputation'!AU15&lt;&gt;"",1,0))</f>
        <v>0</v>
      </c>
      <c r="AU12" s="158">
        <f>IF('Indicator Data'!AV16="No Data",1,IF('Indicator Data imputation'!AV15&lt;&gt;"",1,0))</f>
        <v>0</v>
      </c>
      <c r="AV12" s="158">
        <f>IF('Indicator Data'!AW16="No Data",1,IF('Indicator Data imputation'!AW15&lt;&gt;"",1,0))</f>
        <v>0</v>
      </c>
      <c r="AW12" s="158">
        <f>IF('Indicator Data'!AX16="No Data",1,IF('Indicator Data imputation'!AX15&lt;&gt;"",1,0))</f>
        <v>1</v>
      </c>
      <c r="AX12" s="158">
        <f>IF('Indicator Data'!AY16="No Data",1,IF('Indicator Data imputation'!AY15&lt;&gt;"",1,0))</f>
        <v>0</v>
      </c>
      <c r="AY12" s="158">
        <f>IF('Indicator Data'!AZ16="No Data",1,IF('Indicator Data imputation'!AZ15&lt;&gt;"",1,0))</f>
        <v>0</v>
      </c>
      <c r="AZ12" s="158">
        <f>IF('Indicator Data'!BA16="No Data",1,IF('Indicator Data imputation'!BA15&lt;&gt;"",1,0))</f>
        <v>1</v>
      </c>
      <c r="BA12" s="158">
        <f>IF('Indicator Data'!BB16="No Data",1,IF('Indicator Data imputation'!BB15&lt;&gt;"",1,0))</f>
        <v>0</v>
      </c>
      <c r="BB12" s="158">
        <f>IF('Indicator Data'!BC16="No Data",1,IF('Indicator Data imputation'!BC15&lt;&gt;"",1,0))</f>
        <v>0</v>
      </c>
      <c r="BC12" s="158">
        <f>IF('Indicator Data'!BD16="No Data",1,IF('Indicator Data imputation'!BD15&lt;&gt;"",1,0))</f>
        <v>0</v>
      </c>
      <c r="BD12" s="158">
        <f>IF('Indicator Data'!BE16="No Data",1,IF('Indicator Data imputation'!BE15&lt;&gt;"",1,0))</f>
        <v>0</v>
      </c>
      <c r="BE12" s="158">
        <f>IF('Indicator Data'!BF16="No Data",1,IF('Indicator Data imputation'!BF15&lt;&gt;"",1,0))</f>
        <v>0</v>
      </c>
      <c r="BF12" s="158">
        <f>IF('Indicator Data'!BG16="No Data",1,IF('Indicator Data imputation'!BG15&lt;&gt;"",1,0))</f>
        <v>0</v>
      </c>
      <c r="BG12" s="158">
        <f>IF('Indicator Data'!BH16="No Data",1,IF('Indicator Data imputation'!BH15&lt;&gt;"",1,0))</f>
        <v>0</v>
      </c>
      <c r="BH12" s="158">
        <f>IF('Indicator Data'!BI16="No Data",1,IF('Indicator Data imputation'!BI15&lt;&gt;"",1,0))</f>
        <v>1</v>
      </c>
      <c r="BI12" s="158">
        <f>IF('Indicator Data'!BR16="No Data",1,IF('Indicator Data imputation'!BJ15&lt;&gt;"",1,0))</f>
        <v>1</v>
      </c>
      <c r="BJ12" s="158">
        <f>IF('Indicator Data'!BS16="No Data",1,IF('Indicator Data imputation'!BK15&lt;&gt;"",1,0))</f>
        <v>0</v>
      </c>
      <c r="BK12" s="158">
        <f>IF('Indicator Data'!BT16="No Data",1,IF('Indicator Data imputation'!BL15&lt;&gt;"",1,0))</f>
        <v>0</v>
      </c>
      <c r="BL12" s="158">
        <f>IF('Indicator Data'!BU16="No Data",1,IF('Indicator Data imputation'!BM15&lt;&gt;"",1,0))</f>
        <v>0</v>
      </c>
      <c r="BM12" s="158">
        <f>IF('Indicator Data'!BV16="No Data",1,IF('Indicator Data imputation'!BN15&lt;&gt;"",1,0))</f>
        <v>1</v>
      </c>
      <c r="BN12" s="158">
        <f>IF('Indicator Data'!BW16="No Data",1,IF('Indicator Data imputation'!BO15&lt;&gt;"",1,0))</f>
        <v>0</v>
      </c>
      <c r="BO12" s="158">
        <f>IF('Indicator Data'!BX16="No Data",1,IF('Indicator Data imputation'!BP15&lt;&gt;"",1,0))</f>
        <v>0</v>
      </c>
      <c r="BP12" s="158">
        <f>IF('Indicator Data'!BY16="No Data",1,IF('Indicator Data imputation'!BQ15&lt;&gt;"",1,0))</f>
        <v>0</v>
      </c>
      <c r="BQ12" s="158">
        <f>IF('Indicator Data'!BZ16="No Data",1,IF('Indicator Data imputation'!BR15&lt;&gt;"",1,0))</f>
        <v>0</v>
      </c>
      <c r="BR12" s="158">
        <f>IF('Indicator Data'!CA16="No Data",1,IF('Indicator Data imputation'!BS15&lt;&gt;"",1,0))</f>
        <v>0</v>
      </c>
      <c r="BS12" s="158">
        <f>IF('Indicator Data'!CB16="No Data",1,IF('Indicator Data imputation'!BT15&lt;&gt;"",1,0))</f>
        <v>0</v>
      </c>
      <c r="BT12" s="158">
        <f>IF('Indicator Data'!CC16="No Data",1,IF('Indicator Data imputation'!BU15&lt;&gt;"",1,0))</f>
        <v>0</v>
      </c>
      <c r="BU12" s="158">
        <f>IF('Indicator Data'!CD16="No Data",1,IF('Indicator Data imputation'!BV15&lt;&gt;"",1,0))</f>
        <v>0</v>
      </c>
      <c r="BV12" s="158">
        <f>IF('Indicator Data'!CE16="No Data",1,IF('Indicator Data imputation'!BW15&lt;&gt;"",1,0))</f>
        <v>0</v>
      </c>
      <c r="BW12" s="158">
        <f>IF('Indicator Data'!CF16="No Data",1,IF('Indicator Data imputation'!BX15&lt;&gt;"",1,0))</f>
        <v>0</v>
      </c>
      <c r="BX12" s="158">
        <f>IF('Indicator Data'!CG16="No Data",1,IF('Indicator Data imputation'!BY15&lt;&gt;"",1,0))</f>
        <v>0</v>
      </c>
      <c r="BY12" s="5">
        <f t="shared" si="0"/>
        <v>16</v>
      </c>
      <c r="BZ12" s="160">
        <f t="shared" si="1"/>
        <v>0.21333333333333335</v>
      </c>
    </row>
    <row r="13" spans="1:78" x14ac:dyDescent="0.3">
      <c r="A13" s="5" t="s">
        <v>22</v>
      </c>
      <c r="B13" s="158">
        <f>IF('Indicator Data'!C17="No Data",1,IF('Indicator Data imputation'!C16&lt;&gt;"",1,0))</f>
        <v>0</v>
      </c>
      <c r="C13" s="158">
        <f>IF('Indicator Data'!D17="No Data",1,IF('Indicator Data imputation'!D16&lt;&gt;"",1,0))</f>
        <v>0</v>
      </c>
      <c r="D13" s="158">
        <f>IF('Indicator Data'!E17="No Data",1,IF('Indicator Data imputation'!E16&lt;&gt;"",1,0))</f>
        <v>1</v>
      </c>
      <c r="E13" s="158">
        <f>IF('Indicator Data'!F17="No Data",1,IF('Indicator Data imputation'!F16&lt;&gt;"",1,0))</f>
        <v>0</v>
      </c>
      <c r="F13" s="158">
        <f>IF('Indicator Data'!G17="No Data",1,IF('Indicator Data imputation'!G16&lt;&gt;"",1,0))</f>
        <v>0</v>
      </c>
      <c r="G13" s="158">
        <f>IF('Indicator Data'!H17="No Data",1,IF('Indicator Data imputation'!H16&lt;&gt;"",1,0))</f>
        <v>0</v>
      </c>
      <c r="H13" s="158">
        <f>IF('Indicator Data'!I17="No Data",1,IF('Indicator Data imputation'!I16&lt;&gt;"",1,0))</f>
        <v>0</v>
      </c>
      <c r="I13" s="158">
        <f>IF('Indicator Data'!J17="No Data",1,IF('Indicator Data imputation'!J16&lt;&gt;"",1,0))</f>
        <v>0</v>
      </c>
      <c r="J13" s="158">
        <f>IF('Indicator Data'!K17="No Data",1,IF('Indicator Data imputation'!K16&lt;&gt;"",1,0))</f>
        <v>0</v>
      </c>
      <c r="K13" s="158">
        <f>IF('Indicator Data'!L17="No Data",1,IF('Indicator Data imputation'!L16&lt;&gt;"",1,0))</f>
        <v>0</v>
      </c>
      <c r="L13" s="158">
        <f>IF('Indicator Data'!M17="No Data",1,IF('Indicator Data imputation'!M16&lt;&gt;"",1,0))</f>
        <v>0</v>
      </c>
      <c r="M13" s="158">
        <f>IF('Indicator Data'!N17="No Data",1,IF('Indicator Data imputation'!N16&lt;&gt;"",1,0))</f>
        <v>1</v>
      </c>
      <c r="N13" s="158">
        <f>IF('Indicator Data'!O17="No Data",1,IF('Indicator Data imputation'!O16&lt;&gt;"",1,0))</f>
        <v>1</v>
      </c>
      <c r="O13" s="158">
        <f>IF('Indicator Data'!P17="No Data",1,IF('Indicator Data imputation'!P16&lt;&gt;"",1,0))</f>
        <v>1</v>
      </c>
      <c r="P13" s="158">
        <f>IF('Indicator Data'!Q17="No Data",1,IF('Indicator Data imputation'!Q16&lt;&gt;"",1,0))</f>
        <v>0</v>
      </c>
      <c r="Q13" s="158">
        <f>IF('Indicator Data'!R17="No Data",1,IF('Indicator Data imputation'!R16&lt;&gt;"",1,0))</f>
        <v>0</v>
      </c>
      <c r="R13" s="158">
        <f>IF('Indicator Data'!S17="No Data",1,IF('Indicator Data imputation'!S16&lt;&gt;"",1,0))</f>
        <v>0</v>
      </c>
      <c r="S13" s="158">
        <f>IF('Indicator Data'!T17="No Data",1,IF('Indicator Data imputation'!T16&lt;&gt;"",1,0))</f>
        <v>0</v>
      </c>
      <c r="T13" s="158">
        <f>IF('Indicator Data'!U17="No Data",1,IF('Indicator Data imputation'!U16&lt;&gt;"",1,0))</f>
        <v>0</v>
      </c>
      <c r="U13" s="158">
        <f>IF('Indicator Data'!V17="No Data",1,IF('Indicator Data imputation'!V16&lt;&gt;"",1,0))</f>
        <v>0</v>
      </c>
      <c r="V13" s="158">
        <f>IF('Indicator Data'!W17="No Data",1,IF('Indicator Data imputation'!W16&lt;&gt;"",1,0))</f>
        <v>0</v>
      </c>
      <c r="W13" s="158">
        <f>IF('Indicator Data'!X17="No Data",1,IF('Indicator Data imputation'!X16&lt;&gt;"",1,0))</f>
        <v>0</v>
      </c>
      <c r="X13" s="158">
        <f>IF('Indicator Data'!Y17="No Data",1,IF('Indicator Data imputation'!Y16&lt;&gt;"",1,0))</f>
        <v>0</v>
      </c>
      <c r="Y13" s="158">
        <f>IF('Indicator Data'!Z17="No Data",1,IF('Indicator Data imputation'!Z16&lt;&gt;"",1,0))</f>
        <v>0</v>
      </c>
      <c r="Z13" s="158">
        <f>IF('Indicator Data'!AA17="No Data",1,IF('Indicator Data imputation'!AA16&lt;&gt;"",1,0))</f>
        <v>1</v>
      </c>
      <c r="AA13" s="158">
        <f>IF('Indicator Data'!AB17="No Data",1,IF('Indicator Data imputation'!AB16&lt;&gt;"",1,0))</f>
        <v>0</v>
      </c>
      <c r="AB13" s="158">
        <f>IF('Indicator Data'!AC17="No Data",1,IF('Indicator Data imputation'!AC16&lt;&gt;"",1,0))</f>
        <v>1</v>
      </c>
      <c r="AC13" s="158">
        <f>IF('Indicator Data'!AD17="No Data",1,IF('Indicator Data imputation'!AD16&lt;&gt;"",1,0))</f>
        <v>0</v>
      </c>
      <c r="AD13" s="158">
        <f>IF('Indicator Data'!AE17="No Data",1,IF('Indicator Data imputation'!AE16&lt;&gt;"",1,0))</f>
        <v>0</v>
      </c>
      <c r="AE13" s="158">
        <f>IF('Indicator Data'!AF17="No Data",1,IF('Indicator Data imputation'!AF16&lt;&gt;"",1,0))</f>
        <v>1</v>
      </c>
      <c r="AF13" s="158">
        <f>IF('Indicator Data'!AG17="No Data",1,IF('Indicator Data imputation'!AG16&lt;&gt;"",1,0))</f>
        <v>0</v>
      </c>
      <c r="AG13" s="158">
        <f>IF('Indicator Data'!AH17="No Data",1,IF('Indicator Data imputation'!AH16&lt;&gt;"",1,0))</f>
        <v>0</v>
      </c>
      <c r="AH13" s="158">
        <f>IF('Indicator Data'!AI17="No Data",1,IF('Indicator Data imputation'!AI16&lt;&gt;"",1,0))</f>
        <v>0</v>
      </c>
      <c r="AI13" s="158">
        <f>IF('Indicator Data'!AJ17="No Data",1,IF('Indicator Data imputation'!AJ16&lt;&gt;"",1,0))</f>
        <v>0</v>
      </c>
      <c r="AJ13" s="158">
        <f>IF('Indicator Data'!AK17="No Data",1,IF('Indicator Data imputation'!AK16&lt;&gt;"",1,0))</f>
        <v>0</v>
      </c>
      <c r="AK13" s="158">
        <f>IF('Indicator Data'!AL17="No Data",1,IF('Indicator Data imputation'!AL16&lt;&gt;"",1,0))</f>
        <v>0</v>
      </c>
      <c r="AL13" s="158">
        <f>IF('Indicator Data'!AM17="No Data",1,IF('Indicator Data imputation'!AM16&lt;&gt;"",1,0))</f>
        <v>1</v>
      </c>
      <c r="AM13" s="158">
        <f>IF('Indicator Data'!AN17="No Data",1,IF('Indicator Data imputation'!AN16&lt;&gt;"",1,0))</f>
        <v>0</v>
      </c>
      <c r="AN13" s="158">
        <f>IF('Indicator Data'!AO17="No Data",1,IF('Indicator Data imputation'!AO16&lt;&gt;"",1,0))</f>
        <v>0</v>
      </c>
      <c r="AO13" s="158">
        <f>IF('Indicator Data'!AP17="No Data",1,IF('Indicator Data imputation'!AP16&lt;&gt;"",1,0))</f>
        <v>0</v>
      </c>
      <c r="AP13" s="158">
        <f>IF('Indicator Data'!AQ17="No Data",1,IF('Indicator Data imputation'!AQ16&lt;&gt;"",1,0))</f>
        <v>1</v>
      </c>
      <c r="AQ13" s="158">
        <f>IF('Indicator Data'!AR17="No Data",1,IF('Indicator Data imputation'!AR16&lt;&gt;"",1,0))</f>
        <v>1</v>
      </c>
      <c r="AR13" s="158">
        <f>IF('Indicator Data'!AS17="No Data",1,IF('Indicator Data imputation'!AS16&lt;&gt;"",1,0))</f>
        <v>0</v>
      </c>
      <c r="AS13" s="158">
        <f>IF('Indicator Data'!AT17="No Data",1,IF('Indicator Data imputation'!AT16&lt;&gt;"",1,0))</f>
        <v>1</v>
      </c>
      <c r="AT13" s="158">
        <f>IF('Indicator Data'!AU17="No Data",1,IF('Indicator Data imputation'!AU16&lt;&gt;"",1,0))</f>
        <v>0</v>
      </c>
      <c r="AU13" s="158">
        <f>IF('Indicator Data'!AV17="No Data",1,IF('Indicator Data imputation'!AV16&lt;&gt;"",1,0))</f>
        <v>0</v>
      </c>
      <c r="AV13" s="158">
        <f>IF('Indicator Data'!AW17="No Data",1,IF('Indicator Data imputation'!AW16&lt;&gt;"",1,0))</f>
        <v>0</v>
      </c>
      <c r="AW13" s="158">
        <f>IF('Indicator Data'!AX17="No Data",1,IF('Indicator Data imputation'!AX16&lt;&gt;"",1,0))</f>
        <v>1</v>
      </c>
      <c r="AX13" s="158">
        <f>IF('Indicator Data'!AY17="No Data",1,IF('Indicator Data imputation'!AY16&lt;&gt;"",1,0))</f>
        <v>0</v>
      </c>
      <c r="AY13" s="158">
        <f>IF('Indicator Data'!AZ17="No Data",1,IF('Indicator Data imputation'!AZ16&lt;&gt;"",1,0))</f>
        <v>0</v>
      </c>
      <c r="AZ13" s="158">
        <f>IF('Indicator Data'!BA17="No Data",1,IF('Indicator Data imputation'!BA16&lt;&gt;"",1,0))</f>
        <v>1</v>
      </c>
      <c r="BA13" s="158">
        <f>IF('Indicator Data'!BB17="No Data",1,IF('Indicator Data imputation'!BB16&lt;&gt;"",1,0))</f>
        <v>0</v>
      </c>
      <c r="BB13" s="158">
        <f>IF('Indicator Data'!BC17="No Data",1,IF('Indicator Data imputation'!BC16&lt;&gt;"",1,0))</f>
        <v>0</v>
      </c>
      <c r="BC13" s="158">
        <f>IF('Indicator Data'!BD17="No Data",1,IF('Indicator Data imputation'!BD16&lt;&gt;"",1,0))</f>
        <v>0</v>
      </c>
      <c r="BD13" s="158">
        <f>IF('Indicator Data'!BE17="No Data",1,IF('Indicator Data imputation'!BE16&lt;&gt;"",1,0))</f>
        <v>0</v>
      </c>
      <c r="BE13" s="158">
        <f>IF('Indicator Data'!BF17="No Data",1,IF('Indicator Data imputation'!BF16&lt;&gt;"",1,0))</f>
        <v>0</v>
      </c>
      <c r="BF13" s="158">
        <f>IF('Indicator Data'!BG17="No Data",1,IF('Indicator Data imputation'!BG16&lt;&gt;"",1,0))</f>
        <v>0</v>
      </c>
      <c r="BG13" s="158">
        <f>IF('Indicator Data'!BH17="No Data",1,IF('Indicator Data imputation'!BH16&lt;&gt;"",1,0))</f>
        <v>1</v>
      </c>
      <c r="BH13" s="158">
        <f>IF('Indicator Data'!BI17="No Data",1,IF('Indicator Data imputation'!BI16&lt;&gt;"",1,0))</f>
        <v>1</v>
      </c>
      <c r="BI13" s="158">
        <f>IF('Indicator Data'!BR17="No Data",1,IF('Indicator Data imputation'!BJ16&lt;&gt;"",1,0))</f>
        <v>0</v>
      </c>
      <c r="BJ13" s="158">
        <f>IF('Indicator Data'!BS17="No Data",1,IF('Indicator Data imputation'!BK16&lt;&gt;"",1,0))</f>
        <v>0</v>
      </c>
      <c r="BK13" s="158">
        <f>IF('Indicator Data'!BT17="No Data",1,IF('Indicator Data imputation'!BL16&lt;&gt;"",1,0))</f>
        <v>0</v>
      </c>
      <c r="BL13" s="158">
        <f>IF('Indicator Data'!BU17="No Data",1,IF('Indicator Data imputation'!BM16&lt;&gt;"",1,0))</f>
        <v>0</v>
      </c>
      <c r="BM13" s="158">
        <f>IF('Indicator Data'!BV17="No Data",1,IF('Indicator Data imputation'!BN16&lt;&gt;"",1,0))</f>
        <v>0</v>
      </c>
      <c r="BN13" s="158">
        <f>IF('Indicator Data'!BW17="No Data",1,IF('Indicator Data imputation'!BO16&lt;&gt;"",1,0))</f>
        <v>0</v>
      </c>
      <c r="BO13" s="158">
        <f>IF('Indicator Data'!BX17="No Data",1,IF('Indicator Data imputation'!BP16&lt;&gt;"",1,0))</f>
        <v>0</v>
      </c>
      <c r="BP13" s="158">
        <f>IF('Indicator Data'!BY17="No Data",1,IF('Indicator Data imputation'!BQ16&lt;&gt;"",1,0))</f>
        <v>0</v>
      </c>
      <c r="BQ13" s="158">
        <f>IF('Indicator Data'!BZ17="No Data",1,IF('Indicator Data imputation'!BR16&lt;&gt;"",1,0))</f>
        <v>0</v>
      </c>
      <c r="BR13" s="158">
        <f>IF('Indicator Data'!CA17="No Data",1,IF('Indicator Data imputation'!BS16&lt;&gt;"",1,0))</f>
        <v>0</v>
      </c>
      <c r="BS13" s="158">
        <f>IF('Indicator Data'!CB17="No Data",1,IF('Indicator Data imputation'!BT16&lt;&gt;"",1,0))</f>
        <v>0</v>
      </c>
      <c r="BT13" s="158">
        <f>IF('Indicator Data'!CC17="No Data",1,IF('Indicator Data imputation'!BU16&lt;&gt;"",1,0))</f>
        <v>0</v>
      </c>
      <c r="BU13" s="158">
        <f>IF('Indicator Data'!CD17="No Data",1,IF('Indicator Data imputation'!BV16&lt;&gt;"",1,0))</f>
        <v>0</v>
      </c>
      <c r="BV13" s="158">
        <f>IF('Indicator Data'!CE17="No Data",1,IF('Indicator Data imputation'!BW16&lt;&gt;"",1,0))</f>
        <v>0</v>
      </c>
      <c r="BW13" s="158">
        <f>IF('Indicator Data'!CF17="No Data",1,IF('Indicator Data imputation'!BX16&lt;&gt;"",1,0))</f>
        <v>0</v>
      </c>
      <c r="BX13" s="158">
        <f>IF('Indicator Data'!CG17="No Data",1,IF('Indicator Data imputation'!BY16&lt;&gt;"",1,0))</f>
        <v>0</v>
      </c>
      <c r="BY13" s="5">
        <f t="shared" si="0"/>
        <v>15</v>
      </c>
      <c r="BZ13" s="160">
        <f t="shared" si="1"/>
        <v>0.2</v>
      </c>
    </row>
    <row r="14" spans="1:78" x14ac:dyDescent="0.3">
      <c r="A14" s="5" t="s">
        <v>24</v>
      </c>
      <c r="B14" s="158">
        <f>IF('Indicator Data'!C18="No Data",1,IF('Indicator Data imputation'!C17&lt;&gt;"",1,0))</f>
        <v>0</v>
      </c>
      <c r="C14" s="158">
        <f>IF('Indicator Data'!D18="No Data",1,IF('Indicator Data imputation'!D17&lt;&gt;"",1,0))</f>
        <v>0</v>
      </c>
      <c r="D14" s="158">
        <f>IF('Indicator Data'!E18="No Data",1,IF('Indicator Data imputation'!E17&lt;&gt;"",1,0))</f>
        <v>0</v>
      </c>
      <c r="E14" s="158">
        <f>IF('Indicator Data'!F18="No Data",1,IF('Indicator Data imputation'!F17&lt;&gt;"",1,0))</f>
        <v>0</v>
      </c>
      <c r="F14" s="158">
        <f>IF('Indicator Data'!G18="No Data",1,IF('Indicator Data imputation'!G17&lt;&gt;"",1,0))</f>
        <v>0</v>
      </c>
      <c r="G14" s="158">
        <f>IF('Indicator Data'!H18="No Data",1,IF('Indicator Data imputation'!H17&lt;&gt;"",1,0))</f>
        <v>0</v>
      </c>
      <c r="H14" s="158">
        <f>IF('Indicator Data'!I18="No Data",1,IF('Indicator Data imputation'!I17&lt;&gt;"",1,0))</f>
        <v>0</v>
      </c>
      <c r="I14" s="158">
        <f>IF('Indicator Data'!J18="No Data",1,IF('Indicator Data imputation'!J17&lt;&gt;"",1,0))</f>
        <v>0</v>
      </c>
      <c r="J14" s="158">
        <f>IF('Indicator Data'!K18="No Data",1,IF('Indicator Data imputation'!K17&lt;&gt;"",1,0))</f>
        <v>0</v>
      </c>
      <c r="K14" s="158">
        <f>IF('Indicator Data'!L18="No Data",1,IF('Indicator Data imputation'!L17&lt;&gt;"",1,0))</f>
        <v>0</v>
      </c>
      <c r="L14" s="158">
        <f>IF('Indicator Data'!M18="No Data",1,IF('Indicator Data imputation'!M17&lt;&gt;"",1,0))</f>
        <v>0</v>
      </c>
      <c r="M14" s="158">
        <f>IF('Indicator Data'!N18="No Data",1,IF('Indicator Data imputation'!N17&lt;&gt;"",1,0))</f>
        <v>1</v>
      </c>
      <c r="N14" s="158">
        <f>IF('Indicator Data'!O18="No Data",1,IF('Indicator Data imputation'!O17&lt;&gt;"",1,0))</f>
        <v>1</v>
      </c>
      <c r="O14" s="158">
        <f>IF('Indicator Data'!P18="No Data",1,IF('Indicator Data imputation'!P17&lt;&gt;"",1,0))</f>
        <v>1</v>
      </c>
      <c r="P14" s="158">
        <f>IF('Indicator Data'!Q18="No Data",1,IF('Indicator Data imputation'!Q17&lt;&gt;"",1,0))</f>
        <v>0</v>
      </c>
      <c r="Q14" s="158">
        <f>IF('Indicator Data'!R18="No Data",1,IF('Indicator Data imputation'!R17&lt;&gt;"",1,0))</f>
        <v>0</v>
      </c>
      <c r="R14" s="158">
        <f>IF('Indicator Data'!S18="No Data",1,IF('Indicator Data imputation'!S17&lt;&gt;"",1,0))</f>
        <v>0</v>
      </c>
      <c r="S14" s="158">
        <f>IF('Indicator Data'!T18="No Data",1,IF('Indicator Data imputation'!T17&lt;&gt;"",1,0))</f>
        <v>0</v>
      </c>
      <c r="T14" s="158">
        <f>IF('Indicator Data'!U18="No Data",1,IF('Indicator Data imputation'!U17&lt;&gt;"",1,0))</f>
        <v>0</v>
      </c>
      <c r="U14" s="158">
        <f>IF('Indicator Data'!V18="No Data",1,IF('Indicator Data imputation'!V17&lt;&gt;"",1,0))</f>
        <v>0</v>
      </c>
      <c r="V14" s="158">
        <f>IF('Indicator Data'!W18="No Data",1,IF('Indicator Data imputation'!W17&lt;&gt;"",1,0))</f>
        <v>0</v>
      </c>
      <c r="W14" s="158">
        <f>IF('Indicator Data'!X18="No Data",1,IF('Indicator Data imputation'!X17&lt;&gt;"",1,0))</f>
        <v>0</v>
      </c>
      <c r="X14" s="158">
        <f>IF('Indicator Data'!Y18="No Data",1,IF('Indicator Data imputation'!Y17&lt;&gt;"",1,0))</f>
        <v>0</v>
      </c>
      <c r="Y14" s="158">
        <f>IF('Indicator Data'!Z18="No Data",1,IF('Indicator Data imputation'!Z17&lt;&gt;"",1,0))</f>
        <v>0</v>
      </c>
      <c r="Z14" s="158">
        <f>IF('Indicator Data'!AA18="No Data",1,IF('Indicator Data imputation'!AA17&lt;&gt;"",1,0))</f>
        <v>0</v>
      </c>
      <c r="AA14" s="158">
        <f>IF('Indicator Data'!AB18="No Data",1,IF('Indicator Data imputation'!AB17&lt;&gt;"",1,0))</f>
        <v>0</v>
      </c>
      <c r="AB14" s="158">
        <f>IF('Indicator Data'!AC18="No Data",1,IF('Indicator Data imputation'!AC17&lt;&gt;"",1,0))</f>
        <v>0</v>
      </c>
      <c r="AC14" s="158">
        <f>IF('Indicator Data'!AD18="No Data",1,IF('Indicator Data imputation'!AD17&lt;&gt;"",1,0))</f>
        <v>0</v>
      </c>
      <c r="AD14" s="158">
        <f>IF('Indicator Data'!AE18="No Data",1,IF('Indicator Data imputation'!AE17&lt;&gt;"",1,0))</f>
        <v>0</v>
      </c>
      <c r="AE14" s="158">
        <f>IF('Indicator Data'!AF18="No Data",1,IF('Indicator Data imputation'!AF17&lt;&gt;"",1,0))</f>
        <v>0</v>
      </c>
      <c r="AF14" s="158">
        <f>IF('Indicator Data'!AG18="No Data",1,IF('Indicator Data imputation'!AG17&lt;&gt;"",1,0))</f>
        <v>0</v>
      </c>
      <c r="AG14" s="158">
        <f>IF('Indicator Data'!AH18="No Data",1,IF('Indicator Data imputation'!AH17&lt;&gt;"",1,0))</f>
        <v>0</v>
      </c>
      <c r="AH14" s="158">
        <f>IF('Indicator Data'!AI18="No Data",1,IF('Indicator Data imputation'!AI17&lt;&gt;"",1,0))</f>
        <v>0</v>
      </c>
      <c r="AI14" s="158">
        <f>IF('Indicator Data'!AJ18="No Data",1,IF('Indicator Data imputation'!AJ17&lt;&gt;"",1,0))</f>
        <v>0</v>
      </c>
      <c r="AJ14" s="158">
        <f>IF('Indicator Data'!AK18="No Data",1,IF('Indicator Data imputation'!AK17&lt;&gt;"",1,0))</f>
        <v>0</v>
      </c>
      <c r="AK14" s="158">
        <f>IF('Indicator Data'!AL18="No Data",1,IF('Indicator Data imputation'!AL17&lt;&gt;"",1,0))</f>
        <v>0</v>
      </c>
      <c r="AL14" s="158">
        <f>IF('Indicator Data'!AM18="No Data",1,IF('Indicator Data imputation'!AM17&lt;&gt;"",1,0))</f>
        <v>0</v>
      </c>
      <c r="AM14" s="158">
        <f>IF('Indicator Data'!AN18="No Data",1,IF('Indicator Data imputation'!AN17&lt;&gt;"",1,0))</f>
        <v>0</v>
      </c>
      <c r="AN14" s="158">
        <f>IF('Indicator Data'!AO18="No Data",1,IF('Indicator Data imputation'!AO17&lt;&gt;"",1,0))</f>
        <v>0</v>
      </c>
      <c r="AO14" s="158">
        <f>IF('Indicator Data'!AP18="No Data",1,IF('Indicator Data imputation'!AP17&lt;&gt;"",1,0))</f>
        <v>0</v>
      </c>
      <c r="AP14" s="158">
        <f>IF('Indicator Data'!AQ18="No Data",1,IF('Indicator Data imputation'!AQ17&lt;&gt;"",1,0))</f>
        <v>0</v>
      </c>
      <c r="AQ14" s="158">
        <f>IF('Indicator Data'!AR18="No Data",1,IF('Indicator Data imputation'!AR17&lt;&gt;"",1,0))</f>
        <v>0</v>
      </c>
      <c r="AR14" s="158">
        <f>IF('Indicator Data'!AS18="No Data",1,IF('Indicator Data imputation'!AS17&lt;&gt;"",1,0))</f>
        <v>0</v>
      </c>
      <c r="AS14" s="158">
        <f>IF('Indicator Data'!AT18="No Data",1,IF('Indicator Data imputation'!AT17&lt;&gt;"",1,0))</f>
        <v>0</v>
      </c>
      <c r="AT14" s="158">
        <f>IF('Indicator Data'!AU18="No Data",1,IF('Indicator Data imputation'!AU17&lt;&gt;"",1,0))</f>
        <v>0</v>
      </c>
      <c r="AU14" s="158">
        <f>IF('Indicator Data'!AV18="No Data",1,IF('Indicator Data imputation'!AV17&lt;&gt;"",1,0))</f>
        <v>0</v>
      </c>
      <c r="AV14" s="158">
        <f>IF('Indicator Data'!AW18="No Data",1,IF('Indicator Data imputation'!AW17&lt;&gt;"",1,0))</f>
        <v>0</v>
      </c>
      <c r="AW14" s="158">
        <f>IF('Indicator Data'!AX18="No Data",1,IF('Indicator Data imputation'!AX17&lt;&gt;"",1,0))</f>
        <v>0</v>
      </c>
      <c r="AX14" s="158">
        <f>IF('Indicator Data'!AY18="No Data",1,IF('Indicator Data imputation'!AY17&lt;&gt;"",1,0))</f>
        <v>0</v>
      </c>
      <c r="AY14" s="158">
        <f>IF('Indicator Data'!AZ18="No Data",1,IF('Indicator Data imputation'!AZ17&lt;&gt;"",1,0))</f>
        <v>0</v>
      </c>
      <c r="AZ14" s="158">
        <f>IF('Indicator Data'!BA18="No Data",1,IF('Indicator Data imputation'!BA17&lt;&gt;"",1,0))</f>
        <v>0</v>
      </c>
      <c r="BA14" s="158">
        <f>IF('Indicator Data'!BB18="No Data",1,IF('Indicator Data imputation'!BB17&lt;&gt;"",1,0))</f>
        <v>0</v>
      </c>
      <c r="BB14" s="158">
        <f>IF('Indicator Data'!BC18="No Data",1,IF('Indicator Data imputation'!BC17&lt;&gt;"",1,0))</f>
        <v>0</v>
      </c>
      <c r="BC14" s="158">
        <f>IF('Indicator Data'!BD18="No Data",1,IF('Indicator Data imputation'!BD17&lt;&gt;"",1,0))</f>
        <v>0</v>
      </c>
      <c r="BD14" s="158">
        <f>IF('Indicator Data'!BE18="No Data",1,IF('Indicator Data imputation'!BE17&lt;&gt;"",1,0))</f>
        <v>0</v>
      </c>
      <c r="BE14" s="158">
        <f>IF('Indicator Data'!BF18="No Data",1,IF('Indicator Data imputation'!BF17&lt;&gt;"",1,0))</f>
        <v>0</v>
      </c>
      <c r="BF14" s="158">
        <f>IF('Indicator Data'!BG18="No Data",1,IF('Indicator Data imputation'!BG17&lt;&gt;"",1,0))</f>
        <v>0</v>
      </c>
      <c r="BG14" s="158">
        <f>IF('Indicator Data'!BH18="No Data",1,IF('Indicator Data imputation'!BH17&lt;&gt;"",1,0))</f>
        <v>0</v>
      </c>
      <c r="BH14" s="158">
        <f>IF('Indicator Data'!BI18="No Data",1,IF('Indicator Data imputation'!BI17&lt;&gt;"",1,0))</f>
        <v>0</v>
      </c>
      <c r="BI14" s="158">
        <f>IF('Indicator Data'!BR18="No Data",1,IF('Indicator Data imputation'!BJ17&lt;&gt;"",1,0))</f>
        <v>0</v>
      </c>
      <c r="BJ14" s="158">
        <f>IF('Indicator Data'!BS18="No Data",1,IF('Indicator Data imputation'!BK17&lt;&gt;"",1,0))</f>
        <v>0</v>
      </c>
      <c r="BK14" s="158">
        <f>IF('Indicator Data'!BT18="No Data",1,IF('Indicator Data imputation'!BL17&lt;&gt;"",1,0))</f>
        <v>0</v>
      </c>
      <c r="BL14" s="158">
        <f>IF('Indicator Data'!BU18="No Data",1,IF('Indicator Data imputation'!BM17&lt;&gt;"",1,0))</f>
        <v>0</v>
      </c>
      <c r="BM14" s="158">
        <f>IF('Indicator Data'!BV18="No Data",1,IF('Indicator Data imputation'!BN17&lt;&gt;"",1,0))</f>
        <v>0</v>
      </c>
      <c r="BN14" s="158">
        <f>IF('Indicator Data'!BW18="No Data",1,IF('Indicator Data imputation'!BO17&lt;&gt;"",1,0))</f>
        <v>0</v>
      </c>
      <c r="BO14" s="158">
        <f>IF('Indicator Data'!BX18="No Data",1,IF('Indicator Data imputation'!BP17&lt;&gt;"",1,0))</f>
        <v>0</v>
      </c>
      <c r="BP14" s="158">
        <f>IF('Indicator Data'!BY18="No Data",1,IF('Indicator Data imputation'!BQ17&lt;&gt;"",1,0))</f>
        <v>0</v>
      </c>
      <c r="BQ14" s="158">
        <f>IF('Indicator Data'!BZ18="No Data",1,IF('Indicator Data imputation'!BR17&lt;&gt;"",1,0))</f>
        <v>0</v>
      </c>
      <c r="BR14" s="158">
        <f>IF('Indicator Data'!CA18="No Data",1,IF('Indicator Data imputation'!BS17&lt;&gt;"",1,0))</f>
        <v>0</v>
      </c>
      <c r="BS14" s="158">
        <f>IF('Indicator Data'!CB18="No Data",1,IF('Indicator Data imputation'!BT17&lt;&gt;"",1,0))</f>
        <v>0</v>
      </c>
      <c r="BT14" s="158">
        <f>IF('Indicator Data'!CC18="No Data",1,IF('Indicator Data imputation'!BU17&lt;&gt;"",1,0))</f>
        <v>0</v>
      </c>
      <c r="BU14" s="158">
        <f>IF('Indicator Data'!CD18="No Data",1,IF('Indicator Data imputation'!BV17&lt;&gt;"",1,0))</f>
        <v>0</v>
      </c>
      <c r="BV14" s="158">
        <f>IF('Indicator Data'!CE18="No Data",1,IF('Indicator Data imputation'!BW17&lt;&gt;"",1,0))</f>
        <v>0</v>
      </c>
      <c r="BW14" s="158">
        <f>IF('Indicator Data'!CF18="No Data",1,IF('Indicator Data imputation'!BX17&lt;&gt;"",1,0))</f>
        <v>0</v>
      </c>
      <c r="BX14" s="158">
        <f>IF('Indicator Data'!CG18="No Data",1,IF('Indicator Data imputation'!BY17&lt;&gt;"",1,0))</f>
        <v>0</v>
      </c>
      <c r="BY14" s="5">
        <f t="shared" si="0"/>
        <v>3</v>
      </c>
      <c r="BZ14" s="160">
        <f t="shared" si="1"/>
        <v>0.04</v>
      </c>
    </row>
    <row r="15" spans="1:78" x14ac:dyDescent="0.3">
      <c r="A15" s="5" t="s">
        <v>26</v>
      </c>
      <c r="B15" s="158">
        <f>IF('Indicator Data'!C19="No Data",1,IF('Indicator Data imputation'!C18&lt;&gt;"",1,0))</f>
        <v>0</v>
      </c>
      <c r="C15" s="158">
        <f>IF('Indicator Data'!D19="No Data",1,IF('Indicator Data imputation'!D18&lt;&gt;"",1,0))</f>
        <v>0</v>
      </c>
      <c r="D15" s="158">
        <f>IF('Indicator Data'!E19="No Data",1,IF('Indicator Data imputation'!E18&lt;&gt;"",1,0))</f>
        <v>1</v>
      </c>
      <c r="E15" s="158">
        <f>IF('Indicator Data'!F19="No Data",1,IF('Indicator Data imputation'!F18&lt;&gt;"",1,0))</f>
        <v>0</v>
      </c>
      <c r="F15" s="158">
        <f>IF('Indicator Data'!G19="No Data",1,IF('Indicator Data imputation'!G18&lt;&gt;"",1,0))</f>
        <v>0</v>
      </c>
      <c r="G15" s="158">
        <f>IF('Indicator Data'!H19="No Data",1,IF('Indicator Data imputation'!H18&lt;&gt;"",1,0))</f>
        <v>0</v>
      </c>
      <c r="H15" s="158">
        <f>IF('Indicator Data'!I19="No Data",1,IF('Indicator Data imputation'!I18&lt;&gt;"",1,0))</f>
        <v>0</v>
      </c>
      <c r="I15" s="158">
        <f>IF('Indicator Data'!J19="No Data",1,IF('Indicator Data imputation'!J18&lt;&gt;"",1,0))</f>
        <v>0</v>
      </c>
      <c r="J15" s="158">
        <f>IF('Indicator Data'!K19="No Data",1,IF('Indicator Data imputation'!K18&lt;&gt;"",1,0))</f>
        <v>0</v>
      </c>
      <c r="K15" s="158">
        <f>IF('Indicator Data'!L19="No Data",1,IF('Indicator Data imputation'!L18&lt;&gt;"",1,0))</f>
        <v>1</v>
      </c>
      <c r="L15" s="158">
        <f>IF('Indicator Data'!M19="No Data",1,IF('Indicator Data imputation'!M18&lt;&gt;"",1,0))</f>
        <v>1</v>
      </c>
      <c r="M15" s="158">
        <f>IF('Indicator Data'!N19="No Data",1,IF('Indicator Data imputation'!N18&lt;&gt;"",1,0))</f>
        <v>1</v>
      </c>
      <c r="N15" s="158">
        <f>IF('Indicator Data'!O19="No Data",1,IF('Indicator Data imputation'!O18&lt;&gt;"",1,0))</f>
        <v>1</v>
      </c>
      <c r="O15" s="158">
        <f>IF('Indicator Data'!P19="No Data",1,IF('Indicator Data imputation'!P18&lt;&gt;"",1,0))</f>
        <v>1</v>
      </c>
      <c r="P15" s="158">
        <f>IF('Indicator Data'!Q19="No Data",1,IF('Indicator Data imputation'!Q18&lt;&gt;"",1,0))</f>
        <v>0</v>
      </c>
      <c r="Q15" s="158">
        <f>IF('Indicator Data'!R19="No Data",1,IF('Indicator Data imputation'!R18&lt;&gt;"",1,0))</f>
        <v>0</v>
      </c>
      <c r="R15" s="158">
        <f>IF('Indicator Data'!S19="No Data",1,IF('Indicator Data imputation'!S18&lt;&gt;"",1,0))</f>
        <v>0</v>
      </c>
      <c r="S15" s="158">
        <f>IF('Indicator Data'!T19="No Data",1,IF('Indicator Data imputation'!T18&lt;&gt;"",1,0))</f>
        <v>0</v>
      </c>
      <c r="T15" s="158">
        <f>IF('Indicator Data'!U19="No Data",1,IF('Indicator Data imputation'!U18&lt;&gt;"",1,0))</f>
        <v>0</v>
      </c>
      <c r="U15" s="158">
        <f>IF('Indicator Data'!V19="No Data",1,IF('Indicator Data imputation'!V18&lt;&gt;"",1,0))</f>
        <v>0</v>
      </c>
      <c r="V15" s="158">
        <f>IF('Indicator Data'!W19="No Data",1,IF('Indicator Data imputation'!W18&lt;&gt;"",1,0))</f>
        <v>0</v>
      </c>
      <c r="W15" s="158">
        <f>IF('Indicator Data'!X19="No Data",1,IF('Indicator Data imputation'!X18&lt;&gt;"",1,0))</f>
        <v>0</v>
      </c>
      <c r="X15" s="158">
        <f>IF('Indicator Data'!Y19="No Data",1,IF('Indicator Data imputation'!Y18&lt;&gt;"",1,0))</f>
        <v>0</v>
      </c>
      <c r="Y15" s="158">
        <f>IF('Indicator Data'!Z19="No Data",1,IF('Indicator Data imputation'!Z18&lt;&gt;"",1,0))</f>
        <v>0</v>
      </c>
      <c r="Z15" s="158">
        <f>IF('Indicator Data'!AA19="No Data",1,IF('Indicator Data imputation'!AA18&lt;&gt;"",1,0))</f>
        <v>1</v>
      </c>
      <c r="AA15" s="158">
        <f>IF('Indicator Data'!AB19="No Data",1,IF('Indicator Data imputation'!AB18&lt;&gt;"",1,0))</f>
        <v>0</v>
      </c>
      <c r="AB15" s="158">
        <f>IF('Indicator Data'!AC19="No Data",1,IF('Indicator Data imputation'!AC18&lt;&gt;"",1,0))</f>
        <v>0</v>
      </c>
      <c r="AC15" s="158">
        <f>IF('Indicator Data'!AD19="No Data",1,IF('Indicator Data imputation'!AD18&lt;&gt;"",1,0))</f>
        <v>0</v>
      </c>
      <c r="AD15" s="158">
        <f>IF('Indicator Data'!AE19="No Data",1,IF('Indicator Data imputation'!AE18&lt;&gt;"",1,0))</f>
        <v>1</v>
      </c>
      <c r="AE15" s="158">
        <f>IF('Indicator Data'!AF19="No Data",1,IF('Indicator Data imputation'!AF18&lt;&gt;"",1,0))</f>
        <v>1</v>
      </c>
      <c r="AF15" s="158">
        <f>IF('Indicator Data'!AG19="No Data",1,IF('Indicator Data imputation'!AG18&lt;&gt;"",1,0))</f>
        <v>0</v>
      </c>
      <c r="AG15" s="158">
        <f>IF('Indicator Data'!AH19="No Data",1,IF('Indicator Data imputation'!AH18&lt;&gt;"",1,0))</f>
        <v>0</v>
      </c>
      <c r="AH15" s="158">
        <f>IF('Indicator Data'!AI19="No Data",1,IF('Indicator Data imputation'!AI18&lt;&gt;"",1,0))</f>
        <v>0</v>
      </c>
      <c r="AI15" s="158">
        <f>IF('Indicator Data'!AJ19="No Data",1,IF('Indicator Data imputation'!AJ18&lt;&gt;"",1,0))</f>
        <v>0</v>
      </c>
      <c r="AJ15" s="158">
        <f>IF('Indicator Data'!AK19="No Data",1,IF('Indicator Data imputation'!AK18&lt;&gt;"",1,0))</f>
        <v>0</v>
      </c>
      <c r="AK15" s="158">
        <f>IF('Indicator Data'!AL19="No Data",1,IF('Indicator Data imputation'!AL18&lt;&gt;"",1,0))</f>
        <v>0</v>
      </c>
      <c r="AL15" s="158">
        <f>IF('Indicator Data'!AM19="No Data",1,IF('Indicator Data imputation'!AM18&lt;&gt;"",1,0))</f>
        <v>0</v>
      </c>
      <c r="AM15" s="158">
        <f>IF('Indicator Data'!AN19="No Data",1,IF('Indicator Data imputation'!AN18&lt;&gt;"",1,0))</f>
        <v>0</v>
      </c>
      <c r="AN15" s="158">
        <f>IF('Indicator Data'!AO19="No Data",1,IF('Indicator Data imputation'!AO18&lt;&gt;"",1,0))</f>
        <v>0</v>
      </c>
      <c r="AO15" s="158">
        <f>IF('Indicator Data'!AP19="No Data",1,IF('Indicator Data imputation'!AP18&lt;&gt;"",1,0))</f>
        <v>0</v>
      </c>
      <c r="AP15" s="158">
        <f>IF('Indicator Data'!AQ19="No Data",1,IF('Indicator Data imputation'!AQ18&lt;&gt;"",1,0))</f>
        <v>1</v>
      </c>
      <c r="AQ15" s="158">
        <f>IF('Indicator Data'!AR19="No Data",1,IF('Indicator Data imputation'!AR18&lt;&gt;"",1,0))</f>
        <v>0</v>
      </c>
      <c r="AR15" s="158">
        <f>IF('Indicator Data'!AS19="No Data",1,IF('Indicator Data imputation'!AS18&lt;&gt;"",1,0))</f>
        <v>0</v>
      </c>
      <c r="AS15" s="158">
        <f>IF('Indicator Data'!AT19="No Data",1,IF('Indicator Data imputation'!AT18&lt;&gt;"",1,0))</f>
        <v>0</v>
      </c>
      <c r="AT15" s="158">
        <f>IF('Indicator Data'!AU19="No Data",1,IF('Indicator Data imputation'!AU18&lt;&gt;"",1,0))</f>
        <v>0</v>
      </c>
      <c r="AU15" s="158">
        <f>IF('Indicator Data'!AV19="No Data",1,IF('Indicator Data imputation'!AV18&lt;&gt;"",1,0))</f>
        <v>0</v>
      </c>
      <c r="AV15" s="158">
        <f>IF('Indicator Data'!AW19="No Data",1,IF('Indicator Data imputation'!AW18&lt;&gt;"",1,0))</f>
        <v>0</v>
      </c>
      <c r="AW15" s="158">
        <f>IF('Indicator Data'!AX19="No Data",1,IF('Indicator Data imputation'!AX18&lt;&gt;"",1,0))</f>
        <v>1</v>
      </c>
      <c r="AX15" s="158">
        <f>IF('Indicator Data'!AY19="No Data",1,IF('Indicator Data imputation'!AY18&lt;&gt;"",1,0))</f>
        <v>0</v>
      </c>
      <c r="AY15" s="158">
        <f>IF('Indicator Data'!AZ19="No Data",1,IF('Indicator Data imputation'!AZ18&lt;&gt;"",1,0))</f>
        <v>0</v>
      </c>
      <c r="AZ15" s="158">
        <f>IF('Indicator Data'!BA19="No Data",1,IF('Indicator Data imputation'!BA18&lt;&gt;"",1,0))</f>
        <v>1</v>
      </c>
      <c r="BA15" s="158">
        <f>IF('Indicator Data'!BB19="No Data",1,IF('Indicator Data imputation'!BB18&lt;&gt;"",1,0))</f>
        <v>0</v>
      </c>
      <c r="BB15" s="158">
        <f>IF('Indicator Data'!BC19="No Data",1,IF('Indicator Data imputation'!BC18&lt;&gt;"",1,0))</f>
        <v>0</v>
      </c>
      <c r="BC15" s="158">
        <f>IF('Indicator Data'!BD19="No Data",1,IF('Indicator Data imputation'!BD18&lt;&gt;"",1,0))</f>
        <v>0</v>
      </c>
      <c r="BD15" s="158">
        <f>IF('Indicator Data'!BE19="No Data",1,IF('Indicator Data imputation'!BE18&lt;&gt;"",1,0))</f>
        <v>0</v>
      </c>
      <c r="BE15" s="158">
        <f>IF('Indicator Data'!BF19="No Data",1,IF('Indicator Data imputation'!BF18&lt;&gt;"",1,0))</f>
        <v>0</v>
      </c>
      <c r="BF15" s="158">
        <f>IF('Indicator Data'!BG19="No Data",1,IF('Indicator Data imputation'!BG18&lt;&gt;"",1,0))</f>
        <v>0</v>
      </c>
      <c r="BG15" s="158">
        <f>IF('Indicator Data'!BH19="No Data",1,IF('Indicator Data imputation'!BH18&lt;&gt;"",1,0))</f>
        <v>0</v>
      </c>
      <c r="BH15" s="158">
        <f>IF('Indicator Data'!BI19="No Data",1,IF('Indicator Data imputation'!BI18&lt;&gt;"",1,0))</f>
        <v>0</v>
      </c>
      <c r="BI15" s="158">
        <f>IF('Indicator Data'!BR19="No Data",1,IF('Indicator Data imputation'!BJ18&lt;&gt;"",1,0))</f>
        <v>0</v>
      </c>
      <c r="BJ15" s="158">
        <f>IF('Indicator Data'!BS19="No Data",1,IF('Indicator Data imputation'!BK18&lt;&gt;"",1,0))</f>
        <v>0</v>
      </c>
      <c r="BK15" s="158">
        <f>IF('Indicator Data'!BT19="No Data",1,IF('Indicator Data imputation'!BL18&lt;&gt;"",1,0))</f>
        <v>0</v>
      </c>
      <c r="BL15" s="158">
        <f>IF('Indicator Data'!BU19="No Data",1,IF('Indicator Data imputation'!BM18&lt;&gt;"",1,0))</f>
        <v>0</v>
      </c>
      <c r="BM15" s="158">
        <f>IF('Indicator Data'!BV19="No Data",1,IF('Indicator Data imputation'!BN18&lt;&gt;"",1,0))</f>
        <v>0</v>
      </c>
      <c r="BN15" s="158">
        <f>IF('Indicator Data'!BW19="No Data",1,IF('Indicator Data imputation'!BO18&lt;&gt;"",1,0))</f>
        <v>0</v>
      </c>
      <c r="BO15" s="158">
        <f>IF('Indicator Data'!BX19="No Data",1,IF('Indicator Data imputation'!BP18&lt;&gt;"",1,0))</f>
        <v>0</v>
      </c>
      <c r="BP15" s="158">
        <f>IF('Indicator Data'!BY19="No Data",1,IF('Indicator Data imputation'!BQ18&lt;&gt;"",1,0))</f>
        <v>0</v>
      </c>
      <c r="BQ15" s="158">
        <f>IF('Indicator Data'!BZ19="No Data",1,IF('Indicator Data imputation'!BR18&lt;&gt;"",1,0))</f>
        <v>0</v>
      </c>
      <c r="BR15" s="158">
        <f>IF('Indicator Data'!CA19="No Data",1,IF('Indicator Data imputation'!BS18&lt;&gt;"",1,0))</f>
        <v>0</v>
      </c>
      <c r="BS15" s="158">
        <f>IF('Indicator Data'!CB19="No Data",1,IF('Indicator Data imputation'!BT18&lt;&gt;"",1,0))</f>
        <v>0</v>
      </c>
      <c r="BT15" s="158">
        <f>IF('Indicator Data'!CC19="No Data",1,IF('Indicator Data imputation'!BU18&lt;&gt;"",1,0))</f>
        <v>0</v>
      </c>
      <c r="BU15" s="158">
        <f>IF('Indicator Data'!CD19="No Data",1,IF('Indicator Data imputation'!BV18&lt;&gt;"",1,0))</f>
        <v>0</v>
      </c>
      <c r="BV15" s="158">
        <f>IF('Indicator Data'!CE19="No Data",1,IF('Indicator Data imputation'!BW18&lt;&gt;"",1,0))</f>
        <v>0</v>
      </c>
      <c r="BW15" s="158">
        <f>IF('Indicator Data'!CF19="No Data",1,IF('Indicator Data imputation'!BX18&lt;&gt;"",1,0))</f>
        <v>0</v>
      </c>
      <c r="BX15" s="158">
        <f>IF('Indicator Data'!CG19="No Data",1,IF('Indicator Data imputation'!BY18&lt;&gt;"",1,0))</f>
        <v>0</v>
      </c>
      <c r="BY15" s="5">
        <f t="shared" si="0"/>
        <v>12</v>
      </c>
      <c r="BZ15" s="160">
        <f t="shared" si="1"/>
        <v>0.16</v>
      </c>
    </row>
    <row r="16" spans="1:78" x14ac:dyDescent="0.3">
      <c r="A16" s="5" t="s">
        <v>28</v>
      </c>
      <c r="B16" s="158">
        <f>IF('Indicator Data'!C20="No Data",1,IF('Indicator Data imputation'!C19&lt;&gt;"",1,0))</f>
        <v>0</v>
      </c>
      <c r="C16" s="158">
        <f>IF('Indicator Data'!D20="No Data",1,IF('Indicator Data imputation'!D19&lt;&gt;"",1,0))</f>
        <v>0</v>
      </c>
      <c r="D16" s="158">
        <f>IF('Indicator Data'!E20="No Data",1,IF('Indicator Data imputation'!E19&lt;&gt;"",1,0))</f>
        <v>0</v>
      </c>
      <c r="E16" s="158">
        <f>IF('Indicator Data'!F20="No Data",1,IF('Indicator Data imputation'!F19&lt;&gt;"",1,0))</f>
        <v>0</v>
      </c>
      <c r="F16" s="158">
        <f>IF('Indicator Data'!G20="No Data",1,IF('Indicator Data imputation'!G19&lt;&gt;"",1,0))</f>
        <v>0</v>
      </c>
      <c r="G16" s="158">
        <f>IF('Indicator Data'!H20="No Data",1,IF('Indicator Data imputation'!H19&lt;&gt;"",1,0))</f>
        <v>0</v>
      </c>
      <c r="H16" s="158">
        <f>IF('Indicator Data'!I20="No Data",1,IF('Indicator Data imputation'!I19&lt;&gt;"",1,0))</f>
        <v>0</v>
      </c>
      <c r="I16" s="158">
        <f>IF('Indicator Data'!J20="No Data",1,IF('Indicator Data imputation'!J19&lt;&gt;"",1,0))</f>
        <v>0</v>
      </c>
      <c r="J16" s="158">
        <f>IF('Indicator Data'!K20="No Data",1,IF('Indicator Data imputation'!K19&lt;&gt;"",1,0))</f>
        <v>0</v>
      </c>
      <c r="K16" s="158">
        <f>IF('Indicator Data'!L20="No Data",1,IF('Indicator Data imputation'!L19&lt;&gt;"",1,0))</f>
        <v>0</v>
      </c>
      <c r="L16" s="158">
        <f>IF('Indicator Data'!M20="No Data",1,IF('Indicator Data imputation'!M19&lt;&gt;"",1,0))</f>
        <v>0</v>
      </c>
      <c r="M16" s="158">
        <f>IF('Indicator Data'!N20="No Data",1,IF('Indicator Data imputation'!N19&lt;&gt;"",1,0))</f>
        <v>1</v>
      </c>
      <c r="N16" s="158">
        <f>IF('Indicator Data'!O20="No Data",1,IF('Indicator Data imputation'!O19&lt;&gt;"",1,0))</f>
        <v>1</v>
      </c>
      <c r="O16" s="158">
        <f>IF('Indicator Data'!P20="No Data",1,IF('Indicator Data imputation'!P19&lt;&gt;"",1,0))</f>
        <v>1</v>
      </c>
      <c r="P16" s="158">
        <f>IF('Indicator Data'!Q20="No Data",1,IF('Indicator Data imputation'!Q19&lt;&gt;"",1,0))</f>
        <v>0</v>
      </c>
      <c r="Q16" s="158">
        <f>IF('Indicator Data'!R20="No Data",1,IF('Indicator Data imputation'!R19&lt;&gt;"",1,0))</f>
        <v>0</v>
      </c>
      <c r="R16" s="158">
        <f>IF('Indicator Data'!S20="No Data",1,IF('Indicator Data imputation'!S19&lt;&gt;"",1,0))</f>
        <v>0</v>
      </c>
      <c r="S16" s="158">
        <f>IF('Indicator Data'!T20="No Data",1,IF('Indicator Data imputation'!T19&lt;&gt;"",1,0))</f>
        <v>0</v>
      </c>
      <c r="T16" s="158">
        <f>IF('Indicator Data'!U20="No Data",1,IF('Indicator Data imputation'!U19&lt;&gt;"",1,0))</f>
        <v>0</v>
      </c>
      <c r="U16" s="158">
        <f>IF('Indicator Data'!V20="No Data",1,IF('Indicator Data imputation'!V19&lt;&gt;"",1,0))</f>
        <v>0</v>
      </c>
      <c r="V16" s="158">
        <f>IF('Indicator Data'!W20="No Data",1,IF('Indicator Data imputation'!W19&lt;&gt;"",1,0))</f>
        <v>0</v>
      </c>
      <c r="W16" s="158">
        <f>IF('Indicator Data'!X20="No Data",1,IF('Indicator Data imputation'!X19&lt;&gt;"",1,0))</f>
        <v>0</v>
      </c>
      <c r="X16" s="158">
        <f>IF('Indicator Data'!Y20="No Data",1,IF('Indicator Data imputation'!Y19&lt;&gt;"",1,0))</f>
        <v>0</v>
      </c>
      <c r="Y16" s="158">
        <f>IF('Indicator Data'!Z20="No Data",1,IF('Indicator Data imputation'!Z19&lt;&gt;"",1,0))</f>
        <v>0</v>
      </c>
      <c r="Z16" s="158">
        <f>IF('Indicator Data'!AA20="No Data",1,IF('Indicator Data imputation'!AA19&lt;&gt;"",1,0))</f>
        <v>0</v>
      </c>
      <c r="AA16" s="158">
        <f>IF('Indicator Data'!AB20="No Data",1,IF('Indicator Data imputation'!AB19&lt;&gt;"",1,0))</f>
        <v>0</v>
      </c>
      <c r="AB16" s="158">
        <f>IF('Indicator Data'!AC20="No Data",1,IF('Indicator Data imputation'!AC19&lt;&gt;"",1,0))</f>
        <v>1</v>
      </c>
      <c r="AC16" s="158">
        <f>IF('Indicator Data'!AD20="No Data",1,IF('Indicator Data imputation'!AD19&lt;&gt;"",1,0))</f>
        <v>1</v>
      </c>
      <c r="AD16" s="158">
        <f>IF('Indicator Data'!AE20="No Data",1,IF('Indicator Data imputation'!AE19&lt;&gt;"",1,0))</f>
        <v>1</v>
      </c>
      <c r="AE16" s="158">
        <f>IF('Indicator Data'!AF20="No Data",1,IF('Indicator Data imputation'!AF19&lt;&gt;"",1,0))</f>
        <v>0</v>
      </c>
      <c r="AF16" s="158">
        <f>IF('Indicator Data'!AG20="No Data",1,IF('Indicator Data imputation'!AG19&lt;&gt;"",1,0))</f>
        <v>0</v>
      </c>
      <c r="AG16" s="158">
        <f>IF('Indicator Data'!AH20="No Data",1,IF('Indicator Data imputation'!AH19&lt;&gt;"",1,0))</f>
        <v>0</v>
      </c>
      <c r="AH16" s="158">
        <f>IF('Indicator Data'!AI20="No Data",1,IF('Indicator Data imputation'!AI19&lt;&gt;"",1,0))</f>
        <v>0</v>
      </c>
      <c r="AI16" s="158">
        <f>IF('Indicator Data'!AJ20="No Data",1,IF('Indicator Data imputation'!AJ19&lt;&gt;"",1,0))</f>
        <v>0</v>
      </c>
      <c r="AJ16" s="158">
        <f>IF('Indicator Data'!AK20="No Data",1,IF('Indicator Data imputation'!AK19&lt;&gt;"",1,0))</f>
        <v>0</v>
      </c>
      <c r="AK16" s="158">
        <f>IF('Indicator Data'!AL20="No Data",1,IF('Indicator Data imputation'!AL19&lt;&gt;"",1,0))</f>
        <v>0</v>
      </c>
      <c r="AL16" s="158">
        <f>IF('Indicator Data'!AM20="No Data",1,IF('Indicator Data imputation'!AM19&lt;&gt;"",1,0))</f>
        <v>1</v>
      </c>
      <c r="AM16" s="158">
        <f>IF('Indicator Data'!AN20="No Data",1,IF('Indicator Data imputation'!AN19&lt;&gt;"",1,0))</f>
        <v>0</v>
      </c>
      <c r="AN16" s="158">
        <f>IF('Indicator Data'!AO20="No Data",1,IF('Indicator Data imputation'!AO19&lt;&gt;"",1,0))</f>
        <v>0</v>
      </c>
      <c r="AO16" s="158">
        <f>IF('Indicator Data'!AP20="No Data",1,IF('Indicator Data imputation'!AP19&lt;&gt;"",1,0))</f>
        <v>0</v>
      </c>
      <c r="AP16" s="158">
        <f>IF('Indicator Data'!AQ20="No Data",1,IF('Indicator Data imputation'!AQ19&lt;&gt;"",1,0))</f>
        <v>0</v>
      </c>
      <c r="AQ16" s="158">
        <f>IF('Indicator Data'!AR20="No Data",1,IF('Indicator Data imputation'!AR19&lt;&gt;"",1,0))</f>
        <v>0</v>
      </c>
      <c r="AR16" s="158">
        <f>IF('Indicator Data'!AS20="No Data",1,IF('Indicator Data imputation'!AS19&lt;&gt;"",1,0))</f>
        <v>0</v>
      </c>
      <c r="AS16" s="158">
        <f>IF('Indicator Data'!AT20="No Data",1,IF('Indicator Data imputation'!AT19&lt;&gt;"",1,0))</f>
        <v>1</v>
      </c>
      <c r="AT16" s="158">
        <f>IF('Indicator Data'!AU20="No Data",1,IF('Indicator Data imputation'!AU19&lt;&gt;"",1,0))</f>
        <v>0</v>
      </c>
      <c r="AU16" s="158">
        <f>IF('Indicator Data'!AV20="No Data",1,IF('Indicator Data imputation'!AV19&lt;&gt;"",1,0))</f>
        <v>0</v>
      </c>
      <c r="AV16" s="158">
        <f>IF('Indicator Data'!AW20="No Data",1,IF('Indicator Data imputation'!AW19&lt;&gt;"",1,0))</f>
        <v>0</v>
      </c>
      <c r="AW16" s="158">
        <f>IF('Indicator Data'!AX20="No Data",1,IF('Indicator Data imputation'!AX19&lt;&gt;"",1,0))</f>
        <v>1</v>
      </c>
      <c r="AX16" s="158">
        <f>IF('Indicator Data'!AY20="No Data",1,IF('Indicator Data imputation'!AY19&lt;&gt;"",1,0))</f>
        <v>0</v>
      </c>
      <c r="AY16" s="158">
        <f>IF('Indicator Data'!AZ20="No Data",1,IF('Indicator Data imputation'!AZ19&lt;&gt;"",1,0))</f>
        <v>0</v>
      </c>
      <c r="AZ16" s="158">
        <f>IF('Indicator Data'!BA20="No Data",1,IF('Indicator Data imputation'!BA19&lt;&gt;"",1,0))</f>
        <v>0</v>
      </c>
      <c r="BA16" s="158">
        <f>IF('Indicator Data'!BB20="No Data",1,IF('Indicator Data imputation'!BB19&lt;&gt;"",1,0))</f>
        <v>0</v>
      </c>
      <c r="BB16" s="158">
        <f>IF('Indicator Data'!BC20="No Data",1,IF('Indicator Data imputation'!BC19&lt;&gt;"",1,0))</f>
        <v>0</v>
      </c>
      <c r="BC16" s="158">
        <f>IF('Indicator Data'!BD20="No Data",1,IF('Indicator Data imputation'!BD19&lt;&gt;"",1,0))</f>
        <v>0</v>
      </c>
      <c r="BD16" s="158">
        <f>IF('Indicator Data'!BE20="No Data",1,IF('Indicator Data imputation'!BE19&lt;&gt;"",1,0))</f>
        <v>0</v>
      </c>
      <c r="BE16" s="158">
        <f>IF('Indicator Data'!BF20="No Data",1,IF('Indicator Data imputation'!BF19&lt;&gt;"",1,0))</f>
        <v>0</v>
      </c>
      <c r="BF16" s="158">
        <f>IF('Indicator Data'!BG20="No Data",1,IF('Indicator Data imputation'!BG19&lt;&gt;"",1,0))</f>
        <v>0</v>
      </c>
      <c r="BG16" s="158">
        <f>IF('Indicator Data'!BH20="No Data",1,IF('Indicator Data imputation'!BH19&lt;&gt;"",1,0))</f>
        <v>0</v>
      </c>
      <c r="BH16" s="158">
        <f>IF('Indicator Data'!BI20="No Data",1,IF('Indicator Data imputation'!BI19&lt;&gt;"",1,0))</f>
        <v>0</v>
      </c>
      <c r="BI16" s="158">
        <f>IF('Indicator Data'!BR20="No Data",1,IF('Indicator Data imputation'!BJ19&lt;&gt;"",1,0))</f>
        <v>0</v>
      </c>
      <c r="BJ16" s="158">
        <f>IF('Indicator Data'!BS20="No Data",1,IF('Indicator Data imputation'!BK19&lt;&gt;"",1,0))</f>
        <v>0</v>
      </c>
      <c r="BK16" s="158">
        <f>IF('Indicator Data'!BT20="No Data",1,IF('Indicator Data imputation'!BL19&lt;&gt;"",1,0))</f>
        <v>0</v>
      </c>
      <c r="BL16" s="158">
        <f>IF('Indicator Data'!BU20="No Data",1,IF('Indicator Data imputation'!BM19&lt;&gt;"",1,0))</f>
        <v>0</v>
      </c>
      <c r="BM16" s="158">
        <f>IF('Indicator Data'!BV20="No Data",1,IF('Indicator Data imputation'!BN19&lt;&gt;"",1,0))</f>
        <v>0</v>
      </c>
      <c r="BN16" s="158">
        <f>IF('Indicator Data'!BW20="No Data",1,IF('Indicator Data imputation'!BO19&lt;&gt;"",1,0))</f>
        <v>0</v>
      </c>
      <c r="BO16" s="158">
        <f>IF('Indicator Data'!BX20="No Data",1,IF('Indicator Data imputation'!BP19&lt;&gt;"",1,0))</f>
        <v>0</v>
      </c>
      <c r="BP16" s="158">
        <f>IF('Indicator Data'!BY20="No Data",1,IF('Indicator Data imputation'!BQ19&lt;&gt;"",1,0))</f>
        <v>0</v>
      </c>
      <c r="BQ16" s="158">
        <f>IF('Indicator Data'!BZ20="No Data",1,IF('Indicator Data imputation'!BR19&lt;&gt;"",1,0))</f>
        <v>0</v>
      </c>
      <c r="BR16" s="158">
        <f>IF('Indicator Data'!CA20="No Data",1,IF('Indicator Data imputation'!BS19&lt;&gt;"",1,0))</f>
        <v>0</v>
      </c>
      <c r="BS16" s="158">
        <f>IF('Indicator Data'!CB20="No Data",1,IF('Indicator Data imputation'!BT19&lt;&gt;"",1,0))</f>
        <v>0</v>
      </c>
      <c r="BT16" s="158">
        <f>IF('Indicator Data'!CC20="No Data",1,IF('Indicator Data imputation'!BU19&lt;&gt;"",1,0))</f>
        <v>0</v>
      </c>
      <c r="BU16" s="158">
        <f>IF('Indicator Data'!CD20="No Data",1,IF('Indicator Data imputation'!BV19&lt;&gt;"",1,0))</f>
        <v>0</v>
      </c>
      <c r="BV16" s="158">
        <f>IF('Indicator Data'!CE20="No Data",1,IF('Indicator Data imputation'!BW19&lt;&gt;"",1,0))</f>
        <v>1</v>
      </c>
      <c r="BW16" s="158">
        <f>IF('Indicator Data'!CF20="No Data",1,IF('Indicator Data imputation'!BX19&lt;&gt;"",1,0))</f>
        <v>0</v>
      </c>
      <c r="BX16" s="158">
        <f>IF('Indicator Data'!CG20="No Data",1,IF('Indicator Data imputation'!BY19&lt;&gt;"",1,0))</f>
        <v>0</v>
      </c>
      <c r="BY16" s="5">
        <f t="shared" si="0"/>
        <v>10</v>
      </c>
      <c r="BZ16" s="160">
        <f t="shared" si="1"/>
        <v>0.13333333333333333</v>
      </c>
    </row>
    <row r="17" spans="1:78" x14ac:dyDescent="0.3">
      <c r="A17" s="5" t="s">
        <v>30</v>
      </c>
      <c r="B17" s="158">
        <f>IF('Indicator Data'!C21="No Data",1,IF('Indicator Data imputation'!C20&lt;&gt;"",1,0))</f>
        <v>0</v>
      </c>
      <c r="C17" s="158">
        <f>IF('Indicator Data'!D21="No Data",1,IF('Indicator Data imputation'!D20&lt;&gt;"",1,0))</f>
        <v>0</v>
      </c>
      <c r="D17" s="158">
        <f>IF('Indicator Data'!E21="No Data",1,IF('Indicator Data imputation'!E20&lt;&gt;"",1,0))</f>
        <v>0</v>
      </c>
      <c r="E17" s="158">
        <f>IF('Indicator Data'!F21="No Data",1,IF('Indicator Data imputation'!F20&lt;&gt;"",1,0))</f>
        <v>0</v>
      </c>
      <c r="F17" s="158">
        <f>IF('Indicator Data'!G21="No Data",1,IF('Indicator Data imputation'!G20&lt;&gt;"",1,0))</f>
        <v>0</v>
      </c>
      <c r="G17" s="158">
        <f>IF('Indicator Data'!H21="No Data",1,IF('Indicator Data imputation'!H20&lt;&gt;"",1,0))</f>
        <v>0</v>
      </c>
      <c r="H17" s="158">
        <f>IF('Indicator Data'!I21="No Data",1,IF('Indicator Data imputation'!I20&lt;&gt;"",1,0))</f>
        <v>0</v>
      </c>
      <c r="I17" s="158">
        <f>IF('Indicator Data'!J21="No Data",1,IF('Indicator Data imputation'!J20&lt;&gt;"",1,0))</f>
        <v>0</v>
      </c>
      <c r="J17" s="158">
        <f>IF('Indicator Data'!K21="No Data",1,IF('Indicator Data imputation'!K20&lt;&gt;"",1,0))</f>
        <v>0</v>
      </c>
      <c r="K17" s="158">
        <f>IF('Indicator Data'!L21="No Data",1,IF('Indicator Data imputation'!L20&lt;&gt;"",1,0))</f>
        <v>0</v>
      </c>
      <c r="L17" s="158">
        <f>IF('Indicator Data'!M21="No Data",1,IF('Indicator Data imputation'!M20&lt;&gt;"",1,0))</f>
        <v>0</v>
      </c>
      <c r="M17" s="158">
        <f>IF('Indicator Data'!N21="No Data",1,IF('Indicator Data imputation'!N20&lt;&gt;"",1,0))</f>
        <v>1</v>
      </c>
      <c r="N17" s="158">
        <f>IF('Indicator Data'!O21="No Data",1,IF('Indicator Data imputation'!O20&lt;&gt;"",1,0))</f>
        <v>1</v>
      </c>
      <c r="O17" s="158">
        <f>IF('Indicator Data'!P21="No Data",1,IF('Indicator Data imputation'!P20&lt;&gt;"",1,0))</f>
        <v>1</v>
      </c>
      <c r="P17" s="158">
        <f>IF('Indicator Data'!Q21="No Data",1,IF('Indicator Data imputation'!Q20&lt;&gt;"",1,0))</f>
        <v>0</v>
      </c>
      <c r="Q17" s="158">
        <f>IF('Indicator Data'!R21="No Data",1,IF('Indicator Data imputation'!R20&lt;&gt;"",1,0))</f>
        <v>0</v>
      </c>
      <c r="R17" s="158">
        <f>IF('Indicator Data'!S21="No Data",1,IF('Indicator Data imputation'!S20&lt;&gt;"",1,0))</f>
        <v>0</v>
      </c>
      <c r="S17" s="158">
        <f>IF('Indicator Data'!T21="No Data",1,IF('Indicator Data imputation'!T20&lt;&gt;"",1,0))</f>
        <v>0</v>
      </c>
      <c r="T17" s="158">
        <f>IF('Indicator Data'!U21="No Data",1,IF('Indicator Data imputation'!U20&lt;&gt;"",1,0))</f>
        <v>0</v>
      </c>
      <c r="U17" s="158">
        <f>IF('Indicator Data'!V21="No Data",1,IF('Indicator Data imputation'!V20&lt;&gt;"",1,0))</f>
        <v>0</v>
      </c>
      <c r="V17" s="158">
        <f>IF('Indicator Data'!W21="No Data",1,IF('Indicator Data imputation'!W20&lt;&gt;"",1,0))</f>
        <v>0</v>
      </c>
      <c r="W17" s="158">
        <f>IF('Indicator Data'!X21="No Data",1,IF('Indicator Data imputation'!X20&lt;&gt;"",1,0))</f>
        <v>0</v>
      </c>
      <c r="X17" s="158">
        <f>IF('Indicator Data'!Y21="No Data",1,IF('Indicator Data imputation'!Y20&lt;&gt;"",1,0))</f>
        <v>0</v>
      </c>
      <c r="Y17" s="158">
        <f>IF('Indicator Data'!Z21="No Data",1,IF('Indicator Data imputation'!Z20&lt;&gt;"",1,0))</f>
        <v>0</v>
      </c>
      <c r="Z17" s="158">
        <f>IF('Indicator Data'!AA21="No Data",1,IF('Indicator Data imputation'!AA20&lt;&gt;"",1,0))</f>
        <v>0</v>
      </c>
      <c r="AA17" s="158">
        <f>IF('Indicator Data'!AB21="No Data",1,IF('Indicator Data imputation'!AB20&lt;&gt;"",1,0))</f>
        <v>0</v>
      </c>
      <c r="AB17" s="158">
        <f>IF('Indicator Data'!AC21="No Data",1,IF('Indicator Data imputation'!AC20&lt;&gt;"",1,0))</f>
        <v>1</v>
      </c>
      <c r="AC17" s="158">
        <f>IF('Indicator Data'!AD21="No Data",1,IF('Indicator Data imputation'!AD20&lt;&gt;"",1,0))</f>
        <v>0</v>
      </c>
      <c r="AD17" s="158">
        <f>IF('Indicator Data'!AE21="No Data",1,IF('Indicator Data imputation'!AE20&lt;&gt;"",1,0))</f>
        <v>0</v>
      </c>
      <c r="AE17" s="158">
        <f>IF('Indicator Data'!AF21="No Data",1,IF('Indicator Data imputation'!AF20&lt;&gt;"",1,0))</f>
        <v>1</v>
      </c>
      <c r="AF17" s="158">
        <f>IF('Indicator Data'!AG21="No Data",1,IF('Indicator Data imputation'!AG20&lt;&gt;"",1,0))</f>
        <v>0</v>
      </c>
      <c r="AG17" s="158">
        <f>IF('Indicator Data'!AH21="No Data",1,IF('Indicator Data imputation'!AH20&lt;&gt;"",1,0))</f>
        <v>0</v>
      </c>
      <c r="AH17" s="158">
        <f>IF('Indicator Data'!AI21="No Data",1,IF('Indicator Data imputation'!AI20&lt;&gt;"",1,0))</f>
        <v>0</v>
      </c>
      <c r="AI17" s="158">
        <f>IF('Indicator Data'!AJ21="No Data",1,IF('Indicator Data imputation'!AJ20&lt;&gt;"",1,0))</f>
        <v>0</v>
      </c>
      <c r="AJ17" s="158">
        <f>IF('Indicator Data'!AK21="No Data",1,IF('Indicator Data imputation'!AK20&lt;&gt;"",1,0))</f>
        <v>0</v>
      </c>
      <c r="AK17" s="158">
        <f>IF('Indicator Data'!AL21="No Data",1,IF('Indicator Data imputation'!AL20&lt;&gt;"",1,0))</f>
        <v>0</v>
      </c>
      <c r="AL17" s="158">
        <f>IF('Indicator Data'!AM21="No Data",1,IF('Indicator Data imputation'!AM20&lt;&gt;"",1,0))</f>
        <v>1</v>
      </c>
      <c r="AM17" s="158">
        <f>IF('Indicator Data'!AN21="No Data",1,IF('Indicator Data imputation'!AN20&lt;&gt;"",1,0))</f>
        <v>0</v>
      </c>
      <c r="AN17" s="158">
        <f>IF('Indicator Data'!AO21="No Data",1,IF('Indicator Data imputation'!AO20&lt;&gt;"",1,0))</f>
        <v>0</v>
      </c>
      <c r="AO17" s="158">
        <f>IF('Indicator Data'!AP21="No Data",1,IF('Indicator Data imputation'!AP20&lt;&gt;"",1,0))</f>
        <v>0</v>
      </c>
      <c r="AP17" s="158">
        <f>IF('Indicator Data'!AQ21="No Data",1,IF('Indicator Data imputation'!AQ20&lt;&gt;"",1,0))</f>
        <v>1</v>
      </c>
      <c r="AQ17" s="158">
        <f>IF('Indicator Data'!AR21="No Data",1,IF('Indicator Data imputation'!AR20&lt;&gt;"",1,0))</f>
        <v>0</v>
      </c>
      <c r="AR17" s="158">
        <f>IF('Indicator Data'!AS21="No Data",1,IF('Indicator Data imputation'!AS20&lt;&gt;"",1,0))</f>
        <v>0</v>
      </c>
      <c r="AS17" s="158">
        <f>IF('Indicator Data'!AT21="No Data",1,IF('Indicator Data imputation'!AT20&lt;&gt;"",1,0))</f>
        <v>1</v>
      </c>
      <c r="AT17" s="158">
        <f>IF('Indicator Data'!AU21="No Data",1,IF('Indicator Data imputation'!AU20&lt;&gt;"",1,0))</f>
        <v>0</v>
      </c>
      <c r="AU17" s="158">
        <f>IF('Indicator Data'!AV21="No Data",1,IF('Indicator Data imputation'!AV20&lt;&gt;"",1,0))</f>
        <v>1</v>
      </c>
      <c r="AV17" s="158">
        <f>IF('Indicator Data'!AW21="No Data",1,IF('Indicator Data imputation'!AW20&lt;&gt;"",1,0))</f>
        <v>1</v>
      </c>
      <c r="AW17" s="158">
        <f>IF('Indicator Data'!AX21="No Data",1,IF('Indicator Data imputation'!AX20&lt;&gt;"",1,0))</f>
        <v>1</v>
      </c>
      <c r="AX17" s="158">
        <f>IF('Indicator Data'!AY21="No Data",1,IF('Indicator Data imputation'!AY20&lt;&gt;"",1,0))</f>
        <v>0</v>
      </c>
      <c r="AY17" s="158">
        <f>IF('Indicator Data'!AZ21="No Data",1,IF('Indicator Data imputation'!AZ20&lt;&gt;"",1,0))</f>
        <v>0</v>
      </c>
      <c r="AZ17" s="158">
        <f>IF('Indicator Data'!BA21="No Data",1,IF('Indicator Data imputation'!BA20&lt;&gt;"",1,0))</f>
        <v>0</v>
      </c>
      <c r="BA17" s="158">
        <f>IF('Indicator Data'!BB21="No Data",1,IF('Indicator Data imputation'!BB20&lt;&gt;"",1,0))</f>
        <v>0</v>
      </c>
      <c r="BB17" s="158">
        <f>IF('Indicator Data'!BC21="No Data",1,IF('Indicator Data imputation'!BC20&lt;&gt;"",1,0))</f>
        <v>0</v>
      </c>
      <c r="BC17" s="158">
        <f>IF('Indicator Data'!BD21="No Data",1,IF('Indicator Data imputation'!BD20&lt;&gt;"",1,0))</f>
        <v>0</v>
      </c>
      <c r="BD17" s="158">
        <f>IF('Indicator Data'!BE21="No Data",1,IF('Indicator Data imputation'!BE20&lt;&gt;"",1,0))</f>
        <v>0</v>
      </c>
      <c r="BE17" s="158">
        <f>IF('Indicator Data'!BF21="No Data",1,IF('Indicator Data imputation'!BF20&lt;&gt;"",1,0))</f>
        <v>0</v>
      </c>
      <c r="BF17" s="158">
        <f>IF('Indicator Data'!BG21="No Data",1,IF('Indicator Data imputation'!BG20&lt;&gt;"",1,0))</f>
        <v>0</v>
      </c>
      <c r="BG17" s="158">
        <f>IF('Indicator Data'!BH21="No Data",1,IF('Indicator Data imputation'!BH20&lt;&gt;"",1,0))</f>
        <v>0</v>
      </c>
      <c r="BH17" s="158">
        <f>IF('Indicator Data'!BI21="No Data",1,IF('Indicator Data imputation'!BI20&lt;&gt;"",1,0))</f>
        <v>0</v>
      </c>
      <c r="BI17" s="158">
        <f>IF('Indicator Data'!BR21="No Data",1,IF('Indicator Data imputation'!BJ20&lt;&gt;"",1,0))</f>
        <v>1</v>
      </c>
      <c r="BJ17" s="158">
        <f>IF('Indicator Data'!BS21="No Data",1,IF('Indicator Data imputation'!BK20&lt;&gt;"",1,0))</f>
        <v>0</v>
      </c>
      <c r="BK17" s="158">
        <f>IF('Indicator Data'!BT21="No Data",1,IF('Indicator Data imputation'!BL20&lt;&gt;"",1,0))</f>
        <v>0</v>
      </c>
      <c r="BL17" s="158">
        <f>IF('Indicator Data'!BU21="No Data",1,IF('Indicator Data imputation'!BM20&lt;&gt;"",1,0))</f>
        <v>0</v>
      </c>
      <c r="BM17" s="158">
        <f>IF('Indicator Data'!BV21="No Data",1,IF('Indicator Data imputation'!BN20&lt;&gt;"",1,0))</f>
        <v>1</v>
      </c>
      <c r="BN17" s="158">
        <f>IF('Indicator Data'!BW21="No Data",1,IF('Indicator Data imputation'!BO20&lt;&gt;"",1,0))</f>
        <v>0</v>
      </c>
      <c r="BO17" s="158">
        <f>IF('Indicator Data'!BX21="No Data",1,IF('Indicator Data imputation'!BP20&lt;&gt;"",1,0))</f>
        <v>0</v>
      </c>
      <c r="BP17" s="158">
        <f>IF('Indicator Data'!BY21="No Data",1,IF('Indicator Data imputation'!BQ20&lt;&gt;"",1,0))</f>
        <v>0</v>
      </c>
      <c r="BQ17" s="158">
        <f>IF('Indicator Data'!BZ21="No Data",1,IF('Indicator Data imputation'!BR20&lt;&gt;"",1,0))</f>
        <v>0</v>
      </c>
      <c r="BR17" s="158">
        <f>IF('Indicator Data'!CA21="No Data",1,IF('Indicator Data imputation'!BS20&lt;&gt;"",1,0))</f>
        <v>0</v>
      </c>
      <c r="BS17" s="158">
        <f>IF('Indicator Data'!CB21="No Data",1,IF('Indicator Data imputation'!BT20&lt;&gt;"",1,0))</f>
        <v>0</v>
      </c>
      <c r="BT17" s="158">
        <f>IF('Indicator Data'!CC21="No Data",1,IF('Indicator Data imputation'!BU20&lt;&gt;"",1,0))</f>
        <v>0</v>
      </c>
      <c r="BU17" s="158">
        <f>IF('Indicator Data'!CD21="No Data",1,IF('Indicator Data imputation'!BV20&lt;&gt;"",1,0))</f>
        <v>0</v>
      </c>
      <c r="BV17" s="158">
        <f>IF('Indicator Data'!CE21="No Data",1,IF('Indicator Data imputation'!BW20&lt;&gt;"",1,0))</f>
        <v>0</v>
      </c>
      <c r="BW17" s="158">
        <f>IF('Indicator Data'!CF21="No Data",1,IF('Indicator Data imputation'!BX20&lt;&gt;"",1,0))</f>
        <v>0</v>
      </c>
      <c r="BX17" s="158">
        <f>IF('Indicator Data'!CG21="No Data",1,IF('Indicator Data imputation'!BY20&lt;&gt;"",1,0))</f>
        <v>0</v>
      </c>
      <c r="BY17" s="5">
        <f t="shared" si="0"/>
        <v>13</v>
      </c>
      <c r="BZ17" s="160">
        <f t="shared" si="1"/>
        <v>0.17333333333333334</v>
      </c>
    </row>
    <row r="18" spans="1:78" x14ac:dyDescent="0.3">
      <c r="A18" s="5" t="s">
        <v>32</v>
      </c>
      <c r="B18" s="158">
        <f>IF('Indicator Data'!C22="No Data",1,IF('Indicator Data imputation'!C21&lt;&gt;"",1,0))</f>
        <v>0</v>
      </c>
      <c r="C18" s="158">
        <f>IF('Indicator Data'!D22="No Data",1,IF('Indicator Data imputation'!D21&lt;&gt;"",1,0))</f>
        <v>0</v>
      </c>
      <c r="D18" s="158">
        <f>IF('Indicator Data'!E22="No Data",1,IF('Indicator Data imputation'!E21&lt;&gt;"",1,0))</f>
        <v>0</v>
      </c>
      <c r="E18" s="158">
        <f>IF('Indicator Data'!F22="No Data",1,IF('Indicator Data imputation'!F21&lt;&gt;"",1,0))</f>
        <v>0</v>
      </c>
      <c r="F18" s="158">
        <f>IF('Indicator Data'!G22="No Data",1,IF('Indicator Data imputation'!G21&lt;&gt;"",1,0))</f>
        <v>0</v>
      </c>
      <c r="G18" s="158">
        <f>IF('Indicator Data'!H22="No Data",1,IF('Indicator Data imputation'!H21&lt;&gt;"",1,0))</f>
        <v>0</v>
      </c>
      <c r="H18" s="158">
        <f>IF('Indicator Data'!I22="No Data",1,IF('Indicator Data imputation'!I21&lt;&gt;"",1,0))</f>
        <v>0</v>
      </c>
      <c r="I18" s="158">
        <f>IF('Indicator Data'!J22="No Data",1,IF('Indicator Data imputation'!J21&lt;&gt;"",1,0))</f>
        <v>0</v>
      </c>
      <c r="J18" s="158">
        <f>IF('Indicator Data'!K22="No Data",1,IF('Indicator Data imputation'!K21&lt;&gt;"",1,0))</f>
        <v>0</v>
      </c>
      <c r="K18" s="158">
        <f>IF('Indicator Data'!L22="No Data",1,IF('Indicator Data imputation'!L21&lt;&gt;"",1,0))</f>
        <v>0</v>
      </c>
      <c r="L18" s="158">
        <f>IF('Indicator Data'!M22="No Data",1,IF('Indicator Data imputation'!M21&lt;&gt;"",1,0))</f>
        <v>1</v>
      </c>
      <c r="M18" s="158">
        <f>IF('Indicator Data'!N22="No Data",1,IF('Indicator Data imputation'!N21&lt;&gt;"",1,0))</f>
        <v>1</v>
      </c>
      <c r="N18" s="158">
        <f>IF('Indicator Data'!O22="No Data",1,IF('Indicator Data imputation'!O21&lt;&gt;"",1,0))</f>
        <v>1</v>
      </c>
      <c r="O18" s="158">
        <f>IF('Indicator Data'!P22="No Data",1,IF('Indicator Data imputation'!P21&lt;&gt;"",1,0))</f>
        <v>1</v>
      </c>
      <c r="P18" s="158">
        <f>IF('Indicator Data'!Q22="No Data",1,IF('Indicator Data imputation'!Q21&lt;&gt;"",1,0))</f>
        <v>0</v>
      </c>
      <c r="Q18" s="158">
        <f>IF('Indicator Data'!R22="No Data",1,IF('Indicator Data imputation'!R21&lt;&gt;"",1,0))</f>
        <v>0</v>
      </c>
      <c r="R18" s="158">
        <f>IF('Indicator Data'!S22="No Data",1,IF('Indicator Data imputation'!S21&lt;&gt;"",1,0))</f>
        <v>0</v>
      </c>
      <c r="S18" s="158">
        <f>IF('Indicator Data'!T22="No Data",1,IF('Indicator Data imputation'!T21&lt;&gt;"",1,0))</f>
        <v>0</v>
      </c>
      <c r="T18" s="158">
        <f>IF('Indicator Data'!U22="No Data",1,IF('Indicator Data imputation'!U21&lt;&gt;"",1,0))</f>
        <v>0</v>
      </c>
      <c r="U18" s="158">
        <f>IF('Indicator Data'!V22="No Data",1,IF('Indicator Data imputation'!V21&lt;&gt;"",1,0))</f>
        <v>0</v>
      </c>
      <c r="V18" s="158">
        <f>IF('Indicator Data'!W22="No Data",1,IF('Indicator Data imputation'!W21&lt;&gt;"",1,0))</f>
        <v>0</v>
      </c>
      <c r="W18" s="158">
        <f>IF('Indicator Data'!X22="No Data",1,IF('Indicator Data imputation'!X21&lt;&gt;"",1,0))</f>
        <v>0</v>
      </c>
      <c r="X18" s="158">
        <f>IF('Indicator Data'!Y22="No Data",1,IF('Indicator Data imputation'!Y21&lt;&gt;"",1,0))</f>
        <v>0</v>
      </c>
      <c r="Y18" s="158">
        <f>IF('Indicator Data'!Z22="No Data",1,IF('Indicator Data imputation'!Z21&lt;&gt;"",1,0))</f>
        <v>0</v>
      </c>
      <c r="Z18" s="158">
        <f>IF('Indicator Data'!AA22="No Data",1,IF('Indicator Data imputation'!AA21&lt;&gt;"",1,0))</f>
        <v>1</v>
      </c>
      <c r="AA18" s="158">
        <f>IF('Indicator Data'!AB22="No Data",1,IF('Indicator Data imputation'!AB21&lt;&gt;"",1,0))</f>
        <v>0</v>
      </c>
      <c r="AB18" s="158">
        <f>IF('Indicator Data'!AC22="No Data",1,IF('Indicator Data imputation'!AC21&lt;&gt;"",1,0))</f>
        <v>0</v>
      </c>
      <c r="AC18" s="158">
        <f>IF('Indicator Data'!AD22="No Data",1,IF('Indicator Data imputation'!AD21&lt;&gt;"",1,0))</f>
        <v>0</v>
      </c>
      <c r="AD18" s="158">
        <f>IF('Indicator Data'!AE22="No Data",1,IF('Indicator Data imputation'!AE21&lt;&gt;"",1,0))</f>
        <v>0</v>
      </c>
      <c r="AE18" s="158">
        <f>IF('Indicator Data'!AF22="No Data",1,IF('Indicator Data imputation'!AF21&lt;&gt;"",1,0))</f>
        <v>0</v>
      </c>
      <c r="AF18" s="158">
        <f>IF('Indicator Data'!AG22="No Data",1,IF('Indicator Data imputation'!AG21&lt;&gt;"",1,0))</f>
        <v>0</v>
      </c>
      <c r="AG18" s="158">
        <f>IF('Indicator Data'!AH22="No Data",1,IF('Indicator Data imputation'!AH21&lt;&gt;"",1,0))</f>
        <v>0</v>
      </c>
      <c r="AH18" s="158">
        <f>IF('Indicator Data'!AI22="No Data",1,IF('Indicator Data imputation'!AI21&lt;&gt;"",1,0))</f>
        <v>0</v>
      </c>
      <c r="AI18" s="158">
        <f>IF('Indicator Data'!AJ22="No Data",1,IF('Indicator Data imputation'!AJ21&lt;&gt;"",1,0))</f>
        <v>0</v>
      </c>
      <c r="AJ18" s="158">
        <f>IF('Indicator Data'!AK22="No Data",1,IF('Indicator Data imputation'!AK21&lt;&gt;"",1,0))</f>
        <v>0</v>
      </c>
      <c r="AK18" s="158">
        <f>IF('Indicator Data'!AL22="No Data",1,IF('Indicator Data imputation'!AL21&lt;&gt;"",1,0))</f>
        <v>0</v>
      </c>
      <c r="AL18" s="158">
        <f>IF('Indicator Data'!AM22="No Data",1,IF('Indicator Data imputation'!AM21&lt;&gt;"",1,0))</f>
        <v>0</v>
      </c>
      <c r="AM18" s="158">
        <f>IF('Indicator Data'!AN22="No Data",1,IF('Indicator Data imputation'!AN21&lt;&gt;"",1,0))</f>
        <v>0</v>
      </c>
      <c r="AN18" s="158">
        <f>IF('Indicator Data'!AO22="No Data",1,IF('Indicator Data imputation'!AO21&lt;&gt;"",1,0))</f>
        <v>0</v>
      </c>
      <c r="AO18" s="158">
        <f>IF('Indicator Data'!AP22="No Data",1,IF('Indicator Data imputation'!AP21&lt;&gt;"",1,0))</f>
        <v>0</v>
      </c>
      <c r="AP18" s="158">
        <f>IF('Indicator Data'!AQ22="No Data",1,IF('Indicator Data imputation'!AQ21&lt;&gt;"",1,0))</f>
        <v>0</v>
      </c>
      <c r="AQ18" s="158">
        <f>IF('Indicator Data'!AR22="No Data",1,IF('Indicator Data imputation'!AR21&lt;&gt;"",1,0))</f>
        <v>0</v>
      </c>
      <c r="AR18" s="158">
        <f>IF('Indicator Data'!AS22="No Data",1,IF('Indicator Data imputation'!AS21&lt;&gt;"",1,0))</f>
        <v>0</v>
      </c>
      <c r="AS18" s="158">
        <f>IF('Indicator Data'!AT22="No Data",1,IF('Indicator Data imputation'!AT21&lt;&gt;"",1,0))</f>
        <v>0</v>
      </c>
      <c r="AT18" s="158">
        <f>IF('Indicator Data'!AU22="No Data",1,IF('Indicator Data imputation'!AU21&lt;&gt;"",1,0))</f>
        <v>0</v>
      </c>
      <c r="AU18" s="158">
        <f>IF('Indicator Data'!AV22="No Data",1,IF('Indicator Data imputation'!AV21&lt;&gt;"",1,0))</f>
        <v>0</v>
      </c>
      <c r="AV18" s="158">
        <f>IF('Indicator Data'!AW22="No Data",1,IF('Indicator Data imputation'!AW21&lt;&gt;"",1,0))</f>
        <v>0</v>
      </c>
      <c r="AW18" s="158">
        <f>IF('Indicator Data'!AX22="No Data",1,IF('Indicator Data imputation'!AX21&lt;&gt;"",1,0))</f>
        <v>0</v>
      </c>
      <c r="AX18" s="158">
        <f>IF('Indicator Data'!AY22="No Data",1,IF('Indicator Data imputation'!AY21&lt;&gt;"",1,0))</f>
        <v>0</v>
      </c>
      <c r="AY18" s="158">
        <f>IF('Indicator Data'!AZ22="No Data",1,IF('Indicator Data imputation'!AZ21&lt;&gt;"",1,0))</f>
        <v>0</v>
      </c>
      <c r="AZ18" s="158">
        <f>IF('Indicator Data'!BA22="No Data",1,IF('Indicator Data imputation'!BA21&lt;&gt;"",1,0))</f>
        <v>1</v>
      </c>
      <c r="BA18" s="158">
        <f>IF('Indicator Data'!BB22="No Data",1,IF('Indicator Data imputation'!BB21&lt;&gt;"",1,0))</f>
        <v>0</v>
      </c>
      <c r="BB18" s="158">
        <f>IF('Indicator Data'!BC22="No Data",1,IF('Indicator Data imputation'!BC21&lt;&gt;"",1,0))</f>
        <v>0</v>
      </c>
      <c r="BC18" s="158">
        <f>IF('Indicator Data'!BD22="No Data",1,IF('Indicator Data imputation'!BD21&lt;&gt;"",1,0))</f>
        <v>0</v>
      </c>
      <c r="BD18" s="158">
        <f>IF('Indicator Data'!BE22="No Data",1,IF('Indicator Data imputation'!BE21&lt;&gt;"",1,0))</f>
        <v>0</v>
      </c>
      <c r="BE18" s="158">
        <f>IF('Indicator Data'!BF22="No Data",1,IF('Indicator Data imputation'!BF21&lt;&gt;"",1,0))</f>
        <v>0</v>
      </c>
      <c r="BF18" s="158">
        <f>IF('Indicator Data'!BG22="No Data",1,IF('Indicator Data imputation'!BG21&lt;&gt;"",1,0))</f>
        <v>0</v>
      </c>
      <c r="BG18" s="158">
        <f>IF('Indicator Data'!BH22="No Data",1,IF('Indicator Data imputation'!BH21&lt;&gt;"",1,0))</f>
        <v>0</v>
      </c>
      <c r="BH18" s="158">
        <f>IF('Indicator Data'!BI22="No Data",1,IF('Indicator Data imputation'!BI21&lt;&gt;"",1,0))</f>
        <v>0</v>
      </c>
      <c r="BI18" s="158">
        <f>IF('Indicator Data'!BR22="No Data",1,IF('Indicator Data imputation'!BJ21&lt;&gt;"",1,0))</f>
        <v>1</v>
      </c>
      <c r="BJ18" s="158">
        <f>IF('Indicator Data'!BS22="No Data",1,IF('Indicator Data imputation'!BK21&lt;&gt;"",1,0))</f>
        <v>0</v>
      </c>
      <c r="BK18" s="158">
        <f>IF('Indicator Data'!BT22="No Data",1,IF('Indicator Data imputation'!BL21&lt;&gt;"",1,0))</f>
        <v>1</v>
      </c>
      <c r="BL18" s="158">
        <f>IF('Indicator Data'!BU22="No Data",1,IF('Indicator Data imputation'!BM21&lt;&gt;"",1,0))</f>
        <v>0</v>
      </c>
      <c r="BM18" s="158">
        <f>IF('Indicator Data'!BV22="No Data",1,IF('Indicator Data imputation'!BN21&lt;&gt;"",1,0))</f>
        <v>1</v>
      </c>
      <c r="BN18" s="158">
        <f>IF('Indicator Data'!BW22="No Data",1,IF('Indicator Data imputation'!BO21&lt;&gt;"",1,0))</f>
        <v>0</v>
      </c>
      <c r="BO18" s="158">
        <f>IF('Indicator Data'!BX22="No Data",1,IF('Indicator Data imputation'!BP21&lt;&gt;"",1,0))</f>
        <v>0</v>
      </c>
      <c r="BP18" s="158">
        <f>IF('Indicator Data'!BY22="No Data",1,IF('Indicator Data imputation'!BQ21&lt;&gt;"",1,0))</f>
        <v>0</v>
      </c>
      <c r="BQ18" s="158">
        <f>IF('Indicator Data'!BZ22="No Data",1,IF('Indicator Data imputation'!BR21&lt;&gt;"",1,0))</f>
        <v>0</v>
      </c>
      <c r="BR18" s="158">
        <f>IF('Indicator Data'!CA22="No Data",1,IF('Indicator Data imputation'!BS21&lt;&gt;"",1,0))</f>
        <v>0</v>
      </c>
      <c r="BS18" s="158">
        <f>IF('Indicator Data'!CB22="No Data",1,IF('Indicator Data imputation'!BT21&lt;&gt;"",1,0))</f>
        <v>0</v>
      </c>
      <c r="BT18" s="158">
        <f>IF('Indicator Data'!CC22="No Data",1,IF('Indicator Data imputation'!BU21&lt;&gt;"",1,0))</f>
        <v>0</v>
      </c>
      <c r="BU18" s="158">
        <f>IF('Indicator Data'!CD22="No Data",1,IF('Indicator Data imputation'!BV21&lt;&gt;"",1,0))</f>
        <v>0</v>
      </c>
      <c r="BV18" s="158">
        <f>IF('Indicator Data'!CE22="No Data",1,IF('Indicator Data imputation'!BW21&lt;&gt;"",1,0))</f>
        <v>1</v>
      </c>
      <c r="BW18" s="158">
        <f>IF('Indicator Data'!CF22="No Data",1,IF('Indicator Data imputation'!BX21&lt;&gt;"",1,0))</f>
        <v>0</v>
      </c>
      <c r="BX18" s="158">
        <f>IF('Indicator Data'!CG22="No Data",1,IF('Indicator Data imputation'!BY21&lt;&gt;"",1,0))</f>
        <v>0</v>
      </c>
      <c r="BY18" s="5">
        <f t="shared" si="0"/>
        <v>10</v>
      </c>
      <c r="BZ18" s="160">
        <f t="shared" si="1"/>
        <v>0.13333333333333333</v>
      </c>
    </row>
    <row r="19" spans="1:78" x14ac:dyDescent="0.3">
      <c r="A19" s="5" t="s">
        <v>34</v>
      </c>
      <c r="B19" s="158">
        <f>IF('Indicator Data'!C23="No Data",1,IF('Indicator Data imputation'!C22&lt;&gt;"",1,0))</f>
        <v>0</v>
      </c>
      <c r="C19" s="158">
        <f>IF('Indicator Data'!D23="No Data",1,IF('Indicator Data imputation'!D22&lt;&gt;"",1,0))</f>
        <v>0</v>
      </c>
      <c r="D19" s="158">
        <f>IF('Indicator Data'!E23="No Data",1,IF('Indicator Data imputation'!E22&lt;&gt;"",1,0))</f>
        <v>0</v>
      </c>
      <c r="E19" s="158">
        <f>IF('Indicator Data'!F23="No Data",1,IF('Indicator Data imputation'!F22&lt;&gt;"",1,0))</f>
        <v>0</v>
      </c>
      <c r="F19" s="158">
        <f>IF('Indicator Data'!G23="No Data",1,IF('Indicator Data imputation'!G22&lt;&gt;"",1,0))</f>
        <v>0</v>
      </c>
      <c r="G19" s="158">
        <f>IF('Indicator Data'!H23="No Data",1,IF('Indicator Data imputation'!H22&lt;&gt;"",1,0))</f>
        <v>0</v>
      </c>
      <c r="H19" s="158">
        <f>IF('Indicator Data'!I23="No Data",1,IF('Indicator Data imputation'!I22&lt;&gt;"",1,0))</f>
        <v>0</v>
      </c>
      <c r="I19" s="158">
        <f>IF('Indicator Data'!J23="No Data",1,IF('Indicator Data imputation'!J22&lt;&gt;"",1,0))</f>
        <v>0</v>
      </c>
      <c r="J19" s="158">
        <f>IF('Indicator Data'!K23="No Data",1,IF('Indicator Data imputation'!K22&lt;&gt;"",1,0))</f>
        <v>0</v>
      </c>
      <c r="K19" s="158">
        <f>IF('Indicator Data'!L23="No Data",1,IF('Indicator Data imputation'!L22&lt;&gt;"",1,0))</f>
        <v>0</v>
      </c>
      <c r="L19" s="158">
        <f>IF('Indicator Data'!M23="No Data",1,IF('Indicator Data imputation'!M22&lt;&gt;"",1,0))</f>
        <v>0</v>
      </c>
      <c r="M19" s="158">
        <f>IF('Indicator Data'!N23="No Data",1,IF('Indicator Data imputation'!N22&lt;&gt;"",1,0))</f>
        <v>0</v>
      </c>
      <c r="N19" s="158">
        <f>IF('Indicator Data'!O23="No Data",1,IF('Indicator Data imputation'!O22&lt;&gt;"",1,0))</f>
        <v>0</v>
      </c>
      <c r="O19" s="158">
        <f>IF('Indicator Data'!P23="No Data",1,IF('Indicator Data imputation'!P22&lt;&gt;"",1,0))</f>
        <v>0</v>
      </c>
      <c r="P19" s="158">
        <f>IF('Indicator Data'!Q23="No Data",1,IF('Indicator Data imputation'!Q22&lt;&gt;"",1,0))</f>
        <v>0</v>
      </c>
      <c r="Q19" s="158">
        <f>IF('Indicator Data'!R23="No Data",1,IF('Indicator Data imputation'!R22&lt;&gt;"",1,0))</f>
        <v>0</v>
      </c>
      <c r="R19" s="158">
        <f>IF('Indicator Data'!S23="No Data",1,IF('Indicator Data imputation'!S22&lt;&gt;"",1,0))</f>
        <v>0</v>
      </c>
      <c r="S19" s="158">
        <f>IF('Indicator Data'!T23="No Data",1,IF('Indicator Data imputation'!T22&lt;&gt;"",1,0))</f>
        <v>0</v>
      </c>
      <c r="T19" s="158">
        <f>IF('Indicator Data'!U23="No Data",1,IF('Indicator Data imputation'!U22&lt;&gt;"",1,0))</f>
        <v>0</v>
      </c>
      <c r="U19" s="158">
        <f>IF('Indicator Data'!V23="No Data",1,IF('Indicator Data imputation'!V22&lt;&gt;"",1,0))</f>
        <v>0</v>
      </c>
      <c r="V19" s="158">
        <f>IF('Indicator Data'!W23="No Data",1,IF('Indicator Data imputation'!W22&lt;&gt;"",1,0))</f>
        <v>0</v>
      </c>
      <c r="W19" s="158">
        <f>IF('Indicator Data'!X23="No Data",1,IF('Indicator Data imputation'!X22&lt;&gt;"",1,0))</f>
        <v>0</v>
      </c>
      <c r="X19" s="158">
        <f>IF('Indicator Data'!Y23="No Data",1,IF('Indicator Data imputation'!Y22&lt;&gt;"",1,0))</f>
        <v>0</v>
      </c>
      <c r="Y19" s="158">
        <f>IF('Indicator Data'!Z23="No Data",1,IF('Indicator Data imputation'!Z22&lt;&gt;"",1,0))</f>
        <v>0</v>
      </c>
      <c r="Z19" s="158">
        <f>IF('Indicator Data'!AA23="No Data",1,IF('Indicator Data imputation'!AA22&lt;&gt;"",1,0))</f>
        <v>0</v>
      </c>
      <c r="AA19" s="158">
        <f>IF('Indicator Data'!AB23="No Data",1,IF('Indicator Data imputation'!AB22&lt;&gt;"",1,0))</f>
        <v>0</v>
      </c>
      <c r="AB19" s="158">
        <f>IF('Indicator Data'!AC23="No Data",1,IF('Indicator Data imputation'!AC22&lt;&gt;"",1,0))</f>
        <v>0</v>
      </c>
      <c r="AC19" s="158">
        <f>IF('Indicator Data'!AD23="No Data",1,IF('Indicator Data imputation'!AD22&lt;&gt;"",1,0))</f>
        <v>0</v>
      </c>
      <c r="AD19" s="158">
        <f>IF('Indicator Data'!AE23="No Data",1,IF('Indicator Data imputation'!AE22&lt;&gt;"",1,0))</f>
        <v>0</v>
      </c>
      <c r="AE19" s="158">
        <f>IF('Indicator Data'!AF23="No Data",1,IF('Indicator Data imputation'!AF22&lt;&gt;"",1,0))</f>
        <v>0</v>
      </c>
      <c r="AF19" s="158">
        <f>IF('Indicator Data'!AG23="No Data",1,IF('Indicator Data imputation'!AG22&lt;&gt;"",1,0))</f>
        <v>0</v>
      </c>
      <c r="AG19" s="158">
        <f>IF('Indicator Data'!AH23="No Data",1,IF('Indicator Data imputation'!AH22&lt;&gt;"",1,0))</f>
        <v>0</v>
      </c>
      <c r="AH19" s="158">
        <f>IF('Indicator Data'!AI23="No Data",1,IF('Indicator Data imputation'!AI22&lt;&gt;"",1,0))</f>
        <v>0</v>
      </c>
      <c r="AI19" s="158">
        <f>IF('Indicator Data'!AJ23="No Data",1,IF('Indicator Data imputation'!AJ22&lt;&gt;"",1,0))</f>
        <v>0</v>
      </c>
      <c r="AJ19" s="158">
        <f>IF('Indicator Data'!AK23="No Data",1,IF('Indicator Data imputation'!AK22&lt;&gt;"",1,0))</f>
        <v>0</v>
      </c>
      <c r="AK19" s="158">
        <f>IF('Indicator Data'!AL23="No Data",1,IF('Indicator Data imputation'!AL22&lt;&gt;"",1,0))</f>
        <v>0</v>
      </c>
      <c r="AL19" s="158">
        <f>IF('Indicator Data'!AM23="No Data",1,IF('Indicator Data imputation'!AM22&lt;&gt;"",1,0))</f>
        <v>0</v>
      </c>
      <c r="AM19" s="158">
        <f>IF('Indicator Data'!AN23="No Data",1,IF('Indicator Data imputation'!AN22&lt;&gt;"",1,0))</f>
        <v>0</v>
      </c>
      <c r="AN19" s="158">
        <f>IF('Indicator Data'!AO23="No Data",1,IF('Indicator Data imputation'!AO22&lt;&gt;"",1,0))</f>
        <v>0</v>
      </c>
      <c r="AO19" s="158">
        <f>IF('Indicator Data'!AP23="No Data",1,IF('Indicator Data imputation'!AP22&lt;&gt;"",1,0))</f>
        <v>0</v>
      </c>
      <c r="AP19" s="158">
        <f>IF('Indicator Data'!AQ23="No Data",1,IF('Indicator Data imputation'!AQ22&lt;&gt;"",1,0))</f>
        <v>0</v>
      </c>
      <c r="AQ19" s="158">
        <f>IF('Indicator Data'!AR23="No Data",1,IF('Indicator Data imputation'!AR22&lt;&gt;"",1,0))</f>
        <v>0</v>
      </c>
      <c r="AR19" s="158">
        <f>IF('Indicator Data'!AS23="No Data",1,IF('Indicator Data imputation'!AS22&lt;&gt;"",1,0))</f>
        <v>0</v>
      </c>
      <c r="AS19" s="158">
        <f>IF('Indicator Data'!AT23="No Data",1,IF('Indicator Data imputation'!AT22&lt;&gt;"",1,0))</f>
        <v>0</v>
      </c>
      <c r="AT19" s="158">
        <f>IF('Indicator Data'!AU23="No Data",1,IF('Indicator Data imputation'!AU22&lt;&gt;"",1,0))</f>
        <v>0</v>
      </c>
      <c r="AU19" s="158">
        <f>IF('Indicator Data'!AV23="No Data",1,IF('Indicator Data imputation'!AV22&lt;&gt;"",1,0))</f>
        <v>0</v>
      </c>
      <c r="AV19" s="158">
        <f>IF('Indicator Data'!AW23="No Data",1,IF('Indicator Data imputation'!AW22&lt;&gt;"",1,0))</f>
        <v>0</v>
      </c>
      <c r="AW19" s="158">
        <f>IF('Indicator Data'!AX23="No Data",1,IF('Indicator Data imputation'!AX22&lt;&gt;"",1,0))</f>
        <v>0</v>
      </c>
      <c r="AX19" s="158">
        <f>IF('Indicator Data'!AY23="No Data",1,IF('Indicator Data imputation'!AY22&lt;&gt;"",1,0))</f>
        <v>0</v>
      </c>
      <c r="AY19" s="158">
        <f>IF('Indicator Data'!AZ23="No Data",1,IF('Indicator Data imputation'!AZ22&lt;&gt;"",1,0))</f>
        <v>0</v>
      </c>
      <c r="AZ19" s="158">
        <f>IF('Indicator Data'!BA23="No Data",1,IF('Indicator Data imputation'!BA22&lt;&gt;"",1,0))</f>
        <v>0</v>
      </c>
      <c r="BA19" s="158">
        <f>IF('Indicator Data'!BB23="No Data",1,IF('Indicator Data imputation'!BB22&lt;&gt;"",1,0))</f>
        <v>0</v>
      </c>
      <c r="BB19" s="158">
        <f>IF('Indicator Data'!BC23="No Data",1,IF('Indicator Data imputation'!BC22&lt;&gt;"",1,0))</f>
        <v>0</v>
      </c>
      <c r="BC19" s="158">
        <f>IF('Indicator Data'!BD23="No Data",1,IF('Indicator Data imputation'!BD22&lt;&gt;"",1,0))</f>
        <v>0</v>
      </c>
      <c r="BD19" s="158">
        <f>IF('Indicator Data'!BE23="No Data",1,IF('Indicator Data imputation'!BE22&lt;&gt;"",1,0))</f>
        <v>0</v>
      </c>
      <c r="BE19" s="158">
        <f>IF('Indicator Data'!BF23="No Data",1,IF('Indicator Data imputation'!BF22&lt;&gt;"",1,0))</f>
        <v>0</v>
      </c>
      <c r="BF19" s="158">
        <f>IF('Indicator Data'!BG23="No Data",1,IF('Indicator Data imputation'!BG22&lt;&gt;"",1,0))</f>
        <v>0</v>
      </c>
      <c r="BG19" s="158">
        <f>IF('Indicator Data'!BH23="No Data",1,IF('Indicator Data imputation'!BH22&lt;&gt;"",1,0))</f>
        <v>0</v>
      </c>
      <c r="BH19" s="158">
        <f>IF('Indicator Data'!BI23="No Data",1,IF('Indicator Data imputation'!BI22&lt;&gt;"",1,0))</f>
        <v>0</v>
      </c>
      <c r="BI19" s="158">
        <f>IF('Indicator Data'!BR23="No Data",1,IF('Indicator Data imputation'!BJ22&lt;&gt;"",1,0))</f>
        <v>0</v>
      </c>
      <c r="BJ19" s="158">
        <f>IF('Indicator Data'!BS23="No Data",1,IF('Indicator Data imputation'!BK22&lt;&gt;"",1,0))</f>
        <v>0</v>
      </c>
      <c r="BK19" s="158">
        <f>IF('Indicator Data'!BT23="No Data",1,IF('Indicator Data imputation'!BL22&lt;&gt;"",1,0))</f>
        <v>0</v>
      </c>
      <c r="BL19" s="158">
        <f>IF('Indicator Data'!BU23="No Data",1,IF('Indicator Data imputation'!BM22&lt;&gt;"",1,0))</f>
        <v>0</v>
      </c>
      <c r="BM19" s="158">
        <f>IF('Indicator Data'!BV23="No Data",1,IF('Indicator Data imputation'!BN22&lt;&gt;"",1,0))</f>
        <v>0</v>
      </c>
      <c r="BN19" s="158">
        <f>IF('Indicator Data'!BW23="No Data",1,IF('Indicator Data imputation'!BO22&lt;&gt;"",1,0))</f>
        <v>0</v>
      </c>
      <c r="BO19" s="158">
        <f>IF('Indicator Data'!BX23="No Data",1,IF('Indicator Data imputation'!BP22&lt;&gt;"",1,0))</f>
        <v>0</v>
      </c>
      <c r="BP19" s="158">
        <f>IF('Indicator Data'!BY23="No Data",1,IF('Indicator Data imputation'!BQ22&lt;&gt;"",1,0))</f>
        <v>0</v>
      </c>
      <c r="BQ19" s="158">
        <f>IF('Indicator Data'!BZ23="No Data",1,IF('Indicator Data imputation'!BR22&lt;&gt;"",1,0))</f>
        <v>0</v>
      </c>
      <c r="BR19" s="158">
        <f>IF('Indicator Data'!CA23="No Data",1,IF('Indicator Data imputation'!BS22&lt;&gt;"",1,0))</f>
        <v>0</v>
      </c>
      <c r="BS19" s="158">
        <f>IF('Indicator Data'!CB23="No Data",1,IF('Indicator Data imputation'!BT22&lt;&gt;"",1,0))</f>
        <v>0</v>
      </c>
      <c r="BT19" s="158">
        <f>IF('Indicator Data'!CC23="No Data",1,IF('Indicator Data imputation'!BU22&lt;&gt;"",1,0))</f>
        <v>0</v>
      </c>
      <c r="BU19" s="158">
        <f>IF('Indicator Data'!CD23="No Data",1,IF('Indicator Data imputation'!BV22&lt;&gt;"",1,0))</f>
        <v>1</v>
      </c>
      <c r="BV19" s="158">
        <f>IF('Indicator Data'!CE23="No Data",1,IF('Indicator Data imputation'!BW22&lt;&gt;"",1,0))</f>
        <v>0</v>
      </c>
      <c r="BW19" s="158">
        <f>IF('Indicator Data'!CF23="No Data",1,IF('Indicator Data imputation'!BX22&lt;&gt;"",1,0))</f>
        <v>0</v>
      </c>
      <c r="BX19" s="158">
        <f>IF('Indicator Data'!CG23="No Data",1,IF('Indicator Data imputation'!BY22&lt;&gt;"",1,0))</f>
        <v>0</v>
      </c>
      <c r="BY19" s="5">
        <f t="shared" si="0"/>
        <v>1</v>
      </c>
      <c r="BZ19" s="160">
        <f t="shared" si="1"/>
        <v>1.3333333333333334E-2</v>
      </c>
    </row>
    <row r="20" spans="1:78" x14ac:dyDescent="0.3">
      <c r="A20" s="5" t="s">
        <v>36</v>
      </c>
      <c r="B20" s="158">
        <f>IF('Indicator Data'!C24="No Data",1,IF('Indicator Data imputation'!C23&lt;&gt;"",1,0))</f>
        <v>0</v>
      </c>
      <c r="C20" s="158">
        <f>IF('Indicator Data'!D24="No Data",1,IF('Indicator Data imputation'!D23&lt;&gt;"",1,0))</f>
        <v>0</v>
      </c>
      <c r="D20" s="158">
        <f>IF('Indicator Data'!E24="No Data",1,IF('Indicator Data imputation'!E23&lt;&gt;"",1,0))</f>
        <v>0</v>
      </c>
      <c r="E20" s="158">
        <f>IF('Indicator Data'!F24="No Data",1,IF('Indicator Data imputation'!F23&lt;&gt;"",1,0))</f>
        <v>0</v>
      </c>
      <c r="F20" s="158">
        <f>IF('Indicator Data'!G24="No Data",1,IF('Indicator Data imputation'!G23&lt;&gt;"",1,0))</f>
        <v>0</v>
      </c>
      <c r="G20" s="158">
        <f>IF('Indicator Data'!H24="No Data",1,IF('Indicator Data imputation'!H23&lt;&gt;"",1,0))</f>
        <v>0</v>
      </c>
      <c r="H20" s="158">
        <f>IF('Indicator Data'!I24="No Data",1,IF('Indicator Data imputation'!I23&lt;&gt;"",1,0))</f>
        <v>0</v>
      </c>
      <c r="I20" s="158">
        <f>IF('Indicator Data'!J24="No Data",1,IF('Indicator Data imputation'!J23&lt;&gt;"",1,0))</f>
        <v>0</v>
      </c>
      <c r="J20" s="158">
        <f>IF('Indicator Data'!K24="No Data",1,IF('Indicator Data imputation'!K23&lt;&gt;"",1,0))</f>
        <v>0</v>
      </c>
      <c r="K20" s="158">
        <f>IF('Indicator Data'!L24="No Data",1,IF('Indicator Data imputation'!L23&lt;&gt;"",1,0))</f>
        <v>0</v>
      </c>
      <c r="L20" s="158">
        <f>IF('Indicator Data'!M24="No Data",1,IF('Indicator Data imputation'!M23&lt;&gt;"",1,0))</f>
        <v>0</v>
      </c>
      <c r="M20" s="158">
        <f>IF('Indicator Data'!N24="No Data",1,IF('Indicator Data imputation'!N23&lt;&gt;"",1,0))</f>
        <v>1</v>
      </c>
      <c r="N20" s="158">
        <f>IF('Indicator Data'!O24="No Data",1,IF('Indicator Data imputation'!O23&lt;&gt;"",1,0))</f>
        <v>1</v>
      </c>
      <c r="O20" s="158">
        <f>IF('Indicator Data'!P24="No Data",1,IF('Indicator Data imputation'!P23&lt;&gt;"",1,0))</f>
        <v>1</v>
      </c>
      <c r="P20" s="158">
        <f>IF('Indicator Data'!Q24="No Data",1,IF('Indicator Data imputation'!Q23&lt;&gt;"",1,0))</f>
        <v>0</v>
      </c>
      <c r="Q20" s="158">
        <f>IF('Indicator Data'!R24="No Data",1,IF('Indicator Data imputation'!R23&lt;&gt;"",1,0))</f>
        <v>0</v>
      </c>
      <c r="R20" s="158">
        <f>IF('Indicator Data'!S24="No Data",1,IF('Indicator Data imputation'!S23&lt;&gt;"",1,0))</f>
        <v>0</v>
      </c>
      <c r="S20" s="158">
        <f>IF('Indicator Data'!T24="No Data",1,IF('Indicator Data imputation'!T23&lt;&gt;"",1,0))</f>
        <v>0</v>
      </c>
      <c r="T20" s="158">
        <f>IF('Indicator Data'!U24="No Data",1,IF('Indicator Data imputation'!U23&lt;&gt;"",1,0))</f>
        <v>0</v>
      </c>
      <c r="U20" s="158">
        <f>IF('Indicator Data'!V24="No Data",1,IF('Indicator Data imputation'!V23&lt;&gt;"",1,0))</f>
        <v>0</v>
      </c>
      <c r="V20" s="158">
        <f>IF('Indicator Data'!W24="No Data",1,IF('Indicator Data imputation'!W23&lt;&gt;"",1,0))</f>
        <v>0</v>
      </c>
      <c r="W20" s="158">
        <f>IF('Indicator Data'!X24="No Data",1,IF('Indicator Data imputation'!X23&lt;&gt;"",1,0))</f>
        <v>0</v>
      </c>
      <c r="X20" s="158">
        <f>IF('Indicator Data'!Y24="No Data",1,IF('Indicator Data imputation'!Y23&lt;&gt;"",1,0))</f>
        <v>0</v>
      </c>
      <c r="Y20" s="158">
        <f>IF('Indicator Data'!Z24="No Data",1,IF('Indicator Data imputation'!Z23&lt;&gt;"",1,0))</f>
        <v>0</v>
      </c>
      <c r="Z20" s="158">
        <f>IF('Indicator Data'!AA24="No Data",1,IF('Indicator Data imputation'!AA23&lt;&gt;"",1,0))</f>
        <v>1</v>
      </c>
      <c r="AA20" s="158">
        <f>IF('Indicator Data'!AB24="No Data",1,IF('Indicator Data imputation'!AB23&lt;&gt;"",1,0))</f>
        <v>0</v>
      </c>
      <c r="AB20" s="158">
        <f>IF('Indicator Data'!AC24="No Data",1,IF('Indicator Data imputation'!AC23&lt;&gt;"",1,0))</f>
        <v>0</v>
      </c>
      <c r="AC20" s="158">
        <f>IF('Indicator Data'!AD24="No Data",1,IF('Indicator Data imputation'!AD23&lt;&gt;"",1,0))</f>
        <v>0</v>
      </c>
      <c r="AD20" s="158">
        <f>IF('Indicator Data'!AE24="No Data",1,IF('Indicator Data imputation'!AE23&lt;&gt;"",1,0))</f>
        <v>0</v>
      </c>
      <c r="AE20" s="158">
        <f>IF('Indicator Data'!AF24="No Data",1,IF('Indicator Data imputation'!AF23&lt;&gt;"",1,0))</f>
        <v>1</v>
      </c>
      <c r="AF20" s="158">
        <f>IF('Indicator Data'!AG24="No Data",1,IF('Indicator Data imputation'!AG23&lt;&gt;"",1,0))</f>
        <v>0</v>
      </c>
      <c r="AG20" s="158">
        <f>IF('Indicator Data'!AH24="No Data",1,IF('Indicator Data imputation'!AH23&lt;&gt;"",1,0))</f>
        <v>0</v>
      </c>
      <c r="AH20" s="158">
        <f>IF('Indicator Data'!AI24="No Data",1,IF('Indicator Data imputation'!AI23&lt;&gt;"",1,0))</f>
        <v>0</v>
      </c>
      <c r="AI20" s="158">
        <f>IF('Indicator Data'!AJ24="No Data",1,IF('Indicator Data imputation'!AJ23&lt;&gt;"",1,0))</f>
        <v>0</v>
      </c>
      <c r="AJ20" s="158">
        <f>IF('Indicator Data'!AK24="No Data",1,IF('Indicator Data imputation'!AK23&lt;&gt;"",1,0))</f>
        <v>0</v>
      </c>
      <c r="AK20" s="158">
        <f>IF('Indicator Data'!AL24="No Data",1,IF('Indicator Data imputation'!AL23&lt;&gt;"",1,0))</f>
        <v>0</v>
      </c>
      <c r="AL20" s="158">
        <f>IF('Indicator Data'!AM24="No Data",1,IF('Indicator Data imputation'!AM23&lt;&gt;"",1,0))</f>
        <v>0</v>
      </c>
      <c r="AM20" s="158">
        <f>IF('Indicator Data'!AN24="No Data",1,IF('Indicator Data imputation'!AN23&lt;&gt;"",1,0))</f>
        <v>0</v>
      </c>
      <c r="AN20" s="158">
        <f>IF('Indicator Data'!AO24="No Data",1,IF('Indicator Data imputation'!AO23&lt;&gt;"",1,0))</f>
        <v>0</v>
      </c>
      <c r="AO20" s="158">
        <f>IF('Indicator Data'!AP24="No Data",1,IF('Indicator Data imputation'!AP23&lt;&gt;"",1,0))</f>
        <v>0</v>
      </c>
      <c r="AP20" s="158">
        <f>IF('Indicator Data'!AQ24="No Data",1,IF('Indicator Data imputation'!AQ23&lt;&gt;"",1,0))</f>
        <v>0</v>
      </c>
      <c r="AQ20" s="158">
        <f>IF('Indicator Data'!AR24="No Data",1,IF('Indicator Data imputation'!AR23&lt;&gt;"",1,0))</f>
        <v>0</v>
      </c>
      <c r="AR20" s="158">
        <f>IF('Indicator Data'!AS24="No Data",1,IF('Indicator Data imputation'!AS23&lt;&gt;"",1,0))</f>
        <v>0</v>
      </c>
      <c r="AS20" s="158">
        <f>IF('Indicator Data'!AT24="No Data",1,IF('Indicator Data imputation'!AT23&lt;&gt;"",1,0))</f>
        <v>0</v>
      </c>
      <c r="AT20" s="158">
        <f>IF('Indicator Data'!AU24="No Data",1,IF('Indicator Data imputation'!AU23&lt;&gt;"",1,0))</f>
        <v>0</v>
      </c>
      <c r="AU20" s="158">
        <f>IF('Indicator Data'!AV24="No Data",1,IF('Indicator Data imputation'!AV23&lt;&gt;"",1,0))</f>
        <v>0</v>
      </c>
      <c r="AV20" s="158">
        <f>IF('Indicator Data'!AW24="No Data",1,IF('Indicator Data imputation'!AW23&lt;&gt;"",1,0))</f>
        <v>1</v>
      </c>
      <c r="AW20" s="158">
        <f>IF('Indicator Data'!AX24="No Data",1,IF('Indicator Data imputation'!AX23&lt;&gt;"",1,0))</f>
        <v>0</v>
      </c>
      <c r="AX20" s="158">
        <f>IF('Indicator Data'!AY24="No Data",1,IF('Indicator Data imputation'!AY23&lt;&gt;"",1,0))</f>
        <v>0</v>
      </c>
      <c r="AY20" s="158">
        <f>IF('Indicator Data'!AZ24="No Data",1,IF('Indicator Data imputation'!AZ23&lt;&gt;"",1,0))</f>
        <v>0</v>
      </c>
      <c r="AZ20" s="158">
        <f>IF('Indicator Data'!BA24="No Data",1,IF('Indicator Data imputation'!BA23&lt;&gt;"",1,0))</f>
        <v>0</v>
      </c>
      <c r="BA20" s="158">
        <f>IF('Indicator Data'!BB24="No Data",1,IF('Indicator Data imputation'!BB23&lt;&gt;"",1,0))</f>
        <v>0</v>
      </c>
      <c r="BB20" s="158">
        <f>IF('Indicator Data'!BC24="No Data",1,IF('Indicator Data imputation'!BC23&lt;&gt;"",1,0))</f>
        <v>0</v>
      </c>
      <c r="BC20" s="158">
        <f>IF('Indicator Data'!BD24="No Data",1,IF('Indicator Data imputation'!BD23&lt;&gt;"",1,0))</f>
        <v>0</v>
      </c>
      <c r="BD20" s="158">
        <f>IF('Indicator Data'!BE24="No Data",1,IF('Indicator Data imputation'!BE23&lt;&gt;"",1,0))</f>
        <v>0</v>
      </c>
      <c r="BE20" s="158">
        <f>IF('Indicator Data'!BF24="No Data",1,IF('Indicator Data imputation'!BF23&lt;&gt;"",1,0))</f>
        <v>0</v>
      </c>
      <c r="BF20" s="158">
        <f>IF('Indicator Data'!BG24="No Data",1,IF('Indicator Data imputation'!BG23&lt;&gt;"",1,0))</f>
        <v>0</v>
      </c>
      <c r="BG20" s="158">
        <f>IF('Indicator Data'!BH24="No Data",1,IF('Indicator Data imputation'!BH23&lt;&gt;"",1,0))</f>
        <v>1</v>
      </c>
      <c r="BH20" s="158">
        <f>IF('Indicator Data'!BI24="No Data",1,IF('Indicator Data imputation'!BI23&lt;&gt;"",1,0))</f>
        <v>1</v>
      </c>
      <c r="BI20" s="158">
        <f>IF('Indicator Data'!BR24="No Data",1,IF('Indicator Data imputation'!BJ23&lt;&gt;"",1,0))</f>
        <v>0</v>
      </c>
      <c r="BJ20" s="158">
        <f>IF('Indicator Data'!BS24="No Data",1,IF('Indicator Data imputation'!BK23&lt;&gt;"",1,0))</f>
        <v>0</v>
      </c>
      <c r="BK20" s="158">
        <f>IF('Indicator Data'!BT24="No Data",1,IF('Indicator Data imputation'!BL23&lt;&gt;"",1,0))</f>
        <v>0</v>
      </c>
      <c r="BL20" s="158">
        <f>IF('Indicator Data'!BU24="No Data",1,IF('Indicator Data imputation'!BM23&lt;&gt;"",1,0))</f>
        <v>0</v>
      </c>
      <c r="BM20" s="158">
        <f>IF('Indicator Data'!BV24="No Data",1,IF('Indicator Data imputation'!BN23&lt;&gt;"",1,0))</f>
        <v>0</v>
      </c>
      <c r="BN20" s="158">
        <f>IF('Indicator Data'!BW24="No Data",1,IF('Indicator Data imputation'!BO23&lt;&gt;"",1,0))</f>
        <v>0</v>
      </c>
      <c r="BO20" s="158">
        <f>IF('Indicator Data'!BX24="No Data",1,IF('Indicator Data imputation'!BP23&lt;&gt;"",1,0))</f>
        <v>0</v>
      </c>
      <c r="BP20" s="158">
        <f>IF('Indicator Data'!BY24="No Data",1,IF('Indicator Data imputation'!BQ23&lt;&gt;"",1,0))</f>
        <v>0</v>
      </c>
      <c r="BQ20" s="158">
        <f>IF('Indicator Data'!BZ24="No Data",1,IF('Indicator Data imputation'!BR23&lt;&gt;"",1,0))</f>
        <v>0</v>
      </c>
      <c r="BR20" s="158">
        <f>IF('Indicator Data'!CA24="No Data",1,IF('Indicator Data imputation'!BS23&lt;&gt;"",1,0))</f>
        <v>0</v>
      </c>
      <c r="BS20" s="158">
        <f>IF('Indicator Data'!CB24="No Data",1,IF('Indicator Data imputation'!BT23&lt;&gt;"",1,0))</f>
        <v>0</v>
      </c>
      <c r="BT20" s="158">
        <f>IF('Indicator Data'!CC24="No Data",1,IF('Indicator Data imputation'!BU23&lt;&gt;"",1,0))</f>
        <v>0</v>
      </c>
      <c r="BU20" s="158">
        <f>IF('Indicator Data'!CD24="No Data",1,IF('Indicator Data imputation'!BV23&lt;&gt;"",1,0))</f>
        <v>0</v>
      </c>
      <c r="BV20" s="158">
        <f>IF('Indicator Data'!CE24="No Data",1,IF('Indicator Data imputation'!BW23&lt;&gt;"",1,0))</f>
        <v>1</v>
      </c>
      <c r="BW20" s="158">
        <f>IF('Indicator Data'!CF24="No Data",1,IF('Indicator Data imputation'!BX23&lt;&gt;"",1,0))</f>
        <v>0</v>
      </c>
      <c r="BX20" s="158">
        <f>IF('Indicator Data'!CG24="No Data",1,IF('Indicator Data imputation'!BY23&lt;&gt;"",1,0))</f>
        <v>0</v>
      </c>
      <c r="BY20" s="5">
        <f t="shared" si="0"/>
        <v>9</v>
      </c>
      <c r="BZ20" s="160">
        <f t="shared" si="1"/>
        <v>0.12</v>
      </c>
    </row>
    <row r="21" spans="1:78" x14ac:dyDescent="0.3">
      <c r="A21" s="5" t="s">
        <v>38</v>
      </c>
      <c r="B21" s="158">
        <f>IF('Indicator Data'!C25="No Data",1,IF('Indicator Data imputation'!C24&lt;&gt;"",1,0))</f>
        <v>0</v>
      </c>
      <c r="C21" s="158">
        <f>IF('Indicator Data'!D25="No Data",1,IF('Indicator Data imputation'!D24&lt;&gt;"",1,0))</f>
        <v>0</v>
      </c>
      <c r="D21" s="158">
        <f>IF('Indicator Data'!E25="No Data",1,IF('Indicator Data imputation'!E24&lt;&gt;"",1,0))</f>
        <v>0</v>
      </c>
      <c r="E21" s="158">
        <f>IF('Indicator Data'!F25="No Data",1,IF('Indicator Data imputation'!F24&lt;&gt;"",1,0))</f>
        <v>0</v>
      </c>
      <c r="F21" s="158">
        <f>IF('Indicator Data'!G25="No Data",1,IF('Indicator Data imputation'!G24&lt;&gt;"",1,0))</f>
        <v>0</v>
      </c>
      <c r="G21" s="158">
        <f>IF('Indicator Data'!H25="No Data",1,IF('Indicator Data imputation'!H24&lt;&gt;"",1,0))</f>
        <v>0</v>
      </c>
      <c r="H21" s="158">
        <f>IF('Indicator Data'!I25="No Data",1,IF('Indicator Data imputation'!I24&lt;&gt;"",1,0))</f>
        <v>0</v>
      </c>
      <c r="I21" s="158">
        <f>IF('Indicator Data'!J25="No Data",1,IF('Indicator Data imputation'!J24&lt;&gt;"",1,0))</f>
        <v>0</v>
      </c>
      <c r="J21" s="158">
        <f>IF('Indicator Data'!K25="No Data",1,IF('Indicator Data imputation'!K24&lt;&gt;"",1,0))</f>
        <v>0</v>
      </c>
      <c r="K21" s="158">
        <f>IF('Indicator Data'!L25="No Data",1,IF('Indicator Data imputation'!L24&lt;&gt;"",1,0))</f>
        <v>0</v>
      </c>
      <c r="L21" s="158">
        <f>IF('Indicator Data'!M25="No Data",1,IF('Indicator Data imputation'!M24&lt;&gt;"",1,0))</f>
        <v>1</v>
      </c>
      <c r="M21" s="158">
        <f>IF('Indicator Data'!N25="No Data",1,IF('Indicator Data imputation'!N24&lt;&gt;"",1,0))</f>
        <v>1</v>
      </c>
      <c r="N21" s="158">
        <f>IF('Indicator Data'!O25="No Data",1,IF('Indicator Data imputation'!O24&lt;&gt;"",1,0))</f>
        <v>1</v>
      </c>
      <c r="O21" s="158">
        <f>IF('Indicator Data'!P25="No Data",1,IF('Indicator Data imputation'!P24&lt;&gt;"",1,0))</f>
        <v>1</v>
      </c>
      <c r="P21" s="158">
        <f>IF('Indicator Data'!Q25="No Data",1,IF('Indicator Data imputation'!Q24&lt;&gt;"",1,0))</f>
        <v>0</v>
      </c>
      <c r="Q21" s="158">
        <f>IF('Indicator Data'!R25="No Data",1,IF('Indicator Data imputation'!R24&lt;&gt;"",1,0))</f>
        <v>0</v>
      </c>
      <c r="R21" s="158">
        <f>IF('Indicator Data'!S25="No Data",1,IF('Indicator Data imputation'!S24&lt;&gt;"",1,0))</f>
        <v>0</v>
      </c>
      <c r="S21" s="158">
        <f>IF('Indicator Data'!T25="No Data",1,IF('Indicator Data imputation'!T24&lt;&gt;"",1,0))</f>
        <v>0</v>
      </c>
      <c r="T21" s="158">
        <f>IF('Indicator Data'!U25="No Data",1,IF('Indicator Data imputation'!U24&lt;&gt;"",1,0))</f>
        <v>0</v>
      </c>
      <c r="U21" s="158">
        <f>IF('Indicator Data'!V25="No Data",1,IF('Indicator Data imputation'!V24&lt;&gt;"",1,0))</f>
        <v>0</v>
      </c>
      <c r="V21" s="158">
        <f>IF('Indicator Data'!W25="No Data",1,IF('Indicator Data imputation'!W24&lt;&gt;"",1,0))</f>
        <v>0</v>
      </c>
      <c r="W21" s="158">
        <f>IF('Indicator Data'!X25="No Data",1,IF('Indicator Data imputation'!X24&lt;&gt;"",1,0))</f>
        <v>0</v>
      </c>
      <c r="X21" s="158">
        <f>IF('Indicator Data'!Y25="No Data",1,IF('Indicator Data imputation'!Y24&lt;&gt;"",1,0))</f>
        <v>0</v>
      </c>
      <c r="Y21" s="158">
        <f>IF('Indicator Data'!Z25="No Data",1,IF('Indicator Data imputation'!Z24&lt;&gt;"",1,0))</f>
        <v>0</v>
      </c>
      <c r="Z21" s="158">
        <f>IF('Indicator Data'!AA25="No Data",1,IF('Indicator Data imputation'!AA24&lt;&gt;"",1,0))</f>
        <v>0</v>
      </c>
      <c r="AA21" s="158">
        <f>IF('Indicator Data'!AB25="No Data",1,IF('Indicator Data imputation'!AB24&lt;&gt;"",1,0))</f>
        <v>0</v>
      </c>
      <c r="AB21" s="158">
        <f>IF('Indicator Data'!AC25="No Data",1,IF('Indicator Data imputation'!AC24&lt;&gt;"",1,0))</f>
        <v>0</v>
      </c>
      <c r="AC21" s="158">
        <f>IF('Indicator Data'!AD25="No Data",1,IF('Indicator Data imputation'!AD24&lt;&gt;"",1,0))</f>
        <v>0</v>
      </c>
      <c r="AD21" s="158">
        <f>IF('Indicator Data'!AE25="No Data",1,IF('Indicator Data imputation'!AE24&lt;&gt;"",1,0))</f>
        <v>1</v>
      </c>
      <c r="AE21" s="158">
        <f>IF('Indicator Data'!AF25="No Data",1,IF('Indicator Data imputation'!AF24&lt;&gt;"",1,0))</f>
        <v>0</v>
      </c>
      <c r="AF21" s="158">
        <f>IF('Indicator Data'!AG25="No Data",1,IF('Indicator Data imputation'!AG24&lt;&gt;"",1,0))</f>
        <v>0</v>
      </c>
      <c r="AG21" s="158">
        <f>IF('Indicator Data'!AH25="No Data",1,IF('Indicator Data imputation'!AH24&lt;&gt;"",1,0))</f>
        <v>0</v>
      </c>
      <c r="AH21" s="158">
        <f>IF('Indicator Data'!AI25="No Data",1,IF('Indicator Data imputation'!AI24&lt;&gt;"",1,0))</f>
        <v>0</v>
      </c>
      <c r="AI21" s="158">
        <f>IF('Indicator Data'!AJ25="No Data",1,IF('Indicator Data imputation'!AJ24&lt;&gt;"",1,0))</f>
        <v>0</v>
      </c>
      <c r="AJ21" s="158">
        <f>IF('Indicator Data'!AK25="No Data",1,IF('Indicator Data imputation'!AK24&lt;&gt;"",1,0))</f>
        <v>0</v>
      </c>
      <c r="AK21" s="158">
        <f>IF('Indicator Data'!AL25="No Data",1,IF('Indicator Data imputation'!AL24&lt;&gt;"",1,0))</f>
        <v>0</v>
      </c>
      <c r="AL21" s="158">
        <f>IF('Indicator Data'!AM25="No Data",1,IF('Indicator Data imputation'!AM24&lt;&gt;"",1,0))</f>
        <v>0</v>
      </c>
      <c r="AM21" s="158">
        <f>IF('Indicator Data'!AN25="No Data",1,IF('Indicator Data imputation'!AN24&lt;&gt;"",1,0))</f>
        <v>0</v>
      </c>
      <c r="AN21" s="158">
        <f>IF('Indicator Data'!AO25="No Data",1,IF('Indicator Data imputation'!AO24&lt;&gt;"",1,0))</f>
        <v>0</v>
      </c>
      <c r="AO21" s="158">
        <f>IF('Indicator Data'!AP25="No Data",1,IF('Indicator Data imputation'!AP24&lt;&gt;"",1,0))</f>
        <v>0</v>
      </c>
      <c r="AP21" s="158">
        <f>IF('Indicator Data'!AQ25="No Data",1,IF('Indicator Data imputation'!AQ24&lt;&gt;"",1,0))</f>
        <v>0</v>
      </c>
      <c r="AQ21" s="158">
        <f>IF('Indicator Data'!AR25="No Data",1,IF('Indicator Data imputation'!AR24&lt;&gt;"",1,0))</f>
        <v>0</v>
      </c>
      <c r="AR21" s="158">
        <f>IF('Indicator Data'!AS25="No Data",1,IF('Indicator Data imputation'!AS24&lt;&gt;"",1,0))</f>
        <v>0</v>
      </c>
      <c r="AS21" s="158">
        <f>IF('Indicator Data'!AT25="No Data",1,IF('Indicator Data imputation'!AT24&lt;&gt;"",1,0))</f>
        <v>0</v>
      </c>
      <c r="AT21" s="158">
        <f>IF('Indicator Data'!AU25="No Data",1,IF('Indicator Data imputation'!AU24&lt;&gt;"",1,0))</f>
        <v>0</v>
      </c>
      <c r="AU21" s="158">
        <f>IF('Indicator Data'!AV25="No Data",1,IF('Indicator Data imputation'!AV24&lt;&gt;"",1,0))</f>
        <v>0</v>
      </c>
      <c r="AV21" s="158">
        <f>IF('Indicator Data'!AW25="No Data",1,IF('Indicator Data imputation'!AW24&lt;&gt;"",1,0))</f>
        <v>0</v>
      </c>
      <c r="AW21" s="158">
        <f>IF('Indicator Data'!AX25="No Data",1,IF('Indicator Data imputation'!AX24&lt;&gt;"",1,0))</f>
        <v>0</v>
      </c>
      <c r="AX21" s="158">
        <f>IF('Indicator Data'!AY25="No Data",1,IF('Indicator Data imputation'!AY24&lt;&gt;"",1,0))</f>
        <v>0</v>
      </c>
      <c r="AY21" s="158">
        <f>IF('Indicator Data'!AZ25="No Data",1,IF('Indicator Data imputation'!AZ24&lt;&gt;"",1,0))</f>
        <v>0</v>
      </c>
      <c r="AZ21" s="158">
        <f>IF('Indicator Data'!BA25="No Data",1,IF('Indicator Data imputation'!BA24&lt;&gt;"",1,0))</f>
        <v>0</v>
      </c>
      <c r="BA21" s="158">
        <f>IF('Indicator Data'!BB25="No Data",1,IF('Indicator Data imputation'!BB24&lt;&gt;"",1,0))</f>
        <v>0</v>
      </c>
      <c r="BB21" s="158">
        <f>IF('Indicator Data'!BC25="No Data",1,IF('Indicator Data imputation'!BC24&lt;&gt;"",1,0))</f>
        <v>0</v>
      </c>
      <c r="BC21" s="158">
        <f>IF('Indicator Data'!BD25="No Data",1,IF('Indicator Data imputation'!BD24&lt;&gt;"",1,0))</f>
        <v>0</v>
      </c>
      <c r="BD21" s="158">
        <f>IF('Indicator Data'!BE25="No Data",1,IF('Indicator Data imputation'!BE24&lt;&gt;"",1,0))</f>
        <v>0</v>
      </c>
      <c r="BE21" s="158">
        <f>IF('Indicator Data'!BF25="No Data",1,IF('Indicator Data imputation'!BF24&lt;&gt;"",1,0))</f>
        <v>0</v>
      </c>
      <c r="BF21" s="158">
        <f>IF('Indicator Data'!BG25="No Data",1,IF('Indicator Data imputation'!BG24&lt;&gt;"",1,0))</f>
        <v>0</v>
      </c>
      <c r="BG21" s="158">
        <f>IF('Indicator Data'!BH25="No Data",1,IF('Indicator Data imputation'!BH24&lt;&gt;"",1,0))</f>
        <v>0</v>
      </c>
      <c r="BH21" s="158">
        <f>IF('Indicator Data'!BI25="No Data",1,IF('Indicator Data imputation'!BI24&lt;&gt;"",1,0))</f>
        <v>0</v>
      </c>
      <c r="BI21" s="158">
        <f>IF('Indicator Data'!BR25="No Data",1,IF('Indicator Data imputation'!BJ24&lt;&gt;"",1,0))</f>
        <v>0</v>
      </c>
      <c r="BJ21" s="158">
        <f>IF('Indicator Data'!BS25="No Data",1,IF('Indicator Data imputation'!BK24&lt;&gt;"",1,0))</f>
        <v>0</v>
      </c>
      <c r="BK21" s="158">
        <f>IF('Indicator Data'!BT25="No Data",1,IF('Indicator Data imputation'!BL24&lt;&gt;"",1,0))</f>
        <v>0</v>
      </c>
      <c r="BL21" s="158">
        <f>IF('Indicator Data'!BU25="No Data",1,IF('Indicator Data imputation'!BM24&lt;&gt;"",1,0))</f>
        <v>0</v>
      </c>
      <c r="BM21" s="158">
        <f>IF('Indicator Data'!BV25="No Data",1,IF('Indicator Data imputation'!BN24&lt;&gt;"",1,0))</f>
        <v>0</v>
      </c>
      <c r="BN21" s="158">
        <f>IF('Indicator Data'!BW25="No Data",1,IF('Indicator Data imputation'!BO24&lt;&gt;"",1,0))</f>
        <v>0</v>
      </c>
      <c r="BO21" s="158">
        <f>IF('Indicator Data'!BX25="No Data",1,IF('Indicator Data imputation'!BP24&lt;&gt;"",1,0))</f>
        <v>0</v>
      </c>
      <c r="BP21" s="158">
        <f>IF('Indicator Data'!BY25="No Data",1,IF('Indicator Data imputation'!BQ24&lt;&gt;"",1,0))</f>
        <v>0</v>
      </c>
      <c r="BQ21" s="158">
        <f>IF('Indicator Data'!BZ25="No Data",1,IF('Indicator Data imputation'!BR24&lt;&gt;"",1,0))</f>
        <v>0</v>
      </c>
      <c r="BR21" s="158">
        <f>IF('Indicator Data'!CA25="No Data",1,IF('Indicator Data imputation'!BS24&lt;&gt;"",1,0))</f>
        <v>0</v>
      </c>
      <c r="BS21" s="158">
        <f>IF('Indicator Data'!CB25="No Data",1,IF('Indicator Data imputation'!BT24&lt;&gt;"",1,0))</f>
        <v>0</v>
      </c>
      <c r="BT21" s="158">
        <f>IF('Indicator Data'!CC25="No Data",1,IF('Indicator Data imputation'!BU24&lt;&gt;"",1,0))</f>
        <v>0</v>
      </c>
      <c r="BU21" s="158">
        <f>IF('Indicator Data'!CD25="No Data",1,IF('Indicator Data imputation'!BV24&lt;&gt;"",1,0))</f>
        <v>1</v>
      </c>
      <c r="BV21" s="158">
        <f>IF('Indicator Data'!CE25="No Data",1,IF('Indicator Data imputation'!BW24&lt;&gt;"",1,0))</f>
        <v>0</v>
      </c>
      <c r="BW21" s="158">
        <f>IF('Indicator Data'!CF25="No Data",1,IF('Indicator Data imputation'!BX24&lt;&gt;"",1,0))</f>
        <v>0</v>
      </c>
      <c r="BX21" s="158">
        <f>IF('Indicator Data'!CG25="No Data",1,IF('Indicator Data imputation'!BY24&lt;&gt;"",1,0))</f>
        <v>0</v>
      </c>
      <c r="BY21" s="5">
        <f t="shared" si="0"/>
        <v>6</v>
      </c>
      <c r="BZ21" s="160">
        <f t="shared" si="1"/>
        <v>0.08</v>
      </c>
    </row>
    <row r="22" spans="1:78" x14ac:dyDescent="0.3">
      <c r="A22" s="5" t="s">
        <v>39</v>
      </c>
      <c r="B22" s="158">
        <f>IF('Indicator Data'!C26="No Data",1,IF('Indicator Data imputation'!C25&lt;&gt;"",1,0))</f>
        <v>0</v>
      </c>
      <c r="C22" s="158">
        <f>IF('Indicator Data'!D26="No Data",1,IF('Indicator Data imputation'!D25&lt;&gt;"",1,0))</f>
        <v>0</v>
      </c>
      <c r="D22" s="158">
        <f>IF('Indicator Data'!E26="No Data",1,IF('Indicator Data imputation'!E25&lt;&gt;"",1,0))</f>
        <v>0</v>
      </c>
      <c r="E22" s="158">
        <f>IF('Indicator Data'!F26="No Data",1,IF('Indicator Data imputation'!F25&lt;&gt;"",1,0))</f>
        <v>0</v>
      </c>
      <c r="F22" s="158">
        <f>IF('Indicator Data'!G26="No Data",1,IF('Indicator Data imputation'!G25&lt;&gt;"",1,0))</f>
        <v>0</v>
      </c>
      <c r="G22" s="158">
        <f>IF('Indicator Data'!H26="No Data",1,IF('Indicator Data imputation'!H25&lt;&gt;"",1,0))</f>
        <v>0</v>
      </c>
      <c r="H22" s="158">
        <f>IF('Indicator Data'!I26="No Data",1,IF('Indicator Data imputation'!I25&lt;&gt;"",1,0))</f>
        <v>0</v>
      </c>
      <c r="I22" s="158">
        <f>IF('Indicator Data'!J26="No Data",1,IF('Indicator Data imputation'!J25&lt;&gt;"",1,0))</f>
        <v>0</v>
      </c>
      <c r="J22" s="158">
        <f>IF('Indicator Data'!K26="No Data",1,IF('Indicator Data imputation'!K25&lt;&gt;"",1,0))</f>
        <v>0</v>
      </c>
      <c r="K22" s="158">
        <f>IF('Indicator Data'!L26="No Data",1,IF('Indicator Data imputation'!L25&lt;&gt;"",1,0))</f>
        <v>0</v>
      </c>
      <c r="L22" s="158">
        <f>IF('Indicator Data'!M26="No Data",1,IF('Indicator Data imputation'!M25&lt;&gt;"",1,0))</f>
        <v>0</v>
      </c>
      <c r="M22" s="158">
        <f>IF('Indicator Data'!N26="No Data",1,IF('Indicator Data imputation'!N25&lt;&gt;"",1,0))</f>
        <v>1</v>
      </c>
      <c r="N22" s="158">
        <f>IF('Indicator Data'!O26="No Data",1,IF('Indicator Data imputation'!O25&lt;&gt;"",1,0))</f>
        <v>1</v>
      </c>
      <c r="O22" s="158">
        <f>IF('Indicator Data'!P26="No Data",1,IF('Indicator Data imputation'!P25&lt;&gt;"",1,0))</f>
        <v>1</v>
      </c>
      <c r="P22" s="158">
        <f>IF('Indicator Data'!Q26="No Data",1,IF('Indicator Data imputation'!Q25&lt;&gt;"",1,0))</f>
        <v>0</v>
      </c>
      <c r="Q22" s="158">
        <f>IF('Indicator Data'!R26="No Data",1,IF('Indicator Data imputation'!R25&lt;&gt;"",1,0))</f>
        <v>0</v>
      </c>
      <c r="R22" s="158">
        <f>IF('Indicator Data'!S26="No Data",1,IF('Indicator Data imputation'!S25&lt;&gt;"",1,0))</f>
        <v>0</v>
      </c>
      <c r="S22" s="158">
        <f>IF('Indicator Data'!T26="No Data",1,IF('Indicator Data imputation'!T25&lt;&gt;"",1,0))</f>
        <v>0</v>
      </c>
      <c r="T22" s="158">
        <f>IF('Indicator Data'!U26="No Data",1,IF('Indicator Data imputation'!U25&lt;&gt;"",1,0))</f>
        <v>0</v>
      </c>
      <c r="U22" s="158">
        <f>IF('Indicator Data'!V26="No Data",1,IF('Indicator Data imputation'!V25&lt;&gt;"",1,0))</f>
        <v>0</v>
      </c>
      <c r="V22" s="158">
        <f>IF('Indicator Data'!W26="No Data",1,IF('Indicator Data imputation'!W25&lt;&gt;"",1,0))</f>
        <v>0</v>
      </c>
      <c r="W22" s="158">
        <f>IF('Indicator Data'!X26="No Data",1,IF('Indicator Data imputation'!X25&lt;&gt;"",1,0))</f>
        <v>0</v>
      </c>
      <c r="X22" s="158">
        <f>IF('Indicator Data'!Y26="No Data",1,IF('Indicator Data imputation'!Y25&lt;&gt;"",1,0))</f>
        <v>0</v>
      </c>
      <c r="Y22" s="158">
        <f>IF('Indicator Data'!Z26="No Data",1,IF('Indicator Data imputation'!Z25&lt;&gt;"",1,0))</f>
        <v>0</v>
      </c>
      <c r="Z22" s="158">
        <f>IF('Indicator Data'!AA26="No Data",1,IF('Indicator Data imputation'!AA25&lt;&gt;"",1,0))</f>
        <v>1</v>
      </c>
      <c r="AA22" s="158">
        <f>IF('Indicator Data'!AB26="No Data",1,IF('Indicator Data imputation'!AB25&lt;&gt;"",1,0))</f>
        <v>0</v>
      </c>
      <c r="AB22" s="158">
        <f>IF('Indicator Data'!AC26="No Data",1,IF('Indicator Data imputation'!AC25&lt;&gt;"",1,0))</f>
        <v>0</v>
      </c>
      <c r="AC22" s="158">
        <f>IF('Indicator Data'!AD26="No Data",1,IF('Indicator Data imputation'!AD25&lt;&gt;"",1,0))</f>
        <v>0</v>
      </c>
      <c r="AD22" s="158">
        <f>IF('Indicator Data'!AE26="No Data",1,IF('Indicator Data imputation'!AE25&lt;&gt;"",1,0))</f>
        <v>0</v>
      </c>
      <c r="AE22" s="158">
        <f>IF('Indicator Data'!AF26="No Data",1,IF('Indicator Data imputation'!AF25&lt;&gt;"",1,0))</f>
        <v>0</v>
      </c>
      <c r="AF22" s="158">
        <f>IF('Indicator Data'!AG26="No Data",1,IF('Indicator Data imputation'!AG25&lt;&gt;"",1,0))</f>
        <v>0</v>
      </c>
      <c r="AG22" s="158">
        <f>IF('Indicator Data'!AH26="No Data",1,IF('Indicator Data imputation'!AH25&lt;&gt;"",1,0))</f>
        <v>0</v>
      </c>
      <c r="AH22" s="158">
        <f>IF('Indicator Data'!AI26="No Data",1,IF('Indicator Data imputation'!AI25&lt;&gt;"",1,0))</f>
        <v>0</v>
      </c>
      <c r="AI22" s="158">
        <f>IF('Indicator Data'!AJ26="No Data",1,IF('Indicator Data imputation'!AJ25&lt;&gt;"",1,0))</f>
        <v>0</v>
      </c>
      <c r="AJ22" s="158">
        <f>IF('Indicator Data'!AK26="No Data",1,IF('Indicator Data imputation'!AK25&lt;&gt;"",1,0))</f>
        <v>0</v>
      </c>
      <c r="AK22" s="158">
        <f>IF('Indicator Data'!AL26="No Data",1,IF('Indicator Data imputation'!AL25&lt;&gt;"",1,0))</f>
        <v>0</v>
      </c>
      <c r="AL22" s="158">
        <f>IF('Indicator Data'!AM26="No Data",1,IF('Indicator Data imputation'!AM25&lt;&gt;"",1,0))</f>
        <v>0</v>
      </c>
      <c r="AM22" s="158">
        <f>IF('Indicator Data'!AN26="No Data",1,IF('Indicator Data imputation'!AN25&lt;&gt;"",1,0))</f>
        <v>0</v>
      </c>
      <c r="AN22" s="158">
        <f>IF('Indicator Data'!AO26="No Data",1,IF('Indicator Data imputation'!AO25&lt;&gt;"",1,0))</f>
        <v>0</v>
      </c>
      <c r="AO22" s="158">
        <f>IF('Indicator Data'!AP26="No Data",1,IF('Indicator Data imputation'!AP25&lt;&gt;"",1,0))</f>
        <v>0</v>
      </c>
      <c r="AP22" s="158">
        <f>IF('Indicator Data'!AQ26="No Data",1,IF('Indicator Data imputation'!AQ25&lt;&gt;"",1,0))</f>
        <v>0</v>
      </c>
      <c r="AQ22" s="158">
        <f>IF('Indicator Data'!AR26="No Data",1,IF('Indicator Data imputation'!AR25&lt;&gt;"",1,0))</f>
        <v>0</v>
      </c>
      <c r="AR22" s="158">
        <f>IF('Indicator Data'!AS26="No Data",1,IF('Indicator Data imputation'!AS25&lt;&gt;"",1,0))</f>
        <v>0</v>
      </c>
      <c r="AS22" s="158">
        <f>IF('Indicator Data'!AT26="No Data",1,IF('Indicator Data imputation'!AT25&lt;&gt;"",1,0))</f>
        <v>0</v>
      </c>
      <c r="AT22" s="158">
        <f>IF('Indicator Data'!AU26="No Data",1,IF('Indicator Data imputation'!AU25&lt;&gt;"",1,0))</f>
        <v>0</v>
      </c>
      <c r="AU22" s="158">
        <f>IF('Indicator Data'!AV26="No Data",1,IF('Indicator Data imputation'!AV25&lt;&gt;"",1,0))</f>
        <v>1</v>
      </c>
      <c r="AV22" s="158">
        <f>IF('Indicator Data'!AW26="No Data",1,IF('Indicator Data imputation'!AW25&lt;&gt;"",1,0))</f>
        <v>1</v>
      </c>
      <c r="AW22" s="158">
        <f>IF('Indicator Data'!AX26="No Data",1,IF('Indicator Data imputation'!AX25&lt;&gt;"",1,0))</f>
        <v>1</v>
      </c>
      <c r="AX22" s="158">
        <f>IF('Indicator Data'!AY26="No Data",1,IF('Indicator Data imputation'!AY25&lt;&gt;"",1,0))</f>
        <v>0</v>
      </c>
      <c r="AY22" s="158">
        <f>IF('Indicator Data'!AZ26="No Data",1,IF('Indicator Data imputation'!AZ25&lt;&gt;"",1,0))</f>
        <v>0</v>
      </c>
      <c r="AZ22" s="158">
        <f>IF('Indicator Data'!BA26="No Data",1,IF('Indicator Data imputation'!BA25&lt;&gt;"",1,0))</f>
        <v>0</v>
      </c>
      <c r="BA22" s="158">
        <f>IF('Indicator Data'!BB26="No Data",1,IF('Indicator Data imputation'!BB25&lt;&gt;"",1,0))</f>
        <v>0</v>
      </c>
      <c r="BB22" s="158">
        <f>IF('Indicator Data'!BC26="No Data",1,IF('Indicator Data imputation'!BC25&lt;&gt;"",1,0))</f>
        <v>0</v>
      </c>
      <c r="BC22" s="158">
        <f>IF('Indicator Data'!BD26="No Data",1,IF('Indicator Data imputation'!BD25&lt;&gt;"",1,0))</f>
        <v>0</v>
      </c>
      <c r="BD22" s="158">
        <f>IF('Indicator Data'!BE26="No Data",1,IF('Indicator Data imputation'!BE25&lt;&gt;"",1,0))</f>
        <v>0</v>
      </c>
      <c r="BE22" s="158">
        <f>IF('Indicator Data'!BF26="No Data",1,IF('Indicator Data imputation'!BF25&lt;&gt;"",1,0))</f>
        <v>0</v>
      </c>
      <c r="BF22" s="158">
        <f>IF('Indicator Data'!BG26="No Data",1,IF('Indicator Data imputation'!BG25&lt;&gt;"",1,0))</f>
        <v>0</v>
      </c>
      <c r="BG22" s="158">
        <f>IF('Indicator Data'!BH26="No Data",1,IF('Indicator Data imputation'!BH25&lt;&gt;"",1,0))</f>
        <v>0</v>
      </c>
      <c r="BH22" s="158">
        <f>IF('Indicator Data'!BI26="No Data",1,IF('Indicator Data imputation'!BI25&lt;&gt;"",1,0))</f>
        <v>0</v>
      </c>
      <c r="BI22" s="158">
        <f>IF('Indicator Data'!BR26="No Data",1,IF('Indicator Data imputation'!BJ25&lt;&gt;"",1,0))</f>
        <v>1</v>
      </c>
      <c r="BJ22" s="158">
        <f>IF('Indicator Data'!BS26="No Data",1,IF('Indicator Data imputation'!BK25&lt;&gt;"",1,0))</f>
        <v>0</v>
      </c>
      <c r="BK22" s="158">
        <f>IF('Indicator Data'!BT26="No Data",1,IF('Indicator Data imputation'!BL25&lt;&gt;"",1,0))</f>
        <v>0</v>
      </c>
      <c r="BL22" s="158">
        <f>IF('Indicator Data'!BU26="No Data",1,IF('Indicator Data imputation'!BM25&lt;&gt;"",1,0))</f>
        <v>0</v>
      </c>
      <c r="BM22" s="158">
        <f>IF('Indicator Data'!BV26="No Data",1,IF('Indicator Data imputation'!BN25&lt;&gt;"",1,0))</f>
        <v>0</v>
      </c>
      <c r="BN22" s="158">
        <f>IF('Indicator Data'!BW26="No Data",1,IF('Indicator Data imputation'!BO25&lt;&gt;"",1,0))</f>
        <v>0</v>
      </c>
      <c r="BO22" s="158">
        <f>IF('Indicator Data'!BX26="No Data",1,IF('Indicator Data imputation'!BP25&lt;&gt;"",1,0))</f>
        <v>0</v>
      </c>
      <c r="BP22" s="158">
        <f>IF('Indicator Data'!BY26="No Data",1,IF('Indicator Data imputation'!BQ25&lt;&gt;"",1,0))</f>
        <v>0</v>
      </c>
      <c r="BQ22" s="158">
        <f>IF('Indicator Data'!BZ26="No Data",1,IF('Indicator Data imputation'!BR25&lt;&gt;"",1,0))</f>
        <v>0</v>
      </c>
      <c r="BR22" s="158">
        <f>IF('Indicator Data'!CA26="No Data",1,IF('Indicator Data imputation'!BS25&lt;&gt;"",1,0))</f>
        <v>0</v>
      </c>
      <c r="BS22" s="158">
        <f>IF('Indicator Data'!CB26="No Data",1,IF('Indicator Data imputation'!BT25&lt;&gt;"",1,0))</f>
        <v>0</v>
      </c>
      <c r="BT22" s="158">
        <f>IF('Indicator Data'!CC26="No Data",1,IF('Indicator Data imputation'!BU25&lt;&gt;"",1,0))</f>
        <v>0</v>
      </c>
      <c r="BU22" s="158">
        <f>IF('Indicator Data'!CD26="No Data",1,IF('Indicator Data imputation'!BV25&lt;&gt;"",1,0))</f>
        <v>0</v>
      </c>
      <c r="BV22" s="158">
        <f>IF('Indicator Data'!CE26="No Data",1,IF('Indicator Data imputation'!BW25&lt;&gt;"",1,0))</f>
        <v>1</v>
      </c>
      <c r="BW22" s="158">
        <f>IF('Indicator Data'!CF26="No Data",1,IF('Indicator Data imputation'!BX25&lt;&gt;"",1,0))</f>
        <v>0</v>
      </c>
      <c r="BX22" s="158">
        <f>IF('Indicator Data'!CG26="No Data",1,IF('Indicator Data imputation'!BY25&lt;&gt;"",1,0))</f>
        <v>0</v>
      </c>
      <c r="BY22" s="5">
        <f t="shared" si="0"/>
        <v>9</v>
      </c>
      <c r="BZ22" s="160">
        <f t="shared" si="1"/>
        <v>0.12</v>
      </c>
    </row>
    <row r="23" spans="1:78" x14ac:dyDescent="0.3">
      <c r="A23" s="5" t="s">
        <v>41</v>
      </c>
      <c r="B23" s="158">
        <f>IF('Indicator Data'!C27="No Data",1,IF('Indicator Data imputation'!C26&lt;&gt;"",1,0))</f>
        <v>0</v>
      </c>
      <c r="C23" s="158">
        <f>IF('Indicator Data'!D27="No Data",1,IF('Indicator Data imputation'!D26&lt;&gt;"",1,0))</f>
        <v>0</v>
      </c>
      <c r="D23" s="158">
        <f>IF('Indicator Data'!E27="No Data",1,IF('Indicator Data imputation'!E26&lt;&gt;"",1,0))</f>
        <v>0</v>
      </c>
      <c r="E23" s="158">
        <f>IF('Indicator Data'!F27="No Data",1,IF('Indicator Data imputation'!F26&lt;&gt;"",1,0))</f>
        <v>0</v>
      </c>
      <c r="F23" s="158">
        <f>IF('Indicator Data'!G27="No Data",1,IF('Indicator Data imputation'!G26&lt;&gt;"",1,0))</f>
        <v>0</v>
      </c>
      <c r="G23" s="158">
        <f>IF('Indicator Data'!H27="No Data",1,IF('Indicator Data imputation'!H26&lt;&gt;"",1,0))</f>
        <v>0</v>
      </c>
      <c r="H23" s="158">
        <f>IF('Indicator Data'!I27="No Data",1,IF('Indicator Data imputation'!I26&lt;&gt;"",1,0))</f>
        <v>0</v>
      </c>
      <c r="I23" s="158">
        <f>IF('Indicator Data'!J27="No Data",1,IF('Indicator Data imputation'!J26&lt;&gt;"",1,0))</f>
        <v>0</v>
      </c>
      <c r="J23" s="158">
        <f>IF('Indicator Data'!K27="No Data",1,IF('Indicator Data imputation'!K26&lt;&gt;"",1,0))</f>
        <v>0</v>
      </c>
      <c r="K23" s="158">
        <f>IF('Indicator Data'!L27="No Data",1,IF('Indicator Data imputation'!L26&lt;&gt;"",1,0))</f>
        <v>0</v>
      </c>
      <c r="L23" s="158">
        <f>IF('Indicator Data'!M27="No Data",1,IF('Indicator Data imputation'!M26&lt;&gt;"",1,0))</f>
        <v>0</v>
      </c>
      <c r="M23" s="158">
        <f>IF('Indicator Data'!N27="No Data",1,IF('Indicator Data imputation'!N26&lt;&gt;"",1,0))</f>
        <v>0</v>
      </c>
      <c r="N23" s="158">
        <f>IF('Indicator Data'!O27="No Data",1,IF('Indicator Data imputation'!O26&lt;&gt;"",1,0))</f>
        <v>0</v>
      </c>
      <c r="O23" s="158">
        <f>IF('Indicator Data'!P27="No Data",1,IF('Indicator Data imputation'!P26&lt;&gt;"",1,0))</f>
        <v>0</v>
      </c>
      <c r="P23" s="158">
        <f>IF('Indicator Data'!Q27="No Data",1,IF('Indicator Data imputation'!Q26&lt;&gt;"",1,0))</f>
        <v>0</v>
      </c>
      <c r="Q23" s="158">
        <f>IF('Indicator Data'!R27="No Data",1,IF('Indicator Data imputation'!R26&lt;&gt;"",1,0))</f>
        <v>0</v>
      </c>
      <c r="R23" s="158">
        <f>IF('Indicator Data'!S27="No Data",1,IF('Indicator Data imputation'!S26&lt;&gt;"",1,0))</f>
        <v>0</v>
      </c>
      <c r="S23" s="158">
        <f>IF('Indicator Data'!T27="No Data",1,IF('Indicator Data imputation'!T26&lt;&gt;"",1,0))</f>
        <v>0</v>
      </c>
      <c r="T23" s="158">
        <f>IF('Indicator Data'!U27="No Data",1,IF('Indicator Data imputation'!U26&lt;&gt;"",1,0))</f>
        <v>0</v>
      </c>
      <c r="U23" s="158">
        <f>IF('Indicator Data'!V27="No Data",1,IF('Indicator Data imputation'!V26&lt;&gt;"",1,0))</f>
        <v>0</v>
      </c>
      <c r="V23" s="158">
        <f>IF('Indicator Data'!W27="No Data",1,IF('Indicator Data imputation'!W26&lt;&gt;"",1,0))</f>
        <v>0</v>
      </c>
      <c r="W23" s="158">
        <f>IF('Indicator Data'!X27="No Data",1,IF('Indicator Data imputation'!X26&lt;&gt;"",1,0))</f>
        <v>0</v>
      </c>
      <c r="X23" s="158">
        <f>IF('Indicator Data'!Y27="No Data",1,IF('Indicator Data imputation'!Y26&lt;&gt;"",1,0))</f>
        <v>0</v>
      </c>
      <c r="Y23" s="158">
        <f>IF('Indicator Data'!Z27="No Data",1,IF('Indicator Data imputation'!Z26&lt;&gt;"",1,0))</f>
        <v>0</v>
      </c>
      <c r="Z23" s="158">
        <f>IF('Indicator Data'!AA27="No Data",1,IF('Indicator Data imputation'!AA26&lt;&gt;"",1,0))</f>
        <v>0</v>
      </c>
      <c r="AA23" s="158">
        <f>IF('Indicator Data'!AB27="No Data",1,IF('Indicator Data imputation'!AB26&lt;&gt;"",1,0))</f>
        <v>0</v>
      </c>
      <c r="AB23" s="158">
        <f>IF('Indicator Data'!AC27="No Data",1,IF('Indicator Data imputation'!AC26&lt;&gt;"",1,0))</f>
        <v>1</v>
      </c>
      <c r="AC23" s="158">
        <f>IF('Indicator Data'!AD27="No Data",1,IF('Indicator Data imputation'!AD26&lt;&gt;"",1,0))</f>
        <v>0</v>
      </c>
      <c r="AD23" s="158">
        <f>IF('Indicator Data'!AE27="No Data",1,IF('Indicator Data imputation'!AE26&lt;&gt;"",1,0))</f>
        <v>0</v>
      </c>
      <c r="AE23" s="158">
        <f>IF('Indicator Data'!AF27="No Data",1,IF('Indicator Data imputation'!AF26&lt;&gt;"",1,0))</f>
        <v>1</v>
      </c>
      <c r="AF23" s="158">
        <f>IF('Indicator Data'!AG27="No Data",1,IF('Indicator Data imputation'!AG26&lt;&gt;"",1,0))</f>
        <v>0</v>
      </c>
      <c r="AG23" s="158">
        <f>IF('Indicator Data'!AH27="No Data",1,IF('Indicator Data imputation'!AH26&lt;&gt;"",1,0))</f>
        <v>0</v>
      </c>
      <c r="AH23" s="158">
        <f>IF('Indicator Data'!AI27="No Data",1,IF('Indicator Data imputation'!AI26&lt;&gt;"",1,0))</f>
        <v>0</v>
      </c>
      <c r="AI23" s="158">
        <f>IF('Indicator Data'!AJ27="No Data",1,IF('Indicator Data imputation'!AJ26&lt;&gt;"",1,0))</f>
        <v>0</v>
      </c>
      <c r="AJ23" s="158">
        <f>IF('Indicator Data'!AK27="No Data",1,IF('Indicator Data imputation'!AK26&lt;&gt;"",1,0))</f>
        <v>0</v>
      </c>
      <c r="AK23" s="158">
        <f>IF('Indicator Data'!AL27="No Data",1,IF('Indicator Data imputation'!AL26&lt;&gt;"",1,0))</f>
        <v>0</v>
      </c>
      <c r="AL23" s="158">
        <f>IF('Indicator Data'!AM27="No Data",1,IF('Indicator Data imputation'!AM26&lt;&gt;"",1,0))</f>
        <v>1</v>
      </c>
      <c r="AM23" s="158">
        <f>IF('Indicator Data'!AN27="No Data",1,IF('Indicator Data imputation'!AN26&lt;&gt;"",1,0))</f>
        <v>0</v>
      </c>
      <c r="AN23" s="158">
        <f>IF('Indicator Data'!AO27="No Data",1,IF('Indicator Data imputation'!AO26&lt;&gt;"",1,0))</f>
        <v>0</v>
      </c>
      <c r="AO23" s="158">
        <f>IF('Indicator Data'!AP27="No Data",1,IF('Indicator Data imputation'!AP26&lt;&gt;"",1,0))</f>
        <v>0</v>
      </c>
      <c r="AP23" s="158">
        <f>IF('Indicator Data'!AQ27="No Data",1,IF('Indicator Data imputation'!AQ26&lt;&gt;"",1,0))</f>
        <v>0</v>
      </c>
      <c r="AQ23" s="158">
        <f>IF('Indicator Data'!AR27="No Data",1,IF('Indicator Data imputation'!AR26&lt;&gt;"",1,0))</f>
        <v>0</v>
      </c>
      <c r="AR23" s="158">
        <f>IF('Indicator Data'!AS27="No Data",1,IF('Indicator Data imputation'!AS26&lt;&gt;"",1,0))</f>
        <v>0</v>
      </c>
      <c r="AS23" s="158">
        <f>IF('Indicator Data'!AT27="No Data",1,IF('Indicator Data imputation'!AT26&lt;&gt;"",1,0))</f>
        <v>0</v>
      </c>
      <c r="AT23" s="158">
        <f>IF('Indicator Data'!AU27="No Data",1,IF('Indicator Data imputation'!AU26&lt;&gt;"",1,0))</f>
        <v>0</v>
      </c>
      <c r="AU23" s="158">
        <f>IF('Indicator Data'!AV27="No Data",1,IF('Indicator Data imputation'!AV26&lt;&gt;"",1,0))</f>
        <v>0</v>
      </c>
      <c r="AV23" s="158">
        <f>IF('Indicator Data'!AW27="No Data",1,IF('Indicator Data imputation'!AW26&lt;&gt;"",1,0))</f>
        <v>0</v>
      </c>
      <c r="AW23" s="158">
        <f>IF('Indicator Data'!AX27="No Data",1,IF('Indicator Data imputation'!AX26&lt;&gt;"",1,0))</f>
        <v>0</v>
      </c>
      <c r="AX23" s="158">
        <f>IF('Indicator Data'!AY27="No Data",1,IF('Indicator Data imputation'!AY26&lt;&gt;"",1,0))</f>
        <v>0</v>
      </c>
      <c r="AY23" s="158">
        <f>IF('Indicator Data'!AZ27="No Data",1,IF('Indicator Data imputation'!AZ26&lt;&gt;"",1,0))</f>
        <v>0</v>
      </c>
      <c r="AZ23" s="158">
        <f>IF('Indicator Data'!BA27="No Data",1,IF('Indicator Data imputation'!BA26&lt;&gt;"",1,0))</f>
        <v>0</v>
      </c>
      <c r="BA23" s="158">
        <f>IF('Indicator Data'!BB27="No Data",1,IF('Indicator Data imputation'!BB26&lt;&gt;"",1,0))</f>
        <v>0</v>
      </c>
      <c r="BB23" s="158">
        <f>IF('Indicator Data'!BC27="No Data",1,IF('Indicator Data imputation'!BC26&lt;&gt;"",1,0))</f>
        <v>0</v>
      </c>
      <c r="BC23" s="158">
        <f>IF('Indicator Data'!BD27="No Data",1,IF('Indicator Data imputation'!BD26&lt;&gt;"",1,0))</f>
        <v>0</v>
      </c>
      <c r="BD23" s="158">
        <f>IF('Indicator Data'!BE27="No Data",1,IF('Indicator Data imputation'!BE26&lt;&gt;"",1,0))</f>
        <v>0</v>
      </c>
      <c r="BE23" s="158">
        <f>IF('Indicator Data'!BF27="No Data",1,IF('Indicator Data imputation'!BF26&lt;&gt;"",1,0))</f>
        <v>0</v>
      </c>
      <c r="BF23" s="158">
        <f>IF('Indicator Data'!BG27="No Data",1,IF('Indicator Data imputation'!BG26&lt;&gt;"",1,0))</f>
        <v>0</v>
      </c>
      <c r="BG23" s="158">
        <f>IF('Indicator Data'!BH27="No Data",1,IF('Indicator Data imputation'!BH26&lt;&gt;"",1,0))</f>
        <v>0</v>
      </c>
      <c r="BH23" s="158">
        <f>IF('Indicator Data'!BI27="No Data",1,IF('Indicator Data imputation'!BI26&lt;&gt;"",1,0))</f>
        <v>0</v>
      </c>
      <c r="BI23" s="158">
        <f>IF('Indicator Data'!BR27="No Data",1,IF('Indicator Data imputation'!BJ26&lt;&gt;"",1,0))</f>
        <v>0</v>
      </c>
      <c r="BJ23" s="158">
        <f>IF('Indicator Data'!BS27="No Data",1,IF('Indicator Data imputation'!BK26&lt;&gt;"",1,0))</f>
        <v>0</v>
      </c>
      <c r="BK23" s="158">
        <f>IF('Indicator Data'!BT27="No Data",1,IF('Indicator Data imputation'!BL26&lt;&gt;"",1,0))</f>
        <v>0</v>
      </c>
      <c r="BL23" s="158">
        <f>IF('Indicator Data'!BU27="No Data",1,IF('Indicator Data imputation'!BM26&lt;&gt;"",1,0))</f>
        <v>0</v>
      </c>
      <c r="BM23" s="158">
        <f>IF('Indicator Data'!BV27="No Data",1,IF('Indicator Data imputation'!BN26&lt;&gt;"",1,0))</f>
        <v>0</v>
      </c>
      <c r="BN23" s="158">
        <f>IF('Indicator Data'!BW27="No Data",1,IF('Indicator Data imputation'!BO26&lt;&gt;"",1,0))</f>
        <v>0</v>
      </c>
      <c r="BO23" s="158">
        <f>IF('Indicator Data'!BX27="No Data",1,IF('Indicator Data imputation'!BP26&lt;&gt;"",1,0))</f>
        <v>0</v>
      </c>
      <c r="BP23" s="158">
        <f>IF('Indicator Data'!BY27="No Data",1,IF('Indicator Data imputation'!BQ26&lt;&gt;"",1,0))</f>
        <v>0</v>
      </c>
      <c r="BQ23" s="158">
        <f>IF('Indicator Data'!BZ27="No Data",1,IF('Indicator Data imputation'!BR26&lt;&gt;"",1,0))</f>
        <v>0</v>
      </c>
      <c r="BR23" s="158">
        <f>IF('Indicator Data'!CA27="No Data",1,IF('Indicator Data imputation'!BS26&lt;&gt;"",1,0))</f>
        <v>0</v>
      </c>
      <c r="BS23" s="158">
        <f>IF('Indicator Data'!CB27="No Data",1,IF('Indicator Data imputation'!BT26&lt;&gt;"",1,0))</f>
        <v>0</v>
      </c>
      <c r="BT23" s="158">
        <f>IF('Indicator Data'!CC27="No Data",1,IF('Indicator Data imputation'!BU26&lt;&gt;"",1,0))</f>
        <v>0</v>
      </c>
      <c r="BU23" s="158">
        <f>IF('Indicator Data'!CD27="No Data",1,IF('Indicator Data imputation'!BV26&lt;&gt;"",1,0))</f>
        <v>0</v>
      </c>
      <c r="BV23" s="158">
        <f>IF('Indicator Data'!CE27="No Data",1,IF('Indicator Data imputation'!BW26&lt;&gt;"",1,0))</f>
        <v>0</v>
      </c>
      <c r="BW23" s="158">
        <f>IF('Indicator Data'!CF27="No Data",1,IF('Indicator Data imputation'!BX26&lt;&gt;"",1,0))</f>
        <v>0</v>
      </c>
      <c r="BX23" s="158">
        <f>IF('Indicator Data'!CG27="No Data",1,IF('Indicator Data imputation'!BY26&lt;&gt;"",1,0))</f>
        <v>0</v>
      </c>
      <c r="BY23" s="5">
        <f t="shared" si="0"/>
        <v>3</v>
      </c>
      <c r="BZ23" s="160">
        <f t="shared" si="1"/>
        <v>0.04</v>
      </c>
    </row>
    <row r="24" spans="1:78" x14ac:dyDescent="0.3">
      <c r="A24" s="5" t="s">
        <v>43</v>
      </c>
      <c r="B24" s="158">
        <f>IF('Indicator Data'!C28="No Data",1,IF('Indicator Data imputation'!C27&lt;&gt;"",1,0))</f>
        <v>0</v>
      </c>
      <c r="C24" s="158">
        <f>IF('Indicator Data'!D28="No Data",1,IF('Indicator Data imputation'!D27&lt;&gt;"",1,0))</f>
        <v>0</v>
      </c>
      <c r="D24" s="158">
        <f>IF('Indicator Data'!E28="No Data",1,IF('Indicator Data imputation'!E27&lt;&gt;"",1,0))</f>
        <v>0</v>
      </c>
      <c r="E24" s="158">
        <f>IF('Indicator Data'!F28="No Data",1,IF('Indicator Data imputation'!F27&lt;&gt;"",1,0))</f>
        <v>0</v>
      </c>
      <c r="F24" s="158">
        <f>IF('Indicator Data'!G28="No Data",1,IF('Indicator Data imputation'!G27&lt;&gt;"",1,0))</f>
        <v>0</v>
      </c>
      <c r="G24" s="158">
        <f>IF('Indicator Data'!H28="No Data",1,IF('Indicator Data imputation'!H27&lt;&gt;"",1,0))</f>
        <v>0</v>
      </c>
      <c r="H24" s="158">
        <f>IF('Indicator Data'!I28="No Data",1,IF('Indicator Data imputation'!I27&lt;&gt;"",1,0))</f>
        <v>0</v>
      </c>
      <c r="I24" s="158">
        <f>IF('Indicator Data'!J28="No Data",1,IF('Indicator Data imputation'!J27&lt;&gt;"",1,0))</f>
        <v>0</v>
      </c>
      <c r="J24" s="158">
        <f>IF('Indicator Data'!K28="No Data",1,IF('Indicator Data imputation'!K27&lt;&gt;"",1,0))</f>
        <v>0</v>
      </c>
      <c r="K24" s="158">
        <f>IF('Indicator Data'!L28="No Data",1,IF('Indicator Data imputation'!L27&lt;&gt;"",1,0))</f>
        <v>0</v>
      </c>
      <c r="L24" s="158">
        <f>IF('Indicator Data'!M28="No Data",1,IF('Indicator Data imputation'!M27&lt;&gt;"",1,0))</f>
        <v>1</v>
      </c>
      <c r="M24" s="158">
        <f>IF('Indicator Data'!N28="No Data",1,IF('Indicator Data imputation'!N27&lt;&gt;"",1,0))</f>
        <v>1</v>
      </c>
      <c r="N24" s="158">
        <f>IF('Indicator Data'!O28="No Data",1,IF('Indicator Data imputation'!O27&lt;&gt;"",1,0))</f>
        <v>1</v>
      </c>
      <c r="O24" s="158">
        <f>IF('Indicator Data'!P28="No Data",1,IF('Indicator Data imputation'!P27&lt;&gt;"",1,0))</f>
        <v>1</v>
      </c>
      <c r="P24" s="158">
        <f>IF('Indicator Data'!Q28="No Data",1,IF('Indicator Data imputation'!Q27&lt;&gt;"",1,0))</f>
        <v>0</v>
      </c>
      <c r="Q24" s="158">
        <f>IF('Indicator Data'!R28="No Data",1,IF('Indicator Data imputation'!R27&lt;&gt;"",1,0))</f>
        <v>0</v>
      </c>
      <c r="R24" s="158">
        <f>IF('Indicator Data'!S28="No Data",1,IF('Indicator Data imputation'!S27&lt;&gt;"",1,0))</f>
        <v>0</v>
      </c>
      <c r="S24" s="158">
        <f>IF('Indicator Data'!T28="No Data",1,IF('Indicator Data imputation'!T27&lt;&gt;"",1,0))</f>
        <v>0</v>
      </c>
      <c r="T24" s="158">
        <f>IF('Indicator Data'!U28="No Data",1,IF('Indicator Data imputation'!U27&lt;&gt;"",1,0))</f>
        <v>0</v>
      </c>
      <c r="U24" s="158">
        <f>IF('Indicator Data'!V28="No Data",1,IF('Indicator Data imputation'!V27&lt;&gt;"",1,0))</f>
        <v>0</v>
      </c>
      <c r="V24" s="158">
        <f>IF('Indicator Data'!W28="No Data",1,IF('Indicator Data imputation'!W27&lt;&gt;"",1,0))</f>
        <v>0</v>
      </c>
      <c r="W24" s="158">
        <f>IF('Indicator Data'!X28="No Data",1,IF('Indicator Data imputation'!X27&lt;&gt;"",1,0))</f>
        <v>0</v>
      </c>
      <c r="X24" s="158">
        <f>IF('Indicator Data'!Y28="No Data",1,IF('Indicator Data imputation'!Y27&lt;&gt;"",1,0))</f>
        <v>0</v>
      </c>
      <c r="Y24" s="158">
        <f>IF('Indicator Data'!Z28="No Data",1,IF('Indicator Data imputation'!Z27&lt;&gt;"",1,0))</f>
        <v>0</v>
      </c>
      <c r="Z24" s="158">
        <f>IF('Indicator Data'!AA28="No Data",1,IF('Indicator Data imputation'!AA27&lt;&gt;"",1,0))</f>
        <v>0</v>
      </c>
      <c r="AA24" s="158">
        <f>IF('Indicator Data'!AB28="No Data",1,IF('Indicator Data imputation'!AB27&lt;&gt;"",1,0))</f>
        <v>0</v>
      </c>
      <c r="AB24" s="158">
        <f>IF('Indicator Data'!AC28="No Data",1,IF('Indicator Data imputation'!AC27&lt;&gt;"",1,0))</f>
        <v>1</v>
      </c>
      <c r="AC24" s="158">
        <f>IF('Indicator Data'!AD28="No Data",1,IF('Indicator Data imputation'!AD27&lt;&gt;"",1,0))</f>
        <v>0</v>
      </c>
      <c r="AD24" s="158">
        <f>IF('Indicator Data'!AE28="No Data",1,IF('Indicator Data imputation'!AE27&lt;&gt;"",1,0))</f>
        <v>0</v>
      </c>
      <c r="AE24" s="158">
        <f>IF('Indicator Data'!AF28="No Data",1,IF('Indicator Data imputation'!AF27&lt;&gt;"",1,0))</f>
        <v>0</v>
      </c>
      <c r="AF24" s="158">
        <f>IF('Indicator Data'!AG28="No Data",1,IF('Indicator Data imputation'!AG27&lt;&gt;"",1,0))</f>
        <v>0</v>
      </c>
      <c r="AG24" s="158">
        <f>IF('Indicator Data'!AH28="No Data",1,IF('Indicator Data imputation'!AH27&lt;&gt;"",1,0))</f>
        <v>0</v>
      </c>
      <c r="AH24" s="158">
        <f>IF('Indicator Data'!AI28="No Data",1,IF('Indicator Data imputation'!AI27&lt;&gt;"",1,0))</f>
        <v>0</v>
      </c>
      <c r="AI24" s="158">
        <f>IF('Indicator Data'!AJ28="No Data",1,IF('Indicator Data imputation'!AJ27&lt;&gt;"",1,0))</f>
        <v>0</v>
      </c>
      <c r="AJ24" s="158">
        <f>IF('Indicator Data'!AK28="No Data",1,IF('Indicator Data imputation'!AK27&lt;&gt;"",1,0))</f>
        <v>0</v>
      </c>
      <c r="AK24" s="158">
        <f>IF('Indicator Data'!AL28="No Data",1,IF('Indicator Data imputation'!AL27&lt;&gt;"",1,0))</f>
        <v>0</v>
      </c>
      <c r="AL24" s="158">
        <f>IF('Indicator Data'!AM28="No Data",1,IF('Indicator Data imputation'!AM27&lt;&gt;"",1,0))</f>
        <v>0</v>
      </c>
      <c r="AM24" s="158">
        <f>IF('Indicator Data'!AN28="No Data",1,IF('Indicator Data imputation'!AN27&lt;&gt;"",1,0))</f>
        <v>0</v>
      </c>
      <c r="AN24" s="158">
        <f>IF('Indicator Data'!AO28="No Data",1,IF('Indicator Data imputation'!AO27&lt;&gt;"",1,0))</f>
        <v>0</v>
      </c>
      <c r="AO24" s="158">
        <f>IF('Indicator Data'!AP28="No Data",1,IF('Indicator Data imputation'!AP27&lt;&gt;"",1,0))</f>
        <v>0</v>
      </c>
      <c r="AP24" s="158">
        <f>IF('Indicator Data'!AQ28="No Data",1,IF('Indicator Data imputation'!AQ27&lt;&gt;"",1,0))</f>
        <v>0</v>
      </c>
      <c r="AQ24" s="158">
        <f>IF('Indicator Data'!AR28="No Data",1,IF('Indicator Data imputation'!AR27&lt;&gt;"",1,0))</f>
        <v>0</v>
      </c>
      <c r="AR24" s="158">
        <f>IF('Indicator Data'!AS28="No Data",1,IF('Indicator Data imputation'!AS27&lt;&gt;"",1,0))</f>
        <v>0</v>
      </c>
      <c r="AS24" s="158">
        <f>IF('Indicator Data'!AT28="No Data",1,IF('Indicator Data imputation'!AT27&lt;&gt;"",1,0))</f>
        <v>0</v>
      </c>
      <c r="AT24" s="158">
        <f>IF('Indicator Data'!AU28="No Data",1,IF('Indicator Data imputation'!AU27&lt;&gt;"",1,0))</f>
        <v>0</v>
      </c>
      <c r="AU24" s="158">
        <f>IF('Indicator Data'!AV28="No Data",1,IF('Indicator Data imputation'!AV27&lt;&gt;"",1,0))</f>
        <v>0</v>
      </c>
      <c r="AV24" s="158">
        <f>IF('Indicator Data'!AW28="No Data",1,IF('Indicator Data imputation'!AW27&lt;&gt;"",1,0))</f>
        <v>0</v>
      </c>
      <c r="AW24" s="158">
        <f>IF('Indicator Data'!AX28="No Data",1,IF('Indicator Data imputation'!AX27&lt;&gt;"",1,0))</f>
        <v>0</v>
      </c>
      <c r="AX24" s="158">
        <f>IF('Indicator Data'!AY28="No Data",1,IF('Indicator Data imputation'!AY27&lt;&gt;"",1,0))</f>
        <v>0</v>
      </c>
      <c r="AY24" s="158">
        <f>IF('Indicator Data'!AZ28="No Data",1,IF('Indicator Data imputation'!AZ27&lt;&gt;"",1,0))</f>
        <v>0</v>
      </c>
      <c r="AZ24" s="158">
        <f>IF('Indicator Data'!BA28="No Data",1,IF('Indicator Data imputation'!BA27&lt;&gt;"",1,0))</f>
        <v>0</v>
      </c>
      <c r="BA24" s="158">
        <f>IF('Indicator Data'!BB28="No Data",1,IF('Indicator Data imputation'!BB27&lt;&gt;"",1,0))</f>
        <v>0</v>
      </c>
      <c r="BB24" s="158">
        <f>IF('Indicator Data'!BC28="No Data",1,IF('Indicator Data imputation'!BC27&lt;&gt;"",1,0))</f>
        <v>0</v>
      </c>
      <c r="BC24" s="158">
        <f>IF('Indicator Data'!BD28="No Data",1,IF('Indicator Data imputation'!BD27&lt;&gt;"",1,0))</f>
        <v>0</v>
      </c>
      <c r="BD24" s="158">
        <f>IF('Indicator Data'!BE28="No Data",1,IF('Indicator Data imputation'!BE27&lt;&gt;"",1,0))</f>
        <v>0</v>
      </c>
      <c r="BE24" s="158">
        <f>IF('Indicator Data'!BF28="No Data",1,IF('Indicator Data imputation'!BF27&lt;&gt;"",1,0))</f>
        <v>0</v>
      </c>
      <c r="BF24" s="158">
        <f>IF('Indicator Data'!BG28="No Data",1,IF('Indicator Data imputation'!BG27&lt;&gt;"",1,0))</f>
        <v>0</v>
      </c>
      <c r="BG24" s="158">
        <f>IF('Indicator Data'!BH28="No Data",1,IF('Indicator Data imputation'!BH27&lt;&gt;"",1,0))</f>
        <v>0</v>
      </c>
      <c r="BH24" s="158">
        <f>IF('Indicator Data'!BI28="No Data",1,IF('Indicator Data imputation'!BI27&lt;&gt;"",1,0))</f>
        <v>0</v>
      </c>
      <c r="BI24" s="158">
        <f>IF('Indicator Data'!BR28="No Data",1,IF('Indicator Data imputation'!BJ27&lt;&gt;"",1,0))</f>
        <v>0</v>
      </c>
      <c r="BJ24" s="158">
        <f>IF('Indicator Data'!BS28="No Data",1,IF('Indicator Data imputation'!BK27&lt;&gt;"",1,0))</f>
        <v>0</v>
      </c>
      <c r="BK24" s="158">
        <f>IF('Indicator Data'!BT28="No Data",1,IF('Indicator Data imputation'!BL27&lt;&gt;"",1,0))</f>
        <v>0</v>
      </c>
      <c r="BL24" s="158">
        <f>IF('Indicator Data'!BU28="No Data",1,IF('Indicator Data imputation'!BM27&lt;&gt;"",1,0))</f>
        <v>0</v>
      </c>
      <c r="BM24" s="158">
        <f>IF('Indicator Data'!BV28="No Data",1,IF('Indicator Data imputation'!BN27&lt;&gt;"",1,0))</f>
        <v>0</v>
      </c>
      <c r="BN24" s="158">
        <f>IF('Indicator Data'!BW28="No Data",1,IF('Indicator Data imputation'!BO27&lt;&gt;"",1,0))</f>
        <v>0</v>
      </c>
      <c r="BO24" s="158">
        <f>IF('Indicator Data'!BX28="No Data",1,IF('Indicator Data imputation'!BP27&lt;&gt;"",1,0))</f>
        <v>0</v>
      </c>
      <c r="BP24" s="158">
        <f>IF('Indicator Data'!BY28="No Data",1,IF('Indicator Data imputation'!BQ27&lt;&gt;"",1,0))</f>
        <v>0</v>
      </c>
      <c r="BQ24" s="158">
        <f>IF('Indicator Data'!BZ28="No Data",1,IF('Indicator Data imputation'!BR27&lt;&gt;"",1,0))</f>
        <v>0</v>
      </c>
      <c r="BR24" s="158">
        <f>IF('Indicator Data'!CA28="No Data",1,IF('Indicator Data imputation'!BS27&lt;&gt;"",1,0))</f>
        <v>0</v>
      </c>
      <c r="BS24" s="158">
        <f>IF('Indicator Data'!CB28="No Data",1,IF('Indicator Data imputation'!BT27&lt;&gt;"",1,0))</f>
        <v>0</v>
      </c>
      <c r="BT24" s="158">
        <f>IF('Indicator Data'!CC28="No Data",1,IF('Indicator Data imputation'!BU27&lt;&gt;"",1,0))</f>
        <v>0</v>
      </c>
      <c r="BU24" s="158">
        <f>IF('Indicator Data'!CD28="No Data",1,IF('Indicator Data imputation'!BV27&lt;&gt;"",1,0))</f>
        <v>0</v>
      </c>
      <c r="BV24" s="158">
        <f>IF('Indicator Data'!CE28="No Data",1,IF('Indicator Data imputation'!BW27&lt;&gt;"",1,0))</f>
        <v>0</v>
      </c>
      <c r="BW24" s="158">
        <f>IF('Indicator Data'!CF28="No Data",1,IF('Indicator Data imputation'!BX27&lt;&gt;"",1,0))</f>
        <v>0</v>
      </c>
      <c r="BX24" s="158">
        <f>IF('Indicator Data'!CG28="No Data",1,IF('Indicator Data imputation'!BY27&lt;&gt;"",1,0))</f>
        <v>0</v>
      </c>
      <c r="BY24" s="5">
        <f t="shared" si="0"/>
        <v>5</v>
      </c>
      <c r="BZ24" s="160">
        <f t="shared" si="1"/>
        <v>6.6666666666666666E-2</v>
      </c>
    </row>
    <row r="25" spans="1:78" x14ac:dyDescent="0.3">
      <c r="A25" s="5" t="s">
        <v>45</v>
      </c>
      <c r="B25" s="158">
        <f>IF('Indicator Data'!C29="No Data",1,IF('Indicator Data imputation'!C28&lt;&gt;"",1,0))</f>
        <v>0</v>
      </c>
      <c r="C25" s="158">
        <f>IF('Indicator Data'!D29="No Data",1,IF('Indicator Data imputation'!D28&lt;&gt;"",1,0))</f>
        <v>0</v>
      </c>
      <c r="D25" s="158">
        <f>IF('Indicator Data'!E29="No Data",1,IF('Indicator Data imputation'!E28&lt;&gt;"",1,0))</f>
        <v>0</v>
      </c>
      <c r="E25" s="158">
        <f>IF('Indicator Data'!F29="No Data",1,IF('Indicator Data imputation'!F28&lt;&gt;"",1,0))</f>
        <v>0</v>
      </c>
      <c r="F25" s="158">
        <f>IF('Indicator Data'!G29="No Data",1,IF('Indicator Data imputation'!G28&lt;&gt;"",1,0))</f>
        <v>0</v>
      </c>
      <c r="G25" s="158">
        <f>IF('Indicator Data'!H29="No Data",1,IF('Indicator Data imputation'!H28&lt;&gt;"",1,0))</f>
        <v>0</v>
      </c>
      <c r="H25" s="158">
        <f>IF('Indicator Data'!I29="No Data",1,IF('Indicator Data imputation'!I28&lt;&gt;"",1,0))</f>
        <v>0</v>
      </c>
      <c r="I25" s="158">
        <f>IF('Indicator Data'!J29="No Data",1,IF('Indicator Data imputation'!J28&lt;&gt;"",1,0))</f>
        <v>0</v>
      </c>
      <c r="J25" s="158">
        <f>IF('Indicator Data'!K29="No Data",1,IF('Indicator Data imputation'!K28&lt;&gt;"",1,0))</f>
        <v>0</v>
      </c>
      <c r="K25" s="158">
        <f>IF('Indicator Data'!L29="No Data",1,IF('Indicator Data imputation'!L28&lt;&gt;"",1,0))</f>
        <v>0</v>
      </c>
      <c r="L25" s="158">
        <f>IF('Indicator Data'!M29="No Data",1,IF('Indicator Data imputation'!M28&lt;&gt;"",1,0))</f>
        <v>0</v>
      </c>
      <c r="M25" s="158">
        <f>IF('Indicator Data'!N29="No Data",1,IF('Indicator Data imputation'!N28&lt;&gt;"",1,0))</f>
        <v>1</v>
      </c>
      <c r="N25" s="158">
        <f>IF('Indicator Data'!O29="No Data",1,IF('Indicator Data imputation'!O28&lt;&gt;"",1,0))</f>
        <v>1</v>
      </c>
      <c r="O25" s="158">
        <f>IF('Indicator Data'!P29="No Data",1,IF('Indicator Data imputation'!P28&lt;&gt;"",1,0))</f>
        <v>1</v>
      </c>
      <c r="P25" s="158">
        <f>IF('Indicator Data'!Q29="No Data",1,IF('Indicator Data imputation'!Q28&lt;&gt;"",1,0))</f>
        <v>0</v>
      </c>
      <c r="Q25" s="158">
        <f>IF('Indicator Data'!R29="No Data",1,IF('Indicator Data imputation'!R28&lt;&gt;"",1,0))</f>
        <v>0</v>
      </c>
      <c r="R25" s="158">
        <f>IF('Indicator Data'!S29="No Data",1,IF('Indicator Data imputation'!S28&lt;&gt;"",1,0))</f>
        <v>0</v>
      </c>
      <c r="S25" s="158">
        <f>IF('Indicator Data'!T29="No Data",1,IF('Indicator Data imputation'!T28&lt;&gt;"",1,0))</f>
        <v>0</v>
      </c>
      <c r="T25" s="158">
        <f>IF('Indicator Data'!U29="No Data",1,IF('Indicator Data imputation'!U28&lt;&gt;"",1,0))</f>
        <v>0</v>
      </c>
      <c r="U25" s="158">
        <f>IF('Indicator Data'!V29="No Data",1,IF('Indicator Data imputation'!V28&lt;&gt;"",1,0))</f>
        <v>0</v>
      </c>
      <c r="V25" s="158">
        <f>IF('Indicator Data'!W29="No Data",1,IF('Indicator Data imputation'!W28&lt;&gt;"",1,0))</f>
        <v>0</v>
      </c>
      <c r="W25" s="158">
        <f>IF('Indicator Data'!X29="No Data",1,IF('Indicator Data imputation'!X28&lt;&gt;"",1,0))</f>
        <v>0</v>
      </c>
      <c r="X25" s="158">
        <f>IF('Indicator Data'!Y29="No Data",1,IF('Indicator Data imputation'!Y28&lt;&gt;"",1,0))</f>
        <v>0</v>
      </c>
      <c r="Y25" s="158">
        <f>IF('Indicator Data'!Z29="No Data",1,IF('Indicator Data imputation'!Z28&lt;&gt;"",1,0))</f>
        <v>0</v>
      </c>
      <c r="Z25" s="158">
        <f>IF('Indicator Data'!AA29="No Data",1,IF('Indicator Data imputation'!AA28&lt;&gt;"",1,0))</f>
        <v>1</v>
      </c>
      <c r="AA25" s="158">
        <f>IF('Indicator Data'!AB29="No Data",1,IF('Indicator Data imputation'!AB28&lt;&gt;"",1,0))</f>
        <v>0</v>
      </c>
      <c r="AB25" s="158">
        <f>IF('Indicator Data'!AC29="No Data",1,IF('Indicator Data imputation'!AC28&lt;&gt;"",1,0))</f>
        <v>1</v>
      </c>
      <c r="AC25" s="158">
        <f>IF('Indicator Data'!AD29="No Data",1,IF('Indicator Data imputation'!AD28&lt;&gt;"",1,0))</f>
        <v>0</v>
      </c>
      <c r="AD25" s="158">
        <f>IF('Indicator Data'!AE29="No Data",1,IF('Indicator Data imputation'!AE28&lt;&gt;"",1,0))</f>
        <v>1</v>
      </c>
      <c r="AE25" s="158">
        <f>IF('Indicator Data'!AF29="No Data",1,IF('Indicator Data imputation'!AF28&lt;&gt;"",1,0))</f>
        <v>1</v>
      </c>
      <c r="AF25" s="158">
        <f>IF('Indicator Data'!AG29="No Data",1,IF('Indicator Data imputation'!AG28&lt;&gt;"",1,0))</f>
        <v>0</v>
      </c>
      <c r="AG25" s="158">
        <f>IF('Indicator Data'!AH29="No Data",1,IF('Indicator Data imputation'!AH28&lt;&gt;"",1,0))</f>
        <v>0</v>
      </c>
      <c r="AH25" s="158">
        <f>IF('Indicator Data'!AI29="No Data",1,IF('Indicator Data imputation'!AI28&lt;&gt;"",1,0))</f>
        <v>0</v>
      </c>
      <c r="AI25" s="158">
        <f>IF('Indicator Data'!AJ29="No Data",1,IF('Indicator Data imputation'!AJ28&lt;&gt;"",1,0))</f>
        <v>0</v>
      </c>
      <c r="AJ25" s="158">
        <f>IF('Indicator Data'!AK29="No Data",1,IF('Indicator Data imputation'!AK28&lt;&gt;"",1,0))</f>
        <v>0</v>
      </c>
      <c r="AK25" s="158">
        <f>IF('Indicator Data'!AL29="No Data",1,IF('Indicator Data imputation'!AL28&lt;&gt;"",1,0))</f>
        <v>0</v>
      </c>
      <c r="AL25" s="158">
        <f>IF('Indicator Data'!AM29="No Data",1,IF('Indicator Data imputation'!AM28&lt;&gt;"",1,0))</f>
        <v>1</v>
      </c>
      <c r="AM25" s="158">
        <f>IF('Indicator Data'!AN29="No Data",1,IF('Indicator Data imputation'!AN28&lt;&gt;"",1,0))</f>
        <v>0</v>
      </c>
      <c r="AN25" s="158">
        <f>IF('Indicator Data'!AO29="No Data",1,IF('Indicator Data imputation'!AO28&lt;&gt;"",1,0))</f>
        <v>0</v>
      </c>
      <c r="AO25" s="158">
        <f>IF('Indicator Data'!AP29="No Data",1,IF('Indicator Data imputation'!AP28&lt;&gt;"",1,0))</f>
        <v>0</v>
      </c>
      <c r="AP25" s="158">
        <f>IF('Indicator Data'!AQ29="No Data",1,IF('Indicator Data imputation'!AQ28&lt;&gt;"",1,0))</f>
        <v>1</v>
      </c>
      <c r="AQ25" s="158">
        <f>IF('Indicator Data'!AR29="No Data",1,IF('Indicator Data imputation'!AR28&lt;&gt;"",1,0))</f>
        <v>1</v>
      </c>
      <c r="AR25" s="158">
        <f>IF('Indicator Data'!AS29="No Data",1,IF('Indicator Data imputation'!AS28&lt;&gt;"",1,0))</f>
        <v>0</v>
      </c>
      <c r="AS25" s="158">
        <f>IF('Indicator Data'!AT29="No Data",1,IF('Indicator Data imputation'!AT28&lt;&gt;"",1,0))</f>
        <v>0</v>
      </c>
      <c r="AT25" s="158">
        <f>IF('Indicator Data'!AU29="No Data",1,IF('Indicator Data imputation'!AU28&lt;&gt;"",1,0))</f>
        <v>0</v>
      </c>
      <c r="AU25" s="158">
        <f>IF('Indicator Data'!AV29="No Data",1,IF('Indicator Data imputation'!AV28&lt;&gt;"",1,0))</f>
        <v>0</v>
      </c>
      <c r="AV25" s="158">
        <f>IF('Indicator Data'!AW29="No Data",1,IF('Indicator Data imputation'!AW28&lt;&gt;"",1,0))</f>
        <v>1</v>
      </c>
      <c r="AW25" s="158">
        <f>IF('Indicator Data'!AX29="No Data",1,IF('Indicator Data imputation'!AX28&lt;&gt;"",1,0))</f>
        <v>1</v>
      </c>
      <c r="AX25" s="158">
        <f>IF('Indicator Data'!AY29="No Data",1,IF('Indicator Data imputation'!AY28&lt;&gt;"",1,0))</f>
        <v>0</v>
      </c>
      <c r="AY25" s="158">
        <f>IF('Indicator Data'!AZ29="No Data",1,IF('Indicator Data imputation'!AZ28&lt;&gt;"",1,0))</f>
        <v>0</v>
      </c>
      <c r="AZ25" s="158">
        <f>IF('Indicator Data'!BA29="No Data",1,IF('Indicator Data imputation'!BA28&lt;&gt;"",1,0))</f>
        <v>1</v>
      </c>
      <c r="BA25" s="158">
        <f>IF('Indicator Data'!BB29="No Data",1,IF('Indicator Data imputation'!BB28&lt;&gt;"",1,0))</f>
        <v>0</v>
      </c>
      <c r="BB25" s="158">
        <f>IF('Indicator Data'!BC29="No Data",1,IF('Indicator Data imputation'!BC28&lt;&gt;"",1,0))</f>
        <v>0</v>
      </c>
      <c r="BC25" s="158">
        <f>IF('Indicator Data'!BD29="No Data",1,IF('Indicator Data imputation'!BD28&lt;&gt;"",1,0))</f>
        <v>0</v>
      </c>
      <c r="BD25" s="158">
        <f>IF('Indicator Data'!BE29="No Data",1,IF('Indicator Data imputation'!BE28&lt;&gt;"",1,0))</f>
        <v>0</v>
      </c>
      <c r="BE25" s="158">
        <f>IF('Indicator Data'!BF29="No Data",1,IF('Indicator Data imputation'!BF28&lt;&gt;"",1,0))</f>
        <v>0</v>
      </c>
      <c r="BF25" s="158">
        <f>IF('Indicator Data'!BG29="No Data",1,IF('Indicator Data imputation'!BG28&lt;&gt;"",1,0))</f>
        <v>0</v>
      </c>
      <c r="BG25" s="158">
        <f>IF('Indicator Data'!BH29="No Data",1,IF('Indicator Data imputation'!BH28&lt;&gt;"",1,0))</f>
        <v>0</v>
      </c>
      <c r="BH25" s="158">
        <f>IF('Indicator Data'!BI29="No Data",1,IF('Indicator Data imputation'!BI28&lt;&gt;"",1,0))</f>
        <v>0</v>
      </c>
      <c r="BI25" s="158">
        <f>IF('Indicator Data'!BR29="No Data",1,IF('Indicator Data imputation'!BJ28&lt;&gt;"",1,0))</f>
        <v>0</v>
      </c>
      <c r="BJ25" s="158">
        <f>IF('Indicator Data'!BS29="No Data",1,IF('Indicator Data imputation'!BK28&lt;&gt;"",1,0))</f>
        <v>0</v>
      </c>
      <c r="BK25" s="158">
        <f>IF('Indicator Data'!BT29="No Data",1,IF('Indicator Data imputation'!BL28&lt;&gt;"",1,0))</f>
        <v>0</v>
      </c>
      <c r="BL25" s="158">
        <f>IF('Indicator Data'!BU29="No Data",1,IF('Indicator Data imputation'!BM28&lt;&gt;"",1,0))</f>
        <v>0</v>
      </c>
      <c r="BM25" s="158">
        <f>IF('Indicator Data'!BV29="No Data",1,IF('Indicator Data imputation'!BN28&lt;&gt;"",1,0))</f>
        <v>0</v>
      </c>
      <c r="BN25" s="158">
        <f>IF('Indicator Data'!BW29="No Data",1,IF('Indicator Data imputation'!BO28&lt;&gt;"",1,0))</f>
        <v>0</v>
      </c>
      <c r="BO25" s="158">
        <f>IF('Indicator Data'!BX29="No Data",1,IF('Indicator Data imputation'!BP28&lt;&gt;"",1,0))</f>
        <v>0</v>
      </c>
      <c r="BP25" s="158">
        <f>IF('Indicator Data'!BY29="No Data",1,IF('Indicator Data imputation'!BQ28&lt;&gt;"",1,0))</f>
        <v>0</v>
      </c>
      <c r="BQ25" s="158">
        <f>IF('Indicator Data'!BZ29="No Data",1,IF('Indicator Data imputation'!BR28&lt;&gt;"",1,0))</f>
        <v>0</v>
      </c>
      <c r="BR25" s="158">
        <f>IF('Indicator Data'!CA29="No Data",1,IF('Indicator Data imputation'!BS28&lt;&gt;"",1,0))</f>
        <v>0</v>
      </c>
      <c r="BS25" s="158">
        <f>IF('Indicator Data'!CB29="No Data",1,IF('Indicator Data imputation'!BT28&lt;&gt;"",1,0))</f>
        <v>0</v>
      </c>
      <c r="BT25" s="158">
        <f>IF('Indicator Data'!CC29="No Data",1,IF('Indicator Data imputation'!BU28&lt;&gt;"",1,0))</f>
        <v>0</v>
      </c>
      <c r="BU25" s="158">
        <f>IF('Indicator Data'!CD29="No Data",1,IF('Indicator Data imputation'!BV28&lt;&gt;"",1,0))</f>
        <v>0</v>
      </c>
      <c r="BV25" s="158">
        <f>IF('Indicator Data'!CE29="No Data",1,IF('Indicator Data imputation'!BW28&lt;&gt;"",1,0))</f>
        <v>1</v>
      </c>
      <c r="BW25" s="158">
        <f>IF('Indicator Data'!CF29="No Data",1,IF('Indicator Data imputation'!BX28&lt;&gt;"",1,0))</f>
        <v>0</v>
      </c>
      <c r="BX25" s="158">
        <f>IF('Indicator Data'!CG29="No Data",1,IF('Indicator Data imputation'!BY28&lt;&gt;"",1,0))</f>
        <v>0</v>
      </c>
      <c r="BY25" s="5">
        <f t="shared" si="0"/>
        <v>14</v>
      </c>
      <c r="BZ25" s="160">
        <f t="shared" si="1"/>
        <v>0.18666666666666668</v>
      </c>
    </row>
    <row r="26" spans="1:78" x14ac:dyDescent="0.3">
      <c r="A26" s="5" t="s">
        <v>46</v>
      </c>
      <c r="B26" s="158">
        <f>IF('Indicator Data'!C30="No Data",1,IF('Indicator Data imputation'!C29&lt;&gt;"",1,0))</f>
        <v>0</v>
      </c>
      <c r="C26" s="158">
        <f>IF('Indicator Data'!D30="No Data",1,IF('Indicator Data imputation'!D29&lt;&gt;"",1,0))</f>
        <v>0</v>
      </c>
      <c r="D26" s="158">
        <f>IF('Indicator Data'!E30="No Data",1,IF('Indicator Data imputation'!E29&lt;&gt;"",1,0))</f>
        <v>0</v>
      </c>
      <c r="E26" s="158">
        <f>IF('Indicator Data'!F30="No Data",1,IF('Indicator Data imputation'!F29&lt;&gt;"",1,0))</f>
        <v>0</v>
      </c>
      <c r="F26" s="158">
        <f>IF('Indicator Data'!G30="No Data",1,IF('Indicator Data imputation'!G29&lt;&gt;"",1,0))</f>
        <v>0</v>
      </c>
      <c r="G26" s="158">
        <f>IF('Indicator Data'!H30="No Data",1,IF('Indicator Data imputation'!H29&lt;&gt;"",1,0))</f>
        <v>0</v>
      </c>
      <c r="H26" s="158">
        <f>IF('Indicator Data'!I30="No Data",1,IF('Indicator Data imputation'!I29&lt;&gt;"",1,0))</f>
        <v>0</v>
      </c>
      <c r="I26" s="158">
        <f>IF('Indicator Data'!J30="No Data",1,IF('Indicator Data imputation'!J29&lt;&gt;"",1,0))</f>
        <v>0</v>
      </c>
      <c r="J26" s="158">
        <f>IF('Indicator Data'!K30="No Data",1,IF('Indicator Data imputation'!K29&lt;&gt;"",1,0))</f>
        <v>0</v>
      </c>
      <c r="K26" s="158">
        <f>IF('Indicator Data'!L30="No Data",1,IF('Indicator Data imputation'!L29&lt;&gt;"",1,0))</f>
        <v>0</v>
      </c>
      <c r="L26" s="158">
        <f>IF('Indicator Data'!M30="No Data",1,IF('Indicator Data imputation'!M29&lt;&gt;"",1,0))</f>
        <v>0</v>
      </c>
      <c r="M26" s="158">
        <f>IF('Indicator Data'!N30="No Data",1,IF('Indicator Data imputation'!N29&lt;&gt;"",1,0))</f>
        <v>1</v>
      </c>
      <c r="N26" s="158">
        <f>IF('Indicator Data'!O30="No Data",1,IF('Indicator Data imputation'!O29&lt;&gt;"",1,0))</f>
        <v>1</v>
      </c>
      <c r="O26" s="158">
        <f>IF('Indicator Data'!P30="No Data",1,IF('Indicator Data imputation'!P29&lt;&gt;"",1,0))</f>
        <v>1</v>
      </c>
      <c r="P26" s="158">
        <f>IF('Indicator Data'!Q30="No Data",1,IF('Indicator Data imputation'!Q29&lt;&gt;"",1,0))</f>
        <v>0</v>
      </c>
      <c r="Q26" s="158">
        <f>IF('Indicator Data'!R30="No Data",1,IF('Indicator Data imputation'!R29&lt;&gt;"",1,0))</f>
        <v>0</v>
      </c>
      <c r="R26" s="158">
        <f>IF('Indicator Data'!S30="No Data",1,IF('Indicator Data imputation'!S29&lt;&gt;"",1,0))</f>
        <v>0</v>
      </c>
      <c r="S26" s="158">
        <f>IF('Indicator Data'!T30="No Data",1,IF('Indicator Data imputation'!T29&lt;&gt;"",1,0))</f>
        <v>0</v>
      </c>
      <c r="T26" s="158">
        <f>IF('Indicator Data'!U30="No Data",1,IF('Indicator Data imputation'!U29&lt;&gt;"",1,0))</f>
        <v>0</v>
      </c>
      <c r="U26" s="158">
        <f>IF('Indicator Data'!V30="No Data",1,IF('Indicator Data imputation'!V29&lt;&gt;"",1,0))</f>
        <v>0</v>
      </c>
      <c r="V26" s="158">
        <f>IF('Indicator Data'!W30="No Data",1,IF('Indicator Data imputation'!W29&lt;&gt;"",1,0))</f>
        <v>0</v>
      </c>
      <c r="W26" s="158">
        <f>IF('Indicator Data'!X30="No Data",1,IF('Indicator Data imputation'!X29&lt;&gt;"",1,0))</f>
        <v>0</v>
      </c>
      <c r="X26" s="158">
        <f>IF('Indicator Data'!Y30="No Data",1,IF('Indicator Data imputation'!Y29&lt;&gt;"",1,0))</f>
        <v>0</v>
      </c>
      <c r="Y26" s="158">
        <f>IF('Indicator Data'!Z30="No Data",1,IF('Indicator Data imputation'!Z29&lt;&gt;"",1,0))</f>
        <v>0</v>
      </c>
      <c r="Z26" s="158">
        <f>IF('Indicator Data'!AA30="No Data",1,IF('Indicator Data imputation'!AA29&lt;&gt;"",1,0))</f>
        <v>0</v>
      </c>
      <c r="AA26" s="158">
        <f>IF('Indicator Data'!AB30="No Data",1,IF('Indicator Data imputation'!AB29&lt;&gt;"",1,0))</f>
        <v>0</v>
      </c>
      <c r="AB26" s="158">
        <f>IF('Indicator Data'!AC30="No Data",1,IF('Indicator Data imputation'!AC29&lt;&gt;"",1,0))</f>
        <v>1</v>
      </c>
      <c r="AC26" s="158">
        <f>IF('Indicator Data'!AD30="No Data",1,IF('Indicator Data imputation'!AD29&lt;&gt;"",1,0))</f>
        <v>0</v>
      </c>
      <c r="AD26" s="158">
        <f>IF('Indicator Data'!AE30="No Data",1,IF('Indicator Data imputation'!AE29&lt;&gt;"",1,0))</f>
        <v>0</v>
      </c>
      <c r="AE26" s="158">
        <f>IF('Indicator Data'!AF30="No Data",1,IF('Indicator Data imputation'!AF29&lt;&gt;"",1,0))</f>
        <v>1</v>
      </c>
      <c r="AF26" s="158">
        <f>IF('Indicator Data'!AG30="No Data",1,IF('Indicator Data imputation'!AG29&lt;&gt;"",1,0))</f>
        <v>0</v>
      </c>
      <c r="AG26" s="158">
        <f>IF('Indicator Data'!AH30="No Data",1,IF('Indicator Data imputation'!AH29&lt;&gt;"",1,0))</f>
        <v>0</v>
      </c>
      <c r="AH26" s="158">
        <f>IF('Indicator Data'!AI30="No Data",1,IF('Indicator Data imputation'!AI29&lt;&gt;"",1,0))</f>
        <v>0</v>
      </c>
      <c r="AI26" s="158">
        <f>IF('Indicator Data'!AJ30="No Data",1,IF('Indicator Data imputation'!AJ29&lt;&gt;"",1,0))</f>
        <v>0</v>
      </c>
      <c r="AJ26" s="158">
        <f>IF('Indicator Data'!AK30="No Data",1,IF('Indicator Data imputation'!AK29&lt;&gt;"",1,0))</f>
        <v>0</v>
      </c>
      <c r="AK26" s="158">
        <f>IF('Indicator Data'!AL30="No Data",1,IF('Indicator Data imputation'!AL29&lt;&gt;"",1,0))</f>
        <v>0</v>
      </c>
      <c r="AL26" s="158">
        <f>IF('Indicator Data'!AM30="No Data",1,IF('Indicator Data imputation'!AM29&lt;&gt;"",1,0))</f>
        <v>1</v>
      </c>
      <c r="AM26" s="158">
        <f>IF('Indicator Data'!AN30="No Data",1,IF('Indicator Data imputation'!AN29&lt;&gt;"",1,0))</f>
        <v>0</v>
      </c>
      <c r="AN26" s="158">
        <f>IF('Indicator Data'!AO30="No Data",1,IF('Indicator Data imputation'!AO29&lt;&gt;"",1,0))</f>
        <v>0</v>
      </c>
      <c r="AO26" s="158">
        <f>IF('Indicator Data'!AP30="No Data",1,IF('Indicator Data imputation'!AP29&lt;&gt;"",1,0))</f>
        <v>0</v>
      </c>
      <c r="AP26" s="158">
        <f>IF('Indicator Data'!AQ30="No Data",1,IF('Indicator Data imputation'!AQ29&lt;&gt;"",1,0))</f>
        <v>1</v>
      </c>
      <c r="AQ26" s="158">
        <f>IF('Indicator Data'!AR30="No Data",1,IF('Indicator Data imputation'!AR29&lt;&gt;"",1,0))</f>
        <v>0</v>
      </c>
      <c r="AR26" s="158">
        <f>IF('Indicator Data'!AS30="No Data",1,IF('Indicator Data imputation'!AS29&lt;&gt;"",1,0))</f>
        <v>0</v>
      </c>
      <c r="AS26" s="158">
        <f>IF('Indicator Data'!AT30="No Data",1,IF('Indicator Data imputation'!AT29&lt;&gt;"",1,0))</f>
        <v>1</v>
      </c>
      <c r="AT26" s="158">
        <f>IF('Indicator Data'!AU30="No Data",1,IF('Indicator Data imputation'!AU29&lt;&gt;"",1,0))</f>
        <v>0</v>
      </c>
      <c r="AU26" s="158">
        <f>IF('Indicator Data'!AV30="No Data",1,IF('Indicator Data imputation'!AV29&lt;&gt;"",1,0))</f>
        <v>0</v>
      </c>
      <c r="AV26" s="158">
        <f>IF('Indicator Data'!AW30="No Data",1,IF('Indicator Data imputation'!AW29&lt;&gt;"",1,0))</f>
        <v>0</v>
      </c>
      <c r="AW26" s="158">
        <f>IF('Indicator Data'!AX30="No Data",1,IF('Indicator Data imputation'!AX29&lt;&gt;"",1,0))</f>
        <v>1</v>
      </c>
      <c r="AX26" s="158">
        <f>IF('Indicator Data'!AY30="No Data",1,IF('Indicator Data imputation'!AY29&lt;&gt;"",1,0))</f>
        <v>0</v>
      </c>
      <c r="AY26" s="158">
        <f>IF('Indicator Data'!AZ30="No Data",1,IF('Indicator Data imputation'!AZ29&lt;&gt;"",1,0))</f>
        <v>0</v>
      </c>
      <c r="AZ26" s="158">
        <f>IF('Indicator Data'!BA30="No Data",1,IF('Indicator Data imputation'!BA29&lt;&gt;"",1,0))</f>
        <v>0</v>
      </c>
      <c r="BA26" s="158">
        <f>IF('Indicator Data'!BB30="No Data",1,IF('Indicator Data imputation'!BB29&lt;&gt;"",1,0))</f>
        <v>0</v>
      </c>
      <c r="BB26" s="158">
        <f>IF('Indicator Data'!BC30="No Data",1,IF('Indicator Data imputation'!BC29&lt;&gt;"",1,0))</f>
        <v>0</v>
      </c>
      <c r="BC26" s="158">
        <f>IF('Indicator Data'!BD30="No Data",1,IF('Indicator Data imputation'!BD29&lt;&gt;"",1,0))</f>
        <v>0</v>
      </c>
      <c r="BD26" s="158">
        <f>IF('Indicator Data'!BE30="No Data",1,IF('Indicator Data imputation'!BE29&lt;&gt;"",1,0))</f>
        <v>0</v>
      </c>
      <c r="BE26" s="158">
        <f>IF('Indicator Data'!BF30="No Data",1,IF('Indicator Data imputation'!BF29&lt;&gt;"",1,0))</f>
        <v>0</v>
      </c>
      <c r="BF26" s="158">
        <f>IF('Indicator Data'!BG30="No Data",1,IF('Indicator Data imputation'!BG29&lt;&gt;"",1,0))</f>
        <v>0</v>
      </c>
      <c r="BG26" s="158">
        <f>IF('Indicator Data'!BH30="No Data",1,IF('Indicator Data imputation'!BH29&lt;&gt;"",1,0))</f>
        <v>0</v>
      </c>
      <c r="BH26" s="158">
        <f>IF('Indicator Data'!BI30="No Data",1,IF('Indicator Data imputation'!BI29&lt;&gt;"",1,0))</f>
        <v>0</v>
      </c>
      <c r="BI26" s="158">
        <f>IF('Indicator Data'!BR30="No Data",1,IF('Indicator Data imputation'!BJ29&lt;&gt;"",1,0))</f>
        <v>0</v>
      </c>
      <c r="BJ26" s="158">
        <f>IF('Indicator Data'!BS30="No Data",1,IF('Indicator Data imputation'!BK29&lt;&gt;"",1,0))</f>
        <v>0</v>
      </c>
      <c r="BK26" s="158">
        <f>IF('Indicator Data'!BT30="No Data",1,IF('Indicator Data imputation'!BL29&lt;&gt;"",1,0))</f>
        <v>0</v>
      </c>
      <c r="BL26" s="158">
        <f>IF('Indicator Data'!BU30="No Data",1,IF('Indicator Data imputation'!BM29&lt;&gt;"",1,0))</f>
        <v>0</v>
      </c>
      <c r="BM26" s="158">
        <f>IF('Indicator Data'!BV30="No Data",1,IF('Indicator Data imputation'!BN29&lt;&gt;"",1,0))</f>
        <v>0</v>
      </c>
      <c r="BN26" s="158">
        <f>IF('Indicator Data'!BW30="No Data",1,IF('Indicator Data imputation'!BO29&lt;&gt;"",1,0))</f>
        <v>0</v>
      </c>
      <c r="BO26" s="158">
        <f>IF('Indicator Data'!BX30="No Data",1,IF('Indicator Data imputation'!BP29&lt;&gt;"",1,0))</f>
        <v>0</v>
      </c>
      <c r="BP26" s="158">
        <f>IF('Indicator Data'!BY30="No Data",1,IF('Indicator Data imputation'!BQ29&lt;&gt;"",1,0))</f>
        <v>0</v>
      </c>
      <c r="BQ26" s="158">
        <f>IF('Indicator Data'!BZ30="No Data",1,IF('Indicator Data imputation'!BR29&lt;&gt;"",1,0))</f>
        <v>0</v>
      </c>
      <c r="BR26" s="158">
        <f>IF('Indicator Data'!CA30="No Data",1,IF('Indicator Data imputation'!BS29&lt;&gt;"",1,0))</f>
        <v>0</v>
      </c>
      <c r="BS26" s="158">
        <f>IF('Indicator Data'!CB30="No Data",1,IF('Indicator Data imputation'!BT29&lt;&gt;"",1,0))</f>
        <v>0</v>
      </c>
      <c r="BT26" s="158">
        <f>IF('Indicator Data'!CC30="No Data",1,IF('Indicator Data imputation'!BU29&lt;&gt;"",1,0))</f>
        <v>0</v>
      </c>
      <c r="BU26" s="158">
        <f>IF('Indicator Data'!CD30="No Data",1,IF('Indicator Data imputation'!BV29&lt;&gt;"",1,0))</f>
        <v>0</v>
      </c>
      <c r="BV26" s="158">
        <f>IF('Indicator Data'!CE30="No Data",1,IF('Indicator Data imputation'!BW29&lt;&gt;"",1,0))</f>
        <v>0</v>
      </c>
      <c r="BW26" s="158">
        <f>IF('Indicator Data'!CF30="No Data",1,IF('Indicator Data imputation'!BX29&lt;&gt;"",1,0))</f>
        <v>0</v>
      </c>
      <c r="BX26" s="158">
        <f>IF('Indicator Data'!CG30="No Data",1,IF('Indicator Data imputation'!BY29&lt;&gt;"",1,0))</f>
        <v>0</v>
      </c>
      <c r="BY26" s="5">
        <f t="shared" si="0"/>
        <v>9</v>
      </c>
      <c r="BZ26" s="160">
        <f t="shared" si="1"/>
        <v>0.12</v>
      </c>
    </row>
    <row r="27" spans="1:78" x14ac:dyDescent="0.3">
      <c r="A27" s="5" t="s">
        <v>48</v>
      </c>
      <c r="B27" s="158">
        <f>IF('Indicator Data'!C31="No Data",1,IF('Indicator Data imputation'!C30&lt;&gt;"",1,0))</f>
        <v>0</v>
      </c>
      <c r="C27" s="158">
        <f>IF('Indicator Data'!D31="No Data",1,IF('Indicator Data imputation'!D30&lt;&gt;"",1,0))</f>
        <v>0</v>
      </c>
      <c r="D27" s="158">
        <f>IF('Indicator Data'!E31="No Data",1,IF('Indicator Data imputation'!E30&lt;&gt;"",1,0))</f>
        <v>0</v>
      </c>
      <c r="E27" s="158">
        <f>IF('Indicator Data'!F31="No Data",1,IF('Indicator Data imputation'!F30&lt;&gt;"",1,0))</f>
        <v>0</v>
      </c>
      <c r="F27" s="158">
        <f>IF('Indicator Data'!G31="No Data",1,IF('Indicator Data imputation'!G30&lt;&gt;"",1,0))</f>
        <v>0</v>
      </c>
      <c r="G27" s="158">
        <f>IF('Indicator Data'!H31="No Data",1,IF('Indicator Data imputation'!H30&lt;&gt;"",1,0))</f>
        <v>0</v>
      </c>
      <c r="H27" s="158">
        <f>IF('Indicator Data'!I31="No Data",1,IF('Indicator Data imputation'!I30&lt;&gt;"",1,0))</f>
        <v>0</v>
      </c>
      <c r="I27" s="158">
        <f>IF('Indicator Data'!J31="No Data",1,IF('Indicator Data imputation'!J30&lt;&gt;"",1,0))</f>
        <v>0</v>
      </c>
      <c r="J27" s="158">
        <f>IF('Indicator Data'!K31="No Data",1,IF('Indicator Data imputation'!K30&lt;&gt;"",1,0))</f>
        <v>0</v>
      </c>
      <c r="K27" s="158">
        <f>IF('Indicator Data'!L31="No Data",1,IF('Indicator Data imputation'!L30&lt;&gt;"",1,0))</f>
        <v>0</v>
      </c>
      <c r="L27" s="158">
        <f>IF('Indicator Data'!M31="No Data",1,IF('Indicator Data imputation'!M30&lt;&gt;"",1,0))</f>
        <v>0</v>
      </c>
      <c r="M27" s="158">
        <f>IF('Indicator Data'!N31="No Data",1,IF('Indicator Data imputation'!N30&lt;&gt;"",1,0))</f>
        <v>0</v>
      </c>
      <c r="N27" s="158">
        <f>IF('Indicator Data'!O31="No Data",1,IF('Indicator Data imputation'!O30&lt;&gt;"",1,0))</f>
        <v>0</v>
      </c>
      <c r="O27" s="158">
        <f>IF('Indicator Data'!P31="No Data",1,IF('Indicator Data imputation'!P30&lt;&gt;"",1,0))</f>
        <v>0</v>
      </c>
      <c r="P27" s="158">
        <f>IF('Indicator Data'!Q31="No Data",1,IF('Indicator Data imputation'!Q30&lt;&gt;"",1,0))</f>
        <v>0</v>
      </c>
      <c r="Q27" s="158">
        <f>IF('Indicator Data'!R31="No Data",1,IF('Indicator Data imputation'!R30&lt;&gt;"",1,0))</f>
        <v>0</v>
      </c>
      <c r="R27" s="158">
        <f>IF('Indicator Data'!S31="No Data",1,IF('Indicator Data imputation'!S30&lt;&gt;"",1,0))</f>
        <v>0</v>
      </c>
      <c r="S27" s="158">
        <f>IF('Indicator Data'!T31="No Data",1,IF('Indicator Data imputation'!T30&lt;&gt;"",1,0))</f>
        <v>0</v>
      </c>
      <c r="T27" s="158">
        <f>IF('Indicator Data'!U31="No Data",1,IF('Indicator Data imputation'!U30&lt;&gt;"",1,0))</f>
        <v>0</v>
      </c>
      <c r="U27" s="158">
        <f>IF('Indicator Data'!V31="No Data",1,IF('Indicator Data imputation'!V30&lt;&gt;"",1,0))</f>
        <v>0</v>
      </c>
      <c r="V27" s="158">
        <f>IF('Indicator Data'!W31="No Data",1,IF('Indicator Data imputation'!W30&lt;&gt;"",1,0))</f>
        <v>0</v>
      </c>
      <c r="W27" s="158">
        <f>IF('Indicator Data'!X31="No Data",1,IF('Indicator Data imputation'!X30&lt;&gt;"",1,0))</f>
        <v>0</v>
      </c>
      <c r="X27" s="158">
        <f>IF('Indicator Data'!Y31="No Data",1,IF('Indicator Data imputation'!Y30&lt;&gt;"",1,0))</f>
        <v>0</v>
      </c>
      <c r="Y27" s="158">
        <f>IF('Indicator Data'!Z31="No Data",1,IF('Indicator Data imputation'!Z30&lt;&gt;"",1,0))</f>
        <v>0</v>
      </c>
      <c r="Z27" s="158">
        <f>IF('Indicator Data'!AA31="No Data",1,IF('Indicator Data imputation'!AA30&lt;&gt;"",1,0))</f>
        <v>0</v>
      </c>
      <c r="AA27" s="158">
        <f>IF('Indicator Data'!AB31="No Data",1,IF('Indicator Data imputation'!AB30&lt;&gt;"",1,0))</f>
        <v>0</v>
      </c>
      <c r="AB27" s="158">
        <f>IF('Indicator Data'!AC31="No Data",1,IF('Indicator Data imputation'!AC30&lt;&gt;"",1,0))</f>
        <v>0</v>
      </c>
      <c r="AC27" s="158">
        <f>IF('Indicator Data'!AD31="No Data",1,IF('Indicator Data imputation'!AD30&lt;&gt;"",1,0))</f>
        <v>0</v>
      </c>
      <c r="AD27" s="158">
        <f>IF('Indicator Data'!AE31="No Data",1,IF('Indicator Data imputation'!AE30&lt;&gt;"",1,0))</f>
        <v>0</v>
      </c>
      <c r="AE27" s="158">
        <f>IF('Indicator Data'!AF31="No Data",1,IF('Indicator Data imputation'!AF30&lt;&gt;"",1,0))</f>
        <v>0</v>
      </c>
      <c r="AF27" s="158">
        <f>IF('Indicator Data'!AG31="No Data",1,IF('Indicator Data imputation'!AG30&lt;&gt;"",1,0))</f>
        <v>0</v>
      </c>
      <c r="AG27" s="158">
        <f>IF('Indicator Data'!AH31="No Data",1,IF('Indicator Data imputation'!AH30&lt;&gt;"",1,0))</f>
        <v>0</v>
      </c>
      <c r="AH27" s="158">
        <f>IF('Indicator Data'!AI31="No Data",1,IF('Indicator Data imputation'!AI30&lt;&gt;"",1,0))</f>
        <v>0</v>
      </c>
      <c r="AI27" s="158">
        <f>IF('Indicator Data'!AJ31="No Data",1,IF('Indicator Data imputation'!AJ30&lt;&gt;"",1,0))</f>
        <v>0</v>
      </c>
      <c r="AJ27" s="158">
        <f>IF('Indicator Data'!AK31="No Data",1,IF('Indicator Data imputation'!AK30&lt;&gt;"",1,0))</f>
        <v>0</v>
      </c>
      <c r="AK27" s="158">
        <f>IF('Indicator Data'!AL31="No Data",1,IF('Indicator Data imputation'!AL30&lt;&gt;"",1,0))</f>
        <v>0</v>
      </c>
      <c r="AL27" s="158">
        <f>IF('Indicator Data'!AM31="No Data",1,IF('Indicator Data imputation'!AM30&lt;&gt;"",1,0))</f>
        <v>0</v>
      </c>
      <c r="AM27" s="158">
        <f>IF('Indicator Data'!AN31="No Data",1,IF('Indicator Data imputation'!AN30&lt;&gt;"",1,0))</f>
        <v>0</v>
      </c>
      <c r="AN27" s="158">
        <f>IF('Indicator Data'!AO31="No Data",1,IF('Indicator Data imputation'!AO30&lt;&gt;"",1,0))</f>
        <v>0</v>
      </c>
      <c r="AO27" s="158">
        <f>IF('Indicator Data'!AP31="No Data",1,IF('Indicator Data imputation'!AP30&lt;&gt;"",1,0))</f>
        <v>0</v>
      </c>
      <c r="AP27" s="158">
        <f>IF('Indicator Data'!AQ31="No Data",1,IF('Indicator Data imputation'!AQ30&lt;&gt;"",1,0))</f>
        <v>0</v>
      </c>
      <c r="AQ27" s="158">
        <f>IF('Indicator Data'!AR31="No Data",1,IF('Indicator Data imputation'!AR30&lt;&gt;"",1,0))</f>
        <v>0</v>
      </c>
      <c r="AR27" s="158">
        <f>IF('Indicator Data'!AS31="No Data",1,IF('Indicator Data imputation'!AS30&lt;&gt;"",1,0))</f>
        <v>0</v>
      </c>
      <c r="AS27" s="158">
        <f>IF('Indicator Data'!AT31="No Data",1,IF('Indicator Data imputation'!AT30&lt;&gt;"",1,0))</f>
        <v>0</v>
      </c>
      <c r="AT27" s="158">
        <f>IF('Indicator Data'!AU31="No Data",1,IF('Indicator Data imputation'!AU30&lt;&gt;"",1,0))</f>
        <v>0</v>
      </c>
      <c r="AU27" s="158">
        <f>IF('Indicator Data'!AV31="No Data",1,IF('Indicator Data imputation'!AV30&lt;&gt;"",1,0))</f>
        <v>0</v>
      </c>
      <c r="AV27" s="158">
        <f>IF('Indicator Data'!AW31="No Data",1,IF('Indicator Data imputation'!AW30&lt;&gt;"",1,0))</f>
        <v>0</v>
      </c>
      <c r="AW27" s="158">
        <f>IF('Indicator Data'!AX31="No Data",1,IF('Indicator Data imputation'!AX30&lt;&gt;"",1,0))</f>
        <v>0</v>
      </c>
      <c r="AX27" s="158">
        <f>IF('Indicator Data'!AY31="No Data",1,IF('Indicator Data imputation'!AY30&lt;&gt;"",1,0))</f>
        <v>0</v>
      </c>
      <c r="AY27" s="158">
        <f>IF('Indicator Data'!AZ31="No Data",1,IF('Indicator Data imputation'!AZ30&lt;&gt;"",1,0))</f>
        <v>0</v>
      </c>
      <c r="AZ27" s="158">
        <f>IF('Indicator Data'!BA31="No Data",1,IF('Indicator Data imputation'!BA30&lt;&gt;"",1,0))</f>
        <v>0</v>
      </c>
      <c r="BA27" s="158">
        <f>IF('Indicator Data'!BB31="No Data",1,IF('Indicator Data imputation'!BB30&lt;&gt;"",1,0))</f>
        <v>0</v>
      </c>
      <c r="BB27" s="158">
        <f>IF('Indicator Data'!BC31="No Data",1,IF('Indicator Data imputation'!BC30&lt;&gt;"",1,0))</f>
        <v>0</v>
      </c>
      <c r="BC27" s="158">
        <f>IF('Indicator Data'!BD31="No Data",1,IF('Indicator Data imputation'!BD30&lt;&gt;"",1,0))</f>
        <v>0</v>
      </c>
      <c r="BD27" s="158">
        <f>IF('Indicator Data'!BE31="No Data",1,IF('Indicator Data imputation'!BE30&lt;&gt;"",1,0))</f>
        <v>0</v>
      </c>
      <c r="BE27" s="158">
        <f>IF('Indicator Data'!BF31="No Data",1,IF('Indicator Data imputation'!BF30&lt;&gt;"",1,0))</f>
        <v>0</v>
      </c>
      <c r="BF27" s="158">
        <f>IF('Indicator Data'!BG31="No Data",1,IF('Indicator Data imputation'!BG30&lt;&gt;"",1,0))</f>
        <v>0</v>
      </c>
      <c r="BG27" s="158">
        <f>IF('Indicator Data'!BH31="No Data",1,IF('Indicator Data imputation'!BH30&lt;&gt;"",1,0))</f>
        <v>0</v>
      </c>
      <c r="BH27" s="158">
        <f>IF('Indicator Data'!BI31="No Data",1,IF('Indicator Data imputation'!BI30&lt;&gt;"",1,0))</f>
        <v>0</v>
      </c>
      <c r="BI27" s="158">
        <f>IF('Indicator Data'!BR31="No Data",1,IF('Indicator Data imputation'!BJ30&lt;&gt;"",1,0))</f>
        <v>0</v>
      </c>
      <c r="BJ27" s="158">
        <f>IF('Indicator Data'!BS31="No Data",1,IF('Indicator Data imputation'!BK30&lt;&gt;"",1,0))</f>
        <v>0</v>
      </c>
      <c r="BK27" s="158">
        <f>IF('Indicator Data'!BT31="No Data",1,IF('Indicator Data imputation'!BL30&lt;&gt;"",1,0))</f>
        <v>0</v>
      </c>
      <c r="BL27" s="158">
        <f>IF('Indicator Data'!BU31="No Data",1,IF('Indicator Data imputation'!BM30&lt;&gt;"",1,0))</f>
        <v>0</v>
      </c>
      <c r="BM27" s="158">
        <f>IF('Indicator Data'!BV31="No Data",1,IF('Indicator Data imputation'!BN30&lt;&gt;"",1,0))</f>
        <v>0</v>
      </c>
      <c r="BN27" s="158">
        <f>IF('Indicator Data'!BW31="No Data",1,IF('Indicator Data imputation'!BO30&lt;&gt;"",1,0))</f>
        <v>0</v>
      </c>
      <c r="BO27" s="158">
        <f>IF('Indicator Data'!BX31="No Data",1,IF('Indicator Data imputation'!BP30&lt;&gt;"",1,0))</f>
        <v>0</v>
      </c>
      <c r="BP27" s="158">
        <f>IF('Indicator Data'!BY31="No Data",1,IF('Indicator Data imputation'!BQ30&lt;&gt;"",1,0))</f>
        <v>0</v>
      </c>
      <c r="BQ27" s="158">
        <f>IF('Indicator Data'!BZ31="No Data",1,IF('Indicator Data imputation'!BR30&lt;&gt;"",1,0))</f>
        <v>0</v>
      </c>
      <c r="BR27" s="158">
        <f>IF('Indicator Data'!CA31="No Data",1,IF('Indicator Data imputation'!BS30&lt;&gt;"",1,0))</f>
        <v>0</v>
      </c>
      <c r="BS27" s="158">
        <f>IF('Indicator Data'!CB31="No Data",1,IF('Indicator Data imputation'!BT30&lt;&gt;"",1,0))</f>
        <v>0</v>
      </c>
      <c r="BT27" s="158">
        <f>IF('Indicator Data'!CC31="No Data",1,IF('Indicator Data imputation'!BU30&lt;&gt;"",1,0))</f>
        <v>0</v>
      </c>
      <c r="BU27" s="158">
        <f>IF('Indicator Data'!CD31="No Data",1,IF('Indicator Data imputation'!BV30&lt;&gt;"",1,0))</f>
        <v>0</v>
      </c>
      <c r="BV27" s="158">
        <f>IF('Indicator Data'!CE31="No Data",1,IF('Indicator Data imputation'!BW30&lt;&gt;"",1,0))</f>
        <v>0</v>
      </c>
      <c r="BW27" s="158">
        <f>IF('Indicator Data'!CF31="No Data",1,IF('Indicator Data imputation'!BX30&lt;&gt;"",1,0))</f>
        <v>0</v>
      </c>
      <c r="BX27" s="158">
        <f>IF('Indicator Data'!CG31="No Data",1,IF('Indicator Data imputation'!BY30&lt;&gt;"",1,0))</f>
        <v>0</v>
      </c>
      <c r="BY27" s="5">
        <f t="shared" si="0"/>
        <v>0</v>
      </c>
      <c r="BZ27" s="160">
        <f t="shared" si="1"/>
        <v>0</v>
      </c>
    </row>
    <row r="28" spans="1:78" x14ac:dyDescent="0.3">
      <c r="A28" s="5" t="s">
        <v>50</v>
      </c>
      <c r="B28" s="158">
        <f>IF('Indicator Data'!C32="No Data",1,IF('Indicator Data imputation'!C31&lt;&gt;"",1,0))</f>
        <v>0</v>
      </c>
      <c r="C28" s="158">
        <f>IF('Indicator Data'!D32="No Data",1,IF('Indicator Data imputation'!D31&lt;&gt;"",1,0))</f>
        <v>0</v>
      </c>
      <c r="D28" s="158">
        <f>IF('Indicator Data'!E32="No Data",1,IF('Indicator Data imputation'!E31&lt;&gt;"",1,0))</f>
        <v>0</v>
      </c>
      <c r="E28" s="158">
        <f>IF('Indicator Data'!F32="No Data",1,IF('Indicator Data imputation'!F31&lt;&gt;"",1,0))</f>
        <v>0</v>
      </c>
      <c r="F28" s="158">
        <f>IF('Indicator Data'!G32="No Data",1,IF('Indicator Data imputation'!G31&lt;&gt;"",1,0))</f>
        <v>0</v>
      </c>
      <c r="G28" s="158">
        <f>IF('Indicator Data'!H32="No Data",1,IF('Indicator Data imputation'!H31&lt;&gt;"",1,0))</f>
        <v>0</v>
      </c>
      <c r="H28" s="158">
        <f>IF('Indicator Data'!I32="No Data",1,IF('Indicator Data imputation'!I31&lt;&gt;"",1,0))</f>
        <v>0</v>
      </c>
      <c r="I28" s="158">
        <f>IF('Indicator Data'!J32="No Data",1,IF('Indicator Data imputation'!J31&lt;&gt;"",1,0))</f>
        <v>0</v>
      </c>
      <c r="J28" s="158">
        <f>IF('Indicator Data'!K32="No Data",1,IF('Indicator Data imputation'!K31&lt;&gt;"",1,0))</f>
        <v>0</v>
      </c>
      <c r="K28" s="158">
        <f>IF('Indicator Data'!L32="No Data",1,IF('Indicator Data imputation'!L31&lt;&gt;"",1,0))</f>
        <v>0</v>
      </c>
      <c r="L28" s="158">
        <f>IF('Indicator Data'!M32="No Data",1,IF('Indicator Data imputation'!M31&lt;&gt;"",1,0))</f>
        <v>0</v>
      </c>
      <c r="M28" s="158">
        <f>IF('Indicator Data'!N32="No Data",1,IF('Indicator Data imputation'!N31&lt;&gt;"",1,0))</f>
        <v>0</v>
      </c>
      <c r="N28" s="158">
        <f>IF('Indicator Data'!O32="No Data",1,IF('Indicator Data imputation'!O31&lt;&gt;"",1,0))</f>
        <v>0</v>
      </c>
      <c r="O28" s="158">
        <f>IF('Indicator Data'!P32="No Data",1,IF('Indicator Data imputation'!P31&lt;&gt;"",1,0))</f>
        <v>0</v>
      </c>
      <c r="P28" s="158">
        <f>IF('Indicator Data'!Q32="No Data",1,IF('Indicator Data imputation'!Q31&lt;&gt;"",1,0))</f>
        <v>0</v>
      </c>
      <c r="Q28" s="158">
        <f>IF('Indicator Data'!R32="No Data",1,IF('Indicator Data imputation'!R31&lt;&gt;"",1,0))</f>
        <v>0</v>
      </c>
      <c r="R28" s="158">
        <f>IF('Indicator Data'!S32="No Data",1,IF('Indicator Data imputation'!S31&lt;&gt;"",1,0))</f>
        <v>0</v>
      </c>
      <c r="S28" s="158">
        <f>IF('Indicator Data'!T32="No Data",1,IF('Indicator Data imputation'!T31&lt;&gt;"",1,0))</f>
        <v>0</v>
      </c>
      <c r="T28" s="158">
        <f>IF('Indicator Data'!U32="No Data",1,IF('Indicator Data imputation'!U31&lt;&gt;"",1,0))</f>
        <v>0</v>
      </c>
      <c r="U28" s="158">
        <f>IF('Indicator Data'!V32="No Data",1,IF('Indicator Data imputation'!V31&lt;&gt;"",1,0))</f>
        <v>0</v>
      </c>
      <c r="V28" s="158">
        <f>IF('Indicator Data'!W32="No Data",1,IF('Indicator Data imputation'!W31&lt;&gt;"",1,0))</f>
        <v>0</v>
      </c>
      <c r="W28" s="158">
        <f>IF('Indicator Data'!X32="No Data",1,IF('Indicator Data imputation'!X31&lt;&gt;"",1,0))</f>
        <v>0</v>
      </c>
      <c r="X28" s="158">
        <f>IF('Indicator Data'!Y32="No Data",1,IF('Indicator Data imputation'!Y31&lt;&gt;"",1,0))</f>
        <v>0</v>
      </c>
      <c r="Y28" s="158">
        <f>IF('Indicator Data'!Z32="No Data",1,IF('Indicator Data imputation'!Z31&lt;&gt;"",1,0))</f>
        <v>0</v>
      </c>
      <c r="Z28" s="158">
        <f>IF('Indicator Data'!AA32="No Data",1,IF('Indicator Data imputation'!AA31&lt;&gt;"",1,0))</f>
        <v>0</v>
      </c>
      <c r="AA28" s="158">
        <f>IF('Indicator Data'!AB32="No Data",1,IF('Indicator Data imputation'!AB31&lt;&gt;"",1,0))</f>
        <v>0</v>
      </c>
      <c r="AB28" s="158">
        <f>IF('Indicator Data'!AC32="No Data",1,IF('Indicator Data imputation'!AC31&lt;&gt;"",1,0))</f>
        <v>0</v>
      </c>
      <c r="AC28" s="158">
        <f>IF('Indicator Data'!AD32="No Data",1,IF('Indicator Data imputation'!AD31&lt;&gt;"",1,0))</f>
        <v>0</v>
      </c>
      <c r="AD28" s="158">
        <f>IF('Indicator Data'!AE32="No Data",1,IF('Indicator Data imputation'!AE31&lt;&gt;"",1,0))</f>
        <v>0</v>
      </c>
      <c r="AE28" s="158">
        <f>IF('Indicator Data'!AF32="No Data",1,IF('Indicator Data imputation'!AF31&lt;&gt;"",1,0))</f>
        <v>0</v>
      </c>
      <c r="AF28" s="158">
        <f>IF('Indicator Data'!AG32="No Data",1,IF('Indicator Data imputation'!AG31&lt;&gt;"",1,0))</f>
        <v>0</v>
      </c>
      <c r="AG28" s="158">
        <f>IF('Indicator Data'!AH32="No Data",1,IF('Indicator Data imputation'!AH31&lt;&gt;"",1,0))</f>
        <v>0</v>
      </c>
      <c r="AH28" s="158">
        <f>IF('Indicator Data'!AI32="No Data",1,IF('Indicator Data imputation'!AI31&lt;&gt;"",1,0))</f>
        <v>0</v>
      </c>
      <c r="AI28" s="158">
        <f>IF('Indicator Data'!AJ32="No Data",1,IF('Indicator Data imputation'!AJ31&lt;&gt;"",1,0))</f>
        <v>0</v>
      </c>
      <c r="AJ28" s="158">
        <f>IF('Indicator Data'!AK32="No Data",1,IF('Indicator Data imputation'!AK31&lt;&gt;"",1,0))</f>
        <v>0</v>
      </c>
      <c r="AK28" s="158">
        <f>IF('Indicator Data'!AL32="No Data",1,IF('Indicator Data imputation'!AL31&lt;&gt;"",1,0))</f>
        <v>0</v>
      </c>
      <c r="AL28" s="158">
        <f>IF('Indicator Data'!AM32="No Data",1,IF('Indicator Data imputation'!AM31&lt;&gt;"",1,0))</f>
        <v>0</v>
      </c>
      <c r="AM28" s="158">
        <f>IF('Indicator Data'!AN32="No Data",1,IF('Indicator Data imputation'!AN31&lt;&gt;"",1,0))</f>
        <v>0</v>
      </c>
      <c r="AN28" s="158">
        <f>IF('Indicator Data'!AO32="No Data",1,IF('Indicator Data imputation'!AO31&lt;&gt;"",1,0))</f>
        <v>0</v>
      </c>
      <c r="AO28" s="158">
        <f>IF('Indicator Data'!AP32="No Data",1,IF('Indicator Data imputation'!AP31&lt;&gt;"",1,0))</f>
        <v>0</v>
      </c>
      <c r="AP28" s="158">
        <f>IF('Indicator Data'!AQ32="No Data",1,IF('Indicator Data imputation'!AQ31&lt;&gt;"",1,0))</f>
        <v>0</v>
      </c>
      <c r="AQ28" s="158">
        <f>IF('Indicator Data'!AR32="No Data",1,IF('Indicator Data imputation'!AR31&lt;&gt;"",1,0))</f>
        <v>0</v>
      </c>
      <c r="AR28" s="158">
        <f>IF('Indicator Data'!AS32="No Data",1,IF('Indicator Data imputation'!AS31&lt;&gt;"",1,0))</f>
        <v>0</v>
      </c>
      <c r="AS28" s="158">
        <f>IF('Indicator Data'!AT32="No Data",1,IF('Indicator Data imputation'!AT31&lt;&gt;"",1,0))</f>
        <v>0</v>
      </c>
      <c r="AT28" s="158">
        <f>IF('Indicator Data'!AU32="No Data",1,IF('Indicator Data imputation'!AU31&lt;&gt;"",1,0))</f>
        <v>0</v>
      </c>
      <c r="AU28" s="158">
        <f>IF('Indicator Data'!AV32="No Data",1,IF('Indicator Data imputation'!AV31&lt;&gt;"",1,0))</f>
        <v>0</v>
      </c>
      <c r="AV28" s="158">
        <f>IF('Indicator Data'!AW32="No Data",1,IF('Indicator Data imputation'!AW31&lt;&gt;"",1,0))</f>
        <v>0</v>
      </c>
      <c r="AW28" s="158">
        <f>IF('Indicator Data'!AX32="No Data",1,IF('Indicator Data imputation'!AX31&lt;&gt;"",1,0))</f>
        <v>0</v>
      </c>
      <c r="AX28" s="158">
        <f>IF('Indicator Data'!AY32="No Data",1,IF('Indicator Data imputation'!AY31&lt;&gt;"",1,0))</f>
        <v>0</v>
      </c>
      <c r="AY28" s="158">
        <f>IF('Indicator Data'!AZ32="No Data",1,IF('Indicator Data imputation'!AZ31&lt;&gt;"",1,0))</f>
        <v>0</v>
      </c>
      <c r="AZ28" s="158">
        <f>IF('Indicator Data'!BA32="No Data",1,IF('Indicator Data imputation'!BA31&lt;&gt;"",1,0))</f>
        <v>0</v>
      </c>
      <c r="BA28" s="158">
        <f>IF('Indicator Data'!BB32="No Data",1,IF('Indicator Data imputation'!BB31&lt;&gt;"",1,0))</f>
        <v>0</v>
      </c>
      <c r="BB28" s="158">
        <f>IF('Indicator Data'!BC32="No Data",1,IF('Indicator Data imputation'!BC31&lt;&gt;"",1,0))</f>
        <v>0</v>
      </c>
      <c r="BC28" s="158">
        <f>IF('Indicator Data'!BD32="No Data",1,IF('Indicator Data imputation'!BD31&lt;&gt;"",1,0))</f>
        <v>0</v>
      </c>
      <c r="BD28" s="158">
        <f>IF('Indicator Data'!BE32="No Data",1,IF('Indicator Data imputation'!BE31&lt;&gt;"",1,0))</f>
        <v>0</v>
      </c>
      <c r="BE28" s="158">
        <f>IF('Indicator Data'!BF32="No Data",1,IF('Indicator Data imputation'!BF31&lt;&gt;"",1,0))</f>
        <v>0</v>
      </c>
      <c r="BF28" s="158">
        <f>IF('Indicator Data'!BG32="No Data",1,IF('Indicator Data imputation'!BG31&lt;&gt;"",1,0))</f>
        <v>0</v>
      </c>
      <c r="BG28" s="158">
        <f>IF('Indicator Data'!BH32="No Data",1,IF('Indicator Data imputation'!BH31&lt;&gt;"",1,0))</f>
        <v>1</v>
      </c>
      <c r="BH28" s="158">
        <f>IF('Indicator Data'!BI32="No Data",1,IF('Indicator Data imputation'!BI31&lt;&gt;"",1,0))</f>
        <v>1</v>
      </c>
      <c r="BI28" s="158">
        <f>IF('Indicator Data'!BR32="No Data",1,IF('Indicator Data imputation'!BJ31&lt;&gt;"",1,0))</f>
        <v>0</v>
      </c>
      <c r="BJ28" s="158">
        <f>IF('Indicator Data'!BS32="No Data",1,IF('Indicator Data imputation'!BK31&lt;&gt;"",1,0))</f>
        <v>0</v>
      </c>
      <c r="BK28" s="158">
        <f>IF('Indicator Data'!BT32="No Data",1,IF('Indicator Data imputation'!BL31&lt;&gt;"",1,0))</f>
        <v>0</v>
      </c>
      <c r="BL28" s="158">
        <f>IF('Indicator Data'!BU32="No Data",1,IF('Indicator Data imputation'!BM31&lt;&gt;"",1,0))</f>
        <v>0</v>
      </c>
      <c r="BM28" s="158">
        <f>IF('Indicator Data'!BV32="No Data",1,IF('Indicator Data imputation'!BN31&lt;&gt;"",1,0))</f>
        <v>0</v>
      </c>
      <c r="BN28" s="158">
        <f>IF('Indicator Data'!BW32="No Data",1,IF('Indicator Data imputation'!BO31&lt;&gt;"",1,0))</f>
        <v>0</v>
      </c>
      <c r="BO28" s="158">
        <f>IF('Indicator Data'!BX32="No Data",1,IF('Indicator Data imputation'!BP31&lt;&gt;"",1,0))</f>
        <v>0</v>
      </c>
      <c r="BP28" s="158">
        <f>IF('Indicator Data'!BY32="No Data",1,IF('Indicator Data imputation'!BQ31&lt;&gt;"",1,0))</f>
        <v>0</v>
      </c>
      <c r="BQ28" s="158">
        <f>IF('Indicator Data'!BZ32="No Data",1,IF('Indicator Data imputation'!BR31&lt;&gt;"",1,0))</f>
        <v>0</v>
      </c>
      <c r="BR28" s="158">
        <f>IF('Indicator Data'!CA32="No Data",1,IF('Indicator Data imputation'!BS31&lt;&gt;"",1,0))</f>
        <v>0</v>
      </c>
      <c r="BS28" s="158">
        <f>IF('Indicator Data'!CB32="No Data",1,IF('Indicator Data imputation'!BT31&lt;&gt;"",1,0))</f>
        <v>0</v>
      </c>
      <c r="BT28" s="158">
        <f>IF('Indicator Data'!CC32="No Data",1,IF('Indicator Data imputation'!BU31&lt;&gt;"",1,0))</f>
        <v>0</v>
      </c>
      <c r="BU28" s="158">
        <f>IF('Indicator Data'!CD32="No Data",1,IF('Indicator Data imputation'!BV31&lt;&gt;"",1,0))</f>
        <v>0</v>
      </c>
      <c r="BV28" s="158">
        <f>IF('Indicator Data'!CE32="No Data",1,IF('Indicator Data imputation'!BW31&lt;&gt;"",1,0))</f>
        <v>0</v>
      </c>
      <c r="BW28" s="158">
        <f>IF('Indicator Data'!CF32="No Data",1,IF('Indicator Data imputation'!BX31&lt;&gt;"",1,0))</f>
        <v>0</v>
      </c>
      <c r="BX28" s="158">
        <f>IF('Indicator Data'!CG32="No Data",1,IF('Indicator Data imputation'!BY31&lt;&gt;"",1,0))</f>
        <v>0</v>
      </c>
      <c r="BY28" s="5">
        <f t="shared" si="0"/>
        <v>2</v>
      </c>
      <c r="BZ28" s="160">
        <f t="shared" si="1"/>
        <v>2.6666666666666668E-2</v>
      </c>
    </row>
    <row r="29" spans="1:78" x14ac:dyDescent="0.3">
      <c r="A29" s="5" t="s">
        <v>58</v>
      </c>
      <c r="B29" s="158">
        <f>IF('Indicator Data'!C33="No Data",1,IF('Indicator Data imputation'!C32&lt;&gt;"",1,0))</f>
        <v>0</v>
      </c>
      <c r="C29" s="158">
        <f>IF('Indicator Data'!D33="No Data",1,IF('Indicator Data imputation'!D32&lt;&gt;"",1,0))</f>
        <v>0</v>
      </c>
      <c r="D29" s="158">
        <f>IF('Indicator Data'!E33="No Data",1,IF('Indicator Data imputation'!E32&lt;&gt;"",1,0))</f>
        <v>1</v>
      </c>
      <c r="E29" s="158">
        <f>IF('Indicator Data'!F33="No Data",1,IF('Indicator Data imputation'!F32&lt;&gt;"",1,0))</f>
        <v>0</v>
      </c>
      <c r="F29" s="158">
        <f>IF('Indicator Data'!G33="No Data",1,IF('Indicator Data imputation'!G32&lt;&gt;"",1,0))</f>
        <v>0</v>
      </c>
      <c r="G29" s="158">
        <f>IF('Indicator Data'!H33="No Data",1,IF('Indicator Data imputation'!H32&lt;&gt;"",1,0))</f>
        <v>0</v>
      </c>
      <c r="H29" s="158">
        <f>IF('Indicator Data'!I33="No Data",1,IF('Indicator Data imputation'!I32&lt;&gt;"",1,0))</f>
        <v>0</v>
      </c>
      <c r="I29" s="158">
        <f>IF('Indicator Data'!J33="No Data",1,IF('Indicator Data imputation'!J32&lt;&gt;"",1,0))</f>
        <v>0</v>
      </c>
      <c r="J29" s="158">
        <f>IF('Indicator Data'!K33="No Data",1,IF('Indicator Data imputation'!K32&lt;&gt;"",1,0))</f>
        <v>0</v>
      </c>
      <c r="K29" s="158">
        <f>IF('Indicator Data'!L33="No Data",1,IF('Indicator Data imputation'!L32&lt;&gt;"",1,0))</f>
        <v>0</v>
      </c>
      <c r="L29" s="158">
        <f>IF('Indicator Data'!M33="No Data",1,IF('Indicator Data imputation'!M32&lt;&gt;"",1,0))</f>
        <v>0</v>
      </c>
      <c r="M29" s="158">
        <f>IF('Indicator Data'!N33="No Data",1,IF('Indicator Data imputation'!N32&lt;&gt;"",1,0))</f>
        <v>1</v>
      </c>
      <c r="N29" s="158">
        <f>IF('Indicator Data'!O33="No Data",1,IF('Indicator Data imputation'!O32&lt;&gt;"",1,0))</f>
        <v>1</v>
      </c>
      <c r="O29" s="158">
        <f>IF('Indicator Data'!P33="No Data",1,IF('Indicator Data imputation'!P32&lt;&gt;"",1,0))</f>
        <v>1</v>
      </c>
      <c r="P29" s="158">
        <f>IF('Indicator Data'!Q33="No Data",1,IF('Indicator Data imputation'!Q32&lt;&gt;"",1,0))</f>
        <v>0</v>
      </c>
      <c r="Q29" s="158">
        <f>IF('Indicator Data'!R33="No Data",1,IF('Indicator Data imputation'!R32&lt;&gt;"",1,0))</f>
        <v>0</v>
      </c>
      <c r="R29" s="158">
        <f>IF('Indicator Data'!S33="No Data",1,IF('Indicator Data imputation'!S32&lt;&gt;"",1,0))</f>
        <v>0</v>
      </c>
      <c r="S29" s="158">
        <f>IF('Indicator Data'!T33="No Data",1,IF('Indicator Data imputation'!T32&lt;&gt;"",1,0))</f>
        <v>0</v>
      </c>
      <c r="T29" s="158">
        <f>IF('Indicator Data'!U33="No Data",1,IF('Indicator Data imputation'!U32&lt;&gt;"",1,0))</f>
        <v>0</v>
      </c>
      <c r="U29" s="158">
        <f>IF('Indicator Data'!V33="No Data",1,IF('Indicator Data imputation'!V32&lt;&gt;"",1,0))</f>
        <v>0</v>
      </c>
      <c r="V29" s="158">
        <f>IF('Indicator Data'!W33="No Data",1,IF('Indicator Data imputation'!W32&lt;&gt;"",1,0))</f>
        <v>0</v>
      </c>
      <c r="W29" s="158">
        <f>IF('Indicator Data'!X33="No Data",1,IF('Indicator Data imputation'!X32&lt;&gt;"",1,0))</f>
        <v>0</v>
      </c>
      <c r="X29" s="158">
        <f>IF('Indicator Data'!Y33="No Data",1,IF('Indicator Data imputation'!Y32&lt;&gt;"",1,0))</f>
        <v>0</v>
      </c>
      <c r="Y29" s="158">
        <f>IF('Indicator Data'!Z33="No Data",1,IF('Indicator Data imputation'!Z32&lt;&gt;"",1,0))</f>
        <v>0</v>
      </c>
      <c r="Z29" s="158">
        <f>IF('Indicator Data'!AA33="No Data",1,IF('Indicator Data imputation'!AA32&lt;&gt;"",1,0))</f>
        <v>1</v>
      </c>
      <c r="AA29" s="158">
        <f>IF('Indicator Data'!AB33="No Data",1,IF('Indicator Data imputation'!AB32&lt;&gt;"",1,0))</f>
        <v>0</v>
      </c>
      <c r="AB29" s="158">
        <f>IF('Indicator Data'!AC33="No Data",1,IF('Indicator Data imputation'!AC32&lt;&gt;"",1,0))</f>
        <v>1</v>
      </c>
      <c r="AC29" s="158">
        <f>IF('Indicator Data'!AD33="No Data",1,IF('Indicator Data imputation'!AD32&lt;&gt;"",1,0))</f>
        <v>0</v>
      </c>
      <c r="AD29" s="158">
        <f>IF('Indicator Data'!AE33="No Data",1,IF('Indicator Data imputation'!AE32&lt;&gt;"",1,0))</f>
        <v>0</v>
      </c>
      <c r="AE29" s="158">
        <f>IF('Indicator Data'!AF33="No Data",1,IF('Indicator Data imputation'!AF32&lt;&gt;"",1,0))</f>
        <v>1</v>
      </c>
      <c r="AF29" s="158">
        <f>IF('Indicator Data'!AG33="No Data",1,IF('Indicator Data imputation'!AG32&lt;&gt;"",1,0))</f>
        <v>0</v>
      </c>
      <c r="AG29" s="158">
        <f>IF('Indicator Data'!AH33="No Data",1,IF('Indicator Data imputation'!AH32&lt;&gt;"",1,0))</f>
        <v>0</v>
      </c>
      <c r="AH29" s="158">
        <f>IF('Indicator Data'!AI33="No Data",1,IF('Indicator Data imputation'!AI32&lt;&gt;"",1,0))</f>
        <v>0</v>
      </c>
      <c r="AI29" s="158">
        <f>IF('Indicator Data'!AJ33="No Data",1,IF('Indicator Data imputation'!AJ32&lt;&gt;"",1,0))</f>
        <v>0</v>
      </c>
      <c r="AJ29" s="158">
        <f>IF('Indicator Data'!AK33="No Data",1,IF('Indicator Data imputation'!AK32&lt;&gt;"",1,0))</f>
        <v>0</v>
      </c>
      <c r="AK29" s="158">
        <f>IF('Indicator Data'!AL33="No Data",1,IF('Indicator Data imputation'!AL32&lt;&gt;"",1,0))</f>
        <v>0</v>
      </c>
      <c r="AL29" s="158">
        <f>IF('Indicator Data'!AM33="No Data",1,IF('Indicator Data imputation'!AM32&lt;&gt;"",1,0))</f>
        <v>1</v>
      </c>
      <c r="AM29" s="158">
        <f>IF('Indicator Data'!AN33="No Data",1,IF('Indicator Data imputation'!AN32&lt;&gt;"",1,0))</f>
        <v>0</v>
      </c>
      <c r="AN29" s="158">
        <f>IF('Indicator Data'!AO33="No Data",1,IF('Indicator Data imputation'!AO32&lt;&gt;"",1,0))</f>
        <v>0</v>
      </c>
      <c r="AO29" s="158">
        <f>IF('Indicator Data'!AP33="No Data",1,IF('Indicator Data imputation'!AP32&lt;&gt;"",1,0))</f>
        <v>0</v>
      </c>
      <c r="AP29" s="158">
        <f>IF('Indicator Data'!AQ33="No Data",1,IF('Indicator Data imputation'!AQ32&lt;&gt;"",1,0))</f>
        <v>0</v>
      </c>
      <c r="AQ29" s="158">
        <f>IF('Indicator Data'!AR33="No Data",1,IF('Indicator Data imputation'!AR32&lt;&gt;"",1,0))</f>
        <v>0</v>
      </c>
      <c r="AR29" s="158">
        <f>IF('Indicator Data'!AS33="No Data",1,IF('Indicator Data imputation'!AS32&lt;&gt;"",1,0))</f>
        <v>0</v>
      </c>
      <c r="AS29" s="158">
        <f>IF('Indicator Data'!AT33="No Data",1,IF('Indicator Data imputation'!AT32&lt;&gt;"",1,0))</f>
        <v>1</v>
      </c>
      <c r="AT29" s="158">
        <f>IF('Indicator Data'!AU33="No Data",1,IF('Indicator Data imputation'!AU32&lt;&gt;"",1,0))</f>
        <v>0</v>
      </c>
      <c r="AU29" s="158">
        <f>IF('Indicator Data'!AV33="No Data",1,IF('Indicator Data imputation'!AV32&lt;&gt;"",1,0))</f>
        <v>0</v>
      </c>
      <c r="AV29" s="158">
        <f>IF('Indicator Data'!AW33="No Data",1,IF('Indicator Data imputation'!AW32&lt;&gt;"",1,0))</f>
        <v>0</v>
      </c>
      <c r="AW29" s="158">
        <f>IF('Indicator Data'!AX33="No Data",1,IF('Indicator Data imputation'!AX32&lt;&gt;"",1,0))</f>
        <v>0</v>
      </c>
      <c r="AX29" s="158">
        <f>IF('Indicator Data'!AY33="No Data",1,IF('Indicator Data imputation'!AY32&lt;&gt;"",1,0))</f>
        <v>0</v>
      </c>
      <c r="AY29" s="158">
        <f>IF('Indicator Data'!AZ33="No Data",1,IF('Indicator Data imputation'!AZ32&lt;&gt;"",1,0))</f>
        <v>0</v>
      </c>
      <c r="AZ29" s="158">
        <f>IF('Indicator Data'!BA33="No Data",1,IF('Indicator Data imputation'!BA32&lt;&gt;"",1,0))</f>
        <v>0</v>
      </c>
      <c r="BA29" s="158">
        <f>IF('Indicator Data'!BB33="No Data",1,IF('Indicator Data imputation'!BB32&lt;&gt;"",1,0))</f>
        <v>0</v>
      </c>
      <c r="BB29" s="158">
        <f>IF('Indicator Data'!BC33="No Data",1,IF('Indicator Data imputation'!BC32&lt;&gt;"",1,0))</f>
        <v>0</v>
      </c>
      <c r="BC29" s="158">
        <f>IF('Indicator Data'!BD33="No Data",1,IF('Indicator Data imputation'!BD32&lt;&gt;"",1,0))</f>
        <v>0</v>
      </c>
      <c r="BD29" s="158">
        <f>IF('Indicator Data'!BE33="No Data",1,IF('Indicator Data imputation'!BE32&lt;&gt;"",1,0))</f>
        <v>0</v>
      </c>
      <c r="BE29" s="158">
        <f>IF('Indicator Data'!BF33="No Data",1,IF('Indicator Data imputation'!BF32&lt;&gt;"",1,0))</f>
        <v>0</v>
      </c>
      <c r="BF29" s="158">
        <f>IF('Indicator Data'!BG33="No Data",1,IF('Indicator Data imputation'!BG32&lt;&gt;"",1,0))</f>
        <v>0</v>
      </c>
      <c r="BG29" s="158">
        <f>IF('Indicator Data'!BH33="No Data",1,IF('Indicator Data imputation'!BH32&lt;&gt;"",1,0))</f>
        <v>0</v>
      </c>
      <c r="BH29" s="158">
        <f>IF('Indicator Data'!BI33="No Data",1,IF('Indicator Data imputation'!BI32&lt;&gt;"",1,0))</f>
        <v>0</v>
      </c>
      <c r="BI29" s="158">
        <f>IF('Indicator Data'!BR33="No Data",1,IF('Indicator Data imputation'!BJ32&lt;&gt;"",1,0))</f>
        <v>0</v>
      </c>
      <c r="BJ29" s="158">
        <f>IF('Indicator Data'!BS33="No Data",1,IF('Indicator Data imputation'!BK32&lt;&gt;"",1,0))</f>
        <v>0</v>
      </c>
      <c r="BK29" s="158">
        <f>IF('Indicator Data'!BT33="No Data",1,IF('Indicator Data imputation'!BL32&lt;&gt;"",1,0))</f>
        <v>0</v>
      </c>
      <c r="BL29" s="158">
        <f>IF('Indicator Data'!BU33="No Data",1,IF('Indicator Data imputation'!BM32&lt;&gt;"",1,0))</f>
        <v>0</v>
      </c>
      <c r="BM29" s="158">
        <f>IF('Indicator Data'!BV33="No Data",1,IF('Indicator Data imputation'!BN32&lt;&gt;"",1,0))</f>
        <v>0</v>
      </c>
      <c r="BN29" s="158">
        <f>IF('Indicator Data'!BW33="No Data",1,IF('Indicator Data imputation'!BO32&lt;&gt;"",1,0))</f>
        <v>0</v>
      </c>
      <c r="BO29" s="158">
        <f>IF('Indicator Data'!BX33="No Data",1,IF('Indicator Data imputation'!BP32&lt;&gt;"",1,0))</f>
        <v>0</v>
      </c>
      <c r="BP29" s="158">
        <f>IF('Indicator Data'!BY33="No Data",1,IF('Indicator Data imputation'!BQ32&lt;&gt;"",1,0))</f>
        <v>0</v>
      </c>
      <c r="BQ29" s="158">
        <f>IF('Indicator Data'!BZ33="No Data",1,IF('Indicator Data imputation'!BR32&lt;&gt;"",1,0))</f>
        <v>0</v>
      </c>
      <c r="BR29" s="158">
        <f>IF('Indicator Data'!CA33="No Data",1,IF('Indicator Data imputation'!BS32&lt;&gt;"",1,0))</f>
        <v>0</v>
      </c>
      <c r="BS29" s="158">
        <f>IF('Indicator Data'!CB33="No Data",1,IF('Indicator Data imputation'!BT32&lt;&gt;"",1,0))</f>
        <v>0</v>
      </c>
      <c r="BT29" s="158">
        <f>IF('Indicator Data'!CC33="No Data",1,IF('Indicator Data imputation'!BU32&lt;&gt;"",1,0))</f>
        <v>0</v>
      </c>
      <c r="BU29" s="158">
        <f>IF('Indicator Data'!CD33="No Data",1,IF('Indicator Data imputation'!BV32&lt;&gt;"",1,0))</f>
        <v>0</v>
      </c>
      <c r="BV29" s="158">
        <f>IF('Indicator Data'!CE33="No Data",1,IF('Indicator Data imputation'!BW32&lt;&gt;"",1,0))</f>
        <v>1</v>
      </c>
      <c r="BW29" s="158">
        <f>IF('Indicator Data'!CF33="No Data",1,IF('Indicator Data imputation'!BX32&lt;&gt;"",1,0))</f>
        <v>0</v>
      </c>
      <c r="BX29" s="158">
        <f>IF('Indicator Data'!CG33="No Data",1,IF('Indicator Data imputation'!BY32&lt;&gt;"",1,0))</f>
        <v>0</v>
      </c>
      <c r="BY29" s="5">
        <f t="shared" si="0"/>
        <v>10</v>
      </c>
      <c r="BZ29" s="160">
        <f t="shared" si="1"/>
        <v>0.13333333333333333</v>
      </c>
    </row>
    <row r="30" spans="1:78" x14ac:dyDescent="0.3">
      <c r="A30" s="5" t="s">
        <v>52</v>
      </c>
      <c r="B30" s="158">
        <f>IF('Indicator Data'!C34="No Data",1,IF('Indicator Data imputation'!C33&lt;&gt;"",1,0))</f>
        <v>0</v>
      </c>
      <c r="C30" s="158">
        <f>IF('Indicator Data'!D34="No Data",1,IF('Indicator Data imputation'!D33&lt;&gt;"",1,0))</f>
        <v>0</v>
      </c>
      <c r="D30" s="158">
        <f>IF('Indicator Data'!E34="No Data",1,IF('Indicator Data imputation'!E33&lt;&gt;"",1,0))</f>
        <v>0</v>
      </c>
      <c r="E30" s="158">
        <f>IF('Indicator Data'!F34="No Data",1,IF('Indicator Data imputation'!F33&lt;&gt;"",1,0))</f>
        <v>0</v>
      </c>
      <c r="F30" s="158">
        <f>IF('Indicator Data'!G34="No Data",1,IF('Indicator Data imputation'!G33&lt;&gt;"",1,0))</f>
        <v>0</v>
      </c>
      <c r="G30" s="158">
        <f>IF('Indicator Data'!H34="No Data",1,IF('Indicator Data imputation'!H33&lt;&gt;"",1,0))</f>
        <v>0</v>
      </c>
      <c r="H30" s="158">
        <f>IF('Indicator Data'!I34="No Data",1,IF('Indicator Data imputation'!I33&lt;&gt;"",1,0))</f>
        <v>0</v>
      </c>
      <c r="I30" s="158">
        <f>IF('Indicator Data'!J34="No Data",1,IF('Indicator Data imputation'!J33&lt;&gt;"",1,0))</f>
        <v>0</v>
      </c>
      <c r="J30" s="158">
        <f>IF('Indicator Data'!K34="No Data",1,IF('Indicator Data imputation'!K33&lt;&gt;"",1,0))</f>
        <v>0</v>
      </c>
      <c r="K30" s="158">
        <f>IF('Indicator Data'!L34="No Data",1,IF('Indicator Data imputation'!L33&lt;&gt;"",1,0))</f>
        <v>0</v>
      </c>
      <c r="L30" s="158">
        <f>IF('Indicator Data'!M34="No Data",1,IF('Indicator Data imputation'!M33&lt;&gt;"",1,0))</f>
        <v>0</v>
      </c>
      <c r="M30" s="158">
        <f>IF('Indicator Data'!N34="No Data",1,IF('Indicator Data imputation'!N33&lt;&gt;"",1,0))</f>
        <v>1</v>
      </c>
      <c r="N30" s="158">
        <f>IF('Indicator Data'!O34="No Data",1,IF('Indicator Data imputation'!O33&lt;&gt;"",1,0))</f>
        <v>1</v>
      </c>
      <c r="O30" s="158">
        <f>IF('Indicator Data'!P34="No Data",1,IF('Indicator Data imputation'!P33&lt;&gt;"",1,0))</f>
        <v>1</v>
      </c>
      <c r="P30" s="158">
        <f>IF('Indicator Data'!Q34="No Data",1,IF('Indicator Data imputation'!Q33&lt;&gt;"",1,0))</f>
        <v>0</v>
      </c>
      <c r="Q30" s="158">
        <f>IF('Indicator Data'!R34="No Data",1,IF('Indicator Data imputation'!R33&lt;&gt;"",1,0))</f>
        <v>0</v>
      </c>
      <c r="R30" s="158">
        <f>IF('Indicator Data'!S34="No Data",1,IF('Indicator Data imputation'!S33&lt;&gt;"",1,0))</f>
        <v>0</v>
      </c>
      <c r="S30" s="158">
        <f>IF('Indicator Data'!T34="No Data",1,IF('Indicator Data imputation'!T33&lt;&gt;"",1,0))</f>
        <v>0</v>
      </c>
      <c r="T30" s="158">
        <f>IF('Indicator Data'!U34="No Data",1,IF('Indicator Data imputation'!U33&lt;&gt;"",1,0))</f>
        <v>0</v>
      </c>
      <c r="U30" s="158">
        <f>IF('Indicator Data'!V34="No Data",1,IF('Indicator Data imputation'!V33&lt;&gt;"",1,0))</f>
        <v>0</v>
      </c>
      <c r="V30" s="158">
        <f>IF('Indicator Data'!W34="No Data",1,IF('Indicator Data imputation'!W33&lt;&gt;"",1,0))</f>
        <v>0</v>
      </c>
      <c r="W30" s="158">
        <f>IF('Indicator Data'!X34="No Data",1,IF('Indicator Data imputation'!X33&lt;&gt;"",1,0))</f>
        <v>0</v>
      </c>
      <c r="X30" s="158">
        <f>IF('Indicator Data'!Y34="No Data",1,IF('Indicator Data imputation'!Y33&lt;&gt;"",1,0))</f>
        <v>0</v>
      </c>
      <c r="Y30" s="158">
        <f>IF('Indicator Data'!Z34="No Data",1,IF('Indicator Data imputation'!Z33&lt;&gt;"",1,0))</f>
        <v>0</v>
      </c>
      <c r="Z30" s="158">
        <f>IF('Indicator Data'!AA34="No Data",1,IF('Indicator Data imputation'!AA33&lt;&gt;"",1,0))</f>
        <v>0</v>
      </c>
      <c r="AA30" s="158">
        <f>IF('Indicator Data'!AB34="No Data",1,IF('Indicator Data imputation'!AB33&lt;&gt;"",1,0))</f>
        <v>0</v>
      </c>
      <c r="AB30" s="158">
        <f>IF('Indicator Data'!AC34="No Data",1,IF('Indicator Data imputation'!AC33&lt;&gt;"",1,0))</f>
        <v>0</v>
      </c>
      <c r="AC30" s="158">
        <f>IF('Indicator Data'!AD34="No Data",1,IF('Indicator Data imputation'!AD33&lt;&gt;"",1,0))</f>
        <v>0</v>
      </c>
      <c r="AD30" s="158">
        <f>IF('Indicator Data'!AE34="No Data",1,IF('Indicator Data imputation'!AE33&lt;&gt;"",1,0))</f>
        <v>0</v>
      </c>
      <c r="AE30" s="158">
        <f>IF('Indicator Data'!AF34="No Data",1,IF('Indicator Data imputation'!AF33&lt;&gt;"",1,0))</f>
        <v>0</v>
      </c>
      <c r="AF30" s="158">
        <f>IF('Indicator Data'!AG34="No Data",1,IF('Indicator Data imputation'!AG33&lt;&gt;"",1,0))</f>
        <v>0</v>
      </c>
      <c r="AG30" s="158">
        <f>IF('Indicator Data'!AH34="No Data",1,IF('Indicator Data imputation'!AH33&lt;&gt;"",1,0))</f>
        <v>0</v>
      </c>
      <c r="AH30" s="158">
        <f>IF('Indicator Data'!AI34="No Data",1,IF('Indicator Data imputation'!AI33&lt;&gt;"",1,0))</f>
        <v>0</v>
      </c>
      <c r="AI30" s="158">
        <f>IF('Indicator Data'!AJ34="No Data",1,IF('Indicator Data imputation'!AJ33&lt;&gt;"",1,0))</f>
        <v>0</v>
      </c>
      <c r="AJ30" s="158">
        <f>IF('Indicator Data'!AK34="No Data",1,IF('Indicator Data imputation'!AK33&lt;&gt;"",1,0))</f>
        <v>0</v>
      </c>
      <c r="AK30" s="158">
        <f>IF('Indicator Data'!AL34="No Data",1,IF('Indicator Data imputation'!AL33&lt;&gt;"",1,0))</f>
        <v>0</v>
      </c>
      <c r="AL30" s="158">
        <f>IF('Indicator Data'!AM34="No Data",1,IF('Indicator Data imputation'!AM33&lt;&gt;"",1,0))</f>
        <v>0</v>
      </c>
      <c r="AM30" s="158">
        <f>IF('Indicator Data'!AN34="No Data",1,IF('Indicator Data imputation'!AN33&lt;&gt;"",1,0))</f>
        <v>0</v>
      </c>
      <c r="AN30" s="158">
        <f>IF('Indicator Data'!AO34="No Data",1,IF('Indicator Data imputation'!AO33&lt;&gt;"",1,0))</f>
        <v>0</v>
      </c>
      <c r="AO30" s="158">
        <f>IF('Indicator Data'!AP34="No Data",1,IF('Indicator Data imputation'!AP33&lt;&gt;"",1,0))</f>
        <v>0</v>
      </c>
      <c r="AP30" s="158">
        <f>IF('Indicator Data'!AQ34="No Data",1,IF('Indicator Data imputation'!AQ33&lt;&gt;"",1,0))</f>
        <v>0</v>
      </c>
      <c r="AQ30" s="158">
        <f>IF('Indicator Data'!AR34="No Data",1,IF('Indicator Data imputation'!AR33&lt;&gt;"",1,0))</f>
        <v>0</v>
      </c>
      <c r="AR30" s="158">
        <f>IF('Indicator Data'!AS34="No Data",1,IF('Indicator Data imputation'!AS33&lt;&gt;"",1,0))</f>
        <v>0</v>
      </c>
      <c r="AS30" s="158">
        <f>IF('Indicator Data'!AT34="No Data",1,IF('Indicator Data imputation'!AT33&lt;&gt;"",1,0))</f>
        <v>0</v>
      </c>
      <c r="AT30" s="158">
        <f>IF('Indicator Data'!AU34="No Data",1,IF('Indicator Data imputation'!AU33&lt;&gt;"",1,0))</f>
        <v>0</v>
      </c>
      <c r="AU30" s="158">
        <f>IF('Indicator Data'!AV34="No Data",1,IF('Indicator Data imputation'!AV33&lt;&gt;"",1,0))</f>
        <v>0</v>
      </c>
      <c r="AV30" s="158">
        <f>IF('Indicator Data'!AW34="No Data",1,IF('Indicator Data imputation'!AW33&lt;&gt;"",1,0))</f>
        <v>0</v>
      </c>
      <c r="AW30" s="158">
        <f>IF('Indicator Data'!AX34="No Data",1,IF('Indicator Data imputation'!AX33&lt;&gt;"",1,0))</f>
        <v>0</v>
      </c>
      <c r="AX30" s="158">
        <f>IF('Indicator Data'!AY34="No Data",1,IF('Indicator Data imputation'!AY33&lt;&gt;"",1,0))</f>
        <v>0</v>
      </c>
      <c r="AY30" s="158">
        <f>IF('Indicator Data'!AZ34="No Data",1,IF('Indicator Data imputation'!AZ33&lt;&gt;"",1,0))</f>
        <v>0</v>
      </c>
      <c r="AZ30" s="158">
        <f>IF('Indicator Data'!BA34="No Data",1,IF('Indicator Data imputation'!BA33&lt;&gt;"",1,0))</f>
        <v>1</v>
      </c>
      <c r="BA30" s="158">
        <f>IF('Indicator Data'!BB34="No Data",1,IF('Indicator Data imputation'!BB33&lt;&gt;"",1,0))</f>
        <v>0</v>
      </c>
      <c r="BB30" s="158">
        <f>IF('Indicator Data'!BC34="No Data",1,IF('Indicator Data imputation'!BC33&lt;&gt;"",1,0))</f>
        <v>0</v>
      </c>
      <c r="BC30" s="158">
        <f>IF('Indicator Data'!BD34="No Data",1,IF('Indicator Data imputation'!BD33&lt;&gt;"",1,0))</f>
        <v>0</v>
      </c>
      <c r="BD30" s="158">
        <f>IF('Indicator Data'!BE34="No Data",1,IF('Indicator Data imputation'!BE33&lt;&gt;"",1,0))</f>
        <v>0</v>
      </c>
      <c r="BE30" s="158">
        <f>IF('Indicator Data'!BF34="No Data",1,IF('Indicator Data imputation'!BF33&lt;&gt;"",1,0))</f>
        <v>0</v>
      </c>
      <c r="BF30" s="158">
        <f>IF('Indicator Data'!BG34="No Data",1,IF('Indicator Data imputation'!BG33&lt;&gt;"",1,0))</f>
        <v>0</v>
      </c>
      <c r="BG30" s="158">
        <f>IF('Indicator Data'!BH34="No Data",1,IF('Indicator Data imputation'!BH33&lt;&gt;"",1,0))</f>
        <v>0</v>
      </c>
      <c r="BH30" s="158">
        <f>IF('Indicator Data'!BI34="No Data",1,IF('Indicator Data imputation'!BI33&lt;&gt;"",1,0))</f>
        <v>0</v>
      </c>
      <c r="BI30" s="158">
        <f>IF('Indicator Data'!BR34="No Data",1,IF('Indicator Data imputation'!BJ33&lt;&gt;"",1,0))</f>
        <v>0</v>
      </c>
      <c r="BJ30" s="158">
        <f>IF('Indicator Data'!BS34="No Data",1,IF('Indicator Data imputation'!BK33&lt;&gt;"",1,0))</f>
        <v>0</v>
      </c>
      <c r="BK30" s="158">
        <f>IF('Indicator Data'!BT34="No Data",1,IF('Indicator Data imputation'!BL33&lt;&gt;"",1,0))</f>
        <v>0</v>
      </c>
      <c r="BL30" s="158">
        <f>IF('Indicator Data'!BU34="No Data",1,IF('Indicator Data imputation'!BM33&lt;&gt;"",1,0))</f>
        <v>0</v>
      </c>
      <c r="BM30" s="158">
        <f>IF('Indicator Data'!BV34="No Data",1,IF('Indicator Data imputation'!BN33&lt;&gt;"",1,0))</f>
        <v>0</v>
      </c>
      <c r="BN30" s="158">
        <f>IF('Indicator Data'!BW34="No Data",1,IF('Indicator Data imputation'!BO33&lt;&gt;"",1,0))</f>
        <v>0</v>
      </c>
      <c r="BO30" s="158">
        <f>IF('Indicator Data'!BX34="No Data",1,IF('Indicator Data imputation'!BP33&lt;&gt;"",1,0))</f>
        <v>0</v>
      </c>
      <c r="BP30" s="158">
        <f>IF('Indicator Data'!BY34="No Data",1,IF('Indicator Data imputation'!BQ33&lt;&gt;"",1,0))</f>
        <v>0</v>
      </c>
      <c r="BQ30" s="158">
        <f>IF('Indicator Data'!BZ34="No Data",1,IF('Indicator Data imputation'!BR33&lt;&gt;"",1,0))</f>
        <v>0</v>
      </c>
      <c r="BR30" s="158">
        <f>IF('Indicator Data'!CA34="No Data",1,IF('Indicator Data imputation'!BS33&lt;&gt;"",1,0))</f>
        <v>0</v>
      </c>
      <c r="BS30" s="158">
        <f>IF('Indicator Data'!CB34="No Data",1,IF('Indicator Data imputation'!BT33&lt;&gt;"",1,0))</f>
        <v>0</v>
      </c>
      <c r="BT30" s="158">
        <f>IF('Indicator Data'!CC34="No Data",1,IF('Indicator Data imputation'!BU33&lt;&gt;"",1,0))</f>
        <v>0</v>
      </c>
      <c r="BU30" s="158">
        <f>IF('Indicator Data'!CD34="No Data",1,IF('Indicator Data imputation'!BV33&lt;&gt;"",1,0))</f>
        <v>0</v>
      </c>
      <c r="BV30" s="158">
        <f>IF('Indicator Data'!CE34="No Data",1,IF('Indicator Data imputation'!BW33&lt;&gt;"",1,0))</f>
        <v>0</v>
      </c>
      <c r="BW30" s="158">
        <f>IF('Indicator Data'!CF34="No Data",1,IF('Indicator Data imputation'!BX33&lt;&gt;"",1,0))</f>
        <v>0</v>
      </c>
      <c r="BX30" s="158">
        <f>IF('Indicator Data'!CG34="No Data",1,IF('Indicator Data imputation'!BY33&lt;&gt;"",1,0))</f>
        <v>0</v>
      </c>
      <c r="BY30" s="5">
        <f t="shared" si="0"/>
        <v>4</v>
      </c>
      <c r="BZ30" s="160">
        <f t="shared" si="1"/>
        <v>5.3333333333333337E-2</v>
      </c>
    </row>
    <row r="31" spans="1:78" x14ac:dyDescent="0.3">
      <c r="A31" s="5" t="s">
        <v>54</v>
      </c>
      <c r="B31" s="158">
        <f>IF('Indicator Data'!C35="No Data",1,IF('Indicator Data imputation'!C34&lt;&gt;"",1,0))</f>
        <v>0</v>
      </c>
      <c r="C31" s="158">
        <f>IF('Indicator Data'!D35="No Data",1,IF('Indicator Data imputation'!D34&lt;&gt;"",1,0))</f>
        <v>0</v>
      </c>
      <c r="D31" s="158">
        <f>IF('Indicator Data'!E35="No Data",1,IF('Indicator Data imputation'!E34&lt;&gt;"",1,0))</f>
        <v>0</v>
      </c>
      <c r="E31" s="158">
        <f>IF('Indicator Data'!F35="No Data",1,IF('Indicator Data imputation'!F34&lt;&gt;"",1,0))</f>
        <v>0</v>
      </c>
      <c r="F31" s="158">
        <f>IF('Indicator Data'!G35="No Data",1,IF('Indicator Data imputation'!G34&lt;&gt;"",1,0))</f>
        <v>0</v>
      </c>
      <c r="G31" s="158">
        <f>IF('Indicator Data'!H35="No Data",1,IF('Indicator Data imputation'!H34&lt;&gt;"",1,0))</f>
        <v>0</v>
      </c>
      <c r="H31" s="158">
        <f>IF('Indicator Data'!I35="No Data",1,IF('Indicator Data imputation'!I34&lt;&gt;"",1,0))</f>
        <v>0</v>
      </c>
      <c r="I31" s="158">
        <f>IF('Indicator Data'!J35="No Data",1,IF('Indicator Data imputation'!J34&lt;&gt;"",1,0))</f>
        <v>0</v>
      </c>
      <c r="J31" s="158">
        <f>IF('Indicator Data'!K35="No Data",1,IF('Indicator Data imputation'!K34&lt;&gt;"",1,0))</f>
        <v>0</v>
      </c>
      <c r="K31" s="158">
        <f>IF('Indicator Data'!L35="No Data",1,IF('Indicator Data imputation'!L34&lt;&gt;"",1,0))</f>
        <v>0</v>
      </c>
      <c r="L31" s="158">
        <f>IF('Indicator Data'!M35="No Data",1,IF('Indicator Data imputation'!M34&lt;&gt;"",1,0))</f>
        <v>0</v>
      </c>
      <c r="M31" s="158">
        <f>IF('Indicator Data'!N35="No Data",1,IF('Indicator Data imputation'!N34&lt;&gt;"",1,0))</f>
        <v>0</v>
      </c>
      <c r="N31" s="158">
        <f>IF('Indicator Data'!O35="No Data",1,IF('Indicator Data imputation'!O34&lt;&gt;"",1,0))</f>
        <v>0</v>
      </c>
      <c r="O31" s="158">
        <f>IF('Indicator Data'!P35="No Data",1,IF('Indicator Data imputation'!P34&lt;&gt;"",1,0))</f>
        <v>0</v>
      </c>
      <c r="P31" s="158">
        <f>IF('Indicator Data'!Q35="No Data",1,IF('Indicator Data imputation'!Q34&lt;&gt;"",1,0))</f>
        <v>0</v>
      </c>
      <c r="Q31" s="158">
        <f>IF('Indicator Data'!R35="No Data",1,IF('Indicator Data imputation'!R34&lt;&gt;"",1,0))</f>
        <v>0</v>
      </c>
      <c r="R31" s="158">
        <f>IF('Indicator Data'!S35="No Data",1,IF('Indicator Data imputation'!S34&lt;&gt;"",1,0))</f>
        <v>0</v>
      </c>
      <c r="S31" s="158">
        <f>IF('Indicator Data'!T35="No Data",1,IF('Indicator Data imputation'!T34&lt;&gt;"",1,0))</f>
        <v>0</v>
      </c>
      <c r="T31" s="158">
        <f>IF('Indicator Data'!U35="No Data",1,IF('Indicator Data imputation'!U34&lt;&gt;"",1,0))</f>
        <v>0</v>
      </c>
      <c r="U31" s="158">
        <f>IF('Indicator Data'!V35="No Data",1,IF('Indicator Data imputation'!V34&lt;&gt;"",1,0))</f>
        <v>0</v>
      </c>
      <c r="V31" s="158">
        <f>IF('Indicator Data'!W35="No Data",1,IF('Indicator Data imputation'!W34&lt;&gt;"",1,0))</f>
        <v>0</v>
      </c>
      <c r="W31" s="158">
        <f>IF('Indicator Data'!X35="No Data",1,IF('Indicator Data imputation'!X34&lt;&gt;"",1,0))</f>
        <v>0</v>
      </c>
      <c r="X31" s="158">
        <f>IF('Indicator Data'!Y35="No Data",1,IF('Indicator Data imputation'!Y34&lt;&gt;"",1,0))</f>
        <v>0</v>
      </c>
      <c r="Y31" s="158">
        <f>IF('Indicator Data'!Z35="No Data",1,IF('Indicator Data imputation'!Z34&lt;&gt;"",1,0))</f>
        <v>0</v>
      </c>
      <c r="Z31" s="158">
        <f>IF('Indicator Data'!AA35="No Data",1,IF('Indicator Data imputation'!AA34&lt;&gt;"",1,0))</f>
        <v>0</v>
      </c>
      <c r="AA31" s="158">
        <f>IF('Indicator Data'!AB35="No Data",1,IF('Indicator Data imputation'!AB34&lt;&gt;"",1,0))</f>
        <v>0</v>
      </c>
      <c r="AB31" s="158">
        <f>IF('Indicator Data'!AC35="No Data",1,IF('Indicator Data imputation'!AC34&lt;&gt;"",1,0))</f>
        <v>0</v>
      </c>
      <c r="AC31" s="158">
        <f>IF('Indicator Data'!AD35="No Data",1,IF('Indicator Data imputation'!AD34&lt;&gt;"",1,0))</f>
        <v>0</v>
      </c>
      <c r="AD31" s="158">
        <f>IF('Indicator Data'!AE35="No Data",1,IF('Indicator Data imputation'!AE34&lt;&gt;"",1,0))</f>
        <v>0</v>
      </c>
      <c r="AE31" s="158">
        <f>IF('Indicator Data'!AF35="No Data",1,IF('Indicator Data imputation'!AF34&lt;&gt;"",1,0))</f>
        <v>0</v>
      </c>
      <c r="AF31" s="158">
        <f>IF('Indicator Data'!AG35="No Data",1,IF('Indicator Data imputation'!AG34&lt;&gt;"",1,0))</f>
        <v>0</v>
      </c>
      <c r="AG31" s="158">
        <f>IF('Indicator Data'!AH35="No Data",1,IF('Indicator Data imputation'!AH34&lt;&gt;"",1,0))</f>
        <v>0</v>
      </c>
      <c r="AH31" s="158">
        <f>IF('Indicator Data'!AI35="No Data",1,IF('Indicator Data imputation'!AI34&lt;&gt;"",1,0))</f>
        <v>0</v>
      </c>
      <c r="AI31" s="158">
        <f>IF('Indicator Data'!AJ35="No Data",1,IF('Indicator Data imputation'!AJ34&lt;&gt;"",1,0))</f>
        <v>0</v>
      </c>
      <c r="AJ31" s="158">
        <f>IF('Indicator Data'!AK35="No Data",1,IF('Indicator Data imputation'!AK34&lt;&gt;"",1,0))</f>
        <v>0</v>
      </c>
      <c r="AK31" s="158">
        <f>IF('Indicator Data'!AL35="No Data",1,IF('Indicator Data imputation'!AL34&lt;&gt;"",1,0))</f>
        <v>0</v>
      </c>
      <c r="AL31" s="158">
        <f>IF('Indicator Data'!AM35="No Data",1,IF('Indicator Data imputation'!AM34&lt;&gt;"",1,0))</f>
        <v>0</v>
      </c>
      <c r="AM31" s="158">
        <f>IF('Indicator Data'!AN35="No Data",1,IF('Indicator Data imputation'!AN34&lt;&gt;"",1,0))</f>
        <v>0</v>
      </c>
      <c r="AN31" s="158">
        <f>IF('Indicator Data'!AO35="No Data",1,IF('Indicator Data imputation'!AO34&lt;&gt;"",1,0))</f>
        <v>0</v>
      </c>
      <c r="AO31" s="158">
        <f>IF('Indicator Data'!AP35="No Data",1,IF('Indicator Data imputation'!AP34&lt;&gt;"",1,0))</f>
        <v>0</v>
      </c>
      <c r="AP31" s="158">
        <f>IF('Indicator Data'!AQ35="No Data",1,IF('Indicator Data imputation'!AQ34&lt;&gt;"",1,0))</f>
        <v>0</v>
      </c>
      <c r="AQ31" s="158">
        <f>IF('Indicator Data'!AR35="No Data",1,IF('Indicator Data imputation'!AR34&lt;&gt;"",1,0))</f>
        <v>0</v>
      </c>
      <c r="AR31" s="158">
        <f>IF('Indicator Data'!AS35="No Data",1,IF('Indicator Data imputation'!AS34&lt;&gt;"",1,0))</f>
        <v>0</v>
      </c>
      <c r="AS31" s="158">
        <f>IF('Indicator Data'!AT35="No Data",1,IF('Indicator Data imputation'!AT34&lt;&gt;"",1,0))</f>
        <v>0</v>
      </c>
      <c r="AT31" s="158">
        <f>IF('Indicator Data'!AU35="No Data",1,IF('Indicator Data imputation'!AU34&lt;&gt;"",1,0))</f>
        <v>0</v>
      </c>
      <c r="AU31" s="158">
        <f>IF('Indicator Data'!AV35="No Data",1,IF('Indicator Data imputation'!AV34&lt;&gt;"",1,0))</f>
        <v>0</v>
      </c>
      <c r="AV31" s="158">
        <f>IF('Indicator Data'!AW35="No Data",1,IF('Indicator Data imputation'!AW34&lt;&gt;"",1,0))</f>
        <v>0</v>
      </c>
      <c r="AW31" s="158">
        <f>IF('Indicator Data'!AX35="No Data",1,IF('Indicator Data imputation'!AX34&lt;&gt;"",1,0))</f>
        <v>0</v>
      </c>
      <c r="AX31" s="158">
        <f>IF('Indicator Data'!AY35="No Data",1,IF('Indicator Data imputation'!AY34&lt;&gt;"",1,0))</f>
        <v>0</v>
      </c>
      <c r="AY31" s="158">
        <f>IF('Indicator Data'!AZ35="No Data",1,IF('Indicator Data imputation'!AZ34&lt;&gt;"",1,0))</f>
        <v>0</v>
      </c>
      <c r="AZ31" s="158">
        <f>IF('Indicator Data'!BA35="No Data",1,IF('Indicator Data imputation'!BA34&lt;&gt;"",1,0))</f>
        <v>0</v>
      </c>
      <c r="BA31" s="158">
        <f>IF('Indicator Data'!BB35="No Data",1,IF('Indicator Data imputation'!BB34&lt;&gt;"",1,0))</f>
        <v>0</v>
      </c>
      <c r="BB31" s="158">
        <f>IF('Indicator Data'!BC35="No Data",1,IF('Indicator Data imputation'!BC34&lt;&gt;"",1,0))</f>
        <v>0</v>
      </c>
      <c r="BC31" s="158">
        <f>IF('Indicator Data'!BD35="No Data",1,IF('Indicator Data imputation'!BD34&lt;&gt;"",1,0))</f>
        <v>0</v>
      </c>
      <c r="BD31" s="158">
        <f>IF('Indicator Data'!BE35="No Data",1,IF('Indicator Data imputation'!BE34&lt;&gt;"",1,0))</f>
        <v>0</v>
      </c>
      <c r="BE31" s="158">
        <f>IF('Indicator Data'!BF35="No Data",1,IF('Indicator Data imputation'!BF34&lt;&gt;"",1,0))</f>
        <v>0</v>
      </c>
      <c r="BF31" s="158">
        <f>IF('Indicator Data'!BG35="No Data",1,IF('Indicator Data imputation'!BG34&lt;&gt;"",1,0))</f>
        <v>0</v>
      </c>
      <c r="BG31" s="158">
        <f>IF('Indicator Data'!BH35="No Data",1,IF('Indicator Data imputation'!BH34&lt;&gt;"",1,0))</f>
        <v>0</v>
      </c>
      <c r="BH31" s="158">
        <f>IF('Indicator Data'!BI35="No Data",1,IF('Indicator Data imputation'!BI34&lt;&gt;"",1,0))</f>
        <v>0</v>
      </c>
      <c r="BI31" s="158">
        <f>IF('Indicator Data'!BR35="No Data",1,IF('Indicator Data imputation'!BJ34&lt;&gt;"",1,0))</f>
        <v>0</v>
      </c>
      <c r="BJ31" s="158">
        <f>IF('Indicator Data'!BS35="No Data",1,IF('Indicator Data imputation'!BK34&lt;&gt;"",1,0))</f>
        <v>0</v>
      </c>
      <c r="BK31" s="158">
        <f>IF('Indicator Data'!BT35="No Data",1,IF('Indicator Data imputation'!BL34&lt;&gt;"",1,0))</f>
        <v>0</v>
      </c>
      <c r="BL31" s="158">
        <f>IF('Indicator Data'!BU35="No Data",1,IF('Indicator Data imputation'!BM34&lt;&gt;"",1,0))</f>
        <v>0</v>
      </c>
      <c r="BM31" s="158">
        <f>IF('Indicator Data'!BV35="No Data",1,IF('Indicator Data imputation'!BN34&lt;&gt;"",1,0))</f>
        <v>0</v>
      </c>
      <c r="BN31" s="158">
        <f>IF('Indicator Data'!BW35="No Data",1,IF('Indicator Data imputation'!BO34&lt;&gt;"",1,0))</f>
        <v>0</v>
      </c>
      <c r="BO31" s="158">
        <f>IF('Indicator Data'!BX35="No Data",1,IF('Indicator Data imputation'!BP34&lt;&gt;"",1,0))</f>
        <v>0</v>
      </c>
      <c r="BP31" s="158">
        <f>IF('Indicator Data'!BY35="No Data",1,IF('Indicator Data imputation'!BQ34&lt;&gt;"",1,0))</f>
        <v>0</v>
      </c>
      <c r="BQ31" s="158">
        <f>IF('Indicator Data'!BZ35="No Data",1,IF('Indicator Data imputation'!BR34&lt;&gt;"",1,0))</f>
        <v>0</v>
      </c>
      <c r="BR31" s="158">
        <f>IF('Indicator Data'!CA35="No Data",1,IF('Indicator Data imputation'!BS34&lt;&gt;"",1,0))</f>
        <v>0</v>
      </c>
      <c r="BS31" s="158">
        <f>IF('Indicator Data'!CB35="No Data",1,IF('Indicator Data imputation'!BT34&lt;&gt;"",1,0))</f>
        <v>0</v>
      </c>
      <c r="BT31" s="158">
        <f>IF('Indicator Data'!CC35="No Data",1,IF('Indicator Data imputation'!BU34&lt;&gt;"",1,0))</f>
        <v>0</v>
      </c>
      <c r="BU31" s="158">
        <f>IF('Indicator Data'!CD35="No Data",1,IF('Indicator Data imputation'!BV34&lt;&gt;"",1,0))</f>
        <v>1</v>
      </c>
      <c r="BV31" s="158">
        <f>IF('Indicator Data'!CE35="No Data",1,IF('Indicator Data imputation'!BW34&lt;&gt;"",1,0))</f>
        <v>0</v>
      </c>
      <c r="BW31" s="158">
        <f>IF('Indicator Data'!CF35="No Data",1,IF('Indicator Data imputation'!BX34&lt;&gt;"",1,0))</f>
        <v>0</v>
      </c>
      <c r="BX31" s="158">
        <f>IF('Indicator Data'!CG35="No Data",1,IF('Indicator Data imputation'!BY34&lt;&gt;"",1,0))</f>
        <v>0</v>
      </c>
      <c r="BY31" s="5">
        <f t="shared" si="0"/>
        <v>1</v>
      </c>
      <c r="BZ31" s="160">
        <f t="shared" si="1"/>
        <v>1.3333333333333334E-2</v>
      </c>
    </row>
    <row r="32" spans="1:78" x14ac:dyDescent="0.3">
      <c r="A32" s="5" t="s">
        <v>56</v>
      </c>
      <c r="B32" s="158">
        <f>IF('Indicator Data'!C36="No Data",1,IF('Indicator Data imputation'!C35&lt;&gt;"",1,0))</f>
        <v>0</v>
      </c>
      <c r="C32" s="158">
        <f>IF('Indicator Data'!D36="No Data",1,IF('Indicator Data imputation'!D35&lt;&gt;"",1,0))</f>
        <v>0</v>
      </c>
      <c r="D32" s="158">
        <f>IF('Indicator Data'!E36="No Data",1,IF('Indicator Data imputation'!E35&lt;&gt;"",1,0))</f>
        <v>0</v>
      </c>
      <c r="E32" s="158">
        <f>IF('Indicator Data'!F36="No Data",1,IF('Indicator Data imputation'!F35&lt;&gt;"",1,0))</f>
        <v>0</v>
      </c>
      <c r="F32" s="158">
        <f>IF('Indicator Data'!G36="No Data",1,IF('Indicator Data imputation'!G35&lt;&gt;"",1,0))</f>
        <v>0</v>
      </c>
      <c r="G32" s="158">
        <f>IF('Indicator Data'!H36="No Data",1,IF('Indicator Data imputation'!H35&lt;&gt;"",1,0))</f>
        <v>0</v>
      </c>
      <c r="H32" s="158">
        <f>IF('Indicator Data'!I36="No Data",1,IF('Indicator Data imputation'!I35&lt;&gt;"",1,0))</f>
        <v>0</v>
      </c>
      <c r="I32" s="158">
        <f>IF('Indicator Data'!J36="No Data",1,IF('Indicator Data imputation'!J35&lt;&gt;"",1,0))</f>
        <v>0</v>
      </c>
      <c r="J32" s="158">
        <f>IF('Indicator Data'!K36="No Data",1,IF('Indicator Data imputation'!K35&lt;&gt;"",1,0))</f>
        <v>0</v>
      </c>
      <c r="K32" s="158">
        <f>IF('Indicator Data'!L36="No Data",1,IF('Indicator Data imputation'!L35&lt;&gt;"",1,0))</f>
        <v>0</v>
      </c>
      <c r="L32" s="158">
        <f>IF('Indicator Data'!M36="No Data",1,IF('Indicator Data imputation'!M35&lt;&gt;"",1,0))</f>
        <v>1</v>
      </c>
      <c r="M32" s="158">
        <f>IF('Indicator Data'!N36="No Data",1,IF('Indicator Data imputation'!N35&lt;&gt;"",1,0))</f>
        <v>1</v>
      </c>
      <c r="N32" s="158">
        <f>IF('Indicator Data'!O36="No Data",1,IF('Indicator Data imputation'!O35&lt;&gt;"",1,0))</f>
        <v>1</v>
      </c>
      <c r="O32" s="158">
        <f>IF('Indicator Data'!P36="No Data",1,IF('Indicator Data imputation'!P35&lt;&gt;"",1,0))</f>
        <v>1</v>
      </c>
      <c r="P32" s="158">
        <f>IF('Indicator Data'!Q36="No Data",1,IF('Indicator Data imputation'!Q35&lt;&gt;"",1,0))</f>
        <v>0</v>
      </c>
      <c r="Q32" s="158">
        <f>IF('Indicator Data'!R36="No Data",1,IF('Indicator Data imputation'!R35&lt;&gt;"",1,0))</f>
        <v>0</v>
      </c>
      <c r="R32" s="158">
        <f>IF('Indicator Data'!S36="No Data",1,IF('Indicator Data imputation'!S35&lt;&gt;"",1,0))</f>
        <v>0</v>
      </c>
      <c r="S32" s="158">
        <f>IF('Indicator Data'!T36="No Data",1,IF('Indicator Data imputation'!T35&lt;&gt;"",1,0))</f>
        <v>0</v>
      </c>
      <c r="T32" s="158">
        <f>IF('Indicator Data'!U36="No Data",1,IF('Indicator Data imputation'!U35&lt;&gt;"",1,0))</f>
        <v>0</v>
      </c>
      <c r="U32" s="158">
        <f>IF('Indicator Data'!V36="No Data",1,IF('Indicator Data imputation'!V35&lt;&gt;"",1,0))</f>
        <v>0</v>
      </c>
      <c r="V32" s="158">
        <f>IF('Indicator Data'!W36="No Data",1,IF('Indicator Data imputation'!W35&lt;&gt;"",1,0))</f>
        <v>0</v>
      </c>
      <c r="W32" s="158">
        <f>IF('Indicator Data'!X36="No Data",1,IF('Indicator Data imputation'!X35&lt;&gt;"",1,0))</f>
        <v>0</v>
      </c>
      <c r="X32" s="158">
        <f>IF('Indicator Data'!Y36="No Data",1,IF('Indicator Data imputation'!Y35&lt;&gt;"",1,0))</f>
        <v>0</v>
      </c>
      <c r="Y32" s="158">
        <f>IF('Indicator Data'!Z36="No Data",1,IF('Indicator Data imputation'!Z35&lt;&gt;"",1,0))</f>
        <v>0</v>
      </c>
      <c r="Z32" s="158">
        <f>IF('Indicator Data'!AA36="No Data",1,IF('Indicator Data imputation'!AA35&lt;&gt;"",1,0))</f>
        <v>0</v>
      </c>
      <c r="AA32" s="158">
        <f>IF('Indicator Data'!AB36="No Data",1,IF('Indicator Data imputation'!AB35&lt;&gt;"",1,0))</f>
        <v>0</v>
      </c>
      <c r="AB32" s="158">
        <f>IF('Indicator Data'!AC36="No Data",1,IF('Indicator Data imputation'!AC35&lt;&gt;"",1,0))</f>
        <v>1</v>
      </c>
      <c r="AC32" s="158">
        <f>IF('Indicator Data'!AD36="No Data",1,IF('Indicator Data imputation'!AD35&lt;&gt;"",1,0))</f>
        <v>0</v>
      </c>
      <c r="AD32" s="158">
        <f>IF('Indicator Data'!AE36="No Data",1,IF('Indicator Data imputation'!AE35&lt;&gt;"",1,0))</f>
        <v>0</v>
      </c>
      <c r="AE32" s="158">
        <f>IF('Indicator Data'!AF36="No Data",1,IF('Indicator Data imputation'!AF35&lt;&gt;"",1,0))</f>
        <v>0</v>
      </c>
      <c r="AF32" s="158">
        <f>IF('Indicator Data'!AG36="No Data",1,IF('Indicator Data imputation'!AG35&lt;&gt;"",1,0))</f>
        <v>0</v>
      </c>
      <c r="AG32" s="158">
        <f>IF('Indicator Data'!AH36="No Data",1,IF('Indicator Data imputation'!AH35&lt;&gt;"",1,0))</f>
        <v>0</v>
      </c>
      <c r="AH32" s="158">
        <f>IF('Indicator Data'!AI36="No Data",1,IF('Indicator Data imputation'!AI35&lt;&gt;"",1,0))</f>
        <v>0</v>
      </c>
      <c r="AI32" s="158">
        <f>IF('Indicator Data'!AJ36="No Data",1,IF('Indicator Data imputation'!AJ35&lt;&gt;"",1,0))</f>
        <v>0</v>
      </c>
      <c r="AJ32" s="158">
        <f>IF('Indicator Data'!AK36="No Data",1,IF('Indicator Data imputation'!AK35&lt;&gt;"",1,0))</f>
        <v>0</v>
      </c>
      <c r="AK32" s="158">
        <f>IF('Indicator Data'!AL36="No Data",1,IF('Indicator Data imputation'!AL35&lt;&gt;"",1,0))</f>
        <v>0</v>
      </c>
      <c r="AL32" s="158">
        <f>IF('Indicator Data'!AM36="No Data",1,IF('Indicator Data imputation'!AM35&lt;&gt;"",1,0))</f>
        <v>1</v>
      </c>
      <c r="AM32" s="158">
        <f>IF('Indicator Data'!AN36="No Data",1,IF('Indicator Data imputation'!AN35&lt;&gt;"",1,0))</f>
        <v>0</v>
      </c>
      <c r="AN32" s="158">
        <f>IF('Indicator Data'!AO36="No Data",1,IF('Indicator Data imputation'!AO35&lt;&gt;"",1,0))</f>
        <v>0</v>
      </c>
      <c r="AO32" s="158">
        <f>IF('Indicator Data'!AP36="No Data",1,IF('Indicator Data imputation'!AP35&lt;&gt;"",1,0))</f>
        <v>0</v>
      </c>
      <c r="AP32" s="158">
        <f>IF('Indicator Data'!AQ36="No Data",1,IF('Indicator Data imputation'!AQ35&lt;&gt;"",1,0))</f>
        <v>1</v>
      </c>
      <c r="AQ32" s="158">
        <f>IF('Indicator Data'!AR36="No Data",1,IF('Indicator Data imputation'!AR35&lt;&gt;"",1,0))</f>
        <v>0</v>
      </c>
      <c r="AR32" s="158">
        <f>IF('Indicator Data'!AS36="No Data",1,IF('Indicator Data imputation'!AS35&lt;&gt;"",1,0))</f>
        <v>0</v>
      </c>
      <c r="AS32" s="158">
        <f>IF('Indicator Data'!AT36="No Data",1,IF('Indicator Data imputation'!AT35&lt;&gt;"",1,0))</f>
        <v>1</v>
      </c>
      <c r="AT32" s="158">
        <f>IF('Indicator Data'!AU36="No Data",1,IF('Indicator Data imputation'!AU35&lt;&gt;"",1,0))</f>
        <v>0</v>
      </c>
      <c r="AU32" s="158">
        <f>IF('Indicator Data'!AV36="No Data",1,IF('Indicator Data imputation'!AV35&lt;&gt;"",1,0))</f>
        <v>1</v>
      </c>
      <c r="AV32" s="158">
        <f>IF('Indicator Data'!AW36="No Data",1,IF('Indicator Data imputation'!AW35&lt;&gt;"",1,0))</f>
        <v>1</v>
      </c>
      <c r="AW32" s="158">
        <f>IF('Indicator Data'!AX36="No Data",1,IF('Indicator Data imputation'!AX35&lt;&gt;"",1,0))</f>
        <v>1</v>
      </c>
      <c r="AX32" s="158">
        <f>IF('Indicator Data'!AY36="No Data",1,IF('Indicator Data imputation'!AY35&lt;&gt;"",1,0))</f>
        <v>0</v>
      </c>
      <c r="AY32" s="158">
        <f>IF('Indicator Data'!AZ36="No Data",1,IF('Indicator Data imputation'!AZ35&lt;&gt;"",1,0))</f>
        <v>0</v>
      </c>
      <c r="AZ32" s="158">
        <f>IF('Indicator Data'!BA36="No Data",1,IF('Indicator Data imputation'!BA35&lt;&gt;"",1,0))</f>
        <v>0</v>
      </c>
      <c r="BA32" s="158">
        <f>IF('Indicator Data'!BB36="No Data",1,IF('Indicator Data imputation'!BB35&lt;&gt;"",1,0))</f>
        <v>0</v>
      </c>
      <c r="BB32" s="158">
        <f>IF('Indicator Data'!BC36="No Data",1,IF('Indicator Data imputation'!BC35&lt;&gt;"",1,0))</f>
        <v>0</v>
      </c>
      <c r="BC32" s="158">
        <f>IF('Indicator Data'!BD36="No Data",1,IF('Indicator Data imputation'!BD35&lt;&gt;"",1,0))</f>
        <v>0</v>
      </c>
      <c r="BD32" s="158">
        <f>IF('Indicator Data'!BE36="No Data",1,IF('Indicator Data imputation'!BE35&lt;&gt;"",1,0))</f>
        <v>0</v>
      </c>
      <c r="BE32" s="158">
        <f>IF('Indicator Data'!BF36="No Data",1,IF('Indicator Data imputation'!BF35&lt;&gt;"",1,0))</f>
        <v>0</v>
      </c>
      <c r="BF32" s="158">
        <f>IF('Indicator Data'!BG36="No Data",1,IF('Indicator Data imputation'!BG35&lt;&gt;"",1,0))</f>
        <v>0</v>
      </c>
      <c r="BG32" s="158">
        <f>IF('Indicator Data'!BH36="No Data",1,IF('Indicator Data imputation'!BH35&lt;&gt;"",1,0))</f>
        <v>0</v>
      </c>
      <c r="BH32" s="158">
        <f>IF('Indicator Data'!BI36="No Data",1,IF('Indicator Data imputation'!BI35&lt;&gt;"",1,0))</f>
        <v>0</v>
      </c>
      <c r="BI32" s="158">
        <f>IF('Indicator Data'!BR36="No Data",1,IF('Indicator Data imputation'!BJ35&lt;&gt;"",1,0))</f>
        <v>0</v>
      </c>
      <c r="BJ32" s="158">
        <f>IF('Indicator Data'!BS36="No Data",1,IF('Indicator Data imputation'!BK35&lt;&gt;"",1,0))</f>
        <v>0</v>
      </c>
      <c r="BK32" s="158">
        <f>IF('Indicator Data'!BT36="No Data",1,IF('Indicator Data imputation'!BL35&lt;&gt;"",1,0))</f>
        <v>0</v>
      </c>
      <c r="BL32" s="158">
        <f>IF('Indicator Data'!BU36="No Data",1,IF('Indicator Data imputation'!BM35&lt;&gt;"",1,0))</f>
        <v>0</v>
      </c>
      <c r="BM32" s="158">
        <f>IF('Indicator Data'!BV36="No Data",1,IF('Indicator Data imputation'!BN35&lt;&gt;"",1,0))</f>
        <v>1</v>
      </c>
      <c r="BN32" s="158">
        <f>IF('Indicator Data'!BW36="No Data",1,IF('Indicator Data imputation'!BO35&lt;&gt;"",1,0))</f>
        <v>0</v>
      </c>
      <c r="BO32" s="158">
        <f>IF('Indicator Data'!BX36="No Data",1,IF('Indicator Data imputation'!BP35&lt;&gt;"",1,0))</f>
        <v>0</v>
      </c>
      <c r="BP32" s="158">
        <f>IF('Indicator Data'!BY36="No Data",1,IF('Indicator Data imputation'!BQ35&lt;&gt;"",1,0))</f>
        <v>0</v>
      </c>
      <c r="BQ32" s="158">
        <f>IF('Indicator Data'!BZ36="No Data",1,IF('Indicator Data imputation'!BR35&lt;&gt;"",1,0))</f>
        <v>0</v>
      </c>
      <c r="BR32" s="158">
        <f>IF('Indicator Data'!CA36="No Data",1,IF('Indicator Data imputation'!BS35&lt;&gt;"",1,0))</f>
        <v>0</v>
      </c>
      <c r="BS32" s="158">
        <f>IF('Indicator Data'!CB36="No Data",1,IF('Indicator Data imputation'!BT35&lt;&gt;"",1,0))</f>
        <v>0</v>
      </c>
      <c r="BT32" s="158">
        <f>IF('Indicator Data'!CC36="No Data",1,IF('Indicator Data imputation'!BU35&lt;&gt;"",1,0))</f>
        <v>0</v>
      </c>
      <c r="BU32" s="158">
        <f>IF('Indicator Data'!CD36="No Data",1,IF('Indicator Data imputation'!BV35&lt;&gt;"",1,0))</f>
        <v>0</v>
      </c>
      <c r="BV32" s="158">
        <f>IF('Indicator Data'!CE36="No Data",1,IF('Indicator Data imputation'!BW35&lt;&gt;"",1,0))</f>
        <v>0</v>
      </c>
      <c r="BW32" s="158">
        <f>IF('Indicator Data'!CF36="No Data",1,IF('Indicator Data imputation'!BX35&lt;&gt;"",1,0))</f>
        <v>0</v>
      </c>
      <c r="BX32" s="158">
        <f>IF('Indicator Data'!CG36="No Data",1,IF('Indicator Data imputation'!BY35&lt;&gt;"",1,0))</f>
        <v>0</v>
      </c>
      <c r="BY32" s="5">
        <f t="shared" si="0"/>
        <v>12</v>
      </c>
      <c r="BZ32" s="160">
        <f t="shared" si="1"/>
        <v>0.16</v>
      </c>
    </row>
    <row r="33" spans="1:78" x14ac:dyDescent="0.3">
      <c r="A33" s="5" t="s">
        <v>59</v>
      </c>
      <c r="B33" s="158">
        <f>IF('Indicator Data'!C37="No Data",1,IF('Indicator Data imputation'!C36&lt;&gt;"",1,0))</f>
        <v>0</v>
      </c>
      <c r="C33" s="158">
        <f>IF('Indicator Data'!D37="No Data",1,IF('Indicator Data imputation'!D36&lt;&gt;"",1,0))</f>
        <v>0</v>
      </c>
      <c r="D33" s="158">
        <f>IF('Indicator Data'!E37="No Data",1,IF('Indicator Data imputation'!E36&lt;&gt;"",1,0))</f>
        <v>0</v>
      </c>
      <c r="E33" s="158">
        <f>IF('Indicator Data'!F37="No Data",1,IF('Indicator Data imputation'!F36&lt;&gt;"",1,0))</f>
        <v>0</v>
      </c>
      <c r="F33" s="158">
        <f>IF('Indicator Data'!G37="No Data",1,IF('Indicator Data imputation'!G36&lt;&gt;"",1,0))</f>
        <v>0</v>
      </c>
      <c r="G33" s="158">
        <f>IF('Indicator Data'!H37="No Data",1,IF('Indicator Data imputation'!H36&lt;&gt;"",1,0))</f>
        <v>0</v>
      </c>
      <c r="H33" s="158">
        <f>IF('Indicator Data'!I37="No Data",1,IF('Indicator Data imputation'!I36&lt;&gt;"",1,0))</f>
        <v>0</v>
      </c>
      <c r="I33" s="158">
        <f>IF('Indicator Data'!J37="No Data",1,IF('Indicator Data imputation'!J36&lt;&gt;"",1,0))</f>
        <v>0</v>
      </c>
      <c r="J33" s="158">
        <f>IF('Indicator Data'!K37="No Data",1,IF('Indicator Data imputation'!K36&lt;&gt;"",1,0))</f>
        <v>0</v>
      </c>
      <c r="K33" s="158">
        <f>IF('Indicator Data'!L37="No Data",1,IF('Indicator Data imputation'!L36&lt;&gt;"",1,0))</f>
        <v>0</v>
      </c>
      <c r="L33" s="158">
        <f>IF('Indicator Data'!M37="No Data",1,IF('Indicator Data imputation'!M36&lt;&gt;"",1,0))</f>
        <v>0</v>
      </c>
      <c r="M33" s="158">
        <f>IF('Indicator Data'!N37="No Data",1,IF('Indicator Data imputation'!N36&lt;&gt;"",1,0))</f>
        <v>0</v>
      </c>
      <c r="N33" s="158">
        <f>IF('Indicator Data'!O37="No Data",1,IF('Indicator Data imputation'!O36&lt;&gt;"",1,0))</f>
        <v>0</v>
      </c>
      <c r="O33" s="158">
        <f>IF('Indicator Data'!P37="No Data",1,IF('Indicator Data imputation'!P36&lt;&gt;"",1,0))</f>
        <v>0</v>
      </c>
      <c r="P33" s="158">
        <f>IF('Indicator Data'!Q37="No Data",1,IF('Indicator Data imputation'!Q36&lt;&gt;"",1,0))</f>
        <v>0</v>
      </c>
      <c r="Q33" s="158">
        <f>IF('Indicator Data'!R37="No Data",1,IF('Indicator Data imputation'!R36&lt;&gt;"",1,0))</f>
        <v>0</v>
      </c>
      <c r="R33" s="158">
        <f>IF('Indicator Data'!S37="No Data",1,IF('Indicator Data imputation'!S36&lt;&gt;"",1,0))</f>
        <v>0</v>
      </c>
      <c r="S33" s="158">
        <f>IF('Indicator Data'!T37="No Data",1,IF('Indicator Data imputation'!T36&lt;&gt;"",1,0))</f>
        <v>0</v>
      </c>
      <c r="T33" s="158">
        <f>IF('Indicator Data'!U37="No Data",1,IF('Indicator Data imputation'!U36&lt;&gt;"",1,0))</f>
        <v>0</v>
      </c>
      <c r="U33" s="158">
        <f>IF('Indicator Data'!V37="No Data",1,IF('Indicator Data imputation'!V36&lt;&gt;"",1,0))</f>
        <v>0</v>
      </c>
      <c r="V33" s="158">
        <f>IF('Indicator Data'!W37="No Data",1,IF('Indicator Data imputation'!W36&lt;&gt;"",1,0))</f>
        <v>0</v>
      </c>
      <c r="W33" s="158">
        <f>IF('Indicator Data'!X37="No Data",1,IF('Indicator Data imputation'!X36&lt;&gt;"",1,0))</f>
        <v>0</v>
      </c>
      <c r="X33" s="158">
        <f>IF('Indicator Data'!Y37="No Data",1,IF('Indicator Data imputation'!Y36&lt;&gt;"",1,0))</f>
        <v>0</v>
      </c>
      <c r="Y33" s="158">
        <f>IF('Indicator Data'!Z37="No Data",1,IF('Indicator Data imputation'!Z36&lt;&gt;"",1,0))</f>
        <v>0</v>
      </c>
      <c r="Z33" s="158">
        <f>IF('Indicator Data'!AA37="No Data",1,IF('Indicator Data imputation'!AA36&lt;&gt;"",1,0))</f>
        <v>1</v>
      </c>
      <c r="AA33" s="158">
        <f>IF('Indicator Data'!AB37="No Data",1,IF('Indicator Data imputation'!AB36&lt;&gt;"",1,0))</f>
        <v>0</v>
      </c>
      <c r="AB33" s="158">
        <f>IF('Indicator Data'!AC37="No Data",1,IF('Indicator Data imputation'!AC36&lt;&gt;"",1,0))</f>
        <v>0</v>
      </c>
      <c r="AC33" s="158">
        <f>IF('Indicator Data'!AD37="No Data",1,IF('Indicator Data imputation'!AD36&lt;&gt;"",1,0))</f>
        <v>0</v>
      </c>
      <c r="AD33" s="158">
        <f>IF('Indicator Data'!AE37="No Data",1,IF('Indicator Data imputation'!AE36&lt;&gt;"",1,0))</f>
        <v>0</v>
      </c>
      <c r="AE33" s="158">
        <f>IF('Indicator Data'!AF37="No Data",1,IF('Indicator Data imputation'!AF36&lt;&gt;"",1,0))</f>
        <v>0</v>
      </c>
      <c r="AF33" s="158">
        <f>IF('Indicator Data'!AG37="No Data",1,IF('Indicator Data imputation'!AG36&lt;&gt;"",1,0))</f>
        <v>0</v>
      </c>
      <c r="AG33" s="158">
        <f>IF('Indicator Data'!AH37="No Data",1,IF('Indicator Data imputation'!AH36&lt;&gt;"",1,0))</f>
        <v>0</v>
      </c>
      <c r="AH33" s="158">
        <f>IF('Indicator Data'!AI37="No Data",1,IF('Indicator Data imputation'!AI36&lt;&gt;"",1,0))</f>
        <v>0</v>
      </c>
      <c r="AI33" s="158">
        <f>IF('Indicator Data'!AJ37="No Data",1,IF('Indicator Data imputation'!AJ36&lt;&gt;"",1,0))</f>
        <v>0</v>
      </c>
      <c r="AJ33" s="158">
        <f>IF('Indicator Data'!AK37="No Data",1,IF('Indicator Data imputation'!AK36&lt;&gt;"",1,0))</f>
        <v>0</v>
      </c>
      <c r="AK33" s="158">
        <f>IF('Indicator Data'!AL37="No Data",1,IF('Indicator Data imputation'!AL36&lt;&gt;"",1,0))</f>
        <v>0</v>
      </c>
      <c r="AL33" s="158">
        <f>IF('Indicator Data'!AM37="No Data",1,IF('Indicator Data imputation'!AM36&lt;&gt;"",1,0))</f>
        <v>0</v>
      </c>
      <c r="AM33" s="158">
        <f>IF('Indicator Data'!AN37="No Data",1,IF('Indicator Data imputation'!AN36&lt;&gt;"",1,0))</f>
        <v>0</v>
      </c>
      <c r="AN33" s="158">
        <f>IF('Indicator Data'!AO37="No Data",1,IF('Indicator Data imputation'!AO36&lt;&gt;"",1,0))</f>
        <v>0</v>
      </c>
      <c r="AO33" s="158">
        <f>IF('Indicator Data'!AP37="No Data",1,IF('Indicator Data imputation'!AP36&lt;&gt;"",1,0))</f>
        <v>0</v>
      </c>
      <c r="AP33" s="158">
        <f>IF('Indicator Data'!AQ37="No Data",1,IF('Indicator Data imputation'!AQ36&lt;&gt;"",1,0))</f>
        <v>0</v>
      </c>
      <c r="AQ33" s="158">
        <f>IF('Indicator Data'!AR37="No Data",1,IF('Indicator Data imputation'!AR36&lt;&gt;"",1,0))</f>
        <v>1</v>
      </c>
      <c r="AR33" s="158">
        <f>IF('Indicator Data'!AS37="No Data",1,IF('Indicator Data imputation'!AS36&lt;&gt;"",1,0))</f>
        <v>0</v>
      </c>
      <c r="AS33" s="158">
        <f>IF('Indicator Data'!AT37="No Data",1,IF('Indicator Data imputation'!AT36&lt;&gt;"",1,0))</f>
        <v>0</v>
      </c>
      <c r="AT33" s="158">
        <f>IF('Indicator Data'!AU37="No Data",1,IF('Indicator Data imputation'!AU36&lt;&gt;"",1,0))</f>
        <v>0</v>
      </c>
      <c r="AU33" s="158">
        <f>IF('Indicator Data'!AV37="No Data",1,IF('Indicator Data imputation'!AV36&lt;&gt;"",1,0))</f>
        <v>0</v>
      </c>
      <c r="AV33" s="158">
        <f>IF('Indicator Data'!AW37="No Data",1,IF('Indicator Data imputation'!AW36&lt;&gt;"",1,0))</f>
        <v>0</v>
      </c>
      <c r="AW33" s="158">
        <f>IF('Indicator Data'!AX37="No Data",1,IF('Indicator Data imputation'!AX36&lt;&gt;"",1,0))</f>
        <v>0</v>
      </c>
      <c r="AX33" s="158">
        <f>IF('Indicator Data'!AY37="No Data",1,IF('Indicator Data imputation'!AY36&lt;&gt;"",1,0))</f>
        <v>0</v>
      </c>
      <c r="AY33" s="158">
        <f>IF('Indicator Data'!AZ37="No Data",1,IF('Indicator Data imputation'!AZ36&lt;&gt;"",1,0))</f>
        <v>0</v>
      </c>
      <c r="AZ33" s="158">
        <f>IF('Indicator Data'!BA37="No Data",1,IF('Indicator Data imputation'!BA36&lt;&gt;"",1,0))</f>
        <v>0</v>
      </c>
      <c r="BA33" s="158">
        <f>IF('Indicator Data'!BB37="No Data",1,IF('Indicator Data imputation'!BB36&lt;&gt;"",1,0))</f>
        <v>0</v>
      </c>
      <c r="BB33" s="158">
        <f>IF('Indicator Data'!BC37="No Data",1,IF('Indicator Data imputation'!BC36&lt;&gt;"",1,0))</f>
        <v>0</v>
      </c>
      <c r="BC33" s="158">
        <f>IF('Indicator Data'!BD37="No Data",1,IF('Indicator Data imputation'!BD36&lt;&gt;"",1,0))</f>
        <v>0</v>
      </c>
      <c r="BD33" s="158">
        <f>IF('Indicator Data'!BE37="No Data",1,IF('Indicator Data imputation'!BE36&lt;&gt;"",1,0))</f>
        <v>0</v>
      </c>
      <c r="BE33" s="158">
        <f>IF('Indicator Data'!BF37="No Data",1,IF('Indicator Data imputation'!BF36&lt;&gt;"",1,0))</f>
        <v>0</v>
      </c>
      <c r="BF33" s="158">
        <f>IF('Indicator Data'!BG37="No Data",1,IF('Indicator Data imputation'!BG36&lt;&gt;"",1,0))</f>
        <v>0</v>
      </c>
      <c r="BG33" s="158">
        <f>IF('Indicator Data'!BH37="No Data",1,IF('Indicator Data imputation'!BH36&lt;&gt;"",1,0))</f>
        <v>0</v>
      </c>
      <c r="BH33" s="158">
        <f>IF('Indicator Data'!BI37="No Data",1,IF('Indicator Data imputation'!BI36&lt;&gt;"",1,0))</f>
        <v>0</v>
      </c>
      <c r="BI33" s="158">
        <f>IF('Indicator Data'!BR37="No Data",1,IF('Indicator Data imputation'!BJ36&lt;&gt;"",1,0))</f>
        <v>1</v>
      </c>
      <c r="BJ33" s="158">
        <f>IF('Indicator Data'!BS37="No Data",1,IF('Indicator Data imputation'!BK36&lt;&gt;"",1,0))</f>
        <v>0</v>
      </c>
      <c r="BK33" s="158">
        <f>IF('Indicator Data'!BT37="No Data",1,IF('Indicator Data imputation'!BL36&lt;&gt;"",1,0))</f>
        <v>0</v>
      </c>
      <c r="BL33" s="158">
        <f>IF('Indicator Data'!BU37="No Data",1,IF('Indicator Data imputation'!BM36&lt;&gt;"",1,0))</f>
        <v>0</v>
      </c>
      <c r="BM33" s="158">
        <f>IF('Indicator Data'!BV37="No Data",1,IF('Indicator Data imputation'!BN36&lt;&gt;"",1,0))</f>
        <v>0</v>
      </c>
      <c r="BN33" s="158">
        <f>IF('Indicator Data'!BW37="No Data",1,IF('Indicator Data imputation'!BO36&lt;&gt;"",1,0))</f>
        <v>0</v>
      </c>
      <c r="BO33" s="158">
        <f>IF('Indicator Data'!BX37="No Data",1,IF('Indicator Data imputation'!BP36&lt;&gt;"",1,0))</f>
        <v>0</v>
      </c>
      <c r="BP33" s="158">
        <f>IF('Indicator Data'!BY37="No Data",1,IF('Indicator Data imputation'!BQ36&lt;&gt;"",1,0))</f>
        <v>0</v>
      </c>
      <c r="BQ33" s="158">
        <f>IF('Indicator Data'!BZ37="No Data",1,IF('Indicator Data imputation'!BR36&lt;&gt;"",1,0))</f>
        <v>0</v>
      </c>
      <c r="BR33" s="158">
        <f>IF('Indicator Data'!CA37="No Data",1,IF('Indicator Data imputation'!BS36&lt;&gt;"",1,0))</f>
        <v>0</v>
      </c>
      <c r="BS33" s="158">
        <f>IF('Indicator Data'!CB37="No Data",1,IF('Indicator Data imputation'!BT36&lt;&gt;"",1,0))</f>
        <v>0</v>
      </c>
      <c r="BT33" s="158">
        <f>IF('Indicator Data'!CC37="No Data",1,IF('Indicator Data imputation'!BU36&lt;&gt;"",1,0))</f>
        <v>0</v>
      </c>
      <c r="BU33" s="158">
        <f>IF('Indicator Data'!CD37="No Data",1,IF('Indicator Data imputation'!BV36&lt;&gt;"",1,0))</f>
        <v>1</v>
      </c>
      <c r="BV33" s="158">
        <f>IF('Indicator Data'!CE37="No Data",1,IF('Indicator Data imputation'!BW36&lt;&gt;"",1,0))</f>
        <v>0</v>
      </c>
      <c r="BW33" s="158">
        <f>IF('Indicator Data'!CF37="No Data",1,IF('Indicator Data imputation'!BX36&lt;&gt;"",1,0))</f>
        <v>0</v>
      </c>
      <c r="BX33" s="158">
        <f>IF('Indicator Data'!CG37="No Data",1,IF('Indicator Data imputation'!BY36&lt;&gt;"",1,0))</f>
        <v>0</v>
      </c>
      <c r="BY33" s="5">
        <f t="shared" si="0"/>
        <v>4</v>
      </c>
      <c r="BZ33" s="160">
        <f t="shared" si="1"/>
        <v>5.3333333333333337E-2</v>
      </c>
    </row>
    <row r="34" spans="1:78" x14ac:dyDescent="0.3">
      <c r="A34" s="5" t="s">
        <v>61</v>
      </c>
      <c r="B34" s="158">
        <f>IF('Indicator Data'!C38="No Data",1,IF('Indicator Data imputation'!C37&lt;&gt;"",1,0))</f>
        <v>0</v>
      </c>
      <c r="C34" s="158">
        <f>IF('Indicator Data'!D38="No Data",1,IF('Indicator Data imputation'!D37&lt;&gt;"",1,0))</f>
        <v>0</v>
      </c>
      <c r="D34" s="158">
        <f>IF('Indicator Data'!E38="No Data",1,IF('Indicator Data imputation'!E37&lt;&gt;"",1,0))</f>
        <v>0</v>
      </c>
      <c r="E34" s="158">
        <f>IF('Indicator Data'!F38="No Data",1,IF('Indicator Data imputation'!F37&lt;&gt;"",1,0))</f>
        <v>0</v>
      </c>
      <c r="F34" s="158">
        <f>IF('Indicator Data'!G38="No Data",1,IF('Indicator Data imputation'!G37&lt;&gt;"",1,0))</f>
        <v>0</v>
      </c>
      <c r="G34" s="158">
        <f>IF('Indicator Data'!H38="No Data",1,IF('Indicator Data imputation'!H37&lt;&gt;"",1,0))</f>
        <v>0</v>
      </c>
      <c r="H34" s="158">
        <f>IF('Indicator Data'!I38="No Data",1,IF('Indicator Data imputation'!I37&lt;&gt;"",1,0))</f>
        <v>0</v>
      </c>
      <c r="I34" s="158">
        <f>IF('Indicator Data'!J38="No Data",1,IF('Indicator Data imputation'!J37&lt;&gt;"",1,0))</f>
        <v>0</v>
      </c>
      <c r="J34" s="158">
        <f>IF('Indicator Data'!K38="No Data",1,IF('Indicator Data imputation'!K37&lt;&gt;"",1,0))</f>
        <v>0</v>
      </c>
      <c r="K34" s="158">
        <f>IF('Indicator Data'!L38="No Data",1,IF('Indicator Data imputation'!L37&lt;&gt;"",1,0))</f>
        <v>0</v>
      </c>
      <c r="L34" s="158">
        <f>IF('Indicator Data'!M38="No Data",1,IF('Indicator Data imputation'!M37&lt;&gt;"",1,0))</f>
        <v>0</v>
      </c>
      <c r="M34" s="158">
        <f>IF('Indicator Data'!N38="No Data",1,IF('Indicator Data imputation'!N37&lt;&gt;"",1,0))</f>
        <v>0</v>
      </c>
      <c r="N34" s="158">
        <f>IF('Indicator Data'!O38="No Data",1,IF('Indicator Data imputation'!O37&lt;&gt;"",1,0))</f>
        <v>0</v>
      </c>
      <c r="O34" s="158">
        <f>IF('Indicator Data'!P38="No Data",1,IF('Indicator Data imputation'!P37&lt;&gt;"",1,0))</f>
        <v>0</v>
      </c>
      <c r="P34" s="158">
        <f>IF('Indicator Data'!Q38="No Data",1,IF('Indicator Data imputation'!Q37&lt;&gt;"",1,0))</f>
        <v>0</v>
      </c>
      <c r="Q34" s="158">
        <f>IF('Indicator Data'!R38="No Data",1,IF('Indicator Data imputation'!R37&lt;&gt;"",1,0))</f>
        <v>0</v>
      </c>
      <c r="R34" s="158">
        <f>IF('Indicator Data'!S38="No Data",1,IF('Indicator Data imputation'!S37&lt;&gt;"",1,0))</f>
        <v>0</v>
      </c>
      <c r="S34" s="158">
        <f>IF('Indicator Data'!T38="No Data",1,IF('Indicator Data imputation'!T37&lt;&gt;"",1,0))</f>
        <v>0</v>
      </c>
      <c r="T34" s="158">
        <f>IF('Indicator Data'!U38="No Data",1,IF('Indicator Data imputation'!U37&lt;&gt;"",1,0))</f>
        <v>0</v>
      </c>
      <c r="U34" s="158">
        <f>IF('Indicator Data'!V38="No Data",1,IF('Indicator Data imputation'!V37&lt;&gt;"",1,0))</f>
        <v>0</v>
      </c>
      <c r="V34" s="158">
        <f>IF('Indicator Data'!W38="No Data",1,IF('Indicator Data imputation'!W37&lt;&gt;"",1,0))</f>
        <v>0</v>
      </c>
      <c r="W34" s="158">
        <f>IF('Indicator Data'!X38="No Data",1,IF('Indicator Data imputation'!X37&lt;&gt;"",1,0))</f>
        <v>0</v>
      </c>
      <c r="X34" s="158">
        <f>IF('Indicator Data'!Y38="No Data",1,IF('Indicator Data imputation'!Y37&lt;&gt;"",1,0))</f>
        <v>0</v>
      </c>
      <c r="Y34" s="158">
        <f>IF('Indicator Data'!Z38="No Data",1,IF('Indicator Data imputation'!Z37&lt;&gt;"",1,0))</f>
        <v>0</v>
      </c>
      <c r="Z34" s="158">
        <f>IF('Indicator Data'!AA38="No Data",1,IF('Indicator Data imputation'!AA37&lt;&gt;"",1,0))</f>
        <v>0</v>
      </c>
      <c r="AA34" s="158">
        <f>IF('Indicator Data'!AB38="No Data",1,IF('Indicator Data imputation'!AB37&lt;&gt;"",1,0))</f>
        <v>0</v>
      </c>
      <c r="AB34" s="158">
        <f>IF('Indicator Data'!AC38="No Data",1,IF('Indicator Data imputation'!AC37&lt;&gt;"",1,0))</f>
        <v>0</v>
      </c>
      <c r="AC34" s="158">
        <f>IF('Indicator Data'!AD38="No Data",1,IF('Indicator Data imputation'!AD37&lt;&gt;"",1,0))</f>
        <v>0</v>
      </c>
      <c r="AD34" s="158">
        <f>IF('Indicator Data'!AE38="No Data",1,IF('Indicator Data imputation'!AE37&lt;&gt;"",1,0))</f>
        <v>0</v>
      </c>
      <c r="AE34" s="158">
        <f>IF('Indicator Data'!AF38="No Data",1,IF('Indicator Data imputation'!AF37&lt;&gt;"",1,0))</f>
        <v>0</v>
      </c>
      <c r="AF34" s="158">
        <f>IF('Indicator Data'!AG38="No Data",1,IF('Indicator Data imputation'!AG37&lt;&gt;"",1,0))</f>
        <v>0</v>
      </c>
      <c r="AG34" s="158">
        <f>IF('Indicator Data'!AH38="No Data",1,IF('Indicator Data imputation'!AH37&lt;&gt;"",1,0))</f>
        <v>0</v>
      </c>
      <c r="AH34" s="158">
        <f>IF('Indicator Data'!AI38="No Data",1,IF('Indicator Data imputation'!AI37&lt;&gt;"",1,0))</f>
        <v>0</v>
      </c>
      <c r="AI34" s="158">
        <f>IF('Indicator Data'!AJ38="No Data",1,IF('Indicator Data imputation'!AJ37&lt;&gt;"",1,0))</f>
        <v>0</v>
      </c>
      <c r="AJ34" s="158">
        <f>IF('Indicator Data'!AK38="No Data",1,IF('Indicator Data imputation'!AK37&lt;&gt;"",1,0))</f>
        <v>0</v>
      </c>
      <c r="AK34" s="158">
        <f>IF('Indicator Data'!AL38="No Data",1,IF('Indicator Data imputation'!AL37&lt;&gt;"",1,0))</f>
        <v>0</v>
      </c>
      <c r="AL34" s="158">
        <f>IF('Indicator Data'!AM38="No Data",1,IF('Indicator Data imputation'!AM37&lt;&gt;"",1,0))</f>
        <v>0</v>
      </c>
      <c r="AM34" s="158">
        <f>IF('Indicator Data'!AN38="No Data",1,IF('Indicator Data imputation'!AN37&lt;&gt;"",1,0))</f>
        <v>0</v>
      </c>
      <c r="AN34" s="158">
        <f>IF('Indicator Data'!AO38="No Data",1,IF('Indicator Data imputation'!AO37&lt;&gt;"",1,0))</f>
        <v>0</v>
      </c>
      <c r="AO34" s="158">
        <f>IF('Indicator Data'!AP38="No Data",1,IF('Indicator Data imputation'!AP37&lt;&gt;"",1,0))</f>
        <v>0</v>
      </c>
      <c r="AP34" s="158">
        <f>IF('Indicator Data'!AQ38="No Data",1,IF('Indicator Data imputation'!AQ37&lt;&gt;"",1,0))</f>
        <v>0</v>
      </c>
      <c r="AQ34" s="158">
        <f>IF('Indicator Data'!AR38="No Data",1,IF('Indicator Data imputation'!AR37&lt;&gt;"",1,0))</f>
        <v>1</v>
      </c>
      <c r="AR34" s="158">
        <f>IF('Indicator Data'!AS38="No Data",1,IF('Indicator Data imputation'!AS37&lt;&gt;"",1,0))</f>
        <v>0</v>
      </c>
      <c r="AS34" s="158">
        <f>IF('Indicator Data'!AT38="No Data",1,IF('Indicator Data imputation'!AT37&lt;&gt;"",1,0))</f>
        <v>0</v>
      </c>
      <c r="AT34" s="158">
        <f>IF('Indicator Data'!AU38="No Data",1,IF('Indicator Data imputation'!AU37&lt;&gt;"",1,0))</f>
        <v>0</v>
      </c>
      <c r="AU34" s="158">
        <f>IF('Indicator Data'!AV38="No Data",1,IF('Indicator Data imputation'!AV37&lt;&gt;"",1,0))</f>
        <v>0</v>
      </c>
      <c r="AV34" s="158">
        <f>IF('Indicator Data'!AW38="No Data",1,IF('Indicator Data imputation'!AW37&lt;&gt;"",1,0))</f>
        <v>0</v>
      </c>
      <c r="AW34" s="158">
        <f>IF('Indicator Data'!AX38="No Data",1,IF('Indicator Data imputation'!AX37&lt;&gt;"",1,0))</f>
        <v>0</v>
      </c>
      <c r="AX34" s="158">
        <f>IF('Indicator Data'!AY38="No Data",1,IF('Indicator Data imputation'!AY37&lt;&gt;"",1,0))</f>
        <v>0</v>
      </c>
      <c r="AY34" s="158">
        <f>IF('Indicator Data'!AZ38="No Data",1,IF('Indicator Data imputation'!AZ37&lt;&gt;"",1,0))</f>
        <v>0</v>
      </c>
      <c r="AZ34" s="158">
        <f>IF('Indicator Data'!BA38="No Data",1,IF('Indicator Data imputation'!BA37&lt;&gt;"",1,0))</f>
        <v>0</v>
      </c>
      <c r="BA34" s="158">
        <f>IF('Indicator Data'!BB38="No Data",1,IF('Indicator Data imputation'!BB37&lt;&gt;"",1,0))</f>
        <v>0</v>
      </c>
      <c r="BB34" s="158">
        <f>IF('Indicator Data'!BC38="No Data",1,IF('Indicator Data imputation'!BC37&lt;&gt;"",1,0))</f>
        <v>0</v>
      </c>
      <c r="BC34" s="158">
        <f>IF('Indicator Data'!BD38="No Data",1,IF('Indicator Data imputation'!BD37&lt;&gt;"",1,0))</f>
        <v>0</v>
      </c>
      <c r="BD34" s="158">
        <f>IF('Indicator Data'!BE38="No Data",1,IF('Indicator Data imputation'!BE37&lt;&gt;"",1,0))</f>
        <v>0</v>
      </c>
      <c r="BE34" s="158">
        <f>IF('Indicator Data'!BF38="No Data",1,IF('Indicator Data imputation'!BF37&lt;&gt;"",1,0))</f>
        <v>0</v>
      </c>
      <c r="BF34" s="158">
        <f>IF('Indicator Data'!BG38="No Data",1,IF('Indicator Data imputation'!BG37&lt;&gt;"",1,0))</f>
        <v>0</v>
      </c>
      <c r="BG34" s="158">
        <f>IF('Indicator Data'!BH38="No Data",1,IF('Indicator Data imputation'!BH37&lt;&gt;"",1,0))</f>
        <v>0</v>
      </c>
      <c r="BH34" s="158">
        <f>IF('Indicator Data'!BI38="No Data",1,IF('Indicator Data imputation'!BI37&lt;&gt;"",1,0))</f>
        <v>0</v>
      </c>
      <c r="BI34" s="158">
        <f>IF('Indicator Data'!BR38="No Data",1,IF('Indicator Data imputation'!BJ37&lt;&gt;"",1,0))</f>
        <v>1</v>
      </c>
      <c r="BJ34" s="158">
        <f>IF('Indicator Data'!BS38="No Data",1,IF('Indicator Data imputation'!BK37&lt;&gt;"",1,0))</f>
        <v>0</v>
      </c>
      <c r="BK34" s="158">
        <f>IF('Indicator Data'!BT38="No Data",1,IF('Indicator Data imputation'!BL37&lt;&gt;"",1,0))</f>
        <v>0</v>
      </c>
      <c r="BL34" s="158">
        <f>IF('Indicator Data'!BU38="No Data",1,IF('Indicator Data imputation'!BM37&lt;&gt;"",1,0))</f>
        <v>0</v>
      </c>
      <c r="BM34" s="158">
        <f>IF('Indicator Data'!BV38="No Data",1,IF('Indicator Data imputation'!BN37&lt;&gt;"",1,0))</f>
        <v>0</v>
      </c>
      <c r="BN34" s="158">
        <f>IF('Indicator Data'!BW38="No Data",1,IF('Indicator Data imputation'!BO37&lt;&gt;"",1,0))</f>
        <v>0</v>
      </c>
      <c r="BO34" s="158">
        <f>IF('Indicator Data'!BX38="No Data",1,IF('Indicator Data imputation'!BP37&lt;&gt;"",1,0))</f>
        <v>0</v>
      </c>
      <c r="BP34" s="158">
        <f>IF('Indicator Data'!BY38="No Data",1,IF('Indicator Data imputation'!BQ37&lt;&gt;"",1,0))</f>
        <v>0</v>
      </c>
      <c r="BQ34" s="158">
        <f>IF('Indicator Data'!BZ38="No Data",1,IF('Indicator Data imputation'!BR37&lt;&gt;"",1,0))</f>
        <v>0</v>
      </c>
      <c r="BR34" s="158">
        <f>IF('Indicator Data'!CA38="No Data",1,IF('Indicator Data imputation'!BS37&lt;&gt;"",1,0))</f>
        <v>0</v>
      </c>
      <c r="BS34" s="158">
        <f>IF('Indicator Data'!CB38="No Data",1,IF('Indicator Data imputation'!BT37&lt;&gt;"",1,0))</f>
        <v>0</v>
      </c>
      <c r="BT34" s="158">
        <f>IF('Indicator Data'!CC38="No Data",1,IF('Indicator Data imputation'!BU37&lt;&gt;"",1,0))</f>
        <v>0</v>
      </c>
      <c r="BU34" s="158">
        <f>IF('Indicator Data'!CD38="No Data",1,IF('Indicator Data imputation'!BV37&lt;&gt;"",1,0))</f>
        <v>1</v>
      </c>
      <c r="BV34" s="158">
        <f>IF('Indicator Data'!CE38="No Data",1,IF('Indicator Data imputation'!BW37&lt;&gt;"",1,0))</f>
        <v>1</v>
      </c>
      <c r="BW34" s="158">
        <f>IF('Indicator Data'!CF38="No Data",1,IF('Indicator Data imputation'!BX37&lt;&gt;"",1,0))</f>
        <v>0</v>
      </c>
      <c r="BX34" s="158">
        <f>IF('Indicator Data'!CG38="No Data",1,IF('Indicator Data imputation'!BY37&lt;&gt;"",1,0))</f>
        <v>0</v>
      </c>
      <c r="BY34" s="5">
        <f t="shared" ref="BY34:BY65" si="2">SUM(B34:BX34)</f>
        <v>4</v>
      </c>
      <c r="BZ34" s="160">
        <f t="shared" si="1"/>
        <v>5.3333333333333337E-2</v>
      </c>
    </row>
    <row r="35" spans="1:78" x14ac:dyDescent="0.3">
      <c r="A35" s="5" t="s">
        <v>63</v>
      </c>
      <c r="B35" s="158">
        <f>IF('Indicator Data'!C39="No Data",1,IF('Indicator Data imputation'!C38&lt;&gt;"",1,0))</f>
        <v>0</v>
      </c>
      <c r="C35" s="158">
        <f>IF('Indicator Data'!D39="No Data",1,IF('Indicator Data imputation'!D38&lt;&gt;"",1,0))</f>
        <v>0</v>
      </c>
      <c r="D35" s="158">
        <f>IF('Indicator Data'!E39="No Data",1,IF('Indicator Data imputation'!E38&lt;&gt;"",1,0))</f>
        <v>0</v>
      </c>
      <c r="E35" s="158">
        <f>IF('Indicator Data'!F39="No Data",1,IF('Indicator Data imputation'!F38&lt;&gt;"",1,0))</f>
        <v>0</v>
      </c>
      <c r="F35" s="158">
        <f>IF('Indicator Data'!G39="No Data",1,IF('Indicator Data imputation'!G38&lt;&gt;"",1,0))</f>
        <v>0</v>
      </c>
      <c r="G35" s="158">
        <f>IF('Indicator Data'!H39="No Data",1,IF('Indicator Data imputation'!H38&lt;&gt;"",1,0))</f>
        <v>0</v>
      </c>
      <c r="H35" s="158">
        <f>IF('Indicator Data'!I39="No Data",1,IF('Indicator Data imputation'!I38&lt;&gt;"",1,0))</f>
        <v>0</v>
      </c>
      <c r="I35" s="158">
        <f>IF('Indicator Data'!J39="No Data",1,IF('Indicator Data imputation'!J38&lt;&gt;"",1,0))</f>
        <v>0</v>
      </c>
      <c r="J35" s="158">
        <f>IF('Indicator Data'!K39="No Data",1,IF('Indicator Data imputation'!K38&lt;&gt;"",1,0))</f>
        <v>0</v>
      </c>
      <c r="K35" s="158">
        <f>IF('Indicator Data'!L39="No Data",1,IF('Indicator Data imputation'!L38&lt;&gt;"",1,0))</f>
        <v>0</v>
      </c>
      <c r="L35" s="158">
        <f>IF('Indicator Data'!M39="No Data",1,IF('Indicator Data imputation'!M38&lt;&gt;"",1,0))</f>
        <v>1</v>
      </c>
      <c r="M35" s="158">
        <f>IF('Indicator Data'!N39="No Data",1,IF('Indicator Data imputation'!N38&lt;&gt;"",1,0))</f>
        <v>1</v>
      </c>
      <c r="N35" s="158">
        <f>IF('Indicator Data'!O39="No Data",1,IF('Indicator Data imputation'!O38&lt;&gt;"",1,0))</f>
        <v>1</v>
      </c>
      <c r="O35" s="158">
        <f>IF('Indicator Data'!P39="No Data",1,IF('Indicator Data imputation'!P38&lt;&gt;"",1,0))</f>
        <v>1</v>
      </c>
      <c r="P35" s="158">
        <f>IF('Indicator Data'!Q39="No Data",1,IF('Indicator Data imputation'!Q38&lt;&gt;"",1,0))</f>
        <v>0</v>
      </c>
      <c r="Q35" s="158">
        <f>IF('Indicator Data'!R39="No Data",1,IF('Indicator Data imputation'!R38&lt;&gt;"",1,0))</f>
        <v>0</v>
      </c>
      <c r="R35" s="158">
        <f>IF('Indicator Data'!S39="No Data",1,IF('Indicator Data imputation'!S38&lt;&gt;"",1,0))</f>
        <v>0</v>
      </c>
      <c r="S35" s="158">
        <f>IF('Indicator Data'!T39="No Data",1,IF('Indicator Data imputation'!T38&lt;&gt;"",1,0))</f>
        <v>0</v>
      </c>
      <c r="T35" s="158">
        <f>IF('Indicator Data'!U39="No Data",1,IF('Indicator Data imputation'!U38&lt;&gt;"",1,0))</f>
        <v>0</v>
      </c>
      <c r="U35" s="158">
        <f>IF('Indicator Data'!V39="No Data",1,IF('Indicator Data imputation'!V38&lt;&gt;"",1,0))</f>
        <v>0</v>
      </c>
      <c r="V35" s="158">
        <f>IF('Indicator Data'!W39="No Data",1,IF('Indicator Data imputation'!W38&lt;&gt;"",1,0))</f>
        <v>0</v>
      </c>
      <c r="W35" s="158">
        <f>IF('Indicator Data'!X39="No Data",1,IF('Indicator Data imputation'!X38&lt;&gt;"",1,0))</f>
        <v>0</v>
      </c>
      <c r="X35" s="158">
        <f>IF('Indicator Data'!Y39="No Data",1,IF('Indicator Data imputation'!Y38&lt;&gt;"",1,0))</f>
        <v>0</v>
      </c>
      <c r="Y35" s="158">
        <f>IF('Indicator Data'!Z39="No Data",1,IF('Indicator Data imputation'!Z38&lt;&gt;"",1,0))</f>
        <v>0</v>
      </c>
      <c r="Z35" s="158">
        <f>IF('Indicator Data'!AA39="No Data",1,IF('Indicator Data imputation'!AA38&lt;&gt;"",1,0))</f>
        <v>1</v>
      </c>
      <c r="AA35" s="158">
        <f>IF('Indicator Data'!AB39="No Data",1,IF('Indicator Data imputation'!AB38&lt;&gt;"",1,0))</f>
        <v>0</v>
      </c>
      <c r="AB35" s="158">
        <f>IF('Indicator Data'!AC39="No Data",1,IF('Indicator Data imputation'!AC38&lt;&gt;"",1,0))</f>
        <v>1</v>
      </c>
      <c r="AC35" s="158">
        <f>IF('Indicator Data'!AD39="No Data",1,IF('Indicator Data imputation'!AD38&lt;&gt;"",1,0))</f>
        <v>0</v>
      </c>
      <c r="AD35" s="158">
        <f>IF('Indicator Data'!AE39="No Data",1,IF('Indicator Data imputation'!AE38&lt;&gt;"",1,0))</f>
        <v>0</v>
      </c>
      <c r="AE35" s="158">
        <f>IF('Indicator Data'!AF39="No Data",1,IF('Indicator Data imputation'!AF38&lt;&gt;"",1,0))</f>
        <v>0</v>
      </c>
      <c r="AF35" s="158">
        <f>IF('Indicator Data'!AG39="No Data",1,IF('Indicator Data imputation'!AG38&lt;&gt;"",1,0))</f>
        <v>0</v>
      </c>
      <c r="AG35" s="158">
        <f>IF('Indicator Data'!AH39="No Data",1,IF('Indicator Data imputation'!AH38&lt;&gt;"",1,0))</f>
        <v>0</v>
      </c>
      <c r="AH35" s="158">
        <f>IF('Indicator Data'!AI39="No Data",1,IF('Indicator Data imputation'!AI38&lt;&gt;"",1,0))</f>
        <v>0</v>
      </c>
      <c r="AI35" s="158">
        <f>IF('Indicator Data'!AJ39="No Data",1,IF('Indicator Data imputation'!AJ38&lt;&gt;"",1,0))</f>
        <v>0</v>
      </c>
      <c r="AJ35" s="158">
        <f>IF('Indicator Data'!AK39="No Data",1,IF('Indicator Data imputation'!AK38&lt;&gt;"",1,0))</f>
        <v>0</v>
      </c>
      <c r="AK35" s="158">
        <f>IF('Indicator Data'!AL39="No Data",1,IF('Indicator Data imputation'!AL38&lt;&gt;"",1,0))</f>
        <v>0</v>
      </c>
      <c r="AL35" s="158">
        <f>IF('Indicator Data'!AM39="No Data",1,IF('Indicator Data imputation'!AM38&lt;&gt;"",1,0))</f>
        <v>1</v>
      </c>
      <c r="AM35" s="158">
        <f>IF('Indicator Data'!AN39="No Data",1,IF('Indicator Data imputation'!AN38&lt;&gt;"",1,0))</f>
        <v>0</v>
      </c>
      <c r="AN35" s="158">
        <f>IF('Indicator Data'!AO39="No Data",1,IF('Indicator Data imputation'!AO38&lt;&gt;"",1,0))</f>
        <v>0</v>
      </c>
      <c r="AO35" s="158">
        <f>IF('Indicator Data'!AP39="No Data",1,IF('Indicator Data imputation'!AP38&lt;&gt;"",1,0))</f>
        <v>0</v>
      </c>
      <c r="AP35" s="158">
        <f>IF('Indicator Data'!AQ39="No Data",1,IF('Indicator Data imputation'!AQ38&lt;&gt;"",1,0))</f>
        <v>0</v>
      </c>
      <c r="AQ35" s="158">
        <f>IF('Indicator Data'!AR39="No Data",1,IF('Indicator Data imputation'!AR38&lt;&gt;"",1,0))</f>
        <v>0</v>
      </c>
      <c r="AR35" s="158">
        <f>IF('Indicator Data'!AS39="No Data",1,IF('Indicator Data imputation'!AS38&lt;&gt;"",1,0))</f>
        <v>0</v>
      </c>
      <c r="AS35" s="158">
        <f>IF('Indicator Data'!AT39="No Data",1,IF('Indicator Data imputation'!AT38&lt;&gt;"",1,0))</f>
        <v>0</v>
      </c>
      <c r="AT35" s="158">
        <f>IF('Indicator Data'!AU39="No Data",1,IF('Indicator Data imputation'!AU38&lt;&gt;"",1,0))</f>
        <v>0</v>
      </c>
      <c r="AU35" s="158">
        <f>IF('Indicator Data'!AV39="No Data",1,IF('Indicator Data imputation'!AV38&lt;&gt;"",1,0))</f>
        <v>0</v>
      </c>
      <c r="AV35" s="158">
        <f>IF('Indicator Data'!AW39="No Data",1,IF('Indicator Data imputation'!AW38&lt;&gt;"",1,0))</f>
        <v>0</v>
      </c>
      <c r="AW35" s="158">
        <f>IF('Indicator Data'!AX39="No Data",1,IF('Indicator Data imputation'!AX38&lt;&gt;"",1,0))</f>
        <v>1</v>
      </c>
      <c r="AX35" s="158">
        <f>IF('Indicator Data'!AY39="No Data",1,IF('Indicator Data imputation'!AY38&lt;&gt;"",1,0))</f>
        <v>0</v>
      </c>
      <c r="AY35" s="158">
        <f>IF('Indicator Data'!AZ39="No Data",1,IF('Indicator Data imputation'!AZ38&lt;&gt;"",1,0))</f>
        <v>0</v>
      </c>
      <c r="AZ35" s="158">
        <f>IF('Indicator Data'!BA39="No Data",1,IF('Indicator Data imputation'!BA38&lt;&gt;"",1,0))</f>
        <v>0</v>
      </c>
      <c r="BA35" s="158">
        <f>IF('Indicator Data'!BB39="No Data",1,IF('Indicator Data imputation'!BB38&lt;&gt;"",1,0))</f>
        <v>0</v>
      </c>
      <c r="BB35" s="158">
        <f>IF('Indicator Data'!BC39="No Data",1,IF('Indicator Data imputation'!BC38&lt;&gt;"",1,0))</f>
        <v>0</v>
      </c>
      <c r="BC35" s="158">
        <f>IF('Indicator Data'!BD39="No Data",1,IF('Indicator Data imputation'!BD38&lt;&gt;"",1,0))</f>
        <v>0</v>
      </c>
      <c r="BD35" s="158">
        <f>IF('Indicator Data'!BE39="No Data",1,IF('Indicator Data imputation'!BE38&lt;&gt;"",1,0))</f>
        <v>0</v>
      </c>
      <c r="BE35" s="158">
        <f>IF('Indicator Data'!BF39="No Data",1,IF('Indicator Data imputation'!BF38&lt;&gt;"",1,0))</f>
        <v>0</v>
      </c>
      <c r="BF35" s="158">
        <f>IF('Indicator Data'!BG39="No Data",1,IF('Indicator Data imputation'!BG38&lt;&gt;"",1,0))</f>
        <v>0</v>
      </c>
      <c r="BG35" s="158">
        <f>IF('Indicator Data'!BH39="No Data",1,IF('Indicator Data imputation'!BH38&lt;&gt;"",1,0))</f>
        <v>0</v>
      </c>
      <c r="BH35" s="158">
        <f>IF('Indicator Data'!BI39="No Data",1,IF('Indicator Data imputation'!BI38&lt;&gt;"",1,0))</f>
        <v>0</v>
      </c>
      <c r="BI35" s="158">
        <f>IF('Indicator Data'!BR39="No Data",1,IF('Indicator Data imputation'!BJ38&lt;&gt;"",1,0))</f>
        <v>0</v>
      </c>
      <c r="BJ35" s="158">
        <f>IF('Indicator Data'!BS39="No Data",1,IF('Indicator Data imputation'!BK38&lt;&gt;"",1,0))</f>
        <v>0</v>
      </c>
      <c r="BK35" s="158">
        <f>IF('Indicator Data'!BT39="No Data",1,IF('Indicator Data imputation'!BL38&lt;&gt;"",1,0))</f>
        <v>0</v>
      </c>
      <c r="BL35" s="158">
        <f>IF('Indicator Data'!BU39="No Data",1,IF('Indicator Data imputation'!BM38&lt;&gt;"",1,0))</f>
        <v>0</v>
      </c>
      <c r="BM35" s="158">
        <f>IF('Indicator Data'!BV39="No Data",1,IF('Indicator Data imputation'!BN38&lt;&gt;"",1,0))</f>
        <v>0</v>
      </c>
      <c r="BN35" s="158">
        <f>IF('Indicator Data'!BW39="No Data",1,IF('Indicator Data imputation'!BO38&lt;&gt;"",1,0))</f>
        <v>0</v>
      </c>
      <c r="BO35" s="158">
        <f>IF('Indicator Data'!BX39="No Data",1,IF('Indicator Data imputation'!BP38&lt;&gt;"",1,0))</f>
        <v>0</v>
      </c>
      <c r="BP35" s="158">
        <f>IF('Indicator Data'!BY39="No Data",1,IF('Indicator Data imputation'!BQ38&lt;&gt;"",1,0))</f>
        <v>0</v>
      </c>
      <c r="BQ35" s="158">
        <f>IF('Indicator Data'!BZ39="No Data",1,IF('Indicator Data imputation'!BR38&lt;&gt;"",1,0))</f>
        <v>0</v>
      </c>
      <c r="BR35" s="158">
        <f>IF('Indicator Data'!CA39="No Data",1,IF('Indicator Data imputation'!BS38&lt;&gt;"",1,0))</f>
        <v>0</v>
      </c>
      <c r="BS35" s="158">
        <f>IF('Indicator Data'!CB39="No Data",1,IF('Indicator Data imputation'!BT38&lt;&gt;"",1,0))</f>
        <v>0</v>
      </c>
      <c r="BT35" s="158">
        <f>IF('Indicator Data'!CC39="No Data",1,IF('Indicator Data imputation'!BU38&lt;&gt;"",1,0))</f>
        <v>0</v>
      </c>
      <c r="BU35" s="158">
        <f>IF('Indicator Data'!CD39="No Data",1,IF('Indicator Data imputation'!BV38&lt;&gt;"",1,0))</f>
        <v>0</v>
      </c>
      <c r="BV35" s="158">
        <f>IF('Indicator Data'!CE39="No Data",1,IF('Indicator Data imputation'!BW38&lt;&gt;"",1,0))</f>
        <v>0</v>
      </c>
      <c r="BW35" s="158">
        <f>IF('Indicator Data'!CF39="No Data",1,IF('Indicator Data imputation'!BX38&lt;&gt;"",1,0))</f>
        <v>0</v>
      </c>
      <c r="BX35" s="158">
        <f>IF('Indicator Data'!CG39="No Data",1,IF('Indicator Data imputation'!BY38&lt;&gt;"",1,0))</f>
        <v>0</v>
      </c>
      <c r="BY35" s="5">
        <f t="shared" si="2"/>
        <v>8</v>
      </c>
      <c r="BZ35" s="160">
        <f t="shared" si="1"/>
        <v>0.10666666666666667</v>
      </c>
    </row>
    <row r="36" spans="1:78" x14ac:dyDescent="0.3">
      <c r="A36" s="5" t="s">
        <v>65</v>
      </c>
      <c r="B36" s="158">
        <f>IF('Indicator Data'!C40="No Data",1,IF('Indicator Data imputation'!C39&lt;&gt;"",1,0))</f>
        <v>0</v>
      </c>
      <c r="C36" s="158">
        <f>IF('Indicator Data'!D40="No Data",1,IF('Indicator Data imputation'!D39&lt;&gt;"",1,0))</f>
        <v>0</v>
      </c>
      <c r="D36" s="158">
        <f>IF('Indicator Data'!E40="No Data",1,IF('Indicator Data imputation'!E39&lt;&gt;"",1,0))</f>
        <v>0</v>
      </c>
      <c r="E36" s="158">
        <f>IF('Indicator Data'!F40="No Data",1,IF('Indicator Data imputation'!F39&lt;&gt;"",1,0))</f>
        <v>0</v>
      </c>
      <c r="F36" s="158">
        <f>IF('Indicator Data'!G40="No Data",1,IF('Indicator Data imputation'!G39&lt;&gt;"",1,0))</f>
        <v>0</v>
      </c>
      <c r="G36" s="158">
        <f>IF('Indicator Data'!H40="No Data",1,IF('Indicator Data imputation'!H39&lt;&gt;"",1,0))</f>
        <v>0</v>
      </c>
      <c r="H36" s="158">
        <f>IF('Indicator Data'!I40="No Data",1,IF('Indicator Data imputation'!I39&lt;&gt;"",1,0))</f>
        <v>0</v>
      </c>
      <c r="I36" s="158">
        <f>IF('Indicator Data'!J40="No Data",1,IF('Indicator Data imputation'!J39&lt;&gt;"",1,0))</f>
        <v>0</v>
      </c>
      <c r="J36" s="158">
        <f>IF('Indicator Data'!K40="No Data",1,IF('Indicator Data imputation'!K39&lt;&gt;"",1,0))</f>
        <v>0</v>
      </c>
      <c r="K36" s="158">
        <f>IF('Indicator Data'!L40="No Data",1,IF('Indicator Data imputation'!L39&lt;&gt;"",1,0))</f>
        <v>0</v>
      </c>
      <c r="L36" s="158">
        <f>IF('Indicator Data'!M40="No Data",1,IF('Indicator Data imputation'!M39&lt;&gt;"",1,0))</f>
        <v>0</v>
      </c>
      <c r="M36" s="158">
        <f>IF('Indicator Data'!N40="No Data",1,IF('Indicator Data imputation'!N39&lt;&gt;"",1,0))</f>
        <v>1</v>
      </c>
      <c r="N36" s="158">
        <f>IF('Indicator Data'!O40="No Data",1,IF('Indicator Data imputation'!O39&lt;&gt;"",1,0))</f>
        <v>1</v>
      </c>
      <c r="O36" s="158">
        <f>IF('Indicator Data'!P40="No Data",1,IF('Indicator Data imputation'!P39&lt;&gt;"",1,0))</f>
        <v>1</v>
      </c>
      <c r="P36" s="158">
        <f>IF('Indicator Data'!Q40="No Data",1,IF('Indicator Data imputation'!Q39&lt;&gt;"",1,0))</f>
        <v>0</v>
      </c>
      <c r="Q36" s="158">
        <f>IF('Indicator Data'!R40="No Data",1,IF('Indicator Data imputation'!R39&lt;&gt;"",1,0))</f>
        <v>0</v>
      </c>
      <c r="R36" s="158">
        <f>IF('Indicator Data'!S40="No Data",1,IF('Indicator Data imputation'!S39&lt;&gt;"",1,0))</f>
        <v>0</v>
      </c>
      <c r="S36" s="158">
        <f>IF('Indicator Data'!T40="No Data",1,IF('Indicator Data imputation'!T39&lt;&gt;"",1,0))</f>
        <v>0</v>
      </c>
      <c r="T36" s="158">
        <f>IF('Indicator Data'!U40="No Data",1,IF('Indicator Data imputation'!U39&lt;&gt;"",1,0))</f>
        <v>0</v>
      </c>
      <c r="U36" s="158">
        <f>IF('Indicator Data'!V40="No Data",1,IF('Indicator Data imputation'!V39&lt;&gt;"",1,0))</f>
        <v>0</v>
      </c>
      <c r="V36" s="158">
        <f>IF('Indicator Data'!W40="No Data",1,IF('Indicator Data imputation'!W39&lt;&gt;"",1,0))</f>
        <v>0</v>
      </c>
      <c r="W36" s="158">
        <f>IF('Indicator Data'!X40="No Data",1,IF('Indicator Data imputation'!X39&lt;&gt;"",1,0))</f>
        <v>0</v>
      </c>
      <c r="X36" s="158">
        <f>IF('Indicator Data'!Y40="No Data",1,IF('Indicator Data imputation'!Y39&lt;&gt;"",1,0))</f>
        <v>0</v>
      </c>
      <c r="Y36" s="158">
        <f>IF('Indicator Data'!Z40="No Data",1,IF('Indicator Data imputation'!Z39&lt;&gt;"",1,0))</f>
        <v>0</v>
      </c>
      <c r="Z36" s="158">
        <f>IF('Indicator Data'!AA40="No Data",1,IF('Indicator Data imputation'!AA39&lt;&gt;"",1,0))</f>
        <v>1</v>
      </c>
      <c r="AA36" s="158">
        <f>IF('Indicator Data'!AB40="No Data",1,IF('Indicator Data imputation'!AB39&lt;&gt;"",1,0))</f>
        <v>0</v>
      </c>
      <c r="AB36" s="158">
        <f>IF('Indicator Data'!AC40="No Data",1,IF('Indicator Data imputation'!AC39&lt;&gt;"",1,0))</f>
        <v>1</v>
      </c>
      <c r="AC36" s="158">
        <f>IF('Indicator Data'!AD40="No Data",1,IF('Indicator Data imputation'!AD39&lt;&gt;"",1,0))</f>
        <v>1</v>
      </c>
      <c r="AD36" s="158">
        <f>IF('Indicator Data'!AE40="No Data",1,IF('Indicator Data imputation'!AE39&lt;&gt;"",1,0))</f>
        <v>0</v>
      </c>
      <c r="AE36" s="158">
        <f>IF('Indicator Data'!AF40="No Data",1,IF('Indicator Data imputation'!AF39&lt;&gt;"",1,0))</f>
        <v>0</v>
      </c>
      <c r="AF36" s="158">
        <f>IF('Indicator Data'!AG40="No Data",1,IF('Indicator Data imputation'!AG39&lt;&gt;"",1,0))</f>
        <v>0</v>
      </c>
      <c r="AG36" s="158">
        <f>IF('Indicator Data'!AH40="No Data",1,IF('Indicator Data imputation'!AH39&lt;&gt;"",1,0))</f>
        <v>0</v>
      </c>
      <c r="AH36" s="158">
        <f>IF('Indicator Data'!AI40="No Data",1,IF('Indicator Data imputation'!AI39&lt;&gt;"",1,0))</f>
        <v>0</v>
      </c>
      <c r="AI36" s="158">
        <f>IF('Indicator Data'!AJ40="No Data",1,IF('Indicator Data imputation'!AJ39&lt;&gt;"",1,0))</f>
        <v>0</v>
      </c>
      <c r="AJ36" s="158">
        <f>IF('Indicator Data'!AK40="No Data",1,IF('Indicator Data imputation'!AK39&lt;&gt;"",1,0))</f>
        <v>0</v>
      </c>
      <c r="AK36" s="158">
        <f>IF('Indicator Data'!AL40="No Data",1,IF('Indicator Data imputation'!AL39&lt;&gt;"",1,0))</f>
        <v>0</v>
      </c>
      <c r="AL36" s="158">
        <f>IF('Indicator Data'!AM40="No Data",1,IF('Indicator Data imputation'!AM39&lt;&gt;"",1,0))</f>
        <v>0</v>
      </c>
      <c r="AM36" s="158">
        <f>IF('Indicator Data'!AN40="No Data",1,IF('Indicator Data imputation'!AN39&lt;&gt;"",1,0))</f>
        <v>0</v>
      </c>
      <c r="AN36" s="158">
        <f>IF('Indicator Data'!AO40="No Data",1,IF('Indicator Data imputation'!AO39&lt;&gt;"",1,0))</f>
        <v>0</v>
      </c>
      <c r="AO36" s="158">
        <f>IF('Indicator Data'!AP40="No Data",1,IF('Indicator Data imputation'!AP39&lt;&gt;"",1,0))</f>
        <v>0</v>
      </c>
      <c r="AP36" s="158">
        <f>IF('Indicator Data'!AQ40="No Data",1,IF('Indicator Data imputation'!AQ39&lt;&gt;"",1,0))</f>
        <v>0</v>
      </c>
      <c r="AQ36" s="158">
        <f>IF('Indicator Data'!AR40="No Data",1,IF('Indicator Data imputation'!AR39&lt;&gt;"",1,0))</f>
        <v>0</v>
      </c>
      <c r="AR36" s="158">
        <f>IF('Indicator Data'!AS40="No Data",1,IF('Indicator Data imputation'!AS39&lt;&gt;"",1,0))</f>
        <v>0</v>
      </c>
      <c r="AS36" s="158">
        <f>IF('Indicator Data'!AT40="No Data",1,IF('Indicator Data imputation'!AT39&lt;&gt;"",1,0))</f>
        <v>0</v>
      </c>
      <c r="AT36" s="158">
        <f>IF('Indicator Data'!AU40="No Data",1,IF('Indicator Data imputation'!AU39&lt;&gt;"",1,0))</f>
        <v>0</v>
      </c>
      <c r="AU36" s="158">
        <f>IF('Indicator Data'!AV40="No Data",1,IF('Indicator Data imputation'!AV39&lt;&gt;"",1,0))</f>
        <v>0</v>
      </c>
      <c r="AV36" s="158">
        <f>IF('Indicator Data'!AW40="No Data",1,IF('Indicator Data imputation'!AW39&lt;&gt;"",1,0))</f>
        <v>1</v>
      </c>
      <c r="AW36" s="158">
        <f>IF('Indicator Data'!AX40="No Data",1,IF('Indicator Data imputation'!AX39&lt;&gt;"",1,0))</f>
        <v>0</v>
      </c>
      <c r="AX36" s="158">
        <f>IF('Indicator Data'!AY40="No Data",1,IF('Indicator Data imputation'!AY39&lt;&gt;"",1,0))</f>
        <v>0</v>
      </c>
      <c r="AY36" s="158">
        <f>IF('Indicator Data'!AZ40="No Data",1,IF('Indicator Data imputation'!AZ39&lt;&gt;"",1,0))</f>
        <v>0</v>
      </c>
      <c r="AZ36" s="158">
        <f>IF('Indicator Data'!BA40="No Data",1,IF('Indicator Data imputation'!BA39&lt;&gt;"",1,0))</f>
        <v>0</v>
      </c>
      <c r="BA36" s="158">
        <f>IF('Indicator Data'!BB40="No Data",1,IF('Indicator Data imputation'!BB39&lt;&gt;"",1,0))</f>
        <v>0</v>
      </c>
      <c r="BB36" s="158">
        <f>IF('Indicator Data'!BC40="No Data",1,IF('Indicator Data imputation'!BC39&lt;&gt;"",1,0))</f>
        <v>0</v>
      </c>
      <c r="BC36" s="158">
        <f>IF('Indicator Data'!BD40="No Data",1,IF('Indicator Data imputation'!BD39&lt;&gt;"",1,0))</f>
        <v>0</v>
      </c>
      <c r="BD36" s="158">
        <f>IF('Indicator Data'!BE40="No Data",1,IF('Indicator Data imputation'!BE39&lt;&gt;"",1,0))</f>
        <v>0</v>
      </c>
      <c r="BE36" s="158">
        <f>IF('Indicator Data'!BF40="No Data",1,IF('Indicator Data imputation'!BF39&lt;&gt;"",1,0))</f>
        <v>0</v>
      </c>
      <c r="BF36" s="158">
        <f>IF('Indicator Data'!BG40="No Data",1,IF('Indicator Data imputation'!BG39&lt;&gt;"",1,0))</f>
        <v>0</v>
      </c>
      <c r="BG36" s="158">
        <f>IF('Indicator Data'!BH40="No Data",1,IF('Indicator Data imputation'!BH39&lt;&gt;"",1,0))</f>
        <v>0</v>
      </c>
      <c r="BH36" s="158">
        <f>IF('Indicator Data'!BI40="No Data",1,IF('Indicator Data imputation'!BI39&lt;&gt;"",1,0))</f>
        <v>0</v>
      </c>
      <c r="BI36" s="158">
        <f>IF('Indicator Data'!BR40="No Data",1,IF('Indicator Data imputation'!BJ39&lt;&gt;"",1,0))</f>
        <v>0</v>
      </c>
      <c r="BJ36" s="158">
        <f>IF('Indicator Data'!BS40="No Data",1,IF('Indicator Data imputation'!BK39&lt;&gt;"",1,0))</f>
        <v>0</v>
      </c>
      <c r="BK36" s="158">
        <f>IF('Indicator Data'!BT40="No Data",1,IF('Indicator Data imputation'!BL39&lt;&gt;"",1,0))</f>
        <v>0</v>
      </c>
      <c r="BL36" s="158">
        <f>IF('Indicator Data'!BU40="No Data",1,IF('Indicator Data imputation'!BM39&lt;&gt;"",1,0))</f>
        <v>0</v>
      </c>
      <c r="BM36" s="158">
        <f>IF('Indicator Data'!BV40="No Data",1,IF('Indicator Data imputation'!BN39&lt;&gt;"",1,0))</f>
        <v>0</v>
      </c>
      <c r="BN36" s="158">
        <f>IF('Indicator Data'!BW40="No Data",1,IF('Indicator Data imputation'!BO39&lt;&gt;"",1,0))</f>
        <v>0</v>
      </c>
      <c r="BO36" s="158">
        <f>IF('Indicator Data'!BX40="No Data",1,IF('Indicator Data imputation'!BP39&lt;&gt;"",1,0))</f>
        <v>0</v>
      </c>
      <c r="BP36" s="158">
        <f>IF('Indicator Data'!BY40="No Data",1,IF('Indicator Data imputation'!BQ39&lt;&gt;"",1,0))</f>
        <v>0</v>
      </c>
      <c r="BQ36" s="158">
        <f>IF('Indicator Data'!BZ40="No Data",1,IF('Indicator Data imputation'!BR39&lt;&gt;"",1,0))</f>
        <v>0</v>
      </c>
      <c r="BR36" s="158">
        <f>IF('Indicator Data'!CA40="No Data",1,IF('Indicator Data imputation'!BS39&lt;&gt;"",1,0))</f>
        <v>0</v>
      </c>
      <c r="BS36" s="158">
        <f>IF('Indicator Data'!CB40="No Data",1,IF('Indicator Data imputation'!BT39&lt;&gt;"",1,0))</f>
        <v>0</v>
      </c>
      <c r="BT36" s="158">
        <f>IF('Indicator Data'!CC40="No Data",1,IF('Indicator Data imputation'!BU39&lt;&gt;"",1,0))</f>
        <v>0</v>
      </c>
      <c r="BU36" s="158">
        <f>IF('Indicator Data'!CD40="No Data",1,IF('Indicator Data imputation'!BV39&lt;&gt;"",1,0))</f>
        <v>0</v>
      </c>
      <c r="BV36" s="158">
        <f>IF('Indicator Data'!CE40="No Data",1,IF('Indicator Data imputation'!BW39&lt;&gt;"",1,0))</f>
        <v>1</v>
      </c>
      <c r="BW36" s="158">
        <f>IF('Indicator Data'!CF40="No Data",1,IF('Indicator Data imputation'!BX39&lt;&gt;"",1,0))</f>
        <v>0</v>
      </c>
      <c r="BX36" s="158">
        <f>IF('Indicator Data'!CG40="No Data",1,IF('Indicator Data imputation'!BY39&lt;&gt;"",1,0))</f>
        <v>0</v>
      </c>
      <c r="BY36" s="5">
        <f t="shared" si="2"/>
        <v>8</v>
      </c>
      <c r="BZ36" s="160">
        <f t="shared" si="1"/>
        <v>0.10666666666666667</v>
      </c>
    </row>
    <row r="37" spans="1:78" x14ac:dyDescent="0.3">
      <c r="A37" s="5" t="s">
        <v>66</v>
      </c>
      <c r="B37" s="158">
        <f>IF('Indicator Data'!C41="No Data",1,IF('Indicator Data imputation'!C40&lt;&gt;"",1,0))</f>
        <v>0</v>
      </c>
      <c r="C37" s="158">
        <f>IF('Indicator Data'!D41="No Data",1,IF('Indicator Data imputation'!D40&lt;&gt;"",1,0))</f>
        <v>0</v>
      </c>
      <c r="D37" s="158">
        <f>IF('Indicator Data'!E41="No Data",1,IF('Indicator Data imputation'!E40&lt;&gt;"",1,0))</f>
        <v>0</v>
      </c>
      <c r="E37" s="158">
        <f>IF('Indicator Data'!F41="No Data",1,IF('Indicator Data imputation'!F40&lt;&gt;"",1,0))</f>
        <v>0</v>
      </c>
      <c r="F37" s="158">
        <f>IF('Indicator Data'!G41="No Data",1,IF('Indicator Data imputation'!G40&lt;&gt;"",1,0))</f>
        <v>0</v>
      </c>
      <c r="G37" s="158">
        <f>IF('Indicator Data'!H41="No Data",1,IF('Indicator Data imputation'!H40&lt;&gt;"",1,0))</f>
        <v>0</v>
      </c>
      <c r="H37" s="158">
        <f>IF('Indicator Data'!I41="No Data",1,IF('Indicator Data imputation'!I40&lt;&gt;"",1,0))</f>
        <v>0</v>
      </c>
      <c r="I37" s="158">
        <f>IF('Indicator Data'!J41="No Data",1,IF('Indicator Data imputation'!J40&lt;&gt;"",1,0))</f>
        <v>0</v>
      </c>
      <c r="J37" s="158">
        <f>IF('Indicator Data'!K41="No Data",1,IF('Indicator Data imputation'!K40&lt;&gt;"",1,0))</f>
        <v>0</v>
      </c>
      <c r="K37" s="158">
        <f>IF('Indicator Data'!L41="No Data",1,IF('Indicator Data imputation'!L40&lt;&gt;"",1,0))</f>
        <v>0</v>
      </c>
      <c r="L37" s="158">
        <f>IF('Indicator Data'!M41="No Data",1,IF('Indicator Data imputation'!M40&lt;&gt;"",1,0))</f>
        <v>1</v>
      </c>
      <c r="M37" s="158">
        <f>IF('Indicator Data'!N41="No Data",1,IF('Indicator Data imputation'!N40&lt;&gt;"",1,0))</f>
        <v>1</v>
      </c>
      <c r="N37" s="158">
        <f>IF('Indicator Data'!O41="No Data",1,IF('Indicator Data imputation'!O40&lt;&gt;"",1,0))</f>
        <v>1</v>
      </c>
      <c r="O37" s="158">
        <f>IF('Indicator Data'!P41="No Data",1,IF('Indicator Data imputation'!P40&lt;&gt;"",1,0))</f>
        <v>1</v>
      </c>
      <c r="P37" s="158">
        <f>IF('Indicator Data'!Q41="No Data",1,IF('Indicator Data imputation'!Q40&lt;&gt;"",1,0))</f>
        <v>0</v>
      </c>
      <c r="Q37" s="158">
        <f>IF('Indicator Data'!R41="No Data",1,IF('Indicator Data imputation'!R40&lt;&gt;"",1,0))</f>
        <v>0</v>
      </c>
      <c r="R37" s="158">
        <f>IF('Indicator Data'!S41="No Data",1,IF('Indicator Data imputation'!S40&lt;&gt;"",1,0))</f>
        <v>0</v>
      </c>
      <c r="S37" s="158">
        <f>IF('Indicator Data'!T41="No Data",1,IF('Indicator Data imputation'!T40&lt;&gt;"",1,0))</f>
        <v>0</v>
      </c>
      <c r="T37" s="158">
        <f>IF('Indicator Data'!U41="No Data",1,IF('Indicator Data imputation'!U40&lt;&gt;"",1,0))</f>
        <v>0</v>
      </c>
      <c r="U37" s="158">
        <f>IF('Indicator Data'!V41="No Data",1,IF('Indicator Data imputation'!V40&lt;&gt;"",1,0))</f>
        <v>0</v>
      </c>
      <c r="V37" s="158">
        <f>IF('Indicator Data'!W41="No Data",1,IF('Indicator Data imputation'!W40&lt;&gt;"",1,0))</f>
        <v>0</v>
      </c>
      <c r="W37" s="158">
        <f>IF('Indicator Data'!X41="No Data",1,IF('Indicator Data imputation'!X40&lt;&gt;"",1,0))</f>
        <v>0</v>
      </c>
      <c r="X37" s="158">
        <f>IF('Indicator Data'!Y41="No Data",1,IF('Indicator Data imputation'!Y40&lt;&gt;"",1,0))</f>
        <v>0</v>
      </c>
      <c r="Y37" s="158">
        <f>IF('Indicator Data'!Z41="No Data",1,IF('Indicator Data imputation'!Z40&lt;&gt;"",1,0))</f>
        <v>0</v>
      </c>
      <c r="Z37" s="158">
        <f>IF('Indicator Data'!AA41="No Data",1,IF('Indicator Data imputation'!AA40&lt;&gt;"",1,0))</f>
        <v>0</v>
      </c>
      <c r="AA37" s="158">
        <f>IF('Indicator Data'!AB41="No Data",1,IF('Indicator Data imputation'!AB40&lt;&gt;"",1,0))</f>
        <v>0</v>
      </c>
      <c r="AB37" s="158">
        <f>IF('Indicator Data'!AC41="No Data",1,IF('Indicator Data imputation'!AC40&lt;&gt;"",1,0))</f>
        <v>0</v>
      </c>
      <c r="AC37" s="158">
        <f>IF('Indicator Data'!AD41="No Data",1,IF('Indicator Data imputation'!AD40&lt;&gt;"",1,0))</f>
        <v>0</v>
      </c>
      <c r="AD37" s="158">
        <f>IF('Indicator Data'!AE41="No Data",1,IF('Indicator Data imputation'!AE40&lt;&gt;"",1,0))</f>
        <v>0</v>
      </c>
      <c r="AE37" s="158">
        <f>IF('Indicator Data'!AF41="No Data",1,IF('Indicator Data imputation'!AF40&lt;&gt;"",1,0))</f>
        <v>0</v>
      </c>
      <c r="AF37" s="158">
        <f>IF('Indicator Data'!AG41="No Data",1,IF('Indicator Data imputation'!AG40&lt;&gt;"",1,0))</f>
        <v>0</v>
      </c>
      <c r="AG37" s="158">
        <f>IF('Indicator Data'!AH41="No Data",1,IF('Indicator Data imputation'!AH40&lt;&gt;"",1,0))</f>
        <v>0</v>
      </c>
      <c r="AH37" s="158">
        <f>IF('Indicator Data'!AI41="No Data",1,IF('Indicator Data imputation'!AI40&lt;&gt;"",1,0))</f>
        <v>0</v>
      </c>
      <c r="AI37" s="158">
        <f>IF('Indicator Data'!AJ41="No Data",1,IF('Indicator Data imputation'!AJ40&lt;&gt;"",1,0))</f>
        <v>0</v>
      </c>
      <c r="AJ37" s="158">
        <f>IF('Indicator Data'!AK41="No Data",1,IF('Indicator Data imputation'!AK40&lt;&gt;"",1,0))</f>
        <v>0</v>
      </c>
      <c r="AK37" s="158">
        <f>IF('Indicator Data'!AL41="No Data",1,IF('Indicator Data imputation'!AL40&lt;&gt;"",1,0))</f>
        <v>0</v>
      </c>
      <c r="AL37" s="158">
        <f>IF('Indicator Data'!AM41="No Data",1,IF('Indicator Data imputation'!AM40&lt;&gt;"",1,0))</f>
        <v>0</v>
      </c>
      <c r="AM37" s="158">
        <f>IF('Indicator Data'!AN41="No Data",1,IF('Indicator Data imputation'!AN40&lt;&gt;"",1,0))</f>
        <v>0</v>
      </c>
      <c r="AN37" s="158">
        <f>IF('Indicator Data'!AO41="No Data",1,IF('Indicator Data imputation'!AO40&lt;&gt;"",1,0))</f>
        <v>0</v>
      </c>
      <c r="AO37" s="158">
        <f>IF('Indicator Data'!AP41="No Data",1,IF('Indicator Data imputation'!AP40&lt;&gt;"",1,0))</f>
        <v>0</v>
      </c>
      <c r="AP37" s="158">
        <f>IF('Indicator Data'!AQ41="No Data",1,IF('Indicator Data imputation'!AQ40&lt;&gt;"",1,0))</f>
        <v>0</v>
      </c>
      <c r="AQ37" s="158">
        <f>IF('Indicator Data'!AR41="No Data",1,IF('Indicator Data imputation'!AR40&lt;&gt;"",1,0))</f>
        <v>0</v>
      </c>
      <c r="AR37" s="158">
        <f>IF('Indicator Data'!AS41="No Data",1,IF('Indicator Data imputation'!AS40&lt;&gt;"",1,0))</f>
        <v>0</v>
      </c>
      <c r="AS37" s="158">
        <f>IF('Indicator Data'!AT41="No Data",1,IF('Indicator Data imputation'!AT40&lt;&gt;"",1,0))</f>
        <v>0</v>
      </c>
      <c r="AT37" s="158">
        <f>IF('Indicator Data'!AU41="No Data",1,IF('Indicator Data imputation'!AU40&lt;&gt;"",1,0))</f>
        <v>0</v>
      </c>
      <c r="AU37" s="158">
        <f>IF('Indicator Data'!AV41="No Data",1,IF('Indicator Data imputation'!AV40&lt;&gt;"",1,0))</f>
        <v>0</v>
      </c>
      <c r="AV37" s="158">
        <f>IF('Indicator Data'!AW41="No Data",1,IF('Indicator Data imputation'!AW40&lt;&gt;"",1,0))</f>
        <v>1</v>
      </c>
      <c r="AW37" s="158">
        <f>IF('Indicator Data'!AX41="No Data",1,IF('Indicator Data imputation'!AX40&lt;&gt;"",1,0))</f>
        <v>0</v>
      </c>
      <c r="AX37" s="158">
        <f>IF('Indicator Data'!AY41="No Data",1,IF('Indicator Data imputation'!AY40&lt;&gt;"",1,0))</f>
        <v>0</v>
      </c>
      <c r="AY37" s="158">
        <f>IF('Indicator Data'!AZ41="No Data",1,IF('Indicator Data imputation'!AZ40&lt;&gt;"",1,0))</f>
        <v>0</v>
      </c>
      <c r="AZ37" s="158">
        <f>IF('Indicator Data'!BA41="No Data",1,IF('Indicator Data imputation'!BA40&lt;&gt;"",1,0))</f>
        <v>0</v>
      </c>
      <c r="BA37" s="158">
        <f>IF('Indicator Data'!BB41="No Data",1,IF('Indicator Data imputation'!BB40&lt;&gt;"",1,0))</f>
        <v>0</v>
      </c>
      <c r="BB37" s="158">
        <f>IF('Indicator Data'!BC41="No Data",1,IF('Indicator Data imputation'!BC40&lt;&gt;"",1,0))</f>
        <v>0</v>
      </c>
      <c r="BC37" s="158">
        <f>IF('Indicator Data'!BD41="No Data",1,IF('Indicator Data imputation'!BD40&lt;&gt;"",1,0))</f>
        <v>0</v>
      </c>
      <c r="BD37" s="158">
        <f>IF('Indicator Data'!BE41="No Data",1,IF('Indicator Data imputation'!BE40&lt;&gt;"",1,0))</f>
        <v>0</v>
      </c>
      <c r="BE37" s="158">
        <f>IF('Indicator Data'!BF41="No Data",1,IF('Indicator Data imputation'!BF40&lt;&gt;"",1,0))</f>
        <v>0</v>
      </c>
      <c r="BF37" s="158">
        <f>IF('Indicator Data'!BG41="No Data",1,IF('Indicator Data imputation'!BG40&lt;&gt;"",1,0))</f>
        <v>0</v>
      </c>
      <c r="BG37" s="158">
        <f>IF('Indicator Data'!BH41="No Data",1,IF('Indicator Data imputation'!BH40&lt;&gt;"",1,0))</f>
        <v>0</v>
      </c>
      <c r="BH37" s="158">
        <f>IF('Indicator Data'!BI41="No Data",1,IF('Indicator Data imputation'!BI40&lt;&gt;"",1,0))</f>
        <v>0</v>
      </c>
      <c r="BI37" s="158">
        <f>IF('Indicator Data'!BR41="No Data",1,IF('Indicator Data imputation'!BJ40&lt;&gt;"",1,0))</f>
        <v>0</v>
      </c>
      <c r="BJ37" s="158">
        <f>IF('Indicator Data'!BS41="No Data",1,IF('Indicator Data imputation'!BK40&lt;&gt;"",1,0))</f>
        <v>0</v>
      </c>
      <c r="BK37" s="158">
        <f>IF('Indicator Data'!BT41="No Data",1,IF('Indicator Data imputation'!BL40&lt;&gt;"",1,0))</f>
        <v>0</v>
      </c>
      <c r="BL37" s="158">
        <f>IF('Indicator Data'!BU41="No Data",1,IF('Indicator Data imputation'!BM40&lt;&gt;"",1,0))</f>
        <v>0</v>
      </c>
      <c r="BM37" s="158">
        <f>IF('Indicator Data'!BV41="No Data",1,IF('Indicator Data imputation'!BN40&lt;&gt;"",1,0))</f>
        <v>0</v>
      </c>
      <c r="BN37" s="158">
        <f>IF('Indicator Data'!BW41="No Data",1,IF('Indicator Data imputation'!BO40&lt;&gt;"",1,0))</f>
        <v>0</v>
      </c>
      <c r="BO37" s="158">
        <f>IF('Indicator Data'!BX41="No Data",1,IF('Indicator Data imputation'!BP40&lt;&gt;"",1,0))</f>
        <v>0</v>
      </c>
      <c r="BP37" s="158">
        <f>IF('Indicator Data'!BY41="No Data",1,IF('Indicator Data imputation'!BQ40&lt;&gt;"",1,0))</f>
        <v>0</v>
      </c>
      <c r="BQ37" s="158">
        <f>IF('Indicator Data'!BZ41="No Data",1,IF('Indicator Data imputation'!BR40&lt;&gt;"",1,0))</f>
        <v>0</v>
      </c>
      <c r="BR37" s="158">
        <f>IF('Indicator Data'!CA41="No Data",1,IF('Indicator Data imputation'!BS40&lt;&gt;"",1,0))</f>
        <v>0</v>
      </c>
      <c r="BS37" s="158">
        <f>IF('Indicator Data'!CB41="No Data",1,IF('Indicator Data imputation'!BT40&lt;&gt;"",1,0))</f>
        <v>0</v>
      </c>
      <c r="BT37" s="158">
        <f>IF('Indicator Data'!CC41="No Data",1,IF('Indicator Data imputation'!BU40&lt;&gt;"",1,0))</f>
        <v>0</v>
      </c>
      <c r="BU37" s="158">
        <f>IF('Indicator Data'!CD41="No Data",1,IF('Indicator Data imputation'!BV40&lt;&gt;"",1,0))</f>
        <v>0</v>
      </c>
      <c r="BV37" s="158">
        <f>IF('Indicator Data'!CE41="No Data",1,IF('Indicator Data imputation'!BW40&lt;&gt;"",1,0))</f>
        <v>0</v>
      </c>
      <c r="BW37" s="158">
        <f>IF('Indicator Data'!CF41="No Data",1,IF('Indicator Data imputation'!BX40&lt;&gt;"",1,0))</f>
        <v>0</v>
      </c>
      <c r="BX37" s="158">
        <f>IF('Indicator Data'!CG41="No Data",1,IF('Indicator Data imputation'!BY40&lt;&gt;"",1,0))</f>
        <v>0</v>
      </c>
      <c r="BY37" s="5">
        <f t="shared" si="2"/>
        <v>5</v>
      </c>
      <c r="BZ37" s="160">
        <f t="shared" si="1"/>
        <v>6.6666666666666666E-2</v>
      </c>
    </row>
    <row r="38" spans="1:78" x14ac:dyDescent="0.3">
      <c r="A38" s="5" t="s">
        <v>68</v>
      </c>
      <c r="B38" s="158">
        <f>IF('Indicator Data'!C42="No Data",1,IF('Indicator Data imputation'!C41&lt;&gt;"",1,0))</f>
        <v>0</v>
      </c>
      <c r="C38" s="158">
        <f>IF('Indicator Data'!D42="No Data",1,IF('Indicator Data imputation'!D41&lt;&gt;"",1,0))</f>
        <v>0</v>
      </c>
      <c r="D38" s="158">
        <f>IF('Indicator Data'!E42="No Data",1,IF('Indicator Data imputation'!E41&lt;&gt;"",1,0))</f>
        <v>1</v>
      </c>
      <c r="E38" s="158">
        <f>IF('Indicator Data'!F42="No Data",1,IF('Indicator Data imputation'!F41&lt;&gt;"",1,0))</f>
        <v>0</v>
      </c>
      <c r="F38" s="158">
        <f>IF('Indicator Data'!G42="No Data",1,IF('Indicator Data imputation'!G41&lt;&gt;"",1,0))</f>
        <v>0</v>
      </c>
      <c r="G38" s="158">
        <f>IF('Indicator Data'!H42="No Data",1,IF('Indicator Data imputation'!H41&lt;&gt;"",1,0))</f>
        <v>0</v>
      </c>
      <c r="H38" s="158">
        <f>IF('Indicator Data'!I42="No Data",1,IF('Indicator Data imputation'!I41&lt;&gt;"",1,0))</f>
        <v>0</v>
      </c>
      <c r="I38" s="158">
        <f>IF('Indicator Data'!J42="No Data",1,IF('Indicator Data imputation'!J41&lt;&gt;"",1,0))</f>
        <v>0</v>
      </c>
      <c r="J38" s="158">
        <f>IF('Indicator Data'!K42="No Data",1,IF('Indicator Data imputation'!K41&lt;&gt;"",1,0))</f>
        <v>0</v>
      </c>
      <c r="K38" s="158">
        <f>IF('Indicator Data'!L42="No Data",1,IF('Indicator Data imputation'!L41&lt;&gt;"",1,0))</f>
        <v>0</v>
      </c>
      <c r="L38" s="158">
        <f>IF('Indicator Data'!M42="No Data",1,IF('Indicator Data imputation'!M41&lt;&gt;"",1,0))</f>
        <v>0</v>
      </c>
      <c r="M38" s="158">
        <f>IF('Indicator Data'!N42="No Data",1,IF('Indicator Data imputation'!N41&lt;&gt;"",1,0))</f>
        <v>0</v>
      </c>
      <c r="N38" s="158">
        <f>IF('Indicator Data'!O42="No Data",1,IF('Indicator Data imputation'!O41&lt;&gt;"",1,0))</f>
        <v>0</v>
      </c>
      <c r="O38" s="158">
        <f>IF('Indicator Data'!P42="No Data",1,IF('Indicator Data imputation'!P41&lt;&gt;"",1,0))</f>
        <v>0</v>
      </c>
      <c r="P38" s="158">
        <f>IF('Indicator Data'!Q42="No Data",1,IF('Indicator Data imputation'!Q41&lt;&gt;"",1,0))</f>
        <v>0</v>
      </c>
      <c r="Q38" s="158">
        <f>IF('Indicator Data'!R42="No Data",1,IF('Indicator Data imputation'!R41&lt;&gt;"",1,0))</f>
        <v>0</v>
      </c>
      <c r="R38" s="158">
        <f>IF('Indicator Data'!S42="No Data",1,IF('Indicator Data imputation'!S41&lt;&gt;"",1,0))</f>
        <v>0</v>
      </c>
      <c r="S38" s="158">
        <f>IF('Indicator Data'!T42="No Data",1,IF('Indicator Data imputation'!T41&lt;&gt;"",1,0))</f>
        <v>0</v>
      </c>
      <c r="T38" s="158">
        <f>IF('Indicator Data'!U42="No Data",1,IF('Indicator Data imputation'!U41&lt;&gt;"",1,0))</f>
        <v>0</v>
      </c>
      <c r="U38" s="158">
        <f>IF('Indicator Data'!V42="No Data",1,IF('Indicator Data imputation'!V41&lt;&gt;"",1,0))</f>
        <v>0</v>
      </c>
      <c r="V38" s="158">
        <f>IF('Indicator Data'!W42="No Data",1,IF('Indicator Data imputation'!W41&lt;&gt;"",1,0))</f>
        <v>0</v>
      </c>
      <c r="W38" s="158">
        <f>IF('Indicator Data'!X42="No Data",1,IF('Indicator Data imputation'!X41&lt;&gt;"",1,0))</f>
        <v>0</v>
      </c>
      <c r="X38" s="158">
        <f>IF('Indicator Data'!Y42="No Data",1,IF('Indicator Data imputation'!Y41&lt;&gt;"",1,0))</f>
        <v>0</v>
      </c>
      <c r="Y38" s="158">
        <f>IF('Indicator Data'!Z42="No Data",1,IF('Indicator Data imputation'!Z41&lt;&gt;"",1,0))</f>
        <v>0</v>
      </c>
      <c r="Z38" s="158">
        <f>IF('Indicator Data'!AA42="No Data",1,IF('Indicator Data imputation'!AA41&lt;&gt;"",1,0))</f>
        <v>0</v>
      </c>
      <c r="AA38" s="158">
        <f>IF('Indicator Data'!AB42="No Data",1,IF('Indicator Data imputation'!AB41&lt;&gt;"",1,0))</f>
        <v>0</v>
      </c>
      <c r="AB38" s="158">
        <f>IF('Indicator Data'!AC42="No Data",1,IF('Indicator Data imputation'!AC41&lt;&gt;"",1,0))</f>
        <v>0</v>
      </c>
      <c r="AC38" s="158">
        <f>IF('Indicator Data'!AD42="No Data",1,IF('Indicator Data imputation'!AD41&lt;&gt;"",1,0))</f>
        <v>0</v>
      </c>
      <c r="AD38" s="158">
        <f>IF('Indicator Data'!AE42="No Data",1,IF('Indicator Data imputation'!AE41&lt;&gt;"",1,0))</f>
        <v>0</v>
      </c>
      <c r="AE38" s="158">
        <f>IF('Indicator Data'!AF42="No Data",1,IF('Indicator Data imputation'!AF41&lt;&gt;"",1,0))</f>
        <v>0</v>
      </c>
      <c r="AF38" s="158">
        <f>IF('Indicator Data'!AG42="No Data",1,IF('Indicator Data imputation'!AG41&lt;&gt;"",1,0))</f>
        <v>0</v>
      </c>
      <c r="AG38" s="158">
        <f>IF('Indicator Data'!AH42="No Data",1,IF('Indicator Data imputation'!AH41&lt;&gt;"",1,0))</f>
        <v>0</v>
      </c>
      <c r="AH38" s="158">
        <f>IF('Indicator Data'!AI42="No Data",1,IF('Indicator Data imputation'!AI41&lt;&gt;"",1,0))</f>
        <v>0</v>
      </c>
      <c r="AI38" s="158">
        <f>IF('Indicator Data'!AJ42="No Data",1,IF('Indicator Data imputation'!AJ41&lt;&gt;"",1,0))</f>
        <v>0</v>
      </c>
      <c r="AJ38" s="158">
        <f>IF('Indicator Data'!AK42="No Data",1,IF('Indicator Data imputation'!AK41&lt;&gt;"",1,0))</f>
        <v>0</v>
      </c>
      <c r="AK38" s="158">
        <f>IF('Indicator Data'!AL42="No Data",1,IF('Indicator Data imputation'!AL41&lt;&gt;"",1,0))</f>
        <v>0</v>
      </c>
      <c r="AL38" s="158">
        <f>IF('Indicator Data'!AM42="No Data",1,IF('Indicator Data imputation'!AM41&lt;&gt;"",1,0))</f>
        <v>0</v>
      </c>
      <c r="AM38" s="158">
        <f>IF('Indicator Data'!AN42="No Data",1,IF('Indicator Data imputation'!AN41&lt;&gt;"",1,0))</f>
        <v>0</v>
      </c>
      <c r="AN38" s="158">
        <f>IF('Indicator Data'!AO42="No Data",1,IF('Indicator Data imputation'!AO41&lt;&gt;"",1,0))</f>
        <v>0</v>
      </c>
      <c r="AO38" s="158">
        <f>IF('Indicator Data'!AP42="No Data",1,IF('Indicator Data imputation'!AP41&lt;&gt;"",1,0))</f>
        <v>0</v>
      </c>
      <c r="AP38" s="158">
        <f>IF('Indicator Data'!AQ42="No Data",1,IF('Indicator Data imputation'!AQ41&lt;&gt;"",1,0))</f>
        <v>0</v>
      </c>
      <c r="AQ38" s="158">
        <f>IF('Indicator Data'!AR42="No Data",1,IF('Indicator Data imputation'!AR41&lt;&gt;"",1,0))</f>
        <v>0</v>
      </c>
      <c r="AR38" s="158">
        <f>IF('Indicator Data'!AS42="No Data",1,IF('Indicator Data imputation'!AS41&lt;&gt;"",1,0))</f>
        <v>0</v>
      </c>
      <c r="AS38" s="158">
        <f>IF('Indicator Data'!AT42="No Data",1,IF('Indicator Data imputation'!AT41&lt;&gt;"",1,0))</f>
        <v>0</v>
      </c>
      <c r="AT38" s="158">
        <f>IF('Indicator Data'!AU42="No Data",1,IF('Indicator Data imputation'!AU41&lt;&gt;"",1,0))</f>
        <v>0</v>
      </c>
      <c r="AU38" s="158">
        <f>IF('Indicator Data'!AV42="No Data",1,IF('Indicator Data imputation'!AV41&lt;&gt;"",1,0))</f>
        <v>0</v>
      </c>
      <c r="AV38" s="158">
        <f>IF('Indicator Data'!AW42="No Data",1,IF('Indicator Data imputation'!AW41&lt;&gt;"",1,0))</f>
        <v>0</v>
      </c>
      <c r="AW38" s="158">
        <f>IF('Indicator Data'!AX42="No Data",1,IF('Indicator Data imputation'!AX41&lt;&gt;"",1,0))</f>
        <v>0</v>
      </c>
      <c r="AX38" s="158">
        <f>IF('Indicator Data'!AY42="No Data",1,IF('Indicator Data imputation'!AY41&lt;&gt;"",1,0))</f>
        <v>0</v>
      </c>
      <c r="AY38" s="158">
        <f>IF('Indicator Data'!AZ42="No Data",1,IF('Indicator Data imputation'!AZ41&lt;&gt;"",1,0))</f>
        <v>1</v>
      </c>
      <c r="AZ38" s="158">
        <f>IF('Indicator Data'!BA42="No Data",1,IF('Indicator Data imputation'!BA41&lt;&gt;"",1,0))</f>
        <v>0</v>
      </c>
      <c r="BA38" s="158">
        <f>IF('Indicator Data'!BB42="No Data",1,IF('Indicator Data imputation'!BB41&lt;&gt;"",1,0))</f>
        <v>0</v>
      </c>
      <c r="BB38" s="158">
        <f>IF('Indicator Data'!BC42="No Data",1,IF('Indicator Data imputation'!BC41&lt;&gt;"",1,0))</f>
        <v>0</v>
      </c>
      <c r="BC38" s="158">
        <f>IF('Indicator Data'!BD42="No Data",1,IF('Indicator Data imputation'!BD41&lt;&gt;"",1,0))</f>
        <v>0</v>
      </c>
      <c r="BD38" s="158">
        <f>IF('Indicator Data'!BE42="No Data",1,IF('Indicator Data imputation'!BE41&lt;&gt;"",1,0))</f>
        <v>0</v>
      </c>
      <c r="BE38" s="158">
        <f>IF('Indicator Data'!BF42="No Data",1,IF('Indicator Data imputation'!BF41&lt;&gt;"",1,0))</f>
        <v>0</v>
      </c>
      <c r="BF38" s="158">
        <f>IF('Indicator Data'!BG42="No Data",1,IF('Indicator Data imputation'!BG41&lt;&gt;"",1,0))</f>
        <v>0</v>
      </c>
      <c r="BG38" s="158">
        <f>IF('Indicator Data'!BH42="No Data",1,IF('Indicator Data imputation'!BH41&lt;&gt;"",1,0))</f>
        <v>0</v>
      </c>
      <c r="BH38" s="158">
        <f>IF('Indicator Data'!BI42="No Data",1,IF('Indicator Data imputation'!BI41&lt;&gt;"",1,0))</f>
        <v>1</v>
      </c>
      <c r="BI38" s="158">
        <f>IF('Indicator Data'!BR42="No Data",1,IF('Indicator Data imputation'!BJ41&lt;&gt;"",1,0))</f>
        <v>0</v>
      </c>
      <c r="BJ38" s="158">
        <f>IF('Indicator Data'!BS42="No Data",1,IF('Indicator Data imputation'!BK41&lt;&gt;"",1,0))</f>
        <v>0</v>
      </c>
      <c r="BK38" s="158">
        <f>IF('Indicator Data'!BT42="No Data",1,IF('Indicator Data imputation'!BL41&lt;&gt;"",1,0))</f>
        <v>0</v>
      </c>
      <c r="BL38" s="158">
        <f>IF('Indicator Data'!BU42="No Data",1,IF('Indicator Data imputation'!BM41&lt;&gt;"",1,0))</f>
        <v>0</v>
      </c>
      <c r="BM38" s="158">
        <f>IF('Indicator Data'!BV42="No Data",1,IF('Indicator Data imputation'!BN41&lt;&gt;"",1,0))</f>
        <v>0</v>
      </c>
      <c r="BN38" s="158">
        <f>IF('Indicator Data'!BW42="No Data",1,IF('Indicator Data imputation'!BO41&lt;&gt;"",1,0))</f>
        <v>0</v>
      </c>
      <c r="BO38" s="158">
        <f>IF('Indicator Data'!BX42="No Data",1,IF('Indicator Data imputation'!BP41&lt;&gt;"",1,0))</f>
        <v>0</v>
      </c>
      <c r="BP38" s="158">
        <f>IF('Indicator Data'!BY42="No Data",1,IF('Indicator Data imputation'!BQ41&lt;&gt;"",1,0))</f>
        <v>0</v>
      </c>
      <c r="BQ38" s="158">
        <f>IF('Indicator Data'!BZ42="No Data",1,IF('Indicator Data imputation'!BR41&lt;&gt;"",1,0))</f>
        <v>0</v>
      </c>
      <c r="BR38" s="158">
        <f>IF('Indicator Data'!CA42="No Data",1,IF('Indicator Data imputation'!BS41&lt;&gt;"",1,0))</f>
        <v>0</v>
      </c>
      <c r="BS38" s="158">
        <f>IF('Indicator Data'!CB42="No Data",1,IF('Indicator Data imputation'!BT41&lt;&gt;"",1,0))</f>
        <v>0</v>
      </c>
      <c r="BT38" s="158">
        <f>IF('Indicator Data'!CC42="No Data",1,IF('Indicator Data imputation'!BU41&lt;&gt;"",1,0))</f>
        <v>0</v>
      </c>
      <c r="BU38" s="158">
        <f>IF('Indicator Data'!CD42="No Data",1,IF('Indicator Data imputation'!BV41&lt;&gt;"",1,0))</f>
        <v>1</v>
      </c>
      <c r="BV38" s="158">
        <f>IF('Indicator Data'!CE42="No Data",1,IF('Indicator Data imputation'!BW41&lt;&gt;"",1,0))</f>
        <v>1</v>
      </c>
      <c r="BW38" s="158">
        <f>IF('Indicator Data'!CF42="No Data",1,IF('Indicator Data imputation'!BX41&lt;&gt;"",1,0))</f>
        <v>0</v>
      </c>
      <c r="BX38" s="158">
        <f>IF('Indicator Data'!CG42="No Data",1,IF('Indicator Data imputation'!BY41&lt;&gt;"",1,0))</f>
        <v>0</v>
      </c>
      <c r="BY38" s="5">
        <f t="shared" si="2"/>
        <v>5</v>
      </c>
      <c r="BZ38" s="160">
        <f t="shared" si="1"/>
        <v>6.6666666666666666E-2</v>
      </c>
    </row>
    <row r="39" spans="1:78" x14ac:dyDescent="0.3">
      <c r="A39" s="5" t="s">
        <v>71</v>
      </c>
      <c r="B39" s="158">
        <f>IF('Indicator Data'!C43="No Data",1,IF('Indicator Data imputation'!C42&lt;&gt;"",1,0))</f>
        <v>0</v>
      </c>
      <c r="C39" s="158">
        <f>IF('Indicator Data'!D43="No Data",1,IF('Indicator Data imputation'!D42&lt;&gt;"",1,0))</f>
        <v>0</v>
      </c>
      <c r="D39" s="158">
        <f>IF('Indicator Data'!E43="No Data",1,IF('Indicator Data imputation'!E42&lt;&gt;"",1,0))</f>
        <v>0</v>
      </c>
      <c r="E39" s="158">
        <f>IF('Indicator Data'!F43="No Data",1,IF('Indicator Data imputation'!F42&lt;&gt;"",1,0))</f>
        <v>0</v>
      </c>
      <c r="F39" s="158">
        <f>IF('Indicator Data'!G43="No Data",1,IF('Indicator Data imputation'!G42&lt;&gt;"",1,0))</f>
        <v>0</v>
      </c>
      <c r="G39" s="158">
        <f>IF('Indicator Data'!H43="No Data",1,IF('Indicator Data imputation'!H42&lt;&gt;"",1,0))</f>
        <v>0</v>
      </c>
      <c r="H39" s="158">
        <f>IF('Indicator Data'!I43="No Data",1,IF('Indicator Data imputation'!I42&lt;&gt;"",1,0))</f>
        <v>0</v>
      </c>
      <c r="I39" s="158">
        <f>IF('Indicator Data'!J43="No Data",1,IF('Indicator Data imputation'!J42&lt;&gt;"",1,0))</f>
        <v>0</v>
      </c>
      <c r="J39" s="158">
        <f>IF('Indicator Data'!K43="No Data",1,IF('Indicator Data imputation'!K42&lt;&gt;"",1,0))</f>
        <v>0</v>
      </c>
      <c r="K39" s="158">
        <f>IF('Indicator Data'!L43="No Data",1,IF('Indicator Data imputation'!L42&lt;&gt;"",1,0))</f>
        <v>0</v>
      </c>
      <c r="L39" s="158">
        <f>IF('Indicator Data'!M43="No Data",1,IF('Indicator Data imputation'!M42&lt;&gt;"",1,0))</f>
        <v>0</v>
      </c>
      <c r="M39" s="158">
        <f>IF('Indicator Data'!N43="No Data",1,IF('Indicator Data imputation'!N42&lt;&gt;"",1,0))</f>
        <v>0</v>
      </c>
      <c r="N39" s="158">
        <f>IF('Indicator Data'!O43="No Data",1,IF('Indicator Data imputation'!O42&lt;&gt;"",1,0))</f>
        <v>0</v>
      </c>
      <c r="O39" s="158">
        <f>IF('Indicator Data'!P43="No Data",1,IF('Indicator Data imputation'!P42&lt;&gt;"",1,0))</f>
        <v>0</v>
      </c>
      <c r="P39" s="158">
        <f>IF('Indicator Data'!Q43="No Data",1,IF('Indicator Data imputation'!Q42&lt;&gt;"",1,0))</f>
        <v>0</v>
      </c>
      <c r="Q39" s="158">
        <f>IF('Indicator Data'!R43="No Data",1,IF('Indicator Data imputation'!R42&lt;&gt;"",1,0))</f>
        <v>0</v>
      </c>
      <c r="R39" s="158">
        <f>IF('Indicator Data'!S43="No Data",1,IF('Indicator Data imputation'!S42&lt;&gt;"",1,0))</f>
        <v>0</v>
      </c>
      <c r="S39" s="158">
        <f>IF('Indicator Data'!T43="No Data",1,IF('Indicator Data imputation'!T42&lt;&gt;"",1,0))</f>
        <v>0</v>
      </c>
      <c r="T39" s="158">
        <f>IF('Indicator Data'!U43="No Data",1,IF('Indicator Data imputation'!U42&lt;&gt;"",1,0))</f>
        <v>0</v>
      </c>
      <c r="U39" s="158">
        <f>IF('Indicator Data'!V43="No Data",1,IF('Indicator Data imputation'!V42&lt;&gt;"",1,0))</f>
        <v>0</v>
      </c>
      <c r="V39" s="158">
        <f>IF('Indicator Data'!W43="No Data",1,IF('Indicator Data imputation'!W42&lt;&gt;"",1,0))</f>
        <v>0</v>
      </c>
      <c r="W39" s="158">
        <f>IF('Indicator Data'!X43="No Data",1,IF('Indicator Data imputation'!X42&lt;&gt;"",1,0))</f>
        <v>0</v>
      </c>
      <c r="X39" s="158">
        <f>IF('Indicator Data'!Y43="No Data",1,IF('Indicator Data imputation'!Y42&lt;&gt;"",1,0))</f>
        <v>0</v>
      </c>
      <c r="Y39" s="158">
        <f>IF('Indicator Data'!Z43="No Data",1,IF('Indicator Data imputation'!Z42&lt;&gt;"",1,0))</f>
        <v>0</v>
      </c>
      <c r="Z39" s="158">
        <f>IF('Indicator Data'!AA43="No Data",1,IF('Indicator Data imputation'!AA42&lt;&gt;"",1,0))</f>
        <v>0</v>
      </c>
      <c r="AA39" s="158">
        <f>IF('Indicator Data'!AB43="No Data",1,IF('Indicator Data imputation'!AB42&lt;&gt;"",1,0))</f>
        <v>0</v>
      </c>
      <c r="AB39" s="158">
        <f>IF('Indicator Data'!AC43="No Data",1,IF('Indicator Data imputation'!AC42&lt;&gt;"",1,0))</f>
        <v>0</v>
      </c>
      <c r="AC39" s="158">
        <f>IF('Indicator Data'!AD43="No Data",1,IF('Indicator Data imputation'!AD42&lt;&gt;"",1,0))</f>
        <v>0</v>
      </c>
      <c r="AD39" s="158">
        <f>IF('Indicator Data'!AE43="No Data",1,IF('Indicator Data imputation'!AE42&lt;&gt;"",1,0))</f>
        <v>0</v>
      </c>
      <c r="AE39" s="158">
        <f>IF('Indicator Data'!AF43="No Data",1,IF('Indicator Data imputation'!AF42&lt;&gt;"",1,0))</f>
        <v>0</v>
      </c>
      <c r="AF39" s="158">
        <f>IF('Indicator Data'!AG43="No Data",1,IF('Indicator Data imputation'!AG42&lt;&gt;"",1,0))</f>
        <v>0</v>
      </c>
      <c r="AG39" s="158">
        <f>IF('Indicator Data'!AH43="No Data",1,IF('Indicator Data imputation'!AH42&lt;&gt;"",1,0))</f>
        <v>0</v>
      </c>
      <c r="AH39" s="158">
        <f>IF('Indicator Data'!AI43="No Data",1,IF('Indicator Data imputation'!AI42&lt;&gt;"",1,0))</f>
        <v>0</v>
      </c>
      <c r="AI39" s="158">
        <f>IF('Indicator Data'!AJ43="No Data",1,IF('Indicator Data imputation'!AJ42&lt;&gt;"",1,0))</f>
        <v>0</v>
      </c>
      <c r="AJ39" s="158">
        <f>IF('Indicator Data'!AK43="No Data",1,IF('Indicator Data imputation'!AK42&lt;&gt;"",1,0))</f>
        <v>0</v>
      </c>
      <c r="AK39" s="158">
        <f>IF('Indicator Data'!AL43="No Data",1,IF('Indicator Data imputation'!AL42&lt;&gt;"",1,0))</f>
        <v>0</v>
      </c>
      <c r="AL39" s="158">
        <f>IF('Indicator Data'!AM43="No Data",1,IF('Indicator Data imputation'!AM42&lt;&gt;"",1,0))</f>
        <v>0</v>
      </c>
      <c r="AM39" s="158">
        <f>IF('Indicator Data'!AN43="No Data",1,IF('Indicator Data imputation'!AN42&lt;&gt;"",1,0))</f>
        <v>0</v>
      </c>
      <c r="AN39" s="158">
        <f>IF('Indicator Data'!AO43="No Data",1,IF('Indicator Data imputation'!AO42&lt;&gt;"",1,0))</f>
        <v>0</v>
      </c>
      <c r="AO39" s="158">
        <f>IF('Indicator Data'!AP43="No Data",1,IF('Indicator Data imputation'!AP42&lt;&gt;"",1,0))</f>
        <v>0</v>
      </c>
      <c r="AP39" s="158">
        <f>IF('Indicator Data'!AQ43="No Data",1,IF('Indicator Data imputation'!AQ42&lt;&gt;"",1,0))</f>
        <v>0</v>
      </c>
      <c r="AQ39" s="158">
        <f>IF('Indicator Data'!AR43="No Data",1,IF('Indicator Data imputation'!AR42&lt;&gt;"",1,0))</f>
        <v>0</v>
      </c>
      <c r="AR39" s="158">
        <f>IF('Indicator Data'!AS43="No Data",1,IF('Indicator Data imputation'!AS42&lt;&gt;"",1,0))</f>
        <v>0</v>
      </c>
      <c r="AS39" s="158">
        <f>IF('Indicator Data'!AT43="No Data",1,IF('Indicator Data imputation'!AT42&lt;&gt;"",1,0))</f>
        <v>0</v>
      </c>
      <c r="AT39" s="158">
        <f>IF('Indicator Data'!AU43="No Data",1,IF('Indicator Data imputation'!AU42&lt;&gt;"",1,0))</f>
        <v>0</v>
      </c>
      <c r="AU39" s="158">
        <f>IF('Indicator Data'!AV43="No Data",1,IF('Indicator Data imputation'!AV42&lt;&gt;"",1,0))</f>
        <v>0</v>
      </c>
      <c r="AV39" s="158">
        <f>IF('Indicator Data'!AW43="No Data",1,IF('Indicator Data imputation'!AW42&lt;&gt;"",1,0))</f>
        <v>0</v>
      </c>
      <c r="AW39" s="158">
        <f>IF('Indicator Data'!AX43="No Data",1,IF('Indicator Data imputation'!AX42&lt;&gt;"",1,0))</f>
        <v>0</v>
      </c>
      <c r="AX39" s="158">
        <f>IF('Indicator Data'!AY43="No Data",1,IF('Indicator Data imputation'!AY42&lt;&gt;"",1,0))</f>
        <v>0</v>
      </c>
      <c r="AY39" s="158">
        <f>IF('Indicator Data'!AZ43="No Data",1,IF('Indicator Data imputation'!AZ42&lt;&gt;"",1,0))</f>
        <v>0</v>
      </c>
      <c r="AZ39" s="158">
        <f>IF('Indicator Data'!BA43="No Data",1,IF('Indicator Data imputation'!BA42&lt;&gt;"",1,0))</f>
        <v>0</v>
      </c>
      <c r="BA39" s="158">
        <f>IF('Indicator Data'!BB43="No Data",1,IF('Indicator Data imputation'!BB42&lt;&gt;"",1,0))</f>
        <v>0</v>
      </c>
      <c r="BB39" s="158">
        <f>IF('Indicator Data'!BC43="No Data",1,IF('Indicator Data imputation'!BC42&lt;&gt;"",1,0))</f>
        <v>0</v>
      </c>
      <c r="BC39" s="158">
        <f>IF('Indicator Data'!BD43="No Data",1,IF('Indicator Data imputation'!BD42&lt;&gt;"",1,0))</f>
        <v>0</v>
      </c>
      <c r="BD39" s="158">
        <f>IF('Indicator Data'!BE43="No Data",1,IF('Indicator Data imputation'!BE42&lt;&gt;"",1,0))</f>
        <v>0</v>
      </c>
      <c r="BE39" s="158">
        <f>IF('Indicator Data'!BF43="No Data",1,IF('Indicator Data imputation'!BF42&lt;&gt;"",1,0))</f>
        <v>0</v>
      </c>
      <c r="BF39" s="158">
        <f>IF('Indicator Data'!BG43="No Data",1,IF('Indicator Data imputation'!BG42&lt;&gt;"",1,0))</f>
        <v>0</v>
      </c>
      <c r="BG39" s="158">
        <f>IF('Indicator Data'!BH43="No Data",1,IF('Indicator Data imputation'!BH42&lt;&gt;"",1,0))</f>
        <v>0</v>
      </c>
      <c r="BH39" s="158">
        <f>IF('Indicator Data'!BI43="No Data",1,IF('Indicator Data imputation'!BI42&lt;&gt;"",1,0))</f>
        <v>0</v>
      </c>
      <c r="BI39" s="158">
        <f>IF('Indicator Data'!BR43="No Data",1,IF('Indicator Data imputation'!BJ42&lt;&gt;"",1,0))</f>
        <v>1</v>
      </c>
      <c r="BJ39" s="158">
        <f>IF('Indicator Data'!BS43="No Data",1,IF('Indicator Data imputation'!BK42&lt;&gt;"",1,0))</f>
        <v>0</v>
      </c>
      <c r="BK39" s="158">
        <f>IF('Indicator Data'!BT43="No Data",1,IF('Indicator Data imputation'!BL42&lt;&gt;"",1,0))</f>
        <v>0</v>
      </c>
      <c r="BL39" s="158">
        <f>IF('Indicator Data'!BU43="No Data",1,IF('Indicator Data imputation'!BM42&lt;&gt;"",1,0))</f>
        <v>0</v>
      </c>
      <c r="BM39" s="158">
        <f>IF('Indicator Data'!BV43="No Data",1,IF('Indicator Data imputation'!BN42&lt;&gt;"",1,0))</f>
        <v>0</v>
      </c>
      <c r="BN39" s="158">
        <f>IF('Indicator Data'!BW43="No Data",1,IF('Indicator Data imputation'!BO42&lt;&gt;"",1,0))</f>
        <v>0</v>
      </c>
      <c r="BO39" s="158">
        <f>IF('Indicator Data'!BX43="No Data",1,IF('Indicator Data imputation'!BP42&lt;&gt;"",1,0))</f>
        <v>0</v>
      </c>
      <c r="BP39" s="158">
        <f>IF('Indicator Data'!BY43="No Data",1,IF('Indicator Data imputation'!BQ42&lt;&gt;"",1,0))</f>
        <v>0</v>
      </c>
      <c r="BQ39" s="158">
        <f>IF('Indicator Data'!BZ43="No Data",1,IF('Indicator Data imputation'!BR42&lt;&gt;"",1,0))</f>
        <v>0</v>
      </c>
      <c r="BR39" s="158">
        <f>IF('Indicator Data'!CA43="No Data",1,IF('Indicator Data imputation'!BS42&lt;&gt;"",1,0))</f>
        <v>0</v>
      </c>
      <c r="BS39" s="158">
        <f>IF('Indicator Data'!CB43="No Data",1,IF('Indicator Data imputation'!BT42&lt;&gt;"",1,0))</f>
        <v>0</v>
      </c>
      <c r="BT39" s="158">
        <f>IF('Indicator Data'!CC43="No Data",1,IF('Indicator Data imputation'!BU42&lt;&gt;"",1,0))</f>
        <v>0</v>
      </c>
      <c r="BU39" s="158">
        <f>IF('Indicator Data'!CD43="No Data",1,IF('Indicator Data imputation'!BV42&lt;&gt;"",1,0))</f>
        <v>1</v>
      </c>
      <c r="BV39" s="158">
        <f>IF('Indicator Data'!CE43="No Data",1,IF('Indicator Data imputation'!BW42&lt;&gt;"",1,0))</f>
        <v>0</v>
      </c>
      <c r="BW39" s="158">
        <f>IF('Indicator Data'!CF43="No Data",1,IF('Indicator Data imputation'!BX42&lt;&gt;"",1,0))</f>
        <v>0</v>
      </c>
      <c r="BX39" s="158">
        <f>IF('Indicator Data'!CG43="No Data",1,IF('Indicator Data imputation'!BY42&lt;&gt;"",1,0))</f>
        <v>0</v>
      </c>
      <c r="BY39" s="5">
        <f t="shared" si="2"/>
        <v>2</v>
      </c>
      <c r="BZ39" s="160">
        <f t="shared" si="1"/>
        <v>2.6666666666666668E-2</v>
      </c>
    </row>
    <row r="40" spans="1:78" x14ac:dyDescent="0.3">
      <c r="A40" s="5" t="s">
        <v>70</v>
      </c>
      <c r="B40" s="158">
        <f>IF('Indicator Data'!C44="No Data",1,IF('Indicator Data imputation'!C43&lt;&gt;"",1,0))</f>
        <v>0</v>
      </c>
      <c r="C40" s="158">
        <f>IF('Indicator Data'!D44="No Data",1,IF('Indicator Data imputation'!D43&lt;&gt;"",1,0))</f>
        <v>0</v>
      </c>
      <c r="D40" s="158">
        <f>IF('Indicator Data'!E44="No Data",1,IF('Indicator Data imputation'!E43&lt;&gt;"",1,0))</f>
        <v>0</v>
      </c>
      <c r="E40" s="158">
        <f>IF('Indicator Data'!F44="No Data",1,IF('Indicator Data imputation'!F43&lt;&gt;"",1,0))</f>
        <v>0</v>
      </c>
      <c r="F40" s="158">
        <f>IF('Indicator Data'!G44="No Data",1,IF('Indicator Data imputation'!G43&lt;&gt;"",1,0))</f>
        <v>0</v>
      </c>
      <c r="G40" s="158">
        <f>IF('Indicator Data'!H44="No Data",1,IF('Indicator Data imputation'!H43&lt;&gt;"",1,0))</f>
        <v>0</v>
      </c>
      <c r="H40" s="158">
        <f>IF('Indicator Data'!I44="No Data",1,IF('Indicator Data imputation'!I43&lt;&gt;"",1,0))</f>
        <v>0</v>
      </c>
      <c r="I40" s="158">
        <f>IF('Indicator Data'!J44="No Data",1,IF('Indicator Data imputation'!J43&lt;&gt;"",1,0))</f>
        <v>0</v>
      </c>
      <c r="J40" s="158">
        <f>IF('Indicator Data'!K44="No Data",1,IF('Indicator Data imputation'!K43&lt;&gt;"",1,0))</f>
        <v>0</v>
      </c>
      <c r="K40" s="158">
        <f>IF('Indicator Data'!L44="No Data",1,IF('Indicator Data imputation'!L43&lt;&gt;"",1,0))</f>
        <v>0</v>
      </c>
      <c r="L40" s="158">
        <f>IF('Indicator Data'!M44="No Data",1,IF('Indicator Data imputation'!M43&lt;&gt;"",1,0))</f>
        <v>0</v>
      </c>
      <c r="M40" s="158">
        <f>IF('Indicator Data'!N44="No Data",1,IF('Indicator Data imputation'!N43&lt;&gt;"",1,0))</f>
        <v>0</v>
      </c>
      <c r="N40" s="158">
        <f>IF('Indicator Data'!O44="No Data",1,IF('Indicator Data imputation'!O43&lt;&gt;"",1,0))</f>
        <v>0</v>
      </c>
      <c r="O40" s="158">
        <f>IF('Indicator Data'!P44="No Data",1,IF('Indicator Data imputation'!P43&lt;&gt;"",1,0))</f>
        <v>0</v>
      </c>
      <c r="P40" s="158">
        <f>IF('Indicator Data'!Q44="No Data",1,IF('Indicator Data imputation'!Q43&lt;&gt;"",1,0))</f>
        <v>0</v>
      </c>
      <c r="Q40" s="158">
        <f>IF('Indicator Data'!R44="No Data",1,IF('Indicator Data imputation'!R43&lt;&gt;"",1,0))</f>
        <v>0</v>
      </c>
      <c r="R40" s="158">
        <f>IF('Indicator Data'!S44="No Data",1,IF('Indicator Data imputation'!S43&lt;&gt;"",1,0))</f>
        <v>0</v>
      </c>
      <c r="S40" s="158">
        <f>IF('Indicator Data'!T44="No Data",1,IF('Indicator Data imputation'!T43&lt;&gt;"",1,0))</f>
        <v>0</v>
      </c>
      <c r="T40" s="158">
        <f>IF('Indicator Data'!U44="No Data",1,IF('Indicator Data imputation'!U43&lt;&gt;"",1,0))</f>
        <v>0</v>
      </c>
      <c r="U40" s="158">
        <f>IF('Indicator Data'!V44="No Data",1,IF('Indicator Data imputation'!V43&lt;&gt;"",1,0))</f>
        <v>0</v>
      </c>
      <c r="V40" s="158">
        <f>IF('Indicator Data'!W44="No Data",1,IF('Indicator Data imputation'!W43&lt;&gt;"",1,0))</f>
        <v>0</v>
      </c>
      <c r="W40" s="158">
        <f>IF('Indicator Data'!X44="No Data",1,IF('Indicator Data imputation'!X43&lt;&gt;"",1,0))</f>
        <v>0</v>
      </c>
      <c r="X40" s="158">
        <f>IF('Indicator Data'!Y44="No Data",1,IF('Indicator Data imputation'!Y43&lt;&gt;"",1,0))</f>
        <v>0</v>
      </c>
      <c r="Y40" s="158">
        <f>IF('Indicator Data'!Z44="No Data",1,IF('Indicator Data imputation'!Z43&lt;&gt;"",1,0))</f>
        <v>0</v>
      </c>
      <c r="Z40" s="158">
        <f>IF('Indicator Data'!AA44="No Data",1,IF('Indicator Data imputation'!AA43&lt;&gt;"",1,0))</f>
        <v>0</v>
      </c>
      <c r="AA40" s="158">
        <f>IF('Indicator Data'!AB44="No Data",1,IF('Indicator Data imputation'!AB43&lt;&gt;"",1,0))</f>
        <v>0</v>
      </c>
      <c r="AB40" s="158">
        <f>IF('Indicator Data'!AC44="No Data",1,IF('Indicator Data imputation'!AC43&lt;&gt;"",1,0))</f>
        <v>0</v>
      </c>
      <c r="AC40" s="158">
        <f>IF('Indicator Data'!AD44="No Data",1,IF('Indicator Data imputation'!AD43&lt;&gt;"",1,0))</f>
        <v>0</v>
      </c>
      <c r="AD40" s="158">
        <f>IF('Indicator Data'!AE44="No Data",1,IF('Indicator Data imputation'!AE43&lt;&gt;"",1,0))</f>
        <v>0</v>
      </c>
      <c r="AE40" s="158">
        <f>IF('Indicator Data'!AF44="No Data",1,IF('Indicator Data imputation'!AF43&lt;&gt;"",1,0))</f>
        <v>0</v>
      </c>
      <c r="AF40" s="158">
        <f>IF('Indicator Data'!AG44="No Data",1,IF('Indicator Data imputation'!AG43&lt;&gt;"",1,0))</f>
        <v>0</v>
      </c>
      <c r="AG40" s="158">
        <f>IF('Indicator Data'!AH44="No Data",1,IF('Indicator Data imputation'!AH43&lt;&gt;"",1,0))</f>
        <v>0</v>
      </c>
      <c r="AH40" s="158">
        <f>IF('Indicator Data'!AI44="No Data",1,IF('Indicator Data imputation'!AI43&lt;&gt;"",1,0))</f>
        <v>0</v>
      </c>
      <c r="AI40" s="158">
        <f>IF('Indicator Data'!AJ44="No Data",1,IF('Indicator Data imputation'!AJ43&lt;&gt;"",1,0))</f>
        <v>0</v>
      </c>
      <c r="AJ40" s="158">
        <f>IF('Indicator Data'!AK44="No Data",1,IF('Indicator Data imputation'!AK43&lt;&gt;"",1,0))</f>
        <v>0</v>
      </c>
      <c r="AK40" s="158">
        <f>IF('Indicator Data'!AL44="No Data",1,IF('Indicator Data imputation'!AL43&lt;&gt;"",1,0))</f>
        <v>0</v>
      </c>
      <c r="AL40" s="158">
        <f>IF('Indicator Data'!AM44="No Data",1,IF('Indicator Data imputation'!AM43&lt;&gt;"",1,0))</f>
        <v>0</v>
      </c>
      <c r="AM40" s="158">
        <f>IF('Indicator Data'!AN44="No Data",1,IF('Indicator Data imputation'!AN43&lt;&gt;"",1,0))</f>
        <v>0</v>
      </c>
      <c r="AN40" s="158">
        <f>IF('Indicator Data'!AO44="No Data",1,IF('Indicator Data imputation'!AO43&lt;&gt;"",1,0))</f>
        <v>0</v>
      </c>
      <c r="AO40" s="158">
        <f>IF('Indicator Data'!AP44="No Data",1,IF('Indicator Data imputation'!AP43&lt;&gt;"",1,0))</f>
        <v>0</v>
      </c>
      <c r="AP40" s="158">
        <f>IF('Indicator Data'!AQ44="No Data",1,IF('Indicator Data imputation'!AQ43&lt;&gt;"",1,0))</f>
        <v>0</v>
      </c>
      <c r="AQ40" s="158">
        <f>IF('Indicator Data'!AR44="No Data",1,IF('Indicator Data imputation'!AR43&lt;&gt;"",1,0))</f>
        <v>0</v>
      </c>
      <c r="AR40" s="158">
        <f>IF('Indicator Data'!AS44="No Data",1,IF('Indicator Data imputation'!AS43&lt;&gt;"",1,0))</f>
        <v>0</v>
      </c>
      <c r="AS40" s="158">
        <f>IF('Indicator Data'!AT44="No Data",1,IF('Indicator Data imputation'!AT43&lt;&gt;"",1,0))</f>
        <v>0</v>
      </c>
      <c r="AT40" s="158">
        <f>IF('Indicator Data'!AU44="No Data",1,IF('Indicator Data imputation'!AU43&lt;&gt;"",1,0))</f>
        <v>0</v>
      </c>
      <c r="AU40" s="158">
        <f>IF('Indicator Data'!AV44="No Data",1,IF('Indicator Data imputation'!AV43&lt;&gt;"",1,0))</f>
        <v>0</v>
      </c>
      <c r="AV40" s="158">
        <f>IF('Indicator Data'!AW44="No Data",1,IF('Indicator Data imputation'!AW43&lt;&gt;"",1,0))</f>
        <v>0</v>
      </c>
      <c r="AW40" s="158">
        <f>IF('Indicator Data'!AX44="No Data",1,IF('Indicator Data imputation'!AX43&lt;&gt;"",1,0))</f>
        <v>0</v>
      </c>
      <c r="AX40" s="158">
        <f>IF('Indicator Data'!AY44="No Data",1,IF('Indicator Data imputation'!AY43&lt;&gt;"",1,0))</f>
        <v>0</v>
      </c>
      <c r="AY40" s="158">
        <f>IF('Indicator Data'!AZ44="No Data",1,IF('Indicator Data imputation'!AZ43&lt;&gt;"",1,0))</f>
        <v>0</v>
      </c>
      <c r="AZ40" s="158">
        <f>IF('Indicator Data'!BA44="No Data",1,IF('Indicator Data imputation'!BA43&lt;&gt;"",1,0))</f>
        <v>0</v>
      </c>
      <c r="BA40" s="158">
        <f>IF('Indicator Data'!BB44="No Data",1,IF('Indicator Data imputation'!BB43&lt;&gt;"",1,0))</f>
        <v>0</v>
      </c>
      <c r="BB40" s="158">
        <f>IF('Indicator Data'!BC44="No Data",1,IF('Indicator Data imputation'!BC43&lt;&gt;"",1,0))</f>
        <v>0</v>
      </c>
      <c r="BC40" s="158">
        <f>IF('Indicator Data'!BD44="No Data",1,IF('Indicator Data imputation'!BD43&lt;&gt;"",1,0))</f>
        <v>0</v>
      </c>
      <c r="BD40" s="158">
        <f>IF('Indicator Data'!BE44="No Data",1,IF('Indicator Data imputation'!BE43&lt;&gt;"",1,0))</f>
        <v>0</v>
      </c>
      <c r="BE40" s="158">
        <f>IF('Indicator Data'!BF44="No Data",1,IF('Indicator Data imputation'!BF43&lt;&gt;"",1,0))</f>
        <v>0</v>
      </c>
      <c r="BF40" s="158">
        <f>IF('Indicator Data'!BG44="No Data",1,IF('Indicator Data imputation'!BG43&lt;&gt;"",1,0))</f>
        <v>0</v>
      </c>
      <c r="BG40" s="158">
        <f>IF('Indicator Data'!BH44="No Data",1,IF('Indicator Data imputation'!BH43&lt;&gt;"",1,0))</f>
        <v>0</v>
      </c>
      <c r="BH40" s="158">
        <f>IF('Indicator Data'!BI44="No Data",1,IF('Indicator Data imputation'!BI43&lt;&gt;"",1,0))</f>
        <v>1</v>
      </c>
      <c r="BI40" s="158">
        <f>IF('Indicator Data'!BR44="No Data",1,IF('Indicator Data imputation'!BJ43&lt;&gt;"",1,0))</f>
        <v>0</v>
      </c>
      <c r="BJ40" s="158">
        <f>IF('Indicator Data'!BS44="No Data",1,IF('Indicator Data imputation'!BK43&lt;&gt;"",1,0))</f>
        <v>0</v>
      </c>
      <c r="BK40" s="158">
        <f>IF('Indicator Data'!BT44="No Data",1,IF('Indicator Data imputation'!BL43&lt;&gt;"",1,0))</f>
        <v>0</v>
      </c>
      <c r="BL40" s="158">
        <f>IF('Indicator Data'!BU44="No Data",1,IF('Indicator Data imputation'!BM43&lt;&gt;"",1,0))</f>
        <v>0</v>
      </c>
      <c r="BM40" s="158">
        <f>IF('Indicator Data'!BV44="No Data",1,IF('Indicator Data imputation'!BN43&lt;&gt;"",1,0))</f>
        <v>0</v>
      </c>
      <c r="BN40" s="158">
        <f>IF('Indicator Data'!BW44="No Data",1,IF('Indicator Data imputation'!BO43&lt;&gt;"",1,0))</f>
        <v>0</v>
      </c>
      <c r="BO40" s="158">
        <f>IF('Indicator Data'!BX44="No Data",1,IF('Indicator Data imputation'!BP43&lt;&gt;"",1,0))</f>
        <v>0</v>
      </c>
      <c r="BP40" s="158">
        <f>IF('Indicator Data'!BY44="No Data",1,IF('Indicator Data imputation'!BQ43&lt;&gt;"",1,0))</f>
        <v>0</v>
      </c>
      <c r="BQ40" s="158">
        <f>IF('Indicator Data'!BZ44="No Data",1,IF('Indicator Data imputation'!BR43&lt;&gt;"",1,0))</f>
        <v>0</v>
      </c>
      <c r="BR40" s="158">
        <f>IF('Indicator Data'!CA44="No Data",1,IF('Indicator Data imputation'!BS43&lt;&gt;"",1,0))</f>
        <v>0</v>
      </c>
      <c r="BS40" s="158">
        <f>IF('Indicator Data'!CB44="No Data",1,IF('Indicator Data imputation'!BT43&lt;&gt;"",1,0))</f>
        <v>0</v>
      </c>
      <c r="BT40" s="158">
        <f>IF('Indicator Data'!CC44="No Data",1,IF('Indicator Data imputation'!BU43&lt;&gt;"",1,0))</f>
        <v>0</v>
      </c>
      <c r="BU40" s="158">
        <f>IF('Indicator Data'!CD44="No Data",1,IF('Indicator Data imputation'!BV43&lt;&gt;"",1,0))</f>
        <v>1</v>
      </c>
      <c r="BV40" s="158">
        <f>IF('Indicator Data'!CE44="No Data",1,IF('Indicator Data imputation'!BW43&lt;&gt;"",1,0))</f>
        <v>0</v>
      </c>
      <c r="BW40" s="158">
        <f>IF('Indicator Data'!CF44="No Data",1,IF('Indicator Data imputation'!BX43&lt;&gt;"",1,0))</f>
        <v>0</v>
      </c>
      <c r="BX40" s="158">
        <f>IF('Indicator Data'!CG44="No Data",1,IF('Indicator Data imputation'!BY43&lt;&gt;"",1,0))</f>
        <v>0</v>
      </c>
      <c r="BY40" s="5">
        <f t="shared" si="2"/>
        <v>2</v>
      </c>
      <c r="BZ40" s="160">
        <f t="shared" si="1"/>
        <v>2.6666666666666668E-2</v>
      </c>
    </row>
    <row r="41" spans="1:78" x14ac:dyDescent="0.3">
      <c r="A41" s="5" t="s">
        <v>72</v>
      </c>
      <c r="B41" s="158">
        <f>IF('Indicator Data'!C45="No Data",1,IF('Indicator Data imputation'!C44&lt;&gt;"",1,0))</f>
        <v>0</v>
      </c>
      <c r="C41" s="158">
        <f>IF('Indicator Data'!D45="No Data",1,IF('Indicator Data imputation'!D44&lt;&gt;"",1,0))</f>
        <v>0</v>
      </c>
      <c r="D41" s="158">
        <f>IF('Indicator Data'!E45="No Data",1,IF('Indicator Data imputation'!E44&lt;&gt;"",1,0))</f>
        <v>0</v>
      </c>
      <c r="E41" s="158">
        <f>IF('Indicator Data'!F45="No Data",1,IF('Indicator Data imputation'!F44&lt;&gt;"",1,0))</f>
        <v>0</v>
      </c>
      <c r="F41" s="158">
        <f>IF('Indicator Data'!G45="No Data",1,IF('Indicator Data imputation'!G44&lt;&gt;"",1,0))</f>
        <v>0</v>
      </c>
      <c r="G41" s="158">
        <f>IF('Indicator Data'!H45="No Data",1,IF('Indicator Data imputation'!H44&lt;&gt;"",1,0))</f>
        <v>0</v>
      </c>
      <c r="H41" s="158">
        <f>IF('Indicator Data'!I45="No Data",1,IF('Indicator Data imputation'!I44&lt;&gt;"",1,0))</f>
        <v>0</v>
      </c>
      <c r="I41" s="158">
        <f>IF('Indicator Data'!J45="No Data",1,IF('Indicator Data imputation'!J44&lt;&gt;"",1,0))</f>
        <v>0</v>
      </c>
      <c r="J41" s="158">
        <f>IF('Indicator Data'!K45="No Data",1,IF('Indicator Data imputation'!K44&lt;&gt;"",1,0))</f>
        <v>0</v>
      </c>
      <c r="K41" s="158">
        <f>IF('Indicator Data'!L45="No Data",1,IF('Indicator Data imputation'!L44&lt;&gt;"",1,0))</f>
        <v>0</v>
      </c>
      <c r="L41" s="158">
        <f>IF('Indicator Data'!M45="No Data",1,IF('Indicator Data imputation'!M44&lt;&gt;"",1,0))</f>
        <v>1</v>
      </c>
      <c r="M41" s="158">
        <f>IF('Indicator Data'!N45="No Data",1,IF('Indicator Data imputation'!N44&lt;&gt;"",1,0))</f>
        <v>1</v>
      </c>
      <c r="N41" s="158">
        <f>IF('Indicator Data'!O45="No Data",1,IF('Indicator Data imputation'!O44&lt;&gt;"",1,0))</f>
        <v>1</v>
      </c>
      <c r="O41" s="158">
        <f>IF('Indicator Data'!P45="No Data",1,IF('Indicator Data imputation'!P44&lt;&gt;"",1,0))</f>
        <v>1</v>
      </c>
      <c r="P41" s="158">
        <f>IF('Indicator Data'!Q45="No Data",1,IF('Indicator Data imputation'!Q44&lt;&gt;"",1,0))</f>
        <v>0</v>
      </c>
      <c r="Q41" s="158">
        <f>IF('Indicator Data'!R45="No Data",1,IF('Indicator Data imputation'!R44&lt;&gt;"",1,0))</f>
        <v>0</v>
      </c>
      <c r="R41" s="158">
        <f>IF('Indicator Data'!S45="No Data",1,IF('Indicator Data imputation'!S44&lt;&gt;"",1,0))</f>
        <v>0</v>
      </c>
      <c r="S41" s="158">
        <f>IF('Indicator Data'!T45="No Data",1,IF('Indicator Data imputation'!T44&lt;&gt;"",1,0))</f>
        <v>0</v>
      </c>
      <c r="T41" s="158">
        <f>IF('Indicator Data'!U45="No Data",1,IF('Indicator Data imputation'!U44&lt;&gt;"",1,0))</f>
        <v>0</v>
      </c>
      <c r="U41" s="158">
        <f>IF('Indicator Data'!V45="No Data",1,IF('Indicator Data imputation'!V44&lt;&gt;"",1,0))</f>
        <v>0</v>
      </c>
      <c r="V41" s="158">
        <f>IF('Indicator Data'!W45="No Data",1,IF('Indicator Data imputation'!W44&lt;&gt;"",1,0))</f>
        <v>0</v>
      </c>
      <c r="W41" s="158">
        <f>IF('Indicator Data'!X45="No Data",1,IF('Indicator Data imputation'!X44&lt;&gt;"",1,0))</f>
        <v>0</v>
      </c>
      <c r="X41" s="158">
        <f>IF('Indicator Data'!Y45="No Data",1,IF('Indicator Data imputation'!Y44&lt;&gt;"",1,0))</f>
        <v>0</v>
      </c>
      <c r="Y41" s="158">
        <f>IF('Indicator Data'!Z45="No Data",1,IF('Indicator Data imputation'!Z44&lt;&gt;"",1,0))</f>
        <v>0</v>
      </c>
      <c r="Z41" s="158">
        <f>IF('Indicator Data'!AA45="No Data",1,IF('Indicator Data imputation'!AA44&lt;&gt;"",1,0))</f>
        <v>0</v>
      </c>
      <c r="AA41" s="158">
        <f>IF('Indicator Data'!AB45="No Data",1,IF('Indicator Data imputation'!AB44&lt;&gt;"",1,0))</f>
        <v>0</v>
      </c>
      <c r="AB41" s="158">
        <f>IF('Indicator Data'!AC45="No Data",1,IF('Indicator Data imputation'!AC44&lt;&gt;"",1,0))</f>
        <v>0</v>
      </c>
      <c r="AC41" s="158">
        <f>IF('Indicator Data'!AD45="No Data",1,IF('Indicator Data imputation'!AD44&lt;&gt;"",1,0))</f>
        <v>0</v>
      </c>
      <c r="AD41" s="158">
        <f>IF('Indicator Data'!AE45="No Data",1,IF('Indicator Data imputation'!AE44&lt;&gt;"",1,0))</f>
        <v>0</v>
      </c>
      <c r="AE41" s="158">
        <f>IF('Indicator Data'!AF45="No Data",1,IF('Indicator Data imputation'!AF44&lt;&gt;"",1,0))</f>
        <v>0</v>
      </c>
      <c r="AF41" s="158">
        <f>IF('Indicator Data'!AG45="No Data",1,IF('Indicator Data imputation'!AG44&lt;&gt;"",1,0))</f>
        <v>0</v>
      </c>
      <c r="AG41" s="158">
        <f>IF('Indicator Data'!AH45="No Data",1,IF('Indicator Data imputation'!AH44&lt;&gt;"",1,0))</f>
        <v>0</v>
      </c>
      <c r="AH41" s="158">
        <f>IF('Indicator Data'!AI45="No Data",1,IF('Indicator Data imputation'!AI44&lt;&gt;"",1,0))</f>
        <v>0</v>
      </c>
      <c r="AI41" s="158">
        <f>IF('Indicator Data'!AJ45="No Data",1,IF('Indicator Data imputation'!AJ44&lt;&gt;"",1,0))</f>
        <v>0</v>
      </c>
      <c r="AJ41" s="158">
        <f>IF('Indicator Data'!AK45="No Data",1,IF('Indicator Data imputation'!AK44&lt;&gt;"",1,0))</f>
        <v>0</v>
      </c>
      <c r="AK41" s="158">
        <f>IF('Indicator Data'!AL45="No Data",1,IF('Indicator Data imputation'!AL44&lt;&gt;"",1,0))</f>
        <v>0</v>
      </c>
      <c r="AL41" s="158">
        <f>IF('Indicator Data'!AM45="No Data",1,IF('Indicator Data imputation'!AM44&lt;&gt;"",1,0))</f>
        <v>1</v>
      </c>
      <c r="AM41" s="158">
        <f>IF('Indicator Data'!AN45="No Data",1,IF('Indicator Data imputation'!AN44&lt;&gt;"",1,0))</f>
        <v>0</v>
      </c>
      <c r="AN41" s="158">
        <f>IF('Indicator Data'!AO45="No Data",1,IF('Indicator Data imputation'!AO44&lt;&gt;"",1,0))</f>
        <v>0</v>
      </c>
      <c r="AO41" s="158">
        <f>IF('Indicator Data'!AP45="No Data",1,IF('Indicator Data imputation'!AP44&lt;&gt;"",1,0))</f>
        <v>0</v>
      </c>
      <c r="AP41" s="158">
        <f>IF('Indicator Data'!AQ45="No Data",1,IF('Indicator Data imputation'!AQ44&lt;&gt;"",1,0))</f>
        <v>0</v>
      </c>
      <c r="AQ41" s="158">
        <f>IF('Indicator Data'!AR45="No Data",1,IF('Indicator Data imputation'!AR44&lt;&gt;"",1,0))</f>
        <v>0</v>
      </c>
      <c r="AR41" s="158">
        <f>IF('Indicator Data'!AS45="No Data",1,IF('Indicator Data imputation'!AS44&lt;&gt;"",1,0))</f>
        <v>0</v>
      </c>
      <c r="AS41" s="158">
        <f>IF('Indicator Data'!AT45="No Data",1,IF('Indicator Data imputation'!AT44&lt;&gt;"",1,0))</f>
        <v>0</v>
      </c>
      <c r="AT41" s="158">
        <f>IF('Indicator Data'!AU45="No Data",1,IF('Indicator Data imputation'!AU44&lt;&gt;"",1,0))</f>
        <v>0</v>
      </c>
      <c r="AU41" s="158">
        <f>IF('Indicator Data'!AV45="No Data",1,IF('Indicator Data imputation'!AV44&lt;&gt;"",1,0))</f>
        <v>0</v>
      </c>
      <c r="AV41" s="158">
        <f>IF('Indicator Data'!AW45="No Data",1,IF('Indicator Data imputation'!AW44&lt;&gt;"",1,0))</f>
        <v>0</v>
      </c>
      <c r="AW41" s="158">
        <f>IF('Indicator Data'!AX45="No Data",1,IF('Indicator Data imputation'!AX44&lt;&gt;"",1,0))</f>
        <v>0</v>
      </c>
      <c r="AX41" s="158">
        <f>IF('Indicator Data'!AY45="No Data",1,IF('Indicator Data imputation'!AY44&lt;&gt;"",1,0))</f>
        <v>0</v>
      </c>
      <c r="AY41" s="158">
        <f>IF('Indicator Data'!AZ45="No Data",1,IF('Indicator Data imputation'!AZ44&lt;&gt;"",1,0))</f>
        <v>0</v>
      </c>
      <c r="AZ41" s="158">
        <f>IF('Indicator Data'!BA45="No Data",1,IF('Indicator Data imputation'!BA44&lt;&gt;"",1,0))</f>
        <v>0</v>
      </c>
      <c r="BA41" s="158">
        <f>IF('Indicator Data'!BB45="No Data",1,IF('Indicator Data imputation'!BB44&lt;&gt;"",1,0))</f>
        <v>0</v>
      </c>
      <c r="BB41" s="158">
        <f>IF('Indicator Data'!BC45="No Data",1,IF('Indicator Data imputation'!BC44&lt;&gt;"",1,0))</f>
        <v>0</v>
      </c>
      <c r="BC41" s="158">
        <f>IF('Indicator Data'!BD45="No Data",1,IF('Indicator Data imputation'!BD44&lt;&gt;"",1,0))</f>
        <v>0</v>
      </c>
      <c r="BD41" s="158">
        <f>IF('Indicator Data'!BE45="No Data",1,IF('Indicator Data imputation'!BE44&lt;&gt;"",1,0))</f>
        <v>0</v>
      </c>
      <c r="BE41" s="158">
        <f>IF('Indicator Data'!BF45="No Data",1,IF('Indicator Data imputation'!BF44&lt;&gt;"",1,0))</f>
        <v>0</v>
      </c>
      <c r="BF41" s="158">
        <f>IF('Indicator Data'!BG45="No Data",1,IF('Indicator Data imputation'!BG44&lt;&gt;"",1,0))</f>
        <v>0</v>
      </c>
      <c r="BG41" s="158">
        <f>IF('Indicator Data'!BH45="No Data",1,IF('Indicator Data imputation'!BH44&lt;&gt;"",1,0))</f>
        <v>0</v>
      </c>
      <c r="BH41" s="158">
        <f>IF('Indicator Data'!BI45="No Data",1,IF('Indicator Data imputation'!BI44&lt;&gt;"",1,0))</f>
        <v>0</v>
      </c>
      <c r="BI41" s="158">
        <f>IF('Indicator Data'!BR45="No Data",1,IF('Indicator Data imputation'!BJ44&lt;&gt;"",1,0))</f>
        <v>0</v>
      </c>
      <c r="BJ41" s="158">
        <f>IF('Indicator Data'!BS45="No Data",1,IF('Indicator Data imputation'!BK44&lt;&gt;"",1,0))</f>
        <v>0</v>
      </c>
      <c r="BK41" s="158">
        <f>IF('Indicator Data'!BT45="No Data",1,IF('Indicator Data imputation'!BL44&lt;&gt;"",1,0))</f>
        <v>0</v>
      </c>
      <c r="BL41" s="158">
        <f>IF('Indicator Data'!BU45="No Data",1,IF('Indicator Data imputation'!BM44&lt;&gt;"",1,0))</f>
        <v>0</v>
      </c>
      <c r="BM41" s="158">
        <f>IF('Indicator Data'!BV45="No Data",1,IF('Indicator Data imputation'!BN44&lt;&gt;"",1,0))</f>
        <v>0</v>
      </c>
      <c r="BN41" s="158">
        <f>IF('Indicator Data'!BW45="No Data",1,IF('Indicator Data imputation'!BO44&lt;&gt;"",1,0))</f>
        <v>0</v>
      </c>
      <c r="BO41" s="158">
        <f>IF('Indicator Data'!BX45="No Data",1,IF('Indicator Data imputation'!BP44&lt;&gt;"",1,0))</f>
        <v>0</v>
      </c>
      <c r="BP41" s="158">
        <f>IF('Indicator Data'!BY45="No Data",1,IF('Indicator Data imputation'!BQ44&lt;&gt;"",1,0))</f>
        <v>0</v>
      </c>
      <c r="BQ41" s="158">
        <f>IF('Indicator Data'!BZ45="No Data",1,IF('Indicator Data imputation'!BR44&lt;&gt;"",1,0))</f>
        <v>0</v>
      </c>
      <c r="BR41" s="158">
        <f>IF('Indicator Data'!CA45="No Data",1,IF('Indicator Data imputation'!BS44&lt;&gt;"",1,0))</f>
        <v>0</v>
      </c>
      <c r="BS41" s="158">
        <f>IF('Indicator Data'!CB45="No Data",1,IF('Indicator Data imputation'!BT44&lt;&gt;"",1,0))</f>
        <v>0</v>
      </c>
      <c r="BT41" s="158">
        <f>IF('Indicator Data'!CC45="No Data",1,IF('Indicator Data imputation'!BU44&lt;&gt;"",1,0))</f>
        <v>0</v>
      </c>
      <c r="BU41" s="158">
        <f>IF('Indicator Data'!CD45="No Data",1,IF('Indicator Data imputation'!BV44&lt;&gt;"",1,0))</f>
        <v>0</v>
      </c>
      <c r="BV41" s="158">
        <f>IF('Indicator Data'!CE45="No Data",1,IF('Indicator Data imputation'!BW44&lt;&gt;"",1,0))</f>
        <v>0</v>
      </c>
      <c r="BW41" s="158">
        <f>IF('Indicator Data'!CF45="No Data",1,IF('Indicator Data imputation'!BX44&lt;&gt;"",1,0))</f>
        <v>0</v>
      </c>
      <c r="BX41" s="158">
        <f>IF('Indicator Data'!CG45="No Data",1,IF('Indicator Data imputation'!BY44&lt;&gt;"",1,0))</f>
        <v>0</v>
      </c>
      <c r="BY41" s="5">
        <f t="shared" si="2"/>
        <v>5</v>
      </c>
      <c r="BZ41" s="160">
        <f t="shared" si="1"/>
        <v>6.6666666666666666E-2</v>
      </c>
    </row>
    <row r="42" spans="1:78" x14ac:dyDescent="0.3">
      <c r="A42" s="5" t="s">
        <v>74</v>
      </c>
      <c r="B42" s="158">
        <f>IF('Indicator Data'!C46="No Data",1,IF('Indicator Data imputation'!C45&lt;&gt;"",1,0))</f>
        <v>0</v>
      </c>
      <c r="C42" s="158">
        <f>IF('Indicator Data'!D46="No Data",1,IF('Indicator Data imputation'!D45&lt;&gt;"",1,0))</f>
        <v>0</v>
      </c>
      <c r="D42" s="158">
        <f>IF('Indicator Data'!E46="No Data",1,IF('Indicator Data imputation'!E45&lt;&gt;"",1,0))</f>
        <v>0</v>
      </c>
      <c r="E42" s="158">
        <f>IF('Indicator Data'!F46="No Data",1,IF('Indicator Data imputation'!F45&lt;&gt;"",1,0))</f>
        <v>0</v>
      </c>
      <c r="F42" s="158">
        <f>IF('Indicator Data'!G46="No Data",1,IF('Indicator Data imputation'!G45&lt;&gt;"",1,0))</f>
        <v>0</v>
      </c>
      <c r="G42" s="158">
        <f>IF('Indicator Data'!H46="No Data",1,IF('Indicator Data imputation'!H45&lt;&gt;"",1,0))</f>
        <v>0</v>
      </c>
      <c r="H42" s="158">
        <f>IF('Indicator Data'!I46="No Data",1,IF('Indicator Data imputation'!I45&lt;&gt;"",1,0))</f>
        <v>0</v>
      </c>
      <c r="I42" s="158">
        <f>IF('Indicator Data'!J46="No Data",1,IF('Indicator Data imputation'!J45&lt;&gt;"",1,0))</f>
        <v>0</v>
      </c>
      <c r="J42" s="158">
        <f>IF('Indicator Data'!K46="No Data",1,IF('Indicator Data imputation'!K45&lt;&gt;"",1,0))</f>
        <v>0</v>
      </c>
      <c r="K42" s="158">
        <f>IF('Indicator Data'!L46="No Data",1,IF('Indicator Data imputation'!L45&lt;&gt;"",1,0))</f>
        <v>0</v>
      </c>
      <c r="L42" s="158">
        <f>IF('Indicator Data'!M46="No Data",1,IF('Indicator Data imputation'!M45&lt;&gt;"",1,0))</f>
        <v>0</v>
      </c>
      <c r="M42" s="158">
        <f>IF('Indicator Data'!N46="No Data",1,IF('Indicator Data imputation'!N45&lt;&gt;"",1,0))</f>
        <v>0</v>
      </c>
      <c r="N42" s="158">
        <f>IF('Indicator Data'!O46="No Data",1,IF('Indicator Data imputation'!O45&lt;&gt;"",1,0))</f>
        <v>0</v>
      </c>
      <c r="O42" s="158">
        <f>IF('Indicator Data'!P46="No Data",1,IF('Indicator Data imputation'!P45&lt;&gt;"",1,0))</f>
        <v>0</v>
      </c>
      <c r="P42" s="158">
        <f>IF('Indicator Data'!Q46="No Data",1,IF('Indicator Data imputation'!Q45&lt;&gt;"",1,0))</f>
        <v>0</v>
      </c>
      <c r="Q42" s="158">
        <f>IF('Indicator Data'!R46="No Data",1,IF('Indicator Data imputation'!R45&lt;&gt;"",1,0))</f>
        <v>0</v>
      </c>
      <c r="R42" s="158">
        <f>IF('Indicator Data'!S46="No Data",1,IF('Indicator Data imputation'!S45&lt;&gt;"",1,0))</f>
        <v>0</v>
      </c>
      <c r="S42" s="158">
        <f>IF('Indicator Data'!T46="No Data",1,IF('Indicator Data imputation'!T45&lt;&gt;"",1,0))</f>
        <v>0</v>
      </c>
      <c r="T42" s="158">
        <f>IF('Indicator Data'!U46="No Data",1,IF('Indicator Data imputation'!U45&lt;&gt;"",1,0))</f>
        <v>0</v>
      </c>
      <c r="U42" s="158">
        <f>IF('Indicator Data'!V46="No Data",1,IF('Indicator Data imputation'!V45&lt;&gt;"",1,0))</f>
        <v>0</v>
      </c>
      <c r="V42" s="158">
        <f>IF('Indicator Data'!W46="No Data",1,IF('Indicator Data imputation'!W45&lt;&gt;"",1,0))</f>
        <v>0</v>
      </c>
      <c r="W42" s="158">
        <f>IF('Indicator Data'!X46="No Data",1,IF('Indicator Data imputation'!X45&lt;&gt;"",1,0))</f>
        <v>0</v>
      </c>
      <c r="X42" s="158">
        <f>IF('Indicator Data'!Y46="No Data",1,IF('Indicator Data imputation'!Y45&lt;&gt;"",1,0))</f>
        <v>0</v>
      </c>
      <c r="Y42" s="158">
        <f>IF('Indicator Data'!Z46="No Data",1,IF('Indicator Data imputation'!Z45&lt;&gt;"",1,0))</f>
        <v>0</v>
      </c>
      <c r="Z42" s="158">
        <f>IF('Indicator Data'!AA46="No Data",1,IF('Indicator Data imputation'!AA45&lt;&gt;"",1,0))</f>
        <v>0</v>
      </c>
      <c r="AA42" s="158">
        <f>IF('Indicator Data'!AB46="No Data",1,IF('Indicator Data imputation'!AB45&lt;&gt;"",1,0))</f>
        <v>0</v>
      </c>
      <c r="AB42" s="158">
        <f>IF('Indicator Data'!AC46="No Data",1,IF('Indicator Data imputation'!AC45&lt;&gt;"",1,0))</f>
        <v>0</v>
      </c>
      <c r="AC42" s="158">
        <f>IF('Indicator Data'!AD46="No Data",1,IF('Indicator Data imputation'!AD45&lt;&gt;"",1,0))</f>
        <v>0</v>
      </c>
      <c r="AD42" s="158">
        <f>IF('Indicator Data'!AE46="No Data",1,IF('Indicator Data imputation'!AE45&lt;&gt;"",1,0))</f>
        <v>0</v>
      </c>
      <c r="AE42" s="158">
        <f>IF('Indicator Data'!AF46="No Data",1,IF('Indicator Data imputation'!AF45&lt;&gt;"",1,0))</f>
        <v>0</v>
      </c>
      <c r="AF42" s="158">
        <f>IF('Indicator Data'!AG46="No Data",1,IF('Indicator Data imputation'!AG45&lt;&gt;"",1,0))</f>
        <v>0</v>
      </c>
      <c r="AG42" s="158">
        <f>IF('Indicator Data'!AH46="No Data",1,IF('Indicator Data imputation'!AH45&lt;&gt;"",1,0))</f>
        <v>0</v>
      </c>
      <c r="AH42" s="158">
        <f>IF('Indicator Data'!AI46="No Data",1,IF('Indicator Data imputation'!AI45&lt;&gt;"",1,0))</f>
        <v>0</v>
      </c>
      <c r="AI42" s="158">
        <f>IF('Indicator Data'!AJ46="No Data",1,IF('Indicator Data imputation'!AJ45&lt;&gt;"",1,0))</f>
        <v>0</v>
      </c>
      <c r="AJ42" s="158">
        <f>IF('Indicator Data'!AK46="No Data",1,IF('Indicator Data imputation'!AK45&lt;&gt;"",1,0))</f>
        <v>0</v>
      </c>
      <c r="AK42" s="158">
        <f>IF('Indicator Data'!AL46="No Data",1,IF('Indicator Data imputation'!AL45&lt;&gt;"",1,0))</f>
        <v>0</v>
      </c>
      <c r="AL42" s="158">
        <f>IF('Indicator Data'!AM46="No Data",1,IF('Indicator Data imputation'!AM45&lt;&gt;"",1,0))</f>
        <v>0</v>
      </c>
      <c r="AM42" s="158">
        <f>IF('Indicator Data'!AN46="No Data",1,IF('Indicator Data imputation'!AN45&lt;&gt;"",1,0))</f>
        <v>0</v>
      </c>
      <c r="AN42" s="158">
        <f>IF('Indicator Data'!AO46="No Data",1,IF('Indicator Data imputation'!AO45&lt;&gt;"",1,0))</f>
        <v>0</v>
      </c>
      <c r="AO42" s="158">
        <f>IF('Indicator Data'!AP46="No Data",1,IF('Indicator Data imputation'!AP45&lt;&gt;"",1,0))</f>
        <v>0</v>
      </c>
      <c r="AP42" s="158">
        <f>IF('Indicator Data'!AQ46="No Data",1,IF('Indicator Data imputation'!AQ45&lt;&gt;"",1,0))</f>
        <v>0</v>
      </c>
      <c r="AQ42" s="158">
        <f>IF('Indicator Data'!AR46="No Data",1,IF('Indicator Data imputation'!AR45&lt;&gt;"",1,0))</f>
        <v>0</v>
      </c>
      <c r="AR42" s="158">
        <f>IF('Indicator Data'!AS46="No Data",1,IF('Indicator Data imputation'!AS45&lt;&gt;"",1,0))</f>
        <v>0</v>
      </c>
      <c r="AS42" s="158">
        <f>IF('Indicator Data'!AT46="No Data",1,IF('Indicator Data imputation'!AT45&lt;&gt;"",1,0))</f>
        <v>0</v>
      </c>
      <c r="AT42" s="158">
        <f>IF('Indicator Data'!AU46="No Data",1,IF('Indicator Data imputation'!AU45&lt;&gt;"",1,0))</f>
        <v>0</v>
      </c>
      <c r="AU42" s="158">
        <f>IF('Indicator Data'!AV46="No Data",1,IF('Indicator Data imputation'!AV45&lt;&gt;"",1,0))</f>
        <v>0</v>
      </c>
      <c r="AV42" s="158">
        <f>IF('Indicator Data'!AW46="No Data",1,IF('Indicator Data imputation'!AW45&lt;&gt;"",1,0))</f>
        <v>0</v>
      </c>
      <c r="AW42" s="158">
        <f>IF('Indicator Data'!AX46="No Data",1,IF('Indicator Data imputation'!AX45&lt;&gt;"",1,0))</f>
        <v>0</v>
      </c>
      <c r="AX42" s="158">
        <f>IF('Indicator Data'!AY46="No Data",1,IF('Indicator Data imputation'!AY45&lt;&gt;"",1,0))</f>
        <v>0</v>
      </c>
      <c r="AY42" s="158">
        <f>IF('Indicator Data'!AZ46="No Data",1,IF('Indicator Data imputation'!AZ45&lt;&gt;"",1,0))</f>
        <v>0</v>
      </c>
      <c r="AZ42" s="158">
        <f>IF('Indicator Data'!BA46="No Data",1,IF('Indicator Data imputation'!BA45&lt;&gt;"",1,0))</f>
        <v>0</v>
      </c>
      <c r="BA42" s="158">
        <f>IF('Indicator Data'!BB46="No Data",1,IF('Indicator Data imputation'!BB45&lt;&gt;"",1,0))</f>
        <v>0</v>
      </c>
      <c r="BB42" s="158">
        <f>IF('Indicator Data'!BC46="No Data",1,IF('Indicator Data imputation'!BC45&lt;&gt;"",1,0))</f>
        <v>0</v>
      </c>
      <c r="BC42" s="158">
        <f>IF('Indicator Data'!BD46="No Data",1,IF('Indicator Data imputation'!BD45&lt;&gt;"",1,0))</f>
        <v>0</v>
      </c>
      <c r="BD42" s="158">
        <f>IF('Indicator Data'!BE46="No Data",1,IF('Indicator Data imputation'!BE45&lt;&gt;"",1,0))</f>
        <v>0</v>
      </c>
      <c r="BE42" s="158">
        <f>IF('Indicator Data'!BF46="No Data",1,IF('Indicator Data imputation'!BF45&lt;&gt;"",1,0))</f>
        <v>0</v>
      </c>
      <c r="BF42" s="158">
        <f>IF('Indicator Data'!BG46="No Data",1,IF('Indicator Data imputation'!BG45&lt;&gt;"",1,0))</f>
        <v>0</v>
      </c>
      <c r="BG42" s="158">
        <f>IF('Indicator Data'!BH46="No Data",1,IF('Indicator Data imputation'!BH45&lt;&gt;"",1,0))</f>
        <v>0</v>
      </c>
      <c r="BH42" s="158">
        <f>IF('Indicator Data'!BI46="No Data",1,IF('Indicator Data imputation'!BI45&lt;&gt;"",1,0))</f>
        <v>0</v>
      </c>
      <c r="BI42" s="158">
        <f>IF('Indicator Data'!BR46="No Data",1,IF('Indicator Data imputation'!BJ45&lt;&gt;"",1,0))</f>
        <v>0</v>
      </c>
      <c r="BJ42" s="158">
        <f>IF('Indicator Data'!BS46="No Data",1,IF('Indicator Data imputation'!BK45&lt;&gt;"",1,0))</f>
        <v>0</v>
      </c>
      <c r="BK42" s="158">
        <f>IF('Indicator Data'!BT46="No Data",1,IF('Indicator Data imputation'!BL45&lt;&gt;"",1,0))</f>
        <v>0</v>
      </c>
      <c r="BL42" s="158">
        <f>IF('Indicator Data'!BU46="No Data",1,IF('Indicator Data imputation'!BM45&lt;&gt;"",1,0))</f>
        <v>0</v>
      </c>
      <c r="BM42" s="158">
        <f>IF('Indicator Data'!BV46="No Data",1,IF('Indicator Data imputation'!BN45&lt;&gt;"",1,0))</f>
        <v>0</v>
      </c>
      <c r="BN42" s="158">
        <f>IF('Indicator Data'!BW46="No Data",1,IF('Indicator Data imputation'!BO45&lt;&gt;"",1,0))</f>
        <v>0</v>
      </c>
      <c r="BO42" s="158">
        <f>IF('Indicator Data'!BX46="No Data",1,IF('Indicator Data imputation'!BP45&lt;&gt;"",1,0))</f>
        <v>0</v>
      </c>
      <c r="BP42" s="158">
        <f>IF('Indicator Data'!BY46="No Data",1,IF('Indicator Data imputation'!BQ45&lt;&gt;"",1,0))</f>
        <v>0</v>
      </c>
      <c r="BQ42" s="158">
        <f>IF('Indicator Data'!BZ46="No Data",1,IF('Indicator Data imputation'!BR45&lt;&gt;"",1,0))</f>
        <v>0</v>
      </c>
      <c r="BR42" s="158">
        <f>IF('Indicator Data'!CA46="No Data",1,IF('Indicator Data imputation'!BS45&lt;&gt;"",1,0))</f>
        <v>0</v>
      </c>
      <c r="BS42" s="158">
        <f>IF('Indicator Data'!CB46="No Data",1,IF('Indicator Data imputation'!BT45&lt;&gt;"",1,0))</f>
        <v>0</v>
      </c>
      <c r="BT42" s="158">
        <f>IF('Indicator Data'!CC46="No Data",1,IF('Indicator Data imputation'!BU45&lt;&gt;"",1,0))</f>
        <v>0</v>
      </c>
      <c r="BU42" s="158">
        <f>IF('Indicator Data'!CD46="No Data",1,IF('Indicator Data imputation'!BV45&lt;&gt;"",1,0))</f>
        <v>1</v>
      </c>
      <c r="BV42" s="158">
        <f>IF('Indicator Data'!CE46="No Data",1,IF('Indicator Data imputation'!BW45&lt;&gt;"",1,0))</f>
        <v>0</v>
      </c>
      <c r="BW42" s="158">
        <f>IF('Indicator Data'!CF46="No Data",1,IF('Indicator Data imputation'!BX45&lt;&gt;"",1,0))</f>
        <v>0</v>
      </c>
      <c r="BX42" s="158">
        <f>IF('Indicator Data'!CG46="No Data",1,IF('Indicator Data imputation'!BY45&lt;&gt;"",1,0))</f>
        <v>0</v>
      </c>
      <c r="BY42" s="5">
        <f t="shared" si="2"/>
        <v>1</v>
      </c>
      <c r="BZ42" s="160">
        <f t="shared" si="1"/>
        <v>1.3333333333333334E-2</v>
      </c>
    </row>
    <row r="43" spans="1:78" x14ac:dyDescent="0.3">
      <c r="A43" s="5" t="s">
        <v>75</v>
      </c>
      <c r="B43" s="158">
        <f>IF('Indicator Data'!C47="No Data",1,IF('Indicator Data imputation'!C46&lt;&gt;"",1,0))</f>
        <v>0</v>
      </c>
      <c r="C43" s="158">
        <f>IF('Indicator Data'!D47="No Data",1,IF('Indicator Data imputation'!D46&lt;&gt;"",1,0))</f>
        <v>0</v>
      </c>
      <c r="D43" s="158">
        <f>IF('Indicator Data'!E47="No Data",1,IF('Indicator Data imputation'!E46&lt;&gt;"",1,0))</f>
        <v>0</v>
      </c>
      <c r="E43" s="158">
        <f>IF('Indicator Data'!F47="No Data",1,IF('Indicator Data imputation'!F46&lt;&gt;"",1,0))</f>
        <v>0</v>
      </c>
      <c r="F43" s="158">
        <f>IF('Indicator Data'!G47="No Data",1,IF('Indicator Data imputation'!G46&lt;&gt;"",1,0))</f>
        <v>0</v>
      </c>
      <c r="G43" s="158">
        <f>IF('Indicator Data'!H47="No Data",1,IF('Indicator Data imputation'!H46&lt;&gt;"",1,0))</f>
        <v>0</v>
      </c>
      <c r="H43" s="158">
        <f>IF('Indicator Data'!I47="No Data",1,IF('Indicator Data imputation'!I46&lt;&gt;"",1,0))</f>
        <v>0</v>
      </c>
      <c r="I43" s="158">
        <f>IF('Indicator Data'!J47="No Data",1,IF('Indicator Data imputation'!J46&lt;&gt;"",1,0))</f>
        <v>0</v>
      </c>
      <c r="J43" s="158">
        <f>IF('Indicator Data'!K47="No Data",1,IF('Indicator Data imputation'!K46&lt;&gt;"",1,0))</f>
        <v>0</v>
      </c>
      <c r="K43" s="158">
        <f>IF('Indicator Data'!L47="No Data",1,IF('Indicator Data imputation'!L46&lt;&gt;"",1,0))</f>
        <v>0</v>
      </c>
      <c r="L43" s="158">
        <f>IF('Indicator Data'!M47="No Data",1,IF('Indicator Data imputation'!M46&lt;&gt;"",1,0))</f>
        <v>0</v>
      </c>
      <c r="M43" s="158">
        <f>IF('Indicator Data'!N47="No Data",1,IF('Indicator Data imputation'!N46&lt;&gt;"",1,0))</f>
        <v>1</v>
      </c>
      <c r="N43" s="158">
        <f>IF('Indicator Data'!O47="No Data",1,IF('Indicator Data imputation'!O46&lt;&gt;"",1,0))</f>
        <v>1</v>
      </c>
      <c r="O43" s="158">
        <f>IF('Indicator Data'!P47="No Data",1,IF('Indicator Data imputation'!P46&lt;&gt;"",1,0))</f>
        <v>1</v>
      </c>
      <c r="P43" s="158">
        <f>IF('Indicator Data'!Q47="No Data",1,IF('Indicator Data imputation'!Q46&lt;&gt;"",1,0))</f>
        <v>0</v>
      </c>
      <c r="Q43" s="158">
        <f>IF('Indicator Data'!R47="No Data",1,IF('Indicator Data imputation'!R46&lt;&gt;"",1,0))</f>
        <v>0</v>
      </c>
      <c r="R43" s="158">
        <f>IF('Indicator Data'!S47="No Data",1,IF('Indicator Data imputation'!S46&lt;&gt;"",1,0))</f>
        <v>0</v>
      </c>
      <c r="S43" s="158">
        <f>IF('Indicator Data'!T47="No Data",1,IF('Indicator Data imputation'!T46&lt;&gt;"",1,0))</f>
        <v>0</v>
      </c>
      <c r="T43" s="158">
        <f>IF('Indicator Data'!U47="No Data",1,IF('Indicator Data imputation'!U46&lt;&gt;"",1,0))</f>
        <v>0</v>
      </c>
      <c r="U43" s="158">
        <f>IF('Indicator Data'!V47="No Data",1,IF('Indicator Data imputation'!V46&lt;&gt;"",1,0))</f>
        <v>0</v>
      </c>
      <c r="V43" s="158">
        <f>IF('Indicator Data'!W47="No Data",1,IF('Indicator Data imputation'!W46&lt;&gt;"",1,0))</f>
        <v>0</v>
      </c>
      <c r="W43" s="158">
        <f>IF('Indicator Data'!X47="No Data",1,IF('Indicator Data imputation'!X46&lt;&gt;"",1,0))</f>
        <v>0</v>
      </c>
      <c r="X43" s="158">
        <f>IF('Indicator Data'!Y47="No Data",1,IF('Indicator Data imputation'!Y46&lt;&gt;"",1,0))</f>
        <v>0</v>
      </c>
      <c r="Y43" s="158">
        <f>IF('Indicator Data'!Z47="No Data",1,IF('Indicator Data imputation'!Z46&lt;&gt;"",1,0))</f>
        <v>0</v>
      </c>
      <c r="Z43" s="158">
        <f>IF('Indicator Data'!AA47="No Data",1,IF('Indicator Data imputation'!AA46&lt;&gt;"",1,0))</f>
        <v>0</v>
      </c>
      <c r="AA43" s="158">
        <f>IF('Indicator Data'!AB47="No Data",1,IF('Indicator Data imputation'!AB46&lt;&gt;"",1,0))</f>
        <v>0</v>
      </c>
      <c r="AB43" s="158">
        <f>IF('Indicator Data'!AC47="No Data",1,IF('Indicator Data imputation'!AC46&lt;&gt;"",1,0))</f>
        <v>1</v>
      </c>
      <c r="AC43" s="158">
        <f>IF('Indicator Data'!AD47="No Data",1,IF('Indicator Data imputation'!AD46&lt;&gt;"",1,0))</f>
        <v>0</v>
      </c>
      <c r="AD43" s="158">
        <f>IF('Indicator Data'!AE47="No Data",1,IF('Indicator Data imputation'!AE46&lt;&gt;"",1,0))</f>
        <v>0</v>
      </c>
      <c r="AE43" s="158">
        <f>IF('Indicator Data'!AF47="No Data",1,IF('Indicator Data imputation'!AF46&lt;&gt;"",1,0))</f>
        <v>1</v>
      </c>
      <c r="AF43" s="158">
        <f>IF('Indicator Data'!AG47="No Data",1,IF('Indicator Data imputation'!AG46&lt;&gt;"",1,0))</f>
        <v>0</v>
      </c>
      <c r="AG43" s="158">
        <f>IF('Indicator Data'!AH47="No Data",1,IF('Indicator Data imputation'!AH46&lt;&gt;"",1,0))</f>
        <v>0</v>
      </c>
      <c r="AH43" s="158">
        <f>IF('Indicator Data'!AI47="No Data",1,IF('Indicator Data imputation'!AI46&lt;&gt;"",1,0))</f>
        <v>0</v>
      </c>
      <c r="AI43" s="158">
        <f>IF('Indicator Data'!AJ47="No Data",1,IF('Indicator Data imputation'!AJ46&lt;&gt;"",1,0))</f>
        <v>0</v>
      </c>
      <c r="AJ43" s="158">
        <f>IF('Indicator Data'!AK47="No Data",1,IF('Indicator Data imputation'!AK46&lt;&gt;"",1,0))</f>
        <v>0</v>
      </c>
      <c r="AK43" s="158">
        <f>IF('Indicator Data'!AL47="No Data",1,IF('Indicator Data imputation'!AL46&lt;&gt;"",1,0))</f>
        <v>0</v>
      </c>
      <c r="AL43" s="158">
        <f>IF('Indicator Data'!AM47="No Data",1,IF('Indicator Data imputation'!AM46&lt;&gt;"",1,0))</f>
        <v>1</v>
      </c>
      <c r="AM43" s="158">
        <f>IF('Indicator Data'!AN47="No Data",1,IF('Indicator Data imputation'!AN46&lt;&gt;"",1,0))</f>
        <v>0</v>
      </c>
      <c r="AN43" s="158">
        <f>IF('Indicator Data'!AO47="No Data",1,IF('Indicator Data imputation'!AO46&lt;&gt;"",1,0))</f>
        <v>0</v>
      </c>
      <c r="AO43" s="158">
        <f>IF('Indicator Data'!AP47="No Data",1,IF('Indicator Data imputation'!AP46&lt;&gt;"",1,0))</f>
        <v>0</v>
      </c>
      <c r="AP43" s="158">
        <f>IF('Indicator Data'!AQ47="No Data",1,IF('Indicator Data imputation'!AQ46&lt;&gt;"",1,0))</f>
        <v>1</v>
      </c>
      <c r="AQ43" s="158">
        <f>IF('Indicator Data'!AR47="No Data",1,IF('Indicator Data imputation'!AR46&lt;&gt;"",1,0))</f>
        <v>0</v>
      </c>
      <c r="AR43" s="158">
        <f>IF('Indicator Data'!AS47="No Data",1,IF('Indicator Data imputation'!AS46&lt;&gt;"",1,0))</f>
        <v>0</v>
      </c>
      <c r="AS43" s="158">
        <f>IF('Indicator Data'!AT47="No Data",1,IF('Indicator Data imputation'!AT46&lt;&gt;"",1,0))</f>
        <v>1</v>
      </c>
      <c r="AT43" s="158">
        <f>IF('Indicator Data'!AU47="No Data",1,IF('Indicator Data imputation'!AU46&lt;&gt;"",1,0))</f>
        <v>0</v>
      </c>
      <c r="AU43" s="158">
        <f>IF('Indicator Data'!AV47="No Data",1,IF('Indicator Data imputation'!AV46&lt;&gt;"",1,0))</f>
        <v>0</v>
      </c>
      <c r="AV43" s="158">
        <f>IF('Indicator Data'!AW47="No Data",1,IF('Indicator Data imputation'!AW46&lt;&gt;"",1,0))</f>
        <v>1</v>
      </c>
      <c r="AW43" s="158">
        <f>IF('Indicator Data'!AX47="No Data",1,IF('Indicator Data imputation'!AX46&lt;&gt;"",1,0))</f>
        <v>1</v>
      </c>
      <c r="AX43" s="158">
        <f>IF('Indicator Data'!AY47="No Data",1,IF('Indicator Data imputation'!AY46&lt;&gt;"",1,0))</f>
        <v>0</v>
      </c>
      <c r="AY43" s="158">
        <f>IF('Indicator Data'!AZ47="No Data",1,IF('Indicator Data imputation'!AZ46&lt;&gt;"",1,0))</f>
        <v>0</v>
      </c>
      <c r="AZ43" s="158">
        <f>IF('Indicator Data'!BA47="No Data",1,IF('Indicator Data imputation'!BA46&lt;&gt;"",1,0))</f>
        <v>0</v>
      </c>
      <c r="BA43" s="158">
        <f>IF('Indicator Data'!BB47="No Data",1,IF('Indicator Data imputation'!BB46&lt;&gt;"",1,0))</f>
        <v>0</v>
      </c>
      <c r="BB43" s="158">
        <f>IF('Indicator Data'!BC47="No Data",1,IF('Indicator Data imputation'!BC46&lt;&gt;"",1,0))</f>
        <v>0</v>
      </c>
      <c r="BC43" s="158">
        <f>IF('Indicator Data'!BD47="No Data",1,IF('Indicator Data imputation'!BD46&lt;&gt;"",1,0))</f>
        <v>0</v>
      </c>
      <c r="BD43" s="158">
        <f>IF('Indicator Data'!BE47="No Data",1,IF('Indicator Data imputation'!BE46&lt;&gt;"",1,0))</f>
        <v>0</v>
      </c>
      <c r="BE43" s="158">
        <f>IF('Indicator Data'!BF47="No Data",1,IF('Indicator Data imputation'!BF46&lt;&gt;"",1,0))</f>
        <v>0</v>
      </c>
      <c r="BF43" s="158">
        <f>IF('Indicator Data'!BG47="No Data",1,IF('Indicator Data imputation'!BG46&lt;&gt;"",1,0))</f>
        <v>0</v>
      </c>
      <c r="BG43" s="158">
        <f>IF('Indicator Data'!BH47="No Data",1,IF('Indicator Data imputation'!BH46&lt;&gt;"",1,0))</f>
        <v>0</v>
      </c>
      <c r="BH43" s="158">
        <f>IF('Indicator Data'!BI47="No Data",1,IF('Indicator Data imputation'!BI46&lt;&gt;"",1,0))</f>
        <v>0</v>
      </c>
      <c r="BI43" s="158">
        <f>IF('Indicator Data'!BR47="No Data",1,IF('Indicator Data imputation'!BJ46&lt;&gt;"",1,0))</f>
        <v>0</v>
      </c>
      <c r="BJ43" s="158">
        <f>IF('Indicator Data'!BS47="No Data",1,IF('Indicator Data imputation'!BK46&lt;&gt;"",1,0))</f>
        <v>0</v>
      </c>
      <c r="BK43" s="158">
        <f>IF('Indicator Data'!BT47="No Data",1,IF('Indicator Data imputation'!BL46&lt;&gt;"",1,0))</f>
        <v>0</v>
      </c>
      <c r="BL43" s="158">
        <f>IF('Indicator Data'!BU47="No Data",1,IF('Indicator Data imputation'!BM46&lt;&gt;"",1,0))</f>
        <v>0</v>
      </c>
      <c r="BM43" s="158">
        <f>IF('Indicator Data'!BV47="No Data",1,IF('Indicator Data imputation'!BN46&lt;&gt;"",1,0))</f>
        <v>0</v>
      </c>
      <c r="BN43" s="158">
        <f>IF('Indicator Data'!BW47="No Data",1,IF('Indicator Data imputation'!BO46&lt;&gt;"",1,0))</f>
        <v>0</v>
      </c>
      <c r="BO43" s="158">
        <f>IF('Indicator Data'!BX47="No Data",1,IF('Indicator Data imputation'!BP46&lt;&gt;"",1,0))</f>
        <v>0</v>
      </c>
      <c r="BP43" s="158">
        <f>IF('Indicator Data'!BY47="No Data",1,IF('Indicator Data imputation'!BQ46&lt;&gt;"",1,0))</f>
        <v>0</v>
      </c>
      <c r="BQ43" s="158">
        <f>IF('Indicator Data'!BZ47="No Data",1,IF('Indicator Data imputation'!BR46&lt;&gt;"",1,0))</f>
        <v>0</v>
      </c>
      <c r="BR43" s="158">
        <f>IF('Indicator Data'!CA47="No Data",1,IF('Indicator Data imputation'!BS46&lt;&gt;"",1,0))</f>
        <v>0</v>
      </c>
      <c r="BS43" s="158">
        <f>IF('Indicator Data'!CB47="No Data",1,IF('Indicator Data imputation'!BT46&lt;&gt;"",1,0))</f>
        <v>0</v>
      </c>
      <c r="BT43" s="158">
        <f>IF('Indicator Data'!CC47="No Data",1,IF('Indicator Data imputation'!BU46&lt;&gt;"",1,0))</f>
        <v>0</v>
      </c>
      <c r="BU43" s="158">
        <f>IF('Indicator Data'!CD47="No Data",1,IF('Indicator Data imputation'!BV46&lt;&gt;"",1,0))</f>
        <v>0</v>
      </c>
      <c r="BV43" s="158">
        <f>IF('Indicator Data'!CE47="No Data",1,IF('Indicator Data imputation'!BW46&lt;&gt;"",1,0))</f>
        <v>1</v>
      </c>
      <c r="BW43" s="158">
        <f>IF('Indicator Data'!CF47="No Data",1,IF('Indicator Data imputation'!BX46&lt;&gt;"",1,0))</f>
        <v>0</v>
      </c>
      <c r="BX43" s="158">
        <f>IF('Indicator Data'!CG47="No Data",1,IF('Indicator Data imputation'!BY46&lt;&gt;"",1,0))</f>
        <v>0</v>
      </c>
      <c r="BY43" s="5">
        <f t="shared" si="2"/>
        <v>11</v>
      </c>
      <c r="BZ43" s="160">
        <f t="shared" si="1"/>
        <v>0.14666666666666667</v>
      </c>
    </row>
    <row r="44" spans="1:78" x14ac:dyDescent="0.3">
      <c r="A44" s="5" t="s">
        <v>77</v>
      </c>
      <c r="B44" s="158">
        <f>IF('Indicator Data'!C48="No Data",1,IF('Indicator Data imputation'!C47&lt;&gt;"",1,0))</f>
        <v>0</v>
      </c>
      <c r="C44" s="158">
        <f>IF('Indicator Data'!D48="No Data",1,IF('Indicator Data imputation'!D47&lt;&gt;"",1,0))</f>
        <v>0</v>
      </c>
      <c r="D44" s="158">
        <f>IF('Indicator Data'!E48="No Data",1,IF('Indicator Data imputation'!E47&lt;&gt;"",1,0))</f>
        <v>0</v>
      </c>
      <c r="E44" s="158">
        <f>IF('Indicator Data'!F48="No Data",1,IF('Indicator Data imputation'!F47&lt;&gt;"",1,0))</f>
        <v>0</v>
      </c>
      <c r="F44" s="158">
        <f>IF('Indicator Data'!G48="No Data",1,IF('Indicator Data imputation'!G47&lt;&gt;"",1,0))</f>
        <v>0</v>
      </c>
      <c r="G44" s="158">
        <f>IF('Indicator Data'!H48="No Data",1,IF('Indicator Data imputation'!H47&lt;&gt;"",1,0))</f>
        <v>0</v>
      </c>
      <c r="H44" s="158">
        <f>IF('Indicator Data'!I48="No Data",1,IF('Indicator Data imputation'!I47&lt;&gt;"",1,0))</f>
        <v>0</v>
      </c>
      <c r="I44" s="158">
        <f>IF('Indicator Data'!J48="No Data",1,IF('Indicator Data imputation'!J47&lt;&gt;"",1,0))</f>
        <v>0</v>
      </c>
      <c r="J44" s="158">
        <f>IF('Indicator Data'!K48="No Data",1,IF('Indicator Data imputation'!K47&lt;&gt;"",1,0))</f>
        <v>0</v>
      </c>
      <c r="K44" s="158">
        <f>IF('Indicator Data'!L48="No Data",1,IF('Indicator Data imputation'!L47&lt;&gt;"",1,0))</f>
        <v>0</v>
      </c>
      <c r="L44" s="158">
        <f>IF('Indicator Data'!M48="No Data",1,IF('Indicator Data imputation'!M47&lt;&gt;"",1,0))</f>
        <v>1</v>
      </c>
      <c r="M44" s="158">
        <f>IF('Indicator Data'!N48="No Data",1,IF('Indicator Data imputation'!N47&lt;&gt;"",1,0))</f>
        <v>1</v>
      </c>
      <c r="N44" s="158">
        <f>IF('Indicator Data'!O48="No Data",1,IF('Indicator Data imputation'!O47&lt;&gt;"",1,0))</f>
        <v>1</v>
      </c>
      <c r="O44" s="158">
        <f>IF('Indicator Data'!P48="No Data",1,IF('Indicator Data imputation'!P47&lt;&gt;"",1,0))</f>
        <v>1</v>
      </c>
      <c r="P44" s="158">
        <f>IF('Indicator Data'!Q48="No Data",1,IF('Indicator Data imputation'!Q47&lt;&gt;"",1,0))</f>
        <v>0</v>
      </c>
      <c r="Q44" s="158">
        <f>IF('Indicator Data'!R48="No Data",1,IF('Indicator Data imputation'!R47&lt;&gt;"",1,0))</f>
        <v>0</v>
      </c>
      <c r="R44" s="158">
        <f>IF('Indicator Data'!S48="No Data",1,IF('Indicator Data imputation'!S47&lt;&gt;"",1,0))</f>
        <v>0</v>
      </c>
      <c r="S44" s="158">
        <f>IF('Indicator Data'!T48="No Data",1,IF('Indicator Data imputation'!T47&lt;&gt;"",1,0))</f>
        <v>0</v>
      </c>
      <c r="T44" s="158">
        <f>IF('Indicator Data'!U48="No Data",1,IF('Indicator Data imputation'!U47&lt;&gt;"",1,0))</f>
        <v>0</v>
      </c>
      <c r="U44" s="158">
        <f>IF('Indicator Data'!V48="No Data",1,IF('Indicator Data imputation'!V47&lt;&gt;"",1,0))</f>
        <v>0</v>
      </c>
      <c r="V44" s="158">
        <f>IF('Indicator Data'!W48="No Data",1,IF('Indicator Data imputation'!W47&lt;&gt;"",1,0))</f>
        <v>0</v>
      </c>
      <c r="W44" s="158">
        <f>IF('Indicator Data'!X48="No Data",1,IF('Indicator Data imputation'!X47&lt;&gt;"",1,0))</f>
        <v>0</v>
      </c>
      <c r="X44" s="158">
        <f>IF('Indicator Data'!Y48="No Data",1,IF('Indicator Data imputation'!Y47&lt;&gt;"",1,0))</f>
        <v>0</v>
      </c>
      <c r="Y44" s="158">
        <f>IF('Indicator Data'!Z48="No Data",1,IF('Indicator Data imputation'!Z47&lt;&gt;"",1,0))</f>
        <v>0</v>
      </c>
      <c r="Z44" s="158">
        <f>IF('Indicator Data'!AA48="No Data",1,IF('Indicator Data imputation'!AA47&lt;&gt;"",1,0))</f>
        <v>1</v>
      </c>
      <c r="AA44" s="158">
        <f>IF('Indicator Data'!AB48="No Data",1,IF('Indicator Data imputation'!AB47&lt;&gt;"",1,0))</f>
        <v>0</v>
      </c>
      <c r="AB44" s="158">
        <f>IF('Indicator Data'!AC48="No Data",1,IF('Indicator Data imputation'!AC47&lt;&gt;"",1,0))</f>
        <v>0</v>
      </c>
      <c r="AC44" s="158">
        <f>IF('Indicator Data'!AD48="No Data",1,IF('Indicator Data imputation'!AD47&lt;&gt;"",1,0))</f>
        <v>0</v>
      </c>
      <c r="AD44" s="158">
        <f>IF('Indicator Data'!AE48="No Data",1,IF('Indicator Data imputation'!AE47&lt;&gt;"",1,0))</f>
        <v>0</v>
      </c>
      <c r="AE44" s="158">
        <f>IF('Indicator Data'!AF48="No Data",1,IF('Indicator Data imputation'!AF47&lt;&gt;"",1,0))</f>
        <v>0</v>
      </c>
      <c r="AF44" s="158">
        <f>IF('Indicator Data'!AG48="No Data",1,IF('Indicator Data imputation'!AG47&lt;&gt;"",1,0))</f>
        <v>0</v>
      </c>
      <c r="AG44" s="158">
        <f>IF('Indicator Data'!AH48="No Data",1,IF('Indicator Data imputation'!AH47&lt;&gt;"",1,0))</f>
        <v>0</v>
      </c>
      <c r="AH44" s="158">
        <f>IF('Indicator Data'!AI48="No Data",1,IF('Indicator Data imputation'!AI47&lt;&gt;"",1,0))</f>
        <v>0</v>
      </c>
      <c r="AI44" s="158">
        <f>IF('Indicator Data'!AJ48="No Data",1,IF('Indicator Data imputation'!AJ47&lt;&gt;"",1,0))</f>
        <v>0</v>
      </c>
      <c r="AJ44" s="158">
        <f>IF('Indicator Data'!AK48="No Data",1,IF('Indicator Data imputation'!AK47&lt;&gt;"",1,0))</f>
        <v>0</v>
      </c>
      <c r="AK44" s="158">
        <f>IF('Indicator Data'!AL48="No Data",1,IF('Indicator Data imputation'!AL47&lt;&gt;"",1,0))</f>
        <v>0</v>
      </c>
      <c r="AL44" s="158">
        <f>IF('Indicator Data'!AM48="No Data",1,IF('Indicator Data imputation'!AM47&lt;&gt;"",1,0))</f>
        <v>1</v>
      </c>
      <c r="AM44" s="158">
        <f>IF('Indicator Data'!AN48="No Data",1,IF('Indicator Data imputation'!AN47&lt;&gt;"",1,0))</f>
        <v>0</v>
      </c>
      <c r="AN44" s="158">
        <f>IF('Indicator Data'!AO48="No Data",1,IF('Indicator Data imputation'!AO47&lt;&gt;"",1,0))</f>
        <v>0</v>
      </c>
      <c r="AO44" s="158">
        <f>IF('Indicator Data'!AP48="No Data",1,IF('Indicator Data imputation'!AP47&lt;&gt;"",1,0))</f>
        <v>0</v>
      </c>
      <c r="AP44" s="158">
        <f>IF('Indicator Data'!AQ48="No Data",1,IF('Indicator Data imputation'!AQ47&lt;&gt;"",1,0))</f>
        <v>0</v>
      </c>
      <c r="AQ44" s="158">
        <f>IF('Indicator Data'!AR48="No Data",1,IF('Indicator Data imputation'!AR47&lt;&gt;"",1,0))</f>
        <v>1</v>
      </c>
      <c r="AR44" s="158">
        <f>IF('Indicator Data'!AS48="No Data",1,IF('Indicator Data imputation'!AS47&lt;&gt;"",1,0))</f>
        <v>0</v>
      </c>
      <c r="AS44" s="158">
        <f>IF('Indicator Data'!AT48="No Data",1,IF('Indicator Data imputation'!AT47&lt;&gt;"",1,0))</f>
        <v>1</v>
      </c>
      <c r="AT44" s="158">
        <f>IF('Indicator Data'!AU48="No Data",1,IF('Indicator Data imputation'!AU47&lt;&gt;"",1,0))</f>
        <v>0</v>
      </c>
      <c r="AU44" s="158">
        <f>IF('Indicator Data'!AV48="No Data",1,IF('Indicator Data imputation'!AV47&lt;&gt;"",1,0))</f>
        <v>0</v>
      </c>
      <c r="AV44" s="158">
        <f>IF('Indicator Data'!AW48="No Data",1,IF('Indicator Data imputation'!AW47&lt;&gt;"",1,0))</f>
        <v>0</v>
      </c>
      <c r="AW44" s="158">
        <f>IF('Indicator Data'!AX48="No Data",1,IF('Indicator Data imputation'!AX47&lt;&gt;"",1,0))</f>
        <v>1</v>
      </c>
      <c r="AX44" s="158">
        <f>IF('Indicator Data'!AY48="No Data",1,IF('Indicator Data imputation'!AY47&lt;&gt;"",1,0))</f>
        <v>0</v>
      </c>
      <c r="AY44" s="158">
        <f>IF('Indicator Data'!AZ48="No Data",1,IF('Indicator Data imputation'!AZ47&lt;&gt;"",1,0))</f>
        <v>0</v>
      </c>
      <c r="AZ44" s="158">
        <f>IF('Indicator Data'!BA48="No Data",1,IF('Indicator Data imputation'!BA47&lt;&gt;"",1,0))</f>
        <v>1</v>
      </c>
      <c r="BA44" s="158">
        <f>IF('Indicator Data'!BB48="No Data",1,IF('Indicator Data imputation'!BB47&lt;&gt;"",1,0))</f>
        <v>0</v>
      </c>
      <c r="BB44" s="158">
        <f>IF('Indicator Data'!BC48="No Data",1,IF('Indicator Data imputation'!BC47&lt;&gt;"",1,0))</f>
        <v>0</v>
      </c>
      <c r="BC44" s="158">
        <f>IF('Indicator Data'!BD48="No Data",1,IF('Indicator Data imputation'!BD47&lt;&gt;"",1,0))</f>
        <v>0</v>
      </c>
      <c r="BD44" s="158">
        <f>IF('Indicator Data'!BE48="No Data",1,IF('Indicator Data imputation'!BE47&lt;&gt;"",1,0))</f>
        <v>0</v>
      </c>
      <c r="BE44" s="158">
        <f>IF('Indicator Data'!BF48="No Data",1,IF('Indicator Data imputation'!BF47&lt;&gt;"",1,0))</f>
        <v>0</v>
      </c>
      <c r="BF44" s="158">
        <f>IF('Indicator Data'!BG48="No Data",1,IF('Indicator Data imputation'!BG47&lt;&gt;"",1,0))</f>
        <v>0</v>
      </c>
      <c r="BG44" s="158">
        <f>IF('Indicator Data'!BH48="No Data",1,IF('Indicator Data imputation'!BH47&lt;&gt;"",1,0))</f>
        <v>0</v>
      </c>
      <c r="BH44" s="158">
        <f>IF('Indicator Data'!BI48="No Data",1,IF('Indicator Data imputation'!BI47&lt;&gt;"",1,0))</f>
        <v>0</v>
      </c>
      <c r="BI44" s="158">
        <f>IF('Indicator Data'!BR48="No Data",1,IF('Indicator Data imputation'!BJ47&lt;&gt;"",1,0))</f>
        <v>0</v>
      </c>
      <c r="BJ44" s="158">
        <f>IF('Indicator Data'!BS48="No Data",1,IF('Indicator Data imputation'!BK47&lt;&gt;"",1,0))</f>
        <v>0</v>
      </c>
      <c r="BK44" s="158">
        <f>IF('Indicator Data'!BT48="No Data",1,IF('Indicator Data imputation'!BL47&lt;&gt;"",1,0))</f>
        <v>0</v>
      </c>
      <c r="BL44" s="158">
        <f>IF('Indicator Data'!BU48="No Data",1,IF('Indicator Data imputation'!BM47&lt;&gt;"",1,0))</f>
        <v>0</v>
      </c>
      <c r="BM44" s="158">
        <f>IF('Indicator Data'!BV48="No Data",1,IF('Indicator Data imputation'!BN47&lt;&gt;"",1,0))</f>
        <v>0</v>
      </c>
      <c r="BN44" s="158">
        <f>IF('Indicator Data'!BW48="No Data",1,IF('Indicator Data imputation'!BO47&lt;&gt;"",1,0))</f>
        <v>0</v>
      </c>
      <c r="BO44" s="158">
        <f>IF('Indicator Data'!BX48="No Data",1,IF('Indicator Data imputation'!BP47&lt;&gt;"",1,0))</f>
        <v>0</v>
      </c>
      <c r="BP44" s="158">
        <f>IF('Indicator Data'!BY48="No Data",1,IF('Indicator Data imputation'!BQ47&lt;&gt;"",1,0))</f>
        <v>0</v>
      </c>
      <c r="BQ44" s="158">
        <f>IF('Indicator Data'!BZ48="No Data",1,IF('Indicator Data imputation'!BR47&lt;&gt;"",1,0))</f>
        <v>0</v>
      </c>
      <c r="BR44" s="158">
        <f>IF('Indicator Data'!CA48="No Data",1,IF('Indicator Data imputation'!BS47&lt;&gt;"",1,0))</f>
        <v>0</v>
      </c>
      <c r="BS44" s="158">
        <f>IF('Indicator Data'!CB48="No Data",1,IF('Indicator Data imputation'!BT47&lt;&gt;"",1,0))</f>
        <v>0</v>
      </c>
      <c r="BT44" s="158">
        <f>IF('Indicator Data'!CC48="No Data",1,IF('Indicator Data imputation'!BU47&lt;&gt;"",1,0))</f>
        <v>0</v>
      </c>
      <c r="BU44" s="158">
        <f>IF('Indicator Data'!CD48="No Data",1,IF('Indicator Data imputation'!BV47&lt;&gt;"",1,0))</f>
        <v>0</v>
      </c>
      <c r="BV44" s="158">
        <f>IF('Indicator Data'!CE48="No Data",1,IF('Indicator Data imputation'!BW47&lt;&gt;"",1,0))</f>
        <v>1</v>
      </c>
      <c r="BW44" s="158">
        <f>IF('Indicator Data'!CF48="No Data",1,IF('Indicator Data imputation'!BX47&lt;&gt;"",1,0))</f>
        <v>0</v>
      </c>
      <c r="BX44" s="158">
        <f>IF('Indicator Data'!CG48="No Data",1,IF('Indicator Data imputation'!BY47&lt;&gt;"",1,0))</f>
        <v>0</v>
      </c>
      <c r="BY44" s="5">
        <f t="shared" si="2"/>
        <v>11</v>
      </c>
      <c r="BZ44" s="160">
        <f t="shared" si="1"/>
        <v>0.14666666666666667</v>
      </c>
    </row>
    <row r="45" spans="1:78" x14ac:dyDescent="0.3">
      <c r="A45" s="5" t="s">
        <v>79</v>
      </c>
      <c r="B45" s="158">
        <f>IF('Indicator Data'!C49="No Data",1,IF('Indicator Data imputation'!C48&lt;&gt;"",1,0))</f>
        <v>0</v>
      </c>
      <c r="C45" s="158">
        <f>IF('Indicator Data'!D49="No Data",1,IF('Indicator Data imputation'!D48&lt;&gt;"",1,0))</f>
        <v>0</v>
      </c>
      <c r="D45" s="158">
        <f>IF('Indicator Data'!E49="No Data",1,IF('Indicator Data imputation'!E48&lt;&gt;"",1,0))</f>
        <v>0</v>
      </c>
      <c r="E45" s="158">
        <f>IF('Indicator Data'!F49="No Data",1,IF('Indicator Data imputation'!F48&lt;&gt;"",1,0))</f>
        <v>0</v>
      </c>
      <c r="F45" s="158">
        <f>IF('Indicator Data'!G49="No Data",1,IF('Indicator Data imputation'!G48&lt;&gt;"",1,0))</f>
        <v>0</v>
      </c>
      <c r="G45" s="158">
        <f>IF('Indicator Data'!H49="No Data",1,IF('Indicator Data imputation'!H48&lt;&gt;"",1,0))</f>
        <v>0</v>
      </c>
      <c r="H45" s="158">
        <f>IF('Indicator Data'!I49="No Data",1,IF('Indicator Data imputation'!I48&lt;&gt;"",1,0))</f>
        <v>0</v>
      </c>
      <c r="I45" s="158">
        <f>IF('Indicator Data'!J49="No Data",1,IF('Indicator Data imputation'!J48&lt;&gt;"",1,0))</f>
        <v>0</v>
      </c>
      <c r="J45" s="158">
        <f>IF('Indicator Data'!K49="No Data",1,IF('Indicator Data imputation'!K48&lt;&gt;"",1,0))</f>
        <v>0</v>
      </c>
      <c r="K45" s="158">
        <f>IF('Indicator Data'!L49="No Data",1,IF('Indicator Data imputation'!L48&lt;&gt;"",1,0))</f>
        <v>0</v>
      </c>
      <c r="L45" s="158">
        <f>IF('Indicator Data'!M49="No Data",1,IF('Indicator Data imputation'!M48&lt;&gt;"",1,0))</f>
        <v>0</v>
      </c>
      <c r="M45" s="158">
        <f>IF('Indicator Data'!N49="No Data",1,IF('Indicator Data imputation'!N48&lt;&gt;"",1,0))</f>
        <v>1</v>
      </c>
      <c r="N45" s="158">
        <f>IF('Indicator Data'!O49="No Data",1,IF('Indicator Data imputation'!O48&lt;&gt;"",1,0))</f>
        <v>1</v>
      </c>
      <c r="O45" s="158">
        <f>IF('Indicator Data'!P49="No Data",1,IF('Indicator Data imputation'!P48&lt;&gt;"",1,0))</f>
        <v>1</v>
      </c>
      <c r="P45" s="158">
        <f>IF('Indicator Data'!Q49="No Data",1,IF('Indicator Data imputation'!Q48&lt;&gt;"",1,0))</f>
        <v>0</v>
      </c>
      <c r="Q45" s="158">
        <f>IF('Indicator Data'!R49="No Data",1,IF('Indicator Data imputation'!R48&lt;&gt;"",1,0))</f>
        <v>0</v>
      </c>
      <c r="R45" s="158">
        <f>IF('Indicator Data'!S49="No Data",1,IF('Indicator Data imputation'!S48&lt;&gt;"",1,0))</f>
        <v>0</v>
      </c>
      <c r="S45" s="158">
        <f>IF('Indicator Data'!T49="No Data",1,IF('Indicator Data imputation'!T48&lt;&gt;"",1,0))</f>
        <v>0</v>
      </c>
      <c r="T45" s="158">
        <f>IF('Indicator Data'!U49="No Data",1,IF('Indicator Data imputation'!U48&lt;&gt;"",1,0))</f>
        <v>0</v>
      </c>
      <c r="U45" s="158">
        <f>IF('Indicator Data'!V49="No Data",1,IF('Indicator Data imputation'!V48&lt;&gt;"",1,0))</f>
        <v>0</v>
      </c>
      <c r="V45" s="158">
        <f>IF('Indicator Data'!W49="No Data",1,IF('Indicator Data imputation'!W48&lt;&gt;"",1,0))</f>
        <v>0</v>
      </c>
      <c r="W45" s="158">
        <f>IF('Indicator Data'!X49="No Data",1,IF('Indicator Data imputation'!X48&lt;&gt;"",1,0))</f>
        <v>0</v>
      </c>
      <c r="X45" s="158">
        <f>IF('Indicator Data'!Y49="No Data",1,IF('Indicator Data imputation'!Y48&lt;&gt;"",1,0))</f>
        <v>0</v>
      </c>
      <c r="Y45" s="158">
        <f>IF('Indicator Data'!Z49="No Data",1,IF('Indicator Data imputation'!Z48&lt;&gt;"",1,0))</f>
        <v>0</v>
      </c>
      <c r="Z45" s="158">
        <f>IF('Indicator Data'!AA49="No Data",1,IF('Indicator Data imputation'!AA48&lt;&gt;"",1,0))</f>
        <v>0</v>
      </c>
      <c r="AA45" s="158">
        <f>IF('Indicator Data'!AB49="No Data",1,IF('Indicator Data imputation'!AB48&lt;&gt;"",1,0))</f>
        <v>0</v>
      </c>
      <c r="AB45" s="158">
        <f>IF('Indicator Data'!AC49="No Data",1,IF('Indicator Data imputation'!AC48&lt;&gt;"",1,0))</f>
        <v>1</v>
      </c>
      <c r="AC45" s="158">
        <f>IF('Indicator Data'!AD49="No Data",1,IF('Indicator Data imputation'!AD48&lt;&gt;"",1,0))</f>
        <v>0</v>
      </c>
      <c r="AD45" s="158">
        <f>IF('Indicator Data'!AE49="No Data",1,IF('Indicator Data imputation'!AE48&lt;&gt;"",1,0))</f>
        <v>0</v>
      </c>
      <c r="AE45" s="158">
        <f>IF('Indicator Data'!AF49="No Data",1,IF('Indicator Data imputation'!AF48&lt;&gt;"",1,0))</f>
        <v>1</v>
      </c>
      <c r="AF45" s="158">
        <f>IF('Indicator Data'!AG49="No Data",1,IF('Indicator Data imputation'!AG48&lt;&gt;"",1,0))</f>
        <v>0</v>
      </c>
      <c r="AG45" s="158">
        <f>IF('Indicator Data'!AH49="No Data",1,IF('Indicator Data imputation'!AH48&lt;&gt;"",1,0))</f>
        <v>0</v>
      </c>
      <c r="AH45" s="158">
        <f>IF('Indicator Data'!AI49="No Data",1,IF('Indicator Data imputation'!AI48&lt;&gt;"",1,0))</f>
        <v>0</v>
      </c>
      <c r="AI45" s="158">
        <f>IF('Indicator Data'!AJ49="No Data",1,IF('Indicator Data imputation'!AJ48&lt;&gt;"",1,0))</f>
        <v>0</v>
      </c>
      <c r="AJ45" s="158">
        <f>IF('Indicator Data'!AK49="No Data",1,IF('Indicator Data imputation'!AK48&lt;&gt;"",1,0))</f>
        <v>0</v>
      </c>
      <c r="AK45" s="158">
        <f>IF('Indicator Data'!AL49="No Data",1,IF('Indicator Data imputation'!AL48&lt;&gt;"",1,0))</f>
        <v>0</v>
      </c>
      <c r="AL45" s="158">
        <f>IF('Indicator Data'!AM49="No Data",1,IF('Indicator Data imputation'!AM48&lt;&gt;"",1,0))</f>
        <v>1</v>
      </c>
      <c r="AM45" s="158">
        <f>IF('Indicator Data'!AN49="No Data",1,IF('Indicator Data imputation'!AN48&lt;&gt;"",1,0))</f>
        <v>0</v>
      </c>
      <c r="AN45" s="158">
        <f>IF('Indicator Data'!AO49="No Data",1,IF('Indicator Data imputation'!AO48&lt;&gt;"",1,0))</f>
        <v>0</v>
      </c>
      <c r="AO45" s="158">
        <f>IF('Indicator Data'!AP49="No Data",1,IF('Indicator Data imputation'!AP48&lt;&gt;"",1,0))</f>
        <v>0</v>
      </c>
      <c r="AP45" s="158">
        <f>IF('Indicator Data'!AQ49="No Data",1,IF('Indicator Data imputation'!AQ48&lt;&gt;"",1,0))</f>
        <v>1</v>
      </c>
      <c r="AQ45" s="158">
        <f>IF('Indicator Data'!AR49="No Data",1,IF('Indicator Data imputation'!AR48&lt;&gt;"",1,0))</f>
        <v>0</v>
      </c>
      <c r="AR45" s="158">
        <f>IF('Indicator Data'!AS49="No Data",1,IF('Indicator Data imputation'!AS48&lt;&gt;"",1,0))</f>
        <v>0</v>
      </c>
      <c r="AS45" s="158">
        <f>IF('Indicator Data'!AT49="No Data",1,IF('Indicator Data imputation'!AT48&lt;&gt;"",1,0))</f>
        <v>1</v>
      </c>
      <c r="AT45" s="158">
        <f>IF('Indicator Data'!AU49="No Data",1,IF('Indicator Data imputation'!AU48&lt;&gt;"",1,0))</f>
        <v>0</v>
      </c>
      <c r="AU45" s="158">
        <f>IF('Indicator Data'!AV49="No Data",1,IF('Indicator Data imputation'!AV48&lt;&gt;"",1,0))</f>
        <v>0</v>
      </c>
      <c r="AV45" s="158">
        <f>IF('Indicator Data'!AW49="No Data",1,IF('Indicator Data imputation'!AW48&lt;&gt;"",1,0))</f>
        <v>0</v>
      </c>
      <c r="AW45" s="158">
        <f>IF('Indicator Data'!AX49="No Data",1,IF('Indicator Data imputation'!AX48&lt;&gt;"",1,0))</f>
        <v>1</v>
      </c>
      <c r="AX45" s="158">
        <f>IF('Indicator Data'!AY49="No Data",1,IF('Indicator Data imputation'!AY48&lt;&gt;"",1,0))</f>
        <v>0</v>
      </c>
      <c r="AY45" s="158">
        <f>IF('Indicator Data'!AZ49="No Data",1,IF('Indicator Data imputation'!AZ48&lt;&gt;"",1,0))</f>
        <v>0</v>
      </c>
      <c r="AZ45" s="158">
        <f>IF('Indicator Data'!BA49="No Data",1,IF('Indicator Data imputation'!BA48&lt;&gt;"",1,0))</f>
        <v>0</v>
      </c>
      <c r="BA45" s="158">
        <f>IF('Indicator Data'!BB49="No Data",1,IF('Indicator Data imputation'!BB48&lt;&gt;"",1,0))</f>
        <v>0</v>
      </c>
      <c r="BB45" s="158">
        <f>IF('Indicator Data'!BC49="No Data",1,IF('Indicator Data imputation'!BC48&lt;&gt;"",1,0))</f>
        <v>0</v>
      </c>
      <c r="BC45" s="158">
        <f>IF('Indicator Data'!BD49="No Data",1,IF('Indicator Data imputation'!BD48&lt;&gt;"",1,0))</f>
        <v>0</v>
      </c>
      <c r="BD45" s="158">
        <f>IF('Indicator Data'!BE49="No Data",1,IF('Indicator Data imputation'!BE48&lt;&gt;"",1,0))</f>
        <v>0</v>
      </c>
      <c r="BE45" s="158">
        <f>IF('Indicator Data'!BF49="No Data",1,IF('Indicator Data imputation'!BF48&lt;&gt;"",1,0))</f>
        <v>0</v>
      </c>
      <c r="BF45" s="158">
        <f>IF('Indicator Data'!BG49="No Data",1,IF('Indicator Data imputation'!BG48&lt;&gt;"",1,0))</f>
        <v>0</v>
      </c>
      <c r="BG45" s="158">
        <f>IF('Indicator Data'!BH49="No Data",1,IF('Indicator Data imputation'!BH48&lt;&gt;"",1,0))</f>
        <v>0</v>
      </c>
      <c r="BH45" s="158">
        <f>IF('Indicator Data'!BI49="No Data",1,IF('Indicator Data imputation'!BI48&lt;&gt;"",1,0))</f>
        <v>0</v>
      </c>
      <c r="BI45" s="158">
        <f>IF('Indicator Data'!BR49="No Data",1,IF('Indicator Data imputation'!BJ48&lt;&gt;"",1,0))</f>
        <v>1</v>
      </c>
      <c r="BJ45" s="158">
        <f>IF('Indicator Data'!BS49="No Data",1,IF('Indicator Data imputation'!BK48&lt;&gt;"",1,0))</f>
        <v>0</v>
      </c>
      <c r="BK45" s="158">
        <f>IF('Indicator Data'!BT49="No Data",1,IF('Indicator Data imputation'!BL48&lt;&gt;"",1,0))</f>
        <v>0</v>
      </c>
      <c r="BL45" s="158">
        <f>IF('Indicator Data'!BU49="No Data",1,IF('Indicator Data imputation'!BM48&lt;&gt;"",1,0))</f>
        <v>0</v>
      </c>
      <c r="BM45" s="158">
        <f>IF('Indicator Data'!BV49="No Data",1,IF('Indicator Data imputation'!BN48&lt;&gt;"",1,0))</f>
        <v>0</v>
      </c>
      <c r="BN45" s="158">
        <f>IF('Indicator Data'!BW49="No Data",1,IF('Indicator Data imputation'!BO48&lt;&gt;"",1,0))</f>
        <v>0</v>
      </c>
      <c r="BO45" s="158">
        <f>IF('Indicator Data'!BX49="No Data",1,IF('Indicator Data imputation'!BP48&lt;&gt;"",1,0))</f>
        <v>0</v>
      </c>
      <c r="BP45" s="158">
        <f>IF('Indicator Data'!BY49="No Data",1,IF('Indicator Data imputation'!BQ48&lt;&gt;"",1,0))</f>
        <v>0</v>
      </c>
      <c r="BQ45" s="158">
        <f>IF('Indicator Data'!BZ49="No Data",1,IF('Indicator Data imputation'!BR48&lt;&gt;"",1,0))</f>
        <v>0</v>
      </c>
      <c r="BR45" s="158">
        <f>IF('Indicator Data'!CA49="No Data",1,IF('Indicator Data imputation'!BS48&lt;&gt;"",1,0))</f>
        <v>0</v>
      </c>
      <c r="BS45" s="158">
        <f>IF('Indicator Data'!CB49="No Data",1,IF('Indicator Data imputation'!BT48&lt;&gt;"",1,0))</f>
        <v>0</v>
      </c>
      <c r="BT45" s="158">
        <f>IF('Indicator Data'!CC49="No Data",1,IF('Indicator Data imputation'!BU48&lt;&gt;"",1,0))</f>
        <v>0</v>
      </c>
      <c r="BU45" s="158">
        <f>IF('Indicator Data'!CD49="No Data",1,IF('Indicator Data imputation'!BV48&lt;&gt;"",1,0))</f>
        <v>0</v>
      </c>
      <c r="BV45" s="158">
        <f>IF('Indicator Data'!CE49="No Data",1,IF('Indicator Data imputation'!BW48&lt;&gt;"",1,0))</f>
        <v>0</v>
      </c>
      <c r="BW45" s="158">
        <f>IF('Indicator Data'!CF49="No Data",1,IF('Indicator Data imputation'!BX48&lt;&gt;"",1,0))</f>
        <v>0</v>
      </c>
      <c r="BX45" s="158">
        <f>IF('Indicator Data'!CG49="No Data",1,IF('Indicator Data imputation'!BY48&lt;&gt;"",1,0))</f>
        <v>0</v>
      </c>
      <c r="BY45" s="5">
        <f t="shared" si="2"/>
        <v>10</v>
      </c>
      <c r="BZ45" s="160">
        <f t="shared" si="1"/>
        <v>0.13333333333333333</v>
      </c>
    </row>
    <row r="46" spans="1:78" x14ac:dyDescent="0.3">
      <c r="A46" s="5" t="s">
        <v>81</v>
      </c>
      <c r="B46" s="158">
        <f>IF('Indicator Data'!C50="No Data",1,IF('Indicator Data imputation'!C49&lt;&gt;"",1,0))</f>
        <v>0</v>
      </c>
      <c r="C46" s="158">
        <f>IF('Indicator Data'!D50="No Data",1,IF('Indicator Data imputation'!D49&lt;&gt;"",1,0))</f>
        <v>0</v>
      </c>
      <c r="D46" s="158">
        <f>IF('Indicator Data'!E50="No Data",1,IF('Indicator Data imputation'!E49&lt;&gt;"",1,0))</f>
        <v>0</v>
      </c>
      <c r="E46" s="158">
        <f>IF('Indicator Data'!F50="No Data",1,IF('Indicator Data imputation'!F49&lt;&gt;"",1,0))</f>
        <v>0</v>
      </c>
      <c r="F46" s="158">
        <f>IF('Indicator Data'!G50="No Data",1,IF('Indicator Data imputation'!G49&lt;&gt;"",1,0))</f>
        <v>0</v>
      </c>
      <c r="G46" s="158">
        <f>IF('Indicator Data'!H50="No Data",1,IF('Indicator Data imputation'!H49&lt;&gt;"",1,0))</f>
        <v>0</v>
      </c>
      <c r="H46" s="158">
        <f>IF('Indicator Data'!I50="No Data",1,IF('Indicator Data imputation'!I49&lt;&gt;"",1,0))</f>
        <v>0</v>
      </c>
      <c r="I46" s="158">
        <f>IF('Indicator Data'!J50="No Data",1,IF('Indicator Data imputation'!J49&lt;&gt;"",1,0))</f>
        <v>0</v>
      </c>
      <c r="J46" s="158">
        <f>IF('Indicator Data'!K50="No Data",1,IF('Indicator Data imputation'!K49&lt;&gt;"",1,0))</f>
        <v>0</v>
      </c>
      <c r="K46" s="158">
        <f>IF('Indicator Data'!L50="No Data",1,IF('Indicator Data imputation'!L49&lt;&gt;"",1,0))</f>
        <v>0</v>
      </c>
      <c r="L46" s="158">
        <f>IF('Indicator Data'!M50="No Data",1,IF('Indicator Data imputation'!M49&lt;&gt;"",1,0))</f>
        <v>0</v>
      </c>
      <c r="M46" s="158">
        <f>IF('Indicator Data'!N50="No Data",1,IF('Indicator Data imputation'!N49&lt;&gt;"",1,0))</f>
        <v>1</v>
      </c>
      <c r="N46" s="158">
        <f>IF('Indicator Data'!O50="No Data",1,IF('Indicator Data imputation'!O49&lt;&gt;"",1,0))</f>
        <v>1</v>
      </c>
      <c r="O46" s="158">
        <f>IF('Indicator Data'!P50="No Data",1,IF('Indicator Data imputation'!P49&lt;&gt;"",1,0))</f>
        <v>1</v>
      </c>
      <c r="P46" s="158">
        <f>IF('Indicator Data'!Q50="No Data",1,IF('Indicator Data imputation'!Q49&lt;&gt;"",1,0))</f>
        <v>0</v>
      </c>
      <c r="Q46" s="158">
        <f>IF('Indicator Data'!R50="No Data",1,IF('Indicator Data imputation'!R49&lt;&gt;"",1,0))</f>
        <v>0</v>
      </c>
      <c r="R46" s="158">
        <f>IF('Indicator Data'!S50="No Data",1,IF('Indicator Data imputation'!S49&lt;&gt;"",1,0))</f>
        <v>0</v>
      </c>
      <c r="S46" s="158">
        <f>IF('Indicator Data'!T50="No Data",1,IF('Indicator Data imputation'!T49&lt;&gt;"",1,0))</f>
        <v>0</v>
      </c>
      <c r="T46" s="158">
        <f>IF('Indicator Data'!U50="No Data",1,IF('Indicator Data imputation'!U49&lt;&gt;"",1,0))</f>
        <v>0</v>
      </c>
      <c r="U46" s="158">
        <f>IF('Indicator Data'!V50="No Data",1,IF('Indicator Data imputation'!V49&lt;&gt;"",1,0))</f>
        <v>0</v>
      </c>
      <c r="V46" s="158">
        <f>IF('Indicator Data'!W50="No Data",1,IF('Indicator Data imputation'!W49&lt;&gt;"",1,0))</f>
        <v>0</v>
      </c>
      <c r="W46" s="158">
        <f>IF('Indicator Data'!X50="No Data",1,IF('Indicator Data imputation'!X49&lt;&gt;"",1,0))</f>
        <v>0</v>
      </c>
      <c r="X46" s="158">
        <f>IF('Indicator Data'!Y50="No Data",1,IF('Indicator Data imputation'!Y49&lt;&gt;"",1,0))</f>
        <v>0</v>
      </c>
      <c r="Y46" s="158">
        <f>IF('Indicator Data'!Z50="No Data",1,IF('Indicator Data imputation'!Z49&lt;&gt;"",1,0))</f>
        <v>0</v>
      </c>
      <c r="Z46" s="158">
        <f>IF('Indicator Data'!AA50="No Data",1,IF('Indicator Data imputation'!AA49&lt;&gt;"",1,0))</f>
        <v>0</v>
      </c>
      <c r="AA46" s="158">
        <f>IF('Indicator Data'!AB50="No Data",1,IF('Indicator Data imputation'!AB49&lt;&gt;"",1,0))</f>
        <v>0</v>
      </c>
      <c r="AB46" s="158">
        <f>IF('Indicator Data'!AC50="No Data",1,IF('Indicator Data imputation'!AC49&lt;&gt;"",1,0))</f>
        <v>1</v>
      </c>
      <c r="AC46" s="158">
        <f>IF('Indicator Data'!AD50="No Data",1,IF('Indicator Data imputation'!AD49&lt;&gt;"",1,0))</f>
        <v>0</v>
      </c>
      <c r="AD46" s="158">
        <f>IF('Indicator Data'!AE50="No Data",1,IF('Indicator Data imputation'!AE49&lt;&gt;"",1,0))</f>
        <v>0</v>
      </c>
      <c r="AE46" s="158">
        <f>IF('Indicator Data'!AF50="No Data",1,IF('Indicator Data imputation'!AF49&lt;&gt;"",1,0))</f>
        <v>1</v>
      </c>
      <c r="AF46" s="158">
        <f>IF('Indicator Data'!AG50="No Data",1,IF('Indicator Data imputation'!AG49&lt;&gt;"",1,0))</f>
        <v>0</v>
      </c>
      <c r="AG46" s="158">
        <f>IF('Indicator Data'!AH50="No Data",1,IF('Indicator Data imputation'!AH49&lt;&gt;"",1,0))</f>
        <v>0</v>
      </c>
      <c r="AH46" s="158">
        <f>IF('Indicator Data'!AI50="No Data",1,IF('Indicator Data imputation'!AI49&lt;&gt;"",1,0))</f>
        <v>0</v>
      </c>
      <c r="AI46" s="158">
        <f>IF('Indicator Data'!AJ50="No Data",1,IF('Indicator Data imputation'!AJ49&lt;&gt;"",1,0))</f>
        <v>0</v>
      </c>
      <c r="AJ46" s="158">
        <f>IF('Indicator Data'!AK50="No Data",1,IF('Indicator Data imputation'!AK49&lt;&gt;"",1,0))</f>
        <v>0</v>
      </c>
      <c r="AK46" s="158">
        <f>IF('Indicator Data'!AL50="No Data",1,IF('Indicator Data imputation'!AL49&lt;&gt;"",1,0))</f>
        <v>0</v>
      </c>
      <c r="AL46" s="158">
        <f>IF('Indicator Data'!AM50="No Data",1,IF('Indicator Data imputation'!AM49&lt;&gt;"",1,0))</f>
        <v>1</v>
      </c>
      <c r="AM46" s="158">
        <f>IF('Indicator Data'!AN50="No Data",1,IF('Indicator Data imputation'!AN49&lt;&gt;"",1,0))</f>
        <v>0</v>
      </c>
      <c r="AN46" s="158">
        <f>IF('Indicator Data'!AO50="No Data",1,IF('Indicator Data imputation'!AO49&lt;&gt;"",1,0))</f>
        <v>0</v>
      </c>
      <c r="AO46" s="158">
        <f>IF('Indicator Data'!AP50="No Data",1,IF('Indicator Data imputation'!AP49&lt;&gt;"",1,0))</f>
        <v>0</v>
      </c>
      <c r="AP46" s="158">
        <f>IF('Indicator Data'!AQ50="No Data",1,IF('Indicator Data imputation'!AQ49&lt;&gt;"",1,0))</f>
        <v>1</v>
      </c>
      <c r="AQ46" s="158">
        <f>IF('Indicator Data'!AR50="No Data",1,IF('Indicator Data imputation'!AR49&lt;&gt;"",1,0))</f>
        <v>0</v>
      </c>
      <c r="AR46" s="158">
        <f>IF('Indicator Data'!AS50="No Data",1,IF('Indicator Data imputation'!AS49&lt;&gt;"",1,0))</f>
        <v>0</v>
      </c>
      <c r="AS46" s="158">
        <f>IF('Indicator Data'!AT50="No Data",1,IF('Indicator Data imputation'!AT49&lt;&gt;"",1,0))</f>
        <v>1</v>
      </c>
      <c r="AT46" s="158">
        <f>IF('Indicator Data'!AU50="No Data",1,IF('Indicator Data imputation'!AU49&lt;&gt;"",1,0))</f>
        <v>0</v>
      </c>
      <c r="AU46" s="158">
        <f>IF('Indicator Data'!AV50="No Data",1,IF('Indicator Data imputation'!AV49&lt;&gt;"",1,0))</f>
        <v>0</v>
      </c>
      <c r="AV46" s="158">
        <f>IF('Indicator Data'!AW50="No Data",1,IF('Indicator Data imputation'!AW49&lt;&gt;"",1,0))</f>
        <v>0</v>
      </c>
      <c r="AW46" s="158">
        <f>IF('Indicator Data'!AX50="No Data",1,IF('Indicator Data imputation'!AX49&lt;&gt;"",1,0))</f>
        <v>1</v>
      </c>
      <c r="AX46" s="158">
        <f>IF('Indicator Data'!AY50="No Data",1,IF('Indicator Data imputation'!AY49&lt;&gt;"",1,0))</f>
        <v>0</v>
      </c>
      <c r="AY46" s="158">
        <f>IF('Indicator Data'!AZ50="No Data",1,IF('Indicator Data imputation'!AZ49&lt;&gt;"",1,0))</f>
        <v>0</v>
      </c>
      <c r="AZ46" s="158">
        <f>IF('Indicator Data'!BA50="No Data",1,IF('Indicator Data imputation'!BA49&lt;&gt;"",1,0))</f>
        <v>0</v>
      </c>
      <c r="BA46" s="158">
        <f>IF('Indicator Data'!BB50="No Data",1,IF('Indicator Data imputation'!BB49&lt;&gt;"",1,0))</f>
        <v>0</v>
      </c>
      <c r="BB46" s="158">
        <f>IF('Indicator Data'!BC50="No Data",1,IF('Indicator Data imputation'!BC49&lt;&gt;"",1,0))</f>
        <v>0</v>
      </c>
      <c r="BC46" s="158">
        <f>IF('Indicator Data'!BD50="No Data",1,IF('Indicator Data imputation'!BD49&lt;&gt;"",1,0))</f>
        <v>0</v>
      </c>
      <c r="BD46" s="158">
        <f>IF('Indicator Data'!BE50="No Data",1,IF('Indicator Data imputation'!BE49&lt;&gt;"",1,0))</f>
        <v>0</v>
      </c>
      <c r="BE46" s="158">
        <f>IF('Indicator Data'!BF50="No Data",1,IF('Indicator Data imputation'!BF49&lt;&gt;"",1,0))</f>
        <v>0</v>
      </c>
      <c r="BF46" s="158">
        <f>IF('Indicator Data'!BG50="No Data",1,IF('Indicator Data imputation'!BG49&lt;&gt;"",1,0))</f>
        <v>0</v>
      </c>
      <c r="BG46" s="158">
        <f>IF('Indicator Data'!BH50="No Data",1,IF('Indicator Data imputation'!BH49&lt;&gt;"",1,0))</f>
        <v>0</v>
      </c>
      <c r="BH46" s="158">
        <f>IF('Indicator Data'!BI50="No Data",1,IF('Indicator Data imputation'!BI49&lt;&gt;"",1,0))</f>
        <v>0</v>
      </c>
      <c r="BI46" s="158">
        <f>IF('Indicator Data'!BR50="No Data",1,IF('Indicator Data imputation'!BJ49&lt;&gt;"",1,0))</f>
        <v>0</v>
      </c>
      <c r="BJ46" s="158">
        <f>IF('Indicator Data'!BS50="No Data",1,IF('Indicator Data imputation'!BK49&lt;&gt;"",1,0))</f>
        <v>0</v>
      </c>
      <c r="BK46" s="158">
        <f>IF('Indicator Data'!BT50="No Data",1,IF('Indicator Data imputation'!BL49&lt;&gt;"",1,0))</f>
        <v>0</v>
      </c>
      <c r="BL46" s="158">
        <f>IF('Indicator Data'!BU50="No Data",1,IF('Indicator Data imputation'!BM49&lt;&gt;"",1,0))</f>
        <v>0</v>
      </c>
      <c r="BM46" s="158">
        <f>IF('Indicator Data'!BV50="No Data",1,IF('Indicator Data imputation'!BN49&lt;&gt;"",1,0))</f>
        <v>1</v>
      </c>
      <c r="BN46" s="158">
        <f>IF('Indicator Data'!BW50="No Data",1,IF('Indicator Data imputation'!BO49&lt;&gt;"",1,0))</f>
        <v>0</v>
      </c>
      <c r="BO46" s="158">
        <f>IF('Indicator Data'!BX50="No Data",1,IF('Indicator Data imputation'!BP49&lt;&gt;"",1,0))</f>
        <v>0</v>
      </c>
      <c r="BP46" s="158">
        <f>IF('Indicator Data'!BY50="No Data",1,IF('Indicator Data imputation'!BQ49&lt;&gt;"",1,0))</f>
        <v>0</v>
      </c>
      <c r="BQ46" s="158">
        <f>IF('Indicator Data'!BZ50="No Data",1,IF('Indicator Data imputation'!BR49&lt;&gt;"",1,0))</f>
        <v>0</v>
      </c>
      <c r="BR46" s="158">
        <f>IF('Indicator Data'!CA50="No Data",1,IF('Indicator Data imputation'!BS49&lt;&gt;"",1,0))</f>
        <v>0</v>
      </c>
      <c r="BS46" s="158">
        <f>IF('Indicator Data'!CB50="No Data",1,IF('Indicator Data imputation'!BT49&lt;&gt;"",1,0))</f>
        <v>0</v>
      </c>
      <c r="BT46" s="158">
        <f>IF('Indicator Data'!CC50="No Data",1,IF('Indicator Data imputation'!BU49&lt;&gt;"",1,0))</f>
        <v>0</v>
      </c>
      <c r="BU46" s="158">
        <f>IF('Indicator Data'!CD50="No Data",1,IF('Indicator Data imputation'!BV49&lt;&gt;"",1,0))</f>
        <v>0</v>
      </c>
      <c r="BV46" s="158">
        <f>IF('Indicator Data'!CE50="No Data",1,IF('Indicator Data imputation'!BW49&lt;&gt;"",1,0))</f>
        <v>1</v>
      </c>
      <c r="BW46" s="158">
        <f>IF('Indicator Data'!CF50="No Data",1,IF('Indicator Data imputation'!BX49&lt;&gt;"",1,0))</f>
        <v>0</v>
      </c>
      <c r="BX46" s="158">
        <f>IF('Indicator Data'!CG50="No Data",1,IF('Indicator Data imputation'!BY49&lt;&gt;"",1,0))</f>
        <v>0</v>
      </c>
      <c r="BY46" s="5">
        <f t="shared" si="2"/>
        <v>11</v>
      </c>
      <c r="BZ46" s="160">
        <f t="shared" si="1"/>
        <v>0.14666666666666667</v>
      </c>
    </row>
    <row r="47" spans="1:78" x14ac:dyDescent="0.3">
      <c r="A47" s="5" t="s">
        <v>83</v>
      </c>
      <c r="B47" s="158">
        <f>IF('Indicator Data'!C51="No Data",1,IF('Indicator Data imputation'!C50&lt;&gt;"",1,0))</f>
        <v>0</v>
      </c>
      <c r="C47" s="158">
        <f>IF('Indicator Data'!D51="No Data",1,IF('Indicator Data imputation'!D50&lt;&gt;"",1,0))</f>
        <v>0</v>
      </c>
      <c r="D47" s="158">
        <f>IF('Indicator Data'!E51="No Data",1,IF('Indicator Data imputation'!E50&lt;&gt;"",1,0))</f>
        <v>0</v>
      </c>
      <c r="E47" s="158">
        <f>IF('Indicator Data'!F51="No Data",1,IF('Indicator Data imputation'!F50&lt;&gt;"",1,0))</f>
        <v>0</v>
      </c>
      <c r="F47" s="158">
        <f>IF('Indicator Data'!G51="No Data",1,IF('Indicator Data imputation'!G50&lt;&gt;"",1,0))</f>
        <v>0</v>
      </c>
      <c r="G47" s="158">
        <f>IF('Indicator Data'!H51="No Data",1,IF('Indicator Data imputation'!H50&lt;&gt;"",1,0))</f>
        <v>0</v>
      </c>
      <c r="H47" s="158">
        <f>IF('Indicator Data'!I51="No Data",1,IF('Indicator Data imputation'!I50&lt;&gt;"",1,0))</f>
        <v>0</v>
      </c>
      <c r="I47" s="158">
        <f>IF('Indicator Data'!J51="No Data",1,IF('Indicator Data imputation'!J50&lt;&gt;"",1,0))</f>
        <v>0</v>
      </c>
      <c r="J47" s="158">
        <f>IF('Indicator Data'!K51="No Data",1,IF('Indicator Data imputation'!K50&lt;&gt;"",1,0))</f>
        <v>0</v>
      </c>
      <c r="K47" s="158">
        <f>IF('Indicator Data'!L51="No Data",1,IF('Indicator Data imputation'!L50&lt;&gt;"",1,0))</f>
        <v>0</v>
      </c>
      <c r="L47" s="158">
        <f>IF('Indicator Data'!M51="No Data",1,IF('Indicator Data imputation'!M50&lt;&gt;"",1,0))</f>
        <v>0</v>
      </c>
      <c r="M47" s="158">
        <f>IF('Indicator Data'!N51="No Data",1,IF('Indicator Data imputation'!N50&lt;&gt;"",1,0))</f>
        <v>1</v>
      </c>
      <c r="N47" s="158">
        <f>IF('Indicator Data'!O51="No Data",1,IF('Indicator Data imputation'!O50&lt;&gt;"",1,0))</f>
        <v>1</v>
      </c>
      <c r="O47" s="158">
        <f>IF('Indicator Data'!P51="No Data",1,IF('Indicator Data imputation'!P50&lt;&gt;"",1,0))</f>
        <v>1</v>
      </c>
      <c r="P47" s="158">
        <f>IF('Indicator Data'!Q51="No Data",1,IF('Indicator Data imputation'!Q50&lt;&gt;"",1,0))</f>
        <v>0</v>
      </c>
      <c r="Q47" s="158">
        <f>IF('Indicator Data'!R51="No Data",1,IF('Indicator Data imputation'!R50&lt;&gt;"",1,0))</f>
        <v>0</v>
      </c>
      <c r="R47" s="158">
        <f>IF('Indicator Data'!S51="No Data",1,IF('Indicator Data imputation'!S50&lt;&gt;"",1,0))</f>
        <v>0</v>
      </c>
      <c r="S47" s="158">
        <f>IF('Indicator Data'!T51="No Data",1,IF('Indicator Data imputation'!T50&lt;&gt;"",1,0))</f>
        <v>0</v>
      </c>
      <c r="T47" s="158">
        <f>IF('Indicator Data'!U51="No Data",1,IF('Indicator Data imputation'!U50&lt;&gt;"",1,0))</f>
        <v>0</v>
      </c>
      <c r="U47" s="158">
        <f>IF('Indicator Data'!V51="No Data",1,IF('Indicator Data imputation'!V50&lt;&gt;"",1,0))</f>
        <v>0</v>
      </c>
      <c r="V47" s="158">
        <f>IF('Indicator Data'!W51="No Data",1,IF('Indicator Data imputation'!W50&lt;&gt;"",1,0))</f>
        <v>0</v>
      </c>
      <c r="W47" s="158">
        <f>IF('Indicator Data'!X51="No Data",1,IF('Indicator Data imputation'!X50&lt;&gt;"",1,0))</f>
        <v>0</v>
      </c>
      <c r="X47" s="158">
        <f>IF('Indicator Data'!Y51="No Data",1,IF('Indicator Data imputation'!Y50&lt;&gt;"",1,0))</f>
        <v>0</v>
      </c>
      <c r="Y47" s="158">
        <f>IF('Indicator Data'!Z51="No Data",1,IF('Indicator Data imputation'!Z50&lt;&gt;"",1,0))</f>
        <v>0</v>
      </c>
      <c r="Z47" s="158">
        <f>IF('Indicator Data'!AA51="No Data",1,IF('Indicator Data imputation'!AA50&lt;&gt;"",1,0))</f>
        <v>1</v>
      </c>
      <c r="AA47" s="158">
        <f>IF('Indicator Data'!AB51="No Data",1,IF('Indicator Data imputation'!AB50&lt;&gt;"",1,0))</f>
        <v>0</v>
      </c>
      <c r="AB47" s="158">
        <f>IF('Indicator Data'!AC51="No Data",1,IF('Indicator Data imputation'!AC50&lt;&gt;"",1,0))</f>
        <v>1</v>
      </c>
      <c r="AC47" s="158">
        <f>IF('Indicator Data'!AD51="No Data",1,IF('Indicator Data imputation'!AD50&lt;&gt;"",1,0))</f>
        <v>0</v>
      </c>
      <c r="AD47" s="158">
        <f>IF('Indicator Data'!AE51="No Data",1,IF('Indicator Data imputation'!AE50&lt;&gt;"",1,0))</f>
        <v>0</v>
      </c>
      <c r="AE47" s="158">
        <f>IF('Indicator Data'!AF51="No Data",1,IF('Indicator Data imputation'!AF50&lt;&gt;"",1,0))</f>
        <v>0</v>
      </c>
      <c r="AF47" s="158">
        <f>IF('Indicator Data'!AG51="No Data",1,IF('Indicator Data imputation'!AG50&lt;&gt;"",1,0))</f>
        <v>0</v>
      </c>
      <c r="AG47" s="158">
        <f>IF('Indicator Data'!AH51="No Data",1,IF('Indicator Data imputation'!AH50&lt;&gt;"",1,0))</f>
        <v>0</v>
      </c>
      <c r="AH47" s="158">
        <f>IF('Indicator Data'!AI51="No Data",1,IF('Indicator Data imputation'!AI50&lt;&gt;"",1,0))</f>
        <v>0</v>
      </c>
      <c r="AI47" s="158">
        <f>IF('Indicator Data'!AJ51="No Data",1,IF('Indicator Data imputation'!AJ50&lt;&gt;"",1,0))</f>
        <v>0</v>
      </c>
      <c r="AJ47" s="158">
        <f>IF('Indicator Data'!AK51="No Data",1,IF('Indicator Data imputation'!AK50&lt;&gt;"",1,0))</f>
        <v>0</v>
      </c>
      <c r="AK47" s="158">
        <f>IF('Indicator Data'!AL51="No Data",1,IF('Indicator Data imputation'!AL50&lt;&gt;"",1,0))</f>
        <v>0</v>
      </c>
      <c r="AL47" s="158">
        <f>IF('Indicator Data'!AM51="No Data",1,IF('Indicator Data imputation'!AM50&lt;&gt;"",1,0))</f>
        <v>1</v>
      </c>
      <c r="AM47" s="158">
        <f>IF('Indicator Data'!AN51="No Data",1,IF('Indicator Data imputation'!AN50&lt;&gt;"",1,0))</f>
        <v>0</v>
      </c>
      <c r="AN47" s="158">
        <f>IF('Indicator Data'!AO51="No Data",1,IF('Indicator Data imputation'!AO50&lt;&gt;"",1,0))</f>
        <v>0</v>
      </c>
      <c r="AO47" s="158">
        <f>IF('Indicator Data'!AP51="No Data",1,IF('Indicator Data imputation'!AP50&lt;&gt;"",1,0))</f>
        <v>0</v>
      </c>
      <c r="AP47" s="158">
        <f>IF('Indicator Data'!AQ51="No Data",1,IF('Indicator Data imputation'!AQ50&lt;&gt;"",1,0))</f>
        <v>1</v>
      </c>
      <c r="AQ47" s="158">
        <f>IF('Indicator Data'!AR51="No Data",1,IF('Indicator Data imputation'!AR50&lt;&gt;"",1,0))</f>
        <v>0</v>
      </c>
      <c r="AR47" s="158">
        <f>IF('Indicator Data'!AS51="No Data",1,IF('Indicator Data imputation'!AS50&lt;&gt;"",1,0))</f>
        <v>0</v>
      </c>
      <c r="AS47" s="158">
        <f>IF('Indicator Data'!AT51="No Data",1,IF('Indicator Data imputation'!AT50&lt;&gt;"",1,0))</f>
        <v>1</v>
      </c>
      <c r="AT47" s="158">
        <f>IF('Indicator Data'!AU51="No Data",1,IF('Indicator Data imputation'!AU50&lt;&gt;"",1,0))</f>
        <v>0</v>
      </c>
      <c r="AU47" s="158">
        <f>IF('Indicator Data'!AV51="No Data",1,IF('Indicator Data imputation'!AV50&lt;&gt;"",1,0))</f>
        <v>0</v>
      </c>
      <c r="AV47" s="158">
        <f>IF('Indicator Data'!AW51="No Data",1,IF('Indicator Data imputation'!AW50&lt;&gt;"",1,0))</f>
        <v>0</v>
      </c>
      <c r="AW47" s="158">
        <f>IF('Indicator Data'!AX51="No Data",1,IF('Indicator Data imputation'!AX50&lt;&gt;"",1,0))</f>
        <v>1</v>
      </c>
      <c r="AX47" s="158">
        <f>IF('Indicator Data'!AY51="No Data",1,IF('Indicator Data imputation'!AY50&lt;&gt;"",1,0))</f>
        <v>0</v>
      </c>
      <c r="AY47" s="158">
        <f>IF('Indicator Data'!AZ51="No Data",1,IF('Indicator Data imputation'!AZ50&lt;&gt;"",1,0))</f>
        <v>0</v>
      </c>
      <c r="AZ47" s="158">
        <f>IF('Indicator Data'!BA51="No Data",1,IF('Indicator Data imputation'!BA50&lt;&gt;"",1,0))</f>
        <v>0</v>
      </c>
      <c r="BA47" s="158">
        <f>IF('Indicator Data'!BB51="No Data",1,IF('Indicator Data imputation'!BB50&lt;&gt;"",1,0))</f>
        <v>0</v>
      </c>
      <c r="BB47" s="158">
        <f>IF('Indicator Data'!BC51="No Data",1,IF('Indicator Data imputation'!BC50&lt;&gt;"",1,0))</f>
        <v>0</v>
      </c>
      <c r="BC47" s="158">
        <f>IF('Indicator Data'!BD51="No Data",1,IF('Indicator Data imputation'!BD50&lt;&gt;"",1,0))</f>
        <v>0</v>
      </c>
      <c r="BD47" s="158">
        <f>IF('Indicator Data'!BE51="No Data",1,IF('Indicator Data imputation'!BE50&lt;&gt;"",1,0))</f>
        <v>0</v>
      </c>
      <c r="BE47" s="158">
        <f>IF('Indicator Data'!BF51="No Data",1,IF('Indicator Data imputation'!BF50&lt;&gt;"",1,0))</f>
        <v>0</v>
      </c>
      <c r="BF47" s="158">
        <f>IF('Indicator Data'!BG51="No Data",1,IF('Indicator Data imputation'!BG50&lt;&gt;"",1,0))</f>
        <v>0</v>
      </c>
      <c r="BG47" s="158">
        <f>IF('Indicator Data'!BH51="No Data",1,IF('Indicator Data imputation'!BH50&lt;&gt;"",1,0))</f>
        <v>0</v>
      </c>
      <c r="BH47" s="158">
        <f>IF('Indicator Data'!BI51="No Data",1,IF('Indicator Data imputation'!BI50&lt;&gt;"",1,0))</f>
        <v>0</v>
      </c>
      <c r="BI47" s="158">
        <f>IF('Indicator Data'!BR51="No Data",1,IF('Indicator Data imputation'!BJ50&lt;&gt;"",1,0))</f>
        <v>0</v>
      </c>
      <c r="BJ47" s="158">
        <f>IF('Indicator Data'!BS51="No Data",1,IF('Indicator Data imputation'!BK50&lt;&gt;"",1,0))</f>
        <v>0</v>
      </c>
      <c r="BK47" s="158">
        <f>IF('Indicator Data'!BT51="No Data",1,IF('Indicator Data imputation'!BL50&lt;&gt;"",1,0))</f>
        <v>0</v>
      </c>
      <c r="BL47" s="158">
        <f>IF('Indicator Data'!BU51="No Data",1,IF('Indicator Data imputation'!BM50&lt;&gt;"",1,0))</f>
        <v>0</v>
      </c>
      <c r="BM47" s="158">
        <f>IF('Indicator Data'!BV51="No Data",1,IF('Indicator Data imputation'!BN50&lt;&gt;"",1,0))</f>
        <v>1</v>
      </c>
      <c r="BN47" s="158">
        <f>IF('Indicator Data'!BW51="No Data",1,IF('Indicator Data imputation'!BO50&lt;&gt;"",1,0))</f>
        <v>0</v>
      </c>
      <c r="BO47" s="158">
        <f>IF('Indicator Data'!BX51="No Data",1,IF('Indicator Data imputation'!BP50&lt;&gt;"",1,0))</f>
        <v>0</v>
      </c>
      <c r="BP47" s="158">
        <f>IF('Indicator Data'!BY51="No Data",1,IF('Indicator Data imputation'!BQ50&lt;&gt;"",1,0))</f>
        <v>0</v>
      </c>
      <c r="BQ47" s="158">
        <f>IF('Indicator Data'!BZ51="No Data",1,IF('Indicator Data imputation'!BR50&lt;&gt;"",1,0))</f>
        <v>0</v>
      </c>
      <c r="BR47" s="158">
        <f>IF('Indicator Data'!CA51="No Data",1,IF('Indicator Data imputation'!BS50&lt;&gt;"",1,0))</f>
        <v>0</v>
      </c>
      <c r="BS47" s="158">
        <f>IF('Indicator Data'!CB51="No Data",1,IF('Indicator Data imputation'!BT50&lt;&gt;"",1,0))</f>
        <v>0</v>
      </c>
      <c r="BT47" s="158">
        <f>IF('Indicator Data'!CC51="No Data",1,IF('Indicator Data imputation'!BU50&lt;&gt;"",1,0))</f>
        <v>0</v>
      </c>
      <c r="BU47" s="158">
        <f>IF('Indicator Data'!CD51="No Data",1,IF('Indicator Data imputation'!BV50&lt;&gt;"",1,0))</f>
        <v>0</v>
      </c>
      <c r="BV47" s="158">
        <f>IF('Indicator Data'!CE51="No Data",1,IF('Indicator Data imputation'!BW50&lt;&gt;"",1,0))</f>
        <v>0</v>
      </c>
      <c r="BW47" s="158">
        <f>IF('Indicator Data'!CF51="No Data",1,IF('Indicator Data imputation'!BX50&lt;&gt;"",1,0))</f>
        <v>0</v>
      </c>
      <c r="BX47" s="158">
        <f>IF('Indicator Data'!CG51="No Data",1,IF('Indicator Data imputation'!BY50&lt;&gt;"",1,0))</f>
        <v>0</v>
      </c>
      <c r="BY47" s="5">
        <f t="shared" si="2"/>
        <v>10</v>
      </c>
      <c r="BZ47" s="160">
        <f t="shared" si="1"/>
        <v>0.13333333333333333</v>
      </c>
    </row>
    <row r="48" spans="1:78" x14ac:dyDescent="0.3">
      <c r="A48" s="5" t="s">
        <v>85</v>
      </c>
      <c r="B48" s="158">
        <f>IF('Indicator Data'!C52="No Data",1,IF('Indicator Data imputation'!C51&lt;&gt;"",1,0))</f>
        <v>0</v>
      </c>
      <c r="C48" s="158">
        <f>IF('Indicator Data'!D52="No Data",1,IF('Indicator Data imputation'!D51&lt;&gt;"",1,0))</f>
        <v>0</v>
      </c>
      <c r="D48" s="158">
        <f>IF('Indicator Data'!E52="No Data",1,IF('Indicator Data imputation'!E51&lt;&gt;"",1,0))</f>
        <v>0</v>
      </c>
      <c r="E48" s="158">
        <f>IF('Indicator Data'!F52="No Data",1,IF('Indicator Data imputation'!F51&lt;&gt;"",1,0))</f>
        <v>0</v>
      </c>
      <c r="F48" s="158">
        <f>IF('Indicator Data'!G52="No Data",1,IF('Indicator Data imputation'!G51&lt;&gt;"",1,0))</f>
        <v>0</v>
      </c>
      <c r="G48" s="158">
        <f>IF('Indicator Data'!H52="No Data",1,IF('Indicator Data imputation'!H51&lt;&gt;"",1,0))</f>
        <v>0</v>
      </c>
      <c r="H48" s="158">
        <f>IF('Indicator Data'!I52="No Data",1,IF('Indicator Data imputation'!I51&lt;&gt;"",1,0))</f>
        <v>0</v>
      </c>
      <c r="I48" s="158">
        <f>IF('Indicator Data'!J52="No Data",1,IF('Indicator Data imputation'!J51&lt;&gt;"",1,0))</f>
        <v>0</v>
      </c>
      <c r="J48" s="158">
        <f>IF('Indicator Data'!K52="No Data",1,IF('Indicator Data imputation'!K51&lt;&gt;"",1,0))</f>
        <v>0</v>
      </c>
      <c r="K48" s="158">
        <f>IF('Indicator Data'!L52="No Data",1,IF('Indicator Data imputation'!L51&lt;&gt;"",1,0))</f>
        <v>0</v>
      </c>
      <c r="L48" s="158">
        <f>IF('Indicator Data'!M52="No Data",1,IF('Indicator Data imputation'!M51&lt;&gt;"",1,0))</f>
        <v>0</v>
      </c>
      <c r="M48" s="158">
        <f>IF('Indicator Data'!N52="No Data",1,IF('Indicator Data imputation'!N51&lt;&gt;"",1,0))</f>
        <v>0</v>
      </c>
      <c r="N48" s="158">
        <f>IF('Indicator Data'!O52="No Data",1,IF('Indicator Data imputation'!O51&lt;&gt;"",1,0))</f>
        <v>0</v>
      </c>
      <c r="O48" s="158">
        <f>IF('Indicator Data'!P52="No Data",1,IF('Indicator Data imputation'!P51&lt;&gt;"",1,0))</f>
        <v>0</v>
      </c>
      <c r="P48" s="158">
        <f>IF('Indicator Data'!Q52="No Data",1,IF('Indicator Data imputation'!Q51&lt;&gt;"",1,0))</f>
        <v>0</v>
      </c>
      <c r="Q48" s="158">
        <f>IF('Indicator Data'!R52="No Data",1,IF('Indicator Data imputation'!R51&lt;&gt;"",1,0))</f>
        <v>0</v>
      </c>
      <c r="R48" s="158">
        <f>IF('Indicator Data'!S52="No Data",1,IF('Indicator Data imputation'!S51&lt;&gt;"",1,0))</f>
        <v>0</v>
      </c>
      <c r="S48" s="158">
        <f>IF('Indicator Data'!T52="No Data",1,IF('Indicator Data imputation'!T51&lt;&gt;"",1,0))</f>
        <v>0</v>
      </c>
      <c r="T48" s="158">
        <f>IF('Indicator Data'!U52="No Data",1,IF('Indicator Data imputation'!U51&lt;&gt;"",1,0))</f>
        <v>0</v>
      </c>
      <c r="U48" s="158">
        <f>IF('Indicator Data'!V52="No Data",1,IF('Indicator Data imputation'!V51&lt;&gt;"",1,0))</f>
        <v>0</v>
      </c>
      <c r="V48" s="158">
        <f>IF('Indicator Data'!W52="No Data",1,IF('Indicator Data imputation'!W51&lt;&gt;"",1,0))</f>
        <v>0</v>
      </c>
      <c r="W48" s="158">
        <f>IF('Indicator Data'!X52="No Data",1,IF('Indicator Data imputation'!X51&lt;&gt;"",1,0))</f>
        <v>0</v>
      </c>
      <c r="X48" s="158">
        <f>IF('Indicator Data'!Y52="No Data",1,IF('Indicator Data imputation'!Y51&lt;&gt;"",1,0))</f>
        <v>0</v>
      </c>
      <c r="Y48" s="158">
        <f>IF('Indicator Data'!Z52="No Data",1,IF('Indicator Data imputation'!Z51&lt;&gt;"",1,0))</f>
        <v>0</v>
      </c>
      <c r="Z48" s="158">
        <f>IF('Indicator Data'!AA52="No Data",1,IF('Indicator Data imputation'!AA51&lt;&gt;"",1,0))</f>
        <v>1</v>
      </c>
      <c r="AA48" s="158">
        <f>IF('Indicator Data'!AB52="No Data",1,IF('Indicator Data imputation'!AB51&lt;&gt;"",1,0))</f>
        <v>0</v>
      </c>
      <c r="AB48" s="158">
        <f>IF('Indicator Data'!AC52="No Data",1,IF('Indicator Data imputation'!AC51&lt;&gt;"",1,0))</f>
        <v>1</v>
      </c>
      <c r="AC48" s="158">
        <f>IF('Indicator Data'!AD52="No Data",1,IF('Indicator Data imputation'!AD51&lt;&gt;"",1,0))</f>
        <v>0</v>
      </c>
      <c r="AD48" s="158">
        <f>IF('Indicator Data'!AE52="No Data",1,IF('Indicator Data imputation'!AE51&lt;&gt;"",1,0))</f>
        <v>0</v>
      </c>
      <c r="AE48" s="158">
        <f>IF('Indicator Data'!AF52="No Data",1,IF('Indicator Data imputation'!AF51&lt;&gt;"",1,0))</f>
        <v>0</v>
      </c>
      <c r="AF48" s="158">
        <f>IF('Indicator Data'!AG52="No Data",1,IF('Indicator Data imputation'!AG51&lt;&gt;"",1,0))</f>
        <v>0</v>
      </c>
      <c r="AG48" s="158">
        <f>IF('Indicator Data'!AH52="No Data",1,IF('Indicator Data imputation'!AH51&lt;&gt;"",1,0))</f>
        <v>0</v>
      </c>
      <c r="AH48" s="158">
        <f>IF('Indicator Data'!AI52="No Data",1,IF('Indicator Data imputation'!AI51&lt;&gt;"",1,0))</f>
        <v>0</v>
      </c>
      <c r="AI48" s="158">
        <f>IF('Indicator Data'!AJ52="No Data",1,IF('Indicator Data imputation'!AJ51&lt;&gt;"",1,0))</f>
        <v>0</v>
      </c>
      <c r="AJ48" s="158">
        <f>IF('Indicator Data'!AK52="No Data",1,IF('Indicator Data imputation'!AK51&lt;&gt;"",1,0))</f>
        <v>0</v>
      </c>
      <c r="AK48" s="158">
        <f>IF('Indicator Data'!AL52="No Data",1,IF('Indicator Data imputation'!AL51&lt;&gt;"",1,0))</f>
        <v>0</v>
      </c>
      <c r="AL48" s="158">
        <f>IF('Indicator Data'!AM52="No Data",1,IF('Indicator Data imputation'!AM51&lt;&gt;"",1,0))</f>
        <v>1</v>
      </c>
      <c r="AM48" s="158">
        <f>IF('Indicator Data'!AN52="No Data",1,IF('Indicator Data imputation'!AN51&lt;&gt;"",1,0))</f>
        <v>0</v>
      </c>
      <c r="AN48" s="158">
        <f>IF('Indicator Data'!AO52="No Data",1,IF('Indicator Data imputation'!AO51&lt;&gt;"",1,0))</f>
        <v>0</v>
      </c>
      <c r="AO48" s="158">
        <f>IF('Indicator Data'!AP52="No Data",1,IF('Indicator Data imputation'!AP51&lt;&gt;"",1,0))</f>
        <v>0</v>
      </c>
      <c r="AP48" s="158">
        <f>IF('Indicator Data'!AQ52="No Data",1,IF('Indicator Data imputation'!AQ51&lt;&gt;"",1,0))</f>
        <v>0</v>
      </c>
      <c r="AQ48" s="158">
        <f>IF('Indicator Data'!AR52="No Data",1,IF('Indicator Data imputation'!AR51&lt;&gt;"",1,0))</f>
        <v>0</v>
      </c>
      <c r="AR48" s="158">
        <f>IF('Indicator Data'!AS52="No Data",1,IF('Indicator Data imputation'!AS51&lt;&gt;"",1,0))</f>
        <v>0</v>
      </c>
      <c r="AS48" s="158">
        <f>IF('Indicator Data'!AT52="No Data",1,IF('Indicator Data imputation'!AT51&lt;&gt;"",1,0))</f>
        <v>0</v>
      </c>
      <c r="AT48" s="158">
        <f>IF('Indicator Data'!AU52="No Data",1,IF('Indicator Data imputation'!AU51&lt;&gt;"",1,0))</f>
        <v>0</v>
      </c>
      <c r="AU48" s="158">
        <f>IF('Indicator Data'!AV52="No Data",1,IF('Indicator Data imputation'!AV51&lt;&gt;"",1,0))</f>
        <v>0</v>
      </c>
      <c r="AV48" s="158">
        <f>IF('Indicator Data'!AW52="No Data",1,IF('Indicator Data imputation'!AW51&lt;&gt;"",1,0))</f>
        <v>0</v>
      </c>
      <c r="AW48" s="158">
        <f>IF('Indicator Data'!AX52="No Data",1,IF('Indicator Data imputation'!AX51&lt;&gt;"",1,0))</f>
        <v>0</v>
      </c>
      <c r="AX48" s="158">
        <f>IF('Indicator Data'!AY52="No Data",1,IF('Indicator Data imputation'!AY51&lt;&gt;"",1,0))</f>
        <v>0</v>
      </c>
      <c r="AY48" s="158">
        <f>IF('Indicator Data'!AZ52="No Data",1,IF('Indicator Data imputation'!AZ51&lt;&gt;"",1,0))</f>
        <v>1</v>
      </c>
      <c r="AZ48" s="158">
        <f>IF('Indicator Data'!BA52="No Data",1,IF('Indicator Data imputation'!BA51&lt;&gt;"",1,0))</f>
        <v>0</v>
      </c>
      <c r="BA48" s="158">
        <f>IF('Indicator Data'!BB52="No Data",1,IF('Indicator Data imputation'!BB51&lt;&gt;"",1,0))</f>
        <v>0</v>
      </c>
      <c r="BB48" s="158">
        <f>IF('Indicator Data'!BC52="No Data",1,IF('Indicator Data imputation'!BC51&lt;&gt;"",1,0))</f>
        <v>0</v>
      </c>
      <c r="BC48" s="158">
        <f>IF('Indicator Data'!BD52="No Data",1,IF('Indicator Data imputation'!BD51&lt;&gt;"",1,0))</f>
        <v>0</v>
      </c>
      <c r="BD48" s="158">
        <f>IF('Indicator Data'!BE52="No Data",1,IF('Indicator Data imputation'!BE51&lt;&gt;"",1,0))</f>
        <v>0</v>
      </c>
      <c r="BE48" s="158">
        <f>IF('Indicator Data'!BF52="No Data",1,IF('Indicator Data imputation'!BF51&lt;&gt;"",1,0))</f>
        <v>0</v>
      </c>
      <c r="BF48" s="158">
        <f>IF('Indicator Data'!BG52="No Data",1,IF('Indicator Data imputation'!BG51&lt;&gt;"",1,0))</f>
        <v>0</v>
      </c>
      <c r="BG48" s="158">
        <f>IF('Indicator Data'!BH52="No Data",1,IF('Indicator Data imputation'!BH51&lt;&gt;"",1,0))</f>
        <v>0</v>
      </c>
      <c r="BH48" s="158">
        <f>IF('Indicator Data'!BI52="No Data",1,IF('Indicator Data imputation'!BI51&lt;&gt;"",1,0))</f>
        <v>0</v>
      </c>
      <c r="BI48" s="158">
        <f>IF('Indicator Data'!BR52="No Data",1,IF('Indicator Data imputation'!BJ51&lt;&gt;"",1,0))</f>
        <v>0</v>
      </c>
      <c r="BJ48" s="158">
        <f>IF('Indicator Data'!BS52="No Data",1,IF('Indicator Data imputation'!BK51&lt;&gt;"",1,0))</f>
        <v>0</v>
      </c>
      <c r="BK48" s="158">
        <f>IF('Indicator Data'!BT52="No Data",1,IF('Indicator Data imputation'!BL51&lt;&gt;"",1,0))</f>
        <v>0</v>
      </c>
      <c r="BL48" s="158">
        <f>IF('Indicator Data'!BU52="No Data",1,IF('Indicator Data imputation'!BM51&lt;&gt;"",1,0))</f>
        <v>0</v>
      </c>
      <c r="BM48" s="158">
        <f>IF('Indicator Data'!BV52="No Data",1,IF('Indicator Data imputation'!BN51&lt;&gt;"",1,0))</f>
        <v>1</v>
      </c>
      <c r="BN48" s="158">
        <f>IF('Indicator Data'!BW52="No Data",1,IF('Indicator Data imputation'!BO51&lt;&gt;"",1,0))</f>
        <v>0</v>
      </c>
      <c r="BO48" s="158">
        <f>IF('Indicator Data'!BX52="No Data",1,IF('Indicator Data imputation'!BP51&lt;&gt;"",1,0))</f>
        <v>0</v>
      </c>
      <c r="BP48" s="158">
        <f>IF('Indicator Data'!BY52="No Data",1,IF('Indicator Data imputation'!BQ51&lt;&gt;"",1,0))</f>
        <v>0</v>
      </c>
      <c r="BQ48" s="158">
        <f>IF('Indicator Data'!BZ52="No Data",1,IF('Indicator Data imputation'!BR51&lt;&gt;"",1,0))</f>
        <v>0</v>
      </c>
      <c r="BR48" s="158">
        <f>IF('Indicator Data'!CA52="No Data",1,IF('Indicator Data imputation'!BS51&lt;&gt;"",1,0))</f>
        <v>0</v>
      </c>
      <c r="BS48" s="158">
        <f>IF('Indicator Data'!CB52="No Data",1,IF('Indicator Data imputation'!BT51&lt;&gt;"",1,0))</f>
        <v>0</v>
      </c>
      <c r="BT48" s="158">
        <f>IF('Indicator Data'!CC52="No Data",1,IF('Indicator Data imputation'!BU51&lt;&gt;"",1,0))</f>
        <v>0</v>
      </c>
      <c r="BU48" s="158">
        <f>IF('Indicator Data'!CD52="No Data",1,IF('Indicator Data imputation'!BV51&lt;&gt;"",1,0))</f>
        <v>0</v>
      </c>
      <c r="BV48" s="158">
        <f>IF('Indicator Data'!CE52="No Data",1,IF('Indicator Data imputation'!BW51&lt;&gt;"",1,0))</f>
        <v>0</v>
      </c>
      <c r="BW48" s="158">
        <f>IF('Indicator Data'!CF52="No Data",1,IF('Indicator Data imputation'!BX51&lt;&gt;"",1,0))</f>
        <v>0</v>
      </c>
      <c r="BX48" s="158">
        <f>IF('Indicator Data'!CG52="No Data",1,IF('Indicator Data imputation'!BY51&lt;&gt;"",1,0))</f>
        <v>0</v>
      </c>
      <c r="BY48" s="5">
        <f t="shared" si="2"/>
        <v>5</v>
      </c>
      <c r="BZ48" s="160">
        <f t="shared" si="1"/>
        <v>6.6666666666666666E-2</v>
      </c>
    </row>
    <row r="49" spans="1:78" x14ac:dyDescent="0.3">
      <c r="A49" s="5" t="s">
        <v>87</v>
      </c>
      <c r="B49" s="158">
        <f>IF('Indicator Data'!C53="No Data",1,IF('Indicator Data imputation'!C52&lt;&gt;"",1,0))</f>
        <v>0</v>
      </c>
      <c r="C49" s="158">
        <f>IF('Indicator Data'!D53="No Data",1,IF('Indicator Data imputation'!D52&lt;&gt;"",1,0))</f>
        <v>0</v>
      </c>
      <c r="D49" s="158">
        <f>IF('Indicator Data'!E53="No Data",1,IF('Indicator Data imputation'!E52&lt;&gt;"",1,0))</f>
        <v>1</v>
      </c>
      <c r="E49" s="158">
        <f>IF('Indicator Data'!F53="No Data",1,IF('Indicator Data imputation'!F52&lt;&gt;"",1,0))</f>
        <v>0</v>
      </c>
      <c r="F49" s="158">
        <f>IF('Indicator Data'!G53="No Data",1,IF('Indicator Data imputation'!G52&lt;&gt;"",1,0))</f>
        <v>0</v>
      </c>
      <c r="G49" s="158">
        <f>IF('Indicator Data'!H53="No Data",1,IF('Indicator Data imputation'!H52&lt;&gt;"",1,0))</f>
        <v>0</v>
      </c>
      <c r="H49" s="158">
        <f>IF('Indicator Data'!I53="No Data",1,IF('Indicator Data imputation'!I52&lt;&gt;"",1,0))</f>
        <v>0</v>
      </c>
      <c r="I49" s="158">
        <f>IF('Indicator Data'!J53="No Data",1,IF('Indicator Data imputation'!J52&lt;&gt;"",1,0))</f>
        <v>0</v>
      </c>
      <c r="J49" s="158">
        <f>IF('Indicator Data'!K53="No Data",1,IF('Indicator Data imputation'!K52&lt;&gt;"",1,0))</f>
        <v>0</v>
      </c>
      <c r="K49" s="158">
        <f>IF('Indicator Data'!L53="No Data",1,IF('Indicator Data imputation'!L52&lt;&gt;"",1,0))</f>
        <v>0</v>
      </c>
      <c r="L49" s="158">
        <f>IF('Indicator Data'!M53="No Data",1,IF('Indicator Data imputation'!M52&lt;&gt;"",1,0))</f>
        <v>1</v>
      </c>
      <c r="M49" s="158">
        <f>IF('Indicator Data'!N53="No Data",1,IF('Indicator Data imputation'!N52&lt;&gt;"",1,0))</f>
        <v>1</v>
      </c>
      <c r="N49" s="158">
        <f>IF('Indicator Data'!O53="No Data",1,IF('Indicator Data imputation'!O52&lt;&gt;"",1,0))</f>
        <v>1</v>
      </c>
      <c r="O49" s="158">
        <f>IF('Indicator Data'!P53="No Data",1,IF('Indicator Data imputation'!P52&lt;&gt;"",1,0))</f>
        <v>1</v>
      </c>
      <c r="P49" s="158">
        <f>IF('Indicator Data'!Q53="No Data",1,IF('Indicator Data imputation'!Q52&lt;&gt;"",1,0))</f>
        <v>0</v>
      </c>
      <c r="Q49" s="158">
        <f>IF('Indicator Data'!R53="No Data",1,IF('Indicator Data imputation'!R52&lt;&gt;"",1,0))</f>
        <v>0</v>
      </c>
      <c r="R49" s="158">
        <f>IF('Indicator Data'!S53="No Data",1,IF('Indicator Data imputation'!S52&lt;&gt;"",1,0))</f>
        <v>0</v>
      </c>
      <c r="S49" s="158">
        <f>IF('Indicator Data'!T53="No Data",1,IF('Indicator Data imputation'!T52&lt;&gt;"",1,0))</f>
        <v>0</v>
      </c>
      <c r="T49" s="158">
        <f>IF('Indicator Data'!U53="No Data",1,IF('Indicator Data imputation'!U52&lt;&gt;"",1,0))</f>
        <v>0</v>
      </c>
      <c r="U49" s="158">
        <f>IF('Indicator Data'!V53="No Data",1,IF('Indicator Data imputation'!V52&lt;&gt;"",1,0))</f>
        <v>0</v>
      </c>
      <c r="V49" s="158">
        <f>IF('Indicator Data'!W53="No Data",1,IF('Indicator Data imputation'!W52&lt;&gt;"",1,0))</f>
        <v>0</v>
      </c>
      <c r="W49" s="158">
        <f>IF('Indicator Data'!X53="No Data",1,IF('Indicator Data imputation'!X52&lt;&gt;"",1,0))</f>
        <v>0</v>
      </c>
      <c r="X49" s="158">
        <f>IF('Indicator Data'!Y53="No Data",1,IF('Indicator Data imputation'!Y52&lt;&gt;"",1,0))</f>
        <v>0</v>
      </c>
      <c r="Y49" s="158">
        <f>IF('Indicator Data'!Z53="No Data",1,IF('Indicator Data imputation'!Z52&lt;&gt;"",1,0))</f>
        <v>0</v>
      </c>
      <c r="Z49" s="158">
        <f>IF('Indicator Data'!AA53="No Data",1,IF('Indicator Data imputation'!AA52&lt;&gt;"",1,0))</f>
        <v>1</v>
      </c>
      <c r="AA49" s="158">
        <f>IF('Indicator Data'!AB53="No Data",1,IF('Indicator Data imputation'!AB52&lt;&gt;"",1,0))</f>
        <v>0</v>
      </c>
      <c r="AB49" s="158">
        <f>IF('Indicator Data'!AC53="No Data",1,IF('Indicator Data imputation'!AC52&lt;&gt;"",1,0))</f>
        <v>1</v>
      </c>
      <c r="AC49" s="158">
        <f>IF('Indicator Data'!AD53="No Data",1,IF('Indicator Data imputation'!AD52&lt;&gt;"",1,0))</f>
        <v>1</v>
      </c>
      <c r="AD49" s="158">
        <f>IF('Indicator Data'!AE53="No Data",1,IF('Indicator Data imputation'!AE52&lt;&gt;"",1,0))</f>
        <v>0</v>
      </c>
      <c r="AE49" s="158">
        <f>IF('Indicator Data'!AF53="No Data",1,IF('Indicator Data imputation'!AF52&lt;&gt;"",1,0))</f>
        <v>1</v>
      </c>
      <c r="AF49" s="158">
        <f>IF('Indicator Data'!AG53="No Data",1,IF('Indicator Data imputation'!AG52&lt;&gt;"",1,0))</f>
        <v>1</v>
      </c>
      <c r="AG49" s="158">
        <f>IF('Indicator Data'!AH53="No Data",1,IF('Indicator Data imputation'!AH52&lt;&gt;"",1,0))</f>
        <v>0</v>
      </c>
      <c r="AH49" s="158">
        <f>IF('Indicator Data'!AI53="No Data",1,IF('Indicator Data imputation'!AI52&lt;&gt;"",1,0))</f>
        <v>0</v>
      </c>
      <c r="AI49" s="158">
        <f>IF('Indicator Data'!AJ53="No Data",1,IF('Indicator Data imputation'!AJ52&lt;&gt;"",1,0))</f>
        <v>0</v>
      </c>
      <c r="AJ49" s="158">
        <f>IF('Indicator Data'!AK53="No Data",1,IF('Indicator Data imputation'!AK52&lt;&gt;"",1,0))</f>
        <v>0</v>
      </c>
      <c r="AK49" s="158">
        <f>IF('Indicator Data'!AL53="No Data",1,IF('Indicator Data imputation'!AL52&lt;&gt;"",1,0))</f>
        <v>0</v>
      </c>
      <c r="AL49" s="158">
        <f>IF('Indicator Data'!AM53="No Data",1,IF('Indicator Data imputation'!AM52&lt;&gt;"",1,0))</f>
        <v>1</v>
      </c>
      <c r="AM49" s="158">
        <f>IF('Indicator Data'!AN53="No Data",1,IF('Indicator Data imputation'!AN52&lt;&gt;"",1,0))</f>
        <v>0</v>
      </c>
      <c r="AN49" s="158">
        <f>IF('Indicator Data'!AO53="No Data",1,IF('Indicator Data imputation'!AO52&lt;&gt;"",1,0))</f>
        <v>0</v>
      </c>
      <c r="AO49" s="158">
        <f>IF('Indicator Data'!AP53="No Data",1,IF('Indicator Data imputation'!AP52&lt;&gt;"",1,0))</f>
        <v>0</v>
      </c>
      <c r="AP49" s="158">
        <f>IF('Indicator Data'!AQ53="No Data",1,IF('Indicator Data imputation'!AQ52&lt;&gt;"",1,0))</f>
        <v>0</v>
      </c>
      <c r="AQ49" s="158">
        <f>IF('Indicator Data'!AR53="No Data",1,IF('Indicator Data imputation'!AR52&lt;&gt;"",1,0))</f>
        <v>0</v>
      </c>
      <c r="AR49" s="158">
        <f>IF('Indicator Data'!AS53="No Data",1,IF('Indicator Data imputation'!AS52&lt;&gt;"",1,0))</f>
        <v>0</v>
      </c>
      <c r="AS49" s="158">
        <f>IF('Indicator Data'!AT53="No Data",1,IF('Indicator Data imputation'!AT52&lt;&gt;"",1,0))</f>
        <v>1</v>
      </c>
      <c r="AT49" s="158">
        <f>IF('Indicator Data'!AU53="No Data",1,IF('Indicator Data imputation'!AU52&lt;&gt;"",1,0))</f>
        <v>0</v>
      </c>
      <c r="AU49" s="158">
        <f>IF('Indicator Data'!AV53="No Data",1,IF('Indicator Data imputation'!AV52&lt;&gt;"",1,0))</f>
        <v>1</v>
      </c>
      <c r="AV49" s="158">
        <f>IF('Indicator Data'!AW53="No Data",1,IF('Indicator Data imputation'!AW52&lt;&gt;"",1,0))</f>
        <v>1</v>
      </c>
      <c r="AW49" s="158">
        <f>IF('Indicator Data'!AX53="No Data",1,IF('Indicator Data imputation'!AX52&lt;&gt;"",1,0))</f>
        <v>1</v>
      </c>
      <c r="AX49" s="158">
        <f>IF('Indicator Data'!AY53="No Data",1,IF('Indicator Data imputation'!AY52&lt;&gt;"",1,0))</f>
        <v>0</v>
      </c>
      <c r="AY49" s="158">
        <f>IF('Indicator Data'!AZ53="No Data",1,IF('Indicator Data imputation'!AZ52&lt;&gt;"",1,0))</f>
        <v>1</v>
      </c>
      <c r="AZ49" s="158">
        <f>IF('Indicator Data'!BA53="No Data",1,IF('Indicator Data imputation'!BA52&lt;&gt;"",1,0))</f>
        <v>1</v>
      </c>
      <c r="BA49" s="158">
        <f>IF('Indicator Data'!BB53="No Data",1,IF('Indicator Data imputation'!BB52&lt;&gt;"",1,0))</f>
        <v>0</v>
      </c>
      <c r="BB49" s="158">
        <f>IF('Indicator Data'!BC53="No Data",1,IF('Indicator Data imputation'!BC52&lt;&gt;"",1,0))</f>
        <v>0</v>
      </c>
      <c r="BC49" s="158">
        <f>IF('Indicator Data'!BD53="No Data",1,IF('Indicator Data imputation'!BD52&lt;&gt;"",1,0))</f>
        <v>0</v>
      </c>
      <c r="BD49" s="158">
        <f>IF('Indicator Data'!BE53="No Data",1,IF('Indicator Data imputation'!BE52&lt;&gt;"",1,0))</f>
        <v>0</v>
      </c>
      <c r="BE49" s="158">
        <f>IF('Indicator Data'!BF53="No Data",1,IF('Indicator Data imputation'!BF52&lt;&gt;"",1,0))</f>
        <v>0</v>
      </c>
      <c r="BF49" s="158">
        <f>IF('Indicator Data'!BG53="No Data",1,IF('Indicator Data imputation'!BG52&lt;&gt;"",1,0))</f>
        <v>0</v>
      </c>
      <c r="BG49" s="158">
        <f>IF('Indicator Data'!BH53="No Data",1,IF('Indicator Data imputation'!BH52&lt;&gt;"",1,0))</f>
        <v>0</v>
      </c>
      <c r="BH49" s="158">
        <f>IF('Indicator Data'!BI53="No Data",1,IF('Indicator Data imputation'!BI52&lt;&gt;"",1,0))</f>
        <v>0</v>
      </c>
      <c r="BI49" s="158">
        <f>IF('Indicator Data'!BR53="No Data",1,IF('Indicator Data imputation'!BJ52&lt;&gt;"",1,0))</f>
        <v>1</v>
      </c>
      <c r="BJ49" s="158">
        <f>IF('Indicator Data'!BS53="No Data",1,IF('Indicator Data imputation'!BK52&lt;&gt;"",1,0))</f>
        <v>0</v>
      </c>
      <c r="BK49" s="158">
        <f>IF('Indicator Data'!BT53="No Data",1,IF('Indicator Data imputation'!BL52&lt;&gt;"",1,0))</f>
        <v>0</v>
      </c>
      <c r="BL49" s="158">
        <f>IF('Indicator Data'!BU53="No Data",1,IF('Indicator Data imputation'!BM52&lt;&gt;"",1,0))</f>
        <v>0</v>
      </c>
      <c r="BM49" s="158">
        <f>IF('Indicator Data'!BV53="No Data",1,IF('Indicator Data imputation'!BN52&lt;&gt;"",1,0))</f>
        <v>1</v>
      </c>
      <c r="BN49" s="158">
        <f>IF('Indicator Data'!BW53="No Data",1,IF('Indicator Data imputation'!BO52&lt;&gt;"",1,0))</f>
        <v>0</v>
      </c>
      <c r="BO49" s="158">
        <f>IF('Indicator Data'!BX53="No Data",1,IF('Indicator Data imputation'!BP52&lt;&gt;"",1,0))</f>
        <v>0</v>
      </c>
      <c r="BP49" s="158">
        <f>IF('Indicator Data'!BY53="No Data",1,IF('Indicator Data imputation'!BQ52&lt;&gt;"",1,0))</f>
        <v>0</v>
      </c>
      <c r="BQ49" s="158">
        <f>IF('Indicator Data'!BZ53="No Data",1,IF('Indicator Data imputation'!BR52&lt;&gt;"",1,0))</f>
        <v>0</v>
      </c>
      <c r="BR49" s="158">
        <f>IF('Indicator Data'!CA53="No Data",1,IF('Indicator Data imputation'!BS52&lt;&gt;"",1,0))</f>
        <v>0</v>
      </c>
      <c r="BS49" s="158">
        <f>IF('Indicator Data'!CB53="No Data",1,IF('Indicator Data imputation'!BT52&lt;&gt;"",1,0))</f>
        <v>0</v>
      </c>
      <c r="BT49" s="158">
        <f>IF('Indicator Data'!CC53="No Data",1,IF('Indicator Data imputation'!BU52&lt;&gt;"",1,0))</f>
        <v>0</v>
      </c>
      <c r="BU49" s="158">
        <f>IF('Indicator Data'!CD53="No Data",1,IF('Indicator Data imputation'!BV52&lt;&gt;"",1,0))</f>
        <v>0</v>
      </c>
      <c r="BV49" s="158">
        <f>IF('Indicator Data'!CE53="No Data",1,IF('Indicator Data imputation'!BW52&lt;&gt;"",1,0))</f>
        <v>1</v>
      </c>
      <c r="BW49" s="158">
        <f>IF('Indicator Data'!CF53="No Data",1,IF('Indicator Data imputation'!BX52&lt;&gt;"",1,0))</f>
        <v>0</v>
      </c>
      <c r="BX49" s="158">
        <f>IF('Indicator Data'!CG53="No Data",1,IF('Indicator Data imputation'!BY52&lt;&gt;"",1,0))</f>
        <v>1</v>
      </c>
      <c r="BY49" s="5">
        <f t="shared" si="2"/>
        <v>21</v>
      </c>
      <c r="BZ49" s="160">
        <f t="shared" si="1"/>
        <v>0.28000000000000003</v>
      </c>
    </row>
    <row r="50" spans="1:78" x14ac:dyDescent="0.3">
      <c r="A50" s="5" t="s">
        <v>89</v>
      </c>
      <c r="B50" s="158">
        <f>IF('Indicator Data'!C54="No Data",1,IF('Indicator Data imputation'!C53&lt;&gt;"",1,0))</f>
        <v>0</v>
      </c>
      <c r="C50" s="158">
        <f>IF('Indicator Data'!D54="No Data",1,IF('Indicator Data imputation'!D53&lt;&gt;"",1,0))</f>
        <v>0</v>
      </c>
      <c r="D50" s="158">
        <f>IF('Indicator Data'!E54="No Data",1,IF('Indicator Data imputation'!E53&lt;&gt;"",1,0))</f>
        <v>0</v>
      </c>
      <c r="E50" s="158">
        <f>IF('Indicator Data'!F54="No Data",1,IF('Indicator Data imputation'!F53&lt;&gt;"",1,0))</f>
        <v>0</v>
      </c>
      <c r="F50" s="158">
        <f>IF('Indicator Data'!G54="No Data",1,IF('Indicator Data imputation'!G53&lt;&gt;"",1,0))</f>
        <v>0</v>
      </c>
      <c r="G50" s="158">
        <f>IF('Indicator Data'!H54="No Data",1,IF('Indicator Data imputation'!H53&lt;&gt;"",1,0))</f>
        <v>0</v>
      </c>
      <c r="H50" s="158">
        <f>IF('Indicator Data'!I54="No Data",1,IF('Indicator Data imputation'!I53&lt;&gt;"",1,0))</f>
        <v>0</v>
      </c>
      <c r="I50" s="158">
        <f>IF('Indicator Data'!J54="No Data",1,IF('Indicator Data imputation'!J53&lt;&gt;"",1,0))</f>
        <v>0</v>
      </c>
      <c r="J50" s="158">
        <f>IF('Indicator Data'!K54="No Data",1,IF('Indicator Data imputation'!K53&lt;&gt;"",1,0))</f>
        <v>0</v>
      </c>
      <c r="K50" s="158">
        <f>IF('Indicator Data'!L54="No Data",1,IF('Indicator Data imputation'!L53&lt;&gt;"",1,0))</f>
        <v>0</v>
      </c>
      <c r="L50" s="158">
        <f>IF('Indicator Data'!M54="No Data",1,IF('Indicator Data imputation'!M53&lt;&gt;"",1,0))</f>
        <v>1</v>
      </c>
      <c r="M50" s="158">
        <f>IF('Indicator Data'!N54="No Data",1,IF('Indicator Data imputation'!N53&lt;&gt;"",1,0))</f>
        <v>1</v>
      </c>
      <c r="N50" s="158">
        <f>IF('Indicator Data'!O54="No Data",1,IF('Indicator Data imputation'!O53&lt;&gt;"",1,0))</f>
        <v>1</v>
      </c>
      <c r="O50" s="158">
        <f>IF('Indicator Data'!P54="No Data",1,IF('Indicator Data imputation'!P53&lt;&gt;"",1,0))</f>
        <v>1</v>
      </c>
      <c r="P50" s="158">
        <f>IF('Indicator Data'!Q54="No Data",1,IF('Indicator Data imputation'!Q53&lt;&gt;"",1,0))</f>
        <v>0</v>
      </c>
      <c r="Q50" s="158">
        <f>IF('Indicator Data'!R54="No Data",1,IF('Indicator Data imputation'!R53&lt;&gt;"",1,0))</f>
        <v>0</v>
      </c>
      <c r="R50" s="158">
        <f>IF('Indicator Data'!S54="No Data",1,IF('Indicator Data imputation'!S53&lt;&gt;"",1,0))</f>
        <v>0</v>
      </c>
      <c r="S50" s="158">
        <f>IF('Indicator Data'!T54="No Data",1,IF('Indicator Data imputation'!T53&lt;&gt;"",1,0))</f>
        <v>0</v>
      </c>
      <c r="T50" s="158">
        <f>IF('Indicator Data'!U54="No Data",1,IF('Indicator Data imputation'!U53&lt;&gt;"",1,0))</f>
        <v>0</v>
      </c>
      <c r="U50" s="158">
        <f>IF('Indicator Data'!V54="No Data",1,IF('Indicator Data imputation'!V53&lt;&gt;"",1,0))</f>
        <v>0</v>
      </c>
      <c r="V50" s="158">
        <f>IF('Indicator Data'!W54="No Data",1,IF('Indicator Data imputation'!W53&lt;&gt;"",1,0))</f>
        <v>0</v>
      </c>
      <c r="W50" s="158">
        <f>IF('Indicator Data'!X54="No Data",1,IF('Indicator Data imputation'!X53&lt;&gt;"",1,0))</f>
        <v>0</v>
      </c>
      <c r="X50" s="158">
        <f>IF('Indicator Data'!Y54="No Data",1,IF('Indicator Data imputation'!Y53&lt;&gt;"",1,0))</f>
        <v>0</v>
      </c>
      <c r="Y50" s="158">
        <f>IF('Indicator Data'!Z54="No Data",1,IF('Indicator Data imputation'!Z53&lt;&gt;"",1,0))</f>
        <v>0</v>
      </c>
      <c r="Z50" s="158">
        <f>IF('Indicator Data'!AA54="No Data",1,IF('Indicator Data imputation'!AA53&lt;&gt;"",1,0))</f>
        <v>0</v>
      </c>
      <c r="AA50" s="158">
        <f>IF('Indicator Data'!AB54="No Data",1,IF('Indicator Data imputation'!AB53&lt;&gt;"",1,0))</f>
        <v>0</v>
      </c>
      <c r="AB50" s="158">
        <f>IF('Indicator Data'!AC54="No Data",1,IF('Indicator Data imputation'!AC53&lt;&gt;"",1,0))</f>
        <v>0</v>
      </c>
      <c r="AC50" s="158">
        <f>IF('Indicator Data'!AD54="No Data",1,IF('Indicator Data imputation'!AD53&lt;&gt;"",1,0))</f>
        <v>0</v>
      </c>
      <c r="AD50" s="158">
        <f>IF('Indicator Data'!AE54="No Data",1,IF('Indicator Data imputation'!AE53&lt;&gt;"",1,0))</f>
        <v>0</v>
      </c>
      <c r="AE50" s="158">
        <f>IF('Indicator Data'!AF54="No Data",1,IF('Indicator Data imputation'!AF53&lt;&gt;"",1,0))</f>
        <v>0</v>
      </c>
      <c r="AF50" s="158">
        <f>IF('Indicator Data'!AG54="No Data",1,IF('Indicator Data imputation'!AG53&lt;&gt;"",1,0))</f>
        <v>0</v>
      </c>
      <c r="AG50" s="158">
        <f>IF('Indicator Data'!AH54="No Data",1,IF('Indicator Data imputation'!AH53&lt;&gt;"",1,0))</f>
        <v>0</v>
      </c>
      <c r="AH50" s="158">
        <f>IF('Indicator Data'!AI54="No Data",1,IF('Indicator Data imputation'!AI53&lt;&gt;"",1,0))</f>
        <v>0</v>
      </c>
      <c r="AI50" s="158">
        <f>IF('Indicator Data'!AJ54="No Data",1,IF('Indicator Data imputation'!AJ53&lt;&gt;"",1,0))</f>
        <v>0</v>
      </c>
      <c r="AJ50" s="158">
        <f>IF('Indicator Data'!AK54="No Data",1,IF('Indicator Data imputation'!AK53&lt;&gt;"",1,0))</f>
        <v>0</v>
      </c>
      <c r="AK50" s="158">
        <f>IF('Indicator Data'!AL54="No Data",1,IF('Indicator Data imputation'!AL53&lt;&gt;"",1,0))</f>
        <v>0</v>
      </c>
      <c r="AL50" s="158">
        <f>IF('Indicator Data'!AM54="No Data",1,IF('Indicator Data imputation'!AM53&lt;&gt;"",1,0))</f>
        <v>0</v>
      </c>
      <c r="AM50" s="158">
        <f>IF('Indicator Data'!AN54="No Data",1,IF('Indicator Data imputation'!AN53&lt;&gt;"",1,0))</f>
        <v>0</v>
      </c>
      <c r="AN50" s="158">
        <f>IF('Indicator Data'!AO54="No Data",1,IF('Indicator Data imputation'!AO53&lt;&gt;"",1,0))</f>
        <v>0</v>
      </c>
      <c r="AO50" s="158">
        <f>IF('Indicator Data'!AP54="No Data",1,IF('Indicator Data imputation'!AP53&lt;&gt;"",1,0))</f>
        <v>0</v>
      </c>
      <c r="AP50" s="158">
        <f>IF('Indicator Data'!AQ54="No Data",1,IF('Indicator Data imputation'!AQ53&lt;&gt;"",1,0))</f>
        <v>0</v>
      </c>
      <c r="AQ50" s="158">
        <f>IF('Indicator Data'!AR54="No Data",1,IF('Indicator Data imputation'!AR53&lt;&gt;"",1,0))</f>
        <v>0</v>
      </c>
      <c r="AR50" s="158">
        <f>IF('Indicator Data'!AS54="No Data",1,IF('Indicator Data imputation'!AS53&lt;&gt;"",1,0))</f>
        <v>0</v>
      </c>
      <c r="AS50" s="158">
        <f>IF('Indicator Data'!AT54="No Data",1,IF('Indicator Data imputation'!AT53&lt;&gt;"",1,0))</f>
        <v>0</v>
      </c>
      <c r="AT50" s="158">
        <f>IF('Indicator Data'!AU54="No Data",1,IF('Indicator Data imputation'!AU53&lt;&gt;"",1,0))</f>
        <v>0</v>
      </c>
      <c r="AU50" s="158">
        <f>IF('Indicator Data'!AV54="No Data",1,IF('Indicator Data imputation'!AV53&lt;&gt;"",1,0))</f>
        <v>0</v>
      </c>
      <c r="AV50" s="158">
        <f>IF('Indicator Data'!AW54="No Data",1,IF('Indicator Data imputation'!AW53&lt;&gt;"",1,0))</f>
        <v>0</v>
      </c>
      <c r="AW50" s="158">
        <f>IF('Indicator Data'!AX54="No Data",1,IF('Indicator Data imputation'!AX53&lt;&gt;"",1,0))</f>
        <v>0</v>
      </c>
      <c r="AX50" s="158">
        <f>IF('Indicator Data'!AY54="No Data",1,IF('Indicator Data imputation'!AY53&lt;&gt;"",1,0))</f>
        <v>0</v>
      </c>
      <c r="AY50" s="158">
        <f>IF('Indicator Data'!AZ54="No Data",1,IF('Indicator Data imputation'!AZ53&lt;&gt;"",1,0))</f>
        <v>0</v>
      </c>
      <c r="AZ50" s="158">
        <f>IF('Indicator Data'!BA54="No Data",1,IF('Indicator Data imputation'!BA53&lt;&gt;"",1,0))</f>
        <v>0</v>
      </c>
      <c r="BA50" s="158">
        <f>IF('Indicator Data'!BB54="No Data",1,IF('Indicator Data imputation'!BB53&lt;&gt;"",1,0))</f>
        <v>0</v>
      </c>
      <c r="BB50" s="158">
        <f>IF('Indicator Data'!BC54="No Data",1,IF('Indicator Data imputation'!BC53&lt;&gt;"",1,0))</f>
        <v>0</v>
      </c>
      <c r="BC50" s="158">
        <f>IF('Indicator Data'!BD54="No Data",1,IF('Indicator Data imputation'!BD53&lt;&gt;"",1,0))</f>
        <v>0</v>
      </c>
      <c r="BD50" s="158">
        <f>IF('Indicator Data'!BE54="No Data",1,IF('Indicator Data imputation'!BE53&lt;&gt;"",1,0))</f>
        <v>0</v>
      </c>
      <c r="BE50" s="158">
        <f>IF('Indicator Data'!BF54="No Data",1,IF('Indicator Data imputation'!BF53&lt;&gt;"",1,0))</f>
        <v>0</v>
      </c>
      <c r="BF50" s="158">
        <f>IF('Indicator Data'!BG54="No Data",1,IF('Indicator Data imputation'!BG53&lt;&gt;"",1,0))</f>
        <v>0</v>
      </c>
      <c r="BG50" s="158">
        <f>IF('Indicator Data'!BH54="No Data",1,IF('Indicator Data imputation'!BH53&lt;&gt;"",1,0))</f>
        <v>0</v>
      </c>
      <c r="BH50" s="158">
        <f>IF('Indicator Data'!BI54="No Data",1,IF('Indicator Data imputation'!BI53&lt;&gt;"",1,0))</f>
        <v>0</v>
      </c>
      <c r="BI50" s="158">
        <f>IF('Indicator Data'!BR54="No Data",1,IF('Indicator Data imputation'!BJ53&lt;&gt;"",1,0))</f>
        <v>0</v>
      </c>
      <c r="BJ50" s="158">
        <f>IF('Indicator Data'!BS54="No Data",1,IF('Indicator Data imputation'!BK53&lt;&gt;"",1,0))</f>
        <v>0</v>
      </c>
      <c r="BK50" s="158">
        <f>IF('Indicator Data'!BT54="No Data",1,IF('Indicator Data imputation'!BL53&lt;&gt;"",1,0))</f>
        <v>0</v>
      </c>
      <c r="BL50" s="158">
        <f>IF('Indicator Data'!BU54="No Data",1,IF('Indicator Data imputation'!BM53&lt;&gt;"",1,0))</f>
        <v>0</v>
      </c>
      <c r="BM50" s="158">
        <f>IF('Indicator Data'!BV54="No Data",1,IF('Indicator Data imputation'!BN53&lt;&gt;"",1,0))</f>
        <v>0</v>
      </c>
      <c r="BN50" s="158">
        <f>IF('Indicator Data'!BW54="No Data",1,IF('Indicator Data imputation'!BO53&lt;&gt;"",1,0))</f>
        <v>0</v>
      </c>
      <c r="BO50" s="158">
        <f>IF('Indicator Data'!BX54="No Data",1,IF('Indicator Data imputation'!BP53&lt;&gt;"",1,0))</f>
        <v>0</v>
      </c>
      <c r="BP50" s="158">
        <f>IF('Indicator Data'!BY54="No Data",1,IF('Indicator Data imputation'!BQ53&lt;&gt;"",1,0))</f>
        <v>0</v>
      </c>
      <c r="BQ50" s="158">
        <f>IF('Indicator Data'!BZ54="No Data",1,IF('Indicator Data imputation'!BR53&lt;&gt;"",1,0))</f>
        <v>0</v>
      </c>
      <c r="BR50" s="158">
        <f>IF('Indicator Data'!CA54="No Data",1,IF('Indicator Data imputation'!BS53&lt;&gt;"",1,0))</f>
        <v>0</v>
      </c>
      <c r="BS50" s="158">
        <f>IF('Indicator Data'!CB54="No Data",1,IF('Indicator Data imputation'!BT53&lt;&gt;"",1,0))</f>
        <v>0</v>
      </c>
      <c r="BT50" s="158">
        <f>IF('Indicator Data'!CC54="No Data",1,IF('Indicator Data imputation'!BU53&lt;&gt;"",1,0))</f>
        <v>0</v>
      </c>
      <c r="BU50" s="158">
        <f>IF('Indicator Data'!CD54="No Data",1,IF('Indicator Data imputation'!BV53&lt;&gt;"",1,0))</f>
        <v>1</v>
      </c>
      <c r="BV50" s="158">
        <f>IF('Indicator Data'!CE54="No Data",1,IF('Indicator Data imputation'!BW53&lt;&gt;"",1,0))</f>
        <v>0</v>
      </c>
      <c r="BW50" s="158">
        <f>IF('Indicator Data'!CF54="No Data",1,IF('Indicator Data imputation'!BX53&lt;&gt;"",1,0))</f>
        <v>0</v>
      </c>
      <c r="BX50" s="158">
        <f>IF('Indicator Data'!CG54="No Data",1,IF('Indicator Data imputation'!BY53&lt;&gt;"",1,0))</f>
        <v>0</v>
      </c>
      <c r="BY50" s="5">
        <f t="shared" si="2"/>
        <v>5</v>
      </c>
      <c r="BZ50" s="160">
        <f t="shared" si="1"/>
        <v>6.6666666666666666E-2</v>
      </c>
    </row>
    <row r="51" spans="1:78" x14ac:dyDescent="0.3">
      <c r="A51" s="5" t="s">
        <v>92</v>
      </c>
      <c r="B51" s="158">
        <f>IF('Indicator Data'!C55="No Data",1,IF('Indicator Data imputation'!C54&lt;&gt;"",1,0))</f>
        <v>0</v>
      </c>
      <c r="C51" s="158">
        <f>IF('Indicator Data'!D55="No Data",1,IF('Indicator Data imputation'!D54&lt;&gt;"",1,0))</f>
        <v>0</v>
      </c>
      <c r="D51" s="158">
        <f>IF('Indicator Data'!E55="No Data",1,IF('Indicator Data imputation'!E54&lt;&gt;"",1,0))</f>
        <v>0</v>
      </c>
      <c r="E51" s="158">
        <f>IF('Indicator Data'!F55="No Data",1,IF('Indicator Data imputation'!F54&lt;&gt;"",1,0))</f>
        <v>0</v>
      </c>
      <c r="F51" s="158">
        <f>IF('Indicator Data'!G55="No Data",1,IF('Indicator Data imputation'!G54&lt;&gt;"",1,0))</f>
        <v>0</v>
      </c>
      <c r="G51" s="158">
        <f>IF('Indicator Data'!H55="No Data",1,IF('Indicator Data imputation'!H54&lt;&gt;"",1,0))</f>
        <v>0</v>
      </c>
      <c r="H51" s="158">
        <f>IF('Indicator Data'!I55="No Data",1,IF('Indicator Data imputation'!I54&lt;&gt;"",1,0))</f>
        <v>0</v>
      </c>
      <c r="I51" s="158">
        <f>IF('Indicator Data'!J55="No Data",1,IF('Indicator Data imputation'!J54&lt;&gt;"",1,0))</f>
        <v>0</v>
      </c>
      <c r="J51" s="158">
        <f>IF('Indicator Data'!K55="No Data",1,IF('Indicator Data imputation'!K54&lt;&gt;"",1,0))</f>
        <v>0</v>
      </c>
      <c r="K51" s="158">
        <f>IF('Indicator Data'!L55="No Data",1,IF('Indicator Data imputation'!L54&lt;&gt;"",1,0))</f>
        <v>0</v>
      </c>
      <c r="L51" s="158">
        <f>IF('Indicator Data'!M55="No Data",1,IF('Indicator Data imputation'!M54&lt;&gt;"",1,0))</f>
        <v>1</v>
      </c>
      <c r="M51" s="158">
        <f>IF('Indicator Data'!N55="No Data",1,IF('Indicator Data imputation'!N54&lt;&gt;"",1,0))</f>
        <v>1</v>
      </c>
      <c r="N51" s="158">
        <f>IF('Indicator Data'!O55="No Data",1,IF('Indicator Data imputation'!O54&lt;&gt;"",1,0))</f>
        <v>1</v>
      </c>
      <c r="O51" s="158">
        <f>IF('Indicator Data'!P55="No Data",1,IF('Indicator Data imputation'!P54&lt;&gt;"",1,0))</f>
        <v>1</v>
      </c>
      <c r="P51" s="158">
        <f>IF('Indicator Data'!Q55="No Data",1,IF('Indicator Data imputation'!Q54&lt;&gt;"",1,0))</f>
        <v>0</v>
      </c>
      <c r="Q51" s="158">
        <f>IF('Indicator Data'!R55="No Data",1,IF('Indicator Data imputation'!R54&lt;&gt;"",1,0))</f>
        <v>0</v>
      </c>
      <c r="R51" s="158">
        <f>IF('Indicator Data'!S55="No Data",1,IF('Indicator Data imputation'!S54&lt;&gt;"",1,0))</f>
        <v>0</v>
      </c>
      <c r="S51" s="158">
        <f>IF('Indicator Data'!T55="No Data",1,IF('Indicator Data imputation'!T54&lt;&gt;"",1,0))</f>
        <v>0</v>
      </c>
      <c r="T51" s="158">
        <f>IF('Indicator Data'!U55="No Data",1,IF('Indicator Data imputation'!U54&lt;&gt;"",1,0))</f>
        <v>0</v>
      </c>
      <c r="U51" s="158">
        <f>IF('Indicator Data'!V55="No Data",1,IF('Indicator Data imputation'!V54&lt;&gt;"",1,0))</f>
        <v>0</v>
      </c>
      <c r="V51" s="158">
        <f>IF('Indicator Data'!W55="No Data",1,IF('Indicator Data imputation'!W54&lt;&gt;"",1,0))</f>
        <v>0</v>
      </c>
      <c r="W51" s="158">
        <f>IF('Indicator Data'!X55="No Data",1,IF('Indicator Data imputation'!X54&lt;&gt;"",1,0))</f>
        <v>0</v>
      </c>
      <c r="X51" s="158">
        <f>IF('Indicator Data'!Y55="No Data",1,IF('Indicator Data imputation'!Y54&lt;&gt;"",1,0))</f>
        <v>0</v>
      </c>
      <c r="Y51" s="158">
        <f>IF('Indicator Data'!Z55="No Data",1,IF('Indicator Data imputation'!Z54&lt;&gt;"",1,0))</f>
        <v>0</v>
      </c>
      <c r="Z51" s="158">
        <f>IF('Indicator Data'!AA55="No Data",1,IF('Indicator Data imputation'!AA54&lt;&gt;"",1,0))</f>
        <v>0</v>
      </c>
      <c r="AA51" s="158">
        <f>IF('Indicator Data'!AB55="No Data",1,IF('Indicator Data imputation'!AB54&lt;&gt;"",1,0))</f>
        <v>0</v>
      </c>
      <c r="AB51" s="158">
        <f>IF('Indicator Data'!AC55="No Data",1,IF('Indicator Data imputation'!AC54&lt;&gt;"",1,0))</f>
        <v>0</v>
      </c>
      <c r="AC51" s="158">
        <f>IF('Indicator Data'!AD55="No Data",1,IF('Indicator Data imputation'!AD54&lt;&gt;"",1,0))</f>
        <v>0</v>
      </c>
      <c r="AD51" s="158">
        <f>IF('Indicator Data'!AE55="No Data",1,IF('Indicator Data imputation'!AE54&lt;&gt;"",1,0))</f>
        <v>0</v>
      </c>
      <c r="AE51" s="158">
        <f>IF('Indicator Data'!AF55="No Data",1,IF('Indicator Data imputation'!AF54&lt;&gt;"",1,0))</f>
        <v>0</v>
      </c>
      <c r="AF51" s="158">
        <f>IF('Indicator Data'!AG55="No Data",1,IF('Indicator Data imputation'!AG54&lt;&gt;"",1,0))</f>
        <v>0</v>
      </c>
      <c r="AG51" s="158">
        <f>IF('Indicator Data'!AH55="No Data",1,IF('Indicator Data imputation'!AH54&lt;&gt;"",1,0))</f>
        <v>0</v>
      </c>
      <c r="AH51" s="158">
        <f>IF('Indicator Data'!AI55="No Data",1,IF('Indicator Data imputation'!AI54&lt;&gt;"",1,0))</f>
        <v>0</v>
      </c>
      <c r="AI51" s="158">
        <f>IF('Indicator Data'!AJ55="No Data",1,IF('Indicator Data imputation'!AJ54&lt;&gt;"",1,0))</f>
        <v>0</v>
      </c>
      <c r="AJ51" s="158">
        <f>IF('Indicator Data'!AK55="No Data",1,IF('Indicator Data imputation'!AK54&lt;&gt;"",1,0))</f>
        <v>0</v>
      </c>
      <c r="AK51" s="158">
        <f>IF('Indicator Data'!AL55="No Data",1,IF('Indicator Data imputation'!AL54&lt;&gt;"",1,0))</f>
        <v>0</v>
      </c>
      <c r="AL51" s="158">
        <f>IF('Indicator Data'!AM55="No Data",1,IF('Indicator Data imputation'!AM54&lt;&gt;"",1,0))</f>
        <v>0</v>
      </c>
      <c r="AM51" s="158">
        <f>IF('Indicator Data'!AN55="No Data",1,IF('Indicator Data imputation'!AN54&lt;&gt;"",1,0))</f>
        <v>0</v>
      </c>
      <c r="AN51" s="158">
        <f>IF('Indicator Data'!AO55="No Data",1,IF('Indicator Data imputation'!AO54&lt;&gt;"",1,0))</f>
        <v>0</v>
      </c>
      <c r="AO51" s="158">
        <f>IF('Indicator Data'!AP55="No Data",1,IF('Indicator Data imputation'!AP54&lt;&gt;"",1,0))</f>
        <v>0</v>
      </c>
      <c r="AP51" s="158">
        <f>IF('Indicator Data'!AQ55="No Data",1,IF('Indicator Data imputation'!AQ54&lt;&gt;"",1,0))</f>
        <v>0</v>
      </c>
      <c r="AQ51" s="158">
        <f>IF('Indicator Data'!AR55="No Data",1,IF('Indicator Data imputation'!AR54&lt;&gt;"",1,0))</f>
        <v>0</v>
      </c>
      <c r="AR51" s="158">
        <f>IF('Indicator Data'!AS55="No Data",1,IF('Indicator Data imputation'!AS54&lt;&gt;"",1,0))</f>
        <v>0</v>
      </c>
      <c r="AS51" s="158">
        <f>IF('Indicator Data'!AT55="No Data",1,IF('Indicator Data imputation'!AT54&lt;&gt;"",1,0))</f>
        <v>0</v>
      </c>
      <c r="AT51" s="158">
        <f>IF('Indicator Data'!AU55="No Data",1,IF('Indicator Data imputation'!AU54&lt;&gt;"",1,0))</f>
        <v>0</v>
      </c>
      <c r="AU51" s="158">
        <f>IF('Indicator Data'!AV55="No Data",1,IF('Indicator Data imputation'!AV54&lt;&gt;"",1,0))</f>
        <v>0</v>
      </c>
      <c r="AV51" s="158">
        <f>IF('Indicator Data'!AW55="No Data",1,IF('Indicator Data imputation'!AW54&lt;&gt;"",1,0))</f>
        <v>0</v>
      </c>
      <c r="AW51" s="158">
        <f>IF('Indicator Data'!AX55="No Data",1,IF('Indicator Data imputation'!AX54&lt;&gt;"",1,0))</f>
        <v>0</v>
      </c>
      <c r="AX51" s="158">
        <f>IF('Indicator Data'!AY55="No Data",1,IF('Indicator Data imputation'!AY54&lt;&gt;"",1,0))</f>
        <v>0</v>
      </c>
      <c r="AY51" s="158">
        <f>IF('Indicator Data'!AZ55="No Data",1,IF('Indicator Data imputation'!AZ54&lt;&gt;"",1,0))</f>
        <v>0</v>
      </c>
      <c r="AZ51" s="158">
        <f>IF('Indicator Data'!BA55="No Data",1,IF('Indicator Data imputation'!BA54&lt;&gt;"",1,0))</f>
        <v>0</v>
      </c>
      <c r="BA51" s="158">
        <f>IF('Indicator Data'!BB55="No Data",1,IF('Indicator Data imputation'!BB54&lt;&gt;"",1,0))</f>
        <v>0</v>
      </c>
      <c r="BB51" s="158">
        <f>IF('Indicator Data'!BC55="No Data",1,IF('Indicator Data imputation'!BC54&lt;&gt;"",1,0))</f>
        <v>0</v>
      </c>
      <c r="BC51" s="158">
        <f>IF('Indicator Data'!BD55="No Data",1,IF('Indicator Data imputation'!BD54&lt;&gt;"",1,0))</f>
        <v>0</v>
      </c>
      <c r="BD51" s="158">
        <f>IF('Indicator Data'!BE55="No Data",1,IF('Indicator Data imputation'!BE54&lt;&gt;"",1,0))</f>
        <v>0</v>
      </c>
      <c r="BE51" s="158">
        <f>IF('Indicator Data'!BF55="No Data",1,IF('Indicator Data imputation'!BF54&lt;&gt;"",1,0))</f>
        <v>0</v>
      </c>
      <c r="BF51" s="158">
        <f>IF('Indicator Data'!BG55="No Data",1,IF('Indicator Data imputation'!BG54&lt;&gt;"",1,0))</f>
        <v>0</v>
      </c>
      <c r="BG51" s="158">
        <f>IF('Indicator Data'!BH55="No Data",1,IF('Indicator Data imputation'!BH54&lt;&gt;"",1,0))</f>
        <v>0</v>
      </c>
      <c r="BH51" s="158">
        <f>IF('Indicator Data'!BI55="No Data",1,IF('Indicator Data imputation'!BI54&lt;&gt;"",1,0))</f>
        <v>0</v>
      </c>
      <c r="BI51" s="158">
        <f>IF('Indicator Data'!BR55="No Data",1,IF('Indicator Data imputation'!BJ54&lt;&gt;"",1,0))</f>
        <v>0</v>
      </c>
      <c r="BJ51" s="158">
        <f>IF('Indicator Data'!BS55="No Data",1,IF('Indicator Data imputation'!BK54&lt;&gt;"",1,0))</f>
        <v>0</v>
      </c>
      <c r="BK51" s="158">
        <f>IF('Indicator Data'!BT55="No Data",1,IF('Indicator Data imputation'!BL54&lt;&gt;"",1,0))</f>
        <v>0</v>
      </c>
      <c r="BL51" s="158">
        <f>IF('Indicator Data'!BU55="No Data",1,IF('Indicator Data imputation'!BM54&lt;&gt;"",1,0))</f>
        <v>0</v>
      </c>
      <c r="BM51" s="158">
        <f>IF('Indicator Data'!BV55="No Data",1,IF('Indicator Data imputation'!BN54&lt;&gt;"",1,0))</f>
        <v>0</v>
      </c>
      <c r="BN51" s="158">
        <f>IF('Indicator Data'!BW55="No Data",1,IF('Indicator Data imputation'!BO54&lt;&gt;"",1,0))</f>
        <v>0</v>
      </c>
      <c r="BO51" s="158">
        <f>IF('Indicator Data'!BX55="No Data",1,IF('Indicator Data imputation'!BP54&lt;&gt;"",1,0))</f>
        <v>0</v>
      </c>
      <c r="BP51" s="158">
        <f>IF('Indicator Data'!BY55="No Data",1,IF('Indicator Data imputation'!BQ54&lt;&gt;"",1,0))</f>
        <v>0</v>
      </c>
      <c r="BQ51" s="158">
        <f>IF('Indicator Data'!BZ55="No Data",1,IF('Indicator Data imputation'!BR54&lt;&gt;"",1,0))</f>
        <v>0</v>
      </c>
      <c r="BR51" s="158">
        <f>IF('Indicator Data'!CA55="No Data",1,IF('Indicator Data imputation'!BS54&lt;&gt;"",1,0))</f>
        <v>0</v>
      </c>
      <c r="BS51" s="158">
        <f>IF('Indicator Data'!CB55="No Data",1,IF('Indicator Data imputation'!BT54&lt;&gt;"",1,0))</f>
        <v>0</v>
      </c>
      <c r="BT51" s="158">
        <f>IF('Indicator Data'!CC55="No Data",1,IF('Indicator Data imputation'!BU54&lt;&gt;"",1,0))</f>
        <v>0</v>
      </c>
      <c r="BU51" s="158">
        <f>IF('Indicator Data'!CD55="No Data",1,IF('Indicator Data imputation'!BV54&lt;&gt;"",1,0))</f>
        <v>0</v>
      </c>
      <c r="BV51" s="158">
        <f>IF('Indicator Data'!CE55="No Data",1,IF('Indicator Data imputation'!BW54&lt;&gt;"",1,0))</f>
        <v>0</v>
      </c>
      <c r="BW51" s="158">
        <f>IF('Indicator Data'!CF55="No Data",1,IF('Indicator Data imputation'!BX54&lt;&gt;"",1,0))</f>
        <v>0</v>
      </c>
      <c r="BX51" s="158">
        <f>IF('Indicator Data'!CG55="No Data",1,IF('Indicator Data imputation'!BY54&lt;&gt;"",1,0))</f>
        <v>0</v>
      </c>
      <c r="BY51" s="5">
        <f t="shared" si="2"/>
        <v>4</v>
      </c>
      <c r="BZ51" s="160">
        <f t="shared" si="1"/>
        <v>5.3333333333333337E-2</v>
      </c>
    </row>
    <row r="52" spans="1:78" x14ac:dyDescent="0.3">
      <c r="A52" s="5" t="s">
        <v>94</v>
      </c>
      <c r="B52" s="158">
        <f>IF('Indicator Data'!C56="No Data",1,IF('Indicator Data imputation'!C55&lt;&gt;"",1,0))</f>
        <v>0</v>
      </c>
      <c r="C52" s="158">
        <f>IF('Indicator Data'!D56="No Data",1,IF('Indicator Data imputation'!D55&lt;&gt;"",1,0))</f>
        <v>0</v>
      </c>
      <c r="D52" s="158">
        <f>IF('Indicator Data'!E56="No Data",1,IF('Indicator Data imputation'!E55&lt;&gt;"",1,0))</f>
        <v>0</v>
      </c>
      <c r="E52" s="158">
        <f>IF('Indicator Data'!F56="No Data",1,IF('Indicator Data imputation'!F55&lt;&gt;"",1,0))</f>
        <v>0</v>
      </c>
      <c r="F52" s="158">
        <f>IF('Indicator Data'!G56="No Data",1,IF('Indicator Data imputation'!G55&lt;&gt;"",1,0))</f>
        <v>0</v>
      </c>
      <c r="G52" s="158">
        <f>IF('Indicator Data'!H56="No Data",1,IF('Indicator Data imputation'!H55&lt;&gt;"",1,0))</f>
        <v>0</v>
      </c>
      <c r="H52" s="158">
        <f>IF('Indicator Data'!I56="No Data",1,IF('Indicator Data imputation'!I55&lt;&gt;"",1,0))</f>
        <v>0</v>
      </c>
      <c r="I52" s="158">
        <f>IF('Indicator Data'!J56="No Data",1,IF('Indicator Data imputation'!J55&lt;&gt;"",1,0))</f>
        <v>0</v>
      </c>
      <c r="J52" s="158">
        <f>IF('Indicator Data'!K56="No Data",1,IF('Indicator Data imputation'!K55&lt;&gt;"",1,0))</f>
        <v>0</v>
      </c>
      <c r="K52" s="158">
        <f>IF('Indicator Data'!L56="No Data",1,IF('Indicator Data imputation'!L55&lt;&gt;"",1,0))</f>
        <v>0</v>
      </c>
      <c r="L52" s="158">
        <f>IF('Indicator Data'!M56="No Data",1,IF('Indicator Data imputation'!M55&lt;&gt;"",1,0))</f>
        <v>0</v>
      </c>
      <c r="M52" s="158">
        <f>IF('Indicator Data'!N56="No Data",1,IF('Indicator Data imputation'!N55&lt;&gt;"",1,0))</f>
        <v>0</v>
      </c>
      <c r="N52" s="158">
        <f>IF('Indicator Data'!O56="No Data",1,IF('Indicator Data imputation'!O55&lt;&gt;"",1,0))</f>
        <v>0</v>
      </c>
      <c r="O52" s="158">
        <f>IF('Indicator Data'!P56="No Data",1,IF('Indicator Data imputation'!P55&lt;&gt;"",1,0))</f>
        <v>0</v>
      </c>
      <c r="P52" s="158">
        <f>IF('Indicator Data'!Q56="No Data",1,IF('Indicator Data imputation'!Q55&lt;&gt;"",1,0))</f>
        <v>0</v>
      </c>
      <c r="Q52" s="158">
        <f>IF('Indicator Data'!R56="No Data",1,IF('Indicator Data imputation'!R55&lt;&gt;"",1,0))</f>
        <v>0</v>
      </c>
      <c r="R52" s="158">
        <f>IF('Indicator Data'!S56="No Data",1,IF('Indicator Data imputation'!S55&lt;&gt;"",1,0))</f>
        <v>0</v>
      </c>
      <c r="S52" s="158">
        <f>IF('Indicator Data'!T56="No Data",1,IF('Indicator Data imputation'!T55&lt;&gt;"",1,0))</f>
        <v>0</v>
      </c>
      <c r="T52" s="158">
        <f>IF('Indicator Data'!U56="No Data",1,IF('Indicator Data imputation'!U55&lt;&gt;"",1,0))</f>
        <v>0</v>
      </c>
      <c r="U52" s="158">
        <f>IF('Indicator Data'!V56="No Data",1,IF('Indicator Data imputation'!V55&lt;&gt;"",1,0))</f>
        <v>0</v>
      </c>
      <c r="V52" s="158">
        <f>IF('Indicator Data'!W56="No Data",1,IF('Indicator Data imputation'!W55&lt;&gt;"",1,0))</f>
        <v>0</v>
      </c>
      <c r="W52" s="158">
        <f>IF('Indicator Data'!X56="No Data",1,IF('Indicator Data imputation'!X55&lt;&gt;"",1,0))</f>
        <v>0</v>
      </c>
      <c r="X52" s="158">
        <f>IF('Indicator Data'!Y56="No Data",1,IF('Indicator Data imputation'!Y55&lt;&gt;"",1,0))</f>
        <v>0</v>
      </c>
      <c r="Y52" s="158">
        <f>IF('Indicator Data'!Z56="No Data",1,IF('Indicator Data imputation'!Z55&lt;&gt;"",1,0))</f>
        <v>0</v>
      </c>
      <c r="Z52" s="158">
        <f>IF('Indicator Data'!AA56="No Data",1,IF('Indicator Data imputation'!AA55&lt;&gt;"",1,0))</f>
        <v>0</v>
      </c>
      <c r="AA52" s="158">
        <f>IF('Indicator Data'!AB56="No Data",1,IF('Indicator Data imputation'!AB55&lt;&gt;"",1,0))</f>
        <v>0</v>
      </c>
      <c r="AB52" s="158">
        <f>IF('Indicator Data'!AC56="No Data",1,IF('Indicator Data imputation'!AC55&lt;&gt;"",1,0))</f>
        <v>0</v>
      </c>
      <c r="AC52" s="158">
        <f>IF('Indicator Data'!AD56="No Data",1,IF('Indicator Data imputation'!AD55&lt;&gt;"",1,0))</f>
        <v>0</v>
      </c>
      <c r="AD52" s="158">
        <f>IF('Indicator Data'!AE56="No Data",1,IF('Indicator Data imputation'!AE55&lt;&gt;"",1,0))</f>
        <v>0</v>
      </c>
      <c r="AE52" s="158">
        <f>IF('Indicator Data'!AF56="No Data",1,IF('Indicator Data imputation'!AF55&lt;&gt;"",1,0))</f>
        <v>0</v>
      </c>
      <c r="AF52" s="158">
        <f>IF('Indicator Data'!AG56="No Data",1,IF('Indicator Data imputation'!AG55&lt;&gt;"",1,0))</f>
        <v>0</v>
      </c>
      <c r="AG52" s="158">
        <f>IF('Indicator Data'!AH56="No Data",1,IF('Indicator Data imputation'!AH55&lt;&gt;"",1,0))</f>
        <v>0</v>
      </c>
      <c r="AH52" s="158">
        <f>IF('Indicator Data'!AI56="No Data",1,IF('Indicator Data imputation'!AI55&lt;&gt;"",1,0))</f>
        <v>0</v>
      </c>
      <c r="AI52" s="158">
        <f>IF('Indicator Data'!AJ56="No Data",1,IF('Indicator Data imputation'!AJ55&lt;&gt;"",1,0))</f>
        <v>0</v>
      </c>
      <c r="AJ52" s="158">
        <f>IF('Indicator Data'!AK56="No Data",1,IF('Indicator Data imputation'!AK55&lt;&gt;"",1,0))</f>
        <v>0</v>
      </c>
      <c r="AK52" s="158">
        <f>IF('Indicator Data'!AL56="No Data",1,IF('Indicator Data imputation'!AL55&lt;&gt;"",1,0))</f>
        <v>0</v>
      </c>
      <c r="AL52" s="158">
        <f>IF('Indicator Data'!AM56="No Data",1,IF('Indicator Data imputation'!AM55&lt;&gt;"",1,0))</f>
        <v>0</v>
      </c>
      <c r="AM52" s="158">
        <f>IF('Indicator Data'!AN56="No Data",1,IF('Indicator Data imputation'!AN55&lt;&gt;"",1,0))</f>
        <v>0</v>
      </c>
      <c r="AN52" s="158">
        <f>IF('Indicator Data'!AO56="No Data",1,IF('Indicator Data imputation'!AO55&lt;&gt;"",1,0))</f>
        <v>0</v>
      </c>
      <c r="AO52" s="158">
        <f>IF('Indicator Data'!AP56="No Data",1,IF('Indicator Data imputation'!AP55&lt;&gt;"",1,0))</f>
        <v>0</v>
      </c>
      <c r="AP52" s="158">
        <f>IF('Indicator Data'!AQ56="No Data",1,IF('Indicator Data imputation'!AQ55&lt;&gt;"",1,0))</f>
        <v>0</v>
      </c>
      <c r="AQ52" s="158">
        <f>IF('Indicator Data'!AR56="No Data",1,IF('Indicator Data imputation'!AR55&lt;&gt;"",1,0))</f>
        <v>0</v>
      </c>
      <c r="AR52" s="158">
        <f>IF('Indicator Data'!AS56="No Data",1,IF('Indicator Data imputation'!AS55&lt;&gt;"",1,0))</f>
        <v>0</v>
      </c>
      <c r="AS52" s="158">
        <f>IF('Indicator Data'!AT56="No Data",1,IF('Indicator Data imputation'!AT55&lt;&gt;"",1,0))</f>
        <v>0</v>
      </c>
      <c r="AT52" s="158">
        <f>IF('Indicator Data'!AU56="No Data",1,IF('Indicator Data imputation'!AU55&lt;&gt;"",1,0))</f>
        <v>0</v>
      </c>
      <c r="AU52" s="158">
        <f>IF('Indicator Data'!AV56="No Data",1,IF('Indicator Data imputation'!AV55&lt;&gt;"",1,0))</f>
        <v>0</v>
      </c>
      <c r="AV52" s="158">
        <f>IF('Indicator Data'!AW56="No Data",1,IF('Indicator Data imputation'!AW55&lt;&gt;"",1,0))</f>
        <v>0</v>
      </c>
      <c r="AW52" s="158">
        <f>IF('Indicator Data'!AX56="No Data",1,IF('Indicator Data imputation'!AX55&lt;&gt;"",1,0))</f>
        <v>0</v>
      </c>
      <c r="AX52" s="158">
        <f>IF('Indicator Data'!AY56="No Data",1,IF('Indicator Data imputation'!AY55&lt;&gt;"",1,0))</f>
        <v>0</v>
      </c>
      <c r="AY52" s="158">
        <f>IF('Indicator Data'!AZ56="No Data",1,IF('Indicator Data imputation'!AZ55&lt;&gt;"",1,0))</f>
        <v>0</v>
      </c>
      <c r="AZ52" s="158">
        <f>IF('Indicator Data'!BA56="No Data",1,IF('Indicator Data imputation'!BA55&lt;&gt;"",1,0))</f>
        <v>0</v>
      </c>
      <c r="BA52" s="158">
        <f>IF('Indicator Data'!BB56="No Data",1,IF('Indicator Data imputation'!BB55&lt;&gt;"",1,0))</f>
        <v>0</v>
      </c>
      <c r="BB52" s="158">
        <f>IF('Indicator Data'!BC56="No Data",1,IF('Indicator Data imputation'!BC55&lt;&gt;"",1,0))</f>
        <v>0</v>
      </c>
      <c r="BC52" s="158">
        <f>IF('Indicator Data'!BD56="No Data",1,IF('Indicator Data imputation'!BD55&lt;&gt;"",1,0))</f>
        <v>0</v>
      </c>
      <c r="BD52" s="158">
        <f>IF('Indicator Data'!BE56="No Data",1,IF('Indicator Data imputation'!BE55&lt;&gt;"",1,0))</f>
        <v>0</v>
      </c>
      <c r="BE52" s="158">
        <f>IF('Indicator Data'!BF56="No Data",1,IF('Indicator Data imputation'!BF55&lt;&gt;"",1,0))</f>
        <v>0</v>
      </c>
      <c r="BF52" s="158">
        <f>IF('Indicator Data'!BG56="No Data",1,IF('Indicator Data imputation'!BG55&lt;&gt;"",1,0))</f>
        <v>0</v>
      </c>
      <c r="BG52" s="158">
        <f>IF('Indicator Data'!BH56="No Data",1,IF('Indicator Data imputation'!BH55&lt;&gt;"",1,0))</f>
        <v>0</v>
      </c>
      <c r="BH52" s="158">
        <f>IF('Indicator Data'!BI56="No Data",1,IF('Indicator Data imputation'!BI55&lt;&gt;"",1,0))</f>
        <v>0</v>
      </c>
      <c r="BI52" s="158">
        <f>IF('Indicator Data'!BR56="No Data",1,IF('Indicator Data imputation'!BJ55&lt;&gt;"",1,0))</f>
        <v>0</v>
      </c>
      <c r="BJ52" s="158">
        <f>IF('Indicator Data'!BS56="No Data",1,IF('Indicator Data imputation'!BK55&lt;&gt;"",1,0))</f>
        <v>0</v>
      </c>
      <c r="BK52" s="158">
        <f>IF('Indicator Data'!BT56="No Data",1,IF('Indicator Data imputation'!BL55&lt;&gt;"",1,0))</f>
        <v>0</v>
      </c>
      <c r="BL52" s="158">
        <f>IF('Indicator Data'!BU56="No Data",1,IF('Indicator Data imputation'!BM55&lt;&gt;"",1,0))</f>
        <v>0</v>
      </c>
      <c r="BM52" s="158">
        <f>IF('Indicator Data'!BV56="No Data",1,IF('Indicator Data imputation'!BN55&lt;&gt;"",1,0))</f>
        <v>0</v>
      </c>
      <c r="BN52" s="158">
        <f>IF('Indicator Data'!BW56="No Data",1,IF('Indicator Data imputation'!BO55&lt;&gt;"",1,0))</f>
        <v>0</v>
      </c>
      <c r="BO52" s="158">
        <f>IF('Indicator Data'!BX56="No Data",1,IF('Indicator Data imputation'!BP55&lt;&gt;"",1,0))</f>
        <v>0</v>
      </c>
      <c r="BP52" s="158">
        <f>IF('Indicator Data'!BY56="No Data",1,IF('Indicator Data imputation'!BQ55&lt;&gt;"",1,0))</f>
        <v>0</v>
      </c>
      <c r="BQ52" s="158">
        <f>IF('Indicator Data'!BZ56="No Data",1,IF('Indicator Data imputation'!BR55&lt;&gt;"",1,0))</f>
        <v>0</v>
      </c>
      <c r="BR52" s="158">
        <f>IF('Indicator Data'!CA56="No Data",1,IF('Indicator Data imputation'!BS55&lt;&gt;"",1,0))</f>
        <v>0</v>
      </c>
      <c r="BS52" s="158">
        <f>IF('Indicator Data'!CB56="No Data",1,IF('Indicator Data imputation'!BT55&lt;&gt;"",1,0))</f>
        <v>0</v>
      </c>
      <c r="BT52" s="158">
        <f>IF('Indicator Data'!CC56="No Data",1,IF('Indicator Data imputation'!BU55&lt;&gt;"",1,0))</f>
        <v>0</v>
      </c>
      <c r="BU52" s="158">
        <f>IF('Indicator Data'!CD56="No Data",1,IF('Indicator Data imputation'!BV55&lt;&gt;"",1,0))</f>
        <v>0</v>
      </c>
      <c r="BV52" s="158">
        <f>IF('Indicator Data'!CE56="No Data",1,IF('Indicator Data imputation'!BW55&lt;&gt;"",1,0))</f>
        <v>1</v>
      </c>
      <c r="BW52" s="158">
        <f>IF('Indicator Data'!CF56="No Data",1,IF('Indicator Data imputation'!BX55&lt;&gt;"",1,0))</f>
        <v>0</v>
      </c>
      <c r="BX52" s="158">
        <f>IF('Indicator Data'!CG56="No Data",1,IF('Indicator Data imputation'!BY55&lt;&gt;"",1,0))</f>
        <v>0</v>
      </c>
      <c r="BY52" s="5">
        <f t="shared" si="2"/>
        <v>1</v>
      </c>
      <c r="BZ52" s="160">
        <f t="shared" si="1"/>
        <v>1.3333333333333334E-2</v>
      </c>
    </row>
    <row r="53" spans="1:78" x14ac:dyDescent="0.3">
      <c r="A53" s="5" t="s">
        <v>96</v>
      </c>
      <c r="B53" s="158">
        <f>IF('Indicator Data'!C57="No Data",1,IF('Indicator Data imputation'!C56&lt;&gt;"",1,0))</f>
        <v>0</v>
      </c>
      <c r="C53" s="158">
        <f>IF('Indicator Data'!D57="No Data",1,IF('Indicator Data imputation'!D56&lt;&gt;"",1,0))</f>
        <v>0</v>
      </c>
      <c r="D53" s="158">
        <f>IF('Indicator Data'!E57="No Data",1,IF('Indicator Data imputation'!E56&lt;&gt;"",1,0))</f>
        <v>0</v>
      </c>
      <c r="E53" s="158">
        <f>IF('Indicator Data'!F57="No Data",1,IF('Indicator Data imputation'!F56&lt;&gt;"",1,0))</f>
        <v>0</v>
      </c>
      <c r="F53" s="158">
        <f>IF('Indicator Data'!G57="No Data",1,IF('Indicator Data imputation'!G56&lt;&gt;"",1,0))</f>
        <v>0</v>
      </c>
      <c r="G53" s="158">
        <f>IF('Indicator Data'!H57="No Data",1,IF('Indicator Data imputation'!H56&lt;&gt;"",1,0))</f>
        <v>0</v>
      </c>
      <c r="H53" s="158">
        <f>IF('Indicator Data'!I57="No Data",1,IF('Indicator Data imputation'!I56&lt;&gt;"",1,0))</f>
        <v>0</v>
      </c>
      <c r="I53" s="158">
        <f>IF('Indicator Data'!J57="No Data",1,IF('Indicator Data imputation'!J56&lt;&gt;"",1,0))</f>
        <v>0</v>
      </c>
      <c r="J53" s="158">
        <f>IF('Indicator Data'!K57="No Data",1,IF('Indicator Data imputation'!K56&lt;&gt;"",1,0))</f>
        <v>0</v>
      </c>
      <c r="K53" s="158">
        <f>IF('Indicator Data'!L57="No Data",1,IF('Indicator Data imputation'!L56&lt;&gt;"",1,0))</f>
        <v>0</v>
      </c>
      <c r="L53" s="158">
        <f>IF('Indicator Data'!M57="No Data",1,IF('Indicator Data imputation'!M56&lt;&gt;"",1,0))</f>
        <v>1</v>
      </c>
      <c r="M53" s="158">
        <f>IF('Indicator Data'!N57="No Data",1,IF('Indicator Data imputation'!N56&lt;&gt;"",1,0))</f>
        <v>1</v>
      </c>
      <c r="N53" s="158">
        <f>IF('Indicator Data'!O57="No Data",1,IF('Indicator Data imputation'!O56&lt;&gt;"",1,0))</f>
        <v>1</v>
      </c>
      <c r="O53" s="158">
        <f>IF('Indicator Data'!P57="No Data",1,IF('Indicator Data imputation'!P56&lt;&gt;"",1,0))</f>
        <v>1</v>
      </c>
      <c r="P53" s="158">
        <f>IF('Indicator Data'!Q57="No Data",1,IF('Indicator Data imputation'!Q56&lt;&gt;"",1,0))</f>
        <v>0</v>
      </c>
      <c r="Q53" s="158">
        <f>IF('Indicator Data'!R57="No Data",1,IF('Indicator Data imputation'!R56&lt;&gt;"",1,0))</f>
        <v>0</v>
      </c>
      <c r="R53" s="158">
        <f>IF('Indicator Data'!S57="No Data",1,IF('Indicator Data imputation'!S56&lt;&gt;"",1,0))</f>
        <v>0</v>
      </c>
      <c r="S53" s="158">
        <f>IF('Indicator Data'!T57="No Data",1,IF('Indicator Data imputation'!T56&lt;&gt;"",1,0))</f>
        <v>0</v>
      </c>
      <c r="T53" s="158">
        <f>IF('Indicator Data'!U57="No Data",1,IF('Indicator Data imputation'!U56&lt;&gt;"",1,0))</f>
        <v>0</v>
      </c>
      <c r="U53" s="158">
        <f>IF('Indicator Data'!V57="No Data",1,IF('Indicator Data imputation'!V56&lt;&gt;"",1,0))</f>
        <v>0</v>
      </c>
      <c r="V53" s="158">
        <f>IF('Indicator Data'!W57="No Data",1,IF('Indicator Data imputation'!W56&lt;&gt;"",1,0))</f>
        <v>0</v>
      </c>
      <c r="W53" s="158">
        <f>IF('Indicator Data'!X57="No Data",1,IF('Indicator Data imputation'!X56&lt;&gt;"",1,0))</f>
        <v>0</v>
      </c>
      <c r="X53" s="158">
        <f>IF('Indicator Data'!Y57="No Data",1,IF('Indicator Data imputation'!Y56&lt;&gt;"",1,0))</f>
        <v>0</v>
      </c>
      <c r="Y53" s="158">
        <f>IF('Indicator Data'!Z57="No Data",1,IF('Indicator Data imputation'!Z56&lt;&gt;"",1,0))</f>
        <v>0</v>
      </c>
      <c r="Z53" s="158">
        <f>IF('Indicator Data'!AA57="No Data",1,IF('Indicator Data imputation'!AA56&lt;&gt;"",1,0))</f>
        <v>0</v>
      </c>
      <c r="AA53" s="158">
        <f>IF('Indicator Data'!AB57="No Data",1,IF('Indicator Data imputation'!AB56&lt;&gt;"",1,0))</f>
        <v>0</v>
      </c>
      <c r="AB53" s="158">
        <f>IF('Indicator Data'!AC57="No Data",1,IF('Indicator Data imputation'!AC56&lt;&gt;"",1,0))</f>
        <v>0</v>
      </c>
      <c r="AC53" s="158">
        <f>IF('Indicator Data'!AD57="No Data",1,IF('Indicator Data imputation'!AD56&lt;&gt;"",1,0))</f>
        <v>0</v>
      </c>
      <c r="AD53" s="158">
        <f>IF('Indicator Data'!AE57="No Data",1,IF('Indicator Data imputation'!AE56&lt;&gt;"",1,0))</f>
        <v>0</v>
      </c>
      <c r="AE53" s="158">
        <f>IF('Indicator Data'!AF57="No Data",1,IF('Indicator Data imputation'!AF56&lt;&gt;"",1,0))</f>
        <v>0</v>
      </c>
      <c r="AF53" s="158">
        <f>IF('Indicator Data'!AG57="No Data",1,IF('Indicator Data imputation'!AG56&lt;&gt;"",1,0))</f>
        <v>0</v>
      </c>
      <c r="AG53" s="158">
        <f>IF('Indicator Data'!AH57="No Data",1,IF('Indicator Data imputation'!AH56&lt;&gt;"",1,0))</f>
        <v>0</v>
      </c>
      <c r="AH53" s="158">
        <f>IF('Indicator Data'!AI57="No Data",1,IF('Indicator Data imputation'!AI56&lt;&gt;"",1,0))</f>
        <v>0</v>
      </c>
      <c r="AI53" s="158">
        <f>IF('Indicator Data'!AJ57="No Data",1,IF('Indicator Data imputation'!AJ56&lt;&gt;"",1,0))</f>
        <v>0</v>
      </c>
      <c r="AJ53" s="158">
        <f>IF('Indicator Data'!AK57="No Data",1,IF('Indicator Data imputation'!AK56&lt;&gt;"",1,0))</f>
        <v>0</v>
      </c>
      <c r="AK53" s="158">
        <f>IF('Indicator Data'!AL57="No Data",1,IF('Indicator Data imputation'!AL56&lt;&gt;"",1,0))</f>
        <v>0</v>
      </c>
      <c r="AL53" s="158">
        <f>IF('Indicator Data'!AM57="No Data",1,IF('Indicator Data imputation'!AM56&lt;&gt;"",1,0))</f>
        <v>0</v>
      </c>
      <c r="AM53" s="158">
        <f>IF('Indicator Data'!AN57="No Data",1,IF('Indicator Data imputation'!AN56&lt;&gt;"",1,0))</f>
        <v>0</v>
      </c>
      <c r="AN53" s="158">
        <f>IF('Indicator Data'!AO57="No Data",1,IF('Indicator Data imputation'!AO56&lt;&gt;"",1,0))</f>
        <v>0</v>
      </c>
      <c r="AO53" s="158">
        <f>IF('Indicator Data'!AP57="No Data",1,IF('Indicator Data imputation'!AP56&lt;&gt;"",1,0))</f>
        <v>0</v>
      </c>
      <c r="AP53" s="158">
        <f>IF('Indicator Data'!AQ57="No Data",1,IF('Indicator Data imputation'!AQ56&lt;&gt;"",1,0))</f>
        <v>0</v>
      </c>
      <c r="AQ53" s="158">
        <f>IF('Indicator Data'!AR57="No Data",1,IF('Indicator Data imputation'!AR56&lt;&gt;"",1,0))</f>
        <v>0</v>
      </c>
      <c r="AR53" s="158">
        <f>IF('Indicator Data'!AS57="No Data",1,IF('Indicator Data imputation'!AS56&lt;&gt;"",1,0))</f>
        <v>0</v>
      </c>
      <c r="AS53" s="158">
        <f>IF('Indicator Data'!AT57="No Data",1,IF('Indicator Data imputation'!AT56&lt;&gt;"",1,0))</f>
        <v>0</v>
      </c>
      <c r="AT53" s="158">
        <f>IF('Indicator Data'!AU57="No Data",1,IF('Indicator Data imputation'!AU56&lt;&gt;"",1,0))</f>
        <v>0</v>
      </c>
      <c r="AU53" s="158">
        <f>IF('Indicator Data'!AV57="No Data",1,IF('Indicator Data imputation'!AV56&lt;&gt;"",1,0))</f>
        <v>0</v>
      </c>
      <c r="AV53" s="158">
        <f>IF('Indicator Data'!AW57="No Data",1,IF('Indicator Data imputation'!AW56&lt;&gt;"",1,0))</f>
        <v>0</v>
      </c>
      <c r="AW53" s="158">
        <f>IF('Indicator Data'!AX57="No Data",1,IF('Indicator Data imputation'!AX56&lt;&gt;"",1,0))</f>
        <v>0</v>
      </c>
      <c r="AX53" s="158">
        <f>IF('Indicator Data'!AY57="No Data",1,IF('Indicator Data imputation'!AY56&lt;&gt;"",1,0))</f>
        <v>0</v>
      </c>
      <c r="AY53" s="158">
        <f>IF('Indicator Data'!AZ57="No Data",1,IF('Indicator Data imputation'!AZ56&lt;&gt;"",1,0))</f>
        <v>0</v>
      </c>
      <c r="AZ53" s="158">
        <f>IF('Indicator Data'!BA57="No Data",1,IF('Indicator Data imputation'!BA56&lt;&gt;"",1,0))</f>
        <v>0</v>
      </c>
      <c r="BA53" s="158">
        <f>IF('Indicator Data'!BB57="No Data",1,IF('Indicator Data imputation'!BB56&lt;&gt;"",1,0))</f>
        <v>0</v>
      </c>
      <c r="BB53" s="158">
        <f>IF('Indicator Data'!BC57="No Data",1,IF('Indicator Data imputation'!BC56&lt;&gt;"",1,0))</f>
        <v>0</v>
      </c>
      <c r="BC53" s="158">
        <f>IF('Indicator Data'!BD57="No Data",1,IF('Indicator Data imputation'!BD56&lt;&gt;"",1,0))</f>
        <v>0</v>
      </c>
      <c r="BD53" s="158">
        <f>IF('Indicator Data'!BE57="No Data",1,IF('Indicator Data imputation'!BE56&lt;&gt;"",1,0))</f>
        <v>0</v>
      </c>
      <c r="BE53" s="158">
        <f>IF('Indicator Data'!BF57="No Data",1,IF('Indicator Data imputation'!BF56&lt;&gt;"",1,0))</f>
        <v>0</v>
      </c>
      <c r="BF53" s="158">
        <f>IF('Indicator Data'!BG57="No Data",1,IF('Indicator Data imputation'!BG56&lt;&gt;"",1,0))</f>
        <v>0</v>
      </c>
      <c r="BG53" s="158">
        <f>IF('Indicator Data'!BH57="No Data",1,IF('Indicator Data imputation'!BH56&lt;&gt;"",1,0))</f>
        <v>0</v>
      </c>
      <c r="BH53" s="158">
        <f>IF('Indicator Data'!BI57="No Data",1,IF('Indicator Data imputation'!BI56&lt;&gt;"",1,0))</f>
        <v>0</v>
      </c>
      <c r="BI53" s="158">
        <f>IF('Indicator Data'!BR57="No Data",1,IF('Indicator Data imputation'!BJ56&lt;&gt;"",1,0))</f>
        <v>0</v>
      </c>
      <c r="BJ53" s="158">
        <f>IF('Indicator Data'!BS57="No Data",1,IF('Indicator Data imputation'!BK56&lt;&gt;"",1,0))</f>
        <v>0</v>
      </c>
      <c r="BK53" s="158">
        <f>IF('Indicator Data'!BT57="No Data",1,IF('Indicator Data imputation'!BL56&lt;&gt;"",1,0))</f>
        <v>0</v>
      </c>
      <c r="BL53" s="158">
        <f>IF('Indicator Data'!BU57="No Data",1,IF('Indicator Data imputation'!BM56&lt;&gt;"",1,0))</f>
        <v>0</v>
      </c>
      <c r="BM53" s="158">
        <f>IF('Indicator Data'!BV57="No Data",1,IF('Indicator Data imputation'!BN56&lt;&gt;"",1,0))</f>
        <v>0</v>
      </c>
      <c r="BN53" s="158">
        <f>IF('Indicator Data'!BW57="No Data",1,IF('Indicator Data imputation'!BO56&lt;&gt;"",1,0))</f>
        <v>0</v>
      </c>
      <c r="BO53" s="158">
        <f>IF('Indicator Data'!BX57="No Data",1,IF('Indicator Data imputation'!BP56&lt;&gt;"",1,0))</f>
        <v>0</v>
      </c>
      <c r="BP53" s="158">
        <f>IF('Indicator Data'!BY57="No Data",1,IF('Indicator Data imputation'!BQ56&lt;&gt;"",1,0))</f>
        <v>0</v>
      </c>
      <c r="BQ53" s="158">
        <f>IF('Indicator Data'!BZ57="No Data",1,IF('Indicator Data imputation'!BR56&lt;&gt;"",1,0))</f>
        <v>0</v>
      </c>
      <c r="BR53" s="158">
        <f>IF('Indicator Data'!CA57="No Data",1,IF('Indicator Data imputation'!BS56&lt;&gt;"",1,0))</f>
        <v>0</v>
      </c>
      <c r="BS53" s="158">
        <f>IF('Indicator Data'!CB57="No Data",1,IF('Indicator Data imputation'!BT56&lt;&gt;"",1,0))</f>
        <v>0</v>
      </c>
      <c r="BT53" s="158">
        <f>IF('Indicator Data'!CC57="No Data",1,IF('Indicator Data imputation'!BU56&lt;&gt;"",1,0))</f>
        <v>0</v>
      </c>
      <c r="BU53" s="158">
        <f>IF('Indicator Data'!CD57="No Data",1,IF('Indicator Data imputation'!BV56&lt;&gt;"",1,0))</f>
        <v>0</v>
      </c>
      <c r="BV53" s="158">
        <f>IF('Indicator Data'!CE57="No Data",1,IF('Indicator Data imputation'!BW56&lt;&gt;"",1,0))</f>
        <v>0</v>
      </c>
      <c r="BW53" s="158">
        <f>IF('Indicator Data'!CF57="No Data",1,IF('Indicator Data imputation'!BX56&lt;&gt;"",1,0))</f>
        <v>0</v>
      </c>
      <c r="BX53" s="158">
        <f>IF('Indicator Data'!CG57="No Data",1,IF('Indicator Data imputation'!BY56&lt;&gt;"",1,0))</f>
        <v>0</v>
      </c>
      <c r="BY53" s="5">
        <f t="shared" si="2"/>
        <v>4</v>
      </c>
      <c r="BZ53" s="160">
        <f t="shared" si="1"/>
        <v>5.3333333333333337E-2</v>
      </c>
    </row>
    <row r="54" spans="1:78" x14ac:dyDescent="0.3">
      <c r="A54" s="5" t="s">
        <v>98</v>
      </c>
      <c r="B54" s="158">
        <f>IF('Indicator Data'!C58="No Data",1,IF('Indicator Data imputation'!C57&lt;&gt;"",1,0))</f>
        <v>0</v>
      </c>
      <c r="C54" s="158">
        <f>IF('Indicator Data'!D58="No Data",1,IF('Indicator Data imputation'!D57&lt;&gt;"",1,0))</f>
        <v>0</v>
      </c>
      <c r="D54" s="158">
        <f>IF('Indicator Data'!E58="No Data",1,IF('Indicator Data imputation'!E57&lt;&gt;"",1,0))</f>
        <v>0</v>
      </c>
      <c r="E54" s="158">
        <f>IF('Indicator Data'!F58="No Data",1,IF('Indicator Data imputation'!F57&lt;&gt;"",1,0))</f>
        <v>0</v>
      </c>
      <c r="F54" s="158">
        <f>IF('Indicator Data'!G58="No Data",1,IF('Indicator Data imputation'!G57&lt;&gt;"",1,0))</f>
        <v>0</v>
      </c>
      <c r="G54" s="158">
        <f>IF('Indicator Data'!H58="No Data",1,IF('Indicator Data imputation'!H57&lt;&gt;"",1,0))</f>
        <v>0</v>
      </c>
      <c r="H54" s="158">
        <f>IF('Indicator Data'!I58="No Data",1,IF('Indicator Data imputation'!I57&lt;&gt;"",1,0))</f>
        <v>0</v>
      </c>
      <c r="I54" s="158">
        <f>IF('Indicator Data'!J58="No Data",1,IF('Indicator Data imputation'!J57&lt;&gt;"",1,0))</f>
        <v>0</v>
      </c>
      <c r="J54" s="158">
        <f>IF('Indicator Data'!K58="No Data",1,IF('Indicator Data imputation'!K57&lt;&gt;"",1,0))</f>
        <v>0</v>
      </c>
      <c r="K54" s="158">
        <f>IF('Indicator Data'!L58="No Data",1,IF('Indicator Data imputation'!L57&lt;&gt;"",1,0))</f>
        <v>0</v>
      </c>
      <c r="L54" s="158">
        <f>IF('Indicator Data'!M58="No Data",1,IF('Indicator Data imputation'!M57&lt;&gt;"",1,0))</f>
        <v>0</v>
      </c>
      <c r="M54" s="158">
        <f>IF('Indicator Data'!N58="No Data",1,IF('Indicator Data imputation'!N57&lt;&gt;"",1,0))</f>
        <v>0</v>
      </c>
      <c r="N54" s="158">
        <f>IF('Indicator Data'!O58="No Data",1,IF('Indicator Data imputation'!O57&lt;&gt;"",1,0))</f>
        <v>0</v>
      </c>
      <c r="O54" s="158">
        <f>IF('Indicator Data'!P58="No Data",1,IF('Indicator Data imputation'!P57&lt;&gt;"",1,0))</f>
        <v>0</v>
      </c>
      <c r="P54" s="158">
        <f>IF('Indicator Data'!Q58="No Data",1,IF('Indicator Data imputation'!Q57&lt;&gt;"",1,0))</f>
        <v>0</v>
      </c>
      <c r="Q54" s="158">
        <f>IF('Indicator Data'!R58="No Data",1,IF('Indicator Data imputation'!R57&lt;&gt;"",1,0))</f>
        <v>0</v>
      </c>
      <c r="R54" s="158">
        <f>IF('Indicator Data'!S58="No Data",1,IF('Indicator Data imputation'!S57&lt;&gt;"",1,0))</f>
        <v>0</v>
      </c>
      <c r="S54" s="158">
        <f>IF('Indicator Data'!T58="No Data",1,IF('Indicator Data imputation'!T57&lt;&gt;"",1,0))</f>
        <v>0</v>
      </c>
      <c r="T54" s="158">
        <f>IF('Indicator Data'!U58="No Data",1,IF('Indicator Data imputation'!U57&lt;&gt;"",1,0))</f>
        <v>0</v>
      </c>
      <c r="U54" s="158">
        <f>IF('Indicator Data'!V58="No Data",1,IF('Indicator Data imputation'!V57&lt;&gt;"",1,0))</f>
        <v>0</v>
      </c>
      <c r="V54" s="158">
        <f>IF('Indicator Data'!W58="No Data",1,IF('Indicator Data imputation'!W57&lt;&gt;"",1,0))</f>
        <v>0</v>
      </c>
      <c r="W54" s="158">
        <f>IF('Indicator Data'!X58="No Data",1,IF('Indicator Data imputation'!X57&lt;&gt;"",1,0))</f>
        <v>0</v>
      </c>
      <c r="X54" s="158">
        <f>IF('Indicator Data'!Y58="No Data",1,IF('Indicator Data imputation'!Y57&lt;&gt;"",1,0))</f>
        <v>0</v>
      </c>
      <c r="Y54" s="158">
        <f>IF('Indicator Data'!Z58="No Data",1,IF('Indicator Data imputation'!Z57&lt;&gt;"",1,0))</f>
        <v>0</v>
      </c>
      <c r="Z54" s="158">
        <f>IF('Indicator Data'!AA58="No Data",1,IF('Indicator Data imputation'!AA57&lt;&gt;"",1,0))</f>
        <v>1</v>
      </c>
      <c r="AA54" s="158">
        <f>IF('Indicator Data'!AB58="No Data",1,IF('Indicator Data imputation'!AB57&lt;&gt;"",1,0))</f>
        <v>0</v>
      </c>
      <c r="AB54" s="158">
        <f>IF('Indicator Data'!AC58="No Data",1,IF('Indicator Data imputation'!AC57&lt;&gt;"",1,0))</f>
        <v>0</v>
      </c>
      <c r="AC54" s="158">
        <f>IF('Indicator Data'!AD58="No Data",1,IF('Indicator Data imputation'!AD57&lt;&gt;"",1,0))</f>
        <v>1</v>
      </c>
      <c r="AD54" s="158">
        <f>IF('Indicator Data'!AE58="No Data",1,IF('Indicator Data imputation'!AE57&lt;&gt;"",1,0))</f>
        <v>0</v>
      </c>
      <c r="AE54" s="158">
        <f>IF('Indicator Data'!AF58="No Data",1,IF('Indicator Data imputation'!AF57&lt;&gt;"",1,0))</f>
        <v>0</v>
      </c>
      <c r="AF54" s="158">
        <f>IF('Indicator Data'!AG58="No Data",1,IF('Indicator Data imputation'!AG57&lt;&gt;"",1,0))</f>
        <v>0</v>
      </c>
      <c r="AG54" s="158">
        <f>IF('Indicator Data'!AH58="No Data",1,IF('Indicator Data imputation'!AH57&lt;&gt;"",1,0))</f>
        <v>0</v>
      </c>
      <c r="AH54" s="158">
        <f>IF('Indicator Data'!AI58="No Data",1,IF('Indicator Data imputation'!AI57&lt;&gt;"",1,0))</f>
        <v>0</v>
      </c>
      <c r="AI54" s="158">
        <f>IF('Indicator Data'!AJ58="No Data",1,IF('Indicator Data imputation'!AJ57&lt;&gt;"",1,0))</f>
        <v>0</v>
      </c>
      <c r="AJ54" s="158">
        <f>IF('Indicator Data'!AK58="No Data",1,IF('Indicator Data imputation'!AK57&lt;&gt;"",1,0))</f>
        <v>0</v>
      </c>
      <c r="AK54" s="158">
        <f>IF('Indicator Data'!AL58="No Data",1,IF('Indicator Data imputation'!AL57&lt;&gt;"",1,0))</f>
        <v>0</v>
      </c>
      <c r="AL54" s="158">
        <f>IF('Indicator Data'!AM58="No Data",1,IF('Indicator Data imputation'!AM57&lt;&gt;"",1,0))</f>
        <v>1</v>
      </c>
      <c r="AM54" s="158">
        <f>IF('Indicator Data'!AN58="No Data",1,IF('Indicator Data imputation'!AN57&lt;&gt;"",1,0))</f>
        <v>0</v>
      </c>
      <c r="AN54" s="158">
        <f>IF('Indicator Data'!AO58="No Data",1,IF('Indicator Data imputation'!AO57&lt;&gt;"",1,0))</f>
        <v>0</v>
      </c>
      <c r="AO54" s="158">
        <f>IF('Indicator Data'!AP58="No Data",1,IF('Indicator Data imputation'!AP57&lt;&gt;"",1,0))</f>
        <v>0</v>
      </c>
      <c r="AP54" s="158">
        <f>IF('Indicator Data'!AQ58="No Data",1,IF('Indicator Data imputation'!AQ57&lt;&gt;"",1,0))</f>
        <v>0</v>
      </c>
      <c r="AQ54" s="158">
        <f>IF('Indicator Data'!AR58="No Data",1,IF('Indicator Data imputation'!AR57&lt;&gt;"",1,0))</f>
        <v>1</v>
      </c>
      <c r="AR54" s="158">
        <f>IF('Indicator Data'!AS58="No Data",1,IF('Indicator Data imputation'!AS57&lt;&gt;"",1,0))</f>
        <v>0</v>
      </c>
      <c r="AS54" s="158">
        <f>IF('Indicator Data'!AT58="No Data",1,IF('Indicator Data imputation'!AT57&lt;&gt;"",1,0))</f>
        <v>0</v>
      </c>
      <c r="AT54" s="158">
        <f>IF('Indicator Data'!AU58="No Data",1,IF('Indicator Data imputation'!AU57&lt;&gt;"",1,0))</f>
        <v>0</v>
      </c>
      <c r="AU54" s="158">
        <f>IF('Indicator Data'!AV58="No Data",1,IF('Indicator Data imputation'!AV57&lt;&gt;"",1,0))</f>
        <v>0</v>
      </c>
      <c r="AV54" s="158">
        <f>IF('Indicator Data'!AW58="No Data",1,IF('Indicator Data imputation'!AW57&lt;&gt;"",1,0))</f>
        <v>0</v>
      </c>
      <c r="AW54" s="158">
        <f>IF('Indicator Data'!AX58="No Data",1,IF('Indicator Data imputation'!AX57&lt;&gt;"",1,0))</f>
        <v>0</v>
      </c>
      <c r="AX54" s="158">
        <f>IF('Indicator Data'!AY58="No Data",1,IF('Indicator Data imputation'!AY57&lt;&gt;"",1,0))</f>
        <v>0</v>
      </c>
      <c r="AY54" s="158">
        <f>IF('Indicator Data'!AZ58="No Data",1,IF('Indicator Data imputation'!AZ57&lt;&gt;"",1,0))</f>
        <v>1</v>
      </c>
      <c r="AZ54" s="158">
        <f>IF('Indicator Data'!BA58="No Data",1,IF('Indicator Data imputation'!BA57&lt;&gt;"",1,0))</f>
        <v>1</v>
      </c>
      <c r="BA54" s="158">
        <f>IF('Indicator Data'!BB58="No Data",1,IF('Indicator Data imputation'!BB57&lt;&gt;"",1,0))</f>
        <v>0</v>
      </c>
      <c r="BB54" s="158">
        <f>IF('Indicator Data'!BC58="No Data",1,IF('Indicator Data imputation'!BC57&lt;&gt;"",1,0))</f>
        <v>0</v>
      </c>
      <c r="BC54" s="158">
        <f>IF('Indicator Data'!BD58="No Data",1,IF('Indicator Data imputation'!BD57&lt;&gt;"",1,0))</f>
        <v>0</v>
      </c>
      <c r="BD54" s="158">
        <f>IF('Indicator Data'!BE58="No Data",1,IF('Indicator Data imputation'!BE57&lt;&gt;"",1,0))</f>
        <v>0</v>
      </c>
      <c r="BE54" s="158">
        <f>IF('Indicator Data'!BF58="No Data",1,IF('Indicator Data imputation'!BF57&lt;&gt;"",1,0))</f>
        <v>0</v>
      </c>
      <c r="BF54" s="158">
        <f>IF('Indicator Data'!BG58="No Data",1,IF('Indicator Data imputation'!BG57&lt;&gt;"",1,0))</f>
        <v>0</v>
      </c>
      <c r="BG54" s="158">
        <f>IF('Indicator Data'!BH58="No Data",1,IF('Indicator Data imputation'!BH57&lt;&gt;"",1,0))</f>
        <v>1</v>
      </c>
      <c r="BH54" s="158">
        <f>IF('Indicator Data'!BI58="No Data",1,IF('Indicator Data imputation'!BI57&lt;&gt;"",1,0))</f>
        <v>1</v>
      </c>
      <c r="BI54" s="158">
        <f>IF('Indicator Data'!BR58="No Data",1,IF('Indicator Data imputation'!BJ57&lt;&gt;"",1,0))</f>
        <v>1</v>
      </c>
      <c r="BJ54" s="158">
        <f>IF('Indicator Data'!BS58="No Data",1,IF('Indicator Data imputation'!BK57&lt;&gt;"",1,0))</f>
        <v>0</v>
      </c>
      <c r="BK54" s="158">
        <f>IF('Indicator Data'!BT58="No Data",1,IF('Indicator Data imputation'!BL57&lt;&gt;"",1,0))</f>
        <v>0</v>
      </c>
      <c r="BL54" s="158">
        <f>IF('Indicator Data'!BU58="No Data",1,IF('Indicator Data imputation'!BM57&lt;&gt;"",1,0))</f>
        <v>0</v>
      </c>
      <c r="BM54" s="158">
        <f>IF('Indicator Data'!BV58="No Data",1,IF('Indicator Data imputation'!BN57&lt;&gt;"",1,0))</f>
        <v>0</v>
      </c>
      <c r="BN54" s="158">
        <f>IF('Indicator Data'!BW58="No Data",1,IF('Indicator Data imputation'!BO57&lt;&gt;"",1,0))</f>
        <v>0</v>
      </c>
      <c r="BO54" s="158">
        <f>IF('Indicator Data'!BX58="No Data",1,IF('Indicator Data imputation'!BP57&lt;&gt;"",1,0))</f>
        <v>0</v>
      </c>
      <c r="BP54" s="158">
        <f>IF('Indicator Data'!BY58="No Data",1,IF('Indicator Data imputation'!BQ57&lt;&gt;"",1,0))</f>
        <v>0</v>
      </c>
      <c r="BQ54" s="158">
        <f>IF('Indicator Data'!BZ58="No Data",1,IF('Indicator Data imputation'!BR57&lt;&gt;"",1,0))</f>
        <v>0</v>
      </c>
      <c r="BR54" s="158">
        <f>IF('Indicator Data'!CA58="No Data",1,IF('Indicator Data imputation'!BS57&lt;&gt;"",1,0))</f>
        <v>0</v>
      </c>
      <c r="BS54" s="158">
        <f>IF('Indicator Data'!CB58="No Data",1,IF('Indicator Data imputation'!BT57&lt;&gt;"",1,0))</f>
        <v>0</v>
      </c>
      <c r="BT54" s="158">
        <f>IF('Indicator Data'!CC58="No Data",1,IF('Indicator Data imputation'!BU57&lt;&gt;"",1,0))</f>
        <v>0</v>
      </c>
      <c r="BU54" s="158">
        <f>IF('Indicator Data'!CD58="No Data",1,IF('Indicator Data imputation'!BV57&lt;&gt;"",1,0))</f>
        <v>1</v>
      </c>
      <c r="BV54" s="158">
        <f>IF('Indicator Data'!CE58="No Data",1,IF('Indicator Data imputation'!BW57&lt;&gt;"",1,0))</f>
        <v>1</v>
      </c>
      <c r="BW54" s="158">
        <f>IF('Indicator Data'!CF58="No Data",1,IF('Indicator Data imputation'!BX57&lt;&gt;"",1,0))</f>
        <v>0</v>
      </c>
      <c r="BX54" s="158">
        <f>IF('Indicator Data'!CG58="No Data",1,IF('Indicator Data imputation'!BY57&lt;&gt;"",1,0))</f>
        <v>0</v>
      </c>
      <c r="BY54" s="5">
        <f t="shared" si="2"/>
        <v>11</v>
      </c>
      <c r="BZ54" s="160">
        <f t="shared" si="1"/>
        <v>0.14666666666666667</v>
      </c>
    </row>
    <row r="55" spans="1:78" x14ac:dyDescent="0.3">
      <c r="A55" s="5" t="s">
        <v>100</v>
      </c>
      <c r="B55" s="158">
        <f>IF('Indicator Data'!C59="No Data",1,IF('Indicator Data imputation'!C58&lt;&gt;"",1,0))</f>
        <v>0</v>
      </c>
      <c r="C55" s="158">
        <f>IF('Indicator Data'!D59="No Data",1,IF('Indicator Data imputation'!D58&lt;&gt;"",1,0))</f>
        <v>0</v>
      </c>
      <c r="D55" s="158">
        <f>IF('Indicator Data'!E59="No Data",1,IF('Indicator Data imputation'!E58&lt;&gt;"",1,0))</f>
        <v>0</v>
      </c>
      <c r="E55" s="158">
        <f>IF('Indicator Data'!F59="No Data",1,IF('Indicator Data imputation'!F58&lt;&gt;"",1,0))</f>
        <v>0</v>
      </c>
      <c r="F55" s="158">
        <f>IF('Indicator Data'!G59="No Data",1,IF('Indicator Data imputation'!G58&lt;&gt;"",1,0))</f>
        <v>0</v>
      </c>
      <c r="G55" s="158">
        <f>IF('Indicator Data'!H59="No Data",1,IF('Indicator Data imputation'!H58&lt;&gt;"",1,0))</f>
        <v>0</v>
      </c>
      <c r="H55" s="158">
        <f>IF('Indicator Data'!I59="No Data",1,IF('Indicator Data imputation'!I58&lt;&gt;"",1,0))</f>
        <v>0</v>
      </c>
      <c r="I55" s="158">
        <f>IF('Indicator Data'!J59="No Data",1,IF('Indicator Data imputation'!J58&lt;&gt;"",1,0))</f>
        <v>0</v>
      </c>
      <c r="J55" s="158">
        <f>IF('Indicator Data'!K59="No Data",1,IF('Indicator Data imputation'!K58&lt;&gt;"",1,0))</f>
        <v>0</v>
      </c>
      <c r="K55" s="158">
        <f>IF('Indicator Data'!L59="No Data",1,IF('Indicator Data imputation'!L58&lt;&gt;"",1,0))</f>
        <v>0</v>
      </c>
      <c r="L55" s="158">
        <f>IF('Indicator Data'!M59="No Data",1,IF('Indicator Data imputation'!M58&lt;&gt;"",1,0))</f>
        <v>0</v>
      </c>
      <c r="M55" s="158">
        <f>IF('Indicator Data'!N59="No Data",1,IF('Indicator Data imputation'!N58&lt;&gt;"",1,0))</f>
        <v>0</v>
      </c>
      <c r="N55" s="158">
        <f>IF('Indicator Data'!O59="No Data",1,IF('Indicator Data imputation'!O58&lt;&gt;"",1,0))</f>
        <v>0</v>
      </c>
      <c r="O55" s="158">
        <f>IF('Indicator Data'!P59="No Data",1,IF('Indicator Data imputation'!P58&lt;&gt;"",1,0))</f>
        <v>0</v>
      </c>
      <c r="P55" s="158">
        <f>IF('Indicator Data'!Q59="No Data",1,IF('Indicator Data imputation'!Q58&lt;&gt;"",1,0))</f>
        <v>0</v>
      </c>
      <c r="Q55" s="158">
        <f>IF('Indicator Data'!R59="No Data",1,IF('Indicator Data imputation'!R58&lt;&gt;"",1,0))</f>
        <v>0</v>
      </c>
      <c r="R55" s="158">
        <f>IF('Indicator Data'!S59="No Data",1,IF('Indicator Data imputation'!S58&lt;&gt;"",1,0))</f>
        <v>0</v>
      </c>
      <c r="S55" s="158">
        <f>IF('Indicator Data'!T59="No Data",1,IF('Indicator Data imputation'!T58&lt;&gt;"",1,0))</f>
        <v>0</v>
      </c>
      <c r="T55" s="158">
        <f>IF('Indicator Data'!U59="No Data",1,IF('Indicator Data imputation'!U58&lt;&gt;"",1,0))</f>
        <v>0</v>
      </c>
      <c r="U55" s="158">
        <f>IF('Indicator Data'!V59="No Data",1,IF('Indicator Data imputation'!V58&lt;&gt;"",1,0))</f>
        <v>0</v>
      </c>
      <c r="V55" s="158">
        <f>IF('Indicator Data'!W59="No Data",1,IF('Indicator Data imputation'!W58&lt;&gt;"",1,0))</f>
        <v>0</v>
      </c>
      <c r="W55" s="158">
        <f>IF('Indicator Data'!X59="No Data",1,IF('Indicator Data imputation'!X58&lt;&gt;"",1,0))</f>
        <v>0</v>
      </c>
      <c r="X55" s="158">
        <f>IF('Indicator Data'!Y59="No Data",1,IF('Indicator Data imputation'!Y58&lt;&gt;"",1,0))</f>
        <v>1</v>
      </c>
      <c r="Y55" s="158">
        <f>IF('Indicator Data'!Z59="No Data",1,IF('Indicator Data imputation'!Z58&lt;&gt;"",1,0))</f>
        <v>1</v>
      </c>
      <c r="Z55" s="158">
        <f>IF('Indicator Data'!AA59="No Data",1,IF('Indicator Data imputation'!AA58&lt;&gt;"",1,0))</f>
        <v>1</v>
      </c>
      <c r="AA55" s="158">
        <f>IF('Indicator Data'!AB59="No Data",1,IF('Indicator Data imputation'!AB58&lt;&gt;"",1,0))</f>
        <v>0</v>
      </c>
      <c r="AB55" s="158">
        <f>IF('Indicator Data'!AC59="No Data",1,IF('Indicator Data imputation'!AC58&lt;&gt;"",1,0))</f>
        <v>1</v>
      </c>
      <c r="AC55" s="158">
        <f>IF('Indicator Data'!AD59="No Data",1,IF('Indicator Data imputation'!AD58&lt;&gt;"",1,0))</f>
        <v>0</v>
      </c>
      <c r="AD55" s="158">
        <f>IF('Indicator Data'!AE59="No Data",1,IF('Indicator Data imputation'!AE58&lt;&gt;"",1,0))</f>
        <v>0</v>
      </c>
      <c r="AE55" s="158">
        <f>IF('Indicator Data'!AF59="No Data",1,IF('Indicator Data imputation'!AF58&lt;&gt;"",1,0))</f>
        <v>1</v>
      </c>
      <c r="AF55" s="158">
        <f>IF('Indicator Data'!AG59="No Data",1,IF('Indicator Data imputation'!AG58&lt;&gt;"",1,0))</f>
        <v>0</v>
      </c>
      <c r="AG55" s="158">
        <f>IF('Indicator Data'!AH59="No Data",1,IF('Indicator Data imputation'!AH58&lt;&gt;"",1,0))</f>
        <v>0</v>
      </c>
      <c r="AH55" s="158">
        <f>IF('Indicator Data'!AI59="No Data",1,IF('Indicator Data imputation'!AI58&lt;&gt;"",1,0))</f>
        <v>0</v>
      </c>
      <c r="AI55" s="158">
        <f>IF('Indicator Data'!AJ59="No Data",1,IF('Indicator Data imputation'!AJ58&lt;&gt;"",1,0))</f>
        <v>0</v>
      </c>
      <c r="AJ55" s="158">
        <f>IF('Indicator Data'!AK59="No Data",1,IF('Indicator Data imputation'!AK58&lt;&gt;"",1,0))</f>
        <v>0</v>
      </c>
      <c r="AK55" s="158">
        <f>IF('Indicator Data'!AL59="No Data",1,IF('Indicator Data imputation'!AL58&lt;&gt;"",1,0))</f>
        <v>0</v>
      </c>
      <c r="AL55" s="158">
        <f>IF('Indicator Data'!AM59="No Data",1,IF('Indicator Data imputation'!AM58&lt;&gt;"",1,0))</f>
        <v>1</v>
      </c>
      <c r="AM55" s="158">
        <f>IF('Indicator Data'!AN59="No Data",1,IF('Indicator Data imputation'!AN58&lt;&gt;"",1,0))</f>
        <v>0</v>
      </c>
      <c r="AN55" s="158">
        <f>IF('Indicator Data'!AO59="No Data",1,IF('Indicator Data imputation'!AO58&lt;&gt;"",1,0))</f>
        <v>0</v>
      </c>
      <c r="AO55" s="158">
        <f>IF('Indicator Data'!AP59="No Data",1,IF('Indicator Data imputation'!AP58&lt;&gt;"",1,0))</f>
        <v>0</v>
      </c>
      <c r="AP55" s="158">
        <f>IF('Indicator Data'!AQ59="No Data",1,IF('Indicator Data imputation'!AQ58&lt;&gt;"",1,0))</f>
        <v>1</v>
      </c>
      <c r="AQ55" s="158">
        <f>IF('Indicator Data'!AR59="No Data",1,IF('Indicator Data imputation'!AR58&lt;&gt;"",1,0))</f>
        <v>1</v>
      </c>
      <c r="AR55" s="158">
        <f>IF('Indicator Data'!AS59="No Data",1,IF('Indicator Data imputation'!AS58&lt;&gt;"",1,0))</f>
        <v>0</v>
      </c>
      <c r="AS55" s="158">
        <f>IF('Indicator Data'!AT59="No Data",1,IF('Indicator Data imputation'!AT58&lt;&gt;"",1,0))</f>
        <v>0</v>
      </c>
      <c r="AT55" s="158">
        <f>IF('Indicator Data'!AU59="No Data",1,IF('Indicator Data imputation'!AU58&lt;&gt;"",1,0))</f>
        <v>0</v>
      </c>
      <c r="AU55" s="158">
        <f>IF('Indicator Data'!AV59="No Data",1,IF('Indicator Data imputation'!AV58&lt;&gt;"",1,0))</f>
        <v>0</v>
      </c>
      <c r="AV55" s="158">
        <f>IF('Indicator Data'!AW59="No Data",1,IF('Indicator Data imputation'!AW58&lt;&gt;"",1,0))</f>
        <v>0</v>
      </c>
      <c r="AW55" s="158">
        <f>IF('Indicator Data'!AX59="No Data",1,IF('Indicator Data imputation'!AX58&lt;&gt;"",1,0))</f>
        <v>0</v>
      </c>
      <c r="AX55" s="158">
        <f>IF('Indicator Data'!AY59="No Data",1,IF('Indicator Data imputation'!AY58&lt;&gt;"",1,0))</f>
        <v>0</v>
      </c>
      <c r="AY55" s="158">
        <f>IF('Indicator Data'!AZ59="No Data",1,IF('Indicator Data imputation'!AZ58&lt;&gt;"",1,0))</f>
        <v>1</v>
      </c>
      <c r="AZ55" s="158">
        <f>IF('Indicator Data'!BA59="No Data",1,IF('Indicator Data imputation'!BA58&lt;&gt;"",1,0))</f>
        <v>1</v>
      </c>
      <c r="BA55" s="158">
        <f>IF('Indicator Data'!BB59="No Data",1,IF('Indicator Data imputation'!BB58&lt;&gt;"",1,0))</f>
        <v>0</v>
      </c>
      <c r="BB55" s="158">
        <f>IF('Indicator Data'!BC59="No Data",1,IF('Indicator Data imputation'!BC58&lt;&gt;"",1,0))</f>
        <v>0</v>
      </c>
      <c r="BC55" s="158">
        <f>IF('Indicator Data'!BD59="No Data",1,IF('Indicator Data imputation'!BD58&lt;&gt;"",1,0))</f>
        <v>0</v>
      </c>
      <c r="BD55" s="158">
        <f>IF('Indicator Data'!BE59="No Data",1,IF('Indicator Data imputation'!BE58&lt;&gt;"",1,0))</f>
        <v>0</v>
      </c>
      <c r="BE55" s="158">
        <f>IF('Indicator Data'!BF59="No Data",1,IF('Indicator Data imputation'!BF58&lt;&gt;"",1,0))</f>
        <v>0</v>
      </c>
      <c r="BF55" s="158">
        <f>IF('Indicator Data'!BG59="No Data",1,IF('Indicator Data imputation'!BG58&lt;&gt;"",1,0))</f>
        <v>0</v>
      </c>
      <c r="BG55" s="158">
        <f>IF('Indicator Data'!BH59="No Data",1,IF('Indicator Data imputation'!BH58&lt;&gt;"",1,0))</f>
        <v>1</v>
      </c>
      <c r="BH55" s="158">
        <f>IF('Indicator Data'!BI59="No Data",1,IF('Indicator Data imputation'!BI58&lt;&gt;"",1,0))</f>
        <v>1</v>
      </c>
      <c r="BI55" s="158">
        <f>IF('Indicator Data'!BR59="No Data",1,IF('Indicator Data imputation'!BJ58&lt;&gt;"",1,0))</f>
        <v>1</v>
      </c>
      <c r="BJ55" s="158">
        <f>IF('Indicator Data'!BS59="No Data",1,IF('Indicator Data imputation'!BK58&lt;&gt;"",1,0))</f>
        <v>0</v>
      </c>
      <c r="BK55" s="158">
        <f>IF('Indicator Data'!BT59="No Data",1,IF('Indicator Data imputation'!BL58&lt;&gt;"",1,0))</f>
        <v>0</v>
      </c>
      <c r="BL55" s="158">
        <f>IF('Indicator Data'!BU59="No Data",1,IF('Indicator Data imputation'!BM58&lt;&gt;"",1,0))</f>
        <v>0</v>
      </c>
      <c r="BM55" s="158">
        <f>IF('Indicator Data'!BV59="No Data",1,IF('Indicator Data imputation'!BN58&lt;&gt;"",1,0))</f>
        <v>0</v>
      </c>
      <c r="BN55" s="158">
        <f>IF('Indicator Data'!BW59="No Data",1,IF('Indicator Data imputation'!BO58&lt;&gt;"",1,0))</f>
        <v>0</v>
      </c>
      <c r="BO55" s="158">
        <f>IF('Indicator Data'!BX59="No Data",1,IF('Indicator Data imputation'!BP58&lt;&gt;"",1,0))</f>
        <v>0</v>
      </c>
      <c r="BP55" s="158">
        <f>IF('Indicator Data'!BY59="No Data",1,IF('Indicator Data imputation'!BQ58&lt;&gt;"",1,0))</f>
        <v>0</v>
      </c>
      <c r="BQ55" s="158">
        <f>IF('Indicator Data'!BZ59="No Data",1,IF('Indicator Data imputation'!BR58&lt;&gt;"",1,0))</f>
        <v>0</v>
      </c>
      <c r="BR55" s="158">
        <f>IF('Indicator Data'!CA59="No Data",1,IF('Indicator Data imputation'!BS58&lt;&gt;"",1,0))</f>
        <v>0</v>
      </c>
      <c r="BS55" s="158">
        <f>IF('Indicator Data'!CB59="No Data",1,IF('Indicator Data imputation'!BT58&lt;&gt;"",1,0))</f>
        <v>1</v>
      </c>
      <c r="BT55" s="158">
        <f>IF('Indicator Data'!CC59="No Data",1,IF('Indicator Data imputation'!BU58&lt;&gt;"",1,0))</f>
        <v>0</v>
      </c>
      <c r="BU55" s="158">
        <f>IF('Indicator Data'!CD59="No Data",1,IF('Indicator Data imputation'!BV58&lt;&gt;"",1,0))</f>
        <v>0</v>
      </c>
      <c r="BV55" s="158">
        <f>IF('Indicator Data'!CE59="No Data",1,IF('Indicator Data imputation'!BW58&lt;&gt;"",1,0))</f>
        <v>0</v>
      </c>
      <c r="BW55" s="158">
        <f>IF('Indicator Data'!CF59="No Data",1,IF('Indicator Data imputation'!BX58&lt;&gt;"",1,0))</f>
        <v>0</v>
      </c>
      <c r="BX55" s="158">
        <f>IF('Indicator Data'!CG59="No Data",1,IF('Indicator Data imputation'!BY58&lt;&gt;"",1,0))</f>
        <v>0</v>
      </c>
      <c r="BY55" s="5">
        <f t="shared" si="2"/>
        <v>14</v>
      </c>
      <c r="BZ55" s="160">
        <f t="shared" si="1"/>
        <v>0.18666666666666668</v>
      </c>
    </row>
    <row r="56" spans="1:78" x14ac:dyDescent="0.3">
      <c r="A56" s="5" t="s">
        <v>102</v>
      </c>
      <c r="B56" s="158">
        <f>IF('Indicator Data'!C60="No Data",1,IF('Indicator Data imputation'!C59&lt;&gt;"",1,0))</f>
        <v>0</v>
      </c>
      <c r="C56" s="158">
        <f>IF('Indicator Data'!D60="No Data",1,IF('Indicator Data imputation'!D59&lt;&gt;"",1,0))</f>
        <v>0</v>
      </c>
      <c r="D56" s="158">
        <f>IF('Indicator Data'!E60="No Data",1,IF('Indicator Data imputation'!E59&lt;&gt;"",1,0))</f>
        <v>0</v>
      </c>
      <c r="E56" s="158">
        <f>IF('Indicator Data'!F60="No Data",1,IF('Indicator Data imputation'!F59&lt;&gt;"",1,0))</f>
        <v>0</v>
      </c>
      <c r="F56" s="158">
        <f>IF('Indicator Data'!G60="No Data",1,IF('Indicator Data imputation'!G59&lt;&gt;"",1,0))</f>
        <v>0</v>
      </c>
      <c r="G56" s="158">
        <f>IF('Indicator Data'!H60="No Data",1,IF('Indicator Data imputation'!H59&lt;&gt;"",1,0))</f>
        <v>0</v>
      </c>
      <c r="H56" s="158">
        <f>IF('Indicator Data'!I60="No Data",1,IF('Indicator Data imputation'!I59&lt;&gt;"",1,0))</f>
        <v>0</v>
      </c>
      <c r="I56" s="158">
        <f>IF('Indicator Data'!J60="No Data",1,IF('Indicator Data imputation'!J59&lt;&gt;"",1,0))</f>
        <v>0</v>
      </c>
      <c r="J56" s="158">
        <f>IF('Indicator Data'!K60="No Data",1,IF('Indicator Data imputation'!K59&lt;&gt;"",1,0))</f>
        <v>0</v>
      </c>
      <c r="K56" s="158">
        <f>IF('Indicator Data'!L60="No Data",1,IF('Indicator Data imputation'!L59&lt;&gt;"",1,0))</f>
        <v>0</v>
      </c>
      <c r="L56" s="158">
        <f>IF('Indicator Data'!M60="No Data",1,IF('Indicator Data imputation'!M59&lt;&gt;"",1,0))</f>
        <v>0</v>
      </c>
      <c r="M56" s="158">
        <f>IF('Indicator Data'!N60="No Data",1,IF('Indicator Data imputation'!N59&lt;&gt;"",1,0))</f>
        <v>1</v>
      </c>
      <c r="N56" s="158">
        <f>IF('Indicator Data'!O60="No Data",1,IF('Indicator Data imputation'!O59&lt;&gt;"",1,0))</f>
        <v>1</v>
      </c>
      <c r="O56" s="158">
        <f>IF('Indicator Data'!P60="No Data",1,IF('Indicator Data imputation'!P59&lt;&gt;"",1,0))</f>
        <v>1</v>
      </c>
      <c r="P56" s="158">
        <f>IF('Indicator Data'!Q60="No Data",1,IF('Indicator Data imputation'!Q59&lt;&gt;"",1,0))</f>
        <v>0</v>
      </c>
      <c r="Q56" s="158">
        <f>IF('Indicator Data'!R60="No Data",1,IF('Indicator Data imputation'!R59&lt;&gt;"",1,0))</f>
        <v>0</v>
      </c>
      <c r="R56" s="158">
        <f>IF('Indicator Data'!S60="No Data",1,IF('Indicator Data imputation'!S59&lt;&gt;"",1,0))</f>
        <v>0</v>
      </c>
      <c r="S56" s="158">
        <f>IF('Indicator Data'!T60="No Data",1,IF('Indicator Data imputation'!T59&lt;&gt;"",1,0))</f>
        <v>0</v>
      </c>
      <c r="T56" s="158">
        <f>IF('Indicator Data'!U60="No Data",1,IF('Indicator Data imputation'!U59&lt;&gt;"",1,0))</f>
        <v>0</v>
      </c>
      <c r="U56" s="158">
        <f>IF('Indicator Data'!V60="No Data",1,IF('Indicator Data imputation'!V59&lt;&gt;"",1,0))</f>
        <v>0</v>
      </c>
      <c r="V56" s="158">
        <f>IF('Indicator Data'!W60="No Data",1,IF('Indicator Data imputation'!W59&lt;&gt;"",1,0))</f>
        <v>0</v>
      </c>
      <c r="W56" s="158">
        <f>IF('Indicator Data'!X60="No Data",1,IF('Indicator Data imputation'!X59&lt;&gt;"",1,0))</f>
        <v>0</v>
      </c>
      <c r="X56" s="158">
        <f>IF('Indicator Data'!Y60="No Data",1,IF('Indicator Data imputation'!Y59&lt;&gt;"",1,0))</f>
        <v>0</v>
      </c>
      <c r="Y56" s="158">
        <f>IF('Indicator Data'!Z60="No Data",1,IF('Indicator Data imputation'!Z59&lt;&gt;"",1,0))</f>
        <v>0</v>
      </c>
      <c r="Z56" s="158">
        <f>IF('Indicator Data'!AA60="No Data",1,IF('Indicator Data imputation'!AA59&lt;&gt;"",1,0))</f>
        <v>0</v>
      </c>
      <c r="AA56" s="158">
        <f>IF('Indicator Data'!AB60="No Data",1,IF('Indicator Data imputation'!AB59&lt;&gt;"",1,0))</f>
        <v>0</v>
      </c>
      <c r="AB56" s="158">
        <f>IF('Indicator Data'!AC60="No Data",1,IF('Indicator Data imputation'!AC59&lt;&gt;"",1,0))</f>
        <v>1</v>
      </c>
      <c r="AC56" s="158">
        <f>IF('Indicator Data'!AD60="No Data",1,IF('Indicator Data imputation'!AD59&lt;&gt;"",1,0))</f>
        <v>0</v>
      </c>
      <c r="AD56" s="158">
        <f>IF('Indicator Data'!AE60="No Data",1,IF('Indicator Data imputation'!AE59&lt;&gt;"",1,0))</f>
        <v>0</v>
      </c>
      <c r="AE56" s="158">
        <f>IF('Indicator Data'!AF60="No Data",1,IF('Indicator Data imputation'!AF59&lt;&gt;"",1,0))</f>
        <v>1</v>
      </c>
      <c r="AF56" s="158">
        <f>IF('Indicator Data'!AG60="No Data",1,IF('Indicator Data imputation'!AG59&lt;&gt;"",1,0))</f>
        <v>0</v>
      </c>
      <c r="AG56" s="158">
        <f>IF('Indicator Data'!AH60="No Data",1,IF('Indicator Data imputation'!AH59&lt;&gt;"",1,0))</f>
        <v>0</v>
      </c>
      <c r="AH56" s="158">
        <f>IF('Indicator Data'!AI60="No Data",1,IF('Indicator Data imputation'!AI59&lt;&gt;"",1,0))</f>
        <v>0</v>
      </c>
      <c r="AI56" s="158">
        <f>IF('Indicator Data'!AJ60="No Data",1,IF('Indicator Data imputation'!AJ59&lt;&gt;"",1,0))</f>
        <v>0</v>
      </c>
      <c r="AJ56" s="158">
        <f>IF('Indicator Data'!AK60="No Data",1,IF('Indicator Data imputation'!AK59&lt;&gt;"",1,0))</f>
        <v>0</v>
      </c>
      <c r="AK56" s="158">
        <f>IF('Indicator Data'!AL60="No Data",1,IF('Indicator Data imputation'!AL59&lt;&gt;"",1,0))</f>
        <v>0</v>
      </c>
      <c r="AL56" s="158">
        <f>IF('Indicator Data'!AM60="No Data",1,IF('Indicator Data imputation'!AM59&lt;&gt;"",1,0))</f>
        <v>1</v>
      </c>
      <c r="AM56" s="158">
        <f>IF('Indicator Data'!AN60="No Data",1,IF('Indicator Data imputation'!AN59&lt;&gt;"",1,0))</f>
        <v>0</v>
      </c>
      <c r="AN56" s="158">
        <f>IF('Indicator Data'!AO60="No Data",1,IF('Indicator Data imputation'!AO59&lt;&gt;"",1,0))</f>
        <v>0</v>
      </c>
      <c r="AO56" s="158">
        <f>IF('Indicator Data'!AP60="No Data",1,IF('Indicator Data imputation'!AP59&lt;&gt;"",1,0))</f>
        <v>0</v>
      </c>
      <c r="AP56" s="158">
        <f>IF('Indicator Data'!AQ60="No Data",1,IF('Indicator Data imputation'!AQ59&lt;&gt;"",1,0))</f>
        <v>1</v>
      </c>
      <c r="AQ56" s="158">
        <f>IF('Indicator Data'!AR60="No Data",1,IF('Indicator Data imputation'!AR59&lt;&gt;"",1,0))</f>
        <v>0</v>
      </c>
      <c r="AR56" s="158">
        <f>IF('Indicator Data'!AS60="No Data",1,IF('Indicator Data imputation'!AS59&lt;&gt;"",1,0))</f>
        <v>0</v>
      </c>
      <c r="AS56" s="158">
        <f>IF('Indicator Data'!AT60="No Data",1,IF('Indicator Data imputation'!AT59&lt;&gt;"",1,0))</f>
        <v>1</v>
      </c>
      <c r="AT56" s="158">
        <f>IF('Indicator Data'!AU60="No Data",1,IF('Indicator Data imputation'!AU59&lt;&gt;"",1,0))</f>
        <v>0</v>
      </c>
      <c r="AU56" s="158">
        <f>IF('Indicator Data'!AV60="No Data",1,IF('Indicator Data imputation'!AV59&lt;&gt;"",1,0))</f>
        <v>0</v>
      </c>
      <c r="AV56" s="158">
        <f>IF('Indicator Data'!AW60="No Data",1,IF('Indicator Data imputation'!AW59&lt;&gt;"",1,0))</f>
        <v>0</v>
      </c>
      <c r="AW56" s="158">
        <f>IF('Indicator Data'!AX60="No Data",1,IF('Indicator Data imputation'!AX59&lt;&gt;"",1,0))</f>
        <v>1</v>
      </c>
      <c r="AX56" s="158">
        <f>IF('Indicator Data'!AY60="No Data",1,IF('Indicator Data imputation'!AY59&lt;&gt;"",1,0))</f>
        <v>0</v>
      </c>
      <c r="AY56" s="158">
        <f>IF('Indicator Data'!AZ60="No Data",1,IF('Indicator Data imputation'!AZ59&lt;&gt;"",1,0))</f>
        <v>0</v>
      </c>
      <c r="AZ56" s="158">
        <f>IF('Indicator Data'!BA60="No Data",1,IF('Indicator Data imputation'!BA59&lt;&gt;"",1,0))</f>
        <v>0</v>
      </c>
      <c r="BA56" s="158">
        <f>IF('Indicator Data'!BB60="No Data",1,IF('Indicator Data imputation'!BB59&lt;&gt;"",1,0))</f>
        <v>0</v>
      </c>
      <c r="BB56" s="158">
        <f>IF('Indicator Data'!BC60="No Data",1,IF('Indicator Data imputation'!BC59&lt;&gt;"",1,0))</f>
        <v>0</v>
      </c>
      <c r="BC56" s="158">
        <f>IF('Indicator Data'!BD60="No Data",1,IF('Indicator Data imputation'!BD59&lt;&gt;"",1,0))</f>
        <v>0</v>
      </c>
      <c r="BD56" s="158">
        <f>IF('Indicator Data'!BE60="No Data",1,IF('Indicator Data imputation'!BE59&lt;&gt;"",1,0))</f>
        <v>0</v>
      </c>
      <c r="BE56" s="158">
        <f>IF('Indicator Data'!BF60="No Data",1,IF('Indicator Data imputation'!BF59&lt;&gt;"",1,0))</f>
        <v>0</v>
      </c>
      <c r="BF56" s="158">
        <f>IF('Indicator Data'!BG60="No Data",1,IF('Indicator Data imputation'!BG59&lt;&gt;"",1,0))</f>
        <v>0</v>
      </c>
      <c r="BG56" s="158">
        <f>IF('Indicator Data'!BH60="No Data",1,IF('Indicator Data imputation'!BH59&lt;&gt;"",1,0))</f>
        <v>0</v>
      </c>
      <c r="BH56" s="158">
        <f>IF('Indicator Data'!BI60="No Data",1,IF('Indicator Data imputation'!BI59&lt;&gt;"",1,0))</f>
        <v>0</v>
      </c>
      <c r="BI56" s="158">
        <f>IF('Indicator Data'!BR60="No Data",1,IF('Indicator Data imputation'!BJ59&lt;&gt;"",1,0))</f>
        <v>1</v>
      </c>
      <c r="BJ56" s="158">
        <f>IF('Indicator Data'!BS60="No Data",1,IF('Indicator Data imputation'!BK59&lt;&gt;"",1,0))</f>
        <v>0</v>
      </c>
      <c r="BK56" s="158">
        <f>IF('Indicator Data'!BT60="No Data",1,IF('Indicator Data imputation'!BL59&lt;&gt;"",1,0))</f>
        <v>0</v>
      </c>
      <c r="BL56" s="158">
        <f>IF('Indicator Data'!BU60="No Data",1,IF('Indicator Data imputation'!BM59&lt;&gt;"",1,0))</f>
        <v>0</v>
      </c>
      <c r="BM56" s="158">
        <f>IF('Indicator Data'!BV60="No Data",1,IF('Indicator Data imputation'!BN59&lt;&gt;"",1,0))</f>
        <v>0</v>
      </c>
      <c r="BN56" s="158">
        <f>IF('Indicator Data'!BW60="No Data",1,IF('Indicator Data imputation'!BO59&lt;&gt;"",1,0))</f>
        <v>0</v>
      </c>
      <c r="BO56" s="158">
        <f>IF('Indicator Data'!BX60="No Data",1,IF('Indicator Data imputation'!BP59&lt;&gt;"",1,0))</f>
        <v>0</v>
      </c>
      <c r="BP56" s="158">
        <f>IF('Indicator Data'!BY60="No Data",1,IF('Indicator Data imputation'!BQ59&lt;&gt;"",1,0))</f>
        <v>0</v>
      </c>
      <c r="BQ56" s="158">
        <f>IF('Indicator Data'!BZ60="No Data",1,IF('Indicator Data imputation'!BR59&lt;&gt;"",1,0))</f>
        <v>0</v>
      </c>
      <c r="BR56" s="158">
        <f>IF('Indicator Data'!CA60="No Data",1,IF('Indicator Data imputation'!BS59&lt;&gt;"",1,0))</f>
        <v>0</v>
      </c>
      <c r="BS56" s="158">
        <f>IF('Indicator Data'!CB60="No Data",1,IF('Indicator Data imputation'!BT59&lt;&gt;"",1,0))</f>
        <v>0</v>
      </c>
      <c r="BT56" s="158">
        <f>IF('Indicator Data'!CC60="No Data",1,IF('Indicator Data imputation'!BU59&lt;&gt;"",1,0))</f>
        <v>0</v>
      </c>
      <c r="BU56" s="158">
        <f>IF('Indicator Data'!CD60="No Data",1,IF('Indicator Data imputation'!BV59&lt;&gt;"",1,0))</f>
        <v>0</v>
      </c>
      <c r="BV56" s="158">
        <f>IF('Indicator Data'!CE60="No Data",1,IF('Indicator Data imputation'!BW59&lt;&gt;"",1,0))</f>
        <v>1</v>
      </c>
      <c r="BW56" s="158">
        <f>IF('Indicator Data'!CF60="No Data",1,IF('Indicator Data imputation'!BX59&lt;&gt;"",1,0))</f>
        <v>0</v>
      </c>
      <c r="BX56" s="158">
        <f>IF('Indicator Data'!CG60="No Data",1,IF('Indicator Data imputation'!BY59&lt;&gt;"",1,0))</f>
        <v>0</v>
      </c>
      <c r="BY56" s="5">
        <f t="shared" si="2"/>
        <v>11</v>
      </c>
      <c r="BZ56" s="160">
        <f t="shared" si="1"/>
        <v>0.14666666666666667</v>
      </c>
    </row>
    <row r="57" spans="1:78" x14ac:dyDescent="0.3">
      <c r="A57" s="5" t="s">
        <v>308</v>
      </c>
      <c r="B57" s="158">
        <f>IF('Indicator Data'!C61="No Data",1,IF('Indicator Data imputation'!C60&lt;&gt;"",1,0))</f>
        <v>0</v>
      </c>
      <c r="C57" s="158">
        <f>IF('Indicator Data'!D61="No Data",1,IF('Indicator Data imputation'!D60&lt;&gt;"",1,0))</f>
        <v>0</v>
      </c>
      <c r="D57" s="158">
        <f>IF('Indicator Data'!E61="No Data",1,IF('Indicator Data imputation'!E60&lt;&gt;"",1,0))</f>
        <v>0</v>
      </c>
      <c r="E57" s="158">
        <f>IF('Indicator Data'!F61="No Data",1,IF('Indicator Data imputation'!F60&lt;&gt;"",1,0))</f>
        <v>0</v>
      </c>
      <c r="F57" s="158">
        <f>IF('Indicator Data'!G61="No Data",1,IF('Indicator Data imputation'!G60&lt;&gt;"",1,0))</f>
        <v>0</v>
      </c>
      <c r="G57" s="158">
        <f>IF('Indicator Data'!H61="No Data",1,IF('Indicator Data imputation'!H60&lt;&gt;"",1,0))</f>
        <v>0</v>
      </c>
      <c r="H57" s="158">
        <f>IF('Indicator Data'!I61="No Data",1,IF('Indicator Data imputation'!I60&lt;&gt;"",1,0))</f>
        <v>0</v>
      </c>
      <c r="I57" s="158">
        <f>IF('Indicator Data'!J61="No Data",1,IF('Indicator Data imputation'!J60&lt;&gt;"",1,0))</f>
        <v>0</v>
      </c>
      <c r="J57" s="158">
        <f>IF('Indicator Data'!K61="No Data",1,IF('Indicator Data imputation'!K60&lt;&gt;"",1,0))</f>
        <v>0</v>
      </c>
      <c r="K57" s="158">
        <f>IF('Indicator Data'!L61="No Data",1,IF('Indicator Data imputation'!L60&lt;&gt;"",1,0))</f>
        <v>0</v>
      </c>
      <c r="L57" s="158">
        <f>IF('Indicator Data'!M61="No Data",1,IF('Indicator Data imputation'!M60&lt;&gt;"",1,0))</f>
        <v>0</v>
      </c>
      <c r="M57" s="158">
        <f>IF('Indicator Data'!N61="No Data",1,IF('Indicator Data imputation'!N60&lt;&gt;"",1,0))</f>
        <v>0</v>
      </c>
      <c r="N57" s="158">
        <f>IF('Indicator Data'!O61="No Data",1,IF('Indicator Data imputation'!O60&lt;&gt;"",1,0))</f>
        <v>0</v>
      </c>
      <c r="O57" s="158">
        <f>IF('Indicator Data'!P61="No Data",1,IF('Indicator Data imputation'!P60&lt;&gt;"",1,0))</f>
        <v>0</v>
      </c>
      <c r="P57" s="158">
        <f>IF('Indicator Data'!Q61="No Data",1,IF('Indicator Data imputation'!Q60&lt;&gt;"",1,0))</f>
        <v>0</v>
      </c>
      <c r="Q57" s="158">
        <f>IF('Indicator Data'!R61="No Data",1,IF('Indicator Data imputation'!R60&lt;&gt;"",1,0))</f>
        <v>0</v>
      </c>
      <c r="R57" s="158">
        <f>IF('Indicator Data'!S61="No Data",1,IF('Indicator Data imputation'!S60&lt;&gt;"",1,0))</f>
        <v>0</v>
      </c>
      <c r="S57" s="158">
        <f>IF('Indicator Data'!T61="No Data",1,IF('Indicator Data imputation'!T60&lt;&gt;"",1,0))</f>
        <v>0</v>
      </c>
      <c r="T57" s="158">
        <f>IF('Indicator Data'!U61="No Data",1,IF('Indicator Data imputation'!U60&lt;&gt;"",1,0))</f>
        <v>0</v>
      </c>
      <c r="U57" s="158">
        <f>IF('Indicator Data'!V61="No Data",1,IF('Indicator Data imputation'!V60&lt;&gt;"",1,0))</f>
        <v>0</v>
      </c>
      <c r="V57" s="158">
        <f>IF('Indicator Data'!W61="No Data",1,IF('Indicator Data imputation'!W60&lt;&gt;"",1,0))</f>
        <v>0</v>
      </c>
      <c r="W57" s="158">
        <f>IF('Indicator Data'!X61="No Data",1,IF('Indicator Data imputation'!X60&lt;&gt;"",1,0))</f>
        <v>0</v>
      </c>
      <c r="X57" s="158">
        <f>IF('Indicator Data'!Y61="No Data",1,IF('Indicator Data imputation'!Y60&lt;&gt;"",1,0))</f>
        <v>0</v>
      </c>
      <c r="Y57" s="158">
        <f>IF('Indicator Data'!Z61="No Data",1,IF('Indicator Data imputation'!Z60&lt;&gt;"",1,0))</f>
        <v>0</v>
      </c>
      <c r="Z57" s="158">
        <f>IF('Indicator Data'!AA61="No Data",1,IF('Indicator Data imputation'!AA60&lt;&gt;"",1,0))</f>
        <v>0</v>
      </c>
      <c r="AA57" s="158">
        <f>IF('Indicator Data'!AB61="No Data",1,IF('Indicator Data imputation'!AB60&lt;&gt;"",1,0))</f>
        <v>0</v>
      </c>
      <c r="AB57" s="158">
        <f>IF('Indicator Data'!AC61="No Data",1,IF('Indicator Data imputation'!AC60&lt;&gt;"",1,0))</f>
        <v>0</v>
      </c>
      <c r="AC57" s="158">
        <f>IF('Indicator Data'!AD61="No Data",1,IF('Indicator Data imputation'!AD60&lt;&gt;"",1,0))</f>
        <v>0</v>
      </c>
      <c r="AD57" s="158">
        <f>IF('Indicator Data'!AE61="No Data",1,IF('Indicator Data imputation'!AE60&lt;&gt;"",1,0))</f>
        <v>0</v>
      </c>
      <c r="AE57" s="158">
        <f>IF('Indicator Data'!AF61="No Data",1,IF('Indicator Data imputation'!AF60&lt;&gt;"",1,0))</f>
        <v>0</v>
      </c>
      <c r="AF57" s="158">
        <f>IF('Indicator Data'!AG61="No Data",1,IF('Indicator Data imputation'!AG60&lt;&gt;"",1,0))</f>
        <v>0</v>
      </c>
      <c r="AG57" s="158">
        <f>IF('Indicator Data'!AH61="No Data",1,IF('Indicator Data imputation'!AH60&lt;&gt;"",1,0))</f>
        <v>0</v>
      </c>
      <c r="AH57" s="158">
        <f>IF('Indicator Data'!AI61="No Data",1,IF('Indicator Data imputation'!AI60&lt;&gt;"",1,0))</f>
        <v>0</v>
      </c>
      <c r="AI57" s="158">
        <f>IF('Indicator Data'!AJ61="No Data",1,IF('Indicator Data imputation'!AJ60&lt;&gt;"",1,0))</f>
        <v>0</v>
      </c>
      <c r="AJ57" s="158">
        <f>IF('Indicator Data'!AK61="No Data",1,IF('Indicator Data imputation'!AK60&lt;&gt;"",1,0))</f>
        <v>0</v>
      </c>
      <c r="AK57" s="158">
        <f>IF('Indicator Data'!AL61="No Data",1,IF('Indicator Data imputation'!AL60&lt;&gt;"",1,0))</f>
        <v>0</v>
      </c>
      <c r="AL57" s="158">
        <f>IF('Indicator Data'!AM61="No Data",1,IF('Indicator Data imputation'!AM60&lt;&gt;"",1,0))</f>
        <v>0</v>
      </c>
      <c r="AM57" s="158">
        <f>IF('Indicator Data'!AN61="No Data",1,IF('Indicator Data imputation'!AN60&lt;&gt;"",1,0))</f>
        <v>0</v>
      </c>
      <c r="AN57" s="158">
        <f>IF('Indicator Data'!AO61="No Data",1,IF('Indicator Data imputation'!AO60&lt;&gt;"",1,0))</f>
        <v>0</v>
      </c>
      <c r="AO57" s="158">
        <f>IF('Indicator Data'!AP61="No Data",1,IF('Indicator Data imputation'!AP60&lt;&gt;"",1,0))</f>
        <v>0</v>
      </c>
      <c r="AP57" s="158">
        <f>IF('Indicator Data'!AQ61="No Data",1,IF('Indicator Data imputation'!AQ60&lt;&gt;"",1,0))</f>
        <v>0</v>
      </c>
      <c r="AQ57" s="158">
        <f>IF('Indicator Data'!AR61="No Data",1,IF('Indicator Data imputation'!AR60&lt;&gt;"",1,0))</f>
        <v>0</v>
      </c>
      <c r="AR57" s="158">
        <f>IF('Indicator Data'!AS61="No Data",1,IF('Indicator Data imputation'!AS60&lt;&gt;"",1,0))</f>
        <v>0</v>
      </c>
      <c r="AS57" s="158">
        <f>IF('Indicator Data'!AT61="No Data",1,IF('Indicator Data imputation'!AT60&lt;&gt;"",1,0))</f>
        <v>0</v>
      </c>
      <c r="AT57" s="158">
        <f>IF('Indicator Data'!AU61="No Data",1,IF('Indicator Data imputation'!AU60&lt;&gt;"",1,0))</f>
        <v>0</v>
      </c>
      <c r="AU57" s="158">
        <f>IF('Indicator Data'!AV61="No Data",1,IF('Indicator Data imputation'!AV60&lt;&gt;"",1,0))</f>
        <v>0</v>
      </c>
      <c r="AV57" s="158">
        <f>IF('Indicator Data'!AW61="No Data",1,IF('Indicator Data imputation'!AW60&lt;&gt;"",1,0))</f>
        <v>0</v>
      </c>
      <c r="AW57" s="158">
        <f>IF('Indicator Data'!AX61="No Data",1,IF('Indicator Data imputation'!AX60&lt;&gt;"",1,0))</f>
        <v>0</v>
      </c>
      <c r="AX57" s="158">
        <f>IF('Indicator Data'!AY61="No Data",1,IF('Indicator Data imputation'!AY60&lt;&gt;"",1,0))</f>
        <v>0</v>
      </c>
      <c r="AY57" s="158">
        <f>IF('Indicator Data'!AZ61="No Data",1,IF('Indicator Data imputation'!AZ60&lt;&gt;"",1,0))</f>
        <v>0</v>
      </c>
      <c r="AZ57" s="158">
        <f>IF('Indicator Data'!BA61="No Data",1,IF('Indicator Data imputation'!BA60&lt;&gt;"",1,0))</f>
        <v>0</v>
      </c>
      <c r="BA57" s="158">
        <f>IF('Indicator Data'!BB61="No Data",1,IF('Indicator Data imputation'!BB60&lt;&gt;"",1,0))</f>
        <v>0</v>
      </c>
      <c r="BB57" s="158">
        <f>IF('Indicator Data'!BC61="No Data",1,IF('Indicator Data imputation'!BC60&lt;&gt;"",1,0))</f>
        <v>0</v>
      </c>
      <c r="BC57" s="158">
        <f>IF('Indicator Data'!BD61="No Data",1,IF('Indicator Data imputation'!BD60&lt;&gt;"",1,0))</f>
        <v>0</v>
      </c>
      <c r="BD57" s="158">
        <f>IF('Indicator Data'!BE61="No Data",1,IF('Indicator Data imputation'!BE60&lt;&gt;"",1,0))</f>
        <v>0</v>
      </c>
      <c r="BE57" s="158">
        <f>IF('Indicator Data'!BF61="No Data",1,IF('Indicator Data imputation'!BF60&lt;&gt;"",1,0))</f>
        <v>0</v>
      </c>
      <c r="BF57" s="158">
        <f>IF('Indicator Data'!BG61="No Data",1,IF('Indicator Data imputation'!BG60&lt;&gt;"",1,0))</f>
        <v>0</v>
      </c>
      <c r="BG57" s="158">
        <f>IF('Indicator Data'!BH61="No Data",1,IF('Indicator Data imputation'!BH60&lt;&gt;"",1,0))</f>
        <v>0</v>
      </c>
      <c r="BH57" s="158">
        <f>IF('Indicator Data'!BI61="No Data",1,IF('Indicator Data imputation'!BI60&lt;&gt;"",1,0))</f>
        <v>0</v>
      </c>
      <c r="BI57" s="158">
        <f>IF('Indicator Data'!BR61="No Data",1,IF('Indicator Data imputation'!BJ60&lt;&gt;"",1,0))</f>
        <v>0</v>
      </c>
      <c r="BJ57" s="158">
        <f>IF('Indicator Data'!BS61="No Data",1,IF('Indicator Data imputation'!BK60&lt;&gt;"",1,0))</f>
        <v>0</v>
      </c>
      <c r="BK57" s="158">
        <f>IF('Indicator Data'!BT61="No Data",1,IF('Indicator Data imputation'!BL60&lt;&gt;"",1,0))</f>
        <v>0</v>
      </c>
      <c r="BL57" s="158">
        <f>IF('Indicator Data'!BU61="No Data",1,IF('Indicator Data imputation'!BM60&lt;&gt;"",1,0))</f>
        <v>0</v>
      </c>
      <c r="BM57" s="158">
        <f>IF('Indicator Data'!BV61="No Data",1,IF('Indicator Data imputation'!BN60&lt;&gt;"",1,0))</f>
        <v>0</v>
      </c>
      <c r="BN57" s="158">
        <f>IF('Indicator Data'!BW61="No Data",1,IF('Indicator Data imputation'!BO60&lt;&gt;"",1,0))</f>
        <v>0</v>
      </c>
      <c r="BO57" s="158">
        <f>IF('Indicator Data'!BX61="No Data",1,IF('Indicator Data imputation'!BP60&lt;&gt;"",1,0))</f>
        <v>0</v>
      </c>
      <c r="BP57" s="158">
        <f>IF('Indicator Data'!BY61="No Data",1,IF('Indicator Data imputation'!BQ60&lt;&gt;"",1,0))</f>
        <v>0</v>
      </c>
      <c r="BQ57" s="158">
        <f>IF('Indicator Data'!BZ61="No Data",1,IF('Indicator Data imputation'!BR60&lt;&gt;"",1,0))</f>
        <v>0</v>
      </c>
      <c r="BR57" s="158">
        <f>IF('Indicator Data'!CA61="No Data",1,IF('Indicator Data imputation'!BS60&lt;&gt;"",1,0))</f>
        <v>0</v>
      </c>
      <c r="BS57" s="158">
        <f>IF('Indicator Data'!CB61="No Data",1,IF('Indicator Data imputation'!BT60&lt;&gt;"",1,0))</f>
        <v>0</v>
      </c>
      <c r="BT57" s="158">
        <f>IF('Indicator Data'!CC61="No Data",1,IF('Indicator Data imputation'!BU60&lt;&gt;"",1,0))</f>
        <v>0</v>
      </c>
      <c r="BU57" s="158">
        <f>IF('Indicator Data'!CD61="No Data",1,IF('Indicator Data imputation'!BV60&lt;&gt;"",1,0))</f>
        <v>0</v>
      </c>
      <c r="BV57" s="158">
        <f>IF('Indicator Data'!CE61="No Data",1,IF('Indicator Data imputation'!BW60&lt;&gt;"",1,0))</f>
        <v>0</v>
      </c>
      <c r="BW57" s="158">
        <f>IF('Indicator Data'!CF61="No Data",1,IF('Indicator Data imputation'!BX60&lt;&gt;"",1,0))</f>
        <v>0</v>
      </c>
      <c r="BX57" s="158">
        <f>IF('Indicator Data'!CG61="No Data",1,IF('Indicator Data imputation'!BY60&lt;&gt;"",1,0))</f>
        <v>0</v>
      </c>
      <c r="BY57" s="5">
        <f t="shared" si="2"/>
        <v>0</v>
      </c>
      <c r="BZ57" s="160">
        <f t="shared" si="1"/>
        <v>0</v>
      </c>
    </row>
    <row r="58" spans="1:78" x14ac:dyDescent="0.3">
      <c r="A58" s="5" t="s">
        <v>104</v>
      </c>
      <c r="B58" s="158">
        <f>IF('Indicator Data'!C62="No Data",1,IF('Indicator Data imputation'!C61&lt;&gt;"",1,0))</f>
        <v>0</v>
      </c>
      <c r="C58" s="158">
        <f>IF('Indicator Data'!D62="No Data",1,IF('Indicator Data imputation'!D61&lt;&gt;"",1,0))</f>
        <v>0</v>
      </c>
      <c r="D58" s="158">
        <f>IF('Indicator Data'!E62="No Data",1,IF('Indicator Data imputation'!E61&lt;&gt;"",1,0))</f>
        <v>0</v>
      </c>
      <c r="E58" s="158">
        <f>IF('Indicator Data'!F62="No Data",1,IF('Indicator Data imputation'!F61&lt;&gt;"",1,0))</f>
        <v>0</v>
      </c>
      <c r="F58" s="158">
        <f>IF('Indicator Data'!G62="No Data",1,IF('Indicator Data imputation'!G61&lt;&gt;"",1,0))</f>
        <v>0</v>
      </c>
      <c r="G58" s="158">
        <f>IF('Indicator Data'!H62="No Data",1,IF('Indicator Data imputation'!H61&lt;&gt;"",1,0))</f>
        <v>0</v>
      </c>
      <c r="H58" s="158">
        <f>IF('Indicator Data'!I62="No Data",1,IF('Indicator Data imputation'!I61&lt;&gt;"",1,0))</f>
        <v>0</v>
      </c>
      <c r="I58" s="158">
        <f>IF('Indicator Data'!J62="No Data",1,IF('Indicator Data imputation'!J61&lt;&gt;"",1,0))</f>
        <v>0</v>
      </c>
      <c r="J58" s="158">
        <f>IF('Indicator Data'!K62="No Data",1,IF('Indicator Data imputation'!K61&lt;&gt;"",1,0))</f>
        <v>0</v>
      </c>
      <c r="K58" s="158">
        <f>IF('Indicator Data'!L62="No Data",1,IF('Indicator Data imputation'!L61&lt;&gt;"",1,0))</f>
        <v>0</v>
      </c>
      <c r="L58" s="158">
        <f>IF('Indicator Data'!M62="No Data",1,IF('Indicator Data imputation'!M61&lt;&gt;"",1,0))</f>
        <v>0</v>
      </c>
      <c r="M58" s="158">
        <f>IF('Indicator Data'!N62="No Data",1,IF('Indicator Data imputation'!N61&lt;&gt;"",1,0))</f>
        <v>0</v>
      </c>
      <c r="N58" s="158">
        <f>IF('Indicator Data'!O62="No Data",1,IF('Indicator Data imputation'!O61&lt;&gt;"",1,0))</f>
        <v>0</v>
      </c>
      <c r="O58" s="158">
        <f>IF('Indicator Data'!P62="No Data",1,IF('Indicator Data imputation'!P61&lt;&gt;"",1,0))</f>
        <v>0</v>
      </c>
      <c r="P58" s="158">
        <f>IF('Indicator Data'!Q62="No Data",1,IF('Indicator Data imputation'!Q61&lt;&gt;"",1,0))</f>
        <v>0</v>
      </c>
      <c r="Q58" s="158">
        <f>IF('Indicator Data'!R62="No Data",1,IF('Indicator Data imputation'!R61&lt;&gt;"",1,0))</f>
        <v>0</v>
      </c>
      <c r="R58" s="158">
        <f>IF('Indicator Data'!S62="No Data",1,IF('Indicator Data imputation'!S61&lt;&gt;"",1,0))</f>
        <v>0</v>
      </c>
      <c r="S58" s="158">
        <f>IF('Indicator Data'!T62="No Data",1,IF('Indicator Data imputation'!T61&lt;&gt;"",1,0))</f>
        <v>0</v>
      </c>
      <c r="T58" s="158">
        <f>IF('Indicator Data'!U62="No Data",1,IF('Indicator Data imputation'!U61&lt;&gt;"",1,0))</f>
        <v>0</v>
      </c>
      <c r="U58" s="158">
        <f>IF('Indicator Data'!V62="No Data",1,IF('Indicator Data imputation'!V61&lt;&gt;"",1,0))</f>
        <v>0</v>
      </c>
      <c r="V58" s="158">
        <f>IF('Indicator Data'!W62="No Data",1,IF('Indicator Data imputation'!W61&lt;&gt;"",1,0))</f>
        <v>0</v>
      </c>
      <c r="W58" s="158">
        <f>IF('Indicator Data'!X62="No Data",1,IF('Indicator Data imputation'!X61&lt;&gt;"",1,0))</f>
        <v>0</v>
      </c>
      <c r="X58" s="158">
        <f>IF('Indicator Data'!Y62="No Data",1,IF('Indicator Data imputation'!Y61&lt;&gt;"",1,0))</f>
        <v>0</v>
      </c>
      <c r="Y58" s="158">
        <f>IF('Indicator Data'!Z62="No Data",1,IF('Indicator Data imputation'!Z61&lt;&gt;"",1,0))</f>
        <v>0</v>
      </c>
      <c r="Z58" s="158">
        <f>IF('Indicator Data'!AA62="No Data",1,IF('Indicator Data imputation'!AA61&lt;&gt;"",1,0))</f>
        <v>0</v>
      </c>
      <c r="AA58" s="158">
        <f>IF('Indicator Data'!AB62="No Data",1,IF('Indicator Data imputation'!AB61&lt;&gt;"",1,0))</f>
        <v>0</v>
      </c>
      <c r="AB58" s="158">
        <f>IF('Indicator Data'!AC62="No Data",1,IF('Indicator Data imputation'!AC61&lt;&gt;"",1,0))</f>
        <v>0</v>
      </c>
      <c r="AC58" s="158">
        <f>IF('Indicator Data'!AD62="No Data",1,IF('Indicator Data imputation'!AD61&lt;&gt;"",1,0))</f>
        <v>0</v>
      </c>
      <c r="AD58" s="158">
        <f>IF('Indicator Data'!AE62="No Data",1,IF('Indicator Data imputation'!AE61&lt;&gt;"",1,0))</f>
        <v>0</v>
      </c>
      <c r="AE58" s="158">
        <f>IF('Indicator Data'!AF62="No Data",1,IF('Indicator Data imputation'!AF61&lt;&gt;"",1,0))</f>
        <v>0</v>
      </c>
      <c r="AF58" s="158">
        <f>IF('Indicator Data'!AG62="No Data",1,IF('Indicator Data imputation'!AG61&lt;&gt;"",1,0))</f>
        <v>0</v>
      </c>
      <c r="AG58" s="158">
        <f>IF('Indicator Data'!AH62="No Data",1,IF('Indicator Data imputation'!AH61&lt;&gt;"",1,0))</f>
        <v>0</v>
      </c>
      <c r="AH58" s="158">
        <f>IF('Indicator Data'!AI62="No Data",1,IF('Indicator Data imputation'!AI61&lt;&gt;"",1,0))</f>
        <v>0</v>
      </c>
      <c r="AI58" s="158">
        <f>IF('Indicator Data'!AJ62="No Data",1,IF('Indicator Data imputation'!AJ61&lt;&gt;"",1,0))</f>
        <v>0</v>
      </c>
      <c r="AJ58" s="158">
        <f>IF('Indicator Data'!AK62="No Data",1,IF('Indicator Data imputation'!AK61&lt;&gt;"",1,0))</f>
        <v>0</v>
      </c>
      <c r="AK58" s="158">
        <f>IF('Indicator Data'!AL62="No Data",1,IF('Indicator Data imputation'!AL61&lt;&gt;"",1,0))</f>
        <v>0</v>
      </c>
      <c r="AL58" s="158">
        <f>IF('Indicator Data'!AM62="No Data",1,IF('Indicator Data imputation'!AM61&lt;&gt;"",1,0))</f>
        <v>0</v>
      </c>
      <c r="AM58" s="158">
        <f>IF('Indicator Data'!AN62="No Data",1,IF('Indicator Data imputation'!AN61&lt;&gt;"",1,0))</f>
        <v>0</v>
      </c>
      <c r="AN58" s="158">
        <f>IF('Indicator Data'!AO62="No Data",1,IF('Indicator Data imputation'!AO61&lt;&gt;"",1,0))</f>
        <v>0</v>
      </c>
      <c r="AO58" s="158">
        <f>IF('Indicator Data'!AP62="No Data",1,IF('Indicator Data imputation'!AP61&lt;&gt;"",1,0))</f>
        <v>0</v>
      </c>
      <c r="AP58" s="158">
        <f>IF('Indicator Data'!AQ62="No Data",1,IF('Indicator Data imputation'!AQ61&lt;&gt;"",1,0))</f>
        <v>0</v>
      </c>
      <c r="AQ58" s="158">
        <f>IF('Indicator Data'!AR62="No Data",1,IF('Indicator Data imputation'!AR61&lt;&gt;"",1,0))</f>
        <v>0</v>
      </c>
      <c r="AR58" s="158">
        <f>IF('Indicator Data'!AS62="No Data",1,IF('Indicator Data imputation'!AS61&lt;&gt;"",1,0))</f>
        <v>0</v>
      </c>
      <c r="AS58" s="158">
        <f>IF('Indicator Data'!AT62="No Data",1,IF('Indicator Data imputation'!AT61&lt;&gt;"",1,0))</f>
        <v>0</v>
      </c>
      <c r="AT58" s="158">
        <f>IF('Indicator Data'!AU62="No Data",1,IF('Indicator Data imputation'!AU61&lt;&gt;"",1,0))</f>
        <v>0</v>
      </c>
      <c r="AU58" s="158">
        <f>IF('Indicator Data'!AV62="No Data",1,IF('Indicator Data imputation'!AV61&lt;&gt;"",1,0))</f>
        <v>0</v>
      </c>
      <c r="AV58" s="158">
        <f>IF('Indicator Data'!AW62="No Data",1,IF('Indicator Data imputation'!AW61&lt;&gt;"",1,0))</f>
        <v>0</v>
      </c>
      <c r="AW58" s="158">
        <f>IF('Indicator Data'!AX62="No Data",1,IF('Indicator Data imputation'!AX61&lt;&gt;"",1,0))</f>
        <v>0</v>
      </c>
      <c r="AX58" s="158">
        <f>IF('Indicator Data'!AY62="No Data",1,IF('Indicator Data imputation'!AY61&lt;&gt;"",1,0))</f>
        <v>0</v>
      </c>
      <c r="AY58" s="158">
        <f>IF('Indicator Data'!AZ62="No Data",1,IF('Indicator Data imputation'!AZ61&lt;&gt;"",1,0))</f>
        <v>0</v>
      </c>
      <c r="AZ58" s="158">
        <f>IF('Indicator Data'!BA62="No Data",1,IF('Indicator Data imputation'!BA61&lt;&gt;"",1,0))</f>
        <v>0</v>
      </c>
      <c r="BA58" s="158">
        <f>IF('Indicator Data'!BB62="No Data",1,IF('Indicator Data imputation'!BB61&lt;&gt;"",1,0))</f>
        <v>0</v>
      </c>
      <c r="BB58" s="158">
        <f>IF('Indicator Data'!BC62="No Data",1,IF('Indicator Data imputation'!BC61&lt;&gt;"",1,0))</f>
        <v>0</v>
      </c>
      <c r="BC58" s="158">
        <f>IF('Indicator Data'!BD62="No Data",1,IF('Indicator Data imputation'!BD61&lt;&gt;"",1,0))</f>
        <v>0</v>
      </c>
      <c r="BD58" s="158">
        <f>IF('Indicator Data'!BE62="No Data",1,IF('Indicator Data imputation'!BE61&lt;&gt;"",1,0))</f>
        <v>0</v>
      </c>
      <c r="BE58" s="158">
        <f>IF('Indicator Data'!BF62="No Data",1,IF('Indicator Data imputation'!BF61&lt;&gt;"",1,0))</f>
        <v>0</v>
      </c>
      <c r="BF58" s="158">
        <f>IF('Indicator Data'!BG62="No Data",1,IF('Indicator Data imputation'!BG61&lt;&gt;"",1,0))</f>
        <v>0</v>
      </c>
      <c r="BG58" s="158">
        <f>IF('Indicator Data'!BH62="No Data",1,IF('Indicator Data imputation'!BH61&lt;&gt;"",1,0))</f>
        <v>0</v>
      </c>
      <c r="BH58" s="158">
        <f>IF('Indicator Data'!BI62="No Data",1,IF('Indicator Data imputation'!BI61&lt;&gt;"",1,0))</f>
        <v>0</v>
      </c>
      <c r="BI58" s="158">
        <f>IF('Indicator Data'!BR62="No Data",1,IF('Indicator Data imputation'!BJ61&lt;&gt;"",1,0))</f>
        <v>0</v>
      </c>
      <c r="BJ58" s="158">
        <f>IF('Indicator Data'!BS62="No Data",1,IF('Indicator Data imputation'!BK61&lt;&gt;"",1,0))</f>
        <v>0</v>
      </c>
      <c r="BK58" s="158">
        <f>IF('Indicator Data'!BT62="No Data",1,IF('Indicator Data imputation'!BL61&lt;&gt;"",1,0))</f>
        <v>0</v>
      </c>
      <c r="BL58" s="158">
        <f>IF('Indicator Data'!BU62="No Data",1,IF('Indicator Data imputation'!BM61&lt;&gt;"",1,0))</f>
        <v>0</v>
      </c>
      <c r="BM58" s="158">
        <f>IF('Indicator Data'!BV62="No Data",1,IF('Indicator Data imputation'!BN61&lt;&gt;"",1,0))</f>
        <v>0</v>
      </c>
      <c r="BN58" s="158">
        <f>IF('Indicator Data'!BW62="No Data",1,IF('Indicator Data imputation'!BO61&lt;&gt;"",1,0))</f>
        <v>0</v>
      </c>
      <c r="BO58" s="158">
        <f>IF('Indicator Data'!BX62="No Data",1,IF('Indicator Data imputation'!BP61&lt;&gt;"",1,0))</f>
        <v>0</v>
      </c>
      <c r="BP58" s="158">
        <f>IF('Indicator Data'!BY62="No Data",1,IF('Indicator Data imputation'!BQ61&lt;&gt;"",1,0))</f>
        <v>0</v>
      </c>
      <c r="BQ58" s="158">
        <f>IF('Indicator Data'!BZ62="No Data",1,IF('Indicator Data imputation'!BR61&lt;&gt;"",1,0))</f>
        <v>0</v>
      </c>
      <c r="BR58" s="158">
        <f>IF('Indicator Data'!CA62="No Data",1,IF('Indicator Data imputation'!BS61&lt;&gt;"",1,0))</f>
        <v>0</v>
      </c>
      <c r="BS58" s="158">
        <f>IF('Indicator Data'!CB62="No Data",1,IF('Indicator Data imputation'!BT61&lt;&gt;"",1,0))</f>
        <v>0</v>
      </c>
      <c r="BT58" s="158">
        <f>IF('Indicator Data'!CC62="No Data",1,IF('Indicator Data imputation'!BU61&lt;&gt;"",1,0))</f>
        <v>0</v>
      </c>
      <c r="BU58" s="158">
        <f>IF('Indicator Data'!CD62="No Data",1,IF('Indicator Data imputation'!BV61&lt;&gt;"",1,0))</f>
        <v>1</v>
      </c>
      <c r="BV58" s="158">
        <f>IF('Indicator Data'!CE62="No Data",1,IF('Indicator Data imputation'!BW61&lt;&gt;"",1,0))</f>
        <v>0</v>
      </c>
      <c r="BW58" s="158">
        <f>IF('Indicator Data'!CF62="No Data",1,IF('Indicator Data imputation'!BX61&lt;&gt;"",1,0))</f>
        <v>0</v>
      </c>
      <c r="BX58" s="158">
        <f>IF('Indicator Data'!CG62="No Data",1,IF('Indicator Data imputation'!BY61&lt;&gt;"",1,0))</f>
        <v>0</v>
      </c>
      <c r="BY58" s="5">
        <f t="shared" si="2"/>
        <v>1</v>
      </c>
      <c r="BZ58" s="160">
        <f t="shared" si="1"/>
        <v>1.3333333333333334E-2</v>
      </c>
    </row>
    <row r="59" spans="1:78" x14ac:dyDescent="0.3">
      <c r="A59" s="5" t="s">
        <v>106</v>
      </c>
      <c r="B59" s="158">
        <f>IF('Indicator Data'!C63="No Data",1,IF('Indicator Data imputation'!C62&lt;&gt;"",1,0))</f>
        <v>0</v>
      </c>
      <c r="C59" s="158">
        <f>IF('Indicator Data'!D63="No Data",1,IF('Indicator Data imputation'!D62&lt;&gt;"",1,0))</f>
        <v>0</v>
      </c>
      <c r="D59" s="158">
        <f>IF('Indicator Data'!E63="No Data",1,IF('Indicator Data imputation'!E62&lt;&gt;"",1,0))</f>
        <v>1</v>
      </c>
      <c r="E59" s="158">
        <f>IF('Indicator Data'!F63="No Data",1,IF('Indicator Data imputation'!F62&lt;&gt;"",1,0))</f>
        <v>0</v>
      </c>
      <c r="F59" s="158">
        <f>IF('Indicator Data'!G63="No Data",1,IF('Indicator Data imputation'!G62&lt;&gt;"",1,0))</f>
        <v>0</v>
      </c>
      <c r="G59" s="158">
        <f>IF('Indicator Data'!H63="No Data",1,IF('Indicator Data imputation'!H62&lt;&gt;"",1,0))</f>
        <v>0</v>
      </c>
      <c r="H59" s="158">
        <f>IF('Indicator Data'!I63="No Data",1,IF('Indicator Data imputation'!I62&lt;&gt;"",1,0))</f>
        <v>0</v>
      </c>
      <c r="I59" s="158">
        <f>IF('Indicator Data'!J63="No Data",1,IF('Indicator Data imputation'!J62&lt;&gt;"",1,0))</f>
        <v>0</v>
      </c>
      <c r="J59" s="158">
        <f>IF('Indicator Data'!K63="No Data",1,IF('Indicator Data imputation'!K62&lt;&gt;"",1,0))</f>
        <v>0</v>
      </c>
      <c r="K59" s="158">
        <f>IF('Indicator Data'!L63="No Data",1,IF('Indicator Data imputation'!L62&lt;&gt;"",1,0))</f>
        <v>0</v>
      </c>
      <c r="L59" s="158">
        <f>IF('Indicator Data'!M63="No Data",1,IF('Indicator Data imputation'!M62&lt;&gt;"",1,0))</f>
        <v>0</v>
      </c>
      <c r="M59" s="158">
        <f>IF('Indicator Data'!N63="No Data",1,IF('Indicator Data imputation'!N62&lt;&gt;"",1,0))</f>
        <v>1</v>
      </c>
      <c r="N59" s="158">
        <f>IF('Indicator Data'!O63="No Data",1,IF('Indicator Data imputation'!O62&lt;&gt;"",1,0))</f>
        <v>1</v>
      </c>
      <c r="O59" s="158">
        <f>IF('Indicator Data'!P63="No Data",1,IF('Indicator Data imputation'!P62&lt;&gt;"",1,0))</f>
        <v>1</v>
      </c>
      <c r="P59" s="158">
        <f>IF('Indicator Data'!Q63="No Data",1,IF('Indicator Data imputation'!Q62&lt;&gt;"",1,0))</f>
        <v>0</v>
      </c>
      <c r="Q59" s="158">
        <f>IF('Indicator Data'!R63="No Data",1,IF('Indicator Data imputation'!R62&lt;&gt;"",1,0))</f>
        <v>0</v>
      </c>
      <c r="R59" s="158">
        <f>IF('Indicator Data'!S63="No Data",1,IF('Indicator Data imputation'!S62&lt;&gt;"",1,0))</f>
        <v>0</v>
      </c>
      <c r="S59" s="158">
        <f>IF('Indicator Data'!T63="No Data",1,IF('Indicator Data imputation'!T62&lt;&gt;"",1,0))</f>
        <v>0</v>
      </c>
      <c r="T59" s="158">
        <f>IF('Indicator Data'!U63="No Data",1,IF('Indicator Data imputation'!U62&lt;&gt;"",1,0))</f>
        <v>0</v>
      </c>
      <c r="U59" s="158">
        <f>IF('Indicator Data'!V63="No Data",1,IF('Indicator Data imputation'!V62&lt;&gt;"",1,0))</f>
        <v>0</v>
      </c>
      <c r="V59" s="158">
        <f>IF('Indicator Data'!W63="No Data",1,IF('Indicator Data imputation'!W62&lt;&gt;"",1,0))</f>
        <v>0</v>
      </c>
      <c r="W59" s="158">
        <f>IF('Indicator Data'!X63="No Data",1,IF('Indicator Data imputation'!X62&lt;&gt;"",1,0))</f>
        <v>0</v>
      </c>
      <c r="X59" s="158">
        <f>IF('Indicator Data'!Y63="No Data",1,IF('Indicator Data imputation'!Y62&lt;&gt;"",1,0))</f>
        <v>0</v>
      </c>
      <c r="Y59" s="158">
        <f>IF('Indicator Data'!Z63="No Data",1,IF('Indicator Data imputation'!Z62&lt;&gt;"",1,0))</f>
        <v>0</v>
      </c>
      <c r="Z59" s="158">
        <f>IF('Indicator Data'!AA63="No Data",1,IF('Indicator Data imputation'!AA62&lt;&gt;"",1,0))</f>
        <v>0</v>
      </c>
      <c r="AA59" s="158">
        <f>IF('Indicator Data'!AB63="No Data",1,IF('Indicator Data imputation'!AB62&lt;&gt;"",1,0))</f>
        <v>0</v>
      </c>
      <c r="AB59" s="158">
        <f>IF('Indicator Data'!AC63="No Data",1,IF('Indicator Data imputation'!AC62&lt;&gt;"",1,0))</f>
        <v>1</v>
      </c>
      <c r="AC59" s="158">
        <f>IF('Indicator Data'!AD63="No Data",1,IF('Indicator Data imputation'!AD62&lt;&gt;"",1,0))</f>
        <v>0</v>
      </c>
      <c r="AD59" s="158">
        <f>IF('Indicator Data'!AE63="No Data",1,IF('Indicator Data imputation'!AE62&lt;&gt;"",1,0))</f>
        <v>0</v>
      </c>
      <c r="AE59" s="158">
        <f>IF('Indicator Data'!AF63="No Data",1,IF('Indicator Data imputation'!AF62&lt;&gt;"",1,0))</f>
        <v>0</v>
      </c>
      <c r="AF59" s="158">
        <f>IF('Indicator Data'!AG63="No Data",1,IF('Indicator Data imputation'!AG62&lt;&gt;"",1,0))</f>
        <v>0</v>
      </c>
      <c r="AG59" s="158">
        <f>IF('Indicator Data'!AH63="No Data",1,IF('Indicator Data imputation'!AH62&lt;&gt;"",1,0))</f>
        <v>0</v>
      </c>
      <c r="AH59" s="158">
        <f>IF('Indicator Data'!AI63="No Data",1,IF('Indicator Data imputation'!AI62&lt;&gt;"",1,0))</f>
        <v>0</v>
      </c>
      <c r="AI59" s="158">
        <f>IF('Indicator Data'!AJ63="No Data",1,IF('Indicator Data imputation'!AJ62&lt;&gt;"",1,0))</f>
        <v>0</v>
      </c>
      <c r="AJ59" s="158">
        <f>IF('Indicator Data'!AK63="No Data",1,IF('Indicator Data imputation'!AK62&lt;&gt;"",1,0))</f>
        <v>0</v>
      </c>
      <c r="AK59" s="158">
        <f>IF('Indicator Data'!AL63="No Data",1,IF('Indicator Data imputation'!AL62&lt;&gt;"",1,0))</f>
        <v>0</v>
      </c>
      <c r="AL59" s="158">
        <f>IF('Indicator Data'!AM63="No Data",1,IF('Indicator Data imputation'!AM62&lt;&gt;"",1,0))</f>
        <v>1</v>
      </c>
      <c r="AM59" s="158">
        <f>IF('Indicator Data'!AN63="No Data",1,IF('Indicator Data imputation'!AN62&lt;&gt;"",1,0))</f>
        <v>0</v>
      </c>
      <c r="AN59" s="158">
        <f>IF('Indicator Data'!AO63="No Data",1,IF('Indicator Data imputation'!AO62&lt;&gt;"",1,0))</f>
        <v>0</v>
      </c>
      <c r="AO59" s="158">
        <f>IF('Indicator Data'!AP63="No Data",1,IF('Indicator Data imputation'!AP62&lt;&gt;"",1,0))</f>
        <v>0</v>
      </c>
      <c r="AP59" s="158">
        <f>IF('Indicator Data'!AQ63="No Data",1,IF('Indicator Data imputation'!AQ62&lt;&gt;"",1,0))</f>
        <v>0</v>
      </c>
      <c r="AQ59" s="158">
        <f>IF('Indicator Data'!AR63="No Data",1,IF('Indicator Data imputation'!AR62&lt;&gt;"",1,0))</f>
        <v>0</v>
      </c>
      <c r="AR59" s="158">
        <f>IF('Indicator Data'!AS63="No Data",1,IF('Indicator Data imputation'!AS62&lt;&gt;"",1,0))</f>
        <v>0</v>
      </c>
      <c r="AS59" s="158">
        <f>IF('Indicator Data'!AT63="No Data",1,IF('Indicator Data imputation'!AT62&lt;&gt;"",1,0))</f>
        <v>1</v>
      </c>
      <c r="AT59" s="158">
        <f>IF('Indicator Data'!AU63="No Data",1,IF('Indicator Data imputation'!AU62&lt;&gt;"",1,0))</f>
        <v>0</v>
      </c>
      <c r="AU59" s="158">
        <f>IF('Indicator Data'!AV63="No Data",1,IF('Indicator Data imputation'!AV62&lt;&gt;"",1,0))</f>
        <v>0</v>
      </c>
      <c r="AV59" s="158">
        <f>IF('Indicator Data'!AW63="No Data",1,IF('Indicator Data imputation'!AW62&lt;&gt;"",1,0))</f>
        <v>1</v>
      </c>
      <c r="AW59" s="158">
        <f>IF('Indicator Data'!AX63="No Data",1,IF('Indicator Data imputation'!AX62&lt;&gt;"",1,0))</f>
        <v>1</v>
      </c>
      <c r="AX59" s="158">
        <f>IF('Indicator Data'!AY63="No Data",1,IF('Indicator Data imputation'!AY62&lt;&gt;"",1,0))</f>
        <v>0</v>
      </c>
      <c r="AY59" s="158">
        <f>IF('Indicator Data'!AZ63="No Data",1,IF('Indicator Data imputation'!AZ62&lt;&gt;"",1,0))</f>
        <v>0</v>
      </c>
      <c r="AZ59" s="158">
        <f>IF('Indicator Data'!BA63="No Data",1,IF('Indicator Data imputation'!BA62&lt;&gt;"",1,0))</f>
        <v>0</v>
      </c>
      <c r="BA59" s="158">
        <f>IF('Indicator Data'!BB63="No Data",1,IF('Indicator Data imputation'!BB62&lt;&gt;"",1,0))</f>
        <v>0</v>
      </c>
      <c r="BB59" s="158">
        <f>IF('Indicator Data'!BC63="No Data",1,IF('Indicator Data imputation'!BC62&lt;&gt;"",1,0))</f>
        <v>0</v>
      </c>
      <c r="BC59" s="158">
        <f>IF('Indicator Data'!BD63="No Data",1,IF('Indicator Data imputation'!BD62&lt;&gt;"",1,0))</f>
        <v>0</v>
      </c>
      <c r="BD59" s="158">
        <f>IF('Indicator Data'!BE63="No Data",1,IF('Indicator Data imputation'!BE62&lt;&gt;"",1,0))</f>
        <v>0</v>
      </c>
      <c r="BE59" s="158">
        <f>IF('Indicator Data'!BF63="No Data",1,IF('Indicator Data imputation'!BF62&lt;&gt;"",1,0))</f>
        <v>0</v>
      </c>
      <c r="BF59" s="158">
        <f>IF('Indicator Data'!BG63="No Data",1,IF('Indicator Data imputation'!BG62&lt;&gt;"",1,0))</f>
        <v>0</v>
      </c>
      <c r="BG59" s="158">
        <f>IF('Indicator Data'!BH63="No Data",1,IF('Indicator Data imputation'!BH62&lt;&gt;"",1,0))</f>
        <v>0</v>
      </c>
      <c r="BH59" s="158">
        <f>IF('Indicator Data'!BI63="No Data",1,IF('Indicator Data imputation'!BI62&lt;&gt;"",1,0))</f>
        <v>0</v>
      </c>
      <c r="BI59" s="158">
        <f>IF('Indicator Data'!BR63="No Data",1,IF('Indicator Data imputation'!BJ62&lt;&gt;"",1,0))</f>
        <v>0</v>
      </c>
      <c r="BJ59" s="158">
        <f>IF('Indicator Data'!BS63="No Data",1,IF('Indicator Data imputation'!BK62&lt;&gt;"",1,0))</f>
        <v>0</v>
      </c>
      <c r="BK59" s="158">
        <f>IF('Indicator Data'!BT63="No Data",1,IF('Indicator Data imputation'!BL62&lt;&gt;"",1,0))</f>
        <v>1</v>
      </c>
      <c r="BL59" s="158">
        <f>IF('Indicator Data'!BU63="No Data",1,IF('Indicator Data imputation'!BM62&lt;&gt;"",1,0))</f>
        <v>0</v>
      </c>
      <c r="BM59" s="158">
        <f>IF('Indicator Data'!BV63="No Data",1,IF('Indicator Data imputation'!BN62&lt;&gt;"",1,0))</f>
        <v>0</v>
      </c>
      <c r="BN59" s="158">
        <f>IF('Indicator Data'!BW63="No Data",1,IF('Indicator Data imputation'!BO62&lt;&gt;"",1,0))</f>
        <v>0</v>
      </c>
      <c r="BO59" s="158">
        <f>IF('Indicator Data'!BX63="No Data",1,IF('Indicator Data imputation'!BP62&lt;&gt;"",1,0))</f>
        <v>0</v>
      </c>
      <c r="BP59" s="158">
        <f>IF('Indicator Data'!BY63="No Data",1,IF('Indicator Data imputation'!BQ62&lt;&gt;"",1,0))</f>
        <v>0</v>
      </c>
      <c r="BQ59" s="158">
        <f>IF('Indicator Data'!BZ63="No Data",1,IF('Indicator Data imputation'!BR62&lt;&gt;"",1,0))</f>
        <v>0</v>
      </c>
      <c r="BR59" s="158">
        <f>IF('Indicator Data'!CA63="No Data",1,IF('Indicator Data imputation'!BS62&lt;&gt;"",1,0))</f>
        <v>0</v>
      </c>
      <c r="BS59" s="158">
        <f>IF('Indicator Data'!CB63="No Data",1,IF('Indicator Data imputation'!BT62&lt;&gt;"",1,0))</f>
        <v>0</v>
      </c>
      <c r="BT59" s="158">
        <f>IF('Indicator Data'!CC63="No Data",1,IF('Indicator Data imputation'!BU62&lt;&gt;"",1,0))</f>
        <v>0</v>
      </c>
      <c r="BU59" s="158">
        <f>IF('Indicator Data'!CD63="No Data",1,IF('Indicator Data imputation'!BV62&lt;&gt;"",1,0))</f>
        <v>0</v>
      </c>
      <c r="BV59" s="158">
        <f>IF('Indicator Data'!CE63="No Data",1,IF('Indicator Data imputation'!BW62&lt;&gt;"",1,0))</f>
        <v>0</v>
      </c>
      <c r="BW59" s="158">
        <f>IF('Indicator Data'!CF63="No Data",1,IF('Indicator Data imputation'!BX62&lt;&gt;"",1,0))</f>
        <v>0</v>
      </c>
      <c r="BX59" s="158">
        <f>IF('Indicator Data'!CG63="No Data",1,IF('Indicator Data imputation'!BY62&lt;&gt;"",1,0))</f>
        <v>0</v>
      </c>
      <c r="BY59" s="5">
        <f t="shared" si="2"/>
        <v>10</v>
      </c>
      <c r="BZ59" s="160">
        <f t="shared" si="1"/>
        <v>0.13333333333333333</v>
      </c>
    </row>
    <row r="60" spans="1:78" x14ac:dyDescent="0.3">
      <c r="A60" s="5" t="s">
        <v>108</v>
      </c>
      <c r="B60" s="158">
        <f>IF('Indicator Data'!C64="No Data",1,IF('Indicator Data imputation'!C63&lt;&gt;"",1,0))</f>
        <v>0</v>
      </c>
      <c r="C60" s="158">
        <f>IF('Indicator Data'!D64="No Data",1,IF('Indicator Data imputation'!D63&lt;&gt;"",1,0))</f>
        <v>0</v>
      </c>
      <c r="D60" s="158">
        <f>IF('Indicator Data'!E64="No Data",1,IF('Indicator Data imputation'!E63&lt;&gt;"",1,0))</f>
        <v>1</v>
      </c>
      <c r="E60" s="158">
        <f>IF('Indicator Data'!F64="No Data",1,IF('Indicator Data imputation'!F63&lt;&gt;"",1,0))</f>
        <v>0</v>
      </c>
      <c r="F60" s="158">
        <f>IF('Indicator Data'!G64="No Data",1,IF('Indicator Data imputation'!G63&lt;&gt;"",1,0))</f>
        <v>0</v>
      </c>
      <c r="G60" s="158">
        <f>IF('Indicator Data'!H64="No Data",1,IF('Indicator Data imputation'!H63&lt;&gt;"",1,0))</f>
        <v>0</v>
      </c>
      <c r="H60" s="158">
        <f>IF('Indicator Data'!I64="No Data",1,IF('Indicator Data imputation'!I63&lt;&gt;"",1,0))</f>
        <v>0</v>
      </c>
      <c r="I60" s="158">
        <f>IF('Indicator Data'!J64="No Data",1,IF('Indicator Data imputation'!J63&lt;&gt;"",1,0))</f>
        <v>0</v>
      </c>
      <c r="J60" s="158">
        <f>IF('Indicator Data'!K64="No Data",1,IF('Indicator Data imputation'!K63&lt;&gt;"",1,0))</f>
        <v>0</v>
      </c>
      <c r="K60" s="158">
        <f>IF('Indicator Data'!L64="No Data",1,IF('Indicator Data imputation'!L63&lt;&gt;"",1,0))</f>
        <v>0</v>
      </c>
      <c r="L60" s="158">
        <f>IF('Indicator Data'!M64="No Data",1,IF('Indicator Data imputation'!M63&lt;&gt;"",1,0))</f>
        <v>0</v>
      </c>
      <c r="M60" s="158">
        <f>IF('Indicator Data'!N64="No Data",1,IF('Indicator Data imputation'!N63&lt;&gt;"",1,0))</f>
        <v>1</v>
      </c>
      <c r="N60" s="158">
        <f>IF('Indicator Data'!O64="No Data",1,IF('Indicator Data imputation'!O63&lt;&gt;"",1,0))</f>
        <v>1</v>
      </c>
      <c r="O60" s="158">
        <f>IF('Indicator Data'!P64="No Data",1,IF('Indicator Data imputation'!P63&lt;&gt;"",1,0))</f>
        <v>1</v>
      </c>
      <c r="P60" s="158">
        <f>IF('Indicator Data'!Q64="No Data",1,IF('Indicator Data imputation'!Q63&lt;&gt;"",1,0))</f>
        <v>0</v>
      </c>
      <c r="Q60" s="158">
        <f>IF('Indicator Data'!R64="No Data",1,IF('Indicator Data imputation'!R63&lt;&gt;"",1,0))</f>
        <v>0</v>
      </c>
      <c r="R60" s="158">
        <f>IF('Indicator Data'!S64="No Data",1,IF('Indicator Data imputation'!S63&lt;&gt;"",1,0))</f>
        <v>0</v>
      </c>
      <c r="S60" s="158">
        <f>IF('Indicator Data'!T64="No Data",1,IF('Indicator Data imputation'!T63&lt;&gt;"",1,0))</f>
        <v>0</v>
      </c>
      <c r="T60" s="158">
        <f>IF('Indicator Data'!U64="No Data",1,IF('Indicator Data imputation'!U63&lt;&gt;"",1,0))</f>
        <v>0</v>
      </c>
      <c r="U60" s="158">
        <f>IF('Indicator Data'!V64="No Data",1,IF('Indicator Data imputation'!V63&lt;&gt;"",1,0))</f>
        <v>0</v>
      </c>
      <c r="V60" s="158">
        <f>IF('Indicator Data'!W64="No Data",1,IF('Indicator Data imputation'!W63&lt;&gt;"",1,0))</f>
        <v>0</v>
      </c>
      <c r="W60" s="158">
        <f>IF('Indicator Data'!X64="No Data",1,IF('Indicator Data imputation'!X63&lt;&gt;"",1,0))</f>
        <v>0</v>
      </c>
      <c r="X60" s="158">
        <f>IF('Indicator Data'!Y64="No Data",1,IF('Indicator Data imputation'!Y63&lt;&gt;"",1,0))</f>
        <v>0</v>
      </c>
      <c r="Y60" s="158">
        <f>IF('Indicator Data'!Z64="No Data",1,IF('Indicator Data imputation'!Z63&lt;&gt;"",1,0))</f>
        <v>0</v>
      </c>
      <c r="Z60" s="158">
        <f>IF('Indicator Data'!AA64="No Data",1,IF('Indicator Data imputation'!AA63&lt;&gt;"",1,0))</f>
        <v>0</v>
      </c>
      <c r="AA60" s="158">
        <f>IF('Indicator Data'!AB64="No Data",1,IF('Indicator Data imputation'!AB63&lt;&gt;"",1,0))</f>
        <v>0</v>
      </c>
      <c r="AB60" s="158">
        <f>IF('Indicator Data'!AC64="No Data",1,IF('Indicator Data imputation'!AC63&lt;&gt;"",1,0))</f>
        <v>1</v>
      </c>
      <c r="AC60" s="158">
        <f>IF('Indicator Data'!AD64="No Data",1,IF('Indicator Data imputation'!AD63&lt;&gt;"",1,0))</f>
        <v>0</v>
      </c>
      <c r="AD60" s="158">
        <f>IF('Indicator Data'!AE64="No Data",1,IF('Indicator Data imputation'!AE63&lt;&gt;"",1,0))</f>
        <v>0</v>
      </c>
      <c r="AE60" s="158">
        <f>IF('Indicator Data'!AF64="No Data",1,IF('Indicator Data imputation'!AF63&lt;&gt;"",1,0))</f>
        <v>1</v>
      </c>
      <c r="AF60" s="158">
        <f>IF('Indicator Data'!AG64="No Data",1,IF('Indicator Data imputation'!AG63&lt;&gt;"",1,0))</f>
        <v>0</v>
      </c>
      <c r="AG60" s="158">
        <f>IF('Indicator Data'!AH64="No Data",1,IF('Indicator Data imputation'!AH63&lt;&gt;"",1,0))</f>
        <v>0</v>
      </c>
      <c r="AH60" s="158">
        <f>IF('Indicator Data'!AI64="No Data",1,IF('Indicator Data imputation'!AI63&lt;&gt;"",1,0))</f>
        <v>0</v>
      </c>
      <c r="AI60" s="158">
        <f>IF('Indicator Data'!AJ64="No Data",1,IF('Indicator Data imputation'!AJ63&lt;&gt;"",1,0))</f>
        <v>0</v>
      </c>
      <c r="AJ60" s="158">
        <f>IF('Indicator Data'!AK64="No Data",1,IF('Indicator Data imputation'!AK63&lt;&gt;"",1,0))</f>
        <v>0</v>
      </c>
      <c r="AK60" s="158">
        <f>IF('Indicator Data'!AL64="No Data",1,IF('Indicator Data imputation'!AL63&lt;&gt;"",1,0))</f>
        <v>0</v>
      </c>
      <c r="AL60" s="158">
        <f>IF('Indicator Data'!AM64="No Data",1,IF('Indicator Data imputation'!AM63&lt;&gt;"",1,0))</f>
        <v>1</v>
      </c>
      <c r="AM60" s="158">
        <f>IF('Indicator Data'!AN64="No Data",1,IF('Indicator Data imputation'!AN63&lt;&gt;"",1,0))</f>
        <v>0</v>
      </c>
      <c r="AN60" s="158">
        <f>IF('Indicator Data'!AO64="No Data",1,IF('Indicator Data imputation'!AO63&lt;&gt;"",1,0))</f>
        <v>0</v>
      </c>
      <c r="AO60" s="158">
        <f>IF('Indicator Data'!AP64="No Data",1,IF('Indicator Data imputation'!AP63&lt;&gt;"",1,0))</f>
        <v>0</v>
      </c>
      <c r="AP60" s="158">
        <f>IF('Indicator Data'!AQ64="No Data",1,IF('Indicator Data imputation'!AQ63&lt;&gt;"",1,0))</f>
        <v>1</v>
      </c>
      <c r="AQ60" s="158">
        <f>IF('Indicator Data'!AR64="No Data",1,IF('Indicator Data imputation'!AR63&lt;&gt;"",1,0))</f>
        <v>0</v>
      </c>
      <c r="AR60" s="158">
        <f>IF('Indicator Data'!AS64="No Data",1,IF('Indicator Data imputation'!AS63&lt;&gt;"",1,0))</f>
        <v>0</v>
      </c>
      <c r="AS60" s="158">
        <f>IF('Indicator Data'!AT64="No Data",1,IF('Indicator Data imputation'!AT63&lt;&gt;"",1,0))</f>
        <v>1</v>
      </c>
      <c r="AT60" s="158">
        <f>IF('Indicator Data'!AU64="No Data",1,IF('Indicator Data imputation'!AU63&lt;&gt;"",1,0))</f>
        <v>0</v>
      </c>
      <c r="AU60" s="158">
        <f>IF('Indicator Data'!AV64="No Data",1,IF('Indicator Data imputation'!AV63&lt;&gt;"",1,0))</f>
        <v>1</v>
      </c>
      <c r="AV60" s="158">
        <f>IF('Indicator Data'!AW64="No Data",1,IF('Indicator Data imputation'!AW63&lt;&gt;"",1,0))</f>
        <v>1</v>
      </c>
      <c r="AW60" s="158">
        <f>IF('Indicator Data'!AX64="No Data",1,IF('Indicator Data imputation'!AX63&lt;&gt;"",1,0))</f>
        <v>1</v>
      </c>
      <c r="AX60" s="158">
        <f>IF('Indicator Data'!AY64="No Data",1,IF('Indicator Data imputation'!AY63&lt;&gt;"",1,0))</f>
        <v>0</v>
      </c>
      <c r="AY60" s="158">
        <f>IF('Indicator Data'!AZ64="No Data",1,IF('Indicator Data imputation'!AZ63&lt;&gt;"",1,0))</f>
        <v>0</v>
      </c>
      <c r="AZ60" s="158">
        <f>IF('Indicator Data'!BA64="No Data",1,IF('Indicator Data imputation'!BA63&lt;&gt;"",1,0))</f>
        <v>0</v>
      </c>
      <c r="BA60" s="158">
        <f>IF('Indicator Data'!BB64="No Data",1,IF('Indicator Data imputation'!BB63&lt;&gt;"",1,0))</f>
        <v>0</v>
      </c>
      <c r="BB60" s="158">
        <f>IF('Indicator Data'!BC64="No Data",1,IF('Indicator Data imputation'!BC63&lt;&gt;"",1,0))</f>
        <v>0</v>
      </c>
      <c r="BC60" s="158">
        <f>IF('Indicator Data'!BD64="No Data",1,IF('Indicator Data imputation'!BD63&lt;&gt;"",1,0))</f>
        <v>0</v>
      </c>
      <c r="BD60" s="158">
        <f>IF('Indicator Data'!BE64="No Data",1,IF('Indicator Data imputation'!BE63&lt;&gt;"",1,0))</f>
        <v>0</v>
      </c>
      <c r="BE60" s="158">
        <f>IF('Indicator Data'!BF64="No Data",1,IF('Indicator Data imputation'!BF63&lt;&gt;"",1,0))</f>
        <v>0</v>
      </c>
      <c r="BF60" s="158">
        <f>IF('Indicator Data'!BG64="No Data",1,IF('Indicator Data imputation'!BG63&lt;&gt;"",1,0))</f>
        <v>0</v>
      </c>
      <c r="BG60" s="158">
        <f>IF('Indicator Data'!BH64="No Data",1,IF('Indicator Data imputation'!BH63&lt;&gt;"",1,0))</f>
        <v>0</v>
      </c>
      <c r="BH60" s="158">
        <f>IF('Indicator Data'!BI64="No Data",1,IF('Indicator Data imputation'!BI63&lt;&gt;"",1,0))</f>
        <v>0</v>
      </c>
      <c r="BI60" s="158">
        <f>IF('Indicator Data'!BR64="No Data",1,IF('Indicator Data imputation'!BJ63&lt;&gt;"",1,0))</f>
        <v>0</v>
      </c>
      <c r="BJ60" s="158">
        <f>IF('Indicator Data'!BS64="No Data",1,IF('Indicator Data imputation'!BK63&lt;&gt;"",1,0))</f>
        <v>0</v>
      </c>
      <c r="BK60" s="158">
        <f>IF('Indicator Data'!BT64="No Data",1,IF('Indicator Data imputation'!BL63&lt;&gt;"",1,0))</f>
        <v>0</v>
      </c>
      <c r="BL60" s="158">
        <f>IF('Indicator Data'!BU64="No Data",1,IF('Indicator Data imputation'!BM63&lt;&gt;"",1,0))</f>
        <v>0</v>
      </c>
      <c r="BM60" s="158">
        <f>IF('Indicator Data'!BV64="No Data",1,IF('Indicator Data imputation'!BN63&lt;&gt;"",1,0))</f>
        <v>1</v>
      </c>
      <c r="BN60" s="158">
        <f>IF('Indicator Data'!BW64="No Data",1,IF('Indicator Data imputation'!BO63&lt;&gt;"",1,0))</f>
        <v>0</v>
      </c>
      <c r="BO60" s="158">
        <f>IF('Indicator Data'!BX64="No Data",1,IF('Indicator Data imputation'!BP63&lt;&gt;"",1,0))</f>
        <v>0</v>
      </c>
      <c r="BP60" s="158">
        <f>IF('Indicator Data'!BY64="No Data",1,IF('Indicator Data imputation'!BQ63&lt;&gt;"",1,0))</f>
        <v>0</v>
      </c>
      <c r="BQ60" s="158">
        <f>IF('Indicator Data'!BZ64="No Data",1,IF('Indicator Data imputation'!BR63&lt;&gt;"",1,0))</f>
        <v>0</v>
      </c>
      <c r="BR60" s="158">
        <f>IF('Indicator Data'!CA64="No Data",1,IF('Indicator Data imputation'!BS63&lt;&gt;"",1,0))</f>
        <v>0</v>
      </c>
      <c r="BS60" s="158">
        <f>IF('Indicator Data'!CB64="No Data",1,IF('Indicator Data imputation'!BT63&lt;&gt;"",1,0))</f>
        <v>0</v>
      </c>
      <c r="BT60" s="158">
        <f>IF('Indicator Data'!CC64="No Data",1,IF('Indicator Data imputation'!BU63&lt;&gt;"",1,0))</f>
        <v>0</v>
      </c>
      <c r="BU60" s="158">
        <f>IF('Indicator Data'!CD64="No Data",1,IF('Indicator Data imputation'!BV63&lt;&gt;"",1,0))</f>
        <v>0</v>
      </c>
      <c r="BV60" s="158">
        <f>IF('Indicator Data'!CE64="No Data",1,IF('Indicator Data imputation'!BW63&lt;&gt;"",1,0))</f>
        <v>0</v>
      </c>
      <c r="BW60" s="158">
        <f>IF('Indicator Data'!CF64="No Data",1,IF('Indicator Data imputation'!BX63&lt;&gt;"",1,0))</f>
        <v>0</v>
      </c>
      <c r="BX60" s="158">
        <f>IF('Indicator Data'!CG64="No Data",1,IF('Indicator Data imputation'!BY63&lt;&gt;"",1,0))</f>
        <v>0</v>
      </c>
      <c r="BY60" s="5">
        <f t="shared" si="2"/>
        <v>13</v>
      </c>
      <c r="BZ60" s="160">
        <f t="shared" si="1"/>
        <v>0.17333333333333334</v>
      </c>
    </row>
    <row r="61" spans="1:78" x14ac:dyDescent="0.3">
      <c r="A61" s="5" t="s">
        <v>110</v>
      </c>
      <c r="B61" s="158">
        <f>IF('Indicator Data'!C65="No Data",1,IF('Indicator Data imputation'!C64&lt;&gt;"",1,0))</f>
        <v>0</v>
      </c>
      <c r="C61" s="158">
        <f>IF('Indicator Data'!D65="No Data",1,IF('Indicator Data imputation'!D64&lt;&gt;"",1,0))</f>
        <v>0</v>
      </c>
      <c r="D61" s="158">
        <f>IF('Indicator Data'!E65="No Data",1,IF('Indicator Data imputation'!E64&lt;&gt;"",1,0))</f>
        <v>0</v>
      </c>
      <c r="E61" s="158">
        <f>IF('Indicator Data'!F65="No Data",1,IF('Indicator Data imputation'!F64&lt;&gt;"",1,0))</f>
        <v>0</v>
      </c>
      <c r="F61" s="158">
        <f>IF('Indicator Data'!G65="No Data",1,IF('Indicator Data imputation'!G64&lt;&gt;"",1,0))</f>
        <v>0</v>
      </c>
      <c r="G61" s="158">
        <f>IF('Indicator Data'!H65="No Data",1,IF('Indicator Data imputation'!H64&lt;&gt;"",1,0))</f>
        <v>0</v>
      </c>
      <c r="H61" s="158">
        <f>IF('Indicator Data'!I65="No Data",1,IF('Indicator Data imputation'!I64&lt;&gt;"",1,0))</f>
        <v>0</v>
      </c>
      <c r="I61" s="158">
        <f>IF('Indicator Data'!J65="No Data",1,IF('Indicator Data imputation'!J64&lt;&gt;"",1,0))</f>
        <v>0</v>
      </c>
      <c r="J61" s="158">
        <f>IF('Indicator Data'!K65="No Data",1,IF('Indicator Data imputation'!K64&lt;&gt;"",1,0))</f>
        <v>0</v>
      </c>
      <c r="K61" s="158">
        <f>IF('Indicator Data'!L65="No Data",1,IF('Indicator Data imputation'!L64&lt;&gt;"",1,0))</f>
        <v>0</v>
      </c>
      <c r="L61" s="158">
        <f>IF('Indicator Data'!M65="No Data",1,IF('Indicator Data imputation'!M64&lt;&gt;"",1,0))</f>
        <v>0</v>
      </c>
      <c r="M61" s="158">
        <f>IF('Indicator Data'!N65="No Data",1,IF('Indicator Data imputation'!N64&lt;&gt;"",1,0))</f>
        <v>1</v>
      </c>
      <c r="N61" s="158">
        <f>IF('Indicator Data'!O65="No Data",1,IF('Indicator Data imputation'!O64&lt;&gt;"",1,0))</f>
        <v>1</v>
      </c>
      <c r="O61" s="158">
        <f>IF('Indicator Data'!P65="No Data",1,IF('Indicator Data imputation'!P64&lt;&gt;"",1,0))</f>
        <v>1</v>
      </c>
      <c r="P61" s="158">
        <f>IF('Indicator Data'!Q65="No Data",1,IF('Indicator Data imputation'!Q64&lt;&gt;"",1,0))</f>
        <v>0</v>
      </c>
      <c r="Q61" s="158">
        <f>IF('Indicator Data'!R65="No Data",1,IF('Indicator Data imputation'!R64&lt;&gt;"",1,0))</f>
        <v>0</v>
      </c>
      <c r="R61" s="158">
        <f>IF('Indicator Data'!S65="No Data",1,IF('Indicator Data imputation'!S64&lt;&gt;"",1,0))</f>
        <v>0</v>
      </c>
      <c r="S61" s="158">
        <f>IF('Indicator Data'!T65="No Data",1,IF('Indicator Data imputation'!T64&lt;&gt;"",1,0))</f>
        <v>0</v>
      </c>
      <c r="T61" s="158">
        <f>IF('Indicator Data'!U65="No Data",1,IF('Indicator Data imputation'!U64&lt;&gt;"",1,0))</f>
        <v>0</v>
      </c>
      <c r="U61" s="158">
        <f>IF('Indicator Data'!V65="No Data",1,IF('Indicator Data imputation'!V64&lt;&gt;"",1,0))</f>
        <v>0</v>
      </c>
      <c r="V61" s="158">
        <f>IF('Indicator Data'!W65="No Data",1,IF('Indicator Data imputation'!W64&lt;&gt;"",1,0))</f>
        <v>0</v>
      </c>
      <c r="W61" s="158">
        <f>IF('Indicator Data'!X65="No Data",1,IF('Indicator Data imputation'!X64&lt;&gt;"",1,0))</f>
        <v>0</v>
      </c>
      <c r="X61" s="158">
        <f>IF('Indicator Data'!Y65="No Data",1,IF('Indicator Data imputation'!Y64&lt;&gt;"",1,0))</f>
        <v>0</v>
      </c>
      <c r="Y61" s="158">
        <f>IF('Indicator Data'!Z65="No Data",1,IF('Indicator Data imputation'!Z64&lt;&gt;"",1,0))</f>
        <v>0</v>
      </c>
      <c r="Z61" s="158">
        <f>IF('Indicator Data'!AA65="No Data",1,IF('Indicator Data imputation'!AA64&lt;&gt;"",1,0))</f>
        <v>0</v>
      </c>
      <c r="AA61" s="158">
        <f>IF('Indicator Data'!AB65="No Data",1,IF('Indicator Data imputation'!AB64&lt;&gt;"",1,0))</f>
        <v>0</v>
      </c>
      <c r="AB61" s="158">
        <f>IF('Indicator Data'!AC65="No Data",1,IF('Indicator Data imputation'!AC64&lt;&gt;"",1,0))</f>
        <v>1</v>
      </c>
      <c r="AC61" s="158">
        <f>IF('Indicator Data'!AD65="No Data",1,IF('Indicator Data imputation'!AD64&lt;&gt;"",1,0))</f>
        <v>0</v>
      </c>
      <c r="AD61" s="158">
        <f>IF('Indicator Data'!AE65="No Data",1,IF('Indicator Data imputation'!AE64&lt;&gt;"",1,0))</f>
        <v>0</v>
      </c>
      <c r="AE61" s="158">
        <f>IF('Indicator Data'!AF65="No Data",1,IF('Indicator Data imputation'!AF64&lt;&gt;"",1,0))</f>
        <v>1</v>
      </c>
      <c r="AF61" s="158">
        <f>IF('Indicator Data'!AG65="No Data",1,IF('Indicator Data imputation'!AG64&lt;&gt;"",1,0))</f>
        <v>0</v>
      </c>
      <c r="AG61" s="158">
        <f>IF('Indicator Data'!AH65="No Data",1,IF('Indicator Data imputation'!AH64&lt;&gt;"",1,0))</f>
        <v>0</v>
      </c>
      <c r="AH61" s="158">
        <f>IF('Indicator Data'!AI65="No Data",1,IF('Indicator Data imputation'!AI64&lt;&gt;"",1,0))</f>
        <v>0</v>
      </c>
      <c r="AI61" s="158">
        <f>IF('Indicator Data'!AJ65="No Data",1,IF('Indicator Data imputation'!AJ64&lt;&gt;"",1,0))</f>
        <v>0</v>
      </c>
      <c r="AJ61" s="158">
        <f>IF('Indicator Data'!AK65="No Data",1,IF('Indicator Data imputation'!AK64&lt;&gt;"",1,0))</f>
        <v>0</v>
      </c>
      <c r="AK61" s="158">
        <f>IF('Indicator Data'!AL65="No Data",1,IF('Indicator Data imputation'!AL64&lt;&gt;"",1,0))</f>
        <v>0</v>
      </c>
      <c r="AL61" s="158">
        <f>IF('Indicator Data'!AM65="No Data",1,IF('Indicator Data imputation'!AM64&lt;&gt;"",1,0))</f>
        <v>1</v>
      </c>
      <c r="AM61" s="158">
        <f>IF('Indicator Data'!AN65="No Data",1,IF('Indicator Data imputation'!AN64&lt;&gt;"",1,0))</f>
        <v>0</v>
      </c>
      <c r="AN61" s="158">
        <f>IF('Indicator Data'!AO65="No Data",1,IF('Indicator Data imputation'!AO64&lt;&gt;"",1,0))</f>
        <v>0</v>
      </c>
      <c r="AO61" s="158">
        <f>IF('Indicator Data'!AP65="No Data",1,IF('Indicator Data imputation'!AP64&lt;&gt;"",1,0))</f>
        <v>0</v>
      </c>
      <c r="AP61" s="158">
        <f>IF('Indicator Data'!AQ65="No Data",1,IF('Indicator Data imputation'!AQ64&lt;&gt;"",1,0))</f>
        <v>1</v>
      </c>
      <c r="AQ61" s="158">
        <f>IF('Indicator Data'!AR65="No Data",1,IF('Indicator Data imputation'!AR64&lt;&gt;"",1,0))</f>
        <v>0</v>
      </c>
      <c r="AR61" s="158">
        <f>IF('Indicator Data'!AS65="No Data",1,IF('Indicator Data imputation'!AS64&lt;&gt;"",1,0))</f>
        <v>0</v>
      </c>
      <c r="AS61" s="158">
        <f>IF('Indicator Data'!AT65="No Data",1,IF('Indicator Data imputation'!AT64&lt;&gt;"",1,0))</f>
        <v>1</v>
      </c>
      <c r="AT61" s="158">
        <f>IF('Indicator Data'!AU65="No Data",1,IF('Indicator Data imputation'!AU64&lt;&gt;"",1,0))</f>
        <v>0</v>
      </c>
      <c r="AU61" s="158">
        <f>IF('Indicator Data'!AV65="No Data",1,IF('Indicator Data imputation'!AV64&lt;&gt;"",1,0))</f>
        <v>0</v>
      </c>
      <c r="AV61" s="158">
        <f>IF('Indicator Data'!AW65="No Data",1,IF('Indicator Data imputation'!AW64&lt;&gt;"",1,0))</f>
        <v>0</v>
      </c>
      <c r="AW61" s="158">
        <f>IF('Indicator Data'!AX65="No Data",1,IF('Indicator Data imputation'!AX64&lt;&gt;"",1,0))</f>
        <v>1</v>
      </c>
      <c r="AX61" s="158">
        <f>IF('Indicator Data'!AY65="No Data",1,IF('Indicator Data imputation'!AY64&lt;&gt;"",1,0))</f>
        <v>0</v>
      </c>
      <c r="AY61" s="158">
        <f>IF('Indicator Data'!AZ65="No Data",1,IF('Indicator Data imputation'!AZ64&lt;&gt;"",1,0))</f>
        <v>0</v>
      </c>
      <c r="AZ61" s="158">
        <f>IF('Indicator Data'!BA65="No Data",1,IF('Indicator Data imputation'!BA64&lt;&gt;"",1,0))</f>
        <v>0</v>
      </c>
      <c r="BA61" s="158">
        <f>IF('Indicator Data'!BB65="No Data",1,IF('Indicator Data imputation'!BB64&lt;&gt;"",1,0))</f>
        <v>0</v>
      </c>
      <c r="BB61" s="158">
        <f>IF('Indicator Data'!BC65="No Data",1,IF('Indicator Data imputation'!BC64&lt;&gt;"",1,0))</f>
        <v>0</v>
      </c>
      <c r="BC61" s="158">
        <f>IF('Indicator Data'!BD65="No Data",1,IF('Indicator Data imputation'!BD64&lt;&gt;"",1,0))</f>
        <v>0</v>
      </c>
      <c r="BD61" s="158">
        <f>IF('Indicator Data'!BE65="No Data",1,IF('Indicator Data imputation'!BE64&lt;&gt;"",1,0))</f>
        <v>0</v>
      </c>
      <c r="BE61" s="158">
        <f>IF('Indicator Data'!BF65="No Data",1,IF('Indicator Data imputation'!BF64&lt;&gt;"",1,0))</f>
        <v>0</v>
      </c>
      <c r="BF61" s="158">
        <f>IF('Indicator Data'!BG65="No Data",1,IF('Indicator Data imputation'!BG64&lt;&gt;"",1,0))</f>
        <v>0</v>
      </c>
      <c r="BG61" s="158">
        <f>IF('Indicator Data'!BH65="No Data",1,IF('Indicator Data imputation'!BH64&lt;&gt;"",1,0))</f>
        <v>0</v>
      </c>
      <c r="BH61" s="158">
        <f>IF('Indicator Data'!BI65="No Data",1,IF('Indicator Data imputation'!BI64&lt;&gt;"",1,0))</f>
        <v>0</v>
      </c>
      <c r="BI61" s="158">
        <f>IF('Indicator Data'!BR65="No Data",1,IF('Indicator Data imputation'!BJ64&lt;&gt;"",1,0))</f>
        <v>0</v>
      </c>
      <c r="BJ61" s="158">
        <f>IF('Indicator Data'!BS65="No Data",1,IF('Indicator Data imputation'!BK64&lt;&gt;"",1,0))</f>
        <v>0</v>
      </c>
      <c r="BK61" s="158">
        <f>IF('Indicator Data'!BT65="No Data",1,IF('Indicator Data imputation'!BL64&lt;&gt;"",1,0))</f>
        <v>0</v>
      </c>
      <c r="BL61" s="158">
        <f>IF('Indicator Data'!BU65="No Data",1,IF('Indicator Data imputation'!BM64&lt;&gt;"",1,0))</f>
        <v>0</v>
      </c>
      <c r="BM61" s="158">
        <f>IF('Indicator Data'!BV65="No Data",1,IF('Indicator Data imputation'!BN64&lt;&gt;"",1,0))</f>
        <v>1</v>
      </c>
      <c r="BN61" s="158">
        <f>IF('Indicator Data'!BW65="No Data",1,IF('Indicator Data imputation'!BO64&lt;&gt;"",1,0))</f>
        <v>0</v>
      </c>
      <c r="BO61" s="158">
        <f>IF('Indicator Data'!BX65="No Data",1,IF('Indicator Data imputation'!BP64&lt;&gt;"",1,0))</f>
        <v>0</v>
      </c>
      <c r="BP61" s="158">
        <f>IF('Indicator Data'!BY65="No Data",1,IF('Indicator Data imputation'!BQ64&lt;&gt;"",1,0))</f>
        <v>0</v>
      </c>
      <c r="BQ61" s="158">
        <f>IF('Indicator Data'!BZ65="No Data",1,IF('Indicator Data imputation'!BR64&lt;&gt;"",1,0))</f>
        <v>0</v>
      </c>
      <c r="BR61" s="158">
        <f>IF('Indicator Data'!CA65="No Data",1,IF('Indicator Data imputation'!BS64&lt;&gt;"",1,0))</f>
        <v>0</v>
      </c>
      <c r="BS61" s="158">
        <f>IF('Indicator Data'!CB65="No Data",1,IF('Indicator Data imputation'!BT64&lt;&gt;"",1,0))</f>
        <v>0</v>
      </c>
      <c r="BT61" s="158">
        <f>IF('Indicator Data'!CC65="No Data",1,IF('Indicator Data imputation'!BU64&lt;&gt;"",1,0))</f>
        <v>0</v>
      </c>
      <c r="BU61" s="158">
        <f>IF('Indicator Data'!CD65="No Data",1,IF('Indicator Data imputation'!BV64&lt;&gt;"",1,0))</f>
        <v>0</v>
      </c>
      <c r="BV61" s="158">
        <f>IF('Indicator Data'!CE65="No Data",1,IF('Indicator Data imputation'!BW64&lt;&gt;"",1,0))</f>
        <v>0</v>
      </c>
      <c r="BW61" s="158">
        <f>IF('Indicator Data'!CF65="No Data",1,IF('Indicator Data imputation'!BX64&lt;&gt;"",1,0))</f>
        <v>0</v>
      </c>
      <c r="BX61" s="158">
        <f>IF('Indicator Data'!CG65="No Data",1,IF('Indicator Data imputation'!BY64&lt;&gt;"",1,0))</f>
        <v>0</v>
      </c>
      <c r="BY61" s="5">
        <f t="shared" si="2"/>
        <v>10</v>
      </c>
      <c r="BZ61" s="160">
        <f t="shared" si="1"/>
        <v>0.13333333333333333</v>
      </c>
    </row>
    <row r="62" spans="1:78" x14ac:dyDescent="0.3">
      <c r="A62" s="5" t="s">
        <v>112</v>
      </c>
      <c r="B62" s="158">
        <f>IF('Indicator Data'!C66="No Data",1,IF('Indicator Data imputation'!C65&lt;&gt;"",1,0))</f>
        <v>0</v>
      </c>
      <c r="C62" s="158">
        <f>IF('Indicator Data'!D66="No Data",1,IF('Indicator Data imputation'!D65&lt;&gt;"",1,0))</f>
        <v>0</v>
      </c>
      <c r="D62" s="158">
        <f>IF('Indicator Data'!E66="No Data",1,IF('Indicator Data imputation'!E65&lt;&gt;"",1,0))</f>
        <v>0</v>
      </c>
      <c r="E62" s="158">
        <f>IF('Indicator Data'!F66="No Data",1,IF('Indicator Data imputation'!F65&lt;&gt;"",1,0))</f>
        <v>0</v>
      </c>
      <c r="F62" s="158">
        <f>IF('Indicator Data'!G66="No Data",1,IF('Indicator Data imputation'!G65&lt;&gt;"",1,0))</f>
        <v>0</v>
      </c>
      <c r="G62" s="158">
        <f>IF('Indicator Data'!H66="No Data",1,IF('Indicator Data imputation'!H65&lt;&gt;"",1,0))</f>
        <v>0</v>
      </c>
      <c r="H62" s="158">
        <f>IF('Indicator Data'!I66="No Data",1,IF('Indicator Data imputation'!I65&lt;&gt;"",1,0))</f>
        <v>0</v>
      </c>
      <c r="I62" s="158">
        <f>IF('Indicator Data'!J66="No Data",1,IF('Indicator Data imputation'!J65&lt;&gt;"",1,0))</f>
        <v>0</v>
      </c>
      <c r="J62" s="158">
        <f>IF('Indicator Data'!K66="No Data",1,IF('Indicator Data imputation'!K65&lt;&gt;"",1,0))</f>
        <v>0</v>
      </c>
      <c r="K62" s="158">
        <f>IF('Indicator Data'!L66="No Data",1,IF('Indicator Data imputation'!L65&lt;&gt;"",1,0))</f>
        <v>0</v>
      </c>
      <c r="L62" s="158">
        <f>IF('Indicator Data'!M66="No Data",1,IF('Indicator Data imputation'!M65&lt;&gt;"",1,0))</f>
        <v>0</v>
      </c>
      <c r="M62" s="158">
        <f>IF('Indicator Data'!N66="No Data",1,IF('Indicator Data imputation'!N65&lt;&gt;"",1,0))</f>
        <v>0</v>
      </c>
      <c r="N62" s="158">
        <f>IF('Indicator Data'!O66="No Data",1,IF('Indicator Data imputation'!O65&lt;&gt;"",1,0))</f>
        <v>0</v>
      </c>
      <c r="O62" s="158">
        <f>IF('Indicator Data'!P66="No Data",1,IF('Indicator Data imputation'!P65&lt;&gt;"",1,0))</f>
        <v>0</v>
      </c>
      <c r="P62" s="158">
        <f>IF('Indicator Data'!Q66="No Data",1,IF('Indicator Data imputation'!Q65&lt;&gt;"",1,0))</f>
        <v>0</v>
      </c>
      <c r="Q62" s="158">
        <f>IF('Indicator Data'!R66="No Data",1,IF('Indicator Data imputation'!R65&lt;&gt;"",1,0))</f>
        <v>0</v>
      </c>
      <c r="R62" s="158">
        <f>IF('Indicator Data'!S66="No Data",1,IF('Indicator Data imputation'!S65&lt;&gt;"",1,0))</f>
        <v>0</v>
      </c>
      <c r="S62" s="158">
        <f>IF('Indicator Data'!T66="No Data",1,IF('Indicator Data imputation'!T65&lt;&gt;"",1,0))</f>
        <v>0</v>
      </c>
      <c r="T62" s="158">
        <f>IF('Indicator Data'!U66="No Data",1,IF('Indicator Data imputation'!U65&lt;&gt;"",1,0))</f>
        <v>0</v>
      </c>
      <c r="U62" s="158">
        <f>IF('Indicator Data'!V66="No Data",1,IF('Indicator Data imputation'!V65&lt;&gt;"",1,0))</f>
        <v>0</v>
      </c>
      <c r="V62" s="158">
        <f>IF('Indicator Data'!W66="No Data",1,IF('Indicator Data imputation'!W65&lt;&gt;"",1,0))</f>
        <v>0</v>
      </c>
      <c r="W62" s="158">
        <f>IF('Indicator Data'!X66="No Data",1,IF('Indicator Data imputation'!X65&lt;&gt;"",1,0))</f>
        <v>0</v>
      </c>
      <c r="X62" s="158">
        <f>IF('Indicator Data'!Y66="No Data",1,IF('Indicator Data imputation'!Y65&lt;&gt;"",1,0))</f>
        <v>0</v>
      </c>
      <c r="Y62" s="158">
        <f>IF('Indicator Data'!Z66="No Data",1,IF('Indicator Data imputation'!Z65&lt;&gt;"",1,0))</f>
        <v>0</v>
      </c>
      <c r="Z62" s="158">
        <f>IF('Indicator Data'!AA66="No Data",1,IF('Indicator Data imputation'!AA65&lt;&gt;"",1,0))</f>
        <v>0</v>
      </c>
      <c r="AA62" s="158">
        <f>IF('Indicator Data'!AB66="No Data",1,IF('Indicator Data imputation'!AB65&lt;&gt;"",1,0))</f>
        <v>0</v>
      </c>
      <c r="AB62" s="158">
        <f>IF('Indicator Data'!AC66="No Data",1,IF('Indicator Data imputation'!AC65&lt;&gt;"",1,0))</f>
        <v>1</v>
      </c>
      <c r="AC62" s="158">
        <f>IF('Indicator Data'!AD66="No Data",1,IF('Indicator Data imputation'!AD65&lt;&gt;"",1,0))</f>
        <v>1</v>
      </c>
      <c r="AD62" s="158">
        <f>IF('Indicator Data'!AE66="No Data",1,IF('Indicator Data imputation'!AE65&lt;&gt;"",1,0))</f>
        <v>0</v>
      </c>
      <c r="AE62" s="158">
        <f>IF('Indicator Data'!AF66="No Data",1,IF('Indicator Data imputation'!AF65&lt;&gt;"",1,0))</f>
        <v>0</v>
      </c>
      <c r="AF62" s="158">
        <f>IF('Indicator Data'!AG66="No Data",1,IF('Indicator Data imputation'!AG65&lt;&gt;"",1,0))</f>
        <v>0</v>
      </c>
      <c r="AG62" s="158">
        <f>IF('Indicator Data'!AH66="No Data",1,IF('Indicator Data imputation'!AH65&lt;&gt;"",1,0))</f>
        <v>0</v>
      </c>
      <c r="AH62" s="158">
        <f>IF('Indicator Data'!AI66="No Data",1,IF('Indicator Data imputation'!AI65&lt;&gt;"",1,0))</f>
        <v>0</v>
      </c>
      <c r="AI62" s="158">
        <f>IF('Indicator Data'!AJ66="No Data",1,IF('Indicator Data imputation'!AJ65&lt;&gt;"",1,0))</f>
        <v>0</v>
      </c>
      <c r="AJ62" s="158">
        <f>IF('Indicator Data'!AK66="No Data",1,IF('Indicator Data imputation'!AK65&lt;&gt;"",1,0))</f>
        <v>0</v>
      </c>
      <c r="AK62" s="158">
        <f>IF('Indicator Data'!AL66="No Data",1,IF('Indicator Data imputation'!AL65&lt;&gt;"",1,0))</f>
        <v>0</v>
      </c>
      <c r="AL62" s="158">
        <f>IF('Indicator Data'!AM66="No Data",1,IF('Indicator Data imputation'!AM65&lt;&gt;"",1,0))</f>
        <v>0</v>
      </c>
      <c r="AM62" s="158">
        <f>IF('Indicator Data'!AN66="No Data",1,IF('Indicator Data imputation'!AN65&lt;&gt;"",1,0))</f>
        <v>0</v>
      </c>
      <c r="AN62" s="158">
        <f>IF('Indicator Data'!AO66="No Data",1,IF('Indicator Data imputation'!AO65&lt;&gt;"",1,0))</f>
        <v>0</v>
      </c>
      <c r="AO62" s="158">
        <f>IF('Indicator Data'!AP66="No Data",1,IF('Indicator Data imputation'!AP65&lt;&gt;"",1,0))</f>
        <v>0</v>
      </c>
      <c r="AP62" s="158">
        <f>IF('Indicator Data'!AQ66="No Data",1,IF('Indicator Data imputation'!AQ65&lt;&gt;"",1,0))</f>
        <v>0</v>
      </c>
      <c r="AQ62" s="158">
        <f>IF('Indicator Data'!AR66="No Data",1,IF('Indicator Data imputation'!AR65&lt;&gt;"",1,0))</f>
        <v>0</v>
      </c>
      <c r="AR62" s="158">
        <f>IF('Indicator Data'!AS66="No Data",1,IF('Indicator Data imputation'!AS65&lt;&gt;"",1,0))</f>
        <v>0</v>
      </c>
      <c r="AS62" s="158">
        <f>IF('Indicator Data'!AT66="No Data",1,IF('Indicator Data imputation'!AT65&lt;&gt;"",1,0))</f>
        <v>0</v>
      </c>
      <c r="AT62" s="158">
        <f>IF('Indicator Data'!AU66="No Data",1,IF('Indicator Data imputation'!AU65&lt;&gt;"",1,0))</f>
        <v>0</v>
      </c>
      <c r="AU62" s="158">
        <f>IF('Indicator Data'!AV66="No Data",1,IF('Indicator Data imputation'!AV65&lt;&gt;"",1,0))</f>
        <v>0</v>
      </c>
      <c r="AV62" s="158">
        <f>IF('Indicator Data'!AW66="No Data",1,IF('Indicator Data imputation'!AW65&lt;&gt;"",1,0))</f>
        <v>0</v>
      </c>
      <c r="AW62" s="158">
        <f>IF('Indicator Data'!AX66="No Data",1,IF('Indicator Data imputation'!AX65&lt;&gt;"",1,0))</f>
        <v>0</v>
      </c>
      <c r="AX62" s="158">
        <f>IF('Indicator Data'!AY66="No Data",1,IF('Indicator Data imputation'!AY65&lt;&gt;"",1,0))</f>
        <v>0</v>
      </c>
      <c r="AY62" s="158">
        <f>IF('Indicator Data'!AZ66="No Data",1,IF('Indicator Data imputation'!AZ65&lt;&gt;"",1,0))</f>
        <v>0</v>
      </c>
      <c r="AZ62" s="158">
        <f>IF('Indicator Data'!BA66="No Data",1,IF('Indicator Data imputation'!BA65&lt;&gt;"",1,0))</f>
        <v>0</v>
      </c>
      <c r="BA62" s="158">
        <f>IF('Indicator Data'!BB66="No Data",1,IF('Indicator Data imputation'!BB65&lt;&gt;"",1,0))</f>
        <v>0</v>
      </c>
      <c r="BB62" s="158">
        <f>IF('Indicator Data'!BC66="No Data",1,IF('Indicator Data imputation'!BC65&lt;&gt;"",1,0))</f>
        <v>0</v>
      </c>
      <c r="BC62" s="158">
        <f>IF('Indicator Data'!BD66="No Data",1,IF('Indicator Data imputation'!BD65&lt;&gt;"",1,0))</f>
        <v>0</v>
      </c>
      <c r="BD62" s="158">
        <f>IF('Indicator Data'!BE66="No Data",1,IF('Indicator Data imputation'!BE65&lt;&gt;"",1,0))</f>
        <v>0</v>
      </c>
      <c r="BE62" s="158">
        <f>IF('Indicator Data'!BF66="No Data",1,IF('Indicator Data imputation'!BF65&lt;&gt;"",1,0))</f>
        <v>0</v>
      </c>
      <c r="BF62" s="158">
        <f>IF('Indicator Data'!BG66="No Data",1,IF('Indicator Data imputation'!BG65&lt;&gt;"",1,0))</f>
        <v>0</v>
      </c>
      <c r="BG62" s="158">
        <f>IF('Indicator Data'!BH66="No Data",1,IF('Indicator Data imputation'!BH65&lt;&gt;"",1,0))</f>
        <v>0</v>
      </c>
      <c r="BH62" s="158">
        <f>IF('Indicator Data'!BI66="No Data",1,IF('Indicator Data imputation'!BI65&lt;&gt;"",1,0))</f>
        <v>0</v>
      </c>
      <c r="BI62" s="158">
        <f>IF('Indicator Data'!BR66="No Data",1,IF('Indicator Data imputation'!BJ65&lt;&gt;"",1,0))</f>
        <v>0</v>
      </c>
      <c r="BJ62" s="158">
        <f>IF('Indicator Data'!BS66="No Data",1,IF('Indicator Data imputation'!BK65&lt;&gt;"",1,0))</f>
        <v>0</v>
      </c>
      <c r="BK62" s="158">
        <f>IF('Indicator Data'!BT66="No Data",1,IF('Indicator Data imputation'!BL65&lt;&gt;"",1,0))</f>
        <v>0</v>
      </c>
      <c r="BL62" s="158">
        <f>IF('Indicator Data'!BU66="No Data",1,IF('Indicator Data imputation'!BM65&lt;&gt;"",1,0))</f>
        <v>0</v>
      </c>
      <c r="BM62" s="158">
        <f>IF('Indicator Data'!BV66="No Data",1,IF('Indicator Data imputation'!BN65&lt;&gt;"",1,0))</f>
        <v>0</v>
      </c>
      <c r="BN62" s="158">
        <f>IF('Indicator Data'!BW66="No Data",1,IF('Indicator Data imputation'!BO65&lt;&gt;"",1,0))</f>
        <v>0</v>
      </c>
      <c r="BO62" s="158">
        <f>IF('Indicator Data'!BX66="No Data",1,IF('Indicator Data imputation'!BP65&lt;&gt;"",1,0))</f>
        <v>0</v>
      </c>
      <c r="BP62" s="158">
        <f>IF('Indicator Data'!BY66="No Data",1,IF('Indicator Data imputation'!BQ65&lt;&gt;"",1,0))</f>
        <v>0</v>
      </c>
      <c r="BQ62" s="158">
        <f>IF('Indicator Data'!BZ66="No Data",1,IF('Indicator Data imputation'!BR65&lt;&gt;"",1,0))</f>
        <v>0</v>
      </c>
      <c r="BR62" s="158">
        <f>IF('Indicator Data'!CA66="No Data",1,IF('Indicator Data imputation'!BS65&lt;&gt;"",1,0))</f>
        <v>0</v>
      </c>
      <c r="BS62" s="158">
        <f>IF('Indicator Data'!CB66="No Data",1,IF('Indicator Data imputation'!BT65&lt;&gt;"",1,0))</f>
        <v>0</v>
      </c>
      <c r="BT62" s="158">
        <f>IF('Indicator Data'!CC66="No Data",1,IF('Indicator Data imputation'!BU65&lt;&gt;"",1,0))</f>
        <v>0</v>
      </c>
      <c r="BU62" s="158">
        <f>IF('Indicator Data'!CD66="No Data",1,IF('Indicator Data imputation'!BV65&lt;&gt;"",1,0))</f>
        <v>1</v>
      </c>
      <c r="BV62" s="158">
        <f>IF('Indicator Data'!CE66="No Data",1,IF('Indicator Data imputation'!BW65&lt;&gt;"",1,0))</f>
        <v>1</v>
      </c>
      <c r="BW62" s="158">
        <f>IF('Indicator Data'!CF66="No Data",1,IF('Indicator Data imputation'!BX65&lt;&gt;"",1,0))</f>
        <v>0</v>
      </c>
      <c r="BX62" s="158">
        <f>IF('Indicator Data'!CG66="No Data",1,IF('Indicator Data imputation'!BY65&lt;&gt;"",1,0))</f>
        <v>0</v>
      </c>
      <c r="BY62" s="5">
        <f t="shared" si="2"/>
        <v>4</v>
      </c>
      <c r="BZ62" s="160">
        <f t="shared" si="1"/>
        <v>5.3333333333333337E-2</v>
      </c>
    </row>
    <row r="63" spans="1:78" x14ac:dyDescent="0.3">
      <c r="A63" s="5" t="s">
        <v>114</v>
      </c>
      <c r="B63" s="158">
        <f>IF('Indicator Data'!C67="No Data",1,IF('Indicator Data imputation'!C66&lt;&gt;"",1,0))</f>
        <v>0</v>
      </c>
      <c r="C63" s="158">
        <f>IF('Indicator Data'!D67="No Data",1,IF('Indicator Data imputation'!D66&lt;&gt;"",1,0))</f>
        <v>0</v>
      </c>
      <c r="D63" s="158">
        <f>IF('Indicator Data'!E67="No Data",1,IF('Indicator Data imputation'!E66&lt;&gt;"",1,0))</f>
        <v>0</v>
      </c>
      <c r="E63" s="158">
        <f>IF('Indicator Data'!F67="No Data",1,IF('Indicator Data imputation'!F66&lt;&gt;"",1,0))</f>
        <v>0</v>
      </c>
      <c r="F63" s="158">
        <f>IF('Indicator Data'!G67="No Data",1,IF('Indicator Data imputation'!G66&lt;&gt;"",1,0))</f>
        <v>0</v>
      </c>
      <c r="G63" s="158">
        <f>IF('Indicator Data'!H67="No Data",1,IF('Indicator Data imputation'!H66&lt;&gt;"",1,0))</f>
        <v>0</v>
      </c>
      <c r="H63" s="158">
        <f>IF('Indicator Data'!I67="No Data",1,IF('Indicator Data imputation'!I66&lt;&gt;"",1,0))</f>
        <v>0</v>
      </c>
      <c r="I63" s="158">
        <f>IF('Indicator Data'!J67="No Data",1,IF('Indicator Data imputation'!J66&lt;&gt;"",1,0))</f>
        <v>0</v>
      </c>
      <c r="J63" s="158">
        <f>IF('Indicator Data'!K67="No Data",1,IF('Indicator Data imputation'!K66&lt;&gt;"",1,0))</f>
        <v>0</v>
      </c>
      <c r="K63" s="158">
        <f>IF('Indicator Data'!L67="No Data",1,IF('Indicator Data imputation'!L66&lt;&gt;"",1,0))</f>
        <v>0</v>
      </c>
      <c r="L63" s="158">
        <f>IF('Indicator Data'!M67="No Data",1,IF('Indicator Data imputation'!M66&lt;&gt;"",1,0))</f>
        <v>0</v>
      </c>
      <c r="M63" s="158">
        <f>IF('Indicator Data'!N67="No Data",1,IF('Indicator Data imputation'!N66&lt;&gt;"",1,0))</f>
        <v>0</v>
      </c>
      <c r="N63" s="158">
        <f>IF('Indicator Data'!O67="No Data",1,IF('Indicator Data imputation'!O66&lt;&gt;"",1,0))</f>
        <v>0</v>
      </c>
      <c r="O63" s="158">
        <f>IF('Indicator Data'!P67="No Data",1,IF('Indicator Data imputation'!P66&lt;&gt;"",1,0))</f>
        <v>0</v>
      </c>
      <c r="P63" s="158">
        <f>IF('Indicator Data'!Q67="No Data",1,IF('Indicator Data imputation'!Q66&lt;&gt;"",1,0))</f>
        <v>0</v>
      </c>
      <c r="Q63" s="158">
        <f>IF('Indicator Data'!R67="No Data",1,IF('Indicator Data imputation'!R66&lt;&gt;"",1,0))</f>
        <v>0</v>
      </c>
      <c r="R63" s="158">
        <f>IF('Indicator Data'!S67="No Data",1,IF('Indicator Data imputation'!S66&lt;&gt;"",1,0))</f>
        <v>0</v>
      </c>
      <c r="S63" s="158">
        <f>IF('Indicator Data'!T67="No Data",1,IF('Indicator Data imputation'!T66&lt;&gt;"",1,0))</f>
        <v>0</v>
      </c>
      <c r="T63" s="158">
        <f>IF('Indicator Data'!U67="No Data",1,IF('Indicator Data imputation'!U66&lt;&gt;"",1,0))</f>
        <v>0</v>
      </c>
      <c r="U63" s="158">
        <f>IF('Indicator Data'!V67="No Data",1,IF('Indicator Data imputation'!V66&lt;&gt;"",1,0))</f>
        <v>0</v>
      </c>
      <c r="V63" s="158">
        <f>IF('Indicator Data'!W67="No Data",1,IF('Indicator Data imputation'!W66&lt;&gt;"",1,0))</f>
        <v>0</v>
      </c>
      <c r="W63" s="158">
        <f>IF('Indicator Data'!X67="No Data",1,IF('Indicator Data imputation'!X66&lt;&gt;"",1,0))</f>
        <v>0</v>
      </c>
      <c r="X63" s="158">
        <f>IF('Indicator Data'!Y67="No Data",1,IF('Indicator Data imputation'!Y66&lt;&gt;"",1,0))</f>
        <v>0</v>
      </c>
      <c r="Y63" s="158">
        <f>IF('Indicator Data'!Z67="No Data",1,IF('Indicator Data imputation'!Z66&lt;&gt;"",1,0))</f>
        <v>0</v>
      </c>
      <c r="Z63" s="158">
        <f>IF('Indicator Data'!AA67="No Data",1,IF('Indicator Data imputation'!AA66&lt;&gt;"",1,0))</f>
        <v>0</v>
      </c>
      <c r="AA63" s="158">
        <f>IF('Indicator Data'!AB67="No Data",1,IF('Indicator Data imputation'!AB66&lt;&gt;"",1,0))</f>
        <v>0</v>
      </c>
      <c r="AB63" s="158">
        <f>IF('Indicator Data'!AC67="No Data",1,IF('Indicator Data imputation'!AC66&lt;&gt;"",1,0))</f>
        <v>0</v>
      </c>
      <c r="AC63" s="158">
        <f>IF('Indicator Data'!AD67="No Data",1,IF('Indicator Data imputation'!AD66&lt;&gt;"",1,0))</f>
        <v>0</v>
      </c>
      <c r="AD63" s="158">
        <f>IF('Indicator Data'!AE67="No Data",1,IF('Indicator Data imputation'!AE66&lt;&gt;"",1,0))</f>
        <v>0</v>
      </c>
      <c r="AE63" s="158">
        <f>IF('Indicator Data'!AF67="No Data",1,IF('Indicator Data imputation'!AF66&lt;&gt;"",1,0))</f>
        <v>0</v>
      </c>
      <c r="AF63" s="158">
        <f>IF('Indicator Data'!AG67="No Data",1,IF('Indicator Data imputation'!AG66&lt;&gt;"",1,0))</f>
        <v>0</v>
      </c>
      <c r="AG63" s="158">
        <f>IF('Indicator Data'!AH67="No Data",1,IF('Indicator Data imputation'!AH66&lt;&gt;"",1,0))</f>
        <v>0</v>
      </c>
      <c r="AH63" s="158">
        <f>IF('Indicator Data'!AI67="No Data",1,IF('Indicator Data imputation'!AI66&lt;&gt;"",1,0))</f>
        <v>0</v>
      </c>
      <c r="AI63" s="158">
        <f>IF('Indicator Data'!AJ67="No Data",1,IF('Indicator Data imputation'!AJ66&lt;&gt;"",1,0))</f>
        <v>0</v>
      </c>
      <c r="AJ63" s="158">
        <f>IF('Indicator Data'!AK67="No Data",1,IF('Indicator Data imputation'!AK66&lt;&gt;"",1,0))</f>
        <v>0</v>
      </c>
      <c r="AK63" s="158">
        <f>IF('Indicator Data'!AL67="No Data",1,IF('Indicator Data imputation'!AL66&lt;&gt;"",1,0))</f>
        <v>0</v>
      </c>
      <c r="AL63" s="158">
        <f>IF('Indicator Data'!AM67="No Data",1,IF('Indicator Data imputation'!AM66&lt;&gt;"",1,0))</f>
        <v>0</v>
      </c>
      <c r="AM63" s="158">
        <f>IF('Indicator Data'!AN67="No Data",1,IF('Indicator Data imputation'!AN66&lt;&gt;"",1,0))</f>
        <v>0</v>
      </c>
      <c r="AN63" s="158">
        <f>IF('Indicator Data'!AO67="No Data",1,IF('Indicator Data imputation'!AO66&lt;&gt;"",1,0))</f>
        <v>0</v>
      </c>
      <c r="AO63" s="158">
        <f>IF('Indicator Data'!AP67="No Data",1,IF('Indicator Data imputation'!AP66&lt;&gt;"",1,0))</f>
        <v>0</v>
      </c>
      <c r="AP63" s="158">
        <f>IF('Indicator Data'!AQ67="No Data",1,IF('Indicator Data imputation'!AQ66&lt;&gt;"",1,0))</f>
        <v>0</v>
      </c>
      <c r="AQ63" s="158">
        <f>IF('Indicator Data'!AR67="No Data",1,IF('Indicator Data imputation'!AR66&lt;&gt;"",1,0))</f>
        <v>0</v>
      </c>
      <c r="AR63" s="158">
        <f>IF('Indicator Data'!AS67="No Data",1,IF('Indicator Data imputation'!AS66&lt;&gt;"",1,0))</f>
        <v>0</v>
      </c>
      <c r="AS63" s="158">
        <f>IF('Indicator Data'!AT67="No Data",1,IF('Indicator Data imputation'!AT66&lt;&gt;"",1,0))</f>
        <v>0</v>
      </c>
      <c r="AT63" s="158">
        <f>IF('Indicator Data'!AU67="No Data",1,IF('Indicator Data imputation'!AU66&lt;&gt;"",1,0))</f>
        <v>0</v>
      </c>
      <c r="AU63" s="158">
        <f>IF('Indicator Data'!AV67="No Data",1,IF('Indicator Data imputation'!AV66&lt;&gt;"",1,0))</f>
        <v>0</v>
      </c>
      <c r="AV63" s="158">
        <f>IF('Indicator Data'!AW67="No Data",1,IF('Indicator Data imputation'!AW66&lt;&gt;"",1,0))</f>
        <v>0</v>
      </c>
      <c r="AW63" s="158">
        <f>IF('Indicator Data'!AX67="No Data",1,IF('Indicator Data imputation'!AX66&lt;&gt;"",1,0))</f>
        <v>0</v>
      </c>
      <c r="AX63" s="158">
        <f>IF('Indicator Data'!AY67="No Data",1,IF('Indicator Data imputation'!AY66&lt;&gt;"",1,0))</f>
        <v>0</v>
      </c>
      <c r="AY63" s="158">
        <f>IF('Indicator Data'!AZ67="No Data",1,IF('Indicator Data imputation'!AZ66&lt;&gt;"",1,0))</f>
        <v>0</v>
      </c>
      <c r="AZ63" s="158">
        <f>IF('Indicator Data'!BA67="No Data",1,IF('Indicator Data imputation'!BA66&lt;&gt;"",1,0))</f>
        <v>0</v>
      </c>
      <c r="BA63" s="158">
        <f>IF('Indicator Data'!BB67="No Data",1,IF('Indicator Data imputation'!BB66&lt;&gt;"",1,0))</f>
        <v>0</v>
      </c>
      <c r="BB63" s="158">
        <f>IF('Indicator Data'!BC67="No Data",1,IF('Indicator Data imputation'!BC66&lt;&gt;"",1,0))</f>
        <v>0</v>
      </c>
      <c r="BC63" s="158">
        <f>IF('Indicator Data'!BD67="No Data",1,IF('Indicator Data imputation'!BD66&lt;&gt;"",1,0))</f>
        <v>0</v>
      </c>
      <c r="BD63" s="158">
        <f>IF('Indicator Data'!BE67="No Data",1,IF('Indicator Data imputation'!BE66&lt;&gt;"",1,0))</f>
        <v>0</v>
      </c>
      <c r="BE63" s="158">
        <f>IF('Indicator Data'!BF67="No Data",1,IF('Indicator Data imputation'!BF66&lt;&gt;"",1,0))</f>
        <v>0</v>
      </c>
      <c r="BF63" s="158">
        <f>IF('Indicator Data'!BG67="No Data",1,IF('Indicator Data imputation'!BG66&lt;&gt;"",1,0))</f>
        <v>0</v>
      </c>
      <c r="BG63" s="158">
        <f>IF('Indicator Data'!BH67="No Data",1,IF('Indicator Data imputation'!BH66&lt;&gt;"",1,0))</f>
        <v>0</v>
      </c>
      <c r="BH63" s="158">
        <f>IF('Indicator Data'!BI67="No Data",1,IF('Indicator Data imputation'!BI66&lt;&gt;"",1,0))</f>
        <v>0</v>
      </c>
      <c r="BI63" s="158">
        <f>IF('Indicator Data'!BR67="No Data",1,IF('Indicator Data imputation'!BJ66&lt;&gt;"",1,0))</f>
        <v>0</v>
      </c>
      <c r="BJ63" s="158">
        <f>IF('Indicator Data'!BS67="No Data",1,IF('Indicator Data imputation'!BK66&lt;&gt;"",1,0))</f>
        <v>0</v>
      </c>
      <c r="BK63" s="158">
        <f>IF('Indicator Data'!BT67="No Data",1,IF('Indicator Data imputation'!BL66&lt;&gt;"",1,0))</f>
        <v>0</v>
      </c>
      <c r="BL63" s="158">
        <f>IF('Indicator Data'!BU67="No Data",1,IF('Indicator Data imputation'!BM66&lt;&gt;"",1,0))</f>
        <v>0</v>
      </c>
      <c r="BM63" s="158">
        <f>IF('Indicator Data'!BV67="No Data",1,IF('Indicator Data imputation'!BN66&lt;&gt;"",1,0))</f>
        <v>0</v>
      </c>
      <c r="BN63" s="158">
        <f>IF('Indicator Data'!BW67="No Data",1,IF('Indicator Data imputation'!BO66&lt;&gt;"",1,0))</f>
        <v>0</v>
      </c>
      <c r="BO63" s="158">
        <f>IF('Indicator Data'!BX67="No Data",1,IF('Indicator Data imputation'!BP66&lt;&gt;"",1,0))</f>
        <v>0</v>
      </c>
      <c r="BP63" s="158">
        <f>IF('Indicator Data'!BY67="No Data",1,IF('Indicator Data imputation'!BQ66&lt;&gt;"",1,0))</f>
        <v>0</v>
      </c>
      <c r="BQ63" s="158">
        <f>IF('Indicator Data'!BZ67="No Data",1,IF('Indicator Data imputation'!BR66&lt;&gt;"",1,0))</f>
        <v>0</v>
      </c>
      <c r="BR63" s="158">
        <f>IF('Indicator Data'!CA67="No Data",1,IF('Indicator Data imputation'!BS66&lt;&gt;"",1,0))</f>
        <v>0</v>
      </c>
      <c r="BS63" s="158">
        <f>IF('Indicator Data'!CB67="No Data",1,IF('Indicator Data imputation'!BT66&lt;&gt;"",1,0))</f>
        <v>0</v>
      </c>
      <c r="BT63" s="158">
        <f>IF('Indicator Data'!CC67="No Data",1,IF('Indicator Data imputation'!BU66&lt;&gt;"",1,0))</f>
        <v>0</v>
      </c>
      <c r="BU63" s="158">
        <f>IF('Indicator Data'!CD67="No Data",1,IF('Indicator Data imputation'!BV66&lt;&gt;"",1,0))</f>
        <v>0</v>
      </c>
      <c r="BV63" s="158">
        <f>IF('Indicator Data'!CE67="No Data",1,IF('Indicator Data imputation'!BW66&lt;&gt;"",1,0))</f>
        <v>0</v>
      </c>
      <c r="BW63" s="158">
        <f>IF('Indicator Data'!CF67="No Data",1,IF('Indicator Data imputation'!BX66&lt;&gt;"",1,0))</f>
        <v>0</v>
      </c>
      <c r="BX63" s="158">
        <f>IF('Indicator Data'!CG67="No Data",1,IF('Indicator Data imputation'!BY66&lt;&gt;"",1,0))</f>
        <v>0</v>
      </c>
      <c r="BY63" s="5">
        <f t="shared" si="2"/>
        <v>0</v>
      </c>
      <c r="BZ63" s="160">
        <f t="shared" si="1"/>
        <v>0</v>
      </c>
    </row>
    <row r="64" spans="1:78" x14ac:dyDescent="0.3">
      <c r="A64" s="5" t="s">
        <v>116</v>
      </c>
      <c r="B64" s="158">
        <f>IF('Indicator Data'!C68="No Data",1,IF('Indicator Data imputation'!C67&lt;&gt;"",1,0))</f>
        <v>0</v>
      </c>
      <c r="C64" s="158">
        <f>IF('Indicator Data'!D68="No Data",1,IF('Indicator Data imputation'!D67&lt;&gt;"",1,0))</f>
        <v>0</v>
      </c>
      <c r="D64" s="158">
        <f>IF('Indicator Data'!E68="No Data",1,IF('Indicator Data imputation'!E67&lt;&gt;"",1,0))</f>
        <v>0</v>
      </c>
      <c r="E64" s="158">
        <f>IF('Indicator Data'!F68="No Data",1,IF('Indicator Data imputation'!F67&lt;&gt;"",1,0))</f>
        <v>0</v>
      </c>
      <c r="F64" s="158">
        <f>IF('Indicator Data'!G68="No Data",1,IF('Indicator Data imputation'!G67&lt;&gt;"",1,0))</f>
        <v>0</v>
      </c>
      <c r="G64" s="158">
        <f>IF('Indicator Data'!H68="No Data",1,IF('Indicator Data imputation'!H67&lt;&gt;"",1,0))</f>
        <v>0</v>
      </c>
      <c r="H64" s="158">
        <f>IF('Indicator Data'!I68="No Data",1,IF('Indicator Data imputation'!I67&lt;&gt;"",1,0))</f>
        <v>0</v>
      </c>
      <c r="I64" s="158">
        <f>IF('Indicator Data'!J68="No Data",1,IF('Indicator Data imputation'!J67&lt;&gt;"",1,0))</f>
        <v>0</v>
      </c>
      <c r="J64" s="158">
        <f>IF('Indicator Data'!K68="No Data",1,IF('Indicator Data imputation'!K67&lt;&gt;"",1,0))</f>
        <v>0</v>
      </c>
      <c r="K64" s="158">
        <f>IF('Indicator Data'!L68="No Data",1,IF('Indicator Data imputation'!L67&lt;&gt;"",1,0))</f>
        <v>0</v>
      </c>
      <c r="L64" s="158">
        <f>IF('Indicator Data'!M68="No Data",1,IF('Indicator Data imputation'!M67&lt;&gt;"",1,0))</f>
        <v>0</v>
      </c>
      <c r="M64" s="158">
        <f>IF('Indicator Data'!N68="No Data",1,IF('Indicator Data imputation'!N67&lt;&gt;"",1,0))</f>
        <v>1</v>
      </c>
      <c r="N64" s="158">
        <f>IF('Indicator Data'!O68="No Data",1,IF('Indicator Data imputation'!O67&lt;&gt;"",1,0))</f>
        <v>1</v>
      </c>
      <c r="O64" s="158">
        <f>IF('Indicator Data'!P68="No Data",1,IF('Indicator Data imputation'!P67&lt;&gt;"",1,0))</f>
        <v>1</v>
      </c>
      <c r="P64" s="158">
        <f>IF('Indicator Data'!Q68="No Data",1,IF('Indicator Data imputation'!Q67&lt;&gt;"",1,0))</f>
        <v>0</v>
      </c>
      <c r="Q64" s="158">
        <f>IF('Indicator Data'!R68="No Data",1,IF('Indicator Data imputation'!R67&lt;&gt;"",1,0))</f>
        <v>0</v>
      </c>
      <c r="R64" s="158">
        <f>IF('Indicator Data'!S68="No Data",1,IF('Indicator Data imputation'!S67&lt;&gt;"",1,0))</f>
        <v>0</v>
      </c>
      <c r="S64" s="158">
        <f>IF('Indicator Data'!T68="No Data",1,IF('Indicator Data imputation'!T67&lt;&gt;"",1,0))</f>
        <v>0</v>
      </c>
      <c r="T64" s="158">
        <f>IF('Indicator Data'!U68="No Data",1,IF('Indicator Data imputation'!U67&lt;&gt;"",1,0))</f>
        <v>0</v>
      </c>
      <c r="U64" s="158">
        <f>IF('Indicator Data'!V68="No Data",1,IF('Indicator Data imputation'!V67&lt;&gt;"",1,0))</f>
        <v>0</v>
      </c>
      <c r="V64" s="158">
        <f>IF('Indicator Data'!W68="No Data",1,IF('Indicator Data imputation'!W67&lt;&gt;"",1,0))</f>
        <v>0</v>
      </c>
      <c r="W64" s="158">
        <f>IF('Indicator Data'!X68="No Data",1,IF('Indicator Data imputation'!X67&lt;&gt;"",1,0))</f>
        <v>0</v>
      </c>
      <c r="X64" s="158">
        <f>IF('Indicator Data'!Y68="No Data",1,IF('Indicator Data imputation'!Y67&lt;&gt;"",1,0))</f>
        <v>0</v>
      </c>
      <c r="Y64" s="158">
        <f>IF('Indicator Data'!Z68="No Data",1,IF('Indicator Data imputation'!Z67&lt;&gt;"",1,0))</f>
        <v>0</v>
      </c>
      <c r="Z64" s="158">
        <f>IF('Indicator Data'!AA68="No Data",1,IF('Indicator Data imputation'!AA67&lt;&gt;"",1,0))</f>
        <v>1</v>
      </c>
      <c r="AA64" s="158">
        <f>IF('Indicator Data'!AB68="No Data",1,IF('Indicator Data imputation'!AB67&lt;&gt;"",1,0))</f>
        <v>0</v>
      </c>
      <c r="AB64" s="158">
        <f>IF('Indicator Data'!AC68="No Data",1,IF('Indicator Data imputation'!AC67&lt;&gt;"",1,0))</f>
        <v>1</v>
      </c>
      <c r="AC64" s="158">
        <f>IF('Indicator Data'!AD68="No Data",1,IF('Indicator Data imputation'!AD67&lt;&gt;"",1,0))</f>
        <v>0</v>
      </c>
      <c r="AD64" s="158">
        <f>IF('Indicator Data'!AE68="No Data",1,IF('Indicator Data imputation'!AE67&lt;&gt;"",1,0))</f>
        <v>0</v>
      </c>
      <c r="AE64" s="158">
        <f>IF('Indicator Data'!AF68="No Data",1,IF('Indicator Data imputation'!AF67&lt;&gt;"",1,0))</f>
        <v>0</v>
      </c>
      <c r="AF64" s="158">
        <f>IF('Indicator Data'!AG68="No Data",1,IF('Indicator Data imputation'!AG67&lt;&gt;"",1,0))</f>
        <v>0</v>
      </c>
      <c r="AG64" s="158">
        <f>IF('Indicator Data'!AH68="No Data",1,IF('Indicator Data imputation'!AH67&lt;&gt;"",1,0))</f>
        <v>0</v>
      </c>
      <c r="AH64" s="158">
        <f>IF('Indicator Data'!AI68="No Data",1,IF('Indicator Data imputation'!AI67&lt;&gt;"",1,0))</f>
        <v>0</v>
      </c>
      <c r="AI64" s="158">
        <f>IF('Indicator Data'!AJ68="No Data",1,IF('Indicator Data imputation'!AJ67&lt;&gt;"",1,0))</f>
        <v>0</v>
      </c>
      <c r="AJ64" s="158">
        <f>IF('Indicator Data'!AK68="No Data",1,IF('Indicator Data imputation'!AK67&lt;&gt;"",1,0))</f>
        <v>0</v>
      </c>
      <c r="AK64" s="158">
        <f>IF('Indicator Data'!AL68="No Data",1,IF('Indicator Data imputation'!AL67&lt;&gt;"",1,0))</f>
        <v>0</v>
      </c>
      <c r="AL64" s="158">
        <f>IF('Indicator Data'!AM68="No Data",1,IF('Indicator Data imputation'!AM67&lt;&gt;"",1,0))</f>
        <v>1</v>
      </c>
      <c r="AM64" s="158">
        <f>IF('Indicator Data'!AN68="No Data",1,IF('Indicator Data imputation'!AN67&lt;&gt;"",1,0))</f>
        <v>0</v>
      </c>
      <c r="AN64" s="158">
        <f>IF('Indicator Data'!AO68="No Data",1,IF('Indicator Data imputation'!AO67&lt;&gt;"",1,0))</f>
        <v>0</v>
      </c>
      <c r="AO64" s="158">
        <f>IF('Indicator Data'!AP68="No Data",1,IF('Indicator Data imputation'!AP67&lt;&gt;"",1,0))</f>
        <v>0</v>
      </c>
      <c r="AP64" s="158">
        <f>IF('Indicator Data'!AQ68="No Data",1,IF('Indicator Data imputation'!AQ67&lt;&gt;"",1,0))</f>
        <v>0</v>
      </c>
      <c r="AQ64" s="158">
        <f>IF('Indicator Data'!AR68="No Data",1,IF('Indicator Data imputation'!AR67&lt;&gt;"",1,0))</f>
        <v>0</v>
      </c>
      <c r="AR64" s="158">
        <f>IF('Indicator Data'!AS68="No Data",1,IF('Indicator Data imputation'!AS67&lt;&gt;"",1,0))</f>
        <v>0</v>
      </c>
      <c r="AS64" s="158">
        <f>IF('Indicator Data'!AT68="No Data",1,IF('Indicator Data imputation'!AT67&lt;&gt;"",1,0))</f>
        <v>0</v>
      </c>
      <c r="AT64" s="158">
        <f>IF('Indicator Data'!AU68="No Data",1,IF('Indicator Data imputation'!AU67&lt;&gt;"",1,0))</f>
        <v>0</v>
      </c>
      <c r="AU64" s="158">
        <f>IF('Indicator Data'!AV68="No Data",1,IF('Indicator Data imputation'!AV67&lt;&gt;"",1,0))</f>
        <v>0</v>
      </c>
      <c r="AV64" s="158">
        <f>IF('Indicator Data'!AW68="No Data",1,IF('Indicator Data imputation'!AW67&lt;&gt;"",1,0))</f>
        <v>0</v>
      </c>
      <c r="AW64" s="158">
        <f>IF('Indicator Data'!AX68="No Data",1,IF('Indicator Data imputation'!AX67&lt;&gt;"",1,0))</f>
        <v>0</v>
      </c>
      <c r="AX64" s="158">
        <f>IF('Indicator Data'!AY68="No Data",1,IF('Indicator Data imputation'!AY67&lt;&gt;"",1,0))</f>
        <v>0</v>
      </c>
      <c r="AY64" s="158">
        <f>IF('Indicator Data'!AZ68="No Data",1,IF('Indicator Data imputation'!AZ67&lt;&gt;"",1,0))</f>
        <v>0</v>
      </c>
      <c r="AZ64" s="158">
        <f>IF('Indicator Data'!BA68="No Data",1,IF('Indicator Data imputation'!BA67&lt;&gt;"",1,0))</f>
        <v>0</v>
      </c>
      <c r="BA64" s="158">
        <f>IF('Indicator Data'!BB68="No Data",1,IF('Indicator Data imputation'!BB67&lt;&gt;"",1,0))</f>
        <v>0</v>
      </c>
      <c r="BB64" s="158">
        <f>IF('Indicator Data'!BC68="No Data",1,IF('Indicator Data imputation'!BC67&lt;&gt;"",1,0))</f>
        <v>0</v>
      </c>
      <c r="BC64" s="158">
        <f>IF('Indicator Data'!BD68="No Data",1,IF('Indicator Data imputation'!BD67&lt;&gt;"",1,0))</f>
        <v>0</v>
      </c>
      <c r="BD64" s="158">
        <f>IF('Indicator Data'!BE68="No Data",1,IF('Indicator Data imputation'!BE67&lt;&gt;"",1,0))</f>
        <v>0</v>
      </c>
      <c r="BE64" s="158">
        <f>IF('Indicator Data'!BF68="No Data",1,IF('Indicator Data imputation'!BF67&lt;&gt;"",1,0))</f>
        <v>0</v>
      </c>
      <c r="BF64" s="158">
        <f>IF('Indicator Data'!BG68="No Data",1,IF('Indicator Data imputation'!BG67&lt;&gt;"",1,0))</f>
        <v>0</v>
      </c>
      <c r="BG64" s="158">
        <f>IF('Indicator Data'!BH68="No Data",1,IF('Indicator Data imputation'!BH67&lt;&gt;"",1,0))</f>
        <v>0</v>
      </c>
      <c r="BH64" s="158">
        <f>IF('Indicator Data'!BI68="No Data",1,IF('Indicator Data imputation'!BI67&lt;&gt;"",1,0))</f>
        <v>0</v>
      </c>
      <c r="BI64" s="158">
        <f>IF('Indicator Data'!BR68="No Data",1,IF('Indicator Data imputation'!BJ67&lt;&gt;"",1,0))</f>
        <v>0</v>
      </c>
      <c r="BJ64" s="158">
        <f>IF('Indicator Data'!BS68="No Data",1,IF('Indicator Data imputation'!BK67&lt;&gt;"",1,0))</f>
        <v>0</v>
      </c>
      <c r="BK64" s="158">
        <f>IF('Indicator Data'!BT68="No Data",1,IF('Indicator Data imputation'!BL67&lt;&gt;"",1,0))</f>
        <v>0</v>
      </c>
      <c r="BL64" s="158">
        <f>IF('Indicator Data'!BU68="No Data",1,IF('Indicator Data imputation'!BM67&lt;&gt;"",1,0))</f>
        <v>0</v>
      </c>
      <c r="BM64" s="158">
        <f>IF('Indicator Data'!BV68="No Data",1,IF('Indicator Data imputation'!BN67&lt;&gt;"",1,0))</f>
        <v>0</v>
      </c>
      <c r="BN64" s="158">
        <f>IF('Indicator Data'!BW68="No Data",1,IF('Indicator Data imputation'!BO67&lt;&gt;"",1,0))</f>
        <v>0</v>
      </c>
      <c r="BO64" s="158">
        <f>IF('Indicator Data'!BX68="No Data",1,IF('Indicator Data imputation'!BP67&lt;&gt;"",1,0))</f>
        <v>0</v>
      </c>
      <c r="BP64" s="158">
        <f>IF('Indicator Data'!BY68="No Data",1,IF('Indicator Data imputation'!BQ67&lt;&gt;"",1,0))</f>
        <v>0</v>
      </c>
      <c r="BQ64" s="158">
        <f>IF('Indicator Data'!BZ68="No Data",1,IF('Indicator Data imputation'!BR67&lt;&gt;"",1,0))</f>
        <v>0</v>
      </c>
      <c r="BR64" s="158">
        <f>IF('Indicator Data'!CA68="No Data",1,IF('Indicator Data imputation'!BS67&lt;&gt;"",1,0))</f>
        <v>0</v>
      </c>
      <c r="BS64" s="158">
        <f>IF('Indicator Data'!CB68="No Data",1,IF('Indicator Data imputation'!BT67&lt;&gt;"",1,0))</f>
        <v>0</v>
      </c>
      <c r="BT64" s="158">
        <f>IF('Indicator Data'!CC68="No Data",1,IF('Indicator Data imputation'!BU67&lt;&gt;"",1,0))</f>
        <v>0</v>
      </c>
      <c r="BU64" s="158">
        <f>IF('Indicator Data'!CD68="No Data",1,IF('Indicator Data imputation'!BV67&lt;&gt;"",1,0))</f>
        <v>0</v>
      </c>
      <c r="BV64" s="158">
        <f>IF('Indicator Data'!CE68="No Data",1,IF('Indicator Data imputation'!BW67&lt;&gt;"",1,0))</f>
        <v>0</v>
      </c>
      <c r="BW64" s="158">
        <f>IF('Indicator Data'!CF68="No Data",1,IF('Indicator Data imputation'!BX67&lt;&gt;"",1,0))</f>
        <v>0</v>
      </c>
      <c r="BX64" s="158">
        <f>IF('Indicator Data'!CG68="No Data",1,IF('Indicator Data imputation'!BY67&lt;&gt;"",1,0))</f>
        <v>0</v>
      </c>
      <c r="BY64" s="5">
        <f t="shared" si="2"/>
        <v>6</v>
      </c>
      <c r="BZ64" s="160">
        <f t="shared" si="1"/>
        <v>0.08</v>
      </c>
    </row>
    <row r="65" spans="1:78" x14ac:dyDescent="0.3">
      <c r="A65" s="5" t="s">
        <v>118</v>
      </c>
      <c r="B65" s="158">
        <f>IF('Indicator Data'!C69="No Data",1,IF('Indicator Data imputation'!C68&lt;&gt;"",1,0))</f>
        <v>0</v>
      </c>
      <c r="C65" s="158">
        <f>IF('Indicator Data'!D69="No Data",1,IF('Indicator Data imputation'!D68&lt;&gt;"",1,0))</f>
        <v>0</v>
      </c>
      <c r="D65" s="158">
        <f>IF('Indicator Data'!E69="No Data",1,IF('Indicator Data imputation'!E68&lt;&gt;"",1,0))</f>
        <v>0</v>
      </c>
      <c r="E65" s="158">
        <f>IF('Indicator Data'!F69="No Data",1,IF('Indicator Data imputation'!F68&lt;&gt;"",1,0))</f>
        <v>0</v>
      </c>
      <c r="F65" s="158">
        <f>IF('Indicator Data'!G69="No Data",1,IF('Indicator Data imputation'!G68&lt;&gt;"",1,0))</f>
        <v>0</v>
      </c>
      <c r="G65" s="158">
        <f>IF('Indicator Data'!H69="No Data",1,IF('Indicator Data imputation'!H68&lt;&gt;"",1,0))</f>
        <v>0</v>
      </c>
      <c r="H65" s="158">
        <f>IF('Indicator Data'!I69="No Data",1,IF('Indicator Data imputation'!I68&lt;&gt;"",1,0))</f>
        <v>0</v>
      </c>
      <c r="I65" s="158">
        <f>IF('Indicator Data'!J69="No Data",1,IF('Indicator Data imputation'!J68&lt;&gt;"",1,0))</f>
        <v>0</v>
      </c>
      <c r="J65" s="158">
        <f>IF('Indicator Data'!K69="No Data",1,IF('Indicator Data imputation'!K68&lt;&gt;"",1,0))</f>
        <v>0</v>
      </c>
      <c r="K65" s="158">
        <f>IF('Indicator Data'!L69="No Data",1,IF('Indicator Data imputation'!L68&lt;&gt;"",1,0))</f>
        <v>0</v>
      </c>
      <c r="L65" s="158">
        <f>IF('Indicator Data'!M69="No Data",1,IF('Indicator Data imputation'!M68&lt;&gt;"",1,0))</f>
        <v>0</v>
      </c>
      <c r="M65" s="158">
        <f>IF('Indicator Data'!N69="No Data",1,IF('Indicator Data imputation'!N68&lt;&gt;"",1,0))</f>
        <v>1</v>
      </c>
      <c r="N65" s="158">
        <f>IF('Indicator Data'!O69="No Data",1,IF('Indicator Data imputation'!O68&lt;&gt;"",1,0))</f>
        <v>1</v>
      </c>
      <c r="O65" s="158">
        <f>IF('Indicator Data'!P69="No Data",1,IF('Indicator Data imputation'!P68&lt;&gt;"",1,0))</f>
        <v>1</v>
      </c>
      <c r="P65" s="158">
        <f>IF('Indicator Data'!Q69="No Data",1,IF('Indicator Data imputation'!Q68&lt;&gt;"",1,0))</f>
        <v>0</v>
      </c>
      <c r="Q65" s="158">
        <f>IF('Indicator Data'!R69="No Data",1,IF('Indicator Data imputation'!R68&lt;&gt;"",1,0))</f>
        <v>0</v>
      </c>
      <c r="R65" s="158">
        <f>IF('Indicator Data'!S69="No Data",1,IF('Indicator Data imputation'!S68&lt;&gt;"",1,0))</f>
        <v>0</v>
      </c>
      <c r="S65" s="158">
        <f>IF('Indicator Data'!T69="No Data",1,IF('Indicator Data imputation'!T68&lt;&gt;"",1,0))</f>
        <v>0</v>
      </c>
      <c r="T65" s="158">
        <f>IF('Indicator Data'!U69="No Data",1,IF('Indicator Data imputation'!U68&lt;&gt;"",1,0))</f>
        <v>0</v>
      </c>
      <c r="U65" s="158">
        <f>IF('Indicator Data'!V69="No Data",1,IF('Indicator Data imputation'!V68&lt;&gt;"",1,0))</f>
        <v>0</v>
      </c>
      <c r="V65" s="158">
        <f>IF('Indicator Data'!W69="No Data",1,IF('Indicator Data imputation'!W68&lt;&gt;"",1,0))</f>
        <v>0</v>
      </c>
      <c r="W65" s="158">
        <f>IF('Indicator Data'!X69="No Data",1,IF('Indicator Data imputation'!X68&lt;&gt;"",1,0))</f>
        <v>0</v>
      </c>
      <c r="X65" s="158">
        <f>IF('Indicator Data'!Y69="No Data",1,IF('Indicator Data imputation'!Y68&lt;&gt;"",1,0))</f>
        <v>0</v>
      </c>
      <c r="Y65" s="158">
        <f>IF('Indicator Data'!Z69="No Data",1,IF('Indicator Data imputation'!Z68&lt;&gt;"",1,0))</f>
        <v>0</v>
      </c>
      <c r="Z65" s="158">
        <f>IF('Indicator Data'!AA69="No Data",1,IF('Indicator Data imputation'!AA68&lt;&gt;"",1,0))</f>
        <v>0</v>
      </c>
      <c r="AA65" s="158">
        <f>IF('Indicator Data'!AB69="No Data",1,IF('Indicator Data imputation'!AB68&lt;&gt;"",1,0))</f>
        <v>0</v>
      </c>
      <c r="AB65" s="158">
        <f>IF('Indicator Data'!AC69="No Data",1,IF('Indicator Data imputation'!AC68&lt;&gt;"",1,0))</f>
        <v>1</v>
      </c>
      <c r="AC65" s="158">
        <f>IF('Indicator Data'!AD69="No Data",1,IF('Indicator Data imputation'!AD68&lt;&gt;"",1,0))</f>
        <v>0</v>
      </c>
      <c r="AD65" s="158">
        <f>IF('Indicator Data'!AE69="No Data",1,IF('Indicator Data imputation'!AE68&lt;&gt;"",1,0))</f>
        <v>0</v>
      </c>
      <c r="AE65" s="158">
        <f>IF('Indicator Data'!AF69="No Data",1,IF('Indicator Data imputation'!AF68&lt;&gt;"",1,0))</f>
        <v>0</v>
      </c>
      <c r="AF65" s="158">
        <f>IF('Indicator Data'!AG69="No Data",1,IF('Indicator Data imputation'!AG68&lt;&gt;"",1,0))</f>
        <v>0</v>
      </c>
      <c r="AG65" s="158">
        <f>IF('Indicator Data'!AH69="No Data",1,IF('Indicator Data imputation'!AH68&lt;&gt;"",1,0))</f>
        <v>0</v>
      </c>
      <c r="AH65" s="158">
        <f>IF('Indicator Data'!AI69="No Data",1,IF('Indicator Data imputation'!AI68&lt;&gt;"",1,0))</f>
        <v>0</v>
      </c>
      <c r="AI65" s="158">
        <f>IF('Indicator Data'!AJ69="No Data",1,IF('Indicator Data imputation'!AJ68&lt;&gt;"",1,0))</f>
        <v>0</v>
      </c>
      <c r="AJ65" s="158">
        <f>IF('Indicator Data'!AK69="No Data",1,IF('Indicator Data imputation'!AK68&lt;&gt;"",1,0))</f>
        <v>0</v>
      </c>
      <c r="AK65" s="158">
        <f>IF('Indicator Data'!AL69="No Data",1,IF('Indicator Data imputation'!AL68&lt;&gt;"",1,0))</f>
        <v>0</v>
      </c>
      <c r="AL65" s="158">
        <f>IF('Indicator Data'!AM69="No Data",1,IF('Indicator Data imputation'!AM68&lt;&gt;"",1,0))</f>
        <v>1</v>
      </c>
      <c r="AM65" s="158">
        <f>IF('Indicator Data'!AN69="No Data",1,IF('Indicator Data imputation'!AN68&lt;&gt;"",1,0))</f>
        <v>0</v>
      </c>
      <c r="AN65" s="158">
        <f>IF('Indicator Data'!AO69="No Data",1,IF('Indicator Data imputation'!AO68&lt;&gt;"",1,0))</f>
        <v>0</v>
      </c>
      <c r="AO65" s="158">
        <f>IF('Indicator Data'!AP69="No Data",1,IF('Indicator Data imputation'!AP68&lt;&gt;"",1,0))</f>
        <v>0</v>
      </c>
      <c r="AP65" s="158">
        <f>IF('Indicator Data'!AQ69="No Data",1,IF('Indicator Data imputation'!AQ68&lt;&gt;"",1,0))</f>
        <v>1</v>
      </c>
      <c r="AQ65" s="158">
        <f>IF('Indicator Data'!AR69="No Data",1,IF('Indicator Data imputation'!AR68&lt;&gt;"",1,0))</f>
        <v>0</v>
      </c>
      <c r="AR65" s="158">
        <f>IF('Indicator Data'!AS69="No Data",1,IF('Indicator Data imputation'!AS68&lt;&gt;"",1,0))</f>
        <v>0</v>
      </c>
      <c r="AS65" s="158">
        <f>IF('Indicator Data'!AT69="No Data",1,IF('Indicator Data imputation'!AT68&lt;&gt;"",1,0))</f>
        <v>1</v>
      </c>
      <c r="AT65" s="158">
        <f>IF('Indicator Data'!AU69="No Data",1,IF('Indicator Data imputation'!AU68&lt;&gt;"",1,0))</f>
        <v>0</v>
      </c>
      <c r="AU65" s="158">
        <f>IF('Indicator Data'!AV69="No Data",1,IF('Indicator Data imputation'!AV68&lt;&gt;"",1,0))</f>
        <v>1</v>
      </c>
      <c r="AV65" s="158">
        <f>IF('Indicator Data'!AW69="No Data",1,IF('Indicator Data imputation'!AW68&lt;&gt;"",1,0))</f>
        <v>1</v>
      </c>
      <c r="AW65" s="158">
        <f>IF('Indicator Data'!AX69="No Data",1,IF('Indicator Data imputation'!AX68&lt;&gt;"",1,0))</f>
        <v>1</v>
      </c>
      <c r="AX65" s="158">
        <f>IF('Indicator Data'!AY69="No Data",1,IF('Indicator Data imputation'!AY68&lt;&gt;"",1,0))</f>
        <v>0</v>
      </c>
      <c r="AY65" s="158">
        <f>IF('Indicator Data'!AZ69="No Data",1,IF('Indicator Data imputation'!AZ68&lt;&gt;"",1,0))</f>
        <v>0</v>
      </c>
      <c r="AZ65" s="158">
        <f>IF('Indicator Data'!BA69="No Data",1,IF('Indicator Data imputation'!BA68&lt;&gt;"",1,0))</f>
        <v>0</v>
      </c>
      <c r="BA65" s="158">
        <f>IF('Indicator Data'!BB69="No Data",1,IF('Indicator Data imputation'!BB68&lt;&gt;"",1,0))</f>
        <v>0</v>
      </c>
      <c r="BB65" s="158">
        <f>IF('Indicator Data'!BC69="No Data",1,IF('Indicator Data imputation'!BC68&lt;&gt;"",1,0))</f>
        <v>0</v>
      </c>
      <c r="BC65" s="158">
        <f>IF('Indicator Data'!BD69="No Data",1,IF('Indicator Data imputation'!BD68&lt;&gt;"",1,0))</f>
        <v>0</v>
      </c>
      <c r="BD65" s="158">
        <f>IF('Indicator Data'!BE69="No Data",1,IF('Indicator Data imputation'!BE68&lt;&gt;"",1,0))</f>
        <v>0</v>
      </c>
      <c r="BE65" s="158">
        <f>IF('Indicator Data'!BF69="No Data",1,IF('Indicator Data imputation'!BF68&lt;&gt;"",1,0))</f>
        <v>0</v>
      </c>
      <c r="BF65" s="158">
        <f>IF('Indicator Data'!BG69="No Data",1,IF('Indicator Data imputation'!BG68&lt;&gt;"",1,0))</f>
        <v>0</v>
      </c>
      <c r="BG65" s="158">
        <f>IF('Indicator Data'!BH69="No Data",1,IF('Indicator Data imputation'!BH68&lt;&gt;"",1,0))</f>
        <v>0</v>
      </c>
      <c r="BH65" s="158">
        <f>IF('Indicator Data'!BI69="No Data",1,IF('Indicator Data imputation'!BI68&lt;&gt;"",1,0))</f>
        <v>0</v>
      </c>
      <c r="BI65" s="158">
        <f>IF('Indicator Data'!BR69="No Data",1,IF('Indicator Data imputation'!BJ68&lt;&gt;"",1,0))</f>
        <v>0</v>
      </c>
      <c r="BJ65" s="158">
        <f>IF('Indicator Data'!BS69="No Data",1,IF('Indicator Data imputation'!BK68&lt;&gt;"",1,0))</f>
        <v>0</v>
      </c>
      <c r="BK65" s="158">
        <f>IF('Indicator Data'!BT69="No Data",1,IF('Indicator Data imputation'!BL68&lt;&gt;"",1,0))</f>
        <v>0</v>
      </c>
      <c r="BL65" s="158">
        <f>IF('Indicator Data'!BU69="No Data",1,IF('Indicator Data imputation'!BM68&lt;&gt;"",1,0))</f>
        <v>0</v>
      </c>
      <c r="BM65" s="158">
        <f>IF('Indicator Data'!BV69="No Data",1,IF('Indicator Data imputation'!BN68&lt;&gt;"",1,0))</f>
        <v>1</v>
      </c>
      <c r="BN65" s="158">
        <f>IF('Indicator Data'!BW69="No Data",1,IF('Indicator Data imputation'!BO68&lt;&gt;"",1,0))</f>
        <v>0</v>
      </c>
      <c r="BO65" s="158">
        <f>IF('Indicator Data'!BX69="No Data",1,IF('Indicator Data imputation'!BP68&lt;&gt;"",1,0))</f>
        <v>0</v>
      </c>
      <c r="BP65" s="158">
        <f>IF('Indicator Data'!BY69="No Data",1,IF('Indicator Data imputation'!BQ68&lt;&gt;"",1,0))</f>
        <v>0</v>
      </c>
      <c r="BQ65" s="158">
        <f>IF('Indicator Data'!BZ69="No Data",1,IF('Indicator Data imputation'!BR68&lt;&gt;"",1,0))</f>
        <v>0</v>
      </c>
      <c r="BR65" s="158">
        <f>IF('Indicator Data'!CA69="No Data",1,IF('Indicator Data imputation'!BS68&lt;&gt;"",1,0))</f>
        <v>0</v>
      </c>
      <c r="BS65" s="158">
        <f>IF('Indicator Data'!CB69="No Data",1,IF('Indicator Data imputation'!BT68&lt;&gt;"",1,0))</f>
        <v>0</v>
      </c>
      <c r="BT65" s="158">
        <f>IF('Indicator Data'!CC69="No Data",1,IF('Indicator Data imputation'!BU68&lt;&gt;"",1,0))</f>
        <v>0</v>
      </c>
      <c r="BU65" s="158">
        <f>IF('Indicator Data'!CD69="No Data",1,IF('Indicator Data imputation'!BV68&lt;&gt;"",1,0))</f>
        <v>0</v>
      </c>
      <c r="BV65" s="158">
        <f>IF('Indicator Data'!CE69="No Data",1,IF('Indicator Data imputation'!BW68&lt;&gt;"",1,0))</f>
        <v>0</v>
      </c>
      <c r="BW65" s="158">
        <f>IF('Indicator Data'!CF69="No Data",1,IF('Indicator Data imputation'!BX68&lt;&gt;"",1,0))</f>
        <v>0</v>
      </c>
      <c r="BX65" s="158">
        <f>IF('Indicator Data'!CG69="No Data",1,IF('Indicator Data imputation'!BY68&lt;&gt;"",1,0))</f>
        <v>0</v>
      </c>
      <c r="BY65" s="5">
        <f t="shared" si="2"/>
        <v>11</v>
      </c>
      <c r="BZ65" s="160">
        <f t="shared" si="1"/>
        <v>0.14666666666666667</v>
      </c>
    </row>
    <row r="66" spans="1:78" x14ac:dyDescent="0.3">
      <c r="A66" s="5" t="s">
        <v>120</v>
      </c>
      <c r="B66" s="158">
        <f>IF('Indicator Data'!C70="No Data",1,IF('Indicator Data imputation'!C69&lt;&gt;"",1,0))</f>
        <v>0</v>
      </c>
      <c r="C66" s="158">
        <f>IF('Indicator Data'!D70="No Data",1,IF('Indicator Data imputation'!D69&lt;&gt;"",1,0))</f>
        <v>0</v>
      </c>
      <c r="D66" s="158">
        <f>IF('Indicator Data'!E70="No Data",1,IF('Indicator Data imputation'!E69&lt;&gt;"",1,0))</f>
        <v>0</v>
      </c>
      <c r="E66" s="158">
        <f>IF('Indicator Data'!F70="No Data",1,IF('Indicator Data imputation'!F69&lt;&gt;"",1,0))</f>
        <v>0</v>
      </c>
      <c r="F66" s="158">
        <f>IF('Indicator Data'!G70="No Data",1,IF('Indicator Data imputation'!G69&lt;&gt;"",1,0))</f>
        <v>0</v>
      </c>
      <c r="G66" s="158">
        <f>IF('Indicator Data'!H70="No Data",1,IF('Indicator Data imputation'!H69&lt;&gt;"",1,0))</f>
        <v>0</v>
      </c>
      <c r="H66" s="158">
        <f>IF('Indicator Data'!I70="No Data",1,IF('Indicator Data imputation'!I69&lt;&gt;"",1,0))</f>
        <v>0</v>
      </c>
      <c r="I66" s="158">
        <f>IF('Indicator Data'!J70="No Data",1,IF('Indicator Data imputation'!J69&lt;&gt;"",1,0))</f>
        <v>0</v>
      </c>
      <c r="J66" s="158">
        <f>IF('Indicator Data'!K70="No Data",1,IF('Indicator Data imputation'!K69&lt;&gt;"",1,0))</f>
        <v>0</v>
      </c>
      <c r="K66" s="158">
        <f>IF('Indicator Data'!L70="No Data",1,IF('Indicator Data imputation'!L69&lt;&gt;"",1,0))</f>
        <v>0</v>
      </c>
      <c r="L66" s="158">
        <f>IF('Indicator Data'!M70="No Data",1,IF('Indicator Data imputation'!M69&lt;&gt;"",1,0))</f>
        <v>0</v>
      </c>
      <c r="M66" s="158">
        <f>IF('Indicator Data'!N70="No Data",1,IF('Indicator Data imputation'!N69&lt;&gt;"",1,0))</f>
        <v>0</v>
      </c>
      <c r="N66" s="158">
        <f>IF('Indicator Data'!O70="No Data",1,IF('Indicator Data imputation'!O69&lt;&gt;"",1,0))</f>
        <v>0</v>
      </c>
      <c r="O66" s="158">
        <f>IF('Indicator Data'!P70="No Data",1,IF('Indicator Data imputation'!P69&lt;&gt;"",1,0))</f>
        <v>0</v>
      </c>
      <c r="P66" s="158">
        <f>IF('Indicator Data'!Q70="No Data",1,IF('Indicator Data imputation'!Q69&lt;&gt;"",1,0))</f>
        <v>0</v>
      </c>
      <c r="Q66" s="158">
        <f>IF('Indicator Data'!R70="No Data",1,IF('Indicator Data imputation'!R69&lt;&gt;"",1,0))</f>
        <v>0</v>
      </c>
      <c r="R66" s="158">
        <f>IF('Indicator Data'!S70="No Data",1,IF('Indicator Data imputation'!S69&lt;&gt;"",1,0))</f>
        <v>0</v>
      </c>
      <c r="S66" s="158">
        <f>IF('Indicator Data'!T70="No Data",1,IF('Indicator Data imputation'!T69&lt;&gt;"",1,0))</f>
        <v>0</v>
      </c>
      <c r="T66" s="158">
        <f>IF('Indicator Data'!U70="No Data",1,IF('Indicator Data imputation'!U69&lt;&gt;"",1,0))</f>
        <v>0</v>
      </c>
      <c r="U66" s="158">
        <f>IF('Indicator Data'!V70="No Data",1,IF('Indicator Data imputation'!V69&lt;&gt;"",1,0))</f>
        <v>0</v>
      </c>
      <c r="V66" s="158">
        <f>IF('Indicator Data'!W70="No Data",1,IF('Indicator Data imputation'!W69&lt;&gt;"",1,0))</f>
        <v>0</v>
      </c>
      <c r="W66" s="158">
        <f>IF('Indicator Data'!X70="No Data",1,IF('Indicator Data imputation'!X69&lt;&gt;"",1,0))</f>
        <v>0</v>
      </c>
      <c r="X66" s="158">
        <f>IF('Indicator Data'!Y70="No Data",1,IF('Indicator Data imputation'!Y69&lt;&gt;"",1,0))</f>
        <v>0</v>
      </c>
      <c r="Y66" s="158">
        <f>IF('Indicator Data'!Z70="No Data",1,IF('Indicator Data imputation'!Z69&lt;&gt;"",1,0))</f>
        <v>0</v>
      </c>
      <c r="Z66" s="158">
        <f>IF('Indicator Data'!AA70="No Data",1,IF('Indicator Data imputation'!AA69&lt;&gt;"",1,0))</f>
        <v>0</v>
      </c>
      <c r="AA66" s="158">
        <f>IF('Indicator Data'!AB70="No Data",1,IF('Indicator Data imputation'!AB69&lt;&gt;"",1,0))</f>
        <v>0</v>
      </c>
      <c r="AB66" s="158">
        <f>IF('Indicator Data'!AC70="No Data",1,IF('Indicator Data imputation'!AC69&lt;&gt;"",1,0))</f>
        <v>0</v>
      </c>
      <c r="AC66" s="158">
        <f>IF('Indicator Data'!AD70="No Data",1,IF('Indicator Data imputation'!AD69&lt;&gt;"",1,0))</f>
        <v>0</v>
      </c>
      <c r="AD66" s="158">
        <f>IF('Indicator Data'!AE70="No Data",1,IF('Indicator Data imputation'!AE69&lt;&gt;"",1,0))</f>
        <v>0</v>
      </c>
      <c r="AE66" s="158">
        <f>IF('Indicator Data'!AF70="No Data",1,IF('Indicator Data imputation'!AF69&lt;&gt;"",1,0))</f>
        <v>0</v>
      </c>
      <c r="AF66" s="158">
        <f>IF('Indicator Data'!AG70="No Data",1,IF('Indicator Data imputation'!AG69&lt;&gt;"",1,0))</f>
        <v>0</v>
      </c>
      <c r="AG66" s="158">
        <f>IF('Indicator Data'!AH70="No Data",1,IF('Indicator Data imputation'!AH69&lt;&gt;"",1,0))</f>
        <v>0</v>
      </c>
      <c r="AH66" s="158">
        <f>IF('Indicator Data'!AI70="No Data",1,IF('Indicator Data imputation'!AI69&lt;&gt;"",1,0))</f>
        <v>0</v>
      </c>
      <c r="AI66" s="158">
        <f>IF('Indicator Data'!AJ70="No Data",1,IF('Indicator Data imputation'!AJ69&lt;&gt;"",1,0))</f>
        <v>0</v>
      </c>
      <c r="AJ66" s="158">
        <f>IF('Indicator Data'!AK70="No Data",1,IF('Indicator Data imputation'!AK69&lt;&gt;"",1,0))</f>
        <v>0</v>
      </c>
      <c r="AK66" s="158">
        <f>IF('Indicator Data'!AL70="No Data",1,IF('Indicator Data imputation'!AL69&lt;&gt;"",1,0))</f>
        <v>0</v>
      </c>
      <c r="AL66" s="158">
        <f>IF('Indicator Data'!AM70="No Data",1,IF('Indicator Data imputation'!AM69&lt;&gt;"",1,0))</f>
        <v>0</v>
      </c>
      <c r="AM66" s="158">
        <f>IF('Indicator Data'!AN70="No Data",1,IF('Indicator Data imputation'!AN69&lt;&gt;"",1,0))</f>
        <v>0</v>
      </c>
      <c r="AN66" s="158">
        <f>IF('Indicator Data'!AO70="No Data",1,IF('Indicator Data imputation'!AO69&lt;&gt;"",1,0))</f>
        <v>0</v>
      </c>
      <c r="AO66" s="158">
        <f>IF('Indicator Data'!AP70="No Data",1,IF('Indicator Data imputation'!AP69&lt;&gt;"",1,0))</f>
        <v>0</v>
      </c>
      <c r="AP66" s="158">
        <f>IF('Indicator Data'!AQ70="No Data",1,IF('Indicator Data imputation'!AQ69&lt;&gt;"",1,0))</f>
        <v>0</v>
      </c>
      <c r="AQ66" s="158">
        <f>IF('Indicator Data'!AR70="No Data",1,IF('Indicator Data imputation'!AR69&lt;&gt;"",1,0))</f>
        <v>0</v>
      </c>
      <c r="AR66" s="158">
        <f>IF('Indicator Data'!AS70="No Data",1,IF('Indicator Data imputation'!AS69&lt;&gt;"",1,0))</f>
        <v>0</v>
      </c>
      <c r="AS66" s="158">
        <f>IF('Indicator Data'!AT70="No Data",1,IF('Indicator Data imputation'!AT69&lt;&gt;"",1,0))</f>
        <v>0</v>
      </c>
      <c r="AT66" s="158">
        <f>IF('Indicator Data'!AU70="No Data",1,IF('Indicator Data imputation'!AU69&lt;&gt;"",1,0))</f>
        <v>0</v>
      </c>
      <c r="AU66" s="158">
        <f>IF('Indicator Data'!AV70="No Data",1,IF('Indicator Data imputation'!AV69&lt;&gt;"",1,0))</f>
        <v>0</v>
      </c>
      <c r="AV66" s="158">
        <f>IF('Indicator Data'!AW70="No Data",1,IF('Indicator Data imputation'!AW69&lt;&gt;"",1,0))</f>
        <v>0</v>
      </c>
      <c r="AW66" s="158">
        <f>IF('Indicator Data'!AX70="No Data",1,IF('Indicator Data imputation'!AX69&lt;&gt;"",1,0))</f>
        <v>0</v>
      </c>
      <c r="AX66" s="158">
        <f>IF('Indicator Data'!AY70="No Data",1,IF('Indicator Data imputation'!AY69&lt;&gt;"",1,0))</f>
        <v>0</v>
      </c>
      <c r="AY66" s="158">
        <f>IF('Indicator Data'!AZ70="No Data",1,IF('Indicator Data imputation'!AZ69&lt;&gt;"",1,0))</f>
        <v>0</v>
      </c>
      <c r="AZ66" s="158">
        <f>IF('Indicator Data'!BA70="No Data",1,IF('Indicator Data imputation'!BA69&lt;&gt;"",1,0))</f>
        <v>0</v>
      </c>
      <c r="BA66" s="158">
        <f>IF('Indicator Data'!BB70="No Data",1,IF('Indicator Data imputation'!BB69&lt;&gt;"",1,0))</f>
        <v>0</v>
      </c>
      <c r="BB66" s="158">
        <f>IF('Indicator Data'!BC70="No Data",1,IF('Indicator Data imputation'!BC69&lt;&gt;"",1,0))</f>
        <v>0</v>
      </c>
      <c r="BC66" s="158">
        <f>IF('Indicator Data'!BD70="No Data",1,IF('Indicator Data imputation'!BD69&lt;&gt;"",1,0))</f>
        <v>0</v>
      </c>
      <c r="BD66" s="158">
        <f>IF('Indicator Data'!BE70="No Data",1,IF('Indicator Data imputation'!BE69&lt;&gt;"",1,0))</f>
        <v>0</v>
      </c>
      <c r="BE66" s="158">
        <f>IF('Indicator Data'!BF70="No Data",1,IF('Indicator Data imputation'!BF69&lt;&gt;"",1,0))</f>
        <v>0</v>
      </c>
      <c r="BF66" s="158">
        <f>IF('Indicator Data'!BG70="No Data",1,IF('Indicator Data imputation'!BG69&lt;&gt;"",1,0))</f>
        <v>0</v>
      </c>
      <c r="BG66" s="158">
        <f>IF('Indicator Data'!BH70="No Data",1,IF('Indicator Data imputation'!BH69&lt;&gt;"",1,0))</f>
        <v>0</v>
      </c>
      <c r="BH66" s="158">
        <f>IF('Indicator Data'!BI70="No Data",1,IF('Indicator Data imputation'!BI69&lt;&gt;"",1,0))</f>
        <v>0</v>
      </c>
      <c r="BI66" s="158">
        <f>IF('Indicator Data'!BR70="No Data",1,IF('Indicator Data imputation'!BJ69&lt;&gt;"",1,0))</f>
        <v>0</v>
      </c>
      <c r="BJ66" s="158">
        <f>IF('Indicator Data'!BS70="No Data",1,IF('Indicator Data imputation'!BK69&lt;&gt;"",1,0))</f>
        <v>0</v>
      </c>
      <c r="BK66" s="158">
        <f>IF('Indicator Data'!BT70="No Data",1,IF('Indicator Data imputation'!BL69&lt;&gt;"",1,0))</f>
        <v>0</v>
      </c>
      <c r="BL66" s="158">
        <f>IF('Indicator Data'!BU70="No Data",1,IF('Indicator Data imputation'!BM69&lt;&gt;"",1,0))</f>
        <v>0</v>
      </c>
      <c r="BM66" s="158">
        <f>IF('Indicator Data'!BV70="No Data",1,IF('Indicator Data imputation'!BN69&lt;&gt;"",1,0))</f>
        <v>0</v>
      </c>
      <c r="BN66" s="158">
        <f>IF('Indicator Data'!BW70="No Data",1,IF('Indicator Data imputation'!BO69&lt;&gt;"",1,0))</f>
        <v>0</v>
      </c>
      <c r="BO66" s="158">
        <f>IF('Indicator Data'!BX70="No Data",1,IF('Indicator Data imputation'!BP69&lt;&gt;"",1,0))</f>
        <v>0</v>
      </c>
      <c r="BP66" s="158">
        <f>IF('Indicator Data'!BY70="No Data",1,IF('Indicator Data imputation'!BQ69&lt;&gt;"",1,0))</f>
        <v>0</v>
      </c>
      <c r="BQ66" s="158">
        <f>IF('Indicator Data'!BZ70="No Data",1,IF('Indicator Data imputation'!BR69&lt;&gt;"",1,0))</f>
        <v>0</v>
      </c>
      <c r="BR66" s="158">
        <f>IF('Indicator Data'!CA70="No Data",1,IF('Indicator Data imputation'!BS69&lt;&gt;"",1,0))</f>
        <v>0</v>
      </c>
      <c r="BS66" s="158">
        <f>IF('Indicator Data'!CB70="No Data",1,IF('Indicator Data imputation'!BT69&lt;&gt;"",1,0))</f>
        <v>0</v>
      </c>
      <c r="BT66" s="158">
        <f>IF('Indicator Data'!CC70="No Data",1,IF('Indicator Data imputation'!BU69&lt;&gt;"",1,0))</f>
        <v>0</v>
      </c>
      <c r="BU66" s="158">
        <f>IF('Indicator Data'!CD70="No Data",1,IF('Indicator Data imputation'!BV69&lt;&gt;"",1,0))</f>
        <v>0</v>
      </c>
      <c r="BV66" s="158">
        <f>IF('Indicator Data'!CE70="No Data",1,IF('Indicator Data imputation'!BW69&lt;&gt;"",1,0))</f>
        <v>0</v>
      </c>
      <c r="BW66" s="158">
        <f>IF('Indicator Data'!CF70="No Data",1,IF('Indicator Data imputation'!BX69&lt;&gt;"",1,0))</f>
        <v>0</v>
      </c>
      <c r="BX66" s="158">
        <f>IF('Indicator Data'!CG70="No Data",1,IF('Indicator Data imputation'!BY69&lt;&gt;"",1,0))</f>
        <v>0</v>
      </c>
      <c r="BY66" s="5">
        <f t="shared" ref="BY66:BY97" si="3">SUM(B66:BX66)</f>
        <v>0</v>
      </c>
      <c r="BZ66" s="160">
        <f t="shared" si="1"/>
        <v>0</v>
      </c>
    </row>
    <row r="67" spans="1:78" x14ac:dyDescent="0.3">
      <c r="A67" s="5" t="s">
        <v>122</v>
      </c>
      <c r="B67" s="158">
        <f>IF('Indicator Data'!C71="No Data",1,IF('Indicator Data imputation'!C70&lt;&gt;"",1,0))</f>
        <v>0</v>
      </c>
      <c r="C67" s="158">
        <f>IF('Indicator Data'!D71="No Data",1,IF('Indicator Data imputation'!D70&lt;&gt;"",1,0))</f>
        <v>0</v>
      </c>
      <c r="D67" s="158">
        <f>IF('Indicator Data'!E71="No Data",1,IF('Indicator Data imputation'!E70&lt;&gt;"",1,0))</f>
        <v>0</v>
      </c>
      <c r="E67" s="158">
        <f>IF('Indicator Data'!F71="No Data",1,IF('Indicator Data imputation'!F70&lt;&gt;"",1,0))</f>
        <v>0</v>
      </c>
      <c r="F67" s="158">
        <f>IF('Indicator Data'!G71="No Data",1,IF('Indicator Data imputation'!G70&lt;&gt;"",1,0))</f>
        <v>0</v>
      </c>
      <c r="G67" s="158">
        <f>IF('Indicator Data'!H71="No Data",1,IF('Indicator Data imputation'!H70&lt;&gt;"",1,0))</f>
        <v>0</v>
      </c>
      <c r="H67" s="158">
        <f>IF('Indicator Data'!I71="No Data",1,IF('Indicator Data imputation'!I70&lt;&gt;"",1,0))</f>
        <v>0</v>
      </c>
      <c r="I67" s="158">
        <f>IF('Indicator Data'!J71="No Data",1,IF('Indicator Data imputation'!J70&lt;&gt;"",1,0))</f>
        <v>0</v>
      </c>
      <c r="J67" s="158">
        <f>IF('Indicator Data'!K71="No Data",1,IF('Indicator Data imputation'!K70&lt;&gt;"",1,0))</f>
        <v>0</v>
      </c>
      <c r="K67" s="158">
        <f>IF('Indicator Data'!L71="No Data",1,IF('Indicator Data imputation'!L70&lt;&gt;"",1,0))</f>
        <v>0</v>
      </c>
      <c r="L67" s="158">
        <f>IF('Indicator Data'!M71="No Data",1,IF('Indicator Data imputation'!M70&lt;&gt;"",1,0))</f>
        <v>0</v>
      </c>
      <c r="M67" s="158">
        <f>IF('Indicator Data'!N71="No Data",1,IF('Indicator Data imputation'!N70&lt;&gt;"",1,0))</f>
        <v>1</v>
      </c>
      <c r="N67" s="158">
        <f>IF('Indicator Data'!O71="No Data",1,IF('Indicator Data imputation'!O70&lt;&gt;"",1,0))</f>
        <v>1</v>
      </c>
      <c r="O67" s="158">
        <f>IF('Indicator Data'!P71="No Data",1,IF('Indicator Data imputation'!P70&lt;&gt;"",1,0))</f>
        <v>1</v>
      </c>
      <c r="P67" s="158">
        <f>IF('Indicator Data'!Q71="No Data",1,IF('Indicator Data imputation'!Q70&lt;&gt;"",1,0))</f>
        <v>0</v>
      </c>
      <c r="Q67" s="158">
        <f>IF('Indicator Data'!R71="No Data",1,IF('Indicator Data imputation'!R70&lt;&gt;"",1,0))</f>
        <v>0</v>
      </c>
      <c r="R67" s="158">
        <f>IF('Indicator Data'!S71="No Data",1,IF('Indicator Data imputation'!S70&lt;&gt;"",1,0))</f>
        <v>0</v>
      </c>
      <c r="S67" s="158">
        <f>IF('Indicator Data'!T71="No Data",1,IF('Indicator Data imputation'!T70&lt;&gt;"",1,0))</f>
        <v>0</v>
      </c>
      <c r="T67" s="158">
        <f>IF('Indicator Data'!U71="No Data",1,IF('Indicator Data imputation'!U70&lt;&gt;"",1,0))</f>
        <v>0</v>
      </c>
      <c r="U67" s="158">
        <f>IF('Indicator Data'!V71="No Data",1,IF('Indicator Data imputation'!V70&lt;&gt;"",1,0))</f>
        <v>0</v>
      </c>
      <c r="V67" s="158">
        <f>IF('Indicator Data'!W71="No Data",1,IF('Indicator Data imputation'!W70&lt;&gt;"",1,0))</f>
        <v>0</v>
      </c>
      <c r="W67" s="158">
        <f>IF('Indicator Data'!X71="No Data",1,IF('Indicator Data imputation'!X70&lt;&gt;"",1,0))</f>
        <v>0</v>
      </c>
      <c r="X67" s="158">
        <f>IF('Indicator Data'!Y71="No Data",1,IF('Indicator Data imputation'!Y70&lt;&gt;"",1,0))</f>
        <v>0</v>
      </c>
      <c r="Y67" s="158">
        <f>IF('Indicator Data'!Z71="No Data",1,IF('Indicator Data imputation'!Z70&lt;&gt;"",1,0))</f>
        <v>0</v>
      </c>
      <c r="Z67" s="158">
        <f>IF('Indicator Data'!AA71="No Data",1,IF('Indicator Data imputation'!AA70&lt;&gt;"",1,0))</f>
        <v>0</v>
      </c>
      <c r="AA67" s="158">
        <f>IF('Indicator Data'!AB71="No Data",1,IF('Indicator Data imputation'!AB70&lt;&gt;"",1,0))</f>
        <v>0</v>
      </c>
      <c r="AB67" s="158">
        <f>IF('Indicator Data'!AC71="No Data",1,IF('Indicator Data imputation'!AC70&lt;&gt;"",1,0))</f>
        <v>1</v>
      </c>
      <c r="AC67" s="158">
        <f>IF('Indicator Data'!AD71="No Data",1,IF('Indicator Data imputation'!AD70&lt;&gt;"",1,0))</f>
        <v>0</v>
      </c>
      <c r="AD67" s="158">
        <f>IF('Indicator Data'!AE71="No Data",1,IF('Indicator Data imputation'!AE70&lt;&gt;"",1,0))</f>
        <v>1</v>
      </c>
      <c r="AE67" s="158">
        <f>IF('Indicator Data'!AF71="No Data",1,IF('Indicator Data imputation'!AF70&lt;&gt;"",1,0))</f>
        <v>0</v>
      </c>
      <c r="AF67" s="158">
        <f>IF('Indicator Data'!AG71="No Data",1,IF('Indicator Data imputation'!AG70&lt;&gt;"",1,0))</f>
        <v>0</v>
      </c>
      <c r="AG67" s="158">
        <f>IF('Indicator Data'!AH71="No Data",1,IF('Indicator Data imputation'!AH70&lt;&gt;"",1,0))</f>
        <v>0</v>
      </c>
      <c r="AH67" s="158">
        <f>IF('Indicator Data'!AI71="No Data",1,IF('Indicator Data imputation'!AI70&lt;&gt;"",1,0))</f>
        <v>0</v>
      </c>
      <c r="AI67" s="158">
        <f>IF('Indicator Data'!AJ71="No Data",1,IF('Indicator Data imputation'!AJ70&lt;&gt;"",1,0))</f>
        <v>0</v>
      </c>
      <c r="AJ67" s="158">
        <f>IF('Indicator Data'!AK71="No Data",1,IF('Indicator Data imputation'!AK70&lt;&gt;"",1,0))</f>
        <v>0</v>
      </c>
      <c r="AK67" s="158">
        <f>IF('Indicator Data'!AL71="No Data",1,IF('Indicator Data imputation'!AL70&lt;&gt;"",1,0))</f>
        <v>0</v>
      </c>
      <c r="AL67" s="158">
        <f>IF('Indicator Data'!AM71="No Data",1,IF('Indicator Data imputation'!AM70&lt;&gt;"",1,0))</f>
        <v>1</v>
      </c>
      <c r="AM67" s="158">
        <f>IF('Indicator Data'!AN71="No Data",1,IF('Indicator Data imputation'!AN70&lt;&gt;"",1,0))</f>
        <v>0</v>
      </c>
      <c r="AN67" s="158">
        <f>IF('Indicator Data'!AO71="No Data",1,IF('Indicator Data imputation'!AO70&lt;&gt;"",1,0))</f>
        <v>0</v>
      </c>
      <c r="AO67" s="158">
        <f>IF('Indicator Data'!AP71="No Data",1,IF('Indicator Data imputation'!AP70&lt;&gt;"",1,0))</f>
        <v>0</v>
      </c>
      <c r="AP67" s="158">
        <f>IF('Indicator Data'!AQ71="No Data",1,IF('Indicator Data imputation'!AQ70&lt;&gt;"",1,0))</f>
        <v>1</v>
      </c>
      <c r="AQ67" s="158">
        <f>IF('Indicator Data'!AR71="No Data",1,IF('Indicator Data imputation'!AR70&lt;&gt;"",1,0))</f>
        <v>0</v>
      </c>
      <c r="AR67" s="158">
        <f>IF('Indicator Data'!AS71="No Data",1,IF('Indicator Data imputation'!AS70&lt;&gt;"",1,0))</f>
        <v>0</v>
      </c>
      <c r="AS67" s="158">
        <f>IF('Indicator Data'!AT71="No Data",1,IF('Indicator Data imputation'!AT70&lt;&gt;"",1,0))</f>
        <v>1</v>
      </c>
      <c r="AT67" s="158">
        <f>IF('Indicator Data'!AU71="No Data",1,IF('Indicator Data imputation'!AU70&lt;&gt;"",1,0))</f>
        <v>0</v>
      </c>
      <c r="AU67" s="158">
        <f>IF('Indicator Data'!AV71="No Data",1,IF('Indicator Data imputation'!AV70&lt;&gt;"",1,0))</f>
        <v>0</v>
      </c>
      <c r="AV67" s="158">
        <f>IF('Indicator Data'!AW71="No Data",1,IF('Indicator Data imputation'!AW70&lt;&gt;"",1,0))</f>
        <v>0</v>
      </c>
      <c r="AW67" s="158">
        <f>IF('Indicator Data'!AX71="No Data",1,IF('Indicator Data imputation'!AX70&lt;&gt;"",1,0))</f>
        <v>1</v>
      </c>
      <c r="AX67" s="158">
        <f>IF('Indicator Data'!AY71="No Data",1,IF('Indicator Data imputation'!AY70&lt;&gt;"",1,0))</f>
        <v>0</v>
      </c>
      <c r="AY67" s="158">
        <f>IF('Indicator Data'!AZ71="No Data",1,IF('Indicator Data imputation'!AZ70&lt;&gt;"",1,0))</f>
        <v>0</v>
      </c>
      <c r="AZ67" s="158">
        <f>IF('Indicator Data'!BA71="No Data",1,IF('Indicator Data imputation'!BA70&lt;&gt;"",1,0))</f>
        <v>0</v>
      </c>
      <c r="BA67" s="158">
        <f>IF('Indicator Data'!BB71="No Data",1,IF('Indicator Data imputation'!BB70&lt;&gt;"",1,0))</f>
        <v>0</v>
      </c>
      <c r="BB67" s="158">
        <f>IF('Indicator Data'!BC71="No Data",1,IF('Indicator Data imputation'!BC70&lt;&gt;"",1,0))</f>
        <v>0</v>
      </c>
      <c r="BC67" s="158">
        <f>IF('Indicator Data'!BD71="No Data",1,IF('Indicator Data imputation'!BD70&lt;&gt;"",1,0))</f>
        <v>0</v>
      </c>
      <c r="BD67" s="158">
        <f>IF('Indicator Data'!BE71="No Data",1,IF('Indicator Data imputation'!BE70&lt;&gt;"",1,0))</f>
        <v>0</v>
      </c>
      <c r="BE67" s="158">
        <f>IF('Indicator Data'!BF71="No Data",1,IF('Indicator Data imputation'!BF70&lt;&gt;"",1,0))</f>
        <v>0</v>
      </c>
      <c r="BF67" s="158">
        <f>IF('Indicator Data'!BG71="No Data",1,IF('Indicator Data imputation'!BG70&lt;&gt;"",1,0))</f>
        <v>0</v>
      </c>
      <c r="BG67" s="158">
        <f>IF('Indicator Data'!BH71="No Data",1,IF('Indicator Data imputation'!BH70&lt;&gt;"",1,0))</f>
        <v>0</v>
      </c>
      <c r="BH67" s="158">
        <f>IF('Indicator Data'!BI71="No Data",1,IF('Indicator Data imputation'!BI70&lt;&gt;"",1,0))</f>
        <v>0</v>
      </c>
      <c r="BI67" s="158">
        <f>IF('Indicator Data'!BR71="No Data",1,IF('Indicator Data imputation'!BJ70&lt;&gt;"",1,0))</f>
        <v>0</v>
      </c>
      <c r="BJ67" s="158">
        <f>IF('Indicator Data'!BS71="No Data",1,IF('Indicator Data imputation'!BK70&lt;&gt;"",1,0))</f>
        <v>0</v>
      </c>
      <c r="BK67" s="158">
        <f>IF('Indicator Data'!BT71="No Data",1,IF('Indicator Data imputation'!BL70&lt;&gt;"",1,0))</f>
        <v>0</v>
      </c>
      <c r="BL67" s="158">
        <f>IF('Indicator Data'!BU71="No Data",1,IF('Indicator Data imputation'!BM70&lt;&gt;"",1,0))</f>
        <v>0</v>
      </c>
      <c r="BM67" s="158">
        <f>IF('Indicator Data'!BV71="No Data",1,IF('Indicator Data imputation'!BN70&lt;&gt;"",1,0))</f>
        <v>0</v>
      </c>
      <c r="BN67" s="158">
        <f>IF('Indicator Data'!BW71="No Data",1,IF('Indicator Data imputation'!BO70&lt;&gt;"",1,0))</f>
        <v>0</v>
      </c>
      <c r="BO67" s="158">
        <f>IF('Indicator Data'!BX71="No Data",1,IF('Indicator Data imputation'!BP70&lt;&gt;"",1,0))</f>
        <v>0</v>
      </c>
      <c r="BP67" s="158">
        <f>IF('Indicator Data'!BY71="No Data",1,IF('Indicator Data imputation'!BQ70&lt;&gt;"",1,0))</f>
        <v>0</v>
      </c>
      <c r="BQ67" s="158">
        <f>IF('Indicator Data'!BZ71="No Data",1,IF('Indicator Data imputation'!BR70&lt;&gt;"",1,0))</f>
        <v>0</v>
      </c>
      <c r="BR67" s="158">
        <f>IF('Indicator Data'!CA71="No Data",1,IF('Indicator Data imputation'!BS70&lt;&gt;"",1,0))</f>
        <v>0</v>
      </c>
      <c r="BS67" s="158">
        <f>IF('Indicator Data'!CB71="No Data",1,IF('Indicator Data imputation'!BT70&lt;&gt;"",1,0))</f>
        <v>0</v>
      </c>
      <c r="BT67" s="158">
        <f>IF('Indicator Data'!CC71="No Data",1,IF('Indicator Data imputation'!BU70&lt;&gt;"",1,0))</f>
        <v>0</v>
      </c>
      <c r="BU67" s="158">
        <f>IF('Indicator Data'!CD71="No Data",1,IF('Indicator Data imputation'!BV70&lt;&gt;"",1,0))</f>
        <v>0</v>
      </c>
      <c r="BV67" s="158">
        <f>IF('Indicator Data'!CE71="No Data",1,IF('Indicator Data imputation'!BW70&lt;&gt;"",1,0))</f>
        <v>0</v>
      </c>
      <c r="BW67" s="158">
        <f>IF('Indicator Data'!CF71="No Data",1,IF('Indicator Data imputation'!BX70&lt;&gt;"",1,0))</f>
        <v>0</v>
      </c>
      <c r="BX67" s="158">
        <f>IF('Indicator Data'!CG71="No Data",1,IF('Indicator Data imputation'!BY70&lt;&gt;"",1,0))</f>
        <v>0</v>
      </c>
      <c r="BY67" s="5">
        <f t="shared" si="3"/>
        <v>9</v>
      </c>
      <c r="BZ67" s="160">
        <f t="shared" ref="BZ67:BZ130" si="4">BY67/75</f>
        <v>0.12</v>
      </c>
    </row>
    <row r="68" spans="1:78" x14ac:dyDescent="0.3">
      <c r="A68" s="5" t="s">
        <v>124</v>
      </c>
      <c r="B68" s="158">
        <f>IF('Indicator Data'!C72="No Data",1,IF('Indicator Data imputation'!C71&lt;&gt;"",1,0))</f>
        <v>0</v>
      </c>
      <c r="C68" s="158">
        <f>IF('Indicator Data'!D72="No Data",1,IF('Indicator Data imputation'!D71&lt;&gt;"",1,0))</f>
        <v>0</v>
      </c>
      <c r="D68" s="158">
        <f>IF('Indicator Data'!E72="No Data",1,IF('Indicator Data imputation'!E71&lt;&gt;"",1,0))</f>
        <v>1</v>
      </c>
      <c r="E68" s="158">
        <f>IF('Indicator Data'!F72="No Data",1,IF('Indicator Data imputation'!F71&lt;&gt;"",1,0))</f>
        <v>0</v>
      </c>
      <c r="F68" s="158">
        <f>IF('Indicator Data'!G72="No Data",1,IF('Indicator Data imputation'!G71&lt;&gt;"",1,0))</f>
        <v>0</v>
      </c>
      <c r="G68" s="158">
        <f>IF('Indicator Data'!H72="No Data",1,IF('Indicator Data imputation'!H71&lt;&gt;"",1,0))</f>
        <v>0</v>
      </c>
      <c r="H68" s="158">
        <f>IF('Indicator Data'!I72="No Data",1,IF('Indicator Data imputation'!I71&lt;&gt;"",1,0))</f>
        <v>0</v>
      </c>
      <c r="I68" s="158">
        <f>IF('Indicator Data'!J72="No Data",1,IF('Indicator Data imputation'!J71&lt;&gt;"",1,0))</f>
        <v>0</v>
      </c>
      <c r="J68" s="158">
        <f>IF('Indicator Data'!K72="No Data",1,IF('Indicator Data imputation'!K71&lt;&gt;"",1,0))</f>
        <v>0</v>
      </c>
      <c r="K68" s="158">
        <f>IF('Indicator Data'!L72="No Data",1,IF('Indicator Data imputation'!L71&lt;&gt;"",1,0))</f>
        <v>1</v>
      </c>
      <c r="L68" s="158">
        <f>IF('Indicator Data'!M72="No Data",1,IF('Indicator Data imputation'!M71&lt;&gt;"",1,0))</f>
        <v>1</v>
      </c>
      <c r="M68" s="158">
        <f>IF('Indicator Data'!N72="No Data",1,IF('Indicator Data imputation'!N71&lt;&gt;"",1,0))</f>
        <v>1</v>
      </c>
      <c r="N68" s="158">
        <f>IF('Indicator Data'!O72="No Data",1,IF('Indicator Data imputation'!O71&lt;&gt;"",1,0))</f>
        <v>1</v>
      </c>
      <c r="O68" s="158">
        <f>IF('Indicator Data'!P72="No Data",1,IF('Indicator Data imputation'!P71&lt;&gt;"",1,0))</f>
        <v>1</v>
      </c>
      <c r="P68" s="158">
        <f>IF('Indicator Data'!Q72="No Data",1,IF('Indicator Data imputation'!Q71&lt;&gt;"",1,0))</f>
        <v>0</v>
      </c>
      <c r="Q68" s="158">
        <f>IF('Indicator Data'!R72="No Data",1,IF('Indicator Data imputation'!R71&lt;&gt;"",1,0))</f>
        <v>0</v>
      </c>
      <c r="R68" s="158">
        <f>IF('Indicator Data'!S72="No Data",1,IF('Indicator Data imputation'!S71&lt;&gt;"",1,0))</f>
        <v>0</v>
      </c>
      <c r="S68" s="158">
        <f>IF('Indicator Data'!T72="No Data",1,IF('Indicator Data imputation'!T71&lt;&gt;"",1,0))</f>
        <v>0</v>
      </c>
      <c r="T68" s="158">
        <f>IF('Indicator Data'!U72="No Data",1,IF('Indicator Data imputation'!U71&lt;&gt;"",1,0))</f>
        <v>0</v>
      </c>
      <c r="U68" s="158">
        <f>IF('Indicator Data'!V72="No Data",1,IF('Indicator Data imputation'!V71&lt;&gt;"",1,0))</f>
        <v>0</v>
      </c>
      <c r="V68" s="158">
        <f>IF('Indicator Data'!W72="No Data",1,IF('Indicator Data imputation'!W71&lt;&gt;"",1,0))</f>
        <v>0</v>
      </c>
      <c r="W68" s="158">
        <f>IF('Indicator Data'!X72="No Data",1,IF('Indicator Data imputation'!X71&lt;&gt;"",1,0))</f>
        <v>0</v>
      </c>
      <c r="X68" s="158">
        <f>IF('Indicator Data'!Y72="No Data",1,IF('Indicator Data imputation'!Y71&lt;&gt;"",1,0))</f>
        <v>0</v>
      </c>
      <c r="Y68" s="158">
        <f>IF('Indicator Data'!Z72="No Data",1,IF('Indicator Data imputation'!Z71&lt;&gt;"",1,0))</f>
        <v>0</v>
      </c>
      <c r="Z68" s="158">
        <f>IF('Indicator Data'!AA72="No Data",1,IF('Indicator Data imputation'!AA71&lt;&gt;"",1,0))</f>
        <v>1</v>
      </c>
      <c r="AA68" s="158">
        <f>IF('Indicator Data'!AB72="No Data",1,IF('Indicator Data imputation'!AB71&lt;&gt;"",1,0))</f>
        <v>0</v>
      </c>
      <c r="AB68" s="158">
        <f>IF('Indicator Data'!AC72="No Data",1,IF('Indicator Data imputation'!AC71&lt;&gt;"",1,0))</f>
        <v>1</v>
      </c>
      <c r="AC68" s="158">
        <f>IF('Indicator Data'!AD72="No Data",1,IF('Indicator Data imputation'!AD71&lt;&gt;"",1,0))</f>
        <v>1</v>
      </c>
      <c r="AD68" s="158">
        <f>IF('Indicator Data'!AE72="No Data",1,IF('Indicator Data imputation'!AE71&lt;&gt;"",1,0))</f>
        <v>1</v>
      </c>
      <c r="AE68" s="158">
        <f>IF('Indicator Data'!AF72="No Data",1,IF('Indicator Data imputation'!AF71&lt;&gt;"",1,0))</f>
        <v>0</v>
      </c>
      <c r="AF68" s="158">
        <f>IF('Indicator Data'!AG72="No Data",1,IF('Indicator Data imputation'!AG71&lt;&gt;"",1,0))</f>
        <v>0</v>
      </c>
      <c r="AG68" s="158">
        <f>IF('Indicator Data'!AH72="No Data",1,IF('Indicator Data imputation'!AH71&lt;&gt;"",1,0))</f>
        <v>0</v>
      </c>
      <c r="AH68" s="158">
        <f>IF('Indicator Data'!AI72="No Data",1,IF('Indicator Data imputation'!AI71&lt;&gt;"",1,0))</f>
        <v>0</v>
      </c>
      <c r="AI68" s="158">
        <f>IF('Indicator Data'!AJ72="No Data",1,IF('Indicator Data imputation'!AJ71&lt;&gt;"",1,0))</f>
        <v>0</v>
      </c>
      <c r="AJ68" s="158">
        <f>IF('Indicator Data'!AK72="No Data",1,IF('Indicator Data imputation'!AK71&lt;&gt;"",1,0))</f>
        <v>0</v>
      </c>
      <c r="AK68" s="158">
        <f>IF('Indicator Data'!AL72="No Data",1,IF('Indicator Data imputation'!AL71&lt;&gt;"",1,0))</f>
        <v>0</v>
      </c>
      <c r="AL68" s="158">
        <f>IF('Indicator Data'!AM72="No Data",1,IF('Indicator Data imputation'!AM71&lt;&gt;"",1,0))</f>
        <v>1</v>
      </c>
      <c r="AM68" s="158">
        <f>IF('Indicator Data'!AN72="No Data",1,IF('Indicator Data imputation'!AN71&lt;&gt;"",1,0))</f>
        <v>0</v>
      </c>
      <c r="AN68" s="158">
        <f>IF('Indicator Data'!AO72="No Data",1,IF('Indicator Data imputation'!AO71&lt;&gt;"",1,0))</f>
        <v>0</v>
      </c>
      <c r="AO68" s="158">
        <f>IF('Indicator Data'!AP72="No Data",1,IF('Indicator Data imputation'!AP71&lt;&gt;"",1,0))</f>
        <v>0</v>
      </c>
      <c r="AP68" s="158">
        <f>IF('Indicator Data'!AQ72="No Data",1,IF('Indicator Data imputation'!AQ71&lt;&gt;"",1,0))</f>
        <v>0</v>
      </c>
      <c r="AQ68" s="158">
        <f>IF('Indicator Data'!AR72="No Data",1,IF('Indicator Data imputation'!AR71&lt;&gt;"",1,0))</f>
        <v>0</v>
      </c>
      <c r="AR68" s="158">
        <f>IF('Indicator Data'!AS72="No Data",1,IF('Indicator Data imputation'!AS71&lt;&gt;"",1,0))</f>
        <v>0</v>
      </c>
      <c r="AS68" s="158">
        <f>IF('Indicator Data'!AT72="No Data",1,IF('Indicator Data imputation'!AT71&lt;&gt;"",1,0))</f>
        <v>1</v>
      </c>
      <c r="AT68" s="158">
        <f>IF('Indicator Data'!AU72="No Data",1,IF('Indicator Data imputation'!AU71&lt;&gt;"",1,0))</f>
        <v>0</v>
      </c>
      <c r="AU68" s="158">
        <f>IF('Indicator Data'!AV72="No Data",1,IF('Indicator Data imputation'!AV71&lt;&gt;"",1,0))</f>
        <v>1</v>
      </c>
      <c r="AV68" s="158">
        <f>IF('Indicator Data'!AW72="No Data",1,IF('Indicator Data imputation'!AW71&lt;&gt;"",1,0))</f>
        <v>1</v>
      </c>
      <c r="AW68" s="158">
        <f>IF('Indicator Data'!AX72="No Data",1,IF('Indicator Data imputation'!AX71&lt;&gt;"",1,0))</f>
        <v>1</v>
      </c>
      <c r="AX68" s="158">
        <f>IF('Indicator Data'!AY72="No Data",1,IF('Indicator Data imputation'!AY71&lt;&gt;"",1,0))</f>
        <v>0</v>
      </c>
      <c r="AY68" s="158">
        <f>IF('Indicator Data'!AZ72="No Data",1,IF('Indicator Data imputation'!AZ71&lt;&gt;"",1,0))</f>
        <v>1</v>
      </c>
      <c r="AZ68" s="158">
        <f>IF('Indicator Data'!BA72="No Data",1,IF('Indicator Data imputation'!BA71&lt;&gt;"",1,0))</f>
        <v>1</v>
      </c>
      <c r="BA68" s="158">
        <f>IF('Indicator Data'!BB72="No Data",1,IF('Indicator Data imputation'!BB71&lt;&gt;"",1,0))</f>
        <v>0</v>
      </c>
      <c r="BB68" s="158">
        <f>IF('Indicator Data'!BC72="No Data",1,IF('Indicator Data imputation'!BC71&lt;&gt;"",1,0))</f>
        <v>0</v>
      </c>
      <c r="BC68" s="158">
        <f>IF('Indicator Data'!BD72="No Data",1,IF('Indicator Data imputation'!BD71&lt;&gt;"",1,0))</f>
        <v>0</v>
      </c>
      <c r="BD68" s="158">
        <f>IF('Indicator Data'!BE72="No Data",1,IF('Indicator Data imputation'!BE71&lt;&gt;"",1,0))</f>
        <v>0</v>
      </c>
      <c r="BE68" s="158">
        <f>IF('Indicator Data'!BF72="No Data",1,IF('Indicator Data imputation'!BF71&lt;&gt;"",1,0))</f>
        <v>0</v>
      </c>
      <c r="BF68" s="158">
        <f>IF('Indicator Data'!BG72="No Data",1,IF('Indicator Data imputation'!BG71&lt;&gt;"",1,0))</f>
        <v>0</v>
      </c>
      <c r="BG68" s="158">
        <f>IF('Indicator Data'!BH72="No Data",1,IF('Indicator Data imputation'!BH71&lt;&gt;"",1,0))</f>
        <v>0</v>
      </c>
      <c r="BH68" s="158">
        <f>IF('Indicator Data'!BI72="No Data",1,IF('Indicator Data imputation'!BI71&lt;&gt;"",1,0))</f>
        <v>1</v>
      </c>
      <c r="BI68" s="158">
        <f>IF('Indicator Data'!BR72="No Data",1,IF('Indicator Data imputation'!BJ71&lt;&gt;"",1,0))</f>
        <v>0</v>
      </c>
      <c r="BJ68" s="158">
        <f>IF('Indicator Data'!BS72="No Data",1,IF('Indicator Data imputation'!BK71&lt;&gt;"",1,0))</f>
        <v>0</v>
      </c>
      <c r="BK68" s="158">
        <f>IF('Indicator Data'!BT72="No Data",1,IF('Indicator Data imputation'!BL71&lt;&gt;"",1,0))</f>
        <v>0</v>
      </c>
      <c r="BL68" s="158">
        <f>IF('Indicator Data'!BU72="No Data",1,IF('Indicator Data imputation'!BM71&lt;&gt;"",1,0))</f>
        <v>0</v>
      </c>
      <c r="BM68" s="158">
        <f>IF('Indicator Data'!BV72="No Data",1,IF('Indicator Data imputation'!BN71&lt;&gt;"",1,0))</f>
        <v>0</v>
      </c>
      <c r="BN68" s="158">
        <f>IF('Indicator Data'!BW72="No Data",1,IF('Indicator Data imputation'!BO71&lt;&gt;"",1,0))</f>
        <v>0</v>
      </c>
      <c r="BO68" s="158">
        <f>IF('Indicator Data'!BX72="No Data",1,IF('Indicator Data imputation'!BP71&lt;&gt;"",1,0))</f>
        <v>0</v>
      </c>
      <c r="BP68" s="158">
        <f>IF('Indicator Data'!BY72="No Data",1,IF('Indicator Data imputation'!BQ71&lt;&gt;"",1,0))</f>
        <v>0</v>
      </c>
      <c r="BQ68" s="158">
        <f>IF('Indicator Data'!BZ72="No Data",1,IF('Indicator Data imputation'!BR71&lt;&gt;"",1,0))</f>
        <v>0</v>
      </c>
      <c r="BR68" s="158">
        <f>IF('Indicator Data'!CA72="No Data",1,IF('Indicator Data imputation'!BS71&lt;&gt;"",1,0))</f>
        <v>0</v>
      </c>
      <c r="BS68" s="158">
        <f>IF('Indicator Data'!CB72="No Data",1,IF('Indicator Data imputation'!BT71&lt;&gt;"",1,0))</f>
        <v>0</v>
      </c>
      <c r="BT68" s="158">
        <f>IF('Indicator Data'!CC72="No Data",1,IF('Indicator Data imputation'!BU71&lt;&gt;"",1,0))</f>
        <v>0</v>
      </c>
      <c r="BU68" s="158">
        <f>IF('Indicator Data'!CD72="No Data",1,IF('Indicator Data imputation'!BV71&lt;&gt;"",1,0))</f>
        <v>0</v>
      </c>
      <c r="BV68" s="158">
        <f>IF('Indicator Data'!CE72="No Data",1,IF('Indicator Data imputation'!BW71&lt;&gt;"",1,0))</f>
        <v>1</v>
      </c>
      <c r="BW68" s="158">
        <f>IF('Indicator Data'!CF72="No Data",1,IF('Indicator Data imputation'!BX71&lt;&gt;"",1,0))</f>
        <v>0</v>
      </c>
      <c r="BX68" s="158">
        <f>IF('Indicator Data'!CG72="No Data",1,IF('Indicator Data imputation'!BY71&lt;&gt;"",1,0))</f>
        <v>0</v>
      </c>
      <c r="BY68" s="5">
        <f t="shared" si="3"/>
        <v>19</v>
      </c>
      <c r="BZ68" s="160">
        <f t="shared" si="4"/>
        <v>0.25333333333333335</v>
      </c>
    </row>
    <row r="69" spans="1:78" x14ac:dyDescent="0.3">
      <c r="A69" s="5" t="s">
        <v>126</v>
      </c>
      <c r="B69" s="158">
        <f>IF('Indicator Data'!C73="No Data",1,IF('Indicator Data imputation'!C72&lt;&gt;"",1,0))</f>
        <v>0</v>
      </c>
      <c r="C69" s="158">
        <f>IF('Indicator Data'!D73="No Data",1,IF('Indicator Data imputation'!D72&lt;&gt;"",1,0))</f>
        <v>0</v>
      </c>
      <c r="D69" s="158">
        <f>IF('Indicator Data'!E73="No Data",1,IF('Indicator Data imputation'!E72&lt;&gt;"",1,0))</f>
        <v>0</v>
      </c>
      <c r="E69" s="158">
        <f>IF('Indicator Data'!F73="No Data",1,IF('Indicator Data imputation'!F72&lt;&gt;"",1,0))</f>
        <v>0</v>
      </c>
      <c r="F69" s="158">
        <f>IF('Indicator Data'!G73="No Data",1,IF('Indicator Data imputation'!G72&lt;&gt;"",1,0))</f>
        <v>0</v>
      </c>
      <c r="G69" s="158">
        <f>IF('Indicator Data'!H73="No Data",1,IF('Indicator Data imputation'!H72&lt;&gt;"",1,0))</f>
        <v>0</v>
      </c>
      <c r="H69" s="158">
        <f>IF('Indicator Data'!I73="No Data",1,IF('Indicator Data imputation'!I72&lt;&gt;"",1,0))</f>
        <v>0</v>
      </c>
      <c r="I69" s="158">
        <f>IF('Indicator Data'!J73="No Data",1,IF('Indicator Data imputation'!J72&lt;&gt;"",1,0))</f>
        <v>0</v>
      </c>
      <c r="J69" s="158">
        <f>IF('Indicator Data'!K73="No Data",1,IF('Indicator Data imputation'!K72&lt;&gt;"",1,0))</f>
        <v>0</v>
      </c>
      <c r="K69" s="158">
        <f>IF('Indicator Data'!L73="No Data",1,IF('Indicator Data imputation'!L72&lt;&gt;"",1,0))</f>
        <v>0</v>
      </c>
      <c r="L69" s="158">
        <f>IF('Indicator Data'!M73="No Data",1,IF('Indicator Data imputation'!M72&lt;&gt;"",1,0))</f>
        <v>1</v>
      </c>
      <c r="M69" s="158">
        <f>IF('Indicator Data'!N73="No Data",1,IF('Indicator Data imputation'!N72&lt;&gt;"",1,0))</f>
        <v>1</v>
      </c>
      <c r="N69" s="158">
        <f>IF('Indicator Data'!O73="No Data",1,IF('Indicator Data imputation'!O72&lt;&gt;"",1,0))</f>
        <v>1</v>
      </c>
      <c r="O69" s="158">
        <f>IF('Indicator Data'!P73="No Data",1,IF('Indicator Data imputation'!P72&lt;&gt;"",1,0))</f>
        <v>1</v>
      </c>
      <c r="P69" s="158">
        <f>IF('Indicator Data'!Q73="No Data",1,IF('Indicator Data imputation'!Q72&lt;&gt;"",1,0))</f>
        <v>0</v>
      </c>
      <c r="Q69" s="158">
        <f>IF('Indicator Data'!R73="No Data",1,IF('Indicator Data imputation'!R72&lt;&gt;"",1,0))</f>
        <v>0</v>
      </c>
      <c r="R69" s="158">
        <f>IF('Indicator Data'!S73="No Data",1,IF('Indicator Data imputation'!S72&lt;&gt;"",1,0))</f>
        <v>0</v>
      </c>
      <c r="S69" s="158">
        <f>IF('Indicator Data'!T73="No Data",1,IF('Indicator Data imputation'!T72&lt;&gt;"",1,0))</f>
        <v>0</v>
      </c>
      <c r="T69" s="158">
        <f>IF('Indicator Data'!U73="No Data",1,IF('Indicator Data imputation'!U72&lt;&gt;"",1,0))</f>
        <v>0</v>
      </c>
      <c r="U69" s="158">
        <f>IF('Indicator Data'!V73="No Data",1,IF('Indicator Data imputation'!V72&lt;&gt;"",1,0))</f>
        <v>0</v>
      </c>
      <c r="V69" s="158">
        <f>IF('Indicator Data'!W73="No Data",1,IF('Indicator Data imputation'!W72&lt;&gt;"",1,0))</f>
        <v>0</v>
      </c>
      <c r="W69" s="158">
        <f>IF('Indicator Data'!X73="No Data",1,IF('Indicator Data imputation'!X72&lt;&gt;"",1,0))</f>
        <v>0</v>
      </c>
      <c r="X69" s="158">
        <f>IF('Indicator Data'!Y73="No Data",1,IF('Indicator Data imputation'!Y72&lt;&gt;"",1,0))</f>
        <v>0</v>
      </c>
      <c r="Y69" s="158">
        <f>IF('Indicator Data'!Z73="No Data",1,IF('Indicator Data imputation'!Z72&lt;&gt;"",1,0))</f>
        <v>0</v>
      </c>
      <c r="Z69" s="158">
        <f>IF('Indicator Data'!AA73="No Data",1,IF('Indicator Data imputation'!AA72&lt;&gt;"",1,0))</f>
        <v>0</v>
      </c>
      <c r="AA69" s="158">
        <f>IF('Indicator Data'!AB73="No Data",1,IF('Indicator Data imputation'!AB72&lt;&gt;"",1,0))</f>
        <v>0</v>
      </c>
      <c r="AB69" s="158">
        <f>IF('Indicator Data'!AC73="No Data",1,IF('Indicator Data imputation'!AC72&lt;&gt;"",1,0))</f>
        <v>0</v>
      </c>
      <c r="AC69" s="158">
        <f>IF('Indicator Data'!AD73="No Data",1,IF('Indicator Data imputation'!AD72&lt;&gt;"",1,0))</f>
        <v>0</v>
      </c>
      <c r="AD69" s="158">
        <f>IF('Indicator Data'!AE73="No Data",1,IF('Indicator Data imputation'!AE72&lt;&gt;"",1,0))</f>
        <v>0</v>
      </c>
      <c r="AE69" s="158">
        <f>IF('Indicator Data'!AF73="No Data",1,IF('Indicator Data imputation'!AF72&lt;&gt;"",1,0))</f>
        <v>0</v>
      </c>
      <c r="AF69" s="158">
        <f>IF('Indicator Data'!AG73="No Data",1,IF('Indicator Data imputation'!AG72&lt;&gt;"",1,0))</f>
        <v>0</v>
      </c>
      <c r="AG69" s="158">
        <f>IF('Indicator Data'!AH73="No Data",1,IF('Indicator Data imputation'!AH72&lt;&gt;"",1,0))</f>
        <v>0</v>
      </c>
      <c r="AH69" s="158">
        <f>IF('Indicator Data'!AI73="No Data",1,IF('Indicator Data imputation'!AI72&lt;&gt;"",1,0))</f>
        <v>0</v>
      </c>
      <c r="AI69" s="158">
        <f>IF('Indicator Data'!AJ73="No Data",1,IF('Indicator Data imputation'!AJ72&lt;&gt;"",1,0))</f>
        <v>0</v>
      </c>
      <c r="AJ69" s="158">
        <f>IF('Indicator Data'!AK73="No Data",1,IF('Indicator Data imputation'!AK72&lt;&gt;"",1,0))</f>
        <v>0</v>
      </c>
      <c r="AK69" s="158">
        <f>IF('Indicator Data'!AL73="No Data",1,IF('Indicator Data imputation'!AL72&lt;&gt;"",1,0))</f>
        <v>0</v>
      </c>
      <c r="AL69" s="158">
        <f>IF('Indicator Data'!AM73="No Data",1,IF('Indicator Data imputation'!AM72&lt;&gt;"",1,0))</f>
        <v>0</v>
      </c>
      <c r="AM69" s="158">
        <f>IF('Indicator Data'!AN73="No Data",1,IF('Indicator Data imputation'!AN72&lt;&gt;"",1,0))</f>
        <v>0</v>
      </c>
      <c r="AN69" s="158">
        <f>IF('Indicator Data'!AO73="No Data",1,IF('Indicator Data imputation'!AO72&lt;&gt;"",1,0))</f>
        <v>0</v>
      </c>
      <c r="AO69" s="158">
        <f>IF('Indicator Data'!AP73="No Data",1,IF('Indicator Data imputation'!AP72&lt;&gt;"",1,0))</f>
        <v>0</v>
      </c>
      <c r="AP69" s="158">
        <f>IF('Indicator Data'!AQ73="No Data",1,IF('Indicator Data imputation'!AQ72&lt;&gt;"",1,0))</f>
        <v>0</v>
      </c>
      <c r="AQ69" s="158">
        <f>IF('Indicator Data'!AR73="No Data",1,IF('Indicator Data imputation'!AR72&lt;&gt;"",1,0))</f>
        <v>0</v>
      </c>
      <c r="AR69" s="158">
        <f>IF('Indicator Data'!AS73="No Data",1,IF('Indicator Data imputation'!AS72&lt;&gt;"",1,0))</f>
        <v>0</v>
      </c>
      <c r="AS69" s="158">
        <f>IF('Indicator Data'!AT73="No Data",1,IF('Indicator Data imputation'!AT72&lt;&gt;"",1,0))</f>
        <v>0</v>
      </c>
      <c r="AT69" s="158">
        <f>IF('Indicator Data'!AU73="No Data",1,IF('Indicator Data imputation'!AU72&lt;&gt;"",1,0))</f>
        <v>0</v>
      </c>
      <c r="AU69" s="158">
        <f>IF('Indicator Data'!AV73="No Data",1,IF('Indicator Data imputation'!AV72&lt;&gt;"",1,0))</f>
        <v>0</v>
      </c>
      <c r="AV69" s="158">
        <f>IF('Indicator Data'!AW73="No Data",1,IF('Indicator Data imputation'!AW72&lt;&gt;"",1,0))</f>
        <v>0</v>
      </c>
      <c r="AW69" s="158">
        <f>IF('Indicator Data'!AX73="No Data",1,IF('Indicator Data imputation'!AX72&lt;&gt;"",1,0))</f>
        <v>0</v>
      </c>
      <c r="AX69" s="158">
        <f>IF('Indicator Data'!AY73="No Data",1,IF('Indicator Data imputation'!AY72&lt;&gt;"",1,0))</f>
        <v>0</v>
      </c>
      <c r="AY69" s="158">
        <f>IF('Indicator Data'!AZ73="No Data",1,IF('Indicator Data imputation'!AZ72&lt;&gt;"",1,0))</f>
        <v>0</v>
      </c>
      <c r="AZ69" s="158">
        <f>IF('Indicator Data'!BA73="No Data",1,IF('Indicator Data imputation'!BA72&lt;&gt;"",1,0))</f>
        <v>0</v>
      </c>
      <c r="BA69" s="158">
        <f>IF('Indicator Data'!BB73="No Data",1,IF('Indicator Data imputation'!BB72&lt;&gt;"",1,0))</f>
        <v>0</v>
      </c>
      <c r="BB69" s="158">
        <f>IF('Indicator Data'!BC73="No Data",1,IF('Indicator Data imputation'!BC72&lt;&gt;"",1,0))</f>
        <v>0</v>
      </c>
      <c r="BC69" s="158">
        <f>IF('Indicator Data'!BD73="No Data",1,IF('Indicator Data imputation'!BD72&lt;&gt;"",1,0))</f>
        <v>0</v>
      </c>
      <c r="BD69" s="158">
        <f>IF('Indicator Data'!BE73="No Data",1,IF('Indicator Data imputation'!BE72&lt;&gt;"",1,0))</f>
        <v>0</v>
      </c>
      <c r="BE69" s="158">
        <f>IF('Indicator Data'!BF73="No Data",1,IF('Indicator Data imputation'!BF72&lt;&gt;"",1,0))</f>
        <v>0</v>
      </c>
      <c r="BF69" s="158">
        <f>IF('Indicator Data'!BG73="No Data",1,IF('Indicator Data imputation'!BG72&lt;&gt;"",1,0))</f>
        <v>0</v>
      </c>
      <c r="BG69" s="158">
        <f>IF('Indicator Data'!BH73="No Data",1,IF('Indicator Data imputation'!BH72&lt;&gt;"",1,0))</f>
        <v>0</v>
      </c>
      <c r="BH69" s="158">
        <f>IF('Indicator Data'!BI73="No Data",1,IF('Indicator Data imputation'!BI72&lt;&gt;"",1,0))</f>
        <v>0</v>
      </c>
      <c r="BI69" s="158">
        <f>IF('Indicator Data'!BR73="No Data",1,IF('Indicator Data imputation'!BJ72&lt;&gt;"",1,0))</f>
        <v>0</v>
      </c>
      <c r="BJ69" s="158">
        <f>IF('Indicator Data'!BS73="No Data",1,IF('Indicator Data imputation'!BK72&lt;&gt;"",1,0))</f>
        <v>0</v>
      </c>
      <c r="BK69" s="158">
        <f>IF('Indicator Data'!BT73="No Data",1,IF('Indicator Data imputation'!BL72&lt;&gt;"",1,0))</f>
        <v>0</v>
      </c>
      <c r="BL69" s="158">
        <f>IF('Indicator Data'!BU73="No Data",1,IF('Indicator Data imputation'!BM72&lt;&gt;"",1,0))</f>
        <v>0</v>
      </c>
      <c r="BM69" s="158">
        <f>IF('Indicator Data'!BV73="No Data",1,IF('Indicator Data imputation'!BN72&lt;&gt;"",1,0))</f>
        <v>0</v>
      </c>
      <c r="BN69" s="158">
        <f>IF('Indicator Data'!BW73="No Data",1,IF('Indicator Data imputation'!BO72&lt;&gt;"",1,0))</f>
        <v>0</v>
      </c>
      <c r="BO69" s="158">
        <f>IF('Indicator Data'!BX73="No Data",1,IF('Indicator Data imputation'!BP72&lt;&gt;"",1,0))</f>
        <v>0</v>
      </c>
      <c r="BP69" s="158">
        <f>IF('Indicator Data'!BY73="No Data",1,IF('Indicator Data imputation'!BQ72&lt;&gt;"",1,0))</f>
        <v>0</v>
      </c>
      <c r="BQ69" s="158">
        <f>IF('Indicator Data'!BZ73="No Data",1,IF('Indicator Data imputation'!BR72&lt;&gt;"",1,0))</f>
        <v>0</v>
      </c>
      <c r="BR69" s="158">
        <f>IF('Indicator Data'!CA73="No Data",1,IF('Indicator Data imputation'!BS72&lt;&gt;"",1,0))</f>
        <v>0</v>
      </c>
      <c r="BS69" s="158">
        <f>IF('Indicator Data'!CB73="No Data",1,IF('Indicator Data imputation'!BT72&lt;&gt;"",1,0))</f>
        <v>0</v>
      </c>
      <c r="BT69" s="158">
        <f>IF('Indicator Data'!CC73="No Data",1,IF('Indicator Data imputation'!BU72&lt;&gt;"",1,0))</f>
        <v>0</v>
      </c>
      <c r="BU69" s="158">
        <f>IF('Indicator Data'!CD73="No Data",1,IF('Indicator Data imputation'!BV72&lt;&gt;"",1,0))</f>
        <v>0</v>
      </c>
      <c r="BV69" s="158">
        <f>IF('Indicator Data'!CE73="No Data",1,IF('Indicator Data imputation'!BW72&lt;&gt;"",1,0))</f>
        <v>0</v>
      </c>
      <c r="BW69" s="158">
        <f>IF('Indicator Data'!CF73="No Data",1,IF('Indicator Data imputation'!BX72&lt;&gt;"",1,0))</f>
        <v>0</v>
      </c>
      <c r="BX69" s="158">
        <f>IF('Indicator Data'!CG73="No Data",1,IF('Indicator Data imputation'!BY72&lt;&gt;"",1,0))</f>
        <v>0</v>
      </c>
      <c r="BY69" s="5">
        <f t="shared" si="3"/>
        <v>4</v>
      </c>
      <c r="BZ69" s="160">
        <f t="shared" si="4"/>
        <v>5.3333333333333337E-2</v>
      </c>
    </row>
    <row r="70" spans="1:78" x14ac:dyDescent="0.3">
      <c r="A70" s="5" t="s">
        <v>128</v>
      </c>
      <c r="B70" s="158">
        <f>IF('Indicator Data'!C74="No Data",1,IF('Indicator Data imputation'!C73&lt;&gt;"",1,0))</f>
        <v>0</v>
      </c>
      <c r="C70" s="158">
        <f>IF('Indicator Data'!D74="No Data",1,IF('Indicator Data imputation'!D73&lt;&gt;"",1,0))</f>
        <v>0</v>
      </c>
      <c r="D70" s="158">
        <f>IF('Indicator Data'!E74="No Data",1,IF('Indicator Data imputation'!E73&lt;&gt;"",1,0))</f>
        <v>0</v>
      </c>
      <c r="E70" s="158">
        <f>IF('Indicator Data'!F74="No Data",1,IF('Indicator Data imputation'!F73&lt;&gt;"",1,0))</f>
        <v>0</v>
      </c>
      <c r="F70" s="158">
        <f>IF('Indicator Data'!G74="No Data",1,IF('Indicator Data imputation'!G73&lt;&gt;"",1,0))</f>
        <v>0</v>
      </c>
      <c r="G70" s="158">
        <f>IF('Indicator Data'!H74="No Data",1,IF('Indicator Data imputation'!H73&lt;&gt;"",1,0))</f>
        <v>0</v>
      </c>
      <c r="H70" s="158">
        <f>IF('Indicator Data'!I74="No Data",1,IF('Indicator Data imputation'!I73&lt;&gt;"",1,0))</f>
        <v>0</v>
      </c>
      <c r="I70" s="158">
        <f>IF('Indicator Data'!J74="No Data",1,IF('Indicator Data imputation'!J73&lt;&gt;"",1,0))</f>
        <v>0</v>
      </c>
      <c r="J70" s="158">
        <f>IF('Indicator Data'!K74="No Data",1,IF('Indicator Data imputation'!K73&lt;&gt;"",1,0))</f>
        <v>0</v>
      </c>
      <c r="K70" s="158">
        <f>IF('Indicator Data'!L74="No Data",1,IF('Indicator Data imputation'!L73&lt;&gt;"",1,0))</f>
        <v>0</v>
      </c>
      <c r="L70" s="158">
        <f>IF('Indicator Data'!M74="No Data",1,IF('Indicator Data imputation'!M73&lt;&gt;"",1,0))</f>
        <v>0</v>
      </c>
      <c r="M70" s="158">
        <f>IF('Indicator Data'!N74="No Data",1,IF('Indicator Data imputation'!N73&lt;&gt;"",1,0))</f>
        <v>0</v>
      </c>
      <c r="N70" s="158">
        <f>IF('Indicator Data'!O74="No Data",1,IF('Indicator Data imputation'!O73&lt;&gt;"",1,0))</f>
        <v>0</v>
      </c>
      <c r="O70" s="158">
        <f>IF('Indicator Data'!P74="No Data",1,IF('Indicator Data imputation'!P73&lt;&gt;"",1,0))</f>
        <v>0</v>
      </c>
      <c r="P70" s="158">
        <f>IF('Indicator Data'!Q74="No Data",1,IF('Indicator Data imputation'!Q73&lt;&gt;"",1,0))</f>
        <v>0</v>
      </c>
      <c r="Q70" s="158">
        <f>IF('Indicator Data'!R74="No Data",1,IF('Indicator Data imputation'!R73&lt;&gt;"",1,0))</f>
        <v>0</v>
      </c>
      <c r="R70" s="158">
        <f>IF('Indicator Data'!S74="No Data",1,IF('Indicator Data imputation'!S73&lt;&gt;"",1,0))</f>
        <v>0</v>
      </c>
      <c r="S70" s="158">
        <f>IF('Indicator Data'!T74="No Data",1,IF('Indicator Data imputation'!T73&lt;&gt;"",1,0))</f>
        <v>0</v>
      </c>
      <c r="T70" s="158">
        <f>IF('Indicator Data'!U74="No Data",1,IF('Indicator Data imputation'!U73&lt;&gt;"",1,0))</f>
        <v>0</v>
      </c>
      <c r="U70" s="158">
        <f>IF('Indicator Data'!V74="No Data",1,IF('Indicator Data imputation'!V73&lt;&gt;"",1,0))</f>
        <v>0</v>
      </c>
      <c r="V70" s="158">
        <f>IF('Indicator Data'!W74="No Data",1,IF('Indicator Data imputation'!W73&lt;&gt;"",1,0))</f>
        <v>0</v>
      </c>
      <c r="W70" s="158">
        <f>IF('Indicator Data'!X74="No Data",1,IF('Indicator Data imputation'!X73&lt;&gt;"",1,0))</f>
        <v>0</v>
      </c>
      <c r="X70" s="158">
        <f>IF('Indicator Data'!Y74="No Data",1,IF('Indicator Data imputation'!Y73&lt;&gt;"",1,0))</f>
        <v>0</v>
      </c>
      <c r="Y70" s="158">
        <f>IF('Indicator Data'!Z74="No Data",1,IF('Indicator Data imputation'!Z73&lt;&gt;"",1,0))</f>
        <v>0</v>
      </c>
      <c r="Z70" s="158">
        <f>IF('Indicator Data'!AA74="No Data",1,IF('Indicator Data imputation'!AA73&lt;&gt;"",1,0))</f>
        <v>0</v>
      </c>
      <c r="AA70" s="158">
        <f>IF('Indicator Data'!AB74="No Data",1,IF('Indicator Data imputation'!AB73&lt;&gt;"",1,0))</f>
        <v>0</v>
      </c>
      <c r="AB70" s="158">
        <f>IF('Indicator Data'!AC74="No Data",1,IF('Indicator Data imputation'!AC73&lt;&gt;"",1,0))</f>
        <v>0</v>
      </c>
      <c r="AC70" s="158">
        <f>IF('Indicator Data'!AD74="No Data",1,IF('Indicator Data imputation'!AD73&lt;&gt;"",1,0))</f>
        <v>0</v>
      </c>
      <c r="AD70" s="158">
        <f>IF('Indicator Data'!AE74="No Data",1,IF('Indicator Data imputation'!AE73&lt;&gt;"",1,0))</f>
        <v>0</v>
      </c>
      <c r="AE70" s="158">
        <f>IF('Indicator Data'!AF74="No Data",1,IF('Indicator Data imputation'!AF73&lt;&gt;"",1,0))</f>
        <v>0</v>
      </c>
      <c r="AF70" s="158">
        <f>IF('Indicator Data'!AG74="No Data",1,IF('Indicator Data imputation'!AG73&lt;&gt;"",1,0))</f>
        <v>0</v>
      </c>
      <c r="AG70" s="158">
        <f>IF('Indicator Data'!AH74="No Data",1,IF('Indicator Data imputation'!AH73&lt;&gt;"",1,0))</f>
        <v>0</v>
      </c>
      <c r="AH70" s="158">
        <f>IF('Indicator Data'!AI74="No Data",1,IF('Indicator Data imputation'!AI73&lt;&gt;"",1,0))</f>
        <v>0</v>
      </c>
      <c r="AI70" s="158">
        <f>IF('Indicator Data'!AJ74="No Data",1,IF('Indicator Data imputation'!AJ73&lt;&gt;"",1,0))</f>
        <v>0</v>
      </c>
      <c r="AJ70" s="158">
        <f>IF('Indicator Data'!AK74="No Data",1,IF('Indicator Data imputation'!AK73&lt;&gt;"",1,0))</f>
        <v>0</v>
      </c>
      <c r="AK70" s="158">
        <f>IF('Indicator Data'!AL74="No Data",1,IF('Indicator Data imputation'!AL73&lt;&gt;"",1,0))</f>
        <v>0</v>
      </c>
      <c r="AL70" s="158">
        <f>IF('Indicator Data'!AM74="No Data",1,IF('Indicator Data imputation'!AM73&lt;&gt;"",1,0))</f>
        <v>0</v>
      </c>
      <c r="AM70" s="158">
        <f>IF('Indicator Data'!AN74="No Data",1,IF('Indicator Data imputation'!AN73&lt;&gt;"",1,0))</f>
        <v>0</v>
      </c>
      <c r="AN70" s="158">
        <f>IF('Indicator Data'!AO74="No Data",1,IF('Indicator Data imputation'!AO73&lt;&gt;"",1,0))</f>
        <v>0</v>
      </c>
      <c r="AO70" s="158">
        <f>IF('Indicator Data'!AP74="No Data",1,IF('Indicator Data imputation'!AP73&lt;&gt;"",1,0))</f>
        <v>0</v>
      </c>
      <c r="AP70" s="158">
        <f>IF('Indicator Data'!AQ74="No Data",1,IF('Indicator Data imputation'!AQ73&lt;&gt;"",1,0))</f>
        <v>0</v>
      </c>
      <c r="AQ70" s="158">
        <f>IF('Indicator Data'!AR74="No Data",1,IF('Indicator Data imputation'!AR73&lt;&gt;"",1,0))</f>
        <v>0</v>
      </c>
      <c r="AR70" s="158">
        <f>IF('Indicator Data'!AS74="No Data",1,IF('Indicator Data imputation'!AS73&lt;&gt;"",1,0))</f>
        <v>0</v>
      </c>
      <c r="AS70" s="158">
        <f>IF('Indicator Data'!AT74="No Data",1,IF('Indicator Data imputation'!AT73&lt;&gt;"",1,0))</f>
        <v>0</v>
      </c>
      <c r="AT70" s="158">
        <f>IF('Indicator Data'!AU74="No Data",1,IF('Indicator Data imputation'!AU73&lt;&gt;"",1,0))</f>
        <v>0</v>
      </c>
      <c r="AU70" s="158">
        <f>IF('Indicator Data'!AV74="No Data",1,IF('Indicator Data imputation'!AV73&lt;&gt;"",1,0))</f>
        <v>0</v>
      </c>
      <c r="AV70" s="158">
        <f>IF('Indicator Data'!AW74="No Data",1,IF('Indicator Data imputation'!AW73&lt;&gt;"",1,0))</f>
        <v>0</v>
      </c>
      <c r="AW70" s="158">
        <f>IF('Indicator Data'!AX74="No Data",1,IF('Indicator Data imputation'!AX73&lt;&gt;"",1,0))</f>
        <v>0</v>
      </c>
      <c r="AX70" s="158">
        <f>IF('Indicator Data'!AY74="No Data",1,IF('Indicator Data imputation'!AY73&lt;&gt;"",1,0))</f>
        <v>0</v>
      </c>
      <c r="AY70" s="158">
        <f>IF('Indicator Data'!AZ74="No Data",1,IF('Indicator Data imputation'!AZ73&lt;&gt;"",1,0))</f>
        <v>1</v>
      </c>
      <c r="AZ70" s="158">
        <f>IF('Indicator Data'!BA74="No Data",1,IF('Indicator Data imputation'!BA73&lt;&gt;"",1,0))</f>
        <v>0</v>
      </c>
      <c r="BA70" s="158">
        <f>IF('Indicator Data'!BB74="No Data",1,IF('Indicator Data imputation'!BB73&lt;&gt;"",1,0))</f>
        <v>0</v>
      </c>
      <c r="BB70" s="158">
        <f>IF('Indicator Data'!BC74="No Data",1,IF('Indicator Data imputation'!BC73&lt;&gt;"",1,0))</f>
        <v>0</v>
      </c>
      <c r="BC70" s="158">
        <f>IF('Indicator Data'!BD74="No Data",1,IF('Indicator Data imputation'!BD73&lt;&gt;"",1,0))</f>
        <v>0</v>
      </c>
      <c r="BD70" s="158">
        <f>IF('Indicator Data'!BE74="No Data",1,IF('Indicator Data imputation'!BE73&lt;&gt;"",1,0))</f>
        <v>0</v>
      </c>
      <c r="BE70" s="158">
        <f>IF('Indicator Data'!BF74="No Data",1,IF('Indicator Data imputation'!BF73&lt;&gt;"",1,0))</f>
        <v>0</v>
      </c>
      <c r="BF70" s="158">
        <f>IF('Indicator Data'!BG74="No Data",1,IF('Indicator Data imputation'!BG73&lt;&gt;"",1,0))</f>
        <v>0</v>
      </c>
      <c r="BG70" s="158">
        <f>IF('Indicator Data'!BH74="No Data",1,IF('Indicator Data imputation'!BH73&lt;&gt;"",1,0))</f>
        <v>0</v>
      </c>
      <c r="BH70" s="158">
        <f>IF('Indicator Data'!BI74="No Data",1,IF('Indicator Data imputation'!BI73&lt;&gt;"",1,0))</f>
        <v>0</v>
      </c>
      <c r="BI70" s="158">
        <f>IF('Indicator Data'!BR74="No Data",1,IF('Indicator Data imputation'!BJ73&lt;&gt;"",1,0))</f>
        <v>0</v>
      </c>
      <c r="BJ70" s="158">
        <f>IF('Indicator Data'!BS74="No Data",1,IF('Indicator Data imputation'!BK73&lt;&gt;"",1,0))</f>
        <v>0</v>
      </c>
      <c r="BK70" s="158">
        <f>IF('Indicator Data'!BT74="No Data",1,IF('Indicator Data imputation'!BL73&lt;&gt;"",1,0))</f>
        <v>0</v>
      </c>
      <c r="BL70" s="158">
        <f>IF('Indicator Data'!BU74="No Data",1,IF('Indicator Data imputation'!BM73&lt;&gt;"",1,0))</f>
        <v>0</v>
      </c>
      <c r="BM70" s="158">
        <f>IF('Indicator Data'!BV74="No Data",1,IF('Indicator Data imputation'!BN73&lt;&gt;"",1,0))</f>
        <v>0</v>
      </c>
      <c r="BN70" s="158">
        <f>IF('Indicator Data'!BW74="No Data",1,IF('Indicator Data imputation'!BO73&lt;&gt;"",1,0))</f>
        <v>0</v>
      </c>
      <c r="BO70" s="158">
        <f>IF('Indicator Data'!BX74="No Data",1,IF('Indicator Data imputation'!BP73&lt;&gt;"",1,0))</f>
        <v>0</v>
      </c>
      <c r="BP70" s="158">
        <f>IF('Indicator Data'!BY74="No Data",1,IF('Indicator Data imputation'!BQ73&lt;&gt;"",1,0))</f>
        <v>0</v>
      </c>
      <c r="BQ70" s="158">
        <f>IF('Indicator Data'!BZ74="No Data",1,IF('Indicator Data imputation'!BR73&lt;&gt;"",1,0))</f>
        <v>0</v>
      </c>
      <c r="BR70" s="158">
        <f>IF('Indicator Data'!CA74="No Data",1,IF('Indicator Data imputation'!BS73&lt;&gt;"",1,0))</f>
        <v>0</v>
      </c>
      <c r="BS70" s="158">
        <f>IF('Indicator Data'!CB74="No Data",1,IF('Indicator Data imputation'!BT73&lt;&gt;"",1,0))</f>
        <v>0</v>
      </c>
      <c r="BT70" s="158">
        <f>IF('Indicator Data'!CC74="No Data",1,IF('Indicator Data imputation'!BU73&lt;&gt;"",1,0))</f>
        <v>0</v>
      </c>
      <c r="BU70" s="158">
        <f>IF('Indicator Data'!CD74="No Data",1,IF('Indicator Data imputation'!BV73&lt;&gt;"",1,0))</f>
        <v>1</v>
      </c>
      <c r="BV70" s="158">
        <f>IF('Indicator Data'!CE74="No Data",1,IF('Indicator Data imputation'!BW73&lt;&gt;"",1,0))</f>
        <v>1</v>
      </c>
      <c r="BW70" s="158">
        <f>IF('Indicator Data'!CF74="No Data",1,IF('Indicator Data imputation'!BX73&lt;&gt;"",1,0))</f>
        <v>0</v>
      </c>
      <c r="BX70" s="158">
        <f>IF('Indicator Data'!CG74="No Data",1,IF('Indicator Data imputation'!BY73&lt;&gt;"",1,0))</f>
        <v>0</v>
      </c>
      <c r="BY70" s="5">
        <f t="shared" si="3"/>
        <v>3</v>
      </c>
      <c r="BZ70" s="160">
        <f t="shared" si="4"/>
        <v>0.04</v>
      </c>
    </row>
    <row r="71" spans="1:78" x14ac:dyDescent="0.3">
      <c r="A71" s="5" t="s">
        <v>130</v>
      </c>
      <c r="B71" s="158">
        <f>IF('Indicator Data'!C75="No Data",1,IF('Indicator Data imputation'!C74&lt;&gt;"",1,0))</f>
        <v>0</v>
      </c>
      <c r="C71" s="158">
        <f>IF('Indicator Data'!D75="No Data",1,IF('Indicator Data imputation'!D74&lt;&gt;"",1,0))</f>
        <v>0</v>
      </c>
      <c r="D71" s="158">
        <f>IF('Indicator Data'!E75="No Data",1,IF('Indicator Data imputation'!E74&lt;&gt;"",1,0))</f>
        <v>0</v>
      </c>
      <c r="E71" s="158">
        <f>IF('Indicator Data'!F75="No Data",1,IF('Indicator Data imputation'!F74&lt;&gt;"",1,0))</f>
        <v>0</v>
      </c>
      <c r="F71" s="158">
        <f>IF('Indicator Data'!G75="No Data",1,IF('Indicator Data imputation'!G74&lt;&gt;"",1,0))</f>
        <v>0</v>
      </c>
      <c r="G71" s="158">
        <f>IF('Indicator Data'!H75="No Data",1,IF('Indicator Data imputation'!H74&lt;&gt;"",1,0))</f>
        <v>0</v>
      </c>
      <c r="H71" s="158">
        <f>IF('Indicator Data'!I75="No Data",1,IF('Indicator Data imputation'!I74&lt;&gt;"",1,0))</f>
        <v>0</v>
      </c>
      <c r="I71" s="158">
        <f>IF('Indicator Data'!J75="No Data",1,IF('Indicator Data imputation'!J74&lt;&gt;"",1,0))</f>
        <v>0</v>
      </c>
      <c r="J71" s="158">
        <f>IF('Indicator Data'!K75="No Data",1,IF('Indicator Data imputation'!K74&lt;&gt;"",1,0))</f>
        <v>0</v>
      </c>
      <c r="K71" s="158">
        <f>IF('Indicator Data'!L75="No Data",1,IF('Indicator Data imputation'!L74&lt;&gt;"",1,0))</f>
        <v>0</v>
      </c>
      <c r="L71" s="158">
        <f>IF('Indicator Data'!M75="No Data",1,IF('Indicator Data imputation'!M74&lt;&gt;"",1,0))</f>
        <v>0</v>
      </c>
      <c r="M71" s="158">
        <f>IF('Indicator Data'!N75="No Data",1,IF('Indicator Data imputation'!N74&lt;&gt;"",1,0))</f>
        <v>0</v>
      </c>
      <c r="N71" s="158">
        <f>IF('Indicator Data'!O75="No Data",1,IF('Indicator Data imputation'!O74&lt;&gt;"",1,0))</f>
        <v>0</v>
      </c>
      <c r="O71" s="158">
        <f>IF('Indicator Data'!P75="No Data",1,IF('Indicator Data imputation'!P74&lt;&gt;"",1,0))</f>
        <v>0</v>
      </c>
      <c r="P71" s="158">
        <f>IF('Indicator Data'!Q75="No Data",1,IF('Indicator Data imputation'!Q74&lt;&gt;"",1,0))</f>
        <v>0</v>
      </c>
      <c r="Q71" s="158">
        <f>IF('Indicator Data'!R75="No Data",1,IF('Indicator Data imputation'!R74&lt;&gt;"",1,0))</f>
        <v>0</v>
      </c>
      <c r="R71" s="158">
        <f>IF('Indicator Data'!S75="No Data",1,IF('Indicator Data imputation'!S74&lt;&gt;"",1,0))</f>
        <v>0</v>
      </c>
      <c r="S71" s="158">
        <f>IF('Indicator Data'!T75="No Data",1,IF('Indicator Data imputation'!T74&lt;&gt;"",1,0))</f>
        <v>0</v>
      </c>
      <c r="T71" s="158">
        <f>IF('Indicator Data'!U75="No Data",1,IF('Indicator Data imputation'!U74&lt;&gt;"",1,0))</f>
        <v>0</v>
      </c>
      <c r="U71" s="158">
        <f>IF('Indicator Data'!V75="No Data",1,IF('Indicator Data imputation'!V74&lt;&gt;"",1,0))</f>
        <v>0</v>
      </c>
      <c r="V71" s="158">
        <f>IF('Indicator Data'!W75="No Data",1,IF('Indicator Data imputation'!W74&lt;&gt;"",1,0))</f>
        <v>0</v>
      </c>
      <c r="W71" s="158">
        <f>IF('Indicator Data'!X75="No Data",1,IF('Indicator Data imputation'!X74&lt;&gt;"",1,0))</f>
        <v>0</v>
      </c>
      <c r="X71" s="158">
        <f>IF('Indicator Data'!Y75="No Data",1,IF('Indicator Data imputation'!Y74&lt;&gt;"",1,0))</f>
        <v>0</v>
      </c>
      <c r="Y71" s="158">
        <f>IF('Indicator Data'!Z75="No Data",1,IF('Indicator Data imputation'!Z74&lt;&gt;"",1,0))</f>
        <v>0</v>
      </c>
      <c r="Z71" s="158">
        <f>IF('Indicator Data'!AA75="No Data",1,IF('Indicator Data imputation'!AA74&lt;&gt;"",1,0))</f>
        <v>1</v>
      </c>
      <c r="AA71" s="158">
        <f>IF('Indicator Data'!AB75="No Data",1,IF('Indicator Data imputation'!AB74&lt;&gt;"",1,0))</f>
        <v>0</v>
      </c>
      <c r="AB71" s="158">
        <f>IF('Indicator Data'!AC75="No Data",1,IF('Indicator Data imputation'!AC74&lt;&gt;"",1,0))</f>
        <v>0</v>
      </c>
      <c r="AC71" s="158">
        <f>IF('Indicator Data'!AD75="No Data",1,IF('Indicator Data imputation'!AD74&lt;&gt;"",1,0))</f>
        <v>0</v>
      </c>
      <c r="AD71" s="158">
        <f>IF('Indicator Data'!AE75="No Data",1,IF('Indicator Data imputation'!AE74&lt;&gt;"",1,0))</f>
        <v>0</v>
      </c>
      <c r="AE71" s="158">
        <f>IF('Indicator Data'!AF75="No Data",1,IF('Indicator Data imputation'!AF74&lt;&gt;"",1,0))</f>
        <v>0</v>
      </c>
      <c r="AF71" s="158">
        <f>IF('Indicator Data'!AG75="No Data",1,IF('Indicator Data imputation'!AG74&lt;&gt;"",1,0))</f>
        <v>0</v>
      </c>
      <c r="AG71" s="158">
        <f>IF('Indicator Data'!AH75="No Data",1,IF('Indicator Data imputation'!AH74&lt;&gt;"",1,0))</f>
        <v>0</v>
      </c>
      <c r="AH71" s="158">
        <f>IF('Indicator Data'!AI75="No Data",1,IF('Indicator Data imputation'!AI74&lt;&gt;"",1,0))</f>
        <v>0</v>
      </c>
      <c r="AI71" s="158">
        <f>IF('Indicator Data'!AJ75="No Data",1,IF('Indicator Data imputation'!AJ74&lt;&gt;"",1,0))</f>
        <v>0</v>
      </c>
      <c r="AJ71" s="158">
        <f>IF('Indicator Data'!AK75="No Data",1,IF('Indicator Data imputation'!AK74&lt;&gt;"",1,0))</f>
        <v>0</v>
      </c>
      <c r="AK71" s="158">
        <f>IF('Indicator Data'!AL75="No Data",1,IF('Indicator Data imputation'!AL74&lt;&gt;"",1,0))</f>
        <v>0</v>
      </c>
      <c r="AL71" s="158">
        <f>IF('Indicator Data'!AM75="No Data",1,IF('Indicator Data imputation'!AM74&lt;&gt;"",1,0))</f>
        <v>0</v>
      </c>
      <c r="AM71" s="158">
        <f>IF('Indicator Data'!AN75="No Data",1,IF('Indicator Data imputation'!AN74&lt;&gt;"",1,0))</f>
        <v>0</v>
      </c>
      <c r="AN71" s="158">
        <f>IF('Indicator Data'!AO75="No Data",1,IF('Indicator Data imputation'!AO74&lt;&gt;"",1,0))</f>
        <v>0</v>
      </c>
      <c r="AO71" s="158">
        <f>IF('Indicator Data'!AP75="No Data",1,IF('Indicator Data imputation'!AP74&lt;&gt;"",1,0))</f>
        <v>0</v>
      </c>
      <c r="AP71" s="158">
        <f>IF('Indicator Data'!AQ75="No Data",1,IF('Indicator Data imputation'!AQ74&lt;&gt;"",1,0))</f>
        <v>0</v>
      </c>
      <c r="AQ71" s="158">
        <f>IF('Indicator Data'!AR75="No Data",1,IF('Indicator Data imputation'!AR74&lt;&gt;"",1,0))</f>
        <v>0</v>
      </c>
      <c r="AR71" s="158">
        <f>IF('Indicator Data'!AS75="No Data",1,IF('Indicator Data imputation'!AS74&lt;&gt;"",1,0))</f>
        <v>0</v>
      </c>
      <c r="AS71" s="158">
        <f>IF('Indicator Data'!AT75="No Data",1,IF('Indicator Data imputation'!AT74&lt;&gt;"",1,0))</f>
        <v>0</v>
      </c>
      <c r="AT71" s="158">
        <f>IF('Indicator Data'!AU75="No Data",1,IF('Indicator Data imputation'!AU74&lt;&gt;"",1,0))</f>
        <v>0</v>
      </c>
      <c r="AU71" s="158">
        <f>IF('Indicator Data'!AV75="No Data",1,IF('Indicator Data imputation'!AV74&lt;&gt;"",1,0))</f>
        <v>0</v>
      </c>
      <c r="AV71" s="158">
        <f>IF('Indicator Data'!AW75="No Data",1,IF('Indicator Data imputation'!AW74&lt;&gt;"",1,0))</f>
        <v>0</v>
      </c>
      <c r="AW71" s="158">
        <f>IF('Indicator Data'!AX75="No Data",1,IF('Indicator Data imputation'!AX74&lt;&gt;"",1,0))</f>
        <v>0</v>
      </c>
      <c r="AX71" s="158">
        <f>IF('Indicator Data'!AY75="No Data",1,IF('Indicator Data imputation'!AY74&lt;&gt;"",1,0))</f>
        <v>0</v>
      </c>
      <c r="AY71" s="158">
        <f>IF('Indicator Data'!AZ75="No Data",1,IF('Indicator Data imputation'!AZ74&lt;&gt;"",1,0))</f>
        <v>1</v>
      </c>
      <c r="AZ71" s="158">
        <f>IF('Indicator Data'!BA75="No Data",1,IF('Indicator Data imputation'!BA74&lt;&gt;"",1,0))</f>
        <v>0</v>
      </c>
      <c r="BA71" s="158">
        <f>IF('Indicator Data'!BB75="No Data",1,IF('Indicator Data imputation'!BB74&lt;&gt;"",1,0))</f>
        <v>0</v>
      </c>
      <c r="BB71" s="158">
        <f>IF('Indicator Data'!BC75="No Data",1,IF('Indicator Data imputation'!BC74&lt;&gt;"",1,0))</f>
        <v>0</v>
      </c>
      <c r="BC71" s="158">
        <f>IF('Indicator Data'!BD75="No Data",1,IF('Indicator Data imputation'!BD74&lt;&gt;"",1,0))</f>
        <v>0</v>
      </c>
      <c r="BD71" s="158">
        <f>IF('Indicator Data'!BE75="No Data",1,IF('Indicator Data imputation'!BE74&lt;&gt;"",1,0))</f>
        <v>0</v>
      </c>
      <c r="BE71" s="158">
        <f>IF('Indicator Data'!BF75="No Data",1,IF('Indicator Data imputation'!BF74&lt;&gt;"",1,0))</f>
        <v>0</v>
      </c>
      <c r="BF71" s="158">
        <f>IF('Indicator Data'!BG75="No Data",1,IF('Indicator Data imputation'!BG74&lt;&gt;"",1,0))</f>
        <v>0</v>
      </c>
      <c r="BG71" s="158">
        <f>IF('Indicator Data'!BH75="No Data",1,IF('Indicator Data imputation'!BH74&lt;&gt;"",1,0))</f>
        <v>0</v>
      </c>
      <c r="BH71" s="158">
        <f>IF('Indicator Data'!BI75="No Data",1,IF('Indicator Data imputation'!BI74&lt;&gt;"",1,0))</f>
        <v>0</v>
      </c>
      <c r="BI71" s="158">
        <f>IF('Indicator Data'!BR75="No Data",1,IF('Indicator Data imputation'!BJ74&lt;&gt;"",1,0))</f>
        <v>0</v>
      </c>
      <c r="BJ71" s="158">
        <f>IF('Indicator Data'!BS75="No Data",1,IF('Indicator Data imputation'!BK74&lt;&gt;"",1,0))</f>
        <v>0</v>
      </c>
      <c r="BK71" s="158">
        <f>IF('Indicator Data'!BT75="No Data",1,IF('Indicator Data imputation'!BL74&lt;&gt;"",1,0))</f>
        <v>0</v>
      </c>
      <c r="BL71" s="158">
        <f>IF('Indicator Data'!BU75="No Data",1,IF('Indicator Data imputation'!BM74&lt;&gt;"",1,0))</f>
        <v>0</v>
      </c>
      <c r="BM71" s="158">
        <f>IF('Indicator Data'!BV75="No Data",1,IF('Indicator Data imputation'!BN74&lt;&gt;"",1,0))</f>
        <v>0</v>
      </c>
      <c r="BN71" s="158">
        <f>IF('Indicator Data'!BW75="No Data",1,IF('Indicator Data imputation'!BO74&lt;&gt;"",1,0))</f>
        <v>0</v>
      </c>
      <c r="BO71" s="158">
        <f>IF('Indicator Data'!BX75="No Data",1,IF('Indicator Data imputation'!BP74&lt;&gt;"",1,0))</f>
        <v>0</v>
      </c>
      <c r="BP71" s="158">
        <f>IF('Indicator Data'!BY75="No Data",1,IF('Indicator Data imputation'!BQ74&lt;&gt;"",1,0))</f>
        <v>0</v>
      </c>
      <c r="BQ71" s="158">
        <f>IF('Indicator Data'!BZ75="No Data",1,IF('Indicator Data imputation'!BR74&lt;&gt;"",1,0))</f>
        <v>0</v>
      </c>
      <c r="BR71" s="158">
        <f>IF('Indicator Data'!CA75="No Data",1,IF('Indicator Data imputation'!BS74&lt;&gt;"",1,0))</f>
        <v>0</v>
      </c>
      <c r="BS71" s="158">
        <f>IF('Indicator Data'!CB75="No Data",1,IF('Indicator Data imputation'!BT74&lt;&gt;"",1,0))</f>
        <v>0</v>
      </c>
      <c r="BT71" s="158">
        <f>IF('Indicator Data'!CC75="No Data",1,IF('Indicator Data imputation'!BU74&lt;&gt;"",1,0))</f>
        <v>0</v>
      </c>
      <c r="BU71" s="158">
        <f>IF('Indicator Data'!CD75="No Data",1,IF('Indicator Data imputation'!BV74&lt;&gt;"",1,0))</f>
        <v>1</v>
      </c>
      <c r="BV71" s="158">
        <f>IF('Indicator Data'!CE75="No Data",1,IF('Indicator Data imputation'!BW74&lt;&gt;"",1,0))</f>
        <v>0</v>
      </c>
      <c r="BW71" s="158">
        <f>IF('Indicator Data'!CF75="No Data",1,IF('Indicator Data imputation'!BX74&lt;&gt;"",1,0))</f>
        <v>0</v>
      </c>
      <c r="BX71" s="158">
        <f>IF('Indicator Data'!CG75="No Data",1,IF('Indicator Data imputation'!BY74&lt;&gt;"",1,0))</f>
        <v>0</v>
      </c>
      <c r="BY71" s="5">
        <f t="shared" si="3"/>
        <v>3</v>
      </c>
      <c r="BZ71" s="160">
        <f t="shared" si="4"/>
        <v>0.04</v>
      </c>
    </row>
    <row r="72" spans="1:78" x14ac:dyDescent="0.3">
      <c r="A72" s="5" t="s">
        <v>131</v>
      </c>
      <c r="B72" s="158">
        <f>IF('Indicator Data'!C76="No Data",1,IF('Indicator Data imputation'!C75&lt;&gt;"",1,0))</f>
        <v>0</v>
      </c>
      <c r="C72" s="158">
        <f>IF('Indicator Data'!D76="No Data",1,IF('Indicator Data imputation'!D75&lt;&gt;"",1,0))</f>
        <v>0</v>
      </c>
      <c r="D72" s="158">
        <f>IF('Indicator Data'!E76="No Data",1,IF('Indicator Data imputation'!E75&lt;&gt;"",1,0))</f>
        <v>0</v>
      </c>
      <c r="E72" s="158">
        <f>IF('Indicator Data'!F76="No Data",1,IF('Indicator Data imputation'!F75&lt;&gt;"",1,0))</f>
        <v>0</v>
      </c>
      <c r="F72" s="158">
        <f>IF('Indicator Data'!G76="No Data",1,IF('Indicator Data imputation'!G75&lt;&gt;"",1,0))</f>
        <v>0</v>
      </c>
      <c r="G72" s="158">
        <f>IF('Indicator Data'!H76="No Data",1,IF('Indicator Data imputation'!H75&lt;&gt;"",1,0))</f>
        <v>0</v>
      </c>
      <c r="H72" s="158">
        <f>IF('Indicator Data'!I76="No Data",1,IF('Indicator Data imputation'!I75&lt;&gt;"",1,0))</f>
        <v>0</v>
      </c>
      <c r="I72" s="158">
        <f>IF('Indicator Data'!J76="No Data",1,IF('Indicator Data imputation'!J75&lt;&gt;"",1,0))</f>
        <v>0</v>
      </c>
      <c r="J72" s="158">
        <f>IF('Indicator Data'!K76="No Data",1,IF('Indicator Data imputation'!K75&lt;&gt;"",1,0))</f>
        <v>0</v>
      </c>
      <c r="K72" s="158">
        <f>IF('Indicator Data'!L76="No Data",1,IF('Indicator Data imputation'!L75&lt;&gt;"",1,0))</f>
        <v>0</v>
      </c>
      <c r="L72" s="158">
        <f>IF('Indicator Data'!M76="No Data",1,IF('Indicator Data imputation'!M75&lt;&gt;"",1,0))</f>
        <v>1</v>
      </c>
      <c r="M72" s="158">
        <f>IF('Indicator Data'!N76="No Data",1,IF('Indicator Data imputation'!N75&lt;&gt;"",1,0))</f>
        <v>1</v>
      </c>
      <c r="N72" s="158">
        <f>IF('Indicator Data'!O76="No Data",1,IF('Indicator Data imputation'!O75&lt;&gt;"",1,0))</f>
        <v>1</v>
      </c>
      <c r="O72" s="158">
        <f>IF('Indicator Data'!P76="No Data",1,IF('Indicator Data imputation'!P75&lt;&gt;"",1,0))</f>
        <v>1</v>
      </c>
      <c r="P72" s="158">
        <f>IF('Indicator Data'!Q76="No Data",1,IF('Indicator Data imputation'!Q75&lt;&gt;"",1,0))</f>
        <v>0</v>
      </c>
      <c r="Q72" s="158">
        <f>IF('Indicator Data'!R76="No Data",1,IF('Indicator Data imputation'!R75&lt;&gt;"",1,0))</f>
        <v>0</v>
      </c>
      <c r="R72" s="158">
        <f>IF('Indicator Data'!S76="No Data",1,IF('Indicator Data imputation'!S75&lt;&gt;"",1,0))</f>
        <v>0</v>
      </c>
      <c r="S72" s="158">
        <f>IF('Indicator Data'!T76="No Data",1,IF('Indicator Data imputation'!T75&lt;&gt;"",1,0))</f>
        <v>0</v>
      </c>
      <c r="T72" s="158">
        <f>IF('Indicator Data'!U76="No Data",1,IF('Indicator Data imputation'!U75&lt;&gt;"",1,0))</f>
        <v>0</v>
      </c>
      <c r="U72" s="158">
        <f>IF('Indicator Data'!V76="No Data",1,IF('Indicator Data imputation'!V75&lt;&gt;"",1,0))</f>
        <v>0</v>
      </c>
      <c r="V72" s="158">
        <f>IF('Indicator Data'!W76="No Data",1,IF('Indicator Data imputation'!W75&lt;&gt;"",1,0))</f>
        <v>0</v>
      </c>
      <c r="W72" s="158">
        <f>IF('Indicator Data'!X76="No Data",1,IF('Indicator Data imputation'!X75&lt;&gt;"",1,0))</f>
        <v>0</v>
      </c>
      <c r="X72" s="158">
        <f>IF('Indicator Data'!Y76="No Data",1,IF('Indicator Data imputation'!Y75&lt;&gt;"",1,0))</f>
        <v>0</v>
      </c>
      <c r="Y72" s="158">
        <f>IF('Indicator Data'!Z76="No Data",1,IF('Indicator Data imputation'!Z75&lt;&gt;"",1,0))</f>
        <v>0</v>
      </c>
      <c r="Z72" s="158">
        <f>IF('Indicator Data'!AA76="No Data",1,IF('Indicator Data imputation'!AA75&lt;&gt;"",1,0))</f>
        <v>0</v>
      </c>
      <c r="AA72" s="158">
        <f>IF('Indicator Data'!AB76="No Data",1,IF('Indicator Data imputation'!AB75&lt;&gt;"",1,0))</f>
        <v>0</v>
      </c>
      <c r="AB72" s="158">
        <f>IF('Indicator Data'!AC76="No Data",1,IF('Indicator Data imputation'!AC75&lt;&gt;"",1,0))</f>
        <v>0</v>
      </c>
      <c r="AC72" s="158">
        <f>IF('Indicator Data'!AD76="No Data",1,IF('Indicator Data imputation'!AD75&lt;&gt;"",1,0))</f>
        <v>0</v>
      </c>
      <c r="AD72" s="158">
        <f>IF('Indicator Data'!AE76="No Data",1,IF('Indicator Data imputation'!AE75&lt;&gt;"",1,0))</f>
        <v>1</v>
      </c>
      <c r="AE72" s="158">
        <f>IF('Indicator Data'!AF76="No Data",1,IF('Indicator Data imputation'!AF75&lt;&gt;"",1,0))</f>
        <v>0</v>
      </c>
      <c r="AF72" s="158">
        <f>IF('Indicator Data'!AG76="No Data",1,IF('Indicator Data imputation'!AG75&lt;&gt;"",1,0))</f>
        <v>0</v>
      </c>
      <c r="AG72" s="158">
        <f>IF('Indicator Data'!AH76="No Data",1,IF('Indicator Data imputation'!AH75&lt;&gt;"",1,0))</f>
        <v>0</v>
      </c>
      <c r="AH72" s="158">
        <f>IF('Indicator Data'!AI76="No Data",1,IF('Indicator Data imputation'!AI75&lt;&gt;"",1,0))</f>
        <v>0</v>
      </c>
      <c r="AI72" s="158">
        <f>IF('Indicator Data'!AJ76="No Data",1,IF('Indicator Data imputation'!AJ75&lt;&gt;"",1,0))</f>
        <v>0</v>
      </c>
      <c r="AJ72" s="158">
        <f>IF('Indicator Data'!AK76="No Data",1,IF('Indicator Data imputation'!AK75&lt;&gt;"",1,0))</f>
        <v>0</v>
      </c>
      <c r="AK72" s="158">
        <f>IF('Indicator Data'!AL76="No Data",1,IF('Indicator Data imputation'!AL75&lt;&gt;"",1,0))</f>
        <v>0</v>
      </c>
      <c r="AL72" s="158">
        <f>IF('Indicator Data'!AM76="No Data",1,IF('Indicator Data imputation'!AM75&lt;&gt;"",1,0))</f>
        <v>0</v>
      </c>
      <c r="AM72" s="158">
        <f>IF('Indicator Data'!AN76="No Data",1,IF('Indicator Data imputation'!AN75&lt;&gt;"",1,0))</f>
        <v>0</v>
      </c>
      <c r="AN72" s="158">
        <f>IF('Indicator Data'!AO76="No Data",1,IF('Indicator Data imputation'!AO75&lt;&gt;"",1,0))</f>
        <v>0</v>
      </c>
      <c r="AO72" s="158">
        <f>IF('Indicator Data'!AP76="No Data",1,IF('Indicator Data imputation'!AP75&lt;&gt;"",1,0))</f>
        <v>0</v>
      </c>
      <c r="AP72" s="158">
        <f>IF('Indicator Data'!AQ76="No Data",1,IF('Indicator Data imputation'!AQ75&lt;&gt;"",1,0))</f>
        <v>0</v>
      </c>
      <c r="AQ72" s="158">
        <f>IF('Indicator Data'!AR76="No Data",1,IF('Indicator Data imputation'!AR75&lt;&gt;"",1,0))</f>
        <v>0</v>
      </c>
      <c r="AR72" s="158">
        <f>IF('Indicator Data'!AS76="No Data",1,IF('Indicator Data imputation'!AS75&lt;&gt;"",1,0))</f>
        <v>0</v>
      </c>
      <c r="AS72" s="158">
        <f>IF('Indicator Data'!AT76="No Data",1,IF('Indicator Data imputation'!AT75&lt;&gt;"",1,0))</f>
        <v>0</v>
      </c>
      <c r="AT72" s="158">
        <f>IF('Indicator Data'!AU76="No Data",1,IF('Indicator Data imputation'!AU75&lt;&gt;"",1,0))</f>
        <v>0</v>
      </c>
      <c r="AU72" s="158">
        <f>IF('Indicator Data'!AV76="No Data",1,IF('Indicator Data imputation'!AV75&lt;&gt;"",1,0))</f>
        <v>0</v>
      </c>
      <c r="AV72" s="158">
        <f>IF('Indicator Data'!AW76="No Data",1,IF('Indicator Data imputation'!AW75&lt;&gt;"",1,0))</f>
        <v>0</v>
      </c>
      <c r="AW72" s="158">
        <f>IF('Indicator Data'!AX76="No Data",1,IF('Indicator Data imputation'!AX75&lt;&gt;"",1,0))</f>
        <v>0</v>
      </c>
      <c r="AX72" s="158">
        <f>IF('Indicator Data'!AY76="No Data",1,IF('Indicator Data imputation'!AY75&lt;&gt;"",1,0))</f>
        <v>0</v>
      </c>
      <c r="AY72" s="158">
        <f>IF('Indicator Data'!AZ76="No Data",1,IF('Indicator Data imputation'!AZ75&lt;&gt;"",1,0))</f>
        <v>0</v>
      </c>
      <c r="AZ72" s="158">
        <f>IF('Indicator Data'!BA76="No Data",1,IF('Indicator Data imputation'!BA75&lt;&gt;"",1,0))</f>
        <v>1</v>
      </c>
      <c r="BA72" s="158">
        <f>IF('Indicator Data'!BB76="No Data",1,IF('Indicator Data imputation'!BB75&lt;&gt;"",1,0))</f>
        <v>0</v>
      </c>
      <c r="BB72" s="158">
        <f>IF('Indicator Data'!BC76="No Data",1,IF('Indicator Data imputation'!BC75&lt;&gt;"",1,0))</f>
        <v>0</v>
      </c>
      <c r="BC72" s="158">
        <f>IF('Indicator Data'!BD76="No Data",1,IF('Indicator Data imputation'!BD75&lt;&gt;"",1,0))</f>
        <v>0</v>
      </c>
      <c r="BD72" s="158">
        <f>IF('Indicator Data'!BE76="No Data",1,IF('Indicator Data imputation'!BE75&lt;&gt;"",1,0))</f>
        <v>0</v>
      </c>
      <c r="BE72" s="158">
        <f>IF('Indicator Data'!BF76="No Data",1,IF('Indicator Data imputation'!BF75&lt;&gt;"",1,0))</f>
        <v>0</v>
      </c>
      <c r="BF72" s="158">
        <f>IF('Indicator Data'!BG76="No Data",1,IF('Indicator Data imputation'!BG75&lt;&gt;"",1,0))</f>
        <v>0</v>
      </c>
      <c r="BG72" s="158">
        <f>IF('Indicator Data'!BH76="No Data",1,IF('Indicator Data imputation'!BH75&lt;&gt;"",1,0))</f>
        <v>0</v>
      </c>
      <c r="BH72" s="158">
        <f>IF('Indicator Data'!BI76="No Data",1,IF('Indicator Data imputation'!BI75&lt;&gt;"",1,0))</f>
        <v>0</v>
      </c>
      <c r="BI72" s="158">
        <f>IF('Indicator Data'!BR76="No Data",1,IF('Indicator Data imputation'!BJ75&lt;&gt;"",1,0))</f>
        <v>1</v>
      </c>
      <c r="BJ72" s="158">
        <f>IF('Indicator Data'!BS76="No Data",1,IF('Indicator Data imputation'!BK75&lt;&gt;"",1,0))</f>
        <v>0</v>
      </c>
      <c r="BK72" s="158">
        <f>IF('Indicator Data'!BT76="No Data",1,IF('Indicator Data imputation'!BL75&lt;&gt;"",1,0))</f>
        <v>0</v>
      </c>
      <c r="BL72" s="158">
        <f>IF('Indicator Data'!BU76="No Data",1,IF('Indicator Data imputation'!BM75&lt;&gt;"",1,0))</f>
        <v>0</v>
      </c>
      <c r="BM72" s="158">
        <f>IF('Indicator Data'!BV76="No Data",1,IF('Indicator Data imputation'!BN75&lt;&gt;"",1,0))</f>
        <v>0</v>
      </c>
      <c r="BN72" s="158">
        <f>IF('Indicator Data'!BW76="No Data",1,IF('Indicator Data imputation'!BO75&lt;&gt;"",1,0))</f>
        <v>0</v>
      </c>
      <c r="BO72" s="158">
        <f>IF('Indicator Data'!BX76="No Data",1,IF('Indicator Data imputation'!BP75&lt;&gt;"",1,0))</f>
        <v>0</v>
      </c>
      <c r="BP72" s="158">
        <f>IF('Indicator Data'!BY76="No Data",1,IF('Indicator Data imputation'!BQ75&lt;&gt;"",1,0))</f>
        <v>0</v>
      </c>
      <c r="BQ72" s="158">
        <f>IF('Indicator Data'!BZ76="No Data",1,IF('Indicator Data imputation'!BR75&lt;&gt;"",1,0))</f>
        <v>0</v>
      </c>
      <c r="BR72" s="158">
        <f>IF('Indicator Data'!CA76="No Data",1,IF('Indicator Data imputation'!BS75&lt;&gt;"",1,0))</f>
        <v>0</v>
      </c>
      <c r="BS72" s="158">
        <f>IF('Indicator Data'!CB76="No Data",1,IF('Indicator Data imputation'!BT75&lt;&gt;"",1,0))</f>
        <v>0</v>
      </c>
      <c r="BT72" s="158">
        <f>IF('Indicator Data'!CC76="No Data",1,IF('Indicator Data imputation'!BU75&lt;&gt;"",1,0))</f>
        <v>0</v>
      </c>
      <c r="BU72" s="158">
        <f>IF('Indicator Data'!CD76="No Data",1,IF('Indicator Data imputation'!BV75&lt;&gt;"",1,0))</f>
        <v>0</v>
      </c>
      <c r="BV72" s="158">
        <f>IF('Indicator Data'!CE76="No Data",1,IF('Indicator Data imputation'!BW75&lt;&gt;"",1,0))</f>
        <v>0</v>
      </c>
      <c r="BW72" s="158">
        <f>IF('Indicator Data'!CF76="No Data",1,IF('Indicator Data imputation'!BX75&lt;&gt;"",1,0))</f>
        <v>0</v>
      </c>
      <c r="BX72" s="158">
        <f>IF('Indicator Data'!CG76="No Data",1,IF('Indicator Data imputation'!BY75&lt;&gt;"",1,0))</f>
        <v>0</v>
      </c>
      <c r="BY72" s="5">
        <f t="shared" si="3"/>
        <v>7</v>
      </c>
      <c r="BZ72" s="160">
        <f t="shared" si="4"/>
        <v>9.3333333333333338E-2</v>
      </c>
    </row>
    <row r="73" spans="1:78" x14ac:dyDescent="0.3">
      <c r="A73" s="5" t="s">
        <v>133</v>
      </c>
      <c r="B73" s="158">
        <f>IF('Indicator Data'!C77="No Data",1,IF('Indicator Data imputation'!C76&lt;&gt;"",1,0))</f>
        <v>0</v>
      </c>
      <c r="C73" s="158">
        <f>IF('Indicator Data'!D77="No Data",1,IF('Indicator Data imputation'!D76&lt;&gt;"",1,0))</f>
        <v>0</v>
      </c>
      <c r="D73" s="158">
        <f>IF('Indicator Data'!E77="No Data",1,IF('Indicator Data imputation'!E76&lt;&gt;"",1,0))</f>
        <v>0</v>
      </c>
      <c r="E73" s="158">
        <f>IF('Indicator Data'!F77="No Data",1,IF('Indicator Data imputation'!F76&lt;&gt;"",1,0))</f>
        <v>0</v>
      </c>
      <c r="F73" s="158">
        <f>IF('Indicator Data'!G77="No Data",1,IF('Indicator Data imputation'!G76&lt;&gt;"",1,0))</f>
        <v>0</v>
      </c>
      <c r="G73" s="158">
        <f>IF('Indicator Data'!H77="No Data",1,IF('Indicator Data imputation'!H76&lt;&gt;"",1,0))</f>
        <v>0</v>
      </c>
      <c r="H73" s="158">
        <f>IF('Indicator Data'!I77="No Data",1,IF('Indicator Data imputation'!I76&lt;&gt;"",1,0))</f>
        <v>0</v>
      </c>
      <c r="I73" s="158">
        <f>IF('Indicator Data'!J77="No Data",1,IF('Indicator Data imputation'!J76&lt;&gt;"",1,0))</f>
        <v>0</v>
      </c>
      <c r="J73" s="158">
        <f>IF('Indicator Data'!K77="No Data",1,IF('Indicator Data imputation'!K76&lt;&gt;"",1,0))</f>
        <v>0</v>
      </c>
      <c r="K73" s="158">
        <f>IF('Indicator Data'!L77="No Data",1,IF('Indicator Data imputation'!L76&lt;&gt;"",1,0))</f>
        <v>0</v>
      </c>
      <c r="L73" s="158">
        <f>IF('Indicator Data'!M77="No Data",1,IF('Indicator Data imputation'!M76&lt;&gt;"",1,0))</f>
        <v>1</v>
      </c>
      <c r="M73" s="158">
        <f>IF('Indicator Data'!N77="No Data",1,IF('Indicator Data imputation'!N76&lt;&gt;"",1,0))</f>
        <v>1</v>
      </c>
      <c r="N73" s="158">
        <f>IF('Indicator Data'!O77="No Data",1,IF('Indicator Data imputation'!O76&lt;&gt;"",1,0))</f>
        <v>1</v>
      </c>
      <c r="O73" s="158">
        <f>IF('Indicator Data'!P77="No Data",1,IF('Indicator Data imputation'!P76&lt;&gt;"",1,0))</f>
        <v>1</v>
      </c>
      <c r="P73" s="158">
        <f>IF('Indicator Data'!Q77="No Data",1,IF('Indicator Data imputation'!Q76&lt;&gt;"",1,0))</f>
        <v>0</v>
      </c>
      <c r="Q73" s="158">
        <f>IF('Indicator Data'!R77="No Data",1,IF('Indicator Data imputation'!R76&lt;&gt;"",1,0))</f>
        <v>0</v>
      </c>
      <c r="R73" s="158">
        <f>IF('Indicator Data'!S77="No Data",1,IF('Indicator Data imputation'!S76&lt;&gt;"",1,0))</f>
        <v>0</v>
      </c>
      <c r="S73" s="158">
        <f>IF('Indicator Data'!T77="No Data",1,IF('Indicator Data imputation'!T76&lt;&gt;"",1,0))</f>
        <v>0</v>
      </c>
      <c r="T73" s="158">
        <f>IF('Indicator Data'!U77="No Data",1,IF('Indicator Data imputation'!U76&lt;&gt;"",1,0))</f>
        <v>0</v>
      </c>
      <c r="U73" s="158">
        <f>IF('Indicator Data'!V77="No Data",1,IF('Indicator Data imputation'!V76&lt;&gt;"",1,0))</f>
        <v>0</v>
      </c>
      <c r="V73" s="158">
        <f>IF('Indicator Data'!W77="No Data",1,IF('Indicator Data imputation'!W76&lt;&gt;"",1,0))</f>
        <v>0</v>
      </c>
      <c r="W73" s="158">
        <f>IF('Indicator Data'!X77="No Data",1,IF('Indicator Data imputation'!X76&lt;&gt;"",1,0))</f>
        <v>0</v>
      </c>
      <c r="X73" s="158">
        <f>IF('Indicator Data'!Y77="No Data",1,IF('Indicator Data imputation'!Y76&lt;&gt;"",1,0))</f>
        <v>0</v>
      </c>
      <c r="Y73" s="158">
        <f>IF('Indicator Data'!Z77="No Data",1,IF('Indicator Data imputation'!Z76&lt;&gt;"",1,0))</f>
        <v>0</v>
      </c>
      <c r="Z73" s="158">
        <f>IF('Indicator Data'!AA77="No Data",1,IF('Indicator Data imputation'!AA76&lt;&gt;"",1,0))</f>
        <v>0</v>
      </c>
      <c r="AA73" s="158">
        <f>IF('Indicator Data'!AB77="No Data",1,IF('Indicator Data imputation'!AB76&lt;&gt;"",1,0))</f>
        <v>0</v>
      </c>
      <c r="AB73" s="158">
        <f>IF('Indicator Data'!AC77="No Data",1,IF('Indicator Data imputation'!AC76&lt;&gt;"",1,0))</f>
        <v>0</v>
      </c>
      <c r="AC73" s="158">
        <f>IF('Indicator Data'!AD77="No Data",1,IF('Indicator Data imputation'!AD76&lt;&gt;"",1,0))</f>
        <v>0</v>
      </c>
      <c r="AD73" s="158">
        <f>IF('Indicator Data'!AE77="No Data",1,IF('Indicator Data imputation'!AE76&lt;&gt;"",1,0))</f>
        <v>0</v>
      </c>
      <c r="AE73" s="158">
        <f>IF('Indicator Data'!AF77="No Data",1,IF('Indicator Data imputation'!AF76&lt;&gt;"",1,0))</f>
        <v>0</v>
      </c>
      <c r="AF73" s="158">
        <f>IF('Indicator Data'!AG77="No Data",1,IF('Indicator Data imputation'!AG76&lt;&gt;"",1,0))</f>
        <v>0</v>
      </c>
      <c r="AG73" s="158">
        <f>IF('Indicator Data'!AH77="No Data",1,IF('Indicator Data imputation'!AH76&lt;&gt;"",1,0))</f>
        <v>0</v>
      </c>
      <c r="AH73" s="158">
        <f>IF('Indicator Data'!AI77="No Data",1,IF('Indicator Data imputation'!AI76&lt;&gt;"",1,0))</f>
        <v>0</v>
      </c>
      <c r="AI73" s="158">
        <f>IF('Indicator Data'!AJ77="No Data",1,IF('Indicator Data imputation'!AJ76&lt;&gt;"",1,0))</f>
        <v>0</v>
      </c>
      <c r="AJ73" s="158">
        <f>IF('Indicator Data'!AK77="No Data",1,IF('Indicator Data imputation'!AK76&lt;&gt;"",1,0))</f>
        <v>0</v>
      </c>
      <c r="AK73" s="158">
        <f>IF('Indicator Data'!AL77="No Data",1,IF('Indicator Data imputation'!AL76&lt;&gt;"",1,0))</f>
        <v>0</v>
      </c>
      <c r="AL73" s="158">
        <f>IF('Indicator Data'!AM77="No Data",1,IF('Indicator Data imputation'!AM76&lt;&gt;"",1,0))</f>
        <v>0</v>
      </c>
      <c r="AM73" s="158">
        <f>IF('Indicator Data'!AN77="No Data",1,IF('Indicator Data imputation'!AN76&lt;&gt;"",1,0))</f>
        <v>0</v>
      </c>
      <c r="AN73" s="158">
        <f>IF('Indicator Data'!AO77="No Data",1,IF('Indicator Data imputation'!AO76&lt;&gt;"",1,0))</f>
        <v>0</v>
      </c>
      <c r="AO73" s="158">
        <f>IF('Indicator Data'!AP77="No Data",1,IF('Indicator Data imputation'!AP76&lt;&gt;"",1,0))</f>
        <v>0</v>
      </c>
      <c r="AP73" s="158">
        <f>IF('Indicator Data'!AQ77="No Data",1,IF('Indicator Data imputation'!AQ76&lt;&gt;"",1,0))</f>
        <v>0</v>
      </c>
      <c r="AQ73" s="158">
        <f>IF('Indicator Data'!AR77="No Data",1,IF('Indicator Data imputation'!AR76&lt;&gt;"",1,0))</f>
        <v>0</v>
      </c>
      <c r="AR73" s="158">
        <f>IF('Indicator Data'!AS77="No Data",1,IF('Indicator Data imputation'!AS76&lt;&gt;"",1,0))</f>
        <v>0</v>
      </c>
      <c r="AS73" s="158">
        <f>IF('Indicator Data'!AT77="No Data",1,IF('Indicator Data imputation'!AT76&lt;&gt;"",1,0))</f>
        <v>0</v>
      </c>
      <c r="AT73" s="158">
        <f>IF('Indicator Data'!AU77="No Data",1,IF('Indicator Data imputation'!AU76&lt;&gt;"",1,0))</f>
        <v>0</v>
      </c>
      <c r="AU73" s="158">
        <f>IF('Indicator Data'!AV77="No Data",1,IF('Indicator Data imputation'!AV76&lt;&gt;"",1,0))</f>
        <v>0</v>
      </c>
      <c r="AV73" s="158">
        <f>IF('Indicator Data'!AW77="No Data",1,IF('Indicator Data imputation'!AW76&lt;&gt;"",1,0))</f>
        <v>0</v>
      </c>
      <c r="AW73" s="158">
        <f>IF('Indicator Data'!AX77="No Data",1,IF('Indicator Data imputation'!AX76&lt;&gt;"",1,0))</f>
        <v>0</v>
      </c>
      <c r="AX73" s="158">
        <f>IF('Indicator Data'!AY77="No Data",1,IF('Indicator Data imputation'!AY76&lt;&gt;"",1,0))</f>
        <v>0</v>
      </c>
      <c r="AY73" s="158">
        <f>IF('Indicator Data'!AZ77="No Data",1,IF('Indicator Data imputation'!AZ76&lt;&gt;"",1,0))</f>
        <v>0</v>
      </c>
      <c r="AZ73" s="158">
        <f>IF('Indicator Data'!BA77="No Data",1,IF('Indicator Data imputation'!BA76&lt;&gt;"",1,0))</f>
        <v>0</v>
      </c>
      <c r="BA73" s="158">
        <f>IF('Indicator Data'!BB77="No Data",1,IF('Indicator Data imputation'!BB76&lt;&gt;"",1,0))</f>
        <v>0</v>
      </c>
      <c r="BB73" s="158">
        <f>IF('Indicator Data'!BC77="No Data",1,IF('Indicator Data imputation'!BC76&lt;&gt;"",1,0))</f>
        <v>0</v>
      </c>
      <c r="BC73" s="158">
        <f>IF('Indicator Data'!BD77="No Data",1,IF('Indicator Data imputation'!BD76&lt;&gt;"",1,0))</f>
        <v>0</v>
      </c>
      <c r="BD73" s="158">
        <f>IF('Indicator Data'!BE77="No Data",1,IF('Indicator Data imputation'!BE76&lt;&gt;"",1,0))</f>
        <v>0</v>
      </c>
      <c r="BE73" s="158">
        <f>IF('Indicator Data'!BF77="No Data",1,IF('Indicator Data imputation'!BF76&lt;&gt;"",1,0))</f>
        <v>0</v>
      </c>
      <c r="BF73" s="158">
        <f>IF('Indicator Data'!BG77="No Data",1,IF('Indicator Data imputation'!BG76&lt;&gt;"",1,0))</f>
        <v>0</v>
      </c>
      <c r="BG73" s="158">
        <f>IF('Indicator Data'!BH77="No Data",1,IF('Indicator Data imputation'!BH76&lt;&gt;"",1,0))</f>
        <v>0</v>
      </c>
      <c r="BH73" s="158">
        <f>IF('Indicator Data'!BI77="No Data",1,IF('Indicator Data imputation'!BI76&lt;&gt;"",1,0))</f>
        <v>0</v>
      </c>
      <c r="BI73" s="158">
        <f>IF('Indicator Data'!BR77="No Data",1,IF('Indicator Data imputation'!BJ76&lt;&gt;"",1,0))</f>
        <v>0</v>
      </c>
      <c r="BJ73" s="158">
        <f>IF('Indicator Data'!BS77="No Data",1,IF('Indicator Data imputation'!BK76&lt;&gt;"",1,0))</f>
        <v>0</v>
      </c>
      <c r="BK73" s="158">
        <f>IF('Indicator Data'!BT77="No Data",1,IF('Indicator Data imputation'!BL76&lt;&gt;"",1,0))</f>
        <v>0</v>
      </c>
      <c r="BL73" s="158">
        <f>IF('Indicator Data'!BU77="No Data",1,IF('Indicator Data imputation'!BM76&lt;&gt;"",1,0))</f>
        <v>0</v>
      </c>
      <c r="BM73" s="158">
        <f>IF('Indicator Data'!BV77="No Data",1,IF('Indicator Data imputation'!BN76&lt;&gt;"",1,0))</f>
        <v>0</v>
      </c>
      <c r="BN73" s="158">
        <f>IF('Indicator Data'!BW77="No Data",1,IF('Indicator Data imputation'!BO76&lt;&gt;"",1,0))</f>
        <v>0</v>
      </c>
      <c r="BO73" s="158">
        <f>IF('Indicator Data'!BX77="No Data",1,IF('Indicator Data imputation'!BP76&lt;&gt;"",1,0))</f>
        <v>0</v>
      </c>
      <c r="BP73" s="158">
        <f>IF('Indicator Data'!BY77="No Data",1,IF('Indicator Data imputation'!BQ76&lt;&gt;"",1,0))</f>
        <v>0</v>
      </c>
      <c r="BQ73" s="158">
        <f>IF('Indicator Data'!BZ77="No Data",1,IF('Indicator Data imputation'!BR76&lt;&gt;"",1,0))</f>
        <v>0</v>
      </c>
      <c r="BR73" s="158">
        <f>IF('Indicator Data'!CA77="No Data",1,IF('Indicator Data imputation'!BS76&lt;&gt;"",1,0))</f>
        <v>0</v>
      </c>
      <c r="BS73" s="158">
        <f>IF('Indicator Data'!CB77="No Data",1,IF('Indicator Data imputation'!BT76&lt;&gt;"",1,0))</f>
        <v>0</v>
      </c>
      <c r="BT73" s="158">
        <f>IF('Indicator Data'!CC77="No Data",1,IF('Indicator Data imputation'!BU76&lt;&gt;"",1,0))</f>
        <v>0</v>
      </c>
      <c r="BU73" s="158">
        <f>IF('Indicator Data'!CD77="No Data",1,IF('Indicator Data imputation'!BV76&lt;&gt;"",1,0))</f>
        <v>0</v>
      </c>
      <c r="BV73" s="158">
        <f>IF('Indicator Data'!CE77="No Data",1,IF('Indicator Data imputation'!BW76&lt;&gt;"",1,0))</f>
        <v>1</v>
      </c>
      <c r="BW73" s="158">
        <f>IF('Indicator Data'!CF77="No Data",1,IF('Indicator Data imputation'!BX76&lt;&gt;"",1,0))</f>
        <v>0</v>
      </c>
      <c r="BX73" s="158">
        <f>IF('Indicator Data'!CG77="No Data",1,IF('Indicator Data imputation'!BY76&lt;&gt;"",1,0))</f>
        <v>0</v>
      </c>
      <c r="BY73" s="5">
        <f t="shared" si="3"/>
        <v>5</v>
      </c>
      <c r="BZ73" s="160">
        <f t="shared" si="4"/>
        <v>6.6666666666666666E-2</v>
      </c>
    </row>
    <row r="74" spans="1:78" x14ac:dyDescent="0.3">
      <c r="A74" s="5" t="s">
        <v>135</v>
      </c>
      <c r="B74" s="158">
        <f>IF('Indicator Data'!C78="No Data",1,IF('Indicator Data imputation'!C77&lt;&gt;"",1,0))</f>
        <v>0</v>
      </c>
      <c r="C74" s="158">
        <f>IF('Indicator Data'!D78="No Data",1,IF('Indicator Data imputation'!D77&lt;&gt;"",1,0))</f>
        <v>0</v>
      </c>
      <c r="D74" s="158">
        <f>IF('Indicator Data'!E78="No Data",1,IF('Indicator Data imputation'!E77&lt;&gt;"",1,0))</f>
        <v>0</v>
      </c>
      <c r="E74" s="158">
        <f>IF('Indicator Data'!F78="No Data",1,IF('Indicator Data imputation'!F77&lt;&gt;"",1,0))</f>
        <v>0</v>
      </c>
      <c r="F74" s="158">
        <f>IF('Indicator Data'!G78="No Data",1,IF('Indicator Data imputation'!G77&lt;&gt;"",1,0))</f>
        <v>0</v>
      </c>
      <c r="G74" s="158">
        <f>IF('Indicator Data'!H78="No Data",1,IF('Indicator Data imputation'!H77&lt;&gt;"",1,0))</f>
        <v>0</v>
      </c>
      <c r="H74" s="158">
        <f>IF('Indicator Data'!I78="No Data",1,IF('Indicator Data imputation'!I77&lt;&gt;"",1,0))</f>
        <v>0</v>
      </c>
      <c r="I74" s="158">
        <f>IF('Indicator Data'!J78="No Data",1,IF('Indicator Data imputation'!J77&lt;&gt;"",1,0))</f>
        <v>0</v>
      </c>
      <c r="J74" s="158">
        <f>IF('Indicator Data'!K78="No Data",1,IF('Indicator Data imputation'!K77&lt;&gt;"",1,0))</f>
        <v>0</v>
      </c>
      <c r="K74" s="158">
        <f>IF('Indicator Data'!L78="No Data",1,IF('Indicator Data imputation'!L77&lt;&gt;"",1,0))</f>
        <v>0</v>
      </c>
      <c r="L74" s="158">
        <f>IF('Indicator Data'!M78="No Data",1,IF('Indicator Data imputation'!M77&lt;&gt;"",1,0))</f>
        <v>1</v>
      </c>
      <c r="M74" s="158">
        <f>IF('Indicator Data'!N78="No Data",1,IF('Indicator Data imputation'!N77&lt;&gt;"",1,0))</f>
        <v>1</v>
      </c>
      <c r="N74" s="158">
        <f>IF('Indicator Data'!O78="No Data",1,IF('Indicator Data imputation'!O77&lt;&gt;"",1,0))</f>
        <v>1</v>
      </c>
      <c r="O74" s="158">
        <f>IF('Indicator Data'!P78="No Data",1,IF('Indicator Data imputation'!P77&lt;&gt;"",1,0))</f>
        <v>1</v>
      </c>
      <c r="P74" s="158">
        <f>IF('Indicator Data'!Q78="No Data",1,IF('Indicator Data imputation'!Q77&lt;&gt;"",1,0))</f>
        <v>0</v>
      </c>
      <c r="Q74" s="158">
        <f>IF('Indicator Data'!R78="No Data",1,IF('Indicator Data imputation'!R77&lt;&gt;"",1,0))</f>
        <v>0</v>
      </c>
      <c r="R74" s="158">
        <f>IF('Indicator Data'!S78="No Data",1,IF('Indicator Data imputation'!S77&lt;&gt;"",1,0))</f>
        <v>0</v>
      </c>
      <c r="S74" s="158">
        <f>IF('Indicator Data'!T78="No Data",1,IF('Indicator Data imputation'!T77&lt;&gt;"",1,0))</f>
        <v>0</v>
      </c>
      <c r="T74" s="158">
        <f>IF('Indicator Data'!U78="No Data",1,IF('Indicator Data imputation'!U77&lt;&gt;"",1,0))</f>
        <v>0</v>
      </c>
      <c r="U74" s="158">
        <f>IF('Indicator Data'!V78="No Data",1,IF('Indicator Data imputation'!V77&lt;&gt;"",1,0))</f>
        <v>0</v>
      </c>
      <c r="V74" s="158">
        <f>IF('Indicator Data'!W78="No Data",1,IF('Indicator Data imputation'!W77&lt;&gt;"",1,0))</f>
        <v>0</v>
      </c>
      <c r="W74" s="158">
        <f>IF('Indicator Data'!X78="No Data",1,IF('Indicator Data imputation'!X77&lt;&gt;"",1,0))</f>
        <v>0</v>
      </c>
      <c r="X74" s="158">
        <f>IF('Indicator Data'!Y78="No Data",1,IF('Indicator Data imputation'!Y77&lt;&gt;"",1,0))</f>
        <v>0</v>
      </c>
      <c r="Y74" s="158">
        <f>IF('Indicator Data'!Z78="No Data",1,IF('Indicator Data imputation'!Z77&lt;&gt;"",1,0))</f>
        <v>0</v>
      </c>
      <c r="Z74" s="158">
        <f>IF('Indicator Data'!AA78="No Data",1,IF('Indicator Data imputation'!AA77&lt;&gt;"",1,0))</f>
        <v>0</v>
      </c>
      <c r="AA74" s="158">
        <f>IF('Indicator Data'!AB78="No Data",1,IF('Indicator Data imputation'!AB77&lt;&gt;"",1,0))</f>
        <v>0</v>
      </c>
      <c r="AB74" s="158">
        <f>IF('Indicator Data'!AC78="No Data",1,IF('Indicator Data imputation'!AC77&lt;&gt;"",1,0))</f>
        <v>0</v>
      </c>
      <c r="AC74" s="158">
        <f>IF('Indicator Data'!AD78="No Data",1,IF('Indicator Data imputation'!AD77&lt;&gt;"",1,0))</f>
        <v>0</v>
      </c>
      <c r="AD74" s="158">
        <f>IF('Indicator Data'!AE78="No Data",1,IF('Indicator Data imputation'!AE77&lt;&gt;"",1,0))</f>
        <v>0</v>
      </c>
      <c r="AE74" s="158">
        <f>IF('Indicator Data'!AF78="No Data",1,IF('Indicator Data imputation'!AF77&lt;&gt;"",1,0))</f>
        <v>0</v>
      </c>
      <c r="AF74" s="158">
        <f>IF('Indicator Data'!AG78="No Data",1,IF('Indicator Data imputation'!AG77&lt;&gt;"",1,0))</f>
        <v>0</v>
      </c>
      <c r="AG74" s="158">
        <f>IF('Indicator Data'!AH78="No Data",1,IF('Indicator Data imputation'!AH77&lt;&gt;"",1,0))</f>
        <v>0</v>
      </c>
      <c r="AH74" s="158">
        <f>IF('Indicator Data'!AI78="No Data",1,IF('Indicator Data imputation'!AI77&lt;&gt;"",1,0))</f>
        <v>0</v>
      </c>
      <c r="AI74" s="158">
        <f>IF('Indicator Data'!AJ78="No Data",1,IF('Indicator Data imputation'!AJ77&lt;&gt;"",1,0))</f>
        <v>0</v>
      </c>
      <c r="AJ74" s="158">
        <f>IF('Indicator Data'!AK78="No Data",1,IF('Indicator Data imputation'!AK77&lt;&gt;"",1,0))</f>
        <v>0</v>
      </c>
      <c r="AK74" s="158">
        <f>IF('Indicator Data'!AL78="No Data",1,IF('Indicator Data imputation'!AL77&lt;&gt;"",1,0))</f>
        <v>0</v>
      </c>
      <c r="AL74" s="158">
        <f>IF('Indicator Data'!AM78="No Data",1,IF('Indicator Data imputation'!AM77&lt;&gt;"",1,0))</f>
        <v>0</v>
      </c>
      <c r="AM74" s="158">
        <f>IF('Indicator Data'!AN78="No Data",1,IF('Indicator Data imputation'!AN77&lt;&gt;"",1,0))</f>
        <v>0</v>
      </c>
      <c r="AN74" s="158">
        <f>IF('Indicator Data'!AO78="No Data",1,IF('Indicator Data imputation'!AO77&lt;&gt;"",1,0))</f>
        <v>0</v>
      </c>
      <c r="AO74" s="158">
        <f>IF('Indicator Data'!AP78="No Data",1,IF('Indicator Data imputation'!AP77&lt;&gt;"",1,0))</f>
        <v>0</v>
      </c>
      <c r="AP74" s="158">
        <f>IF('Indicator Data'!AQ78="No Data",1,IF('Indicator Data imputation'!AQ77&lt;&gt;"",1,0))</f>
        <v>0</v>
      </c>
      <c r="AQ74" s="158">
        <f>IF('Indicator Data'!AR78="No Data",1,IF('Indicator Data imputation'!AR77&lt;&gt;"",1,0))</f>
        <v>0</v>
      </c>
      <c r="AR74" s="158">
        <f>IF('Indicator Data'!AS78="No Data",1,IF('Indicator Data imputation'!AS77&lt;&gt;"",1,0))</f>
        <v>0</v>
      </c>
      <c r="AS74" s="158">
        <f>IF('Indicator Data'!AT78="No Data",1,IF('Indicator Data imputation'!AT77&lt;&gt;"",1,0))</f>
        <v>0</v>
      </c>
      <c r="AT74" s="158">
        <f>IF('Indicator Data'!AU78="No Data",1,IF('Indicator Data imputation'!AU77&lt;&gt;"",1,0))</f>
        <v>0</v>
      </c>
      <c r="AU74" s="158">
        <f>IF('Indicator Data'!AV78="No Data",1,IF('Indicator Data imputation'!AV77&lt;&gt;"",1,0))</f>
        <v>0</v>
      </c>
      <c r="AV74" s="158">
        <f>IF('Indicator Data'!AW78="No Data",1,IF('Indicator Data imputation'!AW77&lt;&gt;"",1,0))</f>
        <v>0</v>
      </c>
      <c r="AW74" s="158">
        <f>IF('Indicator Data'!AX78="No Data",1,IF('Indicator Data imputation'!AX77&lt;&gt;"",1,0))</f>
        <v>0</v>
      </c>
      <c r="AX74" s="158">
        <f>IF('Indicator Data'!AY78="No Data",1,IF('Indicator Data imputation'!AY77&lt;&gt;"",1,0))</f>
        <v>0</v>
      </c>
      <c r="AY74" s="158">
        <f>IF('Indicator Data'!AZ78="No Data",1,IF('Indicator Data imputation'!AZ77&lt;&gt;"",1,0))</f>
        <v>0</v>
      </c>
      <c r="AZ74" s="158">
        <f>IF('Indicator Data'!BA78="No Data",1,IF('Indicator Data imputation'!BA77&lt;&gt;"",1,0))</f>
        <v>0</v>
      </c>
      <c r="BA74" s="158">
        <f>IF('Indicator Data'!BB78="No Data",1,IF('Indicator Data imputation'!BB77&lt;&gt;"",1,0))</f>
        <v>0</v>
      </c>
      <c r="BB74" s="158">
        <f>IF('Indicator Data'!BC78="No Data",1,IF('Indicator Data imputation'!BC77&lt;&gt;"",1,0))</f>
        <v>0</v>
      </c>
      <c r="BC74" s="158">
        <f>IF('Indicator Data'!BD78="No Data",1,IF('Indicator Data imputation'!BD77&lt;&gt;"",1,0))</f>
        <v>0</v>
      </c>
      <c r="BD74" s="158">
        <f>IF('Indicator Data'!BE78="No Data",1,IF('Indicator Data imputation'!BE77&lt;&gt;"",1,0))</f>
        <v>0</v>
      </c>
      <c r="BE74" s="158">
        <f>IF('Indicator Data'!BF78="No Data",1,IF('Indicator Data imputation'!BF77&lt;&gt;"",1,0))</f>
        <v>0</v>
      </c>
      <c r="BF74" s="158">
        <f>IF('Indicator Data'!BG78="No Data",1,IF('Indicator Data imputation'!BG77&lt;&gt;"",1,0))</f>
        <v>0</v>
      </c>
      <c r="BG74" s="158">
        <f>IF('Indicator Data'!BH78="No Data",1,IF('Indicator Data imputation'!BH77&lt;&gt;"",1,0))</f>
        <v>0</v>
      </c>
      <c r="BH74" s="158">
        <f>IF('Indicator Data'!BI78="No Data",1,IF('Indicator Data imputation'!BI77&lt;&gt;"",1,0))</f>
        <v>0</v>
      </c>
      <c r="BI74" s="158">
        <f>IF('Indicator Data'!BR78="No Data",1,IF('Indicator Data imputation'!BJ77&lt;&gt;"",1,0))</f>
        <v>0</v>
      </c>
      <c r="BJ74" s="158">
        <f>IF('Indicator Data'!BS78="No Data",1,IF('Indicator Data imputation'!BK77&lt;&gt;"",1,0))</f>
        <v>0</v>
      </c>
      <c r="BK74" s="158">
        <f>IF('Indicator Data'!BT78="No Data",1,IF('Indicator Data imputation'!BL77&lt;&gt;"",1,0))</f>
        <v>0</v>
      </c>
      <c r="BL74" s="158">
        <f>IF('Indicator Data'!BU78="No Data",1,IF('Indicator Data imputation'!BM77&lt;&gt;"",1,0))</f>
        <v>0</v>
      </c>
      <c r="BM74" s="158">
        <f>IF('Indicator Data'!BV78="No Data",1,IF('Indicator Data imputation'!BN77&lt;&gt;"",1,0))</f>
        <v>0</v>
      </c>
      <c r="BN74" s="158">
        <f>IF('Indicator Data'!BW78="No Data",1,IF('Indicator Data imputation'!BO77&lt;&gt;"",1,0))</f>
        <v>0</v>
      </c>
      <c r="BO74" s="158">
        <f>IF('Indicator Data'!BX78="No Data",1,IF('Indicator Data imputation'!BP77&lt;&gt;"",1,0))</f>
        <v>0</v>
      </c>
      <c r="BP74" s="158">
        <f>IF('Indicator Data'!BY78="No Data",1,IF('Indicator Data imputation'!BQ77&lt;&gt;"",1,0))</f>
        <v>0</v>
      </c>
      <c r="BQ74" s="158">
        <f>IF('Indicator Data'!BZ78="No Data",1,IF('Indicator Data imputation'!BR77&lt;&gt;"",1,0))</f>
        <v>0</v>
      </c>
      <c r="BR74" s="158">
        <f>IF('Indicator Data'!CA78="No Data",1,IF('Indicator Data imputation'!BS77&lt;&gt;"",1,0))</f>
        <v>0</v>
      </c>
      <c r="BS74" s="158">
        <f>IF('Indicator Data'!CB78="No Data",1,IF('Indicator Data imputation'!BT77&lt;&gt;"",1,0))</f>
        <v>0</v>
      </c>
      <c r="BT74" s="158">
        <f>IF('Indicator Data'!CC78="No Data",1,IF('Indicator Data imputation'!BU77&lt;&gt;"",1,0))</f>
        <v>0</v>
      </c>
      <c r="BU74" s="158">
        <f>IF('Indicator Data'!CD78="No Data",1,IF('Indicator Data imputation'!BV77&lt;&gt;"",1,0))</f>
        <v>1</v>
      </c>
      <c r="BV74" s="158">
        <f>IF('Indicator Data'!CE78="No Data",1,IF('Indicator Data imputation'!BW77&lt;&gt;"",1,0))</f>
        <v>0</v>
      </c>
      <c r="BW74" s="158">
        <f>IF('Indicator Data'!CF78="No Data",1,IF('Indicator Data imputation'!BX77&lt;&gt;"",1,0))</f>
        <v>0</v>
      </c>
      <c r="BX74" s="158">
        <f>IF('Indicator Data'!CG78="No Data",1,IF('Indicator Data imputation'!BY77&lt;&gt;"",1,0))</f>
        <v>0</v>
      </c>
      <c r="BY74" s="5">
        <f t="shared" si="3"/>
        <v>5</v>
      </c>
      <c r="BZ74" s="160">
        <f t="shared" si="4"/>
        <v>6.6666666666666666E-2</v>
      </c>
    </row>
    <row r="75" spans="1:78" x14ac:dyDescent="0.3">
      <c r="A75" s="5" t="s">
        <v>137</v>
      </c>
      <c r="B75" s="158">
        <f>IF('Indicator Data'!C79="No Data",1,IF('Indicator Data imputation'!C78&lt;&gt;"",1,0))</f>
        <v>0</v>
      </c>
      <c r="C75" s="158">
        <f>IF('Indicator Data'!D79="No Data",1,IF('Indicator Data imputation'!D78&lt;&gt;"",1,0))</f>
        <v>0</v>
      </c>
      <c r="D75" s="158">
        <f>IF('Indicator Data'!E79="No Data",1,IF('Indicator Data imputation'!E78&lt;&gt;"",1,0))</f>
        <v>0</v>
      </c>
      <c r="E75" s="158">
        <f>IF('Indicator Data'!F79="No Data",1,IF('Indicator Data imputation'!F78&lt;&gt;"",1,0))</f>
        <v>0</v>
      </c>
      <c r="F75" s="158">
        <f>IF('Indicator Data'!G79="No Data",1,IF('Indicator Data imputation'!G78&lt;&gt;"",1,0))</f>
        <v>0</v>
      </c>
      <c r="G75" s="158">
        <f>IF('Indicator Data'!H79="No Data",1,IF('Indicator Data imputation'!H78&lt;&gt;"",1,0))</f>
        <v>0</v>
      </c>
      <c r="H75" s="158">
        <f>IF('Indicator Data'!I79="No Data",1,IF('Indicator Data imputation'!I78&lt;&gt;"",1,0))</f>
        <v>0</v>
      </c>
      <c r="I75" s="158">
        <f>IF('Indicator Data'!J79="No Data",1,IF('Indicator Data imputation'!J78&lt;&gt;"",1,0))</f>
        <v>0</v>
      </c>
      <c r="J75" s="158">
        <f>IF('Indicator Data'!K79="No Data",1,IF('Indicator Data imputation'!K78&lt;&gt;"",1,0))</f>
        <v>0</v>
      </c>
      <c r="K75" s="158">
        <f>IF('Indicator Data'!L79="No Data",1,IF('Indicator Data imputation'!L78&lt;&gt;"",1,0))</f>
        <v>0</v>
      </c>
      <c r="L75" s="158">
        <f>IF('Indicator Data'!M79="No Data",1,IF('Indicator Data imputation'!M78&lt;&gt;"",1,0))</f>
        <v>0</v>
      </c>
      <c r="M75" s="158">
        <f>IF('Indicator Data'!N79="No Data",1,IF('Indicator Data imputation'!N78&lt;&gt;"",1,0))</f>
        <v>1</v>
      </c>
      <c r="N75" s="158">
        <f>IF('Indicator Data'!O79="No Data",1,IF('Indicator Data imputation'!O78&lt;&gt;"",1,0))</f>
        <v>1</v>
      </c>
      <c r="O75" s="158">
        <f>IF('Indicator Data'!P79="No Data",1,IF('Indicator Data imputation'!P78&lt;&gt;"",1,0))</f>
        <v>1</v>
      </c>
      <c r="P75" s="158">
        <f>IF('Indicator Data'!Q79="No Data",1,IF('Indicator Data imputation'!Q78&lt;&gt;"",1,0))</f>
        <v>0</v>
      </c>
      <c r="Q75" s="158">
        <f>IF('Indicator Data'!R79="No Data",1,IF('Indicator Data imputation'!R78&lt;&gt;"",1,0))</f>
        <v>0</v>
      </c>
      <c r="R75" s="158">
        <f>IF('Indicator Data'!S79="No Data",1,IF('Indicator Data imputation'!S78&lt;&gt;"",1,0))</f>
        <v>0</v>
      </c>
      <c r="S75" s="158">
        <f>IF('Indicator Data'!T79="No Data",1,IF('Indicator Data imputation'!T78&lt;&gt;"",1,0))</f>
        <v>0</v>
      </c>
      <c r="T75" s="158">
        <f>IF('Indicator Data'!U79="No Data",1,IF('Indicator Data imputation'!U78&lt;&gt;"",1,0))</f>
        <v>0</v>
      </c>
      <c r="U75" s="158">
        <f>IF('Indicator Data'!V79="No Data",1,IF('Indicator Data imputation'!V78&lt;&gt;"",1,0))</f>
        <v>0</v>
      </c>
      <c r="V75" s="158">
        <f>IF('Indicator Data'!W79="No Data",1,IF('Indicator Data imputation'!W78&lt;&gt;"",1,0))</f>
        <v>0</v>
      </c>
      <c r="W75" s="158">
        <f>IF('Indicator Data'!X79="No Data",1,IF('Indicator Data imputation'!X78&lt;&gt;"",1,0))</f>
        <v>0</v>
      </c>
      <c r="X75" s="158">
        <f>IF('Indicator Data'!Y79="No Data",1,IF('Indicator Data imputation'!Y78&lt;&gt;"",1,0))</f>
        <v>0</v>
      </c>
      <c r="Y75" s="158">
        <f>IF('Indicator Data'!Z79="No Data",1,IF('Indicator Data imputation'!Z78&lt;&gt;"",1,0))</f>
        <v>0</v>
      </c>
      <c r="Z75" s="158">
        <f>IF('Indicator Data'!AA79="No Data",1,IF('Indicator Data imputation'!AA78&lt;&gt;"",1,0))</f>
        <v>0</v>
      </c>
      <c r="AA75" s="158">
        <f>IF('Indicator Data'!AB79="No Data",1,IF('Indicator Data imputation'!AB78&lt;&gt;"",1,0))</f>
        <v>0</v>
      </c>
      <c r="AB75" s="158">
        <f>IF('Indicator Data'!AC79="No Data",1,IF('Indicator Data imputation'!AC78&lt;&gt;"",1,0))</f>
        <v>1</v>
      </c>
      <c r="AC75" s="158">
        <f>IF('Indicator Data'!AD79="No Data",1,IF('Indicator Data imputation'!AD78&lt;&gt;"",1,0))</f>
        <v>0</v>
      </c>
      <c r="AD75" s="158">
        <f>IF('Indicator Data'!AE79="No Data",1,IF('Indicator Data imputation'!AE78&lt;&gt;"",1,0))</f>
        <v>0</v>
      </c>
      <c r="AE75" s="158">
        <f>IF('Indicator Data'!AF79="No Data",1,IF('Indicator Data imputation'!AF78&lt;&gt;"",1,0))</f>
        <v>0</v>
      </c>
      <c r="AF75" s="158">
        <f>IF('Indicator Data'!AG79="No Data",1,IF('Indicator Data imputation'!AG78&lt;&gt;"",1,0))</f>
        <v>0</v>
      </c>
      <c r="AG75" s="158">
        <f>IF('Indicator Data'!AH79="No Data",1,IF('Indicator Data imputation'!AH78&lt;&gt;"",1,0))</f>
        <v>0</v>
      </c>
      <c r="AH75" s="158">
        <f>IF('Indicator Data'!AI79="No Data",1,IF('Indicator Data imputation'!AI78&lt;&gt;"",1,0))</f>
        <v>0</v>
      </c>
      <c r="AI75" s="158">
        <f>IF('Indicator Data'!AJ79="No Data",1,IF('Indicator Data imputation'!AJ78&lt;&gt;"",1,0))</f>
        <v>0</v>
      </c>
      <c r="AJ75" s="158">
        <f>IF('Indicator Data'!AK79="No Data",1,IF('Indicator Data imputation'!AK78&lt;&gt;"",1,0))</f>
        <v>0</v>
      </c>
      <c r="AK75" s="158">
        <f>IF('Indicator Data'!AL79="No Data",1,IF('Indicator Data imputation'!AL78&lt;&gt;"",1,0))</f>
        <v>0</v>
      </c>
      <c r="AL75" s="158">
        <f>IF('Indicator Data'!AM79="No Data",1,IF('Indicator Data imputation'!AM78&lt;&gt;"",1,0))</f>
        <v>1</v>
      </c>
      <c r="AM75" s="158">
        <f>IF('Indicator Data'!AN79="No Data",1,IF('Indicator Data imputation'!AN78&lt;&gt;"",1,0))</f>
        <v>0</v>
      </c>
      <c r="AN75" s="158">
        <f>IF('Indicator Data'!AO79="No Data",1,IF('Indicator Data imputation'!AO78&lt;&gt;"",1,0))</f>
        <v>0</v>
      </c>
      <c r="AO75" s="158">
        <f>IF('Indicator Data'!AP79="No Data",1,IF('Indicator Data imputation'!AP78&lt;&gt;"",1,0))</f>
        <v>0</v>
      </c>
      <c r="AP75" s="158">
        <f>IF('Indicator Data'!AQ79="No Data",1,IF('Indicator Data imputation'!AQ78&lt;&gt;"",1,0))</f>
        <v>1</v>
      </c>
      <c r="AQ75" s="158">
        <f>IF('Indicator Data'!AR79="No Data",1,IF('Indicator Data imputation'!AR78&lt;&gt;"",1,0))</f>
        <v>0</v>
      </c>
      <c r="AR75" s="158">
        <f>IF('Indicator Data'!AS79="No Data",1,IF('Indicator Data imputation'!AS78&lt;&gt;"",1,0))</f>
        <v>0</v>
      </c>
      <c r="AS75" s="158">
        <f>IF('Indicator Data'!AT79="No Data",1,IF('Indicator Data imputation'!AT78&lt;&gt;"",1,0))</f>
        <v>1</v>
      </c>
      <c r="AT75" s="158">
        <f>IF('Indicator Data'!AU79="No Data",1,IF('Indicator Data imputation'!AU78&lt;&gt;"",1,0))</f>
        <v>0</v>
      </c>
      <c r="AU75" s="158">
        <f>IF('Indicator Data'!AV79="No Data",1,IF('Indicator Data imputation'!AV78&lt;&gt;"",1,0))</f>
        <v>1</v>
      </c>
      <c r="AV75" s="158">
        <f>IF('Indicator Data'!AW79="No Data",1,IF('Indicator Data imputation'!AW78&lt;&gt;"",1,0))</f>
        <v>0</v>
      </c>
      <c r="AW75" s="158">
        <f>IF('Indicator Data'!AX79="No Data",1,IF('Indicator Data imputation'!AX78&lt;&gt;"",1,0))</f>
        <v>1</v>
      </c>
      <c r="AX75" s="158">
        <f>IF('Indicator Data'!AY79="No Data",1,IF('Indicator Data imputation'!AY78&lt;&gt;"",1,0))</f>
        <v>0</v>
      </c>
      <c r="AY75" s="158">
        <f>IF('Indicator Data'!AZ79="No Data",1,IF('Indicator Data imputation'!AZ78&lt;&gt;"",1,0))</f>
        <v>0</v>
      </c>
      <c r="AZ75" s="158">
        <f>IF('Indicator Data'!BA79="No Data",1,IF('Indicator Data imputation'!BA78&lt;&gt;"",1,0))</f>
        <v>0</v>
      </c>
      <c r="BA75" s="158">
        <f>IF('Indicator Data'!BB79="No Data",1,IF('Indicator Data imputation'!BB78&lt;&gt;"",1,0))</f>
        <v>0</v>
      </c>
      <c r="BB75" s="158">
        <f>IF('Indicator Data'!BC79="No Data",1,IF('Indicator Data imputation'!BC78&lt;&gt;"",1,0))</f>
        <v>0</v>
      </c>
      <c r="BC75" s="158">
        <f>IF('Indicator Data'!BD79="No Data",1,IF('Indicator Data imputation'!BD78&lt;&gt;"",1,0))</f>
        <v>0</v>
      </c>
      <c r="BD75" s="158">
        <f>IF('Indicator Data'!BE79="No Data",1,IF('Indicator Data imputation'!BE78&lt;&gt;"",1,0))</f>
        <v>0</v>
      </c>
      <c r="BE75" s="158">
        <f>IF('Indicator Data'!BF79="No Data",1,IF('Indicator Data imputation'!BF78&lt;&gt;"",1,0))</f>
        <v>0</v>
      </c>
      <c r="BF75" s="158">
        <f>IF('Indicator Data'!BG79="No Data",1,IF('Indicator Data imputation'!BG78&lt;&gt;"",1,0))</f>
        <v>0</v>
      </c>
      <c r="BG75" s="158">
        <f>IF('Indicator Data'!BH79="No Data",1,IF('Indicator Data imputation'!BH78&lt;&gt;"",1,0))</f>
        <v>0</v>
      </c>
      <c r="BH75" s="158">
        <f>IF('Indicator Data'!BI79="No Data",1,IF('Indicator Data imputation'!BI78&lt;&gt;"",1,0))</f>
        <v>0</v>
      </c>
      <c r="BI75" s="158">
        <f>IF('Indicator Data'!BR79="No Data",1,IF('Indicator Data imputation'!BJ78&lt;&gt;"",1,0))</f>
        <v>0</v>
      </c>
      <c r="BJ75" s="158">
        <f>IF('Indicator Data'!BS79="No Data",1,IF('Indicator Data imputation'!BK78&lt;&gt;"",1,0))</f>
        <v>0</v>
      </c>
      <c r="BK75" s="158">
        <f>IF('Indicator Data'!BT79="No Data",1,IF('Indicator Data imputation'!BL78&lt;&gt;"",1,0))</f>
        <v>0</v>
      </c>
      <c r="BL75" s="158">
        <f>IF('Indicator Data'!BU79="No Data",1,IF('Indicator Data imputation'!BM78&lt;&gt;"",1,0))</f>
        <v>0</v>
      </c>
      <c r="BM75" s="158">
        <f>IF('Indicator Data'!BV79="No Data",1,IF('Indicator Data imputation'!BN78&lt;&gt;"",1,0))</f>
        <v>0</v>
      </c>
      <c r="BN75" s="158">
        <f>IF('Indicator Data'!BW79="No Data",1,IF('Indicator Data imputation'!BO78&lt;&gt;"",1,0))</f>
        <v>0</v>
      </c>
      <c r="BO75" s="158">
        <f>IF('Indicator Data'!BX79="No Data",1,IF('Indicator Data imputation'!BP78&lt;&gt;"",1,0))</f>
        <v>0</v>
      </c>
      <c r="BP75" s="158">
        <f>IF('Indicator Data'!BY79="No Data",1,IF('Indicator Data imputation'!BQ78&lt;&gt;"",1,0))</f>
        <v>0</v>
      </c>
      <c r="BQ75" s="158">
        <f>IF('Indicator Data'!BZ79="No Data",1,IF('Indicator Data imputation'!BR78&lt;&gt;"",1,0))</f>
        <v>0</v>
      </c>
      <c r="BR75" s="158">
        <f>IF('Indicator Data'!CA79="No Data",1,IF('Indicator Data imputation'!BS78&lt;&gt;"",1,0))</f>
        <v>0</v>
      </c>
      <c r="BS75" s="158">
        <f>IF('Indicator Data'!CB79="No Data",1,IF('Indicator Data imputation'!BT78&lt;&gt;"",1,0))</f>
        <v>0</v>
      </c>
      <c r="BT75" s="158">
        <f>IF('Indicator Data'!CC79="No Data",1,IF('Indicator Data imputation'!BU78&lt;&gt;"",1,0))</f>
        <v>0</v>
      </c>
      <c r="BU75" s="158">
        <f>IF('Indicator Data'!CD79="No Data",1,IF('Indicator Data imputation'!BV78&lt;&gt;"",1,0))</f>
        <v>0</v>
      </c>
      <c r="BV75" s="158">
        <f>IF('Indicator Data'!CE79="No Data",1,IF('Indicator Data imputation'!BW78&lt;&gt;"",1,0))</f>
        <v>0</v>
      </c>
      <c r="BW75" s="158">
        <f>IF('Indicator Data'!CF79="No Data",1,IF('Indicator Data imputation'!BX78&lt;&gt;"",1,0))</f>
        <v>0</v>
      </c>
      <c r="BX75" s="158">
        <f>IF('Indicator Data'!CG79="No Data",1,IF('Indicator Data imputation'!BY78&lt;&gt;"",1,0))</f>
        <v>0</v>
      </c>
      <c r="BY75" s="5">
        <f t="shared" si="3"/>
        <v>9</v>
      </c>
      <c r="BZ75" s="160">
        <f t="shared" si="4"/>
        <v>0.12</v>
      </c>
    </row>
    <row r="76" spans="1:78" x14ac:dyDescent="0.3">
      <c r="A76" s="5" t="s">
        <v>139</v>
      </c>
      <c r="B76" s="158">
        <f>IF('Indicator Data'!C80="No Data",1,IF('Indicator Data imputation'!C79&lt;&gt;"",1,0))</f>
        <v>0</v>
      </c>
      <c r="C76" s="158">
        <f>IF('Indicator Data'!D80="No Data",1,IF('Indicator Data imputation'!D79&lt;&gt;"",1,0))</f>
        <v>0</v>
      </c>
      <c r="D76" s="158">
        <f>IF('Indicator Data'!E80="No Data",1,IF('Indicator Data imputation'!E79&lt;&gt;"",1,0))</f>
        <v>1</v>
      </c>
      <c r="E76" s="158">
        <f>IF('Indicator Data'!F80="No Data",1,IF('Indicator Data imputation'!F79&lt;&gt;"",1,0))</f>
        <v>0</v>
      </c>
      <c r="F76" s="158">
        <f>IF('Indicator Data'!G80="No Data",1,IF('Indicator Data imputation'!G79&lt;&gt;"",1,0))</f>
        <v>0</v>
      </c>
      <c r="G76" s="158">
        <f>IF('Indicator Data'!H80="No Data",1,IF('Indicator Data imputation'!H79&lt;&gt;"",1,0))</f>
        <v>0</v>
      </c>
      <c r="H76" s="158">
        <f>IF('Indicator Data'!I80="No Data",1,IF('Indicator Data imputation'!I79&lt;&gt;"",1,0))</f>
        <v>0</v>
      </c>
      <c r="I76" s="158">
        <f>IF('Indicator Data'!J80="No Data",1,IF('Indicator Data imputation'!J79&lt;&gt;"",1,0))</f>
        <v>0</v>
      </c>
      <c r="J76" s="158">
        <f>IF('Indicator Data'!K80="No Data",1,IF('Indicator Data imputation'!K79&lt;&gt;"",1,0))</f>
        <v>0</v>
      </c>
      <c r="K76" s="158">
        <f>IF('Indicator Data'!L80="No Data",1,IF('Indicator Data imputation'!L79&lt;&gt;"",1,0))</f>
        <v>1</v>
      </c>
      <c r="L76" s="158">
        <f>IF('Indicator Data'!M80="No Data",1,IF('Indicator Data imputation'!M79&lt;&gt;"",1,0))</f>
        <v>1</v>
      </c>
      <c r="M76" s="158">
        <f>IF('Indicator Data'!N80="No Data",1,IF('Indicator Data imputation'!N79&lt;&gt;"",1,0))</f>
        <v>1</v>
      </c>
      <c r="N76" s="158">
        <f>IF('Indicator Data'!O80="No Data",1,IF('Indicator Data imputation'!O79&lt;&gt;"",1,0))</f>
        <v>1</v>
      </c>
      <c r="O76" s="158">
        <f>IF('Indicator Data'!P80="No Data",1,IF('Indicator Data imputation'!P79&lt;&gt;"",1,0))</f>
        <v>1</v>
      </c>
      <c r="P76" s="158">
        <f>IF('Indicator Data'!Q80="No Data",1,IF('Indicator Data imputation'!Q79&lt;&gt;"",1,0))</f>
        <v>0</v>
      </c>
      <c r="Q76" s="158">
        <f>IF('Indicator Data'!R80="No Data",1,IF('Indicator Data imputation'!R79&lt;&gt;"",1,0))</f>
        <v>0</v>
      </c>
      <c r="R76" s="158">
        <f>IF('Indicator Data'!S80="No Data",1,IF('Indicator Data imputation'!S79&lt;&gt;"",1,0))</f>
        <v>0</v>
      </c>
      <c r="S76" s="158">
        <f>IF('Indicator Data'!T80="No Data",1,IF('Indicator Data imputation'!T79&lt;&gt;"",1,0))</f>
        <v>0</v>
      </c>
      <c r="T76" s="158">
        <f>IF('Indicator Data'!U80="No Data",1,IF('Indicator Data imputation'!U79&lt;&gt;"",1,0))</f>
        <v>0</v>
      </c>
      <c r="U76" s="158">
        <f>IF('Indicator Data'!V80="No Data",1,IF('Indicator Data imputation'!V79&lt;&gt;"",1,0))</f>
        <v>0</v>
      </c>
      <c r="V76" s="158">
        <f>IF('Indicator Data'!W80="No Data",1,IF('Indicator Data imputation'!W79&lt;&gt;"",1,0))</f>
        <v>0</v>
      </c>
      <c r="W76" s="158">
        <f>IF('Indicator Data'!X80="No Data",1,IF('Indicator Data imputation'!X79&lt;&gt;"",1,0))</f>
        <v>0</v>
      </c>
      <c r="X76" s="158">
        <f>IF('Indicator Data'!Y80="No Data",1,IF('Indicator Data imputation'!Y79&lt;&gt;"",1,0))</f>
        <v>0</v>
      </c>
      <c r="Y76" s="158">
        <f>IF('Indicator Data'!Z80="No Data",1,IF('Indicator Data imputation'!Z79&lt;&gt;"",1,0))</f>
        <v>0</v>
      </c>
      <c r="Z76" s="158">
        <f>IF('Indicator Data'!AA80="No Data",1,IF('Indicator Data imputation'!AA79&lt;&gt;"",1,0))</f>
        <v>1</v>
      </c>
      <c r="AA76" s="158">
        <f>IF('Indicator Data'!AB80="No Data",1,IF('Indicator Data imputation'!AB79&lt;&gt;"",1,0))</f>
        <v>0</v>
      </c>
      <c r="AB76" s="158">
        <f>IF('Indicator Data'!AC80="No Data",1,IF('Indicator Data imputation'!AC79&lt;&gt;"",1,0))</f>
        <v>1</v>
      </c>
      <c r="AC76" s="158">
        <f>IF('Indicator Data'!AD80="No Data",1,IF('Indicator Data imputation'!AD79&lt;&gt;"",1,0))</f>
        <v>0</v>
      </c>
      <c r="AD76" s="158">
        <f>IF('Indicator Data'!AE80="No Data",1,IF('Indicator Data imputation'!AE79&lt;&gt;"",1,0))</f>
        <v>0</v>
      </c>
      <c r="AE76" s="158">
        <f>IF('Indicator Data'!AF80="No Data",1,IF('Indicator Data imputation'!AF79&lt;&gt;"",1,0))</f>
        <v>1</v>
      </c>
      <c r="AF76" s="158">
        <f>IF('Indicator Data'!AG80="No Data",1,IF('Indicator Data imputation'!AG79&lt;&gt;"",1,0))</f>
        <v>0</v>
      </c>
      <c r="AG76" s="158">
        <f>IF('Indicator Data'!AH80="No Data",1,IF('Indicator Data imputation'!AH79&lt;&gt;"",1,0))</f>
        <v>0</v>
      </c>
      <c r="AH76" s="158">
        <f>IF('Indicator Data'!AI80="No Data",1,IF('Indicator Data imputation'!AI79&lt;&gt;"",1,0))</f>
        <v>0</v>
      </c>
      <c r="AI76" s="158">
        <f>IF('Indicator Data'!AJ80="No Data",1,IF('Indicator Data imputation'!AJ79&lt;&gt;"",1,0))</f>
        <v>0</v>
      </c>
      <c r="AJ76" s="158">
        <f>IF('Indicator Data'!AK80="No Data",1,IF('Indicator Data imputation'!AK79&lt;&gt;"",1,0))</f>
        <v>0</v>
      </c>
      <c r="AK76" s="158">
        <f>IF('Indicator Data'!AL80="No Data",1,IF('Indicator Data imputation'!AL79&lt;&gt;"",1,0))</f>
        <v>0</v>
      </c>
      <c r="AL76" s="158">
        <f>IF('Indicator Data'!AM80="No Data",1,IF('Indicator Data imputation'!AM79&lt;&gt;"",1,0))</f>
        <v>1</v>
      </c>
      <c r="AM76" s="158">
        <f>IF('Indicator Data'!AN80="No Data",1,IF('Indicator Data imputation'!AN79&lt;&gt;"",1,0))</f>
        <v>0</v>
      </c>
      <c r="AN76" s="158">
        <f>IF('Indicator Data'!AO80="No Data",1,IF('Indicator Data imputation'!AO79&lt;&gt;"",1,0))</f>
        <v>0</v>
      </c>
      <c r="AO76" s="158">
        <f>IF('Indicator Data'!AP80="No Data",1,IF('Indicator Data imputation'!AP79&lt;&gt;"",1,0))</f>
        <v>0</v>
      </c>
      <c r="AP76" s="158">
        <f>IF('Indicator Data'!AQ80="No Data",1,IF('Indicator Data imputation'!AQ79&lt;&gt;"",1,0))</f>
        <v>1</v>
      </c>
      <c r="AQ76" s="158">
        <f>IF('Indicator Data'!AR80="No Data",1,IF('Indicator Data imputation'!AR79&lt;&gt;"",1,0))</f>
        <v>0</v>
      </c>
      <c r="AR76" s="158">
        <f>IF('Indicator Data'!AS80="No Data",1,IF('Indicator Data imputation'!AS79&lt;&gt;"",1,0))</f>
        <v>0</v>
      </c>
      <c r="AS76" s="158">
        <f>IF('Indicator Data'!AT80="No Data",1,IF('Indicator Data imputation'!AT79&lt;&gt;"",1,0))</f>
        <v>1</v>
      </c>
      <c r="AT76" s="158">
        <f>IF('Indicator Data'!AU80="No Data",1,IF('Indicator Data imputation'!AU79&lt;&gt;"",1,0))</f>
        <v>0</v>
      </c>
      <c r="AU76" s="158">
        <f>IF('Indicator Data'!AV80="No Data",1,IF('Indicator Data imputation'!AV79&lt;&gt;"",1,0))</f>
        <v>1</v>
      </c>
      <c r="AV76" s="158">
        <f>IF('Indicator Data'!AW80="No Data",1,IF('Indicator Data imputation'!AW79&lt;&gt;"",1,0))</f>
        <v>1</v>
      </c>
      <c r="AW76" s="158">
        <f>IF('Indicator Data'!AX80="No Data",1,IF('Indicator Data imputation'!AX79&lt;&gt;"",1,0))</f>
        <v>1</v>
      </c>
      <c r="AX76" s="158">
        <f>IF('Indicator Data'!AY80="No Data",1,IF('Indicator Data imputation'!AY79&lt;&gt;"",1,0))</f>
        <v>0</v>
      </c>
      <c r="AY76" s="158">
        <f>IF('Indicator Data'!AZ80="No Data",1,IF('Indicator Data imputation'!AZ79&lt;&gt;"",1,0))</f>
        <v>0</v>
      </c>
      <c r="AZ76" s="158">
        <f>IF('Indicator Data'!BA80="No Data",1,IF('Indicator Data imputation'!BA79&lt;&gt;"",1,0))</f>
        <v>0</v>
      </c>
      <c r="BA76" s="158">
        <f>IF('Indicator Data'!BB80="No Data",1,IF('Indicator Data imputation'!BB79&lt;&gt;"",1,0))</f>
        <v>0</v>
      </c>
      <c r="BB76" s="158">
        <f>IF('Indicator Data'!BC80="No Data",1,IF('Indicator Data imputation'!BC79&lt;&gt;"",1,0))</f>
        <v>0</v>
      </c>
      <c r="BC76" s="158">
        <f>IF('Indicator Data'!BD80="No Data",1,IF('Indicator Data imputation'!BD79&lt;&gt;"",1,0))</f>
        <v>0</v>
      </c>
      <c r="BD76" s="158">
        <f>IF('Indicator Data'!BE80="No Data",1,IF('Indicator Data imputation'!BE79&lt;&gt;"",1,0))</f>
        <v>0</v>
      </c>
      <c r="BE76" s="158">
        <f>IF('Indicator Data'!BF80="No Data",1,IF('Indicator Data imputation'!BF79&lt;&gt;"",1,0))</f>
        <v>0</v>
      </c>
      <c r="BF76" s="158">
        <f>IF('Indicator Data'!BG80="No Data",1,IF('Indicator Data imputation'!BG79&lt;&gt;"",1,0))</f>
        <v>0</v>
      </c>
      <c r="BG76" s="158">
        <f>IF('Indicator Data'!BH80="No Data",1,IF('Indicator Data imputation'!BH79&lt;&gt;"",1,0))</f>
        <v>0</v>
      </c>
      <c r="BH76" s="158">
        <f>IF('Indicator Data'!BI80="No Data",1,IF('Indicator Data imputation'!BI79&lt;&gt;"",1,0))</f>
        <v>0</v>
      </c>
      <c r="BI76" s="158">
        <f>IF('Indicator Data'!BR80="No Data",1,IF('Indicator Data imputation'!BJ79&lt;&gt;"",1,0))</f>
        <v>1</v>
      </c>
      <c r="BJ76" s="158">
        <f>IF('Indicator Data'!BS80="No Data",1,IF('Indicator Data imputation'!BK79&lt;&gt;"",1,0))</f>
        <v>0</v>
      </c>
      <c r="BK76" s="158">
        <f>IF('Indicator Data'!BT80="No Data",1,IF('Indicator Data imputation'!BL79&lt;&gt;"",1,0))</f>
        <v>0</v>
      </c>
      <c r="BL76" s="158">
        <f>IF('Indicator Data'!BU80="No Data",1,IF('Indicator Data imputation'!BM79&lt;&gt;"",1,0))</f>
        <v>0</v>
      </c>
      <c r="BM76" s="158">
        <f>IF('Indicator Data'!BV80="No Data",1,IF('Indicator Data imputation'!BN79&lt;&gt;"",1,0))</f>
        <v>1</v>
      </c>
      <c r="BN76" s="158">
        <f>IF('Indicator Data'!BW80="No Data",1,IF('Indicator Data imputation'!BO79&lt;&gt;"",1,0))</f>
        <v>0</v>
      </c>
      <c r="BO76" s="158">
        <f>IF('Indicator Data'!BX80="No Data",1,IF('Indicator Data imputation'!BP79&lt;&gt;"",1,0))</f>
        <v>0</v>
      </c>
      <c r="BP76" s="158">
        <f>IF('Indicator Data'!BY80="No Data",1,IF('Indicator Data imputation'!BQ79&lt;&gt;"",1,0))</f>
        <v>0</v>
      </c>
      <c r="BQ76" s="158">
        <f>IF('Indicator Data'!BZ80="No Data",1,IF('Indicator Data imputation'!BR79&lt;&gt;"",1,0))</f>
        <v>0</v>
      </c>
      <c r="BR76" s="158">
        <f>IF('Indicator Data'!CA80="No Data",1,IF('Indicator Data imputation'!BS79&lt;&gt;"",1,0))</f>
        <v>0</v>
      </c>
      <c r="BS76" s="158">
        <f>IF('Indicator Data'!CB80="No Data",1,IF('Indicator Data imputation'!BT79&lt;&gt;"",1,0))</f>
        <v>0</v>
      </c>
      <c r="BT76" s="158">
        <f>IF('Indicator Data'!CC80="No Data",1,IF('Indicator Data imputation'!BU79&lt;&gt;"",1,0))</f>
        <v>0</v>
      </c>
      <c r="BU76" s="158">
        <f>IF('Indicator Data'!CD80="No Data",1,IF('Indicator Data imputation'!BV79&lt;&gt;"",1,0))</f>
        <v>0</v>
      </c>
      <c r="BV76" s="158">
        <f>IF('Indicator Data'!CE80="No Data",1,IF('Indicator Data imputation'!BW79&lt;&gt;"",1,0))</f>
        <v>0</v>
      </c>
      <c r="BW76" s="158">
        <f>IF('Indicator Data'!CF80="No Data",1,IF('Indicator Data imputation'!BX79&lt;&gt;"",1,0))</f>
        <v>0</v>
      </c>
      <c r="BX76" s="158">
        <f>IF('Indicator Data'!CG80="No Data",1,IF('Indicator Data imputation'!BY79&lt;&gt;"",1,0))</f>
        <v>0</v>
      </c>
      <c r="BY76" s="5">
        <f t="shared" si="3"/>
        <v>17</v>
      </c>
      <c r="BZ76" s="160">
        <f t="shared" si="4"/>
        <v>0.22666666666666666</v>
      </c>
    </row>
    <row r="77" spans="1:78" x14ac:dyDescent="0.3">
      <c r="A77" s="5" t="s">
        <v>141</v>
      </c>
      <c r="B77" s="158">
        <f>IF('Indicator Data'!C81="No Data",1,IF('Indicator Data imputation'!C80&lt;&gt;"",1,0))</f>
        <v>0</v>
      </c>
      <c r="C77" s="158">
        <f>IF('Indicator Data'!D81="No Data",1,IF('Indicator Data imputation'!D80&lt;&gt;"",1,0))</f>
        <v>0</v>
      </c>
      <c r="D77" s="158">
        <f>IF('Indicator Data'!E81="No Data",1,IF('Indicator Data imputation'!E80&lt;&gt;"",1,0))</f>
        <v>0</v>
      </c>
      <c r="E77" s="158">
        <f>IF('Indicator Data'!F81="No Data",1,IF('Indicator Data imputation'!F80&lt;&gt;"",1,0))</f>
        <v>0</v>
      </c>
      <c r="F77" s="158">
        <f>IF('Indicator Data'!G81="No Data",1,IF('Indicator Data imputation'!G80&lt;&gt;"",1,0))</f>
        <v>0</v>
      </c>
      <c r="G77" s="158">
        <f>IF('Indicator Data'!H81="No Data",1,IF('Indicator Data imputation'!H80&lt;&gt;"",1,0))</f>
        <v>0</v>
      </c>
      <c r="H77" s="158">
        <f>IF('Indicator Data'!I81="No Data",1,IF('Indicator Data imputation'!I80&lt;&gt;"",1,0))</f>
        <v>0</v>
      </c>
      <c r="I77" s="158">
        <f>IF('Indicator Data'!J81="No Data",1,IF('Indicator Data imputation'!J80&lt;&gt;"",1,0))</f>
        <v>0</v>
      </c>
      <c r="J77" s="158">
        <f>IF('Indicator Data'!K81="No Data",1,IF('Indicator Data imputation'!K80&lt;&gt;"",1,0))</f>
        <v>0</v>
      </c>
      <c r="K77" s="158">
        <f>IF('Indicator Data'!L81="No Data",1,IF('Indicator Data imputation'!L80&lt;&gt;"",1,0))</f>
        <v>0</v>
      </c>
      <c r="L77" s="158">
        <f>IF('Indicator Data'!M81="No Data",1,IF('Indicator Data imputation'!M80&lt;&gt;"",1,0))</f>
        <v>0</v>
      </c>
      <c r="M77" s="158">
        <f>IF('Indicator Data'!N81="No Data",1,IF('Indicator Data imputation'!N80&lt;&gt;"",1,0))</f>
        <v>1</v>
      </c>
      <c r="N77" s="158">
        <f>IF('Indicator Data'!O81="No Data",1,IF('Indicator Data imputation'!O80&lt;&gt;"",1,0))</f>
        <v>1</v>
      </c>
      <c r="O77" s="158">
        <f>IF('Indicator Data'!P81="No Data",1,IF('Indicator Data imputation'!P80&lt;&gt;"",1,0))</f>
        <v>1</v>
      </c>
      <c r="P77" s="158">
        <f>IF('Indicator Data'!Q81="No Data",1,IF('Indicator Data imputation'!Q80&lt;&gt;"",1,0))</f>
        <v>0</v>
      </c>
      <c r="Q77" s="158">
        <f>IF('Indicator Data'!R81="No Data",1,IF('Indicator Data imputation'!R80&lt;&gt;"",1,0))</f>
        <v>0</v>
      </c>
      <c r="R77" s="158">
        <f>IF('Indicator Data'!S81="No Data",1,IF('Indicator Data imputation'!S80&lt;&gt;"",1,0))</f>
        <v>0</v>
      </c>
      <c r="S77" s="158">
        <f>IF('Indicator Data'!T81="No Data",1,IF('Indicator Data imputation'!T80&lt;&gt;"",1,0))</f>
        <v>0</v>
      </c>
      <c r="T77" s="158">
        <f>IF('Indicator Data'!U81="No Data",1,IF('Indicator Data imputation'!U80&lt;&gt;"",1,0))</f>
        <v>0</v>
      </c>
      <c r="U77" s="158">
        <f>IF('Indicator Data'!V81="No Data",1,IF('Indicator Data imputation'!V80&lt;&gt;"",1,0))</f>
        <v>0</v>
      </c>
      <c r="V77" s="158">
        <f>IF('Indicator Data'!W81="No Data",1,IF('Indicator Data imputation'!W80&lt;&gt;"",1,0))</f>
        <v>0</v>
      </c>
      <c r="W77" s="158">
        <f>IF('Indicator Data'!X81="No Data",1,IF('Indicator Data imputation'!X80&lt;&gt;"",1,0))</f>
        <v>0</v>
      </c>
      <c r="X77" s="158">
        <f>IF('Indicator Data'!Y81="No Data",1,IF('Indicator Data imputation'!Y80&lt;&gt;"",1,0))</f>
        <v>0</v>
      </c>
      <c r="Y77" s="158">
        <f>IF('Indicator Data'!Z81="No Data",1,IF('Indicator Data imputation'!Z80&lt;&gt;"",1,0))</f>
        <v>0</v>
      </c>
      <c r="Z77" s="158">
        <f>IF('Indicator Data'!AA81="No Data",1,IF('Indicator Data imputation'!AA80&lt;&gt;"",1,0))</f>
        <v>0</v>
      </c>
      <c r="AA77" s="158">
        <f>IF('Indicator Data'!AB81="No Data",1,IF('Indicator Data imputation'!AB80&lt;&gt;"",1,0))</f>
        <v>0</v>
      </c>
      <c r="AB77" s="158">
        <f>IF('Indicator Data'!AC81="No Data",1,IF('Indicator Data imputation'!AC80&lt;&gt;"",1,0))</f>
        <v>0</v>
      </c>
      <c r="AC77" s="158">
        <f>IF('Indicator Data'!AD81="No Data",1,IF('Indicator Data imputation'!AD80&lt;&gt;"",1,0))</f>
        <v>0</v>
      </c>
      <c r="AD77" s="158">
        <f>IF('Indicator Data'!AE81="No Data",1,IF('Indicator Data imputation'!AE80&lt;&gt;"",1,0))</f>
        <v>0</v>
      </c>
      <c r="AE77" s="158">
        <f>IF('Indicator Data'!AF81="No Data",1,IF('Indicator Data imputation'!AF80&lt;&gt;"",1,0))</f>
        <v>0</v>
      </c>
      <c r="AF77" s="158">
        <f>IF('Indicator Data'!AG81="No Data",1,IF('Indicator Data imputation'!AG80&lt;&gt;"",1,0))</f>
        <v>0</v>
      </c>
      <c r="AG77" s="158">
        <f>IF('Indicator Data'!AH81="No Data",1,IF('Indicator Data imputation'!AH80&lt;&gt;"",1,0))</f>
        <v>0</v>
      </c>
      <c r="AH77" s="158">
        <f>IF('Indicator Data'!AI81="No Data",1,IF('Indicator Data imputation'!AI80&lt;&gt;"",1,0))</f>
        <v>0</v>
      </c>
      <c r="AI77" s="158">
        <f>IF('Indicator Data'!AJ81="No Data",1,IF('Indicator Data imputation'!AJ80&lt;&gt;"",1,0))</f>
        <v>0</v>
      </c>
      <c r="AJ77" s="158">
        <f>IF('Indicator Data'!AK81="No Data",1,IF('Indicator Data imputation'!AK80&lt;&gt;"",1,0))</f>
        <v>0</v>
      </c>
      <c r="AK77" s="158">
        <f>IF('Indicator Data'!AL81="No Data",1,IF('Indicator Data imputation'!AL80&lt;&gt;"",1,0))</f>
        <v>0</v>
      </c>
      <c r="AL77" s="158">
        <f>IF('Indicator Data'!AM81="No Data",1,IF('Indicator Data imputation'!AM80&lt;&gt;"",1,0))</f>
        <v>0</v>
      </c>
      <c r="AM77" s="158">
        <f>IF('Indicator Data'!AN81="No Data",1,IF('Indicator Data imputation'!AN80&lt;&gt;"",1,0))</f>
        <v>0</v>
      </c>
      <c r="AN77" s="158">
        <f>IF('Indicator Data'!AO81="No Data",1,IF('Indicator Data imputation'!AO80&lt;&gt;"",1,0))</f>
        <v>0</v>
      </c>
      <c r="AO77" s="158">
        <f>IF('Indicator Data'!AP81="No Data",1,IF('Indicator Data imputation'!AP80&lt;&gt;"",1,0))</f>
        <v>0</v>
      </c>
      <c r="AP77" s="158">
        <f>IF('Indicator Data'!AQ81="No Data",1,IF('Indicator Data imputation'!AQ80&lt;&gt;"",1,0))</f>
        <v>0</v>
      </c>
      <c r="AQ77" s="158">
        <f>IF('Indicator Data'!AR81="No Data",1,IF('Indicator Data imputation'!AR80&lt;&gt;"",1,0))</f>
        <v>0</v>
      </c>
      <c r="AR77" s="158">
        <f>IF('Indicator Data'!AS81="No Data",1,IF('Indicator Data imputation'!AS80&lt;&gt;"",1,0))</f>
        <v>0</v>
      </c>
      <c r="AS77" s="158">
        <f>IF('Indicator Data'!AT81="No Data",1,IF('Indicator Data imputation'!AT80&lt;&gt;"",1,0))</f>
        <v>0</v>
      </c>
      <c r="AT77" s="158">
        <f>IF('Indicator Data'!AU81="No Data",1,IF('Indicator Data imputation'!AU80&lt;&gt;"",1,0))</f>
        <v>0</v>
      </c>
      <c r="AU77" s="158">
        <f>IF('Indicator Data'!AV81="No Data",1,IF('Indicator Data imputation'!AV80&lt;&gt;"",1,0))</f>
        <v>0</v>
      </c>
      <c r="AV77" s="158">
        <f>IF('Indicator Data'!AW81="No Data",1,IF('Indicator Data imputation'!AW80&lt;&gt;"",1,0))</f>
        <v>0</v>
      </c>
      <c r="AW77" s="158">
        <f>IF('Indicator Data'!AX81="No Data",1,IF('Indicator Data imputation'!AX80&lt;&gt;"",1,0))</f>
        <v>0</v>
      </c>
      <c r="AX77" s="158">
        <f>IF('Indicator Data'!AY81="No Data",1,IF('Indicator Data imputation'!AY80&lt;&gt;"",1,0))</f>
        <v>0</v>
      </c>
      <c r="AY77" s="158">
        <f>IF('Indicator Data'!AZ81="No Data",1,IF('Indicator Data imputation'!AZ80&lt;&gt;"",1,0))</f>
        <v>0</v>
      </c>
      <c r="AZ77" s="158">
        <f>IF('Indicator Data'!BA81="No Data",1,IF('Indicator Data imputation'!BA80&lt;&gt;"",1,0))</f>
        <v>0</v>
      </c>
      <c r="BA77" s="158">
        <f>IF('Indicator Data'!BB81="No Data",1,IF('Indicator Data imputation'!BB80&lt;&gt;"",1,0))</f>
        <v>0</v>
      </c>
      <c r="BB77" s="158">
        <f>IF('Indicator Data'!BC81="No Data",1,IF('Indicator Data imputation'!BC80&lt;&gt;"",1,0))</f>
        <v>0</v>
      </c>
      <c r="BC77" s="158">
        <f>IF('Indicator Data'!BD81="No Data",1,IF('Indicator Data imputation'!BD80&lt;&gt;"",1,0))</f>
        <v>0</v>
      </c>
      <c r="BD77" s="158">
        <f>IF('Indicator Data'!BE81="No Data",1,IF('Indicator Data imputation'!BE80&lt;&gt;"",1,0))</f>
        <v>0</v>
      </c>
      <c r="BE77" s="158">
        <f>IF('Indicator Data'!BF81="No Data",1,IF('Indicator Data imputation'!BF80&lt;&gt;"",1,0))</f>
        <v>0</v>
      </c>
      <c r="BF77" s="158">
        <f>IF('Indicator Data'!BG81="No Data",1,IF('Indicator Data imputation'!BG80&lt;&gt;"",1,0))</f>
        <v>0</v>
      </c>
      <c r="BG77" s="158">
        <f>IF('Indicator Data'!BH81="No Data",1,IF('Indicator Data imputation'!BH80&lt;&gt;"",1,0))</f>
        <v>0</v>
      </c>
      <c r="BH77" s="158">
        <f>IF('Indicator Data'!BI81="No Data",1,IF('Indicator Data imputation'!BI80&lt;&gt;"",1,0))</f>
        <v>0</v>
      </c>
      <c r="BI77" s="158">
        <f>IF('Indicator Data'!BR81="No Data",1,IF('Indicator Data imputation'!BJ80&lt;&gt;"",1,0))</f>
        <v>0</v>
      </c>
      <c r="BJ77" s="158">
        <f>IF('Indicator Data'!BS81="No Data",1,IF('Indicator Data imputation'!BK80&lt;&gt;"",1,0))</f>
        <v>0</v>
      </c>
      <c r="BK77" s="158">
        <f>IF('Indicator Data'!BT81="No Data",1,IF('Indicator Data imputation'!BL80&lt;&gt;"",1,0))</f>
        <v>0</v>
      </c>
      <c r="BL77" s="158">
        <f>IF('Indicator Data'!BU81="No Data",1,IF('Indicator Data imputation'!BM80&lt;&gt;"",1,0))</f>
        <v>0</v>
      </c>
      <c r="BM77" s="158">
        <f>IF('Indicator Data'!BV81="No Data",1,IF('Indicator Data imputation'!BN80&lt;&gt;"",1,0))</f>
        <v>0</v>
      </c>
      <c r="BN77" s="158">
        <f>IF('Indicator Data'!BW81="No Data",1,IF('Indicator Data imputation'!BO80&lt;&gt;"",1,0))</f>
        <v>0</v>
      </c>
      <c r="BO77" s="158">
        <f>IF('Indicator Data'!BX81="No Data",1,IF('Indicator Data imputation'!BP80&lt;&gt;"",1,0))</f>
        <v>0</v>
      </c>
      <c r="BP77" s="158">
        <f>IF('Indicator Data'!BY81="No Data",1,IF('Indicator Data imputation'!BQ80&lt;&gt;"",1,0))</f>
        <v>0</v>
      </c>
      <c r="BQ77" s="158">
        <f>IF('Indicator Data'!BZ81="No Data",1,IF('Indicator Data imputation'!BR80&lt;&gt;"",1,0))</f>
        <v>0</v>
      </c>
      <c r="BR77" s="158">
        <f>IF('Indicator Data'!CA81="No Data",1,IF('Indicator Data imputation'!BS80&lt;&gt;"",1,0))</f>
        <v>0</v>
      </c>
      <c r="BS77" s="158">
        <f>IF('Indicator Data'!CB81="No Data",1,IF('Indicator Data imputation'!BT80&lt;&gt;"",1,0))</f>
        <v>0</v>
      </c>
      <c r="BT77" s="158">
        <f>IF('Indicator Data'!CC81="No Data",1,IF('Indicator Data imputation'!BU80&lt;&gt;"",1,0))</f>
        <v>0</v>
      </c>
      <c r="BU77" s="158">
        <f>IF('Indicator Data'!CD81="No Data",1,IF('Indicator Data imputation'!BV80&lt;&gt;"",1,0))</f>
        <v>0</v>
      </c>
      <c r="BV77" s="158">
        <f>IF('Indicator Data'!CE81="No Data",1,IF('Indicator Data imputation'!BW80&lt;&gt;"",1,0))</f>
        <v>1</v>
      </c>
      <c r="BW77" s="158">
        <f>IF('Indicator Data'!CF81="No Data",1,IF('Indicator Data imputation'!BX80&lt;&gt;"",1,0))</f>
        <v>0</v>
      </c>
      <c r="BX77" s="158">
        <f>IF('Indicator Data'!CG81="No Data",1,IF('Indicator Data imputation'!BY80&lt;&gt;"",1,0))</f>
        <v>0</v>
      </c>
      <c r="BY77" s="5">
        <f t="shared" si="3"/>
        <v>4</v>
      </c>
      <c r="BZ77" s="160">
        <f t="shared" si="4"/>
        <v>5.3333333333333337E-2</v>
      </c>
    </row>
    <row r="78" spans="1:78" x14ac:dyDescent="0.3">
      <c r="A78" s="5" t="s">
        <v>143</v>
      </c>
      <c r="B78" s="158">
        <f>IF('Indicator Data'!C82="No Data",1,IF('Indicator Data imputation'!C81&lt;&gt;"",1,0))</f>
        <v>0</v>
      </c>
      <c r="C78" s="158">
        <f>IF('Indicator Data'!D82="No Data",1,IF('Indicator Data imputation'!D81&lt;&gt;"",1,0))</f>
        <v>0</v>
      </c>
      <c r="D78" s="158">
        <f>IF('Indicator Data'!E82="No Data",1,IF('Indicator Data imputation'!E81&lt;&gt;"",1,0))</f>
        <v>0</v>
      </c>
      <c r="E78" s="158">
        <f>IF('Indicator Data'!F82="No Data",1,IF('Indicator Data imputation'!F81&lt;&gt;"",1,0))</f>
        <v>0</v>
      </c>
      <c r="F78" s="158">
        <f>IF('Indicator Data'!G82="No Data",1,IF('Indicator Data imputation'!G81&lt;&gt;"",1,0))</f>
        <v>0</v>
      </c>
      <c r="G78" s="158">
        <f>IF('Indicator Data'!H82="No Data",1,IF('Indicator Data imputation'!H81&lt;&gt;"",1,0))</f>
        <v>0</v>
      </c>
      <c r="H78" s="158">
        <f>IF('Indicator Data'!I82="No Data",1,IF('Indicator Data imputation'!I81&lt;&gt;"",1,0))</f>
        <v>0</v>
      </c>
      <c r="I78" s="158">
        <f>IF('Indicator Data'!J82="No Data",1,IF('Indicator Data imputation'!J81&lt;&gt;"",1,0))</f>
        <v>0</v>
      </c>
      <c r="J78" s="158">
        <f>IF('Indicator Data'!K82="No Data",1,IF('Indicator Data imputation'!K81&lt;&gt;"",1,0))</f>
        <v>0</v>
      </c>
      <c r="K78" s="158">
        <f>IF('Indicator Data'!L82="No Data",1,IF('Indicator Data imputation'!L81&lt;&gt;"",1,0))</f>
        <v>0</v>
      </c>
      <c r="L78" s="158">
        <f>IF('Indicator Data'!M82="No Data",1,IF('Indicator Data imputation'!M81&lt;&gt;"",1,0))</f>
        <v>0</v>
      </c>
      <c r="M78" s="158">
        <f>IF('Indicator Data'!N82="No Data",1,IF('Indicator Data imputation'!N81&lt;&gt;"",1,0))</f>
        <v>1</v>
      </c>
      <c r="N78" s="158">
        <f>IF('Indicator Data'!O82="No Data",1,IF('Indicator Data imputation'!O81&lt;&gt;"",1,0))</f>
        <v>1</v>
      </c>
      <c r="O78" s="158">
        <f>IF('Indicator Data'!P82="No Data",1,IF('Indicator Data imputation'!P81&lt;&gt;"",1,0))</f>
        <v>1</v>
      </c>
      <c r="P78" s="158">
        <f>IF('Indicator Data'!Q82="No Data",1,IF('Indicator Data imputation'!Q81&lt;&gt;"",1,0))</f>
        <v>0</v>
      </c>
      <c r="Q78" s="158">
        <f>IF('Indicator Data'!R82="No Data",1,IF('Indicator Data imputation'!R81&lt;&gt;"",1,0))</f>
        <v>0</v>
      </c>
      <c r="R78" s="158">
        <f>IF('Indicator Data'!S82="No Data",1,IF('Indicator Data imputation'!S81&lt;&gt;"",1,0))</f>
        <v>0</v>
      </c>
      <c r="S78" s="158">
        <f>IF('Indicator Data'!T82="No Data",1,IF('Indicator Data imputation'!T81&lt;&gt;"",1,0))</f>
        <v>0</v>
      </c>
      <c r="T78" s="158">
        <f>IF('Indicator Data'!U82="No Data",1,IF('Indicator Data imputation'!U81&lt;&gt;"",1,0))</f>
        <v>0</v>
      </c>
      <c r="U78" s="158">
        <f>IF('Indicator Data'!V82="No Data",1,IF('Indicator Data imputation'!V81&lt;&gt;"",1,0))</f>
        <v>0</v>
      </c>
      <c r="V78" s="158">
        <f>IF('Indicator Data'!W82="No Data",1,IF('Indicator Data imputation'!W81&lt;&gt;"",1,0))</f>
        <v>0</v>
      </c>
      <c r="W78" s="158">
        <f>IF('Indicator Data'!X82="No Data",1,IF('Indicator Data imputation'!X81&lt;&gt;"",1,0))</f>
        <v>0</v>
      </c>
      <c r="X78" s="158">
        <f>IF('Indicator Data'!Y82="No Data",1,IF('Indicator Data imputation'!Y81&lt;&gt;"",1,0))</f>
        <v>0</v>
      </c>
      <c r="Y78" s="158">
        <f>IF('Indicator Data'!Z82="No Data",1,IF('Indicator Data imputation'!Z81&lt;&gt;"",1,0))</f>
        <v>0</v>
      </c>
      <c r="Z78" s="158">
        <f>IF('Indicator Data'!AA82="No Data",1,IF('Indicator Data imputation'!AA81&lt;&gt;"",1,0))</f>
        <v>0</v>
      </c>
      <c r="AA78" s="158">
        <f>IF('Indicator Data'!AB82="No Data",1,IF('Indicator Data imputation'!AB81&lt;&gt;"",1,0))</f>
        <v>0</v>
      </c>
      <c r="AB78" s="158">
        <f>IF('Indicator Data'!AC82="No Data",1,IF('Indicator Data imputation'!AC81&lt;&gt;"",1,0))</f>
        <v>0</v>
      </c>
      <c r="AC78" s="158">
        <f>IF('Indicator Data'!AD82="No Data",1,IF('Indicator Data imputation'!AD81&lt;&gt;"",1,0))</f>
        <v>0</v>
      </c>
      <c r="AD78" s="158">
        <f>IF('Indicator Data'!AE82="No Data",1,IF('Indicator Data imputation'!AE81&lt;&gt;"",1,0))</f>
        <v>0</v>
      </c>
      <c r="AE78" s="158">
        <f>IF('Indicator Data'!AF82="No Data",1,IF('Indicator Data imputation'!AF81&lt;&gt;"",1,0))</f>
        <v>0</v>
      </c>
      <c r="AF78" s="158">
        <f>IF('Indicator Data'!AG82="No Data",1,IF('Indicator Data imputation'!AG81&lt;&gt;"",1,0))</f>
        <v>0</v>
      </c>
      <c r="AG78" s="158">
        <f>IF('Indicator Data'!AH82="No Data",1,IF('Indicator Data imputation'!AH81&lt;&gt;"",1,0))</f>
        <v>0</v>
      </c>
      <c r="AH78" s="158">
        <f>IF('Indicator Data'!AI82="No Data",1,IF('Indicator Data imputation'!AI81&lt;&gt;"",1,0))</f>
        <v>0</v>
      </c>
      <c r="AI78" s="158">
        <f>IF('Indicator Data'!AJ82="No Data",1,IF('Indicator Data imputation'!AJ81&lt;&gt;"",1,0))</f>
        <v>0</v>
      </c>
      <c r="AJ78" s="158">
        <f>IF('Indicator Data'!AK82="No Data",1,IF('Indicator Data imputation'!AK81&lt;&gt;"",1,0))</f>
        <v>0</v>
      </c>
      <c r="AK78" s="158">
        <f>IF('Indicator Data'!AL82="No Data",1,IF('Indicator Data imputation'!AL81&lt;&gt;"",1,0))</f>
        <v>0</v>
      </c>
      <c r="AL78" s="158">
        <f>IF('Indicator Data'!AM82="No Data",1,IF('Indicator Data imputation'!AM81&lt;&gt;"",1,0))</f>
        <v>0</v>
      </c>
      <c r="AM78" s="158">
        <f>IF('Indicator Data'!AN82="No Data",1,IF('Indicator Data imputation'!AN81&lt;&gt;"",1,0))</f>
        <v>0</v>
      </c>
      <c r="AN78" s="158">
        <f>IF('Indicator Data'!AO82="No Data",1,IF('Indicator Data imputation'!AO81&lt;&gt;"",1,0))</f>
        <v>0</v>
      </c>
      <c r="AO78" s="158">
        <f>IF('Indicator Data'!AP82="No Data",1,IF('Indicator Data imputation'!AP81&lt;&gt;"",1,0))</f>
        <v>0</v>
      </c>
      <c r="AP78" s="158">
        <f>IF('Indicator Data'!AQ82="No Data",1,IF('Indicator Data imputation'!AQ81&lt;&gt;"",1,0))</f>
        <v>0</v>
      </c>
      <c r="AQ78" s="158">
        <f>IF('Indicator Data'!AR82="No Data",1,IF('Indicator Data imputation'!AR81&lt;&gt;"",1,0))</f>
        <v>0</v>
      </c>
      <c r="AR78" s="158">
        <f>IF('Indicator Data'!AS82="No Data",1,IF('Indicator Data imputation'!AS81&lt;&gt;"",1,0))</f>
        <v>0</v>
      </c>
      <c r="AS78" s="158">
        <f>IF('Indicator Data'!AT82="No Data",1,IF('Indicator Data imputation'!AT81&lt;&gt;"",1,0))</f>
        <v>0</v>
      </c>
      <c r="AT78" s="158">
        <f>IF('Indicator Data'!AU82="No Data",1,IF('Indicator Data imputation'!AU81&lt;&gt;"",1,0))</f>
        <v>0</v>
      </c>
      <c r="AU78" s="158">
        <f>IF('Indicator Data'!AV82="No Data",1,IF('Indicator Data imputation'!AV81&lt;&gt;"",1,0))</f>
        <v>0</v>
      </c>
      <c r="AV78" s="158">
        <f>IF('Indicator Data'!AW82="No Data",1,IF('Indicator Data imputation'!AW81&lt;&gt;"",1,0))</f>
        <v>0</v>
      </c>
      <c r="AW78" s="158">
        <f>IF('Indicator Data'!AX82="No Data",1,IF('Indicator Data imputation'!AX81&lt;&gt;"",1,0))</f>
        <v>0</v>
      </c>
      <c r="AX78" s="158">
        <f>IF('Indicator Data'!AY82="No Data",1,IF('Indicator Data imputation'!AY81&lt;&gt;"",1,0))</f>
        <v>0</v>
      </c>
      <c r="AY78" s="158">
        <f>IF('Indicator Data'!AZ82="No Data",1,IF('Indicator Data imputation'!AZ81&lt;&gt;"",1,0))</f>
        <v>0</v>
      </c>
      <c r="AZ78" s="158">
        <f>IF('Indicator Data'!BA82="No Data",1,IF('Indicator Data imputation'!BA81&lt;&gt;"",1,0))</f>
        <v>0</v>
      </c>
      <c r="BA78" s="158">
        <f>IF('Indicator Data'!BB82="No Data",1,IF('Indicator Data imputation'!BB81&lt;&gt;"",1,0))</f>
        <v>0</v>
      </c>
      <c r="BB78" s="158">
        <f>IF('Indicator Data'!BC82="No Data",1,IF('Indicator Data imputation'!BC81&lt;&gt;"",1,0))</f>
        <v>0</v>
      </c>
      <c r="BC78" s="158">
        <f>IF('Indicator Data'!BD82="No Data",1,IF('Indicator Data imputation'!BD81&lt;&gt;"",1,0))</f>
        <v>0</v>
      </c>
      <c r="BD78" s="158">
        <f>IF('Indicator Data'!BE82="No Data",1,IF('Indicator Data imputation'!BE81&lt;&gt;"",1,0))</f>
        <v>0</v>
      </c>
      <c r="BE78" s="158">
        <f>IF('Indicator Data'!BF82="No Data",1,IF('Indicator Data imputation'!BF81&lt;&gt;"",1,0))</f>
        <v>0</v>
      </c>
      <c r="BF78" s="158">
        <f>IF('Indicator Data'!BG82="No Data",1,IF('Indicator Data imputation'!BG81&lt;&gt;"",1,0))</f>
        <v>0</v>
      </c>
      <c r="BG78" s="158">
        <f>IF('Indicator Data'!BH82="No Data",1,IF('Indicator Data imputation'!BH81&lt;&gt;"",1,0))</f>
        <v>0</v>
      </c>
      <c r="BH78" s="158">
        <f>IF('Indicator Data'!BI82="No Data",1,IF('Indicator Data imputation'!BI81&lt;&gt;"",1,0))</f>
        <v>0</v>
      </c>
      <c r="BI78" s="158">
        <f>IF('Indicator Data'!BR82="No Data",1,IF('Indicator Data imputation'!BJ81&lt;&gt;"",1,0))</f>
        <v>0</v>
      </c>
      <c r="BJ78" s="158">
        <f>IF('Indicator Data'!BS82="No Data",1,IF('Indicator Data imputation'!BK81&lt;&gt;"",1,0))</f>
        <v>0</v>
      </c>
      <c r="BK78" s="158">
        <f>IF('Indicator Data'!BT82="No Data",1,IF('Indicator Data imputation'!BL81&lt;&gt;"",1,0))</f>
        <v>0</v>
      </c>
      <c r="BL78" s="158">
        <f>IF('Indicator Data'!BU82="No Data",1,IF('Indicator Data imputation'!BM81&lt;&gt;"",1,0))</f>
        <v>0</v>
      </c>
      <c r="BM78" s="158">
        <f>IF('Indicator Data'!BV82="No Data",1,IF('Indicator Data imputation'!BN81&lt;&gt;"",1,0))</f>
        <v>0</v>
      </c>
      <c r="BN78" s="158">
        <f>IF('Indicator Data'!BW82="No Data",1,IF('Indicator Data imputation'!BO81&lt;&gt;"",1,0))</f>
        <v>0</v>
      </c>
      <c r="BO78" s="158">
        <f>IF('Indicator Data'!BX82="No Data",1,IF('Indicator Data imputation'!BP81&lt;&gt;"",1,0))</f>
        <v>0</v>
      </c>
      <c r="BP78" s="158">
        <f>IF('Indicator Data'!BY82="No Data",1,IF('Indicator Data imputation'!BQ81&lt;&gt;"",1,0))</f>
        <v>0</v>
      </c>
      <c r="BQ78" s="158">
        <f>IF('Indicator Data'!BZ82="No Data",1,IF('Indicator Data imputation'!BR81&lt;&gt;"",1,0))</f>
        <v>0</v>
      </c>
      <c r="BR78" s="158">
        <f>IF('Indicator Data'!CA82="No Data",1,IF('Indicator Data imputation'!BS81&lt;&gt;"",1,0))</f>
        <v>0</v>
      </c>
      <c r="BS78" s="158">
        <f>IF('Indicator Data'!CB82="No Data",1,IF('Indicator Data imputation'!BT81&lt;&gt;"",1,0))</f>
        <v>0</v>
      </c>
      <c r="BT78" s="158">
        <f>IF('Indicator Data'!CC82="No Data",1,IF('Indicator Data imputation'!BU81&lt;&gt;"",1,0))</f>
        <v>0</v>
      </c>
      <c r="BU78" s="158">
        <f>IF('Indicator Data'!CD82="No Data",1,IF('Indicator Data imputation'!BV81&lt;&gt;"",1,0))</f>
        <v>0</v>
      </c>
      <c r="BV78" s="158">
        <f>IF('Indicator Data'!CE82="No Data",1,IF('Indicator Data imputation'!BW81&lt;&gt;"",1,0))</f>
        <v>1</v>
      </c>
      <c r="BW78" s="158">
        <f>IF('Indicator Data'!CF82="No Data",1,IF('Indicator Data imputation'!BX81&lt;&gt;"",1,0))</f>
        <v>0</v>
      </c>
      <c r="BX78" s="158">
        <f>IF('Indicator Data'!CG82="No Data",1,IF('Indicator Data imputation'!BY81&lt;&gt;"",1,0))</f>
        <v>0</v>
      </c>
      <c r="BY78" s="5">
        <f t="shared" si="3"/>
        <v>4</v>
      </c>
      <c r="BZ78" s="160">
        <f t="shared" si="4"/>
        <v>5.3333333333333337E-2</v>
      </c>
    </row>
    <row r="79" spans="1:78" x14ac:dyDescent="0.3">
      <c r="A79" s="5" t="s">
        <v>145</v>
      </c>
      <c r="B79" s="158">
        <f>IF('Indicator Data'!C83="No Data",1,IF('Indicator Data imputation'!C82&lt;&gt;"",1,0))</f>
        <v>0</v>
      </c>
      <c r="C79" s="158">
        <f>IF('Indicator Data'!D83="No Data",1,IF('Indicator Data imputation'!D82&lt;&gt;"",1,0))</f>
        <v>0</v>
      </c>
      <c r="D79" s="158">
        <f>IF('Indicator Data'!E83="No Data",1,IF('Indicator Data imputation'!E82&lt;&gt;"",1,0))</f>
        <v>0</v>
      </c>
      <c r="E79" s="158">
        <f>IF('Indicator Data'!F83="No Data",1,IF('Indicator Data imputation'!F82&lt;&gt;"",1,0))</f>
        <v>0</v>
      </c>
      <c r="F79" s="158">
        <f>IF('Indicator Data'!G83="No Data",1,IF('Indicator Data imputation'!G82&lt;&gt;"",1,0))</f>
        <v>0</v>
      </c>
      <c r="G79" s="158">
        <f>IF('Indicator Data'!H83="No Data",1,IF('Indicator Data imputation'!H82&lt;&gt;"",1,0))</f>
        <v>0</v>
      </c>
      <c r="H79" s="158">
        <f>IF('Indicator Data'!I83="No Data",1,IF('Indicator Data imputation'!I82&lt;&gt;"",1,0))</f>
        <v>0</v>
      </c>
      <c r="I79" s="158">
        <f>IF('Indicator Data'!J83="No Data",1,IF('Indicator Data imputation'!J82&lt;&gt;"",1,0))</f>
        <v>0</v>
      </c>
      <c r="J79" s="158">
        <f>IF('Indicator Data'!K83="No Data",1,IF('Indicator Data imputation'!K82&lt;&gt;"",1,0))</f>
        <v>0</v>
      </c>
      <c r="K79" s="158">
        <f>IF('Indicator Data'!L83="No Data",1,IF('Indicator Data imputation'!L82&lt;&gt;"",1,0))</f>
        <v>0</v>
      </c>
      <c r="L79" s="158">
        <f>IF('Indicator Data'!M83="No Data",1,IF('Indicator Data imputation'!M82&lt;&gt;"",1,0))</f>
        <v>0</v>
      </c>
      <c r="M79" s="158">
        <f>IF('Indicator Data'!N83="No Data",1,IF('Indicator Data imputation'!N82&lt;&gt;"",1,0))</f>
        <v>1</v>
      </c>
      <c r="N79" s="158">
        <f>IF('Indicator Data'!O83="No Data",1,IF('Indicator Data imputation'!O82&lt;&gt;"",1,0))</f>
        <v>1</v>
      </c>
      <c r="O79" s="158">
        <f>IF('Indicator Data'!P83="No Data",1,IF('Indicator Data imputation'!P82&lt;&gt;"",1,0))</f>
        <v>1</v>
      </c>
      <c r="P79" s="158">
        <f>IF('Indicator Data'!Q83="No Data",1,IF('Indicator Data imputation'!Q82&lt;&gt;"",1,0))</f>
        <v>0</v>
      </c>
      <c r="Q79" s="158">
        <f>IF('Indicator Data'!R83="No Data",1,IF('Indicator Data imputation'!R82&lt;&gt;"",1,0))</f>
        <v>0</v>
      </c>
      <c r="R79" s="158">
        <f>IF('Indicator Data'!S83="No Data",1,IF('Indicator Data imputation'!S82&lt;&gt;"",1,0))</f>
        <v>0</v>
      </c>
      <c r="S79" s="158">
        <f>IF('Indicator Data'!T83="No Data",1,IF('Indicator Data imputation'!T82&lt;&gt;"",1,0))</f>
        <v>0</v>
      </c>
      <c r="T79" s="158">
        <f>IF('Indicator Data'!U83="No Data",1,IF('Indicator Data imputation'!U82&lt;&gt;"",1,0))</f>
        <v>0</v>
      </c>
      <c r="U79" s="158">
        <f>IF('Indicator Data'!V83="No Data",1,IF('Indicator Data imputation'!V82&lt;&gt;"",1,0))</f>
        <v>0</v>
      </c>
      <c r="V79" s="158">
        <f>IF('Indicator Data'!W83="No Data",1,IF('Indicator Data imputation'!W82&lt;&gt;"",1,0))</f>
        <v>0</v>
      </c>
      <c r="W79" s="158">
        <f>IF('Indicator Data'!X83="No Data",1,IF('Indicator Data imputation'!X82&lt;&gt;"",1,0))</f>
        <v>0</v>
      </c>
      <c r="X79" s="158">
        <f>IF('Indicator Data'!Y83="No Data",1,IF('Indicator Data imputation'!Y82&lt;&gt;"",1,0))</f>
        <v>0</v>
      </c>
      <c r="Y79" s="158">
        <f>IF('Indicator Data'!Z83="No Data",1,IF('Indicator Data imputation'!Z82&lt;&gt;"",1,0))</f>
        <v>0</v>
      </c>
      <c r="Z79" s="158">
        <f>IF('Indicator Data'!AA83="No Data",1,IF('Indicator Data imputation'!AA82&lt;&gt;"",1,0))</f>
        <v>0</v>
      </c>
      <c r="AA79" s="158">
        <f>IF('Indicator Data'!AB83="No Data",1,IF('Indicator Data imputation'!AB82&lt;&gt;"",1,0))</f>
        <v>0</v>
      </c>
      <c r="AB79" s="158">
        <f>IF('Indicator Data'!AC83="No Data",1,IF('Indicator Data imputation'!AC82&lt;&gt;"",1,0))</f>
        <v>1</v>
      </c>
      <c r="AC79" s="158">
        <f>IF('Indicator Data'!AD83="No Data",1,IF('Indicator Data imputation'!AD82&lt;&gt;"",1,0))</f>
        <v>0</v>
      </c>
      <c r="AD79" s="158">
        <f>IF('Indicator Data'!AE83="No Data",1,IF('Indicator Data imputation'!AE82&lt;&gt;"",1,0))</f>
        <v>0</v>
      </c>
      <c r="AE79" s="158">
        <f>IF('Indicator Data'!AF83="No Data",1,IF('Indicator Data imputation'!AF82&lt;&gt;"",1,0))</f>
        <v>0</v>
      </c>
      <c r="AF79" s="158">
        <f>IF('Indicator Data'!AG83="No Data",1,IF('Indicator Data imputation'!AG82&lt;&gt;"",1,0))</f>
        <v>0</v>
      </c>
      <c r="AG79" s="158">
        <f>IF('Indicator Data'!AH83="No Data",1,IF('Indicator Data imputation'!AH82&lt;&gt;"",1,0))</f>
        <v>0</v>
      </c>
      <c r="AH79" s="158">
        <f>IF('Indicator Data'!AI83="No Data",1,IF('Indicator Data imputation'!AI82&lt;&gt;"",1,0))</f>
        <v>0</v>
      </c>
      <c r="AI79" s="158">
        <f>IF('Indicator Data'!AJ83="No Data",1,IF('Indicator Data imputation'!AJ82&lt;&gt;"",1,0))</f>
        <v>0</v>
      </c>
      <c r="AJ79" s="158">
        <f>IF('Indicator Data'!AK83="No Data",1,IF('Indicator Data imputation'!AK82&lt;&gt;"",1,0))</f>
        <v>0</v>
      </c>
      <c r="AK79" s="158">
        <f>IF('Indicator Data'!AL83="No Data",1,IF('Indicator Data imputation'!AL82&lt;&gt;"",1,0))</f>
        <v>0</v>
      </c>
      <c r="AL79" s="158">
        <f>IF('Indicator Data'!AM83="No Data",1,IF('Indicator Data imputation'!AM82&lt;&gt;"",1,0))</f>
        <v>1</v>
      </c>
      <c r="AM79" s="158">
        <f>IF('Indicator Data'!AN83="No Data",1,IF('Indicator Data imputation'!AN82&lt;&gt;"",1,0))</f>
        <v>0</v>
      </c>
      <c r="AN79" s="158">
        <f>IF('Indicator Data'!AO83="No Data",1,IF('Indicator Data imputation'!AO82&lt;&gt;"",1,0))</f>
        <v>0</v>
      </c>
      <c r="AO79" s="158">
        <f>IF('Indicator Data'!AP83="No Data",1,IF('Indicator Data imputation'!AP82&lt;&gt;"",1,0))</f>
        <v>0</v>
      </c>
      <c r="AP79" s="158">
        <f>IF('Indicator Data'!AQ83="No Data",1,IF('Indicator Data imputation'!AQ82&lt;&gt;"",1,0))</f>
        <v>0</v>
      </c>
      <c r="AQ79" s="158">
        <f>IF('Indicator Data'!AR83="No Data",1,IF('Indicator Data imputation'!AR82&lt;&gt;"",1,0))</f>
        <v>0</v>
      </c>
      <c r="AR79" s="158">
        <f>IF('Indicator Data'!AS83="No Data",1,IF('Indicator Data imputation'!AS82&lt;&gt;"",1,0))</f>
        <v>0</v>
      </c>
      <c r="AS79" s="158">
        <f>IF('Indicator Data'!AT83="No Data",1,IF('Indicator Data imputation'!AT82&lt;&gt;"",1,0))</f>
        <v>0</v>
      </c>
      <c r="AT79" s="158">
        <f>IF('Indicator Data'!AU83="No Data",1,IF('Indicator Data imputation'!AU82&lt;&gt;"",1,0))</f>
        <v>0</v>
      </c>
      <c r="AU79" s="158">
        <f>IF('Indicator Data'!AV83="No Data",1,IF('Indicator Data imputation'!AV82&lt;&gt;"",1,0))</f>
        <v>0</v>
      </c>
      <c r="AV79" s="158">
        <f>IF('Indicator Data'!AW83="No Data",1,IF('Indicator Data imputation'!AW82&lt;&gt;"",1,0))</f>
        <v>0</v>
      </c>
      <c r="AW79" s="158">
        <f>IF('Indicator Data'!AX83="No Data",1,IF('Indicator Data imputation'!AX82&lt;&gt;"",1,0))</f>
        <v>0</v>
      </c>
      <c r="AX79" s="158">
        <f>IF('Indicator Data'!AY83="No Data",1,IF('Indicator Data imputation'!AY82&lt;&gt;"",1,0))</f>
        <v>0</v>
      </c>
      <c r="AY79" s="158">
        <f>IF('Indicator Data'!AZ83="No Data",1,IF('Indicator Data imputation'!AZ82&lt;&gt;"",1,0))</f>
        <v>0</v>
      </c>
      <c r="AZ79" s="158">
        <f>IF('Indicator Data'!BA83="No Data",1,IF('Indicator Data imputation'!BA82&lt;&gt;"",1,0))</f>
        <v>0</v>
      </c>
      <c r="BA79" s="158">
        <f>IF('Indicator Data'!BB83="No Data",1,IF('Indicator Data imputation'!BB82&lt;&gt;"",1,0))</f>
        <v>0</v>
      </c>
      <c r="BB79" s="158">
        <f>IF('Indicator Data'!BC83="No Data",1,IF('Indicator Data imputation'!BC82&lt;&gt;"",1,0))</f>
        <v>0</v>
      </c>
      <c r="BC79" s="158">
        <f>IF('Indicator Data'!BD83="No Data",1,IF('Indicator Data imputation'!BD82&lt;&gt;"",1,0))</f>
        <v>0</v>
      </c>
      <c r="BD79" s="158">
        <f>IF('Indicator Data'!BE83="No Data",1,IF('Indicator Data imputation'!BE82&lt;&gt;"",1,0))</f>
        <v>0</v>
      </c>
      <c r="BE79" s="158">
        <f>IF('Indicator Data'!BF83="No Data",1,IF('Indicator Data imputation'!BF82&lt;&gt;"",1,0))</f>
        <v>0</v>
      </c>
      <c r="BF79" s="158">
        <f>IF('Indicator Data'!BG83="No Data",1,IF('Indicator Data imputation'!BG82&lt;&gt;"",1,0))</f>
        <v>0</v>
      </c>
      <c r="BG79" s="158">
        <f>IF('Indicator Data'!BH83="No Data",1,IF('Indicator Data imputation'!BH82&lt;&gt;"",1,0))</f>
        <v>0</v>
      </c>
      <c r="BH79" s="158">
        <f>IF('Indicator Data'!BI83="No Data",1,IF('Indicator Data imputation'!BI82&lt;&gt;"",1,0))</f>
        <v>0</v>
      </c>
      <c r="BI79" s="158">
        <f>IF('Indicator Data'!BR83="No Data",1,IF('Indicator Data imputation'!BJ82&lt;&gt;"",1,0))</f>
        <v>0</v>
      </c>
      <c r="BJ79" s="158">
        <f>IF('Indicator Data'!BS83="No Data",1,IF('Indicator Data imputation'!BK82&lt;&gt;"",1,0))</f>
        <v>0</v>
      </c>
      <c r="BK79" s="158">
        <f>IF('Indicator Data'!BT83="No Data",1,IF('Indicator Data imputation'!BL82&lt;&gt;"",1,0))</f>
        <v>0</v>
      </c>
      <c r="BL79" s="158">
        <f>IF('Indicator Data'!BU83="No Data",1,IF('Indicator Data imputation'!BM82&lt;&gt;"",1,0))</f>
        <v>0</v>
      </c>
      <c r="BM79" s="158">
        <f>IF('Indicator Data'!BV83="No Data",1,IF('Indicator Data imputation'!BN82&lt;&gt;"",1,0))</f>
        <v>0</v>
      </c>
      <c r="BN79" s="158">
        <f>IF('Indicator Data'!BW83="No Data",1,IF('Indicator Data imputation'!BO82&lt;&gt;"",1,0))</f>
        <v>0</v>
      </c>
      <c r="BO79" s="158">
        <f>IF('Indicator Data'!BX83="No Data",1,IF('Indicator Data imputation'!BP82&lt;&gt;"",1,0))</f>
        <v>0</v>
      </c>
      <c r="BP79" s="158">
        <f>IF('Indicator Data'!BY83="No Data",1,IF('Indicator Data imputation'!BQ82&lt;&gt;"",1,0))</f>
        <v>0</v>
      </c>
      <c r="BQ79" s="158">
        <f>IF('Indicator Data'!BZ83="No Data",1,IF('Indicator Data imputation'!BR82&lt;&gt;"",1,0))</f>
        <v>0</v>
      </c>
      <c r="BR79" s="158">
        <f>IF('Indicator Data'!CA83="No Data",1,IF('Indicator Data imputation'!BS82&lt;&gt;"",1,0))</f>
        <v>0</v>
      </c>
      <c r="BS79" s="158">
        <f>IF('Indicator Data'!CB83="No Data",1,IF('Indicator Data imputation'!BT82&lt;&gt;"",1,0))</f>
        <v>0</v>
      </c>
      <c r="BT79" s="158">
        <f>IF('Indicator Data'!CC83="No Data",1,IF('Indicator Data imputation'!BU82&lt;&gt;"",1,0))</f>
        <v>0</v>
      </c>
      <c r="BU79" s="158">
        <f>IF('Indicator Data'!CD83="No Data",1,IF('Indicator Data imputation'!BV82&lt;&gt;"",1,0))</f>
        <v>0</v>
      </c>
      <c r="BV79" s="158">
        <f>IF('Indicator Data'!CE83="No Data",1,IF('Indicator Data imputation'!BW82&lt;&gt;"",1,0))</f>
        <v>1</v>
      </c>
      <c r="BW79" s="158">
        <f>IF('Indicator Data'!CF83="No Data",1,IF('Indicator Data imputation'!BX82&lt;&gt;"",1,0))</f>
        <v>0</v>
      </c>
      <c r="BX79" s="158">
        <f>IF('Indicator Data'!CG83="No Data",1,IF('Indicator Data imputation'!BY82&lt;&gt;"",1,0))</f>
        <v>0</v>
      </c>
      <c r="BY79" s="5">
        <f t="shared" si="3"/>
        <v>6</v>
      </c>
      <c r="BZ79" s="160">
        <f t="shared" si="4"/>
        <v>0.08</v>
      </c>
    </row>
    <row r="80" spans="1:78" x14ac:dyDescent="0.3">
      <c r="A80" s="5" t="s">
        <v>146</v>
      </c>
      <c r="B80" s="158">
        <f>IF('Indicator Data'!C84="No Data",1,IF('Indicator Data imputation'!C83&lt;&gt;"",1,0))</f>
        <v>0</v>
      </c>
      <c r="C80" s="158">
        <f>IF('Indicator Data'!D84="No Data",1,IF('Indicator Data imputation'!D83&lt;&gt;"",1,0))</f>
        <v>0</v>
      </c>
      <c r="D80" s="158">
        <f>IF('Indicator Data'!E84="No Data",1,IF('Indicator Data imputation'!E83&lt;&gt;"",1,0))</f>
        <v>0</v>
      </c>
      <c r="E80" s="158">
        <f>IF('Indicator Data'!F84="No Data",1,IF('Indicator Data imputation'!F83&lt;&gt;"",1,0))</f>
        <v>0</v>
      </c>
      <c r="F80" s="158">
        <f>IF('Indicator Data'!G84="No Data",1,IF('Indicator Data imputation'!G83&lt;&gt;"",1,0))</f>
        <v>0</v>
      </c>
      <c r="G80" s="158">
        <f>IF('Indicator Data'!H84="No Data",1,IF('Indicator Data imputation'!H83&lt;&gt;"",1,0))</f>
        <v>0</v>
      </c>
      <c r="H80" s="158">
        <f>IF('Indicator Data'!I84="No Data",1,IF('Indicator Data imputation'!I83&lt;&gt;"",1,0))</f>
        <v>0</v>
      </c>
      <c r="I80" s="158">
        <f>IF('Indicator Data'!J84="No Data",1,IF('Indicator Data imputation'!J83&lt;&gt;"",1,0))</f>
        <v>0</v>
      </c>
      <c r="J80" s="158">
        <f>IF('Indicator Data'!K84="No Data",1,IF('Indicator Data imputation'!K83&lt;&gt;"",1,0))</f>
        <v>0</v>
      </c>
      <c r="K80" s="158">
        <f>IF('Indicator Data'!L84="No Data",1,IF('Indicator Data imputation'!L83&lt;&gt;"",1,0))</f>
        <v>0</v>
      </c>
      <c r="L80" s="158">
        <f>IF('Indicator Data'!M84="No Data",1,IF('Indicator Data imputation'!M83&lt;&gt;"",1,0))</f>
        <v>0</v>
      </c>
      <c r="M80" s="158">
        <f>IF('Indicator Data'!N84="No Data",1,IF('Indicator Data imputation'!N83&lt;&gt;"",1,0))</f>
        <v>1</v>
      </c>
      <c r="N80" s="158">
        <f>IF('Indicator Data'!O84="No Data",1,IF('Indicator Data imputation'!O83&lt;&gt;"",1,0))</f>
        <v>1</v>
      </c>
      <c r="O80" s="158">
        <f>IF('Indicator Data'!P84="No Data",1,IF('Indicator Data imputation'!P83&lt;&gt;"",1,0))</f>
        <v>1</v>
      </c>
      <c r="P80" s="158">
        <f>IF('Indicator Data'!Q84="No Data",1,IF('Indicator Data imputation'!Q83&lt;&gt;"",1,0))</f>
        <v>0</v>
      </c>
      <c r="Q80" s="158">
        <f>IF('Indicator Data'!R84="No Data",1,IF('Indicator Data imputation'!R83&lt;&gt;"",1,0))</f>
        <v>0</v>
      </c>
      <c r="R80" s="158">
        <f>IF('Indicator Data'!S84="No Data",1,IF('Indicator Data imputation'!S83&lt;&gt;"",1,0))</f>
        <v>0</v>
      </c>
      <c r="S80" s="158">
        <f>IF('Indicator Data'!T84="No Data",1,IF('Indicator Data imputation'!T83&lt;&gt;"",1,0))</f>
        <v>0</v>
      </c>
      <c r="T80" s="158">
        <f>IF('Indicator Data'!U84="No Data",1,IF('Indicator Data imputation'!U83&lt;&gt;"",1,0))</f>
        <v>0</v>
      </c>
      <c r="U80" s="158">
        <f>IF('Indicator Data'!V84="No Data",1,IF('Indicator Data imputation'!V83&lt;&gt;"",1,0))</f>
        <v>0</v>
      </c>
      <c r="V80" s="158">
        <f>IF('Indicator Data'!W84="No Data",1,IF('Indicator Data imputation'!W83&lt;&gt;"",1,0))</f>
        <v>0</v>
      </c>
      <c r="W80" s="158">
        <f>IF('Indicator Data'!X84="No Data",1,IF('Indicator Data imputation'!X83&lt;&gt;"",1,0))</f>
        <v>0</v>
      </c>
      <c r="X80" s="158">
        <f>IF('Indicator Data'!Y84="No Data",1,IF('Indicator Data imputation'!Y83&lt;&gt;"",1,0))</f>
        <v>0</v>
      </c>
      <c r="Y80" s="158">
        <f>IF('Indicator Data'!Z84="No Data",1,IF('Indicator Data imputation'!Z83&lt;&gt;"",1,0))</f>
        <v>0</v>
      </c>
      <c r="Z80" s="158">
        <f>IF('Indicator Data'!AA84="No Data",1,IF('Indicator Data imputation'!AA83&lt;&gt;"",1,0))</f>
        <v>1</v>
      </c>
      <c r="AA80" s="158">
        <f>IF('Indicator Data'!AB84="No Data",1,IF('Indicator Data imputation'!AB83&lt;&gt;"",1,0))</f>
        <v>0</v>
      </c>
      <c r="AB80" s="158">
        <f>IF('Indicator Data'!AC84="No Data",1,IF('Indicator Data imputation'!AC83&lt;&gt;"",1,0))</f>
        <v>0</v>
      </c>
      <c r="AC80" s="158">
        <f>IF('Indicator Data'!AD84="No Data",1,IF('Indicator Data imputation'!AD83&lt;&gt;"",1,0))</f>
        <v>0</v>
      </c>
      <c r="AD80" s="158">
        <f>IF('Indicator Data'!AE84="No Data",1,IF('Indicator Data imputation'!AE83&lt;&gt;"",1,0))</f>
        <v>0</v>
      </c>
      <c r="AE80" s="158">
        <f>IF('Indicator Data'!AF84="No Data",1,IF('Indicator Data imputation'!AF83&lt;&gt;"",1,0))</f>
        <v>0</v>
      </c>
      <c r="AF80" s="158">
        <f>IF('Indicator Data'!AG84="No Data",1,IF('Indicator Data imputation'!AG83&lt;&gt;"",1,0))</f>
        <v>0</v>
      </c>
      <c r="AG80" s="158">
        <f>IF('Indicator Data'!AH84="No Data",1,IF('Indicator Data imputation'!AH83&lt;&gt;"",1,0))</f>
        <v>0</v>
      </c>
      <c r="AH80" s="158">
        <f>IF('Indicator Data'!AI84="No Data",1,IF('Indicator Data imputation'!AI83&lt;&gt;"",1,0))</f>
        <v>0</v>
      </c>
      <c r="AI80" s="158">
        <f>IF('Indicator Data'!AJ84="No Data",1,IF('Indicator Data imputation'!AJ83&lt;&gt;"",1,0))</f>
        <v>0</v>
      </c>
      <c r="AJ80" s="158">
        <f>IF('Indicator Data'!AK84="No Data",1,IF('Indicator Data imputation'!AK83&lt;&gt;"",1,0))</f>
        <v>0</v>
      </c>
      <c r="AK80" s="158">
        <f>IF('Indicator Data'!AL84="No Data",1,IF('Indicator Data imputation'!AL83&lt;&gt;"",1,0))</f>
        <v>0</v>
      </c>
      <c r="AL80" s="158">
        <f>IF('Indicator Data'!AM84="No Data",1,IF('Indicator Data imputation'!AM83&lt;&gt;"",1,0))</f>
        <v>0</v>
      </c>
      <c r="AM80" s="158">
        <f>IF('Indicator Data'!AN84="No Data",1,IF('Indicator Data imputation'!AN83&lt;&gt;"",1,0))</f>
        <v>0</v>
      </c>
      <c r="AN80" s="158">
        <f>IF('Indicator Data'!AO84="No Data",1,IF('Indicator Data imputation'!AO83&lt;&gt;"",1,0))</f>
        <v>0</v>
      </c>
      <c r="AO80" s="158">
        <f>IF('Indicator Data'!AP84="No Data",1,IF('Indicator Data imputation'!AP83&lt;&gt;"",1,0))</f>
        <v>0</v>
      </c>
      <c r="AP80" s="158">
        <f>IF('Indicator Data'!AQ84="No Data",1,IF('Indicator Data imputation'!AQ83&lt;&gt;"",1,0))</f>
        <v>0</v>
      </c>
      <c r="AQ80" s="158">
        <f>IF('Indicator Data'!AR84="No Data",1,IF('Indicator Data imputation'!AR83&lt;&gt;"",1,0))</f>
        <v>0</v>
      </c>
      <c r="AR80" s="158">
        <f>IF('Indicator Data'!AS84="No Data",1,IF('Indicator Data imputation'!AS83&lt;&gt;"",1,0))</f>
        <v>0</v>
      </c>
      <c r="AS80" s="158">
        <f>IF('Indicator Data'!AT84="No Data",1,IF('Indicator Data imputation'!AT83&lt;&gt;"",1,0))</f>
        <v>0</v>
      </c>
      <c r="AT80" s="158">
        <f>IF('Indicator Data'!AU84="No Data",1,IF('Indicator Data imputation'!AU83&lt;&gt;"",1,0))</f>
        <v>0</v>
      </c>
      <c r="AU80" s="158">
        <f>IF('Indicator Data'!AV84="No Data",1,IF('Indicator Data imputation'!AV83&lt;&gt;"",1,0))</f>
        <v>1</v>
      </c>
      <c r="AV80" s="158">
        <f>IF('Indicator Data'!AW84="No Data",1,IF('Indicator Data imputation'!AW83&lt;&gt;"",1,0))</f>
        <v>1</v>
      </c>
      <c r="AW80" s="158">
        <f>IF('Indicator Data'!AX84="No Data",1,IF('Indicator Data imputation'!AX83&lt;&gt;"",1,0))</f>
        <v>0</v>
      </c>
      <c r="AX80" s="158">
        <f>IF('Indicator Data'!AY84="No Data",1,IF('Indicator Data imputation'!AY83&lt;&gt;"",1,0))</f>
        <v>0</v>
      </c>
      <c r="AY80" s="158">
        <f>IF('Indicator Data'!AZ84="No Data",1,IF('Indicator Data imputation'!AZ83&lt;&gt;"",1,0))</f>
        <v>0</v>
      </c>
      <c r="AZ80" s="158">
        <f>IF('Indicator Data'!BA84="No Data",1,IF('Indicator Data imputation'!BA83&lt;&gt;"",1,0))</f>
        <v>0</v>
      </c>
      <c r="BA80" s="158">
        <f>IF('Indicator Data'!BB84="No Data",1,IF('Indicator Data imputation'!BB83&lt;&gt;"",1,0))</f>
        <v>0</v>
      </c>
      <c r="BB80" s="158">
        <f>IF('Indicator Data'!BC84="No Data",1,IF('Indicator Data imputation'!BC83&lt;&gt;"",1,0))</f>
        <v>0</v>
      </c>
      <c r="BC80" s="158">
        <f>IF('Indicator Data'!BD84="No Data",1,IF('Indicator Data imputation'!BD83&lt;&gt;"",1,0))</f>
        <v>0</v>
      </c>
      <c r="BD80" s="158">
        <f>IF('Indicator Data'!BE84="No Data",1,IF('Indicator Data imputation'!BE83&lt;&gt;"",1,0))</f>
        <v>0</v>
      </c>
      <c r="BE80" s="158">
        <f>IF('Indicator Data'!BF84="No Data",1,IF('Indicator Data imputation'!BF83&lt;&gt;"",1,0))</f>
        <v>0</v>
      </c>
      <c r="BF80" s="158">
        <f>IF('Indicator Data'!BG84="No Data",1,IF('Indicator Data imputation'!BG83&lt;&gt;"",1,0))</f>
        <v>0</v>
      </c>
      <c r="BG80" s="158">
        <f>IF('Indicator Data'!BH84="No Data",1,IF('Indicator Data imputation'!BH83&lt;&gt;"",1,0))</f>
        <v>0</v>
      </c>
      <c r="BH80" s="158">
        <f>IF('Indicator Data'!BI84="No Data",1,IF('Indicator Data imputation'!BI83&lt;&gt;"",1,0))</f>
        <v>0</v>
      </c>
      <c r="BI80" s="158">
        <f>IF('Indicator Data'!BR84="No Data",1,IF('Indicator Data imputation'!BJ83&lt;&gt;"",1,0))</f>
        <v>0</v>
      </c>
      <c r="BJ80" s="158">
        <f>IF('Indicator Data'!BS84="No Data",1,IF('Indicator Data imputation'!BK83&lt;&gt;"",1,0))</f>
        <v>0</v>
      </c>
      <c r="BK80" s="158">
        <f>IF('Indicator Data'!BT84="No Data",1,IF('Indicator Data imputation'!BL83&lt;&gt;"",1,0))</f>
        <v>0</v>
      </c>
      <c r="BL80" s="158">
        <f>IF('Indicator Data'!BU84="No Data",1,IF('Indicator Data imputation'!BM83&lt;&gt;"",1,0))</f>
        <v>0</v>
      </c>
      <c r="BM80" s="158">
        <f>IF('Indicator Data'!BV84="No Data",1,IF('Indicator Data imputation'!BN83&lt;&gt;"",1,0))</f>
        <v>0</v>
      </c>
      <c r="BN80" s="158">
        <f>IF('Indicator Data'!BW84="No Data",1,IF('Indicator Data imputation'!BO83&lt;&gt;"",1,0))</f>
        <v>0</v>
      </c>
      <c r="BO80" s="158">
        <f>IF('Indicator Data'!BX84="No Data",1,IF('Indicator Data imputation'!BP83&lt;&gt;"",1,0))</f>
        <v>0</v>
      </c>
      <c r="BP80" s="158">
        <f>IF('Indicator Data'!BY84="No Data",1,IF('Indicator Data imputation'!BQ83&lt;&gt;"",1,0))</f>
        <v>0</v>
      </c>
      <c r="BQ80" s="158">
        <f>IF('Indicator Data'!BZ84="No Data",1,IF('Indicator Data imputation'!BR83&lt;&gt;"",1,0))</f>
        <v>0</v>
      </c>
      <c r="BR80" s="158">
        <f>IF('Indicator Data'!CA84="No Data",1,IF('Indicator Data imputation'!BS83&lt;&gt;"",1,0))</f>
        <v>0</v>
      </c>
      <c r="BS80" s="158">
        <f>IF('Indicator Data'!CB84="No Data",1,IF('Indicator Data imputation'!BT83&lt;&gt;"",1,0))</f>
        <v>0</v>
      </c>
      <c r="BT80" s="158">
        <f>IF('Indicator Data'!CC84="No Data",1,IF('Indicator Data imputation'!BU83&lt;&gt;"",1,0))</f>
        <v>0</v>
      </c>
      <c r="BU80" s="158">
        <f>IF('Indicator Data'!CD84="No Data",1,IF('Indicator Data imputation'!BV83&lt;&gt;"",1,0))</f>
        <v>0</v>
      </c>
      <c r="BV80" s="158">
        <f>IF('Indicator Data'!CE84="No Data",1,IF('Indicator Data imputation'!BW83&lt;&gt;"",1,0))</f>
        <v>0</v>
      </c>
      <c r="BW80" s="158">
        <f>IF('Indicator Data'!CF84="No Data",1,IF('Indicator Data imputation'!BX83&lt;&gt;"",1,0))</f>
        <v>0</v>
      </c>
      <c r="BX80" s="158">
        <f>IF('Indicator Data'!CG84="No Data",1,IF('Indicator Data imputation'!BY83&lt;&gt;"",1,0))</f>
        <v>0</v>
      </c>
      <c r="BY80" s="5">
        <f t="shared" si="3"/>
        <v>6</v>
      </c>
      <c r="BZ80" s="160">
        <f t="shared" si="4"/>
        <v>0.08</v>
      </c>
    </row>
    <row r="81" spans="1:78" x14ac:dyDescent="0.3">
      <c r="A81" s="5" t="s">
        <v>148</v>
      </c>
      <c r="B81" s="158">
        <f>IF('Indicator Data'!C85="No Data",1,IF('Indicator Data imputation'!C84&lt;&gt;"",1,0))</f>
        <v>0</v>
      </c>
      <c r="C81" s="158">
        <f>IF('Indicator Data'!D85="No Data",1,IF('Indicator Data imputation'!D84&lt;&gt;"",1,0))</f>
        <v>0</v>
      </c>
      <c r="D81" s="158">
        <f>IF('Indicator Data'!E85="No Data",1,IF('Indicator Data imputation'!E84&lt;&gt;"",1,0))</f>
        <v>0</v>
      </c>
      <c r="E81" s="158">
        <f>IF('Indicator Data'!F85="No Data",1,IF('Indicator Data imputation'!F84&lt;&gt;"",1,0))</f>
        <v>0</v>
      </c>
      <c r="F81" s="158">
        <f>IF('Indicator Data'!G85="No Data",1,IF('Indicator Data imputation'!G84&lt;&gt;"",1,0))</f>
        <v>0</v>
      </c>
      <c r="G81" s="158">
        <f>IF('Indicator Data'!H85="No Data",1,IF('Indicator Data imputation'!H84&lt;&gt;"",1,0))</f>
        <v>0</v>
      </c>
      <c r="H81" s="158">
        <f>IF('Indicator Data'!I85="No Data",1,IF('Indicator Data imputation'!I84&lt;&gt;"",1,0))</f>
        <v>0</v>
      </c>
      <c r="I81" s="158">
        <f>IF('Indicator Data'!J85="No Data",1,IF('Indicator Data imputation'!J84&lt;&gt;"",1,0))</f>
        <v>0</v>
      </c>
      <c r="J81" s="158">
        <f>IF('Indicator Data'!K85="No Data",1,IF('Indicator Data imputation'!K84&lt;&gt;"",1,0))</f>
        <v>0</v>
      </c>
      <c r="K81" s="158">
        <f>IF('Indicator Data'!L85="No Data",1,IF('Indicator Data imputation'!L84&lt;&gt;"",1,0))</f>
        <v>0</v>
      </c>
      <c r="L81" s="158">
        <f>IF('Indicator Data'!M85="No Data",1,IF('Indicator Data imputation'!M84&lt;&gt;"",1,0))</f>
        <v>0</v>
      </c>
      <c r="M81" s="158">
        <f>IF('Indicator Data'!N85="No Data",1,IF('Indicator Data imputation'!N84&lt;&gt;"",1,0))</f>
        <v>1</v>
      </c>
      <c r="N81" s="158">
        <f>IF('Indicator Data'!O85="No Data",1,IF('Indicator Data imputation'!O84&lt;&gt;"",1,0))</f>
        <v>1</v>
      </c>
      <c r="O81" s="158">
        <f>IF('Indicator Data'!P85="No Data",1,IF('Indicator Data imputation'!P84&lt;&gt;"",1,0))</f>
        <v>1</v>
      </c>
      <c r="P81" s="158">
        <f>IF('Indicator Data'!Q85="No Data",1,IF('Indicator Data imputation'!Q84&lt;&gt;"",1,0))</f>
        <v>0</v>
      </c>
      <c r="Q81" s="158">
        <f>IF('Indicator Data'!R85="No Data",1,IF('Indicator Data imputation'!R84&lt;&gt;"",1,0))</f>
        <v>0</v>
      </c>
      <c r="R81" s="158">
        <f>IF('Indicator Data'!S85="No Data",1,IF('Indicator Data imputation'!S84&lt;&gt;"",1,0))</f>
        <v>0</v>
      </c>
      <c r="S81" s="158">
        <f>IF('Indicator Data'!T85="No Data",1,IF('Indicator Data imputation'!T84&lt;&gt;"",1,0))</f>
        <v>0</v>
      </c>
      <c r="T81" s="158">
        <f>IF('Indicator Data'!U85="No Data",1,IF('Indicator Data imputation'!U84&lt;&gt;"",1,0))</f>
        <v>0</v>
      </c>
      <c r="U81" s="158">
        <f>IF('Indicator Data'!V85="No Data",1,IF('Indicator Data imputation'!V84&lt;&gt;"",1,0))</f>
        <v>0</v>
      </c>
      <c r="V81" s="158">
        <f>IF('Indicator Data'!W85="No Data",1,IF('Indicator Data imputation'!W84&lt;&gt;"",1,0))</f>
        <v>0</v>
      </c>
      <c r="W81" s="158">
        <f>IF('Indicator Data'!X85="No Data",1,IF('Indicator Data imputation'!X84&lt;&gt;"",1,0))</f>
        <v>0</v>
      </c>
      <c r="X81" s="158">
        <f>IF('Indicator Data'!Y85="No Data",1,IF('Indicator Data imputation'!Y84&lt;&gt;"",1,0))</f>
        <v>0</v>
      </c>
      <c r="Y81" s="158">
        <f>IF('Indicator Data'!Z85="No Data",1,IF('Indicator Data imputation'!Z84&lt;&gt;"",1,0))</f>
        <v>0</v>
      </c>
      <c r="Z81" s="158">
        <f>IF('Indicator Data'!AA85="No Data",1,IF('Indicator Data imputation'!AA84&lt;&gt;"",1,0))</f>
        <v>0</v>
      </c>
      <c r="AA81" s="158">
        <f>IF('Indicator Data'!AB85="No Data",1,IF('Indicator Data imputation'!AB84&lt;&gt;"",1,0))</f>
        <v>0</v>
      </c>
      <c r="AB81" s="158">
        <f>IF('Indicator Data'!AC85="No Data",1,IF('Indicator Data imputation'!AC84&lt;&gt;"",1,0))</f>
        <v>1</v>
      </c>
      <c r="AC81" s="158">
        <f>IF('Indicator Data'!AD85="No Data",1,IF('Indicator Data imputation'!AD84&lt;&gt;"",1,0))</f>
        <v>0</v>
      </c>
      <c r="AD81" s="158">
        <f>IF('Indicator Data'!AE85="No Data",1,IF('Indicator Data imputation'!AE84&lt;&gt;"",1,0))</f>
        <v>0</v>
      </c>
      <c r="AE81" s="158">
        <f>IF('Indicator Data'!AF85="No Data",1,IF('Indicator Data imputation'!AF84&lt;&gt;"",1,0))</f>
        <v>1</v>
      </c>
      <c r="AF81" s="158">
        <f>IF('Indicator Data'!AG85="No Data",1,IF('Indicator Data imputation'!AG84&lt;&gt;"",1,0))</f>
        <v>0</v>
      </c>
      <c r="AG81" s="158">
        <f>IF('Indicator Data'!AH85="No Data",1,IF('Indicator Data imputation'!AH84&lt;&gt;"",1,0))</f>
        <v>0</v>
      </c>
      <c r="AH81" s="158">
        <f>IF('Indicator Data'!AI85="No Data",1,IF('Indicator Data imputation'!AI84&lt;&gt;"",1,0))</f>
        <v>0</v>
      </c>
      <c r="AI81" s="158">
        <f>IF('Indicator Data'!AJ85="No Data",1,IF('Indicator Data imputation'!AJ84&lt;&gt;"",1,0))</f>
        <v>0</v>
      </c>
      <c r="AJ81" s="158">
        <f>IF('Indicator Data'!AK85="No Data",1,IF('Indicator Data imputation'!AK84&lt;&gt;"",1,0))</f>
        <v>0</v>
      </c>
      <c r="AK81" s="158">
        <f>IF('Indicator Data'!AL85="No Data",1,IF('Indicator Data imputation'!AL84&lt;&gt;"",1,0))</f>
        <v>0</v>
      </c>
      <c r="AL81" s="158">
        <f>IF('Indicator Data'!AM85="No Data",1,IF('Indicator Data imputation'!AM84&lt;&gt;"",1,0))</f>
        <v>1</v>
      </c>
      <c r="AM81" s="158">
        <f>IF('Indicator Data'!AN85="No Data",1,IF('Indicator Data imputation'!AN84&lt;&gt;"",1,0))</f>
        <v>0</v>
      </c>
      <c r="AN81" s="158">
        <f>IF('Indicator Data'!AO85="No Data",1,IF('Indicator Data imputation'!AO84&lt;&gt;"",1,0))</f>
        <v>0</v>
      </c>
      <c r="AO81" s="158">
        <f>IF('Indicator Data'!AP85="No Data",1,IF('Indicator Data imputation'!AP84&lt;&gt;"",1,0))</f>
        <v>0</v>
      </c>
      <c r="AP81" s="158">
        <f>IF('Indicator Data'!AQ85="No Data",1,IF('Indicator Data imputation'!AQ84&lt;&gt;"",1,0))</f>
        <v>1</v>
      </c>
      <c r="AQ81" s="158">
        <f>IF('Indicator Data'!AR85="No Data",1,IF('Indicator Data imputation'!AR84&lt;&gt;"",1,0))</f>
        <v>0</v>
      </c>
      <c r="AR81" s="158">
        <f>IF('Indicator Data'!AS85="No Data",1,IF('Indicator Data imputation'!AS84&lt;&gt;"",1,0))</f>
        <v>0</v>
      </c>
      <c r="AS81" s="158">
        <f>IF('Indicator Data'!AT85="No Data",1,IF('Indicator Data imputation'!AT84&lt;&gt;"",1,0))</f>
        <v>1</v>
      </c>
      <c r="AT81" s="158">
        <f>IF('Indicator Data'!AU85="No Data",1,IF('Indicator Data imputation'!AU84&lt;&gt;"",1,0))</f>
        <v>0</v>
      </c>
      <c r="AU81" s="158">
        <f>IF('Indicator Data'!AV85="No Data",1,IF('Indicator Data imputation'!AV84&lt;&gt;"",1,0))</f>
        <v>0</v>
      </c>
      <c r="AV81" s="158">
        <f>IF('Indicator Data'!AW85="No Data",1,IF('Indicator Data imputation'!AW84&lt;&gt;"",1,0))</f>
        <v>1</v>
      </c>
      <c r="AW81" s="158">
        <f>IF('Indicator Data'!AX85="No Data",1,IF('Indicator Data imputation'!AX84&lt;&gt;"",1,0))</f>
        <v>1</v>
      </c>
      <c r="AX81" s="158">
        <f>IF('Indicator Data'!AY85="No Data",1,IF('Indicator Data imputation'!AY84&lt;&gt;"",1,0))</f>
        <v>0</v>
      </c>
      <c r="AY81" s="158">
        <f>IF('Indicator Data'!AZ85="No Data",1,IF('Indicator Data imputation'!AZ84&lt;&gt;"",1,0))</f>
        <v>0</v>
      </c>
      <c r="AZ81" s="158">
        <f>IF('Indicator Data'!BA85="No Data",1,IF('Indicator Data imputation'!BA84&lt;&gt;"",1,0))</f>
        <v>0</v>
      </c>
      <c r="BA81" s="158">
        <f>IF('Indicator Data'!BB85="No Data",1,IF('Indicator Data imputation'!BB84&lt;&gt;"",1,0))</f>
        <v>0</v>
      </c>
      <c r="BB81" s="158">
        <f>IF('Indicator Data'!BC85="No Data",1,IF('Indicator Data imputation'!BC84&lt;&gt;"",1,0))</f>
        <v>0</v>
      </c>
      <c r="BC81" s="158">
        <f>IF('Indicator Data'!BD85="No Data",1,IF('Indicator Data imputation'!BD84&lt;&gt;"",1,0))</f>
        <v>0</v>
      </c>
      <c r="BD81" s="158">
        <f>IF('Indicator Data'!BE85="No Data",1,IF('Indicator Data imputation'!BE84&lt;&gt;"",1,0))</f>
        <v>0</v>
      </c>
      <c r="BE81" s="158">
        <f>IF('Indicator Data'!BF85="No Data",1,IF('Indicator Data imputation'!BF84&lt;&gt;"",1,0))</f>
        <v>0</v>
      </c>
      <c r="BF81" s="158">
        <f>IF('Indicator Data'!BG85="No Data",1,IF('Indicator Data imputation'!BG84&lt;&gt;"",1,0))</f>
        <v>0</v>
      </c>
      <c r="BG81" s="158">
        <f>IF('Indicator Data'!BH85="No Data",1,IF('Indicator Data imputation'!BH84&lt;&gt;"",1,0))</f>
        <v>0</v>
      </c>
      <c r="BH81" s="158">
        <f>IF('Indicator Data'!BI85="No Data",1,IF('Indicator Data imputation'!BI84&lt;&gt;"",1,0))</f>
        <v>0</v>
      </c>
      <c r="BI81" s="158">
        <f>IF('Indicator Data'!BR85="No Data",1,IF('Indicator Data imputation'!BJ84&lt;&gt;"",1,0))</f>
        <v>1</v>
      </c>
      <c r="BJ81" s="158">
        <f>IF('Indicator Data'!BS85="No Data",1,IF('Indicator Data imputation'!BK84&lt;&gt;"",1,0))</f>
        <v>0</v>
      </c>
      <c r="BK81" s="158">
        <f>IF('Indicator Data'!BT85="No Data",1,IF('Indicator Data imputation'!BL84&lt;&gt;"",1,0))</f>
        <v>0</v>
      </c>
      <c r="BL81" s="158">
        <f>IF('Indicator Data'!BU85="No Data",1,IF('Indicator Data imputation'!BM84&lt;&gt;"",1,0))</f>
        <v>0</v>
      </c>
      <c r="BM81" s="158">
        <f>IF('Indicator Data'!BV85="No Data",1,IF('Indicator Data imputation'!BN84&lt;&gt;"",1,0))</f>
        <v>1</v>
      </c>
      <c r="BN81" s="158">
        <f>IF('Indicator Data'!BW85="No Data",1,IF('Indicator Data imputation'!BO84&lt;&gt;"",1,0))</f>
        <v>0</v>
      </c>
      <c r="BO81" s="158">
        <f>IF('Indicator Data'!BX85="No Data",1,IF('Indicator Data imputation'!BP84&lt;&gt;"",1,0))</f>
        <v>0</v>
      </c>
      <c r="BP81" s="158">
        <f>IF('Indicator Data'!BY85="No Data",1,IF('Indicator Data imputation'!BQ84&lt;&gt;"",1,0))</f>
        <v>0</v>
      </c>
      <c r="BQ81" s="158">
        <f>IF('Indicator Data'!BZ85="No Data",1,IF('Indicator Data imputation'!BR84&lt;&gt;"",1,0))</f>
        <v>0</v>
      </c>
      <c r="BR81" s="158">
        <f>IF('Indicator Data'!CA85="No Data",1,IF('Indicator Data imputation'!BS84&lt;&gt;"",1,0))</f>
        <v>0</v>
      </c>
      <c r="BS81" s="158">
        <f>IF('Indicator Data'!CB85="No Data",1,IF('Indicator Data imputation'!BT84&lt;&gt;"",1,0))</f>
        <v>0</v>
      </c>
      <c r="BT81" s="158">
        <f>IF('Indicator Data'!CC85="No Data",1,IF('Indicator Data imputation'!BU84&lt;&gt;"",1,0))</f>
        <v>0</v>
      </c>
      <c r="BU81" s="158">
        <f>IF('Indicator Data'!CD85="No Data",1,IF('Indicator Data imputation'!BV84&lt;&gt;"",1,0))</f>
        <v>1</v>
      </c>
      <c r="BV81" s="158">
        <f>IF('Indicator Data'!CE85="No Data",1,IF('Indicator Data imputation'!BW84&lt;&gt;"",1,0))</f>
        <v>0</v>
      </c>
      <c r="BW81" s="158">
        <f>IF('Indicator Data'!CF85="No Data",1,IF('Indicator Data imputation'!BX84&lt;&gt;"",1,0))</f>
        <v>0</v>
      </c>
      <c r="BX81" s="158">
        <f>IF('Indicator Data'!CG85="No Data",1,IF('Indicator Data imputation'!BY84&lt;&gt;"",1,0))</f>
        <v>0</v>
      </c>
      <c r="BY81" s="5">
        <f t="shared" si="3"/>
        <v>13</v>
      </c>
      <c r="BZ81" s="160">
        <f t="shared" si="4"/>
        <v>0.17333333333333334</v>
      </c>
    </row>
    <row r="82" spans="1:78" x14ac:dyDescent="0.3">
      <c r="A82" s="5" t="s">
        <v>150</v>
      </c>
      <c r="B82" s="158">
        <f>IF('Indicator Data'!C86="No Data",1,IF('Indicator Data imputation'!C85&lt;&gt;"",1,0))</f>
        <v>0</v>
      </c>
      <c r="C82" s="158">
        <f>IF('Indicator Data'!D86="No Data",1,IF('Indicator Data imputation'!D85&lt;&gt;"",1,0))</f>
        <v>0</v>
      </c>
      <c r="D82" s="158">
        <f>IF('Indicator Data'!E86="No Data",1,IF('Indicator Data imputation'!E85&lt;&gt;"",1,0))</f>
        <v>0</v>
      </c>
      <c r="E82" s="158">
        <f>IF('Indicator Data'!F86="No Data",1,IF('Indicator Data imputation'!F85&lt;&gt;"",1,0))</f>
        <v>0</v>
      </c>
      <c r="F82" s="158">
        <f>IF('Indicator Data'!G86="No Data",1,IF('Indicator Data imputation'!G85&lt;&gt;"",1,0))</f>
        <v>0</v>
      </c>
      <c r="G82" s="158">
        <f>IF('Indicator Data'!H86="No Data",1,IF('Indicator Data imputation'!H85&lt;&gt;"",1,0))</f>
        <v>0</v>
      </c>
      <c r="H82" s="158">
        <f>IF('Indicator Data'!I86="No Data",1,IF('Indicator Data imputation'!I85&lt;&gt;"",1,0))</f>
        <v>0</v>
      </c>
      <c r="I82" s="158">
        <f>IF('Indicator Data'!J86="No Data",1,IF('Indicator Data imputation'!J85&lt;&gt;"",1,0))</f>
        <v>0</v>
      </c>
      <c r="J82" s="158">
        <f>IF('Indicator Data'!K86="No Data",1,IF('Indicator Data imputation'!K85&lt;&gt;"",1,0))</f>
        <v>0</v>
      </c>
      <c r="K82" s="158">
        <f>IF('Indicator Data'!L86="No Data",1,IF('Indicator Data imputation'!L85&lt;&gt;"",1,0))</f>
        <v>0</v>
      </c>
      <c r="L82" s="158">
        <f>IF('Indicator Data'!M86="No Data",1,IF('Indicator Data imputation'!M85&lt;&gt;"",1,0))</f>
        <v>0</v>
      </c>
      <c r="M82" s="158">
        <f>IF('Indicator Data'!N86="No Data",1,IF('Indicator Data imputation'!N85&lt;&gt;"",1,0))</f>
        <v>1</v>
      </c>
      <c r="N82" s="158">
        <f>IF('Indicator Data'!O86="No Data",1,IF('Indicator Data imputation'!O85&lt;&gt;"",1,0))</f>
        <v>1</v>
      </c>
      <c r="O82" s="158">
        <f>IF('Indicator Data'!P86="No Data",1,IF('Indicator Data imputation'!P85&lt;&gt;"",1,0))</f>
        <v>1</v>
      </c>
      <c r="P82" s="158">
        <f>IF('Indicator Data'!Q86="No Data",1,IF('Indicator Data imputation'!Q85&lt;&gt;"",1,0))</f>
        <v>0</v>
      </c>
      <c r="Q82" s="158">
        <f>IF('Indicator Data'!R86="No Data",1,IF('Indicator Data imputation'!R85&lt;&gt;"",1,0))</f>
        <v>0</v>
      </c>
      <c r="R82" s="158">
        <f>IF('Indicator Data'!S86="No Data",1,IF('Indicator Data imputation'!S85&lt;&gt;"",1,0))</f>
        <v>0</v>
      </c>
      <c r="S82" s="158">
        <f>IF('Indicator Data'!T86="No Data",1,IF('Indicator Data imputation'!T85&lt;&gt;"",1,0))</f>
        <v>0</v>
      </c>
      <c r="T82" s="158">
        <f>IF('Indicator Data'!U86="No Data",1,IF('Indicator Data imputation'!U85&lt;&gt;"",1,0))</f>
        <v>0</v>
      </c>
      <c r="U82" s="158">
        <f>IF('Indicator Data'!V86="No Data",1,IF('Indicator Data imputation'!V85&lt;&gt;"",1,0))</f>
        <v>0</v>
      </c>
      <c r="V82" s="158">
        <f>IF('Indicator Data'!W86="No Data",1,IF('Indicator Data imputation'!W85&lt;&gt;"",1,0))</f>
        <v>0</v>
      </c>
      <c r="W82" s="158">
        <f>IF('Indicator Data'!X86="No Data",1,IF('Indicator Data imputation'!X85&lt;&gt;"",1,0))</f>
        <v>0</v>
      </c>
      <c r="X82" s="158">
        <f>IF('Indicator Data'!Y86="No Data",1,IF('Indicator Data imputation'!Y85&lt;&gt;"",1,0))</f>
        <v>0</v>
      </c>
      <c r="Y82" s="158">
        <f>IF('Indicator Data'!Z86="No Data",1,IF('Indicator Data imputation'!Z85&lt;&gt;"",1,0))</f>
        <v>0</v>
      </c>
      <c r="Z82" s="158">
        <f>IF('Indicator Data'!AA86="No Data",1,IF('Indicator Data imputation'!AA85&lt;&gt;"",1,0))</f>
        <v>0</v>
      </c>
      <c r="AA82" s="158">
        <f>IF('Indicator Data'!AB86="No Data",1,IF('Indicator Data imputation'!AB85&lt;&gt;"",1,0))</f>
        <v>0</v>
      </c>
      <c r="AB82" s="158">
        <f>IF('Indicator Data'!AC86="No Data",1,IF('Indicator Data imputation'!AC85&lt;&gt;"",1,0))</f>
        <v>1</v>
      </c>
      <c r="AC82" s="158">
        <f>IF('Indicator Data'!AD86="No Data",1,IF('Indicator Data imputation'!AD85&lt;&gt;"",1,0))</f>
        <v>0</v>
      </c>
      <c r="AD82" s="158">
        <f>IF('Indicator Data'!AE86="No Data",1,IF('Indicator Data imputation'!AE85&lt;&gt;"",1,0))</f>
        <v>0</v>
      </c>
      <c r="AE82" s="158">
        <f>IF('Indicator Data'!AF86="No Data",1,IF('Indicator Data imputation'!AF85&lt;&gt;"",1,0))</f>
        <v>1</v>
      </c>
      <c r="AF82" s="158">
        <f>IF('Indicator Data'!AG86="No Data",1,IF('Indicator Data imputation'!AG85&lt;&gt;"",1,0))</f>
        <v>0</v>
      </c>
      <c r="AG82" s="158">
        <f>IF('Indicator Data'!AH86="No Data",1,IF('Indicator Data imputation'!AH85&lt;&gt;"",1,0))</f>
        <v>0</v>
      </c>
      <c r="AH82" s="158">
        <f>IF('Indicator Data'!AI86="No Data",1,IF('Indicator Data imputation'!AI85&lt;&gt;"",1,0))</f>
        <v>0</v>
      </c>
      <c r="AI82" s="158">
        <f>IF('Indicator Data'!AJ86="No Data",1,IF('Indicator Data imputation'!AJ85&lt;&gt;"",1,0))</f>
        <v>0</v>
      </c>
      <c r="AJ82" s="158">
        <f>IF('Indicator Data'!AK86="No Data",1,IF('Indicator Data imputation'!AK85&lt;&gt;"",1,0))</f>
        <v>0</v>
      </c>
      <c r="AK82" s="158">
        <f>IF('Indicator Data'!AL86="No Data",1,IF('Indicator Data imputation'!AL85&lt;&gt;"",1,0))</f>
        <v>0</v>
      </c>
      <c r="AL82" s="158">
        <f>IF('Indicator Data'!AM86="No Data",1,IF('Indicator Data imputation'!AM85&lt;&gt;"",1,0))</f>
        <v>1</v>
      </c>
      <c r="AM82" s="158">
        <f>IF('Indicator Data'!AN86="No Data",1,IF('Indicator Data imputation'!AN85&lt;&gt;"",1,0))</f>
        <v>0</v>
      </c>
      <c r="AN82" s="158">
        <f>IF('Indicator Data'!AO86="No Data",1,IF('Indicator Data imputation'!AO85&lt;&gt;"",1,0))</f>
        <v>0</v>
      </c>
      <c r="AO82" s="158">
        <f>IF('Indicator Data'!AP86="No Data",1,IF('Indicator Data imputation'!AP85&lt;&gt;"",1,0))</f>
        <v>0</v>
      </c>
      <c r="AP82" s="158">
        <f>IF('Indicator Data'!AQ86="No Data",1,IF('Indicator Data imputation'!AQ85&lt;&gt;"",1,0))</f>
        <v>1</v>
      </c>
      <c r="AQ82" s="158">
        <f>IF('Indicator Data'!AR86="No Data",1,IF('Indicator Data imputation'!AR85&lt;&gt;"",1,0))</f>
        <v>0</v>
      </c>
      <c r="AR82" s="158">
        <f>IF('Indicator Data'!AS86="No Data",1,IF('Indicator Data imputation'!AS85&lt;&gt;"",1,0))</f>
        <v>0</v>
      </c>
      <c r="AS82" s="158">
        <f>IF('Indicator Data'!AT86="No Data",1,IF('Indicator Data imputation'!AT85&lt;&gt;"",1,0))</f>
        <v>1</v>
      </c>
      <c r="AT82" s="158">
        <f>IF('Indicator Data'!AU86="No Data",1,IF('Indicator Data imputation'!AU85&lt;&gt;"",1,0))</f>
        <v>0</v>
      </c>
      <c r="AU82" s="158">
        <f>IF('Indicator Data'!AV86="No Data",1,IF('Indicator Data imputation'!AV85&lt;&gt;"",1,0))</f>
        <v>1</v>
      </c>
      <c r="AV82" s="158">
        <f>IF('Indicator Data'!AW86="No Data",1,IF('Indicator Data imputation'!AW85&lt;&gt;"",1,0))</f>
        <v>1</v>
      </c>
      <c r="AW82" s="158">
        <f>IF('Indicator Data'!AX86="No Data",1,IF('Indicator Data imputation'!AX85&lt;&gt;"",1,0))</f>
        <v>1</v>
      </c>
      <c r="AX82" s="158">
        <f>IF('Indicator Data'!AY86="No Data",1,IF('Indicator Data imputation'!AY85&lt;&gt;"",1,0))</f>
        <v>0</v>
      </c>
      <c r="AY82" s="158">
        <f>IF('Indicator Data'!AZ86="No Data",1,IF('Indicator Data imputation'!AZ85&lt;&gt;"",1,0))</f>
        <v>0</v>
      </c>
      <c r="AZ82" s="158">
        <f>IF('Indicator Data'!BA86="No Data",1,IF('Indicator Data imputation'!BA85&lt;&gt;"",1,0))</f>
        <v>0</v>
      </c>
      <c r="BA82" s="158">
        <f>IF('Indicator Data'!BB86="No Data",1,IF('Indicator Data imputation'!BB85&lt;&gt;"",1,0))</f>
        <v>0</v>
      </c>
      <c r="BB82" s="158">
        <f>IF('Indicator Data'!BC86="No Data",1,IF('Indicator Data imputation'!BC85&lt;&gt;"",1,0))</f>
        <v>0</v>
      </c>
      <c r="BC82" s="158">
        <f>IF('Indicator Data'!BD86="No Data",1,IF('Indicator Data imputation'!BD85&lt;&gt;"",1,0))</f>
        <v>0</v>
      </c>
      <c r="BD82" s="158">
        <f>IF('Indicator Data'!BE86="No Data",1,IF('Indicator Data imputation'!BE85&lt;&gt;"",1,0))</f>
        <v>0</v>
      </c>
      <c r="BE82" s="158">
        <f>IF('Indicator Data'!BF86="No Data",1,IF('Indicator Data imputation'!BF85&lt;&gt;"",1,0))</f>
        <v>0</v>
      </c>
      <c r="BF82" s="158">
        <f>IF('Indicator Data'!BG86="No Data",1,IF('Indicator Data imputation'!BG85&lt;&gt;"",1,0))</f>
        <v>0</v>
      </c>
      <c r="BG82" s="158">
        <f>IF('Indicator Data'!BH86="No Data",1,IF('Indicator Data imputation'!BH85&lt;&gt;"",1,0))</f>
        <v>0</v>
      </c>
      <c r="BH82" s="158">
        <f>IF('Indicator Data'!BI86="No Data",1,IF('Indicator Data imputation'!BI85&lt;&gt;"",1,0))</f>
        <v>0</v>
      </c>
      <c r="BI82" s="158">
        <f>IF('Indicator Data'!BR86="No Data",1,IF('Indicator Data imputation'!BJ85&lt;&gt;"",1,0))</f>
        <v>1</v>
      </c>
      <c r="BJ82" s="158">
        <f>IF('Indicator Data'!BS86="No Data",1,IF('Indicator Data imputation'!BK85&lt;&gt;"",1,0))</f>
        <v>0</v>
      </c>
      <c r="BK82" s="158">
        <f>IF('Indicator Data'!BT86="No Data",1,IF('Indicator Data imputation'!BL85&lt;&gt;"",1,0))</f>
        <v>0</v>
      </c>
      <c r="BL82" s="158">
        <f>IF('Indicator Data'!BU86="No Data",1,IF('Indicator Data imputation'!BM85&lt;&gt;"",1,0))</f>
        <v>0</v>
      </c>
      <c r="BM82" s="158">
        <f>IF('Indicator Data'!BV86="No Data",1,IF('Indicator Data imputation'!BN85&lt;&gt;"",1,0))</f>
        <v>1</v>
      </c>
      <c r="BN82" s="158">
        <f>IF('Indicator Data'!BW86="No Data",1,IF('Indicator Data imputation'!BO85&lt;&gt;"",1,0))</f>
        <v>0</v>
      </c>
      <c r="BO82" s="158">
        <f>IF('Indicator Data'!BX86="No Data",1,IF('Indicator Data imputation'!BP85&lt;&gt;"",1,0))</f>
        <v>0</v>
      </c>
      <c r="BP82" s="158">
        <f>IF('Indicator Data'!BY86="No Data",1,IF('Indicator Data imputation'!BQ85&lt;&gt;"",1,0))</f>
        <v>0</v>
      </c>
      <c r="BQ82" s="158">
        <f>IF('Indicator Data'!BZ86="No Data",1,IF('Indicator Data imputation'!BR85&lt;&gt;"",1,0))</f>
        <v>0</v>
      </c>
      <c r="BR82" s="158">
        <f>IF('Indicator Data'!CA86="No Data",1,IF('Indicator Data imputation'!BS85&lt;&gt;"",1,0))</f>
        <v>0</v>
      </c>
      <c r="BS82" s="158">
        <f>IF('Indicator Data'!CB86="No Data",1,IF('Indicator Data imputation'!BT85&lt;&gt;"",1,0))</f>
        <v>0</v>
      </c>
      <c r="BT82" s="158">
        <f>IF('Indicator Data'!CC86="No Data",1,IF('Indicator Data imputation'!BU85&lt;&gt;"",1,0))</f>
        <v>0</v>
      </c>
      <c r="BU82" s="158">
        <f>IF('Indicator Data'!CD86="No Data",1,IF('Indicator Data imputation'!BV85&lt;&gt;"",1,0))</f>
        <v>0</v>
      </c>
      <c r="BV82" s="158">
        <f>IF('Indicator Data'!CE86="No Data",1,IF('Indicator Data imputation'!BW85&lt;&gt;"",1,0))</f>
        <v>0</v>
      </c>
      <c r="BW82" s="158">
        <f>IF('Indicator Data'!CF86="No Data",1,IF('Indicator Data imputation'!BX85&lt;&gt;"",1,0))</f>
        <v>0</v>
      </c>
      <c r="BX82" s="158">
        <f>IF('Indicator Data'!CG86="No Data",1,IF('Indicator Data imputation'!BY85&lt;&gt;"",1,0))</f>
        <v>0</v>
      </c>
      <c r="BY82" s="5">
        <f t="shared" si="3"/>
        <v>13</v>
      </c>
      <c r="BZ82" s="160">
        <f t="shared" si="4"/>
        <v>0.17333333333333334</v>
      </c>
    </row>
    <row r="83" spans="1:78" x14ac:dyDescent="0.3">
      <c r="A83" s="5" t="s">
        <v>152</v>
      </c>
      <c r="B83" s="158">
        <f>IF('Indicator Data'!C87="No Data",1,IF('Indicator Data imputation'!C86&lt;&gt;"",1,0))</f>
        <v>0</v>
      </c>
      <c r="C83" s="158">
        <f>IF('Indicator Data'!D87="No Data",1,IF('Indicator Data imputation'!D86&lt;&gt;"",1,0))</f>
        <v>0</v>
      </c>
      <c r="D83" s="158">
        <f>IF('Indicator Data'!E87="No Data",1,IF('Indicator Data imputation'!E86&lt;&gt;"",1,0))</f>
        <v>0</v>
      </c>
      <c r="E83" s="158">
        <f>IF('Indicator Data'!F87="No Data",1,IF('Indicator Data imputation'!F86&lt;&gt;"",1,0))</f>
        <v>0</v>
      </c>
      <c r="F83" s="158">
        <f>IF('Indicator Data'!G87="No Data",1,IF('Indicator Data imputation'!G86&lt;&gt;"",1,0))</f>
        <v>0</v>
      </c>
      <c r="G83" s="158">
        <f>IF('Indicator Data'!H87="No Data",1,IF('Indicator Data imputation'!H86&lt;&gt;"",1,0))</f>
        <v>0</v>
      </c>
      <c r="H83" s="158">
        <f>IF('Indicator Data'!I87="No Data",1,IF('Indicator Data imputation'!I86&lt;&gt;"",1,0))</f>
        <v>0</v>
      </c>
      <c r="I83" s="158">
        <f>IF('Indicator Data'!J87="No Data",1,IF('Indicator Data imputation'!J86&lt;&gt;"",1,0))</f>
        <v>0</v>
      </c>
      <c r="J83" s="158">
        <f>IF('Indicator Data'!K87="No Data",1,IF('Indicator Data imputation'!K86&lt;&gt;"",1,0))</f>
        <v>0</v>
      </c>
      <c r="K83" s="158">
        <f>IF('Indicator Data'!L87="No Data",1,IF('Indicator Data imputation'!L86&lt;&gt;"",1,0))</f>
        <v>0</v>
      </c>
      <c r="L83" s="158">
        <f>IF('Indicator Data'!M87="No Data",1,IF('Indicator Data imputation'!M86&lt;&gt;"",1,0))</f>
        <v>0</v>
      </c>
      <c r="M83" s="158">
        <f>IF('Indicator Data'!N87="No Data",1,IF('Indicator Data imputation'!N86&lt;&gt;"",1,0))</f>
        <v>1</v>
      </c>
      <c r="N83" s="158">
        <f>IF('Indicator Data'!O87="No Data",1,IF('Indicator Data imputation'!O86&lt;&gt;"",1,0))</f>
        <v>1</v>
      </c>
      <c r="O83" s="158">
        <f>IF('Indicator Data'!P87="No Data",1,IF('Indicator Data imputation'!P86&lt;&gt;"",1,0))</f>
        <v>1</v>
      </c>
      <c r="P83" s="158">
        <f>IF('Indicator Data'!Q87="No Data",1,IF('Indicator Data imputation'!Q86&lt;&gt;"",1,0))</f>
        <v>0</v>
      </c>
      <c r="Q83" s="158">
        <f>IF('Indicator Data'!R87="No Data",1,IF('Indicator Data imputation'!R86&lt;&gt;"",1,0))</f>
        <v>0</v>
      </c>
      <c r="R83" s="158">
        <f>IF('Indicator Data'!S87="No Data",1,IF('Indicator Data imputation'!S86&lt;&gt;"",1,0))</f>
        <v>0</v>
      </c>
      <c r="S83" s="158">
        <f>IF('Indicator Data'!T87="No Data",1,IF('Indicator Data imputation'!T86&lt;&gt;"",1,0))</f>
        <v>0</v>
      </c>
      <c r="T83" s="158">
        <f>IF('Indicator Data'!U87="No Data",1,IF('Indicator Data imputation'!U86&lt;&gt;"",1,0))</f>
        <v>0</v>
      </c>
      <c r="U83" s="158">
        <f>IF('Indicator Data'!V87="No Data",1,IF('Indicator Data imputation'!V86&lt;&gt;"",1,0))</f>
        <v>0</v>
      </c>
      <c r="V83" s="158">
        <f>IF('Indicator Data'!W87="No Data",1,IF('Indicator Data imputation'!W86&lt;&gt;"",1,0))</f>
        <v>0</v>
      </c>
      <c r="W83" s="158">
        <f>IF('Indicator Data'!X87="No Data",1,IF('Indicator Data imputation'!X86&lt;&gt;"",1,0))</f>
        <v>0</v>
      </c>
      <c r="X83" s="158">
        <f>IF('Indicator Data'!Y87="No Data",1,IF('Indicator Data imputation'!Y86&lt;&gt;"",1,0))</f>
        <v>0</v>
      </c>
      <c r="Y83" s="158">
        <f>IF('Indicator Data'!Z87="No Data",1,IF('Indicator Data imputation'!Z86&lt;&gt;"",1,0))</f>
        <v>0</v>
      </c>
      <c r="Z83" s="158">
        <f>IF('Indicator Data'!AA87="No Data",1,IF('Indicator Data imputation'!AA86&lt;&gt;"",1,0))</f>
        <v>0</v>
      </c>
      <c r="AA83" s="158">
        <f>IF('Indicator Data'!AB87="No Data",1,IF('Indicator Data imputation'!AB86&lt;&gt;"",1,0))</f>
        <v>0</v>
      </c>
      <c r="AB83" s="158">
        <f>IF('Indicator Data'!AC87="No Data",1,IF('Indicator Data imputation'!AC86&lt;&gt;"",1,0))</f>
        <v>1</v>
      </c>
      <c r="AC83" s="158">
        <f>IF('Indicator Data'!AD87="No Data",1,IF('Indicator Data imputation'!AD86&lt;&gt;"",1,0))</f>
        <v>0</v>
      </c>
      <c r="AD83" s="158">
        <f>IF('Indicator Data'!AE87="No Data",1,IF('Indicator Data imputation'!AE86&lt;&gt;"",1,0))</f>
        <v>0</v>
      </c>
      <c r="AE83" s="158">
        <f>IF('Indicator Data'!AF87="No Data",1,IF('Indicator Data imputation'!AF86&lt;&gt;"",1,0))</f>
        <v>1</v>
      </c>
      <c r="AF83" s="158">
        <f>IF('Indicator Data'!AG87="No Data",1,IF('Indicator Data imputation'!AG86&lt;&gt;"",1,0))</f>
        <v>0</v>
      </c>
      <c r="AG83" s="158">
        <f>IF('Indicator Data'!AH87="No Data",1,IF('Indicator Data imputation'!AH86&lt;&gt;"",1,0))</f>
        <v>0</v>
      </c>
      <c r="AH83" s="158">
        <f>IF('Indicator Data'!AI87="No Data",1,IF('Indicator Data imputation'!AI86&lt;&gt;"",1,0))</f>
        <v>0</v>
      </c>
      <c r="AI83" s="158">
        <f>IF('Indicator Data'!AJ87="No Data",1,IF('Indicator Data imputation'!AJ86&lt;&gt;"",1,0))</f>
        <v>0</v>
      </c>
      <c r="AJ83" s="158">
        <f>IF('Indicator Data'!AK87="No Data",1,IF('Indicator Data imputation'!AK86&lt;&gt;"",1,0))</f>
        <v>0</v>
      </c>
      <c r="AK83" s="158">
        <f>IF('Indicator Data'!AL87="No Data",1,IF('Indicator Data imputation'!AL86&lt;&gt;"",1,0))</f>
        <v>0</v>
      </c>
      <c r="AL83" s="158">
        <f>IF('Indicator Data'!AM87="No Data",1,IF('Indicator Data imputation'!AM86&lt;&gt;"",1,0))</f>
        <v>1</v>
      </c>
      <c r="AM83" s="158">
        <f>IF('Indicator Data'!AN87="No Data",1,IF('Indicator Data imputation'!AN86&lt;&gt;"",1,0))</f>
        <v>0</v>
      </c>
      <c r="AN83" s="158">
        <f>IF('Indicator Data'!AO87="No Data",1,IF('Indicator Data imputation'!AO86&lt;&gt;"",1,0))</f>
        <v>0</v>
      </c>
      <c r="AO83" s="158">
        <f>IF('Indicator Data'!AP87="No Data",1,IF('Indicator Data imputation'!AP86&lt;&gt;"",1,0))</f>
        <v>0</v>
      </c>
      <c r="AP83" s="158">
        <f>IF('Indicator Data'!AQ87="No Data",1,IF('Indicator Data imputation'!AQ86&lt;&gt;"",1,0))</f>
        <v>1</v>
      </c>
      <c r="AQ83" s="158">
        <f>IF('Indicator Data'!AR87="No Data",1,IF('Indicator Data imputation'!AR86&lt;&gt;"",1,0))</f>
        <v>0</v>
      </c>
      <c r="AR83" s="158">
        <f>IF('Indicator Data'!AS87="No Data",1,IF('Indicator Data imputation'!AS86&lt;&gt;"",1,0))</f>
        <v>0</v>
      </c>
      <c r="AS83" s="158">
        <f>IF('Indicator Data'!AT87="No Data",1,IF('Indicator Data imputation'!AT86&lt;&gt;"",1,0))</f>
        <v>1</v>
      </c>
      <c r="AT83" s="158">
        <f>IF('Indicator Data'!AU87="No Data",1,IF('Indicator Data imputation'!AU86&lt;&gt;"",1,0))</f>
        <v>0</v>
      </c>
      <c r="AU83" s="158">
        <f>IF('Indicator Data'!AV87="No Data",1,IF('Indicator Data imputation'!AV86&lt;&gt;"",1,0))</f>
        <v>0</v>
      </c>
      <c r="AV83" s="158">
        <f>IF('Indicator Data'!AW87="No Data",1,IF('Indicator Data imputation'!AW86&lt;&gt;"",1,0))</f>
        <v>0</v>
      </c>
      <c r="AW83" s="158">
        <f>IF('Indicator Data'!AX87="No Data",1,IF('Indicator Data imputation'!AX86&lt;&gt;"",1,0))</f>
        <v>1</v>
      </c>
      <c r="AX83" s="158">
        <f>IF('Indicator Data'!AY87="No Data",1,IF('Indicator Data imputation'!AY86&lt;&gt;"",1,0))</f>
        <v>0</v>
      </c>
      <c r="AY83" s="158">
        <f>IF('Indicator Data'!AZ87="No Data",1,IF('Indicator Data imputation'!AZ86&lt;&gt;"",1,0))</f>
        <v>0</v>
      </c>
      <c r="AZ83" s="158">
        <f>IF('Indicator Data'!BA87="No Data",1,IF('Indicator Data imputation'!BA86&lt;&gt;"",1,0))</f>
        <v>0</v>
      </c>
      <c r="BA83" s="158">
        <f>IF('Indicator Data'!BB87="No Data",1,IF('Indicator Data imputation'!BB86&lt;&gt;"",1,0))</f>
        <v>0</v>
      </c>
      <c r="BB83" s="158">
        <f>IF('Indicator Data'!BC87="No Data",1,IF('Indicator Data imputation'!BC86&lt;&gt;"",1,0))</f>
        <v>0</v>
      </c>
      <c r="BC83" s="158">
        <f>IF('Indicator Data'!BD87="No Data",1,IF('Indicator Data imputation'!BD86&lt;&gt;"",1,0))</f>
        <v>0</v>
      </c>
      <c r="BD83" s="158">
        <f>IF('Indicator Data'!BE87="No Data",1,IF('Indicator Data imputation'!BE86&lt;&gt;"",1,0))</f>
        <v>0</v>
      </c>
      <c r="BE83" s="158">
        <f>IF('Indicator Data'!BF87="No Data",1,IF('Indicator Data imputation'!BF86&lt;&gt;"",1,0))</f>
        <v>0</v>
      </c>
      <c r="BF83" s="158">
        <f>IF('Indicator Data'!BG87="No Data",1,IF('Indicator Data imputation'!BG86&lt;&gt;"",1,0))</f>
        <v>0</v>
      </c>
      <c r="BG83" s="158">
        <f>IF('Indicator Data'!BH87="No Data",1,IF('Indicator Data imputation'!BH86&lt;&gt;"",1,0))</f>
        <v>0</v>
      </c>
      <c r="BH83" s="158">
        <f>IF('Indicator Data'!BI87="No Data",1,IF('Indicator Data imputation'!BI86&lt;&gt;"",1,0))</f>
        <v>0</v>
      </c>
      <c r="BI83" s="158">
        <f>IF('Indicator Data'!BR87="No Data",1,IF('Indicator Data imputation'!BJ86&lt;&gt;"",1,0))</f>
        <v>0</v>
      </c>
      <c r="BJ83" s="158">
        <f>IF('Indicator Data'!BS87="No Data",1,IF('Indicator Data imputation'!BK86&lt;&gt;"",1,0))</f>
        <v>0</v>
      </c>
      <c r="BK83" s="158">
        <f>IF('Indicator Data'!BT87="No Data",1,IF('Indicator Data imputation'!BL86&lt;&gt;"",1,0))</f>
        <v>0</v>
      </c>
      <c r="BL83" s="158">
        <f>IF('Indicator Data'!BU87="No Data",1,IF('Indicator Data imputation'!BM86&lt;&gt;"",1,0))</f>
        <v>0</v>
      </c>
      <c r="BM83" s="158">
        <f>IF('Indicator Data'!BV87="No Data",1,IF('Indicator Data imputation'!BN86&lt;&gt;"",1,0))</f>
        <v>0</v>
      </c>
      <c r="BN83" s="158">
        <f>IF('Indicator Data'!BW87="No Data",1,IF('Indicator Data imputation'!BO86&lt;&gt;"",1,0))</f>
        <v>0</v>
      </c>
      <c r="BO83" s="158">
        <f>IF('Indicator Data'!BX87="No Data",1,IF('Indicator Data imputation'!BP86&lt;&gt;"",1,0))</f>
        <v>0</v>
      </c>
      <c r="BP83" s="158">
        <f>IF('Indicator Data'!BY87="No Data",1,IF('Indicator Data imputation'!BQ86&lt;&gt;"",1,0))</f>
        <v>0</v>
      </c>
      <c r="BQ83" s="158">
        <f>IF('Indicator Data'!BZ87="No Data",1,IF('Indicator Data imputation'!BR86&lt;&gt;"",1,0))</f>
        <v>0</v>
      </c>
      <c r="BR83" s="158">
        <f>IF('Indicator Data'!CA87="No Data",1,IF('Indicator Data imputation'!BS86&lt;&gt;"",1,0))</f>
        <v>0</v>
      </c>
      <c r="BS83" s="158">
        <f>IF('Indicator Data'!CB87="No Data",1,IF('Indicator Data imputation'!BT86&lt;&gt;"",1,0))</f>
        <v>0</v>
      </c>
      <c r="BT83" s="158">
        <f>IF('Indicator Data'!CC87="No Data",1,IF('Indicator Data imputation'!BU86&lt;&gt;"",1,0))</f>
        <v>0</v>
      </c>
      <c r="BU83" s="158">
        <f>IF('Indicator Data'!CD87="No Data",1,IF('Indicator Data imputation'!BV86&lt;&gt;"",1,0))</f>
        <v>0</v>
      </c>
      <c r="BV83" s="158">
        <f>IF('Indicator Data'!CE87="No Data",1,IF('Indicator Data imputation'!BW86&lt;&gt;"",1,0))</f>
        <v>0</v>
      </c>
      <c r="BW83" s="158">
        <f>IF('Indicator Data'!CF87="No Data",1,IF('Indicator Data imputation'!BX86&lt;&gt;"",1,0))</f>
        <v>0</v>
      </c>
      <c r="BX83" s="158">
        <f>IF('Indicator Data'!CG87="No Data",1,IF('Indicator Data imputation'!BY86&lt;&gt;"",1,0))</f>
        <v>0</v>
      </c>
      <c r="BY83" s="5">
        <f t="shared" si="3"/>
        <v>9</v>
      </c>
      <c r="BZ83" s="160">
        <f t="shared" si="4"/>
        <v>0.12</v>
      </c>
    </row>
    <row r="84" spans="1:78" x14ac:dyDescent="0.3">
      <c r="A84" s="5" t="s">
        <v>154</v>
      </c>
      <c r="B84" s="158">
        <f>IF('Indicator Data'!C88="No Data",1,IF('Indicator Data imputation'!C87&lt;&gt;"",1,0))</f>
        <v>0</v>
      </c>
      <c r="C84" s="158">
        <f>IF('Indicator Data'!D88="No Data",1,IF('Indicator Data imputation'!D87&lt;&gt;"",1,0))</f>
        <v>0</v>
      </c>
      <c r="D84" s="158">
        <f>IF('Indicator Data'!E88="No Data",1,IF('Indicator Data imputation'!E87&lt;&gt;"",1,0))</f>
        <v>0</v>
      </c>
      <c r="E84" s="158">
        <f>IF('Indicator Data'!F88="No Data",1,IF('Indicator Data imputation'!F87&lt;&gt;"",1,0))</f>
        <v>0</v>
      </c>
      <c r="F84" s="158">
        <f>IF('Indicator Data'!G88="No Data",1,IF('Indicator Data imputation'!G87&lt;&gt;"",1,0))</f>
        <v>0</v>
      </c>
      <c r="G84" s="158">
        <f>IF('Indicator Data'!H88="No Data",1,IF('Indicator Data imputation'!H87&lt;&gt;"",1,0))</f>
        <v>0</v>
      </c>
      <c r="H84" s="158">
        <f>IF('Indicator Data'!I88="No Data",1,IF('Indicator Data imputation'!I87&lt;&gt;"",1,0))</f>
        <v>0</v>
      </c>
      <c r="I84" s="158">
        <f>IF('Indicator Data'!J88="No Data",1,IF('Indicator Data imputation'!J87&lt;&gt;"",1,0))</f>
        <v>0</v>
      </c>
      <c r="J84" s="158">
        <f>IF('Indicator Data'!K88="No Data",1,IF('Indicator Data imputation'!K87&lt;&gt;"",1,0))</f>
        <v>0</v>
      </c>
      <c r="K84" s="158">
        <f>IF('Indicator Data'!L88="No Data",1,IF('Indicator Data imputation'!L87&lt;&gt;"",1,0))</f>
        <v>0</v>
      </c>
      <c r="L84" s="158">
        <f>IF('Indicator Data'!M88="No Data",1,IF('Indicator Data imputation'!M87&lt;&gt;"",1,0))</f>
        <v>1</v>
      </c>
      <c r="M84" s="158">
        <f>IF('Indicator Data'!N88="No Data",1,IF('Indicator Data imputation'!N87&lt;&gt;"",1,0))</f>
        <v>1</v>
      </c>
      <c r="N84" s="158">
        <f>IF('Indicator Data'!O88="No Data",1,IF('Indicator Data imputation'!O87&lt;&gt;"",1,0))</f>
        <v>1</v>
      </c>
      <c r="O84" s="158">
        <f>IF('Indicator Data'!P88="No Data",1,IF('Indicator Data imputation'!P87&lt;&gt;"",1,0))</f>
        <v>1</v>
      </c>
      <c r="P84" s="158">
        <f>IF('Indicator Data'!Q88="No Data",1,IF('Indicator Data imputation'!Q87&lt;&gt;"",1,0))</f>
        <v>0</v>
      </c>
      <c r="Q84" s="158">
        <f>IF('Indicator Data'!R88="No Data",1,IF('Indicator Data imputation'!R87&lt;&gt;"",1,0))</f>
        <v>0</v>
      </c>
      <c r="R84" s="158">
        <f>IF('Indicator Data'!S88="No Data",1,IF('Indicator Data imputation'!S87&lt;&gt;"",1,0))</f>
        <v>0</v>
      </c>
      <c r="S84" s="158">
        <f>IF('Indicator Data'!T88="No Data",1,IF('Indicator Data imputation'!T87&lt;&gt;"",1,0))</f>
        <v>0</v>
      </c>
      <c r="T84" s="158">
        <f>IF('Indicator Data'!U88="No Data",1,IF('Indicator Data imputation'!U87&lt;&gt;"",1,0))</f>
        <v>0</v>
      </c>
      <c r="U84" s="158">
        <f>IF('Indicator Data'!V88="No Data",1,IF('Indicator Data imputation'!V87&lt;&gt;"",1,0))</f>
        <v>0</v>
      </c>
      <c r="V84" s="158">
        <f>IF('Indicator Data'!W88="No Data",1,IF('Indicator Data imputation'!W87&lt;&gt;"",1,0))</f>
        <v>0</v>
      </c>
      <c r="W84" s="158">
        <f>IF('Indicator Data'!X88="No Data",1,IF('Indicator Data imputation'!X87&lt;&gt;"",1,0))</f>
        <v>0</v>
      </c>
      <c r="X84" s="158">
        <f>IF('Indicator Data'!Y88="No Data",1,IF('Indicator Data imputation'!Y87&lt;&gt;"",1,0))</f>
        <v>0</v>
      </c>
      <c r="Y84" s="158">
        <f>IF('Indicator Data'!Z88="No Data",1,IF('Indicator Data imputation'!Z87&lt;&gt;"",1,0))</f>
        <v>0</v>
      </c>
      <c r="Z84" s="158">
        <f>IF('Indicator Data'!AA88="No Data",1,IF('Indicator Data imputation'!AA87&lt;&gt;"",1,0))</f>
        <v>0</v>
      </c>
      <c r="AA84" s="158">
        <f>IF('Indicator Data'!AB88="No Data",1,IF('Indicator Data imputation'!AB87&lt;&gt;"",1,0))</f>
        <v>0</v>
      </c>
      <c r="AB84" s="158">
        <f>IF('Indicator Data'!AC88="No Data",1,IF('Indicator Data imputation'!AC87&lt;&gt;"",1,0))</f>
        <v>0</v>
      </c>
      <c r="AC84" s="158">
        <f>IF('Indicator Data'!AD88="No Data",1,IF('Indicator Data imputation'!AD87&lt;&gt;"",1,0))</f>
        <v>0</v>
      </c>
      <c r="AD84" s="158">
        <f>IF('Indicator Data'!AE88="No Data",1,IF('Indicator Data imputation'!AE87&lt;&gt;"",1,0))</f>
        <v>0</v>
      </c>
      <c r="AE84" s="158">
        <f>IF('Indicator Data'!AF88="No Data",1,IF('Indicator Data imputation'!AF87&lt;&gt;"",1,0))</f>
        <v>0</v>
      </c>
      <c r="AF84" s="158">
        <f>IF('Indicator Data'!AG88="No Data",1,IF('Indicator Data imputation'!AG87&lt;&gt;"",1,0))</f>
        <v>0</v>
      </c>
      <c r="AG84" s="158">
        <f>IF('Indicator Data'!AH88="No Data",1,IF('Indicator Data imputation'!AH87&lt;&gt;"",1,0))</f>
        <v>0</v>
      </c>
      <c r="AH84" s="158">
        <f>IF('Indicator Data'!AI88="No Data",1,IF('Indicator Data imputation'!AI87&lt;&gt;"",1,0))</f>
        <v>0</v>
      </c>
      <c r="AI84" s="158">
        <f>IF('Indicator Data'!AJ88="No Data",1,IF('Indicator Data imputation'!AJ87&lt;&gt;"",1,0))</f>
        <v>0</v>
      </c>
      <c r="AJ84" s="158">
        <f>IF('Indicator Data'!AK88="No Data",1,IF('Indicator Data imputation'!AK87&lt;&gt;"",1,0))</f>
        <v>0</v>
      </c>
      <c r="AK84" s="158">
        <f>IF('Indicator Data'!AL88="No Data",1,IF('Indicator Data imputation'!AL87&lt;&gt;"",1,0))</f>
        <v>0</v>
      </c>
      <c r="AL84" s="158">
        <f>IF('Indicator Data'!AM88="No Data",1,IF('Indicator Data imputation'!AM87&lt;&gt;"",1,0))</f>
        <v>0</v>
      </c>
      <c r="AM84" s="158">
        <f>IF('Indicator Data'!AN88="No Data",1,IF('Indicator Data imputation'!AN87&lt;&gt;"",1,0))</f>
        <v>0</v>
      </c>
      <c r="AN84" s="158">
        <f>IF('Indicator Data'!AO88="No Data",1,IF('Indicator Data imputation'!AO87&lt;&gt;"",1,0))</f>
        <v>0</v>
      </c>
      <c r="AO84" s="158">
        <f>IF('Indicator Data'!AP88="No Data",1,IF('Indicator Data imputation'!AP87&lt;&gt;"",1,0))</f>
        <v>0</v>
      </c>
      <c r="AP84" s="158">
        <f>IF('Indicator Data'!AQ88="No Data",1,IF('Indicator Data imputation'!AQ87&lt;&gt;"",1,0))</f>
        <v>0</v>
      </c>
      <c r="AQ84" s="158">
        <f>IF('Indicator Data'!AR88="No Data",1,IF('Indicator Data imputation'!AR87&lt;&gt;"",1,0))</f>
        <v>0</v>
      </c>
      <c r="AR84" s="158">
        <f>IF('Indicator Data'!AS88="No Data",1,IF('Indicator Data imputation'!AS87&lt;&gt;"",1,0))</f>
        <v>0</v>
      </c>
      <c r="AS84" s="158">
        <f>IF('Indicator Data'!AT88="No Data",1,IF('Indicator Data imputation'!AT87&lt;&gt;"",1,0))</f>
        <v>0</v>
      </c>
      <c r="AT84" s="158">
        <f>IF('Indicator Data'!AU88="No Data",1,IF('Indicator Data imputation'!AU87&lt;&gt;"",1,0))</f>
        <v>0</v>
      </c>
      <c r="AU84" s="158">
        <f>IF('Indicator Data'!AV88="No Data",1,IF('Indicator Data imputation'!AV87&lt;&gt;"",1,0))</f>
        <v>0</v>
      </c>
      <c r="AV84" s="158">
        <f>IF('Indicator Data'!AW88="No Data",1,IF('Indicator Data imputation'!AW87&lt;&gt;"",1,0))</f>
        <v>0</v>
      </c>
      <c r="AW84" s="158">
        <f>IF('Indicator Data'!AX88="No Data",1,IF('Indicator Data imputation'!AX87&lt;&gt;"",1,0))</f>
        <v>1</v>
      </c>
      <c r="AX84" s="158">
        <f>IF('Indicator Data'!AY88="No Data",1,IF('Indicator Data imputation'!AY87&lt;&gt;"",1,0))</f>
        <v>0</v>
      </c>
      <c r="AY84" s="158">
        <f>IF('Indicator Data'!AZ88="No Data",1,IF('Indicator Data imputation'!AZ87&lt;&gt;"",1,0))</f>
        <v>0</v>
      </c>
      <c r="AZ84" s="158">
        <f>IF('Indicator Data'!BA88="No Data",1,IF('Indicator Data imputation'!BA87&lt;&gt;"",1,0))</f>
        <v>1</v>
      </c>
      <c r="BA84" s="158">
        <f>IF('Indicator Data'!BB88="No Data",1,IF('Indicator Data imputation'!BB87&lt;&gt;"",1,0))</f>
        <v>0</v>
      </c>
      <c r="BB84" s="158">
        <f>IF('Indicator Data'!BC88="No Data",1,IF('Indicator Data imputation'!BC87&lt;&gt;"",1,0))</f>
        <v>0</v>
      </c>
      <c r="BC84" s="158">
        <f>IF('Indicator Data'!BD88="No Data",1,IF('Indicator Data imputation'!BD87&lt;&gt;"",1,0))</f>
        <v>0</v>
      </c>
      <c r="BD84" s="158">
        <f>IF('Indicator Data'!BE88="No Data",1,IF('Indicator Data imputation'!BE87&lt;&gt;"",1,0))</f>
        <v>0</v>
      </c>
      <c r="BE84" s="158">
        <f>IF('Indicator Data'!BF88="No Data",1,IF('Indicator Data imputation'!BF87&lt;&gt;"",1,0))</f>
        <v>0</v>
      </c>
      <c r="BF84" s="158">
        <f>IF('Indicator Data'!BG88="No Data",1,IF('Indicator Data imputation'!BG87&lt;&gt;"",1,0))</f>
        <v>0</v>
      </c>
      <c r="BG84" s="158">
        <f>IF('Indicator Data'!BH88="No Data",1,IF('Indicator Data imputation'!BH87&lt;&gt;"",1,0))</f>
        <v>0</v>
      </c>
      <c r="BH84" s="158">
        <f>IF('Indicator Data'!BI88="No Data",1,IF('Indicator Data imputation'!BI87&lt;&gt;"",1,0))</f>
        <v>0</v>
      </c>
      <c r="BI84" s="158">
        <f>IF('Indicator Data'!BR88="No Data",1,IF('Indicator Data imputation'!BJ87&lt;&gt;"",1,0))</f>
        <v>0</v>
      </c>
      <c r="BJ84" s="158">
        <f>IF('Indicator Data'!BS88="No Data",1,IF('Indicator Data imputation'!BK87&lt;&gt;"",1,0))</f>
        <v>0</v>
      </c>
      <c r="BK84" s="158">
        <f>IF('Indicator Data'!BT88="No Data",1,IF('Indicator Data imputation'!BL87&lt;&gt;"",1,0))</f>
        <v>0</v>
      </c>
      <c r="BL84" s="158">
        <f>IF('Indicator Data'!BU88="No Data",1,IF('Indicator Data imputation'!BM87&lt;&gt;"",1,0))</f>
        <v>0</v>
      </c>
      <c r="BM84" s="158">
        <f>IF('Indicator Data'!BV88="No Data",1,IF('Indicator Data imputation'!BN87&lt;&gt;"",1,0))</f>
        <v>0</v>
      </c>
      <c r="BN84" s="158">
        <f>IF('Indicator Data'!BW88="No Data",1,IF('Indicator Data imputation'!BO87&lt;&gt;"",1,0))</f>
        <v>0</v>
      </c>
      <c r="BO84" s="158">
        <f>IF('Indicator Data'!BX88="No Data",1,IF('Indicator Data imputation'!BP87&lt;&gt;"",1,0))</f>
        <v>0</v>
      </c>
      <c r="BP84" s="158">
        <f>IF('Indicator Data'!BY88="No Data",1,IF('Indicator Data imputation'!BQ87&lt;&gt;"",1,0))</f>
        <v>0</v>
      </c>
      <c r="BQ84" s="158">
        <f>IF('Indicator Data'!BZ88="No Data",1,IF('Indicator Data imputation'!BR87&lt;&gt;"",1,0))</f>
        <v>0</v>
      </c>
      <c r="BR84" s="158">
        <f>IF('Indicator Data'!CA88="No Data",1,IF('Indicator Data imputation'!BS87&lt;&gt;"",1,0))</f>
        <v>0</v>
      </c>
      <c r="BS84" s="158">
        <f>IF('Indicator Data'!CB88="No Data",1,IF('Indicator Data imputation'!BT87&lt;&gt;"",1,0))</f>
        <v>0</v>
      </c>
      <c r="BT84" s="158">
        <f>IF('Indicator Data'!CC88="No Data",1,IF('Indicator Data imputation'!BU87&lt;&gt;"",1,0))</f>
        <v>0</v>
      </c>
      <c r="BU84" s="158">
        <f>IF('Indicator Data'!CD88="No Data",1,IF('Indicator Data imputation'!BV87&lt;&gt;"",1,0))</f>
        <v>0</v>
      </c>
      <c r="BV84" s="158">
        <f>IF('Indicator Data'!CE88="No Data",1,IF('Indicator Data imputation'!BW87&lt;&gt;"",1,0))</f>
        <v>1</v>
      </c>
      <c r="BW84" s="158">
        <f>IF('Indicator Data'!CF88="No Data",1,IF('Indicator Data imputation'!BX87&lt;&gt;"",1,0))</f>
        <v>0</v>
      </c>
      <c r="BX84" s="158">
        <f>IF('Indicator Data'!CG88="No Data",1,IF('Indicator Data imputation'!BY87&lt;&gt;"",1,0))</f>
        <v>0</v>
      </c>
      <c r="BY84" s="5">
        <f t="shared" si="3"/>
        <v>7</v>
      </c>
      <c r="BZ84" s="160">
        <f t="shared" si="4"/>
        <v>9.3333333333333338E-2</v>
      </c>
    </row>
    <row r="85" spans="1:78" x14ac:dyDescent="0.3">
      <c r="A85" s="5" t="s">
        <v>156</v>
      </c>
      <c r="B85" s="158">
        <f>IF('Indicator Data'!C89="No Data",1,IF('Indicator Data imputation'!C88&lt;&gt;"",1,0))</f>
        <v>0</v>
      </c>
      <c r="C85" s="158">
        <f>IF('Indicator Data'!D89="No Data",1,IF('Indicator Data imputation'!D88&lt;&gt;"",1,0))</f>
        <v>0</v>
      </c>
      <c r="D85" s="158">
        <f>IF('Indicator Data'!E89="No Data",1,IF('Indicator Data imputation'!E88&lt;&gt;"",1,0))</f>
        <v>0</v>
      </c>
      <c r="E85" s="158">
        <f>IF('Indicator Data'!F89="No Data",1,IF('Indicator Data imputation'!F88&lt;&gt;"",1,0))</f>
        <v>0</v>
      </c>
      <c r="F85" s="158">
        <f>IF('Indicator Data'!G89="No Data",1,IF('Indicator Data imputation'!G88&lt;&gt;"",1,0))</f>
        <v>0</v>
      </c>
      <c r="G85" s="158">
        <f>IF('Indicator Data'!H89="No Data",1,IF('Indicator Data imputation'!H88&lt;&gt;"",1,0))</f>
        <v>0</v>
      </c>
      <c r="H85" s="158">
        <f>IF('Indicator Data'!I89="No Data",1,IF('Indicator Data imputation'!I88&lt;&gt;"",1,0))</f>
        <v>0</v>
      </c>
      <c r="I85" s="158">
        <f>IF('Indicator Data'!J89="No Data",1,IF('Indicator Data imputation'!J88&lt;&gt;"",1,0))</f>
        <v>0</v>
      </c>
      <c r="J85" s="158">
        <f>IF('Indicator Data'!K89="No Data",1,IF('Indicator Data imputation'!K88&lt;&gt;"",1,0))</f>
        <v>0</v>
      </c>
      <c r="K85" s="158">
        <f>IF('Indicator Data'!L89="No Data",1,IF('Indicator Data imputation'!L88&lt;&gt;"",1,0))</f>
        <v>0</v>
      </c>
      <c r="L85" s="158">
        <f>IF('Indicator Data'!M89="No Data",1,IF('Indicator Data imputation'!M88&lt;&gt;"",1,0))</f>
        <v>0</v>
      </c>
      <c r="M85" s="158">
        <f>IF('Indicator Data'!N89="No Data",1,IF('Indicator Data imputation'!N88&lt;&gt;"",1,0))</f>
        <v>1</v>
      </c>
      <c r="N85" s="158">
        <f>IF('Indicator Data'!O89="No Data",1,IF('Indicator Data imputation'!O88&lt;&gt;"",1,0))</f>
        <v>1</v>
      </c>
      <c r="O85" s="158">
        <f>IF('Indicator Data'!P89="No Data",1,IF('Indicator Data imputation'!P88&lt;&gt;"",1,0))</f>
        <v>1</v>
      </c>
      <c r="P85" s="158">
        <f>IF('Indicator Data'!Q89="No Data",1,IF('Indicator Data imputation'!Q88&lt;&gt;"",1,0))</f>
        <v>0</v>
      </c>
      <c r="Q85" s="158">
        <f>IF('Indicator Data'!R89="No Data",1,IF('Indicator Data imputation'!R88&lt;&gt;"",1,0))</f>
        <v>0</v>
      </c>
      <c r="R85" s="158">
        <f>IF('Indicator Data'!S89="No Data",1,IF('Indicator Data imputation'!S88&lt;&gt;"",1,0))</f>
        <v>0</v>
      </c>
      <c r="S85" s="158">
        <f>IF('Indicator Data'!T89="No Data",1,IF('Indicator Data imputation'!T88&lt;&gt;"",1,0))</f>
        <v>0</v>
      </c>
      <c r="T85" s="158">
        <f>IF('Indicator Data'!U89="No Data",1,IF('Indicator Data imputation'!U88&lt;&gt;"",1,0))</f>
        <v>0</v>
      </c>
      <c r="U85" s="158">
        <f>IF('Indicator Data'!V89="No Data",1,IF('Indicator Data imputation'!V88&lt;&gt;"",1,0))</f>
        <v>0</v>
      </c>
      <c r="V85" s="158">
        <f>IF('Indicator Data'!W89="No Data",1,IF('Indicator Data imputation'!W88&lt;&gt;"",1,0))</f>
        <v>0</v>
      </c>
      <c r="W85" s="158">
        <f>IF('Indicator Data'!X89="No Data",1,IF('Indicator Data imputation'!X88&lt;&gt;"",1,0))</f>
        <v>0</v>
      </c>
      <c r="X85" s="158">
        <f>IF('Indicator Data'!Y89="No Data",1,IF('Indicator Data imputation'!Y88&lt;&gt;"",1,0))</f>
        <v>0</v>
      </c>
      <c r="Y85" s="158">
        <f>IF('Indicator Data'!Z89="No Data",1,IF('Indicator Data imputation'!Z88&lt;&gt;"",1,0))</f>
        <v>0</v>
      </c>
      <c r="Z85" s="158">
        <f>IF('Indicator Data'!AA89="No Data",1,IF('Indicator Data imputation'!AA88&lt;&gt;"",1,0))</f>
        <v>0</v>
      </c>
      <c r="AA85" s="158">
        <f>IF('Indicator Data'!AB89="No Data",1,IF('Indicator Data imputation'!AB88&lt;&gt;"",1,0))</f>
        <v>0</v>
      </c>
      <c r="AB85" s="158">
        <f>IF('Indicator Data'!AC89="No Data",1,IF('Indicator Data imputation'!AC88&lt;&gt;"",1,0))</f>
        <v>1</v>
      </c>
      <c r="AC85" s="158">
        <f>IF('Indicator Data'!AD89="No Data",1,IF('Indicator Data imputation'!AD88&lt;&gt;"",1,0))</f>
        <v>0</v>
      </c>
      <c r="AD85" s="158">
        <f>IF('Indicator Data'!AE89="No Data",1,IF('Indicator Data imputation'!AE88&lt;&gt;"",1,0))</f>
        <v>1</v>
      </c>
      <c r="AE85" s="158">
        <f>IF('Indicator Data'!AF89="No Data",1,IF('Indicator Data imputation'!AF88&lt;&gt;"",1,0))</f>
        <v>1</v>
      </c>
      <c r="AF85" s="158">
        <f>IF('Indicator Data'!AG89="No Data",1,IF('Indicator Data imputation'!AG88&lt;&gt;"",1,0))</f>
        <v>0</v>
      </c>
      <c r="AG85" s="158">
        <f>IF('Indicator Data'!AH89="No Data",1,IF('Indicator Data imputation'!AH88&lt;&gt;"",1,0))</f>
        <v>0</v>
      </c>
      <c r="AH85" s="158">
        <f>IF('Indicator Data'!AI89="No Data",1,IF('Indicator Data imputation'!AI88&lt;&gt;"",1,0))</f>
        <v>0</v>
      </c>
      <c r="AI85" s="158">
        <f>IF('Indicator Data'!AJ89="No Data",1,IF('Indicator Data imputation'!AJ88&lt;&gt;"",1,0))</f>
        <v>0</v>
      </c>
      <c r="AJ85" s="158">
        <f>IF('Indicator Data'!AK89="No Data",1,IF('Indicator Data imputation'!AK88&lt;&gt;"",1,0))</f>
        <v>0</v>
      </c>
      <c r="AK85" s="158">
        <f>IF('Indicator Data'!AL89="No Data",1,IF('Indicator Data imputation'!AL88&lt;&gt;"",1,0))</f>
        <v>0</v>
      </c>
      <c r="AL85" s="158">
        <f>IF('Indicator Data'!AM89="No Data",1,IF('Indicator Data imputation'!AM88&lt;&gt;"",1,0))</f>
        <v>1</v>
      </c>
      <c r="AM85" s="158">
        <f>IF('Indicator Data'!AN89="No Data",1,IF('Indicator Data imputation'!AN88&lt;&gt;"",1,0))</f>
        <v>0</v>
      </c>
      <c r="AN85" s="158">
        <f>IF('Indicator Data'!AO89="No Data",1,IF('Indicator Data imputation'!AO88&lt;&gt;"",1,0))</f>
        <v>0</v>
      </c>
      <c r="AO85" s="158">
        <f>IF('Indicator Data'!AP89="No Data",1,IF('Indicator Data imputation'!AP88&lt;&gt;"",1,0))</f>
        <v>0</v>
      </c>
      <c r="AP85" s="158">
        <f>IF('Indicator Data'!AQ89="No Data",1,IF('Indicator Data imputation'!AQ88&lt;&gt;"",1,0))</f>
        <v>1</v>
      </c>
      <c r="AQ85" s="158">
        <f>IF('Indicator Data'!AR89="No Data",1,IF('Indicator Data imputation'!AR88&lt;&gt;"",1,0))</f>
        <v>0</v>
      </c>
      <c r="AR85" s="158">
        <f>IF('Indicator Data'!AS89="No Data",1,IF('Indicator Data imputation'!AS88&lt;&gt;"",1,0))</f>
        <v>0</v>
      </c>
      <c r="AS85" s="158">
        <f>IF('Indicator Data'!AT89="No Data",1,IF('Indicator Data imputation'!AT88&lt;&gt;"",1,0))</f>
        <v>0</v>
      </c>
      <c r="AT85" s="158">
        <f>IF('Indicator Data'!AU89="No Data",1,IF('Indicator Data imputation'!AU88&lt;&gt;"",1,0))</f>
        <v>0</v>
      </c>
      <c r="AU85" s="158">
        <f>IF('Indicator Data'!AV89="No Data",1,IF('Indicator Data imputation'!AV88&lt;&gt;"",1,0))</f>
        <v>0</v>
      </c>
      <c r="AV85" s="158">
        <f>IF('Indicator Data'!AW89="No Data",1,IF('Indicator Data imputation'!AW88&lt;&gt;"",1,0))</f>
        <v>0</v>
      </c>
      <c r="AW85" s="158">
        <f>IF('Indicator Data'!AX89="No Data",1,IF('Indicator Data imputation'!AX88&lt;&gt;"",1,0))</f>
        <v>1</v>
      </c>
      <c r="AX85" s="158">
        <f>IF('Indicator Data'!AY89="No Data",1,IF('Indicator Data imputation'!AY88&lt;&gt;"",1,0))</f>
        <v>0</v>
      </c>
      <c r="AY85" s="158">
        <f>IF('Indicator Data'!AZ89="No Data",1,IF('Indicator Data imputation'!AZ88&lt;&gt;"",1,0))</f>
        <v>0</v>
      </c>
      <c r="AZ85" s="158">
        <f>IF('Indicator Data'!BA89="No Data",1,IF('Indicator Data imputation'!BA88&lt;&gt;"",1,0))</f>
        <v>1</v>
      </c>
      <c r="BA85" s="158">
        <f>IF('Indicator Data'!BB89="No Data",1,IF('Indicator Data imputation'!BB88&lt;&gt;"",1,0))</f>
        <v>0</v>
      </c>
      <c r="BB85" s="158">
        <f>IF('Indicator Data'!BC89="No Data",1,IF('Indicator Data imputation'!BC88&lt;&gt;"",1,0))</f>
        <v>0</v>
      </c>
      <c r="BC85" s="158">
        <f>IF('Indicator Data'!BD89="No Data",1,IF('Indicator Data imputation'!BD88&lt;&gt;"",1,0))</f>
        <v>0</v>
      </c>
      <c r="BD85" s="158">
        <f>IF('Indicator Data'!BE89="No Data",1,IF('Indicator Data imputation'!BE88&lt;&gt;"",1,0))</f>
        <v>0</v>
      </c>
      <c r="BE85" s="158">
        <f>IF('Indicator Data'!BF89="No Data",1,IF('Indicator Data imputation'!BF88&lt;&gt;"",1,0))</f>
        <v>0</v>
      </c>
      <c r="BF85" s="158">
        <f>IF('Indicator Data'!BG89="No Data",1,IF('Indicator Data imputation'!BG88&lt;&gt;"",1,0))</f>
        <v>0</v>
      </c>
      <c r="BG85" s="158">
        <f>IF('Indicator Data'!BH89="No Data",1,IF('Indicator Data imputation'!BH88&lt;&gt;"",1,0))</f>
        <v>0</v>
      </c>
      <c r="BH85" s="158">
        <f>IF('Indicator Data'!BI89="No Data",1,IF('Indicator Data imputation'!BI88&lt;&gt;"",1,0))</f>
        <v>0</v>
      </c>
      <c r="BI85" s="158">
        <f>IF('Indicator Data'!BR89="No Data",1,IF('Indicator Data imputation'!BJ88&lt;&gt;"",1,0))</f>
        <v>0</v>
      </c>
      <c r="BJ85" s="158">
        <f>IF('Indicator Data'!BS89="No Data",1,IF('Indicator Data imputation'!BK88&lt;&gt;"",1,0))</f>
        <v>0</v>
      </c>
      <c r="BK85" s="158">
        <f>IF('Indicator Data'!BT89="No Data",1,IF('Indicator Data imputation'!BL88&lt;&gt;"",1,0))</f>
        <v>0</v>
      </c>
      <c r="BL85" s="158">
        <f>IF('Indicator Data'!BU89="No Data",1,IF('Indicator Data imputation'!BM88&lt;&gt;"",1,0))</f>
        <v>0</v>
      </c>
      <c r="BM85" s="158">
        <f>IF('Indicator Data'!BV89="No Data",1,IF('Indicator Data imputation'!BN88&lt;&gt;"",1,0))</f>
        <v>1</v>
      </c>
      <c r="BN85" s="158">
        <f>IF('Indicator Data'!BW89="No Data",1,IF('Indicator Data imputation'!BO88&lt;&gt;"",1,0))</f>
        <v>0</v>
      </c>
      <c r="BO85" s="158">
        <f>IF('Indicator Data'!BX89="No Data",1,IF('Indicator Data imputation'!BP88&lt;&gt;"",1,0))</f>
        <v>0</v>
      </c>
      <c r="BP85" s="158">
        <f>IF('Indicator Data'!BY89="No Data",1,IF('Indicator Data imputation'!BQ88&lt;&gt;"",1,0))</f>
        <v>0</v>
      </c>
      <c r="BQ85" s="158">
        <f>IF('Indicator Data'!BZ89="No Data",1,IF('Indicator Data imputation'!BR88&lt;&gt;"",1,0))</f>
        <v>0</v>
      </c>
      <c r="BR85" s="158">
        <f>IF('Indicator Data'!CA89="No Data",1,IF('Indicator Data imputation'!BS88&lt;&gt;"",1,0))</f>
        <v>0</v>
      </c>
      <c r="BS85" s="158">
        <f>IF('Indicator Data'!CB89="No Data",1,IF('Indicator Data imputation'!BT88&lt;&gt;"",1,0))</f>
        <v>0</v>
      </c>
      <c r="BT85" s="158">
        <f>IF('Indicator Data'!CC89="No Data",1,IF('Indicator Data imputation'!BU88&lt;&gt;"",1,0))</f>
        <v>0</v>
      </c>
      <c r="BU85" s="158">
        <f>IF('Indicator Data'!CD89="No Data",1,IF('Indicator Data imputation'!BV88&lt;&gt;"",1,0))</f>
        <v>0</v>
      </c>
      <c r="BV85" s="158">
        <f>IF('Indicator Data'!CE89="No Data",1,IF('Indicator Data imputation'!BW88&lt;&gt;"",1,0))</f>
        <v>0</v>
      </c>
      <c r="BW85" s="158">
        <f>IF('Indicator Data'!CF89="No Data",1,IF('Indicator Data imputation'!BX88&lt;&gt;"",1,0))</f>
        <v>0</v>
      </c>
      <c r="BX85" s="158">
        <f>IF('Indicator Data'!CG89="No Data",1,IF('Indicator Data imputation'!BY88&lt;&gt;"",1,0))</f>
        <v>0</v>
      </c>
      <c r="BY85" s="5">
        <f t="shared" si="3"/>
        <v>11</v>
      </c>
      <c r="BZ85" s="160">
        <f t="shared" si="4"/>
        <v>0.14666666666666667</v>
      </c>
    </row>
    <row r="86" spans="1:78" x14ac:dyDescent="0.3">
      <c r="A86" s="5" t="s">
        <v>158</v>
      </c>
      <c r="B86" s="158">
        <f>IF('Indicator Data'!C90="No Data",1,IF('Indicator Data imputation'!C89&lt;&gt;"",1,0))</f>
        <v>0</v>
      </c>
      <c r="C86" s="158">
        <f>IF('Indicator Data'!D90="No Data",1,IF('Indicator Data imputation'!D89&lt;&gt;"",1,0))</f>
        <v>0</v>
      </c>
      <c r="D86" s="158">
        <f>IF('Indicator Data'!E90="No Data",1,IF('Indicator Data imputation'!E89&lt;&gt;"",1,0))</f>
        <v>0</v>
      </c>
      <c r="E86" s="158">
        <f>IF('Indicator Data'!F90="No Data",1,IF('Indicator Data imputation'!F89&lt;&gt;"",1,0))</f>
        <v>0</v>
      </c>
      <c r="F86" s="158">
        <f>IF('Indicator Data'!G90="No Data",1,IF('Indicator Data imputation'!G89&lt;&gt;"",1,0))</f>
        <v>0</v>
      </c>
      <c r="G86" s="158">
        <f>IF('Indicator Data'!H90="No Data",1,IF('Indicator Data imputation'!H89&lt;&gt;"",1,0))</f>
        <v>0</v>
      </c>
      <c r="H86" s="158">
        <f>IF('Indicator Data'!I90="No Data",1,IF('Indicator Data imputation'!I89&lt;&gt;"",1,0))</f>
        <v>0</v>
      </c>
      <c r="I86" s="158">
        <f>IF('Indicator Data'!J90="No Data",1,IF('Indicator Data imputation'!J89&lt;&gt;"",1,0))</f>
        <v>0</v>
      </c>
      <c r="J86" s="158">
        <f>IF('Indicator Data'!K90="No Data",1,IF('Indicator Data imputation'!K89&lt;&gt;"",1,0))</f>
        <v>0</v>
      </c>
      <c r="K86" s="158">
        <f>IF('Indicator Data'!L90="No Data",1,IF('Indicator Data imputation'!L89&lt;&gt;"",1,0))</f>
        <v>0</v>
      </c>
      <c r="L86" s="158">
        <f>IF('Indicator Data'!M90="No Data",1,IF('Indicator Data imputation'!M89&lt;&gt;"",1,0))</f>
        <v>0</v>
      </c>
      <c r="M86" s="158">
        <f>IF('Indicator Data'!N90="No Data",1,IF('Indicator Data imputation'!N89&lt;&gt;"",1,0))</f>
        <v>1</v>
      </c>
      <c r="N86" s="158">
        <f>IF('Indicator Data'!O90="No Data",1,IF('Indicator Data imputation'!O89&lt;&gt;"",1,0))</f>
        <v>1</v>
      </c>
      <c r="O86" s="158">
        <f>IF('Indicator Data'!P90="No Data",1,IF('Indicator Data imputation'!P89&lt;&gt;"",1,0))</f>
        <v>1</v>
      </c>
      <c r="P86" s="158">
        <f>IF('Indicator Data'!Q90="No Data",1,IF('Indicator Data imputation'!Q89&lt;&gt;"",1,0))</f>
        <v>0</v>
      </c>
      <c r="Q86" s="158">
        <f>IF('Indicator Data'!R90="No Data",1,IF('Indicator Data imputation'!R89&lt;&gt;"",1,0))</f>
        <v>0</v>
      </c>
      <c r="R86" s="158">
        <f>IF('Indicator Data'!S90="No Data",1,IF('Indicator Data imputation'!S89&lt;&gt;"",1,0))</f>
        <v>0</v>
      </c>
      <c r="S86" s="158">
        <f>IF('Indicator Data'!T90="No Data",1,IF('Indicator Data imputation'!T89&lt;&gt;"",1,0))</f>
        <v>0</v>
      </c>
      <c r="T86" s="158">
        <f>IF('Indicator Data'!U90="No Data",1,IF('Indicator Data imputation'!U89&lt;&gt;"",1,0))</f>
        <v>0</v>
      </c>
      <c r="U86" s="158">
        <f>IF('Indicator Data'!V90="No Data",1,IF('Indicator Data imputation'!V89&lt;&gt;"",1,0))</f>
        <v>0</v>
      </c>
      <c r="V86" s="158">
        <f>IF('Indicator Data'!W90="No Data",1,IF('Indicator Data imputation'!W89&lt;&gt;"",1,0))</f>
        <v>0</v>
      </c>
      <c r="W86" s="158">
        <f>IF('Indicator Data'!X90="No Data",1,IF('Indicator Data imputation'!X89&lt;&gt;"",1,0))</f>
        <v>0</v>
      </c>
      <c r="X86" s="158">
        <f>IF('Indicator Data'!Y90="No Data",1,IF('Indicator Data imputation'!Y89&lt;&gt;"",1,0))</f>
        <v>0</v>
      </c>
      <c r="Y86" s="158">
        <f>IF('Indicator Data'!Z90="No Data",1,IF('Indicator Data imputation'!Z89&lt;&gt;"",1,0))</f>
        <v>0</v>
      </c>
      <c r="Z86" s="158">
        <f>IF('Indicator Data'!AA90="No Data",1,IF('Indicator Data imputation'!AA89&lt;&gt;"",1,0))</f>
        <v>0</v>
      </c>
      <c r="AA86" s="158">
        <f>IF('Indicator Data'!AB90="No Data",1,IF('Indicator Data imputation'!AB89&lt;&gt;"",1,0))</f>
        <v>0</v>
      </c>
      <c r="AB86" s="158">
        <f>IF('Indicator Data'!AC90="No Data",1,IF('Indicator Data imputation'!AC89&lt;&gt;"",1,0))</f>
        <v>1</v>
      </c>
      <c r="AC86" s="158">
        <f>IF('Indicator Data'!AD90="No Data",1,IF('Indicator Data imputation'!AD89&lt;&gt;"",1,0))</f>
        <v>0</v>
      </c>
      <c r="AD86" s="158">
        <f>IF('Indicator Data'!AE90="No Data",1,IF('Indicator Data imputation'!AE89&lt;&gt;"",1,0))</f>
        <v>0</v>
      </c>
      <c r="AE86" s="158">
        <f>IF('Indicator Data'!AF90="No Data",1,IF('Indicator Data imputation'!AF89&lt;&gt;"",1,0))</f>
        <v>0</v>
      </c>
      <c r="AF86" s="158">
        <f>IF('Indicator Data'!AG90="No Data",1,IF('Indicator Data imputation'!AG89&lt;&gt;"",1,0))</f>
        <v>0</v>
      </c>
      <c r="AG86" s="158">
        <f>IF('Indicator Data'!AH90="No Data",1,IF('Indicator Data imputation'!AH89&lt;&gt;"",1,0))</f>
        <v>0</v>
      </c>
      <c r="AH86" s="158">
        <f>IF('Indicator Data'!AI90="No Data",1,IF('Indicator Data imputation'!AI89&lt;&gt;"",1,0))</f>
        <v>0</v>
      </c>
      <c r="AI86" s="158">
        <f>IF('Indicator Data'!AJ90="No Data",1,IF('Indicator Data imputation'!AJ89&lt;&gt;"",1,0))</f>
        <v>0</v>
      </c>
      <c r="AJ86" s="158">
        <f>IF('Indicator Data'!AK90="No Data",1,IF('Indicator Data imputation'!AK89&lt;&gt;"",1,0))</f>
        <v>0</v>
      </c>
      <c r="AK86" s="158">
        <f>IF('Indicator Data'!AL90="No Data",1,IF('Indicator Data imputation'!AL89&lt;&gt;"",1,0))</f>
        <v>0</v>
      </c>
      <c r="AL86" s="158">
        <f>IF('Indicator Data'!AM90="No Data",1,IF('Indicator Data imputation'!AM89&lt;&gt;"",1,0))</f>
        <v>0</v>
      </c>
      <c r="AM86" s="158">
        <f>IF('Indicator Data'!AN90="No Data",1,IF('Indicator Data imputation'!AN89&lt;&gt;"",1,0))</f>
        <v>0</v>
      </c>
      <c r="AN86" s="158">
        <f>IF('Indicator Data'!AO90="No Data",1,IF('Indicator Data imputation'!AO89&lt;&gt;"",1,0))</f>
        <v>0</v>
      </c>
      <c r="AO86" s="158">
        <f>IF('Indicator Data'!AP90="No Data",1,IF('Indicator Data imputation'!AP89&lt;&gt;"",1,0))</f>
        <v>0</v>
      </c>
      <c r="AP86" s="158">
        <f>IF('Indicator Data'!AQ90="No Data",1,IF('Indicator Data imputation'!AQ89&lt;&gt;"",1,0))</f>
        <v>0</v>
      </c>
      <c r="AQ86" s="158">
        <f>IF('Indicator Data'!AR90="No Data",1,IF('Indicator Data imputation'!AR89&lt;&gt;"",1,0))</f>
        <v>0</v>
      </c>
      <c r="AR86" s="158">
        <f>IF('Indicator Data'!AS90="No Data",1,IF('Indicator Data imputation'!AS89&lt;&gt;"",1,0))</f>
        <v>0</v>
      </c>
      <c r="AS86" s="158">
        <f>IF('Indicator Data'!AT90="No Data",1,IF('Indicator Data imputation'!AT89&lt;&gt;"",1,0))</f>
        <v>0</v>
      </c>
      <c r="AT86" s="158">
        <f>IF('Indicator Data'!AU90="No Data",1,IF('Indicator Data imputation'!AU89&lt;&gt;"",1,0))</f>
        <v>0</v>
      </c>
      <c r="AU86" s="158">
        <f>IF('Indicator Data'!AV90="No Data",1,IF('Indicator Data imputation'!AV89&lt;&gt;"",1,0))</f>
        <v>0</v>
      </c>
      <c r="AV86" s="158">
        <f>IF('Indicator Data'!AW90="No Data",1,IF('Indicator Data imputation'!AW89&lt;&gt;"",1,0))</f>
        <v>1</v>
      </c>
      <c r="AW86" s="158">
        <f>IF('Indicator Data'!AX90="No Data",1,IF('Indicator Data imputation'!AX89&lt;&gt;"",1,0))</f>
        <v>1</v>
      </c>
      <c r="AX86" s="158">
        <f>IF('Indicator Data'!AY90="No Data",1,IF('Indicator Data imputation'!AY89&lt;&gt;"",1,0))</f>
        <v>0</v>
      </c>
      <c r="AY86" s="158">
        <f>IF('Indicator Data'!AZ90="No Data",1,IF('Indicator Data imputation'!AZ89&lt;&gt;"",1,0))</f>
        <v>0</v>
      </c>
      <c r="AZ86" s="158">
        <f>IF('Indicator Data'!BA90="No Data",1,IF('Indicator Data imputation'!BA89&lt;&gt;"",1,0))</f>
        <v>0</v>
      </c>
      <c r="BA86" s="158">
        <f>IF('Indicator Data'!BB90="No Data",1,IF('Indicator Data imputation'!BB89&lt;&gt;"",1,0))</f>
        <v>0</v>
      </c>
      <c r="BB86" s="158">
        <f>IF('Indicator Data'!BC90="No Data",1,IF('Indicator Data imputation'!BC89&lt;&gt;"",1,0))</f>
        <v>0</v>
      </c>
      <c r="BC86" s="158">
        <f>IF('Indicator Data'!BD90="No Data",1,IF('Indicator Data imputation'!BD89&lt;&gt;"",1,0))</f>
        <v>0</v>
      </c>
      <c r="BD86" s="158">
        <f>IF('Indicator Data'!BE90="No Data",1,IF('Indicator Data imputation'!BE89&lt;&gt;"",1,0))</f>
        <v>0</v>
      </c>
      <c r="BE86" s="158">
        <f>IF('Indicator Data'!BF90="No Data",1,IF('Indicator Data imputation'!BF89&lt;&gt;"",1,0))</f>
        <v>0</v>
      </c>
      <c r="BF86" s="158">
        <f>IF('Indicator Data'!BG90="No Data",1,IF('Indicator Data imputation'!BG89&lt;&gt;"",1,0))</f>
        <v>0</v>
      </c>
      <c r="BG86" s="158">
        <f>IF('Indicator Data'!BH90="No Data",1,IF('Indicator Data imputation'!BH89&lt;&gt;"",1,0))</f>
        <v>0</v>
      </c>
      <c r="BH86" s="158">
        <f>IF('Indicator Data'!BI90="No Data",1,IF('Indicator Data imputation'!BI89&lt;&gt;"",1,0))</f>
        <v>0</v>
      </c>
      <c r="BI86" s="158">
        <f>IF('Indicator Data'!BR90="No Data",1,IF('Indicator Data imputation'!BJ89&lt;&gt;"",1,0))</f>
        <v>0</v>
      </c>
      <c r="BJ86" s="158">
        <f>IF('Indicator Data'!BS90="No Data",1,IF('Indicator Data imputation'!BK89&lt;&gt;"",1,0))</f>
        <v>0</v>
      </c>
      <c r="BK86" s="158">
        <f>IF('Indicator Data'!BT90="No Data",1,IF('Indicator Data imputation'!BL89&lt;&gt;"",1,0))</f>
        <v>0</v>
      </c>
      <c r="BL86" s="158">
        <f>IF('Indicator Data'!BU90="No Data",1,IF('Indicator Data imputation'!BM89&lt;&gt;"",1,0))</f>
        <v>0</v>
      </c>
      <c r="BM86" s="158">
        <f>IF('Indicator Data'!BV90="No Data",1,IF('Indicator Data imputation'!BN89&lt;&gt;"",1,0))</f>
        <v>0</v>
      </c>
      <c r="BN86" s="158">
        <f>IF('Indicator Data'!BW90="No Data",1,IF('Indicator Data imputation'!BO89&lt;&gt;"",1,0))</f>
        <v>0</v>
      </c>
      <c r="BO86" s="158">
        <f>IF('Indicator Data'!BX90="No Data",1,IF('Indicator Data imputation'!BP89&lt;&gt;"",1,0))</f>
        <v>0</v>
      </c>
      <c r="BP86" s="158">
        <f>IF('Indicator Data'!BY90="No Data",1,IF('Indicator Data imputation'!BQ89&lt;&gt;"",1,0))</f>
        <v>0</v>
      </c>
      <c r="BQ86" s="158">
        <f>IF('Indicator Data'!BZ90="No Data",1,IF('Indicator Data imputation'!BR89&lt;&gt;"",1,0))</f>
        <v>0</v>
      </c>
      <c r="BR86" s="158">
        <f>IF('Indicator Data'!CA90="No Data",1,IF('Indicator Data imputation'!BS89&lt;&gt;"",1,0))</f>
        <v>0</v>
      </c>
      <c r="BS86" s="158">
        <f>IF('Indicator Data'!CB90="No Data",1,IF('Indicator Data imputation'!BT89&lt;&gt;"",1,0))</f>
        <v>0</v>
      </c>
      <c r="BT86" s="158">
        <f>IF('Indicator Data'!CC90="No Data",1,IF('Indicator Data imputation'!BU89&lt;&gt;"",1,0))</f>
        <v>0</v>
      </c>
      <c r="BU86" s="158">
        <f>IF('Indicator Data'!CD90="No Data",1,IF('Indicator Data imputation'!BV89&lt;&gt;"",1,0))</f>
        <v>0</v>
      </c>
      <c r="BV86" s="158">
        <f>IF('Indicator Data'!CE90="No Data",1,IF('Indicator Data imputation'!BW89&lt;&gt;"",1,0))</f>
        <v>1</v>
      </c>
      <c r="BW86" s="158">
        <f>IF('Indicator Data'!CF90="No Data",1,IF('Indicator Data imputation'!BX89&lt;&gt;"",1,0))</f>
        <v>0</v>
      </c>
      <c r="BX86" s="158">
        <f>IF('Indicator Data'!CG90="No Data",1,IF('Indicator Data imputation'!BY89&lt;&gt;"",1,0))</f>
        <v>0</v>
      </c>
      <c r="BY86" s="5">
        <f t="shared" si="3"/>
        <v>7</v>
      </c>
      <c r="BZ86" s="160">
        <f t="shared" si="4"/>
        <v>9.3333333333333338E-2</v>
      </c>
    </row>
    <row r="87" spans="1:78" x14ac:dyDescent="0.3">
      <c r="A87" s="5" t="s">
        <v>160</v>
      </c>
      <c r="B87" s="158">
        <f>IF('Indicator Data'!C91="No Data",1,IF('Indicator Data imputation'!C90&lt;&gt;"",1,0))</f>
        <v>0</v>
      </c>
      <c r="C87" s="158">
        <f>IF('Indicator Data'!D91="No Data",1,IF('Indicator Data imputation'!D90&lt;&gt;"",1,0))</f>
        <v>0</v>
      </c>
      <c r="D87" s="158">
        <f>IF('Indicator Data'!E91="No Data",1,IF('Indicator Data imputation'!E90&lt;&gt;"",1,0))</f>
        <v>0</v>
      </c>
      <c r="E87" s="158">
        <f>IF('Indicator Data'!F91="No Data",1,IF('Indicator Data imputation'!F90&lt;&gt;"",1,0))</f>
        <v>0</v>
      </c>
      <c r="F87" s="158">
        <f>IF('Indicator Data'!G91="No Data",1,IF('Indicator Data imputation'!G90&lt;&gt;"",1,0))</f>
        <v>0</v>
      </c>
      <c r="G87" s="158">
        <f>IF('Indicator Data'!H91="No Data",1,IF('Indicator Data imputation'!H90&lt;&gt;"",1,0))</f>
        <v>0</v>
      </c>
      <c r="H87" s="158">
        <f>IF('Indicator Data'!I91="No Data",1,IF('Indicator Data imputation'!I90&lt;&gt;"",1,0))</f>
        <v>0</v>
      </c>
      <c r="I87" s="158">
        <f>IF('Indicator Data'!J91="No Data",1,IF('Indicator Data imputation'!J90&lt;&gt;"",1,0))</f>
        <v>0</v>
      </c>
      <c r="J87" s="158">
        <f>IF('Indicator Data'!K91="No Data",1,IF('Indicator Data imputation'!K90&lt;&gt;"",1,0))</f>
        <v>0</v>
      </c>
      <c r="K87" s="158">
        <f>IF('Indicator Data'!L91="No Data",1,IF('Indicator Data imputation'!L90&lt;&gt;"",1,0))</f>
        <v>0</v>
      </c>
      <c r="L87" s="158">
        <f>IF('Indicator Data'!M91="No Data",1,IF('Indicator Data imputation'!M90&lt;&gt;"",1,0))</f>
        <v>0</v>
      </c>
      <c r="M87" s="158">
        <f>IF('Indicator Data'!N91="No Data",1,IF('Indicator Data imputation'!N90&lt;&gt;"",1,0))</f>
        <v>1</v>
      </c>
      <c r="N87" s="158">
        <f>IF('Indicator Data'!O91="No Data",1,IF('Indicator Data imputation'!O90&lt;&gt;"",1,0))</f>
        <v>1</v>
      </c>
      <c r="O87" s="158">
        <f>IF('Indicator Data'!P91="No Data",1,IF('Indicator Data imputation'!P90&lt;&gt;"",1,0))</f>
        <v>1</v>
      </c>
      <c r="P87" s="158">
        <f>IF('Indicator Data'!Q91="No Data",1,IF('Indicator Data imputation'!Q90&lt;&gt;"",1,0))</f>
        <v>0</v>
      </c>
      <c r="Q87" s="158">
        <f>IF('Indicator Data'!R91="No Data",1,IF('Indicator Data imputation'!R90&lt;&gt;"",1,0))</f>
        <v>0</v>
      </c>
      <c r="R87" s="158">
        <f>IF('Indicator Data'!S91="No Data",1,IF('Indicator Data imputation'!S90&lt;&gt;"",1,0))</f>
        <v>0</v>
      </c>
      <c r="S87" s="158">
        <f>IF('Indicator Data'!T91="No Data",1,IF('Indicator Data imputation'!T90&lt;&gt;"",1,0))</f>
        <v>0</v>
      </c>
      <c r="T87" s="158">
        <f>IF('Indicator Data'!U91="No Data",1,IF('Indicator Data imputation'!U90&lt;&gt;"",1,0))</f>
        <v>0</v>
      </c>
      <c r="U87" s="158">
        <f>IF('Indicator Data'!V91="No Data",1,IF('Indicator Data imputation'!V90&lt;&gt;"",1,0))</f>
        <v>0</v>
      </c>
      <c r="V87" s="158">
        <f>IF('Indicator Data'!W91="No Data",1,IF('Indicator Data imputation'!W90&lt;&gt;"",1,0))</f>
        <v>0</v>
      </c>
      <c r="W87" s="158">
        <f>IF('Indicator Data'!X91="No Data",1,IF('Indicator Data imputation'!X90&lt;&gt;"",1,0))</f>
        <v>0</v>
      </c>
      <c r="X87" s="158">
        <f>IF('Indicator Data'!Y91="No Data",1,IF('Indicator Data imputation'!Y90&lt;&gt;"",1,0))</f>
        <v>0</v>
      </c>
      <c r="Y87" s="158">
        <f>IF('Indicator Data'!Z91="No Data",1,IF('Indicator Data imputation'!Z90&lt;&gt;"",1,0))</f>
        <v>0</v>
      </c>
      <c r="Z87" s="158">
        <f>IF('Indicator Data'!AA91="No Data",1,IF('Indicator Data imputation'!AA90&lt;&gt;"",1,0))</f>
        <v>0</v>
      </c>
      <c r="AA87" s="158">
        <f>IF('Indicator Data'!AB91="No Data",1,IF('Indicator Data imputation'!AB90&lt;&gt;"",1,0))</f>
        <v>0</v>
      </c>
      <c r="AB87" s="158">
        <f>IF('Indicator Data'!AC91="No Data",1,IF('Indicator Data imputation'!AC90&lt;&gt;"",1,0))</f>
        <v>0</v>
      </c>
      <c r="AC87" s="158">
        <f>IF('Indicator Data'!AD91="No Data",1,IF('Indicator Data imputation'!AD90&lt;&gt;"",1,0))</f>
        <v>0</v>
      </c>
      <c r="AD87" s="158">
        <f>IF('Indicator Data'!AE91="No Data",1,IF('Indicator Data imputation'!AE90&lt;&gt;"",1,0))</f>
        <v>0</v>
      </c>
      <c r="AE87" s="158">
        <f>IF('Indicator Data'!AF91="No Data",1,IF('Indicator Data imputation'!AF90&lt;&gt;"",1,0))</f>
        <v>1</v>
      </c>
      <c r="AF87" s="158">
        <f>IF('Indicator Data'!AG91="No Data",1,IF('Indicator Data imputation'!AG90&lt;&gt;"",1,0))</f>
        <v>0</v>
      </c>
      <c r="AG87" s="158">
        <f>IF('Indicator Data'!AH91="No Data",1,IF('Indicator Data imputation'!AH90&lt;&gt;"",1,0))</f>
        <v>0</v>
      </c>
      <c r="AH87" s="158">
        <f>IF('Indicator Data'!AI91="No Data",1,IF('Indicator Data imputation'!AI90&lt;&gt;"",1,0))</f>
        <v>0</v>
      </c>
      <c r="AI87" s="158">
        <f>IF('Indicator Data'!AJ91="No Data",1,IF('Indicator Data imputation'!AJ90&lt;&gt;"",1,0))</f>
        <v>0</v>
      </c>
      <c r="AJ87" s="158">
        <f>IF('Indicator Data'!AK91="No Data",1,IF('Indicator Data imputation'!AK90&lt;&gt;"",1,0))</f>
        <v>0</v>
      </c>
      <c r="AK87" s="158">
        <f>IF('Indicator Data'!AL91="No Data",1,IF('Indicator Data imputation'!AL90&lt;&gt;"",1,0))</f>
        <v>0</v>
      </c>
      <c r="AL87" s="158">
        <f>IF('Indicator Data'!AM91="No Data",1,IF('Indicator Data imputation'!AM90&lt;&gt;"",1,0))</f>
        <v>0</v>
      </c>
      <c r="AM87" s="158">
        <f>IF('Indicator Data'!AN91="No Data",1,IF('Indicator Data imputation'!AN90&lt;&gt;"",1,0))</f>
        <v>0</v>
      </c>
      <c r="AN87" s="158">
        <f>IF('Indicator Data'!AO91="No Data",1,IF('Indicator Data imputation'!AO90&lt;&gt;"",1,0))</f>
        <v>0</v>
      </c>
      <c r="AO87" s="158">
        <f>IF('Indicator Data'!AP91="No Data",1,IF('Indicator Data imputation'!AP90&lt;&gt;"",1,0))</f>
        <v>0</v>
      </c>
      <c r="AP87" s="158">
        <f>IF('Indicator Data'!AQ91="No Data",1,IF('Indicator Data imputation'!AQ90&lt;&gt;"",1,0))</f>
        <v>0</v>
      </c>
      <c r="AQ87" s="158">
        <f>IF('Indicator Data'!AR91="No Data",1,IF('Indicator Data imputation'!AR90&lt;&gt;"",1,0))</f>
        <v>0</v>
      </c>
      <c r="AR87" s="158">
        <f>IF('Indicator Data'!AS91="No Data",1,IF('Indicator Data imputation'!AS90&lt;&gt;"",1,0))</f>
        <v>0</v>
      </c>
      <c r="AS87" s="158">
        <f>IF('Indicator Data'!AT91="No Data",1,IF('Indicator Data imputation'!AT90&lt;&gt;"",1,0))</f>
        <v>0</v>
      </c>
      <c r="AT87" s="158">
        <f>IF('Indicator Data'!AU91="No Data",1,IF('Indicator Data imputation'!AU90&lt;&gt;"",1,0))</f>
        <v>0</v>
      </c>
      <c r="AU87" s="158">
        <f>IF('Indicator Data'!AV91="No Data",1,IF('Indicator Data imputation'!AV90&lt;&gt;"",1,0))</f>
        <v>0</v>
      </c>
      <c r="AV87" s="158">
        <f>IF('Indicator Data'!AW91="No Data",1,IF('Indicator Data imputation'!AW90&lt;&gt;"",1,0))</f>
        <v>0</v>
      </c>
      <c r="AW87" s="158">
        <f>IF('Indicator Data'!AX91="No Data",1,IF('Indicator Data imputation'!AX90&lt;&gt;"",1,0))</f>
        <v>0</v>
      </c>
      <c r="AX87" s="158">
        <f>IF('Indicator Data'!AY91="No Data",1,IF('Indicator Data imputation'!AY90&lt;&gt;"",1,0))</f>
        <v>0</v>
      </c>
      <c r="AY87" s="158">
        <f>IF('Indicator Data'!AZ91="No Data",1,IF('Indicator Data imputation'!AZ90&lt;&gt;"",1,0))</f>
        <v>0</v>
      </c>
      <c r="AZ87" s="158">
        <f>IF('Indicator Data'!BA91="No Data",1,IF('Indicator Data imputation'!BA90&lt;&gt;"",1,0))</f>
        <v>0</v>
      </c>
      <c r="BA87" s="158">
        <f>IF('Indicator Data'!BB91="No Data",1,IF('Indicator Data imputation'!BB90&lt;&gt;"",1,0))</f>
        <v>0</v>
      </c>
      <c r="BB87" s="158">
        <f>IF('Indicator Data'!BC91="No Data",1,IF('Indicator Data imputation'!BC90&lt;&gt;"",1,0))</f>
        <v>0</v>
      </c>
      <c r="BC87" s="158">
        <f>IF('Indicator Data'!BD91="No Data",1,IF('Indicator Data imputation'!BD90&lt;&gt;"",1,0))</f>
        <v>0</v>
      </c>
      <c r="BD87" s="158">
        <f>IF('Indicator Data'!BE91="No Data",1,IF('Indicator Data imputation'!BE90&lt;&gt;"",1,0))</f>
        <v>0</v>
      </c>
      <c r="BE87" s="158">
        <f>IF('Indicator Data'!BF91="No Data",1,IF('Indicator Data imputation'!BF90&lt;&gt;"",1,0))</f>
        <v>0</v>
      </c>
      <c r="BF87" s="158">
        <f>IF('Indicator Data'!BG91="No Data",1,IF('Indicator Data imputation'!BG90&lt;&gt;"",1,0))</f>
        <v>0</v>
      </c>
      <c r="BG87" s="158">
        <f>IF('Indicator Data'!BH91="No Data",1,IF('Indicator Data imputation'!BH90&lt;&gt;"",1,0))</f>
        <v>0</v>
      </c>
      <c r="BH87" s="158">
        <f>IF('Indicator Data'!BI91="No Data",1,IF('Indicator Data imputation'!BI90&lt;&gt;"",1,0))</f>
        <v>0</v>
      </c>
      <c r="BI87" s="158">
        <f>IF('Indicator Data'!BR91="No Data",1,IF('Indicator Data imputation'!BJ90&lt;&gt;"",1,0))</f>
        <v>0</v>
      </c>
      <c r="BJ87" s="158">
        <f>IF('Indicator Data'!BS91="No Data",1,IF('Indicator Data imputation'!BK90&lt;&gt;"",1,0))</f>
        <v>0</v>
      </c>
      <c r="BK87" s="158">
        <f>IF('Indicator Data'!BT91="No Data",1,IF('Indicator Data imputation'!BL90&lt;&gt;"",1,0))</f>
        <v>0</v>
      </c>
      <c r="BL87" s="158">
        <f>IF('Indicator Data'!BU91="No Data",1,IF('Indicator Data imputation'!BM90&lt;&gt;"",1,0))</f>
        <v>0</v>
      </c>
      <c r="BM87" s="158">
        <f>IF('Indicator Data'!BV91="No Data",1,IF('Indicator Data imputation'!BN90&lt;&gt;"",1,0))</f>
        <v>0</v>
      </c>
      <c r="BN87" s="158">
        <f>IF('Indicator Data'!BW91="No Data",1,IF('Indicator Data imputation'!BO90&lt;&gt;"",1,0))</f>
        <v>0</v>
      </c>
      <c r="BO87" s="158">
        <f>IF('Indicator Data'!BX91="No Data",1,IF('Indicator Data imputation'!BP90&lt;&gt;"",1,0))</f>
        <v>0</v>
      </c>
      <c r="BP87" s="158">
        <f>IF('Indicator Data'!BY91="No Data",1,IF('Indicator Data imputation'!BQ90&lt;&gt;"",1,0))</f>
        <v>0</v>
      </c>
      <c r="BQ87" s="158">
        <f>IF('Indicator Data'!BZ91="No Data",1,IF('Indicator Data imputation'!BR90&lt;&gt;"",1,0))</f>
        <v>0</v>
      </c>
      <c r="BR87" s="158">
        <f>IF('Indicator Data'!CA91="No Data",1,IF('Indicator Data imputation'!BS90&lt;&gt;"",1,0))</f>
        <v>0</v>
      </c>
      <c r="BS87" s="158">
        <f>IF('Indicator Data'!CB91="No Data",1,IF('Indicator Data imputation'!BT90&lt;&gt;"",1,0))</f>
        <v>0</v>
      </c>
      <c r="BT87" s="158">
        <f>IF('Indicator Data'!CC91="No Data",1,IF('Indicator Data imputation'!BU90&lt;&gt;"",1,0))</f>
        <v>0</v>
      </c>
      <c r="BU87" s="158">
        <f>IF('Indicator Data'!CD91="No Data",1,IF('Indicator Data imputation'!BV90&lt;&gt;"",1,0))</f>
        <v>0</v>
      </c>
      <c r="BV87" s="158">
        <f>IF('Indicator Data'!CE91="No Data",1,IF('Indicator Data imputation'!BW90&lt;&gt;"",1,0))</f>
        <v>0</v>
      </c>
      <c r="BW87" s="158">
        <f>IF('Indicator Data'!CF91="No Data",1,IF('Indicator Data imputation'!BX90&lt;&gt;"",1,0))</f>
        <v>0</v>
      </c>
      <c r="BX87" s="158">
        <f>IF('Indicator Data'!CG91="No Data",1,IF('Indicator Data imputation'!BY90&lt;&gt;"",1,0))</f>
        <v>0</v>
      </c>
      <c r="BY87" s="5">
        <f t="shared" si="3"/>
        <v>4</v>
      </c>
      <c r="BZ87" s="160">
        <f t="shared" si="4"/>
        <v>5.3333333333333337E-2</v>
      </c>
    </row>
    <row r="88" spans="1:78" x14ac:dyDescent="0.3">
      <c r="A88" s="5" t="s">
        <v>162</v>
      </c>
      <c r="B88" s="158">
        <f>IF('Indicator Data'!C92="No Data",1,IF('Indicator Data imputation'!C91&lt;&gt;"",1,0))</f>
        <v>0</v>
      </c>
      <c r="C88" s="158">
        <f>IF('Indicator Data'!D92="No Data",1,IF('Indicator Data imputation'!D91&lt;&gt;"",1,0))</f>
        <v>0</v>
      </c>
      <c r="D88" s="158">
        <f>IF('Indicator Data'!E92="No Data",1,IF('Indicator Data imputation'!E91&lt;&gt;"",1,0))</f>
        <v>0</v>
      </c>
      <c r="E88" s="158">
        <f>IF('Indicator Data'!F92="No Data",1,IF('Indicator Data imputation'!F91&lt;&gt;"",1,0))</f>
        <v>0</v>
      </c>
      <c r="F88" s="158">
        <f>IF('Indicator Data'!G92="No Data",1,IF('Indicator Data imputation'!G91&lt;&gt;"",1,0))</f>
        <v>0</v>
      </c>
      <c r="G88" s="158">
        <f>IF('Indicator Data'!H92="No Data",1,IF('Indicator Data imputation'!H91&lt;&gt;"",1,0))</f>
        <v>0</v>
      </c>
      <c r="H88" s="158">
        <f>IF('Indicator Data'!I92="No Data",1,IF('Indicator Data imputation'!I91&lt;&gt;"",1,0))</f>
        <v>0</v>
      </c>
      <c r="I88" s="158">
        <f>IF('Indicator Data'!J92="No Data",1,IF('Indicator Data imputation'!J91&lt;&gt;"",1,0))</f>
        <v>0</v>
      </c>
      <c r="J88" s="158">
        <f>IF('Indicator Data'!K92="No Data",1,IF('Indicator Data imputation'!K91&lt;&gt;"",1,0))</f>
        <v>0</v>
      </c>
      <c r="K88" s="158">
        <f>IF('Indicator Data'!L92="No Data",1,IF('Indicator Data imputation'!L91&lt;&gt;"",1,0))</f>
        <v>0</v>
      </c>
      <c r="L88" s="158">
        <f>IF('Indicator Data'!M92="No Data",1,IF('Indicator Data imputation'!M91&lt;&gt;"",1,0))</f>
        <v>0</v>
      </c>
      <c r="M88" s="158">
        <f>IF('Indicator Data'!N92="No Data",1,IF('Indicator Data imputation'!N91&lt;&gt;"",1,0))</f>
        <v>0</v>
      </c>
      <c r="N88" s="158">
        <f>IF('Indicator Data'!O92="No Data",1,IF('Indicator Data imputation'!O91&lt;&gt;"",1,0))</f>
        <v>0</v>
      </c>
      <c r="O88" s="158">
        <f>IF('Indicator Data'!P92="No Data",1,IF('Indicator Data imputation'!P91&lt;&gt;"",1,0))</f>
        <v>0</v>
      </c>
      <c r="P88" s="158">
        <f>IF('Indicator Data'!Q92="No Data",1,IF('Indicator Data imputation'!Q91&lt;&gt;"",1,0))</f>
        <v>0</v>
      </c>
      <c r="Q88" s="158">
        <f>IF('Indicator Data'!R92="No Data",1,IF('Indicator Data imputation'!R91&lt;&gt;"",1,0))</f>
        <v>0</v>
      </c>
      <c r="R88" s="158">
        <f>IF('Indicator Data'!S92="No Data",1,IF('Indicator Data imputation'!S91&lt;&gt;"",1,0))</f>
        <v>0</v>
      </c>
      <c r="S88" s="158">
        <f>IF('Indicator Data'!T92="No Data",1,IF('Indicator Data imputation'!T91&lt;&gt;"",1,0))</f>
        <v>0</v>
      </c>
      <c r="T88" s="158">
        <f>IF('Indicator Data'!U92="No Data",1,IF('Indicator Data imputation'!U91&lt;&gt;"",1,0))</f>
        <v>0</v>
      </c>
      <c r="U88" s="158">
        <f>IF('Indicator Data'!V92="No Data",1,IF('Indicator Data imputation'!V91&lt;&gt;"",1,0))</f>
        <v>0</v>
      </c>
      <c r="V88" s="158">
        <f>IF('Indicator Data'!W92="No Data",1,IF('Indicator Data imputation'!W91&lt;&gt;"",1,0))</f>
        <v>0</v>
      </c>
      <c r="W88" s="158">
        <f>IF('Indicator Data'!X92="No Data",1,IF('Indicator Data imputation'!X91&lt;&gt;"",1,0))</f>
        <v>0</v>
      </c>
      <c r="X88" s="158">
        <f>IF('Indicator Data'!Y92="No Data",1,IF('Indicator Data imputation'!Y91&lt;&gt;"",1,0))</f>
        <v>0</v>
      </c>
      <c r="Y88" s="158">
        <f>IF('Indicator Data'!Z92="No Data",1,IF('Indicator Data imputation'!Z91&lt;&gt;"",1,0))</f>
        <v>0</v>
      </c>
      <c r="Z88" s="158">
        <f>IF('Indicator Data'!AA92="No Data",1,IF('Indicator Data imputation'!AA91&lt;&gt;"",1,0))</f>
        <v>0</v>
      </c>
      <c r="AA88" s="158">
        <f>IF('Indicator Data'!AB92="No Data",1,IF('Indicator Data imputation'!AB91&lt;&gt;"",1,0))</f>
        <v>0</v>
      </c>
      <c r="AB88" s="158">
        <f>IF('Indicator Data'!AC92="No Data",1,IF('Indicator Data imputation'!AC91&lt;&gt;"",1,0))</f>
        <v>0</v>
      </c>
      <c r="AC88" s="158">
        <f>IF('Indicator Data'!AD92="No Data",1,IF('Indicator Data imputation'!AD91&lt;&gt;"",1,0))</f>
        <v>0</v>
      </c>
      <c r="AD88" s="158">
        <f>IF('Indicator Data'!AE92="No Data",1,IF('Indicator Data imputation'!AE91&lt;&gt;"",1,0))</f>
        <v>0</v>
      </c>
      <c r="AE88" s="158">
        <f>IF('Indicator Data'!AF92="No Data",1,IF('Indicator Data imputation'!AF91&lt;&gt;"",1,0))</f>
        <v>0</v>
      </c>
      <c r="AF88" s="158">
        <f>IF('Indicator Data'!AG92="No Data",1,IF('Indicator Data imputation'!AG91&lt;&gt;"",1,0))</f>
        <v>0</v>
      </c>
      <c r="AG88" s="158">
        <f>IF('Indicator Data'!AH92="No Data",1,IF('Indicator Data imputation'!AH91&lt;&gt;"",1,0))</f>
        <v>0</v>
      </c>
      <c r="AH88" s="158">
        <f>IF('Indicator Data'!AI92="No Data",1,IF('Indicator Data imputation'!AI91&lt;&gt;"",1,0))</f>
        <v>0</v>
      </c>
      <c r="AI88" s="158">
        <f>IF('Indicator Data'!AJ92="No Data",1,IF('Indicator Data imputation'!AJ91&lt;&gt;"",1,0))</f>
        <v>0</v>
      </c>
      <c r="AJ88" s="158">
        <f>IF('Indicator Data'!AK92="No Data",1,IF('Indicator Data imputation'!AK91&lt;&gt;"",1,0))</f>
        <v>0</v>
      </c>
      <c r="AK88" s="158">
        <f>IF('Indicator Data'!AL92="No Data",1,IF('Indicator Data imputation'!AL91&lt;&gt;"",1,0))</f>
        <v>0</v>
      </c>
      <c r="AL88" s="158">
        <f>IF('Indicator Data'!AM92="No Data",1,IF('Indicator Data imputation'!AM91&lt;&gt;"",1,0))</f>
        <v>0</v>
      </c>
      <c r="AM88" s="158">
        <f>IF('Indicator Data'!AN92="No Data",1,IF('Indicator Data imputation'!AN91&lt;&gt;"",1,0))</f>
        <v>0</v>
      </c>
      <c r="AN88" s="158">
        <f>IF('Indicator Data'!AO92="No Data",1,IF('Indicator Data imputation'!AO91&lt;&gt;"",1,0))</f>
        <v>0</v>
      </c>
      <c r="AO88" s="158">
        <f>IF('Indicator Data'!AP92="No Data",1,IF('Indicator Data imputation'!AP91&lt;&gt;"",1,0))</f>
        <v>0</v>
      </c>
      <c r="AP88" s="158">
        <f>IF('Indicator Data'!AQ92="No Data",1,IF('Indicator Data imputation'!AQ91&lt;&gt;"",1,0))</f>
        <v>0</v>
      </c>
      <c r="AQ88" s="158">
        <f>IF('Indicator Data'!AR92="No Data",1,IF('Indicator Data imputation'!AR91&lt;&gt;"",1,0))</f>
        <v>0</v>
      </c>
      <c r="AR88" s="158">
        <f>IF('Indicator Data'!AS92="No Data",1,IF('Indicator Data imputation'!AS91&lt;&gt;"",1,0))</f>
        <v>0</v>
      </c>
      <c r="AS88" s="158">
        <f>IF('Indicator Data'!AT92="No Data",1,IF('Indicator Data imputation'!AT91&lt;&gt;"",1,0))</f>
        <v>0</v>
      </c>
      <c r="AT88" s="158">
        <f>IF('Indicator Data'!AU92="No Data",1,IF('Indicator Data imputation'!AU91&lt;&gt;"",1,0))</f>
        <v>0</v>
      </c>
      <c r="AU88" s="158">
        <f>IF('Indicator Data'!AV92="No Data",1,IF('Indicator Data imputation'!AV91&lt;&gt;"",1,0))</f>
        <v>0</v>
      </c>
      <c r="AV88" s="158">
        <f>IF('Indicator Data'!AW92="No Data",1,IF('Indicator Data imputation'!AW91&lt;&gt;"",1,0))</f>
        <v>0</v>
      </c>
      <c r="AW88" s="158">
        <f>IF('Indicator Data'!AX92="No Data",1,IF('Indicator Data imputation'!AX91&lt;&gt;"",1,0))</f>
        <v>0</v>
      </c>
      <c r="AX88" s="158">
        <f>IF('Indicator Data'!AY92="No Data",1,IF('Indicator Data imputation'!AY91&lt;&gt;"",1,0))</f>
        <v>0</v>
      </c>
      <c r="AY88" s="158">
        <f>IF('Indicator Data'!AZ92="No Data",1,IF('Indicator Data imputation'!AZ91&lt;&gt;"",1,0))</f>
        <v>0</v>
      </c>
      <c r="AZ88" s="158">
        <f>IF('Indicator Data'!BA92="No Data",1,IF('Indicator Data imputation'!BA91&lt;&gt;"",1,0))</f>
        <v>0</v>
      </c>
      <c r="BA88" s="158">
        <f>IF('Indicator Data'!BB92="No Data",1,IF('Indicator Data imputation'!BB91&lt;&gt;"",1,0))</f>
        <v>0</v>
      </c>
      <c r="BB88" s="158">
        <f>IF('Indicator Data'!BC92="No Data",1,IF('Indicator Data imputation'!BC91&lt;&gt;"",1,0))</f>
        <v>0</v>
      </c>
      <c r="BC88" s="158">
        <f>IF('Indicator Data'!BD92="No Data",1,IF('Indicator Data imputation'!BD91&lt;&gt;"",1,0))</f>
        <v>0</v>
      </c>
      <c r="BD88" s="158">
        <f>IF('Indicator Data'!BE92="No Data",1,IF('Indicator Data imputation'!BE91&lt;&gt;"",1,0))</f>
        <v>0</v>
      </c>
      <c r="BE88" s="158">
        <f>IF('Indicator Data'!BF92="No Data",1,IF('Indicator Data imputation'!BF91&lt;&gt;"",1,0))</f>
        <v>0</v>
      </c>
      <c r="BF88" s="158">
        <f>IF('Indicator Data'!BG92="No Data",1,IF('Indicator Data imputation'!BG91&lt;&gt;"",1,0))</f>
        <v>0</v>
      </c>
      <c r="BG88" s="158">
        <f>IF('Indicator Data'!BH92="No Data",1,IF('Indicator Data imputation'!BH91&lt;&gt;"",1,0))</f>
        <v>0</v>
      </c>
      <c r="BH88" s="158">
        <f>IF('Indicator Data'!BI92="No Data",1,IF('Indicator Data imputation'!BI91&lt;&gt;"",1,0))</f>
        <v>0</v>
      </c>
      <c r="BI88" s="158">
        <f>IF('Indicator Data'!BR92="No Data",1,IF('Indicator Data imputation'!BJ91&lt;&gt;"",1,0))</f>
        <v>0</v>
      </c>
      <c r="BJ88" s="158">
        <f>IF('Indicator Data'!BS92="No Data",1,IF('Indicator Data imputation'!BK91&lt;&gt;"",1,0))</f>
        <v>0</v>
      </c>
      <c r="BK88" s="158">
        <f>IF('Indicator Data'!BT92="No Data",1,IF('Indicator Data imputation'!BL91&lt;&gt;"",1,0))</f>
        <v>0</v>
      </c>
      <c r="BL88" s="158">
        <f>IF('Indicator Data'!BU92="No Data",1,IF('Indicator Data imputation'!BM91&lt;&gt;"",1,0))</f>
        <v>0</v>
      </c>
      <c r="BM88" s="158">
        <f>IF('Indicator Data'!BV92="No Data",1,IF('Indicator Data imputation'!BN91&lt;&gt;"",1,0))</f>
        <v>0</v>
      </c>
      <c r="BN88" s="158">
        <f>IF('Indicator Data'!BW92="No Data",1,IF('Indicator Data imputation'!BO91&lt;&gt;"",1,0))</f>
        <v>0</v>
      </c>
      <c r="BO88" s="158">
        <f>IF('Indicator Data'!BX92="No Data",1,IF('Indicator Data imputation'!BP91&lt;&gt;"",1,0))</f>
        <v>0</v>
      </c>
      <c r="BP88" s="158">
        <f>IF('Indicator Data'!BY92="No Data",1,IF('Indicator Data imputation'!BQ91&lt;&gt;"",1,0))</f>
        <v>0</v>
      </c>
      <c r="BQ88" s="158">
        <f>IF('Indicator Data'!BZ92="No Data",1,IF('Indicator Data imputation'!BR91&lt;&gt;"",1,0))</f>
        <v>0</v>
      </c>
      <c r="BR88" s="158">
        <f>IF('Indicator Data'!CA92="No Data",1,IF('Indicator Data imputation'!BS91&lt;&gt;"",1,0))</f>
        <v>0</v>
      </c>
      <c r="BS88" s="158">
        <f>IF('Indicator Data'!CB92="No Data",1,IF('Indicator Data imputation'!BT91&lt;&gt;"",1,0))</f>
        <v>0</v>
      </c>
      <c r="BT88" s="158">
        <f>IF('Indicator Data'!CC92="No Data",1,IF('Indicator Data imputation'!BU91&lt;&gt;"",1,0))</f>
        <v>0</v>
      </c>
      <c r="BU88" s="158">
        <f>IF('Indicator Data'!CD92="No Data",1,IF('Indicator Data imputation'!BV91&lt;&gt;"",1,0))</f>
        <v>0</v>
      </c>
      <c r="BV88" s="158">
        <f>IF('Indicator Data'!CE92="No Data",1,IF('Indicator Data imputation'!BW91&lt;&gt;"",1,0))</f>
        <v>0</v>
      </c>
      <c r="BW88" s="158">
        <f>IF('Indicator Data'!CF92="No Data",1,IF('Indicator Data imputation'!BX91&lt;&gt;"",1,0))</f>
        <v>0</v>
      </c>
      <c r="BX88" s="158">
        <f>IF('Indicator Data'!CG92="No Data",1,IF('Indicator Data imputation'!BY91&lt;&gt;"",1,0))</f>
        <v>0</v>
      </c>
      <c r="BY88" s="5">
        <f t="shared" si="3"/>
        <v>0</v>
      </c>
      <c r="BZ88" s="160">
        <f t="shared" si="4"/>
        <v>0</v>
      </c>
    </row>
    <row r="89" spans="1:78" x14ac:dyDescent="0.3">
      <c r="A89" s="5" t="s">
        <v>164</v>
      </c>
      <c r="B89" s="158">
        <f>IF('Indicator Data'!C93="No Data",1,IF('Indicator Data imputation'!C92&lt;&gt;"",1,0))</f>
        <v>0</v>
      </c>
      <c r="C89" s="158">
        <f>IF('Indicator Data'!D93="No Data",1,IF('Indicator Data imputation'!D92&lt;&gt;"",1,0))</f>
        <v>0</v>
      </c>
      <c r="D89" s="158">
        <f>IF('Indicator Data'!E93="No Data",1,IF('Indicator Data imputation'!E92&lt;&gt;"",1,0))</f>
        <v>1</v>
      </c>
      <c r="E89" s="158">
        <f>IF('Indicator Data'!F93="No Data",1,IF('Indicator Data imputation'!F92&lt;&gt;"",1,0))</f>
        <v>0</v>
      </c>
      <c r="F89" s="158">
        <f>IF('Indicator Data'!G93="No Data",1,IF('Indicator Data imputation'!G92&lt;&gt;"",1,0))</f>
        <v>0</v>
      </c>
      <c r="G89" s="158">
        <f>IF('Indicator Data'!H93="No Data",1,IF('Indicator Data imputation'!H92&lt;&gt;"",1,0))</f>
        <v>0</v>
      </c>
      <c r="H89" s="158">
        <f>IF('Indicator Data'!I93="No Data",1,IF('Indicator Data imputation'!I92&lt;&gt;"",1,0))</f>
        <v>0</v>
      </c>
      <c r="I89" s="158">
        <f>IF('Indicator Data'!J93="No Data",1,IF('Indicator Data imputation'!J92&lt;&gt;"",1,0))</f>
        <v>0</v>
      </c>
      <c r="J89" s="158">
        <f>IF('Indicator Data'!K93="No Data",1,IF('Indicator Data imputation'!K92&lt;&gt;"",1,0))</f>
        <v>0</v>
      </c>
      <c r="K89" s="158">
        <f>IF('Indicator Data'!L93="No Data",1,IF('Indicator Data imputation'!L92&lt;&gt;"",1,0))</f>
        <v>1</v>
      </c>
      <c r="L89" s="158">
        <f>IF('Indicator Data'!M93="No Data",1,IF('Indicator Data imputation'!M92&lt;&gt;"",1,0))</f>
        <v>1</v>
      </c>
      <c r="M89" s="158">
        <f>IF('Indicator Data'!N93="No Data",1,IF('Indicator Data imputation'!N92&lt;&gt;"",1,0))</f>
        <v>1</v>
      </c>
      <c r="N89" s="158">
        <f>IF('Indicator Data'!O93="No Data",1,IF('Indicator Data imputation'!O92&lt;&gt;"",1,0))</f>
        <v>1</v>
      </c>
      <c r="O89" s="158">
        <f>IF('Indicator Data'!P93="No Data",1,IF('Indicator Data imputation'!P92&lt;&gt;"",1,0))</f>
        <v>1</v>
      </c>
      <c r="P89" s="158">
        <f>IF('Indicator Data'!Q93="No Data",1,IF('Indicator Data imputation'!Q92&lt;&gt;"",1,0))</f>
        <v>0</v>
      </c>
      <c r="Q89" s="158">
        <f>IF('Indicator Data'!R93="No Data",1,IF('Indicator Data imputation'!R92&lt;&gt;"",1,0))</f>
        <v>0</v>
      </c>
      <c r="R89" s="158">
        <f>IF('Indicator Data'!S93="No Data",1,IF('Indicator Data imputation'!S92&lt;&gt;"",1,0))</f>
        <v>0</v>
      </c>
      <c r="S89" s="158">
        <f>IF('Indicator Data'!T93="No Data",1,IF('Indicator Data imputation'!T92&lt;&gt;"",1,0))</f>
        <v>0</v>
      </c>
      <c r="T89" s="158">
        <f>IF('Indicator Data'!U93="No Data",1,IF('Indicator Data imputation'!U92&lt;&gt;"",1,0))</f>
        <v>0</v>
      </c>
      <c r="U89" s="158">
        <f>IF('Indicator Data'!V93="No Data",1,IF('Indicator Data imputation'!V92&lt;&gt;"",1,0))</f>
        <v>0</v>
      </c>
      <c r="V89" s="158">
        <f>IF('Indicator Data'!W93="No Data",1,IF('Indicator Data imputation'!W92&lt;&gt;"",1,0))</f>
        <v>0</v>
      </c>
      <c r="W89" s="158">
        <f>IF('Indicator Data'!X93="No Data",1,IF('Indicator Data imputation'!X92&lt;&gt;"",1,0))</f>
        <v>0</v>
      </c>
      <c r="X89" s="158">
        <f>IF('Indicator Data'!Y93="No Data",1,IF('Indicator Data imputation'!Y92&lt;&gt;"",1,0))</f>
        <v>0</v>
      </c>
      <c r="Y89" s="158">
        <f>IF('Indicator Data'!Z93="No Data",1,IF('Indicator Data imputation'!Z92&lt;&gt;"",1,0))</f>
        <v>0</v>
      </c>
      <c r="Z89" s="158">
        <f>IF('Indicator Data'!AA93="No Data",1,IF('Indicator Data imputation'!AA92&lt;&gt;"",1,0))</f>
        <v>1</v>
      </c>
      <c r="AA89" s="158">
        <f>IF('Indicator Data'!AB93="No Data",1,IF('Indicator Data imputation'!AB92&lt;&gt;"",1,0))</f>
        <v>0</v>
      </c>
      <c r="AB89" s="158">
        <f>IF('Indicator Data'!AC93="No Data",1,IF('Indicator Data imputation'!AC92&lt;&gt;"",1,0))</f>
        <v>1</v>
      </c>
      <c r="AC89" s="158">
        <f>IF('Indicator Data'!AD93="No Data",1,IF('Indicator Data imputation'!AD92&lt;&gt;"",1,0))</f>
        <v>1</v>
      </c>
      <c r="AD89" s="158">
        <f>IF('Indicator Data'!AE93="No Data",1,IF('Indicator Data imputation'!AE92&lt;&gt;"",1,0))</f>
        <v>0</v>
      </c>
      <c r="AE89" s="158">
        <f>IF('Indicator Data'!AF93="No Data",1,IF('Indicator Data imputation'!AF92&lt;&gt;"",1,0))</f>
        <v>1</v>
      </c>
      <c r="AF89" s="158">
        <f>IF('Indicator Data'!AG93="No Data",1,IF('Indicator Data imputation'!AG92&lt;&gt;"",1,0))</f>
        <v>0</v>
      </c>
      <c r="AG89" s="158">
        <f>IF('Indicator Data'!AH93="No Data",1,IF('Indicator Data imputation'!AH92&lt;&gt;"",1,0))</f>
        <v>0</v>
      </c>
      <c r="AH89" s="158">
        <f>IF('Indicator Data'!AI93="No Data",1,IF('Indicator Data imputation'!AI92&lt;&gt;"",1,0))</f>
        <v>0</v>
      </c>
      <c r="AI89" s="158">
        <f>IF('Indicator Data'!AJ93="No Data",1,IF('Indicator Data imputation'!AJ92&lt;&gt;"",1,0))</f>
        <v>0</v>
      </c>
      <c r="AJ89" s="158">
        <f>IF('Indicator Data'!AK93="No Data",1,IF('Indicator Data imputation'!AK92&lt;&gt;"",1,0))</f>
        <v>0</v>
      </c>
      <c r="AK89" s="158">
        <f>IF('Indicator Data'!AL93="No Data",1,IF('Indicator Data imputation'!AL92&lt;&gt;"",1,0))</f>
        <v>0</v>
      </c>
      <c r="AL89" s="158">
        <f>IF('Indicator Data'!AM93="No Data",1,IF('Indicator Data imputation'!AM92&lt;&gt;"",1,0))</f>
        <v>1</v>
      </c>
      <c r="AM89" s="158">
        <f>IF('Indicator Data'!AN93="No Data",1,IF('Indicator Data imputation'!AN92&lt;&gt;"",1,0))</f>
        <v>0</v>
      </c>
      <c r="AN89" s="158">
        <f>IF('Indicator Data'!AO93="No Data",1,IF('Indicator Data imputation'!AO92&lt;&gt;"",1,0))</f>
        <v>0</v>
      </c>
      <c r="AO89" s="158">
        <f>IF('Indicator Data'!AP93="No Data",1,IF('Indicator Data imputation'!AP92&lt;&gt;"",1,0))</f>
        <v>0</v>
      </c>
      <c r="AP89" s="158">
        <f>IF('Indicator Data'!AQ93="No Data",1,IF('Indicator Data imputation'!AQ92&lt;&gt;"",1,0))</f>
        <v>0</v>
      </c>
      <c r="AQ89" s="158">
        <f>IF('Indicator Data'!AR93="No Data",1,IF('Indicator Data imputation'!AR92&lt;&gt;"",1,0))</f>
        <v>0</v>
      </c>
      <c r="AR89" s="158">
        <f>IF('Indicator Data'!AS93="No Data",1,IF('Indicator Data imputation'!AS92&lt;&gt;"",1,0))</f>
        <v>0</v>
      </c>
      <c r="AS89" s="158">
        <f>IF('Indicator Data'!AT93="No Data",1,IF('Indicator Data imputation'!AT92&lt;&gt;"",1,0))</f>
        <v>0</v>
      </c>
      <c r="AT89" s="158">
        <f>IF('Indicator Data'!AU93="No Data",1,IF('Indicator Data imputation'!AU92&lt;&gt;"",1,0))</f>
        <v>0</v>
      </c>
      <c r="AU89" s="158">
        <f>IF('Indicator Data'!AV93="No Data",1,IF('Indicator Data imputation'!AV92&lt;&gt;"",1,0))</f>
        <v>1</v>
      </c>
      <c r="AV89" s="158">
        <f>IF('Indicator Data'!AW93="No Data",1,IF('Indicator Data imputation'!AW92&lt;&gt;"",1,0))</f>
        <v>1</v>
      </c>
      <c r="AW89" s="158">
        <f>IF('Indicator Data'!AX93="No Data",1,IF('Indicator Data imputation'!AX92&lt;&gt;"",1,0))</f>
        <v>1</v>
      </c>
      <c r="AX89" s="158">
        <f>IF('Indicator Data'!AY93="No Data",1,IF('Indicator Data imputation'!AY92&lt;&gt;"",1,0))</f>
        <v>0</v>
      </c>
      <c r="AY89" s="158">
        <f>IF('Indicator Data'!AZ93="No Data",1,IF('Indicator Data imputation'!AZ92&lt;&gt;"",1,0))</f>
        <v>1</v>
      </c>
      <c r="AZ89" s="158">
        <f>IF('Indicator Data'!BA93="No Data",1,IF('Indicator Data imputation'!BA92&lt;&gt;"",1,0))</f>
        <v>0</v>
      </c>
      <c r="BA89" s="158">
        <f>IF('Indicator Data'!BB93="No Data",1,IF('Indicator Data imputation'!BB92&lt;&gt;"",1,0))</f>
        <v>0</v>
      </c>
      <c r="BB89" s="158">
        <f>IF('Indicator Data'!BC93="No Data",1,IF('Indicator Data imputation'!BC92&lt;&gt;"",1,0))</f>
        <v>0</v>
      </c>
      <c r="BC89" s="158">
        <f>IF('Indicator Data'!BD93="No Data",1,IF('Indicator Data imputation'!BD92&lt;&gt;"",1,0))</f>
        <v>0</v>
      </c>
      <c r="BD89" s="158">
        <f>IF('Indicator Data'!BE93="No Data",1,IF('Indicator Data imputation'!BE92&lt;&gt;"",1,0))</f>
        <v>0</v>
      </c>
      <c r="BE89" s="158">
        <f>IF('Indicator Data'!BF93="No Data",1,IF('Indicator Data imputation'!BF92&lt;&gt;"",1,0))</f>
        <v>0</v>
      </c>
      <c r="BF89" s="158">
        <f>IF('Indicator Data'!BG93="No Data",1,IF('Indicator Data imputation'!BG92&lt;&gt;"",1,0))</f>
        <v>0</v>
      </c>
      <c r="BG89" s="158">
        <f>IF('Indicator Data'!BH93="No Data",1,IF('Indicator Data imputation'!BH92&lt;&gt;"",1,0))</f>
        <v>0</v>
      </c>
      <c r="BH89" s="158">
        <f>IF('Indicator Data'!BI93="No Data",1,IF('Indicator Data imputation'!BI92&lt;&gt;"",1,0))</f>
        <v>0</v>
      </c>
      <c r="BI89" s="158">
        <f>IF('Indicator Data'!BR93="No Data",1,IF('Indicator Data imputation'!BJ92&lt;&gt;"",1,0))</f>
        <v>1</v>
      </c>
      <c r="BJ89" s="158">
        <f>IF('Indicator Data'!BS93="No Data",1,IF('Indicator Data imputation'!BK92&lt;&gt;"",1,0))</f>
        <v>0</v>
      </c>
      <c r="BK89" s="158">
        <f>IF('Indicator Data'!BT93="No Data",1,IF('Indicator Data imputation'!BL92&lt;&gt;"",1,0))</f>
        <v>1</v>
      </c>
      <c r="BL89" s="158">
        <f>IF('Indicator Data'!BU93="No Data",1,IF('Indicator Data imputation'!BM92&lt;&gt;"",1,0))</f>
        <v>0</v>
      </c>
      <c r="BM89" s="158">
        <f>IF('Indicator Data'!BV93="No Data",1,IF('Indicator Data imputation'!BN92&lt;&gt;"",1,0))</f>
        <v>1</v>
      </c>
      <c r="BN89" s="158">
        <f>IF('Indicator Data'!BW93="No Data",1,IF('Indicator Data imputation'!BO92&lt;&gt;"",1,0))</f>
        <v>0</v>
      </c>
      <c r="BO89" s="158">
        <f>IF('Indicator Data'!BX93="No Data",1,IF('Indicator Data imputation'!BP92&lt;&gt;"",1,0))</f>
        <v>0</v>
      </c>
      <c r="BP89" s="158">
        <f>IF('Indicator Data'!BY93="No Data",1,IF('Indicator Data imputation'!BQ92&lt;&gt;"",1,0))</f>
        <v>0</v>
      </c>
      <c r="BQ89" s="158">
        <f>IF('Indicator Data'!BZ93="No Data",1,IF('Indicator Data imputation'!BR92&lt;&gt;"",1,0))</f>
        <v>0</v>
      </c>
      <c r="BR89" s="158">
        <f>IF('Indicator Data'!CA93="No Data",1,IF('Indicator Data imputation'!BS92&lt;&gt;"",1,0))</f>
        <v>0</v>
      </c>
      <c r="BS89" s="158">
        <f>IF('Indicator Data'!CB93="No Data",1,IF('Indicator Data imputation'!BT92&lt;&gt;"",1,0))</f>
        <v>0</v>
      </c>
      <c r="BT89" s="158">
        <f>IF('Indicator Data'!CC93="No Data",1,IF('Indicator Data imputation'!BU92&lt;&gt;"",1,0))</f>
        <v>0</v>
      </c>
      <c r="BU89" s="158">
        <f>IF('Indicator Data'!CD93="No Data",1,IF('Indicator Data imputation'!BV92&lt;&gt;"",1,0))</f>
        <v>0</v>
      </c>
      <c r="BV89" s="158">
        <f>IF('Indicator Data'!CE93="No Data",1,IF('Indicator Data imputation'!BW92&lt;&gt;"",1,0))</f>
        <v>0</v>
      </c>
      <c r="BW89" s="158">
        <f>IF('Indicator Data'!CF93="No Data",1,IF('Indicator Data imputation'!BX92&lt;&gt;"",1,0))</f>
        <v>0</v>
      </c>
      <c r="BX89" s="158">
        <f>IF('Indicator Data'!CG93="No Data",1,IF('Indicator Data imputation'!BY92&lt;&gt;"",1,0))</f>
        <v>0</v>
      </c>
      <c r="BY89" s="5">
        <f t="shared" si="3"/>
        <v>18</v>
      </c>
      <c r="BZ89" s="160">
        <f t="shared" si="4"/>
        <v>0.24</v>
      </c>
    </row>
    <row r="90" spans="1:78" x14ac:dyDescent="0.3">
      <c r="A90" s="5" t="s">
        <v>166</v>
      </c>
      <c r="B90" s="158">
        <f>IF('Indicator Data'!C94="No Data",1,IF('Indicator Data imputation'!C93&lt;&gt;"",1,0))</f>
        <v>0</v>
      </c>
      <c r="C90" s="158">
        <f>IF('Indicator Data'!D94="No Data",1,IF('Indicator Data imputation'!D93&lt;&gt;"",1,0))</f>
        <v>0</v>
      </c>
      <c r="D90" s="158">
        <f>IF('Indicator Data'!E94="No Data",1,IF('Indicator Data imputation'!E93&lt;&gt;"",1,0))</f>
        <v>0</v>
      </c>
      <c r="E90" s="158">
        <f>IF('Indicator Data'!F94="No Data",1,IF('Indicator Data imputation'!F93&lt;&gt;"",1,0))</f>
        <v>0</v>
      </c>
      <c r="F90" s="158">
        <f>IF('Indicator Data'!G94="No Data",1,IF('Indicator Data imputation'!G93&lt;&gt;"",1,0))</f>
        <v>0</v>
      </c>
      <c r="G90" s="158">
        <f>IF('Indicator Data'!H94="No Data",1,IF('Indicator Data imputation'!H93&lt;&gt;"",1,0))</f>
        <v>0</v>
      </c>
      <c r="H90" s="158">
        <f>IF('Indicator Data'!I94="No Data",1,IF('Indicator Data imputation'!I93&lt;&gt;"",1,0))</f>
        <v>0</v>
      </c>
      <c r="I90" s="158">
        <f>IF('Indicator Data'!J94="No Data",1,IF('Indicator Data imputation'!J93&lt;&gt;"",1,0))</f>
        <v>0</v>
      </c>
      <c r="J90" s="158">
        <f>IF('Indicator Data'!K94="No Data",1,IF('Indicator Data imputation'!K93&lt;&gt;"",1,0))</f>
        <v>0</v>
      </c>
      <c r="K90" s="158">
        <f>IF('Indicator Data'!L94="No Data",1,IF('Indicator Data imputation'!L93&lt;&gt;"",1,0))</f>
        <v>0</v>
      </c>
      <c r="L90" s="158">
        <f>IF('Indicator Data'!M94="No Data",1,IF('Indicator Data imputation'!M93&lt;&gt;"",1,0))</f>
        <v>0</v>
      </c>
      <c r="M90" s="158">
        <f>IF('Indicator Data'!N94="No Data",1,IF('Indicator Data imputation'!N93&lt;&gt;"",1,0))</f>
        <v>1</v>
      </c>
      <c r="N90" s="158">
        <f>IF('Indicator Data'!O94="No Data",1,IF('Indicator Data imputation'!O93&lt;&gt;"",1,0))</f>
        <v>1</v>
      </c>
      <c r="O90" s="158">
        <f>IF('Indicator Data'!P94="No Data",1,IF('Indicator Data imputation'!P93&lt;&gt;"",1,0))</f>
        <v>1</v>
      </c>
      <c r="P90" s="158">
        <f>IF('Indicator Data'!Q94="No Data",1,IF('Indicator Data imputation'!Q93&lt;&gt;"",1,0))</f>
        <v>0</v>
      </c>
      <c r="Q90" s="158">
        <f>IF('Indicator Data'!R94="No Data",1,IF('Indicator Data imputation'!R93&lt;&gt;"",1,0))</f>
        <v>0</v>
      </c>
      <c r="R90" s="158">
        <f>IF('Indicator Data'!S94="No Data",1,IF('Indicator Data imputation'!S93&lt;&gt;"",1,0))</f>
        <v>0</v>
      </c>
      <c r="S90" s="158">
        <f>IF('Indicator Data'!T94="No Data",1,IF('Indicator Data imputation'!T93&lt;&gt;"",1,0))</f>
        <v>0</v>
      </c>
      <c r="T90" s="158">
        <f>IF('Indicator Data'!U94="No Data",1,IF('Indicator Data imputation'!U93&lt;&gt;"",1,0))</f>
        <v>0</v>
      </c>
      <c r="U90" s="158">
        <f>IF('Indicator Data'!V94="No Data",1,IF('Indicator Data imputation'!V93&lt;&gt;"",1,0))</f>
        <v>0</v>
      </c>
      <c r="V90" s="158">
        <f>IF('Indicator Data'!W94="No Data",1,IF('Indicator Data imputation'!W93&lt;&gt;"",1,0))</f>
        <v>0</v>
      </c>
      <c r="W90" s="158">
        <f>IF('Indicator Data'!X94="No Data",1,IF('Indicator Data imputation'!X93&lt;&gt;"",1,0))</f>
        <v>0</v>
      </c>
      <c r="X90" s="158">
        <f>IF('Indicator Data'!Y94="No Data",1,IF('Indicator Data imputation'!Y93&lt;&gt;"",1,0))</f>
        <v>0</v>
      </c>
      <c r="Y90" s="158">
        <f>IF('Indicator Data'!Z94="No Data",1,IF('Indicator Data imputation'!Z93&lt;&gt;"",1,0))</f>
        <v>0</v>
      </c>
      <c r="Z90" s="158">
        <f>IF('Indicator Data'!AA94="No Data",1,IF('Indicator Data imputation'!AA93&lt;&gt;"",1,0))</f>
        <v>0</v>
      </c>
      <c r="AA90" s="158">
        <f>IF('Indicator Data'!AB94="No Data",1,IF('Indicator Data imputation'!AB93&lt;&gt;"",1,0))</f>
        <v>0</v>
      </c>
      <c r="AB90" s="158">
        <f>IF('Indicator Data'!AC94="No Data",1,IF('Indicator Data imputation'!AC93&lt;&gt;"",1,0))</f>
        <v>1</v>
      </c>
      <c r="AC90" s="158">
        <f>IF('Indicator Data'!AD94="No Data",1,IF('Indicator Data imputation'!AD93&lt;&gt;"",1,0))</f>
        <v>1</v>
      </c>
      <c r="AD90" s="158">
        <f>IF('Indicator Data'!AE94="No Data",1,IF('Indicator Data imputation'!AE93&lt;&gt;"",1,0))</f>
        <v>0</v>
      </c>
      <c r="AE90" s="158">
        <f>IF('Indicator Data'!AF94="No Data",1,IF('Indicator Data imputation'!AF93&lt;&gt;"",1,0))</f>
        <v>1</v>
      </c>
      <c r="AF90" s="158">
        <f>IF('Indicator Data'!AG94="No Data",1,IF('Indicator Data imputation'!AG93&lt;&gt;"",1,0))</f>
        <v>0</v>
      </c>
      <c r="AG90" s="158">
        <f>IF('Indicator Data'!AH94="No Data",1,IF('Indicator Data imputation'!AH93&lt;&gt;"",1,0))</f>
        <v>0</v>
      </c>
      <c r="AH90" s="158">
        <f>IF('Indicator Data'!AI94="No Data",1,IF('Indicator Data imputation'!AI93&lt;&gt;"",1,0))</f>
        <v>0</v>
      </c>
      <c r="AI90" s="158">
        <f>IF('Indicator Data'!AJ94="No Data",1,IF('Indicator Data imputation'!AJ93&lt;&gt;"",1,0))</f>
        <v>0</v>
      </c>
      <c r="AJ90" s="158">
        <f>IF('Indicator Data'!AK94="No Data",1,IF('Indicator Data imputation'!AK93&lt;&gt;"",1,0))</f>
        <v>0</v>
      </c>
      <c r="AK90" s="158">
        <f>IF('Indicator Data'!AL94="No Data",1,IF('Indicator Data imputation'!AL93&lt;&gt;"",1,0))</f>
        <v>1</v>
      </c>
      <c r="AL90" s="158">
        <f>IF('Indicator Data'!AM94="No Data",1,IF('Indicator Data imputation'!AM93&lt;&gt;"",1,0))</f>
        <v>1</v>
      </c>
      <c r="AM90" s="158">
        <f>IF('Indicator Data'!AN94="No Data",1,IF('Indicator Data imputation'!AN93&lt;&gt;"",1,0))</f>
        <v>0</v>
      </c>
      <c r="AN90" s="158">
        <f>IF('Indicator Data'!AO94="No Data",1,IF('Indicator Data imputation'!AO93&lt;&gt;"",1,0))</f>
        <v>0</v>
      </c>
      <c r="AO90" s="158">
        <f>IF('Indicator Data'!AP94="No Data",1,IF('Indicator Data imputation'!AP93&lt;&gt;"",1,0))</f>
        <v>0</v>
      </c>
      <c r="AP90" s="158">
        <f>IF('Indicator Data'!AQ94="No Data",1,IF('Indicator Data imputation'!AQ93&lt;&gt;"",1,0))</f>
        <v>1</v>
      </c>
      <c r="AQ90" s="158">
        <f>IF('Indicator Data'!AR94="No Data",1,IF('Indicator Data imputation'!AR93&lt;&gt;"",1,0))</f>
        <v>1</v>
      </c>
      <c r="AR90" s="158">
        <f>IF('Indicator Data'!AS94="No Data",1,IF('Indicator Data imputation'!AS93&lt;&gt;"",1,0))</f>
        <v>0</v>
      </c>
      <c r="AS90" s="158">
        <f>IF('Indicator Data'!AT94="No Data",1,IF('Indicator Data imputation'!AT93&lt;&gt;"",1,0))</f>
        <v>0</v>
      </c>
      <c r="AT90" s="158">
        <f>IF('Indicator Data'!AU94="No Data",1,IF('Indicator Data imputation'!AU93&lt;&gt;"",1,0))</f>
        <v>0</v>
      </c>
      <c r="AU90" s="158">
        <f>IF('Indicator Data'!AV94="No Data",1,IF('Indicator Data imputation'!AV93&lt;&gt;"",1,0))</f>
        <v>1</v>
      </c>
      <c r="AV90" s="158">
        <f>IF('Indicator Data'!AW94="No Data",1,IF('Indicator Data imputation'!AW93&lt;&gt;"",1,0))</f>
        <v>1</v>
      </c>
      <c r="AW90" s="158">
        <f>IF('Indicator Data'!AX94="No Data",1,IF('Indicator Data imputation'!AX93&lt;&gt;"",1,0))</f>
        <v>0</v>
      </c>
      <c r="AX90" s="158">
        <f>IF('Indicator Data'!AY94="No Data",1,IF('Indicator Data imputation'!AY93&lt;&gt;"",1,0))</f>
        <v>0</v>
      </c>
      <c r="AY90" s="158">
        <f>IF('Indicator Data'!AZ94="No Data",1,IF('Indicator Data imputation'!AZ93&lt;&gt;"",1,0))</f>
        <v>1</v>
      </c>
      <c r="AZ90" s="158">
        <f>IF('Indicator Data'!BA94="No Data",1,IF('Indicator Data imputation'!BA93&lt;&gt;"",1,0))</f>
        <v>1</v>
      </c>
      <c r="BA90" s="158">
        <f>IF('Indicator Data'!BB94="No Data",1,IF('Indicator Data imputation'!BB93&lt;&gt;"",1,0))</f>
        <v>0</v>
      </c>
      <c r="BB90" s="158">
        <f>IF('Indicator Data'!BC94="No Data",1,IF('Indicator Data imputation'!BC93&lt;&gt;"",1,0))</f>
        <v>0</v>
      </c>
      <c r="BC90" s="158">
        <f>IF('Indicator Data'!BD94="No Data",1,IF('Indicator Data imputation'!BD93&lt;&gt;"",1,0))</f>
        <v>0</v>
      </c>
      <c r="BD90" s="158">
        <f>IF('Indicator Data'!BE94="No Data",1,IF('Indicator Data imputation'!BE93&lt;&gt;"",1,0))</f>
        <v>0</v>
      </c>
      <c r="BE90" s="158">
        <f>IF('Indicator Data'!BF94="No Data",1,IF('Indicator Data imputation'!BF93&lt;&gt;"",1,0))</f>
        <v>0</v>
      </c>
      <c r="BF90" s="158">
        <f>IF('Indicator Data'!BG94="No Data",1,IF('Indicator Data imputation'!BG93&lt;&gt;"",1,0))</f>
        <v>0</v>
      </c>
      <c r="BG90" s="158">
        <f>IF('Indicator Data'!BH94="No Data",1,IF('Indicator Data imputation'!BH93&lt;&gt;"",1,0))</f>
        <v>0</v>
      </c>
      <c r="BH90" s="158">
        <f>IF('Indicator Data'!BI94="No Data",1,IF('Indicator Data imputation'!BI93&lt;&gt;"",1,0))</f>
        <v>0</v>
      </c>
      <c r="BI90" s="158">
        <f>IF('Indicator Data'!BR94="No Data",1,IF('Indicator Data imputation'!BJ93&lt;&gt;"",1,0))</f>
        <v>1</v>
      </c>
      <c r="BJ90" s="158">
        <f>IF('Indicator Data'!BS94="No Data",1,IF('Indicator Data imputation'!BK93&lt;&gt;"",1,0))</f>
        <v>0</v>
      </c>
      <c r="BK90" s="158">
        <f>IF('Indicator Data'!BT94="No Data",1,IF('Indicator Data imputation'!BL93&lt;&gt;"",1,0))</f>
        <v>0</v>
      </c>
      <c r="BL90" s="158">
        <f>IF('Indicator Data'!BU94="No Data",1,IF('Indicator Data imputation'!BM93&lt;&gt;"",1,0))</f>
        <v>0</v>
      </c>
      <c r="BM90" s="158">
        <f>IF('Indicator Data'!BV94="No Data",1,IF('Indicator Data imputation'!BN93&lt;&gt;"",1,0))</f>
        <v>0</v>
      </c>
      <c r="BN90" s="158">
        <f>IF('Indicator Data'!BW94="No Data",1,IF('Indicator Data imputation'!BO93&lt;&gt;"",1,0))</f>
        <v>1</v>
      </c>
      <c r="BO90" s="158">
        <f>IF('Indicator Data'!BX94="No Data",1,IF('Indicator Data imputation'!BP93&lt;&gt;"",1,0))</f>
        <v>0</v>
      </c>
      <c r="BP90" s="158">
        <f>IF('Indicator Data'!BY94="No Data",1,IF('Indicator Data imputation'!BQ93&lt;&gt;"",1,0))</f>
        <v>0</v>
      </c>
      <c r="BQ90" s="158">
        <f>IF('Indicator Data'!BZ94="No Data",1,IF('Indicator Data imputation'!BR93&lt;&gt;"",1,0))</f>
        <v>0</v>
      </c>
      <c r="BR90" s="158">
        <f>IF('Indicator Data'!CA94="No Data",1,IF('Indicator Data imputation'!BS93&lt;&gt;"",1,0))</f>
        <v>0</v>
      </c>
      <c r="BS90" s="158">
        <f>IF('Indicator Data'!CB94="No Data",1,IF('Indicator Data imputation'!BT93&lt;&gt;"",1,0))</f>
        <v>0</v>
      </c>
      <c r="BT90" s="158">
        <f>IF('Indicator Data'!CC94="No Data",1,IF('Indicator Data imputation'!BU93&lt;&gt;"",1,0))</f>
        <v>0</v>
      </c>
      <c r="BU90" s="158">
        <f>IF('Indicator Data'!CD94="No Data",1,IF('Indicator Data imputation'!BV93&lt;&gt;"",1,0))</f>
        <v>0</v>
      </c>
      <c r="BV90" s="158">
        <f>IF('Indicator Data'!CE94="No Data",1,IF('Indicator Data imputation'!BW93&lt;&gt;"",1,0))</f>
        <v>1</v>
      </c>
      <c r="BW90" s="158">
        <f>IF('Indicator Data'!CF94="No Data",1,IF('Indicator Data imputation'!BX93&lt;&gt;"",1,0))</f>
        <v>1</v>
      </c>
      <c r="BX90" s="158">
        <f>IF('Indicator Data'!CG94="No Data",1,IF('Indicator Data imputation'!BY93&lt;&gt;"",1,0))</f>
        <v>0</v>
      </c>
      <c r="BY90" s="5">
        <f t="shared" si="3"/>
        <v>18</v>
      </c>
      <c r="BZ90" s="160">
        <f t="shared" si="4"/>
        <v>0.24</v>
      </c>
    </row>
    <row r="91" spans="1:78" x14ac:dyDescent="0.3">
      <c r="A91" s="5" t="s">
        <v>297</v>
      </c>
      <c r="B91" s="158">
        <f>IF('Indicator Data'!C95="No Data",1,IF('Indicator Data imputation'!C94&lt;&gt;"",1,0))</f>
        <v>0</v>
      </c>
      <c r="C91" s="158">
        <f>IF('Indicator Data'!D95="No Data",1,IF('Indicator Data imputation'!D94&lt;&gt;"",1,0))</f>
        <v>0</v>
      </c>
      <c r="D91" s="158">
        <f>IF('Indicator Data'!E95="No Data",1,IF('Indicator Data imputation'!E94&lt;&gt;"",1,0))</f>
        <v>0</v>
      </c>
      <c r="E91" s="158">
        <f>IF('Indicator Data'!F95="No Data",1,IF('Indicator Data imputation'!F94&lt;&gt;"",1,0))</f>
        <v>0</v>
      </c>
      <c r="F91" s="158">
        <f>IF('Indicator Data'!G95="No Data",1,IF('Indicator Data imputation'!G94&lt;&gt;"",1,0))</f>
        <v>0</v>
      </c>
      <c r="G91" s="158">
        <f>IF('Indicator Data'!H95="No Data",1,IF('Indicator Data imputation'!H94&lt;&gt;"",1,0))</f>
        <v>0</v>
      </c>
      <c r="H91" s="158">
        <f>IF('Indicator Data'!I95="No Data",1,IF('Indicator Data imputation'!I94&lt;&gt;"",1,0))</f>
        <v>0</v>
      </c>
      <c r="I91" s="158">
        <f>IF('Indicator Data'!J95="No Data",1,IF('Indicator Data imputation'!J94&lt;&gt;"",1,0))</f>
        <v>0</v>
      </c>
      <c r="J91" s="158">
        <f>IF('Indicator Data'!K95="No Data",1,IF('Indicator Data imputation'!K94&lt;&gt;"",1,0))</f>
        <v>0</v>
      </c>
      <c r="K91" s="158">
        <f>IF('Indicator Data'!L95="No Data",1,IF('Indicator Data imputation'!L94&lt;&gt;"",1,0))</f>
        <v>0</v>
      </c>
      <c r="L91" s="158">
        <f>IF('Indicator Data'!M95="No Data",1,IF('Indicator Data imputation'!M94&lt;&gt;"",1,0))</f>
        <v>0</v>
      </c>
      <c r="M91" s="158">
        <f>IF('Indicator Data'!N95="No Data",1,IF('Indicator Data imputation'!N94&lt;&gt;"",1,0))</f>
        <v>1</v>
      </c>
      <c r="N91" s="158">
        <f>IF('Indicator Data'!O95="No Data",1,IF('Indicator Data imputation'!O94&lt;&gt;"",1,0))</f>
        <v>1</v>
      </c>
      <c r="O91" s="158">
        <f>IF('Indicator Data'!P95="No Data",1,IF('Indicator Data imputation'!P94&lt;&gt;"",1,0))</f>
        <v>1</v>
      </c>
      <c r="P91" s="158">
        <f>IF('Indicator Data'!Q95="No Data",1,IF('Indicator Data imputation'!Q94&lt;&gt;"",1,0))</f>
        <v>0</v>
      </c>
      <c r="Q91" s="158">
        <f>IF('Indicator Data'!R95="No Data",1,IF('Indicator Data imputation'!R94&lt;&gt;"",1,0))</f>
        <v>0</v>
      </c>
      <c r="R91" s="158">
        <f>IF('Indicator Data'!S95="No Data",1,IF('Indicator Data imputation'!S94&lt;&gt;"",1,0))</f>
        <v>0</v>
      </c>
      <c r="S91" s="158">
        <f>IF('Indicator Data'!T95="No Data",1,IF('Indicator Data imputation'!T94&lt;&gt;"",1,0))</f>
        <v>0</v>
      </c>
      <c r="T91" s="158">
        <f>IF('Indicator Data'!U95="No Data",1,IF('Indicator Data imputation'!U94&lt;&gt;"",1,0))</f>
        <v>0</v>
      </c>
      <c r="U91" s="158">
        <f>IF('Indicator Data'!V95="No Data",1,IF('Indicator Data imputation'!V94&lt;&gt;"",1,0))</f>
        <v>0</v>
      </c>
      <c r="V91" s="158">
        <f>IF('Indicator Data'!W95="No Data",1,IF('Indicator Data imputation'!W94&lt;&gt;"",1,0))</f>
        <v>0</v>
      </c>
      <c r="W91" s="158">
        <f>IF('Indicator Data'!X95="No Data",1,IF('Indicator Data imputation'!X94&lt;&gt;"",1,0))</f>
        <v>0</v>
      </c>
      <c r="X91" s="158">
        <f>IF('Indicator Data'!Y95="No Data",1,IF('Indicator Data imputation'!Y94&lt;&gt;"",1,0))</f>
        <v>0</v>
      </c>
      <c r="Y91" s="158">
        <f>IF('Indicator Data'!Z95="No Data",1,IF('Indicator Data imputation'!Z94&lt;&gt;"",1,0))</f>
        <v>0</v>
      </c>
      <c r="Z91" s="158">
        <f>IF('Indicator Data'!AA95="No Data",1,IF('Indicator Data imputation'!AA94&lt;&gt;"",1,0))</f>
        <v>1</v>
      </c>
      <c r="AA91" s="158">
        <f>IF('Indicator Data'!AB95="No Data",1,IF('Indicator Data imputation'!AB94&lt;&gt;"",1,0))</f>
        <v>0</v>
      </c>
      <c r="AB91" s="158">
        <f>IF('Indicator Data'!AC95="No Data",1,IF('Indicator Data imputation'!AC94&lt;&gt;"",1,0))</f>
        <v>1</v>
      </c>
      <c r="AC91" s="158">
        <f>IF('Indicator Data'!AD95="No Data",1,IF('Indicator Data imputation'!AD94&lt;&gt;"",1,0))</f>
        <v>0</v>
      </c>
      <c r="AD91" s="158">
        <f>IF('Indicator Data'!AE95="No Data",1,IF('Indicator Data imputation'!AE94&lt;&gt;"",1,0))</f>
        <v>0</v>
      </c>
      <c r="AE91" s="158">
        <f>IF('Indicator Data'!AF95="No Data",1,IF('Indicator Data imputation'!AF94&lt;&gt;"",1,0))</f>
        <v>1</v>
      </c>
      <c r="AF91" s="158">
        <f>IF('Indicator Data'!AG95="No Data",1,IF('Indicator Data imputation'!AG94&lt;&gt;"",1,0))</f>
        <v>0</v>
      </c>
      <c r="AG91" s="158">
        <f>IF('Indicator Data'!AH95="No Data",1,IF('Indicator Data imputation'!AH94&lt;&gt;"",1,0))</f>
        <v>0</v>
      </c>
      <c r="AH91" s="158">
        <f>IF('Indicator Data'!AI95="No Data",1,IF('Indicator Data imputation'!AI94&lt;&gt;"",1,0))</f>
        <v>0</v>
      </c>
      <c r="AI91" s="158">
        <f>IF('Indicator Data'!AJ95="No Data",1,IF('Indicator Data imputation'!AJ94&lt;&gt;"",1,0))</f>
        <v>0</v>
      </c>
      <c r="AJ91" s="158">
        <f>IF('Indicator Data'!AK95="No Data",1,IF('Indicator Data imputation'!AK94&lt;&gt;"",1,0))</f>
        <v>0</v>
      </c>
      <c r="AK91" s="158">
        <f>IF('Indicator Data'!AL95="No Data",1,IF('Indicator Data imputation'!AL94&lt;&gt;"",1,0))</f>
        <v>0</v>
      </c>
      <c r="AL91" s="158">
        <f>IF('Indicator Data'!AM95="No Data",1,IF('Indicator Data imputation'!AM94&lt;&gt;"",1,0))</f>
        <v>1</v>
      </c>
      <c r="AM91" s="158">
        <f>IF('Indicator Data'!AN95="No Data",1,IF('Indicator Data imputation'!AN94&lt;&gt;"",1,0))</f>
        <v>0</v>
      </c>
      <c r="AN91" s="158">
        <f>IF('Indicator Data'!AO95="No Data",1,IF('Indicator Data imputation'!AO94&lt;&gt;"",1,0))</f>
        <v>0</v>
      </c>
      <c r="AO91" s="158">
        <f>IF('Indicator Data'!AP95="No Data",1,IF('Indicator Data imputation'!AP94&lt;&gt;"",1,0))</f>
        <v>0</v>
      </c>
      <c r="AP91" s="158">
        <f>IF('Indicator Data'!AQ95="No Data",1,IF('Indicator Data imputation'!AQ94&lt;&gt;"",1,0))</f>
        <v>1</v>
      </c>
      <c r="AQ91" s="158">
        <f>IF('Indicator Data'!AR95="No Data",1,IF('Indicator Data imputation'!AR94&lt;&gt;"",1,0))</f>
        <v>0</v>
      </c>
      <c r="AR91" s="158">
        <f>IF('Indicator Data'!AS95="No Data",1,IF('Indicator Data imputation'!AS94&lt;&gt;"",1,0))</f>
        <v>0</v>
      </c>
      <c r="AS91" s="158">
        <f>IF('Indicator Data'!AT95="No Data",1,IF('Indicator Data imputation'!AT94&lt;&gt;"",1,0))</f>
        <v>0</v>
      </c>
      <c r="AT91" s="158">
        <f>IF('Indicator Data'!AU95="No Data",1,IF('Indicator Data imputation'!AU94&lt;&gt;"",1,0))</f>
        <v>0</v>
      </c>
      <c r="AU91" s="158">
        <f>IF('Indicator Data'!AV95="No Data",1,IF('Indicator Data imputation'!AV94&lt;&gt;"",1,0))</f>
        <v>1</v>
      </c>
      <c r="AV91" s="158">
        <f>IF('Indicator Data'!AW95="No Data",1,IF('Indicator Data imputation'!AW94&lt;&gt;"",1,0))</f>
        <v>1</v>
      </c>
      <c r="AW91" s="158">
        <f>IF('Indicator Data'!AX95="No Data",1,IF('Indicator Data imputation'!AX94&lt;&gt;"",1,0))</f>
        <v>0</v>
      </c>
      <c r="AX91" s="158">
        <f>IF('Indicator Data'!AY95="No Data",1,IF('Indicator Data imputation'!AY94&lt;&gt;"",1,0))</f>
        <v>0</v>
      </c>
      <c r="AY91" s="158">
        <f>IF('Indicator Data'!AZ95="No Data",1,IF('Indicator Data imputation'!AZ94&lt;&gt;"",1,0))</f>
        <v>0</v>
      </c>
      <c r="AZ91" s="158">
        <f>IF('Indicator Data'!BA95="No Data",1,IF('Indicator Data imputation'!BA94&lt;&gt;"",1,0))</f>
        <v>0</v>
      </c>
      <c r="BA91" s="158">
        <f>IF('Indicator Data'!BB95="No Data",1,IF('Indicator Data imputation'!BB94&lt;&gt;"",1,0))</f>
        <v>0</v>
      </c>
      <c r="BB91" s="158">
        <f>IF('Indicator Data'!BC95="No Data",1,IF('Indicator Data imputation'!BC94&lt;&gt;"",1,0))</f>
        <v>0</v>
      </c>
      <c r="BC91" s="158">
        <f>IF('Indicator Data'!BD95="No Data",1,IF('Indicator Data imputation'!BD94&lt;&gt;"",1,0))</f>
        <v>0</v>
      </c>
      <c r="BD91" s="158">
        <f>IF('Indicator Data'!BE95="No Data",1,IF('Indicator Data imputation'!BE94&lt;&gt;"",1,0))</f>
        <v>0</v>
      </c>
      <c r="BE91" s="158">
        <f>IF('Indicator Data'!BF95="No Data",1,IF('Indicator Data imputation'!BF94&lt;&gt;"",1,0))</f>
        <v>0</v>
      </c>
      <c r="BF91" s="158">
        <f>IF('Indicator Data'!BG95="No Data",1,IF('Indicator Data imputation'!BG94&lt;&gt;"",1,0))</f>
        <v>0</v>
      </c>
      <c r="BG91" s="158">
        <f>IF('Indicator Data'!BH95="No Data",1,IF('Indicator Data imputation'!BH94&lt;&gt;"",1,0))</f>
        <v>0</v>
      </c>
      <c r="BH91" s="158">
        <f>IF('Indicator Data'!BI95="No Data",1,IF('Indicator Data imputation'!BI94&lt;&gt;"",1,0))</f>
        <v>0</v>
      </c>
      <c r="BI91" s="158">
        <f>IF('Indicator Data'!BR95="No Data",1,IF('Indicator Data imputation'!BJ94&lt;&gt;"",1,0))</f>
        <v>0</v>
      </c>
      <c r="BJ91" s="158">
        <f>IF('Indicator Data'!BS95="No Data",1,IF('Indicator Data imputation'!BK94&lt;&gt;"",1,0))</f>
        <v>0</v>
      </c>
      <c r="BK91" s="158">
        <f>IF('Indicator Data'!BT95="No Data",1,IF('Indicator Data imputation'!BL94&lt;&gt;"",1,0))</f>
        <v>0</v>
      </c>
      <c r="BL91" s="158">
        <f>IF('Indicator Data'!BU95="No Data",1,IF('Indicator Data imputation'!BM94&lt;&gt;"",1,0))</f>
        <v>0</v>
      </c>
      <c r="BM91" s="158">
        <f>IF('Indicator Data'!BV95="No Data",1,IF('Indicator Data imputation'!BN94&lt;&gt;"",1,0))</f>
        <v>1</v>
      </c>
      <c r="BN91" s="158">
        <f>IF('Indicator Data'!BW95="No Data",1,IF('Indicator Data imputation'!BO94&lt;&gt;"",1,0))</f>
        <v>0</v>
      </c>
      <c r="BO91" s="158">
        <f>IF('Indicator Data'!BX95="No Data",1,IF('Indicator Data imputation'!BP94&lt;&gt;"",1,0))</f>
        <v>0</v>
      </c>
      <c r="BP91" s="158">
        <f>IF('Indicator Data'!BY95="No Data",1,IF('Indicator Data imputation'!BQ94&lt;&gt;"",1,0))</f>
        <v>0</v>
      </c>
      <c r="BQ91" s="158">
        <f>IF('Indicator Data'!BZ95="No Data",1,IF('Indicator Data imputation'!BR94&lt;&gt;"",1,0))</f>
        <v>0</v>
      </c>
      <c r="BR91" s="158">
        <f>IF('Indicator Data'!CA95="No Data",1,IF('Indicator Data imputation'!BS94&lt;&gt;"",1,0))</f>
        <v>0</v>
      </c>
      <c r="BS91" s="158">
        <f>IF('Indicator Data'!CB95="No Data",1,IF('Indicator Data imputation'!BT94&lt;&gt;"",1,0))</f>
        <v>0</v>
      </c>
      <c r="BT91" s="158">
        <f>IF('Indicator Data'!CC95="No Data",1,IF('Indicator Data imputation'!BU94&lt;&gt;"",1,0))</f>
        <v>0</v>
      </c>
      <c r="BU91" s="158">
        <f>IF('Indicator Data'!CD95="No Data",1,IF('Indicator Data imputation'!BV94&lt;&gt;"",1,0))</f>
        <v>0</v>
      </c>
      <c r="BV91" s="158">
        <f>IF('Indicator Data'!CE95="No Data",1,IF('Indicator Data imputation'!BW94&lt;&gt;"",1,0))</f>
        <v>0</v>
      </c>
      <c r="BW91" s="158">
        <f>IF('Indicator Data'!CF95="No Data",1,IF('Indicator Data imputation'!BX94&lt;&gt;"",1,0))</f>
        <v>0</v>
      </c>
      <c r="BX91" s="158">
        <f>IF('Indicator Data'!CG95="No Data",1,IF('Indicator Data imputation'!BY94&lt;&gt;"",1,0))</f>
        <v>0</v>
      </c>
      <c r="BY91" s="5">
        <f t="shared" si="3"/>
        <v>11</v>
      </c>
      <c r="BZ91" s="160">
        <f t="shared" si="4"/>
        <v>0.14666666666666667</v>
      </c>
    </row>
    <row r="92" spans="1:78" x14ac:dyDescent="0.3">
      <c r="A92" s="5" t="s">
        <v>167</v>
      </c>
      <c r="B92" s="158">
        <f>IF('Indicator Data'!C96="No Data",1,IF('Indicator Data imputation'!C95&lt;&gt;"",1,0))</f>
        <v>0</v>
      </c>
      <c r="C92" s="158">
        <f>IF('Indicator Data'!D96="No Data",1,IF('Indicator Data imputation'!D95&lt;&gt;"",1,0))</f>
        <v>0</v>
      </c>
      <c r="D92" s="158">
        <f>IF('Indicator Data'!E96="No Data",1,IF('Indicator Data imputation'!E95&lt;&gt;"",1,0))</f>
        <v>0</v>
      </c>
      <c r="E92" s="158">
        <f>IF('Indicator Data'!F96="No Data",1,IF('Indicator Data imputation'!F95&lt;&gt;"",1,0))</f>
        <v>0</v>
      </c>
      <c r="F92" s="158">
        <f>IF('Indicator Data'!G96="No Data",1,IF('Indicator Data imputation'!G95&lt;&gt;"",1,0))</f>
        <v>0</v>
      </c>
      <c r="G92" s="158">
        <f>IF('Indicator Data'!H96="No Data",1,IF('Indicator Data imputation'!H95&lt;&gt;"",1,0))</f>
        <v>0</v>
      </c>
      <c r="H92" s="158">
        <f>IF('Indicator Data'!I96="No Data",1,IF('Indicator Data imputation'!I95&lt;&gt;"",1,0))</f>
        <v>0</v>
      </c>
      <c r="I92" s="158">
        <f>IF('Indicator Data'!J96="No Data",1,IF('Indicator Data imputation'!J95&lt;&gt;"",1,0))</f>
        <v>0</v>
      </c>
      <c r="J92" s="158">
        <f>IF('Indicator Data'!K96="No Data",1,IF('Indicator Data imputation'!K95&lt;&gt;"",1,0))</f>
        <v>0</v>
      </c>
      <c r="K92" s="158">
        <f>IF('Indicator Data'!L96="No Data",1,IF('Indicator Data imputation'!L95&lt;&gt;"",1,0))</f>
        <v>0</v>
      </c>
      <c r="L92" s="158">
        <f>IF('Indicator Data'!M96="No Data",1,IF('Indicator Data imputation'!M95&lt;&gt;"",1,0))</f>
        <v>0</v>
      </c>
      <c r="M92" s="158">
        <f>IF('Indicator Data'!N96="No Data",1,IF('Indicator Data imputation'!N95&lt;&gt;"",1,0))</f>
        <v>1</v>
      </c>
      <c r="N92" s="158">
        <f>IF('Indicator Data'!O96="No Data",1,IF('Indicator Data imputation'!O95&lt;&gt;"",1,0))</f>
        <v>1</v>
      </c>
      <c r="O92" s="158">
        <f>IF('Indicator Data'!P96="No Data",1,IF('Indicator Data imputation'!P95&lt;&gt;"",1,0))</f>
        <v>1</v>
      </c>
      <c r="P92" s="158">
        <f>IF('Indicator Data'!Q96="No Data",1,IF('Indicator Data imputation'!Q95&lt;&gt;"",1,0))</f>
        <v>0</v>
      </c>
      <c r="Q92" s="158">
        <f>IF('Indicator Data'!R96="No Data",1,IF('Indicator Data imputation'!R95&lt;&gt;"",1,0))</f>
        <v>0</v>
      </c>
      <c r="R92" s="158">
        <f>IF('Indicator Data'!S96="No Data",1,IF('Indicator Data imputation'!S95&lt;&gt;"",1,0))</f>
        <v>0</v>
      </c>
      <c r="S92" s="158">
        <f>IF('Indicator Data'!T96="No Data",1,IF('Indicator Data imputation'!T95&lt;&gt;"",1,0))</f>
        <v>0</v>
      </c>
      <c r="T92" s="158">
        <f>IF('Indicator Data'!U96="No Data",1,IF('Indicator Data imputation'!U95&lt;&gt;"",1,0))</f>
        <v>0</v>
      </c>
      <c r="U92" s="158">
        <f>IF('Indicator Data'!V96="No Data",1,IF('Indicator Data imputation'!V95&lt;&gt;"",1,0))</f>
        <v>0</v>
      </c>
      <c r="V92" s="158">
        <f>IF('Indicator Data'!W96="No Data",1,IF('Indicator Data imputation'!W95&lt;&gt;"",1,0))</f>
        <v>0</v>
      </c>
      <c r="W92" s="158">
        <f>IF('Indicator Data'!X96="No Data",1,IF('Indicator Data imputation'!X95&lt;&gt;"",1,0))</f>
        <v>0</v>
      </c>
      <c r="X92" s="158">
        <f>IF('Indicator Data'!Y96="No Data",1,IF('Indicator Data imputation'!Y95&lt;&gt;"",1,0))</f>
        <v>0</v>
      </c>
      <c r="Y92" s="158">
        <f>IF('Indicator Data'!Z96="No Data",1,IF('Indicator Data imputation'!Z95&lt;&gt;"",1,0))</f>
        <v>0</v>
      </c>
      <c r="Z92" s="158">
        <f>IF('Indicator Data'!AA96="No Data",1,IF('Indicator Data imputation'!AA95&lt;&gt;"",1,0))</f>
        <v>1</v>
      </c>
      <c r="AA92" s="158">
        <f>IF('Indicator Data'!AB96="No Data",1,IF('Indicator Data imputation'!AB95&lt;&gt;"",1,0))</f>
        <v>0</v>
      </c>
      <c r="AB92" s="158">
        <f>IF('Indicator Data'!AC96="No Data",1,IF('Indicator Data imputation'!AC95&lt;&gt;"",1,0))</f>
        <v>1</v>
      </c>
      <c r="AC92" s="158">
        <f>IF('Indicator Data'!AD96="No Data",1,IF('Indicator Data imputation'!AD95&lt;&gt;"",1,0))</f>
        <v>0</v>
      </c>
      <c r="AD92" s="158">
        <f>IF('Indicator Data'!AE96="No Data",1,IF('Indicator Data imputation'!AE95&lt;&gt;"",1,0))</f>
        <v>0</v>
      </c>
      <c r="AE92" s="158">
        <f>IF('Indicator Data'!AF96="No Data",1,IF('Indicator Data imputation'!AF95&lt;&gt;"",1,0))</f>
        <v>1</v>
      </c>
      <c r="AF92" s="158">
        <f>IF('Indicator Data'!AG96="No Data",1,IF('Indicator Data imputation'!AG95&lt;&gt;"",1,0))</f>
        <v>0</v>
      </c>
      <c r="AG92" s="158">
        <f>IF('Indicator Data'!AH96="No Data",1,IF('Indicator Data imputation'!AH95&lt;&gt;"",1,0))</f>
        <v>0</v>
      </c>
      <c r="AH92" s="158">
        <f>IF('Indicator Data'!AI96="No Data",1,IF('Indicator Data imputation'!AI95&lt;&gt;"",1,0))</f>
        <v>0</v>
      </c>
      <c r="AI92" s="158">
        <f>IF('Indicator Data'!AJ96="No Data",1,IF('Indicator Data imputation'!AJ95&lt;&gt;"",1,0))</f>
        <v>0</v>
      </c>
      <c r="AJ92" s="158">
        <f>IF('Indicator Data'!AK96="No Data",1,IF('Indicator Data imputation'!AK95&lt;&gt;"",1,0))</f>
        <v>0</v>
      </c>
      <c r="AK92" s="158">
        <f>IF('Indicator Data'!AL96="No Data",1,IF('Indicator Data imputation'!AL95&lt;&gt;"",1,0))</f>
        <v>0</v>
      </c>
      <c r="AL92" s="158">
        <f>IF('Indicator Data'!AM96="No Data",1,IF('Indicator Data imputation'!AM95&lt;&gt;"",1,0))</f>
        <v>1</v>
      </c>
      <c r="AM92" s="158">
        <f>IF('Indicator Data'!AN96="No Data",1,IF('Indicator Data imputation'!AN95&lt;&gt;"",1,0))</f>
        <v>0</v>
      </c>
      <c r="AN92" s="158">
        <f>IF('Indicator Data'!AO96="No Data",1,IF('Indicator Data imputation'!AO95&lt;&gt;"",1,0))</f>
        <v>0</v>
      </c>
      <c r="AO92" s="158">
        <f>IF('Indicator Data'!AP96="No Data",1,IF('Indicator Data imputation'!AP95&lt;&gt;"",1,0))</f>
        <v>0</v>
      </c>
      <c r="AP92" s="158">
        <f>IF('Indicator Data'!AQ96="No Data",1,IF('Indicator Data imputation'!AQ95&lt;&gt;"",1,0))</f>
        <v>1</v>
      </c>
      <c r="AQ92" s="158">
        <f>IF('Indicator Data'!AR96="No Data",1,IF('Indicator Data imputation'!AR95&lt;&gt;"",1,0))</f>
        <v>0</v>
      </c>
      <c r="AR92" s="158">
        <f>IF('Indicator Data'!AS96="No Data",1,IF('Indicator Data imputation'!AS95&lt;&gt;"",1,0))</f>
        <v>0</v>
      </c>
      <c r="AS92" s="158">
        <f>IF('Indicator Data'!AT96="No Data",1,IF('Indicator Data imputation'!AT95&lt;&gt;"",1,0))</f>
        <v>0</v>
      </c>
      <c r="AT92" s="158">
        <f>IF('Indicator Data'!AU96="No Data",1,IF('Indicator Data imputation'!AU95&lt;&gt;"",1,0))</f>
        <v>0</v>
      </c>
      <c r="AU92" s="158">
        <f>IF('Indicator Data'!AV96="No Data",1,IF('Indicator Data imputation'!AV95&lt;&gt;"",1,0))</f>
        <v>0</v>
      </c>
      <c r="AV92" s="158">
        <f>IF('Indicator Data'!AW96="No Data",1,IF('Indicator Data imputation'!AW95&lt;&gt;"",1,0))</f>
        <v>0</v>
      </c>
      <c r="AW92" s="158">
        <f>IF('Indicator Data'!AX96="No Data",1,IF('Indicator Data imputation'!AX95&lt;&gt;"",1,0))</f>
        <v>1</v>
      </c>
      <c r="AX92" s="158">
        <f>IF('Indicator Data'!AY96="No Data",1,IF('Indicator Data imputation'!AY95&lt;&gt;"",1,0))</f>
        <v>0</v>
      </c>
      <c r="AY92" s="158">
        <f>IF('Indicator Data'!AZ96="No Data",1,IF('Indicator Data imputation'!AZ95&lt;&gt;"",1,0))</f>
        <v>0</v>
      </c>
      <c r="AZ92" s="158">
        <f>IF('Indicator Data'!BA96="No Data",1,IF('Indicator Data imputation'!BA95&lt;&gt;"",1,0))</f>
        <v>1</v>
      </c>
      <c r="BA92" s="158">
        <f>IF('Indicator Data'!BB96="No Data",1,IF('Indicator Data imputation'!BB95&lt;&gt;"",1,0))</f>
        <v>0</v>
      </c>
      <c r="BB92" s="158">
        <f>IF('Indicator Data'!BC96="No Data",1,IF('Indicator Data imputation'!BC95&lt;&gt;"",1,0))</f>
        <v>0</v>
      </c>
      <c r="BC92" s="158">
        <f>IF('Indicator Data'!BD96="No Data",1,IF('Indicator Data imputation'!BD95&lt;&gt;"",1,0))</f>
        <v>0</v>
      </c>
      <c r="BD92" s="158">
        <f>IF('Indicator Data'!BE96="No Data",1,IF('Indicator Data imputation'!BE95&lt;&gt;"",1,0))</f>
        <v>0</v>
      </c>
      <c r="BE92" s="158">
        <f>IF('Indicator Data'!BF96="No Data",1,IF('Indicator Data imputation'!BF95&lt;&gt;"",1,0))</f>
        <v>0</v>
      </c>
      <c r="BF92" s="158">
        <f>IF('Indicator Data'!BG96="No Data",1,IF('Indicator Data imputation'!BG95&lt;&gt;"",1,0))</f>
        <v>0</v>
      </c>
      <c r="BG92" s="158">
        <f>IF('Indicator Data'!BH96="No Data",1,IF('Indicator Data imputation'!BH95&lt;&gt;"",1,0))</f>
        <v>0</v>
      </c>
      <c r="BH92" s="158">
        <f>IF('Indicator Data'!BI96="No Data",1,IF('Indicator Data imputation'!BI95&lt;&gt;"",1,0))</f>
        <v>0</v>
      </c>
      <c r="BI92" s="158">
        <f>IF('Indicator Data'!BR96="No Data",1,IF('Indicator Data imputation'!BJ95&lt;&gt;"",1,0))</f>
        <v>1</v>
      </c>
      <c r="BJ92" s="158">
        <f>IF('Indicator Data'!BS96="No Data",1,IF('Indicator Data imputation'!BK95&lt;&gt;"",1,0))</f>
        <v>0</v>
      </c>
      <c r="BK92" s="158">
        <f>IF('Indicator Data'!BT96="No Data",1,IF('Indicator Data imputation'!BL95&lt;&gt;"",1,0))</f>
        <v>0</v>
      </c>
      <c r="BL92" s="158">
        <f>IF('Indicator Data'!BU96="No Data",1,IF('Indicator Data imputation'!BM95&lt;&gt;"",1,0))</f>
        <v>0</v>
      </c>
      <c r="BM92" s="158">
        <f>IF('Indicator Data'!BV96="No Data",1,IF('Indicator Data imputation'!BN95&lt;&gt;"",1,0))</f>
        <v>0</v>
      </c>
      <c r="BN92" s="158">
        <f>IF('Indicator Data'!BW96="No Data",1,IF('Indicator Data imputation'!BO95&lt;&gt;"",1,0))</f>
        <v>0</v>
      </c>
      <c r="BO92" s="158">
        <f>IF('Indicator Data'!BX96="No Data",1,IF('Indicator Data imputation'!BP95&lt;&gt;"",1,0))</f>
        <v>0</v>
      </c>
      <c r="BP92" s="158">
        <f>IF('Indicator Data'!BY96="No Data",1,IF('Indicator Data imputation'!BQ95&lt;&gt;"",1,0))</f>
        <v>0</v>
      </c>
      <c r="BQ92" s="158">
        <f>IF('Indicator Data'!BZ96="No Data",1,IF('Indicator Data imputation'!BR95&lt;&gt;"",1,0))</f>
        <v>0</v>
      </c>
      <c r="BR92" s="158">
        <f>IF('Indicator Data'!CA96="No Data",1,IF('Indicator Data imputation'!BS95&lt;&gt;"",1,0))</f>
        <v>0</v>
      </c>
      <c r="BS92" s="158">
        <f>IF('Indicator Data'!CB96="No Data",1,IF('Indicator Data imputation'!BT95&lt;&gt;"",1,0))</f>
        <v>0</v>
      </c>
      <c r="BT92" s="158">
        <f>IF('Indicator Data'!CC96="No Data",1,IF('Indicator Data imputation'!BU95&lt;&gt;"",1,0))</f>
        <v>0</v>
      </c>
      <c r="BU92" s="158">
        <f>IF('Indicator Data'!CD96="No Data",1,IF('Indicator Data imputation'!BV95&lt;&gt;"",1,0))</f>
        <v>0</v>
      </c>
      <c r="BV92" s="158">
        <f>IF('Indicator Data'!CE96="No Data",1,IF('Indicator Data imputation'!BW95&lt;&gt;"",1,0))</f>
        <v>0</v>
      </c>
      <c r="BW92" s="158">
        <f>IF('Indicator Data'!CF96="No Data",1,IF('Indicator Data imputation'!BX95&lt;&gt;"",1,0))</f>
        <v>0</v>
      </c>
      <c r="BX92" s="158">
        <f>IF('Indicator Data'!CG96="No Data",1,IF('Indicator Data imputation'!BY95&lt;&gt;"",1,0))</f>
        <v>0</v>
      </c>
      <c r="BY92" s="5">
        <f t="shared" si="3"/>
        <v>11</v>
      </c>
      <c r="BZ92" s="160">
        <f t="shared" si="4"/>
        <v>0.14666666666666667</v>
      </c>
    </row>
    <row r="93" spans="1:78" x14ac:dyDescent="0.3">
      <c r="A93" s="5" t="s">
        <v>169</v>
      </c>
      <c r="B93" s="158">
        <f>IF('Indicator Data'!C97="No Data",1,IF('Indicator Data imputation'!C96&lt;&gt;"",1,0))</f>
        <v>0</v>
      </c>
      <c r="C93" s="158">
        <f>IF('Indicator Data'!D97="No Data",1,IF('Indicator Data imputation'!D96&lt;&gt;"",1,0))</f>
        <v>0</v>
      </c>
      <c r="D93" s="158">
        <f>IF('Indicator Data'!E97="No Data",1,IF('Indicator Data imputation'!E96&lt;&gt;"",1,0))</f>
        <v>0</v>
      </c>
      <c r="E93" s="158">
        <f>IF('Indicator Data'!F97="No Data",1,IF('Indicator Data imputation'!F96&lt;&gt;"",1,0))</f>
        <v>0</v>
      </c>
      <c r="F93" s="158">
        <f>IF('Indicator Data'!G97="No Data",1,IF('Indicator Data imputation'!G96&lt;&gt;"",1,0))</f>
        <v>0</v>
      </c>
      <c r="G93" s="158">
        <f>IF('Indicator Data'!H97="No Data",1,IF('Indicator Data imputation'!H96&lt;&gt;"",1,0))</f>
        <v>0</v>
      </c>
      <c r="H93" s="158">
        <f>IF('Indicator Data'!I97="No Data",1,IF('Indicator Data imputation'!I96&lt;&gt;"",1,0))</f>
        <v>0</v>
      </c>
      <c r="I93" s="158">
        <f>IF('Indicator Data'!J97="No Data",1,IF('Indicator Data imputation'!J96&lt;&gt;"",1,0))</f>
        <v>0</v>
      </c>
      <c r="J93" s="158">
        <f>IF('Indicator Data'!K97="No Data",1,IF('Indicator Data imputation'!K96&lt;&gt;"",1,0))</f>
        <v>0</v>
      </c>
      <c r="K93" s="158">
        <f>IF('Indicator Data'!L97="No Data",1,IF('Indicator Data imputation'!L96&lt;&gt;"",1,0))</f>
        <v>0</v>
      </c>
      <c r="L93" s="158">
        <f>IF('Indicator Data'!M97="No Data",1,IF('Indicator Data imputation'!M96&lt;&gt;"",1,0))</f>
        <v>0</v>
      </c>
      <c r="M93" s="158">
        <f>IF('Indicator Data'!N97="No Data",1,IF('Indicator Data imputation'!N96&lt;&gt;"",1,0))</f>
        <v>1</v>
      </c>
      <c r="N93" s="158">
        <f>IF('Indicator Data'!O97="No Data",1,IF('Indicator Data imputation'!O96&lt;&gt;"",1,0))</f>
        <v>1</v>
      </c>
      <c r="O93" s="158">
        <f>IF('Indicator Data'!P97="No Data",1,IF('Indicator Data imputation'!P96&lt;&gt;"",1,0))</f>
        <v>1</v>
      </c>
      <c r="P93" s="158">
        <f>IF('Indicator Data'!Q97="No Data",1,IF('Indicator Data imputation'!Q96&lt;&gt;"",1,0))</f>
        <v>0</v>
      </c>
      <c r="Q93" s="158">
        <f>IF('Indicator Data'!R97="No Data",1,IF('Indicator Data imputation'!R96&lt;&gt;"",1,0))</f>
        <v>0</v>
      </c>
      <c r="R93" s="158">
        <f>IF('Indicator Data'!S97="No Data",1,IF('Indicator Data imputation'!S96&lt;&gt;"",1,0))</f>
        <v>0</v>
      </c>
      <c r="S93" s="158">
        <f>IF('Indicator Data'!T97="No Data",1,IF('Indicator Data imputation'!T96&lt;&gt;"",1,0))</f>
        <v>0</v>
      </c>
      <c r="T93" s="158">
        <f>IF('Indicator Data'!U97="No Data",1,IF('Indicator Data imputation'!U96&lt;&gt;"",1,0))</f>
        <v>0</v>
      </c>
      <c r="U93" s="158">
        <f>IF('Indicator Data'!V97="No Data",1,IF('Indicator Data imputation'!V96&lt;&gt;"",1,0))</f>
        <v>0</v>
      </c>
      <c r="V93" s="158">
        <f>IF('Indicator Data'!W97="No Data",1,IF('Indicator Data imputation'!W96&lt;&gt;"",1,0))</f>
        <v>0</v>
      </c>
      <c r="W93" s="158">
        <f>IF('Indicator Data'!X97="No Data",1,IF('Indicator Data imputation'!X96&lt;&gt;"",1,0))</f>
        <v>0</v>
      </c>
      <c r="X93" s="158">
        <f>IF('Indicator Data'!Y97="No Data",1,IF('Indicator Data imputation'!Y96&lt;&gt;"",1,0))</f>
        <v>0</v>
      </c>
      <c r="Y93" s="158">
        <f>IF('Indicator Data'!Z97="No Data",1,IF('Indicator Data imputation'!Z96&lt;&gt;"",1,0))</f>
        <v>0</v>
      </c>
      <c r="Z93" s="158">
        <f>IF('Indicator Data'!AA97="No Data",1,IF('Indicator Data imputation'!AA96&lt;&gt;"",1,0))</f>
        <v>0</v>
      </c>
      <c r="AA93" s="158">
        <f>IF('Indicator Data'!AB97="No Data",1,IF('Indicator Data imputation'!AB96&lt;&gt;"",1,0))</f>
        <v>0</v>
      </c>
      <c r="AB93" s="158">
        <f>IF('Indicator Data'!AC97="No Data",1,IF('Indicator Data imputation'!AC96&lt;&gt;"",1,0))</f>
        <v>0</v>
      </c>
      <c r="AC93" s="158">
        <f>IF('Indicator Data'!AD97="No Data",1,IF('Indicator Data imputation'!AD96&lt;&gt;"",1,0))</f>
        <v>0</v>
      </c>
      <c r="AD93" s="158">
        <f>IF('Indicator Data'!AE97="No Data",1,IF('Indicator Data imputation'!AE96&lt;&gt;"",1,0))</f>
        <v>0</v>
      </c>
      <c r="AE93" s="158">
        <f>IF('Indicator Data'!AF97="No Data",1,IF('Indicator Data imputation'!AF96&lt;&gt;"",1,0))</f>
        <v>0</v>
      </c>
      <c r="AF93" s="158">
        <f>IF('Indicator Data'!AG97="No Data",1,IF('Indicator Data imputation'!AG96&lt;&gt;"",1,0))</f>
        <v>0</v>
      </c>
      <c r="AG93" s="158">
        <f>IF('Indicator Data'!AH97="No Data",1,IF('Indicator Data imputation'!AH96&lt;&gt;"",1,0))</f>
        <v>0</v>
      </c>
      <c r="AH93" s="158">
        <f>IF('Indicator Data'!AI97="No Data",1,IF('Indicator Data imputation'!AI96&lt;&gt;"",1,0))</f>
        <v>0</v>
      </c>
      <c r="AI93" s="158">
        <f>IF('Indicator Data'!AJ97="No Data",1,IF('Indicator Data imputation'!AJ96&lt;&gt;"",1,0))</f>
        <v>0</v>
      </c>
      <c r="AJ93" s="158">
        <f>IF('Indicator Data'!AK97="No Data",1,IF('Indicator Data imputation'!AK96&lt;&gt;"",1,0))</f>
        <v>0</v>
      </c>
      <c r="AK93" s="158">
        <f>IF('Indicator Data'!AL97="No Data",1,IF('Indicator Data imputation'!AL96&lt;&gt;"",1,0))</f>
        <v>0</v>
      </c>
      <c r="AL93" s="158">
        <f>IF('Indicator Data'!AM97="No Data",1,IF('Indicator Data imputation'!AM96&lt;&gt;"",1,0))</f>
        <v>0</v>
      </c>
      <c r="AM93" s="158">
        <f>IF('Indicator Data'!AN97="No Data",1,IF('Indicator Data imputation'!AN96&lt;&gt;"",1,0))</f>
        <v>0</v>
      </c>
      <c r="AN93" s="158">
        <f>IF('Indicator Data'!AO97="No Data",1,IF('Indicator Data imputation'!AO96&lt;&gt;"",1,0))</f>
        <v>0</v>
      </c>
      <c r="AO93" s="158">
        <f>IF('Indicator Data'!AP97="No Data",1,IF('Indicator Data imputation'!AP96&lt;&gt;"",1,0))</f>
        <v>0</v>
      </c>
      <c r="AP93" s="158">
        <f>IF('Indicator Data'!AQ97="No Data",1,IF('Indicator Data imputation'!AQ96&lt;&gt;"",1,0))</f>
        <v>0</v>
      </c>
      <c r="AQ93" s="158">
        <f>IF('Indicator Data'!AR97="No Data",1,IF('Indicator Data imputation'!AR96&lt;&gt;"",1,0))</f>
        <v>0</v>
      </c>
      <c r="AR93" s="158">
        <f>IF('Indicator Data'!AS97="No Data",1,IF('Indicator Data imputation'!AS96&lt;&gt;"",1,0))</f>
        <v>0</v>
      </c>
      <c r="AS93" s="158">
        <f>IF('Indicator Data'!AT97="No Data",1,IF('Indicator Data imputation'!AT96&lt;&gt;"",1,0))</f>
        <v>0</v>
      </c>
      <c r="AT93" s="158">
        <f>IF('Indicator Data'!AU97="No Data",1,IF('Indicator Data imputation'!AU96&lt;&gt;"",1,0))</f>
        <v>0</v>
      </c>
      <c r="AU93" s="158">
        <f>IF('Indicator Data'!AV97="No Data",1,IF('Indicator Data imputation'!AV96&lt;&gt;"",1,0))</f>
        <v>0</v>
      </c>
      <c r="AV93" s="158">
        <f>IF('Indicator Data'!AW97="No Data",1,IF('Indicator Data imputation'!AW96&lt;&gt;"",1,0))</f>
        <v>0</v>
      </c>
      <c r="AW93" s="158">
        <f>IF('Indicator Data'!AX97="No Data",1,IF('Indicator Data imputation'!AX96&lt;&gt;"",1,0))</f>
        <v>0</v>
      </c>
      <c r="AX93" s="158">
        <f>IF('Indicator Data'!AY97="No Data",1,IF('Indicator Data imputation'!AY96&lt;&gt;"",1,0))</f>
        <v>0</v>
      </c>
      <c r="AY93" s="158">
        <f>IF('Indicator Data'!AZ97="No Data",1,IF('Indicator Data imputation'!AZ96&lt;&gt;"",1,0))</f>
        <v>0</v>
      </c>
      <c r="AZ93" s="158">
        <f>IF('Indicator Data'!BA97="No Data",1,IF('Indicator Data imputation'!BA96&lt;&gt;"",1,0))</f>
        <v>0</v>
      </c>
      <c r="BA93" s="158">
        <f>IF('Indicator Data'!BB97="No Data",1,IF('Indicator Data imputation'!BB96&lt;&gt;"",1,0))</f>
        <v>0</v>
      </c>
      <c r="BB93" s="158">
        <f>IF('Indicator Data'!BC97="No Data",1,IF('Indicator Data imputation'!BC96&lt;&gt;"",1,0))</f>
        <v>0</v>
      </c>
      <c r="BC93" s="158">
        <f>IF('Indicator Data'!BD97="No Data",1,IF('Indicator Data imputation'!BD96&lt;&gt;"",1,0))</f>
        <v>0</v>
      </c>
      <c r="BD93" s="158">
        <f>IF('Indicator Data'!BE97="No Data",1,IF('Indicator Data imputation'!BE96&lt;&gt;"",1,0))</f>
        <v>0</v>
      </c>
      <c r="BE93" s="158">
        <f>IF('Indicator Data'!BF97="No Data",1,IF('Indicator Data imputation'!BF96&lt;&gt;"",1,0))</f>
        <v>0</v>
      </c>
      <c r="BF93" s="158">
        <f>IF('Indicator Data'!BG97="No Data",1,IF('Indicator Data imputation'!BG96&lt;&gt;"",1,0))</f>
        <v>0</v>
      </c>
      <c r="BG93" s="158">
        <f>IF('Indicator Data'!BH97="No Data",1,IF('Indicator Data imputation'!BH96&lt;&gt;"",1,0))</f>
        <v>0</v>
      </c>
      <c r="BH93" s="158">
        <f>IF('Indicator Data'!BI97="No Data",1,IF('Indicator Data imputation'!BI96&lt;&gt;"",1,0))</f>
        <v>0</v>
      </c>
      <c r="BI93" s="158">
        <f>IF('Indicator Data'!BR97="No Data",1,IF('Indicator Data imputation'!BJ96&lt;&gt;"",1,0))</f>
        <v>0</v>
      </c>
      <c r="BJ93" s="158">
        <f>IF('Indicator Data'!BS97="No Data",1,IF('Indicator Data imputation'!BK96&lt;&gt;"",1,0))</f>
        <v>0</v>
      </c>
      <c r="BK93" s="158">
        <f>IF('Indicator Data'!BT97="No Data",1,IF('Indicator Data imputation'!BL96&lt;&gt;"",1,0))</f>
        <v>0</v>
      </c>
      <c r="BL93" s="158">
        <f>IF('Indicator Data'!BU97="No Data",1,IF('Indicator Data imputation'!BM96&lt;&gt;"",1,0))</f>
        <v>0</v>
      </c>
      <c r="BM93" s="158">
        <f>IF('Indicator Data'!BV97="No Data",1,IF('Indicator Data imputation'!BN96&lt;&gt;"",1,0))</f>
        <v>0</v>
      </c>
      <c r="BN93" s="158">
        <f>IF('Indicator Data'!BW97="No Data",1,IF('Indicator Data imputation'!BO96&lt;&gt;"",1,0))</f>
        <v>0</v>
      </c>
      <c r="BO93" s="158">
        <f>IF('Indicator Data'!BX97="No Data",1,IF('Indicator Data imputation'!BP96&lt;&gt;"",1,0))</f>
        <v>0</v>
      </c>
      <c r="BP93" s="158">
        <f>IF('Indicator Data'!BY97="No Data",1,IF('Indicator Data imputation'!BQ96&lt;&gt;"",1,0))</f>
        <v>0</v>
      </c>
      <c r="BQ93" s="158">
        <f>IF('Indicator Data'!BZ97="No Data",1,IF('Indicator Data imputation'!BR96&lt;&gt;"",1,0))</f>
        <v>0</v>
      </c>
      <c r="BR93" s="158">
        <f>IF('Indicator Data'!CA97="No Data",1,IF('Indicator Data imputation'!BS96&lt;&gt;"",1,0))</f>
        <v>0</v>
      </c>
      <c r="BS93" s="158">
        <f>IF('Indicator Data'!CB97="No Data",1,IF('Indicator Data imputation'!BT96&lt;&gt;"",1,0))</f>
        <v>0</v>
      </c>
      <c r="BT93" s="158">
        <f>IF('Indicator Data'!CC97="No Data",1,IF('Indicator Data imputation'!BU96&lt;&gt;"",1,0))</f>
        <v>0</v>
      </c>
      <c r="BU93" s="158">
        <f>IF('Indicator Data'!CD97="No Data",1,IF('Indicator Data imputation'!BV96&lt;&gt;"",1,0))</f>
        <v>0</v>
      </c>
      <c r="BV93" s="158">
        <f>IF('Indicator Data'!CE97="No Data",1,IF('Indicator Data imputation'!BW96&lt;&gt;"",1,0))</f>
        <v>0</v>
      </c>
      <c r="BW93" s="158">
        <f>IF('Indicator Data'!CF97="No Data",1,IF('Indicator Data imputation'!BX96&lt;&gt;"",1,0))</f>
        <v>0</v>
      </c>
      <c r="BX93" s="158">
        <f>IF('Indicator Data'!CG97="No Data",1,IF('Indicator Data imputation'!BY96&lt;&gt;"",1,0))</f>
        <v>0</v>
      </c>
      <c r="BY93" s="5">
        <f t="shared" si="3"/>
        <v>3</v>
      </c>
      <c r="BZ93" s="160">
        <f t="shared" si="4"/>
        <v>0.04</v>
      </c>
    </row>
    <row r="94" spans="1:78" x14ac:dyDescent="0.3">
      <c r="A94" s="5" t="s">
        <v>171</v>
      </c>
      <c r="B94" s="158">
        <f>IF('Indicator Data'!C98="No Data",1,IF('Indicator Data imputation'!C97&lt;&gt;"",1,0))</f>
        <v>0</v>
      </c>
      <c r="C94" s="158">
        <f>IF('Indicator Data'!D98="No Data",1,IF('Indicator Data imputation'!D97&lt;&gt;"",1,0))</f>
        <v>0</v>
      </c>
      <c r="D94" s="158">
        <f>IF('Indicator Data'!E98="No Data",1,IF('Indicator Data imputation'!E97&lt;&gt;"",1,0))</f>
        <v>0</v>
      </c>
      <c r="E94" s="158">
        <f>IF('Indicator Data'!F98="No Data",1,IF('Indicator Data imputation'!F97&lt;&gt;"",1,0))</f>
        <v>0</v>
      </c>
      <c r="F94" s="158">
        <f>IF('Indicator Data'!G98="No Data",1,IF('Indicator Data imputation'!G97&lt;&gt;"",1,0))</f>
        <v>0</v>
      </c>
      <c r="G94" s="158">
        <f>IF('Indicator Data'!H98="No Data",1,IF('Indicator Data imputation'!H97&lt;&gt;"",1,0))</f>
        <v>0</v>
      </c>
      <c r="H94" s="158">
        <f>IF('Indicator Data'!I98="No Data",1,IF('Indicator Data imputation'!I97&lt;&gt;"",1,0))</f>
        <v>0</v>
      </c>
      <c r="I94" s="158">
        <f>IF('Indicator Data'!J98="No Data",1,IF('Indicator Data imputation'!J97&lt;&gt;"",1,0))</f>
        <v>0</v>
      </c>
      <c r="J94" s="158">
        <f>IF('Indicator Data'!K98="No Data",1,IF('Indicator Data imputation'!K97&lt;&gt;"",1,0))</f>
        <v>0</v>
      </c>
      <c r="K94" s="158">
        <f>IF('Indicator Data'!L98="No Data",1,IF('Indicator Data imputation'!L97&lt;&gt;"",1,0))</f>
        <v>0</v>
      </c>
      <c r="L94" s="158">
        <f>IF('Indicator Data'!M98="No Data",1,IF('Indicator Data imputation'!M97&lt;&gt;"",1,0))</f>
        <v>0</v>
      </c>
      <c r="M94" s="158">
        <f>IF('Indicator Data'!N98="No Data",1,IF('Indicator Data imputation'!N97&lt;&gt;"",1,0))</f>
        <v>1</v>
      </c>
      <c r="N94" s="158">
        <f>IF('Indicator Data'!O98="No Data",1,IF('Indicator Data imputation'!O97&lt;&gt;"",1,0))</f>
        <v>1</v>
      </c>
      <c r="O94" s="158">
        <f>IF('Indicator Data'!P98="No Data",1,IF('Indicator Data imputation'!P97&lt;&gt;"",1,0))</f>
        <v>1</v>
      </c>
      <c r="P94" s="158">
        <f>IF('Indicator Data'!Q98="No Data",1,IF('Indicator Data imputation'!Q97&lt;&gt;"",1,0))</f>
        <v>0</v>
      </c>
      <c r="Q94" s="158">
        <f>IF('Indicator Data'!R98="No Data",1,IF('Indicator Data imputation'!R97&lt;&gt;"",1,0))</f>
        <v>0</v>
      </c>
      <c r="R94" s="158">
        <f>IF('Indicator Data'!S98="No Data",1,IF('Indicator Data imputation'!S97&lt;&gt;"",1,0))</f>
        <v>0</v>
      </c>
      <c r="S94" s="158">
        <f>IF('Indicator Data'!T98="No Data",1,IF('Indicator Data imputation'!T97&lt;&gt;"",1,0))</f>
        <v>0</v>
      </c>
      <c r="T94" s="158">
        <f>IF('Indicator Data'!U98="No Data",1,IF('Indicator Data imputation'!U97&lt;&gt;"",1,0))</f>
        <v>0</v>
      </c>
      <c r="U94" s="158">
        <f>IF('Indicator Data'!V98="No Data",1,IF('Indicator Data imputation'!V97&lt;&gt;"",1,0))</f>
        <v>0</v>
      </c>
      <c r="V94" s="158">
        <f>IF('Indicator Data'!W98="No Data",1,IF('Indicator Data imputation'!W97&lt;&gt;"",1,0))</f>
        <v>0</v>
      </c>
      <c r="W94" s="158">
        <f>IF('Indicator Data'!X98="No Data",1,IF('Indicator Data imputation'!X97&lt;&gt;"",1,0))</f>
        <v>0</v>
      </c>
      <c r="X94" s="158">
        <f>IF('Indicator Data'!Y98="No Data",1,IF('Indicator Data imputation'!Y97&lt;&gt;"",1,0))</f>
        <v>0</v>
      </c>
      <c r="Y94" s="158">
        <f>IF('Indicator Data'!Z98="No Data",1,IF('Indicator Data imputation'!Z97&lt;&gt;"",1,0))</f>
        <v>0</v>
      </c>
      <c r="Z94" s="158">
        <f>IF('Indicator Data'!AA98="No Data",1,IF('Indicator Data imputation'!AA97&lt;&gt;"",1,0))</f>
        <v>1</v>
      </c>
      <c r="AA94" s="158">
        <f>IF('Indicator Data'!AB98="No Data",1,IF('Indicator Data imputation'!AB97&lt;&gt;"",1,0))</f>
        <v>0</v>
      </c>
      <c r="AB94" s="158">
        <f>IF('Indicator Data'!AC98="No Data",1,IF('Indicator Data imputation'!AC97&lt;&gt;"",1,0))</f>
        <v>0</v>
      </c>
      <c r="AC94" s="158">
        <f>IF('Indicator Data'!AD98="No Data",1,IF('Indicator Data imputation'!AD97&lt;&gt;"",1,0))</f>
        <v>0</v>
      </c>
      <c r="AD94" s="158">
        <f>IF('Indicator Data'!AE98="No Data",1,IF('Indicator Data imputation'!AE97&lt;&gt;"",1,0))</f>
        <v>0</v>
      </c>
      <c r="AE94" s="158">
        <f>IF('Indicator Data'!AF98="No Data",1,IF('Indicator Data imputation'!AF97&lt;&gt;"",1,0))</f>
        <v>0</v>
      </c>
      <c r="AF94" s="158">
        <f>IF('Indicator Data'!AG98="No Data",1,IF('Indicator Data imputation'!AG97&lt;&gt;"",1,0))</f>
        <v>0</v>
      </c>
      <c r="AG94" s="158">
        <f>IF('Indicator Data'!AH98="No Data",1,IF('Indicator Data imputation'!AH97&lt;&gt;"",1,0))</f>
        <v>0</v>
      </c>
      <c r="AH94" s="158">
        <f>IF('Indicator Data'!AI98="No Data",1,IF('Indicator Data imputation'!AI97&lt;&gt;"",1,0))</f>
        <v>0</v>
      </c>
      <c r="AI94" s="158">
        <f>IF('Indicator Data'!AJ98="No Data",1,IF('Indicator Data imputation'!AJ97&lt;&gt;"",1,0))</f>
        <v>0</v>
      </c>
      <c r="AJ94" s="158">
        <f>IF('Indicator Data'!AK98="No Data",1,IF('Indicator Data imputation'!AK97&lt;&gt;"",1,0))</f>
        <v>0</v>
      </c>
      <c r="AK94" s="158">
        <f>IF('Indicator Data'!AL98="No Data",1,IF('Indicator Data imputation'!AL97&lt;&gt;"",1,0))</f>
        <v>0</v>
      </c>
      <c r="AL94" s="158">
        <f>IF('Indicator Data'!AM98="No Data",1,IF('Indicator Data imputation'!AM97&lt;&gt;"",1,0))</f>
        <v>0</v>
      </c>
      <c r="AM94" s="158">
        <f>IF('Indicator Data'!AN98="No Data",1,IF('Indicator Data imputation'!AN97&lt;&gt;"",1,0))</f>
        <v>0</v>
      </c>
      <c r="AN94" s="158">
        <f>IF('Indicator Data'!AO98="No Data",1,IF('Indicator Data imputation'!AO97&lt;&gt;"",1,0))</f>
        <v>0</v>
      </c>
      <c r="AO94" s="158">
        <f>IF('Indicator Data'!AP98="No Data",1,IF('Indicator Data imputation'!AP97&lt;&gt;"",1,0))</f>
        <v>0</v>
      </c>
      <c r="AP94" s="158">
        <f>IF('Indicator Data'!AQ98="No Data",1,IF('Indicator Data imputation'!AQ97&lt;&gt;"",1,0))</f>
        <v>0</v>
      </c>
      <c r="AQ94" s="158">
        <f>IF('Indicator Data'!AR98="No Data",1,IF('Indicator Data imputation'!AR97&lt;&gt;"",1,0))</f>
        <v>0</v>
      </c>
      <c r="AR94" s="158">
        <f>IF('Indicator Data'!AS98="No Data",1,IF('Indicator Data imputation'!AS97&lt;&gt;"",1,0))</f>
        <v>0</v>
      </c>
      <c r="AS94" s="158">
        <f>IF('Indicator Data'!AT98="No Data",1,IF('Indicator Data imputation'!AT97&lt;&gt;"",1,0))</f>
        <v>0</v>
      </c>
      <c r="AT94" s="158">
        <f>IF('Indicator Data'!AU98="No Data",1,IF('Indicator Data imputation'!AU97&lt;&gt;"",1,0))</f>
        <v>0</v>
      </c>
      <c r="AU94" s="158">
        <f>IF('Indicator Data'!AV98="No Data",1,IF('Indicator Data imputation'!AV97&lt;&gt;"",1,0))</f>
        <v>0</v>
      </c>
      <c r="AV94" s="158">
        <f>IF('Indicator Data'!AW98="No Data",1,IF('Indicator Data imputation'!AW97&lt;&gt;"",1,0))</f>
        <v>1</v>
      </c>
      <c r="AW94" s="158">
        <f>IF('Indicator Data'!AX98="No Data",1,IF('Indicator Data imputation'!AX97&lt;&gt;"",1,0))</f>
        <v>0</v>
      </c>
      <c r="AX94" s="158">
        <f>IF('Indicator Data'!AY98="No Data",1,IF('Indicator Data imputation'!AY97&lt;&gt;"",1,0))</f>
        <v>0</v>
      </c>
      <c r="AY94" s="158">
        <f>IF('Indicator Data'!AZ98="No Data",1,IF('Indicator Data imputation'!AZ97&lt;&gt;"",1,0))</f>
        <v>0</v>
      </c>
      <c r="AZ94" s="158">
        <f>IF('Indicator Data'!BA98="No Data",1,IF('Indicator Data imputation'!BA97&lt;&gt;"",1,0))</f>
        <v>0</v>
      </c>
      <c r="BA94" s="158">
        <f>IF('Indicator Data'!BB98="No Data",1,IF('Indicator Data imputation'!BB97&lt;&gt;"",1,0))</f>
        <v>0</v>
      </c>
      <c r="BB94" s="158">
        <f>IF('Indicator Data'!BC98="No Data",1,IF('Indicator Data imputation'!BC97&lt;&gt;"",1,0))</f>
        <v>0</v>
      </c>
      <c r="BC94" s="158">
        <f>IF('Indicator Data'!BD98="No Data",1,IF('Indicator Data imputation'!BD97&lt;&gt;"",1,0))</f>
        <v>0</v>
      </c>
      <c r="BD94" s="158">
        <f>IF('Indicator Data'!BE98="No Data",1,IF('Indicator Data imputation'!BE97&lt;&gt;"",1,0))</f>
        <v>0</v>
      </c>
      <c r="BE94" s="158">
        <f>IF('Indicator Data'!BF98="No Data",1,IF('Indicator Data imputation'!BF97&lt;&gt;"",1,0))</f>
        <v>0</v>
      </c>
      <c r="BF94" s="158">
        <f>IF('Indicator Data'!BG98="No Data",1,IF('Indicator Data imputation'!BG97&lt;&gt;"",1,0))</f>
        <v>0</v>
      </c>
      <c r="BG94" s="158">
        <f>IF('Indicator Data'!BH98="No Data",1,IF('Indicator Data imputation'!BH97&lt;&gt;"",1,0))</f>
        <v>0</v>
      </c>
      <c r="BH94" s="158">
        <f>IF('Indicator Data'!BI98="No Data",1,IF('Indicator Data imputation'!BI97&lt;&gt;"",1,0))</f>
        <v>0</v>
      </c>
      <c r="BI94" s="158">
        <f>IF('Indicator Data'!BR98="No Data",1,IF('Indicator Data imputation'!BJ97&lt;&gt;"",1,0))</f>
        <v>0</v>
      </c>
      <c r="BJ94" s="158">
        <f>IF('Indicator Data'!BS98="No Data",1,IF('Indicator Data imputation'!BK97&lt;&gt;"",1,0))</f>
        <v>0</v>
      </c>
      <c r="BK94" s="158">
        <f>IF('Indicator Data'!BT98="No Data",1,IF('Indicator Data imputation'!BL97&lt;&gt;"",1,0))</f>
        <v>0</v>
      </c>
      <c r="BL94" s="158">
        <f>IF('Indicator Data'!BU98="No Data",1,IF('Indicator Data imputation'!BM97&lt;&gt;"",1,0))</f>
        <v>0</v>
      </c>
      <c r="BM94" s="158">
        <f>IF('Indicator Data'!BV98="No Data",1,IF('Indicator Data imputation'!BN97&lt;&gt;"",1,0))</f>
        <v>0</v>
      </c>
      <c r="BN94" s="158">
        <f>IF('Indicator Data'!BW98="No Data",1,IF('Indicator Data imputation'!BO97&lt;&gt;"",1,0))</f>
        <v>0</v>
      </c>
      <c r="BO94" s="158">
        <f>IF('Indicator Data'!BX98="No Data",1,IF('Indicator Data imputation'!BP97&lt;&gt;"",1,0))</f>
        <v>0</v>
      </c>
      <c r="BP94" s="158">
        <f>IF('Indicator Data'!BY98="No Data",1,IF('Indicator Data imputation'!BQ97&lt;&gt;"",1,0))</f>
        <v>0</v>
      </c>
      <c r="BQ94" s="158">
        <f>IF('Indicator Data'!BZ98="No Data",1,IF('Indicator Data imputation'!BR97&lt;&gt;"",1,0))</f>
        <v>0</v>
      </c>
      <c r="BR94" s="158">
        <f>IF('Indicator Data'!CA98="No Data",1,IF('Indicator Data imputation'!BS97&lt;&gt;"",1,0))</f>
        <v>0</v>
      </c>
      <c r="BS94" s="158">
        <f>IF('Indicator Data'!CB98="No Data",1,IF('Indicator Data imputation'!BT97&lt;&gt;"",1,0))</f>
        <v>0</v>
      </c>
      <c r="BT94" s="158">
        <f>IF('Indicator Data'!CC98="No Data",1,IF('Indicator Data imputation'!BU97&lt;&gt;"",1,0))</f>
        <v>0</v>
      </c>
      <c r="BU94" s="158">
        <f>IF('Indicator Data'!CD98="No Data",1,IF('Indicator Data imputation'!BV97&lt;&gt;"",1,0))</f>
        <v>1</v>
      </c>
      <c r="BV94" s="158">
        <f>IF('Indicator Data'!CE98="No Data",1,IF('Indicator Data imputation'!BW97&lt;&gt;"",1,0))</f>
        <v>0</v>
      </c>
      <c r="BW94" s="158">
        <f>IF('Indicator Data'!CF98="No Data",1,IF('Indicator Data imputation'!BX97&lt;&gt;"",1,0))</f>
        <v>0</v>
      </c>
      <c r="BX94" s="158">
        <f>IF('Indicator Data'!CG98="No Data",1,IF('Indicator Data imputation'!BY97&lt;&gt;"",1,0))</f>
        <v>0</v>
      </c>
      <c r="BY94" s="5">
        <f t="shared" si="3"/>
        <v>6</v>
      </c>
      <c r="BZ94" s="160">
        <f t="shared" si="4"/>
        <v>0.08</v>
      </c>
    </row>
    <row r="95" spans="1:78" x14ac:dyDescent="0.3">
      <c r="A95" s="5" t="s">
        <v>172</v>
      </c>
      <c r="B95" s="158">
        <f>IF('Indicator Data'!C99="No Data",1,IF('Indicator Data imputation'!C98&lt;&gt;"",1,0))</f>
        <v>0</v>
      </c>
      <c r="C95" s="158">
        <f>IF('Indicator Data'!D99="No Data",1,IF('Indicator Data imputation'!D98&lt;&gt;"",1,0))</f>
        <v>0</v>
      </c>
      <c r="D95" s="158">
        <f>IF('Indicator Data'!E99="No Data",1,IF('Indicator Data imputation'!E98&lt;&gt;"",1,0))</f>
        <v>0</v>
      </c>
      <c r="E95" s="158">
        <f>IF('Indicator Data'!F99="No Data",1,IF('Indicator Data imputation'!F98&lt;&gt;"",1,0))</f>
        <v>0</v>
      </c>
      <c r="F95" s="158">
        <f>IF('Indicator Data'!G99="No Data",1,IF('Indicator Data imputation'!G98&lt;&gt;"",1,0))</f>
        <v>0</v>
      </c>
      <c r="G95" s="158">
        <f>IF('Indicator Data'!H99="No Data",1,IF('Indicator Data imputation'!H98&lt;&gt;"",1,0))</f>
        <v>0</v>
      </c>
      <c r="H95" s="158">
        <f>IF('Indicator Data'!I99="No Data",1,IF('Indicator Data imputation'!I98&lt;&gt;"",1,0))</f>
        <v>0</v>
      </c>
      <c r="I95" s="158">
        <f>IF('Indicator Data'!J99="No Data",1,IF('Indicator Data imputation'!J98&lt;&gt;"",1,0))</f>
        <v>0</v>
      </c>
      <c r="J95" s="158">
        <f>IF('Indicator Data'!K99="No Data",1,IF('Indicator Data imputation'!K98&lt;&gt;"",1,0))</f>
        <v>0</v>
      </c>
      <c r="K95" s="158">
        <f>IF('Indicator Data'!L99="No Data",1,IF('Indicator Data imputation'!L98&lt;&gt;"",1,0))</f>
        <v>0</v>
      </c>
      <c r="L95" s="158">
        <f>IF('Indicator Data'!M99="No Data",1,IF('Indicator Data imputation'!M98&lt;&gt;"",1,0))</f>
        <v>0</v>
      </c>
      <c r="M95" s="158">
        <f>IF('Indicator Data'!N99="No Data",1,IF('Indicator Data imputation'!N98&lt;&gt;"",1,0))</f>
        <v>1</v>
      </c>
      <c r="N95" s="158">
        <f>IF('Indicator Data'!O99="No Data",1,IF('Indicator Data imputation'!O98&lt;&gt;"",1,0))</f>
        <v>1</v>
      </c>
      <c r="O95" s="158">
        <f>IF('Indicator Data'!P99="No Data",1,IF('Indicator Data imputation'!P98&lt;&gt;"",1,0))</f>
        <v>1</v>
      </c>
      <c r="P95" s="158">
        <f>IF('Indicator Data'!Q99="No Data",1,IF('Indicator Data imputation'!Q98&lt;&gt;"",1,0))</f>
        <v>0</v>
      </c>
      <c r="Q95" s="158">
        <f>IF('Indicator Data'!R99="No Data",1,IF('Indicator Data imputation'!R98&lt;&gt;"",1,0))</f>
        <v>0</v>
      </c>
      <c r="R95" s="158">
        <f>IF('Indicator Data'!S99="No Data",1,IF('Indicator Data imputation'!S98&lt;&gt;"",1,0))</f>
        <v>0</v>
      </c>
      <c r="S95" s="158">
        <f>IF('Indicator Data'!T99="No Data",1,IF('Indicator Data imputation'!T98&lt;&gt;"",1,0))</f>
        <v>0</v>
      </c>
      <c r="T95" s="158">
        <f>IF('Indicator Data'!U99="No Data",1,IF('Indicator Data imputation'!U98&lt;&gt;"",1,0))</f>
        <v>0</v>
      </c>
      <c r="U95" s="158">
        <f>IF('Indicator Data'!V99="No Data",1,IF('Indicator Data imputation'!V98&lt;&gt;"",1,0))</f>
        <v>0</v>
      </c>
      <c r="V95" s="158">
        <f>IF('Indicator Data'!W99="No Data",1,IF('Indicator Data imputation'!W98&lt;&gt;"",1,0))</f>
        <v>0</v>
      </c>
      <c r="W95" s="158">
        <f>IF('Indicator Data'!X99="No Data",1,IF('Indicator Data imputation'!X98&lt;&gt;"",1,0))</f>
        <v>0</v>
      </c>
      <c r="X95" s="158">
        <f>IF('Indicator Data'!Y99="No Data",1,IF('Indicator Data imputation'!Y98&lt;&gt;"",1,0))</f>
        <v>0</v>
      </c>
      <c r="Y95" s="158">
        <f>IF('Indicator Data'!Z99="No Data",1,IF('Indicator Data imputation'!Z98&lt;&gt;"",1,0))</f>
        <v>0</v>
      </c>
      <c r="Z95" s="158">
        <f>IF('Indicator Data'!AA99="No Data",1,IF('Indicator Data imputation'!AA98&lt;&gt;"",1,0))</f>
        <v>0</v>
      </c>
      <c r="AA95" s="158">
        <f>IF('Indicator Data'!AB99="No Data",1,IF('Indicator Data imputation'!AB98&lt;&gt;"",1,0))</f>
        <v>0</v>
      </c>
      <c r="AB95" s="158">
        <f>IF('Indicator Data'!AC99="No Data",1,IF('Indicator Data imputation'!AC98&lt;&gt;"",1,0))</f>
        <v>1</v>
      </c>
      <c r="AC95" s="158">
        <f>IF('Indicator Data'!AD99="No Data",1,IF('Indicator Data imputation'!AD98&lt;&gt;"",1,0))</f>
        <v>0</v>
      </c>
      <c r="AD95" s="158">
        <f>IF('Indicator Data'!AE99="No Data",1,IF('Indicator Data imputation'!AE98&lt;&gt;"",1,0))</f>
        <v>0</v>
      </c>
      <c r="AE95" s="158">
        <f>IF('Indicator Data'!AF99="No Data",1,IF('Indicator Data imputation'!AF98&lt;&gt;"",1,0))</f>
        <v>1</v>
      </c>
      <c r="AF95" s="158">
        <f>IF('Indicator Data'!AG99="No Data",1,IF('Indicator Data imputation'!AG98&lt;&gt;"",1,0))</f>
        <v>0</v>
      </c>
      <c r="AG95" s="158">
        <f>IF('Indicator Data'!AH99="No Data",1,IF('Indicator Data imputation'!AH98&lt;&gt;"",1,0))</f>
        <v>0</v>
      </c>
      <c r="AH95" s="158">
        <f>IF('Indicator Data'!AI99="No Data",1,IF('Indicator Data imputation'!AI98&lt;&gt;"",1,0))</f>
        <v>0</v>
      </c>
      <c r="AI95" s="158">
        <f>IF('Indicator Data'!AJ99="No Data",1,IF('Indicator Data imputation'!AJ98&lt;&gt;"",1,0))</f>
        <v>0</v>
      </c>
      <c r="AJ95" s="158">
        <f>IF('Indicator Data'!AK99="No Data",1,IF('Indicator Data imputation'!AK98&lt;&gt;"",1,0))</f>
        <v>0</v>
      </c>
      <c r="AK95" s="158">
        <f>IF('Indicator Data'!AL99="No Data",1,IF('Indicator Data imputation'!AL98&lt;&gt;"",1,0))</f>
        <v>0</v>
      </c>
      <c r="AL95" s="158">
        <f>IF('Indicator Data'!AM99="No Data",1,IF('Indicator Data imputation'!AM98&lt;&gt;"",1,0))</f>
        <v>1</v>
      </c>
      <c r="AM95" s="158">
        <f>IF('Indicator Data'!AN99="No Data",1,IF('Indicator Data imputation'!AN98&lt;&gt;"",1,0))</f>
        <v>0</v>
      </c>
      <c r="AN95" s="158">
        <f>IF('Indicator Data'!AO99="No Data",1,IF('Indicator Data imputation'!AO98&lt;&gt;"",1,0))</f>
        <v>0</v>
      </c>
      <c r="AO95" s="158">
        <f>IF('Indicator Data'!AP99="No Data",1,IF('Indicator Data imputation'!AP98&lt;&gt;"",1,0))</f>
        <v>0</v>
      </c>
      <c r="AP95" s="158">
        <f>IF('Indicator Data'!AQ99="No Data",1,IF('Indicator Data imputation'!AQ98&lt;&gt;"",1,0))</f>
        <v>1</v>
      </c>
      <c r="AQ95" s="158">
        <f>IF('Indicator Data'!AR99="No Data",1,IF('Indicator Data imputation'!AR98&lt;&gt;"",1,0))</f>
        <v>0</v>
      </c>
      <c r="AR95" s="158">
        <f>IF('Indicator Data'!AS99="No Data",1,IF('Indicator Data imputation'!AS98&lt;&gt;"",1,0))</f>
        <v>0</v>
      </c>
      <c r="AS95" s="158">
        <f>IF('Indicator Data'!AT99="No Data",1,IF('Indicator Data imputation'!AT98&lt;&gt;"",1,0))</f>
        <v>1</v>
      </c>
      <c r="AT95" s="158">
        <f>IF('Indicator Data'!AU99="No Data",1,IF('Indicator Data imputation'!AU98&lt;&gt;"",1,0))</f>
        <v>0</v>
      </c>
      <c r="AU95" s="158">
        <f>IF('Indicator Data'!AV99="No Data",1,IF('Indicator Data imputation'!AV98&lt;&gt;"",1,0))</f>
        <v>0</v>
      </c>
      <c r="AV95" s="158">
        <f>IF('Indicator Data'!AW99="No Data",1,IF('Indicator Data imputation'!AW98&lt;&gt;"",1,0))</f>
        <v>1</v>
      </c>
      <c r="AW95" s="158">
        <f>IF('Indicator Data'!AX99="No Data",1,IF('Indicator Data imputation'!AX98&lt;&gt;"",1,0))</f>
        <v>1</v>
      </c>
      <c r="AX95" s="158">
        <f>IF('Indicator Data'!AY99="No Data",1,IF('Indicator Data imputation'!AY98&lt;&gt;"",1,0))</f>
        <v>0</v>
      </c>
      <c r="AY95" s="158">
        <f>IF('Indicator Data'!AZ99="No Data",1,IF('Indicator Data imputation'!AZ98&lt;&gt;"",1,0))</f>
        <v>0</v>
      </c>
      <c r="AZ95" s="158">
        <f>IF('Indicator Data'!BA99="No Data",1,IF('Indicator Data imputation'!BA98&lt;&gt;"",1,0))</f>
        <v>0</v>
      </c>
      <c r="BA95" s="158">
        <f>IF('Indicator Data'!BB99="No Data",1,IF('Indicator Data imputation'!BB98&lt;&gt;"",1,0))</f>
        <v>0</v>
      </c>
      <c r="BB95" s="158">
        <f>IF('Indicator Data'!BC99="No Data",1,IF('Indicator Data imputation'!BC98&lt;&gt;"",1,0))</f>
        <v>0</v>
      </c>
      <c r="BC95" s="158">
        <f>IF('Indicator Data'!BD99="No Data",1,IF('Indicator Data imputation'!BD98&lt;&gt;"",1,0))</f>
        <v>0</v>
      </c>
      <c r="BD95" s="158">
        <f>IF('Indicator Data'!BE99="No Data",1,IF('Indicator Data imputation'!BE98&lt;&gt;"",1,0))</f>
        <v>0</v>
      </c>
      <c r="BE95" s="158">
        <f>IF('Indicator Data'!BF99="No Data",1,IF('Indicator Data imputation'!BF98&lt;&gt;"",1,0))</f>
        <v>0</v>
      </c>
      <c r="BF95" s="158">
        <f>IF('Indicator Data'!BG99="No Data",1,IF('Indicator Data imputation'!BG98&lt;&gt;"",1,0))</f>
        <v>0</v>
      </c>
      <c r="BG95" s="158">
        <f>IF('Indicator Data'!BH99="No Data",1,IF('Indicator Data imputation'!BH98&lt;&gt;"",1,0))</f>
        <v>0</v>
      </c>
      <c r="BH95" s="158">
        <f>IF('Indicator Data'!BI99="No Data",1,IF('Indicator Data imputation'!BI98&lt;&gt;"",1,0))</f>
        <v>0</v>
      </c>
      <c r="BI95" s="158">
        <f>IF('Indicator Data'!BR99="No Data",1,IF('Indicator Data imputation'!BJ98&lt;&gt;"",1,0))</f>
        <v>1</v>
      </c>
      <c r="BJ95" s="158">
        <f>IF('Indicator Data'!BS99="No Data",1,IF('Indicator Data imputation'!BK98&lt;&gt;"",1,0))</f>
        <v>0</v>
      </c>
      <c r="BK95" s="158">
        <f>IF('Indicator Data'!BT99="No Data",1,IF('Indicator Data imputation'!BL98&lt;&gt;"",1,0))</f>
        <v>0</v>
      </c>
      <c r="BL95" s="158">
        <f>IF('Indicator Data'!BU99="No Data",1,IF('Indicator Data imputation'!BM98&lt;&gt;"",1,0))</f>
        <v>0</v>
      </c>
      <c r="BM95" s="158">
        <f>IF('Indicator Data'!BV99="No Data",1,IF('Indicator Data imputation'!BN98&lt;&gt;"",1,0))</f>
        <v>0</v>
      </c>
      <c r="BN95" s="158">
        <f>IF('Indicator Data'!BW99="No Data",1,IF('Indicator Data imputation'!BO98&lt;&gt;"",1,0))</f>
        <v>0</v>
      </c>
      <c r="BO95" s="158">
        <f>IF('Indicator Data'!BX99="No Data",1,IF('Indicator Data imputation'!BP98&lt;&gt;"",1,0))</f>
        <v>0</v>
      </c>
      <c r="BP95" s="158">
        <f>IF('Indicator Data'!BY99="No Data",1,IF('Indicator Data imputation'!BQ98&lt;&gt;"",1,0))</f>
        <v>0</v>
      </c>
      <c r="BQ95" s="158">
        <f>IF('Indicator Data'!BZ99="No Data",1,IF('Indicator Data imputation'!BR98&lt;&gt;"",1,0))</f>
        <v>0</v>
      </c>
      <c r="BR95" s="158">
        <f>IF('Indicator Data'!CA99="No Data",1,IF('Indicator Data imputation'!BS98&lt;&gt;"",1,0))</f>
        <v>0</v>
      </c>
      <c r="BS95" s="158">
        <f>IF('Indicator Data'!CB99="No Data",1,IF('Indicator Data imputation'!BT98&lt;&gt;"",1,0))</f>
        <v>0</v>
      </c>
      <c r="BT95" s="158">
        <f>IF('Indicator Data'!CC99="No Data",1,IF('Indicator Data imputation'!BU98&lt;&gt;"",1,0))</f>
        <v>0</v>
      </c>
      <c r="BU95" s="158">
        <f>IF('Indicator Data'!CD99="No Data",1,IF('Indicator Data imputation'!BV98&lt;&gt;"",1,0))</f>
        <v>0</v>
      </c>
      <c r="BV95" s="158">
        <f>IF('Indicator Data'!CE99="No Data",1,IF('Indicator Data imputation'!BW98&lt;&gt;"",1,0))</f>
        <v>0</v>
      </c>
      <c r="BW95" s="158">
        <f>IF('Indicator Data'!CF99="No Data",1,IF('Indicator Data imputation'!BX98&lt;&gt;"",1,0))</f>
        <v>0</v>
      </c>
      <c r="BX95" s="158">
        <f>IF('Indicator Data'!CG99="No Data",1,IF('Indicator Data imputation'!BY98&lt;&gt;"",1,0))</f>
        <v>0</v>
      </c>
      <c r="BY95" s="5">
        <f t="shared" si="3"/>
        <v>11</v>
      </c>
      <c r="BZ95" s="160">
        <f t="shared" si="4"/>
        <v>0.14666666666666667</v>
      </c>
    </row>
    <row r="96" spans="1:78" x14ac:dyDescent="0.3">
      <c r="A96" s="5" t="s">
        <v>173</v>
      </c>
      <c r="B96" s="158">
        <f>IF('Indicator Data'!C100="No Data",1,IF('Indicator Data imputation'!C99&lt;&gt;"",1,0))</f>
        <v>0</v>
      </c>
      <c r="C96" s="158">
        <f>IF('Indicator Data'!D100="No Data",1,IF('Indicator Data imputation'!D99&lt;&gt;"",1,0))</f>
        <v>0</v>
      </c>
      <c r="D96" s="158">
        <f>IF('Indicator Data'!E100="No Data",1,IF('Indicator Data imputation'!E99&lt;&gt;"",1,0))</f>
        <v>0</v>
      </c>
      <c r="E96" s="158">
        <f>IF('Indicator Data'!F100="No Data",1,IF('Indicator Data imputation'!F99&lt;&gt;"",1,0))</f>
        <v>0</v>
      </c>
      <c r="F96" s="158">
        <f>IF('Indicator Data'!G100="No Data",1,IF('Indicator Data imputation'!G99&lt;&gt;"",1,0))</f>
        <v>0</v>
      </c>
      <c r="G96" s="158">
        <f>IF('Indicator Data'!H100="No Data",1,IF('Indicator Data imputation'!H99&lt;&gt;"",1,0))</f>
        <v>0</v>
      </c>
      <c r="H96" s="158">
        <f>IF('Indicator Data'!I100="No Data",1,IF('Indicator Data imputation'!I99&lt;&gt;"",1,0))</f>
        <v>0</v>
      </c>
      <c r="I96" s="158">
        <f>IF('Indicator Data'!J100="No Data",1,IF('Indicator Data imputation'!J99&lt;&gt;"",1,0))</f>
        <v>0</v>
      </c>
      <c r="J96" s="158">
        <f>IF('Indicator Data'!K100="No Data",1,IF('Indicator Data imputation'!K99&lt;&gt;"",1,0))</f>
        <v>0</v>
      </c>
      <c r="K96" s="158">
        <f>IF('Indicator Data'!L100="No Data",1,IF('Indicator Data imputation'!L99&lt;&gt;"",1,0))</f>
        <v>0</v>
      </c>
      <c r="L96" s="158">
        <f>IF('Indicator Data'!M100="No Data",1,IF('Indicator Data imputation'!M99&lt;&gt;"",1,0))</f>
        <v>0</v>
      </c>
      <c r="M96" s="158">
        <f>IF('Indicator Data'!N100="No Data",1,IF('Indicator Data imputation'!N99&lt;&gt;"",1,0))</f>
        <v>1</v>
      </c>
      <c r="N96" s="158">
        <f>IF('Indicator Data'!O100="No Data",1,IF('Indicator Data imputation'!O99&lt;&gt;"",1,0))</f>
        <v>1</v>
      </c>
      <c r="O96" s="158">
        <f>IF('Indicator Data'!P100="No Data",1,IF('Indicator Data imputation'!P99&lt;&gt;"",1,0))</f>
        <v>1</v>
      </c>
      <c r="P96" s="158">
        <f>IF('Indicator Data'!Q100="No Data",1,IF('Indicator Data imputation'!Q99&lt;&gt;"",1,0))</f>
        <v>0</v>
      </c>
      <c r="Q96" s="158">
        <f>IF('Indicator Data'!R100="No Data",1,IF('Indicator Data imputation'!R99&lt;&gt;"",1,0))</f>
        <v>0</v>
      </c>
      <c r="R96" s="158">
        <f>IF('Indicator Data'!S100="No Data",1,IF('Indicator Data imputation'!S99&lt;&gt;"",1,0))</f>
        <v>0</v>
      </c>
      <c r="S96" s="158">
        <f>IF('Indicator Data'!T100="No Data",1,IF('Indicator Data imputation'!T99&lt;&gt;"",1,0))</f>
        <v>0</v>
      </c>
      <c r="T96" s="158">
        <f>IF('Indicator Data'!U100="No Data",1,IF('Indicator Data imputation'!U99&lt;&gt;"",1,0))</f>
        <v>0</v>
      </c>
      <c r="U96" s="158">
        <f>IF('Indicator Data'!V100="No Data",1,IF('Indicator Data imputation'!V99&lt;&gt;"",1,0))</f>
        <v>0</v>
      </c>
      <c r="V96" s="158">
        <f>IF('Indicator Data'!W100="No Data",1,IF('Indicator Data imputation'!W99&lt;&gt;"",1,0))</f>
        <v>0</v>
      </c>
      <c r="W96" s="158">
        <f>IF('Indicator Data'!X100="No Data",1,IF('Indicator Data imputation'!X99&lt;&gt;"",1,0))</f>
        <v>0</v>
      </c>
      <c r="X96" s="158">
        <f>IF('Indicator Data'!Y100="No Data",1,IF('Indicator Data imputation'!Y99&lt;&gt;"",1,0))</f>
        <v>0</v>
      </c>
      <c r="Y96" s="158">
        <f>IF('Indicator Data'!Z100="No Data",1,IF('Indicator Data imputation'!Z99&lt;&gt;"",1,0))</f>
        <v>0</v>
      </c>
      <c r="Z96" s="158">
        <f>IF('Indicator Data'!AA100="No Data",1,IF('Indicator Data imputation'!AA99&lt;&gt;"",1,0))</f>
        <v>1</v>
      </c>
      <c r="AA96" s="158">
        <f>IF('Indicator Data'!AB100="No Data",1,IF('Indicator Data imputation'!AB99&lt;&gt;"",1,0))</f>
        <v>0</v>
      </c>
      <c r="AB96" s="158">
        <f>IF('Indicator Data'!AC100="No Data",1,IF('Indicator Data imputation'!AC99&lt;&gt;"",1,0))</f>
        <v>1</v>
      </c>
      <c r="AC96" s="158">
        <f>IF('Indicator Data'!AD100="No Data",1,IF('Indicator Data imputation'!AD99&lt;&gt;"",1,0))</f>
        <v>1</v>
      </c>
      <c r="AD96" s="158">
        <f>IF('Indicator Data'!AE100="No Data",1,IF('Indicator Data imputation'!AE99&lt;&gt;"",1,0))</f>
        <v>0</v>
      </c>
      <c r="AE96" s="158">
        <f>IF('Indicator Data'!AF100="No Data",1,IF('Indicator Data imputation'!AF99&lt;&gt;"",1,0))</f>
        <v>0</v>
      </c>
      <c r="AF96" s="158">
        <f>IF('Indicator Data'!AG100="No Data",1,IF('Indicator Data imputation'!AG99&lt;&gt;"",1,0))</f>
        <v>0</v>
      </c>
      <c r="AG96" s="158">
        <f>IF('Indicator Data'!AH100="No Data",1,IF('Indicator Data imputation'!AH99&lt;&gt;"",1,0))</f>
        <v>0</v>
      </c>
      <c r="AH96" s="158">
        <f>IF('Indicator Data'!AI100="No Data",1,IF('Indicator Data imputation'!AI99&lt;&gt;"",1,0))</f>
        <v>0</v>
      </c>
      <c r="AI96" s="158">
        <f>IF('Indicator Data'!AJ100="No Data",1,IF('Indicator Data imputation'!AJ99&lt;&gt;"",1,0))</f>
        <v>0</v>
      </c>
      <c r="AJ96" s="158">
        <f>IF('Indicator Data'!AK100="No Data",1,IF('Indicator Data imputation'!AK99&lt;&gt;"",1,0))</f>
        <v>0</v>
      </c>
      <c r="AK96" s="158">
        <f>IF('Indicator Data'!AL100="No Data",1,IF('Indicator Data imputation'!AL99&lt;&gt;"",1,0))</f>
        <v>0</v>
      </c>
      <c r="AL96" s="158">
        <f>IF('Indicator Data'!AM100="No Data",1,IF('Indicator Data imputation'!AM99&lt;&gt;"",1,0))</f>
        <v>1</v>
      </c>
      <c r="AM96" s="158">
        <f>IF('Indicator Data'!AN100="No Data",1,IF('Indicator Data imputation'!AN99&lt;&gt;"",1,0))</f>
        <v>0</v>
      </c>
      <c r="AN96" s="158">
        <f>IF('Indicator Data'!AO100="No Data",1,IF('Indicator Data imputation'!AO99&lt;&gt;"",1,0))</f>
        <v>0</v>
      </c>
      <c r="AO96" s="158">
        <f>IF('Indicator Data'!AP100="No Data",1,IF('Indicator Data imputation'!AP99&lt;&gt;"",1,0))</f>
        <v>0</v>
      </c>
      <c r="AP96" s="158">
        <f>IF('Indicator Data'!AQ100="No Data",1,IF('Indicator Data imputation'!AQ99&lt;&gt;"",1,0))</f>
        <v>0</v>
      </c>
      <c r="AQ96" s="158">
        <f>IF('Indicator Data'!AR100="No Data",1,IF('Indicator Data imputation'!AR99&lt;&gt;"",1,0))</f>
        <v>0</v>
      </c>
      <c r="AR96" s="158">
        <f>IF('Indicator Data'!AS100="No Data",1,IF('Indicator Data imputation'!AS99&lt;&gt;"",1,0))</f>
        <v>0</v>
      </c>
      <c r="AS96" s="158">
        <f>IF('Indicator Data'!AT100="No Data",1,IF('Indicator Data imputation'!AT99&lt;&gt;"",1,0))</f>
        <v>1</v>
      </c>
      <c r="AT96" s="158">
        <f>IF('Indicator Data'!AU100="No Data",1,IF('Indicator Data imputation'!AU99&lt;&gt;"",1,0))</f>
        <v>0</v>
      </c>
      <c r="AU96" s="158">
        <f>IF('Indicator Data'!AV100="No Data",1,IF('Indicator Data imputation'!AV99&lt;&gt;"",1,0))</f>
        <v>0</v>
      </c>
      <c r="AV96" s="158">
        <f>IF('Indicator Data'!AW100="No Data",1,IF('Indicator Data imputation'!AW99&lt;&gt;"",1,0))</f>
        <v>0</v>
      </c>
      <c r="AW96" s="158">
        <f>IF('Indicator Data'!AX100="No Data",1,IF('Indicator Data imputation'!AX99&lt;&gt;"",1,0))</f>
        <v>1</v>
      </c>
      <c r="AX96" s="158">
        <f>IF('Indicator Data'!AY100="No Data",1,IF('Indicator Data imputation'!AY99&lt;&gt;"",1,0))</f>
        <v>0</v>
      </c>
      <c r="AY96" s="158">
        <f>IF('Indicator Data'!AZ100="No Data",1,IF('Indicator Data imputation'!AZ99&lt;&gt;"",1,0))</f>
        <v>0</v>
      </c>
      <c r="AZ96" s="158">
        <f>IF('Indicator Data'!BA100="No Data",1,IF('Indicator Data imputation'!BA99&lt;&gt;"",1,0))</f>
        <v>0</v>
      </c>
      <c r="BA96" s="158">
        <f>IF('Indicator Data'!BB100="No Data",1,IF('Indicator Data imputation'!BB99&lt;&gt;"",1,0))</f>
        <v>0</v>
      </c>
      <c r="BB96" s="158">
        <f>IF('Indicator Data'!BC100="No Data",1,IF('Indicator Data imputation'!BC99&lt;&gt;"",1,0))</f>
        <v>0</v>
      </c>
      <c r="BC96" s="158">
        <f>IF('Indicator Data'!BD100="No Data",1,IF('Indicator Data imputation'!BD99&lt;&gt;"",1,0))</f>
        <v>0</v>
      </c>
      <c r="BD96" s="158">
        <f>IF('Indicator Data'!BE100="No Data",1,IF('Indicator Data imputation'!BE99&lt;&gt;"",1,0))</f>
        <v>0</v>
      </c>
      <c r="BE96" s="158">
        <f>IF('Indicator Data'!BF100="No Data",1,IF('Indicator Data imputation'!BF99&lt;&gt;"",1,0))</f>
        <v>0</v>
      </c>
      <c r="BF96" s="158">
        <f>IF('Indicator Data'!BG100="No Data",1,IF('Indicator Data imputation'!BG99&lt;&gt;"",1,0))</f>
        <v>0</v>
      </c>
      <c r="BG96" s="158">
        <f>IF('Indicator Data'!BH100="No Data",1,IF('Indicator Data imputation'!BH99&lt;&gt;"",1,0))</f>
        <v>0</v>
      </c>
      <c r="BH96" s="158">
        <f>IF('Indicator Data'!BI100="No Data",1,IF('Indicator Data imputation'!BI99&lt;&gt;"",1,0))</f>
        <v>0</v>
      </c>
      <c r="BI96" s="158">
        <f>IF('Indicator Data'!BR100="No Data",1,IF('Indicator Data imputation'!BJ99&lt;&gt;"",1,0))</f>
        <v>0</v>
      </c>
      <c r="BJ96" s="158">
        <f>IF('Indicator Data'!BS100="No Data",1,IF('Indicator Data imputation'!BK99&lt;&gt;"",1,0))</f>
        <v>0</v>
      </c>
      <c r="BK96" s="158">
        <f>IF('Indicator Data'!BT100="No Data",1,IF('Indicator Data imputation'!BL99&lt;&gt;"",1,0))</f>
        <v>0</v>
      </c>
      <c r="BL96" s="158">
        <f>IF('Indicator Data'!BU100="No Data",1,IF('Indicator Data imputation'!BM99&lt;&gt;"",1,0))</f>
        <v>0</v>
      </c>
      <c r="BM96" s="158">
        <f>IF('Indicator Data'!BV100="No Data",1,IF('Indicator Data imputation'!BN99&lt;&gt;"",1,0))</f>
        <v>0</v>
      </c>
      <c r="BN96" s="158">
        <f>IF('Indicator Data'!BW100="No Data",1,IF('Indicator Data imputation'!BO99&lt;&gt;"",1,0))</f>
        <v>0</v>
      </c>
      <c r="BO96" s="158">
        <f>IF('Indicator Data'!BX100="No Data",1,IF('Indicator Data imputation'!BP99&lt;&gt;"",1,0))</f>
        <v>0</v>
      </c>
      <c r="BP96" s="158">
        <f>IF('Indicator Data'!BY100="No Data",1,IF('Indicator Data imputation'!BQ99&lt;&gt;"",1,0))</f>
        <v>0</v>
      </c>
      <c r="BQ96" s="158">
        <f>IF('Indicator Data'!BZ100="No Data",1,IF('Indicator Data imputation'!BR99&lt;&gt;"",1,0))</f>
        <v>0</v>
      </c>
      <c r="BR96" s="158">
        <f>IF('Indicator Data'!CA100="No Data",1,IF('Indicator Data imputation'!BS99&lt;&gt;"",1,0))</f>
        <v>0</v>
      </c>
      <c r="BS96" s="158">
        <f>IF('Indicator Data'!CB100="No Data",1,IF('Indicator Data imputation'!BT99&lt;&gt;"",1,0))</f>
        <v>0</v>
      </c>
      <c r="BT96" s="158">
        <f>IF('Indicator Data'!CC100="No Data",1,IF('Indicator Data imputation'!BU99&lt;&gt;"",1,0))</f>
        <v>0</v>
      </c>
      <c r="BU96" s="158">
        <f>IF('Indicator Data'!CD100="No Data",1,IF('Indicator Data imputation'!BV99&lt;&gt;"",1,0))</f>
        <v>0</v>
      </c>
      <c r="BV96" s="158">
        <f>IF('Indicator Data'!CE100="No Data",1,IF('Indicator Data imputation'!BW99&lt;&gt;"",1,0))</f>
        <v>0</v>
      </c>
      <c r="BW96" s="158">
        <f>IF('Indicator Data'!CF100="No Data",1,IF('Indicator Data imputation'!BX99&lt;&gt;"",1,0))</f>
        <v>0</v>
      </c>
      <c r="BX96" s="158">
        <f>IF('Indicator Data'!CG100="No Data",1,IF('Indicator Data imputation'!BY99&lt;&gt;"",1,0))</f>
        <v>0</v>
      </c>
      <c r="BY96" s="5">
        <f t="shared" si="3"/>
        <v>9</v>
      </c>
      <c r="BZ96" s="160">
        <f t="shared" si="4"/>
        <v>0.12</v>
      </c>
    </row>
    <row r="97" spans="1:78" x14ac:dyDescent="0.3">
      <c r="A97" s="5" t="s">
        <v>175</v>
      </c>
      <c r="B97" s="158">
        <f>IF('Indicator Data'!C101="No Data",1,IF('Indicator Data imputation'!C100&lt;&gt;"",1,0))</f>
        <v>0</v>
      </c>
      <c r="C97" s="158">
        <f>IF('Indicator Data'!D101="No Data",1,IF('Indicator Data imputation'!D100&lt;&gt;"",1,0))</f>
        <v>0</v>
      </c>
      <c r="D97" s="158">
        <f>IF('Indicator Data'!E101="No Data",1,IF('Indicator Data imputation'!E100&lt;&gt;"",1,0))</f>
        <v>0</v>
      </c>
      <c r="E97" s="158">
        <f>IF('Indicator Data'!F101="No Data",1,IF('Indicator Data imputation'!F100&lt;&gt;"",1,0))</f>
        <v>0</v>
      </c>
      <c r="F97" s="158">
        <f>IF('Indicator Data'!G101="No Data",1,IF('Indicator Data imputation'!G100&lt;&gt;"",1,0))</f>
        <v>0</v>
      </c>
      <c r="G97" s="158">
        <f>IF('Indicator Data'!H101="No Data",1,IF('Indicator Data imputation'!H100&lt;&gt;"",1,0))</f>
        <v>0</v>
      </c>
      <c r="H97" s="158">
        <f>IF('Indicator Data'!I101="No Data",1,IF('Indicator Data imputation'!I100&lt;&gt;"",1,0))</f>
        <v>0</v>
      </c>
      <c r="I97" s="158">
        <f>IF('Indicator Data'!J101="No Data",1,IF('Indicator Data imputation'!J100&lt;&gt;"",1,0))</f>
        <v>0</v>
      </c>
      <c r="J97" s="158">
        <f>IF('Indicator Data'!K101="No Data",1,IF('Indicator Data imputation'!K100&lt;&gt;"",1,0))</f>
        <v>0</v>
      </c>
      <c r="K97" s="158">
        <f>IF('Indicator Data'!L101="No Data",1,IF('Indicator Data imputation'!L100&lt;&gt;"",1,0))</f>
        <v>0</v>
      </c>
      <c r="L97" s="158">
        <f>IF('Indicator Data'!M101="No Data",1,IF('Indicator Data imputation'!M100&lt;&gt;"",1,0))</f>
        <v>0</v>
      </c>
      <c r="M97" s="158">
        <f>IF('Indicator Data'!N101="No Data",1,IF('Indicator Data imputation'!N100&lt;&gt;"",1,0))</f>
        <v>0</v>
      </c>
      <c r="N97" s="158">
        <f>IF('Indicator Data'!O101="No Data",1,IF('Indicator Data imputation'!O100&lt;&gt;"",1,0))</f>
        <v>0</v>
      </c>
      <c r="O97" s="158">
        <f>IF('Indicator Data'!P101="No Data",1,IF('Indicator Data imputation'!P100&lt;&gt;"",1,0))</f>
        <v>0</v>
      </c>
      <c r="P97" s="158">
        <f>IF('Indicator Data'!Q101="No Data",1,IF('Indicator Data imputation'!Q100&lt;&gt;"",1,0))</f>
        <v>0</v>
      </c>
      <c r="Q97" s="158">
        <f>IF('Indicator Data'!R101="No Data",1,IF('Indicator Data imputation'!R100&lt;&gt;"",1,0))</f>
        <v>0</v>
      </c>
      <c r="R97" s="158">
        <f>IF('Indicator Data'!S101="No Data",1,IF('Indicator Data imputation'!S100&lt;&gt;"",1,0))</f>
        <v>0</v>
      </c>
      <c r="S97" s="158">
        <f>IF('Indicator Data'!T101="No Data",1,IF('Indicator Data imputation'!T100&lt;&gt;"",1,0))</f>
        <v>0</v>
      </c>
      <c r="T97" s="158">
        <f>IF('Indicator Data'!U101="No Data",1,IF('Indicator Data imputation'!U100&lt;&gt;"",1,0))</f>
        <v>0</v>
      </c>
      <c r="U97" s="158">
        <f>IF('Indicator Data'!V101="No Data",1,IF('Indicator Data imputation'!V100&lt;&gt;"",1,0))</f>
        <v>0</v>
      </c>
      <c r="V97" s="158">
        <f>IF('Indicator Data'!W101="No Data",1,IF('Indicator Data imputation'!W100&lt;&gt;"",1,0))</f>
        <v>0</v>
      </c>
      <c r="W97" s="158">
        <f>IF('Indicator Data'!X101="No Data",1,IF('Indicator Data imputation'!X100&lt;&gt;"",1,0))</f>
        <v>0</v>
      </c>
      <c r="X97" s="158">
        <f>IF('Indicator Data'!Y101="No Data",1,IF('Indicator Data imputation'!Y100&lt;&gt;"",1,0))</f>
        <v>0</v>
      </c>
      <c r="Y97" s="158">
        <f>IF('Indicator Data'!Z101="No Data",1,IF('Indicator Data imputation'!Z100&lt;&gt;"",1,0))</f>
        <v>0</v>
      </c>
      <c r="Z97" s="158">
        <f>IF('Indicator Data'!AA101="No Data",1,IF('Indicator Data imputation'!AA100&lt;&gt;"",1,0))</f>
        <v>0</v>
      </c>
      <c r="AA97" s="158">
        <f>IF('Indicator Data'!AB101="No Data",1,IF('Indicator Data imputation'!AB100&lt;&gt;"",1,0))</f>
        <v>0</v>
      </c>
      <c r="AB97" s="158">
        <f>IF('Indicator Data'!AC101="No Data",1,IF('Indicator Data imputation'!AC100&lt;&gt;"",1,0))</f>
        <v>0</v>
      </c>
      <c r="AC97" s="158">
        <f>IF('Indicator Data'!AD101="No Data",1,IF('Indicator Data imputation'!AD100&lt;&gt;"",1,0))</f>
        <v>0</v>
      </c>
      <c r="AD97" s="158">
        <f>IF('Indicator Data'!AE101="No Data",1,IF('Indicator Data imputation'!AE100&lt;&gt;"",1,0))</f>
        <v>0</v>
      </c>
      <c r="AE97" s="158">
        <f>IF('Indicator Data'!AF101="No Data",1,IF('Indicator Data imputation'!AF100&lt;&gt;"",1,0))</f>
        <v>0</v>
      </c>
      <c r="AF97" s="158">
        <f>IF('Indicator Data'!AG101="No Data",1,IF('Indicator Data imputation'!AG100&lt;&gt;"",1,0))</f>
        <v>0</v>
      </c>
      <c r="AG97" s="158">
        <f>IF('Indicator Data'!AH101="No Data",1,IF('Indicator Data imputation'!AH100&lt;&gt;"",1,0))</f>
        <v>0</v>
      </c>
      <c r="AH97" s="158">
        <f>IF('Indicator Data'!AI101="No Data",1,IF('Indicator Data imputation'!AI100&lt;&gt;"",1,0))</f>
        <v>0</v>
      </c>
      <c r="AI97" s="158">
        <f>IF('Indicator Data'!AJ101="No Data",1,IF('Indicator Data imputation'!AJ100&lt;&gt;"",1,0))</f>
        <v>0</v>
      </c>
      <c r="AJ97" s="158">
        <f>IF('Indicator Data'!AK101="No Data",1,IF('Indicator Data imputation'!AK100&lt;&gt;"",1,0))</f>
        <v>0</v>
      </c>
      <c r="AK97" s="158">
        <f>IF('Indicator Data'!AL101="No Data",1,IF('Indicator Data imputation'!AL100&lt;&gt;"",1,0))</f>
        <v>0</v>
      </c>
      <c r="AL97" s="158">
        <f>IF('Indicator Data'!AM101="No Data",1,IF('Indicator Data imputation'!AM100&lt;&gt;"",1,0))</f>
        <v>0</v>
      </c>
      <c r="AM97" s="158">
        <f>IF('Indicator Data'!AN101="No Data",1,IF('Indicator Data imputation'!AN100&lt;&gt;"",1,0))</f>
        <v>0</v>
      </c>
      <c r="AN97" s="158">
        <f>IF('Indicator Data'!AO101="No Data",1,IF('Indicator Data imputation'!AO100&lt;&gt;"",1,0))</f>
        <v>0</v>
      </c>
      <c r="AO97" s="158">
        <f>IF('Indicator Data'!AP101="No Data",1,IF('Indicator Data imputation'!AP100&lt;&gt;"",1,0))</f>
        <v>0</v>
      </c>
      <c r="AP97" s="158">
        <f>IF('Indicator Data'!AQ101="No Data",1,IF('Indicator Data imputation'!AQ100&lt;&gt;"",1,0))</f>
        <v>0</v>
      </c>
      <c r="AQ97" s="158">
        <f>IF('Indicator Data'!AR101="No Data",1,IF('Indicator Data imputation'!AR100&lt;&gt;"",1,0))</f>
        <v>0</v>
      </c>
      <c r="AR97" s="158">
        <f>IF('Indicator Data'!AS101="No Data",1,IF('Indicator Data imputation'!AS100&lt;&gt;"",1,0))</f>
        <v>0</v>
      </c>
      <c r="AS97" s="158">
        <f>IF('Indicator Data'!AT101="No Data",1,IF('Indicator Data imputation'!AT100&lt;&gt;"",1,0))</f>
        <v>0</v>
      </c>
      <c r="AT97" s="158">
        <f>IF('Indicator Data'!AU101="No Data",1,IF('Indicator Data imputation'!AU100&lt;&gt;"",1,0))</f>
        <v>0</v>
      </c>
      <c r="AU97" s="158">
        <f>IF('Indicator Data'!AV101="No Data",1,IF('Indicator Data imputation'!AV100&lt;&gt;"",1,0))</f>
        <v>0</v>
      </c>
      <c r="AV97" s="158">
        <f>IF('Indicator Data'!AW101="No Data",1,IF('Indicator Data imputation'!AW100&lt;&gt;"",1,0))</f>
        <v>0</v>
      </c>
      <c r="AW97" s="158">
        <f>IF('Indicator Data'!AX101="No Data",1,IF('Indicator Data imputation'!AX100&lt;&gt;"",1,0))</f>
        <v>1</v>
      </c>
      <c r="AX97" s="158">
        <f>IF('Indicator Data'!AY101="No Data",1,IF('Indicator Data imputation'!AY100&lt;&gt;"",1,0))</f>
        <v>0</v>
      </c>
      <c r="AY97" s="158">
        <f>IF('Indicator Data'!AZ101="No Data",1,IF('Indicator Data imputation'!AZ100&lt;&gt;"",1,0))</f>
        <v>0</v>
      </c>
      <c r="AZ97" s="158">
        <f>IF('Indicator Data'!BA101="No Data",1,IF('Indicator Data imputation'!BA100&lt;&gt;"",1,0))</f>
        <v>0</v>
      </c>
      <c r="BA97" s="158">
        <f>IF('Indicator Data'!BB101="No Data",1,IF('Indicator Data imputation'!BB100&lt;&gt;"",1,0))</f>
        <v>0</v>
      </c>
      <c r="BB97" s="158">
        <f>IF('Indicator Data'!BC101="No Data",1,IF('Indicator Data imputation'!BC100&lt;&gt;"",1,0))</f>
        <v>0</v>
      </c>
      <c r="BC97" s="158">
        <f>IF('Indicator Data'!BD101="No Data",1,IF('Indicator Data imputation'!BD100&lt;&gt;"",1,0))</f>
        <v>0</v>
      </c>
      <c r="BD97" s="158">
        <f>IF('Indicator Data'!BE101="No Data",1,IF('Indicator Data imputation'!BE100&lt;&gt;"",1,0))</f>
        <v>0</v>
      </c>
      <c r="BE97" s="158">
        <f>IF('Indicator Data'!BF101="No Data",1,IF('Indicator Data imputation'!BF100&lt;&gt;"",1,0))</f>
        <v>0</v>
      </c>
      <c r="BF97" s="158">
        <f>IF('Indicator Data'!BG101="No Data",1,IF('Indicator Data imputation'!BG100&lt;&gt;"",1,0))</f>
        <v>0</v>
      </c>
      <c r="BG97" s="158">
        <f>IF('Indicator Data'!BH101="No Data",1,IF('Indicator Data imputation'!BH100&lt;&gt;"",1,0))</f>
        <v>0</v>
      </c>
      <c r="BH97" s="158">
        <f>IF('Indicator Data'!BI101="No Data",1,IF('Indicator Data imputation'!BI100&lt;&gt;"",1,0))</f>
        <v>0</v>
      </c>
      <c r="BI97" s="158">
        <f>IF('Indicator Data'!BR101="No Data",1,IF('Indicator Data imputation'!BJ100&lt;&gt;"",1,0))</f>
        <v>0</v>
      </c>
      <c r="BJ97" s="158">
        <f>IF('Indicator Data'!BS101="No Data",1,IF('Indicator Data imputation'!BK100&lt;&gt;"",1,0))</f>
        <v>0</v>
      </c>
      <c r="BK97" s="158">
        <f>IF('Indicator Data'!BT101="No Data",1,IF('Indicator Data imputation'!BL100&lt;&gt;"",1,0))</f>
        <v>0</v>
      </c>
      <c r="BL97" s="158">
        <f>IF('Indicator Data'!BU101="No Data",1,IF('Indicator Data imputation'!BM100&lt;&gt;"",1,0))</f>
        <v>0</v>
      </c>
      <c r="BM97" s="158">
        <f>IF('Indicator Data'!BV101="No Data",1,IF('Indicator Data imputation'!BN100&lt;&gt;"",1,0))</f>
        <v>0</v>
      </c>
      <c r="BN97" s="158">
        <f>IF('Indicator Data'!BW101="No Data",1,IF('Indicator Data imputation'!BO100&lt;&gt;"",1,0))</f>
        <v>0</v>
      </c>
      <c r="BO97" s="158">
        <f>IF('Indicator Data'!BX101="No Data",1,IF('Indicator Data imputation'!BP100&lt;&gt;"",1,0))</f>
        <v>0</v>
      </c>
      <c r="BP97" s="158">
        <f>IF('Indicator Data'!BY101="No Data",1,IF('Indicator Data imputation'!BQ100&lt;&gt;"",1,0))</f>
        <v>0</v>
      </c>
      <c r="BQ97" s="158">
        <f>IF('Indicator Data'!BZ101="No Data",1,IF('Indicator Data imputation'!BR100&lt;&gt;"",1,0))</f>
        <v>0</v>
      </c>
      <c r="BR97" s="158">
        <f>IF('Indicator Data'!CA101="No Data",1,IF('Indicator Data imputation'!BS100&lt;&gt;"",1,0))</f>
        <v>0</v>
      </c>
      <c r="BS97" s="158">
        <f>IF('Indicator Data'!CB101="No Data",1,IF('Indicator Data imputation'!BT100&lt;&gt;"",1,0))</f>
        <v>1</v>
      </c>
      <c r="BT97" s="158">
        <f>IF('Indicator Data'!CC101="No Data",1,IF('Indicator Data imputation'!BU100&lt;&gt;"",1,0))</f>
        <v>0</v>
      </c>
      <c r="BU97" s="158">
        <f>IF('Indicator Data'!CD101="No Data",1,IF('Indicator Data imputation'!BV100&lt;&gt;"",1,0))</f>
        <v>0</v>
      </c>
      <c r="BV97" s="158">
        <f>IF('Indicator Data'!CE101="No Data",1,IF('Indicator Data imputation'!BW100&lt;&gt;"",1,0))</f>
        <v>0</v>
      </c>
      <c r="BW97" s="158">
        <f>IF('Indicator Data'!CF101="No Data",1,IF('Indicator Data imputation'!BX100&lt;&gt;"",1,0))</f>
        <v>0</v>
      </c>
      <c r="BX97" s="158">
        <f>IF('Indicator Data'!CG101="No Data",1,IF('Indicator Data imputation'!BY100&lt;&gt;"",1,0))</f>
        <v>0</v>
      </c>
      <c r="BY97" s="5">
        <f t="shared" si="3"/>
        <v>2</v>
      </c>
      <c r="BZ97" s="160">
        <f t="shared" si="4"/>
        <v>2.6666666666666668E-2</v>
      </c>
    </row>
    <row r="98" spans="1:78" x14ac:dyDescent="0.3">
      <c r="A98" s="5" t="s">
        <v>177</v>
      </c>
      <c r="B98" s="158">
        <f>IF('Indicator Data'!C102="No Data",1,IF('Indicator Data imputation'!C101&lt;&gt;"",1,0))</f>
        <v>0</v>
      </c>
      <c r="C98" s="158">
        <f>IF('Indicator Data'!D102="No Data",1,IF('Indicator Data imputation'!D101&lt;&gt;"",1,0))</f>
        <v>0</v>
      </c>
      <c r="D98" s="158">
        <f>IF('Indicator Data'!E102="No Data",1,IF('Indicator Data imputation'!E101&lt;&gt;"",1,0))</f>
        <v>0</v>
      </c>
      <c r="E98" s="158">
        <f>IF('Indicator Data'!F102="No Data",1,IF('Indicator Data imputation'!F101&lt;&gt;"",1,0))</f>
        <v>0</v>
      </c>
      <c r="F98" s="158">
        <f>IF('Indicator Data'!G102="No Data",1,IF('Indicator Data imputation'!G101&lt;&gt;"",1,0))</f>
        <v>0</v>
      </c>
      <c r="G98" s="158">
        <f>IF('Indicator Data'!H102="No Data",1,IF('Indicator Data imputation'!H101&lt;&gt;"",1,0))</f>
        <v>0</v>
      </c>
      <c r="H98" s="158">
        <f>IF('Indicator Data'!I102="No Data",1,IF('Indicator Data imputation'!I101&lt;&gt;"",1,0))</f>
        <v>0</v>
      </c>
      <c r="I98" s="158">
        <f>IF('Indicator Data'!J102="No Data",1,IF('Indicator Data imputation'!J101&lt;&gt;"",1,0))</f>
        <v>0</v>
      </c>
      <c r="J98" s="158">
        <f>IF('Indicator Data'!K102="No Data",1,IF('Indicator Data imputation'!K101&lt;&gt;"",1,0))</f>
        <v>0</v>
      </c>
      <c r="K98" s="158">
        <f>IF('Indicator Data'!L102="No Data",1,IF('Indicator Data imputation'!L101&lt;&gt;"",1,0))</f>
        <v>0</v>
      </c>
      <c r="L98" s="158">
        <f>IF('Indicator Data'!M102="No Data",1,IF('Indicator Data imputation'!M101&lt;&gt;"",1,0))</f>
        <v>0</v>
      </c>
      <c r="M98" s="158">
        <f>IF('Indicator Data'!N102="No Data",1,IF('Indicator Data imputation'!N101&lt;&gt;"",1,0))</f>
        <v>0</v>
      </c>
      <c r="N98" s="158">
        <f>IF('Indicator Data'!O102="No Data",1,IF('Indicator Data imputation'!O101&lt;&gt;"",1,0))</f>
        <v>0</v>
      </c>
      <c r="O98" s="158">
        <f>IF('Indicator Data'!P102="No Data",1,IF('Indicator Data imputation'!P101&lt;&gt;"",1,0))</f>
        <v>0</v>
      </c>
      <c r="P98" s="158">
        <f>IF('Indicator Data'!Q102="No Data",1,IF('Indicator Data imputation'!Q101&lt;&gt;"",1,0))</f>
        <v>0</v>
      </c>
      <c r="Q98" s="158">
        <f>IF('Indicator Data'!R102="No Data",1,IF('Indicator Data imputation'!R101&lt;&gt;"",1,0))</f>
        <v>0</v>
      </c>
      <c r="R98" s="158">
        <f>IF('Indicator Data'!S102="No Data",1,IF('Indicator Data imputation'!S101&lt;&gt;"",1,0))</f>
        <v>0</v>
      </c>
      <c r="S98" s="158">
        <f>IF('Indicator Data'!T102="No Data",1,IF('Indicator Data imputation'!T101&lt;&gt;"",1,0))</f>
        <v>0</v>
      </c>
      <c r="T98" s="158">
        <f>IF('Indicator Data'!U102="No Data",1,IF('Indicator Data imputation'!U101&lt;&gt;"",1,0))</f>
        <v>0</v>
      </c>
      <c r="U98" s="158">
        <f>IF('Indicator Data'!V102="No Data",1,IF('Indicator Data imputation'!V101&lt;&gt;"",1,0))</f>
        <v>0</v>
      </c>
      <c r="V98" s="158">
        <f>IF('Indicator Data'!W102="No Data",1,IF('Indicator Data imputation'!W101&lt;&gt;"",1,0))</f>
        <v>0</v>
      </c>
      <c r="W98" s="158">
        <f>IF('Indicator Data'!X102="No Data",1,IF('Indicator Data imputation'!X101&lt;&gt;"",1,0))</f>
        <v>0</v>
      </c>
      <c r="X98" s="158">
        <f>IF('Indicator Data'!Y102="No Data",1,IF('Indicator Data imputation'!Y101&lt;&gt;"",1,0))</f>
        <v>0</v>
      </c>
      <c r="Y98" s="158">
        <f>IF('Indicator Data'!Z102="No Data",1,IF('Indicator Data imputation'!Z101&lt;&gt;"",1,0))</f>
        <v>0</v>
      </c>
      <c r="Z98" s="158">
        <f>IF('Indicator Data'!AA102="No Data",1,IF('Indicator Data imputation'!AA101&lt;&gt;"",1,0))</f>
        <v>0</v>
      </c>
      <c r="AA98" s="158">
        <f>IF('Indicator Data'!AB102="No Data",1,IF('Indicator Data imputation'!AB101&lt;&gt;"",1,0))</f>
        <v>0</v>
      </c>
      <c r="AB98" s="158">
        <f>IF('Indicator Data'!AC102="No Data",1,IF('Indicator Data imputation'!AC101&lt;&gt;"",1,0))</f>
        <v>0</v>
      </c>
      <c r="AC98" s="158">
        <f>IF('Indicator Data'!AD102="No Data",1,IF('Indicator Data imputation'!AD101&lt;&gt;"",1,0))</f>
        <v>1</v>
      </c>
      <c r="AD98" s="158">
        <f>IF('Indicator Data'!AE102="No Data",1,IF('Indicator Data imputation'!AE101&lt;&gt;"",1,0))</f>
        <v>0</v>
      </c>
      <c r="AE98" s="158">
        <f>IF('Indicator Data'!AF102="No Data",1,IF('Indicator Data imputation'!AF101&lt;&gt;"",1,0))</f>
        <v>0</v>
      </c>
      <c r="AF98" s="158">
        <f>IF('Indicator Data'!AG102="No Data",1,IF('Indicator Data imputation'!AG101&lt;&gt;"",1,0))</f>
        <v>0</v>
      </c>
      <c r="AG98" s="158">
        <f>IF('Indicator Data'!AH102="No Data",1,IF('Indicator Data imputation'!AH101&lt;&gt;"",1,0))</f>
        <v>0</v>
      </c>
      <c r="AH98" s="158">
        <f>IF('Indicator Data'!AI102="No Data",1,IF('Indicator Data imputation'!AI101&lt;&gt;"",1,0))</f>
        <v>0</v>
      </c>
      <c r="AI98" s="158">
        <f>IF('Indicator Data'!AJ102="No Data",1,IF('Indicator Data imputation'!AJ101&lt;&gt;"",1,0))</f>
        <v>0</v>
      </c>
      <c r="AJ98" s="158">
        <f>IF('Indicator Data'!AK102="No Data",1,IF('Indicator Data imputation'!AK101&lt;&gt;"",1,0))</f>
        <v>0</v>
      </c>
      <c r="AK98" s="158">
        <f>IF('Indicator Data'!AL102="No Data",1,IF('Indicator Data imputation'!AL101&lt;&gt;"",1,0))</f>
        <v>0</v>
      </c>
      <c r="AL98" s="158">
        <f>IF('Indicator Data'!AM102="No Data",1,IF('Indicator Data imputation'!AM101&lt;&gt;"",1,0))</f>
        <v>0</v>
      </c>
      <c r="AM98" s="158">
        <f>IF('Indicator Data'!AN102="No Data",1,IF('Indicator Data imputation'!AN101&lt;&gt;"",1,0))</f>
        <v>0</v>
      </c>
      <c r="AN98" s="158">
        <f>IF('Indicator Data'!AO102="No Data",1,IF('Indicator Data imputation'!AO101&lt;&gt;"",1,0))</f>
        <v>0</v>
      </c>
      <c r="AO98" s="158">
        <f>IF('Indicator Data'!AP102="No Data",1,IF('Indicator Data imputation'!AP101&lt;&gt;"",1,0))</f>
        <v>0</v>
      </c>
      <c r="AP98" s="158">
        <f>IF('Indicator Data'!AQ102="No Data",1,IF('Indicator Data imputation'!AQ101&lt;&gt;"",1,0))</f>
        <v>0</v>
      </c>
      <c r="AQ98" s="158">
        <f>IF('Indicator Data'!AR102="No Data",1,IF('Indicator Data imputation'!AR101&lt;&gt;"",1,0))</f>
        <v>0</v>
      </c>
      <c r="AR98" s="158">
        <f>IF('Indicator Data'!AS102="No Data",1,IF('Indicator Data imputation'!AS101&lt;&gt;"",1,0))</f>
        <v>0</v>
      </c>
      <c r="AS98" s="158">
        <f>IF('Indicator Data'!AT102="No Data",1,IF('Indicator Data imputation'!AT101&lt;&gt;"",1,0))</f>
        <v>0</v>
      </c>
      <c r="AT98" s="158">
        <f>IF('Indicator Data'!AU102="No Data",1,IF('Indicator Data imputation'!AU101&lt;&gt;"",1,0))</f>
        <v>0</v>
      </c>
      <c r="AU98" s="158">
        <f>IF('Indicator Data'!AV102="No Data",1,IF('Indicator Data imputation'!AV101&lt;&gt;"",1,0))</f>
        <v>0</v>
      </c>
      <c r="AV98" s="158">
        <f>IF('Indicator Data'!AW102="No Data",1,IF('Indicator Data imputation'!AW101&lt;&gt;"",1,0))</f>
        <v>0</v>
      </c>
      <c r="AW98" s="158">
        <f>IF('Indicator Data'!AX102="No Data",1,IF('Indicator Data imputation'!AX101&lt;&gt;"",1,0))</f>
        <v>0</v>
      </c>
      <c r="AX98" s="158">
        <f>IF('Indicator Data'!AY102="No Data",1,IF('Indicator Data imputation'!AY101&lt;&gt;"",1,0))</f>
        <v>0</v>
      </c>
      <c r="AY98" s="158">
        <f>IF('Indicator Data'!AZ102="No Data",1,IF('Indicator Data imputation'!AZ101&lt;&gt;"",1,0))</f>
        <v>0</v>
      </c>
      <c r="AZ98" s="158">
        <f>IF('Indicator Data'!BA102="No Data",1,IF('Indicator Data imputation'!BA101&lt;&gt;"",1,0))</f>
        <v>0</v>
      </c>
      <c r="BA98" s="158">
        <f>IF('Indicator Data'!BB102="No Data",1,IF('Indicator Data imputation'!BB101&lt;&gt;"",1,0))</f>
        <v>0</v>
      </c>
      <c r="BB98" s="158">
        <f>IF('Indicator Data'!BC102="No Data",1,IF('Indicator Data imputation'!BC101&lt;&gt;"",1,0))</f>
        <v>0</v>
      </c>
      <c r="BC98" s="158">
        <f>IF('Indicator Data'!BD102="No Data",1,IF('Indicator Data imputation'!BD101&lt;&gt;"",1,0))</f>
        <v>0</v>
      </c>
      <c r="BD98" s="158">
        <f>IF('Indicator Data'!BE102="No Data",1,IF('Indicator Data imputation'!BE101&lt;&gt;"",1,0))</f>
        <v>0</v>
      </c>
      <c r="BE98" s="158">
        <f>IF('Indicator Data'!BF102="No Data",1,IF('Indicator Data imputation'!BF101&lt;&gt;"",1,0))</f>
        <v>0</v>
      </c>
      <c r="BF98" s="158">
        <f>IF('Indicator Data'!BG102="No Data",1,IF('Indicator Data imputation'!BG101&lt;&gt;"",1,0))</f>
        <v>0</v>
      </c>
      <c r="BG98" s="158">
        <f>IF('Indicator Data'!BH102="No Data",1,IF('Indicator Data imputation'!BH101&lt;&gt;"",1,0))</f>
        <v>0</v>
      </c>
      <c r="BH98" s="158">
        <f>IF('Indicator Data'!BI102="No Data",1,IF('Indicator Data imputation'!BI101&lt;&gt;"",1,0))</f>
        <v>0</v>
      </c>
      <c r="BI98" s="158">
        <f>IF('Indicator Data'!BR102="No Data",1,IF('Indicator Data imputation'!BJ101&lt;&gt;"",1,0))</f>
        <v>1</v>
      </c>
      <c r="BJ98" s="158">
        <f>IF('Indicator Data'!BS102="No Data",1,IF('Indicator Data imputation'!BK101&lt;&gt;"",1,0))</f>
        <v>0</v>
      </c>
      <c r="BK98" s="158">
        <f>IF('Indicator Data'!BT102="No Data",1,IF('Indicator Data imputation'!BL101&lt;&gt;"",1,0))</f>
        <v>0</v>
      </c>
      <c r="BL98" s="158">
        <f>IF('Indicator Data'!BU102="No Data",1,IF('Indicator Data imputation'!BM101&lt;&gt;"",1,0))</f>
        <v>0</v>
      </c>
      <c r="BM98" s="158">
        <f>IF('Indicator Data'!BV102="No Data",1,IF('Indicator Data imputation'!BN101&lt;&gt;"",1,0))</f>
        <v>0</v>
      </c>
      <c r="BN98" s="158">
        <f>IF('Indicator Data'!BW102="No Data",1,IF('Indicator Data imputation'!BO101&lt;&gt;"",1,0))</f>
        <v>0</v>
      </c>
      <c r="BO98" s="158">
        <f>IF('Indicator Data'!BX102="No Data",1,IF('Indicator Data imputation'!BP101&lt;&gt;"",1,0))</f>
        <v>0</v>
      </c>
      <c r="BP98" s="158">
        <f>IF('Indicator Data'!BY102="No Data",1,IF('Indicator Data imputation'!BQ101&lt;&gt;"",1,0))</f>
        <v>0</v>
      </c>
      <c r="BQ98" s="158">
        <f>IF('Indicator Data'!BZ102="No Data",1,IF('Indicator Data imputation'!BR101&lt;&gt;"",1,0))</f>
        <v>0</v>
      </c>
      <c r="BR98" s="158">
        <f>IF('Indicator Data'!CA102="No Data",1,IF('Indicator Data imputation'!BS101&lt;&gt;"",1,0))</f>
        <v>0</v>
      </c>
      <c r="BS98" s="158">
        <f>IF('Indicator Data'!CB102="No Data",1,IF('Indicator Data imputation'!BT101&lt;&gt;"",1,0))</f>
        <v>0</v>
      </c>
      <c r="BT98" s="158">
        <f>IF('Indicator Data'!CC102="No Data",1,IF('Indicator Data imputation'!BU101&lt;&gt;"",1,0))</f>
        <v>0</v>
      </c>
      <c r="BU98" s="158">
        <f>IF('Indicator Data'!CD102="No Data",1,IF('Indicator Data imputation'!BV101&lt;&gt;"",1,0))</f>
        <v>1</v>
      </c>
      <c r="BV98" s="158">
        <f>IF('Indicator Data'!CE102="No Data",1,IF('Indicator Data imputation'!BW101&lt;&gt;"",1,0))</f>
        <v>0</v>
      </c>
      <c r="BW98" s="158">
        <f>IF('Indicator Data'!CF102="No Data",1,IF('Indicator Data imputation'!BX101&lt;&gt;"",1,0))</f>
        <v>0</v>
      </c>
      <c r="BX98" s="158">
        <f>IF('Indicator Data'!CG102="No Data",1,IF('Indicator Data imputation'!BY101&lt;&gt;"",1,0))</f>
        <v>0</v>
      </c>
      <c r="BY98" s="5">
        <f t="shared" ref="BY98:BY129" si="5">SUM(B98:BX98)</f>
        <v>3</v>
      </c>
      <c r="BZ98" s="160">
        <f t="shared" si="4"/>
        <v>0.04</v>
      </c>
    </row>
    <row r="99" spans="1:78" x14ac:dyDescent="0.3">
      <c r="A99" s="5" t="s">
        <v>179</v>
      </c>
      <c r="B99" s="158">
        <f>IF('Indicator Data'!C103="No Data",1,IF('Indicator Data imputation'!C102&lt;&gt;"",1,0))</f>
        <v>0</v>
      </c>
      <c r="C99" s="158">
        <f>IF('Indicator Data'!D103="No Data",1,IF('Indicator Data imputation'!D102&lt;&gt;"",1,0))</f>
        <v>0</v>
      </c>
      <c r="D99" s="158">
        <f>IF('Indicator Data'!E103="No Data",1,IF('Indicator Data imputation'!E102&lt;&gt;"",1,0))</f>
        <v>0</v>
      </c>
      <c r="E99" s="158">
        <f>IF('Indicator Data'!F103="No Data",1,IF('Indicator Data imputation'!F102&lt;&gt;"",1,0))</f>
        <v>0</v>
      </c>
      <c r="F99" s="158">
        <f>IF('Indicator Data'!G103="No Data",1,IF('Indicator Data imputation'!G102&lt;&gt;"",1,0))</f>
        <v>0</v>
      </c>
      <c r="G99" s="158">
        <f>IF('Indicator Data'!H103="No Data",1,IF('Indicator Data imputation'!H102&lt;&gt;"",1,0))</f>
        <v>0</v>
      </c>
      <c r="H99" s="158">
        <f>IF('Indicator Data'!I103="No Data",1,IF('Indicator Data imputation'!I102&lt;&gt;"",1,0))</f>
        <v>0</v>
      </c>
      <c r="I99" s="158">
        <f>IF('Indicator Data'!J103="No Data",1,IF('Indicator Data imputation'!J102&lt;&gt;"",1,0))</f>
        <v>0</v>
      </c>
      <c r="J99" s="158">
        <f>IF('Indicator Data'!K103="No Data",1,IF('Indicator Data imputation'!K102&lt;&gt;"",1,0))</f>
        <v>0</v>
      </c>
      <c r="K99" s="158">
        <f>IF('Indicator Data'!L103="No Data",1,IF('Indicator Data imputation'!L102&lt;&gt;"",1,0))</f>
        <v>0</v>
      </c>
      <c r="L99" s="158">
        <f>IF('Indicator Data'!M103="No Data",1,IF('Indicator Data imputation'!M102&lt;&gt;"",1,0))</f>
        <v>0</v>
      </c>
      <c r="M99" s="158">
        <f>IF('Indicator Data'!N103="No Data",1,IF('Indicator Data imputation'!N102&lt;&gt;"",1,0))</f>
        <v>0</v>
      </c>
      <c r="N99" s="158">
        <f>IF('Indicator Data'!O103="No Data",1,IF('Indicator Data imputation'!O102&lt;&gt;"",1,0))</f>
        <v>0</v>
      </c>
      <c r="O99" s="158">
        <f>IF('Indicator Data'!P103="No Data",1,IF('Indicator Data imputation'!P102&lt;&gt;"",1,0))</f>
        <v>0</v>
      </c>
      <c r="P99" s="158">
        <f>IF('Indicator Data'!Q103="No Data",1,IF('Indicator Data imputation'!Q102&lt;&gt;"",1,0))</f>
        <v>0</v>
      </c>
      <c r="Q99" s="158">
        <f>IF('Indicator Data'!R103="No Data",1,IF('Indicator Data imputation'!R102&lt;&gt;"",1,0))</f>
        <v>0</v>
      </c>
      <c r="R99" s="158">
        <f>IF('Indicator Data'!S103="No Data",1,IF('Indicator Data imputation'!S102&lt;&gt;"",1,0))</f>
        <v>0</v>
      </c>
      <c r="S99" s="158">
        <f>IF('Indicator Data'!T103="No Data",1,IF('Indicator Data imputation'!T102&lt;&gt;"",1,0))</f>
        <v>0</v>
      </c>
      <c r="T99" s="158">
        <f>IF('Indicator Data'!U103="No Data",1,IF('Indicator Data imputation'!U102&lt;&gt;"",1,0))</f>
        <v>0</v>
      </c>
      <c r="U99" s="158">
        <f>IF('Indicator Data'!V103="No Data",1,IF('Indicator Data imputation'!V102&lt;&gt;"",1,0))</f>
        <v>0</v>
      </c>
      <c r="V99" s="158">
        <f>IF('Indicator Data'!W103="No Data",1,IF('Indicator Data imputation'!W102&lt;&gt;"",1,0))</f>
        <v>0</v>
      </c>
      <c r="W99" s="158">
        <f>IF('Indicator Data'!X103="No Data",1,IF('Indicator Data imputation'!X102&lt;&gt;"",1,0))</f>
        <v>0</v>
      </c>
      <c r="X99" s="158">
        <f>IF('Indicator Data'!Y103="No Data",1,IF('Indicator Data imputation'!Y102&lt;&gt;"",1,0))</f>
        <v>0</v>
      </c>
      <c r="Y99" s="158">
        <f>IF('Indicator Data'!Z103="No Data",1,IF('Indicator Data imputation'!Z102&lt;&gt;"",1,0))</f>
        <v>0</v>
      </c>
      <c r="Z99" s="158">
        <f>IF('Indicator Data'!AA103="No Data",1,IF('Indicator Data imputation'!AA102&lt;&gt;"",1,0))</f>
        <v>1</v>
      </c>
      <c r="AA99" s="158">
        <f>IF('Indicator Data'!AB103="No Data",1,IF('Indicator Data imputation'!AB102&lt;&gt;"",1,0))</f>
        <v>0</v>
      </c>
      <c r="AB99" s="158">
        <f>IF('Indicator Data'!AC103="No Data",1,IF('Indicator Data imputation'!AC102&lt;&gt;"",1,0))</f>
        <v>1</v>
      </c>
      <c r="AC99" s="158">
        <f>IF('Indicator Data'!AD103="No Data",1,IF('Indicator Data imputation'!AD102&lt;&gt;"",1,0))</f>
        <v>0</v>
      </c>
      <c r="AD99" s="158">
        <f>IF('Indicator Data'!AE103="No Data",1,IF('Indicator Data imputation'!AE102&lt;&gt;"",1,0))</f>
        <v>0</v>
      </c>
      <c r="AE99" s="158">
        <f>IF('Indicator Data'!AF103="No Data",1,IF('Indicator Data imputation'!AF102&lt;&gt;"",1,0))</f>
        <v>1</v>
      </c>
      <c r="AF99" s="158">
        <f>IF('Indicator Data'!AG103="No Data",1,IF('Indicator Data imputation'!AG102&lt;&gt;"",1,0))</f>
        <v>0</v>
      </c>
      <c r="AG99" s="158">
        <f>IF('Indicator Data'!AH103="No Data",1,IF('Indicator Data imputation'!AH102&lt;&gt;"",1,0))</f>
        <v>0</v>
      </c>
      <c r="AH99" s="158">
        <f>IF('Indicator Data'!AI103="No Data",1,IF('Indicator Data imputation'!AI102&lt;&gt;"",1,0))</f>
        <v>0</v>
      </c>
      <c r="AI99" s="158">
        <f>IF('Indicator Data'!AJ103="No Data",1,IF('Indicator Data imputation'!AJ102&lt;&gt;"",1,0))</f>
        <v>0</v>
      </c>
      <c r="AJ99" s="158">
        <f>IF('Indicator Data'!AK103="No Data",1,IF('Indicator Data imputation'!AK102&lt;&gt;"",1,0))</f>
        <v>0</v>
      </c>
      <c r="AK99" s="158">
        <f>IF('Indicator Data'!AL103="No Data",1,IF('Indicator Data imputation'!AL102&lt;&gt;"",1,0))</f>
        <v>0</v>
      </c>
      <c r="AL99" s="158">
        <f>IF('Indicator Data'!AM103="No Data",1,IF('Indicator Data imputation'!AM102&lt;&gt;"",1,0))</f>
        <v>0</v>
      </c>
      <c r="AM99" s="158">
        <f>IF('Indicator Data'!AN103="No Data",1,IF('Indicator Data imputation'!AN102&lt;&gt;"",1,0))</f>
        <v>0</v>
      </c>
      <c r="AN99" s="158">
        <f>IF('Indicator Data'!AO103="No Data",1,IF('Indicator Data imputation'!AO102&lt;&gt;"",1,0))</f>
        <v>0</v>
      </c>
      <c r="AO99" s="158">
        <f>IF('Indicator Data'!AP103="No Data",1,IF('Indicator Data imputation'!AP102&lt;&gt;"",1,0))</f>
        <v>0</v>
      </c>
      <c r="AP99" s="158">
        <f>IF('Indicator Data'!AQ103="No Data",1,IF('Indicator Data imputation'!AQ102&lt;&gt;"",1,0))</f>
        <v>0</v>
      </c>
      <c r="AQ99" s="158">
        <f>IF('Indicator Data'!AR103="No Data",1,IF('Indicator Data imputation'!AR102&lt;&gt;"",1,0))</f>
        <v>1</v>
      </c>
      <c r="AR99" s="158">
        <f>IF('Indicator Data'!AS103="No Data",1,IF('Indicator Data imputation'!AS102&lt;&gt;"",1,0))</f>
        <v>0</v>
      </c>
      <c r="AS99" s="158">
        <f>IF('Indicator Data'!AT103="No Data",1,IF('Indicator Data imputation'!AT102&lt;&gt;"",1,0))</f>
        <v>0</v>
      </c>
      <c r="AT99" s="158">
        <f>IF('Indicator Data'!AU103="No Data",1,IF('Indicator Data imputation'!AU102&lt;&gt;"",1,0))</f>
        <v>0</v>
      </c>
      <c r="AU99" s="158">
        <f>IF('Indicator Data'!AV103="No Data",1,IF('Indicator Data imputation'!AV102&lt;&gt;"",1,0))</f>
        <v>1</v>
      </c>
      <c r="AV99" s="158">
        <f>IF('Indicator Data'!AW103="No Data",1,IF('Indicator Data imputation'!AW102&lt;&gt;"",1,0))</f>
        <v>1</v>
      </c>
      <c r="AW99" s="158">
        <f>IF('Indicator Data'!AX103="No Data",1,IF('Indicator Data imputation'!AX102&lt;&gt;"",1,0))</f>
        <v>1</v>
      </c>
      <c r="AX99" s="158">
        <f>IF('Indicator Data'!AY103="No Data",1,IF('Indicator Data imputation'!AY102&lt;&gt;"",1,0))</f>
        <v>0</v>
      </c>
      <c r="AY99" s="158">
        <f>IF('Indicator Data'!AZ103="No Data",1,IF('Indicator Data imputation'!AZ102&lt;&gt;"",1,0))</f>
        <v>0</v>
      </c>
      <c r="AZ99" s="158">
        <f>IF('Indicator Data'!BA103="No Data",1,IF('Indicator Data imputation'!BA102&lt;&gt;"",1,0))</f>
        <v>1</v>
      </c>
      <c r="BA99" s="158">
        <f>IF('Indicator Data'!BB103="No Data",1,IF('Indicator Data imputation'!BB102&lt;&gt;"",1,0))</f>
        <v>0</v>
      </c>
      <c r="BB99" s="158">
        <f>IF('Indicator Data'!BC103="No Data",1,IF('Indicator Data imputation'!BC102&lt;&gt;"",1,0))</f>
        <v>0</v>
      </c>
      <c r="BC99" s="158">
        <f>IF('Indicator Data'!BD103="No Data",1,IF('Indicator Data imputation'!BD102&lt;&gt;"",1,0))</f>
        <v>0</v>
      </c>
      <c r="BD99" s="158">
        <f>IF('Indicator Data'!BE103="No Data",1,IF('Indicator Data imputation'!BE102&lt;&gt;"",1,0))</f>
        <v>0</v>
      </c>
      <c r="BE99" s="158">
        <f>IF('Indicator Data'!BF103="No Data",1,IF('Indicator Data imputation'!BF102&lt;&gt;"",1,0))</f>
        <v>0</v>
      </c>
      <c r="BF99" s="158">
        <f>IF('Indicator Data'!BG103="No Data",1,IF('Indicator Data imputation'!BG102&lt;&gt;"",1,0))</f>
        <v>0</v>
      </c>
      <c r="BG99" s="158">
        <f>IF('Indicator Data'!BH103="No Data",1,IF('Indicator Data imputation'!BH102&lt;&gt;"",1,0))</f>
        <v>0</v>
      </c>
      <c r="BH99" s="158">
        <f>IF('Indicator Data'!BI103="No Data",1,IF('Indicator Data imputation'!BI102&lt;&gt;"",1,0))</f>
        <v>1</v>
      </c>
      <c r="BI99" s="158">
        <f>IF('Indicator Data'!BR103="No Data",1,IF('Indicator Data imputation'!BJ102&lt;&gt;"",1,0))</f>
        <v>1</v>
      </c>
      <c r="BJ99" s="158">
        <f>IF('Indicator Data'!BS103="No Data",1,IF('Indicator Data imputation'!BK102&lt;&gt;"",1,0))</f>
        <v>0</v>
      </c>
      <c r="BK99" s="158">
        <f>IF('Indicator Data'!BT103="No Data",1,IF('Indicator Data imputation'!BL102&lt;&gt;"",1,0))</f>
        <v>0</v>
      </c>
      <c r="BL99" s="158">
        <f>IF('Indicator Data'!BU103="No Data",1,IF('Indicator Data imputation'!BM102&lt;&gt;"",1,0))</f>
        <v>0</v>
      </c>
      <c r="BM99" s="158">
        <f>IF('Indicator Data'!BV103="No Data",1,IF('Indicator Data imputation'!BN102&lt;&gt;"",1,0))</f>
        <v>1</v>
      </c>
      <c r="BN99" s="158">
        <f>IF('Indicator Data'!BW103="No Data",1,IF('Indicator Data imputation'!BO102&lt;&gt;"",1,0))</f>
        <v>0</v>
      </c>
      <c r="BO99" s="158">
        <f>IF('Indicator Data'!BX103="No Data",1,IF('Indicator Data imputation'!BP102&lt;&gt;"",1,0))</f>
        <v>0</v>
      </c>
      <c r="BP99" s="158">
        <f>IF('Indicator Data'!BY103="No Data",1,IF('Indicator Data imputation'!BQ102&lt;&gt;"",1,0))</f>
        <v>0</v>
      </c>
      <c r="BQ99" s="158">
        <f>IF('Indicator Data'!BZ103="No Data",1,IF('Indicator Data imputation'!BR102&lt;&gt;"",1,0))</f>
        <v>0</v>
      </c>
      <c r="BR99" s="158">
        <f>IF('Indicator Data'!CA103="No Data",1,IF('Indicator Data imputation'!BS102&lt;&gt;"",1,0))</f>
        <v>0</v>
      </c>
      <c r="BS99" s="158">
        <f>IF('Indicator Data'!CB103="No Data",1,IF('Indicator Data imputation'!BT102&lt;&gt;"",1,0))</f>
        <v>0</v>
      </c>
      <c r="BT99" s="158">
        <f>IF('Indicator Data'!CC103="No Data",1,IF('Indicator Data imputation'!BU102&lt;&gt;"",1,0))</f>
        <v>0</v>
      </c>
      <c r="BU99" s="158">
        <f>IF('Indicator Data'!CD103="No Data",1,IF('Indicator Data imputation'!BV102&lt;&gt;"",1,0))</f>
        <v>0</v>
      </c>
      <c r="BV99" s="158">
        <f>IF('Indicator Data'!CE103="No Data",1,IF('Indicator Data imputation'!BW102&lt;&gt;"",1,0))</f>
        <v>0</v>
      </c>
      <c r="BW99" s="158">
        <f>IF('Indicator Data'!CF103="No Data",1,IF('Indicator Data imputation'!BX102&lt;&gt;"",1,0))</f>
        <v>0</v>
      </c>
      <c r="BX99" s="158">
        <f>IF('Indicator Data'!CG103="No Data",1,IF('Indicator Data imputation'!BY102&lt;&gt;"",1,0))</f>
        <v>0</v>
      </c>
      <c r="BY99" s="5">
        <f t="shared" si="5"/>
        <v>11</v>
      </c>
      <c r="BZ99" s="160">
        <f t="shared" si="4"/>
        <v>0.14666666666666667</v>
      </c>
    </row>
    <row r="100" spans="1:78" x14ac:dyDescent="0.3">
      <c r="A100" s="5" t="s">
        <v>181</v>
      </c>
      <c r="B100" s="158">
        <f>IF('Indicator Data'!C104="No Data",1,IF('Indicator Data imputation'!C103&lt;&gt;"",1,0))</f>
        <v>0</v>
      </c>
      <c r="C100" s="158">
        <f>IF('Indicator Data'!D104="No Data",1,IF('Indicator Data imputation'!D103&lt;&gt;"",1,0))</f>
        <v>0</v>
      </c>
      <c r="D100" s="158">
        <f>IF('Indicator Data'!E104="No Data",1,IF('Indicator Data imputation'!E103&lt;&gt;"",1,0))</f>
        <v>1</v>
      </c>
      <c r="E100" s="158">
        <f>IF('Indicator Data'!F104="No Data",1,IF('Indicator Data imputation'!F103&lt;&gt;"",1,0))</f>
        <v>0</v>
      </c>
      <c r="F100" s="158">
        <f>IF('Indicator Data'!G104="No Data",1,IF('Indicator Data imputation'!G103&lt;&gt;"",1,0))</f>
        <v>0</v>
      </c>
      <c r="G100" s="158">
        <f>IF('Indicator Data'!H104="No Data",1,IF('Indicator Data imputation'!H103&lt;&gt;"",1,0))</f>
        <v>0</v>
      </c>
      <c r="H100" s="158">
        <f>IF('Indicator Data'!I104="No Data",1,IF('Indicator Data imputation'!I103&lt;&gt;"",1,0))</f>
        <v>0</v>
      </c>
      <c r="I100" s="158">
        <f>IF('Indicator Data'!J104="No Data",1,IF('Indicator Data imputation'!J103&lt;&gt;"",1,0))</f>
        <v>0</v>
      </c>
      <c r="J100" s="158">
        <f>IF('Indicator Data'!K104="No Data",1,IF('Indicator Data imputation'!K103&lt;&gt;"",1,0))</f>
        <v>0</v>
      </c>
      <c r="K100" s="158">
        <f>IF('Indicator Data'!L104="No Data",1,IF('Indicator Data imputation'!L103&lt;&gt;"",1,0))</f>
        <v>1</v>
      </c>
      <c r="L100" s="158">
        <f>IF('Indicator Data'!M104="No Data",1,IF('Indicator Data imputation'!M103&lt;&gt;"",1,0))</f>
        <v>0</v>
      </c>
      <c r="M100" s="158">
        <f>IF('Indicator Data'!N104="No Data",1,IF('Indicator Data imputation'!N103&lt;&gt;"",1,0))</f>
        <v>1</v>
      </c>
      <c r="N100" s="158">
        <f>IF('Indicator Data'!O104="No Data",1,IF('Indicator Data imputation'!O103&lt;&gt;"",1,0))</f>
        <v>1</v>
      </c>
      <c r="O100" s="158">
        <f>IF('Indicator Data'!P104="No Data",1,IF('Indicator Data imputation'!P103&lt;&gt;"",1,0))</f>
        <v>1</v>
      </c>
      <c r="P100" s="158">
        <f>IF('Indicator Data'!Q104="No Data",1,IF('Indicator Data imputation'!Q103&lt;&gt;"",1,0))</f>
        <v>0</v>
      </c>
      <c r="Q100" s="158">
        <f>IF('Indicator Data'!R104="No Data",1,IF('Indicator Data imputation'!R103&lt;&gt;"",1,0))</f>
        <v>0</v>
      </c>
      <c r="R100" s="158">
        <f>IF('Indicator Data'!S104="No Data",1,IF('Indicator Data imputation'!S103&lt;&gt;"",1,0))</f>
        <v>0</v>
      </c>
      <c r="S100" s="158">
        <f>IF('Indicator Data'!T104="No Data",1,IF('Indicator Data imputation'!T103&lt;&gt;"",1,0))</f>
        <v>0</v>
      </c>
      <c r="T100" s="158">
        <f>IF('Indicator Data'!U104="No Data",1,IF('Indicator Data imputation'!U103&lt;&gt;"",1,0))</f>
        <v>0</v>
      </c>
      <c r="U100" s="158">
        <f>IF('Indicator Data'!V104="No Data",1,IF('Indicator Data imputation'!V103&lt;&gt;"",1,0))</f>
        <v>0</v>
      </c>
      <c r="V100" s="158">
        <f>IF('Indicator Data'!W104="No Data",1,IF('Indicator Data imputation'!W103&lt;&gt;"",1,0))</f>
        <v>0</v>
      </c>
      <c r="W100" s="158">
        <f>IF('Indicator Data'!X104="No Data",1,IF('Indicator Data imputation'!X103&lt;&gt;"",1,0))</f>
        <v>0</v>
      </c>
      <c r="X100" s="158">
        <f>IF('Indicator Data'!Y104="No Data",1,IF('Indicator Data imputation'!Y103&lt;&gt;"",1,0))</f>
        <v>0</v>
      </c>
      <c r="Y100" s="158">
        <f>IF('Indicator Data'!Z104="No Data",1,IF('Indicator Data imputation'!Z103&lt;&gt;"",1,0))</f>
        <v>0</v>
      </c>
      <c r="Z100" s="158">
        <f>IF('Indicator Data'!AA104="No Data",1,IF('Indicator Data imputation'!AA103&lt;&gt;"",1,0))</f>
        <v>0</v>
      </c>
      <c r="AA100" s="158">
        <f>IF('Indicator Data'!AB104="No Data",1,IF('Indicator Data imputation'!AB103&lt;&gt;"",1,0))</f>
        <v>0</v>
      </c>
      <c r="AB100" s="158">
        <f>IF('Indicator Data'!AC104="No Data",1,IF('Indicator Data imputation'!AC103&lt;&gt;"",1,0))</f>
        <v>1</v>
      </c>
      <c r="AC100" s="158">
        <f>IF('Indicator Data'!AD104="No Data",1,IF('Indicator Data imputation'!AD103&lt;&gt;"",1,0))</f>
        <v>0</v>
      </c>
      <c r="AD100" s="158">
        <f>IF('Indicator Data'!AE104="No Data",1,IF('Indicator Data imputation'!AE103&lt;&gt;"",1,0))</f>
        <v>1</v>
      </c>
      <c r="AE100" s="158">
        <f>IF('Indicator Data'!AF104="No Data",1,IF('Indicator Data imputation'!AF103&lt;&gt;"",1,0))</f>
        <v>1</v>
      </c>
      <c r="AF100" s="158">
        <f>IF('Indicator Data'!AG104="No Data",1,IF('Indicator Data imputation'!AG103&lt;&gt;"",1,0))</f>
        <v>1</v>
      </c>
      <c r="AG100" s="158">
        <f>IF('Indicator Data'!AH104="No Data",1,IF('Indicator Data imputation'!AH103&lt;&gt;"",1,0))</f>
        <v>0</v>
      </c>
      <c r="AH100" s="158">
        <f>IF('Indicator Data'!AI104="No Data",1,IF('Indicator Data imputation'!AI103&lt;&gt;"",1,0))</f>
        <v>0</v>
      </c>
      <c r="AI100" s="158">
        <f>IF('Indicator Data'!AJ104="No Data",1,IF('Indicator Data imputation'!AJ103&lt;&gt;"",1,0))</f>
        <v>0</v>
      </c>
      <c r="AJ100" s="158">
        <f>IF('Indicator Data'!AK104="No Data",1,IF('Indicator Data imputation'!AK103&lt;&gt;"",1,0))</f>
        <v>0</v>
      </c>
      <c r="AK100" s="158">
        <f>IF('Indicator Data'!AL104="No Data",1,IF('Indicator Data imputation'!AL103&lt;&gt;"",1,0))</f>
        <v>0</v>
      </c>
      <c r="AL100" s="158">
        <f>IF('Indicator Data'!AM104="No Data",1,IF('Indicator Data imputation'!AM103&lt;&gt;"",1,0))</f>
        <v>1</v>
      </c>
      <c r="AM100" s="158">
        <f>IF('Indicator Data'!AN104="No Data",1,IF('Indicator Data imputation'!AN103&lt;&gt;"",1,0))</f>
        <v>0</v>
      </c>
      <c r="AN100" s="158">
        <f>IF('Indicator Data'!AO104="No Data",1,IF('Indicator Data imputation'!AO103&lt;&gt;"",1,0))</f>
        <v>0</v>
      </c>
      <c r="AO100" s="158">
        <f>IF('Indicator Data'!AP104="No Data",1,IF('Indicator Data imputation'!AP103&lt;&gt;"",1,0))</f>
        <v>0</v>
      </c>
      <c r="AP100" s="158">
        <f>IF('Indicator Data'!AQ104="No Data",1,IF('Indicator Data imputation'!AQ103&lt;&gt;"",1,0))</f>
        <v>1</v>
      </c>
      <c r="AQ100" s="158">
        <f>IF('Indicator Data'!AR104="No Data",1,IF('Indicator Data imputation'!AR103&lt;&gt;"",1,0))</f>
        <v>1</v>
      </c>
      <c r="AR100" s="158">
        <f>IF('Indicator Data'!AS104="No Data",1,IF('Indicator Data imputation'!AS103&lt;&gt;"",1,0))</f>
        <v>1</v>
      </c>
      <c r="AS100" s="158">
        <f>IF('Indicator Data'!AT104="No Data",1,IF('Indicator Data imputation'!AT103&lt;&gt;"",1,0))</f>
        <v>1</v>
      </c>
      <c r="AT100" s="158">
        <f>IF('Indicator Data'!AU104="No Data",1,IF('Indicator Data imputation'!AU103&lt;&gt;"",1,0))</f>
        <v>1</v>
      </c>
      <c r="AU100" s="158">
        <f>IF('Indicator Data'!AV104="No Data",1,IF('Indicator Data imputation'!AV103&lt;&gt;"",1,0))</f>
        <v>1</v>
      </c>
      <c r="AV100" s="158">
        <f>IF('Indicator Data'!AW104="No Data",1,IF('Indicator Data imputation'!AW103&lt;&gt;"",1,0))</f>
        <v>1</v>
      </c>
      <c r="AW100" s="158">
        <f>IF('Indicator Data'!AX104="No Data",1,IF('Indicator Data imputation'!AX103&lt;&gt;"",1,0))</f>
        <v>1</v>
      </c>
      <c r="AX100" s="158">
        <f>IF('Indicator Data'!AY104="No Data",1,IF('Indicator Data imputation'!AY103&lt;&gt;"",1,0))</f>
        <v>1</v>
      </c>
      <c r="AY100" s="158">
        <f>IF('Indicator Data'!AZ104="No Data",1,IF('Indicator Data imputation'!AZ103&lt;&gt;"",1,0))</f>
        <v>1</v>
      </c>
      <c r="AZ100" s="158">
        <f>IF('Indicator Data'!BA104="No Data",1,IF('Indicator Data imputation'!BA103&lt;&gt;"",1,0))</f>
        <v>1</v>
      </c>
      <c r="BA100" s="158">
        <f>IF('Indicator Data'!BB104="No Data",1,IF('Indicator Data imputation'!BB103&lt;&gt;"",1,0))</f>
        <v>0</v>
      </c>
      <c r="BB100" s="158">
        <f>IF('Indicator Data'!BC104="No Data",1,IF('Indicator Data imputation'!BC103&lt;&gt;"",1,0))</f>
        <v>0</v>
      </c>
      <c r="BC100" s="158">
        <f>IF('Indicator Data'!BD104="No Data",1,IF('Indicator Data imputation'!BD103&lt;&gt;"",1,0))</f>
        <v>0</v>
      </c>
      <c r="BD100" s="158">
        <f>IF('Indicator Data'!BE104="No Data",1,IF('Indicator Data imputation'!BE103&lt;&gt;"",1,0))</f>
        <v>0</v>
      </c>
      <c r="BE100" s="158">
        <f>IF('Indicator Data'!BF104="No Data",1,IF('Indicator Data imputation'!BF103&lt;&gt;"",1,0))</f>
        <v>0</v>
      </c>
      <c r="BF100" s="158">
        <f>IF('Indicator Data'!BG104="No Data",1,IF('Indicator Data imputation'!BG103&lt;&gt;"",1,0))</f>
        <v>0</v>
      </c>
      <c r="BG100" s="158">
        <f>IF('Indicator Data'!BH104="No Data",1,IF('Indicator Data imputation'!BH103&lt;&gt;"",1,0))</f>
        <v>1</v>
      </c>
      <c r="BH100" s="158">
        <f>IF('Indicator Data'!BI104="No Data",1,IF('Indicator Data imputation'!BI103&lt;&gt;"",1,0))</f>
        <v>1</v>
      </c>
      <c r="BI100" s="158">
        <f>IF('Indicator Data'!BR104="No Data",1,IF('Indicator Data imputation'!BJ103&lt;&gt;"",1,0))</f>
        <v>1</v>
      </c>
      <c r="BJ100" s="158">
        <f>IF('Indicator Data'!BS104="No Data",1,IF('Indicator Data imputation'!BK103&lt;&gt;"",1,0))</f>
        <v>0</v>
      </c>
      <c r="BK100" s="158">
        <f>IF('Indicator Data'!BT104="No Data",1,IF('Indicator Data imputation'!BL103&lt;&gt;"",1,0))</f>
        <v>1</v>
      </c>
      <c r="BL100" s="158">
        <f>IF('Indicator Data'!BU104="No Data",1,IF('Indicator Data imputation'!BM103&lt;&gt;"",1,0))</f>
        <v>0</v>
      </c>
      <c r="BM100" s="158">
        <f>IF('Indicator Data'!BV104="No Data",1,IF('Indicator Data imputation'!BN103&lt;&gt;"",1,0))</f>
        <v>1</v>
      </c>
      <c r="BN100" s="158">
        <f>IF('Indicator Data'!BW104="No Data",1,IF('Indicator Data imputation'!BO103&lt;&gt;"",1,0))</f>
        <v>0</v>
      </c>
      <c r="BO100" s="158">
        <f>IF('Indicator Data'!BX104="No Data",1,IF('Indicator Data imputation'!BP103&lt;&gt;"",1,0))</f>
        <v>0</v>
      </c>
      <c r="BP100" s="158">
        <f>IF('Indicator Data'!BY104="No Data",1,IF('Indicator Data imputation'!BQ103&lt;&gt;"",1,0))</f>
        <v>0</v>
      </c>
      <c r="BQ100" s="158">
        <f>IF('Indicator Data'!BZ104="No Data",1,IF('Indicator Data imputation'!BR103&lt;&gt;"",1,0))</f>
        <v>0</v>
      </c>
      <c r="BR100" s="158">
        <f>IF('Indicator Data'!CA104="No Data",1,IF('Indicator Data imputation'!BS103&lt;&gt;"",1,0))</f>
        <v>0</v>
      </c>
      <c r="BS100" s="158">
        <f>IF('Indicator Data'!CB104="No Data",1,IF('Indicator Data imputation'!BT103&lt;&gt;"",1,0))</f>
        <v>1</v>
      </c>
      <c r="BT100" s="158">
        <f>IF('Indicator Data'!CC104="No Data",1,IF('Indicator Data imputation'!BU103&lt;&gt;"",1,0))</f>
        <v>1</v>
      </c>
      <c r="BU100" s="158">
        <f>IF('Indicator Data'!CD104="No Data",1,IF('Indicator Data imputation'!BV103&lt;&gt;"",1,0))</f>
        <v>1</v>
      </c>
      <c r="BV100" s="158">
        <f>IF('Indicator Data'!CE104="No Data",1,IF('Indicator Data imputation'!BW103&lt;&gt;"",1,0))</f>
        <v>1</v>
      </c>
      <c r="BW100" s="158">
        <f>IF('Indicator Data'!CF104="No Data",1,IF('Indicator Data imputation'!BX103&lt;&gt;"",1,0))</f>
        <v>1</v>
      </c>
      <c r="BX100" s="158">
        <f>IF('Indicator Data'!CG104="No Data",1,IF('Indicator Data imputation'!BY103&lt;&gt;"",1,0))</f>
        <v>1</v>
      </c>
      <c r="BY100" s="5">
        <f t="shared" si="5"/>
        <v>32</v>
      </c>
      <c r="BZ100" s="160">
        <f t="shared" si="4"/>
        <v>0.42666666666666669</v>
      </c>
    </row>
    <row r="101" spans="1:78" x14ac:dyDescent="0.3">
      <c r="A101" s="5" t="s">
        <v>183</v>
      </c>
      <c r="B101" s="158">
        <f>IF('Indicator Data'!C105="No Data",1,IF('Indicator Data imputation'!C104&lt;&gt;"",1,0))</f>
        <v>0</v>
      </c>
      <c r="C101" s="158">
        <f>IF('Indicator Data'!D105="No Data",1,IF('Indicator Data imputation'!D104&lt;&gt;"",1,0))</f>
        <v>0</v>
      </c>
      <c r="D101" s="158">
        <f>IF('Indicator Data'!E105="No Data",1,IF('Indicator Data imputation'!E104&lt;&gt;"",1,0))</f>
        <v>0</v>
      </c>
      <c r="E101" s="158">
        <f>IF('Indicator Data'!F105="No Data",1,IF('Indicator Data imputation'!F104&lt;&gt;"",1,0))</f>
        <v>0</v>
      </c>
      <c r="F101" s="158">
        <f>IF('Indicator Data'!G105="No Data",1,IF('Indicator Data imputation'!G104&lt;&gt;"",1,0))</f>
        <v>0</v>
      </c>
      <c r="G101" s="158">
        <f>IF('Indicator Data'!H105="No Data",1,IF('Indicator Data imputation'!H104&lt;&gt;"",1,0))</f>
        <v>0</v>
      </c>
      <c r="H101" s="158">
        <f>IF('Indicator Data'!I105="No Data",1,IF('Indicator Data imputation'!I104&lt;&gt;"",1,0))</f>
        <v>0</v>
      </c>
      <c r="I101" s="158">
        <f>IF('Indicator Data'!J105="No Data",1,IF('Indicator Data imputation'!J104&lt;&gt;"",1,0))</f>
        <v>0</v>
      </c>
      <c r="J101" s="158">
        <f>IF('Indicator Data'!K105="No Data",1,IF('Indicator Data imputation'!K104&lt;&gt;"",1,0))</f>
        <v>0</v>
      </c>
      <c r="K101" s="158">
        <f>IF('Indicator Data'!L105="No Data",1,IF('Indicator Data imputation'!L104&lt;&gt;"",1,0))</f>
        <v>0</v>
      </c>
      <c r="L101" s="158">
        <f>IF('Indicator Data'!M105="No Data",1,IF('Indicator Data imputation'!M104&lt;&gt;"",1,0))</f>
        <v>0</v>
      </c>
      <c r="M101" s="158">
        <f>IF('Indicator Data'!N105="No Data",1,IF('Indicator Data imputation'!N104&lt;&gt;"",1,0))</f>
        <v>1</v>
      </c>
      <c r="N101" s="158">
        <f>IF('Indicator Data'!O105="No Data",1,IF('Indicator Data imputation'!O104&lt;&gt;"",1,0))</f>
        <v>1</v>
      </c>
      <c r="O101" s="158">
        <f>IF('Indicator Data'!P105="No Data",1,IF('Indicator Data imputation'!P104&lt;&gt;"",1,0))</f>
        <v>1</v>
      </c>
      <c r="P101" s="158">
        <f>IF('Indicator Data'!Q105="No Data",1,IF('Indicator Data imputation'!Q104&lt;&gt;"",1,0))</f>
        <v>0</v>
      </c>
      <c r="Q101" s="158">
        <f>IF('Indicator Data'!R105="No Data",1,IF('Indicator Data imputation'!R104&lt;&gt;"",1,0))</f>
        <v>0</v>
      </c>
      <c r="R101" s="158">
        <f>IF('Indicator Data'!S105="No Data",1,IF('Indicator Data imputation'!S104&lt;&gt;"",1,0))</f>
        <v>0</v>
      </c>
      <c r="S101" s="158">
        <f>IF('Indicator Data'!T105="No Data",1,IF('Indicator Data imputation'!T104&lt;&gt;"",1,0))</f>
        <v>0</v>
      </c>
      <c r="T101" s="158">
        <f>IF('Indicator Data'!U105="No Data",1,IF('Indicator Data imputation'!U104&lt;&gt;"",1,0))</f>
        <v>0</v>
      </c>
      <c r="U101" s="158">
        <f>IF('Indicator Data'!V105="No Data",1,IF('Indicator Data imputation'!V104&lt;&gt;"",1,0))</f>
        <v>0</v>
      </c>
      <c r="V101" s="158">
        <f>IF('Indicator Data'!W105="No Data",1,IF('Indicator Data imputation'!W104&lt;&gt;"",1,0))</f>
        <v>0</v>
      </c>
      <c r="W101" s="158">
        <f>IF('Indicator Data'!X105="No Data",1,IF('Indicator Data imputation'!X104&lt;&gt;"",1,0))</f>
        <v>0</v>
      </c>
      <c r="X101" s="158">
        <f>IF('Indicator Data'!Y105="No Data",1,IF('Indicator Data imputation'!Y104&lt;&gt;"",1,0))</f>
        <v>0</v>
      </c>
      <c r="Y101" s="158">
        <f>IF('Indicator Data'!Z105="No Data",1,IF('Indicator Data imputation'!Z104&lt;&gt;"",1,0))</f>
        <v>0</v>
      </c>
      <c r="Z101" s="158">
        <f>IF('Indicator Data'!AA105="No Data",1,IF('Indicator Data imputation'!AA104&lt;&gt;"",1,0))</f>
        <v>0</v>
      </c>
      <c r="AA101" s="158">
        <f>IF('Indicator Data'!AB105="No Data",1,IF('Indicator Data imputation'!AB104&lt;&gt;"",1,0))</f>
        <v>0</v>
      </c>
      <c r="AB101" s="158">
        <f>IF('Indicator Data'!AC105="No Data",1,IF('Indicator Data imputation'!AC104&lt;&gt;"",1,0))</f>
        <v>1</v>
      </c>
      <c r="AC101" s="158">
        <f>IF('Indicator Data'!AD105="No Data",1,IF('Indicator Data imputation'!AD104&lt;&gt;"",1,0))</f>
        <v>0</v>
      </c>
      <c r="AD101" s="158">
        <f>IF('Indicator Data'!AE105="No Data",1,IF('Indicator Data imputation'!AE104&lt;&gt;"",1,0))</f>
        <v>0</v>
      </c>
      <c r="AE101" s="158">
        <f>IF('Indicator Data'!AF105="No Data",1,IF('Indicator Data imputation'!AF104&lt;&gt;"",1,0))</f>
        <v>1</v>
      </c>
      <c r="AF101" s="158">
        <f>IF('Indicator Data'!AG105="No Data",1,IF('Indicator Data imputation'!AG104&lt;&gt;"",1,0))</f>
        <v>0</v>
      </c>
      <c r="AG101" s="158">
        <f>IF('Indicator Data'!AH105="No Data",1,IF('Indicator Data imputation'!AH104&lt;&gt;"",1,0))</f>
        <v>0</v>
      </c>
      <c r="AH101" s="158">
        <f>IF('Indicator Data'!AI105="No Data",1,IF('Indicator Data imputation'!AI104&lt;&gt;"",1,0))</f>
        <v>0</v>
      </c>
      <c r="AI101" s="158">
        <f>IF('Indicator Data'!AJ105="No Data",1,IF('Indicator Data imputation'!AJ104&lt;&gt;"",1,0))</f>
        <v>0</v>
      </c>
      <c r="AJ101" s="158">
        <f>IF('Indicator Data'!AK105="No Data",1,IF('Indicator Data imputation'!AK104&lt;&gt;"",1,0))</f>
        <v>0</v>
      </c>
      <c r="AK101" s="158">
        <f>IF('Indicator Data'!AL105="No Data",1,IF('Indicator Data imputation'!AL104&lt;&gt;"",1,0))</f>
        <v>0</v>
      </c>
      <c r="AL101" s="158">
        <f>IF('Indicator Data'!AM105="No Data",1,IF('Indicator Data imputation'!AM104&lt;&gt;"",1,0))</f>
        <v>1</v>
      </c>
      <c r="AM101" s="158">
        <f>IF('Indicator Data'!AN105="No Data",1,IF('Indicator Data imputation'!AN104&lt;&gt;"",1,0))</f>
        <v>0</v>
      </c>
      <c r="AN101" s="158">
        <f>IF('Indicator Data'!AO105="No Data",1,IF('Indicator Data imputation'!AO104&lt;&gt;"",1,0))</f>
        <v>0</v>
      </c>
      <c r="AO101" s="158">
        <f>IF('Indicator Data'!AP105="No Data",1,IF('Indicator Data imputation'!AP104&lt;&gt;"",1,0))</f>
        <v>0</v>
      </c>
      <c r="AP101" s="158">
        <f>IF('Indicator Data'!AQ105="No Data",1,IF('Indicator Data imputation'!AQ104&lt;&gt;"",1,0))</f>
        <v>1</v>
      </c>
      <c r="AQ101" s="158">
        <f>IF('Indicator Data'!AR105="No Data",1,IF('Indicator Data imputation'!AR104&lt;&gt;"",1,0))</f>
        <v>0</v>
      </c>
      <c r="AR101" s="158">
        <f>IF('Indicator Data'!AS105="No Data",1,IF('Indicator Data imputation'!AS104&lt;&gt;"",1,0))</f>
        <v>0</v>
      </c>
      <c r="AS101" s="158">
        <f>IF('Indicator Data'!AT105="No Data",1,IF('Indicator Data imputation'!AT104&lt;&gt;"",1,0))</f>
        <v>1</v>
      </c>
      <c r="AT101" s="158">
        <f>IF('Indicator Data'!AU105="No Data",1,IF('Indicator Data imputation'!AU104&lt;&gt;"",1,0))</f>
        <v>0</v>
      </c>
      <c r="AU101" s="158">
        <f>IF('Indicator Data'!AV105="No Data",1,IF('Indicator Data imputation'!AV104&lt;&gt;"",1,0))</f>
        <v>0</v>
      </c>
      <c r="AV101" s="158">
        <f>IF('Indicator Data'!AW105="No Data",1,IF('Indicator Data imputation'!AW104&lt;&gt;"",1,0))</f>
        <v>0</v>
      </c>
      <c r="AW101" s="158">
        <f>IF('Indicator Data'!AX105="No Data",1,IF('Indicator Data imputation'!AX104&lt;&gt;"",1,0))</f>
        <v>1</v>
      </c>
      <c r="AX101" s="158">
        <f>IF('Indicator Data'!AY105="No Data",1,IF('Indicator Data imputation'!AY104&lt;&gt;"",1,0))</f>
        <v>0</v>
      </c>
      <c r="AY101" s="158">
        <f>IF('Indicator Data'!AZ105="No Data",1,IF('Indicator Data imputation'!AZ104&lt;&gt;"",1,0))</f>
        <v>0</v>
      </c>
      <c r="AZ101" s="158">
        <f>IF('Indicator Data'!BA105="No Data",1,IF('Indicator Data imputation'!BA104&lt;&gt;"",1,0))</f>
        <v>0</v>
      </c>
      <c r="BA101" s="158">
        <f>IF('Indicator Data'!BB105="No Data",1,IF('Indicator Data imputation'!BB104&lt;&gt;"",1,0))</f>
        <v>0</v>
      </c>
      <c r="BB101" s="158">
        <f>IF('Indicator Data'!BC105="No Data",1,IF('Indicator Data imputation'!BC104&lt;&gt;"",1,0))</f>
        <v>0</v>
      </c>
      <c r="BC101" s="158">
        <f>IF('Indicator Data'!BD105="No Data",1,IF('Indicator Data imputation'!BD104&lt;&gt;"",1,0))</f>
        <v>0</v>
      </c>
      <c r="BD101" s="158">
        <f>IF('Indicator Data'!BE105="No Data",1,IF('Indicator Data imputation'!BE104&lt;&gt;"",1,0))</f>
        <v>0</v>
      </c>
      <c r="BE101" s="158">
        <f>IF('Indicator Data'!BF105="No Data",1,IF('Indicator Data imputation'!BF104&lt;&gt;"",1,0))</f>
        <v>0</v>
      </c>
      <c r="BF101" s="158">
        <f>IF('Indicator Data'!BG105="No Data",1,IF('Indicator Data imputation'!BG104&lt;&gt;"",1,0))</f>
        <v>0</v>
      </c>
      <c r="BG101" s="158">
        <f>IF('Indicator Data'!BH105="No Data",1,IF('Indicator Data imputation'!BH104&lt;&gt;"",1,0))</f>
        <v>0</v>
      </c>
      <c r="BH101" s="158">
        <f>IF('Indicator Data'!BI105="No Data",1,IF('Indicator Data imputation'!BI104&lt;&gt;"",1,0))</f>
        <v>0</v>
      </c>
      <c r="BI101" s="158">
        <f>IF('Indicator Data'!BR105="No Data",1,IF('Indicator Data imputation'!BJ104&lt;&gt;"",1,0))</f>
        <v>1</v>
      </c>
      <c r="BJ101" s="158">
        <f>IF('Indicator Data'!BS105="No Data",1,IF('Indicator Data imputation'!BK104&lt;&gt;"",1,0))</f>
        <v>0</v>
      </c>
      <c r="BK101" s="158">
        <f>IF('Indicator Data'!BT105="No Data",1,IF('Indicator Data imputation'!BL104&lt;&gt;"",1,0))</f>
        <v>0</v>
      </c>
      <c r="BL101" s="158">
        <f>IF('Indicator Data'!BU105="No Data",1,IF('Indicator Data imputation'!BM104&lt;&gt;"",1,0))</f>
        <v>0</v>
      </c>
      <c r="BM101" s="158">
        <f>IF('Indicator Data'!BV105="No Data",1,IF('Indicator Data imputation'!BN104&lt;&gt;"",1,0))</f>
        <v>0</v>
      </c>
      <c r="BN101" s="158">
        <f>IF('Indicator Data'!BW105="No Data",1,IF('Indicator Data imputation'!BO104&lt;&gt;"",1,0))</f>
        <v>0</v>
      </c>
      <c r="BO101" s="158">
        <f>IF('Indicator Data'!BX105="No Data",1,IF('Indicator Data imputation'!BP104&lt;&gt;"",1,0))</f>
        <v>0</v>
      </c>
      <c r="BP101" s="158">
        <f>IF('Indicator Data'!BY105="No Data",1,IF('Indicator Data imputation'!BQ104&lt;&gt;"",1,0))</f>
        <v>0</v>
      </c>
      <c r="BQ101" s="158">
        <f>IF('Indicator Data'!BZ105="No Data",1,IF('Indicator Data imputation'!BR104&lt;&gt;"",1,0))</f>
        <v>0</v>
      </c>
      <c r="BR101" s="158">
        <f>IF('Indicator Data'!CA105="No Data",1,IF('Indicator Data imputation'!BS104&lt;&gt;"",1,0))</f>
        <v>0</v>
      </c>
      <c r="BS101" s="158">
        <f>IF('Indicator Data'!CB105="No Data",1,IF('Indicator Data imputation'!BT104&lt;&gt;"",1,0))</f>
        <v>0</v>
      </c>
      <c r="BT101" s="158">
        <f>IF('Indicator Data'!CC105="No Data",1,IF('Indicator Data imputation'!BU104&lt;&gt;"",1,0))</f>
        <v>0</v>
      </c>
      <c r="BU101" s="158">
        <f>IF('Indicator Data'!CD105="No Data",1,IF('Indicator Data imputation'!BV104&lt;&gt;"",1,0))</f>
        <v>0</v>
      </c>
      <c r="BV101" s="158">
        <f>IF('Indicator Data'!CE105="No Data",1,IF('Indicator Data imputation'!BW104&lt;&gt;"",1,0))</f>
        <v>0</v>
      </c>
      <c r="BW101" s="158">
        <f>IF('Indicator Data'!CF105="No Data",1,IF('Indicator Data imputation'!BX104&lt;&gt;"",1,0))</f>
        <v>0</v>
      </c>
      <c r="BX101" s="158">
        <f>IF('Indicator Data'!CG105="No Data",1,IF('Indicator Data imputation'!BY104&lt;&gt;"",1,0))</f>
        <v>0</v>
      </c>
      <c r="BY101" s="5">
        <f t="shared" si="5"/>
        <v>10</v>
      </c>
      <c r="BZ101" s="160">
        <f t="shared" si="4"/>
        <v>0.13333333333333333</v>
      </c>
    </row>
    <row r="102" spans="1:78" x14ac:dyDescent="0.3">
      <c r="A102" s="5" t="s">
        <v>185</v>
      </c>
      <c r="B102" s="158">
        <f>IF('Indicator Data'!C106="No Data",1,IF('Indicator Data imputation'!C105&lt;&gt;"",1,0))</f>
        <v>0</v>
      </c>
      <c r="C102" s="158">
        <f>IF('Indicator Data'!D106="No Data",1,IF('Indicator Data imputation'!D105&lt;&gt;"",1,0))</f>
        <v>0</v>
      </c>
      <c r="D102" s="158">
        <f>IF('Indicator Data'!E106="No Data",1,IF('Indicator Data imputation'!E105&lt;&gt;"",1,0))</f>
        <v>0</v>
      </c>
      <c r="E102" s="158">
        <f>IF('Indicator Data'!F106="No Data",1,IF('Indicator Data imputation'!F105&lt;&gt;"",1,0))</f>
        <v>0</v>
      </c>
      <c r="F102" s="158">
        <f>IF('Indicator Data'!G106="No Data",1,IF('Indicator Data imputation'!G105&lt;&gt;"",1,0))</f>
        <v>0</v>
      </c>
      <c r="G102" s="158">
        <f>IF('Indicator Data'!H106="No Data",1,IF('Indicator Data imputation'!H105&lt;&gt;"",1,0))</f>
        <v>0</v>
      </c>
      <c r="H102" s="158">
        <f>IF('Indicator Data'!I106="No Data",1,IF('Indicator Data imputation'!I105&lt;&gt;"",1,0))</f>
        <v>0</v>
      </c>
      <c r="I102" s="158">
        <f>IF('Indicator Data'!J106="No Data",1,IF('Indicator Data imputation'!J105&lt;&gt;"",1,0))</f>
        <v>0</v>
      </c>
      <c r="J102" s="158">
        <f>IF('Indicator Data'!K106="No Data",1,IF('Indicator Data imputation'!K105&lt;&gt;"",1,0))</f>
        <v>0</v>
      </c>
      <c r="K102" s="158">
        <f>IF('Indicator Data'!L106="No Data",1,IF('Indicator Data imputation'!L105&lt;&gt;"",1,0))</f>
        <v>0</v>
      </c>
      <c r="L102" s="158">
        <f>IF('Indicator Data'!M106="No Data",1,IF('Indicator Data imputation'!M105&lt;&gt;"",1,0))</f>
        <v>0</v>
      </c>
      <c r="M102" s="158">
        <f>IF('Indicator Data'!N106="No Data",1,IF('Indicator Data imputation'!N105&lt;&gt;"",1,0))</f>
        <v>1</v>
      </c>
      <c r="N102" s="158">
        <f>IF('Indicator Data'!O106="No Data",1,IF('Indicator Data imputation'!O105&lt;&gt;"",1,0))</f>
        <v>1</v>
      </c>
      <c r="O102" s="158">
        <f>IF('Indicator Data'!P106="No Data",1,IF('Indicator Data imputation'!P105&lt;&gt;"",1,0))</f>
        <v>1</v>
      </c>
      <c r="P102" s="158">
        <f>IF('Indicator Data'!Q106="No Data",1,IF('Indicator Data imputation'!Q105&lt;&gt;"",1,0))</f>
        <v>0</v>
      </c>
      <c r="Q102" s="158">
        <f>IF('Indicator Data'!R106="No Data",1,IF('Indicator Data imputation'!R105&lt;&gt;"",1,0))</f>
        <v>0</v>
      </c>
      <c r="R102" s="158">
        <f>IF('Indicator Data'!S106="No Data",1,IF('Indicator Data imputation'!S105&lt;&gt;"",1,0))</f>
        <v>0</v>
      </c>
      <c r="S102" s="158">
        <f>IF('Indicator Data'!T106="No Data",1,IF('Indicator Data imputation'!T105&lt;&gt;"",1,0))</f>
        <v>0</v>
      </c>
      <c r="T102" s="158">
        <f>IF('Indicator Data'!U106="No Data",1,IF('Indicator Data imputation'!U105&lt;&gt;"",1,0))</f>
        <v>0</v>
      </c>
      <c r="U102" s="158">
        <f>IF('Indicator Data'!V106="No Data",1,IF('Indicator Data imputation'!V105&lt;&gt;"",1,0))</f>
        <v>0</v>
      </c>
      <c r="V102" s="158">
        <f>IF('Indicator Data'!W106="No Data",1,IF('Indicator Data imputation'!W105&lt;&gt;"",1,0))</f>
        <v>0</v>
      </c>
      <c r="W102" s="158">
        <f>IF('Indicator Data'!X106="No Data",1,IF('Indicator Data imputation'!X105&lt;&gt;"",1,0))</f>
        <v>0</v>
      </c>
      <c r="X102" s="158">
        <f>IF('Indicator Data'!Y106="No Data",1,IF('Indicator Data imputation'!Y105&lt;&gt;"",1,0))</f>
        <v>0</v>
      </c>
      <c r="Y102" s="158">
        <f>IF('Indicator Data'!Z106="No Data",1,IF('Indicator Data imputation'!Z105&lt;&gt;"",1,0))</f>
        <v>0</v>
      </c>
      <c r="Z102" s="158">
        <f>IF('Indicator Data'!AA106="No Data",1,IF('Indicator Data imputation'!AA105&lt;&gt;"",1,0))</f>
        <v>0</v>
      </c>
      <c r="AA102" s="158">
        <f>IF('Indicator Data'!AB106="No Data",1,IF('Indicator Data imputation'!AB105&lt;&gt;"",1,0))</f>
        <v>0</v>
      </c>
      <c r="AB102" s="158">
        <f>IF('Indicator Data'!AC106="No Data",1,IF('Indicator Data imputation'!AC105&lt;&gt;"",1,0))</f>
        <v>1</v>
      </c>
      <c r="AC102" s="158">
        <f>IF('Indicator Data'!AD106="No Data",1,IF('Indicator Data imputation'!AD105&lt;&gt;"",1,0))</f>
        <v>1</v>
      </c>
      <c r="AD102" s="158">
        <f>IF('Indicator Data'!AE106="No Data",1,IF('Indicator Data imputation'!AE105&lt;&gt;"",1,0))</f>
        <v>0</v>
      </c>
      <c r="AE102" s="158">
        <f>IF('Indicator Data'!AF106="No Data",1,IF('Indicator Data imputation'!AF105&lt;&gt;"",1,0))</f>
        <v>1</v>
      </c>
      <c r="AF102" s="158">
        <f>IF('Indicator Data'!AG106="No Data",1,IF('Indicator Data imputation'!AG105&lt;&gt;"",1,0))</f>
        <v>0</v>
      </c>
      <c r="AG102" s="158">
        <f>IF('Indicator Data'!AH106="No Data",1,IF('Indicator Data imputation'!AH105&lt;&gt;"",1,0))</f>
        <v>0</v>
      </c>
      <c r="AH102" s="158">
        <f>IF('Indicator Data'!AI106="No Data",1,IF('Indicator Data imputation'!AI105&lt;&gt;"",1,0))</f>
        <v>0</v>
      </c>
      <c r="AI102" s="158">
        <f>IF('Indicator Data'!AJ106="No Data",1,IF('Indicator Data imputation'!AJ105&lt;&gt;"",1,0))</f>
        <v>0</v>
      </c>
      <c r="AJ102" s="158">
        <f>IF('Indicator Data'!AK106="No Data",1,IF('Indicator Data imputation'!AK105&lt;&gt;"",1,0))</f>
        <v>0</v>
      </c>
      <c r="AK102" s="158">
        <f>IF('Indicator Data'!AL106="No Data",1,IF('Indicator Data imputation'!AL105&lt;&gt;"",1,0))</f>
        <v>0</v>
      </c>
      <c r="AL102" s="158">
        <f>IF('Indicator Data'!AM106="No Data",1,IF('Indicator Data imputation'!AM105&lt;&gt;"",1,0))</f>
        <v>1</v>
      </c>
      <c r="AM102" s="158">
        <f>IF('Indicator Data'!AN106="No Data",1,IF('Indicator Data imputation'!AN105&lt;&gt;"",1,0))</f>
        <v>0</v>
      </c>
      <c r="AN102" s="158">
        <f>IF('Indicator Data'!AO106="No Data",1,IF('Indicator Data imputation'!AO105&lt;&gt;"",1,0))</f>
        <v>0</v>
      </c>
      <c r="AO102" s="158">
        <f>IF('Indicator Data'!AP106="No Data",1,IF('Indicator Data imputation'!AP105&lt;&gt;"",1,0))</f>
        <v>0</v>
      </c>
      <c r="AP102" s="158">
        <f>IF('Indicator Data'!AQ106="No Data",1,IF('Indicator Data imputation'!AQ105&lt;&gt;"",1,0))</f>
        <v>1</v>
      </c>
      <c r="AQ102" s="158">
        <f>IF('Indicator Data'!AR106="No Data",1,IF('Indicator Data imputation'!AR105&lt;&gt;"",1,0))</f>
        <v>0</v>
      </c>
      <c r="AR102" s="158">
        <f>IF('Indicator Data'!AS106="No Data",1,IF('Indicator Data imputation'!AS105&lt;&gt;"",1,0))</f>
        <v>0</v>
      </c>
      <c r="AS102" s="158">
        <f>IF('Indicator Data'!AT106="No Data",1,IF('Indicator Data imputation'!AT105&lt;&gt;"",1,0))</f>
        <v>1</v>
      </c>
      <c r="AT102" s="158">
        <f>IF('Indicator Data'!AU106="No Data",1,IF('Indicator Data imputation'!AU105&lt;&gt;"",1,0))</f>
        <v>0</v>
      </c>
      <c r="AU102" s="158">
        <f>IF('Indicator Data'!AV106="No Data",1,IF('Indicator Data imputation'!AV105&lt;&gt;"",1,0))</f>
        <v>1</v>
      </c>
      <c r="AV102" s="158">
        <f>IF('Indicator Data'!AW106="No Data",1,IF('Indicator Data imputation'!AW105&lt;&gt;"",1,0))</f>
        <v>0</v>
      </c>
      <c r="AW102" s="158">
        <f>IF('Indicator Data'!AX106="No Data",1,IF('Indicator Data imputation'!AX105&lt;&gt;"",1,0))</f>
        <v>1</v>
      </c>
      <c r="AX102" s="158">
        <f>IF('Indicator Data'!AY106="No Data",1,IF('Indicator Data imputation'!AY105&lt;&gt;"",1,0))</f>
        <v>0</v>
      </c>
      <c r="AY102" s="158">
        <f>IF('Indicator Data'!AZ106="No Data",1,IF('Indicator Data imputation'!AZ105&lt;&gt;"",1,0))</f>
        <v>0</v>
      </c>
      <c r="AZ102" s="158">
        <f>IF('Indicator Data'!BA106="No Data",1,IF('Indicator Data imputation'!BA105&lt;&gt;"",1,0))</f>
        <v>0</v>
      </c>
      <c r="BA102" s="158">
        <f>IF('Indicator Data'!BB106="No Data",1,IF('Indicator Data imputation'!BB105&lt;&gt;"",1,0))</f>
        <v>0</v>
      </c>
      <c r="BB102" s="158">
        <f>IF('Indicator Data'!BC106="No Data",1,IF('Indicator Data imputation'!BC105&lt;&gt;"",1,0))</f>
        <v>0</v>
      </c>
      <c r="BC102" s="158">
        <f>IF('Indicator Data'!BD106="No Data",1,IF('Indicator Data imputation'!BD105&lt;&gt;"",1,0))</f>
        <v>0</v>
      </c>
      <c r="BD102" s="158">
        <f>IF('Indicator Data'!BE106="No Data",1,IF('Indicator Data imputation'!BE105&lt;&gt;"",1,0))</f>
        <v>0</v>
      </c>
      <c r="BE102" s="158">
        <f>IF('Indicator Data'!BF106="No Data",1,IF('Indicator Data imputation'!BF105&lt;&gt;"",1,0))</f>
        <v>0</v>
      </c>
      <c r="BF102" s="158">
        <f>IF('Indicator Data'!BG106="No Data",1,IF('Indicator Data imputation'!BG105&lt;&gt;"",1,0))</f>
        <v>0</v>
      </c>
      <c r="BG102" s="158">
        <f>IF('Indicator Data'!BH106="No Data",1,IF('Indicator Data imputation'!BH105&lt;&gt;"",1,0))</f>
        <v>0</v>
      </c>
      <c r="BH102" s="158">
        <f>IF('Indicator Data'!BI106="No Data",1,IF('Indicator Data imputation'!BI105&lt;&gt;"",1,0))</f>
        <v>0</v>
      </c>
      <c r="BI102" s="158">
        <f>IF('Indicator Data'!BR106="No Data",1,IF('Indicator Data imputation'!BJ105&lt;&gt;"",1,0))</f>
        <v>1</v>
      </c>
      <c r="BJ102" s="158">
        <f>IF('Indicator Data'!BS106="No Data",1,IF('Indicator Data imputation'!BK105&lt;&gt;"",1,0))</f>
        <v>0</v>
      </c>
      <c r="BK102" s="158">
        <f>IF('Indicator Data'!BT106="No Data",1,IF('Indicator Data imputation'!BL105&lt;&gt;"",1,0))</f>
        <v>0</v>
      </c>
      <c r="BL102" s="158">
        <f>IF('Indicator Data'!BU106="No Data",1,IF('Indicator Data imputation'!BM105&lt;&gt;"",1,0))</f>
        <v>0</v>
      </c>
      <c r="BM102" s="158">
        <f>IF('Indicator Data'!BV106="No Data",1,IF('Indicator Data imputation'!BN105&lt;&gt;"",1,0))</f>
        <v>1</v>
      </c>
      <c r="BN102" s="158">
        <f>IF('Indicator Data'!BW106="No Data",1,IF('Indicator Data imputation'!BO105&lt;&gt;"",1,0))</f>
        <v>0</v>
      </c>
      <c r="BO102" s="158">
        <f>IF('Indicator Data'!BX106="No Data",1,IF('Indicator Data imputation'!BP105&lt;&gt;"",1,0))</f>
        <v>0</v>
      </c>
      <c r="BP102" s="158">
        <f>IF('Indicator Data'!BY106="No Data",1,IF('Indicator Data imputation'!BQ105&lt;&gt;"",1,0))</f>
        <v>0</v>
      </c>
      <c r="BQ102" s="158">
        <f>IF('Indicator Data'!BZ106="No Data",1,IF('Indicator Data imputation'!BR105&lt;&gt;"",1,0))</f>
        <v>0</v>
      </c>
      <c r="BR102" s="158">
        <f>IF('Indicator Data'!CA106="No Data",1,IF('Indicator Data imputation'!BS105&lt;&gt;"",1,0))</f>
        <v>0</v>
      </c>
      <c r="BS102" s="158">
        <f>IF('Indicator Data'!CB106="No Data",1,IF('Indicator Data imputation'!BT105&lt;&gt;"",1,0))</f>
        <v>0</v>
      </c>
      <c r="BT102" s="158">
        <f>IF('Indicator Data'!CC106="No Data",1,IF('Indicator Data imputation'!BU105&lt;&gt;"",1,0))</f>
        <v>0</v>
      </c>
      <c r="BU102" s="158">
        <f>IF('Indicator Data'!CD106="No Data",1,IF('Indicator Data imputation'!BV105&lt;&gt;"",1,0))</f>
        <v>0</v>
      </c>
      <c r="BV102" s="158">
        <f>IF('Indicator Data'!CE106="No Data",1,IF('Indicator Data imputation'!BW105&lt;&gt;"",1,0))</f>
        <v>0</v>
      </c>
      <c r="BW102" s="158">
        <f>IF('Indicator Data'!CF106="No Data",1,IF('Indicator Data imputation'!BX105&lt;&gt;"",1,0))</f>
        <v>0</v>
      </c>
      <c r="BX102" s="158">
        <f>IF('Indicator Data'!CG106="No Data",1,IF('Indicator Data imputation'!BY105&lt;&gt;"",1,0))</f>
        <v>0</v>
      </c>
      <c r="BY102" s="5">
        <f t="shared" si="5"/>
        <v>13</v>
      </c>
      <c r="BZ102" s="160">
        <f t="shared" si="4"/>
        <v>0.17333333333333334</v>
      </c>
    </row>
    <row r="103" spans="1:78" x14ac:dyDescent="0.3">
      <c r="A103" s="5" t="s">
        <v>188</v>
      </c>
      <c r="B103" s="158">
        <f>IF('Indicator Data'!C107="No Data",1,IF('Indicator Data imputation'!C106&lt;&gt;"",1,0))</f>
        <v>0</v>
      </c>
      <c r="C103" s="158">
        <f>IF('Indicator Data'!D107="No Data",1,IF('Indicator Data imputation'!D106&lt;&gt;"",1,0))</f>
        <v>0</v>
      </c>
      <c r="D103" s="158">
        <f>IF('Indicator Data'!E107="No Data",1,IF('Indicator Data imputation'!E106&lt;&gt;"",1,0))</f>
        <v>0</v>
      </c>
      <c r="E103" s="158">
        <f>IF('Indicator Data'!F107="No Data",1,IF('Indicator Data imputation'!F106&lt;&gt;"",1,0))</f>
        <v>0</v>
      </c>
      <c r="F103" s="158">
        <f>IF('Indicator Data'!G107="No Data",1,IF('Indicator Data imputation'!G106&lt;&gt;"",1,0))</f>
        <v>0</v>
      </c>
      <c r="G103" s="158">
        <f>IF('Indicator Data'!H107="No Data",1,IF('Indicator Data imputation'!H106&lt;&gt;"",1,0))</f>
        <v>0</v>
      </c>
      <c r="H103" s="158">
        <f>IF('Indicator Data'!I107="No Data",1,IF('Indicator Data imputation'!I106&lt;&gt;"",1,0))</f>
        <v>0</v>
      </c>
      <c r="I103" s="158">
        <f>IF('Indicator Data'!J107="No Data",1,IF('Indicator Data imputation'!J106&lt;&gt;"",1,0))</f>
        <v>0</v>
      </c>
      <c r="J103" s="158">
        <f>IF('Indicator Data'!K107="No Data",1,IF('Indicator Data imputation'!K106&lt;&gt;"",1,0))</f>
        <v>0</v>
      </c>
      <c r="K103" s="158">
        <f>IF('Indicator Data'!L107="No Data",1,IF('Indicator Data imputation'!L106&lt;&gt;"",1,0))</f>
        <v>0</v>
      </c>
      <c r="L103" s="158">
        <f>IF('Indicator Data'!M107="No Data",1,IF('Indicator Data imputation'!M106&lt;&gt;"",1,0))</f>
        <v>0</v>
      </c>
      <c r="M103" s="158">
        <f>IF('Indicator Data'!N107="No Data",1,IF('Indicator Data imputation'!N106&lt;&gt;"",1,0))</f>
        <v>0</v>
      </c>
      <c r="N103" s="158">
        <f>IF('Indicator Data'!O107="No Data",1,IF('Indicator Data imputation'!O106&lt;&gt;"",1,0))</f>
        <v>0</v>
      </c>
      <c r="O103" s="158">
        <f>IF('Indicator Data'!P107="No Data",1,IF('Indicator Data imputation'!P106&lt;&gt;"",1,0))</f>
        <v>0</v>
      </c>
      <c r="P103" s="158">
        <f>IF('Indicator Data'!Q107="No Data",1,IF('Indicator Data imputation'!Q106&lt;&gt;"",1,0))</f>
        <v>0</v>
      </c>
      <c r="Q103" s="158">
        <f>IF('Indicator Data'!R107="No Data",1,IF('Indicator Data imputation'!R106&lt;&gt;"",1,0))</f>
        <v>0</v>
      </c>
      <c r="R103" s="158">
        <f>IF('Indicator Data'!S107="No Data",1,IF('Indicator Data imputation'!S106&lt;&gt;"",1,0))</f>
        <v>0</v>
      </c>
      <c r="S103" s="158">
        <f>IF('Indicator Data'!T107="No Data",1,IF('Indicator Data imputation'!T106&lt;&gt;"",1,0))</f>
        <v>0</v>
      </c>
      <c r="T103" s="158">
        <f>IF('Indicator Data'!U107="No Data",1,IF('Indicator Data imputation'!U106&lt;&gt;"",1,0))</f>
        <v>0</v>
      </c>
      <c r="U103" s="158">
        <f>IF('Indicator Data'!V107="No Data",1,IF('Indicator Data imputation'!V106&lt;&gt;"",1,0))</f>
        <v>0</v>
      </c>
      <c r="V103" s="158">
        <f>IF('Indicator Data'!W107="No Data",1,IF('Indicator Data imputation'!W106&lt;&gt;"",1,0))</f>
        <v>0</v>
      </c>
      <c r="W103" s="158">
        <f>IF('Indicator Data'!X107="No Data",1,IF('Indicator Data imputation'!X106&lt;&gt;"",1,0))</f>
        <v>0</v>
      </c>
      <c r="X103" s="158">
        <f>IF('Indicator Data'!Y107="No Data",1,IF('Indicator Data imputation'!Y106&lt;&gt;"",1,0))</f>
        <v>0</v>
      </c>
      <c r="Y103" s="158">
        <f>IF('Indicator Data'!Z107="No Data",1,IF('Indicator Data imputation'!Z106&lt;&gt;"",1,0))</f>
        <v>0</v>
      </c>
      <c r="Z103" s="158">
        <f>IF('Indicator Data'!AA107="No Data",1,IF('Indicator Data imputation'!AA106&lt;&gt;"",1,0))</f>
        <v>0</v>
      </c>
      <c r="AA103" s="158">
        <f>IF('Indicator Data'!AB107="No Data",1,IF('Indicator Data imputation'!AB106&lt;&gt;"",1,0))</f>
        <v>0</v>
      </c>
      <c r="AB103" s="158">
        <f>IF('Indicator Data'!AC107="No Data",1,IF('Indicator Data imputation'!AC106&lt;&gt;"",1,0))</f>
        <v>0</v>
      </c>
      <c r="AC103" s="158">
        <f>IF('Indicator Data'!AD107="No Data",1,IF('Indicator Data imputation'!AD106&lt;&gt;"",1,0))</f>
        <v>0</v>
      </c>
      <c r="AD103" s="158">
        <f>IF('Indicator Data'!AE107="No Data",1,IF('Indicator Data imputation'!AE106&lt;&gt;"",1,0))</f>
        <v>0</v>
      </c>
      <c r="AE103" s="158">
        <f>IF('Indicator Data'!AF107="No Data",1,IF('Indicator Data imputation'!AF106&lt;&gt;"",1,0))</f>
        <v>0</v>
      </c>
      <c r="AF103" s="158">
        <f>IF('Indicator Data'!AG107="No Data",1,IF('Indicator Data imputation'!AG106&lt;&gt;"",1,0))</f>
        <v>0</v>
      </c>
      <c r="AG103" s="158">
        <f>IF('Indicator Data'!AH107="No Data",1,IF('Indicator Data imputation'!AH106&lt;&gt;"",1,0))</f>
        <v>0</v>
      </c>
      <c r="AH103" s="158">
        <f>IF('Indicator Data'!AI107="No Data",1,IF('Indicator Data imputation'!AI106&lt;&gt;"",1,0))</f>
        <v>0</v>
      </c>
      <c r="AI103" s="158">
        <f>IF('Indicator Data'!AJ107="No Data",1,IF('Indicator Data imputation'!AJ106&lt;&gt;"",1,0))</f>
        <v>0</v>
      </c>
      <c r="AJ103" s="158">
        <f>IF('Indicator Data'!AK107="No Data",1,IF('Indicator Data imputation'!AK106&lt;&gt;"",1,0))</f>
        <v>0</v>
      </c>
      <c r="AK103" s="158">
        <f>IF('Indicator Data'!AL107="No Data",1,IF('Indicator Data imputation'!AL106&lt;&gt;"",1,0))</f>
        <v>0</v>
      </c>
      <c r="AL103" s="158">
        <f>IF('Indicator Data'!AM107="No Data",1,IF('Indicator Data imputation'!AM106&lt;&gt;"",1,0))</f>
        <v>0</v>
      </c>
      <c r="AM103" s="158">
        <f>IF('Indicator Data'!AN107="No Data",1,IF('Indicator Data imputation'!AN106&lt;&gt;"",1,0))</f>
        <v>0</v>
      </c>
      <c r="AN103" s="158">
        <f>IF('Indicator Data'!AO107="No Data",1,IF('Indicator Data imputation'!AO106&lt;&gt;"",1,0))</f>
        <v>0</v>
      </c>
      <c r="AO103" s="158">
        <f>IF('Indicator Data'!AP107="No Data",1,IF('Indicator Data imputation'!AP106&lt;&gt;"",1,0))</f>
        <v>0</v>
      </c>
      <c r="AP103" s="158">
        <f>IF('Indicator Data'!AQ107="No Data",1,IF('Indicator Data imputation'!AQ106&lt;&gt;"",1,0))</f>
        <v>0</v>
      </c>
      <c r="AQ103" s="158">
        <f>IF('Indicator Data'!AR107="No Data",1,IF('Indicator Data imputation'!AR106&lt;&gt;"",1,0))</f>
        <v>0</v>
      </c>
      <c r="AR103" s="158">
        <f>IF('Indicator Data'!AS107="No Data",1,IF('Indicator Data imputation'!AS106&lt;&gt;"",1,0))</f>
        <v>0</v>
      </c>
      <c r="AS103" s="158">
        <f>IF('Indicator Data'!AT107="No Data",1,IF('Indicator Data imputation'!AT106&lt;&gt;"",1,0))</f>
        <v>1</v>
      </c>
      <c r="AT103" s="158">
        <f>IF('Indicator Data'!AU107="No Data",1,IF('Indicator Data imputation'!AU106&lt;&gt;"",1,0))</f>
        <v>0</v>
      </c>
      <c r="AU103" s="158">
        <f>IF('Indicator Data'!AV107="No Data",1,IF('Indicator Data imputation'!AV106&lt;&gt;"",1,0))</f>
        <v>0</v>
      </c>
      <c r="AV103" s="158">
        <f>IF('Indicator Data'!AW107="No Data",1,IF('Indicator Data imputation'!AW106&lt;&gt;"",1,0))</f>
        <v>0</v>
      </c>
      <c r="AW103" s="158">
        <f>IF('Indicator Data'!AX107="No Data",1,IF('Indicator Data imputation'!AX106&lt;&gt;"",1,0))</f>
        <v>0</v>
      </c>
      <c r="AX103" s="158">
        <f>IF('Indicator Data'!AY107="No Data",1,IF('Indicator Data imputation'!AY106&lt;&gt;"",1,0))</f>
        <v>0</v>
      </c>
      <c r="AY103" s="158">
        <f>IF('Indicator Data'!AZ107="No Data",1,IF('Indicator Data imputation'!AZ106&lt;&gt;"",1,0))</f>
        <v>1</v>
      </c>
      <c r="AZ103" s="158">
        <f>IF('Indicator Data'!BA107="No Data",1,IF('Indicator Data imputation'!BA106&lt;&gt;"",1,0))</f>
        <v>0</v>
      </c>
      <c r="BA103" s="158">
        <f>IF('Indicator Data'!BB107="No Data",1,IF('Indicator Data imputation'!BB106&lt;&gt;"",1,0))</f>
        <v>0</v>
      </c>
      <c r="BB103" s="158">
        <f>IF('Indicator Data'!BC107="No Data",1,IF('Indicator Data imputation'!BC106&lt;&gt;"",1,0))</f>
        <v>0</v>
      </c>
      <c r="BC103" s="158">
        <f>IF('Indicator Data'!BD107="No Data",1,IF('Indicator Data imputation'!BD106&lt;&gt;"",1,0))</f>
        <v>0</v>
      </c>
      <c r="BD103" s="158">
        <f>IF('Indicator Data'!BE107="No Data",1,IF('Indicator Data imputation'!BE106&lt;&gt;"",1,0))</f>
        <v>0</v>
      </c>
      <c r="BE103" s="158">
        <f>IF('Indicator Data'!BF107="No Data",1,IF('Indicator Data imputation'!BF106&lt;&gt;"",1,0))</f>
        <v>0</v>
      </c>
      <c r="BF103" s="158">
        <f>IF('Indicator Data'!BG107="No Data",1,IF('Indicator Data imputation'!BG106&lt;&gt;"",1,0))</f>
        <v>0</v>
      </c>
      <c r="BG103" s="158">
        <f>IF('Indicator Data'!BH107="No Data",1,IF('Indicator Data imputation'!BH106&lt;&gt;"",1,0))</f>
        <v>0</v>
      </c>
      <c r="BH103" s="158">
        <f>IF('Indicator Data'!BI107="No Data",1,IF('Indicator Data imputation'!BI106&lt;&gt;"",1,0))</f>
        <v>0</v>
      </c>
      <c r="BI103" s="158">
        <f>IF('Indicator Data'!BR107="No Data",1,IF('Indicator Data imputation'!BJ106&lt;&gt;"",1,0))</f>
        <v>0</v>
      </c>
      <c r="BJ103" s="158">
        <f>IF('Indicator Data'!BS107="No Data",1,IF('Indicator Data imputation'!BK106&lt;&gt;"",1,0))</f>
        <v>0</v>
      </c>
      <c r="BK103" s="158">
        <f>IF('Indicator Data'!BT107="No Data",1,IF('Indicator Data imputation'!BL106&lt;&gt;"",1,0))</f>
        <v>0</v>
      </c>
      <c r="BL103" s="158">
        <f>IF('Indicator Data'!BU107="No Data",1,IF('Indicator Data imputation'!BM106&lt;&gt;"",1,0))</f>
        <v>0</v>
      </c>
      <c r="BM103" s="158">
        <f>IF('Indicator Data'!BV107="No Data",1,IF('Indicator Data imputation'!BN106&lt;&gt;"",1,0))</f>
        <v>0</v>
      </c>
      <c r="BN103" s="158">
        <f>IF('Indicator Data'!BW107="No Data",1,IF('Indicator Data imputation'!BO106&lt;&gt;"",1,0))</f>
        <v>0</v>
      </c>
      <c r="BO103" s="158">
        <f>IF('Indicator Data'!BX107="No Data",1,IF('Indicator Data imputation'!BP106&lt;&gt;"",1,0))</f>
        <v>0</v>
      </c>
      <c r="BP103" s="158">
        <f>IF('Indicator Data'!BY107="No Data",1,IF('Indicator Data imputation'!BQ106&lt;&gt;"",1,0))</f>
        <v>0</v>
      </c>
      <c r="BQ103" s="158">
        <f>IF('Indicator Data'!BZ107="No Data",1,IF('Indicator Data imputation'!BR106&lt;&gt;"",1,0))</f>
        <v>0</v>
      </c>
      <c r="BR103" s="158">
        <f>IF('Indicator Data'!CA107="No Data",1,IF('Indicator Data imputation'!BS106&lt;&gt;"",1,0))</f>
        <v>0</v>
      </c>
      <c r="BS103" s="158">
        <f>IF('Indicator Data'!CB107="No Data",1,IF('Indicator Data imputation'!BT106&lt;&gt;"",1,0))</f>
        <v>0</v>
      </c>
      <c r="BT103" s="158">
        <f>IF('Indicator Data'!CC107="No Data",1,IF('Indicator Data imputation'!BU106&lt;&gt;"",1,0))</f>
        <v>0</v>
      </c>
      <c r="BU103" s="158">
        <f>IF('Indicator Data'!CD107="No Data",1,IF('Indicator Data imputation'!BV106&lt;&gt;"",1,0))</f>
        <v>1</v>
      </c>
      <c r="BV103" s="158">
        <f>IF('Indicator Data'!CE107="No Data",1,IF('Indicator Data imputation'!BW106&lt;&gt;"",1,0))</f>
        <v>0</v>
      </c>
      <c r="BW103" s="158">
        <f>IF('Indicator Data'!CF107="No Data",1,IF('Indicator Data imputation'!BX106&lt;&gt;"",1,0))</f>
        <v>0</v>
      </c>
      <c r="BX103" s="158">
        <f>IF('Indicator Data'!CG107="No Data",1,IF('Indicator Data imputation'!BY106&lt;&gt;"",1,0))</f>
        <v>0</v>
      </c>
      <c r="BY103" s="5">
        <f t="shared" si="5"/>
        <v>3</v>
      </c>
      <c r="BZ103" s="160">
        <f t="shared" si="4"/>
        <v>0.04</v>
      </c>
    </row>
    <row r="104" spans="1:78" x14ac:dyDescent="0.3">
      <c r="A104" s="5" t="s">
        <v>190</v>
      </c>
      <c r="B104" s="158">
        <f>IF('Indicator Data'!C108="No Data",1,IF('Indicator Data imputation'!C107&lt;&gt;"",1,0))</f>
        <v>0</v>
      </c>
      <c r="C104" s="158">
        <f>IF('Indicator Data'!D108="No Data",1,IF('Indicator Data imputation'!D107&lt;&gt;"",1,0))</f>
        <v>0</v>
      </c>
      <c r="D104" s="158">
        <f>IF('Indicator Data'!E108="No Data",1,IF('Indicator Data imputation'!E107&lt;&gt;"",1,0))</f>
        <v>0</v>
      </c>
      <c r="E104" s="158">
        <f>IF('Indicator Data'!F108="No Data",1,IF('Indicator Data imputation'!F107&lt;&gt;"",1,0))</f>
        <v>0</v>
      </c>
      <c r="F104" s="158">
        <f>IF('Indicator Data'!G108="No Data",1,IF('Indicator Data imputation'!G107&lt;&gt;"",1,0))</f>
        <v>0</v>
      </c>
      <c r="G104" s="158">
        <f>IF('Indicator Data'!H108="No Data",1,IF('Indicator Data imputation'!H107&lt;&gt;"",1,0))</f>
        <v>0</v>
      </c>
      <c r="H104" s="158">
        <f>IF('Indicator Data'!I108="No Data",1,IF('Indicator Data imputation'!I107&lt;&gt;"",1,0))</f>
        <v>0</v>
      </c>
      <c r="I104" s="158">
        <f>IF('Indicator Data'!J108="No Data",1,IF('Indicator Data imputation'!J107&lt;&gt;"",1,0))</f>
        <v>0</v>
      </c>
      <c r="J104" s="158">
        <f>IF('Indicator Data'!K108="No Data",1,IF('Indicator Data imputation'!K107&lt;&gt;"",1,0))</f>
        <v>0</v>
      </c>
      <c r="K104" s="158">
        <f>IF('Indicator Data'!L108="No Data",1,IF('Indicator Data imputation'!L107&lt;&gt;"",1,0))</f>
        <v>0</v>
      </c>
      <c r="L104" s="158">
        <f>IF('Indicator Data'!M108="No Data",1,IF('Indicator Data imputation'!M107&lt;&gt;"",1,0))</f>
        <v>0</v>
      </c>
      <c r="M104" s="158">
        <f>IF('Indicator Data'!N108="No Data",1,IF('Indicator Data imputation'!N107&lt;&gt;"",1,0))</f>
        <v>0</v>
      </c>
      <c r="N104" s="158">
        <f>IF('Indicator Data'!O108="No Data",1,IF('Indicator Data imputation'!O107&lt;&gt;"",1,0))</f>
        <v>0</v>
      </c>
      <c r="O104" s="158">
        <f>IF('Indicator Data'!P108="No Data",1,IF('Indicator Data imputation'!P107&lt;&gt;"",1,0))</f>
        <v>0</v>
      </c>
      <c r="P104" s="158">
        <f>IF('Indicator Data'!Q108="No Data",1,IF('Indicator Data imputation'!Q107&lt;&gt;"",1,0))</f>
        <v>0</v>
      </c>
      <c r="Q104" s="158">
        <f>IF('Indicator Data'!R108="No Data",1,IF('Indicator Data imputation'!R107&lt;&gt;"",1,0))</f>
        <v>0</v>
      </c>
      <c r="R104" s="158">
        <f>IF('Indicator Data'!S108="No Data",1,IF('Indicator Data imputation'!S107&lt;&gt;"",1,0))</f>
        <v>0</v>
      </c>
      <c r="S104" s="158">
        <f>IF('Indicator Data'!T108="No Data",1,IF('Indicator Data imputation'!T107&lt;&gt;"",1,0))</f>
        <v>0</v>
      </c>
      <c r="T104" s="158">
        <f>IF('Indicator Data'!U108="No Data",1,IF('Indicator Data imputation'!U107&lt;&gt;"",1,0))</f>
        <v>0</v>
      </c>
      <c r="U104" s="158">
        <f>IF('Indicator Data'!V108="No Data",1,IF('Indicator Data imputation'!V107&lt;&gt;"",1,0))</f>
        <v>0</v>
      </c>
      <c r="V104" s="158">
        <f>IF('Indicator Data'!W108="No Data",1,IF('Indicator Data imputation'!W107&lt;&gt;"",1,0))</f>
        <v>0</v>
      </c>
      <c r="W104" s="158">
        <f>IF('Indicator Data'!X108="No Data",1,IF('Indicator Data imputation'!X107&lt;&gt;"",1,0))</f>
        <v>0</v>
      </c>
      <c r="X104" s="158">
        <f>IF('Indicator Data'!Y108="No Data",1,IF('Indicator Data imputation'!Y107&lt;&gt;"",1,0))</f>
        <v>0</v>
      </c>
      <c r="Y104" s="158">
        <f>IF('Indicator Data'!Z108="No Data",1,IF('Indicator Data imputation'!Z107&lt;&gt;"",1,0))</f>
        <v>0</v>
      </c>
      <c r="Z104" s="158">
        <f>IF('Indicator Data'!AA108="No Data",1,IF('Indicator Data imputation'!AA107&lt;&gt;"",1,0))</f>
        <v>0</v>
      </c>
      <c r="AA104" s="158">
        <f>IF('Indicator Data'!AB108="No Data",1,IF('Indicator Data imputation'!AB107&lt;&gt;"",1,0))</f>
        <v>0</v>
      </c>
      <c r="AB104" s="158">
        <f>IF('Indicator Data'!AC108="No Data",1,IF('Indicator Data imputation'!AC107&lt;&gt;"",1,0))</f>
        <v>0</v>
      </c>
      <c r="AC104" s="158">
        <f>IF('Indicator Data'!AD108="No Data",1,IF('Indicator Data imputation'!AD107&lt;&gt;"",1,0))</f>
        <v>0</v>
      </c>
      <c r="AD104" s="158">
        <f>IF('Indicator Data'!AE108="No Data",1,IF('Indicator Data imputation'!AE107&lt;&gt;"",1,0))</f>
        <v>0</v>
      </c>
      <c r="AE104" s="158">
        <f>IF('Indicator Data'!AF108="No Data",1,IF('Indicator Data imputation'!AF107&lt;&gt;"",1,0))</f>
        <v>0</v>
      </c>
      <c r="AF104" s="158">
        <f>IF('Indicator Data'!AG108="No Data",1,IF('Indicator Data imputation'!AG107&lt;&gt;"",1,0))</f>
        <v>0</v>
      </c>
      <c r="AG104" s="158">
        <f>IF('Indicator Data'!AH108="No Data",1,IF('Indicator Data imputation'!AH107&lt;&gt;"",1,0))</f>
        <v>0</v>
      </c>
      <c r="AH104" s="158">
        <f>IF('Indicator Data'!AI108="No Data",1,IF('Indicator Data imputation'!AI107&lt;&gt;"",1,0))</f>
        <v>0</v>
      </c>
      <c r="AI104" s="158">
        <f>IF('Indicator Data'!AJ108="No Data",1,IF('Indicator Data imputation'!AJ107&lt;&gt;"",1,0))</f>
        <v>0</v>
      </c>
      <c r="AJ104" s="158">
        <f>IF('Indicator Data'!AK108="No Data",1,IF('Indicator Data imputation'!AK107&lt;&gt;"",1,0))</f>
        <v>0</v>
      </c>
      <c r="AK104" s="158">
        <f>IF('Indicator Data'!AL108="No Data",1,IF('Indicator Data imputation'!AL107&lt;&gt;"",1,0))</f>
        <v>0</v>
      </c>
      <c r="AL104" s="158">
        <f>IF('Indicator Data'!AM108="No Data",1,IF('Indicator Data imputation'!AM107&lt;&gt;"",1,0))</f>
        <v>0</v>
      </c>
      <c r="AM104" s="158">
        <f>IF('Indicator Data'!AN108="No Data",1,IF('Indicator Data imputation'!AN107&lt;&gt;"",1,0))</f>
        <v>0</v>
      </c>
      <c r="AN104" s="158">
        <f>IF('Indicator Data'!AO108="No Data",1,IF('Indicator Data imputation'!AO107&lt;&gt;"",1,0))</f>
        <v>0</v>
      </c>
      <c r="AO104" s="158">
        <f>IF('Indicator Data'!AP108="No Data",1,IF('Indicator Data imputation'!AP107&lt;&gt;"",1,0))</f>
        <v>0</v>
      </c>
      <c r="AP104" s="158">
        <f>IF('Indicator Data'!AQ108="No Data",1,IF('Indicator Data imputation'!AQ107&lt;&gt;"",1,0))</f>
        <v>0</v>
      </c>
      <c r="AQ104" s="158">
        <f>IF('Indicator Data'!AR108="No Data",1,IF('Indicator Data imputation'!AR107&lt;&gt;"",1,0))</f>
        <v>0</v>
      </c>
      <c r="AR104" s="158">
        <f>IF('Indicator Data'!AS108="No Data",1,IF('Indicator Data imputation'!AS107&lt;&gt;"",1,0))</f>
        <v>0</v>
      </c>
      <c r="AS104" s="158">
        <f>IF('Indicator Data'!AT108="No Data",1,IF('Indicator Data imputation'!AT107&lt;&gt;"",1,0))</f>
        <v>0</v>
      </c>
      <c r="AT104" s="158">
        <f>IF('Indicator Data'!AU108="No Data",1,IF('Indicator Data imputation'!AU107&lt;&gt;"",1,0))</f>
        <v>0</v>
      </c>
      <c r="AU104" s="158">
        <f>IF('Indicator Data'!AV108="No Data",1,IF('Indicator Data imputation'!AV107&lt;&gt;"",1,0))</f>
        <v>0</v>
      </c>
      <c r="AV104" s="158">
        <f>IF('Indicator Data'!AW108="No Data",1,IF('Indicator Data imputation'!AW107&lt;&gt;"",1,0))</f>
        <v>0</v>
      </c>
      <c r="AW104" s="158">
        <f>IF('Indicator Data'!AX108="No Data",1,IF('Indicator Data imputation'!AX107&lt;&gt;"",1,0))</f>
        <v>0</v>
      </c>
      <c r="AX104" s="158">
        <f>IF('Indicator Data'!AY108="No Data",1,IF('Indicator Data imputation'!AY107&lt;&gt;"",1,0))</f>
        <v>0</v>
      </c>
      <c r="AY104" s="158">
        <f>IF('Indicator Data'!AZ108="No Data",1,IF('Indicator Data imputation'!AZ107&lt;&gt;"",1,0))</f>
        <v>0</v>
      </c>
      <c r="AZ104" s="158">
        <f>IF('Indicator Data'!BA108="No Data",1,IF('Indicator Data imputation'!BA107&lt;&gt;"",1,0))</f>
        <v>0</v>
      </c>
      <c r="BA104" s="158">
        <f>IF('Indicator Data'!BB108="No Data",1,IF('Indicator Data imputation'!BB107&lt;&gt;"",1,0))</f>
        <v>0</v>
      </c>
      <c r="BB104" s="158">
        <f>IF('Indicator Data'!BC108="No Data",1,IF('Indicator Data imputation'!BC107&lt;&gt;"",1,0))</f>
        <v>0</v>
      </c>
      <c r="BC104" s="158">
        <f>IF('Indicator Data'!BD108="No Data",1,IF('Indicator Data imputation'!BD107&lt;&gt;"",1,0))</f>
        <v>0</v>
      </c>
      <c r="BD104" s="158">
        <f>IF('Indicator Data'!BE108="No Data",1,IF('Indicator Data imputation'!BE107&lt;&gt;"",1,0))</f>
        <v>0</v>
      </c>
      <c r="BE104" s="158">
        <f>IF('Indicator Data'!BF108="No Data",1,IF('Indicator Data imputation'!BF107&lt;&gt;"",1,0))</f>
        <v>0</v>
      </c>
      <c r="BF104" s="158">
        <f>IF('Indicator Data'!BG108="No Data",1,IF('Indicator Data imputation'!BG107&lt;&gt;"",1,0))</f>
        <v>0</v>
      </c>
      <c r="BG104" s="158">
        <f>IF('Indicator Data'!BH108="No Data",1,IF('Indicator Data imputation'!BH107&lt;&gt;"",1,0))</f>
        <v>0</v>
      </c>
      <c r="BH104" s="158">
        <f>IF('Indicator Data'!BI108="No Data",1,IF('Indicator Data imputation'!BI107&lt;&gt;"",1,0))</f>
        <v>0</v>
      </c>
      <c r="BI104" s="158">
        <f>IF('Indicator Data'!BR108="No Data",1,IF('Indicator Data imputation'!BJ107&lt;&gt;"",1,0))</f>
        <v>0</v>
      </c>
      <c r="BJ104" s="158">
        <f>IF('Indicator Data'!BS108="No Data",1,IF('Indicator Data imputation'!BK107&lt;&gt;"",1,0))</f>
        <v>0</v>
      </c>
      <c r="BK104" s="158">
        <f>IF('Indicator Data'!BT108="No Data",1,IF('Indicator Data imputation'!BL107&lt;&gt;"",1,0))</f>
        <v>0</v>
      </c>
      <c r="BL104" s="158">
        <f>IF('Indicator Data'!BU108="No Data",1,IF('Indicator Data imputation'!BM107&lt;&gt;"",1,0))</f>
        <v>0</v>
      </c>
      <c r="BM104" s="158">
        <f>IF('Indicator Data'!BV108="No Data",1,IF('Indicator Data imputation'!BN107&lt;&gt;"",1,0))</f>
        <v>0</v>
      </c>
      <c r="BN104" s="158">
        <f>IF('Indicator Data'!BW108="No Data",1,IF('Indicator Data imputation'!BO107&lt;&gt;"",1,0))</f>
        <v>0</v>
      </c>
      <c r="BO104" s="158">
        <f>IF('Indicator Data'!BX108="No Data",1,IF('Indicator Data imputation'!BP107&lt;&gt;"",1,0))</f>
        <v>0</v>
      </c>
      <c r="BP104" s="158">
        <f>IF('Indicator Data'!BY108="No Data",1,IF('Indicator Data imputation'!BQ107&lt;&gt;"",1,0))</f>
        <v>0</v>
      </c>
      <c r="BQ104" s="158">
        <f>IF('Indicator Data'!BZ108="No Data",1,IF('Indicator Data imputation'!BR107&lt;&gt;"",1,0))</f>
        <v>0</v>
      </c>
      <c r="BR104" s="158">
        <f>IF('Indicator Data'!CA108="No Data",1,IF('Indicator Data imputation'!BS107&lt;&gt;"",1,0))</f>
        <v>0</v>
      </c>
      <c r="BS104" s="158">
        <f>IF('Indicator Data'!CB108="No Data",1,IF('Indicator Data imputation'!BT107&lt;&gt;"",1,0))</f>
        <v>0</v>
      </c>
      <c r="BT104" s="158">
        <f>IF('Indicator Data'!CC108="No Data",1,IF('Indicator Data imputation'!BU107&lt;&gt;"",1,0))</f>
        <v>0</v>
      </c>
      <c r="BU104" s="158">
        <f>IF('Indicator Data'!CD108="No Data",1,IF('Indicator Data imputation'!BV107&lt;&gt;"",1,0))</f>
        <v>0</v>
      </c>
      <c r="BV104" s="158">
        <f>IF('Indicator Data'!CE108="No Data",1,IF('Indicator Data imputation'!BW107&lt;&gt;"",1,0))</f>
        <v>0</v>
      </c>
      <c r="BW104" s="158">
        <f>IF('Indicator Data'!CF108="No Data",1,IF('Indicator Data imputation'!BX107&lt;&gt;"",1,0))</f>
        <v>0</v>
      </c>
      <c r="BX104" s="158">
        <f>IF('Indicator Data'!CG108="No Data",1,IF('Indicator Data imputation'!BY107&lt;&gt;"",1,0))</f>
        <v>0</v>
      </c>
      <c r="BY104" s="5">
        <f t="shared" si="5"/>
        <v>0</v>
      </c>
      <c r="BZ104" s="160">
        <f t="shared" si="4"/>
        <v>0</v>
      </c>
    </row>
    <row r="105" spans="1:78" x14ac:dyDescent="0.3">
      <c r="A105" s="5" t="s">
        <v>192</v>
      </c>
      <c r="B105" s="158">
        <f>IF('Indicator Data'!C109="No Data",1,IF('Indicator Data imputation'!C108&lt;&gt;"",1,0))</f>
        <v>0</v>
      </c>
      <c r="C105" s="158">
        <f>IF('Indicator Data'!D109="No Data",1,IF('Indicator Data imputation'!D108&lt;&gt;"",1,0))</f>
        <v>0</v>
      </c>
      <c r="D105" s="158">
        <f>IF('Indicator Data'!E109="No Data",1,IF('Indicator Data imputation'!E108&lt;&gt;"",1,0))</f>
        <v>0</v>
      </c>
      <c r="E105" s="158">
        <f>IF('Indicator Data'!F109="No Data",1,IF('Indicator Data imputation'!F108&lt;&gt;"",1,0))</f>
        <v>0</v>
      </c>
      <c r="F105" s="158">
        <f>IF('Indicator Data'!G109="No Data",1,IF('Indicator Data imputation'!G108&lt;&gt;"",1,0))</f>
        <v>0</v>
      </c>
      <c r="G105" s="158">
        <f>IF('Indicator Data'!H109="No Data",1,IF('Indicator Data imputation'!H108&lt;&gt;"",1,0))</f>
        <v>0</v>
      </c>
      <c r="H105" s="158">
        <f>IF('Indicator Data'!I109="No Data",1,IF('Indicator Data imputation'!I108&lt;&gt;"",1,0))</f>
        <v>0</v>
      </c>
      <c r="I105" s="158">
        <f>IF('Indicator Data'!J109="No Data",1,IF('Indicator Data imputation'!J108&lt;&gt;"",1,0))</f>
        <v>0</v>
      </c>
      <c r="J105" s="158">
        <f>IF('Indicator Data'!K109="No Data",1,IF('Indicator Data imputation'!K108&lt;&gt;"",1,0))</f>
        <v>0</v>
      </c>
      <c r="K105" s="158">
        <f>IF('Indicator Data'!L109="No Data",1,IF('Indicator Data imputation'!L108&lt;&gt;"",1,0))</f>
        <v>0</v>
      </c>
      <c r="L105" s="158">
        <f>IF('Indicator Data'!M109="No Data",1,IF('Indicator Data imputation'!M108&lt;&gt;"",1,0))</f>
        <v>0</v>
      </c>
      <c r="M105" s="158">
        <f>IF('Indicator Data'!N109="No Data",1,IF('Indicator Data imputation'!N108&lt;&gt;"",1,0))</f>
        <v>1</v>
      </c>
      <c r="N105" s="158">
        <f>IF('Indicator Data'!O109="No Data",1,IF('Indicator Data imputation'!O108&lt;&gt;"",1,0))</f>
        <v>1</v>
      </c>
      <c r="O105" s="158">
        <f>IF('Indicator Data'!P109="No Data",1,IF('Indicator Data imputation'!P108&lt;&gt;"",1,0))</f>
        <v>1</v>
      </c>
      <c r="P105" s="158">
        <f>IF('Indicator Data'!Q109="No Data",1,IF('Indicator Data imputation'!Q108&lt;&gt;"",1,0))</f>
        <v>0</v>
      </c>
      <c r="Q105" s="158">
        <f>IF('Indicator Data'!R109="No Data",1,IF('Indicator Data imputation'!R108&lt;&gt;"",1,0))</f>
        <v>0</v>
      </c>
      <c r="R105" s="158">
        <f>IF('Indicator Data'!S109="No Data",1,IF('Indicator Data imputation'!S108&lt;&gt;"",1,0))</f>
        <v>0</v>
      </c>
      <c r="S105" s="158">
        <f>IF('Indicator Data'!T109="No Data",1,IF('Indicator Data imputation'!T108&lt;&gt;"",1,0))</f>
        <v>0</v>
      </c>
      <c r="T105" s="158">
        <f>IF('Indicator Data'!U109="No Data",1,IF('Indicator Data imputation'!U108&lt;&gt;"",1,0))</f>
        <v>0</v>
      </c>
      <c r="U105" s="158">
        <f>IF('Indicator Data'!V109="No Data",1,IF('Indicator Data imputation'!V108&lt;&gt;"",1,0))</f>
        <v>0</v>
      </c>
      <c r="V105" s="158">
        <f>IF('Indicator Data'!W109="No Data",1,IF('Indicator Data imputation'!W108&lt;&gt;"",1,0))</f>
        <v>0</v>
      </c>
      <c r="W105" s="158">
        <f>IF('Indicator Data'!X109="No Data",1,IF('Indicator Data imputation'!X108&lt;&gt;"",1,0))</f>
        <v>0</v>
      </c>
      <c r="X105" s="158">
        <f>IF('Indicator Data'!Y109="No Data",1,IF('Indicator Data imputation'!Y108&lt;&gt;"",1,0))</f>
        <v>0</v>
      </c>
      <c r="Y105" s="158">
        <f>IF('Indicator Data'!Z109="No Data",1,IF('Indicator Data imputation'!Z108&lt;&gt;"",1,0))</f>
        <v>0</v>
      </c>
      <c r="Z105" s="158">
        <f>IF('Indicator Data'!AA109="No Data",1,IF('Indicator Data imputation'!AA108&lt;&gt;"",1,0))</f>
        <v>1</v>
      </c>
      <c r="AA105" s="158">
        <f>IF('Indicator Data'!AB109="No Data",1,IF('Indicator Data imputation'!AB108&lt;&gt;"",1,0))</f>
        <v>0</v>
      </c>
      <c r="AB105" s="158">
        <f>IF('Indicator Data'!AC109="No Data",1,IF('Indicator Data imputation'!AC108&lt;&gt;"",1,0))</f>
        <v>1</v>
      </c>
      <c r="AC105" s="158">
        <f>IF('Indicator Data'!AD109="No Data",1,IF('Indicator Data imputation'!AD108&lt;&gt;"",1,0))</f>
        <v>0</v>
      </c>
      <c r="AD105" s="158">
        <f>IF('Indicator Data'!AE109="No Data",1,IF('Indicator Data imputation'!AE108&lt;&gt;"",1,0))</f>
        <v>0</v>
      </c>
      <c r="AE105" s="158">
        <f>IF('Indicator Data'!AF109="No Data",1,IF('Indicator Data imputation'!AF108&lt;&gt;"",1,0))</f>
        <v>1</v>
      </c>
      <c r="AF105" s="158">
        <f>IF('Indicator Data'!AG109="No Data",1,IF('Indicator Data imputation'!AG108&lt;&gt;"",1,0))</f>
        <v>0</v>
      </c>
      <c r="AG105" s="158">
        <f>IF('Indicator Data'!AH109="No Data",1,IF('Indicator Data imputation'!AH108&lt;&gt;"",1,0))</f>
        <v>0</v>
      </c>
      <c r="AH105" s="158">
        <f>IF('Indicator Data'!AI109="No Data",1,IF('Indicator Data imputation'!AI108&lt;&gt;"",1,0))</f>
        <v>0</v>
      </c>
      <c r="AI105" s="158">
        <f>IF('Indicator Data'!AJ109="No Data",1,IF('Indicator Data imputation'!AJ108&lt;&gt;"",1,0))</f>
        <v>0</v>
      </c>
      <c r="AJ105" s="158">
        <f>IF('Indicator Data'!AK109="No Data",1,IF('Indicator Data imputation'!AK108&lt;&gt;"",1,0))</f>
        <v>0</v>
      </c>
      <c r="AK105" s="158">
        <f>IF('Indicator Data'!AL109="No Data",1,IF('Indicator Data imputation'!AL108&lt;&gt;"",1,0))</f>
        <v>0</v>
      </c>
      <c r="AL105" s="158">
        <f>IF('Indicator Data'!AM109="No Data",1,IF('Indicator Data imputation'!AM108&lt;&gt;"",1,0))</f>
        <v>1</v>
      </c>
      <c r="AM105" s="158">
        <f>IF('Indicator Data'!AN109="No Data",1,IF('Indicator Data imputation'!AN108&lt;&gt;"",1,0))</f>
        <v>0</v>
      </c>
      <c r="AN105" s="158">
        <f>IF('Indicator Data'!AO109="No Data",1,IF('Indicator Data imputation'!AO108&lt;&gt;"",1,0))</f>
        <v>0</v>
      </c>
      <c r="AO105" s="158">
        <f>IF('Indicator Data'!AP109="No Data",1,IF('Indicator Data imputation'!AP108&lt;&gt;"",1,0))</f>
        <v>0</v>
      </c>
      <c r="AP105" s="158">
        <f>IF('Indicator Data'!AQ109="No Data",1,IF('Indicator Data imputation'!AQ108&lt;&gt;"",1,0))</f>
        <v>0</v>
      </c>
      <c r="AQ105" s="158">
        <f>IF('Indicator Data'!AR109="No Data",1,IF('Indicator Data imputation'!AR108&lt;&gt;"",1,0))</f>
        <v>0</v>
      </c>
      <c r="AR105" s="158">
        <f>IF('Indicator Data'!AS109="No Data",1,IF('Indicator Data imputation'!AS108&lt;&gt;"",1,0))</f>
        <v>0</v>
      </c>
      <c r="AS105" s="158">
        <f>IF('Indicator Data'!AT109="No Data",1,IF('Indicator Data imputation'!AT108&lt;&gt;"",1,0))</f>
        <v>0</v>
      </c>
      <c r="AT105" s="158">
        <f>IF('Indicator Data'!AU109="No Data",1,IF('Indicator Data imputation'!AU108&lt;&gt;"",1,0))</f>
        <v>0</v>
      </c>
      <c r="AU105" s="158">
        <f>IF('Indicator Data'!AV109="No Data",1,IF('Indicator Data imputation'!AV108&lt;&gt;"",1,0))</f>
        <v>0</v>
      </c>
      <c r="AV105" s="158">
        <f>IF('Indicator Data'!AW109="No Data",1,IF('Indicator Data imputation'!AW108&lt;&gt;"",1,0))</f>
        <v>0</v>
      </c>
      <c r="AW105" s="158">
        <f>IF('Indicator Data'!AX109="No Data",1,IF('Indicator Data imputation'!AX108&lt;&gt;"",1,0))</f>
        <v>0</v>
      </c>
      <c r="AX105" s="158">
        <f>IF('Indicator Data'!AY109="No Data",1,IF('Indicator Data imputation'!AY108&lt;&gt;"",1,0))</f>
        <v>0</v>
      </c>
      <c r="AY105" s="158">
        <f>IF('Indicator Data'!AZ109="No Data",1,IF('Indicator Data imputation'!AZ108&lt;&gt;"",1,0))</f>
        <v>0</v>
      </c>
      <c r="AZ105" s="158">
        <f>IF('Indicator Data'!BA109="No Data",1,IF('Indicator Data imputation'!BA108&lt;&gt;"",1,0))</f>
        <v>0</v>
      </c>
      <c r="BA105" s="158">
        <f>IF('Indicator Data'!BB109="No Data",1,IF('Indicator Data imputation'!BB108&lt;&gt;"",1,0))</f>
        <v>0</v>
      </c>
      <c r="BB105" s="158">
        <f>IF('Indicator Data'!BC109="No Data",1,IF('Indicator Data imputation'!BC108&lt;&gt;"",1,0))</f>
        <v>0</v>
      </c>
      <c r="BC105" s="158">
        <f>IF('Indicator Data'!BD109="No Data",1,IF('Indicator Data imputation'!BD108&lt;&gt;"",1,0))</f>
        <v>0</v>
      </c>
      <c r="BD105" s="158">
        <f>IF('Indicator Data'!BE109="No Data",1,IF('Indicator Data imputation'!BE108&lt;&gt;"",1,0))</f>
        <v>0</v>
      </c>
      <c r="BE105" s="158">
        <f>IF('Indicator Data'!BF109="No Data",1,IF('Indicator Data imputation'!BF108&lt;&gt;"",1,0))</f>
        <v>0</v>
      </c>
      <c r="BF105" s="158">
        <f>IF('Indicator Data'!BG109="No Data",1,IF('Indicator Data imputation'!BG108&lt;&gt;"",1,0))</f>
        <v>0</v>
      </c>
      <c r="BG105" s="158">
        <f>IF('Indicator Data'!BH109="No Data",1,IF('Indicator Data imputation'!BH108&lt;&gt;"",1,0))</f>
        <v>0</v>
      </c>
      <c r="BH105" s="158">
        <f>IF('Indicator Data'!BI109="No Data",1,IF('Indicator Data imputation'!BI108&lt;&gt;"",1,0))</f>
        <v>0</v>
      </c>
      <c r="BI105" s="158">
        <f>IF('Indicator Data'!BR109="No Data",1,IF('Indicator Data imputation'!BJ108&lt;&gt;"",1,0))</f>
        <v>0</v>
      </c>
      <c r="BJ105" s="158">
        <f>IF('Indicator Data'!BS109="No Data",1,IF('Indicator Data imputation'!BK108&lt;&gt;"",1,0))</f>
        <v>0</v>
      </c>
      <c r="BK105" s="158">
        <f>IF('Indicator Data'!BT109="No Data",1,IF('Indicator Data imputation'!BL108&lt;&gt;"",1,0))</f>
        <v>0</v>
      </c>
      <c r="BL105" s="158">
        <f>IF('Indicator Data'!BU109="No Data",1,IF('Indicator Data imputation'!BM108&lt;&gt;"",1,0))</f>
        <v>0</v>
      </c>
      <c r="BM105" s="158">
        <f>IF('Indicator Data'!BV109="No Data",1,IF('Indicator Data imputation'!BN108&lt;&gt;"",1,0))</f>
        <v>0</v>
      </c>
      <c r="BN105" s="158">
        <f>IF('Indicator Data'!BW109="No Data",1,IF('Indicator Data imputation'!BO108&lt;&gt;"",1,0))</f>
        <v>0</v>
      </c>
      <c r="BO105" s="158">
        <f>IF('Indicator Data'!BX109="No Data",1,IF('Indicator Data imputation'!BP108&lt;&gt;"",1,0))</f>
        <v>0</v>
      </c>
      <c r="BP105" s="158">
        <f>IF('Indicator Data'!BY109="No Data",1,IF('Indicator Data imputation'!BQ108&lt;&gt;"",1,0))</f>
        <v>0</v>
      </c>
      <c r="BQ105" s="158">
        <f>IF('Indicator Data'!BZ109="No Data",1,IF('Indicator Data imputation'!BR108&lt;&gt;"",1,0))</f>
        <v>0</v>
      </c>
      <c r="BR105" s="158">
        <f>IF('Indicator Data'!CA109="No Data",1,IF('Indicator Data imputation'!BS108&lt;&gt;"",1,0))</f>
        <v>0</v>
      </c>
      <c r="BS105" s="158">
        <f>IF('Indicator Data'!CB109="No Data",1,IF('Indicator Data imputation'!BT108&lt;&gt;"",1,0))</f>
        <v>0</v>
      </c>
      <c r="BT105" s="158">
        <f>IF('Indicator Data'!CC109="No Data",1,IF('Indicator Data imputation'!BU108&lt;&gt;"",1,0))</f>
        <v>0</v>
      </c>
      <c r="BU105" s="158">
        <f>IF('Indicator Data'!CD109="No Data",1,IF('Indicator Data imputation'!BV108&lt;&gt;"",1,0))</f>
        <v>0</v>
      </c>
      <c r="BV105" s="158">
        <f>IF('Indicator Data'!CE109="No Data",1,IF('Indicator Data imputation'!BW108&lt;&gt;"",1,0))</f>
        <v>1</v>
      </c>
      <c r="BW105" s="158">
        <f>IF('Indicator Data'!CF109="No Data",1,IF('Indicator Data imputation'!BX108&lt;&gt;"",1,0))</f>
        <v>0</v>
      </c>
      <c r="BX105" s="158">
        <f>IF('Indicator Data'!CG109="No Data",1,IF('Indicator Data imputation'!BY108&lt;&gt;"",1,0))</f>
        <v>0</v>
      </c>
      <c r="BY105" s="5">
        <f t="shared" si="5"/>
        <v>8</v>
      </c>
      <c r="BZ105" s="160">
        <f t="shared" si="4"/>
        <v>0.10666666666666667</v>
      </c>
    </row>
    <row r="106" spans="1:78" x14ac:dyDescent="0.3">
      <c r="A106" s="5" t="s">
        <v>194</v>
      </c>
      <c r="B106" s="158">
        <f>IF('Indicator Data'!C110="No Data",1,IF('Indicator Data imputation'!C109&lt;&gt;"",1,0))</f>
        <v>0</v>
      </c>
      <c r="C106" s="158">
        <f>IF('Indicator Data'!D110="No Data",1,IF('Indicator Data imputation'!D109&lt;&gt;"",1,0))</f>
        <v>0</v>
      </c>
      <c r="D106" s="158">
        <f>IF('Indicator Data'!E110="No Data",1,IF('Indicator Data imputation'!E109&lt;&gt;"",1,0))</f>
        <v>1</v>
      </c>
      <c r="E106" s="158">
        <f>IF('Indicator Data'!F110="No Data",1,IF('Indicator Data imputation'!F109&lt;&gt;"",1,0))</f>
        <v>0</v>
      </c>
      <c r="F106" s="158">
        <f>IF('Indicator Data'!G110="No Data",1,IF('Indicator Data imputation'!G109&lt;&gt;"",1,0))</f>
        <v>0</v>
      </c>
      <c r="G106" s="158">
        <f>IF('Indicator Data'!H110="No Data",1,IF('Indicator Data imputation'!H109&lt;&gt;"",1,0))</f>
        <v>0</v>
      </c>
      <c r="H106" s="158">
        <f>IF('Indicator Data'!I110="No Data",1,IF('Indicator Data imputation'!I109&lt;&gt;"",1,0))</f>
        <v>0</v>
      </c>
      <c r="I106" s="158">
        <f>IF('Indicator Data'!J110="No Data",1,IF('Indicator Data imputation'!J109&lt;&gt;"",1,0))</f>
        <v>0</v>
      </c>
      <c r="J106" s="158">
        <f>IF('Indicator Data'!K110="No Data",1,IF('Indicator Data imputation'!K109&lt;&gt;"",1,0))</f>
        <v>0</v>
      </c>
      <c r="K106" s="158">
        <f>IF('Indicator Data'!L110="No Data",1,IF('Indicator Data imputation'!L109&lt;&gt;"",1,0))</f>
        <v>1</v>
      </c>
      <c r="L106" s="158">
        <f>IF('Indicator Data'!M110="No Data",1,IF('Indicator Data imputation'!M109&lt;&gt;"",1,0))</f>
        <v>1</v>
      </c>
      <c r="M106" s="158">
        <f>IF('Indicator Data'!N110="No Data",1,IF('Indicator Data imputation'!N109&lt;&gt;"",1,0))</f>
        <v>1</v>
      </c>
      <c r="N106" s="158">
        <f>IF('Indicator Data'!O110="No Data",1,IF('Indicator Data imputation'!O109&lt;&gt;"",1,0))</f>
        <v>1</v>
      </c>
      <c r="O106" s="158">
        <f>IF('Indicator Data'!P110="No Data",1,IF('Indicator Data imputation'!P109&lt;&gt;"",1,0))</f>
        <v>1</v>
      </c>
      <c r="P106" s="158">
        <f>IF('Indicator Data'!Q110="No Data",1,IF('Indicator Data imputation'!Q109&lt;&gt;"",1,0))</f>
        <v>0</v>
      </c>
      <c r="Q106" s="158">
        <f>IF('Indicator Data'!R110="No Data",1,IF('Indicator Data imputation'!R109&lt;&gt;"",1,0))</f>
        <v>0</v>
      </c>
      <c r="R106" s="158">
        <f>IF('Indicator Data'!S110="No Data",1,IF('Indicator Data imputation'!S109&lt;&gt;"",1,0))</f>
        <v>0</v>
      </c>
      <c r="S106" s="158">
        <f>IF('Indicator Data'!T110="No Data",1,IF('Indicator Data imputation'!T109&lt;&gt;"",1,0))</f>
        <v>0</v>
      </c>
      <c r="T106" s="158">
        <f>IF('Indicator Data'!U110="No Data",1,IF('Indicator Data imputation'!U109&lt;&gt;"",1,0))</f>
        <v>0</v>
      </c>
      <c r="U106" s="158">
        <f>IF('Indicator Data'!V110="No Data",1,IF('Indicator Data imputation'!V109&lt;&gt;"",1,0))</f>
        <v>0</v>
      </c>
      <c r="V106" s="158">
        <f>IF('Indicator Data'!W110="No Data",1,IF('Indicator Data imputation'!W109&lt;&gt;"",1,0))</f>
        <v>0</v>
      </c>
      <c r="W106" s="158">
        <f>IF('Indicator Data'!X110="No Data",1,IF('Indicator Data imputation'!X109&lt;&gt;"",1,0))</f>
        <v>0</v>
      </c>
      <c r="X106" s="158">
        <f>IF('Indicator Data'!Y110="No Data",1,IF('Indicator Data imputation'!Y109&lt;&gt;"",1,0))</f>
        <v>0</v>
      </c>
      <c r="Y106" s="158">
        <f>IF('Indicator Data'!Z110="No Data",1,IF('Indicator Data imputation'!Z109&lt;&gt;"",1,0))</f>
        <v>0</v>
      </c>
      <c r="Z106" s="158">
        <f>IF('Indicator Data'!AA110="No Data",1,IF('Indicator Data imputation'!AA109&lt;&gt;"",1,0))</f>
        <v>0</v>
      </c>
      <c r="AA106" s="158">
        <f>IF('Indicator Data'!AB110="No Data",1,IF('Indicator Data imputation'!AB109&lt;&gt;"",1,0))</f>
        <v>0</v>
      </c>
      <c r="AB106" s="158">
        <f>IF('Indicator Data'!AC110="No Data",1,IF('Indicator Data imputation'!AC109&lt;&gt;"",1,0))</f>
        <v>0</v>
      </c>
      <c r="AC106" s="158">
        <f>IF('Indicator Data'!AD110="No Data",1,IF('Indicator Data imputation'!AD109&lt;&gt;"",1,0))</f>
        <v>1</v>
      </c>
      <c r="AD106" s="158">
        <f>IF('Indicator Data'!AE110="No Data",1,IF('Indicator Data imputation'!AE109&lt;&gt;"",1,0))</f>
        <v>0</v>
      </c>
      <c r="AE106" s="158">
        <f>IF('Indicator Data'!AF110="No Data",1,IF('Indicator Data imputation'!AF109&lt;&gt;"",1,0))</f>
        <v>0</v>
      </c>
      <c r="AF106" s="158">
        <f>IF('Indicator Data'!AG110="No Data",1,IF('Indicator Data imputation'!AG109&lt;&gt;"",1,0))</f>
        <v>0</v>
      </c>
      <c r="AG106" s="158">
        <f>IF('Indicator Data'!AH110="No Data",1,IF('Indicator Data imputation'!AH109&lt;&gt;"",1,0))</f>
        <v>0</v>
      </c>
      <c r="AH106" s="158">
        <f>IF('Indicator Data'!AI110="No Data",1,IF('Indicator Data imputation'!AI109&lt;&gt;"",1,0))</f>
        <v>0</v>
      </c>
      <c r="AI106" s="158">
        <f>IF('Indicator Data'!AJ110="No Data",1,IF('Indicator Data imputation'!AJ109&lt;&gt;"",1,0))</f>
        <v>0</v>
      </c>
      <c r="AJ106" s="158">
        <f>IF('Indicator Data'!AK110="No Data",1,IF('Indicator Data imputation'!AK109&lt;&gt;"",1,0))</f>
        <v>0</v>
      </c>
      <c r="AK106" s="158">
        <f>IF('Indicator Data'!AL110="No Data",1,IF('Indicator Data imputation'!AL109&lt;&gt;"",1,0))</f>
        <v>0</v>
      </c>
      <c r="AL106" s="158">
        <f>IF('Indicator Data'!AM110="No Data",1,IF('Indicator Data imputation'!AM109&lt;&gt;"",1,0))</f>
        <v>0</v>
      </c>
      <c r="AM106" s="158">
        <f>IF('Indicator Data'!AN110="No Data",1,IF('Indicator Data imputation'!AN109&lt;&gt;"",1,0))</f>
        <v>0</v>
      </c>
      <c r="AN106" s="158">
        <f>IF('Indicator Data'!AO110="No Data",1,IF('Indicator Data imputation'!AO109&lt;&gt;"",1,0))</f>
        <v>0</v>
      </c>
      <c r="AO106" s="158">
        <f>IF('Indicator Data'!AP110="No Data",1,IF('Indicator Data imputation'!AP109&lt;&gt;"",1,0))</f>
        <v>0</v>
      </c>
      <c r="AP106" s="158">
        <f>IF('Indicator Data'!AQ110="No Data",1,IF('Indicator Data imputation'!AQ109&lt;&gt;"",1,0))</f>
        <v>0</v>
      </c>
      <c r="AQ106" s="158">
        <f>IF('Indicator Data'!AR110="No Data",1,IF('Indicator Data imputation'!AR109&lt;&gt;"",1,0))</f>
        <v>0</v>
      </c>
      <c r="AR106" s="158">
        <f>IF('Indicator Data'!AS110="No Data",1,IF('Indicator Data imputation'!AS109&lt;&gt;"",1,0))</f>
        <v>0</v>
      </c>
      <c r="AS106" s="158">
        <f>IF('Indicator Data'!AT110="No Data",1,IF('Indicator Data imputation'!AT109&lt;&gt;"",1,0))</f>
        <v>1</v>
      </c>
      <c r="AT106" s="158">
        <f>IF('Indicator Data'!AU110="No Data",1,IF('Indicator Data imputation'!AU109&lt;&gt;"",1,0))</f>
        <v>0</v>
      </c>
      <c r="AU106" s="158">
        <f>IF('Indicator Data'!AV110="No Data",1,IF('Indicator Data imputation'!AV109&lt;&gt;"",1,0))</f>
        <v>0</v>
      </c>
      <c r="AV106" s="158">
        <f>IF('Indicator Data'!AW110="No Data",1,IF('Indicator Data imputation'!AW109&lt;&gt;"",1,0))</f>
        <v>1</v>
      </c>
      <c r="AW106" s="158">
        <f>IF('Indicator Data'!AX110="No Data",1,IF('Indicator Data imputation'!AX109&lt;&gt;"",1,0))</f>
        <v>1</v>
      </c>
      <c r="AX106" s="158">
        <f>IF('Indicator Data'!AY110="No Data",1,IF('Indicator Data imputation'!AY109&lt;&gt;"",1,0))</f>
        <v>0</v>
      </c>
      <c r="AY106" s="158">
        <f>IF('Indicator Data'!AZ110="No Data",1,IF('Indicator Data imputation'!AZ109&lt;&gt;"",1,0))</f>
        <v>0</v>
      </c>
      <c r="AZ106" s="158">
        <f>IF('Indicator Data'!BA110="No Data",1,IF('Indicator Data imputation'!BA109&lt;&gt;"",1,0))</f>
        <v>0</v>
      </c>
      <c r="BA106" s="158">
        <f>IF('Indicator Data'!BB110="No Data",1,IF('Indicator Data imputation'!BB109&lt;&gt;"",1,0))</f>
        <v>0</v>
      </c>
      <c r="BB106" s="158">
        <f>IF('Indicator Data'!BC110="No Data",1,IF('Indicator Data imputation'!BC109&lt;&gt;"",1,0))</f>
        <v>0</v>
      </c>
      <c r="BC106" s="158">
        <f>IF('Indicator Data'!BD110="No Data",1,IF('Indicator Data imputation'!BD109&lt;&gt;"",1,0))</f>
        <v>0</v>
      </c>
      <c r="BD106" s="158">
        <f>IF('Indicator Data'!BE110="No Data",1,IF('Indicator Data imputation'!BE109&lt;&gt;"",1,0))</f>
        <v>0</v>
      </c>
      <c r="BE106" s="158">
        <f>IF('Indicator Data'!BF110="No Data",1,IF('Indicator Data imputation'!BF109&lt;&gt;"",1,0))</f>
        <v>0</v>
      </c>
      <c r="BF106" s="158">
        <f>IF('Indicator Data'!BG110="No Data",1,IF('Indicator Data imputation'!BG109&lt;&gt;"",1,0))</f>
        <v>0</v>
      </c>
      <c r="BG106" s="158">
        <f>IF('Indicator Data'!BH110="No Data",1,IF('Indicator Data imputation'!BH109&lt;&gt;"",1,0))</f>
        <v>0</v>
      </c>
      <c r="BH106" s="158">
        <f>IF('Indicator Data'!BI110="No Data",1,IF('Indicator Data imputation'!BI109&lt;&gt;"",1,0))</f>
        <v>0</v>
      </c>
      <c r="BI106" s="158">
        <f>IF('Indicator Data'!BR110="No Data",1,IF('Indicator Data imputation'!BJ109&lt;&gt;"",1,0))</f>
        <v>0</v>
      </c>
      <c r="BJ106" s="158">
        <f>IF('Indicator Data'!BS110="No Data",1,IF('Indicator Data imputation'!BK109&lt;&gt;"",1,0))</f>
        <v>0</v>
      </c>
      <c r="BK106" s="158">
        <f>IF('Indicator Data'!BT110="No Data",1,IF('Indicator Data imputation'!BL109&lt;&gt;"",1,0))</f>
        <v>0</v>
      </c>
      <c r="BL106" s="158">
        <f>IF('Indicator Data'!BU110="No Data",1,IF('Indicator Data imputation'!BM109&lt;&gt;"",1,0))</f>
        <v>0</v>
      </c>
      <c r="BM106" s="158">
        <f>IF('Indicator Data'!BV110="No Data",1,IF('Indicator Data imputation'!BN109&lt;&gt;"",1,0))</f>
        <v>0</v>
      </c>
      <c r="BN106" s="158">
        <f>IF('Indicator Data'!BW110="No Data",1,IF('Indicator Data imputation'!BO109&lt;&gt;"",1,0))</f>
        <v>0</v>
      </c>
      <c r="BO106" s="158">
        <f>IF('Indicator Data'!BX110="No Data",1,IF('Indicator Data imputation'!BP109&lt;&gt;"",1,0))</f>
        <v>0</v>
      </c>
      <c r="BP106" s="158">
        <f>IF('Indicator Data'!BY110="No Data",1,IF('Indicator Data imputation'!BQ109&lt;&gt;"",1,0))</f>
        <v>0</v>
      </c>
      <c r="BQ106" s="158">
        <f>IF('Indicator Data'!BZ110="No Data",1,IF('Indicator Data imputation'!BR109&lt;&gt;"",1,0))</f>
        <v>0</v>
      </c>
      <c r="BR106" s="158">
        <f>IF('Indicator Data'!CA110="No Data",1,IF('Indicator Data imputation'!BS109&lt;&gt;"",1,0))</f>
        <v>0</v>
      </c>
      <c r="BS106" s="158">
        <f>IF('Indicator Data'!CB110="No Data",1,IF('Indicator Data imputation'!BT109&lt;&gt;"",1,0))</f>
        <v>0</v>
      </c>
      <c r="BT106" s="158">
        <f>IF('Indicator Data'!CC110="No Data",1,IF('Indicator Data imputation'!BU109&lt;&gt;"",1,0))</f>
        <v>0</v>
      </c>
      <c r="BU106" s="158">
        <f>IF('Indicator Data'!CD110="No Data",1,IF('Indicator Data imputation'!BV109&lt;&gt;"",1,0))</f>
        <v>0</v>
      </c>
      <c r="BV106" s="158">
        <f>IF('Indicator Data'!CE110="No Data",1,IF('Indicator Data imputation'!BW109&lt;&gt;"",1,0))</f>
        <v>1</v>
      </c>
      <c r="BW106" s="158">
        <f>IF('Indicator Data'!CF110="No Data",1,IF('Indicator Data imputation'!BX109&lt;&gt;"",1,0))</f>
        <v>0</v>
      </c>
      <c r="BX106" s="158">
        <f>IF('Indicator Data'!CG110="No Data",1,IF('Indicator Data imputation'!BY109&lt;&gt;"",1,0))</f>
        <v>0</v>
      </c>
      <c r="BY106" s="5">
        <f t="shared" si="5"/>
        <v>11</v>
      </c>
      <c r="BZ106" s="160">
        <f t="shared" si="4"/>
        <v>0.14666666666666667</v>
      </c>
    </row>
    <row r="107" spans="1:78" x14ac:dyDescent="0.3">
      <c r="A107" s="5" t="s">
        <v>196</v>
      </c>
      <c r="B107" s="158">
        <f>IF('Indicator Data'!C111="No Data",1,IF('Indicator Data imputation'!C110&lt;&gt;"",1,0))</f>
        <v>0</v>
      </c>
      <c r="C107" s="158">
        <f>IF('Indicator Data'!D111="No Data",1,IF('Indicator Data imputation'!D110&lt;&gt;"",1,0))</f>
        <v>0</v>
      </c>
      <c r="D107" s="158">
        <f>IF('Indicator Data'!E111="No Data",1,IF('Indicator Data imputation'!E110&lt;&gt;"",1,0))</f>
        <v>0</v>
      </c>
      <c r="E107" s="158">
        <f>IF('Indicator Data'!F111="No Data",1,IF('Indicator Data imputation'!F110&lt;&gt;"",1,0))</f>
        <v>0</v>
      </c>
      <c r="F107" s="158">
        <f>IF('Indicator Data'!G111="No Data",1,IF('Indicator Data imputation'!G110&lt;&gt;"",1,0))</f>
        <v>0</v>
      </c>
      <c r="G107" s="158">
        <f>IF('Indicator Data'!H111="No Data",1,IF('Indicator Data imputation'!H110&lt;&gt;"",1,0))</f>
        <v>0</v>
      </c>
      <c r="H107" s="158">
        <f>IF('Indicator Data'!I111="No Data",1,IF('Indicator Data imputation'!I110&lt;&gt;"",1,0))</f>
        <v>0</v>
      </c>
      <c r="I107" s="158">
        <f>IF('Indicator Data'!J111="No Data",1,IF('Indicator Data imputation'!J110&lt;&gt;"",1,0))</f>
        <v>0</v>
      </c>
      <c r="J107" s="158">
        <f>IF('Indicator Data'!K111="No Data",1,IF('Indicator Data imputation'!K110&lt;&gt;"",1,0))</f>
        <v>0</v>
      </c>
      <c r="K107" s="158">
        <f>IF('Indicator Data'!L111="No Data",1,IF('Indicator Data imputation'!L110&lt;&gt;"",1,0))</f>
        <v>0</v>
      </c>
      <c r="L107" s="158">
        <f>IF('Indicator Data'!M111="No Data",1,IF('Indicator Data imputation'!M110&lt;&gt;"",1,0))</f>
        <v>0</v>
      </c>
      <c r="M107" s="158">
        <f>IF('Indicator Data'!N111="No Data",1,IF('Indicator Data imputation'!N110&lt;&gt;"",1,0))</f>
        <v>0</v>
      </c>
      <c r="N107" s="158">
        <f>IF('Indicator Data'!O111="No Data",1,IF('Indicator Data imputation'!O110&lt;&gt;"",1,0))</f>
        <v>0</v>
      </c>
      <c r="O107" s="158">
        <f>IF('Indicator Data'!P111="No Data",1,IF('Indicator Data imputation'!P110&lt;&gt;"",1,0))</f>
        <v>0</v>
      </c>
      <c r="P107" s="158">
        <f>IF('Indicator Data'!Q111="No Data",1,IF('Indicator Data imputation'!Q110&lt;&gt;"",1,0))</f>
        <v>0</v>
      </c>
      <c r="Q107" s="158">
        <f>IF('Indicator Data'!R111="No Data",1,IF('Indicator Data imputation'!R110&lt;&gt;"",1,0))</f>
        <v>0</v>
      </c>
      <c r="R107" s="158">
        <f>IF('Indicator Data'!S111="No Data",1,IF('Indicator Data imputation'!S110&lt;&gt;"",1,0))</f>
        <v>0</v>
      </c>
      <c r="S107" s="158">
        <f>IF('Indicator Data'!T111="No Data",1,IF('Indicator Data imputation'!T110&lt;&gt;"",1,0))</f>
        <v>0</v>
      </c>
      <c r="T107" s="158">
        <f>IF('Indicator Data'!U111="No Data",1,IF('Indicator Data imputation'!U110&lt;&gt;"",1,0))</f>
        <v>0</v>
      </c>
      <c r="U107" s="158">
        <f>IF('Indicator Data'!V111="No Data",1,IF('Indicator Data imputation'!V110&lt;&gt;"",1,0))</f>
        <v>0</v>
      </c>
      <c r="V107" s="158">
        <f>IF('Indicator Data'!W111="No Data",1,IF('Indicator Data imputation'!W110&lt;&gt;"",1,0))</f>
        <v>0</v>
      </c>
      <c r="W107" s="158">
        <f>IF('Indicator Data'!X111="No Data",1,IF('Indicator Data imputation'!X110&lt;&gt;"",1,0))</f>
        <v>0</v>
      </c>
      <c r="X107" s="158">
        <f>IF('Indicator Data'!Y111="No Data",1,IF('Indicator Data imputation'!Y110&lt;&gt;"",1,0))</f>
        <v>0</v>
      </c>
      <c r="Y107" s="158">
        <f>IF('Indicator Data'!Z111="No Data",1,IF('Indicator Data imputation'!Z110&lt;&gt;"",1,0))</f>
        <v>0</v>
      </c>
      <c r="Z107" s="158">
        <f>IF('Indicator Data'!AA111="No Data",1,IF('Indicator Data imputation'!AA110&lt;&gt;"",1,0))</f>
        <v>0</v>
      </c>
      <c r="AA107" s="158">
        <f>IF('Indicator Data'!AB111="No Data",1,IF('Indicator Data imputation'!AB110&lt;&gt;"",1,0))</f>
        <v>0</v>
      </c>
      <c r="AB107" s="158">
        <f>IF('Indicator Data'!AC111="No Data",1,IF('Indicator Data imputation'!AC110&lt;&gt;"",1,0))</f>
        <v>0</v>
      </c>
      <c r="AC107" s="158">
        <f>IF('Indicator Data'!AD111="No Data",1,IF('Indicator Data imputation'!AD110&lt;&gt;"",1,0))</f>
        <v>0</v>
      </c>
      <c r="AD107" s="158">
        <f>IF('Indicator Data'!AE111="No Data",1,IF('Indicator Data imputation'!AE110&lt;&gt;"",1,0))</f>
        <v>0</v>
      </c>
      <c r="AE107" s="158">
        <f>IF('Indicator Data'!AF111="No Data",1,IF('Indicator Data imputation'!AF110&lt;&gt;"",1,0))</f>
        <v>0</v>
      </c>
      <c r="AF107" s="158">
        <f>IF('Indicator Data'!AG111="No Data",1,IF('Indicator Data imputation'!AG110&lt;&gt;"",1,0))</f>
        <v>0</v>
      </c>
      <c r="AG107" s="158">
        <f>IF('Indicator Data'!AH111="No Data",1,IF('Indicator Data imputation'!AH110&lt;&gt;"",1,0))</f>
        <v>0</v>
      </c>
      <c r="AH107" s="158">
        <f>IF('Indicator Data'!AI111="No Data",1,IF('Indicator Data imputation'!AI110&lt;&gt;"",1,0))</f>
        <v>0</v>
      </c>
      <c r="AI107" s="158">
        <f>IF('Indicator Data'!AJ111="No Data",1,IF('Indicator Data imputation'!AJ110&lt;&gt;"",1,0))</f>
        <v>0</v>
      </c>
      <c r="AJ107" s="158">
        <f>IF('Indicator Data'!AK111="No Data",1,IF('Indicator Data imputation'!AK110&lt;&gt;"",1,0))</f>
        <v>0</v>
      </c>
      <c r="AK107" s="158">
        <f>IF('Indicator Data'!AL111="No Data",1,IF('Indicator Data imputation'!AL110&lt;&gt;"",1,0))</f>
        <v>0</v>
      </c>
      <c r="AL107" s="158">
        <f>IF('Indicator Data'!AM111="No Data",1,IF('Indicator Data imputation'!AM110&lt;&gt;"",1,0))</f>
        <v>0</v>
      </c>
      <c r="AM107" s="158">
        <f>IF('Indicator Data'!AN111="No Data",1,IF('Indicator Data imputation'!AN110&lt;&gt;"",1,0))</f>
        <v>0</v>
      </c>
      <c r="AN107" s="158">
        <f>IF('Indicator Data'!AO111="No Data",1,IF('Indicator Data imputation'!AO110&lt;&gt;"",1,0))</f>
        <v>0</v>
      </c>
      <c r="AO107" s="158">
        <f>IF('Indicator Data'!AP111="No Data",1,IF('Indicator Data imputation'!AP110&lt;&gt;"",1,0))</f>
        <v>0</v>
      </c>
      <c r="AP107" s="158">
        <f>IF('Indicator Data'!AQ111="No Data",1,IF('Indicator Data imputation'!AQ110&lt;&gt;"",1,0))</f>
        <v>0</v>
      </c>
      <c r="AQ107" s="158">
        <f>IF('Indicator Data'!AR111="No Data",1,IF('Indicator Data imputation'!AR110&lt;&gt;"",1,0))</f>
        <v>0</v>
      </c>
      <c r="AR107" s="158">
        <f>IF('Indicator Data'!AS111="No Data",1,IF('Indicator Data imputation'!AS110&lt;&gt;"",1,0))</f>
        <v>0</v>
      </c>
      <c r="AS107" s="158">
        <f>IF('Indicator Data'!AT111="No Data",1,IF('Indicator Data imputation'!AT110&lt;&gt;"",1,0))</f>
        <v>0</v>
      </c>
      <c r="AT107" s="158">
        <f>IF('Indicator Data'!AU111="No Data",1,IF('Indicator Data imputation'!AU110&lt;&gt;"",1,0))</f>
        <v>0</v>
      </c>
      <c r="AU107" s="158">
        <f>IF('Indicator Data'!AV111="No Data",1,IF('Indicator Data imputation'!AV110&lt;&gt;"",1,0))</f>
        <v>0</v>
      </c>
      <c r="AV107" s="158">
        <f>IF('Indicator Data'!AW111="No Data",1,IF('Indicator Data imputation'!AW110&lt;&gt;"",1,0))</f>
        <v>0</v>
      </c>
      <c r="AW107" s="158">
        <f>IF('Indicator Data'!AX111="No Data",1,IF('Indicator Data imputation'!AX110&lt;&gt;"",1,0))</f>
        <v>0</v>
      </c>
      <c r="AX107" s="158">
        <f>IF('Indicator Data'!AY111="No Data",1,IF('Indicator Data imputation'!AY110&lt;&gt;"",1,0))</f>
        <v>0</v>
      </c>
      <c r="AY107" s="158">
        <f>IF('Indicator Data'!AZ111="No Data",1,IF('Indicator Data imputation'!AZ110&lt;&gt;"",1,0))</f>
        <v>0</v>
      </c>
      <c r="AZ107" s="158">
        <f>IF('Indicator Data'!BA111="No Data",1,IF('Indicator Data imputation'!BA110&lt;&gt;"",1,0))</f>
        <v>0</v>
      </c>
      <c r="BA107" s="158">
        <f>IF('Indicator Data'!BB111="No Data",1,IF('Indicator Data imputation'!BB110&lt;&gt;"",1,0))</f>
        <v>0</v>
      </c>
      <c r="BB107" s="158">
        <f>IF('Indicator Data'!BC111="No Data",1,IF('Indicator Data imputation'!BC110&lt;&gt;"",1,0))</f>
        <v>0</v>
      </c>
      <c r="BC107" s="158">
        <f>IF('Indicator Data'!BD111="No Data",1,IF('Indicator Data imputation'!BD110&lt;&gt;"",1,0))</f>
        <v>0</v>
      </c>
      <c r="BD107" s="158">
        <f>IF('Indicator Data'!BE111="No Data",1,IF('Indicator Data imputation'!BE110&lt;&gt;"",1,0))</f>
        <v>0</v>
      </c>
      <c r="BE107" s="158">
        <f>IF('Indicator Data'!BF111="No Data",1,IF('Indicator Data imputation'!BF110&lt;&gt;"",1,0))</f>
        <v>0</v>
      </c>
      <c r="BF107" s="158">
        <f>IF('Indicator Data'!BG111="No Data",1,IF('Indicator Data imputation'!BG110&lt;&gt;"",1,0))</f>
        <v>0</v>
      </c>
      <c r="BG107" s="158">
        <f>IF('Indicator Data'!BH111="No Data",1,IF('Indicator Data imputation'!BH110&lt;&gt;"",1,0))</f>
        <v>0</v>
      </c>
      <c r="BH107" s="158">
        <f>IF('Indicator Data'!BI111="No Data",1,IF('Indicator Data imputation'!BI110&lt;&gt;"",1,0))</f>
        <v>0</v>
      </c>
      <c r="BI107" s="158">
        <f>IF('Indicator Data'!BR111="No Data",1,IF('Indicator Data imputation'!BJ110&lt;&gt;"",1,0))</f>
        <v>0</v>
      </c>
      <c r="BJ107" s="158">
        <f>IF('Indicator Data'!BS111="No Data",1,IF('Indicator Data imputation'!BK110&lt;&gt;"",1,0))</f>
        <v>0</v>
      </c>
      <c r="BK107" s="158">
        <f>IF('Indicator Data'!BT111="No Data",1,IF('Indicator Data imputation'!BL110&lt;&gt;"",1,0))</f>
        <v>0</v>
      </c>
      <c r="BL107" s="158">
        <f>IF('Indicator Data'!BU111="No Data",1,IF('Indicator Data imputation'!BM110&lt;&gt;"",1,0))</f>
        <v>0</v>
      </c>
      <c r="BM107" s="158">
        <f>IF('Indicator Data'!BV111="No Data",1,IF('Indicator Data imputation'!BN110&lt;&gt;"",1,0))</f>
        <v>0</v>
      </c>
      <c r="BN107" s="158">
        <f>IF('Indicator Data'!BW111="No Data",1,IF('Indicator Data imputation'!BO110&lt;&gt;"",1,0))</f>
        <v>0</v>
      </c>
      <c r="BO107" s="158">
        <f>IF('Indicator Data'!BX111="No Data",1,IF('Indicator Data imputation'!BP110&lt;&gt;"",1,0))</f>
        <v>0</v>
      </c>
      <c r="BP107" s="158">
        <f>IF('Indicator Data'!BY111="No Data",1,IF('Indicator Data imputation'!BQ110&lt;&gt;"",1,0))</f>
        <v>0</v>
      </c>
      <c r="BQ107" s="158">
        <f>IF('Indicator Data'!BZ111="No Data",1,IF('Indicator Data imputation'!BR110&lt;&gt;"",1,0))</f>
        <v>0</v>
      </c>
      <c r="BR107" s="158">
        <f>IF('Indicator Data'!CA111="No Data",1,IF('Indicator Data imputation'!BS110&lt;&gt;"",1,0))</f>
        <v>0</v>
      </c>
      <c r="BS107" s="158">
        <f>IF('Indicator Data'!CB111="No Data",1,IF('Indicator Data imputation'!BT110&lt;&gt;"",1,0))</f>
        <v>0</v>
      </c>
      <c r="BT107" s="158">
        <f>IF('Indicator Data'!CC111="No Data",1,IF('Indicator Data imputation'!BU110&lt;&gt;"",1,0))</f>
        <v>0</v>
      </c>
      <c r="BU107" s="158">
        <f>IF('Indicator Data'!CD111="No Data",1,IF('Indicator Data imputation'!BV110&lt;&gt;"",1,0))</f>
        <v>1</v>
      </c>
      <c r="BV107" s="158">
        <f>IF('Indicator Data'!CE111="No Data",1,IF('Indicator Data imputation'!BW110&lt;&gt;"",1,0))</f>
        <v>0</v>
      </c>
      <c r="BW107" s="158">
        <f>IF('Indicator Data'!CF111="No Data",1,IF('Indicator Data imputation'!BX110&lt;&gt;"",1,0))</f>
        <v>0</v>
      </c>
      <c r="BX107" s="158">
        <f>IF('Indicator Data'!CG111="No Data",1,IF('Indicator Data imputation'!BY110&lt;&gt;"",1,0))</f>
        <v>0</v>
      </c>
      <c r="BY107" s="5">
        <f t="shared" si="5"/>
        <v>1</v>
      </c>
      <c r="BZ107" s="160">
        <f t="shared" si="4"/>
        <v>1.3333333333333334E-2</v>
      </c>
    </row>
    <row r="108" spans="1:78" x14ac:dyDescent="0.3">
      <c r="A108" s="5" t="s">
        <v>198</v>
      </c>
      <c r="B108" s="158">
        <f>IF('Indicator Data'!C112="No Data",1,IF('Indicator Data imputation'!C111&lt;&gt;"",1,0))</f>
        <v>0</v>
      </c>
      <c r="C108" s="158">
        <f>IF('Indicator Data'!D112="No Data",1,IF('Indicator Data imputation'!D111&lt;&gt;"",1,0))</f>
        <v>0</v>
      </c>
      <c r="D108" s="158">
        <f>IF('Indicator Data'!E112="No Data",1,IF('Indicator Data imputation'!E111&lt;&gt;"",1,0))</f>
        <v>1</v>
      </c>
      <c r="E108" s="158">
        <f>IF('Indicator Data'!F112="No Data",1,IF('Indicator Data imputation'!F111&lt;&gt;"",1,0))</f>
        <v>0</v>
      </c>
      <c r="F108" s="158">
        <f>IF('Indicator Data'!G112="No Data",1,IF('Indicator Data imputation'!G111&lt;&gt;"",1,0))</f>
        <v>0</v>
      </c>
      <c r="G108" s="158">
        <f>IF('Indicator Data'!H112="No Data",1,IF('Indicator Data imputation'!H111&lt;&gt;"",1,0))</f>
        <v>0</v>
      </c>
      <c r="H108" s="158">
        <f>IF('Indicator Data'!I112="No Data",1,IF('Indicator Data imputation'!I111&lt;&gt;"",1,0))</f>
        <v>0</v>
      </c>
      <c r="I108" s="158">
        <f>IF('Indicator Data'!J112="No Data",1,IF('Indicator Data imputation'!J111&lt;&gt;"",1,0))</f>
        <v>0</v>
      </c>
      <c r="J108" s="158">
        <f>IF('Indicator Data'!K112="No Data",1,IF('Indicator Data imputation'!K111&lt;&gt;"",1,0))</f>
        <v>0</v>
      </c>
      <c r="K108" s="158">
        <f>IF('Indicator Data'!L112="No Data",1,IF('Indicator Data imputation'!L111&lt;&gt;"",1,0))</f>
        <v>0</v>
      </c>
      <c r="L108" s="158">
        <f>IF('Indicator Data'!M112="No Data",1,IF('Indicator Data imputation'!M111&lt;&gt;"",1,0))</f>
        <v>0</v>
      </c>
      <c r="M108" s="158">
        <f>IF('Indicator Data'!N112="No Data",1,IF('Indicator Data imputation'!N111&lt;&gt;"",1,0))</f>
        <v>1</v>
      </c>
      <c r="N108" s="158">
        <f>IF('Indicator Data'!O112="No Data",1,IF('Indicator Data imputation'!O111&lt;&gt;"",1,0))</f>
        <v>1</v>
      </c>
      <c r="O108" s="158">
        <f>IF('Indicator Data'!P112="No Data",1,IF('Indicator Data imputation'!P111&lt;&gt;"",1,0))</f>
        <v>1</v>
      </c>
      <c r="P108" s="158">
        <f>IF('Indicator Data'!Q112="No Data",1,IF('Indicator Data imputation'!Q111&lt;&gt;"",1,0))</f>
        <v>0</v>
      </c>
      <c r="Q108" s="158">
        <f>IF('Indicator Data'!R112="No Data",1,IF('Indicator Data imputation'!R111&lt;&gt;"",1,0))</f>
        <v>0</v>
      </c>
      <c r="R108" s="158">
        <f>IF('Indicator Data'!S112="No Data",1,IF('Indicator Data imputation'!S111&lt;&gt;"",1,0))</f>
        <v>0</v>
      </c>
      <c r="S108" s="158">
        <f>IF('Indicator Data'!T112="No Data",1,IF('Indicator Data imputation'!T111&lt;&gt;"",1,0))</f>
        <v>0</v>
      </c>
      <c r="T108" s="158">
        <f>IF('Indicator Data'!U112="No Data",1,IF('Indicator Data imputation'!U111&lt;&gt;"",1,0))</f>
        <v>0</v>
      </c>
      <c r="U108" s="158">
        <f>IF('Indicator Data'!V112="No Data",1,IF('Indicator Data imputation'!V111&lt;&gt;"",1,0))</f>
        <v>0</v>
      </c>
      <c r="V108" s="158">
        <f>IF('Indicator Data'!W112="No Data",1,IF('Indicator Data imputation'!W111&lt;&gt;"",1,0))</f>
        <v>0</v>
      </c>
      <c r="W108" s="158">
        <f>IF('Indicator Data'!X112="No Data",1,IF('Indicator Data imputation'!X111&lt;&gt;"",1,0))</f>
        <v>0</v>
      </c>
      <c r="X108" s="158">
        <f>IF('Indicator Data'!Y112="No Data",1,IF('Indicator Data imputation'!Y111&lt;&gt;"",1,0))</f>
        <v>0</v>
      </c>
      <c r="Y108" s="158">
        <f>IF('Indicator Data'!Z112="No Data",1,IF('Indicator Data imputation'!Z111&lt;&gt;"",1,0))</f>
        <v>0</v>
      </c>
      <c r="Z108" s="158">
        <f>IF('Indicator Data'!AA112="No Data",1,IF('Indicator Data imputation'!AA111&lt;&gt;"",1,0))</f>
        <v>0</v>
      </c>
      <c r="AA108" s="158">
        <f>IF('Indicator Data'!AB112="No Data",1,IF('Indicator Data imputation'!AB111&lt;&gt;"",1,0))</f>
        <v>0</v>
      </c>
      <c r="AB108" s="158">
        <f>IF('Indicator Data'!AC112="No Data",1,IF('Indicator Data imputation'!AC111&lt;&gt;"",1,0))</f>
        <v>1</v>
      </c>
      <c r="AC108" s="158">
        <f>IF('Indicator Data'!AD112="No Data",1,IF('Indicator Data imputation'!AD111&lt;&gt;"",1,0))</f>
        <v>0</v>
      </c>
      <c r="AD108" s="158">
        <f>IF('Indicator Data'!AE112="No Data",1,IF('Indicator Data imputation'!AE111&lt;&gt;"",1,0))</f>
        <v>0</v>
      </c>
      <c r="AE108" s="158">
        <f>IF('Indicator Data'!AF112="No Data",1,IF('Indicator Data imputation'!AF111&lt;&gt;"",1,0))</f>
        <v>1</v>
      </c>
      <c r="AF108" s="158">
        <f>IF('Indicator Data'!AG112="No Data",1,IF('Indicator Data imputation'!AG111&lt;&gt;"",1,0))</f>
        <v>0</v>
      </c>
      <c r="AG108" s="158">
        <f>IF('Indicator Data'!AH112="No Data",1,IF('Indicator Data imputation'!AH111&lt;&gt;"",1,0))</f>
        <v>0</v>
      </c>
      <c r="AH108" s="158">
        <f>IF('Indicator Data'!AI112="No Data",1,IF('Indicator Data imputation'!AI111&lt;&gt;"",1,0))</f>
        <v>0</v>
      </c>
      <c r="AI108" s="158">
        <f>IF('Indicator Data'!AJ112="No Data",1,IF('Indicator Data imputation'!AJ111&lt;&gt;"",1,0))</f>
        <v>0</v>
      </c>
      <c r="AJ108" s="158">
        <f>IF('Indicator Data'!AK112="No Data",1,IF('Indicator Data imputation'!AK111&lt;&gt;"",1,0))</f>
        <v>0</v>
      </c>
      <c r="AK108" s="158">
        <f>IF('Indicator Data'!AL112="No Data",1,IF('Indicator Data imputation'!AL111&lt;&gt;"",1,0))</f>
        <v>0</v>
      </c>
      <c r="AL108" s="158">
        <f>IF('Indicator Data'!AM112="No Data",1,IF('Indicator Data imputation'!AM111&lt;&gt;"",1,0))</f>
        <v>1</v>
      </c>
      <c r="AM108" s="158">
        <f>IF('Indicator Data'!AN112="No Data",1,IF('Indicator Data imputation'!AN111&lt;&gt;"",1,0))</f>
        <v>0</v>
      </c>
      <c r="AN108" s="158">
        <f>IF('Indicator Data'!AO112="No Data",1,IF('Indicator Data imputation'!AO111&lt;&gt;"",1,0))</f>
        <v>0</v>
      </c>
      <c r="AO108" s="158">
        <f>IF('Indicator Data'!AP112="No Data",1,IF('Indicator Data imputation'!AP111&lt;&gt;"",1,0))</f>
        <v>0</v>
      </c>
      <c r="AP108" s="158">
        <f>IF('Indicator Data'!AQ112="No Data",1,IF('Indicator Data imputation'!AQ111&lt;&gt;"",1,0))</f>
        <v>1</v>
      </c>
      <c r="AQ108" s="158">
        <f>IF('Indicator Data'!AR112="No Data",1,IF('Indicator Data imputation'!AR111&lt;&gt;"",1,0))</f>
        <v>0</v>
      </c>
      <c r="AR108" s="158">
        <f>IF('Indicator Data'!AS112="No Data",1,IF('Indicator Data imputation'!AS111&lt;&gt;"",1,0))</f>
        <v>0</v>
      </c>
      <c r="AS108" s="158">
        <f>IF('Indicator Data'!AT112="No Data",1,IF('Indicator Data imputation'!AT111&lt;&gt;"",1,0))</f>
        <v>1</v>
      </c>
      <c r="AT108" s="158">
        <f>IF('Indicator Data'!AU112="No Data",1,IF('Indicator Data imputation'!AU111&lt;&gt;"",1,0))</f>
        <v>0</v>
      </c>
      <c r="AU108" s="158">
        <f>IF('Indicator Data'!AV112="No Data",1,IF('Indicator Data imputation'!AV111&lt;&gt;"",1,0))</f>
        <v>0</v>
      </c>
      <c r="AV108" s="158">
        <f>IF('Indicator Data'!AW112="No Data",1,IF('Indicator Data imputation'!AW111&lt;&gt;"",1,0))</f>
        <v>1</v>
      </c>
      <c r="AW108" s="158">
        <f>IF('Indicator Data'!AX112="No Data",1,IF('Indicator Data imputation'!AX111&lt;&gt;"",1,0))</f>
        <v>1</v>
      </c>
      <c r="AX108" s="158">
        <f>IF('Indicator Data'!AY112="No Data",1,IF('Indicator Data imputation'!AY111&lt;&gt;"",1,0))</f>
        <v>0</v>
      </c>
      <c r="AY108" s="158">
        <f>IF('Indicator Data'!AZ112="No Data",1,IF('Indicator Data imputation'!AZ111&lt;&gt;"",1,0))</f>
        <v>0</v>
      </c>
      <c r="AZ108" s="158">
        <f>IF('Indicator Data'!BA112="No Data",1,IF('Indicator Data imputation'!BA111&lt;&gt;"",1,0))</f>
        <v>0</v>
      </c>
      <c r="BA108" s="158">
        <f>IF('Indicator Data'!BB112="No Data",1,IF('Indicator Data imputation'!BB111&lt;&gt;"",1,0))</f>
        <v>0</v>
      </c>
      <c r="BB108" s="158">
        <f>IF('Indicator Data'!BC112="No Data",1,IF('Indicator Data imputation'!BC111&lt;&gt;"",1,0))</f>
        <v>0</v>
      </c>
      <c r="BC108" s="158">
        <f>IF('Indicator Data'!BD112="No Data",1,IF('Indicator Data imputation'!BD111&lt;&gt;"",1,0))</f>
        <v>0</v>
      </c>
      <c r="BD108" s="158">
        <f>IF('Indicator Data'!BE112="No Data",1,IF('Indicator Data imputation'!BE111&lt;&gt;"",1,0))</f>
        <v>0</v>
      </c>
      <c r="BE108" s="158">
        <f>IF('Indicator Data'!BF112="No Data",1,IF('Indicator Data imputation'!BF111&lt;&gt;"",1,0))</f>
        <v>0</v>
      </c>
      <c r="BF108" s="158">
        <f>IF('Indicator Data'!BG112="No Data",1,IF('Indicator Data imputation'!BG111&lt;&gt;"",1,0))</f>
        <v>0</v>
      </c>
      <c r="BG108" s="158">
        <f>IF('Indicator Data'!BH112="No Data",1,IF('Indicator Data imputation'!BH111&lt;&gt;"",1,0))</f>
        <v>0</v>
      </c>
      <c r="BH108" s="158">
        <f>IF('Indicator Data'!BI112="No Data",1,IF('Indicator Data imputation'!BI111&lt;&gt;"",1,0))</f>
        <v>0</v>
      </c>
      <c r="BI108" s="158">
        <f>IF('Indicator Data'!BR112="No Data",1,IF('Indicator Data imputation'!BJ111&lt;&gt;"",1,0))</f>
        <v>1</v>
      </c>
      <c r="BJ108" s="158">
        <f>IF('Indicator Data'!BS112="No Data",1,IF('Indicator Data imputation'!BK111&lt;&gt;"",1,0))</f>
        <v>0</v>
      </c>
      <c r="BK108" s="158">
        <f>IF('Indicator Data'!BT112="No Data",1,IF('Indicator Data imputation'!BL111&lt;&gt;"",1,0))</f>
        <v>0</v>
      </c>
      <c r="BL108" s="158">
        <f>IF('Indicator Data'!BU112="No Data",1,IF('Indicator Data imputation'!BM111&lt;&gt;"",1,0))</f>
        <v>0</v>
      </c>
      <c r="BM108" s="158">
        <f>IF('Indicator Data'!BV112="No Data",1,IF('Indicator Data imputation'!BN111&lt;&gt;"",1,0))</f>
        <v>0</v>
      </c>
      <c r="BN108" s="158">
        <f>IF('Indicator Data'!BW112="No Data",1,IF('Indicator Data imputation'!BO111&lt;&gt;"",1,0))</f>
        <v>0</v>
      </c>
      <c r="BO108" s="158">
        <f>IF('Indicator Data'!BX112="No Data",1,IF('Indicator Data imputation'!BP111&lt;&gt;"",1,0))</f>
        <v>0</v>
      </c>
      <c r="BP108" s="158">
        <f>IF('Indicator Data'!BY112="No Data",1,IF('Indicator Data imputation'!BQ111&lt;&gt;"",1,0))</f>
        <v>0</v>
      </c>
      <c r="BQ108" s="158">
        <f>IF('Indicator Data'!BZ112="No Data",1,IF('Indicator Data imputation'!BR111&lt;&gt;"",1,0))</f>
        <v>0</v>
      </c>
      <c r="BR108" s="158">
        <f>IF('Indicator Data'!CA112="No Data",1,IF('Indicator Data imputation'!BS111&lt;&gt;"",1,0))</f>
        <v>0</v>
      </c>
      <c r="BS108" s="158">
        <f>IF('Indicator Data'!CB112="No Data",1,IF('Indicator Data imputation'!BT111&lt;&gt;"",1,0))</f>
        <v>0</v>
      </c>
      <c r="BT108" s="158">
        <f>IF('Indicator Data'!CC112="No Data",1,IF('Indicator Data imputation'!BU111&lt;&gt;"",1,0))</f>
        <v>0</v>
      </c>
      <c r="BU108" s="158">
        <f>IF('Indicator Data'!CD112="No Data",1,IF('Indicator Data imputation'!BV111&lt;&gt;"",1,0))</f>
        <v>0</v>
      </c>
      <c r="BV108" s="158">
        <f>IF('Indicator Data'!CE112="No Data",1,IF('Indicator Data imputation'!BW111&lt;&gt;"",1,0))</f>
        <v>1</v>
      </c>
      <c r="BW108" s="158">
        <f>IF('Indicator Data'!CF112="No Data",1,IF('Indicator Data imputation'!BX111&lt;&gt;"",1,0))</f>
        <v>0</v>
      </c>
      <c r="BX108" s="158">
        <f>IF('Indicator Data'!CG112="No Data",1,IF('Indicator Data imputation'!BY111&lt;&gt;"",1,0))</f>
        <v>0</v>
      </c>
      <c r="BY108" s="5">
        <f t="shared" si="5"/>
        <v>13</v>
      </c>
      <c r="BZ108" s="160">
        <f t="shared" si="4"/>
        <v>0.17333333333333334</v>
      </c>
    </row>
    <row r="109" spans="1:78" x14ac:dyDescent="0.3">
      <c r="A109" s="5" t="s">
        <v>200</v>
      </c>
      <c r="B109" s="158">
        <f>IF('Indicator Data'!C113="No Data",1,IF('Indicator Data imputation'!C112&lt;&gt;"",1,0))</f>
        <v>0</v>
      </c>
      <c r="C109" s="158">
        <f>IF('Indicator Data'!D113="No Data",1,IF('Indicator Data imputation'!D112&lt;&gt;"",1,0))</f>
        <v>0</v>
      </c>
      <c r="D109" s="158">
        <f>IF('Indicator Data'!E113="No Data",1,IF('Indicator Data imputation'!E112&lt;&gt;"",1,0))</f>
        <v>1</v>
      </c>
      <c r="E109" s="158">
        <f>IF('Indicator Data'!F113="No Data",1,IF('Indicator Data imputation'!F112&lt;&gt;"",1,0))</f>
        <v>0</v>
      </c>
      <c r="F109" s="158">
        <f>IF('Indicator Data'!G113="No Data",1,IF('Indicator Data imputation'!G112&lt;&gt;"",1,0))</f>
        <v>0</v>
      </c>
      <c r="G109" s="158">
        <f>IF('Indicator Data'!H113="No Data",1,IF('Indicator Data imputation'!H112&lt;&gt;"",1,0))</f>
        <v>0</v>
      </c>
      <c r="H109" s="158">
        <f>IF('Indicator Data'!I113="No Data",1,IF('Indicator Data imputation'!I112&lt;&gt;"",1,0))</f>
        <v>0</v>
      </c>
      <c r="I109" s="158">
        <f>IF('Indicator Data'!J113="No Data",1,IF('Indicator Data imputation'!J112&lt;&gt;"",1,0))</f>
        <v>0</v>
      </c>
      <c r="J109" s="158">
        <f>IF('Indicator Data'!K113="No Data",1,IF('Indicator Data imputation'!K112&lt;&gt;"",1,0))</f>
        <v>0</v>
      </c>
      <c r="K109" s="158">
        <f>IF('Indicator Data'!L113="No Data",1,IF('Indicator Data imputation'!L112&lt;&gt;"",1,0))</f>
        <v>1</v>
      </c>
      <c r="L109" s="158">
        <f>IF('Indicator Data'!M113="No Data",1,IF('Indicator Data imputation'!M112&lt;&gt;"",1,0))</f>
        <v>1</v>
      </c>
      <c r="M109" s="158">
        <f>IF('Indicator Data'!N113="No Data",1,IF('Indicator Data imputation'!N112&lt;&gt;"",1,0))</f>
        <v>1</v>
      </c>
      <c r="N109" s="158">
        <f>IF('Indicator Data'!O113="No Data",1,IF('Indicator Data imputation'!O112&lt;&gt;"",1,0))</f>
        <v>1</v>
      </c>
      <c r="O109" s="158">
        <f>IF('Indicator Data'!P113="No Data",1,IF('Indicator Data imputation'!P112&lt;&gt;"",1,0))</f>
        <v>1</v>
      </c>
      <c r="P109" s="158">
        <f>IF('Indicator Data'!Q113="No Data",1,IF('Indicator Data imputation'!Q112&lt;&gt;"",1,0))</f>
        <v>0</v>
      </c>
      <c r="Q109" s="158">
        <f>IF('Indicator Data'!R113="No Data",1,IF('Indicator Data imputation'!R112&lt;&gt;"",1,0))</f>
        <v>0</v>
      </c>
      <c r="R109" s="158">
        <f>IF('Indicator Data'!S113="No Data",1,IF('Indicator Data imputation'!S112&lt;&gt;"",1,0))</f>
        <v>0</v>
      </c>
      <c r="S109" s="158">
        <f>IF('Indicator Data'!T113="No Data",1,IF('Indicator Data imputation'!T112&lt;&gt;"",1,0))</f>
        <v>0</v>
      </c>
      <c r="T109" s="158">
        <f>IF('Indicator Data'!U113="No Data",1,IF('Indicator Data imputation'!U112&lt;&gt;"",1,0))</f>
        <v>0</v>
      </c>
      <c r="U109" s="158">
        <f>IF('Indicator Data'!V113="No Data",1,IF('Indicator Data imputation'!V112&lt;&gt;"",1,0))</f>
        <v>0</v>
      </c>
      <c r="V109" s="158">
        <f>IF('Indicator Data'!W113="No Data",1,IF('Indicator Data imputation'!W112&lt;&gt;"",1,0))</f>
        <v>0</v>
      </c>
      <c r="W109" s="158">
        <f>IF('Indicator Data'!X113="No Data",1,IF('Indicator Data imputation'!X112&lt;&gt;"",1,0))</f>
        <v>0</v>
      </c>
      <c r="X109" s="158">
        <f>IF('Indicator Data'!Y113="No Data",1,IF('Indicator Data imputation'!Y112&lt;&gt;"",1,0))</f>
        <v>0</v>
      </c>
      <c r="Y109" s="158">
        <f>IF('Indicator Data'!Z113="No Data",1,IF('Indicator Data imputation'!Z112&lt;&gt;"",1,0))</f>
        <v>0</v>
      </c>
      <c r="Z109" s="158">
        <f>IF('Indicator Data'!AA113="No Data",1,IF('Indicator Data imputation'!AA112&lt;&gt;"",1,0))</f>
        <v>1</v>
      </c>
      <c r="AA109" s="158">
        <f>IF('Indicator Data'!AB113="No Data",1,IF('Indicator Data imputation'!AB112&lt;&gt;"",1,0))</f>
        <v>0</v>
      </c>
      <c r="AB109" s="158">
        <f>IF('Indicator Data'!AC113="No Data",1,IF('Indicator Data imputation'!AC112&lt;&gt;"",1,0))</f>
        <v>0</v>
      </c>
      <c r="AC109" s="158">
        <f>IF('Indicator Data'!AD113="No Data",1,IF('Indicator Data imputation'!AD112&lt;&gt;"",1,0))</f>
        <v>1</v>
      </c>
      <c r="AD109" s="158">
        <f>IF('Indicator Data'!AE113="No Data",1,IF('Indicator Data imputation'!AE112&lt;&gt;"",1,0))</f>
        <v>0</v>
      </c>
      <c r="AE109" s="158">
        <f>IF('Indicator Data'!AF113="No Data",1,IF('Indicator Data imputation'!AF112&lt;&gt;"",1,0))</f>
        <v>1</v>
      </c>
      <c r="AF109" s="158">
        <f>IF('Indicator Data'!AG113="No Data",1,IF('Indicator Data imputation'!AG112&lt;&gt;"",1,0))</f>
        <v>1</v>
      </c>
      <c r="AG109" s="158">
        <f>IF('Indicator Data'!AH113="No Data",1,IF('Indicator Data imputation'!AH112&lt;&gt;"",1,0))</f>
        <v>0</v>
      </c>
      <c r="AH109" s="158">
        <f>IF('Indicator Data'!AI113="No Data",1,IF('Indicator Data imputation'!AI112&lt;&gt;"",1,0))</f>
        <v>0</v>
      </c>
      <c r="AI109" s="158">
        <f>IF('Indicator Data'!AJ113="No Data",1,IF('Indicator Data imputation'!AJ112&lt;&gt;"",1,0))</f>
        <v>0</v>
      </c>
      <c r="AJ109" s="158">
        <f>IF('Indicator Data'!AK113="No Data",1,IF('Indicator Data imputation'!AK112&lt;&gt;"",1,0))</f>
        <v>0</v>
      </c>
      <c r="AK109" s="158">
        <f>IF('Indicator Data'!AL113="No Data",1,IF('Indicator Data imputation'!AL112&lt;&gt;"",1,0))</f>
        <v>0</v>
      </c>
      <c r="AL109" s="158">
        <f>IF('Indicator Data'!AM113="No Data",1,IF('Indicator Data imputation'!AM112&lt;&gt;"",1,0))</f>
        <v>1</v>
      </c>
      <c r="AM109" s="158">
        <f>IF('Indicator Data'!AN113="No Data",1,IF('Indicator Data imputation'!AN112&lt;&gt;"",1,0))</f>
        <v>0</v>
      </c>
      <c r="AN109" s="158">
        <f>IF('Indicator Data'!AO113="No Data",1,IF('Indicator Data imputation'!AO112&lt;&gt;"",1,0))</f>
        <v>0</v>
      </c>
      <c r="AO109" s="158">
        <f>IF('Indicator Data'!AP113="No Data",1,IF('Indicator Data imputation'!AP112&lt;&gt;"",1,0))</f>
        <v>0</v>
      </c>
      <c r="AP109" s="158">
        <f>IF('Indicator Data'!AQ113="No Data",1,IF('Indicator Data imputation'!AQ112&lt;&gt;"",1,0))</f>
        <v>0</v>
      </c>
      <c r="AQ109" s="158">
        <f>IF('Indicator Data'!AR113="No Data",1,IF('Indicator Data imputation'!AR112&lt;&gt;"",1,0))</f>
        <v>0</v>
      </c>
      <c r="AR109" s="158">
        <f>IF('Indicator Data'!AS113="No Data",1,IF('Indicator Data imputation'!AS112&lt;&gt;"",1,0))</f>
        <v>0</v>
      </c>
      <c r="AS109" s="158">
        <f>IF('Indicator Data'!AT113="No Data",1,IF('Indicator Data imputation'!AT112&lt;&gt;"",1,0))</f>
        <v>1</v>
      </c>
      <c r="AT109" s="158">
        <f>IF('Indicator Data'!AU113="No Data",1,IF('Indicator Data imputation'!AU112&lt;&gt;"",1,0))</f>
        <v>0</v>
      </c>
      <c r="AU109" s="158">
        <f>IF('Indicator Data'!AV113="No Data",1,IF('Indicator Data imputation'!AV112&lt;&gt;"",1,0))</f>
        <v>1</v>
      </c>
      <c r="AV109" s="158">
        <f>IF('Indicator Data'!AW113="No Data",1,IF('Indicator Data imputation'!AW112&lt;&gt;"",1,0))</f>
        <v>1</v>
      </c>
      <c r="AW109" s="158">
        <f>IF('Indicator Data'!AX113="No Data",1,IF('Indicator Data imputation'!AX112&lt;&gt;"",1,0))</f>
        <v>1</v>
      </c>
      <c r="AX109" s="158">
        <f>IF('Indicator Data'!AY113="No Data",1,IF('Indicator Data imputation'!AY112&lt;&gt;"",1,0))</f>
        <v>0</v>
      </c>
      <c r="AY109" s="158">
        <f>IF('Indicator Data'!AZ113="No Data",1,IF('Indicator Data imputation'!AZ112&lt;&gt;"",1,0))</f>
        <v>1</v>
      </c>
      <c r="AZ109" s="158">
        <f>IF('Indicator Data'!BA113="No Data",1,IF('Indicator Data imputation'!BA112&lt;&gt;"",1,0))</f>
        <v>1</v>
      </c>
      <c r="BA109" s="158">
        <f>IF('Indicator Data'!BB113="No Data",1,IF('Indicator Data imputation'!BB112&lt;&gt;"",1,0))</f>
        <v>0</v>
      </c>
      <c r="BB109" s="158">
        <f>IF('Indicator Data'!BC113="No Data",1,IF('Indicator Data imputation'!BC112&lt;&gt;"",1,0))</f>
        <v>0</v>
      </c>
      <c r="BC109" s="158">
        <f>IF('Indicator Data'!BD113="No Data",1,IF('Indicator Data imputation'!BD112&lt;&gt;"",1,0))</f>
        <v>0</v>
      </c>
      <c r="BD109" s="158">
        <f>IF('Indicator Data'!BE113="No Data",1,IF('Indicator Data imputation'!BE112&lt;&gt;"",1,0))</f>
        <v>0</v>
      </c>
      <c r="BE109" s="158">
        <f>IF('Indicator Data'!BF113="No Data",1,IF('Indicator Data imputation'!BF112&lt;&gt;"",1,0))</f>
        <v>0</v>
      </c>
      <c r="BF109" s="158">
        <f>IF('Indicator Data'!BG113="No Data",1,IF('Indicator Data imputation'!BG112&lt;&gt;"",1,0))</f>
        <v>0</v>
      </c>
      <c r="BG109" s="158">
        <f>IF('Indicator Data'!BH113="No Data",1,IF('Indicator Data imputation'!BH112&lt;&gt;"",1,0))</f>
        <v>1</v>
      </c>
      <c r="BH109" s="158">
        <f>IF('Indicator Data'!BI113="No Data",1,IF('Indicator Data imputation'!BI112&lt;&gt;"",1,0))</f>
        <v>1</v>
      </c>
      <c r="BI109" s="158">
        <f>IF('Indicator Data'!BR113="No Data",1,IF('Indicator Data imputation'!BJ112&lt;&gt;"",1,0))</f>
        <v>0</v>
      </c>
      <c r="BJ109" s="158">
        <f>IF('Indicator Data'!BS113="No Data",1,IF('Indicator Data imputation'!BK112&lt;&gt;"",1,0))</f>
        <v>0</v>
      </c>
      <c r="BK109" s="158">
        <f>IF('Indicator Data'!BT113="No Data",1,IF('Indicator Data imputation'!BL112&lt;&gt;"",1,0))</f>
        <v>1</v>
      </c>
      <c r="BL109" s="158">
        <f>IF('Indicator Data'!BU113="No Data",1,IF('Indicator Data imputation'!BM112&lt;&gt;"",1,0))</f>
        <v>0</v>
      </c>
      <c r="BM109" s="158">
        <f>IF('Indicator Data'!BV113="No Data",1,IF('Indicator Data imputation'!BN112&lt;&gt;"",1,0))</f>
        <v>0</v>
      </c>
      <c r="BN109" s="158">
        <f>IF('Indicator Data'!BW113="No Data",1,IF('Indicator Data imputation'!BO112&lt;&gt;"",1,0))</f>
        <v>0</v>
      </c>
      <c r="BO109" s="158">
        <f>IF('Indicator Data'!BX113="No Data",1,IF('Indicator Data imputation'!BP112&lt;&gt;"",1,0))</f>
        <v>0</v>
      </c>
      <c r="BP109" s="158">
        <f>IF('Indicator Data'!BY113="No Data",1,IF('Indicator Data imputation'!BQ112&lt;&gt;"",1,0))</f>
        <v>0</v>
      </c>
      <c r="BQ109" s="158">
        <f>IF('Indicator Data'!BZ113="No Data",1,IF('Indicator Data imputation'!BR112&lt;&gt;"",1,0))</f>
        <v>0</v>
      </c>
      <c r="BR109" s="158">
        <f>IF('Indicator Data'!CA113="No Data",1,IF('Indicator Data imputation'!BS112&lt;&gt;"",1,0))</f>
        <v>0</v>
      </c>
      <c r="BS109" s="158">
        <f>IF('Indicator Data'!CB113="No Data",1,IF('Indicator Data imputation'!BT112&lt;&gt;"",1,0))</f>
        <v>0</v>
      </c>
      <c r="BT109" s="158">
        <f>IF('Indicator Data'!CC113="No Data",1,IF('Indicator Data imputation'!BU112&lt;&gt;"",1,0))</f>
        <v>0</v>
      </c>
      <c r="BU109" s="158">
        <f>IF('Indicator Data'!CD113="No Data",1,IF('Indicator Data imputation'!BV112&lt;&gt;"",1,0))</f>
        <v>0</v>
      </c>
      <c r="BV109" s="158">
        <f>IF('Indicator Data'!CE113="No Data",1,IF('Indicator Data imputation'!BW112&lt;&gt;"",1,0))</f>
        <v>0</v>
      </c>
      <c r="BW109" s="158">
        <f>IF('Indicator Data'!CF113="No Data",1,IF('Indicator Data imputation'!BX112&lt;&gt;"",1,0))</f>
        <v>0</v>
      </c>
      <c r="BX109" s="158">
        <f>IF('Indicator Data'!CG113="No Data",1,IF('Indicator Data imputation'!BY112&lt;&gt;"",1,0))</f>
        <v>1</v>
      </c>
      <c r="BY109" s="5">
        <f t="shared" si="5"/>
        <v>21</v>
      </c>
      <c r="BZ109" s="160">
        <f t="shared" si="4"/>
        <v>0.28000000000000003</v>
      </c>
    </row>
    <row r="110" spans="1:78" x14ac:dyDescent="0.3">
      <c r="A110" s="5" t="s">
        <v>202</v>
      </c>
      <c r="B110" s="158">
        <f>IF('Indicator Data'!C114="No Data",1,IF('Indicator Data imputation'!C113&lt;&gt;"",1,0))</f>
        <v>0</v>
      </c>
      <c r="C110" s="158">
        <f>IF('Indicator Data'!D114="No Data",1,IF('Indicator Data imputation'!D113&lt;&gt;"",1,0))</f>
        <v>0</v>
      </c>
      <c r="D110" s="158">
        <f>IF('Indicator Data'!E114="No Data",1,IF('Indicator Data imputation'!E113&lt;&gt;"",1,0))</f>
        <v>0</v>
      </c>
      <c r="E110" s="158">
        <f>IF('Indicator Data'!F114="No Data",1,IF('Indicator Data imputation'!F113&lt;&gt;"",1,0))</f>
        <v>0</v>
      </c>
      <c r="F110" s="158">
        <f>IF('Indicator Data'!G114="No Data",1,IF('Indicator Data imputation'!G113&lt;&gt;"",1,0))</f>
        <v>0</v>
      </c>
      <c r="G110" s="158">
        <f>IF('Indicator Data'!H114="No Data",1,IF('Indicator Data imputation'!H113&lt;&gt;"",1,0))</f>
        <v>0</v>
      </c>
      <c r="H110" s="158">
        <f>IF('Indicator Data'!I114="No Data",1,IF('Indicator Data imputation'!I113&lt;&gt;"",1,0))</f>
        <v>0</v>
      </c>
      <c r="I110" s="158">
        <f>IF('Indicator Data'!J114="No Data",1,IF('Indicator Data imputation'!J113&lt;&gt;"",1,0))</f>
        <v>0</v>
      </c>
      <c r="J110" s="158">
        <f>IF('Indicator Data'!K114="No Data",1,IF('Indicator Data imputation'!K113&lt;&gt;"",1,0))</f>
        <v>0</v>
      </c>
      <c r="K110" s="158">
        <f>IF('Indicator Data'!L114="No Data",1,IF('Indicator Data imputation'!L113&lt;&gt;"",1,0))</f>
        <v>0</v>
      </c>
      <c r="L110" s="158">
        <f>IF('Indicator Data'!M114="No Data",1,IF('Indicator Data imputation'!M113&lt;&gt;"",1,0))</f>
        <v>0</v>
      </c>
      <c r="M110" s="158">
        <f>IF('Indicator Data'!N114="No Data",1,IF('Indicator Data imputation'!N113&lt;&gt;"",1,0))</f>
        <v>0</v>
      </c>
      <c r="N110" s="158">
        <f>IF('Indicator Data'!O114="No Data",1,IF('Indicator Data imputation'!O113&lt;&gt;"",1,0))</f>
        <v>0</v>
      </c>
      <c r="O110" s="158">
        <f>IF('Indicator Data'!P114="No Data",1,IF('Indicator Data imputation'!P113&lt;&gt;"",1,0))</f>
        <v>0</v>
      </c>
      <c r="P110" s="158">
        <f>IF('Indicator Data'!Q114="No Data",1,IF('Indicator Data imputation'!Q113&lt;&gt;"",1,0))</f>
        <v>0</v>
      </c>
      <c r="Q110" s="158">
        <f>IF('Indicator Data'!R114="No Data",1,IF('Indicator Data imputation'!R113&lt;&gt;"",1,0))</f>
        <v>0</v>
      </c>
      <c r="R110" s="158">
        <f>IF('Indicator Data'!S114="No Data",1,IF('Indicator Data imputation'!S113&lt;&gt;"",1,0))</f>
        <v>0</v>
      </c>
      <c r="S110" s="158">
        <f>IF('Indicator Data'!T114="No Data",1,IF('Indicator Data imputation'!T113&lt;&gt;"",1,0))</f>
        <v>0</v>
      </c>
      <c r="T110" s="158">
        <f>IF('Indicator Data'!U114="No Data",1,IF('Indicator Data imputation'!U113&lt;&gt;"",1,0))</f>
        <v>0</v>
      </c>
      <c r="U110" s="158">
        <f>IF('Indicator Data'!V114="No Data",1,IF('Indicator Data imputation'!V113&lt;&gt;"",1,0))</f>
        <v>0</v>
      </c>
      <c r="V110" s="158">
        <f>IF('Indicator Data'!W114="No Data",1,IF('Indicator Data imputation'!W113&lt;&gt;"",1,0))</f>
        <v>0</v>
      </c>
      <c r="W110" s="158">
        <f>IF('Indicator Data'!X114="No Data",1,IF('Indicator Data imputation'!X113&lt;&gt;"",1,0))</f>
        <v>0</v>
      </c>
      <c r="X110" s="158">
        <f>IF('Indicator Data'!Y114="No Data",1,IF('Indicator Data imputation'!Y113&lt;&gt;"",1,0))</f>
        <v>0</v>
      </c>
      <c r="Y110" s="158">
        <f>IF('Indicator Data'!Z114="No Data",1,IF('Indicator Data imputation'!Z113&lt;&gt;"",1,0))</f>
        <v>0</v>
      </c>
      <c r="Z110" s="158">
        <f>IF('Indicator Data'!AA114="No Data",1,IF('Indicator Data imputation'!AA113&lt;&gt;"",1,0))</f>
        <v>1</v>
      </c>
      <c r="AA110" s="158">
        <f>IF('Indicator Data'!AB114="No Data",1,IF('Indicator Data imputation'!AB113&lt;&gt;"",1,0))</f>
        <v>0</v>
      </c>
      <c r="AB110" s="158">
        <f>IF('Indicator Data'!AC114="No Data",1,IF('Indicator Data imputation'!AC113&lt;&gt;"",1,0))</f>
        <v>0</v>
      </c>
      <c r="AC110" s="158">
        <f>IF('Indicator Data'!AD114="No Data",1,IF('Indicator Data imputation'!AD113&lt;&gt;"",1,0))</f>
        <v>1</v>
      </c>
      <c r="AD110" s="158">
        <f>IF('Indicator Data'!AE114="No Data",1,IF('Indicator Data imputation'!AE113&lt;&gt;"",1,0))</f>
        <v>0</v>
      </c>
      <c r="AE110" s="158">
        <f>IF('Indicator Data'!AF114="No Data",1,IF('Indicator Data imputation'!AF113&lt;&gt;"",1,0))</f>
        <v>0</v>
      </c>
      <c r="AF110" s="158">
        <f>IF('Indicator Data'!AG114="No Data",1,IF('Indicator Data imputation'!AG113&lt;&gt;"",1,0))</f>
        <v>0</v>
      </c>
      <c r="AG110" s="158">
        <f>IF('Indicator Data'!AH114="No Data",1,IF('Indicator Data imputation'!AH113&lt;&gt;"",1,0))</f>
        <v>0</v>
      </c>
      <c r="AH110" s="158">
        <f>IF('Indicator Data'!AI114="No Data",1,IF('Indicator Data imputation'!AI113&lt;&gt;"",1,0))</f>
        <v>0</v>
      </c>
      <c r="AI110" s="158">
        <f>IF('Indicator Data'!AJ114="No Data",1,IF('Indicator Data imputation'!AJ113&lt;&gt;"",1,0))</f>
        <v>0</v>
      </c>
      <c r="AJ110" s="158">
        <f>IF('Indicator Data'!AK114="No Data",1,IF('Indicator Data imputation'!AK113&lt;&gt;"",1,0))</f>
        <v>0</v>
      </c>
      <c r="AK110" s="158">
        <f>IF('Indicator Data'!AL114="No Data",1,IF('Indicator Data imputation'!AL113&lt;&gt;"",1,0))</f>
        <v>0</v>
      </c>
      <c r="AL110" s="158">
        <f>IF('Indicator Data'!AM114="No Data",1,IF('Indicator Data imputation'!AM113&lt;&gt;"",1,0))</f>
        <v>0</v>
      </c>
      <c r="AM110" s="158">
        <f>IF('Indicator Data'!AN114="No Data",1,IF('Indicator Data imputation'!AN113&lt;&gt;"",1,0))</f>
        <v>0</v>
      </c>
      <c r="AN110" s="158">
        <f>IF('Indicator Data'!AO114="No Data",1,IF('Indicator Data imputation'!AO113&lt;&gt;"",1,0))</f>
        <v>0</v>
      </c>
      <c r="AO110" s="158">
        <f>IF('Indicator Data'!AP114="No Data",1,IF('Indicator Data imputation'!AP113&lt;&gt;"",1,0))</f>
        <v>0</v>
      </c>
      <c r="AP110" s="158">
        <f>IF('Indicator Data'!AQ114="No Data",1,IF('Indicator Data imputation'!AQ113&lt;&gt;"",1,0))</f>
        <v>0</v>
      </c>
      <c r="AQ110" s="158">
        <f>IF('Indicator Data'!AR114="No Data",1,IF('Indicator Data imputation'!AR113&lt;&gt;"",1,0))</f>
        <v>0</v>
      </c>
      <c r="AR110" s="158">
        <f>IF('Indicator Data'!AS114="No Data",1,IF('Indicator Data imputation'!AS113&lt;&gt;"",1,0))</f>
        <v>0</v>
      </c>
      <c r="AS110" s="158">
        <f>IF('Indicator Data'!AT114="No Data",1,IF('Indicator Data imputation'!AT113&lt;&gt;"",1,0))</f>
        <v>0</v>
      </c>
      <c r="AT110" s="158">
        <f>IF('Indicator Data'!AU114="No Data",1,IF('Indicator Data imputation'!AU113&lt;&gt;"",1,0))</f>
        <v>0</v>
      </c>
      <c r="AU110" s="158">
        <f>IF('Indicator Data'!AV114="No Data",1,IF('Indicator Data imputation'!AV113&lt;&gt;"",1,0))</f>
        <v>0</v>
      </c>
      <c r="AV110" s="158">
        <f>IF('Indicator Data'!AW114="No Data",1,IF('Indicator Data imputation'!AW113&lt;&gt;"",1,0))</f>
        <v>0</v>
      </c>
      <c r="AW110" s="158">
        <f>IF('Indicator Data'!AX114="No Data",1,IF('Indicator Data imputation'!AX113&lt;&gt;"",1,0))</f>
        <v>0</v>
      </c>
      <c r="AX110" s="158">
        <f>IF('Indicator Data'!AY114="No Data",1,IF('Indicator Data imputation'!AY113&lt;&gt;"",1,0))</f>
        <v>0</v>
      </c>
      <c r="AY110" s="158">
        <f>IF('Indicator Data'!AZ114="No Data",1,IF('Indicator Data imputation'!AZ113&lt;&gt;"",1,0))</f>
        <v>0</v>
      </c>
      <c r="AZ110" s="158">
        <f>IF('Indicator Data'!BA114="No Data",1,IF('Indicator Data imputation'!BA113&lt;&gt;"",1,0))</f>
        <v>0</v>
      </c>
      <c r="BA110" s="158">
        <f>IF('Indicator Data'!BB114="No Data",1,IF('Indicator Data imputation'!BB113&lt;&gt;"",1,0))</f>
        <v>0</v>
      </c>
      <c r="BB110" s="158">
        <f>IF('Indicator Data'!BC114="No Data",1,IF('Indicator Data imputation'!BC113&lt;&gt;"",1,0))</f>
        <v>0</v>
      </c>
      <c r="BC110" s="158">
        <f>IF('Indicator Data'!BD114="No Data",1,IF('Indicator Data imputation'!BD113&lt;&gt;"",1,0))</f>
        <v>0</v>
      </c>
      <c r="BD110" s="158">
        <f>IF('Indicator Data'!BE114="No Data",1,IF('Indicator Data imputation'!BE113&lt;&gt;"",1,0))</f>
        <v>0</v>
      </c>
      <c r="BE110" s="158">
        <f>IF('Indicator Data'!BF114="No Data",1,IF('Indicator Data imputation'!BF113&lt;&gt;"",1,0))</f>
        <v>0</v>
      </c>
      <c r="BF110" s="158">
        <f>IF('Indicator Data'!BG114="No Data",1,IF('Indicator Data imputation'!BG113&lt;&gt;"",1,0))</f>
        <v>0</v>
      </c>
      <c r="BG110" s="158">
        <f>IF('Indicator Data'!BH114="No Data",1,IF('Indicator Data imputation'!BH113&lt;&gt;"",1,0))</f>
        <v>0</v>
      </c>
      <c r="BH110" s="158">
        <f>IF('Indicator Data'!BI114="No Data",1,IF('Indicator Data imputation'!BI113&lt;&gt;"",1,0))</f>
        <v>0</v>
      </c>
      <c r="BI110" s="158">
        <f>IF('Indicator Data'!BR114="No Data",1,IF('Indicator Data imputation'!BJ113&lt;&gt;"",1,0))</f>
        <v>0</v>
      </c>
      <c r="BJ110" s="158">
        <f>IF('Indicator Data'!BS114="No Data",1,IF('Indicator Data imputation'!BK113&lt;&gt;"",1,0))</f>
        <v>0</v>
      </c>
      <c r="BK110" s="158">
        <f>IF('Indicator Data'!BT114="No Data",1,IF('Indicator Data imputation'!BL113&lt;&gt;"",1,0))</f>
        <v>0</v>
      </c>
      <c r="BL110" s="158">
        <f>IF('Indicator Data'!BU114="No Data",1,IF('Indicator Data imputation'!BM113&lt;&gt;"",1,0))</f>
        <v>0</v>
      </c>
      <c r="BM110" s="158">
        <f>IF('Indicator Data'!BV114="No Data",1,IF('Indicator Data imputation'!BN113&lt;&gt;"",1,0))</f>
        <v>0</v>
      </c>
      <c r="BN110" s="158">
        <f>IF('Indicator Data'!BW114="No Data",1,IF('Indicator Data imputation'!BO113&lt;&gt;"",1,0))</f>
        <v>0</v>
      </c>
      <c r="BO110" s="158">
        <f>IF('Indicator Data'!BX114="No Data",1,IF('Indicator Data imputation'!BP113&lt;&gt;"",1,0))</f>
        <v>0</v>
      </c>
      <c r="BP110" s="158">
        <f>IF('Indicator Data'!BY114="No Data",1,IF('Indicator Data imputation'!BQ113&lt;&gt;"",1,0))</f>
        <v>0</v>
      </c>
      <c r="BQ110" s="158">
        <f>IF('Indicator Data'!BZ114="No Data",1,IF('Indicator Data imputation'!BR113&lt;&gt;"",1,0))</f>
        <v>0</v>
      </c>
      <c r="BR110" s="158">
        <f>IF('Indicator Data'!CA114="No Data",1,IF('Indicator Data imputation'!BS113&lt;&gt;"",1,0))</f>
        <v>0</v>
      </c>
      <c r="BS110" s="158">
        <f>IF('Indicator Data'!CB114="No Data",1,IF('Indicator Data imputation'!BT113&lt;&gt;"",1,0))</f>
        <v>0</v>
      </c>
      <c r="BT110" s="158">
        <f>IF('Indicator Data'!CC114="No Data",1,IF('Indicator Data imputation'!BU113&lt;&gt;"",1,0))</f>
        <v>0</v>
      </c>
      <c r="BU110" s="158">
        <f>IF('Indicator Data'!CD114="No Data",1,IF('Indicator Data imputation'!BV113&lt;&gt;"",1,0))</f>
        <v>1</v>
      </c>
      <c r="BV110" s="158">
        <f>IF('Indicator Data'!CE114="No Data",1,IF('Indicator Data imputation'!BW113&lt;&gt;"",1,0))</f>
        <v>0</v>
      </c>
      <c r="BW110" s="158">
        <f>IF('Indicator Data'!CF114="No Data",1,IF('Indicator Data imputation'!BX113&lt;&gt;"",1,0))</f>
        <v>0</v>
      </c>
      <c r="BX110" s="158">
        <f>IF('Indicator Data'!CG114="No Data",1,IF('Indicator Data imputation'!BY113&lt;&gt;"",1,0))</f>
        <v>0</v>
      </c>
      <c r="BY110" s="5">
        <f t="shared" si="5"/>
        <v>3</v>
      </c>
      <c r="BZ110" s="160">
        <f t="shared" si="4"/>
        <v>0.04</v>
      </c>
    </row>
    <row r="111" spans="1:78" x14ac:dyDescent="0.3">
      <c r="A111" s="5" t="s">
        <v>204</v>
      </c>
      <c r="B111" s="158">
        <f>IF('Indicator Data'!C115="No Data",1,IF('Indicator Data imputation'!C114&lt;&gt;"",1,0))</f>
        <v>0</v>
      </c>
      <c r="C111" s="158">
        <f>IF('Indicator Data'!D115="No Data",1,IF('Indicator Data imputation'!D114&lt;&gt;"",1,0))</f>
        <v>0</v>
      </c>
      <c r="D111" s="158">
        <f>IF('Indicator Data'!E115="No Data",1,IF('Indicator Data imputation'!E114&lt;&gt;"",1,0))</f>
        <v>1</v>
      </c>
      <c r="E111" s="158">
        <f>IF('Indicator Data'!F115="No Data",1,IF('Indicator Data imputation'!F114&lt;&gt;"",1,0))</f>
        <v>0</v>
      </c>
      <c r="F111" s="158">
        <f>IF('Indicator Data'!G115="No Data",1,IF('Indicator Data imputation'!G114&lt;&gt;"",1,0))</f>
        <v>0</v>
      </c>
      <c r="G111" s="158">
        <f>IF('Indicator Data'!H115="No Data",1,IF('Indicator Data imputation'!H114&lt;&gt;"",1,0))</f>
        <v>0</v>
      </c>
      <c r="H111" s="158">
        <f>IF('Indicator Data'!I115="No Data",1,IF('Indicator Data imputation'!I114&lt;&gt;"",1,0))</f>
        <v>0</v>
      </c>
      <c r="I111" s="158">
        <f>IF('Indicator Data'!J115="No Data",1,IF('Indicator Data imputation'!J114&lt;&gt;"",1,0))</f>
        <v>0</v>
      </c>
      <c r="J111" s="158">
        <f>IF('Indicator Data'!K115="No Data",1,IF('Indicator Data imputation'!K114&lt;&gt;"",1,0))</f>
        <v>0</v>
      </c>
      <c r="K111" s="158">
        <f>IF('Indicator Data'!L115="No Data",1,IF('Indicator Data imputation'!L114&lt;&gt;"",1,0))</f>
        <v>0</v>
      </c>
      <c r="L111" s="158">
        <f>IF('Indicator Data'!M115="No Data",1,IF('Indicator Data imputation'!M114&lt;&gt;"",1,0))</f>
        <v>0</v>
      </c>
      <c r="M111" s="158">
        <f>IF('Indicator Data'!N115="No Data",1,IF('Indicator Data imputation'!N114&lt;&gt;"",1,0))</f>
        <v>1</v>
      </c>
      <c r="N111" s="158">
        <f>IF('Indicator Data'!O115="No Data",1,IF('Indicator Data imputation'!O114&lt;&gt;"",1,0))</f>
        <v>1</v>
      </c>
      <c r="O111" s="158">
        <f>IF('Indicator Data'!P115="No Data",1,IF('Indicator Data imputation'!P114&lt;&gt;"",1,0))</f>
        <v>1</v>
      </c>
      <c r="P111" s="158">
        <f>IF('Indicator Data'!Q115="No Data",1,IF('Indicator Data imputation'!Q114&lt;&gt;"",1,0))</f>
        <v>0</v>
      </c>
      <c r="Q111" s="158">
        <f>IF('Indicator Data'!R115="No Data",1,IF('Indicator Data imputation'!R114&lt;&gt;"",1,0))</f>
        <v>0</v>
      </c>
      <c r="R111" s="158">
        <f>IF('Indicator Data'!S115="No Data",1,IF('Indicator Data imputation'!S114&lt;&gt;"",1,0))</f>
        <v>0</v>
      </c>
      <c r="S111" s="158">
        <f>IF('Indicator Data'!T115="No Data",1,IF('Indicator Data imputation'!T114&lt;&gt;"",1,0))</f>
        <v>0</v>
      </c>
      <c r="T111" s="158">
        <f>IF('Indicator Data'!U115="No Data",1,IF('Indicator Data imputation'!U114&lt;&gt;"",1,0))</f>
        <v>0</v>
      </c>
      <c r="U111" s="158">
        <f>IF('Indicator Data'!V115="No Data",1,IF('Indicator Data imputation'!V114&lt;&gt;"",1,0))</f>
        <v>0</v>
      </c>
      <c r="V111" s="158">
        <f>IF('Indicator Data'!W115="No Data",1,IF('Indicator Data imputation'!W114&lt;&gt;"",1,0))</f>
        <v>0</v>
      </c>
      <c r="W111" s="158">
        <f>IF('Indicator Data'!X115="No Data",1,IF('Indicator Data imputation'!X114&lt;&gt;"",1,0))</f>
        <v>0</v>
      </c>
      <c r="X111" s="158">
        <f>IF('Indicator Data'!Y115="No Data",1,IF('Indicator Data imputation'!Y114&lt;&gt;"",1,0))</f>
        <v>0</v>
      </c>
      <c r="Y111" s="158">
        <f>IF('Indicator Data'!Z115="No Data",1,IF('Indicator Data imputation'!Z114&lt;&gt;"",1,0))</f>
        <v>0</v>
      </c>
      <c r="Z111" s="158">
        <f>IF('Indicator Data'!AA115="No Data",1,IF('Indicator Data imputation'!AA114&lt;&gt;"",1,0))</f>
        <v>0</v>
      </c>
      <c r="AA111" s="158">
        <f>IF('Indicator Data'!AB115="No Data",1,IF('Indicator Data imputation'!AB114&lt;&gt;"",1,0))</f>
        <v>0</v>
      </c>
      <c r="AB111" s="158">
        <f>IF('Indicator Data'!AC115="No Data",1,IF('Indicator Data imputation'!AC114&lt;&gt;"",1,0))</f>
        <v>1</v>
      </c>
      <c r="AC111" s="158">
        <f>IF('Indicator Data'!AD115="No Data",1,IF('Indicator Data imputation'!AD114&lt;&gt;"",1,0))</f>
        <v>0</v>
      </c>
      <c r="AD111" s="158">
        <f>IF('Indicator Data'!AE115="No Data",1,IF('Indicator Data imputation'!AE114&lt;&gt;"",1,0))</f>
        <v>0</v>
      </c>
      <c r="AE111" s="158">
        <f>IF('Indicator Data'!AF115="No Data",1,IF('Indicator Data imputation'!AF114&lt;&gt;"",1,0))</f>
        <v>1</v>
      </c>
      <c r="AF111" s="158">
        <f>IF('Indicator Data'!AG115="No Data",1,IF('Indicator Data imputation'!AG114&lt;&gt;"",1,0))</f>
        <v>0</v>
      </c>
      <c r="AG111" s="158">
        <f>IF('Indicator Data'!AH115="No Data",1,IF('Indicator Data imputation'!AH114&lt;&gt;"",1,0))</f>
        <v>0</v>
      </c>
      <c r="AH111" s="158">
        <f>IF('Indicator Data'!AI115="No Data",1,IF('Indicator Data imputation'!AI114&lt;&gt;"",1,0))</f>
        <v>0</v>
      </c>
      <c r="AI111" s="158">
        <f>IF('Indicator Data'!AJ115="No Data",1,IF('Indicator Data imputation'!AJ114&lt;&gt;"",1,0))</f>
        <v>0</v>
      </c>
      <c r="AJ111" s="158">
        <f>IF('Indicator Data'!AK115="No Data",1,IF('Indicator Data imputation'!AK114&lt;&gt;"",1,0))</f>
        <v>0</v>
      </c>
      <c r="AK111" s="158">
        <f>IF('Indicator Data'!AL115="No Data",1,IF('Indicator Data imputation'!AL114&lt;&gt;"",1,0))</f>
        <v>0</v>
      </c>
      <c r="AL111" s="158">
        <f>IF('Indicator Data'!AM115="No Data",1,IF('Indicator Data imputation'!AM114&lt;&gt;"",1,0))</f>
        <v>1</v>
      </c>
      <c r="AM111" s="158">
        <f>IF('Indicator Data'!AN115="No Data",1,IF('Indicator Data imputation'!AN114&lt;&gt;"",1,0))</f>
        <v>0</v>
      </c>
      <c r="AN111" s="158">
        <f>IF('Indicator Data'!AO115="No Data",1,IF('Indicator Data imputation'!AO114&lt;&gt;"",1,0))</f>
        <v>0</v>
      </c>
      <c r="AO111" s="158">
        <f>IF('Indicator Data'!AP115="No Data",1,IF('Indicator Data imputation'!AP114&lt;&gt;"",1,0))</f>
        <v>0</v>
      </c>
      <c r="AP111" s="158">
        <f>IF('Indicator Data'!AQ115="No Data",1,IF('Indicator Data imputation'!AQ114&lt;&gt;"",1,0))</f>
        <v>0</v>
      </c>
      <c r="AQ111" s="158">
        <f>IF('Indicator Data'!AR115="No Data",1,IF('Indicator Data imputation'!AR114&lt;&gt;"",1,0))</f>
        <v>0</v>
      </c>
      <c r="AR111" s="158">
        <f>IF('Indicator Data'!AS115="No Data",1,IF('Indicator Data imputation'!AS114&lt;&gt;"",1,0))</f>
        <v>0</v>
      </c>
      <c r="AS111" s="158">
        <f>IF('Indicator Data'!AT115="No Data",1,IF('Indicator Data imputation'!AT114&lt;&gt;"",1,0))</f>
        <v>1</v>
      </c>
      <c r="AT111" s="158">
        <f>IF('Indicator Data'!AU115="No Data",1,IF('Indicator Data imputation'!AU114&lt;&gt;"",1,0))</f>
        <v>0</v>
      </c>
      <c r="AU111" s="158">
        <f>IF('Indicator Data'!AV115="No Data",1,IF('Indicator Data imputation'!AV114&lt;&gt;"",1,0))</f>
        <v>0</v>
      </c>
      <c r="AV111" s="158">
        <f>IF('Indicator Data'!AW115="No Data",1,IF('Indicator Data imputation'!AW114&lt;&gt;"",1,0))</f>
        <v>1</v>
      </c>
      <c r="AW111" s="158">
        <f>IF('Indicator Data'!AX115="No Data",1,IF('Indicator Data imputation'!AX114&lt;&gt;"",1,0))</f>
        <v>1</v>
      </c>
      <c r="AX111" s="158">
        <f>IF('Indicator Data'!AY115="No Data",1,IF('Indicator Data imputation'!AY114&lt;&gt;"",1,0))</f>
        <v>0</v>
      </c>
      <c r="AY111" s="158">
        <f>IF('Indicator Data'!AZ115="No Data",1,IF('Indicator Data imputation'!AZ114&lt;&gt;"",1,0))</f>
        <v>0</v>
      </c>
      <c r="AZ111" s="158">
        <f>IF('Indicator Data'!BA115="No Data",1,IF('Indicator Data imputation'!BA114&lt;&gt;"",1,0))</f>
        <v>0</v>
      </c>
      <c r="BA111" s="158">
        <f>IF('Indicator Data'!BB115="No Data",1,IF('Indicator Data imputation'!BB114&lt;&gt;"",1,0))</f>
        <v>0</v>
      </c>
      <c r="BB111" s="158">
        <f>IF('Indicator Data'!BC115="No Data",1,IF('Indicator Data imputation'!BC114&lt;&gt;"",1,0))</f>
        <v>0</v>
      </c>
      <c r="BC111" s="158">
        <f>IF('Indicator Data'!BD115="No Data",1,IF('Indicator Data imputation'!BD114&lt;&gt;"",1,0))</f>
        <v>0</v>
      </c>
      <c r="BD111" s="158">
        <f>IF('Indicator Data'!BE115="No Data",1,IF('Indicator Data imputation'!BE114&lt;&gt;"",1,0))</f>
        <v>0</v>
      </c>
      <c r="BE111" s="158">
        <f>IF('Indicator Data'!BF115="No Data",1,IF('Indicator Data imputation'!BF114&lt;&gt;"",1,0))</f>
        <v>0</v>
      </c>
      <c r="BF111" s="158">
        <f>IF('Indicator Data'!BG115="No Data",1,IF('Indicator Data imputation'!BG114&lt;&gt;"",1,0))</f>
        <v>0</v>
      </c>
      <c r="BG111" s="158">
        <f>IF('Indicator Data'!BH115="No Data",1,IF('Indicator Data imputation'!BH114&lt;&gt;"",1,0))</f>
        <v>0</v>
      </c>
      <c r="BH111" s="158">
        <f>IF('Indicator Data'!BI115="No Data",1,IF('Indicator Data imputation'!BI114&lt;&gt;"",1,0))</f>
        <v>0</v>
      </c>
      <c r="BI111" s="158">
        <f>IF('Indicator Data'!BR115="No Data",1,IF('Indicator Data imputation'!BJ114&lt;&gt;"",1,0))</f>
        <v>0</v>
      </c>
      <c r="BJ111" s="158">
        <f>IF('Indicator Data'!BS115="No Data",1,IF('Indicator Data imputation'!BK114&lt;&gt;"",1,0))</f>
        <v>0</v>
      </c>
      <c r="BK111" s="158">
        <f>IF('Indicator Data'!BT115="No Data",1,IF('Indicator Data imputation'!BL114&lt;&gt;"",1,0))</f>
        <v>0</v>
      </c>
      <c r="BL111" s="158">
        <f>IF('Indicator Data'!BU115="No Data",1,IF('Indicator Data imputation'!BM114&lt;&gt;"",1,0))</f>
        <v>0</v>
      </c>
      <c r="BM111" s="158">
        <f>IF('Indicator Data'!BV115="No Data",1,IF('Indicator Data imputation'!BN114&lt;&gt;"",1,0))</f>
        <v>0</v>
      </c>
      <c r="BN111" s="158">
        <f>IF('Indicator Data'!BW115="No Data",1,IF('Indicator Data imputation'!BO114&lt;&gt;"",1,0))</f>
        <v>0</v>
      </c>
      <c r="BO111" s="158">
        <f>IF('Indicator Data'!BX115="No Data",1,IF('Indicator Data imputation'!BP114&lt;&gt;"",1,0))</f>
        <v>0</v>
      </c>
      <c r="BP111" s="158">
        <f>IF('Indicator Data'!BY115="No Data",1,IF('Indicator Data imputation'!BQ114&lt;&gt;"",1,0))</f>
        <v>0</v>
      </c>
      <c r="BQ111" s="158">
        <f>IF('Indicator Data'!BZ115="No Data",1,IF('Indicator Data imputation'!BR114&lt;&gt;"",1,0))</f>
        <v>0</v>
      </c>
      <c r="BR111" s="158">
        <f>IF('Indicator Data'!CA115="No Data",1,IF('Indicator Data imputation'!BS114&lt;&gt;"",1,0))</f>
        <v>0</v>
      </c>
      <c r="BS111" s="158">
        <f>IF('Indicator Data'!CB115="No Data",1,IF('Indicator Data imputation'!BT114&lt;&gt;"",1,0))</f>
        <v>0</v>
      </c>
      <c r="BT111" s="158">
        <f>IF('Indicator Data'!CC115="No Data",1,IF('Indicator Data imputation'!BU114&lt;&gt;"",1,0))</f>
        <v>0</v>
      </c>
      <c r="BU111" s="158">
        <f>IF('Indicator Data'!CD115="No Data",1,IF('Indicator Data imputation'!BV114&lt;&gt;"",1,0))</f>
        <v>0</v>
      </c>
      <c r="BV111" s="158">
        <f>IF('Indicator Data'!CE115="No Data",1,IF('Indicator Data imputation'!BW114&lt;&gt;"",1,0))</f>
        <v>0</v>
      </c>
      <c r="BW111" s="158">
        <f>IF('Indicator Data'!CF115="No Data",1,IF('Indicator Data imputation'!BX114&lt;&gt;"",1,0))</f>
        <v>0</v>
      </c>
      <c r="BX111" s="158">
        <f>IF('Indicator Data'!CG115="No Data",1,IF('Indicator Data imputation'!BY114&lt;&gt;"",1,0))</f>
        <v>0</v>
      </c>
      <c r="BY111" s="5">
        <f t="shared" si="5"/>
        <v>10</v>
      </c>
      <c r="BZ111" s="160">
        <f t="shared" si="4"/>
        <v>0.13333333333333333</v>
      </c>
    </row>
    <row r="112" spans="1:78" x14ac:dyDescent="0.3">
      <c r="A112" s="5" t="s">
        <v>206</v>
      </c>
      <c r="B112" s="158">
        <f>IF('Indicator Data'!C116="No Data",1,IF('Indicator Data imputation'!C115&lt;&gt;"",1,0))</f>
        <v>0</v>
      </c>
      <c r="C112" s="158">
        <f>IF('Indicator Data'!D116="No Data",1,IF('Indicator Data imputation'!D115&lt;&gt;"",1,0))</f>
        <v>0</v>
      </c>
      <c r="D112" s="158">
        <f>IF('Indicator Data'!E116="No Data",1,IF('Indicator Data imputation'!E115&lt;&gt;"",1,0))</f>
        <v>0</v>
      </c>
      <c r="E112" s="158">
        <f>IF('Indicator Data'!F116="No Data",1,IF('Indicator Data imputation'!F115&lt;&gt;"",1,0))</f>
        <v>0</v>
      </c>
      <c r="F112" s="158">
        <f>IF('Indicator Data'!G116="No Data",1,IF('Indicator Data imputation'!G115&lt;&gt;"",1,0))</f>
        <v>0</v>
      </c>
      <c r="G112" s="158">
        <f>IF('Indicator Data'!H116="No Data",1,IF('Indicator Data imputation'!H115&lt;&gt;"",1,0))</f>
        <v>0</v>
      </c>
      <c r="H112" s="158">
        <f>IF('Indicator Data'!I116="No Data",1,IF('Indicator Data imputation'!I115&lt;&gt;"",1,0))</f>
        <v>0</v>
      </c>
      <c r="I112" s="158">
        <f>IF('Indicator Data'!J116="No Data",1,IF('Indicator Data imputation'!J115&lt;&gt;"",1,0))</f>
        <v>0</v>
      </c>
      <c r="J112" s="158">
        <f>IF('Indicator Data'!K116="No Data",1,IF('Indicator Data imputation'!K115&lt;&gt;"",1,0))</f>
        <v>0</v>
      </c>
      <c r="K112" s="158">
        <f>IF('Indicator Data'!L116="No Data",1,IF('Indicator Data imputation'!L115&lt;&gt;"",1,0))</f>
        <v>0</v>
      </c>
      <c r="L112" s="158">
        <f>IF('Indicator Data'!M116="No Data",1,IF('Indicator Data imputation'!M115&lt;&gt;"",1,0))</f>
        <v>1</v>
      </c>
      <c r="M112" s="158">
        <f>IF('Indicator Data'!N116="No Data",1,IF('Indicator Data imputation'!N115&lt;&gt;"",1,0))</f>
        <v>1</v>
      </c>
      <c r="N112" s="158">
        <f>IF('Indicator Data'!O116="No Data",1,IF('Indicator Data imputation'!O115&lt;&gt;"",1,0))</f>
        <v>1</v>
      </c>
      <c r="O112" s="158">
        <f>IF('Indicator Data'!P116="No Data",1,IF('Indicator Data imputation'!P115&lt;&gt;"",1,0))</f>
        <v>1</v>
      </c>
      <c r="P112" s="158">
        <f>IF('Indicator Data'!Q116="No Data",1,IF('Indicator Data imputation'!Q115&lt;&gt;"",1,0))</f>
        <v>0</v>
      </c>
      <c r="Q112" s="158">
        <f>IF('Indicator Data'!R116="No Data",1,IF('Indicator Data imputation'!R115&lt;&gt;"",1,0))</f>
        <v>0</v>
      </c>
      <c r="R112" s="158">
        <f>IF('Indicator Data'!S116="No Data",1,IF('Indicator Data imputation'!S115&lt;&gt;"",1,0))</f>
        <v>0</v>
      </c>
      <c r="S112" s="158">
        <f>IF('Indicator Data'!T116="No Data",1,IF('Indicator Data imputation'!T115&lt;&gt;"",1,0))</f>
        <v>0</v>
      </c>
      <c r="T112" s="158">
        <f>IF('Indicator Data'!U116="No Data",1,IF('Indicator Data imputation'!U115&lt;&gt;"",1,0))</f>
        <v>0</v>
      </c>
      <c r="U112" s="158">
        <f>IF('Indicator Data'!V116="No Data",1,IF('Indicator Data imputation'!V115&lt;&gt;"",1,0))</f>
        <v>0</v>
      </c>
      <c r="V112" s="158">
        <f>IF('Indicator Data'!W116="No Data",1,IF('Indicator Data imputation'!W115&lt;&gt;"",1,0))</f>
        <v>0</v>
      </c>
      <c r="W112" s="158">
        <f>IF('Indicator Data'!X116="No Data",1,IF('Indicator Data imputation'!X115&lt;&gt;"",1,0))</f>
        <v>0</v>
      </c>
      <c r="X112" s="158">
        <f>IF('Indicator Data'!Y116="No Data",1,IF('Indicator Data imputation'!Y115&lt;&gt;"",1,0))</f>
        <v>0</v>
      </c>
      <c r="Y112" s="158">
        <f>IF('Indicator Data'!Z116="No Data",1,IF('Indicator Data imputation'!Z115&lt;&gt;"",1,0))</f>
        <v>0</v>
      </c>
      <c r="Z112" s="158">
        <f>IF('Indicator Data'!AA116="No Data",1,IF('Indicator Data imputation'!AA115&lt;&gt;"",1,0))</f>
        <v>0</v>
      </c>
      <c r="AA112" s="158">
        <f>IF('Indicator Data'!AB116="No Data",1,IF('Indicator Data imputation'!AB115&lt;&gt;"",1,0))</f>
        <v>0</v>
      </c>
      <c r="AB112" s="158">
        <f>IF('Indicator Data'!AC116="No Data",1,IF('Indicator Data imputation'!AC115&lt;&gt;"",1,0))</f>
        <v>0</v>
      </c>
      <c r="AC112" s="158">
        <f>IF('Indicator Data'!AD116="No Data",1,IF('Indicator Data imputation'!AD115&lt;&gt;"",1,0))</f>
        <v>0</v>
      </c>
      <c r="AD112" s="158">
        <f>IF('Indicator Data'!AE116="No Data",1,IF('Indicator Data imputation'!AE115&lt;&gt;"",1,0))</f>
        <v>0</v>
      </c>
      <c r="AE112" s="158">
        <f>IF('Indicator Data'!AF116="No Data",1,IF('Indicator Data imputation'!AF115&lt;&gt;"",1,0))</f>
        <v>0</v>
      </c>
      <c r="AF112" s="158">
        <f>IF('Indicator Data'!AG116="No Data",1,IF('Indicator Data imputation'!AG115&lt;&gt;"",1,0))</f>
        <v>0</v>
      </c>
      <c r="AG112" s="158">
        <f>IF('Indicator Data'!AH116="No Data",1,IF('Indicator Data imputation'!AH115&lt;&gt;"",1,0))</f>
        <v>0</v>
      </c>
      <c r="AH112" s="158">
        <f>IF('Indicator Data'!AI116="No Data",1,IF('Indicator Data imputation'!AI115&lt;&gt;"",1,0))</f>
        <v>0</v>
      </c>
      <c r="AI112" s="158">
        <f>IF('Indicator Data'!AJ116="No Data",1,IF('Indicator Data imputation'!AJ115&lt;&gt;"",1,0))</f>
        <v>0</v>
      </c>
      <c r="AJ112" s="158">
        <f>IF('Indicator Data'!AK116="No Data",1,IF('Indicator Data imputation'!AK115&lt;&gt;"",1,0))</f>
        <v>0</v>
      </c>
      <c r="AK112" s="158">
        <f>IF('Indicator Data'!AL116="No Data",1,IF('Indicator Data imputation'!AL115&lt;&gt;"",1,0))</f>
        <v>0</v>
      </c>
      <c r="AL112" s="158">
        <f>IF('Indicator Data'!AM116="No Data",1,IF('Indicator Data imputation'!AM115&lt;&gt;"",1,0))</f>
        <v>0</v>
      </c>
      <c r="AM112" s="158">
        <f>IF('Indicator Data'!AN116="No Data",1,IF('Indicator Data imputation'!AN115&lt;&gt;"",1,0))</f>
        <v>0</v>
      </c>
      <c r="AN112" s="158">
        <f>IF('Indicator Data'!AO116="No Data",1,IF('Indicator Data imputation'!AO115&lt;&gt;"",1,0))</f>
        <v>0</v>
      </c>
      <c r="AO112" s="158">
        <f>IF('Indicator Data'!AP116="No Data",1,IF('Indicator Data imputation'!AP115&lt;&gt;"",1,0))</f>
        <v>0</v>
      </c>
      <c r="AP112" s="158">
        <f>IF('Indicator Data'!AQ116="No Data",1,IF('Indicator Data imputation'!AQ115&lt;&gt;"",1,0))</f>
        <v>0</v>
      </c>
      <c r="AQ112" s="158">
        <f>IF('Indicator Data'!AR116="No Data",1,IF('Indicator Data imputation'!AR115&lt;&gt;"",1,0))</f>
        <v>0</v>
      </c>
      <c r="AR112" s="158">
        <f>IF('Indicator Data'!AS116="No Data",1,IF('Indicator Data imputation'!AS115&lt;&gt;"",1,0))</f>
        <v>0</v>
      </c>
      <c r="AS112" s="158">
        <f>IF('Indicator Data'!AT116="No Data",1,IF('Indicator Data imputation'!AT115&lt;&gt;"",1,0))</f>
        <v>0</v>
      </c>
      <c r="AT112" s="158">
        <f>IF('Indicator Data'!AU116="No Data",1,IF('Indicator Data imputation'!AU115&lt;&gt;"",1,0))</f>
        <v>0</v>
      </c>
      <c r="AU112" s="158">
        <f>IF('Indicator Data'!AV116="No Data",1,IF('Indicator Data imputation'!AV115&lt;&gt;"",1,0))</f>
        <v>0</v>
      </c>
      <c r="AV112" s="158">
        <f>IF('Indicator Data'!AW116="No Data",1,IF('Indicator Data imputation'!AW115&lt;&gt;"",1,0))</f>
        <v>0</v>
      </c>
      <c r="AW112" s="158">
        <f>IF('Indicator Data'!AX116="No Data",1,IF('Indicator Data imputation'!AX115&lt;&gt;"",1,0))</f>
        <v>0</v>
      </c>
      <c r="AX112" s="158">
        <f>IF('Indicator Data'!AY116="No Data",1,IF('Indicator Data imputation'!AY115&lt;&gt;"",1,0))</f>
        <v>0</v>
      </c>
      <c r="AY112" s="158">
        <f>IF('Indicator Data'!AZ116="No Data",1,IF('Indicator Data imputation'!AZ115&lt;&gt;"",1,0))</f>
        <v>0</v>
      </c>
      <c r="AZ112" s="158">
        <f>IF('Indicator Data'!BA116="No Data",1,IF('Indicator Data imputation'!BA115&lt;&gt;"",1,0))</f>
        <v>0</v>
      </c>
      <c r="BA112" s="158">
        <f>IF('Indicator Data'!BB116="No Data",1,IF('Indicator Data imputation'!BB115&lt;&gt;"",1,0))</f>
        <v>0</v>
      </c>
      <c r="BB112" s="158">
        <f>IF('Indicator Data'!BC116="No Data",1,IF('Indicator Data imputation'!BC115&lt;&gt;"",1,0))</f>
        <v>0</v>
      </c>
      <c r="BC112" s="158">
        <f>IF('Indicator Data'!BD116="No Data",1,IF('Indicator Data imputation'!BD115&lt;&gt;"",1,0))</f>
        <v>0</v>
      </c>
      <c r="BD112" s="158">
        <f>IF('Indicator Data'!BE116="No Data",1,IF('Indicator Data imputation'!BE115&lt;&gt;"",1,0))</f>
        <v>0</v>
      </c>
      <c r="BE112" s="158">
        <f>IF('Indicator Data'!BF116="No Data",1,IF('Indicator Data imputation'!BF115&lt;&gt;"",1,0))</f>
        <v>0</v>
      </c>
      <c r="BF112" s="158">
        <f>IF('Indicator Data'!BG116="No Data",1,IF('Indicator Data imputation'!BG115&lt;&gt;"",1,0))</f>
        <v>0</v>
      </c>
      <c r="BG112" s="158">
        <f>IF('Indicator Data'!BH116="No Data",1,IF('Indicator Data imputation'!BH115&lt;&gt;"",1,0))</f>
        <v>0</v>
      </c>
      <c r="BH112" s="158">
        <f>IF('Indicator Data'!BI116="No Data",1,IF('Indicator Data imputation'!BI115&lt;&gt;"",1,0))</f>
        <v>0</v>
      </c>
      <c r="BI112" s="158">
        <f>IF('Indicator Data'!BR116="No Data",1,IF('Indicator Data imputation'!BJ115&lt;&gt;"",1,0))</f>
        <v>0</v>
      </c>
      <c r="BJ112" s="158">
        <f>IF('Indicator Data'!BS116="No Data",1,IF('Indicator Data imputation'!BK115&lt;&gt;"",1,0))</f>
        <v>0</v>
      </c>
      <c r="BK112" s="158">
        <f>IF('Indicator Data'!BT116="No Data",1,IF('Indicator Data imputation'!BL115&lt;&gt;"",1,0))</f>
        <v>0</v>
      </c>
      <c r="BL112" s="158">
        <f>IF('Indicator Data'!BU116="No Data",1,IF('Indicator Data imputation'!BM115&lt;&gt;"",1,0))</f>
        <v>0</v>
      </c>
      <c r="BM112" s="158">
        <f>IF('Indicator Data'!BV116="No Data",1,IF('Indicator Data imputation'!BN115&lt;&gt;"",1,0))</f>
        <v>0</v>
      </c>
      <c r="BN112" s="158">
        <f>IF('Indicator Data'!BW116="No Data",1,IF('Indicator Data imputation'!BO115&lt;&gt;"",1,0))</f>
        <v>0</v>
      </c>
      <c r="BO112" s="158">
        <f>IF('Indicator Data'!BX116="No Data",1,IF('Indicator Data imputation'!BP115&lt;&gt;"",1,0))</f>
        <v>0</v>
      </c>
      <c r="BP112" s="158">
        <f>IF('Indicator Data'!BY116="No Data",1,IF('Indicator Data imputation'!BQ115&lt;&gt;"",1,0))</f>
        <v>0</v>
      </c>
      <c r="BQ112" s="158">
        <f>IF('Indicator Data'!BZ116="No Data",1,IF('Indicator Data imputation'!BR115&lt;&gt;"",1,0))</f>
        <v>0</v>
      </c>
      <c r="BR112" s="158">
        <f>IF('Indicator Data'!CA116="No Data",1,IF('Indicator Data imputation'!BS115&lt;&gt;"",1,0))</f>
        <v>0</v>
      </c>
      <c r="BS112" s="158">
        <f>IF('Indicator Data'!CB116="No Data",1,IF('Indicator Data imputation'!BT115&lt;&gt;"",1,0))</f>
        <v>0</v>
      </c>
      <c r="BT112" s="158">
        <f>IF('Indicator Data'!CC116="No Data",1,IF('Indicator Data imputation'!BU115&lt;&gt;"",1,0))</f>
        <v>0</v>
      </c>
      <c r="BU112" s="158">
        <f>IF('Indicator Data'!CD116="No Data",1,IF('Indicator Data imputation'!BV115&lt;&gt;"",1,0))</f>
        <v>0</v>
      </c>
      <c r="BV112" s="158">
        <f>IF('Indicator Data'!CE116="No Data",1,IF('Indicator Data imputation'!BW115&lt;&gt;"",1,0))</f>
        <v>0</v>
      </c>
      <c r="BW112" s="158">
        <f>IF('Indicator Data'!CF116="No Data",1,IF('Indicator Data imputation'!BX115&lt;&gt;"",1,0))</f>
        <v>0</v>
      </c>
      <c r="BX112" s="158">
        <f>IF('Indicator Data'!CG116="No Data",1,IF('Indicator Data imputation'!BY115&lt;&gt;"",1,0))</f>
        <v>0</v>
      </c>
      <c r="BY112" s="5">
        <f t="shared" si="5"/>
        <v>4</v>
      </c>
      <c r="BZ112" s="160">
        <f t="shared" si="4"/>
        <v>5.3333333333333337E-2</v>
      </c>
    </row>
    <row r="113" spans="1:78" x14ac:dyDescent="0.3">
      <c r="A113" s="5" t="s">
        <v>208</v>
      </c>
      <c r="B113" s="158">
        <f>IF('Indicator Data'!C117="No Data",1,IF('Indicator Data imputation'!C116&lt;&gt;"",1,0))</f>
        <v>0</v>
      </c>
      <c r="C113" s="158">
        <f>IF('Indicator Data'!D117="No Data",1,IF('Indicator Data imputation'!D116&lt;&gt;"",1,0))</f>
        <v>0</v>
      </c>
      <c r="D113" s="158">
        <f>IF('Indicator Data'!E117="No Data",1,IF('Indicator Data imputation'!E116&lt;&gt;"",1,0))</f>
        <v>1</v>
      </c>
      <c r="E113" s="158">
        <f>IF('Indicator Data'!F117="No Data",1,IF('Indicator Data imputation'!F116&lt;&gt;"",1,0))</f>
        <v>0</v>
      </c>
      <c r="F113" s="158">
        <f>IF('Indicator Data'!G117="No Data",1,IF('Indicator Data imputation'!G116&lt;&gt;"",1,0))</f>
        <v>0</v>
      </c>
      <c r="G113" s="158">
        <f>IF('Indicator Data'!H117="No Data",1,IF('Indicator Data imputation'!H116&lt;&gt;"",1,0))</f>
        <v>0</v>
      </c>
      <c r="H113" s="158">
        <f>IF('Indicator Data'!I117="No Data",1,IF('Indicator Data imputation'!I116&lt;&gt;"",1,0))</f>
        <v>0</v>
      </c>
      <c r="I113" s="158">
        <f>IF('Indicator Data'!J117="No Data",1,IF('Indicator Data imputation'!J116&lt;&gt;"",1,0))</f>
        <v>0</v>
      </c>
      <c r="J113" s="158">
        <f>IF('Indicator Data'!K117="No Data",1,IF('Indicator Data imputation'!K116&lt;&gt;"",1,0))</f>
        <v>0</v>
      </c>
      <c r="K113" s="158">
        <f>IF('Indicator Data'!L117="No Data",1,IF('Indicator Data imputation'!L116&lt;&gt;"",1,0))</f>
        <v>0</v>
      </c>
      <c r="L113" s="158">
        <f>IF('Indicator Data'!M117="No Data",1,IF('Indicator Data imputation'!M116&lt;&gt;"",1,0))</f>
        <v>0</v>
      </c>
      <c r="M113" s="158">
        <f>IF('Indicator Data'!N117="No Data",1,IF('Indicator Data imputation'!N116&lt;&gt;"",1,0))</f>
        <v>1</v>
      </c>
      <c r="N113" s="158">
        <f>IF('Indicator Data'!O117="No Data",1,IF('Indicator Data imputation'!O116&lt;&gt;"",1,0))</f>
        <v>1</v>
      </c>
      <c r="O113" s="158">
        <f>IF('Indicator Data'!P117="No Data",1,IF('Indicator Data imputation'!P116&lt;&gt;"",1,0))</f>
        <v>1</v>
      </c>
      <c r="P113" s="158">
        <f>IF('Indicator Data'!Q117="No Data",1,IF('Indicator Data imputation'!Q116&lt;&gt;"",1,0))</f>
        <v>0</v>
      </c>
      <c r="Q113" s="158">
        <f>IF('Indicator Data'!R117="No Data",1,IF('Indicator Data imputation'!R116&lt;&gt;"",1,0))</f>
        <v>0</v>
      </c>
      <c r="R113" s="158">
        <f>IF('Indicator Data'!S117="No Data",1,IF('Indicator Data imputation'!S116&lt;&gt;"",1,0))</f>
        <v>0</v>
      </c>
      <c r="S113" s="158">
        <f>IF('Indicator Data'!T117="No Data",1,IF('Indicator Data imputation'!T116&lt;&gt;"",1,0))</f>
        <v>0</v>
      </c>
      <c r="T113" s="158">
        <f>IF('Indicator Data'!U117="No Data",1,IF('Indicator Data imputation'!U116&lt;&gt;"",1,0))</f>
        <v>0</v>
      </c>
      <c r="U113" s="158">
        <f>IF('Indicator Data'!V117="No Data",1,IF('Indicator Data imputation'!V116&lt;&gt;"",1,0))</f>
        <v>0</v>
      </c>
      <c r="V113" s="158">
        <f>IF('Indicator Data'!W117="No Data",1,IF('Indicator Data imputation'!W116&lt;&gt;"",1,0))</f>
        <v>0</v>
      </c>
      <c r="W113" s="158">
        <f>IF('Indicator Data'!X117="No Data",1,IF('Indicator Data imputation'!X116&lt;&gt;"",1,0))</f>
        <v>0</v>
      </c>
      <c r="X113" s="158">
        <f>IF('Indicator Data'!Y117="No Data",1,IF('Indicator Data imputation'!Y116&lt;&gt;"",1,0))</f>
        <v>0</v>
      </c>
      <c r="Y113" s="158">
        <f>IF('Indicator Data'!Z117="No Data",1,IF('Indicator Data imputation'!Z116&lt;&gt;"",1,0))</f>
        <v>0</v>
      </c>
      <c r="Z113" s="158">
        <f>IF('Indicator Data'!AA117="No Data",1,IF('Indicator Data imputation'!AA116&lt;&gt;"",1,0))</f>
        <v>1</v>
      </c>
      <c r="AA113" s="158">
        <f>IF('Indicator Data'!AB117="No Data",1,IF('Indicator Data imputation'!AB116&lt;&gt;"",1,0))</f>
        <v>0</v>
      </c>
      <c r="AB113" s="158">
        <f>IF('Indicator Data'!AC117="No Data",1,IF('Indicator Data imputation'!AC116&lt;&gt;"",1,0))</f>
        <v>1</v>
      </c>
      <c r="AC113" s="158">
        <f>IF('Indicator Data'!AD117="No Data",1,IF('Indicator Data imputation'!AD116&lt;&gt;"",1,0))</f>
        <v>0</v>
      </c>
      <c r="AD113" s="158">
        <f>IF('Indicator Data'!AE117="No Data",1,IF('Indicator Data imputation'!AE116&lt;&gt;"",1,0))</f>
        <v>1</v>
      </c>
      <c r="AE113" s="158">
        <f>IF('Indicator Data'!AF117="No Data",1,IF('Indicator Data imputation'!AF116&lt;&gt;"",1,0))</f>
        <v>1</v>
      </c>
      <c r="AF113" s="158">
        <f>IF('Indicator Data'!AG117="No Data",1,IF('Indicator Data imputation'!AG116&lt;&gt;"",1,0))</f>
        <v>0</v>
      </c>
      <c r="AG113" s="158">
        <f>IF('Indicator Data'!AH117="No Data",1,IF('Indicator Data imputation'!AH116&lt;&gt;"",1,0))</f>
        <v>0</v>
      </c>
      <c r="AH113" s="158">
        <f>IF('Indicator Data'!AI117="No Data",1,IF('Indicator Data imputation'!AI116&lt;&gt;"",1,0))</f>
        <v>0</v>
      </c>
      <c r="AI113" s="158">
        <f>IF('Indicator Data'!AJ117="No Data",1,IF('Indicator Data imputation'!AJ116&lt;&gt;"",1,0))</f>
        <v>0</v>
      </c>
      <c r="AJ113" s="158">
        <f>IF('Indicator Data'!AK117="No Data",1,IF('Indicator Data imputation'!AK116&lt;&gt;"",1,0))</f>
        <v>0</v>
      </c>
      <c r="AK113" s="158">
        <f>IF('Indicator Data'!AL117="No Data",1,IF('Indicator Data imputation'!AL116&lt;&gt;"",1,0))</f>
        <v>0</v>
      </c>
      <c r="AL113" s="158">
        <f>IF('Indicator Data'!AM117="No Data",1,IF('Indicator Data imputation'!AM116&lt;&gt;"",1,0))</f>
        <v>1</v>
      </c>
      <c r="AM113" s="158">
        <f>IF('Indicator Data'!AN117="No Data",1,IF('Indicator Data imputation'!AN116&lt;&gt;"",1,0))</f>
        <v>0</v>
      </c>
      <c r="AN113" s="158">
        <f>IF('Indicator Data'!AO117="No Data",1,IF('Indicator Data imputation'!AO116&lt;&gt;"",1,0))</f>
        <v>0</v>
      </c>
      <c r="AO113" s="158">
        <f>IF('Indicator Data'!AP117="No Data",1,IF('Indicator Data imputation'!AP116&lt;&gt;"",1,0))</f>
        <v>0</v>
      </c>
      <c r="AP113" s="158">
        <f>IF('Indicator Data'!AQ117="No Data",1,IF('Indicator Data imputation'!AQ116&lt;&gt;"",1,0))</f>
        <v>0</v>
      </c>
      <c r="AQ113" s="158">
        <f>IF('Indicator Data'!AR117="No Data",1,IF('Indicator Data imputation'!AR116&lt;&gt;"",1,0))</f>
        <v>0</v>
      </c>
      <c r="AR113" s="158">
        <f>IF('Indicator Data'!AS117="No Data",1,IF('Indicator Data imputation'!AS116&lt;&gt;"",1,0))</f>
        <v>0</v>
      </c>
      <c r="AS113" s="158">
        <f>IF('Indicator Data'!AT117="No Data",1,IF('Indicator Data imputation'!AT116&lt;&gt;"",1,0))</f>
        <v>1</v>
      </c>
      <c r="AT113" s="158">
        <f>IF('Indicator Data'!AU117="No Data",1,IF('Indicator Data imputation'!AU116&lt;&gt;"",1,0))</f>
        <v>0</v>
      </c>
      <c r="AU113" s="158">
        <f>IF('Indicator Data'!AV117="No Data",1,IF('Indicator Data imputation'!AV116&lt;&gt;"",1,0))</f>
        <v>1</v>
      </c>
      <c r="AV113" s="158">
        <f>IF('Indicator Data'!AW117="No Data",1,IF('Indicator Data imputation'!AW116&lt;&gt;"",1,0))</f>
        <v>1</v>
      </c>
      <c r="AW113" s="158">
        <f>IF('Indicator Data'!AX117="No Data",1,IF('Indicator Data imputation'!AX116&lt;&gt;"",1,0))</f>
        <v>1</v>
      </c>
      <c r="AX113" s="158">
        <f>IF('Indicator Data'!AY117="No Data",1,IF('Indicator Data imputation'!AY116&lt;&gt;"",1,0))</f>
        <v>0</v>
      </c>
      <c r="AY113" s="158">
        <f>IF('Indicator Data'!AZ117="No Data",1,IF('Indicator Data imputation'!AZ116&lt;&gt;"",1,0))</f>
        <v>1</v>
      </c>
      <c r="AZ113" s="158">
        <f>IF('Indicator Data'!BA117="No Data",1,IF('Indicator Data imputation'!BA116&lt;&gt;"",1,0))</f>
        <v>0</v>
      </c>
      <c r="BA113" s="158">
        <f>IF('Indicator Data'!BB117="No Data",1,IF('Indicator Data imputation'!BB116&lt;&gt;"",1,0))</f>
        <v>0</v>
      </c>
      <c r="BB113" s="158">
        <f>IF('Indicator Data'!BC117="No Data",1,IF('Indicator Data imputation'!BC116&lt;&gt;"",1,0))</f>
        <v>0</v>
      </c>
      <c r="BC113" s="158">
        <f>IF('Indicator Data'!BD117="No Data",1,IF('Indicator Data imputation'!BD116&lt;&gt;"",1,0))</f>
        <v>0</v>
      </c>
      <c r="BD113" s="158">
        <f>IF('Indicator Data'!BE117="No Data",1,IF('Indicator Data imputation'!BE116&lt;&gt;"",1,0))</f>
        <v>0</v>
      </c>
      <c r="BE113" s="158">
        <f>IF('Indicator Data'!BF117="No Data",1,IF('Indicator Data imputation'!BF116&lt;&gt;"",1,0))</f>
        <v>0</v>
      </c>
      <c r="BF113" s="158">
        <f>IF('Indicator Data'!BG117="No Data",1,IF('Indicator Data imputation'!BG116&lt;&gt;"",1,0))</f>
        <v>0</v>
      </c>
      <c r="BG113" s="158">
        <f>IF('Indicator Data'!BH117="No Data",1,IF('Indicator Data imputation'!BH116&lt;&gt;"",1,0))</f>
        <v>1</v>
      </c>
      <c r="BH113" s="158">
        <f>IF('Indicator Data'!BI117="No Data",1,IF('Indicator Data imputation'!BI116&lt;&gt;"",1,0))</f>
        <v>1</v>
      </c>
      <c r="BI113" s="158">
        <f>IF('Indicator Data'!BR117="No Data",1,IF('Indicator Data imputation'!BJ116&lt;&gt;"",1,0))</f>
        <v>0</v>
      </c>
      <c r="BJ113" s="158">
        <f>IF('Indicator Data'!BS117="No Data",1,IF('Indicator Data imputation'!BK116&lt;&gt;"",1,0))</f>
        <v>0</v>
      </c>
      <c r="BK113" s="158">
        <f>IF('Indicator Data'!BT117="No Data",1,IF('Indicator Data imputation'!BL116&lt;&gt;"",1,0))</f>
        <v>1</v>
      </c>
      <c r="BL113" s="158">
        <f>IF('Indicator Data'!BU117="No Data",1,IF('Indicator Data imputation'!BM116&lt;&gt;"",1,0))</f>
        <v>0</v>
      </c>
      <c r="BM113" s="158">
        <f>IF('Indicator Data'!BV117="No Data",1,IF('Indicator Data imputation'!BN116&lt;&gt;"",1,0))</f>
        <v>1</v>
      </c>
      <c r="BN113" s="158">
        <f>IF('Indicator Data'!BW117="No Data",1,IF('Indicator Data imputation'!BO116&lt;&gt;"",1,0))</f>
        <v>0</v>
      </c>
      <c r="BO113" s="158">
        <f>IF('Indicator Data'!BX117="No Data",1,IF('Indicator Data imputation'!BP116&lt;&gt;"",1,0))</f>
        <v>0</v>
      </c>
      <c r="BP113" s="158">
        <f>IF('Indicator Data'!BY117="No Data",1,IF('Indicator Data imputation'!BQ116&lt;&gt;"",1,0))</f>
        <v>0</v>
      </c>
      <c r="BQ113" s="158">
        <f>IF('Indicator Data'!BZ117="No Data",1,IF('Indicator Data imputation'!BR116&lt;&gt;"",1,0))</f>
        <v>0</v>
      </c>
      <c r="BR113" s="158">
        <f>IF('Indicator Data'!CA117="No Data",1,IF('Indicator Data imputation'!BS116&lt;&gt;"",1,0))</f>
        <v>0</v>
      </c>
      <c r="BS113" s="158">
        <f>IF('Indicator Data'!CB117="No Data",1,IF('Indicator Data imputation'!BT116&lt;&gt;"",1,0))</f>
        <v>1</v>
      </c>
      <c r="BT113" s="158">
        <f>IF('Indicator Data'!CC117="No Data",1,IF('Indicator Data imputation'!BU116&lt;&gt;"",1,0))</f>
        <v>0</v>
      </c>
      <c r="BU113" s="158">
        <f>IF('Indicator Data'!CD117="No Data",1,IF('Indicator Data imputation'!BV116&lt;&gt;"",1,0))</f>
        <v>0</v>
      </c>
      <c r="BV113" s="158">
        <f>IF('Indicator Data'!CE117="No Data",1,IF('Indicator Data imputation'!BW116&lt;&gt;"",1,0))</f>
        <v>0</v>
      </c>
      <c r="BW113" s="158">
        <f>IF('Indicator Data'!CF117="No Data",1,IF('Indicator Data imputation'!BX116&lt;&gt;"",1,0))</f>
        <v>0</v>
      </c>
      <c r="BX113" s="158">
        <f>IF('Indicator Data'!CG117="No Data",1,IF('Indicator Data imputation'!BY116&lt;&gt;"",1,0))</f>
        <v>0</v>
      </c>
      <c r="BY113" s="5">
        <f t="shared" si="5"/>
        <v>19</v>
      </c>
      <c r="BZ113" s="160">
        <f t="shared" si="4"/>
        <v>0.25333333333333335</v>
      </c>
    </row>
    <row r="114" spans="1:78" x14ac:dyDescent="0.3">
      <c r="A114" s="5" t="s">
        <v>209</v>
      </c>
      <c r="B114" s="158">
        <f>IF('Indicator Data'!C118="No Data",1,IF('Indicator Data imputation'!C117&lt;&gt;"",1,0))</f>
        <v>0</v>
      </c>
      <c r="C114" s="158">
        <f>IF('Indicator Data'!D118="No Data",1,IF('Indicator Data imputation'!D117&lt;&gt;"",1,0))</f>
        <v>0</v>
      </c>
      <c r="D114" s="158">
        <f>IF('Indicator Data'!E118="No Data",1,IF('Indicator Data imputation'!E117&lt;&gt;"",1,0))</f>
        <v>0</v>
      </c>
      <c r="E114" s="158">
        <f>IF('Indicator Data'!F118="No Data",1,IF('Indicator Data imputation'!F117&lt;&gt;"",1,0))</f>
        <v>0</v>
      </c>
      <c r="F114" s="158">
        <f>IF('Indicator Data'!G118="No Data",1,IF('Indicator Data imputation'!G117&lt;&gt;"",1,0))</f>
        <v>0</v>
      </c>
      <c r="G114" s="158">
        <f>IF('Indicator Data'!H118="No Data",1,IF('Indicator Data imputation'!H117&lt;&gt;"",1,0))</f>
        <v>0</v>
      </c>
      <c r="H114" s="158">
        <f>IF('Indicator Data'!I118="No Data",1,IF('Indicator Data imputation'!I117&lt;&gt;"",1,0))</f>
        <v>0</v>
      </c>
      <c r="I114" s="158">
        <f>IF('Indicator Data'!J118="No Data",1,IF('Indicator Data imputation'!J117&lt;&gt;"",1,0))</f>
        <v>0</v>
      </c>
      <c r="J114" s="158">
        <f>IF('Indicator Data'!K118="No Data",1,IF('Indicator Data imputation'!K117&lt;&gt;"",1,0))</f>
        <v>0</v>
      </c>
      <c r="K114" s="158">
        <f>IF('Indicator Data'!L118="No Data",1,IF('Indicator Data imputation'!L117&lt;&gt;"",1,0))</f>
        <v>0</v>
      </c>
      <c r="L114" s="158">
        <f>IF('Indicator Data'!M118="No Data",1,IF('Indicator Data imputation'!M117&lt;&gt;"",1,0))</f>
        <v>0</v>
      </c>
      <c r="M114" s="158">
        <f>IF('Indicator Data'!N118="No Data",1,IF('Indicator Data imputation'!N117&lt;&gt;"",1,0))</f>
        <v>1</v>
      </c>
      <c r="N114" s="158">
        <f>IF('Indicator Data'!O118="No Data",1,IF('Indicator Data imputation'!O117&lt;&gt;"",1,0))</f>
        <v>1</v>
      </c>
      <c r="O114" s="158">
        <f>IF('Indicator Data'!P118="No Data",1,IF('Indicator Data imputation'!P117&lt;&gt;"",1,0))</f>
        <v>1</v>
      </c>
      <c r="P114" s="158">
        <f>IF('Indicator Data'!Q118="No Data",1,IF('Indicator Data imputation'!Q117&lt;&gt;"",1,0))</f>
        <v>0</v>
      </c>
      <c r="Q114" s="158">
        <f>IF('Indicator Data'!R118="No Data",1,IF('Indicator Data imputation'!R117&lt;&gt;"",1,0))</f>
        <v>0</v>
      </c>
      <c r="R114" s="158">
        <f>IF('Indicator Data'!S118="No Data",1,IF('Indicator Data imputation'!S117&lt;&gt;"",1,0))</f>
        <v>0</v>
      </c>
      <c r="S114" s="158">
        <f>IF('Indicator Data'!T118="No Data",1,IF('Indicator Data imputation'!T117&lt;&gt;"",1,0))</f>
        <v>0</v>
      </c>
      <c r="T114" s="158">
        <f>IF('Indicator Data'!U118="No Data",1,IF('Indicator Data imputation'!U117&lt;&gt;"",1,0))</f>
        <v>0</v>
      </c>
      <c r="U114" s="158">
        <f>IF('Indicator Data'!V118="No Data",1,IF('Indicator Data imputation'!V117&lt;&gt;"",1,0))</f>
        <v>0</v>
      </c>
      <c r="V114" s="158">
        <f>IF('Indicator Data'!W118="No Data",1,IF('Indicator Data imputation'!W117&lt;&gt;"",1,0))</f>
        <v>0</v>
      </c>
      <c r="W114" s="158">
        <f>IF('Indicator Data'!X118="No Data",1,IF('Indicator Data imputation'!X117&lt;&gt;"",1,0))</f>
        <v>0</v>
      </c>
      <c r="X114" s="158">
        <f>IF('Indicator Data'!Y118="No Data",1,IF('Indicator Data imputation'!Y117&lt;&gt;"",1,0))</f>
        <v>0</v>
      </c>
      <c r="Y114" s="158">
        <f>IF('Indicator Data'!Z118="No Data",1,IF('Indicator Data imputation'!Z117&lt;&gt;"",1,0))</f>
        <v>0</v>
      </c>
      <c r="Z114" s="158">
        <f>IF('Indicator Data'!AA118="No Data",1,IF('Indicator Data imputation'!AA117&lt;&gt;"",1,0))</f>
        <v>1</v>
      </c>
      <c r="AA114" s="158">
        <f>IF('Indicator Data'!AB118="No Data",1,IF('Indicator Data imputation'!AB117&lt;&gt;"",1,0))</f>
        <v>0</v>
      </c>
      <c r="AB114" s="158">
        <f>IF('Indicator Data'!AC118="No Data",1,IF('Indicator Data imputation'!AC117&lt;&gt;"",1,0))</f>
        <v>0</v>
      </c>
      <c r="AC114" s="158">
        <f>IF('Indicator Data'!AD118="No Data",1,IF('Indicator Data imputation'!AD117&lt;&gt;"",1,0))</f>
        <v>0</v>
      </c>
      <c r="AD114" s="158">
        <f>IF('Indicator Data'!AE118="No Data",1,IF('Indicator Data imputation'!AE117&lt;&gt;"",1,0))</f>
        <v>0</v>
      </c>
      <c r="AE114" s="158">
        <f>IF('Indicator Data'!AF118="No Data",1,IF('Indicator Data imputation'!AF117&lt;&gt;"",1,0))</f>
        <v>0</v>
      </c>
      <c r="AF114" s="158">
        <f>IF('Indicator Data'!AG118="No Data",1,IF('Indicator Data imputation'!AG117&lt;&gt;"",1,0))</f>
        <v>0</v>
      </c>
      <c r="AG114" s="158">
        <f>IF('Indicator Data'!AH118="No Data",1,IF('Indicator Data imputation'!AH117&lt;&gt;"",1,0))</f>
        <v>0</v>
      </c>
      <c r="AH114" s="158">
        <f>IF('Indicator Data'!AI118="No Data",1,IF('Indicator Data imputation'!AI117&lt;&gt;"",1,0))</f>
        <v>0</v>
      </c>
      <c r="AI114" s="158">
        <f>IF('Indicator Data'!AJ118="No Data",1,IF('Indicator Data imputation'!AJ117&lt;&gt;"",1,0))</f>
        <v>0</v>
      </c>
      <c r="AJ114" s="158">
        <f>IF('Indicator Data'!AK118="No Data",1,IF('Indicator Data imputation'!AK117&lt;&gt;"",1,0))</f>
        <v>0</v>
      </c>
      <c r="AK114" s="158">
        <f>IF('Indicator Data'!AL118="No Data",1,IF('Indicator Data imputation'!AL117&lt;&gt;"",1,0))</f>
        <v>0</v>
      </c>
      <c r="AL114" s="158">
        <f>IF('Indicator Data'!AM118="No Data",1,IF('Indicator Data imputation'!AM117&lt;&gt;"",1,0))</f>
        <v>0</v>
      </c>
      <c r="AM114" s="158">
        <f>IF('Indicator Data'!AN118="No Data",1,IF('Indicator Data imputation'!AN117&lt;&gt;"",1,0))</f>
        <v>0</v>
      </c>
      <c r="AN114" s="158">
        <f>IF('Indicator Data'!AO118="No Data",1,IF('Indicator Data imputation'!AO117&lt;&gt;"",1,0))</f>
        <v>0</v>
      </c>
      <c r="AO114" s="158">
        <f>IF('Indicator Data'!AP118="No Data",1,IF('Indicator Data imputation'!AP117&lt;&gt;"",1,0))</f>
        <v>0</v>
      </c>
      <c r="AP114" s="158">
        <f>IF('Indicator Data'!AQ118="No Data",1,IF('Indicator Data imputation'!AQ117&lt;&gt;"",1,0))</f>
        <v>0</v>
      </c>
      <c r="AQ114" s="158">
        <f>IF('Indicator Data'!AR118="No Data",1,IF('Indicator Data imputation'!AR117&lt;&gt;"",1,0))</f>
        <v>0</v>
      </c>
      <c r="AR114" s="158">
        <f>IF('Indicator Data'!AS118="No Data",1,IF('Indicator Data imputation'!AS117&lt;&gt;"",1,0))</f>
        <v>0</v>
      </c>
      <c r="AS114" s="158">
        <f>IF('Indicator Data'!AT118="No Data",1,IF('Indicator Data imputation'!AT117&lt;&gt;"",1,0))</f>
        <v>0</v>
      </c>
      <c r="AT114" s="158">
        <f>IF('Indicator Data'!AU118="No Data",1,IF('Indicator Data imputation'!AU117&lt;&gt;"",1,0))</f>
        <v>0</v>
      </c>
      <c r="AU114" s="158">
        <f>IF('Indicator Data'!AV118="No Data",1,IF('Indicator Data imputation'!AV117&lt;&gt;"",1,0))</f>
        <v>0</v>
      </c>
      <c r="AV114" s="158">
        <f>IF('Indicator Data'!AW118="No Data",1,IF('Indicator Data imputation'!AW117&lt;&gt;"",1,0))</f>
        <v>0</v>
      </c>
      <c r="AW114" s="158">
        <f>IF('Indicator Data'!AX118="No Data",1,IF('Indicator Data imputation'!AX117&lt;&gt;"",1,0))</f>
        <v>1</v>
      </c>
      <c r="AX114" s="158">
        <f>IF('Indicator Data'!AY118="No Data",1,IF('Indicator Data imputation'!AY117&lt;&gt;"",1,0))</f>
        <v>0</v>
      </c>
      <c r="AY114" s="158">
        <f>IF('Indicator Data'!AZ118="No Data",1,IF('Indicator Data imputation'!AZ117&lt;&gt;"",1,0))</f>
        <v>0</v>
      </c>
      <c r="AZ114" s="158">
        <f>IF('Indicator Data'!BA118="No Data",1,IF('Indicator Data imputation'!BA117&lt;&gt;"",1,0))</f>
        <v>0</v>
      </c>
      <c r="BA114" s="158">
        <f>IF('Indicator Data'!BB118="No Data",1,IF('Indicator Data imputation'!BB117&lt;&gt;"",1,0))</f>
        <v>0</v>
      </c>
      <c r="BB114" s="158">
        <f>IF('Indicator Data'!BC118="No Data",1,IF('Indicator Data imputation'!BC117&lt;&gt;"",1,0))</f>
        <v>0</v>
      </c>
      <c r="BC114" s="158">
        <f>IF('Indicator Data'!BD118="No Data",1,IF('Indicator Data imputation'!BD117&lt;&gt;"",1,0))</f>
        <v>0</v>
      </c>
      <c r="BD114" s="158">
        <f>IF('Indicator Data'!BE118="No Data",1,IF('Indicator Data imputation'!BE117&lt;&gt;"",1,0))</f>
        <v>0</v>
      </c>
      <c r="BE114" s="158">
        <f>IF('Indicator Data'!BF118="No Data",1,IF('Indicator Data imputation'!BF117&lt;&gt;"",1,0))</f>
        <v>0</v>
      </c>
      <c r="BF114" s="158">
        <f>IF('Indicator Data'!BG118="No Data",1,IF('Indicator Data imputation'!BG117&lt;&gt;"",1,0))</f>
        <v>0</v>
      </c>
      <c r="BG114" s="158">
        <f>IF('Indicator Data'!BH118="No Data",1,IF('Indicator Data imputation'!BH117&lt;&gt;"",1,0))</f>
        <v>0</v>
      </c>
      <c r="BH114" s="158">
        <f>IF('Indicator Data'!BI118="No Data",1,IF('Indicator Data imputation'!BI117&lt;&gt;"",1,0))</f>
        <v>1</v>
      </c>
      <c r="BI114" s="158">
        <f>IF('Indicator Data'!BR118="No Data",1,IF('Indicator Data imputation'!BJ117&lt;&gt;"",1,0))</f>
        <v>0</v>
      </c>
      <c r="BJ114" s="158">
        <f>IF('Indicator Data'!BS118="No Data",1,IF('Indicator Data imputation'!BK117&lt;&gt;"",1,0))</f>
        <v>0</v>
      </c>
      <c r="BK114" s="158">
        <f>IF('Indicator Data'!BT118="No Data",1,IF('Indicator Data imputation'!BL117&lt;&gt;"",1,0))</f>
        <v>0</v>
      </c>
      <c r="BL114" s="158">
        <f>IF('Indicator Data'!BU118="No Data",1,IF('Indicator Data imputation'!BM117&lt;&gt;"",1,0))</f>
        <v>0</v>
      </c>
      <c r="BM114" s="158">
        <f>IF('Indicator Data'!BV118="No Data",1,IF('Indicator Data imputation'!BN117&lt;&gt;"",1,0))</f>
        <v>0</v>
      </c>
      <c r="BN114" s="158">
        <f>IF('Indicator Data'!BW118="No Data",1,IF('Indicator Data imputation'!BO117&lt;&gt;"",1,0))</f>
        <v>0</v>
      </c>
      <c r="BO114" s="158">
        <f>IF('Indicator Data'!BX118="No Data",1,IF('Indicator Data imputation'!BP117&lt;&gt;"",1,0))</f>
        <v>0</v>
      </c>
      <c r="BP114" s="158">
        <f>IF('Indicator Data'!BY118="No Data",1,IF('Indicator Data imputation'!BQ117&lt;&gt;"",1,0))</f>
        <v>0</v>
      </c>
      <c r="BQ114" s="158">
        <f>IF('Indicator Data'!BZ118="No Data",1,IF('Indicator Data imputation'!BR117&lt;&gt;"",1,0))</f>
        <v>0</v>
      </c>
      <c r="BR114" s="158">
        <f>IF('Indicator Data'!CA118="No Data",1,IF('Indicator Data imputation'!BS117&lt;&gt;"",1,0))</f>
        <v>0</v>
      </c>
      <c r="BS114" s="158">
        <f>IF('Indicator Data'!CB118="No Data",1,IF('Indicator Data imputation'!BT117&lt;&gt;"",1,0))</f>
        <v>0</v>
      </c>
      <c r="BT114" s="158">
        <f>IF('Indicator Data'!CC118="No Data",1,IF('Indicator Data imputation'!BU117&lt;&gt;"",1,0))</f>
        <v>0</v>
      </c>
      <c r="BU114" s="158">
        <f>IF('Indicator Data'!CD118="No Data",1,IF('Indicator Data imputation'!BV117&lt;&gt;"",1,0))</f>
        <v>0</v>
      </c>
      <c r="BV114" s="158">
        <f>IF('Indicator Data'!CE118="No Data",1,IF('Indicator Data imputation'!BW117&lt;&gt;"",1,0))</f>
        <v>0</v>
      </c>
      <c r="BW114" s="158">
        <f>IF('Indicator Data'!CF118="No Data",1,IF('Indicator Data imputation'!BX117&lt;&gt;"",1,0))</f>
        <v>0</v>
      </c>
      <c r="BX114" s="158">
        <f>IF('Indicator Data'!CG118="No Data",1,IF('Indicator Data imputation'!BY117&lt;&gt;"",1,0))</f>
        <v>0</v>
      </c>
      <c r="BY114" s="5">
        <f t="shared" si="5"/>
        <v>6</v>
      </c>
      <c r="BZ114" s="160">
        <f t="shared" si="4"/>
        <v>0.08</v>
      </c>
    </row>
    <row r="115" spans="1:78" x14ac:dyDescent="0.3">
      <c r="A115" s="5" t="s">
        <v>210</v>
      </c>
      <c r="B115" s="158">
        <f>IF('Indicator Data'!C119="No Data",1,IF('Indicator Data imputation'!C118&lt;&gt;"",1,0))</f>
        <v>0</v>
      </c>
      <c r="C115" s="158">
        <f>IF('Indicator Data'!D119="No Data",1,IF('Indicator Data imputation'!D118&lt;&gt;"",1,0))</f>
        <v>0</v>
      </c>
      <c r="D115" s="158">
        <f>IF('Indicator Data'!E119="No Data",1,IF('Indicator Data imputation'!E118&lt;&gt;"",1,0))</f>
        <v>0</v>
      </c>
      <c r="E115" s="158">
        <f>IF('Indicator Data'!F119="No Data",1,IF('Indicator Data imputation'!F118&lt;&gt;"",1,0))</f>
        <v>0</v>
      </c>
      <c r="F115" s="158">
        <f>IF('Indicator Data'!G119="No Data",1,IF('Indicator Data imputation'!G118&lt;&gt;"",1,0))</f>
        <v>0</v>
      </c>
      <c r="G115" s="158">
        <f>IF('Indicator Data'!H119="No Data",1,IF('Indicator Data imputation'!H118&lt;&gt;"",1,0))</f>
        <v>0</v>
      </c>
      <c r="H115" s="158">
        <f>IF('Indicator Data'!I119="No Data",1,IF('Indicator Data imputation'!I118&lt;&gt;"",1,0))</f>
        <v>0</v>
      </c>
      <c r="I115" s="158">
        <f>IF('Indicator Data'!J119="No Data",1,IF('Indicator Data imputation'!J118&lt;&gt;"",1,0))</f>
        <v>0</v>
      </c>
      <c r="J115" s="158">
        <f>IF('Indicator Data'!K119="No Data",1,IF('Indicator Data imputation'!K118&lt;&gt;"",1,0))</f>
        <v>0</v>
      </c>
      <c r="K115" s="158">
        <f>IF('Indicator Data'!L119="No Data",1,IF('Indicator Data imputation'!L118&lt;&gt;"",1,0))</f>
        <v>0</v>
      </c>
      <c r="L115" s="158">
        <f>IF('Indicator Data'!M119="No Data",1,IF('Indicator Data imputation'!M118&lt;&gt;"",1,0))</f>
        <v>0</v>
      </c>
      <c r="M115" s="158">
        <f>IF('Indicator Data'!N119="No Data",1,IF('Indicator Data imputation'!N118&lt;&gt;"",1,0))</f>
        <v>1</v>
      </c>
      <c r="N115" s="158">
        <f>IF('Indicator Data'!O119="No Data",1,IF('Indicator Data imputation'!O118&lt;&gt;"",1,0))</f>
        <v>1</v>
      </c>
      <c r="O115" s="158">
        <f>IF('Indicator Data'!P119="No Data",1,IF('Indicator Data imputation'!P118&lt;&gt;"",1,0))</f>
        <v>1</v>
      </c>
      <c r="P115" s="158">
        <f>IF('Indicator Data'!Q119="No Data",1,IF('Indicator Data imputation'!Q118&lt;&gt;"",1,0))</f>
        <v>0</v>
      </c>
      <c r="Q115" s="158">
        <f>IF('Indicator Data'!R119="No Data",1,IF('Indicator Data imputation'!R118&lt;&gt;"",1,0))</f>
        <v>0</v>
      </c>
      <c r="R115" s="158">
        <f>IF('Indicator Data'!S119="No Data",1,IF('Indicator Data imputation'!S118&lt;&gt;"",1,0))</f>
        <v>0</v>
      </c>
      <c r="S115" s="158">
        <f>IF('Indicator Data'!T119="No Data",1,IF('Indicator Data imputation'!T118&lt;&gt;"",1,0))</f>
        <v>0</v>
      </c>
      <c r="T115" s="158">
        <f>IF('Indicator Data'!U119="No Data",1,IF('Indicator Data imputation'!U118&lt;&gt;"",1,0))</f>
        <v>0</v>
      </c>
      <c r="U115" s="158">
        <f>IF('Indicator Data'!V119="No Data",1,IF('Indicator Data imputation'!V118&lt;&gt;"",1,0))</f>
        <v>0</v>
      </c>
      <c r="V115" s="158">
        <f>IF('Indicator Data'!W119="No Data",1,IF('Indicator Data imputation'!W118&lt;&gt;"",1,0))</f>
        <v>0</v>
      </c>
      <c r="W115" s="158">
        <f>IF('Indicator Data'!X119="No Data",1,IF('Indicator Data imputation'!X118&lt;&gt;"",1,0))</f>
        <v>0</v>
      </c>
      <c r="X115" s="158">
        <f>IF('Indicator Data'!Y119="No Data",1,IF('Indicator Data imputation'!Y118&lt;&gt;"",1,0))</f>
        <v>0</v>
      </c>
      <c r="Y115" s="158">
        <f>IF('Indicator Data'!Z119="No Data",1,IF('Indicator Data imputation'!Z118&lt;&gt;"",1,0))</f>
        <v>0</v>
      </c>
      <c r="Z115" s="158">
        <f>IF('Indicator Data'!AA119="No Data",1,IF('Indicator Data imputation'!AA118&lt;&gt;"",1,0))</f>
        <v>1</v>
      </c>
      <c r="AA115" s="158">
        <f>IF('Indicator Data'!AB119="No Data",1,IF('Indicator Data imputation'!AB118&lt;&gt;"",1,0))</f>
        <v>0</v>
      </c>
      <c r="AB115" s="158">
        <f>IF('Indicator Data'!AC119="No Data",1,IF('Indicator Data imputation'!AC118&lt;&gt;"",1,0))</f>
        <v>0</v>
      </c>
      <c r="AC115" s="158">
        <f>IF('Indicator Data'!AD119="No Data",1,IF('Indicator Data imputation'!AD118&lt;&gt;"",1,0))</f>
        <v>0</v>
      </c>
      <c r="AD115" s="158">
        <f>IF('Indicator Data'!AE119="No Data",1,IF('Indicator Data imputation'!AE118&lt;&gt;"",1,0))</f>
        <v>0</v>
      </c>
      <c r="AE115" s="158">
        <f>IF('Indicator Data'!AF119="No Data",1,IF('Indicator Data imputation'!AF118&lt;&gt;"",1,0))</f>
        <v>0</v>
      </c>
      <c r="AF115" s="158">
        <f>IF('Indicator Data'!AG119="No Data",1,IF('Indicator Data imputation'!AG118&lt;&gt;"",1,0))</f>
        <v>0</v>
      </c>
      <c r="AG115" s="158">
        <f>IF('Indicator Data'!AH119="No Data",1,IF('Indicator Data imputation'!AH118&lt;&gt;"",1,0))</f>
        <v>0</v>
      </c>
      <c r="AH115" s="158">
        <f>IF('Indicator Data'!AI119="No Data",1,IF('Indicator Data imputation'!AI118&lt;&gt;"",1,0))</f>
        <v>0</v>
      </c>
      <c r="AI115" s="158">
        <f>IF('Indicator Data'!AJ119="No Data",1,IF('Indicator Data imputation'!AJ118&lt;&gt;"",1,0))</f>
        <v>0</v>
      </c>
      <c r="AJ115" s="158">
        <f>IF('Indicator Data'!AK119="No Data",1,IF('Indicator Data imputation'!AK118&lt;&gt;"",1,0))</f>
        <v>0</v>
      </c>
      <c r="AK115" s="158">
        <f>IF('Indicator Data'!AL119="No Data",1,IF('Indicator Data imputation'!AL118&lt;&gt;"",1,0))</f>
        <v>0</v>
      </c>
      <c r="AL115" s="158">
        <f>IF('Indicator Data'!AM119="No Data",1,IF('Indicator Data imputation'!AM118&lt;&gt;"",1,0))</f>
        <v>0</v>
      </c>
      <c r="AM115" s="158">
        <f>IF('Indicator Data'!AN119="No Data",1,IF('Indicator Data imputation'!AN118&lt;&gt;"",1,0))</f>
        <v>0</v>
      </c>
      <c r="AN115" s="158">
        <f>IF('Indicator Data'!AO119="No Data",1,IF('Indicator Data imputation'!AO118&lt;&gt;"",1,0))</f>
        <v>0</v>
      </c>
      <c r="AO115" s="158">
        <f>IF('Indicator Data'!AP119="No Data",1,IF('Indicator Data imputation'!AP118&lt;&gt;"",1,0))</f>
        <v>0</v>
      </c>
      <c r="AP115" s="158">
        <f>IF('Indicator Data'!AQ119="No Data",1,IF('Indicator Data imputation'!AQ118&lt;&gt;"",1,0))</f>
        <v>0</v>
      </c>
      <c r="AQ115" s="158">
        <f>IF('Indicator Data'!AR119="No Data",1,IF('Indicator Data imputation'!AR118&lt;&gt;"",1,0))</f>
        <v>0</v>
      </c>
      <c r="AR115" s="158">
        <f>IF('Indicator Data'!AS119="No Data",1,IF('Indicator Data imputation'!AS118&lt;&gt;"",1,0))</f>
        <v>0</v>
      </c>
      <c r="AS115" s="158">
        <f>IF('Indicator Data'!AT119="No Data",1,IF('Indicator Data imputation'!AT118&lt;&gt;"",1,0))</f>
        <v>0</v>
      </c>
      <c r="AT115" s="158">
        <f>IF('Indicator Data'!AU119="No Data",1,IF('Indicator Data imputation'!AU118&lt;&gt;"",1,0))</f>
        <v>0</v>
      </c>
      <c r="AU115" s="158">
        <f>IF('Indicator Data'!AV119="No Data",1,IF('Indicator Data imputation'!AV118&lt;&gt;"",1,0))</f>
        <v>0</v>
      </c>
      <c r="AV115" s="158">
        <f>IF('Indicator Data'!AW119="No Data",1,IF('Indicator Data imputation'!AW118&lt;&gt;"",1,0))</f>
        <v>0</v>
      </c>
      <c r="AW115" s="158">
        <f>IF('Indicator Data'!AX119="No Data",1,IF('Indicator Data imputation'!AX118&lt;&gt;"",1,0))</f>
        <v>1</v>
      </c>
      <c r="AX115" s="158">
        <f>IF('Indicator Data'!AY119="No Data",1,IF('Indicator Data imputation'!AY118&lt;&gt;"",1,0))</f>
        <v>0</v>
      </c>
      <c r="AY115" s="158">
        <f>IF('Indicator Data'!AZ119="No Data",1,IF('Indicator Data imputation'!AZ118&lt;&gt;"",1,0))</f>
        <v>0</v>
      </c>
      <c r="AZ115" s="158">
        <f>IF('Indicator Data'!BA119="No Data",1,IF('Indicator Data imputation'!BA118&lt;&gt;"",1,0))</f>
        <v>0</v>
      </c>
      <c r="BA115" s="158">
        <f>IF('Indicator Data'!BB119="No Data",1,IF('Indicator Data imputation'!BB118&lt;&gt;"",1,0))</f>
        <v>0</v>
      </c>
      <c r="BB115" s="158">
        <f>IF('Indicator Data'!BC119="No Data",1,IF('Indicator Data imputation'!BC118&lt;&gt;"",1,0))</f>
        <v>0</v>
      </c>
      <c r="BC115" s="158">
        <f>IF('Indicator Data'!BD119="No Data",1,IF('Indicator Data imputation'!BD118&lt;&gt;"",1,0))</f>
        <v>0</v>
      </c>
      <c r="BD115" s="158">
        <f>IF('Indicator Data'!BE119="No Data",1,IF('Indicator Data imputation'!BE118&lt;&gt;"",1,0))</f>
        <v>0</v>
      </c>
      <c r="BE115" s="158">
        <f>IF('Indicator Data'!BF119="No Data",1,IF('Indicator Data imputation'!BF118&lt;&gt;"",1,0))</f>
        <v>0</v>
      </c>
      <c r="BF115" s="158">
        <f>IF('Indicator Data'!BG119="No Data",1,IF('Indicator Data imputation'!BG118&lt;&gt;"",1,0))</f>
        <v>0</v>
      </c>
      <c r="BG115" s="158">
        <f>IF('Indicator Data'!BH119="No Data",1,IF('Indicator Data imputation'!BH118&lt;&gt;"",1,0))</f>
        <v>0</v>
      </c>
      <c r="BH115" s="158">
        <f>IF('Indicator Data'!BI119="No Data",1,IF('Indicator Data imputation'!BI118&lt;&gt;"",1,0))</f>
        <v>0</v>
      </c>
      <c r="BI115" s="158">
        <f>IF('Indicator Data'!BR119="No Data",1,IF('Indicator Data imputation'!BJ118&lt;&gt;"",1,0))</f>
        <v>0</v>
      </c>
      <c r="BJ115" s="158">
        <f>IF('Indicator Data'!BS119="No Data",1,IF('Indicator Data imputation'!BK118&lt;&gt;"",1,0))</f>
        <v>0</v>
      </c>
      <c r="BK115" s="158">
        <f>IF('Indicator Data'!BT119="No Data",1,IF('Indicator Data imputation'!BL118&lt;&gt;"",1,0))</f>
        <v>0</v>
      </c>
      <c r="BL115" s="158">
        <f>IF('Indicator Data'!BU119="No Data",1,IF('Indicator Data imputation'!BM118&lt;&gt;"",1,0))</f>
        <v>0</v>
      </c>
      <c r="BM115" s="158">
        <f>IF('Indicator Data'!BV119="No Data",1,IF('Indicator Data imputation'!BN118&lt;&gt;"",1,0))</f>
        <v>0</v>
      </c>
      <c r="BN115" s="158">
        <f>IF('Indicator Data'!BW119="No Data",1,IF('Indicator Data imputation'!BO118&lt;&gt;"",1,0))</f>
        <v>0</v>
      </c>
      <c r="BO115" s="158">
        <f>IF('Indicator Data'!BX119="No Data",1,IF('Indicator Data imputation'!BP118&lt;&gt;"",1,0))</f>
        <v>0</v>
      </c>
      <c r="BP115" s="158">
        <f>IF('Indicator Data'!BY119="No Data",1,IF('Indicator Data imputation'!BQ118&lt;&gt;"",1,0))</f>
        <v>0</v>
      </c>
      <c r="BQ115" s="158">
        <f>IF('Indicator Data'!BZ119="No Data",1,IF('Indicator Data imputation'!BR118&lt;&gt;"",1,0))</f>
        <v>0</v>
      </c>
      <c r="BR115" s="158">
        <f>IF('Indicator Data'!CA119="No Data",1,IF('Indicator Data imputation'!BS118&lt;&gt;"",1,0))</f>
        <v>0</v>
      </c>
      <c r="BS115" s="158">
        <f>IF('Indicator Data'!CB119="No Data",1,IF('Indicator Data imputation'!BT118&lt;&gt;"",1,0))</f>
        <v>0</v>
      </c>
      <c r="BT115" s="158">
        <f>IF('Indicator Data'!CC119="No Data",1,IF('Indicator Data imputation'!BU118&lt;&gt;"",1,0))</f>
        <v>0</v>
      </c>
      <c r="BU115" s="158">
        <f>IF('Indicator Data'!CD119="No Data",1,IF('Indicator Data imputation'!BV118&lt;&gt;"",1,0))</f>
        <v>0</v>
      </c>
      <c r="BV115" s="158">
        <f>IF('Indicator Data'!CE119="No Data",1,IF('Indicator Data imputation'!BW118&lt;&gt;"",1,0))</f>
        <v>0</v>
      </c>
      <c r="BW115" s="158">
        <f>IF('Indicator Data'!CF119="No Data",1,IF('Indicator Data imputation'!BX118&lt;&gt;"",1,0))</f>
        <v>0</v>
      </c>
      <c r="BX115" s="158">
        <f>IF('Indicator Data'!CG119="No Data",1,IF('Indicator Data imputation'!BY118&lt;&gt;"",1,0))</f>
        <v>0</v>
      </c>
      <c r="BY115" s="5">
        <f t="shared" si="5"/>
        <v>5</v>
      </c>
      <c r="BZ115" s="160">
        <f t="shared" si="4"/>
        <v>6.6666666666666666E-2</v>
      </c>
    </row>
    <row r="116" spans="1:78" x14ac:dyDescent="0.3">
      <c r="A116" s="5" t="s">
        <v>212</v>
      </c>
      <c r="B116" s="158">
        <f>IF('Indicator Data'!C120="No Data",1,IF('Indicator Data imputation'!C119&lt;&gt;"",1,0))</f>
        <v>0</v>
      </c>
      <c r="C116" s="158">
        <f>IF('Indicator Data'!D120="No Data",1,IF('Indicator Data imputation'!D119&lt;&gt;"",1,0))</f>
        <v>0</v>
      </c>
      <c r="D116" s="158">
        <f>IF('Indicator Data'!E120="No Data",1,IF('Indicator Data imputation'!E119&lt;&gt;"",1,0))</f>
        <v>0</v>
      </c>
      <c r="E116" s="158">
        <f>IF('Indicator Data'!F120="No Data",1,IF('Indicator Data imputation'!F119&lt;&gt;"",1,0))</f>
        <v>0</v>
      </c>
      <c r="F116" s="158">
        <f>IF('Indicator Data'!G120="No Data",1,IF('Indicator Data imputation'!G119&lt;&gt;"",1,0))</f>
        <v>0</v>
      </c>
      <c r="G116" s="158">
        <f>IF('Indicator Data'!H120="No Data",1,IF('Indicator Data imputation'!H119&lt;&gt;"",1,0))</f>
        <v>0</v>
      </c>
      <c r="H116" s="158">
        <f>IF('Indicator Data'!I120="No Data",1,IF('Indicator Data imputation'!I119&lt;&gt;"",1,0))</f>
        <v>0</v>
      </c>
      <c r="I116" s="158">
        <f>IF('Indicator Data'!J120="No Data",1,IF('Indicator Data imputation'!J119&lt;&gt;"",1,0))</f>
        <v>0</v>
      </c>
      <c r="J116" s="158">
        <f>IF('Indicator Data'!K120="No Data",1,IF('Indicator Data imputation'!K119&lt;&gt;"",1,0))</f>
        <v>0</v>
      </c>
      <c r="K116" s="158">
        <f>IF('Indicator Data'!L120="No Data",1,IF('Indicator Data imputation'!L119&lt;&gt;"",1,0))</f>
        <v>0</v>
      </c>
      <c r="L116" s="158">
        <f>IF('Indicator Data'!M120="No Data",1,IF('Indicator Data imputation'!M119&lt;&gt;"",1,0))</f>
        <v>0</v>
      </c>
      <c r="M116" s="158">
        <f>IF('Indicator Data'!N120="No Data",1,IF('Indicator Data imputation'!N119&lt;&gt;"",1,0))</f>
        <v>1</v>
      </c>
      <c r="N116" s="158">
        <f>IF('Indicator Data'!O120="No Data",1,IF('Indicator Data imputation'!O119&lt;&gt;"",1,0))</f>
        <v>1</v>
      </c>
      <c r="O116" s="158">
        <f>IF('Indicator Data'!P120="No Data",1,IF('Indicator Data imputation'!P119&lt;&gt;"",1,0))</f>
        <v>1</v>
      </c>
      <c r="P116" s="158">
        <f>IF('Indicator Data'!Q120="No Data",1,IF('Indicator Data imputation'!Q119&lt;&gt;"",1,0))</f>
        <v>0</v>
      </c>
      <c r="Q116" s="158">
        <f>IF('Indicator Data'!R120="No Data",1,IF('Indicator Data imputation'!R119&lt;&gt;"",1,0))</f>
        <v>0</v>
      </c>
      <c r="R116" s="158">
        <f>IF('Indicator Data'!S120="No Data",1,IF('Indicator Data imputation'!S119&lt;&gt;"",1,0))</f>
        <v>0</v>
      </c>
      <c r="S116" s="158">
        <f>IF('Indicator Data'!T120="No Data",1,IF('Indicator Data imputation'!T119&lt;&gt;"",1,0))</f>
        <v>0</v>
      </c>
      <c r="T116" s="158">
        <f>IF('Indicator Data'!U120="No Data",1,IF('Indicator Data imputation'!U119&lt;&gt;"",1,0))</f>
        <v>0</v>
      </c>
      <c r="U116" s="158">
        <f>IF('Indicator Data'!V120="No Data",1,IF('Indicator Data imputation'!V119&lt;&gt;"",1,0))</f>
        <v>0</v>
      </c>
      <c r="V116" s="158">
        <f>IF('Indicator Data'!W120="No Data",1,IF('Indicator Data imputation'!W119&lt;&gt;"",1,0))</f>
        <v>0</v>
      </c>
      <c r="W116" s="158">
        <f>IF('Indicator Data'!X120="No Data",1,IF('Indicator Data imputation'!X119&lt;&gt;"",1,0))</f>
        <v>0</v>
      </c>
      <c r="X116" s="158">
        <f>IF('Indicator Data'!Y120="No Data",1,IF('Indicator Data imputation'!Y119&lt;&gt;"",1,0))</f>
        <v>0</v>
      </c>
      <c r="Y116" s="158">
        <f>IF('Indicator Data'!Z120="No Data",1,IF('Indicator Data imputation'!Z119&lt;&gt;"",1,0))</f>
        <v>0</v>
      </c>
      <c r="Z116" s="158">
        <f>IF('Indicator Data'!AA120="No Data",1,IF('Indicator Data imputation'!AA119&lt;&gt;"",1,0))</f>
        <v>0</v>
      </c>
      <c r="AA116" s="158">
        <f>IF('Indicator Data'!AB120="No Data",1,IF('Indicator Data imputation'!AB119&lt;&gt;"",1,0))</f>
        <v>0</v>
      </c>
      <c r="AB116" s="158">
        <f>IF('Indicator Data'!AC120="No Data",1,IF('Indicator Data imputation'!AC119&lt;&gt;"",1,0))</f>
        <v>1</v>
      </c>
      <c r="AC116" s="158">
        <f>IF('Indicator Data'!AD120="No Data",1,IF('Indicator Data imputation'!AD119&lt;&gt;"",1,0))</f>
        <v>0</v>
      </c>
      <c r="AD116" s="158">
        <f>IF('Indicator Data'!AE120="No Data",1,IF('Indicator Data imputation'!AE119&lt;&gt;"",1,0))</f>
        <v>0</v>
      </c>
      <c r="AE116" s="158">
        <f>IF('Indicator Data'!AF120="No Data",1,IF('Indicator Data imputation'!AF119&lt;&gt;"",1,0))</f>
        <v>0</v>
      </c>
      <c r="AF116" s="158">
        <f>IF('Indicator Data'!AG120="No Data",1,IF('Indicator Data imputation'!AG119&lt;&gt;"",1,0))</f>
        <v>0</v>
      </c>
      <c r="AG116" s="158">
        <f>IF('Indicator Data'!AH120="No Data",1,IF('Indicator Data imputation'!AH119&lt;&gt;"",1,0))</f>
        <v>0</v>
      </c>
      <c r="AH116" s="158">
        <f>IF('Indicator Data'!AI120="No Data",1,IF('Indicator Data imputation'!AI119&lt;&gt;"",1,0))</f>
        <v>0</v>
      </c>
      <c r="AI116" s="158">
        <f>IF('Indicator Data'!AJ120="No Data",1,IF('Indicator Data imputation'!AJ119&lt;&gt;"",1,0))</f>
        <v>0</v>
      </c>
      <c r="AJ116" s="158">
        <f>IF('Indicator Data'!AK120="No Data",1,IF('Indicator Data imputation'!AK119&lt;&gt;"",1,0))</f>
        <v>0</v>
      </c>
      <c r="AK116" s="158">
        <f>IF('Indicator Data'!AL120="No Data",1,IF('Indicator Data imputation'!AL119&lt;&gt;"",1,0))</f>
        <v>0</v>
      </c>
      <c r="AL116" s="158">
        <f>IF('Indicator Data'!AM120="No Data",1,IF('Indicator Data imputation'!AM119&lt;&gt;"",1,0))</f>
        <v>0</v>
      </c>
      <c r="AM116" s="158">
        <f>IF('Indicator Data'!AN120="No Data",1,IF('Indicator Data imputation'!AN119&lt;&gt;"",1,0))</f>
        <v>0</v>
      </c>
      <c r="AN116" s="158">
        <f>IF('Indicator Data'!AO120="No Data",1,IF('Indicator Data imputation'!AO119&lt;&gt;"",1,0))</f>
        <v>0</v>
      </c>
      <c r="AO116" s="158">
        <f>IF('Indicator Data'!AP120="No Data",1,IF('Indicator Data imputation'!AP119&lt;&gt;"",1,0))</f>
        <v>0</v>
      </c>
      <c r="AP116" s="158">
        <f>IF('Indicator Data'!AQ120="No Data",1,IF('Indicator Data imputation'!AQ119&lt;&gt;"",1,0))</f>
        <v>0</v>
      </c>
      <c r="AQ116" s="158">
        <f>IF('Indicator Data'!AR120="No Data",1,IF('Indicator Data imputation'!AR119&lt;&gt;"",1,0))</f>
        <v>0</v>
      </c>
      <c r="AR116" s="158">
        <f>IF('Indicator Data'!AS120="No Data",1,IF('Indicator Data imputation'!AS119&lt;&gt;"",1,0))</f>
        <v>0</v>
      </c>
      <c r="AS116" s="158">
        <f>IF('Indicator Data'!AT120="No Data",1,IF('Indicator Data imputation'!AT119&lt;&gt;"",1,0))</f>
        <v>0</v>
      </c>
      <c r="AT116" s="158">
        <f>IF('Indicator Data'!AU120="No Data",1,IF('Indicator Data imputation'!AU119&lt;&gt;"",1,0))</f>
        <v>0</v>
      </c>
      <c r="AU116" s="158">
        <f>IF('Indicator Data'!AV120="No Data",1,IF('Indicator Data imputation'!AV119&lt;&gt;"",1,0))</f>
        <v>0</v>
      </c>
      <c r="AV116" s="158">
        <f>IF('Indicator Data'!AW120="No Data",1,IF('Indicator Data imputation'!AW119&lt;&gt;"",1,0))</f>
        <v>0</v>
      </c>
      <c r="AW116" s="158">
        <f>IF('Indicator Data'!AX120="No Data",1,IF('Indicator Data imputation'!AX119&lt;&gt;"",1,0))</f>
        <v>1</v>
      </c>
      <c r="AX116" s="158">
        <f>IF('Indicator Data'!AY120="No Data",1,IF('Indicator Data imputation'!AY119&lt;&gt;"",1,0))</f>
        <v>0</v>
      </c>
      <c r="AY116" s="158">
        <f>IF('Indicator Data'!AZ120="No Data",1,IF('Indicator Data imputation'!AZ119&lt;&gt;"",1,0))</f>
        <v>0</v>
      </c>
      <c r="AZ116" s="158">
        <f>IF('Indicator Data'!BA120="No Data",1,IF('Indicator Data imputation'!BA119&lt;&gt;"",1,0))</f>
        <v>0</v>
      </c>
      <c r="BA116" s="158">
        <f>IF('Indicator Data'!BB120="No Data",1,IF('Indicator Data imputation'!BB119&lt;&gt;"",1,0))</f>
        <v>0</v>
      </c>
      <c r="BB116" s="158">
        <f>IF('Indicator Data'!BC120="No Data",1,IF('Indicator Data imputation'!BC119&lt;&gt;"",1,0))</f>
        <v>0</v>
      </c>
      <c r="BC116" s="158">
        <f>IF('Indicator Data'!BD120="No Data",1,IF('Indicator Data imputation'!BD119&lt;&gt;"",1,0))</f>
        <v>0</v>
      </c>
      <c r="BD116" s="158">
        <f>IF('Indicator Data'!BE120="No Data",1,IF('Indicator Data imputation'!BE119&lt;&gt;"",1,0))</f>
        <v>0</v>
      </c>
      <c r="BE116" s="158">
        <f>IF('Indicator Data'!BF120="No Data",1,IF('Indicator Data imputation'!BF119&lt;&gt;"",1,0))</f>
        <v>0</v>
      </c>
      <c r="BF116" s="158">
        <f>IF('Indicator Data'!BG120="No Data",1,IF('Indicator Data imputation'!BG119&lt;&gt;"",1,0))</f>
        <v>0</v>
      </c>
      <c r="BG116" s="158">
        <f>IF('Indicator Data'!BH120="No Data",1,IF('Indicator Data imputation'!BH119&lt;&gt;"",1,0))</f>
        <v>0</v>
      </c>
      <c r="BH116" s="158">
        <f>IF('Indicator Data'!BI120="No Data",1,IF('Indicator Data imputation'!BI119&lt;&gt;"",1,0))</f>
        <v>0</v>
      </c>
      <c r="BI116" s="158">
        <f>IF('Indicator Data'!BR120="No Data",1,IF('Indicator Data imputation'!BJ119&lt;&gt;"",1,0))</f>
        <v>0</v>
      </c>
      <c r="BJ116" s="158">
        <f>IF('Indicator Data'!BS120="No Data",1,IF('Indicator Data imputation'!BK119&lt;&gt;"",1,0))</f>
        <v>0</v>
      </c>
      <c r="BK116" s="158">
        <f>IF('Indicator Data'!BT120="No Data",1,IF('Indicator Data imputation'!BL119&lt;&gt;"",1,0))</f>
        <v>0</v>
      </c>
      <c r="BL116" s="158">
        <f>IF('Indicator Data'!BU120="No Data",1,IF('Indicator Data imputation'!BM119&lt;&gt;"",1,0))</f>
        <v>0</v>
      </c>
      <c r="BM116" s="158">
        <f>IF('Indicator Data'!BV120="No Data",1,IF('Indicator Data imputation'!BN119&lt;&gt;"",1,0))</f>
        <v>0</v>
      </c>
      <c r="BN116" s="158">
        <f>IF('Indicator Data'!BW120="No Data",1,IF('Indicator Data imputation'!BO119&lt;&gt;"",1,0))</f>
        <v>0</v>
      </c>
      <c r="BO116" s="158">
        <f>IF('Indicator Data'!BX120="No Data",1,IF('Indicator Data imputation'!BP119&lt;&gt;"",1,0))</f>
        <v>0</v>
      </c>
      <c r="BP116" s="158">
        <f>IF('Indicator Data'!BY120="No Data",1,IF('Indicator Data imputation'!BQ119&lt;&gt;"",1,0))</f>
        <v>0</v>
      </c>
      <c r="BQ116" s="158">
        <f>IF('Indicator Data'!BZ120="No Data",1,IF('Indicator Data imputation'!BR119&lt;&gt;"",1,0))</f>
        <v>0</v>
      </c>
      <c r="BR116" s="158">
        <f>IF('Indicator Data'!CA120="No Data",1,IF('Indicator Data imputation'!BS119&lt;&gt;"",1,0))</f>
        <v>0</v>
      </c>
      <c r="BS116" s="158">
        <f>IF('Indicator Data'!CB120="No Data",1,IF('Indicator Data imputation'!BT119&lt;&gt;"",1,0))</f>
        <v>0</v>
      </c>
      <c r="BT116" s="158">
        <f>IF('Indicator Data'!CC120="No Data",1,IF('Indicator Data imputation'!BU119&lt;&gt;"",1,0))</f>
        <v>0</v>
      </c>
      <c r="BU116" s="158">
        <f>IF('Indicator Data'!CD120="No Data",1,IF('Indicator Data imputation'!BV119&lt;&gt;"",1,0))</f>
        <v>0</v>
      </c>
      <c r="BV116" s="158">
        <f>IF('Indicator Data'!CE120="No Data",1,IF('Indicator Data imputation'!BW119&lt;&gt;"",1,0))</f>
        <v>1</v>
      </c>
      <c r="BW116" s="158">
        <f>IF('Indicator Data'!CF120="No Data",1,IF('Indicator Data imputation'!BX119&lt;&gt;"",1,0))</f>
        <v>0</v>
      </c>
      <c r="BX116" s="158">
        <f>IF('Indicator Data'!CG120="No Data",1,IF('Indicator Data imputation'!BY119&lt;&gt;"",1,0))</f>
        <v>0</v>
      </c>
      <c r="BY116" s="5">
        <f t="shared" si="5"/>
        <v>6</v>
      </c>
      <c r="BZ116" s="160">
        <f t="shared" si="4"/>
        <v>0.08</v>
      </c>
    </row>
    <row r="117" spans="1:78" x14ac:dyDescent="0.3">
      <c r="A117" s="5" t="s">
        <v>214</v>
      </c>
      <c r="B117" s="158">
        <f>IF('Indicator Data'!C121="No Data",1,IF('Indicator Data imputation'!C120&lt;&gt;"",1,0))</f>
        <v>0</v>
      </c>
      <c r="C117" s="158">
        <f>IF('Indicator Data'!D121="No Data",1,IF('Indicator Data imputation'!D120&lt;&gt;"",1,0))</f>
        <v>0</v>
      </c>
      <c r="D117" s="158">
        <f>IF('Indicator Data'!E121="No Data",1,IF('Indicator Data imputation'!E120&lt;&gt;"",1,0))</f>
        <v>0</v>
      </c>
      <c r="E117" s="158">
        <f>IF('Indicator Data'!F121="No Data",1,IF('Indicator Data imputation'!F120&lt;&gt;"",1,0))</f>
        <v>0</v>
      </c>
      <c r="F117" s="158">
        <f>IF('Indicator Data'!G121="No Data",1,IF('Indicator Data imputation'!G120&lt;&gt;"",1,0))</f>
        <v>0</v>
      </c>
      <c r="G117" s="158">
        <f>IF('Indicator Data'!H121="No Data",1,IF('Indicator Data imputation'!H120&lt;&gt;"",1,0))</f>
        <v>0</v>
      </c>
      <c r="H117" s="158">
        <f>IF('Indicator Data'!I121="No Data",1,IF('Indicator Data imputation'!I120&lt;&gt;"",1,0))</f>
        <v>0</v>
      </c>
      <c r="I117" s="158">
        <f>IF('Indicator Data'!J121="No Data",1,IF('Indicator Data imputation'!J120&lt;&gt;"",1,0))</f>
        <v>0</v>
      </c>
      <c r="J117" s="158">
        <f>IF('Indicator Data'!K121="No Data",1,IF('Indicator Data imputation'!K120&lt;&gt;"",1,0))</f>
        <v>0</v>
      </c>
      <c r="K117" s="158">
        <f>IF('Indicator Data'!L121="No Data",1,IF('Indicator Data imputation'!L120&lt;&gt;"",1,0))</f>
        <v>0</v>
      </c>
      <c r="L117" s="158">
        <f>IF('Indicator Data'!M121="No Data",1,IF('Indicator Data imputation'!M120&lt;&gt;"",1,0))</f>
        <v>0</v>
      </c>
      <c r="M117" s="158">
        <f>IF('Indicator Data'!N121="No Data",1,IF('Indicator Data imputation'!N120&lt;&gt;"",1,0))</f>
        <v>0</v>
      </c>
      <c r="N117" s="158">
        <f>IF('Indicator Data'!O121="No Data",1,IF('Indicator Data imputation'!O120&lt;&gt;"",1,0))</f>
        <v>0</v>
      </c>
      <c r="O117" s="158">
        <f>IF('Indicator Data'!P121="No Data",1,IF('Indicator Data imputation'!P120&lt;&gt;"",1,0))</f>
        <v>0</v>
      </c>
      <c r="P117" s="158">
        <f>IF('Indicator Data'!Q121="No Data",1,IF('Indicator Data imputation'!Q120&lt;&gt;"",1,0))</f>
        <v>0</v>
      </c>
      <c r="Q117" s="158">
        <f>IF('Indicator Data'!R121="No Data",1,IF('Indicator Data imputation'!R120&lt;&gt;"",1,0))</f>
        <v>0</v>
      </c>
      <c r="R117" s="158">
        <f>IF('Indicator Data'!S121="No Data",1,IF('Indicator Data imputation'!S120&lt;&gt;"",1,0))</f>
        <v>0</v>
      </c>
      <c r="S117" s="158">
        <f>IF('Indicator Data'!T121="No Data",1,IF('Indicator Data imputation'!T120&lt;&gt;"",1,0))</f>
        <v>0</v>
      </c>
      <c r="T117" s="158">
        <f>IF('Indicator Data'!U121="No Data",1,IF('Indicator Data imputation'!U120&lt;&gt;"",1,0))</f>
        <v>0</v>
      </c>
      <c r="U117" s="158">
        <f>IF('Indicator Data'!V121="No Data",1,IF('Indicator Data imputation'!V120&lt;&gt;"",1,0))</f>
        <v>0</v>
      </c>
      <c r="V117" s="158">
        <f>IF('Indicator Data'!W121="No Data",1,IF('Indicator Data imputation'!W120&lt;&gt;"",1,0))</f>
        <v>0</v>
      </c>
      <c r="W117" s="158">
        <f>IF('Indicator Data'!X121="No Data",1,IF('Indicator Data imputation'!X120&lt;&gt;"",1,0))</f>
        <v>0</v>
      </c>
      <c r="X117" s="158">
        <f>IF('Indicator Data'!Y121="No Data",1,IF('Indicator Data imputation'!Y120&lt;&gt;"",1,0))</f>
        <v>0</v>
      </c>
      <c r="Y117" s="158">
        <f>IF('Indicator Data'!Z121="No Data",1,IF('Indicator Data imputation'!Z120&lt;&gt;"",1,0))</f>
        <v>0</v>
      </c>
      <c r="Z117" s="158">
        <f>IF('Indicator Data'!AA121="No Data",1,IF('Indicator Data imputation'!AA120&lt;&gt;"",1,0))</f>
        <v>0</v>
      </c>
      <c r="AA117" s="158">
        <f>IF('Indicator Data'!AB121="No Data",1,IF('Indicator Data imputation'!AB120&lt;&gt;"",1,0))</f>
        <v>0</v>
      </c>
      <c r="AB117" s="158">
        <f>IF('Indicator Data'!AC121="No Data",1,IF('Indicator Data imputation'!AC120&lt;&gt;"",1,0))</f>
        <v>1</v>
      </c>
      <c r="AC117" s="158">
        <f>IF('Indicator Data'!AD121="No Data",1,IF('Indicator Data imputation'!AD120&lt;&gt;"",1,0))</f>
        <v>0</v>
      </c>
      <c r="AD117" s="158">
        <f>IF('Indicator Data'!AE121="No Data",1,IF('Indicator Data imputation'!AE120&lt;&gt;"",1,0))</f>
        <v>0</v>
      </c>
      <c r="AE117" s="158">
        <f>IF('Indicator Data'!AF121="No Data",1,IF('Indicator Data imputation'!AF120&lt;&gt;"",1,0))</f>
        <v>0</v>
      </c>
      <c r="AF117" s="158">
        <f>IF('Indicator Data'!AG121="No Data",1,IF('Indicator Data imputation'!AG120&lt;&gt;"",1,0))</f>
        <v>0</v>
      </c>
      <c r="AG117" s="158">
        <f>IF('Indicator Data'!AH121="No Data",1,IF('Indicator Data imputation'!AH120&lt;&gt;"",1,0))</f>
        <v>0</v>
      </c>
      <c r="AH117" s="158">
        <f>IF('Indicator Data'!AI121="No Data",1,IF('Indicator Data imputation'!AI120&lt;&gt;"",1,0))</f>
        <v>0</v>
      </c>
      <c r="AI117" s="158">
        <f>IF('Indicator Data'!AJ121="No Data",1,IF('Indicator Data imputation'!AJ120&lt;&gt;"",1,0))</f>
        <v>0</v>
      </c>
      <c r="AJ117" s="158">
        <f>IF('Indicator Data'!AK121="No Data",1,IF('Indicator Data imputation'!AK120&lt;&gt;"",1,0))</f>
        <v>0</v>
      </c>
      <c r="AK117" s="158">
        <f>IF('Indicator Data'!AL121="No Data",1,IF('Indicator Data imputation'!AL120&lt;&gt;"",1,0))</f>
        <v>0</v>
      </c>
      <c r="AL117" s="158">
        <f>IF('Indicator Data'!AM121="No Data",1,IF('Indicator Data imputation'!AM120&lt;&gt;"",1,0))</f>
        <v>0</v>
      </c>
      <c r="AM117" s="158">
        <f>IF('Indicator Data'!AN121="No Data",1,IF('Indicator Data imputation'!AN120&lt;&gt;"",1,0))</f>
        <v>0</v>
      </c>
      <c r="AN117" s="158">
        <f>IF('Indicator Data'!AO121="No Data",1,IF('Indicator Data imputation'!AO120&lt;&gt;"",1,0))</f>
        <v>0</v>
      </c>
      <c r="AO117" s="158">
        <f>IF('Indicator Data'!AP121="No Data",1,IF('Indicator Data imputation'!AP120&lt;&gt;"",1,0))</f>
        <v>0</v>
      </c>
      <c r="AP117" s="158">
        <f>IF('Indicator Data'!AQ121="No Data",1,IF('Indicator Data imputation'!AQ120&lt;&gt;"",1,0))</f>
        <v>0</v>
      </c>
      <c r="AQ117" s="158">
        <f>IF('Indicator Data'!AR121="No Data",1,IF('Indicator Data imputation'!AR120&lt;&gt;"",1,0))</f>
        <v>0</v>
      </c>
      <c r="AR117" s="158">
        <f>IF('Indicator Data'!AS121="No Data",1,IF('Indicator Data imputation'!AS120&lt;&gt;"",1,0))</f>
        <v>0</v>
      </c>
      <c r="AS117" s="158">
        <f>IF('Indicator Data'!AT121="No Data",1,IF('Indicator Data imputation'!AT120&lt;&gt;"",1,0))</f>
        <v>0</v>
      </c>
      <c r="AT117" s="158">
        <f>IF('Indicator Data'!AU121="No Data",1,IF('Indicator Data imputation'!AU120&lt;&gt;"",1,0))</f>
        <v>0</v>
      </c>
      <c r="AU117" s="158">
        <f>IF('Indicator Data'!AV121="No Data",1,IF('Indicator Data imputation'!AV120&lt;&gt;"",1,0))</f>
        <v>0</v>
      </c>
      <c r="AV117" s="158">
        <f>IF('Indicator Data'!AW121="No Data",1,IF('Indicator Data imputation'!AW120&lt;&gt;"",1,0))</f>
        <v>0</v>
      </c>
      <c r="AW117" s="158">
        <f>IF('Indicator Data'!AX121="No Data",1,IF('Indicator Data imputation'!AX120&lt;&gt;"",1,0))</f>
        <v>0</v>
      </c>
      <c r="AX117" s="158">
        <f>IF('Indicator Data'!AY121="No Data",1,IF('Indicator Data imputation'!AY120&lt;&gt;"",1,0))</f>
        <v>0</v>
      </c>
      <c r="AY117" s="158">
        <f>IF('Indicator Data'!AZ121="No Data",1,IF('Indicator Data imputation'!AZ120&lt;&gt;"",1,0))</f>
        <v>0</v>
      </c>
      <c r="AZ117" s="158">
        <f>IF('Indicator Data'!BA121="No Data",1,IF('Indicator Data imputation'!BA120&lt;&gt;"",1,0))</f>
        <v>0</v>
      </c>
      <c r="BA117" s="158">
        <f>IF('Indicator Data'!BB121="No Data",1,IF('Indicator Data imputation'!BB120&lt;&gt;"",1,0))</f>
        <v>0</v>
      </c>
      <c r="BB117" s="158">
        <f>IF('Indicator Data'!BC121="No Data",1,IF('Indicator Data imputation'!BC120&lt;&gt;"",1,0))</f>
        <v>0</v>
      </c>
      <c r="BC117" s="158">
        <f>IF('Indicator Data'!BD121="No Data",1,IF('Indicator Data imputation'!BD120&lt;&gt;"",1,0))</f>
        <v>0</v>
      </c>
      <c r="BD117" s="158">
        <f>IF('Indicator Data'!BE121="No Data",1,IF('Indicator Data imputation'!BE120&lt;&gt;"",1,0))</f>
        <v>0</v>
      </c>
      <c r="BE117" s="158">
        <f>IF('Indicator Data'!BF121="No Data",1,IF('Indicator Data imputation'!BF120&lt;&gt;"",1,0))</f>
        <v>0</v>
      </c>
      <c r="BF117" s="158">
        <f>IF('Indicator Data'!BG121="No Data",1,IF('Indicator Data imputation'!BG120&lt;&gt;"",1,0))</f>
        <v>0</v>
      </c>
      <c r="BG117" s="158">
        <f>IF('Indicator Data'!BH121="No Data",1,IF('Indicator Data imputation'!BH120&lt;&gt;"",1,0))</f>
        <v>0</v>
      </c>
      <c r="BH117" s="158">
        <f>IF('Indicator Data'!BI121="No Data",1,IF('Indicator Data imputation'!BI120&lt;&gt;"",1,0))</f>
        <v>0</v>
      </c>
      <c r="BI117" s="158">
        <f>IF('Indicator Data'!BR121="No Data",1,IF('Indicator Data imputation'!BJ120&lt;&gt;"",1,0))</f>
        <v>0</v>
      </c>
      <c r="BJ117" s="158">
        <f>IF('Indicator Data'!BS121="No Data",1,IF('Indicator Data imputation'!BK120&lt;&gt;"",1,0))</f>
        <v>0</v>
      </c>
      <c r="BK117" s="158">
        <f>IF('Indicator Data'!BT121="No Data",1,IF('Indicator Data imputation'!BL120&lt;&gt;"",1,0))</f>
        <v>0</v>
      </c>
      <c r="BL117" s="158">
        <f>IF('Indicator Data'!BU121="No Data",1,IF('Indicator Data imputation'!BM120&lt;&gt;"",1,0))</f>
        <v>0</v>
      </c>
      <c r="BM117" s="158">
        <f>IF('Indicator Data'!BV121="No Data",1,IF('Indicator Data imputation'!BN120&lt;&gt;"",1,0))</f>
        <v>0</v>
      </c>
      <c r="BN117" s="158">
        <f>IF('Indicator Data'!BW121="No Data",1,IF('Indicator Data imputation'!BO120&lt;&gt;"",1,0))</f>
        <v>0</v>
      </c>
      <c r="BO117" s="158">
        <f>IF('Indicator Data'!BX121="No Data",1,IF('Indicator Data imputation'!BP120&lt;&gt;"",1,0))</f>
        <v>0</v>
      </c>
      <c r="BP117" s="158">
        <f>IF('Indicator Data'!BY121="No Data",1,IF('Indicator Data imputation'!BQ120&lt;&gt;"",1,0))</f>
        <v>0</v>
      </c>
      <c r="BQ117" s="158">
        <f>IF('Indicator Data'!BZ121="No Data",1,IF('Indicator Data imputation'!BR120&lt;&gt;"",1,0))</f>
        <v>0</v>
      </c>
      <c r="BR117" s="158">
        <f>IF('Indicator Data'!CA121="No Data",1,IF('Indicator Data imputation'!BS120&lt;&gt;"",1,0))</f>
        <v>0</v>
      </c>
      <c r="BS117" s="158">
        <f>IF('Indicator Data'!CB121="No Data",1,IF('Indicator Data imputation'!BT120&lt;&gt;"",1,0))</f>
        <v>0</v>
      </c>
      <c r="BT117" s="158">
        <f>IF('Indicator Data'!CC121="No Data",1,IF('Indicator Data imputation'!BU120&lt;&gt;"",1,0))</f>
        <v>0</v>
      </c>
      <c r="BU117" s="158">
        <f>IF('Indicator Data'!CD121="No Data",1,IF('Indicator Data imputation'!BV120&lt;&gt;"",1,0))</f>
        <v>0</v>
      </c>
      <c r="BV117" s="158">
        <f>IF('Indicator Data'!CE121="No Data",1,IF('Indicator Data imputation'!BW120&lt;&gt;"",1,0))</f>
        <v>0</v>
      </c>
      <c r="BW117" s="158">
        <f>IF('Indicator Data'!CF121="No Data",1,IF('Indicator Data imputation'!BX120&lt;&gt;"",1,0))</f>
        <v>0</v>
      </c>
      <c r="BX117" s="158">
        <f>IF('Indicator Data'!CG121="No Data",1,IF('Indicator Data imputation'!BY120&lt;&gt;"",1,0))</f>
        <v>0</v>
      </c>
      <c r="BY117" s="5">
        <f t="shared" si="5"/>
        <v>1</v>
      </c>
      <c r="BZ117" s="160">
        <f t="shared" si="4"/>
        <v>1.3333333333333334E-2</v>
      </c>
    </row>
    <row r="118" spans="1:78" x14ac:dyDescent="0.3">
      <c r="A118" s="5" t="s">
        <v>216</v>
      </c>
      <c r="B118" s="158">
        <f>IF('Indicator Data'!C122="No Data",1,IF('Indicator Data imputation'!C121&lt;&gt;"",1,0))</f>
        <v>0</v>
      </c>
      <c r="C118" s="158">
        <f>IF('Indicator Data'!D122="No Data",1,IF('Indicator Data imputation'!D121&lt;&gt;"",1,0))</f>
        <v>0</v>
      </c>
      <c r="D118" s="158">
        <f>IF('Indicator Data'!E122="No Data",1,IF('Indicator Data imputation'!E121&lt;&gt;"",1,0))</f>
        <v>0</v>
      </c>
      <c r="E118" s="158">
        <f>IF('Indicator Data'!F122="No Data",1,IF('Indicator Data imputation'!F121&lt;&gt;"",1,0))</f>
        <v>0</v>
      </c>
      <c r="F118" s="158">
        <f>IF('Indicator Data'!G122="No Data",1,IF('Indicator Data imputation'!G121&lt;&gt;"",1,0))</f>
        <v>0</v>
      </c>
      <c r="G118" s="158">
        <f>IF('Indicator Data'!H122="No Data",1,IF('Indicator Data imputation'!H121&lt;&gt;"",1,0))</f>
        <v>0</v>
      </c>
      <c r="H118" s="158">
        <f>IF('Indicator Data'!I122="No Data",1,IF('Indicator Data imputation'!I121&lt;&gt;"",1,0))</f>
        <v>0</v>
      </c>
      <c r="I118" s="158">
        <f>IF('Indicator Data'!J122="No Data",1,IF('Indicator Data imputation'!J121&lt;&gt;"",1,0))</f>
        <v>0</v>
      </c>
      <c r="J118" s="158">
        <f>IF('Indicator Data'!K122="No Data",1,IF('Indicator Data imputation'!K121&lt;&gt;"",1,0))</f>
        <v>0</v>
      </c>
      <c r="K118" s="158">
        <f>IF('Indicator Data'!L122="No Data",1,IF('Indicator Data imputation'!L121&lt;&gt;"",1,0))</f>
        <v>0</v>
      </c>
      <c r="L118" s="158">
        <f>IF('Indicator Data'!M122="No Data",1,IF('Indicator Data imputation'!M121&lt;&gt;"",1,0))</f>
        <v>0</v>
      </c>
      <c r="M118" s="158">
        <f>IF('Indicator Data'!N122="No Data",1,IF('Indicator Data imputation'!N121&lt;&gt;"",1,0))</f>
        <v>0</v>
      </c>
      <c r="N118" s="158">
        <f>IF('Indicator Data'!O122="No Data",1,IF('Indicator Data imputation'!O121&lt;&gt;"",1,0))</f>
        <v>0</v>
      </c>
      <c r="O118" s="158">
        <f>IF('Indicator Data'!P122="No Data",1,IF('Indicator Data imputation'!P121&lt;&gt;"",1,0))</f>
        <v>0</v>
      </c>
      <c r="P118" s="158">
        <f>IF('Indicator Data'!Q122="No Data",1,IF('Indicator Data imputation'!Q121&lt;&gt;"",1,0))</f>
        <v>0</v>
      </c>
      <c r="Q118" s="158">
        <f>IF('Indicator Data'!R122="No Data",1,IF('Indicator Data imputation'!R121&lt;&gt;"",1,0))</f>
        <v>0</v>
      </c>
      <c r="R118" s="158">
        <f>IF('Indicator Data'!S122="No Data",1,IF('Indicator Data imputation'!S121&lt;&gt;"",1,0))</f>
        <v>0</v>
      </c>
      <c r="S118" s="158">
        <f>IF('Indicator Data'!T122="No Data",1,IF('Indicator Data imputation'!T121&lt;&gt;"",1,0))</f>
        <v>0</v>
      </c>
      <c r="T118" s="158">
        <f>IF('Indicator Data'!U122="No Data",1,IF('Indicator Data imputation'!U121&lt;&gt;"",1,0))</f>
        <v>0</v>
      </c>
      <c r="U118" s="158">
        <f>IF('Indicator Data'!V122="No Data",1,IF('Indicator Data imputation'!V121&lt;&gt;"",1,0))</f>
        <v>0</v>
      </c>
      <c r="V118" s="158">
        <f>IF('Indicator Data'!W122="No Data",1,IF('Indicator Data imputation'!W121&lt;&gt;"",1,0))</f>
        <v>0</v>
      </c>
      <c r="W118" s="158">
        <f>IF('Indicator Data'!X122="No Data",1,IF('Indicator Data imputation'!X121&lt;&gt;"",1,0))</f>
        <v>0</v>
      </c>
      <c r="X118" s="158">
        <f>IF('Indicator Data'!Y122="No Data",1,IF('Indicator Data imputation'!Y121&lt;&gt;"",1,0))</f>
        <v>0</v>
      </c>
      <c r="Y118" s="158">
        <f>IF('Indicator Data'!Z122="No Data",1,IF('Indicator Data imputation'!Z121&lt;&gt;"",1,0))</f>
        <v>0</v>
      </c>
      <c r="Z118" s="158">
        <f>IF('Indicator Data'!AA122="No Data",1,IF('Indicator Data imputation'!AA121&lt;&gt;"",1,0))</f>
        <v>0</v>
      </c>
      <c r="AA118" s="158">
        <f>IF('Indicator Data'!AB122="No Data",1,IF('Indicator Data imputation'!AB121&lt;&gt;"",1,0))</f>
        <v>0</v>
      </c>
      <c r="AB118" s="158">
        <f>IF('Indicator Data'!AC122="No Data",1,IF('Indicator Data imputation'!AC121&lt;&gt;"",1,0))</f>
        <v>0</v>
      </c>
      <c r="AC118" s="158">
        <f>IF('Indicator Data'!AD122="No Data",1,IF('Indicator Data imputation'!AD121&lt;&gt;"",1,0))</f>
        <v>0</v>
      </c>
      <c r="AD118" s="158">
        <f>IF('Indicator Data'!AE122="No Data",1,IF('Indicator Data imputation'!AE121&lt;&gt;"",1,0))</f>
        <v>0</v>
      </c>
      <c r="AE118" s="158">
        <f>IF('Indicator Data'!AF122="No Data",1,IF('Indicator Data imputation'!AF121&lt;&gt;"",1,0))</f>
        <v>0</v>
      </c>
      <c r="AF118" s="158">
        <f>IF('Indicator Data'!AG122="No Data",1,IF('Indicator Data imputation'!AG121&lt;&gt;"",1,0))</f>
        <v>0</v>
      </c>
      <c r="AG118" s="158">
        <f>IF('Indicator Data'!AH122="No Data",1,IF('Indicator Data imputation'!AH121&lt;&gt;"",1,0))</f>
        <v>0</v>
      </c>
      <c r="AH118" s="158">
        <f>IF('Indicator Data'!AI122="No Data",1,IF('Indicator Data imputation'!AI121&lt;&gt;"",1,0))</f>
        <v>0</v>
      </c>
      <c r="AI118" s="158">
        <f>IF('Indicator Data'!AJ122="No Data",1,IF('Indicator Data imputation'!AJ121&lt;&gt;"",1,0))</f>
        <v>0</v>
      </c>
      <c r="AJ118" s="158">
        <f>IF('Indicator Data'!AK122="No Data",1,IF('Indicator Data imputation'!AK121&lt;&gt;"",1,0))</f>
        <v>0</v>
      </c>
      <c r="AK118" s="158">
        <f>IF('Indicator Data'!AL122="No Data",1,IF('Indicator Data imputation'!AL121&lt;&gt;"",1,0))</f>
        <v>0</v>
      </c>
      <c r="AL118" s="158">
        <f>IF('Indicator Data'!AM122="No Data",1,IF('Indicator Data imputation'!AM121&lt;&gt;"",1,0))</f>
        <v>0</v>
      </c>
      <c r="AM118" s="158">
        <f>IF('Indicator Data'!AN122="No Data",1,IF('Indicator Data imputation'!AN121&lt;&gt;"",1,0))</f>
        <v>0</v>
      </c>
      <c r="AN118" s="158">
        <f>IF('Indicator Data'!AO122="No Data",1,IF('Indicator Data imputation'!AO121&lt;&gt;"",1,0))</f>
        <v>0</v>
      </c>
      <c r="AO118" s="158">
        <f>IF('Indicator Data'!AP122="No Data",1,IF('Indicator Data imputation'!AP121&lt;&gt;"",1,0))</f>
        <v>0</v>
      </c>
      <c r="AP118" s="158">
        <f>IF('Indicator Data'!AQ122="No Data",1,IF('Indicator Data imputation'!AQ121&lt;&gt;"",1,0))</f>
        <v>0</v>
      </c>
      <c r="AQ118" s="158">
        <f>IF('Indicator Data'!AR122="No Data",1,IF('Indicator Data imputation'!AR121&lt;&gt;"",1,0))</f>
        <v>0</v>
      </c>
      <c r="AR118" s="158">
        <f>IF('Indicator Data'!AS122="No Data",1,IF('Indicator Data imputation'!AS121&lt;&gt;"",1,0))</f>
        <v>0</v>
      </c>
      <c r="AS118" s="158">
        <f>IF('Indicator Data'!AT122="No Data",1,IF('Indicator Data imputation'!AT121&lt;&gt;"",1,0))</f>
        <v>0</v>
      </c>
      <c r="AT118" s="158">
        <f>IF('Indicator Data'!AU122="No Data",1,IF('Indicator Data imputation'!AU121&lt;&gt;"",1,0))</f>
        <v>0</v>
      </c>
      <c r="AU118" s="158">
        <f>IF('Indicator Data'!AV122="No Data",1,IF('Indicator Data imputation'!AV121&lt;&gt;"",1,0))</f>
        <v>0</v>
      </c>
      <c r="AV118" s="158">
        <f>IF('Indicator Data'!AW122="No Data",1,IF('Indicator Data imputation'!AW121&lt;&gt;"",1,0))</f>
        <v>0</v>
      </c>
      <c r="AW118" s="158">
        <f>IF('Indicator Data'!AX122="No Data",1,IF('Indicator Data imputation'!AX121&lt;&gt;"",1,0))</f>
        <v>0</v>
      </c>
      <c r="AX118" s="158">
        <f>IF('Indicator Data'!AY122="No Data",1,IF('Indicator Data imputation'!AY121&lt;&gt;"",1,0))</f>
        <v>0</v>
      </c>
      <c r="AY118" s="158">
        <f>IF('Indicator Data'!AZ122="No Data",1,IF('Indicator Data imputation'!AZ121&lt;&gt;"",1,0))</f>
        <v>0</v>
      </c>
      <c r="AZ118" s="158">
        <f>IF('Indicator Data'!BA122="No Data",1,IF('Indicator Data imputation'!BA121&lt;&gt;"",1,0))</f>
        <v>0</v>
      </c>
      <c r="BA118" s="158">
        <f>IF('Indicator Data'!BB122="No Data",1,IF('Indicator Data imputation'!BB121&lt;&gt;"",1,0))</f>
        <v>0</v>
      </c>
      <c r="BB118" s="158">
        <f>IF('Indicator Data'!BC122="No Data",1,IF('Indicator Data imputation'!BC121&lt;&gt;"",1,0))</f>
        <v>0</v>
      </c>
      <c r="BC118" s="158">
        <f>IF('Indicator Data'!BD122="No Data",1,IF('Indicator Data imputation'!BD121&lt;&gt;"",1,0))</f>
        <v>0</v>
      </c>
      <c r="BD118" s="158">
        <f>IF('Indicator Data'!BE122="No Data",1,IF('Indicator Data imputation'!BE121&lt;&gt;"",1,0))</f>
        <v>0</v>
      </c>
      <c r="BE118" s="158">
        <f>IF('Indicator Data'!BF122="No Data",1,IF('Indicator Data imputation'!BF121&lt;&gt;"",1,0))</f>
        <v>0</v>
      </c>
      <c r="BF118" s="158">
        <f>IF('Indicator Data'!BG122="No Data",1,IF('Indicator Data imputation'!BG121&lt;&gt;"",1,0))</f>
        <v>0</v>
      </c>
      <c r="BG118" s="158">
        <f>IF('Indicator Data'!BH122="No Data",1,IF('Indicator Data imputation'!BH121&lt;&gt;"",1,0))</f>
        <v>0</v>
      </c>
      <c r="BH118" s="158">
        <f>IF('Indicator Data'!BI122="No Data",1,IF('Indicator Data imputation'!BI121&lt;&gt;"",1,0))</f>
        <v>0</v>
      </c>
      <c r="BI118" s="158">
        <f>IF('Indicator Data'!BR122="No Data",1,IF('Indicator Data imputation'!BJ121&lt;&gt;"",1,0))</f>
        <v>0</v>
      </c>
      <c r="BJ118" s="158">
        <f>IF('Indicator Data'!BS122="No Data",1,IF('Indicator Data imputation'!BK121&lt;&gt;"",1,0))</f>
        <v>0</v>
      </c>
      <c r="BK118" s="158">
        <f>IF('Indicator Data'!BT122="No Data",1,IF('Indicator Data imputation'!BL121&lt;&gt;"",1,0))</f>
        <v>0</v>
      </c>
      <c r="BL118" s="158">
        <f>IF('Indicator Data'!BU122="No Data",1,IF('Indicator Data imputation'!BM121&lt;&gt;"",1,0))</f>
        <v>0</v>
      </c>
      <c r="BM118" s="158">
        <f>IF('Indicator Data'!BV122="No Data",1,IF('Indicator Data imputation'!BN121&lt;&gt;"",1,0))</f>
        <v>0</v>
      </c>
      <c r="BN118" s="158">
        <f>IF('Indicator Data'!BW122="No Data",1,IF('Indicator Data imputation'!BO121&lt;&gt;"",1,0))</f>
        <v>0</v>
      </c>
      <c r="BO118" s="158">
        <f>IF('Indicator Data'!BX122="No Data",1,IF('Indicator Data imputation'!BP121&lt;&gt;"",1,0))</f>
        <v>0</v>
      </c>
      <c r="BP118" s="158">
        <f>IF('Indicator Data'!BY122="No Data",1,IF('Indicator Data imputation'!BQ121&lt;&gt;"",1,0))</f>
        <v>0</v>
      </c>
      <c r="BQ118" s="158">
        <f>IF('Indicator Data'!BZ122="No Data",1,IF('Indicator Data imputation'!BR121&lt;&gt;"",1,0))</f>
        <v>0</v>
      </c>
      <c r="BR118" s="158">
        <f>IF('Indicator Data'!CA122="No Data",1,IF('Indicator Data imputation'!BS121&lt;&gt;"",1,0))</f>
        <v>0</v>
      </c>
      <c r="BS118" s="158">
        <f>IF('Indicator Data'!CB122="No Data",1,IF('Indicator Data imputation'!BT121&lt;&gt;"",1,0))</f>
        <v>0</v>
      </c>
      <c r="BT118" s="158">
        <f>IF('Indicator Data'!CC122="No Data",1,IF('Indicator Data imputation'!BU121&lt;&gt;"",1,0))</f>
        <v>0</v>
      </c>
      <c r="BU118" s="158">
        <f>IF('Indicator Data'!CD122="No Data",1,IF('Indicator Data imputation'!BV121&lt;&gt;"",1,0))</f>
        <v>0</v>
      </c>
      <c r="BV118" s="158">
        <f>IF('Indicator Data'!CE122="No Data",1,IF('Indicator Data imputation'!BW121&lt;&gt;"",1,0))</f>
        <v>0</v>
      </c>
      <c r="BW118" s="158">
        <f>IF('Indicator Data'!CF122="No Data",1,IF('Indicator Data imputation'!BX121&lt;&gt;"",1,0))</f>
        <v>0</v>
      </c>
      <c r="BX118" s="158">
        <f>IF('Indicator Data'!CG122="No Data",1,IF('Indicator Data imputation'!BY121&lt;&gt;"",1,0))</f>
        <v>0</v>
      </c>
      <c r="BY118" s="5">
        <f t="shared" si="5"/>
        <v>0</v>
      </c>
      <c r="BZ118" s="160">
        <f t="shared" si="4"/>
        <v>0</v>
      </c>
    </row>
    <row r="119" spans="1:78" x14ac:dyDescent="0.3">
      <c r="A119" s="5" t="s">
        <v>218</v>
      </c>
      <c r="B119" s="158">
        <f>IF('Indicator Data'!C123="No Data",1,IF('Indicator Data imputation'!C122&lt;&gt;"",1,0))</f>
        <v>0</v>
      </c>
      <c r="C119" s="158">
        <f>IF('Indicator Data'!D123="No Data",1,IF('Indicator Data imputation'!D122&lt;&gt;"",1,0))</f>
        <v>0</v>
      </c>
      <c r="D119" s="158">
        <f>IF('Indicator Data'!E123="No Data",1,IF('Indicator Data imputation'!E122&lt;&gt;"",1,0))</f>
        <v>0</v>
      </c>
      <c r="E119" s="158">
        <f>IF('Indicator Data'!F123="No Data",1,IF('Indicator Data imputation'!F122&lt;&gt;"",1,0))</f>
        <v>0</v>
      </c>
      <c r="F119" s="158">
        <f>IF('Indicator Data'!G123="No Data",1,IF('Indicator Data imputation'!G122&lt;&gt;"",1,0))</f>
        <v>0</v>
      </c>
      <c r="G119" s="158">
        <f>IF('Indicator Data'!H123="No Data",1,IF('Indicator Data imputation'!H122&lt;&gt;"",1,0))</f>
        <v>0</v>
      </c>
      <c r="H119" s="158">
        <f>IF('Indicator Data'!I123="No Data",1,IF('Indicator Data imputation'!I122&lt;&gt;"",1,0))</f>
        <v>0</v>
      </c>
      <c r="I119" s="158">
        <f>IF('Indicator Data'!J123="No Data",1,IF('Indicator Data imputation'!J122&lt;&gt;"",1,0))</f>
        <v>0</v>
      </c>
      <c r="J119" s="158">
        <f>IF('Indicator Data'!K123="No Data",1,IF('Indicator Data imputation'!K122&lt;&gt;"",1,0))</f>
        <v>0</v>
      </c>
      <c r="K119" s="158">
        <f>IF('Indicator Data'!L123="No Data",1,IF('Indicator Data imputation'!L122&lt;&gt;"",1,0))</f>
        <v>0</v>
      </c>
      <c r="L119" s="158">
        <f>IF('Indicator Data'!M123="No Data",1,IF('Indicator Data imputation'!M122&lt;&gt;"",1,0))</f>
        <v>0</v>
      </c>
      <c r="M119" s="158">
        <f>IF('Indicator Data'!N123="No Data",1,IF('Indicator Data imputation'!N122&lt;&gt;"",1,0))</f>
        <v>1</v>
      </c>
      <c r="N119" s="158">
        <f>IF('Indicator Data'!O123="No Data",1,IF('Indicator Data imputation'!O122&lt;&gt;"",1,0))</f>
        <v>1</v>
      </c>
      <c r="O119" s="158">
        <f>IF('Indicator Data'!P123="No Data",1,IF('Indicator Data imputation'!P122&lt;&gt;"",1,0))</f>
        <v>1</v>
      </c>
      <c r="P119" s="158">
        <f>IF('Indicator Data'!Q123="No Data",1,IF('Indicator Data imputation'!Q122&lt;&gt;"",1,0))</f>
        <v>0</v>
      </c>
      <c r="Q119" s="158">
        <f>IF('Indicator Data'!R123="No Data",1,IF('Indicator Data imputation'!R122&lt;&gt;"",1,0))</f>
        <v>0</v>
      </c>
      <c r="R119" s="158">
        <f>IF('Indicator Data'!S123="No Data",1,IF('Indicator Data imputation'!S122&lt;&gt;"",1,0))</f>
        <v>0</v>
      </c>
      <c r="S119" s="158">
        <f>IF('Indicator Data'!T123="No Data",1,IF('Indicator Data imputation'!T122&lt;&gt;"",1,0))</f>
        <v>0</v>
      </c>
      <c r="T119" s="158">
        <f>IF('Indicator Data'!U123="No Data",1,IF('Indicator Data imputation'!U122&lt;&gt;"",1,0))</f>
        <v>0</v>
      </c>
      <c r="U119" s="158">
        <f>IF('Indicator Data'!V123="No Data",1,IF('Indicator Data imputation'!V122&lt;&gt;"",1,0))</f>
        <v>0</v>
      </c>
      <c r="V119" s="158">
        <f>IF('Indicator Data'!W123="No Data",1,IF('Indicator Data imputation'!W122&lt;&gt;"",1,0))</f>
        <v>0</v>
      </c>
      <c r="W119" s="158">
        <f>IF('Indicator Data'!X123="No Data",1,IF('Indicator Data imputation'!X122&lt;&gt;"",1,0))</f>
        <v>0</v>
      </c>
      <c r="X119" s="158">
        <f>IF('Indicator Data'!Y123="No Data",1,IF('Indicator Data imputation'!Y122&lt;&gt;"",1,0))</f>
        <v>0</v>
      </c>
      <c r="Y119" s="158">
        <f>IF('Indicator Data'!Z123="No Data",1,IF('Indicator Data imputation'!Z122&lt;&gt;"",1,0))</f>
        <v>0</v>
      </c>
      <c r="Z119" s="158">
        <f>IF('Indicator Data'!AA123="No Data",1,IF('Indicator Data imputation'!AA122&lt;&gt;"",1,0))</f>
        <v>0</v>
      </c>
      <c r="AA119" s="158">
        <f>IF('Indicator Data'!AB123="No Data",1,IF('Indicator Data imputation'!AB122&lt;&gt;"",1,0))</f>
        <v>0</v>
      </c>
      <c r="AB119" s="158">
        <f>IF('Indicator Data'!AC123="No Data",1,IF('Indicator Data imputation'!AC122&lt;&gt;"",1,0))</f>
        <v>0</v>
      </c>
      <c r="AC119" s="158">
        <f>IF('Indicator Data'!AD123="No Data",1,IF('Indicator Data imputation'!AD122&lt;&gt;"",1,0))</f>
        <v>0</v>
      </c>
      <c r="AD119" s="158">
        <f>IF('Indicator Data'!AE123="No Data",1,IF('Indicator Data imputation'!AE122&lt;&gt;"",1,0))</f>
        <v>0</v>
      </c>
      <c r="AE119" s="158">
        <f>IF('Indicator Data'!AF123="No Data",1,IF('Indicator Data imputation'!AF122&lt;&gt;"",1,0))</f>
        <v>0</v>
      </c>
      <c r="AF119" s="158">
        <f>IF('Indicator Data'!AG123="No Data",1,IF('Indicator Data imputation'!AG122&lt;&gt;"",1,0))</f>
        <v>0</v>
      </c>
      <c r="AG119" s="158">
        <f>IF('Indicator Data'!AH123="No Data",1,IF('Indicator Data imputation'!AH122&lt;&gt;"",1,0))</f>
        <v>0</v>
      </c>
      <c r="AH119" s="158">
        <f>IF('Indicator Data'!AI123="No Data",1,IF('Indicator Data imputation'!AI122&lt;&gt;"",1,0))</f>
        <v>0</v>
      </c>
      <c r="AI119" s="158">
        <f>IF('Indicator Data'!AJ123="No Data",1,IF('Indicator Data imputation'!AJ122&lt;&gt;"",1,0))</f>
        <v>0</v>
      </c>
      <c r="AJ119" s="158">
        <f>IF('Indicator Data'!AK123="No Data",1,IF('Indicator Data imputation'!AK122&lt;&gt;"",1,0))</f>
        <v>0</v>
      </c>
      <c r="AK119" s="158">
        <f>IF('Indicator Data'!AL123="No Data",1,IF('Indicator Data imputation'!AL122&lt;&gt;"",1,0))</f>
        <v>0</v>
      </c>
      <c r="AL119" s="158">
        <f>IF('Indicator Data'!AM123="No Data",1,IF('Indicator Data imputation'!AM122&lt;&gt;"",1,0))</f>
        <v>0</v>
      </c>
      <c r="AM119" s="158">
        <f>IF('Indicator Data'!AN123="No Data",1,IF('Indicator Data imputation'!AN122&lt;&gt;"",1,0))</f>
        <v>0</v>
      </c>
      <c r="AN119" s="158">
        <f>IF('Indicator Data'!AO123="No Data",1,IF('Indicator Data imputation'!AO122&lt;&gt;"",1,0))</f>
        <v>0</v>
      </c>
      <c r="AO119" s="158">
        <f>IF('Indicator Data'!AP123="No Data",1,IF('Indicator Data imputation'!AP122&lt;&gt;"",1,0))</f>
        <v>0</v>
      </c>
      <c r="AP119" s="158">
        <f>IF('Indicator Data'!AQ123="No Data",1,IF('Indicator Data imputation'!AQ122&lt;&gt;"",1,0))</f>
        <v>0</v>
      </c>
      <c r="AQ119" s="158">
        <f>IF('Indicator Data'!AR123="No Data",1,IF('Indicator Data imputation'!AR122&lt;&gt;"",1,0))</f>
        <v>0</v>
      </c>
      <c r="AR119" s="158">
        <f>IF('Indicator Data'!AS123="No Data",1,IF('Indicator Data imputation'!AS122&lt;&gt;"",1,0))</f>
        <v>0</v>
      </c>
      <c r="AS119" s="158">
        <f>IF('Indicator Data'!AT123="No Data",1,IF('Indicator Data imputation'!AT122&lt;&gt;"",1,0))</f>
        <v>0</v>
      </c>
      <c r="AT119" s="158">
        <f>IF('Indicator Data'!AU123="No Data",1,IF('Indicator Data imputation'!AU122&lt;&gt;"",1,0))</f>
        <v>0</v>
      </c>
      <c r="AU119" s="158">
        <f>IF('Indicator Data'!AV123="No Data",1,IF('Indicator Data imputation'!AV122&lt;&gt;"",1,0))</f>
        <v>0</v>
      </c>
      <c r="AV119" s="158">
        <f>IF('Indicator Data'!AW123="No Data",1,IF('Indicator Data imputation'!AW122&lt;&gt;"",1,0))</f>
        <v>0</v>
      </c>
      <c r="AW119" s="158">
        <f>IF('Indicator Data'!AX123="No Data",1,IF('Indicator Data imputation'!AX122&lt;&gt;"",1,0))</f>
        <v>0</v>
      </c>
      <c r="AX119" s="158">
        <f>IF('Indicator Data'!AY123="No Data",1,IF('Indicator Data imputation'!AY122&lt;&gt;"",1,0))</f>
        <v>0</v>
      </c>
      <c r="AY119" s="158">
        <f>IF('Indicator Data'!AZ123="No Data",1,IF('Indicator Data imputation'!AZ122&lt;&gt;"",1,0))</f>
        <v>0</v>
      </c>
      <c r="AZ119" s="158">
        <f>IF('Indicator Data'!BA123="No Data",1,IF('Indicator Data imputation'!BA122&lt;&gt;"",1,0))</f>
        <v>0</v>
      </c>
      <c r="BA119" s="158">
        <f>IF('Indicator Data'!BB123="No Data",1,IF('Indicator Data imputation'!BB122&lt;&gt;"",1,0))</f>
        <v>0</v>
      </c>
      <c r="BB119" s="158">
        <f>IF('Indicator Data'!BC123="No Data",1,IF('Indicator Data imputation'!BC122&lt;&gt;"",1,0))</f>
        <v>0</v>
      </c>
      <c r="BC119" s="158">
        <f>IF('Indicator Data'!BD123="No Data",1,IF('Indicator Data imputation'!BD122&lt;&gt;"",1,0))</f>
        <v>0</v>
      </c>
      <c r="BD119" s="158">
        <f>IF('Indicator Data'!BE123="No Data",1,IF('Indicator Data imputation'!BE122&lt;&gt;"",1,0))</f>
        <v>0</v>
      </c>
      <c r="BE119" s="158">
        <f>IF('Indicator Data'!BF123="No Data",1,IF('Indicator Data imputation'!BF122&lt;&gt;"",1,0))</f>
        <v>0</v>
      </c>
      <c r="BF119" s="158">
        <f>IF('Indicator Data'!BG123="No Data",1,IF('Indicator Data imputation'!BG122&lt;&gt;"",1,0))</f>
        <v>0</v>
      </c>
      <c r="BG119" s="158">
        <f>IF('Indicator Data'!BH123="No Data",1,IF('Indicator Data imputation'!BH122&lt;&gt;"",1,0))</f>
        <v>0</v>
      </c>
      <c r="BH119" s="158">
        <f>IF('Indicator Data'!BI123="No Data",1,IF('Indicator Data imputation'!BI122&lt;&gt;"",1,0))</f>
        <v>0</v>
      </c>
      <c r="BI119" s="158">
        <f>IF('Indicator Data'!BR123="No Data",1,IF('Indicator Data imputation'!BJ122&lt;&gt;"",1,0))</f>
        <v>0</v>
      </c>
      <c r="BJ119" s="158">
        <f>IF('Indicator Data'!BS123="No Data",1,IF('Indicator Data imputation'!BK122&lt;&gt;"",1,0))</f>
        <v>0</v>
      </c>
      <c r="BK119" s="158">
        <f>IF('Indicator Data'!BT123="No Data",1,IF('Indicator Data imputation'!BL122&lt;&gt;"",1,0))</f>
        <v>0</v>
      </c>
      <c r="BL119" s="158">
        <f>IF('Indicator Data'!BU123="No Data",1,IF('Indicator Data imputation'!BM122&lt;&gt;"",1,0))</f>
        <v>0</v>
      </c>
      <c r="BM119" s="158">
        <f>IF('Indicator Data'!BV123="No Data",1,IF('Indicator Data imputation'!BN122&lt;&gt;"",1,0))</f>
        <v>0</v>
      </c>
      <c r="BN119" s="158">
        <f>IF('Indicator Data'!BW123="No Data",1,IF('Indicator Data imputation'!BO122&lt;&gt;"",1,0))</f>
        <v>0</v>
      </c>
      <c r="BO119" s="158">
        <f>IF('Indicator Data'!BX123="No Data",1,IF('Indicator Data imputation'!BP122&lt;&gt;"",1,0))</f>
        <v>0</v>
      </c>
      <c r="BP119" s="158">
        <f>IF('Indicator Data'!BY123="No Data",1,IF('Indicator Data imputation'!BQ122&lt;&gt;"",1,0))</f>
        <v>0</v>
      </c>
      <c r="BQ119" s="158">
        <f>IF('Indicator Data'!BZ123="No Data",1,IF('Indicator Data imputation'!BR122&lt;&gt;"",1,0))</f>
        <v>0</v>
      </c>
      <c r="BR119" s="158">
        <f>IF('Indicator Data'!CA123="No Data",1,IF('Indicator Data imputation'!BS122&lt;&gt;"",1,0))</f>
        <v>0</v>
      </c>
      <c r="BS119" s="158">
        <f>IF('Indicator Data'!CB123="No Data",1,IF('Indicator Data imputation'!BT122&lt;&gt;"",1,0))</f>
        <v>0</v>
      </c>
      <c r="BT119" s="158">
        <f>IF('Indicator Data'!CC123="No Data",1,IF('Indicator Data imputation'!BU122&lt;&gt;"",1,0))</f>
        <v>0</v>
      </c>
      <c r="BU119" s="158">
        <f>IF('Indicator Data'!CD123="No Data",1,IF('Indicator Data imputation'!BV122&lt;&gt;"",1,0))</f>
        <v>0</v>
      </c>
      <c r="BV119" s="158">
        <f>IF('Indicator Data'!CE123="No Data",1,IF('Indicator Data imputation'!BW122&lt;&gt;"",1,0))</f>
        <v>0</v>
      </c>
      <c r="BW119" s="158">
        <f>IF('Indicator Data'!CF123="No Data",1,IF('Indicator Data imputation'!BX122&lt;&gt;"",1,0))</f>
        <v>0</v>
      </c>
      <c r="BX119" s="158">
        <f>IF('Indicator Data'!CG123="No Data",1,IF('Indicator Data imputation'!BY122&lt;&gt;"",1,0))</f>
        <v>0</v>
      </c>
      <c r="BY119" s="5">
        <f t="shared" si="5"/>
        <v>3</v>
      </c>
      <c r="BZ119" s="160">
        <f t="shared" si="4"/>
        <v>0.04</v>
      </c>
    </row>
    <row r="120" spans="1:78" x14ac:dyDescent="0.3">
      <c r="A120" s="5" t="s">
        <v>219</v>
      </c>
      <c r="B120" s="158">
        <f>IF('Indicator Data'!C124="No Data",1,IF('Indicator Data imputation'!C123&lt;&gt;"",1,0))</f>
        <v>0</v>
      </c>
      <c r="C120" s="158">
        <f>IF('Indicator Data'!D124="No Data",1,IF('Indicator Data imputation'!D123&lt;&gt;"",1,0))</f>
        <v>0</v>
      </c>
      <c r="D120" s="158">
        <f>IF('Indicator Data'!E124="No Data",1,IF('Indicator Data imputation'!E123&lt;&gt;"",1,0))</f>
        <v>0</v>
      </c>
      <c r="E120" s="158">
        <f>IF('Indicator Data'!F124="No Data",1,IF('Indicator Data imputation'!F123&lt;&gt;"",1,0))</f>
        <v>0</v>
      </c>
      <c r="F120" s="158">
        <f>IF('Indicator Data'!G124="No Data",1,IF('Indicator Data imputation'!G123&lt;&gt;"",1,0))</f>
        <v>0</v>
      </c>
      <c r="G120" s="158">
        <f>IF('Indicator Data'!H124="No Data",1,IF('Indicator Data imputation'!H123&lt;&gt;"",1,0))</f>
        <v>0</v>
      </c>
      <c r="H120" s="158">
        <f>IF('Indicator Data'!I124="No Data",1,IF('Indicator Data imputation'!I123&lt;&gt;"",1,0))</f>
        <v>0</v>
      </c>
      <c r="I120" s="158">
        <f>IF('Indicator Data'!J124="No Data",1,IF('Indicator Data imputation'!J123&lt;&gt;"",1,0))</f>
        <v>0</v>
      </c>
      <c r="J120" s="158">
        <f>IF('Indicator Data'!K124="No Data",1,IF('Indicator Data imputation'!K123&lt;&gt;"",1,0))</f>
        <v>0</v>
      </c>
      <c r="K120" s="158">
        <f>IF('Indicator Data'!L124="No Data",1,IF('Indicator Data imputation'!L123&lt;&gt;"",1,0))</f>
        <v>0</v>
      </c>
      <c r="L120" s="158">
        <f>IF('Indicator Data'!M124="No Data",1,IF('Indicator Data imputation'!M123&lt;&gt;"",1,0))</f>
        <v>0</v>
      </c>
      <c r="M120" s="158">
        <f>IF('Indicator Data'!N124="No Data",1,IF('Indicator Data imputation'!N123&lt;&gt;"",1,0))</f>
        <v>0</v>
      </c>
      <c r="N120" s="158">
        <f>IF('Indicator Data'!O124="No Data",1,IF('Indicator Data imputation'!O123&lt;&gt;"",1,0))</f>
        <v>0</v>
      </c>
      <c r="O120" s="158">
        <f>IF('Indicator Data'!P124="No Data",1,IF('Indicator Data imputation'!P123&lt;&gt;"",1,0))</f>
        <v>0</v>
      </c>
      <c r="P120" s="158">
        <f>IF('Indicator Data'!Q124="No Data",1,IF('Indicator Data imputation'!Q123&lt;&gt;"",1,0))</f>
        <v>0</v>
      </c>
      <c r="Q120" s="158">
        <f>IF('Indicator Data'!R124="No Data",1,IF('Indicator Data imputation'!R123&lt;&gt;"",1,0))</f>
        <v>0</v>
      </c>
      <c r="R120" s="158">
        <f>IF('Indicator Data'!S124="No Data",1,IF('Indicator Data imputation'!S123&lt;&gt;"",1,0))</f>
        <v>0</v>
      </c>
      <c r="S120" s="158">
        <f>IF('Indicator Data'!T124="No Data",1,IF('Indicator Data imputation'!T123&lt;&gt;"",1,0))</f>
        <v>0</v>
      </c>
      <c r="T120" s="158">
        <f>IF('Indicator Data'!U124="No Data",1,IF('Indicator Data imputation'!U123&lt;&gt;"",1,0))</f>
        <v>0</v>
      </c>
      <c r="U120" s="158">
        <f>IF('Indicator Data'!V124="No Data",1,IF('Indicator Data imputation'!V123&lt;&gt;"",1,0))</f>
        <v>0</v>
      </c>
      <c r="V120" s="158">
        <f>IF('Indicator Data'!W124="No Data",1,IF('Indicator Data imputation'!W123&lt;&gt;"",1,0))</f>
        <v>0</v>
      </c>
      <c r="W120" s="158">
        <f>IF('Indicator Data'!X124="No Data",1,IF('Indicator Data imputation'!X123&lt;&gt;"",1,0))</f>
        <v>0</v>
      </c>
      <c r="X120" s="158">
        <f>IF('Indicator Data'!Y124="No Data",1,IF('Indicator Data imputation'!Y123&lt;&gt;"",1,0))</f>
        <v>0</v>
      </c>
      <c r="Y120" s="158">
        <f>IF('Indicator Data'!Z124="No Data",1,IF('Indicator Data imputation'!Z123&lt;&gt;"",1,0))</f>
        <v>0</v>
      </c>
      <c r="Z120" s="158">
        <f>IF('Indicator Data'!AA124="No Data",1,IF('Indicator Data imputation'!AA123&lt;&gt;"",1,0))</f>
        <v>0</v>
      </c>
      <c r="AA120" s="158">
        <f>IF('Indicator Data'!AB124="No Data",1,IF('Indicator Data imputation'!AB123&lt;&gt;"",1,0))</f>
        <v>0</v>
      </c>
      <c r="AB120" s="158">
        <f>IF('Indicator Data'!AC124="No Data",1,IF('Indicator Data imputation'!AC123&lt;&gt;"",1,0))</f>
        <v>0</v>
      </c>
      <c r="AC120" s="158">
        <f>IF('Indicator Data'!AD124="No Data",1,IF('Indicator Data imputation'!AD123&lt;&gt;"",1,0))</f>
        <v>0</v>
      </c>
      <c r="AD120" s="158">
        <f>IF('Indicator Data'!AE124="No Data",1,IF('Indicator Data imputation'!AE123&lt;&gt;"",1,0))</f>
        <v>0</v>
      </c>
      <c r="AE120" s="158">
        <f>IF('Indicator Data'!AF124="No Data",1,IF('Indicator Data imputation'!AF123&lt;&gt;"",1,0))</f>
        <v>0</v>
      </c>
      <c r="AF120" s="158">
        <f>IF('Indicator Data'!AG124="No Data",1,IF('Indicator Data imputation'!AG123&lt;&gt;"",1,0))</f>
        <v>0</v>
      </c>
      <c r="AG120" s="158">
        <f>IF('Indicator Data'!AH124="No Data",1,IF('Indicator Data imputation'!AH123&lt;&gt;"",1,0))</f>
        <v>0</v>
      </c>
      <c r="AH120" s="158">
        <f>IF('Indicator Data'!AI124="No Data",1,IF('Indicator Data imputation'!AI123&lt;&gt;"",1,0))</f>
        <v>0</v>
      </c>
      <c r="AI120" s="158">
        <f>IF('Indicator Data'!AJ124="No Data",1,IF('Indicator Data imputation'!AJ123&lt;&gt;"",1,0))</f>
        <v>0</v>
      </c>
      <c r="AJ120" s="158">
        <f>IF('Indicator Data'!AK124="No Data",1,IF('Indicator Data imputation'!AK123&lt;&gt;"",1,0))</f>
        <v>0</v>
      </c>
      <c r="AK120" s="158">
        <f>IF('Indicator Data'!AL124="No Data",1,IF('Indicator Data imputation'!AL123&lt;&gt;"",1,0))</f>
        <v>0</v>
      </c>
      <c r="AL120" s="158">
        <f>IF('Indicator Data'!AM124="No Data",1,IF('Indicator Data imputation'!AM123&lt;&gt;"",1,0))</f>
        <v>0</v>
      </c>
      <c r="AM120" s="158">
        <f>IF('Indicator Data'!AN124="No Data",1,IF('Indicator Data imputation'!AN123&lt;&gt;"",1,0))</f>
        <v>0</v>
      </c>
      <c r="AN120" s="158">
        <f>IF('Indicator Data'!AO124="No Data",1,IF('Indicator Data imputation'!AO123&lt;&gt;"",1,0))</f>
        <v>0</v>
      </c>
      <c r="AO120" s="158">
        <f>IF('Indicator Data'!AP124="No Data",1,IF('Indicator Data imputation'!AP123&lt;&gt;"",1,0))</f>
        <v>0</v>
      </c>
      <c r="AP120" s="158">
        <f>IF('Indicator Data'!AQ124="No Data",1,IF('Indicator Data imputation'!AQ123&lt;&gt;"",1,0))</f>
        <v>0</v>
      </c>
      <c r="AQ120" s="158">
        <f>IF('Indicator Data'!AR124="No Data",1,IF('Indicator Data imputation'!AR123&lt;&gt;"",1,0))</f>
        <v>0</v>
      </c>
      <c r="AR120" s="158">
        <f>IF('Indicator Data'!AS124="No Data",1,IF('Indicator Data imputation'!AS123&lt;&gt;"",1,0))</f>
        <v>0</v>
      </c>
      <c r="AS120" s="158">
        <f>IF('Indicator Data'!AT124="No Data",1,IF('Indicator Data imputation'!AT123&lt;&gt;"",1,0))</f>
        <v>0</v>
      </c>
      <c r="AT120" s="158">
        <f>IF('Indicator Data'!AU124="No Data",1,IF('Indicator Data imputation'!AU123&lt;&gt;"",1,0))</f>
        <v>0</v>
      </c>
      <c r="AU120" s="158">
        <f>IF('Indicator Data'!AV124="No Data",1,IF('Indicator Data imputation'!AV123&lt;&gt;"",1,0))</f>
        <v>0</v>
      </c>
      <c r="AV120" s="158">
        <f>IF('Indicator Data'!AW124="No Data",1,IF('Indicator Data imputation'!AW123&lt;&gt;"",1,0))</f>
        <v>0</v>
      </c>
      <c r="AW120" s="158">
        <f>IF('Indicator Data'!AX124="No Data",1,IF('Indicator Data imputation'!AX123&lt;&gt;"",1,0))</f>
        <v>0</v>
      </c>
      <c r="AX120" s="158">
        <f>IF('Indicator Data'!AY124="No Data",1,IF('Indicator Data imputation'!AY123&lt;&gt;"",1,0))</f>
        <v>0</v>
      </c>
      <c r="AY120" s="158">
        <f>IF('Indicator Data'!AZ124="No Data",1,IF('Indicator Data imputation'!AZ123&lt;&gt;"",1,0))</f>
        <v>0</v>
      </c>
      <c r="AZ120" s="158">
        <f>IF('Indicator Data'!BA124="No Data",1,IF('Indicator Data imputation'!BA123&lt;&gt;"",1,0))</f>
        <v>0</v>
      </c>
      <c r="BA120" s="158">
        <f>IF('Indicator Data'!BB124="No Data",1,IF('Indicator Data imputation'!BB123&lt;&gt;"",1,0))</f>
        <v>0</v>
      </c>
      <c r="BB120" s="158">
        <f>IF('Indicator Data'!BC124="No Data",1,IF('Indicator Data imputation'!BC123&lt;&gt;"",1,0))</f>
        <v>0</v>
      </c>
      <c r="BC120" s="158">
        <f>IF('Indicator Data'!BD124="No Data",1,IF('Indicator Data imputation'!BD123&lt;&gt;"",1,0))</f>
        <v>0</v>
      </c>
      <c r="BD120" s="158">
        <f>IF('Indicator Data'!BE124="No Data",1,IF('Indicator Data imputation'!BE123&lt;&gt;"",1,0))</f>
        <v>0</v>
      </c>
      <c r="BE120" s="158">
        <f>IF('Indicator Data'!BF124="No Data",1,IF('Indicator Data imputation'!BF123&lt;&gt;"",1,0))</f>
        <v>0</v>
      </c>
      <c r="BF120" s="158">
        <f>IF('Indicator Data'!BG124="No Data",1,IF('Indicator Data imputation'!BG123&lt;&gt;"",1,0))</f>
        <v>0</v>
      </c>
      <c r="BG120" s="158">
        <f>IF('Indicator Data'!BH124="No Data",1,IF('Indicator Data imputation'!BH123&lt;&gt;"",1,0))</f>
        <v>1</v>
      </c>
      <c r="BH120" s="158">
        <f>IF('Indicator Data'!BI124="No Data",1,IF('Indicator Data imputation'!BI123&lt;&gt;"",1,0))</f>
        <v>0</v>
      </c>
      <c r="BI120" s="158">
        <f>IF('Indicator Data'!BR124="No Data",1,IF('Indicator Data imputation'!BJ123&lt;&gt;"",1,0))</f>
        <v>0</v>
      </c>
      <c r="BJ120" s="158">
        <f>IF('Indicator Data'!BS124="No Data",1,IF('Indicator Data imputation'!BK123&lt;&gt;"",1,0))</f>
        <v>0</v>
      </c>
      <c r="BK120" s="158">
        <f>IF('Indicator Data'!BT124="No Data",1,IF('Indicator Data imputation'!BL123&lt;&gt;"",1,0))</f>
        <v>0</v>
      </c>
      <c r="BL120" s="158">
        <f>IF('Indicator Data'!BU124="No Data",1,IF('Indicator Data imputation'!BM123&lt;&gt;"",1,0))</f>
        <v>0</v>
      </c>
      <c r="BM120" s="158">
        <f>IF('Indicator Data'!BV124="No Data",1,IF('Indicator Data imputation'!BN123&lt;&gt;"",1,0))</f>
        <v>1</v>
      </c>
      <c r="BN120" s="158">
        <f>IF('Indicator Data'!BW124="No Data",1,IF('Indicator Data imputation'!BO123&lt;&gt;"",1,0))</f>
        <v>0</v>
      </c>
      <c r="BO120" s="158">
        <f>IF('Indicator Data'!BX124="No Data",1,IF('Indicator Data imputation'!BP123&lt;&gt;"",1,0))</f>
        <v>0</v>
      </c>
      <c r="BP120" s="158">
        <f>IF('Indicator Data'!BY124="No Data",1,IF('Indicator Data imputation'!BQ123&lt;&gt;"",1,0))</f>
        <v>0</v>
      </c>
      <c r="BQ120" s="158">
        <f>IF('Indicator Data'!BZ124="No Data",1,IF('Indicator Data imputation'!BR123&lt;&gt;"",1,0))</f>
        <v>0</v>
      </c>
      <c r="BR120" s="158">
        <f>IF('Indicator Data'!CA124="No Data",1,IF('Indicator Data imputation'!BS123&lt;&gt;"",1,0))</f>
        <v>0</v>
      </c>
      <c r="BS120" s="158">
        <f>IF('Indicator Data'!CB124="No Data",1,IF('Indicator Data imputation'!BT123&lt;&gt;"",1,0))</f>
        <v>1</v>
      </c>
      <c r="BT120" s="158">
        <f>IF('Indicator Data'!CC124="No Data",1,IF('Indicator Data imputation'!BU123&lt;&gt;"",1,0))</f>
        <v>0</v>
      </c>
      <c r="BU120" s="158">
        <f>IF('Indicator Data'!CD124="No Data",1,IF('Indicator Data imputation'!BV123&lt;&gt;"",1,0))</f>
        <v>0</v>
      </c>
      <c r="BV120" s="158">
        <f>IF('Indicator Data'!CE124="No Data",1,IF('Indicator Data imputation'!BW123&lt;&gt;"",1,0))</f>
        <v>0</v>
      </c>
      <c r="BW120" s="158">
        <f>IF('Indicator Data'!CF124="No Data",1,IF('Indicator Data imputation'!BX123&lt;&gt;"",1,0))</f>
        <v>0</v>
      </c>
      <c r="BX120" s="158">
        <f>IF('Indicator Data'!CG124="No Data",1,IF('Indicator Data imputation'!BY123&lt;&gt;"",1,0))</f>
        <v>0</v>
      </c>
      <c r="BY120" s="5">
        <f t="shared" si="5"/>
        <v>3</v>
      </c>
      <c r="BZ120" s="160">
        <f t="shared" si="4"/>
        <v>0.04</v>
      </c>
    </row>
    <row r="121" spans="1:78" x14ac:dyDescent="0.3">
      <c r="A121" s="5" t="s">
        <v>221</v>
      </c>
      <c r="B121" s="158">
        <f>IF('Indicator Data'!C125="No Data",1,IF('Indicator Data imputation'!C124&lt;&gt;"",1,0))</f>
        <v>0</v>
      </c>
      <c r="C121" s="158">
        <f>IF('Indicator Data'!D125="No Data",1,IF('Indicator Data imputation'!D124&lt;&gt;"",1,0))</f>
        <v>0</v>
      </c>
      <c r="D121" s="158">
        <f>IF('Indicator Data'!E125="No Data",1,IF('Indicator Data imputation'!E124&lt;&gt;"",1,0))</f>
        <v>1</v>
      </c>
      <c r="E121" s="158">
        <f>IF('Indicator Data'!F125="No Data",1,IF('Indicator Data imputation'!F124&lt;&gt;"",1,0))</f>
        <v>0</v>
      </c>
      <c r="F121" s="158">
        <f>IF('Indicator Data'!G125="No Data",1,IF('Indicator Data imputation'!G124&lt;&gt;"",1,0))</f>
        <v>0</v>
      </c>
      <c r="G121" s="158">
        <f>IF('Indicator Data'!H125="No Data",1,IF('Indicator Data imputation'!H124&lt;&gt;"",1,0))</f>
        <v>0</v>
      </c>
      <c r="H121" s="158">
        <f>IF('Indicator Data'!I125="No Data",1,IF('Indicator Data imputation'!I124&lt;&gt;"",1,0))</f>
        <v>0</v>
      </c>
      <c r="I121" s="158">
        <f>IF('Indicator Data'!J125="No Data",1,IF('Indicator Data imputation'!J124&lt;&gt;"",1,0))</f>
        <v>0</v>
      </c>
      <c r="J121" s="158">
        <f>IF('Indicator Data'!K125="No Data",1,IF('Indicator Data imputation'!K124&lt;&gt;"",1,0))</f>
        <v>0</v>
      </c>
      <c r="K121" s="158">
        <f>IF('Indicator Data'!L125="No Data",1,IF('Indicator Data imputation'!L124&lt;&gt;"",1,0))</f>
        <v>1</v>
      </c>
      <c r="L121" s="158">
        <f>IF('Indicator Data'!M125="No Data",1,IF('Indicator Data imputation'!M124&lt;&gt;"",1,0))</f>
        <v>1</v>
      </c>
      <c r="M121" s="158">
        <f>IF('Indicator Data'!N125="No Data",1,IF('Indicator Data imputation'!N124&lt;&gt;"",1,0))</f>
        <v>1</v>
      </c>
      <c r="N121" s="158">
        <f>IF('Indicator Data'!O125="No Data",1,IF('Indicator Data imputation'!O124&lt;&gt;"",1,0))</f>
        <v>1</v>
      </c>
      <c r="O121" s="158">
        <f>IF('Indicator Data'!P125="No Data",1,IF('Indicator Data imputation'!P124&lt;&gt;"",1,0))</f>
        <v>1</v>
      </c>
      <c r="P121" s="158">
        <f>IF('Indicator Data'!Q125="No Data",1,IF('Indicator Data imputation'!Q124&lt;&gt;"",1,0))</f>
        <v>0</v>
      </c>
      <c r="Q121" s="158">
        <f>IF('Indicator Data'!R125="No Data",1,IF('Indicator Data imputation'!R124&lt;&gt;"",1,0))</f>
        <v>0</v>
      </c>
      <c r="R121" s="158">
        <f>IF('Indicator Data'!S125="No Data",1,IF('Indicator Data imputation'!S124&lt;&gt;"",1,0))</f>
        <v>0</v>
      </c>
      <c r="S121" s="158">
        <f>IF('Indicator Data'!T125="No Data",1,IF('Indicator Data imputation'!T124&lt;&gt;"",1,0))</f>
        <v>0</v>
      </c>
      <c r="T121" s="158">
        <f>IF('Indicator Data'!U125="No Data",1,IF('Indicator Data imputation'!U124&lt;&gt;"",1,0))</f>
        <v>0</v>
      </c>
      <c r="U121" s="158">
        <f>IF('Indicator Data'!V125="No Data",1,IF('Indicator Data imputation'!V124&lt;&gt;"",1,0))</f>
        <v>0</v>
      </c>
      <c r="V121" s="158">
        <f>IF('Indicator Data'!W125="No Data",1,IF('Indicator Data imputation'!W124&lt;&gt;"",1,0))</f>
        <v>0</v>
      </c>
      <c r="W121" s="158">
        <f>IF('Indicator Data'!X125="No Data",1,IF('Indicator Data imputation'!X124&lt;&gt;"",1,0))</f>
        <v>0</v>
      </c>
      <c r="X121" s="158">
        <f>IF('Indicator Data'!Y125="No Data",1,IF('Indicator Data imputation'!Y124&lt;&gt;"",1,0))</f>
        <v>0</v>
      </c>
      <c r="Y121" s="158">
        <f>IF('Indicator Data'!Z125="No Data",1,IF('Indicator Data imputation'!Z124&lt;&gt;"",1,0))</f>
        <v>0</v>
      </c>
      <c r="Z121" s="158">
        <f>IF('Indicator Data'!AA125="No Data",1,IF('Indicator Data imputation'!AA124&lt;&gt;"",1,0))</f>
        <v>1</v>
      </c>
      <c r="AA121" s="158">
        <f>IF('Indicator Data'!AB125="No Data",1,IF('Indicator Data imputation'!AB124&lt;&gt;"",1,0))</f>
        <v>0</v>
      </c>
      <c r="AB121" s="158">
        <f>IF('Indicator Data'!AC125="No Data",1,IF('Indicator Data imputation'!AC124&lt;&gt;"",1,0))</f>
        <v>1</v>
      </c>
      <c r="AC121" s="158">
        <f>IF('Indicator Data'!AD125="No Data",1,IF('Indicator Data imputation'!AD124&lt;&gt;"",1,0))</f>
        <v>1</v>
      </c>
      <c r="AD121" s="158">
        <f>IF('Indicator Data'!AE125="No Data",1,IF('Indicator Data imputation'!AE124&lt;&gt;"",1,0))</f>
        <v>0</v>
      </c>
      <c r="AE121" s="158">
        <f>IF('Indicator Data'!AF125="No Data",1,IF('Indicator Data imputation'!AF124&lt;&gt;"",1,0))</f>
        <v>1</v>
      </c>
      <c r="AF121" s="158">
        <f>IF('Indicator Data'!AG125="No Data",1,IF('Indicator Data imputation'!AG124&lt;&gt;"",1,0))</f>
        <v>1</v>
      </c>
      <c r="AG121" s="158">
        <f>IF('Indicator Data'!AH125="No Data",1,IF('Indicator Data imputation'!AH124&lt;&gt;"",1,0))</f>
        <v>0</v>
      </c>
      <c r="AH121" s="158">
        <f>IF('Indicator Data'!AI125="No Data",1,IF('Indicator Data imputation'!AI124&lt;&gt;"",1,0))</f>
        <v>0</v>
      </c>
      <c r="AI121" s="158">
        <f>IF('Indicator Data'!AJ125="No Data",1,IF('Indicator Data imputation'!AJ124&lt;&gt;"",1,0))</f>
        <v>0</v>
      </c>
      <c r="AJ121" s="158">
        <f>IF('Indicator Data'!AK125="No Data",1,IF('Indicator Data imputation'!AK124&lt;&gt;"",1,0))</f>
        <v>0</v>
      </c>
      <c r="AK121" s="158">
        <f>IF('Indicator Data'!AL125="No Data",1,IF('Indicator Data imputation'!AL124&lt;&gt;"",1,0))</f>
        <v>1</v>
      </c>
      <c r="AL121" s="158">
        <f>IF('Indicator Data'!AM125="No Data",1,IF('Indicator Data imputation'!AM124&lt;&gt;"",1,0))</f>
        <v>1</v>
      </c>
      <c r="AM121" s="158">
        <f>IF('Indicator Data'!AN125="No Data",1,IF('Indicator Data imputation'!AN124&lt;&gt;"",1,0))</f>
        <v>0</v>
      </c>
      <c r="AN121" s="158">
        <f>IF('Indicator Data'!AO125="No Data",1,IF('Indicator Data imputation'!AO124&lt;&gt;"",1,0))</f>
        <v>0</v>
      </c>
      <c r="AO121" s="158">
        <f>IF('Indicator Data'!AP125="No Data",1,IF('Indicator Data imputation'!AP124&lt;&gt;"",1,0))</f>
        <v>0</v>
      </c>
      <c r="AP121" s="158">
        <f>IF('Indicator Data'!AQ125="No Data",1,IF('Indicator Data imputation'!AQ124&lt;&gt;"",1,0))</f>
        <v>0</v>
      </c>
      <c r="AQ121" s="158">
        <f>IF('Indicator Data'!AR125="No Data",1,IF('Indicator Data imputation'!AR124&lt;&gt;"",1,0))</f>
        <v>0</v>
      </c>
      <c r="AR121" s="158">
        <f>IF('Indicator Data'!AS125="No Data",1,IF('Indicator Data imputation'!AS124&lt;&gt;"",1,0))</f>
        <v>0</v>
      </c>
      <c r="AS121" s="158">
        <f>IF('Indicator Data'!AT125="No Data",1,IF('Indicator Data imputation'!AT124&lt;&gt;"",1,0))</f>
        <v>0</v>
      </c>
      <c r="AT121" s="158">
        <f>IF('Indicator Data'!AU125="No Data",1,IF('Indicator Data imputation'!AU124&lt;&gt;"",1,0))</f>
        <v>0</v>
      </c>
      <c r="AU121" s="158">
        <f>IF('Indicator Data'!AV125="No Data",1,IF('Indicator Data imputation'!AV124&lt;&gt;"",1,0))</f>
        <v>1</v>
      </c>
      <c r="AV121" s="158">
        <f>IF('Indicator Data'!AW125="No Data",1,IF('Indicator Data imputation'!AW124&lt;&gt;"",1,0))</f>
        <v>1</v>
      </c>
      <c r="AW121" s="158">
        <f>IF('Indicator Data'!AX125="No Data",1,IF('Indicator Data imputation'!AX124&lt;&gt;"",1,0))</f>
        <v>1</v>
      </c>
      <c r="AX121" s="158">
        <f>IF('Indicator Data'!AY125="No Data",1,IF('Indicator Data imputation'!AY124&lt;&gt;"",1,0))</f>
        <v>0</v>
      </c>
      <c r="AY121" s="158">
        <f>IF('Indicator Data'!AZ125="No Data",1,IF('Indicator Data imputation'!AZ124&lt;&gt;"",1,0))</f>
        <v>1</v>
      </c>
      <c r="AZ121" s="158">
        <f>IF('Indicator Data'!BA125="No Data",1,IF('Indicator Data imputation'!BA124&lt;&gt;"",1,0))</f>
        <v>1</v>
      </c>
      <c r="BA121" s="158">
        <f>IF('Indicator Data'!BB125="No Data",1,IF('Indicator Data imputation'!BB124&lt;&gt;"",1,0))</f>
        <v>0</v>
      </c>
      <c r="BB121" s="158">
        <f>IF('Indicator Data'!BC125="No Data",1,IF('Indicator Data imputation'!BC124&lt;&gt;"",1,0))</f>
        <v>0</v>
      </c>
      <c r="BC121" s="158">
        <f>IF('Indicator Data'!BD125="No Data",1,IF('Indicator Data imputation'!BD124&lt;&gt;"",1,0))</f>
        <v>0</v>
      </c>
      <c r="BD121" s="158">
        <f>IF('Indicator Data'!BE125="No Data",1,IF('Indicator Data imputation'!BE124&lt;&gt;"",1,0))</f>
        <v>0</v>
      </c>
      <c r="BE121" s="158">
        <f>IF('Indicator Data'!BF125="No Data",1,IF('Indicator Data imputation'!BF124&lt;&gt;"",1,0))</f>
        <v>0</v>
      </c>
      <c r="BF121" s="158">
        <f>IF('Indicator Data'!BG125="No Data",1,IF('Indicator Data imputation'!BG124&lt;&gt;"",1,0))</f>
        <v>0</v>
      </c>
      <c r="BG121" s="158">
        <f>IF('Indicator Data'!BH125="No Data",1,IF('Indicator Data imputation'!BH124&lt;&gt;"",1,0))</f>
        <v>1</v>
      </c>
      <c r="BH121" s="158">
        <f>IF('Indicator Data'!BI125="No Data",1,IF('Indicator Data imputation'!BI124&lt;&gt;"",1,0))</f>
        <v>1</v>
      </c>
      <c r="BI121" s="158">
        <f>IF('Indicator Data'!BR125="No Data",1,IF('Indicator Data imputation'!BJ124&lt;&gt;"",1,0))</f>
        <v>0</v>
      </c>
      <c r="BJ121" s="158">
        <f>IF('Indicator Data'!BS125="No Data",1,IF('Indicator Data imputation'!BK124&lt;&gt;"",1,0))</f>
        <v>0</v>
      </c>
      <c r="BK121" s="158">
        <f>IF('Indicator Data'!BT125="No Data",1,IF('Indicator Data imputation'!BL124&lt;&gt;"",1,0))</f>
        <v>1</v>
      </c>
      <c r="BL121" s="158">
        <f>IF('Indicator Data'!BU125="No Data",1,IF('Indicator Data imputation'!BM124&lt;&gt;"",1,0))</f>
        <v>0</v>
      </c>
      <c r="BM121" s="158">
        <f>IF('Indicator Data'!BV125="No Data",1,IF('Indicator Data imputation'!BN124&lt;&gt;"",1,0))</f>
        <v>1</v>
      </c>
      <c r="BN121" s="158">
        <f>IF('Indicator Data'!BW125="No Data",1,IF('Indicator Data imputation'!BO124&lt;&gt;"",1,0))</f>
        <v>0</v>
      </c>
      <c r="BO121" s="158">
        <f>IF('Indicator Data'!BX125="No Data",1,IF('Indicator Data imputation'!BP124&lt;&gt;"",1,0))</f>
        <v>0</v>
      </c>
      <c r="BP121" s="158">
        <f>IF('Indicator Data'!BY125="No Data",1,IF('Indicator Data imputation'!BQ124&lt;&gt;"",1,0))</f>
        <v>0</v>
      </c>
      <c r="BQ121" s="158">
        <f>IF('Indicator Data'!BZ125="No Data",1,IF('Indicator Data imputation'!BR124&lt;&gt;"",1,0))</f>
        <v>0</v>
      </c>
      <c r="BR121" s="158">
        <f>IF('Indicator Data'!CA125="No Data",1,IF('Indicator Data imputation'!BS124&lt;&gt;"",1,0))</f>
        <v>0</v>
      </c>
      <c r="BS121" s="158">
        <f>IF('Indicator Data'!CB125="No Data",1,IF('Indicator Data imputation'!BT124&lt;&gt;"",1,0))</f>
        <v>0</v>
      </c>
      <c r="BT121" s="158">
        <f>IF('Indicator Data'!CC125="No Data",1,IF('Indicator Data imputation'!BU124&lt;&gt;"",1,0))</f>
        <v>0</v>
      </c>
      <c r="BU121" s="158">
        <f>IF('Indicator Data'!CD125="No Data",1,IF('Indicator Data imputation'!BV124&lt;&gt;"",1,0))</f>
        <v>0</v>
      </c>
      <c r="BV121" s="158">
        <f>IF('Indicator Data'!CE125="No Data",1,IF('Indicator Data imputation'!BW124&lt;&gt;"",1,0))</f>
        <v>1</v>
      </c>
      <c r="BW121" s="158">
        <f>IF('Indicator Data'!CF125="No Data",1,IF('Indicator Data imputation'!BX124&lt;&gt;"",1,0))</f>
        <v>0</v>
      </c>
      <c r="BX121" s="158">
        <f>IF('Indicator Data'!CG125="No Data",1,IF('Indicator Data imputation'!BY124&lt;&gt;"",1,0))</f>
        <v>1</v>
      </c>
      <c r="BY121" s="5">
        <f t="shared" si="5"/>
        <v>24</v>
      </c>
      <c r="BZ121" s="160">
        <f t="shared" si="4"/>
        <v>0.32</v>
      </c>
    </row>
    <row r="122" spans="1:78" x14ac:dyDescent="0.3">
      <c r="A122" s="5" t="s">
        <v>223</v>
      </c>
      <c r="B122" s="158">
        <f>IF('Indicator Data'!C126="No Data",1,IF('Indicator Data imputation'!C125&lt;&gt;"",1,0))</f>
        <v>0</v>
      </c>
      <c r="C122" s="158">
        <f>IF('Indicator Data'!D126="No Data",1,IF('Indicator Data imputation'!D125&lt;&gt;"",1,0))</f>
        <v>0</v>
      </c>
      <c r="D122" s="158">
        <f>IF('Indicator Data'!E126="No Data",1,IF('Indicator Data imputation'!E125&lt;&gt;"",1,0))</f>
        <v>0</v>
      </c>
      <c r="E122" s="158">
        <f>IF('Indicator Data'!F126="No Data",1,IF('Indicator Data imputation'!F125&lt;&gt;"",1,0))</f>
        <v>0</v>
      </c>
      <c r="F122" s="158">
        <f>IF('Indicator Data'!G126="No Data",1,IF('Indicator Data imputation'!G125&lt;&gt;"",1,0))</f>
        <v>0</v>
      </c>
      <c r="G122" s="158">
        <f>IF('Indicator Data'!H126="No Data",1,IF('Indicator Data imputation'!H125&lt;&gt;"",1,0))</f>
        <v>0</v>
      </c>
      <c r="H122" s="158">
        <f>IF('Indicator Data'!I126="No Data",1,IF('Indicator Data imputation'!I125&lt;&gt;"",1,0))</f>
        <v>0</v>
      </c>
      <c r="I122" s="158">
        <f>IF('Indicator Data'!J126="No Data",1,IF('Indicator Data imputation'!J125&lt;&gt;"",1,0))</f>
        <v>0</v>
      </c>
      <c r="J122" s="158">
        <f>IF('Indicator Data'!K126="No Data",1,IF('Indicator Data imputation'!K125&lt;&gt;"",1,0))</f>
        <v>0</v>
      </c>
      <c r="K122" s="158">
        <f>IF('Indicator Data'!L126="No Data",1,IF('Indicator Data imputation'!L125&lt;&gt;"",1,0))</f>
        <v>0</v>
      </c>
      <c r="L122" s="158">
        <f>IF('Indicator Data'!M126="No Data",1,IF('Indicator Data imputation'!M125&lt;&gt;"",1,0))</f>
        <v>0</v>
      </c>
      <c r="M122" s="158">
        <f>IF('Indicator Data'!N126="No Data",1,IF('Indicator Data imputation'!N125&lt;&gt;"",1,0))</f>
        <v>1</v>
      </c>
      <c r="N122" s="158">
        <f>IF('Indicator Data'!O126="No Data",1,IF('Indicator Data imputation'!O125&lt;&gt;"",1,0))</f>
        <v>1</v>
      </c>
      <c r="O122" s="158">
        <f>IF('Indicator Data'!P126="No Data",1,IF('Indicator Data imputation'!P125&lt;&gt;"",1,0))</f>
        <v>1</v>
      </c>
      <c r="P122" s="158">
        <f>IF('Indicator Data'!Q126="No Data",1,IF('Indicator Data imputation'!Q125&lt;&gt;"",1,0))</f>
        <v>0</v>
      </c>
      <c r="Q122" s="158">
        <f>IF('Indicator Data'!R126="No Data",1,IF('Indicator Data imputation'!R125&lt;&gt;"",1,0))</f>
        <v>0</v>
      </c>
      <c r="R122" s="158">
        <f>IF('Indicator Data'!S126="No Data",1,IF('Indicator Data imputation'!S125&lt;&gt;"",1,0))</f>
        <v>0</v>
      </c>
      <c r="S122" s="158">
        <f>IF('Indicator Data'!T126="No Data",1,IF('Indicator Data imputation'!T125&lt;&gt;"",1,0))</f>
        <v>0</v>
      </c>
      <c r="T122" s="158">
        <f>IF('Indicator Data'!U126="No Data",1,IF('Indicator Data imputation'!U125&lt;&gt;"",1,0))</f>
        <v>0</v>
      </c>
      <c r="U122" s="158">
        <f>IF('Indicator Data'!V126="No Data",1,IF('Indicator Data imputation'!V125&lt;&gt;"",1,0))</f>
        <v>0</v>
      </c>
      <c r="V122" s="158">
        <f>IF('Indicator Data'!W126="No Data",1,IF('Indicator Data imputation'!W125&lt;&gt;"",1,0))</f>
        <v>0</v>
      </c>
      <c r="W122" s="158">
        <f>IF('Indicator Data'!X126="No Data",1,IF('Indicator Data imputation'!X125&lt;&gt;"",1,0))</f>
        <v>0</v>
      </c>
      <c r="X122" s="158">
        <f>IF('Indicator Data'!Y126="No Data",1,IF('Indicator Data imputation'!Y125&lt;&gt;"",1,0))</f>
        <v>0</v>
      </c>
      <c r="Y122" s="158">
        <f>IF('Indicator Data'!Z126="No Data",1,IF('Indicator Data imputation'!Z125&lt;&gt;"",1,0))</f>
        <v>0</v>
      </c>
      <c r="Z122" s="158">
        <f>IF('Indicator Data'!AA126="No Data",1,IF('Indicator Data imputation'!AA125&lt;&gt;"",1,0))</f>
        <v>0</v>
      </c>
      <c r="AA122" s="158">
        <f>IF('Indicator Data'!AB126="No Data",1,IF('Indicator Data imputation'!AB125&lt;&gt;"",1,0))</f>
        <v>0</v>
      </c>
      <c r="AB122" s="158">
        <f>IF('Indicator Data'!AC126="No Data",1,IF('Indicator Data imputation'!AC125&lt;&gt;"",1,0))</f>
        <v>0</v>
      </c>
      <c r="AC122" s="158">
        <f>IF('Indicator Data'!AD126="No Data",1,IF('Indicator Data imputation'!AD125&lt;&gt;"",1,0))</f>
        <v>0</v>
      </c>
      <c r="AD122" s="158">
        <f>IF('Indicator Data'!AE126="No Data",1,IF('Indicator Data imputation'!AE125&lt;&gt;"",1,0))</f>
        <v>0</v>
      </c>
      <c r="AE122" s="158">
        <f>IF('Indicator Data'!AF126="No Data",1,IF('Indicator Data imputation'!AF125&lt;&gt;"",1,0))</f>
        <v>0</v>
      </c>
      <c r="AF122" s="158">
        <f>IF('Indicator Data'!AG126="No Data",1,IF('Indicator Data imputation'!AG125&lt;&gt;"",1,0))</f>
        <v>0</v>
      </c>
      <c r="AG122" s="158">
        <f>IF('Indicator Data'!AH126="No Data",1,IF('Indicator Data imputation'!AH125&lt;&gt;"",1,0))</f>
        <v>0</v>
      </c>
      <c r="AH122" s="158">
        <f>IF('Indicator Data'!AI126="No Data",1,IF('Indicator Data imputation'!AI125&lt;&gt;"",1,0))</f>
        <v>0</v>
      </c>
      <c r="AI122" s="158">
        <f>IF('Indicator Data'!AJ126="No Data",1,IF('Indicator Data imputation'!AJ125&lt;&gt;"",1,0))</f>
        <v>0</v>
      </c>
      <c r="AJ122" s="158">
        <f>IF('Indicator Data'!AK126="No Data",1,IF('Indicator Data imputation'!AK125&lt;&gt;"",1,0))</f>
        <v>0</v>
      </c>
      <c r="AK122" s="158">
        <f>IF('Indicator Data'!AL126="No Data",1,IF('Indicator Data imputation'!AL125&lt;&gt;"",1,0))</f>
        <v>0</v>
      </c>
      <c r="AL122" s="158">
        <f>IF('Indicator Data'!AM126="No Data",1,IF('Indicator Data imputation'!AM125&lt;&gt;"",1,0))</f>
        <v>0</v>
      </c>
      <c r="AM122" s="158">
        <f>IF('Indicator Data'!AN126="No Data",1,IF('Indicator Data imputation'!AN125&lt;&gt;"",1,0))</f>
        <v>0</v>
      </c>
      <c r="AN122" s="158">
        <f>IF('Indicator Data'!AO126="No Data",1,IF('Indicator Data imputation'!AO125&lt;&gt;"",1,0))</f>
        <v>0</v>
      </c>
      <c r="AO122" s="158">
        <f>IF('Indicator Data'!AP126="No Data",1,IF('Indicator Data imputation'!AP125&lt;&gt;"",1,0))</f>
        <v>0</v>
      </c>
      <c r="AP122" s="158">
        <f>IF('Indicator Data'!AQ126="No Data",1,IF('Indicator Data imputation'!AQ125&lt;&gt;"",1,0))</f>
        <v>0</v>
      </c>
      <c r="AQ122" s="158">
        <f>IF('Indicator Data'!AR126="No Data",1,IF('Indicator Data imputation'!AR125&lt;&gt;"",1,0))</f>
        <v>0</v>
      </c>
      <c r="AR122" s="158">
        <f>IF('Indicator Data'!AS126="No Data",1,IF('Indicator Data imputation'!AS125&lt;&gt;"",1,0))</f>
        <v>0</v>
      </c>
      <c r="AS122" s="158">
        <f>IF('Indicator Data'!AT126="No Data",1,IF('Indicator Data imputation'!AT125&lt;&gt;"",1,0))</f>
        <v>0</v>
      </c>
      <c r="AT122" s="158">
        <f>IF('Indicator Data'!AU126="No Data",1,IF('Indicator Data imputation'!AU125&lt;&gt;"",1,0))</f>
        <v>0</v>
      </c>
      <c r="AU122" s="158">
        <f>IF('Indicator Data'!AV126="No Data",1,IF('Indicator Data imputation'!AV125&lt;&gt;"",1,0))</f>
        <v>0</v>
      </c>
      <c r="AV122" s="158">
        <f>IF('Indicator Data'!AW126="No Data",1,IF('Indicator Data imputation'!AW125&lt;&gt;"",1,0))</f>
        <v>0</v>
      </c>
      <c r="AW122" s="158">
        <f>IF('Indicator Data'!AX126="No Data",1,IF('Indicator Data imputation'!AX125&lt;&gt;"",1,0))</f>
        <v>0</v>
      </c>
      <c r="AX122" s="158">
        <f>IF('Indicator Data'!AY126="No Data",1,IF('Indicator Data imputation'!AY125&lt;&gt;"",1,0))</f>
        <v>0</v>
      </c>
      <c r="AY122" s="158">
        <f>IF('Indicator Data'!AZ126="No Data",1,IF('Indicator Data imputation'!AZ125&lt;&gt;"",1,0))</f>
        <v>0</v>
      </c>
      <c r="AZ122" s="158">
        <f>IF('Indicator Data'!BA126="No Data",1,IF('Indicator Data imputation'!BA125&lt;&gt;"",1,0))</f>
        <v>0</v>
      </c>
      <c r="BA122" s="158">
        <f>IF('Indicator Data'!BB126="No Data",1,IF('Indicator Data imputation'!BB125&lt;&gt;"",1,0))</f>
        <v>0</v>
      </c>
      <c r="BB122" s="158">
        <f>IF('Indicator Data'!BC126="No Data",1,IF('Indicator Data imputation'!BC125&lt;&gt;"",1,0))</f>
        <v>0</v>
      </c>
      <c r="BC122" s="158">
        <f>IF('Indicator Data'!BD126="No Data",1,IF('Indicator Data imputation'!BD125&lt;&gt;"",1,0))</f>
        <v>0</v>
      </c>
      <c r="BD122" s="158">
        <f>IF('Indicator Data'!BE126="No Data",1,IF('Indicator Data imputation'!BE125&lt;&gt;"",1,0))</f>
        <v>0</v>
      </c>
      <c r="BE122" s="158">
        <f>IF('Indicator Data'!BF126="No Data",1,IF('Indicator Data imputation'!BF125&lt;&gt;"",1,0))</f>
        <v>0</v>
      </c>
      <c r="BF122" s="158">
        <f>IF('Indicator Data'!BG126="No Data",1,IF('Indicator Data imputation'!BG125&lt;&gt;"",1,0))</f>
        <v>0</v>
      </c>
      <c r="BG122" s="158">
        <f>IF('Indicator Data'!BH126="No Data",1,IF('Indicator Data imputation'!BH125&lt;&gt;"",1,0))</f>
        <v>0</v>
      </c>
      <c r="BH122" s="158">
        <f>IF('Indicator Data'!BI126="No Data",1,IF('Indicator Data imputation'!BI125&lt;&gt;"",1,0))</f>
        <v>0</v>
      </c>
      <c r="BI122" s="158">
        <f>IF('Indicator Data'!BR126="No Data",1,IF('Indicator Data imputation'!BJ125&lt;&gt;"",1,0))</f>
        <v>0</v>
      </c>
      <c r="BJ122" s="158">
        <f>IF('Indicator Data'!BS126="No Data",1,IF('Indicator Data imputation'!BK125&lt;&gt;"",1,0))</f>
        <v>0</v>
      </c>
      <c r="BK122" s="158">
        <f>IF('Indicator Data'!BT126="No Data",1,IF('Indicator Data imputation'!BL125&lt;&gt;"",1,0))</f>
        <v>0</v>
      </c>
      <c r="BL122" s="158">
        <f>IF('Indicator Data'!BU126="No Data",1,IF('Indicator Data imputation'!BM125&lt;&gt;"",1,0))</f>
        <v>0</v>
      </c>
      <c r="BM122" s="158">
        <f>IF('Indicator Data'!BV126="No Data",1,IF('Indicator Data imputation'!BN125&lt;&gt;"",1,0))</f>
        <v>0</v>
      </c>
      <c r="BN122" s="158">
        <f>IF('Indicator Data'!BW126="No Data",1,IF('Indicator Data imputation'!BO125&lt;&gt;"",1,0))</f>
        <v>0</v>
      </c>
      <c r="BO122" s="158">
        <f>IF('Indicator Data'!BX126="No Data",1,IF('Indicator Data imputation'!BP125&lt;&gt;"",1,0))</f>
        <v>0</v>
      </c>
      <c r="BP122" s="158">
        <f>IF('Indicator Data'!BY126="No Data",1,IF('Indicator Data imputation'!BQ125&lt;&gt;"",1,0))</f>
        <v>0</v>
      </c>
      <c r="BQ122" s="158">
        <f>IF('Indicator Data'!BZ126="No Data",1,IF('Indicator Data imputation'!BR125&lt;&gt;"",1,0))</f>
        <v>0</v>
      </c>
      <c r="BR122" s="158">
        <f>IF('Indicator Data'!CA126="No Data",1,IF('Indicator Data imputation'!BS125&lt;&gt;"",1,0))</f>
        <v>0</v>
      </c>
      <c r="BS122" s="158">
        <f>IF('Indicator Data'!CB126="No Data",1,IF('Indicator Data imputation'!BT125&lt;&gt;"",1,0))</f>
        <v>0</v>
      </c>
      <c r="BT122" s="158">
        <f>IF('Indicator Data'!CC126="No Data",1,IF('Indicator Data imputation'!BU125&lt;&gt;"",1,0))</f>
        <v>0</v>
      </c>
      <c r="BU122" s="158">
        <f>IF('Indicator Data'!CD126="No Data",1,IF('Indicator Data imputation'!BV125&lt;&gt;"",1,0))</f>
        <v>0</v>
      </c>
      <c r="BV122" s="158">
        <f>IF('Indicator Data'!CE126="No Data",1,IF('Indicator Data imputation'!BW125&lt;&gt;"",1,0))</f>
        <v>0</v>
      </c>
      <c r="BW122" s="158">
        <f>IF('Indicator Data'!CF126="No Data",1,IF('Indicator Data imputation'!BX125&lt;&gt;"",1,0))</f>
        <v>0</v>
      </c>
      <c r="BX122" s="158">
        <f>IF('Indicator Data'!CG126="No Data",1,IF('Indicator Data imputation'!BY125&lt;&gt;"",1,0))</f>
        <v>0</v>
      </c>
      <c r="BY122" s="5">
        <f t="shared" si="5"/>
        <v>3</v>
      </c>
      <c r="BZ122" s="160">
        <f t="shared" si="4"/>
        <v>0.04</v>
      </c>
    </row>
    <row r="123" spans="1:78" x14ac:dyDescent="0.3">
      <c r="A123" s="5" t="s">
        <v>225</v>
      </c>
      <c r="B123" s="158">
        <f>IF('Indicator Data'!C127="No Data",1,IF('Indicator Data imputation'!C126&lt;&gt;"",1,0))</f>
        <v>0</v>
      </c>
      <c r="C123" s="158">
        <f>IF('Indicator Data'!D127="No Data",1,IF('Indicator Data imputation'!D126&lt;&gt;"",1,0))</f>
        <v>0</v>
      </c>
      <c r="D123" s="158">
        <f>IF('Indicator Data'!E127="No Data",1,IF('Indicator Data imputation'!E126&lt;&gt;"",1,0))</f>
        <v>0</v>
      </c>
      <c r="E123" s="158">
        <f>IF('Indicator Data'!F127="No Data",1,IF('Indicator Data imputation'!F126&lt;&gt;"",1,0))</f>
        <v>0</v>
      </c>
      <c r="F123" s="158">
        <f>IF('Indicator Data'!G127="No Data",1,IF('Indicator Data imputation'!G126&lt;&gt;"",1,0))</f>
        <v>0</v>
      </c>
      <c r="G123" s="158">
        <f>IF('Indicator Data'!H127="No Data",1,IF('Indicator Data imputation'!H126&lt;&gt;"",1,0))</f>
        <v>0</v>
      </c>
      <c r="H123" s="158">
        <f>IF('Indicator Data'!I127="No Data",1,IF('Indicator Data imputation'!I126&lt;&gt;"",1,0))</f>
        <v>0</v>
      </c>
      <c r="I123" s="158">
        <f>IF('Indicator Data'!J127="No Data",1,IF('Indicator Data imputation'!J126&lt;&gt;"",1,0))</f>
        <v>0</v>
      </c>
      <c r="J123" s="158">
        <f>IF('Indicator Data'!K127="No Data",1,IF('Indicator Data imputation'!K126&lt;&gt;"",1,0))</f>
        <v>0</v>
      </c>
      <c r="K123" s="158">
        <f>IF('Indicator Data'!L127="No Data",1,IF('Indicator Data imputation'!L126&lt;&gt;"",1,0))</f>
        <v>0</v>
      </c>
      <c r="L123" s="158">
        <f>IF('Indicator Data'!M127="No Data",1,IF('Indicator Data imputation'!M126&lt;&gt;"",1,0))</f>
        <v>0</v>
      </c>
      <c r="M123" s="158">
        <f>IF('Indicator Data'!N127="No Data",1,IF('Indicator Data imputation'!N126&lt;&gt;"",1,0))</f>
        <v>1</v>
      </c>
      <c r="N123" s="158">
        <f>IF('Indicator Data'!O127="No Data",1,IF('Indicator Data imputation'!O126&lt;&gt;"",1,0))</f>
        <v>1</v>
      </c>
      <c r="O123" s="158">
        <f>IF('Indicator Data'!P127="No Data",1,IF('Indicator Data imputation'!P126&lt;&gt;"",1,0))</f>
        <v>1</v>
      </c>
      <c r="P123" s="158">
        <f>IF('Indicator Data'!Q127="No Data",1,IF('Indicator Data imputation'!Q126&lt;&gt;"",1,0))</f>
        <v>0</v>
      </c>
      <c r="Q123" s="158">
        <f>IF('Indicator Data'!R127="No Data",1,IF('Indicator Data imputation'!R126&lt;&gt;"",1,0))</f>
        <v>0</v>
      </c>
      <c r="R123" s="158">
        <f>IF('Indicator Data'!S127="No Data",1,IF('Indicator Data imputation'!S126&lt;&gt;"",1,0))</f>
        <v>0</v>
      </c>
      <c r="S123" s="158">
        <f>IF('Indicator Data'!T127="No Data",1,IF('Indicator Data imputation'!T126&lt;&gt;"",1,0))</f>
        <v>0</v>
      </c>
      <c r="T123" s="158">
        <f>IF('Indicator Data'!U127="No Data",1,IF('Indicator Data imputation'!U126&lt;&gt;"",1,0))</f>
        <v>0</v>
      </c>
      <c r="U123" s="158">
        <f>IF('Indicator Data'!V127="No Data",1,IF('Indicator Data imputation'!V126&lt;&gt;"",1,0))</f>
        <v>0</v>
      </c>
      <c r="V123" s="158">
        <f>IF('Indicator Data'!W127="No Data",1,IF('Indicator Data imputation'!W126&lt;&gt;"",1,0))</f>
        <v>0</v>
      </c>
      <c r="W123" s="158">
        <f>IF('Indicator Data'!X127="No Data",1,IF('Indicator Data imputation'!X126&lt;&gt;"",1,0))</f>
        <v>0</v>
      </c>
      <c r="X123" s="158">
        <f>IF('Indicator Data'!Y127="No Data",1,IF('Indicator Data imputation'!Y126&lt;&gt;"",1,0))</f>
        <v>0</v>
      </c>
      <c r="Y123" s="158">
        <f>IF('Indicator Data'!Z127="No Data",1,IF('Indicator Data imputation'!Z126&lt;&gt;"",1,0))</f>
        <v>0</v>
      </c>
      <c r="Z123" s="158">
        <f>IF('Indicator Data'!AA127="No Data",1,IF('Indicator Data imputation'!AA126&lt;&gt;"",1,0))</f>
        <v>0</v>
      </c>
      <c r="AA123" s="158">
        <f>IF('Indicator Data'!AB127="No Data",1,IF('Indicator Data imputation'!AB126&lt;&gt;"",1,0))</f>
        <v>0</v>
      </c>
      <c r="AB123" s="158">
        <f>IF('Indicator Data'!AC127="No Data",1,IF('Indicator Data imputation'!AC126&lt;&gt;"",1,0))</f>
        <v>1</v>
      </c>
      <c r="AC123" s="158">
        <f>IF('Indicator Data'!AD127="No Data",1,IF('Indicator Data imputation'!AD126&lt;&gt;"",1,0))</f>
        <v>0</v>
      </c>
      <c r="AD123" s="158">
        <f>IF('Indicator Data'!AE127="No Data",1,IF('Indicator Data imputation'!AE126&lt;&gt;"",1,0))</f>
        <v>0</v>
      </c>
      <c r="AE123" s="158">
        <f>IF('Indicator Data'!AF127="No Data",1,IF('Indicator Data imputation'!AF126&lt;&gt;"",1,0))</f>
        <v>1</v>
      </c>
      <c r="AF123" s="158">
        <f>IF('Indicator Data'!AG127="No Data",1,IF('Indicator Data imputation'!AG126&lt;&gt;"",1,0))</f>
        <v>0</v>
      </c>
      <c r="AG123" s="158">
        <f>IF('Indicator Data'!AH127="No Data",1,IF('Indicator Data imputation'!AH126&lt;&gt;"",1,0))</f>
        <v>0</v>
      </c>
      <c r="AH123" s="158">
        <f>IF('Indicator Data'!AI127="No Data",1,IF('Indicator Data imputation'!AI126&lt;&gt;"",1,0))</f>
        <v>0</v>
      </c>
      <c r="AI123" s="158">
        <f>IF('Indicator Data'!AJ127="No Data",1,IF('Indicator Data imputation'!AJ126&lt;&gt;"",1,0))</f>
        <v>0</v>
      </c>
      <c r="AJ123" s="158">
        <f>IF('Indicator Data'!AK127="No Data",1,IF('Indicator Data imputation'!AK126&lt;&gt;"",1,0))</f>
        <v>0</v>
      </c>
      <c r="AK123" s="158">
        <f>IF('Indicator Data'!AL127="No Data",1,IF('Indicator Data imputation'!AL126&lt;&gt;"",1,0))</f>
        <v>0</v>
      </c>
      <c r="AL123" s="158">
        <f>IF('Indicator Data'!AM127="No Data",1,IF('Indicator Data imputation'!AM126&lt;&gt;"",1,0))</f>
        <v>1</v>
      </c>
      <c r="AM123" s="158">
        <f>IF('Indicator Data'!AN127="No Data",1,IF('Indicator Data imputation'!AN126&lt;&gt;"",1,0))</f>
        <v>0</v>
      </c>
      <c r="AN123" s="158">
        <f>IF('Indicator Data'!AO127="No Data",1,IF('Indicator Data imputation'!AO126&lt;&gt;"",1,0))</f>
        <v>0</v>
      </c>
      <c r="AO123" s="158">
        <f>IF('Indicator Data'!AP127="No Data",1,IF('Indicator Data imputation'!AP126&lt;&gt;"",1,0))</f>
        <v>0</v>
      </c>
      <c r="AP123" s="158">
        <f>IF('Indicator Data'!AQ127="No Data",1,IF('Indicator Data imputation'!AQ126&lt;&gt;"",1,0))</f>
        <v>1</v>
      </c>
      <c r="AQ123" s="158">
        <f>IF('Indicator Data'!AR127="No Data",1,IF('Indicator Data imputation'!AR126&lt;&gt;"",1,0))</f>
        <v>0</v>
      </c>
      <c r="AR123" s="158">
        <f>IF('Indicator Data'!AS127="No Data",1,IF('Indicator Data imputation'!AS126&lt;&gt;"",1,0))</f>
        <v>0</v>
      </c>
      <c r="AS123" s="158">
        <f>IF('Indicator Data'!AT127="No Data",1,IF('Indicator Data imputation'!AT126&lt;&gt;"",1,0))</f>
        <v>1</v>
      </c>
      <c r="AT123" s="158">
        <f>IF('Indicator Data'!AU127="No Data",1,IF('Indicator Data imputation'!AU126&lt;&gt;"",1,0))</f>
        <v>0</v>
      </c>
      <c r="AU123" s="158">
        <f>IF('Indicator Data'!AV127="No Data",1,IF('Indicator Data imputation'!AV126&lt;&gt;"",1,0))</f>
        <v>0</v>
      </c>
      <c r="AV123" s="158">
        <f>IF('Indicator Data'!AW127="No Data",1,IF('Indicator Data imputation'!AW126&lt;&gt;"",1,0))</f>
        <v>0</v>
      </c>
      <c r="AW123" s="158">
        <f>IF('Indicator Data'!AX127="No Data",1,IF('Indicator Data imputation'!AX126&lt;&gt;"",1,0))</f>
        <v>1</v>
      </c>
      <c r="AX123" s="158">
        <f>IF('Indicator Data'!AY127="No Data",1,IF('Indicator Data imputation'!AY126&lt;&gt;"",1,0))</f>
        <v>0</v>
      </c>
      <c r="AY123" s="158">
        <f>IF('Indicator Data'!AZ127="No Data",1,IF('Indicator Data imputation'!AZ126&lt;&gt;"",1,0))</f>
        <v>0</v>
      </c>
      <c r="AZ123" s="158">
        <f>IF('Indicator Data'!BA127="No Data",1,IF('Indicator Data imputation'!BA126&lt;&gt;"",1,0))</f>
        <v>0</v>
      </c>
      <c r="BA123" s="158">
        <f>IF('Indicator Data'!BB127="No Data",1,IF('Indicator Data imputation'!BB126&lt;&gt;"",1,0))</f>
        <v>0</v>
      </c>
      <c r="BB123" s="158">
        <f>IF('Indicator Data'!BC127="No Data",1,IF('Indicator Data imputation'!BC126&lt;&gt;"",1,0))</f>
        <v>0</v>
      </c>
      <c r="BC123" s="158">
        <f>IF('Indicator Data'!BD127="No Data",1,IF('Indicator Data imputation'!BD126&lt;&gt;"",1,0))</f>
        <v>0</v>
      </c>
      <c r="BD123" s="158">
        <f>IF('Indicator Data'!BE127="No Data",1,IF('Indicator Data imputation'!BE126&lt;&gt;"",1,0))</f>
        <v>0</v>
      </c>
      <c r="BE123" s="158">
        <f>IF('Indicator Data'!BF127="No Data",1,IF('Indicator Data imputation'!BF126&lt;&gt;"",1,0))</f>
        <v>0</v>
      </c>
      <c r="BF123" s="158">
        <f>IF('Indicator Data'!BG127="No Data",1,IF('Indicator Data imputation'!BG126&lt;&gt;"",1,0))</f>
        <v>0</v>
      </c>
      <c r="BG123" s="158">
        <f>IF('Indicator Data'!BH127="No Data",1,IF('Indicator Data imputation'!BH126&lt;&gt;"",1,0))</f>
        <v>0</v>
      </c>
      <c r="BH123" s="158">
        <f>IF('Indicator Data'!BI127="No Data",1,IF('Indicator Data imputation'!BI126&lt;&gt;"",1,0))</f>
        <v>0</v>
      </c>
      <c r="BI123" s="158">
        <f>IF('Indicator Data'!BR127="No Data",1,IF('Indicator Data imputation'!BJ126&lt;&gt;"",1,0))</f>
        <v>0</v>
      </c>
      <c r="BJ123" s="158">
        <f>IF('Indicator Data'!BS127="No Data",1,IF('Indicator Data imputation'!BK126&lt;&gt;"",1,0))</f>
        <v>0</v>
      </c>
      <c r="BK123" s="158">
        <f>IF('Indicator Data'!BT127="No Data",1,IF('Indicator Data imputation'!BL126&lt;&gt;"",1,0))</f>
        <v>0</v>
      </c>
      <c r="BL123" s="158">
        <f>IF('Indicator Data'!BU127="No Data",1,IF('Indicator Data imputation'!BM126&lt;&gt;"",1,0))</f>
        <v>0</v>
      </c>
      <c r="BM123" s="158">
        <f>IF('Indicator Data'!BV127="No Data",1,IF('Indicator Data imputation'!BN126&lt;&gt;"",1,0))</f>
        <v>1</v>
      </c>
      <c r="BN123" s="158">
        <f>IF('Indicator Data'!BW127="No Data",1,IF('Indicator Data imputation'!BO126&lt;&gt;"",1,0))</f>
        <v>0</v>
      </c>
      <c r="BO123" s="158">
        <f>IF('Indicator Data'!BX127="No Data",1,IF('Indicator Data imputation'!BP126&lt;&gt;"",1,0))</f>
        <v>0</v>
      </c>
      <c r="BP123" s="158">
        <f>IF('Indicator Data'!BY127="No Data",1,IF('Indicator Data imputation'!BQ126&lt;&gt;"",1,0))</f>
        <v>0</v>
      </c>
      <c r="BQ123" s="158">
        <f>IF('Indicator Data'!BZ127="No Data",1,IF('Indicator Data imputation'!BR126&lt;&gt;"",1,0))</f>
        <v>0</v>
      </c>
      <c r="BR123" s="158">
        <f>IF('Indicator Data'!CA127="No Data",1,IF('Indicator Data imputation'!BS126&lt;&gt;"",1,0))</f>
        <v>0</v>
      </c>
      <c r="BS123" s="158">
        <f>IF('Indicator Data'!CB127="No Data",1,IF('Indicator Data imputation'!BT126&lt;&gt;"",1,0))</f>
        <v>0</v>
      </c>
      <c r="BT123" s="158">
        <f>IF('Indicator Data'!CC127="No Data",1,IF('Indicator Data imputation'!BU126&lt;&gt;"",1,0))</f>
        <v>0</v>
      </c>
      <c r="BU123" s="158">
        <f>IF('Indicator Data'!CD127="No Data",1,IF('Indicator Data imputation'!BV126&lt;&gt;"",1,0))</f>
        <v>0</v>
      </c>
      <c r="BV123" s="158">
        <f>IF('Indicator Data'!CE127="No Data",1,IF('Indicator Data imputation'!BW126&lt;&gt;"",1,0))</f>
        <v>0</v>
      </c>
      <c r="BW123" s="158">
        <f>IF('Indicator Data'!CF127="No Data",1,IF('Indicator Data imputation'!BX126&lt;&gt;"",1,0))</f>
        <v>0</v>
      </c>
      <c r="BX123" s="158">
        <f>IF('Indicator Data'!CG127="No Data",1,IF('Indicator Data imputation'!BY126&lt;&gt;"",1,0))</f>
        <v>0</v>
      </c>
      <c r="BY123" s="5">
        <f t="shared" si="5"/>
        <v>10</v>
      </c>
      <c r="BZ123" s="160">
        <f t="shared" si="4"/>
        <v>0.13333333333333333</v>
      </c>
    </row>
    <row r="124" spans="1:78" x14ac:dyDescent="0.3">
      <c r="A124" s="5" t="s">
        <v>227</v>
      </c>
      <c r="B124" s="158">
        <f>IF('Indicator Data'!C128="No Data",1,IF('Indicator Data imputation'!C127&lt;&gt;"",1,0))</f>
        <v>0</v>
      </c>
      <c r="C124" s="158">
        <f>IF('Indicator Data'!D128="No Data",1,IF('Indicator Data imputation'!D127&lt;&gt;"",1,0))</f>
        <v>0</v>
      </c>
      <c r="D124" s="158">
        <f>IF('Indicator Data'!E128="No Data",1,IF('Indicator Data imputation'!E127&lt;&gt;"",1,0))</f>
        <v>0</v>
      </c>
      <c r="E124" s="158">
        <f>IF('Indicator Data'!F128="No Data",1,IF('Indicator Data imputation'!F127&lt;&gt;"",1,0))</f>
        <v>0</v>
      </c>
      <c r="F124" s="158">
        <f>IF('Indicator Data'!G128="No Data",1,IF('Indicator Data imputation'!G127&lt;&gt;"",1,0))</f>
        <v>0</v>
      </c>
      <c r="G124" s="158">
        <f>IF('Indicator Data'!H128="No Data",1,IF('Indicator Data imputation'!H127&lt;&gt;"",1,0))</f>
        <v>0</v>
      </c>
      <c r="H124" s="158">
        <f>IF('Indicator Data'!I128="No Data",1,IF('Indicator Data imputation'!I127&lt;&gt;"",1,0))</f>
        <v>0</v>
      </c>
      <c r="I124" s="158">
        <f>IF('Indicator Data'!J128="No Data",1,IF('Indicator Data imputation'!J127&lt;&gt;"",1,0))</f>
        <v>0</v>
      </c>
      <c r="J124" s="158">
        <f>IF('Indicator Data'!K128="No Data",1,IF('Indicator Data imputation'!K127&lt;&gt;"",1,0))</f>
        <v>0</v>
      </c>
      <c r="K124" s="158">
        <f>IF('Indicator Data'!L128="No Data",1,IF('Indicator Data imputation'!L127&lt;&gt;"",1,0))</f>
        <v>0</v>
      </c>
      <c r="L124" s="158">
        <f>IF('Indicator Data'!M128="No Data",1,IF('Indicator Data imputation'!M127&lt;&gt;"",1,0))</f>
        <v>1</v>
      </c>
      <c r="M124" s="158">
        <f>IF('Indicator Data'!N128="No Data",1,IF('Indicator Data imputation'!N127&lt;&gt;"",1,0))</f>
        <v>1</v>
      </c>
      <c r="N124" s="158">
        <f>IF('Indicator Data'!O128="No Data",1,IF('Indicator Data imputation'!O127&lt;&gt;"",1,0))</f>
        <v>1</v>
      </c>
      <c r="O124" s="158">
        <f>IF('Indicator Data'!P128="No Data",1,IF('Indicator Data imputation'!P127&lt;&gt;"",1,0))</f>
        <v>1</v>
      </c>
      <c r="P124" s="158">
        <f>IF('Indicator Data'!Q128="No Data",1,IF('Indicator Data imputation'!Q127&lt;&gt;"",1,0))</f>
        <v>0</v>
      </c>
      <c r="Q124" s="158">
        <f>IF('Indicator Data'!R128="No Data",1,IF('Indicator Data imputation'!R127&lt;&gt;"",1,0))</f>
        <v>0</v>
      </c>
      <c r="R124" s="158">
        <f>IF('Indicator Data'!S128="No Data",1,IF('Indicator Data imputation'!S127&lt;&gt;"",1,0))</f>
        <v>0</v>
      </c>
      <c r="S124" s="158">
        <f>IF('Indicator Data'!T128="No Data",1,IF('Indicator Data imputation'!T127&lt;&gt;"",1,0))</f>
        <v>0</v>
      </c>
      <c r="T124" s="158">
        <f>IF('Indicator Data'!U128="No Data",1,IF('Indicator Data imputation'!U127&lt;&gt;"",1,0))</f>
        <v>0</v>
      </c>
      <c r="U124" s="158">
        <f>IF('Indicator Data'!V128="No Data",1,IF('Indicator Data imputation'!V127&lt;&gt;"",1,0))</f>
        <v>0</v>
      </c>
      <c r="V124" s="158">
        <f>IF('Indicator Data'!W128="No Data",1,IF('Indicator Data imputation'!W127&lt;&gt;"",1,0))</f>
        <v>0</v>
      </c>
      <c r="W124" s="158">
        <f>IF('Indicator Data'!X128="No Data",1,IF('Indicator Data imputation'!X127&lt;&gt;"",1,0))</f>
        <v>0</v>
      </c>
      <c r="X124" s="158">
        <f>IF('Indicator Data'!Y128="No Data",1,IF('Indicator Data imputation'!Y127&lt;&gt;"",1,0))</f>
        <v>0</v>
      </c>
      <c r="Y124" s="158">
        <f>IF('Indicator Data'!Z128="No Data",1,IF('Indicator Data imputation'!Z127&lt;&gt;"",1,0))</f>
        <v>0</v>
      </c>
      <c r="Z124" s="158">
        <f>IF('Indicator Data'!AA128="No Data",1,IF('Indicator Data imputation'!AA127&lt;&gt;"",1,0))</f>
        <v>0</v>
      </c>
      <c r="AA124" s="158">
        <f>IF('Indicator Data'!AB128="No Data",1,IF('Indicator Data imputation'!AB127&lt;&gt;"",1,0))</f>
        <v>0</v>
      </c>
      <c r="AB124" s="158">
        <f>IF('Indicator Data'!AC128="No Data",1,IF('Indicator Data imputation'!AC127&lt;&gt;"",1,0))</f>
        <v>1</v>
      </c>
      <c r="AC124" s="158">
        <f>IF('Indicator Data'!AD128="No Data",1,IF('Indicator Data imputation'!AD127&lt;&gt;"",1,0))</f>
        <v>0</v>
      </c>
      <c r="AD124" s="158">
        <f>IF('Indicator Data'!AE128="No Data",1,IF('Indicator Data imputation'!AE127&lt;&gt;"",1,0))</f>
        <v>0</v>
      </c>
      <c r="AE124" s="158">
        <f>IF('Indicator Data'!AF128="No Data",1,IF('Indicator Data imputation'!AF127&lt;&gt;"",1,0))</f>
        <v>1</v>
      </c>
      <c r="AF124" s="158">
        <f>IF('Indicator Data'!AG128="No Data",1,IF('Indicator Data imputation'!AG127&lt;&gt;"",1,0))</f>
        <v>0</v>
      </c>
      <c r="AG124" s="158">
        <f>IF('Indicator Data'!AH128="No Data",1,IF('Indicator Data imputation'!AH127&lt;&gt;"",1,0))</f>
        <v>0</v>
      </c>
      <c r="AH124" s="158">
        <f>IF('Indicator Data'!AI128="No Data",1,IF('Indicator Data imputation'!AI127&lt;&gt;"",1,0))</f>
        <v>0</v>
      </c>
      <c r="AI124" s="158">
        <f>IF('Indicator Data'!AJ128="No Data",1,IF('Indicator Data imputation'!AJ127&lt;&gt;"",1,0))</f>
        <v>0</v>
      </c>
      <c r="AJ124" s="158">
        <f>IF('Indicator Data'!AK128="No Data",1,IF('Indicator Data imputation'!AK127&lt;&gt;"",1,0))</f>
        <v>0</v>
      </c>
      <c r="AK124" s="158">
        <f>IF('Indicator Data'!AL128="No Data",1,IF('Indicator Data imputation'!AL127&lt;&gt;"",1,0))</f>
        <v>0</v>
      </c>
      <c r="AL124" s="158">
        <f>IF('Indicator Data'!AM128="No Data",1,IF('Indicator Data imputation'!AM127&lt;&gt;"",1,0))</f>
        <v>1</v>
      </c>
      <c r="AM124" s="158">
        <f>IF('Indicator Data'!AN128="No Data",1,IF('Indicator Data imputation'!AN127&lt;&gt;"",1,0))</f>
        <v>0</v>
      </c>
      <c r="AN124" s="158">
        <f>IF('Indicator Data'!AO128="No Data",1,IF('Indicator Data imputation'!AO127&lt;&gt;"",1,0))</f>
        <v>0</v>
      </c>
      <c r="AO124" s="158">
        <f>IF('Indicator Data'!AP128="No Data",1,IF('Indicator Data imputation'!AP127&lt;&gt;"",1,0))</f>
        <v>0</v>
      </c>
      <c r="AP124" s="158">
        <f>IF('Indicator Data'!AQ128="No Data",1,IF('Indicator Data imputation'!AQ127&lt;&gt;"",1,0))</f>
        <v>1</v>
      </c>
      <c r="AQ124" s="158">
        <f>IF('Indicator Data'!AR128="No Data",1,IF('Indicator Data imputation'!AR127&lt;&gt;"",1,0))</f>
        <v>0</v>
      </c>
      <c r="AR124" s="158">
        <f>IF('Indicator Data'!AS128="No Data",1,IF('Indicator Data imputation'!AS127&lt;&gt;"",1,0))</f>
        <v>0</v>
      </c>
      <c r="AS124" s="158">
        <f>IF('Indicator Data'!AT128="No Data",1,IF('Indicator Data imputation'!AT127&lt;&gt;"",1,0))</f>
        <v>1</v>
      </c>
      <c r="AT124" s="158">
        <f>IF('Indicator Data'!AU128="No Data",1,IF('Indicator Data imputation'!AU127&lt;&gt;"",1,0))</f>
        <v>0</v>
      </c>
      <c r="AU124" s="158">
        <f>IF('Indicator Data'!AV128="No Data",1,IF('Indicator Data imputation'!AV127&lt;&gt;"",1,0))</f>
        <v>0</v>
      </c>
      <c r="AV124" s="158">
        <f>IF('Indicator Data'!AW128="No Data",1,IF('Indicator Data imputation'!AW127&lt;&gt;"",1,0))</f>
        <v>1</v>
      </c>
      <c r="AW124" s="158">
        <f>IF('Indicator Data'!AX128="No Data",1,IF('Indicator Data imputation'!AX127&lt;&gt;"",1,0))</f>
        <v>1</v>
      </c>
      <c r="AX124" s="158">
        <f>IF('Indicator Data'!AY128="No Data",1,IF('Indicator Data imputation'!AY127&lt;&gt;"",1,0))</f>
        <v>0</v>
      </c>
      <c r="AY124" s="158">
        <f>IF('Indicator Data'!AZ128="No Data",1,IF('Indicator Data imputation'!AZ127&lt;&gt;"",1,0))</f>
        <v>0</v>
      </c>
      <c r="AZ124" s="158">
        <f>IF('Indicator Data'!BA128="No Data",1,IF('Indicator Data imputation'!BA127&lt;&gt;"",1,0))</f>
        <v>1</v>
      </c>
      <c r="BA124" s="158">
        <f>IF('Indicator Data'!BB128="No Data",1,IF('Indicator Data imputation'!BB127&lt;&gt;"",1,0))</f>
        <v>0</v>
      </c>
      <c r="BB124" s="158">
        <f>IF('Indicator Data'!BC128="No Data",1,IF('Indicator Data imputation'!BC127&lt;&gt;"",1,0))</f>
        <v>0</v>
      </c>
      <c r="BC124" s="158">
        <f>IF('Indicator Data'!BD128="No Data",1,IF('Indicator Data imputation'!BD127&lt;&gt;"",1,0))</f>
        <v>0</v>
      </c>
      <c r="BD124" s="158">
        <f>IF('Indicator Data'!BE128="No Data",1,IF('Indicator Data imputation'!BE127&lt;&gt;"",1,0))</f>
        <v>0</v>
      </c>
      <c r="BE124" s="158">
        <f>IF('Indicator Data'!BF128="No Data",1,IF('Indicator Data imputation'!BF127&lt;&gt;"",1,0))</f>
        <v>0</v>
      </c>
      <c r="BF124" s="158">
        <f>IF('Indicator Data'!BG128="No Data",1,IF('Indicator Data imputation'!BG127&lt;&gt;"",1,0))</f>
        <v>0</v>
      </c>
      <c r="BG124" s="158">
        <f>IF('Indicator Data'!BH128="No Data",1,IF('Indicator Data imputation'!BH127&lt;&gt;"",1,0))</f>
        <v>0</v>
      </c>
      <c r="BH124" s="158">
        <f>IF('Indicator Data'!BI128="No Data",1,IF('Indicator Data imputation'!BI127&lt;&gt;"",1,0))</f>
        <v>0</v>
      </c>
      <c r="BI124" s="158">
        <f>IF('Indicator Data'!BR128="No Data",1,IF('Indicator Data imputation'!BJ127&lt;&gt;"",1,0))</f>
        <v>0</v>
      </c>
      <c r="BJ124" s="158">
        <f>IF('Indicator Data'!BS128="No Data",1,IF('Indicator Data imputation'!BK127&lt;&gt;"",1,0))</f>
        <v>0</v>
      </c>
      <c r="BK124" s="158">
        <f>IF('Indicator Data'!BT128="No Data",1,IF('Indicator Data imputation'!BL127&lt;&gt;"",1,0))</f>
        <v>0</v>
      </c>
      <c r="BL124" s="158">
        <f>IF('Indicator Data'!BU128="No Data",1,IF('Indicator Data imputation'!BM127&lt;&gt;"",1,0))</f>
        <v>0</v>
      </c>
      <c r="BM124" s="158">
        <f>IF('Indicator Data'!BV128="No Data",1,IF('Indicator Data imputation'!BN127&lt;&gt;"",1,0))</f>
        <v>1</v>
      </c>
      <c r="BN124" s="158">
        <f>IF('Indicator Data'!BW128="No Data",1,IF('Indicator Data imputation'!BO127&lt;&gt;"",1,0))</f>
        <v>0</v>
      </c>
      <c r="BO124" s="158">
        <f>IF('Indicator Data'!BX128="No Data",1,IF('Indicator Data imputation'!BP127&lt;&gt;"",1,0))</f>
        <v>0</v>
      </c>
      <c r="BP124" s="158">
        <f>IF('Indicator Data'!BY128="No Data",1,IF('Indicator Data imputation'!BQ127&lt;&gt;"",1,0))</f>
        <v>0</v>
      </c>
      <c r="BQ124" s="158">
        <f>IF('Indicator Data'!BZ128="No Data",1,IF('Indicator Data imputation'!BR127&lt;&gt;"",1,0))</f>
        <v>0</v>
      </c>
      <c r="BR124" s="158">
        <f>IF('Indicator Data'!CA128="No Data",1,IF('Indicator Data imputation'!BS127&lt;&gt;"",1,0))</f>
        <v>0</v>
      </c>
      <c r="BS124" s="158">
        <f>IF('Indicator Data'!CB128="No Data",1,IF('Indicator Data imputation'!BT127&lt;&gt;"",1,0))</f>
        <v>0</v>
      </c>
      <c r="BT124" s="158">
        <f>IF('Indicator Data'!CC128="No Data",1,IF('Indicator Data imputation'!BU127&lt;&gt;"",1,0))</f>
        <v>0</v>
      </c>
      <c r="BU124" s="158">
        <f>IF('Indicator Data'!CD128="No Data",1,IF('Indicator Data imputation'!BV127&lt;&gt;"",1,0))</f>
        <v>0</v>
      </c>
      <c r="BV124" s="158">
        <f>IF('Indicator Data'!CE128="No Data",1,IF('Indicator Data imputation'!BW127&lt;&gt;"",1,0))</f>
        <v>0</v>
      </c>
      <c r="BW124" s="158">
        <f>IF('Indicator Data'!CF128="No Data",1,IF('Indicator Data imputation'!BX127&lt;&gt;"",1,0))</f>
        <v>0</v>
      </c>
      <c r="BX124" s="158">
        <f>IF('Indicator Data'!CG128="No Data",1,IF('Indicator Data imputation'!BY127&lt;&gt;"",1,0))</f>
        <v>0</v>
      </c>
      <c r="BY124" s="5">
        <f t="shared" si="5"/>
        <v>13</v>
      </c>
      <c r="BZ124" s="160">
        <f t="shared" si="4"/>
        <v>0.17333333333333334</v>
      </c>
    </row>
    <row r="125" spans="1:78" x14ac:dyDescent="0.3">
      <c r="A125" s="5" t="s">
        <v>229</v>
      </c>
      <c r="B125" s="158">
        <f>IF('Indicator Data'!C129="No Data",1,IF('Indicator Data imputation'!C128&lt;&gt;"",1,0))</f>
        <v>0</v>
      </c>
      <c r="C125" s="158">
        <f>IF('Indicator Data'!D129="No Data",1,IF('Indicator Data imputation'!D128&lt;&gt;"",1,0))</f>
        <v>0</v>
      </c>
      <c r="D125" s="158">
        <f>IF('Indicator Data'!E129="No Data",1,IF('Indicator Data imputation'!E128&lt;&gt;"",1,0))</f>
        <v>0</v>
      </c>
      <c r="E125" s="158">
        <f>IF('Indicator Data'!F129="No Data",1,IF('Indicator Data imputation'!F128&lt;&gt;"",1,0))</f>
        <v>0</v>
      </c>
      <c r="F125" s="158">
        <f>IF('Indicator Data'!G129="No Data",1,IF('Indicator Data imputation'!G128&lt;&gt;"",1,0))</f>
        <v>0</v>
      </c>
      <c r="G125" s="158">
        <f>IF('Indicator Data'!H129="No Data",1,IF('Indicator Data imputation'!H128&lt;&gt;"",1,0))</f>
        <v>0</v>
      </c>
      <c r="H125" s="158">
        <f>IF('Indicator Data'!I129="No Data",1,IF('Indicator Data imputation'!I128&lt;&gt;"",1,0))</f>
        <v>0</v>
      </c>
      <c r="I125" s="158">
        <f>IF('Indicator Data'!J129="No Data",1,IF('Indicator Data imputation'!J128&lt;&gt;"",1,0))</f>
        <v>0</v>
      </c>
      <c r="J125" s="158">
        <f>IF('Indicator Data'!K129="No Data",1,IF('Indicator Data imputation'!K128&lt;&gt;"",1,0))</f>
        <v>0</v>
      </c>
      <c r="K125" s="158">
        <f>IF('Indicator Data'!L129="No Data",1,IF('Indicator Data imputation'!L128&lt;&gt;"",1,0))</f>
        <v>0</v>
      </c>
      <c r="L125" s="158">
        <f>IF('Indicator Data'!M129="No Data",1,IF('Indicator Data imputation'!M128&lt;&gt;"",1,0))</f>
        <v>1</v>
      </c>
      <c r="M125" s="158">
        <f>IF('Indicator Data'!N129="No Data",1,IF('Indicator Data imputation'!N128&lt;&gt;"",1,0))</f>
        <v>1</v>
      </c>
      <c r="N125" s="158">
        <f>IF('Indicator Data'!O129="No Data",1,IF('Indicator Data imputation'!O128&lt;&gt;"",1,0))</f>
        <v>1</v>
      </c>
      <c r="O125" s="158">
        <f>IF('Indicator Data'!P129="No Data",1,IF('Indicator Data imputation'!P128&lt;&gt;"",1,0))</f>
        <v>1</v>
      </c>
      <c r="P125" s="158">
        <f>IF('Indicator Data'!Q129="No Data",1,IF('Indicator Data imputation'!Q128&lt;&gt;"",1,0))</f>
        <v>0</v>
      </c>
      <c r="Q125" s="158">
        <f>IF('Indicator Data'!R129="No Data",1,IF('Indicator Data imputation'!R128&lt;&gt;"",1,0))</f>
        <v>0</v>
      </c>
      <c r="R125" s="158">
        <f>IF('Indicator Data'!S129="No Data",1,IF('Indicator Data imputation'!S128&lt;&gt;"",1,0))</f>
        <v>0</v>
      </c>
      <c r="S125" s="158">
        <f>IF('Indicator Data'!T129="No Data",1,IF('Indicator Data imputation'!T128&lt;&gt;"",1,0))</f>
        <v>0</v>
      </c>
      <c r="T125" s="158">
        <f>IF('Indicator Data'!U129="No Data",1,IF('Indicator Data imputation'!U128&lt;&gt;"",1,0))</f>
        <v>0</v>
      </c>
      <c r="U125" s="158">
        <f>IF('Indicator Data'!V129="No Data",1,IF('Indicator Data imputation'!V128&lt;&gt;"",1,0))</f>
        <v>0</v>
      </c>
      <c r="V125" s="158">
        <f>IF('Indicator Data'!W129="No Data",1,IF('Indicator Data imputation'!W128&lt;&gt;"",1,0))</f>
        <v>0</v>
      </c>
      <c r="W125" s="158">
        <f>IF('Indicator Data'!X129="No Data",1,IF('Indicator Data imputation'!X128&lt;&gt;"",1,0))</f>
        <v>0</v>
      </c>
      <c r="X125" s="158">
        <f>IF('Indicator Data'!Y129="No Data",1,IF('Indicator Data imputation'!Y128&lt;&gt;"",1,0))</f>
        <v>0</v>
      </c>
      <c r="Y125" s="158">
        <f>IF('Indicator Data'!Z129="No Data",1,IF('Indicator Data imputation'!Z128&lt;&gt;"",1,0))</f>
        <v>0</v>
      </c>
      <c r="Z125" s="158">
        <f>IF('Indicator Data'!AA129="No Data",1,IF('Indicator Data imputation'!AA128&lt;&gt;"",1,0))</f>
        <v>1</v>
      </c>
      <c r="AA125" s="158">
        <f>IF('Indicator Data'!AB129="No Data",1,IF('Indicator Data imputation'!AB128&lt;&gt;"",1,0))</f>
        <v>0</v>
      </c>
      <c r="AB125" s="158">
        <f>IF('Indicator Data'!AC129="No Data",1,IF('Indicator Data imputation'!AC128&lt;&gt;"",1,0))</f>
        <v>1</v>
      </c>
      <c r="AC125" s="158">
        <f>IF('Indicator Data'!AD129="No Data",1,IF('Indicator Data imputation'!AD128&lt;&gt;"",1,0))</f>
        <v>0</v>
      </c>
      <c r="AD125" s="158">
        <f>IF('Indicator Data'!AE129="No Data",1,IF('Indicator Data imputation'!AE128&lt;&gt;"",1,0))</f>
        <v>0</v>
      </c>
      <c r="AE125" s="158">
        <f>IF('Indicator Data'!AF129="No Data",1,IF('Indicator Data imputation'!AF128&lt;&gt;"",1,0))</f>
        <v>0</v>
      </c>
      <c r="AF125" s="158">
        <f>IF('Indicator Data'!AG129="No Data",1,IF('Indicator Data imputation'!AG128&lt;&gt;"",1,0))</f>
        <v>0</v>
      </c>
      <c r="AG125" s="158">
        <f>IF('Indicator Data'!AH129="No Data",1,IF('Indicator Data imputation'!AH128&lt;&gt;"",1,0))</f>
        <v>0</v>
      </c>
      <c r="AH125" s="158">
        <f>IF('Indicator Data'!AI129="No Data",1,IF('Indicator Data imputation'!AI128&lt;&gt;"",1,0))</f>
        <v>0</v>
      </c>
      <c r="AI125" s="158">
        <f>IF('Indicator Data'!AJ129="No Data",1,IF('Indicator Data imputation'!AJ128&lt;&gt;"",1,0))</f>
        <v>0</v>
      </c>
      <c r="AJ125" s="158">
        <f>IF('Indicator Data'!AK129="No Data",1,IF('Indicator Data imputation'!AK128&lt;&gt;"",1,0))</f>
        <v>0</v>
      </c>
      <c r="AK125" s="158">
        <f>IF('Indicator Data'!AL129="No Data",1,IF('Indicator Data imputation'!AL128&lt;&gt;"",1,0))</f>
        <v>0</v>
      </c>
      <c r="AL125" s="158">
        <f>IF('Indicator Data'!AM129="No Data",1,IF('Indicator Data imputation'!AM128&lt;&gt;"",1,0))</f>
        <v>0</v>
      </c>
      <c r="AM125" s="158">
        <f>IF('Indicator Data'!AN129="No Data",1,IF('Indicator Data imputation'!AN128&lt;&gt;"",1,0))</f>
        <v>0</v>
      </c>
      <c r="AN125" s="158">
        <f>IF('Indicator Data'!AO129="No Data",1,IF('Indicator Data imputation'!AO128&lt;&gt;"",1,0))</f>
        <v>0</v>
      </c>
      <c r="AO125" s="158">
        <f>IF('Indicator Data'!AP129="No Data",1,IF('Indicator Data imputation'!AP128&lt;&gt;"",1,0))</f>
        <v>0</v>
      </c>
      <c r="AP125" s="158">
        <f>IF('Indicator Data'!AQ129="No Data",1,IF('Indicator Data imputation'!AQ128&lt;&gt;"",1,0))</f>
        <v>0</v>
      </c>
      <c r="AQ125" s="158">
        <f>IF('Indicator Data'!AR129="No Data",1,IF('Indicator Data imputation'!AR128&lt;&gt;"",1,0))</f>
        <v>0</v>
      </c>
      <c r="AR125" s="158">
        <f>IF('Indicator Data'!AS129="No Data",1,IF('Indicator Data imputation'!AS128&lt;&gt;"",1,0))</f>
        <v>0</v>
      </c>
      <c r="AS125" s="158">
        <f>IF('Indicator Data'!AT129="No Data",1,IF('Indicator Data imputation'!AT128&lt;&gt;"",1,0))</f>
        <v>0</v>
      </c>
      <c r="AT125" s="158">
        <f>IF('Indicator Data'!AU129="No Data",1,IF('Indicator Data imputation'!AU128&lt;&gt;"",1,0))</f>
        <v>0</v>
      </c>
      <c r="AU125" s="158">
        <f>IF('Indicator Data'!AV129="No Data",1,IF('Indicator Data imputation'!AV128&lt;&gt;"",1,0))</f>
        <v>0</v>
      </c>
      <c r="AV125" s="158">
        <f>IF('Indicator Data'!AW129="No Data",1,IF('Indicator Data imputation'!AW128&lt;&gt;"",1,0))</f>
        <v>0</v>
      </c>
      <c r="AW125" s="158">
        <f>IF('Indicator Data'!AX129="No Data",1,IF('Indicator Data imputation'!AX128&lt;&gt;"",1,0))</f>
        <v>0</v>
      </c>
      <c r="AX125" s="158">
        <f>IF('Indicator Data'!AY129="No Data",1,IF('Indicator Data imputation'!AY128&lt;&gt;"",1,0))</f>
        <v>0</v>
      </c>
      <c r="AY125" s="158">
        <f>IF('Indicator Data'!AZ129="No Data",1,IF('Indicator Data imputation'!AZ128&lt;&gt;"",1,0))</f>
        <v>0</v>
      </c>
      <c r="AZ125" s="158">
        <f>IF('Indicator Data'!BA129="No Data",1,IF('Indicator Data imputation'!BA128&lt;&gt;"",1,0))</f>
        <v>0</v>
      </c>
      <c r="BA125" s="158">
        <f>IF('Indicator Data'!BB129="No Data",1,IF('Indicator Data imputation'!BB128&lt;&gt;"",1,0))</f>
        <v>0</v>
      </c>
      <c r="BB125" s="158">
        <f>IF('Indicator Data'!BC129="No Data",1,IF('Indicator Data imputation'!BC128&lt;&gt;"",1,0))</f>
        <v>0</v>
      </c>
      <c r="BC125" s="158">
        <f>IF('Indicator Data'!BD129="No Data",1,IF('Indicator Data imputation'!BD128&lt;&gt;"",1,0))</f>
        <v>0</v>
      </c>
      <c r="BD125" s="158">
        <f>IF('Indicator Data'!BE129="No Data",1,IF('Indicator Data imputation'!BE128&lt;&gt;"",1,0))</f>
        <v>0</v>
      </c>
      <c r="BE125" s="158">
        <f>IF('Indicator Data'!BF129="No Data",1,IF('Indicator Data imputation'!BF128&lt;&gt;"",1,0))</f>
        <v>0</v>
      </c>
      <c r="BF125" s="158">
        <f>IF('Indicator Data'!BG129="No Data",1,IF('Indicator Data imputation'!BG128&lt;&gt;"",1,0))</f>
        <v>0</v>
      </c>
      <c r="BG125" s="158">
        <f>IF('Indicator Data'!BH129="No Data",1,IF('Indicator Data imputation'!BH128&lt;&gt;"",1,0))</f>
        <v>0</v>
      </c>
      <c r="BH125" s="158">
        <f>IF('Indicator Data'!BI129="No Data",1,IF('Indicator Data imputation'!BI128&lt;&gt;"",1,0))</f>
        <v>0</v>
      </c>
      <c r="BI125" s="158">
        <f>IF('Indicator Data'!BR129="No Data",1,IF('Indicator Data imputation'!BJ128&lt;&gt;"",1,0))</f>
        <v>0</v>
      </c>
      <c r="BJ125" s="158">
        <f>IF('Indicator Data'!BS129="No Data",1,IF('Indicator Data imputation'!BK128&lt;&gt;"",1,0))</f>
        <v>0</v>
      </c>
      <c r="BK125" s="158">
        <f>IF('Indicator Data'!BT129="No Data",1,IF('Indicator Data imputation'!BL128&lt;&gt;"",1,0))</f>
        <v>0</v>
      </c>
      <c r="BL125" s="158">
        <f>IF('Indicator Data'!BU129="No Data",1,IF('Indicator Data imputation'!BM128&lt;&gt;"",1,0))</f>
        <v>0</v>
      </c>
      <c r="BM125" s="158">
        <f>IF('Indicator Data'!BV129="No Data",1,IF('Indicator Data imputation'!BN128&lt;&gt;"",1,0))</f>
        <v>0</v>
      </c>
      <c r="BN125" s="158">
        <f>IF('Indicator Data'!BW129="No Data",1,IF('Indicator Data imputation'!BO128&lt;&gt;"",1,0))</f>
        <v>0</v>
      </c>
      <c r="BO125" s="158">
        <f>IF('Indicator Data'!BX129="No Data",1,IF('Indicator Data imputation'!BP128&lt;&gt;"",1,0))</f>
        <v>0</v>
      </c>
      <c r="BP125" s="158">
        <f>IF('Indicator Data'!BY129="No Data",1,IF('Indicator Data imputation'!BQ128&lt;&gt;"",1,0))</f>
        <v>0</v>
      </c>
      <c r="BQ125" s="158">
        <f>IF('Indicator Data'!BZ129="No Data",1,IF('Indicator Data imputation'!BR128&lt;&gt;"",1,0))</f>
        <v>0</v>
      </c>
      <c r="BR125" s="158">
        <f>IF('Indicator Data'!CA129="No Data",1,IF('Indicator Data imputation'!BS128&lt;&gt;"",1,0))</f>
        <v>0</v>
      </c>
      <c r="BS125" s="158">
        <f>IF('Indicator Data'!CB129="No Data",1,IF('Indicator Data imputation'!BT128&lt;&gt;"",1,0))</f>
        <v>0</v>
      </c>
      <c r="BT125" s="158">
        <f>IF('Indicator Data'!CC129="No Data",1,IF('Indicator Data imputation'!BU128&lt;&gt;"",1,0))</f>
        <v>0</v>
      </c>
      <c r="BU125" s="158">
        <f>IF('Indicator Data'!CD129="No Data",1,IF('Indicator Data imputation'!BV128&lt;&gt;"",1,0))</f>
        <v>0</v>
      </c>
      <c r="BV125" s="158">
        <f>IF('Indicator Data'!CE129="No Data",1,IF('Indicator Data imputation'!BW128&lt;&gt;"",1,0))</f>
        <v>0</v>
      </c>
      <c r="BW125" s="158">
        <f>IF('Indicator Data'!CF129="No Data",1,IF('Indicator Data imputation'!BX128&lt;&gt;"",1,0))</f>
        <v>0</v>
      </c>
      <c r="BX125" s="158">
        <f>IF('Indicator Data'!CG129="No Data",1,IF('Indicator Data imputation'!BY128&lt;&gt;"",1,0))</f>
        <v>0</v>
      </c>
      <c r="BY125" s="5">
        <f t="shared" si="5"/>
        <v>6</v>
      </c>
      <c r="BZ125" s="160">
        <f t="shared" si="4"/>
        <v>0.08</v>
      </c>
    </row>
    <row r="126" spans="1:78" x14ac:dyDescent="0.3">
      <c r="A126" s="5" t="s">
        <v>231</v>
      </c>
      <c r="B126" s="158">
        <f>IF('Indicator Data'!C130="No Data",1,IF('Indicator Data imputation'!C129&lt;&gt;"",1,0))</f>
        <v>0</v>
      </c>
      <c r="C126" s="158">
        <f>IF('Indicator Data'!D130="No Data",1,IF('Indicator Data imputation'!D129&lt;&gt;"",1,0))</f>
        <v>0</v>
      </c>
      <c r="D126" s="158">
        <f>IF('Indicator Data'!E130="No Data",1,IF('Indicator Data imputation'!E129&lt;&gt;"",1,0))</f>
        <v>0</v>
      </c>
      <c r="E126" s="158">
        <f>IF('Indicator Data'!F130="No Data",1,IF('Indicator Data imputation'!F129&lt;&gt;"",1,0))</f>
        <v>0</v>
      </c>
      <c r="F126" s="158">
        <f>IF('Indicator Data'!G130="No Data",1,IF('Indicator Data imputation'!G129&lt;&gt;"",1,0))</f>
        <v>0</v>
      </c>
      <c r="G126" s="158">
        <f>IF('Indicator Data'!H130="No Data",1,IF('Indicator Data imputation'!H129&lt;&gt;"",1,0))</f>
        <v>0</v>
      </c>
      <c r="H126" s="158">
        <f>IF('Indicator Data'!I130="No Data",1,IF('Indicator Data imputation'!I129&lt;&gt;"",1,0))</f>
        <v>0</v>
      </c>
      <c r="I126" s="158">
        <f>IF('Indicator Data'!J130="No Data",1,IF('Indicator Data imputation'!J129&lt;&gt;"",1,0))</f>
        <v>0</v>
      </c>
      <c r="J126" s="158">
        <f>IF('Indicator Data'!K130="No Data",1,IF('Indicator Data imputation'!K129&lt;&gt;"",1,0))</f>
        <v>0</v>
      </c>
      <c r="K126" s="158">
        <f>IF('Indicator Data'!L130="No Data",1,IF('Indicator Data imputation'!L129&lt;&gt;"",1,0))</f>
        <v>0</v>
      </c>
      <c r="L126" s="158">
        <f>IF('Indicator Data'!M130="No Data",1,IF('Indicator Data imputation'!M129&lt;&gt;"",1,0))</f>
        <v>0</v>
      </c>
      <c r="M126" s="158">
        <f>IF('Indicator Data'!N130="No Data",1,IF('Indicator Data imputation'!N129&lt;&gt;"",1,0))</f>
        <v>0</v>
      </c>
      <c r="N126" s="158">
        <f>IF('Indicator Data'!O130="No Data",1,IF('Indicator Data imputation'!O129&lt;&gt;"",1,0))</f>
        <v>0</v>
      </c>
      <c r="O126" s="158">
        <f>IF('Indicator Data'!P130="No Data",1,IF('Indicator Data imputation'!P129&lt;&gt;"",1,0))</f>
        <v>0</v>
      </c>
      <c r="P126" s="158">
        <f>IF('Indicator Data'!Q130="No Data",1,IF('Indicator Data imputation'!Q129&lt;&gt;"",1,0))</f>
        <v>0</v>
      </c>
      <c r="Q126" s="158">
        <f>IF('Indicator Data'!R130="No Data",1,IF('Indicator Data imputation'!R129&lt;&gt;"",1,0))</f>
        <v>0</v>
      </c>
      <c r="R126" s="158">
        <f>IF('Indicator Data'!S130="No Data",1,IF('Indicator Data imputation'!S129&lt;&gt;"",1,0))</f>
        <v>0</v>
      </c>
      <c r="S126" s="158">
        <f>IF('Indicator Data'!T130="No Data",1,IF('Indicator Data imputation'!T129&lt;&gt;"",1,0))</f>
        <v>0</v>
      </c>
      <c r="T126" s="158">
        <f>IF('Indicator Data'!U130="No Data",1,IF('Indicator Data imputation'!U129&lt;&gt;"",1,0))</f>
        <v>0</v>
      </c>
      <c r="U126" s="158">
        <f>IF('Indicator Data'!V130="No Data",1,IF('Indicator Data imputation'!V129&lt;&gt;"",1,0))</f>
        <v>0</v>
      </c>
      <c r="V126" s="158">
        <f>IF('Indicator Data'!W130="No Data",1,IF('Indicator Data imputation'!W129&lt;&gt;"",1,0))</f>
        <v>0</v>
      </c>
      <c r="W126" s="158">
        <f>IF('Indicator Data'!X130="No Data",1,IF('Indicator Data imputation'!X129&lt;&gt;"",1,0))</f>
        <v>0</v>
      </c>
      <c r="X126" s="158">
        <f>IF('Indicator Data'!Y130="No Data",1,IF('Indicator Data imputation'!Y129&lt;&gt;"",1,0))</f>
        <v>0</v>
      </c>
      <c r="Y126" s="158">
        <f>IF('Indicator Data'!Z130="No Data",1,IF('Indicator Data imputation'!Z129&lt;&gt;"",1,0))</f>
        <v>0</v>
      </c>
      <c r="Z126" s="158">
        <f>IF('Indicator Data'!AA130="No Data",1,IF('Indicator Data imputation'!AA129&lt;&gt;"",1,0))</f>
        <v>0</v>
      </c>
      <c r="AA126" s="158">
        <f>IF('Indicator Data'!AB130="No Data",1,IF('Indicator Data imputation'!AB129&lt;&gt;"",1,0))</f>
        <v>0</v>
      </c>
      <c r="AB126" s="158">
        <f>IF('Indicator Data'!AC130="No Data",1,IF('Indicator Data imputation'!AC129&lt;&gt;"",1,0))</f>
        <v>0</v>
      </c>
      <c r="AC126" s="158">
        <f>IF('Indicator Data'!AD130="No Data",1,IF('Indicator Data imputation'!AD129&lt;&gt;"",1,0))</f>
        <v>1</v>
      </c>
      <c r="AD126" s="158">
        <f>IF('Indicator Data'!AE130="No Data",1,IF('Indicator Data imputation'!AE129&lt;&gt;"",1,0))</f>
        <v>0</v>
      </c>
      <c r="AE126" s="158">
        <f>IF('Indicator Data'!AF130="No Data",1,IF('Indicator Data imputation'!AF129&lt;&gt;"",1,0))</f>
        <v>0</v>
      </c>
      <c r="AF126" s="158">
        <f>IF('Indicator Data'!AG130="No Data",1,IF('Indicator Data imputation'!AG129&lt;&gt;"",1,0))</f>
        <v>0</v>
      </c>
      <c r="AG126" s="158">
        <f>IF('Indicator Data'!AH130="No Data",1,IF('Indicator Data imputation'!AH129&lt;&gt;"",1,0))</f>
        <v>0</v>
      </c>
      <c r="AH126" s="158">
        <f>IF('Indicator Data'!AI130="No Data",1,IF('Indicator Data imputation'!AI129&lt;&gt;"",1,0))</f>
        <v>0</v>
      </c>
      <c r="AI126" s="158">
        <f>IF('Indicator Data'!AJ130="No Data",1,IF('Indicator Data imputation'!AJ129&lt;&gt;"",1,0))</f>
        <v>0</v>
      </c>
      <c r="AJ126" s="158">
        <f>IF('Indicator Data'!AK130="No Data",1,IF('Indicator Data imputation'!AK129&lt;&gt;"",1,0))</f>
        <v>0</v>
      </c>
      <c r="AK126" s="158">
        <f>IF('Indicator Data'!AL130="No Data",1,IF('Indicator Data imputation'!AL129&lt;&gt;"",1,0))</f>
        <v>0</v>
      </c>
      <c r="AL126" s="158">
        <f>IF('Indicator Data'!AM130="No Data",1,IF('Indicator Data imputation'!AM129&lt;&gt;"",1,0))</f>
        <v>0</v>
      </c>
      <c r="AM126" s="158">
        <f>IF('Indicator Data'!AN130="No Data",1,IF('Indicator Data imputation'!AN129&lt;&gt;"",1,0))</f>
        <v>0</v>
      </c>
      <c r="AN126" s="158">
        <f>IF('Indicator Data'!AO130="No Data",1,IF('Indicator Data imputation'!AO129&lt;&gt;"",1,0))</f>
        <v>0</v>
      </c>
      <c r="AO126" s="158">
        <f>IF('Indicator Data'!AP130="No Data",1,IF('Indicator Data imputation'!AP129&lt;&gt;"",1,0))</f>
        <v>0</v>
      </c>
      <c r="AP126" s="158">
        <f>IF('Indicator Data'!AQ130="No Data",1,IF('Indicator Data imputation'!AQ129&lt;&gt;"",1,0))</f>
        <v>0</v>
      </c>
      <c r="AQ126" s="158">
        <f>IF('Indicator Data'!AR130="No Data",1,IF('Indicator Data imputation'!AR129&lt;&gt;"",1,0))</f>
        <v>0</v>
      </c>
      <c r="AR126" s="158">
        <f>IF('Indicator Data'!AS130="No Data",1,IF('Indicator Data imputation'!AS129&lt;&gt;"",1,0))</f>
        <v>0</v>
      </c>
      <c r="AS126" s="158">
        <f>IF('Indicator Data'!AT130="No Data",1,IF('Indicator Data imputation'!AT129&lt;&gt;"",1,0))</f>
        <v>0</v>
      </c>
      <c r="AT126" s="158">
        <f>IF('Indicator Data'!AU130="No Data",1,IF('Indicator Data imputation'!AU129&lt;&gt;"",1,0))</f>
        <v>0</v>
      </c>
      <c r="AU126" s="158">
        <f>IF('Indicator Data'!AV130="No Data",1,IF('Indicator Data imputation'!AV129&lt;&gt;"",1,0))</f>
        <v>0</v>
      </c>
      <c r="AV126" s="158">
        <f>IF('Indicator Data'!AW130="No Data",1,IF('Indicator Data imputation'!AW129&lt;&gt;"",1,0))</f>
        <v>0</v>
      </c>
      <c r="AW126" s="158">
        <f>IF('Indicator Data'!AX130="No Data",1,IF('Indicator Data imputation'!AX129&lt;&gt;"",1,0))</f>
        <v>0</v>
      </c>
      <c r="AX126" s="158">
        <f>IF('Indicator Data'!AY130="No Data",1,IF('Indicator Data imputation'!AY129&lt;&gt;"",1,0))</f>
        <v>0</v>
      </c>
      <c r="AY126" s="158">
        <f>IF('Indicator Data'!AZ130="No Data",1,IF('Indicator Data imputation'!AZ129&lt;&gt;"",1,0))</f>
        <v>0</v>
      </c>
      <c r="AZ126" s="158">
        <f>IF('Indicator Data'!BA130="No Data",1,IF('Indicator Data imputation'!BA129&lt;&gt;"",1,0))</f>
        <v>0</v>
      </c>
      <c r="BA126" s="158">
        <f>IF('Indicator Data'!BB130="No Data",1,IF('Indicator Data imputation'!BB129&lt;&gt;"",1,0))</f>
        <v>0</v>
      </c>
      <c r="BB126" s="158">
        <f>IF('Indicator Data'!BC130="No Data",1,IF('Indicator Data imputation'!BC129&lt;&gt;"",1,0))</f>
        <v>0</v>
      </c>
      <c r="BC126" s="158">
        <f>IF('Indicator Data'!BD130="No Data",1,IF('Indicator Data imputation'!BD129&lt;&gt;"",1,0))</f>
        <v>0</v>
      </c>
      <c r="BD126" s="158">
        <f>IF('Indicator Data'!BE130="No Data",1,IF('Indicator Data imputation'!BE129&lt;&gt;"",1,0))</f>
        <v>0</v>
      </c>
      <c r="BE126" s="158">
        <f>IF('Indicator Data'!BF130="No Data",1,IF('Indicator Data imputation'!BF129&lt;&gt;"",1,0))</f>
        <v>0</v>
      </c>
      <c r="BF126" s="158">
        <f>IF('Indicator Data'!BG130="No Data",1,IF('Indicator Data imputation'!BG129&lt;&gt;"",1,0))</f>
        <v>0</v>
      </c>
      <c r="BG126" s="158">
        <f>IF('Indicator Data'!BH130="No Data",1,IF('Indicator Data imputation'!BH129&lt;&gt;"",1,0))</f>
        <v>0</v>
      </c>
      <c r="BH126" s="158">
        <f>IF('Indicator Data'!BI130="No Data",1,IF('Indicator Data imputation'!BI129&lt;&gt;"",1,0))</f>
        <v>0</v>
      </c>
      <c r="BI126" s="158">
        <f>IF('Indicator Data'!BR130="No Data",1,IF('Indicator Data imputation'!BJ129&lt;&gt;"",1,0))</f>
        <v>0</v>
      </c>
      <c r="BJ126" s="158">
        <f>IF('Indicator Data'!BS130="No Data",1,IF('Indicator Data imputation'!BK129&lt;&gt;"",1,0))</f>
        <v>0</v>
      </c>
      <c r="BK126" s="158">
        <f>IF('Indicator Data'!BT130="No Data",1,IF('Indicator Data imputation'!BL129&lt;&gt;"",1,0))</f>
        <v>0</v>
      </c>
      <c r="BL126" s="158">
        <f>IF('Indicator Data'!BU130="No Data",1,IF('Indicator Data imputation'!BM129&lt;&gt;"",1,0))</f>
        <v>0</v>
      </c>
      <c r="BM126" s="158">
        <f>IF('Indicator Data'!BV130="No Data",1,IF('Indicator Data imputation'!BN129&lt;&gt;"",1,0))</f>
        <v>0</v>
      </c>
      <c r="BN126" s="158">
        <f>IF('Indicator Data'!BW130="No Data",1,IF('Indicator Data imputation'!BO129&lt;&gt;"",1,0))</f>
        <v>0</v>
      </c>
      <c r="BO126" s="158">
        <f>IF('Indicator Data'!BX130="No Data",1,IF('Indicator Data imputation'!BP129&lt;&gt;"",1,0))</f>
        <v>0</v>
      </c>
      <c r="BP126" s="158">
        <f>IF('Indicator Data'!BY130="No Data",1,IF('Indicator Data imputation'!BQ129&lt;&gt;"",1,0))</f>
        <v>0</v>
      </c>
      <c r="BQ126" s="158">
        <f>IF('Indicator Data'!BZ130="No Data",1,IF('Indicator Data imputation'!BR129&lt;&gt;"",1,0))</f>
        <v>0</v>
      </c>
      <c r="BR126" s="158">
        <f>IF('Indicator Data'!CA130="No Data",1,IF('Indicator Data imputation'!BS129&lt;&gt;"",1,0))</f>
        <v>0</v>
      </c>
      <c r="BS126" s="158">
        <f>IF('Indicator Data'!CB130="No Data",1,IF('Indicator Data imputation'!BT129&lt;&gt;"",1,0))</f>
        <v>0</v>
      </c>
      <c r="BT126" s="158">
        <f>IF('Indicator Data'!CC130="No Data",1,IF('Indicator Data imputation'!BU129&lt;&gt;"",1,0))</f>
        <v>0</v>
      </c>
      <c r="BU126" s="158">
        <f>IF('Indicator Data'!CD130="No Data",1,IF('Indicator Data imputation'!BV129&lt;&gt;"",1,0))</f>
        <v>0</v>
      </c>
      <c r="BV126" s="158">
        <f>IF('Indicator Data'!CE130="No Data",1,IF('Indicator Data imputation'!BW129&lt;&gt;"",1,0))</f>
        <v>0</v>
      </c>
      <c r="BW126" s="158">
        <f>IF('Indicator Data'!CF130="No Data",1,IF('Indicator Data imputation'!BX129&lt;&gt;"",1,0))</f>
        <v>0</v>
      </c>
      <c r="BX126" s="158">
        <f>IF('Indicator Data'!CG130="No Data",1,IF('Indicator Data imputation'!BY129&lt;&gt;"",1,0))</f>
        <v>0</v>
      </c>
      <c r="BY126" s="5">
        <f t="shared" si="5"/>
        <v>1</v>
      </c>
      <c r="BZ126" s="160">
        <f t="shared" si="4"/>
        <v>1.3333333333333334E-2</v>
      </c>
    </row>
    <row r="127" spans="1:78" x14ac:dyDescent="0.3">
      <c r="A127" s="5" t="s">
        <v>233</v>
      </c>
      <c r="B127" s="158">
        <f>IF('Indicator Data'!C131="No Data",1,IF('Indicator Data imputation'!C130&lt;&gt;"",1,0))</f>
        <v>0</v>
      </c>
      <c r="C127" s="158">
        <f>IF('Indicator Data'!D131="No Data",1,IF('Indicator Data imputation'!D130&lt;&gt;"",1,0))</f>
        <v>0</v>
      </c>
      <c r="D127" s="158">
        <f>IF('Indicator Data'!E131="No Data",1,IF('Indicator Data imputation'!E130&lt;&gt;"",1,0))</f>
        <v>0</v>
      </c>
      <c r="E127" s="158">
        <f>IF('Indicator Data'!F131="No Data",1,IF('Indicator Data imputation'!F130&lt;&gt;"",1,0))</f>
        <v>0</v>
      </c>
      <c r="F127" s="158">
        <f>IF('Indicator Data'!G131="No Data",1,IF('Indicator Data imputation'!G130&lt;&gt;"",1,0))</f>
        <v>0</v>
      </c>
      <c r="G127" s="158">
        <f>IF('Indicator Data'!H131="No Data",1,IF('Indicator Data imputation'!H130&lt;&gt;"",1,0))</f>
        <v>0</v>
      </c>
      <c r="H127" s="158">
        <f>IF('Indicator Data'!I131="No Data",1,IF('Indicator Data imputation'!I130&lt;&gt;"",1,0))</f>
        <v>0</v>
      </c>
      <c r="I127" s="158">
        <f>IF('Indicator Data'!J131="No Data",1,IF('Indicator Data imputation'!J130&lt;&gt;"",1,0))</f>
        <v>0</v>
      </c>
      <c r="J127" s="158">
        <f>IF('Indicator Data'!K131="No Data",1,IF('Indicator Data imputation'!K130&lt;&gt;"",1,0))</f>
        <v>0</v>
      </c>
      <c r="K127" s="158">
        <f>IF('Indicator Data'!L131="No Data",1,IF('Indicator Data imputation'!L130&lt;&gt;"",1,0))</f>
        <v>0</v>
      </c>
      <c r="L127" s="158">
        <f>IF('Indicator Data'!M131="No Data",1,IF('Indicator Data imputation'!M130&lt;&gt;"",1,0))</f>
        <v>0</v>
      </c>
      <c r="M127" s="158">
        <f>IF('Indicator Data'!N131="No Data",1,IF('Indicator Data imputation'!N130&lt;&gt;"",1,0))</f>
        <v>0</v>
      </c>
      <c r="N127" s="158">
        <f>IF('Indicator Data'!O131="No Data",1,IF('Indicator Data imputation'!O130&lt;&gt;"",1,0))</f>
        <v>0</v>
      </c>
      <c r="O127" s="158">
        <f>IF('Indicator Data'!P131="No Data",1,IF('Indicator Data imputation'!P130&lt;&gt;"",1,0))</f>
        <v>0</v>
      </c>
      <c r="P127" s="158">
        <f>IF('Indicator Data'!Q131="No Data",1,IF('Indicator Data imputation'!Q130&lt;&gt;"",1,0))</f>
        <v>0</v>
      </c>
      <c r="Q127" s="158">
        <f>IF('Indicator Data'!R131="No Data",1,IF('Indicator Data imputation'!R130&lt;&gt;"",1,0))</f>
        <v>0</v>
      </c>
      <c r="R127" s="158">
        <f>IF('Indicator Data'!S131="No Data",1,IF('Indicator Data imputation'!S130&lt;&gt;"",1,0))</f>
        <v>0</v>
      </c>
      <c r="S127" s="158">
        <f>IF('Indicator Data'!T131="No Data",1,IF('Indicator Data imputation'!T130&lt;&gt;"",1,0))</f>
        <v>0</v>
      </c>
      <c r="T127" s="158">
        <f>IF('Indicator Data'!U131="No Data",1,IF('Indicator Data imputation'!U130&lt;&gt;"",1,0))</f>
        <v>0</v>
      </c>
      <c r="U127" s="158">
        <f>IF('Indicator Data'!V131="No Data",1,IF('Indicator Data imputation'!V130&lt;&gt;"",1,0))</f>
        <v>0</v>
      </c>
      <c r="V127" s="158">
        <f>IF('Indicator Data'!W131="No Data",1,IF('Indicator Data imputation'!W130&lt;&gt;"",1,0))</f>
        <v>0</v>
      </c>
      <c r="W127" s="158">
        <f>IF('Indicator Data'!X131="No Data",1,IF('Indicator Data imputation'!X130&lt;&gt;"",1,0))</f>
        <v>0</v>
      </c>
      <c r="X127" s="158">
        <f>IF('Indicator Data'!Y131="No Data",1,IF('Indicator Data imputation'!Y130&lt;&gt;"",1,0))</f>
        <v>0</v>
      </c>
      <c r="Y127" s="158">
        <f>IF('Indicator Data'!Z131="No Data",1,IF('Indicator Data imputation'!Z130&lt;&gt;"",1,0))</f>
        <v>0</v>
      </c>
      <c r="Z127" s="158">
        <f>IF('Indicator Data'!AA131="No Data",1,IF('Indicator Data imputation'!AA130&lt;&gt;"",1,0))</f>
        <v>0</v>
      </c>
      <c r="AA127" s="158">
        <f>IF('Indicator Data'!AB131="No Data",1,IF('Indicator Data imputation'!AB130&lt;&gt;"",1,0))</f>
        <v>0</v>
      </c>
      <c r="AB127" s="158">
        <f>IF('Indicator Data'!AC131="No Data",1,IF('Indicator Data imputation'!AC130&lt;&gt;"",1,0))</f>
        <v>0</v>
      </c>
      <c r="AC127" s="158">
        <f>IF('Indicator Data'!AD131="No Data",1,IF('Indicator Data imputation'!AD130&lt;&gt;"",1,0))</f>
        <v>0</v>
      </c>
      <c r="AD127" s="158">
        <f>IF('Indicator Data'!AE131="No Data",1,IF('Indicator Data imputation'!AE130&lt;&gt;"",1,0))</f>
        <v>0</v>
      </c>
      <c r="AE127" s="158">
        <f>IF('Indicator Data'!AF131="No Data",1,IF('Indicator Data imputation'!AF130&lt;&gt;"",1,0))</f>
        <v>0</v>
      </c>
      <c r="AF127" s="158">
        <f>IF('Indicator Data'!AG131="No Data",1,IF('Indicator Data imputation'!AG130&lt;&gt;"",1,0))</f>
        <v>0</v>
      </c>
      <c r="AG127" s="158">
        <f>IF('Indicator Data'!AH131="No Data",1,IF('Indicator Data imputation'!AH130&lt;&gt;"",1,0))</f>
        <v>0</v>
      </c>
      <c r="AH127" s="158">
        <f>IF('Indicator Data'!AI131="No Data",1,IF('Indicator Data imputation'!AI130&lt;&gt;"",1,0))</f>
        <v>0</v>
      </c>
      <c r="AI127" s="158">
        <f>IF('Indicator Data'!AJ131="No Data",1,IF('Indicator Data imputation'!AJ130&lt;&gt;"",1,0))</f>
        <v>0</v>
      </c>
      <c r="AJ127" s="158">
        <f>IF('Indicator Data'!AK131="No Data",1,IF('Indicator Data imputation'!AK130&lt;&gt;"",1,0))</f>
        <v>0</v>
      </c>
      <c r="AK127" s="158">
        <f>IF('Indicator Data'!AL131="No Data",1,IF('Indicator Data imputation'!AL130&lt;&gt;"",1,0))</f>
        <v>0</v>
      </c>
      <c r="AL127" s="158">
        <f>IF('Indicator Data'!AM131="No Data",1,IF('Indicator Data imputation'!AM130&lt;&gt;"",1,0))</f>
        <v>0</v>
      </c>
      <c r="AM127" s="158">
        <f>IF('Indicator Data'!AN131="No Data",1,IF('Indicator Data imputation'!AN130&lt;&gt;"",1,0))</f>
        <v>0</v>
      </c>
      <c r="AN127" s="158">
        <f>IF('Indicator Data'!AO131="No Data",1,IF('Indicator Data imputation'!AO130&lt;&gt;"",1,0))</f>
        <v>0</v>
      </c>
      <c r="AO127" s="158">
        <f>IF('Indicator Data'!AP131="No Data",1,IF('Indicator Data imputation'!AP130&lt;&gt;"",1,0))</f>
        <v>0</v>
      </c>
      <c r="AP127" s="158">
        <f>IF('Indicator Data'!AQ131="No Data",1,IF('Indicator Data imputation'!AQ130&lt;&gt;"",1,0))</f>
        <v>0</v>
      </c>
      <c r="AQ127" s="158">
        <f>IF('Indicator Data'!AR131="No Data",1,IF('Indicator Data imputation'!AR130&lt;&gt;"",1,0))</f>
        <v>0</v>
      </c>
      <c r="AR127" s="158">
        <f>IF('Indicator Data'!AS131="No Data",1,IF('Indicator Data imputation'!AS130&lt;&gt;"",1,0))</f>
        <v>0</v>
      </c>
      <c r="AS127" s="158">
        <f>IF('Indicator Data'!AT131="No Data",1,IF('Indicator Data imputation'!AT130&lt;&gt;"",1,0))</f>
        <v>0</v>
      </c>
      <c r="AT127" s="158">
        <f>IF('Indicator Data'!AU131="No Data",1,IF('Indicator Data imputation'!AU130&lt;&gt;"",1,0))</f>
        <v>0</v>
      </c>
      <c r="AU127" s="158">
        <f>IF('Indicator Data'!AV131="No Data",1,IF('Indicator Data imputation'!AV130&lt;&gt;"",1,0))</f>
        <v>0</v>
      </c>
      <c r="AV127" s="158">
        <f>IF('Indicator Data'!AW131="No Data",1,IF('Indicator Data imputation'!AW130&lt;&gt;"",1,0))</f>
        <v>1</v>
      </c>
      <c r="AW127" s="158">
        <f>IF('Indicator Data'!AX131="No Data",1,IF('Indicator Data imputation'!AX130&lt;&gt;"",1,0))</f>
        <v>0</v>
      </c>
      <c r="AX127" s="158">
        <f>IF('Indicator Data'!AY131="No Data",1,IF('Indicator Data imputation'!AY130&lt;&gt;"",1,0))</f>
        <v>0</v>
      </c>
      <c r="AY127" s="158">
        <f>IF('Indicator Data'!AZ131="No Data",1,IF('Indicator Data imputation'!AZ130&lt;&gt;"",1,0))</f>
        <v>1</v>
      </c>
      <c r="AZ127" s="158">
        <f>IF('Indicator Data'!BA131="No Data",1,IF('Indicator Data imputation'!BA130&lt;&gt;"",1,0))</f>
        <v>0</v>
      </c>
      <c r="BA127" s="158">
        <f>IF('Indicator Data'!BB131="No Data",1,IF('Indicator Data imputation'!BB130&lt;&gt;"",1,0))</f>
        <v>0</v>
      </c>
      <c r="BB127" s="158">
        <f>IF('Indicator Data'!BC131="No Data",1,IF('Indicator Data imputation'!BC130&lt;&gt;"",1,0))</f>
        <v>0</v>
      </c>
      <c r="BC127" s="158">
        <f>IF('Indicator Data'!BD131="No Data",1,IF('Indicator Data imputation'!BD130&lt;&gt;"",1,0))</f>
        <v>0</v>
      </c>
      <c r="BD127" s="158">
        <f>IF('Indicator Data'!BE131="No Data",1,IF('Indicator Data imputation'!BE130&lt;&gt;"",1,0))</f>
        <v>0</v>
      </c>
      <c r="BE127" s="158">
        <f>IF('Indicator Data'!BF131="No Data",1,IF('Indicator Data imputation'!BF130&lt;&gt;"",1,0))</f>
        <v>0</v>
      </c>
      <c r="BF127" s="158">
        <f>IF('Indicator Data'!BG131="No Data",1,IF('Indicator Data imputation'!BG130&lt;&gt;"",1,0))</f>
        <v>0</v>
      </c>
      <c r="BG127" s="158">
        <f>IF('Indicator Data'!BH131="No Data",1,IF('Indicator Data imputation'!BH130&lt;&gt;"",1,0))</f>
        <v>0</v>
      </c>
      <c r="BH127" s="158">
        <f>IF('Indicator Data'!BI131="No Data",1,IF('Indicator Data imputation'!BI130&lt;&gt;"",1,0))</f>
        <v>0</v>
      </c>
      <c r="BI127" s="158">
        <f>IF('Indicator Data'!BR131="No Data",1,IF('Indicator Data imputation'!BJ130&lt;&gt;"",1,0))</f>
        <v>0</v>
      </c>
      <c r="BJ127" s="158">
        <f>IF('Indicator Data'!BS131="No Data",1,IF('Indicator Data imputation'!BK130&lt;&gt;"",1,0))</f>
        <v>0</v>
      </c>
      <c r="BK127" s="158">
        <f>IF('Indicator Data'!BT131="No Data",1,IF('Indicator Data imputation'!BL130&lt;&gt;"",1,0))</f>
        <v>0</v>
      </c>
      <c r="BL127" s="158">
        <f>IF('Indicator Data'!BU131="No Data",1,IF('Indicator Data imputation'!BM130&lt;&gt;"",1,0))</f>
        <v>0</v>
      </c>
      <c r="BM127" s="158">
        <f>IF('Indicator Data'!BV131="No Data",1,IF('Indicator Data imputation'!BN130&lt;&gt;"",1,0))</f>
        <v>0</v>
      </c>
      <c r="BN127" s="158">
        <f>IF('Indicator Data'!BW131="No Data",1,IF('Indicator Data imputation'!BO130&lt;&gt;"",1,0))</f>
        <v>0</v>
      </c>
      <c r="BO127" s="158">
        <f>IF('Indicator Data'!BX131="No Data",1,IF('Indicator Data imputation'!BP130&lt;&gt;"",1,0))</f>
        <v>0</v>
      </c>
      <c r="BP127" s="158">
        <f>IF('Indicator Data'!BY131="No Data",1,IF('Indicator Data imputation'!BQ130&lt;&gt;"",1,0))</f>
        <v>0</v>
      </c>
      <c r="BQ127" s="158">
        <f>IF('Indicator Data'!BZ131="No Data",1,IF('Indicator Data imputation'!BR130&lt;&gt;"",1,0))</f>
        <v>0</v>
      </c>
      <c r="BR127" s="158">
        <f>IF('Indicator Data'!CA131="No Data",1,IF('Indicator Data imputation'!BS130&lt;&gt;"",1,0))</f>
        <v>0</v>
      </c>
      <c r="BS127" s="158">
        <f>IF('Indicator Data'!CB131="No Data",1,IF('Indicator Data imputation'!BT130&lt;&gt;"",1,0))</f>
        <v>0</v>
      </c>
      <c r="BT127" s="158">
        <f>IF('Indicator Data'!CC131="No Data",1,IF('Indicator Data imputation'!BU130&lt;&gt;"",1,0))</f>
        <v>0</v>
      </c>
      <c r="BU127" s="158">
        <f>IF('Indicator Data'!CD131="No Data",1,IF('Indicator Data imputation'!BV130&lt;&gt;"",1,0))</f>
        <v>1</v>
      </c>
      <c r="BV127" s="158">
        <f>IF('Indicator Data'!CE131="No Data",1,IF('Indicator Data imputation'!BW130&lt;&gt;"",1,0))</f>
        <v>0</v>
      </c>
      <c r="BW127" s="158">
        <f>IF('Indicator Data'!CF131="No Data",1,IF('Indicator Data imputation'!BX130&lt;&gt;"",1,0))</f>
        <v>0</v>
      </c>
      <c r="BX127" s="158">
        <f>IF('Indicator Data'!CG131="No Data",1,IF('Indicator Data imputation'!BY130&lt;&gt;"",1,0))</f>
        <v>0</v>
      </c>
      <c r="BY127" s="5">
        <f t="shared" si="5"/>
        <v>3</v>
      </c>
      <c r="BZ127" s="160">
        <f t="shared" si="4"/>
        <v>0.04</v>
      </c>
    </row>
    <row r="128" spans="1:78" x14ac:dyDescent="0.3">
      <c r="A128" s="5" t="s">
        <v>187</v>
      </c>
      <c r="B128" s="158">
        <f>IF('Indicator Data'!C132="No Data",1,IF('Indicator Data imputation'!C131&lt;&gt;"",1,0))</f>
        <v>0</v>
      </c>
      <c r="C128" s="158">
        <f>IF('Indicator Data'!D132="No Data",1,IF('Indicator Data imputation'!D131&lt;&gt;"",1,0))</f>
        <v>0</v>
      </c>
      <c r="D128" s="158">
        <f>IF('Indicator Data'!E132="No Data",1,IF('Indicator Data imputation'!E131&lt;&gt;"",1,0))</f>
        <v>0</v>
      </c>
      <c r="E128" s="158">
        <f>IF('Indicator Data'!F132="No Data",1,IF('Indicator Data imputation'!F131&lt;&gt;"",1,0))</f>
        <v>0</v>
      </c>
      <c r="F128" s="158">
        <f>IF('Indicator Data'!G132="No Data",1,IF('Indicator Data imputation'!G131&lt;&gt;"",1,0))</f>
        <v>0</v>
      </c>
      <c r="G128" s="158">
        <f>IF('Indicator Data'!H132="No Data",1,IF('Indicator Data imputation'!H131&lt;&gt;"",1,0))</f>
        <v>0</v>
      </c>
      <c r="H128" s="158">
        <f>IF('Indicator Data'!I132="No Data",1,IF('Indicator Data imputation'!I131&lt;&gt;"",1,0))</f>
        <v>0</v>
      </c>
      <c r="I128" s="158">
        <f>IF('Indicator Data'!J132="No Data",1,IF('Indicator Data imputation'!J131&lt;&gt;"",1,0))</f>
        <v>0</v>
      </c>
      <c r="J128" s="158">
        <f>IF('Indicator Data'!K132="No Data",1,IF('Indicator Data imputation'!K131&lt;&gt;"",1,0))</f>
        <v>0</v>
      </c>
      <c r="K128" s="158">
        <f>IF('Indicator Data'!L132="No Data",1,IF('Indicator Data imputation'!L131&lt;&gt;"",1,0))</f>
        <v>0</v>
      </c>
      <c r="L128" s="158">
        <f>IF('Indicator Data'!M132="No Data",1,IF('Indicator Data imputation'!M131&lt;&gt;"",1,0))</f>
        <v>0</v>
      </c>
      <c r="M128" s="158">
        <f>IF('Indicator Data'!N132="No Data",1,IF('Indicator Data imputation'!N131&lt;&gt;"",1,0))</f>
        <v>1</v>
      </c>
      <c r="N128" s="158">
        <f>IF('Indicator Data'!O132="No Data",1,IF('Indicator Data imputation'!O131&lt;&gt;"",1,0))</f>
        <v>1</v>
      </c>
      <c r="O128" s="158">
        <f>IF('Indicator Data'!P132="No Data",1,IF('Indicator Data imputation'!P131&lt;&gt;"",1,0))</f>
        <v>1</v>
      </c>
      <c r="P128" s="158">
        <f>IF('Indicator Data'!Q132="No Data",1,IF('Indicator Data imputation'!Q131&lt;&gt;"",1,0))</f>
        <v>0</v>
      </c>
      <c r="Q128" s="158">
        <f>IF('Indicator Data'!R132="No Data",1,IF('Indicator Data imputation'!R131&lt;&gt;"",1,0))</f>
        <v>0</v>
      </c>
      <c r="R128" s="158">
        <f>IF('Indicator Data'!S132="No Data",1,IF('Indicator Data imputation'!S131&lt;&gt;"",1,0))</f>
        <v>0</v>
      </c>
      <c r="S128" s="158">
        <f>IF('Indicator Data'!T132="No Data",1,IF('Indicator Data imputation'!T131&lt;&gt;"",1,0))</f>
        <v>0</v>
      </c>
      <c r="T128" s="158">
        <f>IF('Indicator Data'!U132="No Data",1,IF('Indicator Data imputation'!U131&lt;&gt;"",1,0))</f>
        <v>0</v>
      </c>
      <c r="U128" s="158">
        <f>IF('Indicator Data'!V132="No Data",1,IF('Indicator Data imputation'!V131&lt;&gt;"",1,0))</f>
        <v>0</v>
      </c>
      <c r="V128" s="158">
        <f>IF('Indicator Data'!W132="No Data",1,IF('Indicator Data imputation'!W131&lt;&gt;"",1,0))</f>
        <v>0</v>
      </c>
      <c r="W128" s="158">
        <f>IF('Indicator Data'!X132="No Data",1,IF('Indicator Data imputation'!X131&lt;&gt;"",1,0))</f>
        <v>0</v>
      </c>
      <c r="X128" s="158">
        <f>IF('Indicator Data'!Y132="No Data",1,IF('Indicator Data imputation'!Y131&lt;&gt;"",1,0))</f>
        <v>0</v>
      </c>
      <c r="Y128" s="158">
        <f>IF('Indicator Data'!Z132="No Data",1,IF('Indicator Data imputation'!Z131&lt;&gt;"",1,0))</f>
        <v>0</v>
      </c>
      <c r="Z128" s="158">
        <f>IF('Indicator Data'!AA132="No Data",1,IF('Indicator Data imputation'!AA131&lt;&gt;"",1,0))</f>
        <v>1</v>
      </c>
      <c r="AA128" s="158">
        <f>IF('Indicator Data'!AB132="No Data",1,IF('Indicator Data imputation'!AB131&lt;&gt;"",1,0))</f>
        <v>0</v>
      </c>
      <c r="AB128" s="158">
        <f>IF('Indicator Data'!AC132="No Data",1,IF('Indicator Data imputation'!AC131&lt;&gt;"",1,0))</f>
        <v>1</v>
      </c>
      <c r="AC128" s="158">
        <f>IF('Indicator Data'!AD132="No Data",1,IF('Indicator Data imputation'!AD131&lt;&gt;"",1,0))</f>
        <v>0</v>
      </c>
      <c r="AD128" s="158">
        <f>IF('Indicator Data'!AE132="No Data",1,IF('Indicator Data imputation'!AE131&lt;&gt;"",1,0))</f>
        <v>0</v>
      </c>
      <c r="AE128" s="158">
        <f>IF('Indicator Data'!AF132="No Data",1,IF('Indicator Data imputation'!AF131&lt;&gt;"",1,0))</f>
        <v>0</v>
      </c>
      <c r="AF128" s="158">
        <f>IF('Indicator Data'!AG132="No Data",1,IF('Indicator Data imputation'!AG131&lt;&gt;"",1,0))</f>
        <v>0</v>
      </c>
      <c r="AG128" s="158">
        <f>IF('Indicator Data'!AH132="No Data",1,IF('Indicator Data imputation'!AH131&lt;&gt;"",1,0))</f>
        <v>0</v>
      </c>
      <c r="AH128" s="158">
        <f>IF('Indicator Data'!AI132="No Data",1,IF('Indicator Data imputation'!AI131&lt;&gt;"",1,0))</f>
        <v>0</v>
      </c>
      <c r="AI128" s="158">
        <f>IF('Indicator Data'!AJ132="No Data",1,IF('Indicator Data imputation'!AJ131&lt;&gt;"",1,0))</f>
        <v>0</v>
      </c>
      <c r="AJ128" s="158">
        <f>IF('Indicator Data'!AK132="No Data",1,IF('Indicator Data imputation'!AK131&lt;&gt;"",1,0))</f>
        <v>0</v>
      </c>
      <c r="AK128" s="158">
        <f>IF('Indicator Data'!AL132="No Data",1,IF('Indicator Data imputation'!AL131&lt;&gt;"",1,0))</f>
        <v>0</v>
      </c>
      <c r="AL128" s="158">
        <f>IF('Indicator Data'!AM132="No Data",1,IF('Indicator Data imputation'!AM131&lt;&gt;"",1,0))</f>
        <v>0</v>
      </c>
      <c r="AM128" s="158">
        <f>IF('Indicator Data'!AN132="No Data",1,IF('Indicator Data imputation'!AN131&lt;&gt;"",1,0))</f>
        <v>0</v>
      </c>
      <c r="AN128" s="158">
        <f>IF('Indicator Data'!AO132="No Data",1,IF('Indicator Data imputation'!AO131&lt;&gt;"",1,0))</f>
        <v>0</v>
      </c>
      <c r="AO128" s="158">
        <f>IF('Indicator Data'!AP132="No Data",1,IF('Indicator Data imputation'!AP131&lt;&gt;"",1,0))</f>
        <v>0</v>
      </c>
      <c r="AP128" s="158">
        <f>IF('Indicator Data'!AQ132="No Data",1,IF('Indicator Data imputation'!AQ131&lt;&gt;"",1,0))</f>
        <v>0</v>
      </c>
      <c r="AQ128" s="158">
        <f>IF('Indicator Data'!AR132="No Data",1,IF('Indicator Data imputation'!AR131&lt;&gt;"",1,0))</f>
        <v>0</v>
      </c>
      <c r="AR128" s="158">
        <f>IF('Indicator Data'!AS132="No Data",1,IF('Indicator Data imputation'!AS131&lt;&gt;"",1,0))</f>
        <v>0</v>
      </c>
      <c r="AS128" s="158">
        <f>IF('Indicator Data'!AT132="No Data",1,IF('Indicator Data imputation'!AT131&lt;&gt;"",1,0))</f>
        <v>0</v>
      </c>
      <c r="AT128" s="158">
        <f>IF('Indicator Data'!AU132="No Data",1,IF('Indicator Data imputation'!AU131&lt;&gt;"",1,0))</f>
        <v>0</v>
      </c>
      <c r="AU128" s="158">
        <f>IF('Indicator Data'!AV132="No Data",1,IF('Indicator Data imputation'!AV131&lt;&gt;"",1,0))</f>
        <v>0</v>
      </c>
      <c r="AV128" s="158">
        <f>IF('Indicator Data'!AW132="No Data",1,IF('Indicator Data imputation'!AW131&lt;&gt;"",1,0))</f>
        <v>0</v>
      </c>
      <c r="AW128" s="158">
        <f>IF('Indicator Data'!AX132="No Data",1,IF('Indicator Data imputation'!AX131&lt;&gt;"",1,0))</f>
        <v>1</v>
      </c>
      <c r="AX128" s="158">
        <f>IF('Indicator Data'!AY132="No Data",1,IF('Indicator Data imputation'!AY131&lt;&gt;"",1,0))</f>
        <v>0</v>
      </c>
      <c r="AY128" s="158">
        <f>IF('Indicator Data'!AZ132="No Data",1,IF('Indicator Data imputation'!AZ131&lt;&gt;"",1,0))</f>
        <v>0</v>
      </c>
      <c r="AZ128" s="158">
        <f>IF('Indicator Data'!BA132="No Data",1,IF('Indicator Data imputation'!BA131&lt;&gt;"",1,0))</f>
        <v>0</v>
      </c>
      <c r="BA128" s="158">
        <f>IF('Indicator Data'!BB132="No Data",1,IF('Indicator Data imputation'!BB131&lt;&gt;"",1,0))</f>
        <v>0</v>
      </c>
      <c r="BB128" s="158">
        <f>IF('Indicator Data'!BC132="No Data",1,IF('Indicator Data imputation'!BC131&lt;&gt;"",1,0))</f>
        <v>0</v>
      </c>
      <c r="BC128" s="158">
        <f>IF('Indicator Data'!BD132="No Data",1,IF('Indicator Data imputation'!BD131&lt;&gt;"",1,0))</f>
        <v>0</v>
      </c>
      <c r="BD128" s="158">
        <f>IF('Indicator Data'!BE132="No Data",1,IF('Indicator Data imputation'!BE131&lt;&gt;"",1,0))</f>
        <v>0</v>
      </c>
      <c r="BE128" s="158">
        <f>IF('Indicator Data'!BF132="No Data",1,IF('Indicator Data imputation'!BF131&lt;&gt;"",1,0))</f>
        <v>0</v>
      </c>
      <c r="BF128" s="158">
        <f>IF('Indicator Data'!BG132="No Data",1,IF('Indicator Data imputation'!BG131&lt;&gt;"",1,0))</f>
        <v>0</v>
      </c>
      <c r="BG128" s="158">
        <f>IF('Indicator Data'!BH132="No Data",1,IF('Indicator Data imputation'!BH131&lt;&gt;"",1,0))</f>
        <v>0</v>
      </c>
      <c r="BH128" s="158">
        <f>IF('Indicator Data'!BI132="No Data",1,IF('Indicator Data imputation'!BI131&lt;&gt;"",1,0))</f>
        <v>0</v>
      </c>
      <c r="BI128" s="158">
        <f>IF('Indicator Data'!BR132="No Data",1,IF('Indicator Data imputation'!BJ131&lt;&gt;"",1,0))</f>
        <v>0</v>
      </c>
      <c r="BJ128" s="158">
        <f>IF('Indicator Data'!BS132="No Data",1,IF('Indicator Data imputation'!BK131&lt;&gt;"",1,0))</f>
        <v>0</v>
      </c>
      <c r="BK128" s="158">
        <f>IF('Indicator Data'!BT132="No Data",1,IF('Indicator Data imputation'!BL131&lt;&gt;"",1,0))</f>
        <v>0</v>
      </c>
      <c r="BL128" s="158">
        <f>IF('Indicator Data'!BU132="No Data",1,IF('Indicator Data imputation'!BM131&lt;&gt;"",1,0))</f>
        <v>0</v>
      </c>
      <c r="BM128" s="158">
        <f>IF('Indicator Data'!BV132="No Data",1,IF('Indicator Data imputation'!BN131&lt;&gt;"",1,0))</f>
        <v>0</v>
      </c>
      <c r="BN128" s="158">
        <f>IF('Indicator Data'!BW132="No Data",1,IF('Indicator Data imputation'!BO131&lt;&gt;"",1,0))</f>
        <v>0</v>
      </c>
      <c r="BO128" s="158">
        <f>IF('Indicator Data'!BX132="No Data",1,IF('Indicator Data imputation'!BP131&lt;&gt;"",1,0))</f>
        <v>0</v>
      </c>
      <c r="BP128" s="158">
        <f>IF('Indicator Data'!BY132="No Data",1,IF('Indicator Data imputation'!BQ131&lt;&gt;"",1,0))</f>
        <v>0</v>
      </c>
      <c r="BQ128" s="158">
        <f>IF('Indicator Data'!BZ132="No Data",1,IF('Indicator Data imputation'!BR131&lt;&gt;"",1,0))</f>
        <v>0</v>
      </c>
      <c r="BR128" s="158">
        <f>IF('Indicator Data'!CA132="No Data",1,IF('Indicator Data imputation'!BS131&lt;&gt;"",1,0))</f>
        <v>0</v>
      </c>
      <c r="BS128" s="158">
        <f>IF('Indicator Data'!CB132="No Data",1,IF('Indicator Data imputation'!BT131&lt;&gt;"",1,0))</f>
        <v>0</v>
      </c>
      <c r="BT128" s="158">
        <f>IF('Indicator Data'!CC132="No Data",1,IF('Indicator Data imputation'!BU131&lt;&gt;"",1,0))</f>
        <v>0</v>
      </c>
      <c r="BU128" s="158">
        <f>IF('Indicator Data'!CD132="No Data",1,IF('Indicator Data imputation'!BV131&lt;&gt;"",1,0))</f>
        <v>0</v>
      </c>
      <c r="BV128" s="158">
        <f>IF('Indicator Data'!CE132="No Data",1,IF('Indicator Data imputation'!BW131&lt;&gt;"",1,0))</f>
        <v>1</v>
      </c>
      <c r="BW128" s="158">
        <f>IF('Indicator Data'!CF132="No Data",1,IF('Indicator Data imputation'!BX131&lt;&gt;"",1,0))</f>
        <v>0</v>
      </c>
      <c r="BX128" s="158">
        <f>IF('Indicator Data'!CG132="No Data",1,IF('Indicator Data imputation'!BY131&lt;&gt;"",1,0))</f>
        <v>0</v>
      </c>
      <c r="BY128" s="5">
        <f t="shared" si="5"/>
        <v>7</v>
      </c>
      <c r="BZ128" s="160">
        <f t="shared" si="4"/>
        <v>9.3333333333333338E-2</v>
      </c>
    </row>
    <row r="129" spans="1:78" x14ac:dyDescent="0.3">
      <c r="A129" s="5" t="s">
        <v>235</v>
      </c>
      <c r="B129" s="158">
        <f>IF('Indicator Data'!C133="No Data",1,IF('Indicator Data imputation'!C132&lt;&gt;"",1,0))</f>
        <v>0</v>
      </c>
      <c r="C129" s="158">
        <f>IF('Indicator Data'!D133="No Data",1,IF('Indicator Data imputation'!D132&lt;&gt;"",1,0))</f>
        <v>0</v>
      </c>
      <c r="D129" s="158">
        <f>IF('Indicator Data'!E133="No Data",1,IF('Indicator Data imputation'!E132&lt;&gt;"",1,0))</f>
        <v>1</v>
      </c>
      <c r="E129" s="158">
        <f>IF('Indicator Data'!F133="No Data",1,IF('Indicator Data imputation'!F132&lt;&gt;"",1,0))</f>
        <v>0</v>
      </c>
      <c r="F129" s="158">
        <f>IF('Indicator Data'!G133="No Data",1,IF('Indicator Data imputation'!G132&lt;&gt;"",1,0))</f>
        <v>0</v>
      </c>
      <c r="G129" s="158">
        <f>IF('Indicator Data'!H133="No Data",1,IF('Indicator Data imputation'!H132&lt;&gt;"",1,0))</f>
        <v>0</v>
      </c>
      <c r="H129" s="158">
        <f>IF('Indicator Data'!I133="No Data",1,IF('Indicator Data imputation'!I132&lt;&gt;"",1,0))</f>
        <v>0</v>
      </c>
      <c r="I129" s="158">
        <f>IF('Indicator Data'!J133="No Data",1,IF('Indicator Data imputation'!J132&lt;&gt;"",1,0))</f>
        <v>0</v>
      </c>
      <c r="J129" s="158">
        <f>IF('Indicator Data'!K133="No Data",1,IF('Indicator Data imputation'!K132&lt;&gt;"",1,0))</f>
        <v>0</v>
      </c>
      <c r="K129" s="158">
        <f>IF('Indicator Data'!L133="No Data",1,IF('Indicator Data imputation'!L132&lt;&gt;"",1,0))</f>
        <v>0</v>
      </c>
      <c r="L129" s="158">
        <f>IF('Indicator Data'!M133="No Data",1,IF('Indicator Data imputation'!M132&lt;&gt;"",1,0))</f>
        <v>0</v>
      </c>
      <c r="M129" s="158">
        <f>IF('Indicator Data'!N133="No Data",1,IF('Indicator Data imputation'!N132&lt;&gt;"",1,0))</f>
        <v>1</v>
      </c>
      <c r="N129" s="158">
        <f>IF('Indicator Data'!O133="No Data",1,IF('Indicator Data imputation'!O132&lt;&gt;"",1,0))</f>
        <v>1</v>
      </c>
      <c r="O129" s="158">
        <f>IF('Indicator Data'!P133="No Data",1,IF('Indicator Data imputation'!P132&lt;&gt;"",1,0))</f>
        <v>1</v>
      </c>
      <c r="P129" s="158">
        <f>IF('Indicator Data'!Q133="No Data",1,IF('Indicator Data imputation'!Q132&lt;&gt;"",1,0))</f>
        <v>0</v>
      </c>
      <c r="Q129" s="158">
        <f>IF('Indicator Data'!R133="No Data",1,IF('Indicator Data imputation'!R132&lt;&gt;"",1,0))</f>
        <v>0</v>
      </c>
      <c r="R129" s="158">
        <f>IF('Indicator Data'!S133="No Data",1,IF('Indicator Data imputation'!S132&lt;&gt;"",1,0))</f>
        <v>0</v>
      </c>
      <c r="S129" s="158">
        <f>IF('Indicator Data'!T133="No Data",1,IF('Indicator Data imputation'!T132&lt;&gt;"",1,0))</f>
        <v>0</v>
      </c>
      <c r="T129" s="158">
        <f>IF('Indicator Data'!U133="No Data",1,IF('Indicator Data imputation'!U132&lt;&gt;"",1,0))</f>
        <v>0</v>
      </c>
      <c r="U129" s="158">
        <f>IF('Indicator Data'!V133="No Data",1,IF('Indicator Data imputation'!V132&lt;&gt;"",1,0))</f>
        <v>0</v>
      </c>
      <c r="V129" s="158">
        <f>IF('Indicator Data'!W133="No Data",1,IF('Indicator Data imputation'!W132&lt;&gt;"",1,0))</f>
        <v>0</v>
      </c>
      <c r="W129" s="158">
        <f>IF('Indicator Data'!X133="No Data",1,IF('Indicator Data imputation'!X132&lt;&gt;"",1,0))</f>
        <v>0</v>
      </c>
      <c r="X129" s="158">
        <f>IF('Indicator Data'!Y133="No Data",1,IF('Indicator Data imputation'!Y132&lt;&gt;"",1,0))</f>
        <v>0</v>
      </c>
      <c r="Y129" s="158">
        <f>IF('Indicator Data'!Z133="No Data",1,IF('Indicator Data imputation'!Z132&lt;&gt;"",1,0))</f>
        <v>0</v>
      </c>
      <c r="Z129" s="158">
        <f>IF('Indicator Data'!AA133="No Data",1,IF('Indicator Data imputation'!AA132&lt;&gt;"",1,0))</f>
        <v>0</v>
      </c>
      <c r="AA129" s="158">
        <f>IF('Indicator Data'!AB133="No Data",1,IF('Indicator Data imputation'!AB132&lt;&gt;"",1,0))</f>
        <v>0</v>
      </c>
      <c r="AB129" s="158">
        <f>IF('Indicator Data'!AC133="No Data",1,IF('Indicator Data imputation'!AC132&lt;&gt;"",1,0))</f>
        <v>1</v>
      </c>
      <c r="AC129" s="158">
        <f>IF('Indicator Data'!AD133="No Data",1,IF('Indicator Data imputation'!AD132&lt;&gt;"",1,0))</f>
        <v>0</v>
      </c>
      <c r="AD129" s="158">
        <f>IF('Indicator Data'!AE133="No Data",1,IF('Indicator Data imputation'!AE132&lt;&gt;"",1,0))</f>
        <v>0</v>
      </c>
      <c r="AE129" s="158">
        <f>IF('Indicator Data'!AF133="No Data",1,IF('Indicator Data imputation'!AF132&lt;&gt;"",1,0))</f>
        <v>0</v>
      </c>
      <c r="AF129" s="158">
        <f>IF('Indicator Data'!AG133="No Data",1,IF('Indicator Data imputation'!AG132&lt;&gt;"",1,0))</f>
        <v>0</v>
      </c>
      <c r="AG129" s="158">
        <f>IF('Indicator Data'!AH133="No Data",1,IF('Indicator Data imputation'!AH132&lt;&gt;"",1,0))</f>
        <v>0</v>
      </c>
      <c r="AH129" s="158">
        <f>IF('Indicator Data'!AI133="No Data",1,IF('Indicator Data imputation'!AI132&lt;&gt;"",1,0))</f>
        <v>0</v>
      </c>
      <c r="AI129" s="158">
        <f>IF('Indicator Data'!AJ133="No Data",1,IF('Indicator Data imputation'!AJ132&lt;&gt;"",1,0))</f>
        <v>0</v>
      </c>
      <c r="AJ129" s="158">
        <f>IF('Indicator Data'!AK133="No Data",1,IF('Indicator Data imputation'!AK132&lt;&gt;"",1,0))</f>
        <v>0</v>
      </c>
      <c r="AK129" s="158">
        <f>IF('Indicator Data'!AL133="No Data",1,IF('Indicator Data imputation'!AL132&lt;&gt;"",1,0))</f>
        <v>0</v>
      </c>
      <c r="AL129" s="158">
        <f>IF('Indicator Data'!AM133="No Data",1,IF('Indicator Data imputation'!AM132&lt;&gt;"",1,0))</f>
        <v>1</v>
      </c>
      <c r="AM129" s="158">
        <f>IF('Indicator Data'!AN133="No Data",1,IF('Indicator Data imputation'!AN132&lt;&gt;"",1,0))</f>
        <v>0</v>
      </c>
      <c r="AN129" s="158">
        <f>IF('Indicator Data'!AO133="No Data",1,IF('Indicator Data imputation'!AO132&lt;&gt;"",1,0))</f>
        <v>0</v>
      </c>
      <c r="AO129" s="158">
        <f>IF('Indicator Data'!AP133="No Data",1,IF('Indicator Data imputation'!AP132&lt;&gt;"",1,0))</f>
        <v>0</v>
      </c>
      <c r="AP129" s="158">
        <f>IF('Indicator Data'!AQ133="No Data",1,IF('Indicator Data imputation'!AQ132&lt;&gt;"",1,0))</f>
        <v>1</v>
      </c>
      <c r="AQ129" s="158">
        <f>IF('Indicator Data'!AR133="No Data",1,IF('Indicator Data imputation'!AR132&lt;&gt;"",1,0))</f>
        <v>0</v>
      </c>
      <c r="AR129" s="158">
        <f>IF('Indicator Data'!AS133="No Data",1,IF('Indicator Data imputation'!AS132&lt;&gt;"",1,0))</f>
        <v>0</v>
      </c>
      <c r="AS129" s="158">
        <f>IF('Indicator Data'!AT133="No Data",1,IF('Indicator Data imputation'!AT132&lt;&gt;"",1,0))</f>
        <v>1</v>
      </c>
      <c r="AT129" s="158">
        <f>IF('Indicator Data'!AU133="No Data",1,IF('Indicator Data imputation'!AU132&lt;&gt;"",1,0))</f>
        <v>0</v>
      </c>
      <c r="AU129" s="158">
        <f>IF('Indicator Data'!AV133="No Data",1,IF('Indicator Data imputation'!AV132&lt;&gt;"",1,0))</f>
        <v>0</v>
      </c>
      <c r="AV129" s="158">
        <f>IF('Indicator Data'!AW133="No Data",1,IF('Indicator Data imputation'!AW132&lt;&gt;"",1,0))</f>
        <v>1</v>
      </c>
      <c r="AW129" s="158">
        <f>IF('Indicator Data'!AX133="No Data",1,IF('Indicator Data imputation'!AX132&lt;&gt;"",1,0))</f>
        <v>1</v>
      </c>
      <c r="AX129" s="158">
        <f>IF('Indicator Data'!AY133="No Data",1,IF('Indicator Data imputation'!AY132&lt;&gt;"",1,0))</f>
        <v>0</v>
      </c>
      <c r="AY129" s="158">
        <f>IF('Indicator Data'!AZ133="No Data",1,IF('Indicator Data imputation'!AZ132&lt;&gt;"",1,0))</f>
        <v>0</v>
      </c>
      <c r="AZ129" s="158">
        <f>IF('Indicator Data'!BA133="No Data",1,IF('Indicator Data imputation'!BA132&lt;&gt;"",1,0))</f>
        <v>0</v>
      </c>
      <c r="BA129" s="158">
        <f>IF('Indicator Data'!BB133="No Data",1,IF('Indicator Data imputation'!BB132&lt;&gt;"",1,0))</f>
        <v>0</v>
      </c>
      <c r="BB129" s="158">
        <f>IF('Indicator Data'!BC133="No Data",1,IF('Indicator Data imputation'!BC132&lt;&gt;"",1,0))</f>
        <v>0</v>
      </c>
      <c r="BC129" s="158">
        <f>IF('Indicator Data'!BD133="No Data",1,IF('Indicator Data imputation'!BD132&lt;&gt;"",1,0))</f>
        <v>0</v>
      </c>
      <c r="BD129" s="158">
        <f>IF('Indicator Data'!BE133="No Data",1,IF('Indicator Data imputation'!BE132&lt;&gt;"",1,0))</f>
        <v>0</v>
      </c>
      <c r="BE129" s="158">
        <f>IF('Indicator Data'!BF133="No Data",1,IF('Indicator Data imputation'!BF132&lt;&gt;"",1,0))</f>
        <v>0</v>
      </c>
      <c r="BF129" s="158">
        <f>IF('Indicator Data'!BG133="No Data",1,IF('Indicator Data imputation'!BG132&lt;&gt;"",1,0))</f>
        <v>0</v>
      </c>
      <c r="BG129" s="158">
        <f>IF('Indicator Data'!BH133="No Data",1,IF('Indicator Data imputation'!BH132&lt;&gt;"",1,0))</f>
        <v>0</v>
      </c>
      <c r="BH129" s="158">
        <f>IF('Indicator Data'!BI133="No Data",1,IF('Indicator Data imputation'!BI132&lt;&gt;"",1,0))</f>
        <v>0</v>
      </c>
      <c r="BI129" s="158">
        <f>IF('Indicator Data'!BR133="No Data",1,IF('Indicator Data imputation'!BJ132&lt;&gt;"",1,0))</f>
        <v>0</v>
      </c>
      <c r="BJ129" s="158">
        <f>IF('Indicator Data'!BS133="No Data",1,IF('Indicator Data imputation'!BK132&lt;&gt;"",1,0))</f>
        <v>0</v>
      </c>
      <c r="BK129" s="158">
        <f>IF('Indicator Data'!BT133="No Data",1,IF('Indicator Data imputation'!BL132&lt;&gt;"",1,0))</f>
        <v>0</v>
      </c>
      <c r="BL129" s="158">
        <f>IF('Indicator Data'!BU133="No Data",1,IF('Indicator Data imputation'!BM132&lt;&gt;"",1,0))</f>
        <v>0</v>
      </c>
      <c r="BM129" s="158">
        <f>IF('Indicator Data'!BV133="No Data",1,IF('Indicator Data imputation'!BN132&lt;&gt;"",1,0))</f>
        <v>1</v>
      </c>
      <c r="BN129" s="158">
        <f>IF('Indicator Data'!BW133="No Data",1,IF('Indicator Data imputation'!BO132&lt;&gt;"",1,0))</f>
        <v>0</v>
      </c>
      <c r="BO129" s="158">
        <f>IF('Indicator Data'!BX133="No Data",1,IF('Indicator Data imputation'!BP132&lt;&gt;"",1,0))</f>
        <v>0</v>
      </c>
      <c r="BP129" s="158">
        <f>IF('Indicator Data'!BY133="No Data",1,IF('Indicator Data imputation'!BQ132&lt;&gt;"",1,0))</f>
        <v>0</v>
      </c>
      <c r="BQ129" s="158">
        <f>IF('Indicator Data'!BZ133="No Data",1,IF('Indicator Data imputation'!BR132&lt;&gt;"",1,0))</f>
        <v>0</v>
      </c>
      <c r="BR129" s="158">
        <f>IF('Indicator Data'!CA133="No Data",1,IF('Indicator Data imputation'!BS132&lt;&gt;"",1,0))</f>
        <v>0</v>
      </c>
      <c r="BS129" s="158">
        <f>IF('Indicator Data'!CB133="No Data",1,IF('Indicator Data imputation'!BT132&lt;&gt;"",1,0))</f>
        <v>0</v>
      </c>
      <c r="BT129" s="158">
        <f>IF('Indicator Data'!CC133="No Data",1,IF('Indicator Data imputation'!BU132&lt;&gt;"",1,0))</f>
        <v>0</v>
      </c>
      <c r="BU129" s="158">
        <f>IF('Indicator Data'!CD133="No Data",1,IF('Indicator Data imputation'!BV132&lt;&gt;"",1,0))</f>
        <v>0</v>
      </c>
      <c r="BV129" s="158">
        <f>IF('Indicator Data'!CE133="No Data",1,IF('Indicator Data imputation'!BW132&lt;&gt;"",1,0))</f>
        <v>0</v>
      </c>
      <c r="BW129" s="158">
        <f>IF('Indicator Data'!CF133="No Data",1,IF('Indicator Data imputation'!BX132&lt;&gt;"",1,0))</f>
        <v>0</v>
      </c>
      <c r="BX129" s="158">
        <f>IF('Indicator Data'!CG133="No Data",1,IF('Indicator Data imputation'!BY132&lt;&gt;"",1,0))</f>
        <v>0</v>
      </c>
      <c r="BY129" s="5">
        <f t="shared" si="5"/>
        <v>11</v>
      </c>
      <c r="BZ129" s="160">
        <f t="shared" si="4"/>
        <v>0.14666666666666667</v>
      </c>
    </row>
    <row r="130" spans="1:78" x14ac:dyDescent="0.3">
      <c r="A130" s="5" t="s">
        <v>238</v>
      </c>
      <c r="B130" s="158">
        <f>IF('Indicator Data'!C134="No Data",1,IF('Indicator Data imputation'!C133&lt;&gt;"",1,0))</f>
        <v>0</v>
      </c>
      <c r="C130" s="158">
        <f>IF('Indicator Data'!D134="No Data",1,IF('Indicator Data imputation'!D133&lt;&gt;"",1,0))</f>
        <v>0</v>
      </c>
      <c r="D130" s="158">
        <f>IF('Indicator Data'!E134="No Data",1,IF('Indicator Data imputation'!E133&lt;&gt;"",1,0))</f>
        <v>0</v>
      </c>
      <c r="E130" s="158">
        <f>IF('Indicator Data'!F134="No Data",1,IF('Indicator Data imputation'!F133&lt;&gt;"",1,0))</f>
        <v>0</v>
      </c>
      <c r="F130" s="158">
        <f>IF('Indicator Data'!G134="No Data",1,IF('Indicator Data imputation'!G133&lt;&gt;"",1,0))</f>
        <v>0</v>
      </c>
      <c r="G130" s="158">
        <f>IF('Indicator Data'!H134="No Data",1,IF('Indicator Data imputation'!H133&lt;&gt;"",1,0))</f>
        <v>0</v>
      </c>
      <c r="H130" s="158">
        <f>IF('Indicator Data'!I134="No Data",1,IF('Indicator Data imputation'!I133&lt;&gt;"",1,0))</f>
        <v>0</v>
      </c>
      <c r="I130" s="158">
        <f>IF('Indicator Data'!J134="No Data",1,IF('Indicator Data imputation'!J133&lt;&gt;"",1,0))</f>
        <v>0</v>
      </c>
      <c r="J130" s="158">
        <f>IF('Indicator Data'!K134="No Data",1,IF('Indicator Data imputation'!K133&lt;&gt;"",1,0))</f>
        <v>0</v>
      </c>
      <c r="K130" s="158">
        <f>IF('Indicator Data'!L134="No Data",1,IF('Indicator Data imputation'!L133&lt;&gt;"",1,0))</f>
        <v>0</v>
      </c>
      <c r="L130" s="158">
        <f>IF('Indicator Data'!M134="No Data",1,IF('Indicator Data imputation'!M133&lt;&gt;"",1,0))</f>
        <v>0</v>
      </c>
      <c r="M130" s="158">
        <f>IF('Indicator Data'!N134="No Data",1,IF('Indicator Data imputation'!N133&lt;&gt;"",1,0))</f>
        <v>1</v>
      </c>
      <c r="N130" s="158">
        <f>IF('Indicator Data'!O134="No Data",1,IF('Indicator Data imputation'!O133&lt;&gt;"",1,0))</f>
        <v>1</v>
      </c>
      <c r="O130" s="158">
        <f>IF('Indicator Data'!P134="No Data",1,IF('Indicator Data imputation'!P133&lt;&gt;"",1,0))</f>
        <v>1</v>
      </c>
      <c r="P130" s="158">
        <f>IF('Indicator Data'!Q134="No Data",1,IF('Indicator Data imputation'!Q133&lt;&gt;"",1,0))</f>
        <v>0</v>
      </c>
      <c r="Q130" s="158">
        <f>IF('Indicator Data'!R134="No Data",1,IF('Indicator Data imputation'!R133&lt;&gt;"",1,0))</f>
        <v>0</v>
      </c>
      <c r="R130" s="158">
        <f>IF('Indicator Data'!S134="No Data",1,IF('Indicator Data imputation'!S133&lt;&gt;"",1,0))</f>
        <v>0</v>
      </c>
      <c r="S130" s="158">
        <f>IF('Indicator Data'!T134="No Data",1,IF('Indicator Data imputation'!T133&lt;&gt;"",1,0))</f>
        <v>0</v>
      </c>
      <c r="T130" s="158">
        <f>IF('Indicator Data'!U134="No Data",1,IF('Indicator Data imputation'!U133&lt;&gt;"",1,0))</f>
        <v>0</v>
      </c>
      <c r="U130" s="158">
        <f>IF('Indicator Data'!V134="No Data",1,IF('Indicator Data imputation'!V133&lt;&gt;"",1,0))</f>
        <v>0</v>
      </c>
      <c r="V130" s="158">
        <f>IF('Indicator Data'!W134="No Data",1,IF('Indicator Data imputation'!W133&lt;&gt;"",1,0))</f>
        <v>0</v>
      </c>
      <c r="W130" s="158">
        <f>IF('Indicator Data'!X134="No Data",1,IF('Indicator Data imputation'!X133&lt;&gt;"",1,0))</f>
        <v>0</v>
      </c>
      <c r="X130" s="158">
        <f>IF('Indicator Data'!Y134="No Data",1,IF('Indicator Data imputation'!Y133&lt;&gt;"",1,0))</f>
        <v>0</v>
      </c>
      <c r="Y130" s="158">
        <f>IF('Indicator Data'!Z134="No Data",1,IF('Indicator Data imputation'!Z133&lt;&gt;"",1,0))</f>
        <v>0</v>
      </c>
      <c r="Z130" s="158">
        <f>IF('Indicator Data'!AA134="No Data",1,IF('Indicator Data imputation'!AA133&lt;&gt;"",1,0))</f>
        <v>1</v>
      </c>
      <c r="AA130" s="158">
        <f>IF('Indicator Data'!AB134="No Data",1,IF('Indicator Data imputation'!AB133&lt;&gt;"",1,0))</f>
        <v>0</v>
      </c>
      <c r="AB130" s="158">
        <f>IF('Indicator Data'!AC134="No Data",1,IF('Indicator Data imputation'!AC133&lt;&gt;"",1,0))</f>
        <v>0</v>
      </c>
      <c r="AC130" s="158">
        <f>IF('Indicator Data'!AD134="No Data",1,IF('Indicator Data imputation'!AD133&lt;&gt;"",1,0))</f>
        <v>0</v>
      </c>
      <c r="AD130" s="158">
        <f>IF('Indicator Data'!AE134="No Data",1,IF('Indicator Data imputation'!AE133&lt;&gt;"",1,0))</f>
        <v>0</v>
      </c>
      <c r="AE130" s="158">
        <f>IF('Indicator Data'!AF134="No Data",1,IF('Indicator Data imputation'!AF133&lt;&gt;"",1,0))</f>
        <v>1</v>
      </c>
      <c r="AF130" s="158">
        <f>IF('Indicator Data'!AG134="No Data",1,IF('Indicator Data imputation'!AG133&lt;&gt;"",1,0))</f>
        <v>0</v>
      </c>
      <c r="AG130" s="158">
        <f>IF('Indicator Data'!AH134="No Data",1,IF('Indicator Data imputation'!AH133&lt;&gt;"",1,0))</f>
        <v>0</v>
      </c>
      <c r="AH130" s="158">
        <f>IF('Indicator Data'!AI134="No Data",1,IF('Indicator Data imputation'!AI133&lt;&gt;"",1,0))</f>
        <v>0</v>
      </c>
      <c r="AI130" s="158">
        <f>IF('Indicator Data'!AJ134="No Data",1,IF('Indicator Data imputation'!AJ133&lt;&gt;"",1,0))</f>
        <v>0</v>
      </c>
      <c r="AJ130" s="158">
        <f>IF('Indicator Data'!AK134="No Data",1,IF('Indicator Data imputation'!AK133&lt;&gt;"",1,0))</f>
        <v>0</v>
      </c>
      <c r="AK130" s="158">
        <f>IF('Indicator Data'!AL134="No Data",1,IF('Indicator Data imputation'!AL133&lt;&gt;"",1,0))</f>
        <v>0</v>
      </c>
      <c r="AL130" s="158">
        <f>IF('Indicator Data'!AM134="No Data",1,IF('Indicator Data imputation'!AM133&lt;&gt;"",1,0))</f>
        <v>1</v>
      </c>
      <c r="AM130" s="158">
        <f>IF('Indicator Data'!AN134="No Data",1,IF('Indicator Data imputation'!AN133&lt;&gt;"",1,0))</f>
        <v>0</v>
      </c>
      <c r="AN130" s="158">
        <f>IF('Indicator Data'!AO134="No Data",1,IF('Indicator Data imputation'!AO133&lt;&gt;"",1,0))</f>
        <v>0</v>
      </c>
      <c r="AO130" s="158">
        <f>IF('Indicator Data'!AP134="No Data",1,IF('Indicator Data imputation'!AP133&lt;&gt;"",1,0))</f>
        <v>0</v>
      </c>
      <c r="AP130" s="158">
        <f>IF('Indicator Data'!AQ134="No Data",1,IF('Indicator Data imputation'!AQ133&lt;&gt;"",1,0))</f>
        <v>1</v>
      </c>
      <c r="AQ130" s="158">
        <f>IF('Indicator Data'!AR134="No Data",1,IF('Indicator Data imputation'!AR133&lt;&gt;"",1,0))</f>
        <v>0</v>
      </c>
      <c r="AR130" s="158">
        <f>IF('Indicator Data'!AS134="No Data",1,IF('Indicator Data imputation'!AS133&lt;&gt;"",1,0))</f>
        <v>0</v>
      </c>
      <c r="AS130" s="158">
        <f>IF('Indicator Data'!AT134="No Data",1,IF('Indicator Data imputation'!AT133&lt;&gt;"",1,0))</f>
        <v>0</v>
      </c>
      <c r="AT130" s="158">
        <f>IF('Indicator Data'!AU134="No Data",1,IF('Indicator Data imputation'!AU133&lt;&gt;"",1,0))</f>
        <v>0</v>
      </c>
      <c r="AU130" s="158">
        <f>IF('Indicator Data'!AV134="No Data",1,IF('Indicator Data imputation'!AV133&lt;&gt;"",1,0))</f>
        <v>0</v>
      </c>
      <c r="AV130" s="158">
        <f>IF('Indicator Data'!AW134="No Data",1,IF('Indicator Data imputation'!AW133&lt;&gt;"",1,0))</f>
        <v>1</v>
      </c>
      <c r="AW130" s="158">
        <f>IF('Indicator Data'!AX134="No Data",1,IF('Indicator Data imputation'!AX133&lt;&gt;"",1,0))</f>
        <v>0</v>
      </c>
      <c r="AX130" s="158">
        <f>IF('Indicator Data'!AY134="No Data",1,IF('Indicator Data imputation'!AY133&lt;&gt;"",1,0))</f>
        <v>0</v>
      </c>
      <c r="AY130" s="158">
        <f>IF('Indicator Data'!AZ134="No Data",1,IF('Indicator Data imputation'!AZ133&lt;&gt;"",1,0))</f>
        <v>0</v>
      </c>
      <c r="AZ130" s="158">
        <f>IF('Indicator Data'!BA134="No Data",1,IF('Indicator Data imputation'!BA133&lt;&gt;"",1,0))</f>
        <v>1</v>
      </c>
      <c r="BA130" s="158">
        <f>IF('Indicator Data'!BB134="No Data",1,IF('Indicator Data imputation'!BB133&lt;&gt;"",1,0))</f>
        <v>0</v>
      </c>
      <c r="BB130" s="158">
        <f>IF('Indicator Data'!BC134="No Data",1,IF('Indicator Data imputation'!BC133&lt;&gt;"",1,0))</f>
        <v>0</v>
      </c>
      <c r="BC130" s="158">
        <f>IF('Indicator Data'!BD134="No Data",1,IF('Indicator Data imputation'!BD133&lt;&gt;"",1,0))</f>
        <v>0</v>
      </c>
      <c r="BD130" s="158">
        <f>IF('Indicator Data'!BE134="No Data",1,IF('Indicator Data imputation'!BE133&lt;&gt;"",1,0))</f>
        <v>0</v>
      </c>
      <c r="BE130" s="158">
        <f>IF('Indicator Data'!BF134="No Data",1,IF('Indicator Data imputation'!BF133&lt;&gt;"",1,0))</f>
        <v>0</v>
      </c>
      <c r="BF130" s="158">
        <f>IF('Indicator Data'!BG134="No Data",1,IF('Indicator Data imputation'!BG133&lt;&gt;"",1,0))</f>
        <v>0</v>
      </c>
      <c r="BG130" s="158">
        <f>IF('Indicator Data'!BH134="No Data",1,IF('Indicator Data imputation'!BH133&lt;&gt;"",1,0))</f>
        <v>0</v>
      </c>
      <c r="BH130" s="158">
        <f>IF('Indicator Data'!BI134="No Data",1,IF('Indicator Data imputation'!BI133&lt;&gt;"",1,0))</f>
        <v>0</v>
      </c>
      <c r="BI130" s="158">
        <f>IF('Indicator Data'!BR134="No Data",1,IF('Indicator Data imputation'!BJ133&lt;&gt;"",1,0))</f>
        <v>1</v>
      </c>
      <c r="BJ130" s="158">
        <f>IF('Indicator Data'!BS134="No Data",1,IF('Indicator Data imputation'!BK133&lt;&gt;"",1,0))</f>
        <v>0</v>
      </c>
      <c r="BK130" s="158">
        <f>IF('Indicator Data'!BT134="No Data",1,IF('Indicator Data imputation'!BL133&lt;&gt;"",1,0))</f>
        <v>0</v>
      </c>
      <c r="BL130" s="158">
        <f>IF('Indicator Data'!BU134="No Data",1,IF('Indicator Data imputation'!BM133&lt;&gt;"",1,0))</f>
        <v>0</v>
      </c>
      <c r="BM130" s="158">
        <f>IF('Indicator Data'!BV134="No Data",1,IF('Indicator Data imputation'!BN133&lt;&gt;"",1,0))</f>
        <v>0</v>
      </c>
      <c r="BN130" s="158">
        <f>IF('Indicator Data'!BW134="No Data",1,IF('Indicator Data imputation'!BO133&lt;&gt;"",1,0))</f>
        <v>0</v>
      </c>
      <c r="BO130" s="158">
        <f>IF('Indicator Data'!BX134="No Data",1,IF('Indicator Data imputation'!BP133&lt;&gt;"",1,0))</f>
        <v>0</v>
      </c>
      <c r="BP130" s="158">
        <f>IF('Indicator Data'!BY134="No Data",1,IF('Indicator Data imputation'!BQ133&lt;&gt;"",1,0))</f>
        <v>0</v>
      </c>
      <c r="BQ130" s="158">
        <f>IF('Indicator Data'!BZ134="No Data",1,IF('Indicator Data imputation'!BR133&lt;&gt;"",1,0))</f>
        <v>0</v>
      </c>
      <c r="BR130" s="158">
        <f>IF('Indicator Data'!CA134="No Data",1,IF('Indicator Data imputation'!BS133&lt;&gt;"",1,0))</f>
        <v>0</v>
      </c>
      <c r="BS130" s="158">
        <f>IF('Indicator Data'!CB134="No Data",1,IF('Indicator Data imputation'!BT133&lt;&gt;"",1,0))</f>
        <v>0</v>
      </c>
      <c r="BT130" s="158">
        <f>IF('Indicator Data'!CC134="No Data",1,IF('Indicator Data imputation'!BU133&lt;&gt;"",1,0))</f>
        <v>0</v>
      </c>
      <c r="BU130" s="158">
        <f>IF('Indicator Data'!CD134="No Data",1,IF('Indicator Data imputation'!BV133&lt;&gt;"",1,0))</f>
        <v>0</v>
      </c>
      <c r="BV130" s="158">
        <f>IF('Indicator Data'!CE134="No Data",1,IF('Indicator Data imputation'!BW133&lt;&gt;"",1,0))</f>
        <v>0</v>
      </c>
      <c r="BW130" s="158">
        <f>IF('Indicator Data'!CF134="No Data",1,IF('Indicator Data imputation'!BX133&lt;&gt;"",1,0))</f>
        <v>0</v>
      </c>
      <c r="BX130" s="158">
        <f>IF('Indicator Data'!CG134="No Data",1,IF('Indicator Data imputation'!BY133&lt;&gt;"",1,0))</f>
        <v>0</v>
      </c>
      <c r="BY130" s="5">
        <f t="shared" ref="BY130:BY161" si="6">SUM(B130:BX130)</f>
        <v>10</v>
      </c>
      <c r="BZ130" s="160">
        <f t="shared" si="4"/>
        <v>0.13333333333333333</v>
      </c>
    </row>
    <row r="131" spans="1:78" x14ac:dyDescent="0.3">
      <c r="A131" s="5" t="s">
        <v>240</v>
      </c>
      <c r="B131" s="158">
        <f>IF('Indicator Data'!C135="No Data",1,IF('Indicator Data imputation'!C134&lt;&gt;"",1,0))</f>
        <v>0</v>
      </c>
      <c r="C131" s="158">
        <f>IF('Indicator Data'!D135="No Data",1,IF('Indicator Data imputation'!D134&lt;&gt;"",1,0))</f>
        <v>0</v>
      </c>
      <c r="D131" s="158">
        <f>IF('Indicator Data'!E135="No Data",1,IF('Indicator Data imputation'!E134&lt;&gt;"",1,0))</f>
        <v>0</v>
      </c>
      <c r="E131" s="158">
        <f>IF('Indicator Data'!F135="No Data",1,IF('Indicator Data imputation'!F134&lt;&gt;"",1,0))</f>
        <v>0</v>
      </c>
      <c r="F131" s="158">
        <f>IF('Indicator Data'!G135="No Data",1,IF('Indicator Data imputation'!G134&lt;&gt;"",1,0))</f>
        <v>0</v>
      </c>
      <c r="G131" s="158">
        <f>IF('Indicator Data'!H135="No Data",1,IF('Indicator Data imputation'!H134&lt;&gt;"",1,0))</f>
        <v>0</v>
      </c>
      <c r="H131" s="158">
        <f>IF('Indicator Data'!I135="No Data",1,IF('Indicator Data imputation'!I134&lt;&gt;"",1,0))</f>
        <v>0</v>
      </c>
      <c r="I131" s="158">
        <f>IF('Indicator Data'!J135="No Data",1,IF('Indicator Data imputation'!J134&lt;&gt;"",1,0))</f>
        <v>0</v>
      </c>
      <c r="J131" s="158">
        <f>IF('Indicator Data'!K135="No Data",1,IF('Indicator Data imputation'!K134&lt;&gt;"",1,0))</f>
        <v>0</v>
      </c>
      <c r="K131" s="158">
        <f>IF('Indicator Data'!L135="No Data",1,IF('Indicator Data imputation'!L134&lt;&gt;"",1,0))</f>
        <v>0</v>
      </c>
      <c r="L131" s="158">
        <f>IF('Indicator Data'!M135="No Data",1,IF('Indicator Data imputation'!M134&lt;&gt;"",1,0))</f>
        <v>0</v>
      </c>
      <c r="M131" s="158">
        <f>IF('Indicator Data'!N135="No Data",1,IF('Indicator Data imputation'!N134&lt;&gt;"",1,0))</f>
        <v>1</v>
      </c>
      <c r="N131" s="158">
        <f>IF('Indicator Data'!O135="No Data",1,IF('Indicator Data imputation'!O134&lt;&gt;"",1,0))</f>
        <v>1</v>
      </c>
      <c r="O131" s="158">
        <f>IF('Indicator Data'!P135="No Data",1,IF('Indicator Data imputation'!P134&lt;&gt;"",1,0))</f>
        <v>1</v>
      </c>
      <c r="P131" s="158">
        <f>IF('Indicator Data'!Q135="No Data",1,IF('Indicator Data imputation'!Q134&lt;&gt;"",1,0))</f>
        <v>0</v>
      </c>
      <c r="Q131" s="158">
        <f>IF('Indicator Data'!R135="No Data",1,IF('Indicator Data imputation'!R134&lt;&gt;"",1,0))</f>
        <v>0</v>
      </c>
      <c r="R131" s="158">
        <f>IF('Indicator Data'!S135="No Data",1,IF('Indicator Data imputation'!S134&lt;&gt;"",1,0))</f>
        <v>0</v>
      </c>
      <c r="S131" s="158">
        <f>IF('Indicator Data'!T135="No Data",1,IF('Indicator Data imputation'!T134&lt;&gt;"",1,0))</f>
        <v>0</v>
      </c>
      <c r="T131" s="158">
        <f>IF('Indicator Data'!U135="No Data",1,IF('Indicator Data imputation'!U134&lt;&gt;"",1,0))</f>
        <v>0</v>
      </c>
      <c r="U131" s="158">
        <f>IF('Indicator Data'!V135="No Data",1,IF('Indicator Data imputation'!V134&lt;&gt;"",1,0))</f>
        <v>0</v>
      </c>
      <c r="V131" s="158">
        <f>IF('Indicator Data'!W135="No Data",1,IF('Indicator Data imputation'!W134&lt;&gt;"",1,0))</f>
        <v>0</v>
      </c>
      <c r="W131" s="158">
        <f>IF('Indicator Data'!X135="No Data",1,IF('Indicator Data imputation'!X134&lt;&gt;"",1,0))</f>
        <v>0</v>
      </c>
      <c r="X131" s="158">
        <f>IF('Indicator Data'!Y135="No Data",1,IF('Indicator Data imputation'!Y134&lt;&gt;"",1,0))</f>
        <v>0</v>
      </c>
      <c r="Y131" s="158">
        <f>IF('Indicator Data'!Z135="No Data",1,IF('Indicator Data imputation'!Z134&lt;&gt;"",1,0))</f>
        <v>0</v>
      </c>
      <c r="Z131" s="158">
        <f>IF('Indicator Data'!AA135="No Data",1,IF('Indicator Data imputation'!AA134&lt;&gt;"",1,0))</f>
        <v>0</v>
      </c>
      <c r="AA131" s="158">
        <f>IF('Indicator Data'!AB135="No Data",1,IF('Indicator Data imputation'!AB134&lt;&gt;"",1,0))</f>
        <v>0</v>
      </c>
      <c r="AB131" s="158">
        <f>IF('Indicator Data'!AC135="No Data",1,IF('Indicator Data imputation'!AC134&lt;&gt;"",1,0))</f>
        <v>0</v>
      </c>
      <c r="AC131" s="158">
        <f>IF('Indicator Data'!AD135="No Data",1,IF('Indicator Data imputation'!AD134&lt;&gt;"",1,0))</f>
        <v>0</v>
      </c>
      <c r="AD131" s="158">
        <f>IF('Indicator Data'!AE135="No Data",1,IF('Indicator Data imputation'!AE134&lt;&gt;"",1,0))</f>
        <v>0</v>
      </c>
      <c r="AE131" s="158">
        <f>IF('Indicator Data'!AF135="No Data",1,IF('Indicator Data imputation'!AF134&lt;&gt;"",1,0))</f>
        <v>0</v>
      </c>
      <c r="AF131" s="158">
        <f>IF('Indicator Data'!AG135="No Data",1,IF('Indicator Data imputation'!AG134&lt;&gt;"",1,0))</f>
        <v>0</v>
      </c>
      <c r="AG131" s="158">
        <f>IF('Indicator Data'!AH135="No Data",1,IF('Indicator Data imputation'!AH134&lt;&gt;"",1,0))</f>
        <v>0</v>
      </c>
      <c r="AH131" s="158">
        <f>IF('Indicator Data'!AI135="No Data",1,IF('Indicator Data imputation'!AI134&lt;&gt;"",1,0))</f>
        <v>0</v>
      </c>
      <c r="AI131" s="158">
        <f>IF('Indicator Data'!AJ135="No Data",1,IF('Indicator Data imputation'!AJ134&lt;&gt;"",1,0))</f>
        <v>0</v>
      </c>
      <c r="AJ131" s="158">
        <f>IF('Indicator Data'!AK135="No Data",1,IF('Indicator Data imputation'!AK134&lt;&gt;"",1,0))</f>
        <v>0</v>
      </c>
      <c r="AK131" s="158">
        <f>IF('Indicator Data'!AL135="No Data",1,IF('Indicator Data imputation'!AL134&lt;&gt;"",1,0))</f>
        <v>0</v>
      </c>
      <c r="AL131" s="158">
        <f>IF('Indicator Data'!AM135="No Data",1,IF('Indicator Data imputation'!AM134&lt;&gt;"",1,0))</f>
        <v>0</v>
      </c>
      <c r="AM131" s="158">
        <f>IF('Indicator Data'!AN135="No Data",1,IF('Indicator Data imputation'!AN134&lt;&gt;"",1,0))</f>
        <v>0</v>
      </c>
      <c r="AN131" s="158">
        <f>IF('Indicator Data'!AO135="No Data",1,IF('Indicator Data imputation'!AO134&lt;&gt;"",1,0))</f>
        <v>0</v>
      </c>
      <c r="AO131" s="158">
        <f>IF('Indicator Data'!AP135="No Data",1,IF('Indicator Data imputation'!AP134&lt;&gt;"",1,0))</f>
        <v>0</v>
      </c>
      <c r="AP131" s="158">
        <f>IF('Indicator Data'!AQ135="No Data",1,IF('Indicator Data imputation'!AQ134&lt;&gt;"",1,0))</f>
        <v>0</v>
      </c>
      <c r="AQ131" s="158">
        <f>IF('Indicator Data'!AR135="No Data",1,IF('Indicator Data imputation'!AR134&lt;&gt;"",1,0))</f>
        <v>0</v>
      </c>
      <c r="AR131" s="158">
        <f>IF('Indicator Data'!AS135="No Data",1,IF('Indicator Data imputation'!AS134&lt;&gt;"",1,0))</f>
        <v>0</v>
      </c>
      <c r="AS131" s="158">
        <f>IF('Indicator Data'!AT135="No Data",1,IF('Indicator Data imputation'!AT134&lt;&gt;"",1,0))</f>
        <v>0</v>
      </c>
      <c r="AT131" s="158">
        <f>IF('Indicator Data'!AU135="No Data",1,IF('Indicator Data imputation'!AU134&lt;&gt;"",1,0))</f>
        <v>0</v>
      </c>
      <c r="AU131" s="158">
        <f>IF('Indicator Data'!AV135="No Data",1,IF('Indicator Data imputation'!AV134&lt;&gt;"",1,0))</f>
        <v>0</v>
      </c>
      <c r="AV131" s="158">
        <f>IF('Indicator Data'!AW135="No Data",1,IF('Indicator Data imputation'!AW134&lt;&gt;"",1,0))</f>
        <v>0</v>
      </c>
      <c r="AW131" s="158">
        <f>IF('Indicator Data'!AX135="No Data",1,IF('Indicator Data imputation'!AX134&lt;&gt;"",1,0))</f>
        <v>0</v>
      </c>
      <c r="AX131" s="158">
        <f>IF('Indicator Data'!AY135="No Data",1,IF('Indicator Data imputation'!AY134&lt;&gt;"",1,0))</f>
        <v>0</v>
      </c>
      <c r="AY131" s="158">
        <f>IF('Indicator Data'!AZ135="No Data",1,IF('Indicator Data imputation'!AZ134&lt;&gt;"",1,0))</f>
        <v>0</v>
      </c>
      <c r="AZ131" s="158">
        <f>IF('Indicator Data'!BA135="No Data",1,IF('Indicator Data imputation'!BA134&lt;&gt;"",1,0))</f>
        <v>0</v>
      </c>
      <c r="BA131" s="158">
        <f>IF('Indicator Data'!BB135="No Data",1,IF('Indicator Data imputation'!BB134&lt;&gt;"",1,0))</f>
        <v>0</v>
      </c>
      <c r="BB131" s="158">
        <f>IF('Indicator Data'!BC135="No Data",1,IF('Indicator Data imputation'!BC134&lt;&gt;"",1,0))</f>
        <v>0</v>
      </c>
      <c r="BC131" s="158">
        <f>IF('Indicator Data'!BD135="No Data",1,IF('Indicator Data imputation'!BD134&lt;&gt;"",1,0))</f>
        <v>0</v>
      </c>
      <c r="BD131" s="158">
        <f>IF('Indicator Data'!BE135="No Data",1,IF('Indicator Data imputation'!BE134&lt;&gt;"",1,0))</f>
        <v>0</v>
      </c>
      <c r="BE131" s="158">
        <f>IF('Indicator Data'!BF135="No Data",1,IF('Indicator Data imputation'!BF134&lt;&gt;"",1,0))</f>
        <v>0</v>
      </c>
      <c r="BF131" s="158">
        <f>IF('Indicator Data'!BG135="No Data",1,IF('Indicator Data imputation'!BG134&lt;&gt;"",1,0))</f>
        <v>0</v>
      </c>
      <c r="BG131" s="158">
        <f>IF('Indicator Data'!BH135="No Data",1,IF('Indicator Data imputation'!BH134&lt;&gt;"",1,0))</f>
        <v>0</v>
      </c>
      <c r="BH131" s="158">
        <f>IF('Indicator Data'!BI135="No Data",1,IF('Indicator Data imputation'!BI134&lt;&gt;"",1,0))</f>
        <v>0</v>
      </c>
      <c r="BI131" s="158">
        <f>IF('Indicator Data'!BR135="No Data",1,IF('Indicator Data imputation'!BJ134&lt;&gt;"",1,0))</f>
        <v>0</v>
      </c>
      <c r="BJ131" s="158">
        <f>IF('Indicator Data'!BS135="No Data",1,IF('Indicator Data imputation'!BK134&lt;&gt;"",1,0))</f>
        <v>0</v>
      </c>
      <c r="BK131" s="158">
        <f>IF('Indicator Data'!BT135="No Data",1,IF('Indicator Data imputation'!BL134&lt;&gt;"",1,0))</f>
        <v>0</v>
      </c>
      <c r="BL131" s="158">
        <f>IF('Indicator Data'!BU135="No Data",1,IF('Indicator Data imputation'!BM134&lt;&gt;"",1,0))</f>
        <v>0</v>
      </c>
      <c r="BM131" s="158">
        <f>IF('Indicator Data'!BV135="No Data",1,IF('Indicator Data imputation'!BN134&lt;&gt;"",1,0))</f>
        <v>0</v>
      </c>
      <c r="BN131" s="158">
        <f>IF('Indicator Data'!BW135="No Data",1,IF('Indicator Data imputation'!BO134&lt;&gt;"",1,0))</f>
        <v>0</v>
      </c>
      <c r="BO131" s="158">
        <f>IF('Indicator Data'!BX135="No Data",1,IF('Indicator Data imputation'!BP134&lt;&gt;"",1,0))</f>
        <v>0</v>
      </c>
      <c r="BP131" s="158">
        <f>IF('Indicator Data'!BY135="No Data",1,IF('Indicator Data imputation'!BQ134&lt;&gt;"",1,0))</f>
        <v>0</v>
      </c>
      <c r="BQ131" s="158">
        <f>IF('Indicator Data'!BZ135="No Data",1,IF('Indicator Data imputation'!BR134&lt;&gt;"",1,0))</f>
        <v>0</v>
      </c>
      <c r="BR131" s="158">
        <f>IF('Indicator Data'!CA135="No Data",1,IF('Indicator Data imputation'!BS134&lt;&gt;"",1,0))</f>
        <v>0</v>
      </c>
      <c r="BS131" s="158">
        <f>IF('Indicator Data'!CB135="No Data",1,IF('Indicator Data imputation'!BT134&lt;&gt;"",1,0))</f>
        <v>0</v>
      </c>
      <c r="BT131" s="158">
        <f>IF('Indicator Data'!CC135="No Data",1,IF('Indicator Data imputation'!BU134&lt;&gt;"",1,0))</f>
        <v>0</v>
      </c>
      <c r="BU131" s="158">
        <f>IF('Indicator Data'!CD135="No Data",1,IF('Indicator Data imputation'!BV134&lt;&gt;"",1,0))</f>
        <v>0</v>
      </c>
      <c r="BV131" s="158">
        <f>IF('Indicator Data'!CE135="No Data",1,IF('Indicator Data imputation'!BW134&lt;&gt;"",1,0))</f>
        <v>0</v>
      </c>
      <c r="BW131" s="158">
        <f>IF('Indicator Data'!CF135="No Data",1,IF('Indicator Data imputation'!BX134&lt;&gt;"",1,0))</f>
        <v>0</v>
      </c>
      <c r="BX131" s="158">
        <f>IF('Indicator Data'!CG135="No Data",1,IF('Indicator Data imputation'!BY134&lt;&gt;"",1,0))</f>
        <v>0</v>
      </c>
      <c r="BY131" s="5">
        <f t="shared" si="6"/>
        <v>3</v>
      </c>
      <c r="BZ131" s="160">
        <f t="shared" ref="BZ131:BZ192" si="7">BY131/75</f>
        <v>0.04</v>
      </c>
    </row>
    <row r="132" spans="1:78" x14ac:dyDescent="0.3">
      <c r="A132" s="5" t="s">
        <v>242</v>
      </c>
      <c r="B132" s="158">
        <f>IF('Indicator Data'!C136="No Data",1,IF('Indicator Data imputation'!C135&lt;&gt;"",1,0))</f>
        <v>0</v>
      </c>
      <c r="C132" s="158">
        <f>IF('Indicator Data'!D136="No Data",1,IF('Indicator Data imputation'!D135&lt;&gt;"",1,0))</f>
        <v>0</v>
      </c>
      <c r="D132" s="158">
        <f>IF('Indicator Data'!E136="No Data",1,IF('Indicator Data imputation'!E135&lt;&gt;"",1,0))</f>
        <v>1</v>
      </c>
      <c r="E132" s="158">
        <f>IF('Indicator Data'!F136="No Data",1,IF('Indicator Data imputation'!F135&lt;&gt;"",1,0))</f>
        <v>0</v>
      </c>
      <c r="F132" s="158">
        <f>IF('Indicator Data'!G136="No Data",1,IF('Indicator Data imputation'!G135&lt;&gt;"",1,0))</f>
        <v>0</v>
      </c>
      <c r="G132" s="158">
        <f>IF('Indicator Data'!H136="No Data",1,IF('Indicator Data imputation'!H135&lt;&gt;"",1,0))</f>
        <v>0</v>
      </c>
      <c r="H132" s="158">
        <f>IF('Indicator Data'!I136="No Data",1,IF('Indicator Data imputation'!I135&lt;&gt;"",1,0))</f>
        <v>0</v>
      </c>
      <c r="I132" s="158">
        <f>IF('Indicator Data'!J136="No Data",1,IF('Indicator Data imputation'!J135&lt;&gt;"",1,0))</f>
        <v>0</v>
      </c>
      <c r="J132" s="158">
        <f>IF('Indicator Data'!K136="No Data",1,IF('Indicator Data imputation'!K135&lt;&gt;"",1,0))</f>
        <v>0</v>
      </c>
      <c r="K132" s="158">
        <f>IF('Indicator Data'!L136="No Data",1,IF('Indicator Data imputation'!L135&lt;&gt;"",1,0))</f>
        <v>0</v>
      </c>
      <c r="L132" s="158">
        <f>IF('Indicator Data'!M136="No Data",1,IF('Indicator Data imputation'!M135&lt;&gt;"",1,0))</f>
        <v>0</v>
      </c>
      <c r="M132" s="158">
        <f>IF('Indicator Data'!N136="No Data",1,IF('Indicator Data imputation'!N135&lt;&gt;"",1,0))</f>
        <v>1</v>
      </c>
      <c r="N132" s="158">
        <f>IF('Indicator Data'!O136="No Data",1,IF('Indicator Data imputation'!O135&lt;&gt;"",1,0))</f>
        <v>1</v>
      </c>
      <c r="O132" s="158">
        <f>IF('Indicator Data'!P136="No Data",1,IF('Indicator Data imputation'!P135&lt;&gt;"",1,0))</f>
        <v>1</v>
      </c>
      <c r="P132" s="158">
        <f>IF('Indicator Data'!Q136="No Data",1,IF('Indicator Data imputation'!Q135&lt;&gt;"",1,0))</f>
        <v>0</v>
      </c>
      <c r="Q132" s="158">
        <f>IF('Indicator Data'!R136="No Data",1,IF('Indicator Data imputation'!R135&lt;&gt;"",1,0))</f>
        <v>0</v>
      </c>
      <c r="R132" s="158">
        <f>IF('Indicator Data'!S136="No Data",1,IF('Indicator Data imputation'!S135&lt;&gt;"",1,0))</f>
        <v>0</v>
      </c>
      <c r="S132" s="158">
        <f>IF('Indicator Data'!T136="No Data",1,IF('Indicator Data imputation'!T135&lt;&gt;"",1,0))</f>
        <v>0</v>
      </c>
      <c r="T132" s="158">
        <f>IF('Indicator Data'!U136="No Data",1,IF('Indicator Data imputation'!U135&lt;&gt;"",1,0))</f>
        <v>0</v>
      </c>
      <c r="U132" s="158">
        <f>IF('Indicator Data'!V136="No Data",1,IF('Indicator Data imputation'!V135&lt;&gt;"",1,0))</f>
        <v>0</v>
      </c>
      <c r="V132" s="158">
        <f>IF('Indicator Data'!W136="No Data",1,IF('Indicator Data imputation'!W135&lt;&gt;"",1,0))</f>
        <v>0</v>
      </c>
      <c r="W132" s="158">
        <f>IF('Indicator Data'!X136="No Data",1,IF('Indicator Data imputation'!X135&lt;&gt;"",1,0))</f>
        <v>0</v>
      </c>
      <c r="X132" s="158">
        <f>IF('Indicator Data'!Y136="No Data",1,IF('Indicator Data imputation'!Y135&lt;&gt;"",1,0))</f>
        <v>0</v>
      </c>
      <c r="Y132" s="158">
        <f>IF('Indicator Data'!Z136="No Data",1,IF('Indicator Data imputation'!Z135&lt;&gt;"",1,0))</f>
        <v>0</v>
      </c>
      <c r="Z132" s="158">
        <f>IF('Indicator Data'!AA136="No Data",1,IF('Indicator Data imputation'!AA135&lt;&gt;"",1,0))</f>
        <v>1</v>
      </c>
      <c r="AA132" s="158">
        <f>IF('Indicator Data'!AB136="No Data",1,IF('Indicator Data imputation'!AB135&lt;&gt;"",1,0))</f>
        <v>0</v>
      </c>
      <c r="AB132" s="158">
        <f>IF('Indicator Data'!AC136="No Data",1,IF('Indicator Data imputation'!AC135&lt;&gt;"",1,0))</f>
        <v>1</v>
      </c>
      <c r="AC132" s="158">
        <f>IF('Indicator Data'!AD136="No Data",1,IF('Indicator Data imputation'!AD135&lt;&gt;"",1,0))</f>
        <v>0</v>
      </c>
      <c r="AD132" s="158">
        <f>IF('Indicator Data'!AE136="No Data",1,IF('Indicator Data imputation'!AE135&lt;&gt;"",1,0))</f>
        <v>0</v>
      </c>
      <c r="AE132" s="158">
        <f>IF('Indicator Data'!AF136="No Data",1,IF('Indicator Data imputation'!AF135&lt;&gt;"",1,0))</f>
        <v>1</v>
      </c>
      <c r="AF132" s="158">
        <f>IF('Indicator Data'!AG136="No Data",1,IF('Indicator Data imputation'!AG135&lt;&gt;"",1,0))</f>
        <v>1</v>
      </c>
      <c r="AG132" s="158">
        <f>IF('Indicator Data'!AH136="No Data",1,IF('Indicator Data imputation'!AH135&lt;&gt;"",1,0))</f>
        <v>0</v>
      </c>
      <c r="AH132" s="158">
        <f>IF('Indicator Data'!AI136="No Data",1,IF('Indicator Data imputation'!AI135&lt;&gt;"",1,0))</f>
        <v>0</v>
      </c>
      <c r="AI132" s="158">
        <f>IF('Indicator Data'!AJ136="No Data",1,IF('Indicator Data imputation'!AJ135&lt;&gt;"",1,0))</f>
        <v>0</v>
      </c>
      <c r="AJ132" s="158">
        <f>IF('Indicator Data'!AK136="No Data",1,IF('Indicator Data imputation'!AK135&lt;&gt;"",1,0))</f>
        <v>0</v>
      </c>
      <c r="AK132" s="158">
        <f>IF('Indicator Data'!AL136="No Data",1,IF('Indicator Data imputation'!AL135&lt;&gt;"",1,0))</f>
        <v>0</v>
      </c>
      <c r="AL132" s="158">
        <f>IF('Indicator Data'!AM136="No Data",1,IF('Indicator Data imputation'!AM135&lt;&gt;"",1,0))</f>
        <v>1</v>
      </c>
      <c r="AM132" s="158">
        <f>IF('Indicator Data'!AN136="No Data",1,IF('Indicator Data imputation'!AN135&lt;&gt;"",1,0))</f>
        <v>0</v>
      </c>
      <c r="AN132" s="158">
        <f>IF('Indicator Data'!AO136="No Data",1,IF('Indicator Data imputation'!AO135&lt;&gt;"",1,0))</f>
        <v>0</v>
      </c>
      <c r="AO132" s="158">
        <f>IF('Indicator Data'!AP136="No Data",1,IF('Indicator Data imputation'!AP135&lt;&gt;"",1,0))</f>
        <v>0</v>
      </c>
      <c r="AP132" s="158">
        <f>IF('Indicator Data'!AQ136="No Data",1,IF('Indicator Data imputation'!AQ135&lt;&gt;"",1,0))</f>
        <v>0</v>
      </c>
      <c r="AQ132" s="158">
        <f>IF('Indicator Data'!AR136="No Data",1,IF('Indicator Data imputation'!AR135&lt;&gt;"",1,0))</f>
        <v>0</v>
      </c>
      <c r="AR132" s="158">
        <f>IF('Indicator Data'!AS136="No Data",1,IF('Indicator Data imputation'!AS135&lt;&gt;"",1,0))</f>
        <v>0</v>
      </c>
      <c r="AS132" s="158">
        <f>IF('Indicator Data'!AT136="No Data",1,IF('Indicator Data imputation'!AT135&lt;&gt;"",1,0))</f>
        <v>1</v>
      </c>
      <c r="AT132" s="158">
        <f>IF('Indicator Data'!AU136="No Data",1,IF('Indicator Data imputation'!AU135&lt;&gt;"",1,0))</f>
        <v>0</v>
      </c>
      <c r="AU132" s="158">
        <f>IF('Indicator Data'!AV136="No Data",1,IF('Indicator Data imputation'!AV135&lt;&gt;"",1,0))</f>
        <v>1</v>
      </c>
      <c r="AV132" s="158">
        <f>IF('Indicator Data'!AW136="No Data",1,IF('Indicator Data imputation'!AW135&lt;&gt;"",1,0))</f>
        <v>1</v>
      </c>
      <c r="AW132" s="158">
        <f>IF('Indicator Data'!AX136="No Data",1,IF('Indicator Data imputation'!AX135&lt;&gt;"",1,0))</f>
        <v>1</v>
      </c>
      <c r="AX132" s="158">
        <f>IF('Indicator Data'!AY136="No Data",1,IF('Indicator Data imputation'!AY135&lt;&gt;"",1,0))</f>
        <v>0</v>
      </c>
      <c r="AY132" s="158">
        <f>IF('Indicator Data'!AZ136="No Data",1,IF('Indicator Data imputation'!AZ135&lt;&gt;"",1,0))</f>
        <v>1</v>
      </c>
      <c r="AZ132" s="158">
        <f>IF('Indicator Data'!BA136="No Data",1,IF('Indicator Data imputation'!BA135&lt;&gt;"",1,0))</f>
        <v>1</v>
      </c>
      <c r="BA132" s="158">
        <f>IF('Indicator Data'!BB136="No Data",1,IF('Indicator Data imputation'!BB135&lt;&gt;"",1,0))</f>
        <v>0</v>
      </c>
      <c r="BB132" s="158">
        <f>IF('Indicator Data'!BC136="No Data",1,IF('Indicator Data imputation'!BC135&lt;&gt;"",1,0))</f>
        <v>0</v>
      </c>
      <c r="BC132" s="158">
        <f>IF('Indicator Data'!BD136="No Data",1,IF('Indicator Data imputation'!BD135&lt;&gt;"",1,0))</f>
        <v>0</v>
      </c>
      <c r="BD132" s="158">
        <f>IF('Indicator Data'!BE136="No Data",1,IF('Indicator Data imputation'!BE135&lt;&gt;"",1,0))</f>
        <v>0</v>
      </c>
      <c r="BE132" s="158">
        <f>IF('Indicator Data'!BF136="No Data",1,IF('Indicator Data imputation'!BF135&lt;&gt;"",1,0))</f>
        <v>0</v>
      </c>
      <c r="BF132" s="158">
        <f>IF('Indicator Data'!BG136="No Data",1,IF('Indicator Data imputation'!BG135&lt;&gt;"",1,0))</f>
        <v>0</v>
      </c>
      <c r="BG132" s="158">
        <f>IF('Indicator Data'!BH136="No Data",1,IF('Indicator Data imputation'!BH135&lt;&gt;"",1,0))</f>
        <v>1</v>
      </c>
      <c r="BH132" s="158">
        <f>IF('Indicator Data'!BI136="No Data",1,IF('Indicator Data imputation'!BI135&lt;&gt;"",1,0))</f>
        <v>1</v>
      </c>
      <c r="BI132" s="158">
        <f>IF('Indicator Data'!BR136="No Data",1,IF('Indicator Data imputation'!BJ135&lt;&gt;"",1,0))</f>
        <v>0</v>
      </c>
      <c r="BJ132" s="158">
        <f>IF('Indicator Data'!BS136="No Data",1,IF('Indicator Data imputation'!BK135&lt;&gt;"",1,0))</f>
        <v>0</v>
      </c>
      <c r="BK132" s="158">
        <f>IF('Indicator Data'!BT136="No Data",1,IF('Indicator Data imputation'!BL135&lt;&gt;"",1,0))</f>
        <v>1</v>
      </c>
      <c r="BL132" s="158">
        <f>IF('Indicator Data'!BU136="No Data",1,IF('Indicator Data imputation'!BM135&lt;&gt;"",1,0))</f>
        <v>0</v>
      </c>
      <c r="BM132" s="158">
        <f>IF('Indicator Data'!BV136="No Data",1,IF('Indicator Data imputation'!BN135&lt;&gt;"",1,0))</f>
        <v>0</v>
      </c>
      <c r="BN132" s="158">
        <f>IF('Indicator Data'!BW136="No Data",1,IF('Indicator Data imputation'!BO135&lt;&gt;"",1,0))</f>
        <v>1</v>
      </c>
      <c r="BO132" s="158">
        <f>IF('Indicator Data'!BX136="No Data",1,IF('Indicator Data imputation'!BP135&lt;&gt;"",1,0))</f>
        <v>0</v>
      </c>
      <c r="BP132" s="158">
        <f>IF('Indicator Data'!BY136="No Data",1,IF('Indicator Data imputation'!BQ135&lt;&gt;"",1,0))</f>
        <v>0</v>
      </c>
      <c r="BQ132" s="158">
        <f>IF('Indicator Data'!BZ136="No Data",1,IF('Indicator Data imputation'!BR135&lt;&gt;"",1,0))</f>
        <v>0</v>
      </c>
      <c r="BR132" s="158">
        <f>IF('Indicator Data'!CA136="No Data",1,IF('Indicator Data imputation'!BS135&lt;&gt;"",1,0))</f>
        <v>0</v>
      </c>
      <c r="BS132" s="158">
        <f>IF('Indicator Data'!CB136="No Data",1,IF('Indicator Data imputation'!BT135&lt;&gt;"",1,0))</f>
        <v>0</v>
      </c>
      <c r="BT132" s="158">
        <f>IF('Indicator Data'!CC136="No Data",1,IF('Indicator Data imputation'!BU135&lt;&gt;"",1,0))</f>
        <v>0</v>
      </c>
      <c r="BU132" s="158">
        <f>IF('Indicator Data'!CD136="No Data",1,IF('Indicator Data imputation'!BV135&lt;&gt;"",1,0))</f>
        <v>0</v>
      </c>
      <c r="BV132" s="158">
        <f>IF('Indicator Data'!CE136="No Data",1,IF('Indicator Data imputation'!BW135&lt;&gt;"",1,0))</f>
        <v>0</v>
      </c>
      <c r="BW132" s="158">
        <f>IF('Indicator Data'!CF136="No Data",1,IF('Indicator Data imputation'!BX135&lt;&gt;"",1,0))</f>
        <v>0</v>
      </c>
      <c r="BX132" s="158">
        <f>IF('Indicator Data'!CG136="No Data",1,IF('Indicator Data imputation'!BY135&lt;&gt;"",1,0))</f>
        <v>1</v>
      </c>
      <c r="BY132" s="5">
        <f t="shared" si="6"/>
        <v>20</v>
      </c>
      <c r="BZ132" s="160">
        <f t="shared" si="7"/>
        <v>0.26666666666666666</v>
      </c>
    </row>
    <row r="133" spans="1:78" x14ac:dyDescent="0.3">
      <c r="A133" s="5" t="s">
        <v>237</v>
      </c>
      <c r="B133" s="158">
        <f>IF('Indicator Data'!C137="No Data",1,IF('Indicator Data imputation'!C136&lt;&gt;"",1,0))</f>
        <v>0</v>
      </c>
      <c r="C133" s="158">
        <f>IF('Indicator Data'!D137="No Data",1,IF('Indicator Data imputation'!D136&lt;&gt;"",1,0))</f>
        <v>0</v>
      </c>
      <c r="D133" s="158">
        <f>IF('Indicator Data'!E137="No Data",1,IF('Indicator Data imputation'!E136&lt;&gt;"",1,0))</f>
        <v>0</v>
      </c>
      <c r="E133" s="158">
        <f>IF('Indicator Data'!F137="No Data",1,IF('Indicator Data imputation'!F136&lt;&gt;"",1,0))</f>
        <v>0</v>
      </c>
      <c r="F133" s="158">
        <f>IF('Indicator Data'!G137="No Data",1,IF('Indicator Data imputation'!G136&lt;&gt;"",1,0))</f>
        <v>0</v>
      </c>
      <c r="G133" s="158">
        <f>IF('Indicator Data'!H137="No Data",1,IF('Indicator Data imputation'!H136&lt;&gt;"",1,0))</f>
        <v>0</v>
      </c>
      <c r="H133" s="158">
        <f>IF('Indicator Data'!I137="No Data",1,IF('Indicator Data imputation'!I136&lt;&gt;"",1,0))</f>
        <v>0</v>
      </c>
      <c r="I133" s="158">
        <f>IF('Indicator Data'!J137="No Data",1,IF('Indicator Data imputation'!J136&lt;&gt;"",1,0))</f>
        <v>0</v>
      </c>
      <c r="J133" s="158">
        <f>IF('Indicator Data'!K137="No Data",1,IF('Indicator Data imputation'!K136&lt;&gt;"",1,0))</f>
        <v>0</v>
      </c>
      <c r="K133" s="158">
        <f>IF('Indicator Data'!L137="No Data",1,IF('Indicator Data imputation'!L136&lt;&gt;"",1,0))</f>
        <v>0</v>
      </c>
      <c r="L133" s="158">
        <f>IF('Indicator Data'!M137="No Data",1,IF('Indicator Data imputation'!M136&lt;&gt;"",1,0))</f>
        <v>0</v>
      </c>
      <c r="M133" s="158">
        <f>IF('Indicator Data'!N137="No Data",1,IF('Indicator Data imputation'!N136&lt;&gt;"",1,0))</f>
        <v>1</v>
      </c>
      <c r="N133" s="158">
        <f>IF('Indicator Data'!O137="No Data",1,IF('Indicator Data imputation'!O136&lt;&gt;"",1,0))</f>
        <v>1</v>
      </c>
      <c r="O133" s="158">
        <f>IF('Indicator Data'!P137="No Data",1,IF('Indicator Data imputation'!P136&lt;&gt;"",1,0))</f>
        <v>1</v>
      </c>
      <c r="P133" s="158">
        <f>IF('Indicator Data'!Q137="No Data",1,IF('Indicator Data imputation'!Q136&lt;&gt;"",1,0))</f>
        <v>0</v>
      </c>
      <c r="Q133" s="158">
        <f>IF('Indicator Data'!R137="No Data",1,IF('Indicator Data imputation'!R136&lt;&gt;"",1,0))</f>
        <v>0</v>
      </c>
      <c r="R133" s="158">
        <f>IF('Indicator Data'!S137="No Data",1,IF('Indicator Data imputation'!S136&lt;&gt;"",1,0))</f>
        <v>0</v>
      </c>
      <c r="S133" s="158">
        <f>IF('Indicator Data'!T137="No Data",1,IF('Indicator Data imputation'!T136&lt;&gt;"",1,0))</f>
        <v>0</v>
      </c>
      <c r="T133" s="158">
        <f>IF('Indicator Data'!U137="No Data",1,IF('Indicator Data imputation'!U136&lt;&gt;"",1,0))</f>
        <v>0</v>
      </c>
      <c r="U133" s="158">
        <f>IF('Indicator Data'!V137="No Data",1,IF('Indicator Data imputation'!V136&lt;&gt;"",1,0))</f>
        <v>0</v>
      </c>
      <c r="V133" s="158">
        <f>IF('Indicator Data'!W137="No Data",1,IF('Indicator Data imputation'!W136&lt;&gt;"",1,0))</f>
        <v>0</v>
      </c>
      <c r="W133" s="158">
        <f>IF('Indicator Data'!X137="No Data",1,IF('Indicator Data imputation'!X136&lt;&gt;"",1,0))</f>
        <v>0</v>
      </c>
      <c r="X133" s="158">
        <f>IF('Indicator Data'!Y137="No Data",1,IF('Indicator Data imputation'!Y136&lt;&gt;"",1,0))</f>
        <v>0</v>
      </c>
      <c r="Y133" s="158">
        <f>IF('Indicator Data'!Z137="No Data",1,IF('Indicator Data imputation'!Z136&lt;&gt;"",1,0))</f>
        <v>0</v>
      </c>
      <c r="Z133" s="158">
        <f>IF('Indicator Data'!AA137="No Data",1,IF('Indicator Data imputation'!AA136&lt;&gt;"",1,0))</f>
        <v>0</v>
      </c>
      <c r="AA133" s="158">
        <f>IF('Indicator Data'!AB137="No Data",1,IF('Indicator Data imputation'!AB136&lt;&gt;"",1,0))</f>
        <v>0</v>
      </c>
      <c r="AB133" s="158">
        <f>IF('Indicator Data'!AC137="No Data",1,IF('Indicator Data imputation'!AC136&lt;&gt;"",1,0))</f>
        <v>1</v>
      </c>
      <c r="AC133" s="158">
        <f>IF('Indicator Data'!AD137="No Data",1,IF('Indicator Data imputation'!AD136&lt;&gt;"",1,0))</f>
        <v>0</v>
      </c>
      <c r="AD133" s="158">
        <f>IF('Indicator Data'!AE137="No Data",1,IF('Indicator Data imputation'!AE136&lt;&gt;"",1,0))</f>
        <v>1</v>
      </c>
      <c r="AE133" s="158">
        <f>IF('Indicator Data'!AF137="No Data",1,IF('Indicator Data imputation'!AF136&lt;&gt;"",1,0))</f>
        <v>0</v>
      </c>
      <c r="AF133" s="158">
        <f>IF('Indicator Data'!AG137="No Data",1,IF('Indicator Data imputation'!AG136&lt;&gt;"",1,0))</f>
        <v>0</v>
      </c>
      <c r="AG133" s="158">
        <f>IF('Indicator Data'!AH137="No Data",1,IF('Indicator Data imputation'!AH136&lt;&gt;"",1,0))</f>
        <v>0</v>
      </c>
      <c r="AH133" s="158">
        <f>IF('Indicator Data'!AI137="No Data",1,IF('Indicator Data imputation'!AI136&lt;&gt;"",1,0))</f>
        <v>0</v>
      </c>
      <c r="AI133" s="158">
        <f>IF('Indicator Data'!AJ137="No Data",1,IF('Indicator Data imputation'!AJ136&lt;&gt;"",1,0))</f>
        <v>0</v>
      </c>
      <c r="AJ133" s="158">
        <f>IF('Indicator Data'!AK137="No Data",1,IF('Indicator Data imputation'!AK136&lt;&gt;"",1,0))</f>
        <v>0</v>
      </c>
      <c r="AK133" s="158">
        <f>IF('Indicator Data'!AL137="No Data",1,IF('Indicator Data imputation'!AL136&lt;&gt;"",1,0))</f>
        <v>0</v>
      </c>
      <c r="AL133" s="158">
        <f>IF('Indicator Data'!AM137="No Data",1,IF('Indicator Data imputation'!AM136&lt;&gt;"",1,0))</f>
        <v>0</v>
      </c>
      <c r="AM133" s="158">
        <f>IF('Indicator Data'!AN137="No Data",1,IF('Indicator Data imputation'!AN136&lt;&gt;"",1,0))</f>
        <v>0</v>
      </c>
      <c r="AN133" s="158">
        <f>IF('Indicator Data'!AO137="No Data",1,IF('Indicator Data imputation'!AO136&lt;&gt;"",1,0))</f>
        <v>0</v>
      </c>
      <c r="AO133" s="158">
        <f>IF('Indicator Data'!AP137="No Data",1,IF('Indicator Data imputation'!AP136&lt;&gt;"",1,0))</f>
        <v>0</v>
      </c>
      <c r="AP133" s="158">
        <f>IF('Indicator Data'!AQ137="No Data",1,IF('Indicator Data imputation'!AQ136&lt;&gt;"",1,0))</f>
        <v>0</v>
      </c>
      <c r="AQ133" s="158">
        <f>IF('Indicator Data'!AR137="No Data",1,IF('Indicator Data imputation'!AR136&lt;&gt;"",1,0))</f>
        <v>0</v>
      </c>
      <c r="AR133" s="158">
        <f>IF('Indicator Data'!AS137="No Data",1,IF('Indicator Data imputation'!AS136&lt;&gt;"",1,0))</f>
        <v>0</v>
      </c>
      <c r="AS133" s="158">
        <f>IF('Indicator Data'!AT137="No Data",1,IF('Indicator Data imputation'!AT136&lt;&gt;"",1,0))</f>
        <v>0</v>
      </c>
      <c r="AT133" s="158">
        <f>IF('Indicator Data'!AU137="No Data",1,IF('Indicator Data imputation'!AU136&lt;&gt;"",1,0))</f>
        <v>0</v>
      </c>
      <c r="AU133" s="158">
        <f>IF('Indicator Data'!AV137="No Data",1,IF('Indicator Data imputation'!AV136&lt;&gt;"",1,0))</f>
        <v>1</v>
      </c>
      <c r="AV133" s="158">
        <f>IF('Indicator Data'!AW137="No Data",1,IF('Indicator Data imputation'!AW136&lt;&gt;"",1,0))</f>
        <v>1</v>
      </c>
      <c r="AW133" s="158">
        <f>IF('Indicator Data'!AX137="No Data",1,IF('Indicator Data imputation'!AX136&lt;&gt;"",1,0))</f>
        <v>1</v>
      </c>
      <c r="AX133" s="158">
        <f>IF('Indicator Data'!AY137="No Data",1,IF('Indicator Data imputation'!AY136&lt;&gt;"",1,0))</f>
        <v>1</v>
      </c>
      <c r="AY133" s="158">
        <f>IF('Indicator Data'!AZ137="No Data",1,IF('Indicator Data imputation'!AZ136&lt;&gt;"",1,0))</f>
        <v>1</v>
      </c>
      <c r="AZ133" s="158">
        <f>IF('Indicator Data'!BA137="No Data",1,IF('Indicator Data imputation'!BA136&lt;&gt;"",1,0))</f>
        <v>0</v>
      </c>
      <c r="BA133" s="158">
        <f>IF('Indicator Data'!BB137="No Data",1,IF('Indicator Data imputation'!BB136&lt;&gt;"",1,0))</f>
        <v>0</v>
      </c>
      <c r="BB133" s="158">
        <f>IF('Indicator Data'!BC137="No Data",1,IF('Indicator Data imputation'!BC136&lt;&gt;"",1,0))</f>
        <v>0</v>
      </c>
      <c r="BC133" s="158">
        <f>IF('Indicator Data'!BD137="No Data",1,IF('Indicator Data imputation'!BD136&lt;&gt;"",1,0))</f>
        <v>0</v>
      </c>
      <c r="BD133" s="158">
        <f>IF('Indicator Data'!BE137="No Data",1,IF('Indicator Data imputation'!BE136&lt;&gt;"",1,0))</f>
        <v>0</v>
      </c>
      <c r="BE133" s="158">
        <f>IF('Indicator Data'!BF137="No Data",1,IF('Indicator Data imputation'!BF136&lt;&gt;"",1,0))</f>
        <v>0</v>
      </c>
      <c r="BF133" s="158">
        <f>IF('Indicator Data'!BG137="No Data",1,IF('Indicator Data imputation'!BG136&lt;&gt;"",1,0))</f>
        <v>0</v>
      </c>
      <c r="BG133" s="158">
        <f>IF('Indicator Data'!BH137="No Data",1,IF('Indicator Data imputation'!BH136&lt;&gt;"",1,0))</f>
        <v>1</v>
      </c>
      <c r="BH133" s="158">
        <f>IF('Indicator Data'!BI137="No Data",1,IF('Indicator Data imputation'!BI136&lt;&gt;"",1,0))</f>
        <v>1</v>
      </c>
      <c r="BI133" s="158">
        <f>IF('Indicator Data'!BR137="No Data",1,IF('Indicator Data imputation'!BJ136&lt;&gt;"",1,0))</f>
        <v>0</v>
      </c>
      <c r="BJ133" s="158">
        <f>IF('Indicator Data'!BS137="No Data",1,IF('Indicator Data imputation'!BK136&lt;&gt;"",1,0))</f>
        <v>0</v>
      </c>
      <c r="BK133" s="158">
        <f>IF('Indicator Data'!BT137="No Data",1,IF('Indicator Data imputation'!BL136&lt;&gt;"",1,0))</f>
        <v>1</v>
      </c>
      <c r="BL133" s="158">
        <f>IF('Indicator Data'!BU137="No Data",1,IF('Indicator Data imputation'!BM136&lt;&gt;"",1,0))</f>
        <v>0</v>
      </c>
      <c r="BM133" s="158">
        <f>IF('Indicator Data'!BV137="No Data",1,IF('Indicator Data imputation'!BN136&lt;&gt;"",1,0))</f>
        <v>0</v>
      </c>
      <c r="BN133" s="158">
        <f>IF('Indicator Data'!BW137="No Data",1,IF('Indicator Data imputation'!BO136&lt;&gt;"",1,0))</f>
        <v>0</v>
      </c>
      <c r="BO133" s="158">
        <f>IF('Indicator Data'!BX137="No Data",1,IF('Indicator Data imputation'!BP136&lt;&gt;"",1,0))</f>
        <v>0</v>
      </c>
      <c r="BP133" s="158">
        <f>IF('Indicator Data'!BY137="No Data",1,IF('Indicator Data imputation'!BQ136&lt;&gt;"",1,0))</f>
        <v>0</v>
      </c>
      <c r="BQ133" s="158">
        <f>IF('Indicator Data'!BZ137="No Data",1,IF('Indicator Data imputation'!BR136&lt;&gt;"",1,0))</f>
        <v>0</v>
      </c>
      <c r="BR133" s="158">
        <f>IF('Indicator Data'!CA137="No Data",1,IF('Indicator Data imputation'!BS136&lt;&gt;"",1,0))</f>
        <v>0</v>
      </c>
      <c r="BS133" s="158">
        <f>IF('Indicator Data'!CB137="No Data",1,IF('Indicator Data imputation'!BT136&lt;&gt;"",1,0))</f>
        <v>1</v>
      </c>
      <c r="BT133" s="158">
        <f>IF('Indicator Data'!CC137="No Data",1,IF('Indicator Data imputation'!BU136&lt;&gt;"",1,0))</f>
        <v>0</v>
      </c>
      <c r="BU133" s="158">
        <f>IF('Indicator Data'!CD137="No Data",1,IF('Indicator Data imputation'!BV136&lt;&gt;"",1,0))</f>
        <v>0</v>
      </c>
      <c r="BV133" s="158">
        <f>IF('Indicator Data'!CE137="No Data",1,IF('Indicator Data imputation'!BW136&lt;&gt;"",1,0))</f>
        <v>0</v>
      </c>
      <c r="BW133" s="158">
        <f>IF('Indicator Data'!CF137="No Data",1,IF('Indicator Data imputation'!BX136&lt;&gt;"",1,0))</f>
        <v>1</v>
      </c>
      <c r="BX133" s="158">
        <f>IF('Indicator Data'!CG137="No Data",1,IF('Indicator Data imputation'!BY136&lt;&gt;"",1,0))</f>
        <v>0</v>
      </c>
      <c r="BY133" s="5">
        <f t="shared" si="6"/>
        <v>15</v>
      </c>
      <c r="BZ133" s="160">
        <f t="shared" si="7"/>
        <v>0.2</v>
      </c>
    </row>
    <row r="134" spans="1:78" x14ac:dyDescent="0.3">
      <c r="A134" s="5" t="s">
        <v>244</v>
      </c>
      <c r="B134" s="158">
        <f>IF('Indicator Data'!C138="No Data",1,IF('Indicator Data imputation'!C137&lt;&gt;"",1,0))</f>
        <v>0</v>
      </c>
      <c r="C134" s="158">
        <f>IF('Indicator Data'!D138="No Data",1,IF('Indicator Data imputation'!D137&lt;&gt;"",1,0))</f>
        <v>0</v>
      </c>
      <c r="D134" s="158">
        <f>IF('Indicator Data'!E138="No Data",1,IF('Indicator Data imputation'!E137&lt;&gt;"",1,0))</f>
        <v>0</v>
      </c>
      <c r="E134" s="158">
        <f>IF('Indicator Data'!F138="No Data",1,IF('Indicator Data imputation'!F137&lt;&gt;"",1,0))</f>
        <v>0</v>
      </c>
      <c r="F134" s="158">
        <f>IF('Indicator Data'!G138="No Data",1,IF('Indicator Data imputation'!G137&lt;&gt;"",1,0))</f>
        <v>0</v>
      </c>
      <c r="G134" s="158">
        <f>IF('Indicator Data'!H138="No Data",1,IF('Indicator Data imputation'!H137&lt;&gt;"",1,0))</f>
        <v>0</v>
      </c>
      <c r="H134" s="158">
        <f>IF('Indicator Data'!I138="No Data",1,IF('Indicator Data imputation'!I137&lt;&gt;"",1,0))</f>
        <v>0</v>
      </c>
      <c r="I134" s="158">
        <f>IF('Indicator Data'!J138="No Data",1,IF('Indicator Data imputation'!J137&lt;&gt;"",1,0))</f>
        <v>0</v>
      </c>
      <c r="J134" s="158">
        <f>IF('Indicator Data'!K138="No Data",1,IF('Indicator Data imputation'!K137&lt;&gt;"",1,0))</f>
        <v>0</v>
      </c>
      <c r="K134" s="158">
        <f>IF('Indicator Data'!L138="No Data",1,IF('Indicator Data imputation'!L137&lt;&gt;"",1,0))</f>
        <v>0</v>
      </c>
      <c r="L134" s="158">
        <f>IF('Indicator Data'!M138="No Data",1,IF('Indicator Data imputation'!M137&lt;&gt;"",1,0))</f>
        <v>1</v>
      </c>
      <c r="M134" s="158">
        <f>IF('Indicator Data'!N138="No Data",1,IF('Indicator Data imputation'!N137&lt;&gt;"",1,0))</f>
        <v>1</v>
      </c>
      <c r="N134" s="158">
        <f>IF('Indicator Data'!O138="No Data",1,IF('Indicator Data imputation'!O137&lt;&gt;"",1,0))</f>
        <v>1</v>
      </c>
      <c r="O134" s="158">
        <f>IF('Indicator Data'!P138="No Data",1,IF('Indicator Data imputation'!P137&lt;&gt;"",1,0))</f>
        <v>1</v>
      </c>
      <c r="P134" s="158">
        <f>IF('Indicator Data'!Q138="No Data",1,IF('Indicator Data imputation'!Q137&lt;&gt;"",1,0))</f>
        <v>0</v>
      </c>
      <c r="Q134" s="158">
        <f>IF('Indicator Data'!R138="No Data",1,IF('Indicator Data imputation'!R137&lt;&gt;"",1,0))</f>
        <v>0</v>
      </c>
      <c r="R134" s="158">
        <f>IF('Indicator Data'!S138="No Data",1,IF('Indicator Data imputation'!S137&lt;&gt;"",1,0))</f>
        <v>0</v>
      </c>
      <c r="S134" s="158">
        <f>IF('Indicator Data'!T138="No Data",1,IF('Indicator Data imputation'!T137&lt;&gt;"",1,0))</f>
        <v>0</v>
      </c>
      <c r="T134" s="158">
        <f>IF('Indicator Data'!U138="No Data",1,IF('Indicator Data imputation'!U137&lt;&gt;"",1,0))</f>
        <v>0</v>
      </c>
      <c r="U134" s="158">
        <f>IF('Indicator Data'!V138="No Data",1,IF('Indicator Data imputation'!V137&lt;&gt;"",1,0))</f>
        <v>0</v>
      </c>
      <c r="V134" s="158">
        <f>IF('Indicator Data'!W138="No Data",1,IF('Indicator Data imputation'!W137&lt;&gt;"",1,0))</f>
        <v>0</v>
      </c>
      <c r="W134" s="158">
        <f>IF('Indicator Data'!X138="No Data",1,IF('Indicator Data imputation'!X137&lt;&gt;"",1,0))</f>
        <v>0</v>
      </c>
      <c r="X134" s="158">
        <f>IF('Indicator Data'!Y138="No Data",1,IF('Indicator Data imputation'!Y137&lt;&gt;"",1,0))</f>
        <v>0</v>
      </c>
      <c r="Y134" s="158">
        <f>IF('Indicator Data'!Z138="No Data",1,IF('Indicator Data imputation'!Z137&lt;&gt;"",1,0))</f>
        <v>0</v>
      </c>
      <c r="Z134" s="158">
        <f>IF('Indicator Data'!AA138="No Data",1,IF('Indicator Data imputation'!AA137&lt;&gt;"",1,0))</f>
        <v>0</v>
      </c>
      <c r="AA134" s="158">
        <f>IF('Indicator Data'!AB138="No Data",1,IF('Indicator Data imputation'!AB137&lt;&gt;"",1,0))</f>
        <v>0</v>
      </c>
      <c r="AB134" s="158">
        <f>IF('Indicator Data'!AC138="No Data",1,IF('Indicator Data imputation'!AC137&lt;&gt;"",1,0))</f>
        <v>1</v>
      </c>
      <c r="AC134" s="158">
        <f>IF('Indicator Data'!AD138="No Data",1,IF('Indicator Data imputation'!AD137&lt;&gt;"",1,0))</f>
        <v>0</v>
      </c>
      <c r="AD134" s="158">
        <f>IF('Indicator Data'!AE138="No Data",1,IF('Indicator Data imputation'!AE137&lt;&gt;"",1,0))</f>
        <v>0</v>
      </c>
      <c r="AE134" s="158">
        <f>IF('Indicator Data'!AF138="No Data",1,IF('Indicator Data imputation'!AF137&lt;&gt;"",1,0))</f>
        <v>0</v>
      </c>
      <c r="AF134" s="158">
        <f>IF('Indicator Data'!AG138="No Data",1,IF('Indicator Data imputation'!AG137&lt;&gt;"",1,0))</f>
        <v>0</v>
      </c>
      <c r="AG134" s="158">
        <f>IF('Indicator Data'!AH138="No Data",1,IF('Indicator Data imputation'!AH137&lt;&gt;"",1,0))</f>
        <v>0</v>
      </c>
      <c r="AH134" s="158">
        <f>IF('Indicator Data'!AI138="No Data",1,IF('Indicator Data imputation'!AI137&lt;&gt;"",1,0))</f>
        <v>0</v>
      </c>
      <c r="AI134" s="158">
        <f>IF('Indicator Data'!AJ138="No Data",1,IF('Indicator Data imputation'!AJ137&lt;&gt;"",1,0))</f>
        <v>0</v>
      </c>
      <c r="AJ134" s="158">
        <f>IF('Indicator Data'!AK138="No Data",1,IF('Indicator Data imputation'!AK137&lt;&gt;"",1,0))</f>
        <v>0</v>
      </c>
      <c r="AK134" s="158">
        <f>IF('Indicator Data'!AL138="No Data",1,IF('Indicator Data imputation'!AL137&lt;&gt;"",1,0))</f>
        <v>0</v>
      </c>
      <c r="AL134" s="158">
        <f>IF('Indicator Data'!AM138="No Data",1,IF('Indicator Data imputation'!AM137&lt;&gt;"",1,0))</f>
        <v>1</v>
      </c>
      <c r="AM134" s="158">
        <f>IF('Indicator Data'!AN138="No Data",1,IF('Indicator Data imputation'!AN137&lt;&gt;"",1,0))</f>
        <v>0</v>
      </c>
      <c r="AN134" s="158">
        <f>IF('Indicator Data'!AO138="No Data",1,IF('Indicator Data imputation'!AO137&lt;&gt;"",1,0))</f>
        <v>0</v>
      </c>
      <c r="AO134" s="158">
        <f>IF('Indicator Data'!AP138="No Data",1,IF('Indicator Data imputation'!AP137&lt;&gt;"",1,0))</f>
        <v>0</v>
      </c>
      <c r="AP134" s="158">
        <f>IF('Indicator Data'!AQ138="No Data",1,IF('Indicator Data imputation'!AQ137&lt;&gt;"",1,0))</f>
        <v>0</v>
      </c>
      <c r="AQ134" s="158">
        <f>IF('Indicator Data'!AR138="No Data",1,IF('Indicator Data imputation'!AR137&lt;&gt;"",1,0))</f>
        <v>0</v>
      </c>
      <c r="AR134" s="158">
        <f>IF('Indicator Data'!AS138="No Data",1,IF('Indicator Data imputation'!AS137&lt;&gt;"",1,0))</f>
        <v>0</v>
      </c>
      <c r="AS134" s="158">
        <f>IF('Indicator Data'!AT138="No Data",1,IF('Indicator Data imputation'!AT137&lt;&gt;"",1,0))</f>
        <v>0</v>
      </c>
      <c r="AT134" s="158">
        <f>IF('Indicator Data'!AU138="No Data",1,IF('Indicator Data imputation'!AU137&lt;&gt;"",1,0))</f>
        <v>0</v>
      </c>
      <c r="AU134" s="158">
        <f>IF('Indicator Data'!AV138="No Data",1,IF('Indicator Data imputation'!AV137&lt;&gt;"",1,0))</f>
        <v>0</v>
      </c>
      <c r="AV134" s="158">
        <f>IF('Indicator Data'!AW138="No Data",1,IF('Indicator Data imputation'!AW137&lt;&gt;"",1,0))</f>
        <v>0</v>
      </c>
      <c r="AW134" s="158">
        <f>IF('Indicator Data'!AX138="No Data",1,IF('Indicator Data imputation'!AX137&lt;&gt;"",1,0))</f>
        <v>0</v>
      </c>
      <c r="AX134" s="158">
        <f>IF('Indicator Data'!AY138="No Data",1,IF('Indicator Data imputation'!AY137&lt;&gt;"",1,0))</f>
        <v>0</v>
      </c>
      <c r="AY134" s="158">
        <f>IF('Indicator Data'!AZ138="No Data",1,IF('Indicator Data imputation'!AZ137&lt;&gt;"",1,0))</f>
        <v>0</v>
      </c>
      <c r="AZ134" s="158">
        <f>IF('Indicator Data'!BA138="No Data",1,IF('Indicator Data imputation'!BA137&lt;&gt;"",1,0))</f>
        <v>0</v>
      </c>
      <c r="BA134" s="158">
        <f>IF('Indicator Data'!BB138="No Data",1,IF('Indicator Data imputation'!BB137&lt;&gt;"",1,0))</f>
        <v>0</v>
      </c>
      <c r="BB134" s="158">
        <f>IF('Indicator Data'!BC138="No Data",1,IF('Indicator Data imputation'!BC137&lt;&gt;"",1,0))</f>
        <v>0</v>
      </c>
      <c r="BC134" s="158">
        <f>IF('Indicator Data'!BD138="No Data",1,IF('Indicator Data imputation'!BD137&lt;&gt;"",1,0))</f>
        <v>0</v>
      </c>
      <c r="BD134" s="158">
        <f>IF('Indicator Data'!BE138="No Data",1,IF('Indicator Data imputation'!BE137&lt;&gt;"",1,0))</f>
        <v>0</v>
      </c>
      <c r="BE134" s="158">
        <f>IF('Indicator Data'!BF138="No Data",1,IF('Indicator Data imputation'!BF137&lt;&gt;"",1,0))</f>
        <v>0</v>
      </c>
      <c r="BF134" s="158">
        <f>IF('Indicator Data'!BG138="No Data",1,IF('Indicator Data imputation'!BG137&lt;&gt;"",1,0))</f>
        <v>0</v>
      </c>
      <c r="BG134" s="158">
        <f>IF('Indicator Data'!BH138="No Data",1,IF('Indicator Data imputation'!BH137&lt;&gt;"",1,0))</f>
        <v>0</v>
      </c>
      <c r="BH134" s="158">
        <f>IF('Indicator Data'!BI138="No Data",1,IF('Indicator Data imputation'!BI137&lt;&gt;"",1,0))</f>
        <v>0</v>
      </c>
      <c r="BI134" s="158">
        <f>IF('Indicator Data'!BR138="No Data",1,IF('Indicator Data imputation'!BJ137&lt;&gt;"",1,0))</f>
        <v>0</v>
      </c>
      <c r="BJ134" s="158">
        <f>IF('Indicator Data'!BS138="No Data",1,IF('Indicator Data imputation'!BK137&lt;&gt;"",1,0))</f>
        <v>0</v>
      </c>
      <c r="BK134" s="158">
        <f>IF('Indicator Data'!BT138="No Data",1,IF('Indicator Data imputation'!BL137&lt;&gt;"",1,0))</f>
        <v>0</v>
      </c>
      <c r="BL134" s="158">
        <f>IF('Indicator Data'!BU138="No Data",1,IF('Indicator Data imputation'!BM137&lt;&gt;"",1,0))</f>
        <v>0</v>
      </c>
      <c r="BM134" s="158">
        <f>IF('Indicator Data'!BV138="No Data",1,IF('Indicator Data imputation'!BN137&lt;&gt;"",1,0))</f>
        <v>0</v>
      </c>
      <c r="BN134" s="158">
        <f>IF('Indicator Data'!BW138="No Data",1,IF('Indicator Data imputation'!BO137&lt;&gt;"",1,0))</f>
        <v>0</v>
      </c>
      <c r="BO134" s="158">
        <f>IF('Indicator Data'!BX138="No Data",1,IF('Indicator Data imputation'!BP137&lt;&gt;"",1,0))</f>
        <v>0</v>
      </c>
      <c r="BP134" s="158">
        <f>IF('Indicator Data'!BY138="No Data",1,IF('Indicator Data imputation'!BQ137&lt;&gt;"",1,0))</f>
        <v>0</v>
      </c>
      <c r="BQ134" s="158">
        <f>IF('Indicator Data'!BZ138="No Data",1,IF('Indicator Data imputation'!BR137&lt;&gt;"",1,0))</f>
        <v>0</v>
      </c>
      <c r="BR134" s="158">
        <f>IF('Indicator Data'!CA138="No Data",1,IF('Indicator Data imputation'!BS137&lt;&gt;"",1,0))</f>
        <v>0</v>
      </c>
      <c r="BS134" s="158">
        <f>IF('Indicator Data'!CB138="No Data",1,IF('Indicator Data imputation'!BT137&lt;&gt;"",1,0))</f>
        <v>0</v>
      </c>
      <c r="BT134" s="158">
        <f>IF('Indicator Data'!CC138="No Data",1,IF('Indicator Data imputation'!BU137&lt;&gt;"",1,0))</f>
        <v>0</v>
      </c>
      <c r="BU134" s="158">
        <f>IF('Indicator Data'!CD138="No Data",1,IF('Indicator Data imputation'!BV137&lt;&gt;"",1,0))</f>
        <v>0</v>
      </c>
      <c r="BV134" s="158">
        <f>IF('Indicator Data'!CE138="No Data",1,IF('Indicator Data imputation'!BW137&lt;&gt;"",1,0))</f>
        <v>0</v>
      </c>
      <c r="BW134" s="158">
        <f>IF('Indicator Data'!CF138="No Data",1,IF('Indicator Data imputation'!BX137&lt;&gt;"",1,0))</f>
        <v>0</v>
      </c>
      <c r="BX134" s="158">
        <f>IF('Indicator Data'!CG138="No Data",1,IF('Indicator Data imputation'!BY137&lt;&gt;"",1,0))</f>
        <v>0</v>
      </c>
      <c r="BY134" s="5">
        <f t="shared" si="6"/>
        <v>6</v>
      </c>
      <c r="BZ134" s="160">
        <f t="shared" si="7"/>
        <v>0.08</v>
      </c>
    </row>
    <row r="135" spans="1:78" x14ac:dyDescent="0.3">
      <c r="A135" s="5" t="s">
        <v>246</v>
      </c>
      <c r="B135" s="158">
        <f>IF('Indicator Data'!C139="No Data",1,IF('Indicator Data imputation'!C138&lt;&gt;"",1,0))</f>
        <v>0</v>
      </c>
      <c r="C135" s="158">
        <f>IF('Indicator Data'!D139="No Data",1,IF('Indicator Data imputation'!D138&lt;&gt;"",1,0))</f>
        <v>0</v>
      </c>
      <c r="D135" s="158">
        <f>IF('Indicator Data'!E139="No Data",1,IF('Indicator Data imputation'!E138&lt;&gt;"",1,0))</f>
        <v>0</v>
      </c>
      <c r="E135" s="158">
        <f>IF('Indicator Data'!F139="No Data",1,IF('Indicator Data imputation'!F138&lt;&gt;"",1,0))</f>
        <v>0</v>
      </c>
      <c r="F135" s="158">
        <f>IF('Indicator Data'!G139="No Data",1,IF('Indicator Data imputation'!G138&lt;&gt;"",1,0))</f>
        <v>0</v>
      </c>
      <c r="G135" s="158">
        <f>IF('Indicator Data'!H139="No Data",1,IF('Indicator Data imputation'!H138&lt;&gt;"",1,0))</f>
        <v>0</v>
      </c>
      <c r="H135" s="158">
        <f>IF('Indicator Data'!I139="No Data",1,IF('Indicator Data imputation'!I138&lt;&gt;"",1,0))</f>
        <v>0</v>
      </c>
      <c r="I135" s="158">
        <f>IF('Indicator Data'!J139="No Data",1,IF('Indicator Data imputation'!J138&lt;&gt;"",1,0))</f>
        <v>0</v>
      </c>
      <c r="J135" s="158">
        <f>IF('Indicator Data'!K139="No Data",1,IF('Indicator Data imputation'!K138&lt;&gt;"",1,0))</f>
        <v>0</v>
      </c>
      <c r="K135" s="158">
        <f>IF('Indicator Data'!L139="No Data",1,IF('Indicator Data imputation'!L138&lt;&gt;"",1,0))</f>
        <v>0</v>
      </c>
      <c r="L135" s="158">
        <f>IF('Indicator Data'!M139="No Data",1,IF('Indicator Data imputation'!M138&lt;&gt;"",1,0))</f>
        <v>0</v>
      </c>
      <c r="M135" s="158">
        <f>IF('Indicator Data'!N139="No Data",1,IF('Indicator Data imputation'!N138&lt;&gt;"",1,0))</f>
        <v>1</v>
      </c>
      <c r="N135" s="158">
        <f>IF('Indicator Data'!O139="No Data",1,IF('Indicator Data imputation'!O138&lt;&gt;"",1,0))</f>
        <v>1</v>
      </c>
      <c r="O135" s="158">
        <f>IF('Indicator Data'!P139="No Data",1,IF('Indicator Data imputation'!P138&lt;&gt;"",1,0))</f>
        <v>1</v>
      </c>
      <c r="P135" s="158">
        <f>IF('Indicator Data'!Q139="No Data",1,IF('Indicator Data imputation'!Q138&lt;&gt;"",1,0))</f>
        <v>0</v>
      </c>
      <c r="Q135" s="158">
        <f>IF('Indicator Data'!R139="No Data",1,IF('Indicator Data imputation'!R138&lt;&gt;"",1,0))</f>
        <v>0</v>
      </c>
      <c r="R135" s="158">
        <f>IF('Indicator Data'!S139="No Data",1,IF('Indicator Data imputation'!S138&lt;&gt;"",1,0))</f>
        <v>0</v>
      </c>
      <c r="S135" s="158">
        <f>IF('Indicator Data'!T139="No Data",1,IF('Indicator Data imputation'!T138&lt;&gt;"",1,0))</f>
        <v>0</v>
      </c>
      <c r="T135" s="158">
        <f>IF('Indicator Data'!U139="No Data",1,IF('Indicator Data imputation'!U138&lt;&gt;"",1,0))</f>
        <v>0</v>
      </c>
      <c r="U135" s="158">
        <f>IF('Indicator Data'!V139="No Data",1,IF('Indicator Data imputation'!V138&lt;&gt;"",1,0))</f>
        <v>0</v>
      </c>
      <c r="V135" s="158">
        <f>IF('Indicator Data'!W139="No Data",1,IF('Indicator Data imputation'!W138&lt;&gt;"",1,0))</f>
        <v>0</v>
      </c>
      <c r="W135" s="158">
        <f>IF('Indicator Data'!X139="No Data",1,IF('Indicator Data imputation'!X138&lt;&gt;"",1,0))</f>
        <v>0</v>
      </c>
      <c r="X135" s="158">
        <f>IF('Indicator Data'!Y139="No Data",1,IF('Indicator Data imputation'!Y138&lt;&gt;"",1,0))</f>
        <v>0</v>
      </c>
      <c r="Y135" s="158">
        <f>IF('Indicator Data'!Z139="No Data",1,IF('Indicator Data imputation'!Z138&lt;&gt;"",1,0))</f>
        <v>0</v>
      </c>
      <c r="Z135" s="158">
        <f>IF('Indicator Data'!AA139="No Data",1,IF('Indicator Data imputation'!AA138&lt;&gt;"",1,0))</f>
        <v>1</v>
      </c>
      <c r="AA135" s="158">
        <f>IF('Indicator Data'!AB139="No Data",1,IF('Indicator Data imputation'!AB138&lt;&gt;"",1,0))</f>
        <v>0</v>
      </c>
      <c r="AB135" s="158">
        <f>IF('Indicator Data'!AC139="No Data",1,IF('Indicator Data imputation'!AC138&lt;&gt;"",1,0))</f>
        <v>1</v>
      </c>
      <c r="AC135" s="158">
        <f>IF('Indicator Data'!AD139="No Data",1,IF('Indicator Data imputation'!AD138&lt;&gt;"",1,0))</f>
        <v>0</v>
      </c>
      <c r="AD135" s="158">
        <f>IF('Indicator Data'!AE139="No Data",1,IF('Indicator Data imputation'!AE138&lt;&gt;"",1,0))</f>
        <v>0</v>
      </c>
      <c r="AE135" s="158">
        <f>IF('Indicator Data'!AF139="No Data",1,IF('Indicator Data imputation'!AF138&lt;&gt;"",1,0))</f>
        <v>1</v>
      </c>
      <c r="AF135" s="158">
        <f>IF('Indicator Data'!AG139="No Data",1,IF('Indicator Data imputation'!AG138&lt;&gt;"",1,0))</f>
        <v>0</v>
      </c>
      <c r="AG135" s="158">
        <f>IF('Indicator Data'!AH139="No Data",1,IF('Indicator Data imputation'!AH138&lt;&gt;"",1,0))</f>
        <v>0</v>
      </c>
      <c r="AH135" s="158">
        <f>IF('Indicator Data'!AI139="No Data",1,IF('Indicator Data imputation'!AI138&lt;&gt;"",1,0))</f>
        <v>0</v>
      </c>
      <c r="AI135" s="158">
        <f>IF('Indicator Data'!AJ139="No Data",1,IF('Indicator Data imputation'!AJ138&lt;&gt;"",1,0))</f>
        <v>0</v>
      </c>
      <c r="AJ135" s="158">
        <f>IF('Indicator Data'!AK139="No Data",1,IF('Indicator Data imputation'!AK138&lt;&gt;"",1,0))</f>
        <v>0</v>
      </c>
      <c r="AK135" s="158">
        <f>IF('Indicator Data'!AL139="No Data",1,IF('Indicator Data imputation'!AL138&lt;&gt;"",1,0))</f>
        <v>0</v>
      </c>
      <c r="AL135" s="158">
        <f>IF('Indicator Data'!AM139="No Data",1,IF('Indicator Data imputation'!AM138&lt;&gt;"",1,0))</f>
        <v>1</v>
      </c>
      <c r="AM135" s="158">
        <f>IF('Indicator Data'!AN139="No Data",1,IF('Indicator Data imputation'!AN138&lt;&gt;"",1,0))</f>
        <v>0</v>
      </c>
      <c r="AN135" s="158">
        <f>IF('Indicator Data'!AO139="No Data",1,IF('Indicator Data imputation'!AO138&lt;&gt;"",1,0))</f>
        <v>0</v>
      </c>
      <c r="AO135" s="158">
        <f>IF('Indicator Data'!AP139="No Data",1,IF('Indicator Data imputation'!AP138&lt;&gt;"",1,0))</f>
        <v>0</v>
      </c>
      <c r="AP135" s="158">
        <f>IF('Indicator Data'!AQ139="No Data",1,IF('Indicator Data imputation'!AQ138&lt;&gt;"",1,0))</f>
        <v>0</v>
      </c>
      <c r="AQ135" s="158">
        <f>IF('Indicator Data'!AR139="No Data",1,IF('Indicator Data imputation'!AR138&lt;&gt;"",1,0))</f>
        <v>0</v>
      </c>
      <c r="AR135" s="158">
        <f>IF('Indicator Data'!AS139="No Data",1,IF('Indicator Data imputation'!AS138&lt;&gt;"",1,0))</f>
        <v>0</v>
      </c>
      <c r="AS135" s="158">
        <f>IF('Indicator Data'!AT139="No Data",1,IF('Indicator Data imputation'!AT138&lt;&gt;"",1,0))</f>
        <v>0</v>
      </c>
      <c r="AT135" s="158">
        <f>IF('Indicator Data'!AU139="No Data",1,IF('Indicator Data imputation'!AU138&lt;&gt;"",1,0))</f>
        <v>0</v>
      </c>
      <c r="AU135" s="158">
        <f>IF('Indicator Data'!AV139="No Data",1,IF('Indicator Data imputation'!AV138&lt;&gt;"",1,0))</f>
        <v>0</v>
      </c>
      <c r="AV135" s="158">
        <f>IF('Indicator Data'!AW139="No Data",1,IF('Indicator Data imputation'!AW138&lt;&gt;"",1,0))</f>
        <v>0</v>
      </c>
      <c r="AW135" s="158">
        <f>IF('Indicator Data'!AX139="No Data",1,IF('Indicator Data imputation'!AX138&lt;&gt;"",1,0))</f>
        <v>0</v>
      </c>
      <c r="AX135" s="158">
        <f>IF('Indicator Data'!AY139="No Data",1,IF('Indicator Data imputation'!AY138&lt;&gt;"",1,0))</f>
        <v>0</v>
      </c>
      <c r="AY135" s="158">
        <f>IF('Indicator Data'!AZ139="No Data",1,IF('Indicator Data imputation'!AZ138&lt;&gt;"",1,0))</f>
        <v>0</v>
      </c>
      <c r="AZ135" s="158">
        <f>IF('Indicator Data'!BA139="No Data",1,IF('Indicator Data imputation'!BA138&lt;&gt;"",1,0))</f>
        <v>0</v>
      </c>
      <c r="BA135" s="158">
        <f>IF('Indicator Data'!BB139="No Data",1,IF('Indicator Data imputation'!BB138&lt;&gt;"",1,0))</f>
        <v>0</v>
      </c>
      <c r="BB135" s="158">
        <f>IF('Indicator Data'!BC139="No Data",1,IF('Indicator Data imputation'!BC138&lt;&gt;"",1,0))</f>
        <v>0</v>
      </c>
      <c r="BC135" s="158">
        <f>IF('Indicator Data'!BD139="No Data",1,IF('Indicator Data imputation'!BD138&lt;&gt;"",1,0))</f>
        <v>0</v>
      </c>
      <c r="BD135" s="158">
        <f>IF('Indicator Data'!BE139="No Data",1,IF('Indicator Data imputation'!BE138&lt;&gt;"",1,0))</f>
        <v>0</v>
      </c>
      <c r="BE135" s="158">
        <f>IF('Indicator Data'!BF139="No Data",1,IF('Indicator Data imputation'!BF138&lt;&gt;"",1,0))</f>
        <v>0</v>
      </c>
      <c r="BF135" s="158">
        <f>IF('Indicator Data'!BG139="No Data",1,IF('Indicator Data imputation'!BG138&lt;&gt;"",1,0))</f>
        <v>0</v>
      </c>
      <c r="BG135" s="158">
        <f>IF('Indicator Data'!BH139="No Data",1,IF('Indicator Data imputation'!BH138&lt;&gt;"",1,0))</f>
        <v>0</v>
      </c>
      <c r="BH135" s="158">
        <f>IF('Indicator Data'!BI139="No Data",1,IF('Indicator Data imputation'!BI138&lt;&gt;"",1,0))</f>
        <v>1</v>
      </c>
      <c r="BI135" s="158">
        <f>IF('Indicator Data'!BR139="No Data",1,IF('Indicator Data imputation'!BJ138&lt;&gt;"",1,0))</f>
        <v>0</v>
      </c>
      <c r="BJ135" s="158">
        <f>IF('Indicator Data'!BS139="No Data",1,IF('Indicator Data imputation'!BK138&lt;&gt;"",1,0))</f>
        <v>0</v>
      </c>
      <c r="BK135" s="158">
        <f>IF('Indicator Data'!BT139="No Data",1,IF('Indicator Data imputation'!BL138&lt;&gt;"",1,0))</f>
        <v>0</v>
      </c>
      <c r="BL135" s="158">
        <f>IF('Indicator Data'!BU139="No Data",1,IF('Indicator Data imputation'!BM138&lt;&gt;"",1,0))</f>
        <v>0</v>
      </c>
      <c r="BM135" s="158">
        <f>IF('Indicator Data'!BV139="No Data",1,IF('Indicator Data imputation'!BN138&lt;&gt;"",1,0))</f>
        <v>0</v>
      </c>
      <c r="BN135" s="158">
        <f>IF('Indicator Data'!BW139="No Data",1,IF('Indicator Data imputation'!BO138&lt;&gt;"",1,0))</f>
        <v>0</v>
      </c>
      <c r="BO135" s="158">
        <f>IF('Indicator Data'!BX139="No Data",1,IF('Indicator Data imputation'!BP138&lt;&gt;"",1,0))</f>
        <v>0</v>
      </c>
      <c r="BP135" s="158">
        <f>IF('Indicator Data'!BY139="No Data",1,IF('Indicator Data imputation'!BQ138&lt;&gt;"",1,0))</f>
        <v>0</v>
      </c>
      <c r="BQ135" s="158">
        <f>IF('Indicator Data'!BZ139="No Data",1,IF('Indicator Data imputation'!BR138&lt;&gt;"",1,0))</f>
        <v>0</v>
      </c>
      <c r="BR135" s="158">
        <f>IF('Indicator Data'!CA139="No Data",1,IF('Indicator Data imputation'!BS138&lt;&gt;"",1,0))</f>
        <v>0</v>
      </c>
      <c r="BS135" s="158">
        <f>IF('Indicator Data'!CB139="No Data",1,IF('Indicator Data imputation'!BT138&lt;&gt;"",1,0))</f>
        <v>1</v>
      </c>
      <c r="BT135" s="158">
        <f>IF('Indicator Data'!CC139="No Data",1,IF('Indicator Data imputation'!BU138&lt;&gt;"",1,0))</f>
        <v>0</v>
      </c>
      <c r="BU135" s="158">
        <f>IF('Indicator Data'!CD139="No Data",1,IF('Indicator Data imputation'!BV138&lt;&gt;"",1,0))</f>
        <v>1</v>
      </c>
      <c r="BV135" s="158">
        <f>IF('Indicator Data'!CE139="No Data",1,IF('Indicator Data imputation'!BW138&lt;&gt;"",1,0))</f>
        <v>0</v>
      </c>
      <c r="BW135" s="158">
        <f>IF('Indicator Data'!CF139="No Data",1,IF('Indicator Data imputation'!BX138&lt;&gt;"",1,0))</f>
        <v>0</v>
      </c>
      <c r="BX135" s="158">
        <f>IF('Indicator Data'!CG139="No Data",1,IF('Indicator Data imputation'!BY138&lt;&gt;"",1,0))</f>
        <v>0</v>
      </c>
      <c r="BY135" s="5">
        <f t="shared" si="6"/>
        <v>10</v>
      </c>
      <c r="BZ135" s="160">
        <f t="shared" si="7"/>
        <v>0.13333333333333333</v>
      </c>
    </row>
    <row r="136" spans="1:78" x14ac:dyDescent="0.3">
      <c r="A136" s="5" t="s">
        <v>248</v>
      </c>
      <c r="B136" s="158">
        <f>IF('Indicator Data'!C140="No Data",1,IF('Indicator Data imputation'!C139&lt;&gt;"",1,0))</f>
        <v>0</v>
      </c>
      <c r="C136" s="158">
        <f>IF('Indicator Data'!D140="No Data",1,IF('Indicator Data imputation'!D139&lt;&gt;"",1,0))</f>
        <v>0</v>
      </c>
      <c r="D136" s="158">
        <f>IF('Indicator Data'!E140="No Data",1,IF('Indicator Data imputation'!E139&lt;&gt;"",1,0))</f>
        <v>0</v>
      </c>
      <c r="E136" s="158">
        <f>IF('Indicator Data'!F140="No Data",1,IF('Indicator Data imputation'!F139&lt;&gt;"",1,0))</f>
        <v>0</v>
      </c>
      <c r="F136" s="158">
        <f>IF('Indicator Data'!G140="No Data",1,IF('Indicator Data imputation'!G139&lt;&gt;"",1,0))</f>
        <v>0</v>
      </c>
      <c r="G136" s="158">
        <f>IF('Indicator Data'!H140="No Data",1,IF('Indicator Data imputation'!H139&lt;&gt;"",1,0))</f>
        <v>0</v>
      </c>
      <c r="H136" s="158">
        <f>IF('Indicator Data'!I140="No Data",1,IF('Indicator Data imputation'!I139&lt;&gt;"",1,0))</f>
        <v>0</v>
      </c>
      <c r="I136" s="158">
        <f>IF('Indicator Data'!J140="No Data",1,IF('Indicator Data imputation'!J139&lt;&gt;"",1,0))</f>
        <v>0</v>
      </c>
      <c r="J136" s="158">
        <f>IF('Indicator Data'!K140="No Data",1,IF('Indicator Data imputation'!K139&lt;&gt;"",1,0))</f>
        <v>0</v>
      </c>
      <c r="K136" s="158">
        <f>IF('Indicator Data'!L140="No Data",1,IF('Indicator Data imputation'!L139&lt;&gt;"",1,0))</f>
        <v>0</v>
      </c>
      <c r="L136" s="158">
        <f>IF('Indicator Data'!M140="No Data",1,IF('Indicator Data imputation'!M139&lt;&gt;"",1,0))</f>
        <v>1</v>
      </c>
      <c r="M136" s="158">
        <f>IF('Indicator Data'!N140="No Data",1,IF('Indicator Data imputation'!N139&lt;&gt;"",1,0))</f>
        <v>1</v>
      </c>
      <c r="N136" s="158">
        <f>IF('Indicator Data'!O140="No Data",1,IF('Indicator Data imputation'!O139&lt;&gt;"",1,0))</f>
        <v>1</v>
      </c>
      <c r="O136" s="158">
        <f>IF('Indicator Data'!P140="No Data",1,IF('Indicator Data imputation'!P139&lt;&gt;"",1,0))</f>
        <v>1</v>
      </c>
      <c r="P136" s="158">
        <f>IF('Indicator Data'!Q140="No Data",1,IF('Indicator Data imputation'!Q139&lt;&gt;"",1,0))</f>
        <v>0</v>
      </c>
      <c r="Q136" s="158">
        <f>IF('Indicator Data'!R140="No Data",1,IF('Indicator Data imputation'!R139&lt;&gt;"",1,0))</f>
        <v>0</v>
      </c>
      <c r="R136" s="158">
        <f>IF('Indicator Data'!S140="No Data",1,IF('Indicator Data imputation'!S139&lt;&gt;"",1,0))</f>
        <v>0</v>
      </c>
      <c r="S136" s="158">
        <f>IF('Indicator Data'!T140="No Data",1,IF('Indicator Data imputation'!T139&lt;&gt;"",1,0))</f>
        <v>0</v>
      </c>
      <c r="T136" s="158">
        <f>IF('Indicator Data'!U140="No Data",1,IF('Indicator Data imputation'!U139&lt;&gt;"",1,0))</f>
        <v>0</v>
      </c>
      <c r="U136" s="158">
        <f>IF('Indicator Data'!V140="No Data",1,IF('Indicator Data imputation'!V139&lt;&gt;"",1,0))</f>
        <v>0</v>
      </c>
      <c r="V136" s="158">
        <f>IF('Indicator Data'!W140="No Data",1,IF('Indicator Data imputation'!W139&lt;&gt;"",1,0))</f>
        <v>0</v>
      </c>
      <c r="W136" s="158">
        <f>IF('Indicator Data'!X140="No Data",1,IF('Indicator Data imputation'!X139&lt;&gt;"",1,0))</f>
        <v>0</v>
      </c>
      <c r="X136" s="158">
        <f>IF('Indicator Data'!Y140="No Data",1,IF('Indicator Data imputation'!Y139&lt;&gt;"",1,0))</f>
        <v>0</v>
      </c>
      <c r="Y136" s="158">
        <f>IF('Indicator Data'!Z140="No Data",1,IF('Indicator Data imputation'!Z139&lt;&gt;"",1,0))</f>
        <v>0</v>
      </c>
      <c r="Z136" s="158">
        <f>IF('Indicator Data'!AA140="No Data",1,IF('Indicator Data imputation'!AA139&lt;&gt;"",1,0))</f>
        <v>0</v>
      </c>
      <c r="AA136" s="158">
        <f>IF('Indicator Data'!AB140="No Data",1,IF('Indicator Data imputation'!AB139&lt;&gt;"",1,0))</f>
        <v>0</v>
      </c>
      <c r="AB136" s="158">
        <f>IF('Indicator Data'!AC140="No Data",1,IF('Indicator Data imputation'!AC139&lt;&gt;"",1,0))</f>
        <v>0</v>
      </c>
      <c r="AC136" s="158">
        <f>IF('Indicator Data'!AD140="No Data",1,IF('Indicator Data imputation'!AD139&lt;&gt;"",1,0))</f>
        <v>0</v>
      </c>
      <c r="AD136" s="158">
        <f>IF('Indicator Data'!AE140="No Data",1,IF('Indicator Data imputation'!AE139&lt;&gt;"",1,0))</f>
        <v>0</v>
      </c>
      <c r="AE136" s="158">
        <f>IF('Indicator Data'!AF140="No Data",1,IF('Indicator Data imputation'!AF139&lt;&gt;"",1,0))</f>
        <v>0</v>
      </c>
      <c r="AF136" s="158">
        <f>IF('Indicator Data'!AG140="No Data",1,IF('Indicator Data imputation'!AG139&lt;&gt;"",1,0))</f>
        <v>0</v>
      </c>
      <c r="AG136" s="158">
        <f>IF('Indicator Data'!AH140="No Data",1,IF('Indicator Data imputation'!AH139&lt;&gt;"",1,0))</f>
        <v>0</v>
      </c>
      <c r="AH136" s="158">
        <f>IF('Indicator Data'!AI140="No Data",1,IF('Indicator Data imputation'!AI139&lt;&gt;"",1,0))</f>
        <v>0</v>
      </c>
      <c r="AI136" s="158">
        <f>IF('Indicator Data'!AJ140="No Data",1,IF('Indicator Data imputation'!AJ139&lt;&gt;"",1,0))</f>
        <v>0</v>
      </c>
      <c r="AJ136" s="158">
        <f>IF('Indicator Data'!AK140="No Data",1,IF('Indicator Data imputation'!AK139&lt;&gt;"",1,0))</f>
        <v>0</v>
      </c>
      <c r="AK136" s="158">
        <f>IF('Indicator Data'!AL140="No Data",1,IF('Indicator Data imputation'!AL139&lt;&gt;"",1,0))</f>
        <v>0</v>
      </c>
      <c r="AL136" s="158">
        <f>IF('Indicator Data'!AM140="No Data",1,IF('Indicator Data imputation'!AM139&lt;&gt;"",1,0))</f>
        <v>0</v>
      </c>
      <c r="AM136" s="158">
        <f>IF('Indicator Data'!AN140="No Data",1,IF('Indicator Data imputation'!AN139&lt;&gt;"",1,0))</f>
        <v>0</v>
      </c>
      <c r="AN136" s="158">
        <f>IF('Indicator Data'!AO140="No Data",1,IF('Indicator Data imputation'!AO139&lt;&gt;"",1,0))</f>
        <v>0</v>
      </c>
      <c r="AO136" s="158">
        <f>IF('Indicator Data'!AP140="No Data",1,IF('Indicator Data imputation'!AP139&lt;&gt;"",1,0))</f>
        <v>0</v>
      </c>
      <c r="AP136" s="158">
        <f>IF('Indicator Data'!AQ140="No Data",1,IF('Indicator Data imputation'!AQ139&lt;&gt;"",1,0))</f>
        <v>0</v>
      </c>
      <c r="AQ136" s="158">
        <f>IF('Indicator Data'!AR140="No Data",1,IF('Indicator Data imputation'!AR139&lt;&gt;"",1,0))</f>
        <v>0</v>
      </c>
      <c r="AR136" s="158">
        <f>IF('Indicator Data'!AS140="No Data",1,IF('Indicator Data imputation'!AS139&lt;&gt;"",1,0))</f>
        <v>0</v>
      </c>
      <c r="AS136" s="158">
        <f>IF('Indicator Data'!AT140="No Data",1,IF('Indicator Data imputation'!AT139&lt;&gt;"",1,0))</f>
        <v>0</v>
      </c>
      <c r="AT136" s="158">
        <f>IF('Indicator Data'!AU140="No Data",1,IF('Indicator Data imputation'!AU139&lt;&gt;"",1,0))</f>
        <v>0</v>
      </c>
      <c r="AU136" s="158">
        <f>IF('Indicator Data'!AV140="No Data",1,IF('Indicator Data imputation'!AV139&lt;&gt;"",1,0))</f>
        <v>0</v>
      </c>
      <c r="AV136" s="158">
        <f>IF('Indicator Data'!AW140="No Data",1,IF('Indicator Data imputation'!AW139&lt;&gt;"",1,0))</f>
        <v>0</v>
      </c>
      <c r="AW136" s="158">
        <f>IF('Indicator Data'!AX140="No Data",1,IF('Indicator Data imputation'!AX139&lt;&gt;"",1,0))</f>
        <v>0</v>
      </c>
      <c r="AX136" s="158">
        <f>IF('Indicator Data'!AY140="No Data",1,IF('Indicator Data imputation'!AY139&lt;&gt;"",1,0))</f>
        <v>0</v>
      </c>
      <c r="AY136" s="158">
        <f>IF('Indicator Data'!AZ140="No Data",1,IF('Indicator Data imputation'!AZ139&lt;&gt;"",1,0))</f>
        <v>0</v>
      </c>
      <c r="AZ136" s="158">
        <f>IF('Indicator Data'!BA140="No Data",1,IF('Indicator Data imputation'!BA139&lt;&gt;"",1,0))</f>
        <v>0</v>
      </c>
      <c r="BA136" s="158">
        <f>IF('Indicator Data'!BB140="No Data",1,IF('Indicator Data imputation'!BB139&lt;&gt;"",1,0))</f>
        <v>0</v>
      </c>
      <c r="BB136" s="158">
        <f>IF('Indicator Data'!BC140="No Data",1,IF('Indicator Data imputation'!BC139&lt;&gt;"",1,0))</f>
        <v>0</v>
      </c>
      <c r="BC136" s="158">
        <f>IF('Indicator Data'!BD140="No Data",1,IF('Indicator Data imputation'!BD139&lt;&gt;"",1,0))</f>
        <v>0</v>
      </c>
      <c r="BD136" s="158">
        <f>IF('Indicator Data'!BE140="No Data",1,IF('Indicator Data imputation'!BE139&lt;&gt;"",1,0))</f>
        <v>0</v>
      </c>
      <c r="BE136" s="158">
        <f>IF('Indicator Data'!BF140="No Data",1,IF('Indicator Data imputation'!BF139&lt;&gt;"",1,0))</f>
        <v>0</v>
      </c>
      <c r="BF136" s="158">
        <f>IF('Indicator Data'!BG140="No Data",1,IF('Indicator Data imputation'!BG139&lt;&gt;"",1,0))</f>
        <v>0</v>
      </c>
      <c r="BG136" s="158">
        <f>IF('Indicator Data'!BH140="No Data",1,IF('Indicator Data imputation'!BH139&lt;&gt;"",1,0))</f>
        <v>0</v>
      </c>
      <c r="BH136" s="158">
        <f>IF('Indicator Data'!BI140="No Data",1,IF('Indicator Data imputation'!BI139&lt;&gt;"",1,0))</f>
        <v>0</v>
      </c>
      <c r="BI136" s="158">
        <f>IF('Indicator Data'!BR140="No Data",1,IF('Indicator Data imputation'!BJ139&lt;&gt;"",1,0))</f>
        <v>0</v>
      </c>
      <c r="BJ136" s="158">
        <f>IF('Indicator Data'!BS140="No Data",1,IF('Indicator Data imputation'!BK139&lt;&gt;"",1,0))</f>
        <v>0</v>
      </c>
      <c r="BK136" s="158">
        <f>IF('Indicator Data'!BT140="No Data",1,IF('Indicator Data imputation'!BL139&lt;&gt;"",1,0))</f>
        <v>0</v>
      </c>
      <c r="BL136" s="158">
        <f>IF('Indicator Data'!BU140="No Data",1,IF('Indicator Data imputation'!BM139&lt;&gt;"",1,0))</f>
        <v>0</v>
      </c>
      <c r="BM136" s="158">
        <f>IF('Indicator Data'!BV140="No Data",1,IF('Indicator Data imputation'!BN139&lt;&gt;"",1,0))</f>
        <v>0</v>
      </c>
      <c r="BN136" s="158">
        <f>IF('Indicator Data'!BW140="No Data",1,IF('Indicator Data imputation'!BO139&lt;&gt;"",1,0))</f>
        <v>0</v>
      </c>
      <c r="BO136" s="158">
        <f>IF('Indicator Data'!BX140="No Data",1,IF('Indicator Data imputation'!BP139&lt;&gt;"",1,0))</f>
        <v>0</v>
      </c>
      <c r="BP136" s="158">
        <f>IF('Indicator Data'!BY140="No Data",1,IF('Indicator Data imputation'!BQ139&lt;&gt;"",1,0))</f>
        <v>0</v>
      </c>
      <c r="BQ136" s="158">
        <f>IF('Indicator Data'!BZ140="No Data",1,IF('Indicator Data imputation'!BR139&lt;&gt;"",1,0))</f>
        <v>0</v>
      </c>
      <c r="BR136" s="158">
        <f>IF('Indicator Data'!CA140="No Data",1,IF('Indicator Data imputation'!BS139&lt;&gt;"",1,0))</f>
        <v>0</v>
      </c>
      <c r="BS136" s="158">
        <f>IF('Indicator Data'!CB140="No Data",1,IF('Indicator Data imputation'!BT139&lt;&gt;"",1,0))</f>
        <v>0</v>
      </c>
      <c r="BT136" s="158">
        <f>IF('Indicator Data'!CC140="No Data",1,IF('Indicator Data imputation'!BU139&lt;&gt;"",1,0))</f>
        <v>0</v>
      </c>
      <c r="BU136" s="158">
        <f>IF('Indicator Data'!CD140="No Data",1,IF('Indicator Data imputation'!BV139&lt;&gt;"",1,0))</f>
        <v>0</v>
      </c>
      <c r="BV136" s="158">
        <f>IF('Indicator Data'!CE140="No Data",1,IF('Indicator Data imputation'!BW139&lt;&gt;"",1,0))</f>
        <v>0</v>
      </c>
      <c r="BW136" s="158">
        <f>IF('Indicator Data'!CF140="No Data",1,IF('Indicator Data imputation'!BX139&lt;&gt;"",1,0))</f>
        <v>0</v>
      </c>
      <c r="BX136" s="158">
        <f>IF('Indicator Data'!CG140="No Data",1,IF('Indicator Data imputation'!BY139&lt;&gt;"",1,0))</f>
        <v>0</v>
      </c>
      <c r="BY136" s="5">
        <f t="shared" si="6"/>
        <v>4</v>
      </c>
      <c r="BZ136" s="160">
        <f t="shared" si="7"/>
        <v>5.3333333333333337E-2</v>
      </c>
    </row>
    <row r="137" spans="1:78" x14ac:dyDescent="0.3">
      <c r="A137" s="5" t="s">
        <v>250</v>
      </c>
      <c r="B137" s="158">
        <f>IF('Indicator Data'!C141="No Data",1,IF('Indicator Data imputation'!C140&lt;&gt;"",1,0))</f>
        <v>0</v>
      </c>
      <c r="C137" s="158">
        <f>IF('Indicator Data'!D141="No Data",1,IF('Indicator Data imputation'!D140&lt;&gt;"",1,0))</f>
        <v>0</v>
      </c>
      <c r="D137" s="158">
        <f>IF('Indicator Data'!E141="No Data",1,IF('Indicator Data imputation'!E140&lt;&gt;"",1,0))</f>
        <v>0</v>
      </c>
      <c r="E137" s="158">
        <f>IF('Indicator Data'!F141="No Data",1,IF('Indicator Data imputation'!F140&lt;&gt;"",1,0))</f>
        <v>0</v>
      </c>
      <c r="F137" s="158">
        <f>IF('Indicator Data'!G141="No Data",1,IF('Indicator Data imputation'!G140&lt;&gt;"",1,0))</f>
        <v>0</v>
      </c>
      <c r="G137" s="158">
        <f>IF('Indicator Data'!H141="No Data",1,IF('Indicator Data imputation'!H140&lt;&gt;"",1,0))</f>
        <v>0</v>
      </c>
      <c r="H137" s="158">
        <f>IF('Indicator Data'!I141="No Data",1,IF('Indicator Data imputation'!I140&lt;&gt;"",1,0))</f>
        <v>0</v>
      </c>
      <c r="I137" s="158">
        <f>IF('Indicator Data'!J141="No Data",1,IF('Indicator Data imputation'!J140&lt;&gt;"",1,0))</f>
        <v>0</v>
      </c>
      <c r="J137" s="158">
        <f>IF('Indicator Data'!K141="No Data",1,IF('Indicator Data imputation'!K140&lt;&gt;"",1,0))</f>
        <v>0</v>
      </c>
      <c r="K137" s="158">
        <f>IF('Indicator Data'!L141="No Data",1,IF('Indicator Data imputation'!L140&lt;&gt;"",1,0))</f>
        <v>0</v>
      </c>
      <c r="L137" s="158">
        <f>IF('Indicator Data'!M141="No Data",1,IF('Indicator Data imputation'!M140&lt;&gt;"",1,0))</f>
        <v>1</v>
      </c>
      <c r="M137" s="158">
        <f>IF('Indicator Data'!N141="No Data",1,IF('Indicator Data imputation'!N140&lt;&gt;"",1,0))</f>
        <v>1</v>
      </c>
      <c r="N137" s="158">
        <f>IF('Indicator Data'!O141="No Data",1,IF('Indicator Data imputation'!O140&lt;&gt;"",1,0))</f>
        <v>1</v>
      </c>
      <c r="O137" s="158">
        <f>IF('Indicator Data'!P141="No Data",1,IF('Indicator Data imputation'!P140&lt;&gt;"",1,0))</f>
        <v>1</v>
      </c>
      <c r="P137" s="158">
        <f>IF('Indicator Data'!Q141="No Data",1,IF('Indicator Data imputation'!Q140&lt;&gt;"",1,0))</f>
        <v>0</v>
      </c>
      <c r="Q137" s="158">
        <f>IF('Indicator Data'!R141="No Data",1,IF('Indicator Data imputation'!R140&lt;&gt;"",1,0))</f>
        <v>0</v>
      </c>
      <c r="R137" s="158">
        <f>IF('Indicator Data'!S141="No Data",1,IF('Indicator Data imputation'!S140&lt;&gt;"",1,0))</f>
        <v>0</v>
      </c>
      <c r="S137" s="158">
        <f>IF('Indicator Data'!T141="No Data",1,IF('Indicator Data imputation'!T140&lt;&gt;"",1,0))</f>
        <v>0</v>
      </c>
      <c r="T137" s="158">
        <f>IF('Indicator Data'!U141="No Data",1,IF('Indicator Data imputation'!U140&lt;&gt;"",1,0))</f>
        <v>0</v>
      </c>
      <c r="U137" s="158">
        <f>IF('Indicator Data'!V141="No Data",1,IF('Indicator Data imputation'!V140&lt;&gt;"",1,0))</f>
        <v>0</v>
      </c>
      <c r="V137" s="158">
        <f>IF('Indicator Data'!W141="No Data",1,IF('Indicator Data imputation'!W140&lt;&gt;"",1,0))</f>
        <v>0</v>
      </c>
      <c r="W137" s="158">
        <f>IF('Indicator Data'!X141="No Data",1,IF('Indicator Data imputation'!X140&lt;&gt;"",1,0))</f>
        <v>0</v>
      </c>
      <c r="X137" s="158">
        <f>IF('Indicator Data'!Y141="No Data",1,IF('Indicator Data imputation'!Y140&lt;&gt;"",1,0))</f>
        <v>0</v>
      </c>
      <c r="Y137" s="158">
        <f>IF('Indicator Data'!Z141="No Data",1,IF('Indicator Data imputation'!Z140&lt;&gt;"",1,0))</f>
        <v>0</v>
      </c>
      <c r="Z137" s="158">
        <f>IF('Indicator Data'!AA141="No Data",1,IF('Indicator Data imputation'!AA140&lt;&gt;"",1,0))</f>
        <v>0</v>
      </c>
      <c r="AA137" s="158">
        <f>IF('Indicator Data'!AB141="No Data",1,IF('Indicator Data imputation'!AB140&lt;&gt;"",1,0))</f>
        <v>0</v>
      </c>
      <c r="AB137" s="158">
        <f>IF('Indicator Data'!AC141="No Data",1,IF('Indicator Data imputation'!AC140&lt;&gt;"",1,0))</f>
        <v>1</v>
      </c>
      <c r="AC137" s="158">
        <f>IF('Indicator Data'!AD141="No Data",1,IF('Indicator Data imputation'!AD140&lt;&gt;"",1,0))</f>
        <v>0</v>
      </c>
      <c r="AD137" s="158">
        <f>IF('Indicator Data'!AE141="No Data",1,IF('Indicator Data imputation'!AE140&lt;&gt;"",1,0))</f>
        <v>0</v>
      </c>
      <c r="AE137" s="158">
        <f>IF('Indicator Data'!AF141="No Data",1,IF('Indicator Data imputation'!AF140&lt;&gt;"",1,0))</f>
        <v>0</v>
      </c>
      <c r="AF137" s="158">
        <f>IF('Indicator Data'!AG141="No Data",1,IF('Indicator Data imputation'!AG140&lt;&gt;"",1,0))</f>
        <v>0</v>
      </c>
      <c r="AG137" s="158">
        <f>IF('Indicator Data'!AH141="No Data",1,IF('Indicator Data imputation'!AH140&lt;&gt;"",1,0))</f>
        <v>0</v>
      </c>
      <c r="AH137" s="158">
        <f>IF('Indicator Data'!AI141="No Data",1,IF('Indicator Data imputation'!AI140&lt;&gt;"",1,0))</f>
        <v>0</v>
      </c>
      <c r="AI137" s="158">
        <f>IF('Indicator Data'!AJ141="No Data",1,IF('Indicator Data imputation'!AJ140&lt;&gt;"",1,0))</f>
        <v>0</v>
      </c>
      <c r="AJ137" s="158">
        <f>IF('Indicator Data'!AK141="No Data",1,IF('Indicator Data imputation'!AK140&lt;&gt;"",1,0))</f>
        <v>0</v>
      </c>
      <c r="AK137" s="158">
        <f>IF('Indicator Data'!AL141="No Data",1,IF('Indicator Data imputation'!AL140&lt;&gt;"",1,0))</f>
        <v>0</v>
      </c>
      <c r="AL137" s="158">
        <f>IF('Indicator Data'!AM141="No Data",1,IF('Indicator Data imputation'!AM140&lt;&gt;"",1,0))</f>
        <v>0</v>
      </c>
      <c r="AM137" s="158">
        <f>IF('Indicator Data'!AN141="No Data",1,IF('Indicator Data imputation'!AN140&lt;&gt;"",1,0))</f>
        <v>0</v>
      </c>
      <c r="AN137" s="158">
        <f>IF('Indicator Data'!AO141="No Data",1,IF('Indicator Data imputation'!AO140&lt;&gt;"",1,0))</f>
        <v>0</v>
      </c>
      <c r="AO137" s="158">
        <f>IF('Indicator Data'!AP141="No Data",1,IF('Indicator Data imputation'!AP140&lt;&gt;"",1,0))</f>
        <v>0</v>
      </c>
      <c r="AP137" s="158">
        <f>IF('Indicator Data'!AQ141="No Data",1,IF('Indicator Data imputation'!AQ140&lt;&gt;"",1,0))</f>
        <v>0</v>
      </c>
      <c r="AQ137" s="158">
        <f>IF('Indicator Data'!AR141="No Data",1,IF('Indicator Data imputation'!AR140&lt;&gt;"",1,0))</f>
        <v>0</v>
      </c>
      <c r="AR137" s="158">
        <f>IF('Indicator Data'!AS141="No Data",1,IF('Indicator Data imputation'!AS140&lt;&gt;"",1,0))</f>
        <v>0</v>
      </c>
      <c r="AS137" s="158">
        <f>IF('Indicator Data'!AT141="No Data",1,IF('Indicator Data imputation'!AT140&lt;&gt;"",1,0))</f>
        <v>0</v>
      </c>
      <c r="AT137" s="158">
        <f>IF('Indicator Data'!AU141="No Data",1,IF('Indicator Data imputation'!AU140&lt;&gt;"",1,0))</f>
        <v>0</v>
      </c>
      <c r="AU137" s="158">
        <f>IF('Indicator Data'!AV141="No Data",1,IF('Indicator Data imputation'!AV140&lt;&gt;"",1,0))</f>
        <v>0</v>
      </c>
      <c r="AV137" s="158">
        <f>IF('Indicator Data'!AW141="No Data",1,IF('Indicator Data imputation'!AW140&lt;&gt;"",1,0))</f>
        <v>0</v>
      </c>
      <c r="AW137" s="158">
        <f>IF('Indicator Data'!AX141="No Data",1,IF('Indicator Data imputation'!AX140&lt;&gt;"",1,0))</f>
        <v>0</v>
      </c>
      <c r="AX137" s="158">
        <f>IF('Indicator Data'!AY141="No Data",1,IF('Indicator Data imputation'!AY140&lt;&gt;"",1,0))</f>
        <v>0</v>
      </c>
      <c r="AY137" s="158">
        <f>IF('Indicator Data'!AZ141="No Data",1,IF('Indicator Data imputation'!AZ140&lt;&gt;"",1,0))</f>
        <v>0</v>
      </c>
      <c r="AZ137" s="158">
        <f>IF('Indicator Data'!BA141="No Data",1,IF('Indicator Data imputation'!BA140&lt;&gt;"",1,0))</f>
        <v>0</v>
      </c>
      <c r="BA137" s="158">
        <f>IF('Indicator Data'!BB141="No Data",1,IF('Indicator Data imputation'!BB140&lt;&gt;"",1,0))</f>
        <v>0</v>
      </c>
      <c r="BB137" s="158">
        <f>IF('Indicator Data'!BC141="No Data",1,IF('Indicator Data imputation'!BC140&lt;&gt;"",1,0))</f>
        <v>0</v>
      </c>
      <c r="BC137" s="158">
        <f>IF('Indicator Data'!BD141="No Data",1,IF('Indicator Data imputation'!BD140&lt;&gt;"",1,0))</f>
        <v>0</v>
      </c>
      <c r="BD137" s="158">
        <f>IF('Indicator Data'!BE141="No Data",1,IF('Indicator Data imputation'!BE140&lt;&gt;"",1,0))</f>
        <v>0</v>
      </c>
      <c r="BE137" s="158">
        <f>IF('Indicator Data'!BF141="No Data",1,IF('Indicator Data imputation'!BF140&lt;&gt;"",1,0))</f>
        <v>0</v>
      </c>
      <c r="BF137" s="158">
        <f>IF('Indicator Data'!BG141="No Data",1,IF('Indicator Data imputation'!BG140&lt;&gt;"",1,0))</f>
        <v>0</v>
      </c>
      <c r="BG137" s="158">
        <f>IF('Indicator Data'!BH141="No Data",1,IF('Indicator Data imputation'!BH140&lt;&gt;"",1,0))</f>
        <v>0</v>
      </c>
      <c r="BH137" s="158">
        <f>IF('Indicator Data'!BI141="No Data",1,IF('Indicator Data imputation'!BI140&lt;&gt;"",1,0))</f>
        <v>0</v>
      </c>
      <c r="BI137" s="158">
        <f>IF('Indicator Data'!BR141="No Data",1,IF('Indicator Data imputation'!BJ140&lt;&gt;"",1,0))</f>
        <v>0</v>
      </c>
      <c r="BJ137" s="158">
        <f>IF('Indicator Data'!BS141="No Data",1,IF('Indicator Data imputation'!BK140&lt;&gt;"",1,0))</f>
        <v>0</v>
      </c>
      <c r="BK137" s="158">
        <f>IF('Indicator Data'!BT141="No Data",1,IF('Indicator Data imputation'!BL140&lt;&gt;"",1,0))</f>
        <v>0</v>
      </c>
      <c r="BL137" s="158">
        <f>IF('Indicator Data'!BU141="No Data",1,IF('Indicator Data imputation'!BM140&lt;&gt;"",1,0))</f>
        <v>0</v>
      </c>
      <c r="BM137" s="158">
        <f>IF('Indicator Data'!BV141="No Data",1,IF('Indicator Data imputation'!BN140&lt;&gt;"",1,0))</f>
        <v>0</v>
      </c>
      <c r="BN137" s="158">
        <f>IF('Indicator Data'!BW141="No Data",1,IF('Indicator Data imputation'!BO140&lt;&gt;"",1,0))</f>
        <v>0</v>
      </c>
      <c r="BO137" s="158">
        <f>IF('Indicator Data'!BX141="No Data",1,IF('Indicator Data imputation'!BP140&lt;&gt;"",1,0))</f>
        <v>0</v>
      </c>
      <c r="BP137" s="158">
        <f>IF('Indicator Data'!BY141="No Data",1,IF('Indicator Data imputation'!BQ140&lt;&gt;"",1,0))</f>
        <v>0</v>
      </c>
      <c r="BQ137" s="158">
        <f>IF('Indicator Data'!BZ141="No Data",1,IF('Indicator Data imputation'!BR140&lt;&gt;"",1,0))</f>
        <v>0</v>
      </c>
      <c r="BR137" s="158">
        <f>IF('Indicator Data'!CA141="No Data",1,IF('Indicator Data imputation'!BS140&lt;&gt;"",1,0))</f>
        <v>0</v>
      </c>
      <c r="BS137" s="158">
        <f>IF('Indicator Data'!CB141="No Data",1,IF('Indicator Data imputation'!BT140&lt;&gt;"",1,0))</f>
        <v>0</v>
      </c>
      <c r="BT137" s="158">
        <f>IF('Indicator Data'!CC141="No Data",1,IF('Indicator Data imputation'!BU140&lt;&gt;"",1,0))</f>
        <v>0</v>
      </c>
      <c r="BU137" s="158">
        <f>IF('Indicator Data'!CD141="No Data",1,IF('Indicator Data imputation'!BV140&lt;&gt;"",1,0))</f>
        <v>0</v>
      </c>
      <c r="BV137" s="158">
        <f>IF('Indicator Data'!CE141="No Data",1,IF('Indicator Data imputation'!BW140&lt;&gt;"",1,0))</f>
        <v>0</v>
      </c>
      <c r="BW137" s="158">
        <f>IF('Indicator Data'!CF141="No Data",1,IF('Indicator Data imputation'!BX140&lt;&gt;"",1,0))</f>
        <v>0</v>
      </c>
      <c r="BX137" s="158">
        <f>IF('Indicator Data'!CG141="No Data",1,IF('Indicator Data imputation'!BY140&lt;&gt;"",1,0))</f>
        <v>0</v>
      </c>
      <c r="BY137" s="5">
        <f t="shared" si="6"/>
        <v>5</v>
      </c>
      <c r="BZ137" s="160">
        <f t="shared" si="7"/>
        <v>6.6666666666666666E-2</v>
      </c>
    </row>
    <row r="138" spans="1:78" x14ac:dyDescent="0.3">
      <c r="A138" s="5" t="s">
        <v>252</v>
      </c>
      <c r="B138" s="158">
        <f>IF('Indicator Data'!C142="No Data",1,IF('Indicator Data imputation'!C141&lt;&gt;"",1,0))</f>
        <v>0</v>
      </c>
      <c r="C138" s="158">
        <f>IF('Indicator Data'!D142="No Data",1,IF('Indicator Data imputation'!D141&lt;&gt;"",1,0))</f>
        <v>0</v>
      </c>
      <c r="D138" s="158">
        <f>IF('Indicator Data'!E142="No Data",1,IF('Indicator Data imputation'!E141&lt;&gt;"",1,0))</f>
        <v>0</v>
      </c>
      <c r="E138" s="158">
        <f>IF('Indicator Data'!F142="No Data",1,IF('Indicator Data imputation'!F141&lt;&gt;"",1,0))</f>
        <v>0</v>
      </c>
      <c r="F138" s="158">
        <f>IF('Indicator Data'!G142="No Data",1,IF('Indicator Data imputation'!G141&lt;&gt;"",1,0))</f>
        <v>0</v>
      </c>
      <c r="G138" s="158">
        <f>IF('Indicator Data'!H142="No Data",1,IF('Indicator Data imputation'!H141&lt;&gt;"",1,0))</f>
        <v>0</v>
      </c>
      <c r="H138" s="158">
        <f>IF('Indicator Data'!I142="No Data",1,IF('Indicator Data imputation'!I141&lt;&gt;"",1,0))</f>
        <v>0</v>
      </c>
      <c r="I138" s="158">
        <f>IF('Indicator Data'!J142="No Data",1,IF('Indicator Data imputation'!J141&lt;&gt;"",1,0))</f>
        <v>0</v>
      </c>
      <c r="J138" s="158">
        <f>IF('Indicator Data'!K142="No Data",1,IF('Indicator Data imputation'!K141&lt;&gt;"",1,0))</f>
        <v>0</v>
      </c>
      <c r="K138" s="158">
        <f>IF('Indicator Data'!L142="No Data",1,IF('Indicator Data imputation'!L141&lt;&gt;"",1,0))</f>
        <v>0</v>
      </c>
      <c r="L138" s="158">
        <f>IF('Indicator Data'!M142="No Data",1,IF('Indicator Data imputation'!M141&lt;&gt;"",1,0))</f>
        <v>0</v>
      </c>
      <c r="M138" s="158">
        <f>IF('Indicator Data'!N142="No Data",1,IF('Indicator Data imputation'!N141&lt;&gt;"",1,0))</f>
        <v>1</v>
      </c>
      <c r="N138" s="158">
        <f>IF('Indicator Data'!O142="No Data",1,IF('Indicator Data imputation'!O141&lt;&gt;"",1,0))</f>
        <v>1</v>
      </c>
      <c r="O138" s="158">
        <f>IF('Indicator Data'!P142="No Data",1,IF('Indicator Data imputation'!P141&lt;&gt;"",1,0))</f>
        <v>1</v>
      </c>
      <c r="P138" s="158">
        <f>IF('Indicator Data'!Q142="No Data",1,IF('Indicator Data imputation'!Q141&lt;&gt;"",1,0))</f>
        <v>0</v>
      </c>
      <c r="Q138" s="158">
        <f>IF('Indicator Data'!R142="No Data",1,IF('Indicator Data imputation'!R141&lt;&gt;"",1,0))</f>
        <v>0</v>
      </c>
      <c r="R138" s="158">
        <f>IF('Indicator Data'!S142="No Data",1,IF('Indicator Data imputation'!S141&lt;&gt;"",1,0))</f>
        <v>0</v>
      </c>
      <c r="S138" s="158">
        <f>IF('Indicator Data'!T142="No Data",1,IF('Indicator Data imputation'!T141&lt;&gt;"",1,0))</f>
        <v>0</v>
      </c>
      <c r="T138" s="158">
        <f>IF('Indicator Data'!U142="No Data",1,IF('Indicator Data imputation'!U141&lt;&gt;"",1,0))</f>
        <v>0</v>
      </c>
      <c r="U138" s="158">
        <f>IF('Indicator Data'!V142="No Data",1,IF('Indicator Data imputation'!V141&lt;&gt;"",1,0))</f>
        <v>0</v>
      </c>
      <c r="V138" s="158">
        <f>IF('Indicator Data'!W142="No Data",1,IF('Indicator Data imputation'!W141&lt;&gt;"",1,0))</f>
        <v>0</v>
      </c>
      <c r="W138" s="158">
        <f>IF('Indicator Data'!X142="No Data",1,IF('Indicator Data imputation'!X141&lt;&gt;"",1,0))</f>
        <v>0</v>
      </c>
      <c r="X138" s="158">
        <f>IF('Indicator Data'!Y142="No Data",1,IF('Indicator Data imputation'!Y141&lt;&gt;"",1,0))</f>
        <v>0</v>
      </c>
      <c r="Y138" s="158">
        <f>IF('Indicator Data'!Z142="No Data",1,IF('Indicator Data imputation'!Z141&lt;&gt;"",1,0))</f>
        <v>0</v>
      </c>
      <c r="Z138" s="158">
        <f>IF('Indicator Data'!AA142="No Data",1,IF('Indicator Data imputation'!AA141&lt;&gt;"",1,0))</f>
        <v>0</v>
      </c>
      <c r="AA138" s="158">
        <f>IF('Indicator Data'!AB142="No Data",1,IF('Indicator Data imputation'!AB141&lt;&gt;"",1,0))</f>
        <v>0</v>
      </c>
      <c r="AB138" s="158">
        <f>IF('Indicator Data'!AC142="No Data",1,IF('Indicator Data imputation'!AC141&lt;&gt;"",1,0))</f>
        <v>0</v>
      </c>
      <c r="AC138" s="158">
        <f>IF('Indicator Data'!AD142="No Data",1,IF('Indicator Data imputation'!AD141&lt;&gt;"",1,0))</f>
        <v>0</v>
      </c>
      <c r="AD138" s="158">
        <f>IF('Indicator Data'!AE142="No Data",1,IF('Indicator Data imputation'!AE141&lt;&gt;"",1,0))</f>
        <v>1</v>
      </c>
      <c r="AE138" s="158">
        <f>IF('Indicator Data'!AF142="No Data",1,IF('Indicator Data imputation'!AF141&lt;&gt;"",1,0))</f>
        <v>0</v>
      </c>
      <c r="AF138" s="158">
        <f>IF('Indicator Data'!AG142="No Data",1,IF('Indicator Data imputation'!AG141&lt;&gt;"",1,0))</f>
        <v>0</v>
      </c>
      <c r="AG138" s="158">
        <f>IF('Indicator Data'!AH142="No Data",1,IF('Indicator Data imputation'!AH141&lt;&gt;"",1,0))</f>
        <v>0</v>
      </c>
      <c r="AH138" s="158">
        <f>IF('Indicator Data'!AI142="No Data",1,IF('Indicator Data imputation'!AI141&lt;&gt;"",1,0))</f>
        <v>0</v>
      </c>
      <c r="AI138" s="158">
        <f>IF('Indicator Data'!AJ142="No Data",1,IF('Indicator Data imputation'!AJ141&lt;&gt;"",1,0))</f>
        <v>0</v>
      </c>
      <c r="AJ138" s="158">
        <f>IF('Indicator Data'!AK142="No Data",1,IF('Indicator Data imputation'!AK141&lt;&gt;"",1,0))</f>
        <v>0</v>
      </c>
      <c r="AK138" s="158">
        <f>IF('Indicator Data'!AL142="No Data",1,IF('Indicator Data imputation'!AL141&lt;&gt;"",1,0))</f>
        <v>0</v>
      </c>
      <c r="AL138" s="158">
        <f>IF('Indicator Data'!AM142="No Data",1,IF('Indicator Data imputation'!AM141&lt;&gt;"",1,0))</f>
        <v>0</v>
      </c>
      <c r="AM138" s="158">
        <f>IF('Indicator Data'!AN142="No Data",1,IF('Indicator Data imputation'!AN141&lt;&gt;"",1,0))</f>
        <v>0</v>
      </c>
      <c r="AN138" s="158">
        <f>IF('Indicator Data'!AO142="No Data",1,IF('Indicator Data imputation'!AO141&lt;&gt;"",1,0))</f>
        <v>0</v>
      </c>
      <c r="AO138" s="158">
        <f>IF('Indicator Data'!AP142="No Data",1,IF('Indicator Data imputation'!AP141&lt;&gt;"",1,0))</f>
        <v>0</v>
      </c>
      <c r="AP138" s="158">
        <f>IF('Indicator Data'!AQ142="No Data",1,IF('Indicator Data imputation'!AQ141&lt;&gt;"",1,0))</f>
        <v>0</v>
      </c>
      <c r="AQ138" s="158">
        <f>IF('Indicator Data'!AR142="No Data",1,IF('Indicator Data imputation'!AR141&lt;&gt;"",1,0))</f>
        <v>0</v>
      </c>
      <c r="AR138" s="158">
        <f>IF('Indicator Data'!AS142="No Data",1,IF('Indicator Data imputation'!AS141&lt;&gt;"",1,0))</f>
        <v>0</v>
      </c>
      <c r="AS138" s="158">
        <f>IF('Indicator Data'!AT142="No Data",1,IF('Indicator Data imputation'!AT141&lt;&gt;"",1,0))</f>
        <v>0</v>
      </c>
      <c r="AT138" s="158">
        <f>IF('Indicator Data'!AU142="No Data",1,IF('Indicator Data imputation'!AU141&lt;&gt;"",1,0))</f>
        <v>0</v>
      </c>
      <c r="AU138" s="158">
        <f>IF('Indicator Data'!AV142="No Data",1,IF('Indicator Data imputation'!AV141&lt;&gt;"",1,0))</f>
        <v>0</v>
      </c>
      <c r="AV138" s="158">
        <f>IF('Indicator Data'!AW142="No Data",1,IF('Indicator Data imputation'!AW141&lt;&gt;"",1,0))</f>
        <v>0</v>
      </c>
      <c r="AW138" s="158">
        <f>IF('Indicator Data'!AX142="No Data",1,IF('Indicator Data imputation'!AX141&lt;&gt;"",1,0))</f>
        <v>0</v>
      </c>
      <c r="AX138" s="158">
        <f>IF('Indicator Data'!AY142="No Data",1,IF('Indicator Data imputation'!AY141&lt;&gt;"",1,0))</f>
        <v>0</v>
      </c>
      <c r="AY138" s="158">
        <f>IF('Indicator Data'!AZ142="No Data",1,IF('Indicator Data imputation'!AZ141&lt;&gt;"",1,0))</f>
        <v>0</v>
      </c>
      <c r="AZ138" s="158">
        <f>IF('Indicator Data'!BA142="No Data",1,IF('Indicator Data imputation'!BA141&lt;&gt;"",1,0))</f>
        <v>0</v>
      </c>
      <c r="BA138" s="158">
        <f>IF('Indicator Data'!BB142="No Data",1,IF('Indicator Data imputation'!BB141&lt;&gt;"",1,0))</f>
        <v>0</v>
      </c>
      <c r="BB138" s="158">
        <f>IF('Indicator Data'!BC142="No Data",1,IF('Indicator Data imputation'!BC141&lt;&gt;"",1,0))</f>
        <v>0</v>
      </c>
      <c r="BC138" s="158">
        <f>IF('Indicator Data'!BD142="No Data",1,IF('Indicator Data imputation'!BD141&lt;&gt;"",1,0))</f>
        <v>0</v>
      </c>
      <c r="BD138" s="158">
        <f>IF('Indicator Data'!BE142="No Data",1,IF('Indicator Data imputation'!BE141&lt;&gt;"",1,0))</f>
        <v>0</v>
      </c>
      <c r="BE138" s="158">
        <f>IF('Indicator Data'!BF142="No Data",1,IF('Indicator Data imputation'!BF141&lt;&gt;"",1,0))</f>
        <v>0</v>
      </c>
      <c r="BF138" s="158">
        <f>IF('Indicator Data'!BG142="No Data",1,IF('Indicator Data imputation'!BG141&lt;&gt;"",1,0))</f>
        <v>0</v>
      </c>
      <c r="BG138" s="158">
        <f>IF('Indicator Data'!BH142="No Data",1,IF('Indicator Data imputation'!BH141&lt;&gt;"",1,0))</f>
        <v>0</v>
      </c>
      <c r="BH138" s="158">
        <f>IF('Indicator Data'!BI142="No Data",1,IF('Indicator Data imputation'!BI141&lt;&gt;"",1,0))</f>
        <v>0</v>
      </c>
      <c r="BI138" s="158">
        <f>IF('Indicator Data'!BR142="No Data",1,IF('Indicator Data imputation'!BJ141&lt;&gt;"",1,0))</f>
        <v>0</v>
      </c>
      <c r="BJ138" s="158">
        <f>IF('Indicator Data'!BS142="No Data",1,IF('Indicator Data imputation'!BK141&lt;&gt;"",1,0))</f>
        <v>0</v>
      </c>
      <c r="BK138" s="158">
        <f>IF('Indicator Data'!BT142="No Data",1,IF('Indicator Data imputation'!BL141&lt;&gt;"",1,0))</f>
        <v>0</v>
      </c>
      <c r="BL138" s="158">
        <f>IF('Indicator Data'!BU142="No Data",1,IF('Indicator Data imputation'!BM141&lt;&gt;"",1,0))</f>
        <v>0</v>
      </c>
      <c r="BM138" s="158">
        <f>IF('Indicator Data'!BV142="No Data",1,IF('Indicator Data imputation'!BN141&lt;&gt;"",1,0))</f>
        <v>0</v>
      </c>
      <c r="BN138" s="158">
        <f>IF('Indicator Data'!BW142="No Data",1,IF('Indicator Data imputation'!BO141&lt;&gt;"",1,0))</f>
        <v>0</v>
      </c>
      <c r="BO138" s="158">
        <f>IF('Indicator Data'!BX142="No Data",1,IF('Indicator Data imputation'!BP141&lt;&gt;"",1,0))</f>
        <v>0</v>
      </c>
      <c r="BP138" s="158">
        <f>IF('Indicator Data'!BY142="No Data",1,IF('Indicator Data imputation'!BQ141&lt;&gt;"",1,0))</f>
        <v>0</v>
      </c>
      <c r="BQ138" s="158">
        <f>IF('Indicator Data'!BZ142="No Data",1,IF('Indicator Data imputation'!BR141&lt;&gt;"",1,0))</f>
        <v>0</v>
      </c>
      <c r="BR138" s="158">
        <f>IF('Indicator Data'!CA142="No Data",1,IF('Indicator Data imputation'!BS141&lt;&gt;"",1,0))</f>
        <v>0</v>
      </c>
      <c r="BS138" s="158">
        <f>IF('Indicator Data'!CB142="No Data",1,IF('Indicator Data imputation'!BT141&lt;&gt;"",1,0))</f>
        <v>1</v>
      </c>
      <c r="BT138" s="158">
        <f>IF('Indicator Data'!CC142="No Data",1,IF('Indicator Data imputation'!BU141&lt;&gt;"",1,0))</f>
        <v>0</v>
      </c>
      <c r="BU138" s="158">
        <f>IF('Indicator Data'!CD142="No Data",1,IF('Indicator Data imputation'!BV141&lt;&gt;"",1,0))</f>
        <v>0</v>
      </c>
      <c r="BV138" s="158">
        <f>IF('Indicator Data'!CE142="No Data",1,IF('Indicator Data imputation'!BW141&lt;&gt;"",1,0))</f>
        <v>0</v>
      </c>
      <c r="BW138" s="158">
        <f>IF('Indicator Data'!CF142="No Data",1,IF('Indicator Data imputation'!BX141&lt;&gt;"",1,0))</f>
        <v>0</v>
      </c>
      <c r="BX138" s="158">
        <f>IF('Indicator Data'!CG142="No Data",1,IF('Indicator Data imputation'!BY141&lt;&gt;"",1,0))</f>
        <v>0</v>
      </c>
      <c r="BY138" s="5">
        <f t="shared" si="6"/>
        <v>5</v>
      </c>
      <c r="BZ138" s="160">
        <f t="shared" si="7"/>
        <v>6.6666666666666666E-2</v>
      </c>
    </row>
    <row r="139" spans="1:78" x14ac:dyDescent="0.3">
      <c r="A139" s="5" t="s">
        <v>254</v>
      </c>
      <c r="B139" s="158">
        <f>IF('Indicator Data'!C143="No Data",1,IF('Indicator Data imputation'!C142&lt;&gt;"",1,0))</f>
        <v>0</v>
      </c>
      <c r="C139" s="158">
        <f>IF('Indicator Data'!D143="No Data",1,IF('Indicator Data imputation'!D142&lt;&gt;"",1,0))</f>
        <v>0</v>
      </c>
      <c r="D139" s="158">
        <f>IF('Indicator Data'!E143="No Data",1,IF('Indicator Data imputation'!E142&lt;&gt;"",1,0))</f>
        <v>0</v>
      </c>
      <c r="E139" s="158">
        <f>IF('Indicator Data'!F143="No Data",1,IF('Indicator Data imputation'!F142&lt;&gt;"",1,0))</f>
        <v>0</v>
      </c>
      <c r="F139" s="158">
        <f>IF('Indicator Data'!G143="No Data",1,IF('Indicator Data imputation'!G142&lt;&gt;"",1,0))</f>
        <v>0</v>
      </c>
      <c r="G139" s="158">
        <f>IF('Indicator Data'!H143="No Data",1,IF('Indicator Data imputation'!H142&lt;&gt;"",1,0))</f>
        <v>0</v>
      </c>
      <c r="H139" s="158">
        <f>IF('Indicator Data'!I143="No Data",1,IF('Indicator Data imputation'!I142&lt;&gt;"",1,0))</f>
        <v>0</v>
      </c>
      <c r="I139" s="158">
        <f>IF('Indicator Data'!J143="No Data",1,IF('Indicator Data imputation'!J142&lt;&gt;"",1,0))</f>
        <v>0</v>
      </c>
      <c r="J139" s="158">
        <f>IF('Indicator Data'!K143="No Data",1,IF('Indicator Data imputation'!K142&lt;&gt;"",1,0))</f>
        <v>0</v>
      </c>
      <c r="K139" s="158">
        <f>IF('Indicator Data'!L143="No Data",1,IF('Indicator Data imputation'!L142&lt;&gt;"",1,0))</f>
        <v>0</v>
      </c>
      <c r="L139" s="158">
        <f>IF('Indicator Data'!M143="No Data",1,IF('Indicator Data imputation'!M142&lt;&gt;"",1,0))</f>
        <v>0</v>
      </c>
      <c r="M139" s="158">
        <f>IF('Indicator Data'!N143="No Data",1,IF('Indicator Data imputation'!N142&lt;&gt;"",1,0))</f>
        <v>1</v>
      </c>
      <c r="N139" s="158">
        <f>IF('Indicator Data'!O143="No Data",1,IF('Indicator Data imputation'!O142&lt;&gt;"",1,0))</f>
        <v>1</v>
      </c>
      <c r="O139" s="158">
        <f>IF('Indicator Data'!P143="No Data",1,IF('Indicator Data imputation'!P142&lt;&gt;"",1,0))</f>
        <v>1</v>
      </c>
      <c r="P139" s="158">
        <f>IF('Indicator Data'!Q143="No Data",1,IF('Indicator Data imputation'!Q142&lt;&gt;"",1,0))</f>
        <v>0</v>
      </c>
      <c r="Q139" s="158">
        <f>IF('Indicator Data'!R143="No Data",1,IF('Indicator Data imputation'!R142&lt;&gt;"",1,0))</f>
        <v>0</v>
      </c>
      <c r="R139" s="158">
        <f>IF('Indicator Data'!S143="No Data",1,IF('Indicator Data imputation'!S142&lt;&gt;"",1,0))</f>
        <v>0</v>
      </c>
      <c r="S139" s="158">
        <f>IF('Indicator Data'!T143="No Data",1,IF('Indicator Data imputation'!T142&lt;&gt;"",1,0))</f>
        <v>0</v>
      </c>
      <c r="T139" s="158">
        <f>IF('Indicator Data'!U143="No Data",1,IF('Indicator Data imputation'!U142&lt;&gt;"",1,0))</f>
        <v>0</v>
      </c>
      <c r="U139" s="158">
        <f>IF('Indicator Data'!V143="No Data",1,IF('Indicator Data imputation'!V142&lt;&gt;"",1,0))</f>
        <v>0</v>
      </c>
      <c r="V139" s="158">
        <f>IF('Indicator Data'!W143="No Data",1,IF('Indicator Data imputation'!W142&lt;&gt;"",1,0))</f>
        <v>0</v>
      </c>
      <c r="W139" s="158">
        <f>IF('Indicator Data'!X143="No Data",1,IF('Indicator Data imputation'!X142&lt;&gt;"",1,0))</f>
        <v>0</v>
      </c>
      <c r="X139" s="158">
        <f>IF('Indicator Data'!Y143="No Data",1,IF('Indicator Data imputation'!Y142&lt;&gt;"",1,0))</f>
        <v>0</v>
      </c>
      <c r="Y139" s="158">
        <f>IF('Indicator Data'!Z143="No Data",1,IF('Indicator Data imputation'!Z142&lt;&gt;"",1,0))</f>
        <v>0</v>
      </c>
      <c r="Z139" s="158">
        <f>IF('Indicator Data'!AA143="No Data",1,IF('Indicator Data imputation'!AA142&lt;&gt;"",1,0))</f>
        <v>0</v>
      </c>
      <c r="AA139" s="158">
        <f>IF('Indicator Data'!AB143="No Data",1,IF('Indicator Data imputation'!AB142&lt;&gt;"",1,0))</f>
        <v>0</v>
      </c>
      <c r="AB139" s="158">
        <f>IF('Indicator Data'!AC143="No Data",1,IF('Indicator Data imputation'!AC142&lt;&gt;"",1,0))</f>
        <v>1</v>
      </c>
      <c r="AC139" s="158">
        <f>IF('Indicator Data'!AD143="No Data",1,IF('Indicator Data imputation'!AD142&lt;&gt;"",1,0))</f>
        <v>0</v>
      </c>
      <c r="AD139" s="158">
        <f>IF('Indicator Data'!AE143="No Data",1,IF('Indicator Data imputation'!AE142&lt;&gt;"",1,0))</f>
        <v>1</v>
      </c>
      <c r="AE139" s="158">
        <f>IF('Indicator Data'!AF143="No Data",1,IF('Indicator Data imputation'!AF142&lt;&gt;"",1,0))</f>
        <v>0</v>
      </c>
      <c r="AF139" s="158">
        <f>IF('Indicator Data'!AG143="No Data",1,IF('Indicator Data imputation'!AG142&lt;&gt;"",1,0))</f>
        <v>0</v>
      </c>
      <c r="AG139" s="158">
        <f>IF('Indicator Data'!AH143="No Data",1,IF('Indicator Data imputation'!AH142&lt;&gt;"",1,0))</f>
        <v>0</v>
      </c>
      <c r="AH139" s="158">
        <f>IF('Indicator Data'!AI143="No Data",1,IF('Indicator Data imputation'!AI142&lt;&gt;"",1,0))</f>
        <v>0</v>
      </c>
      <c r="AI139" s="158">
        <f>IF('Indicator Data'!AJ143="No Data",1,IF('Indicator Data imputation'!AJ142&lt;&gt;"",1,0))</f>
        <v>0</v>
      </c>
      <c r="AJ139" s="158">
        <f>IF('Indicator Data'!AK143="No Data",1,IF('Indicator Data imputation'!AK142&lt;&gt;"",1,0))</f>
        <v>0</v>
      </c>
      <c r="AK139" s="158">
        <f>IF('Indicator Data'!AL143="No Data",1,IF('Indicator Data imputation'!AL142&lt;&gt;"",1,0))</f>
        <v>0</v>
      </c>
      <c r="AL139" s="158">
        <f>IF('Indicator Data'!AM143="No Data",1,IF('Indicator Data imputation'!AM142&lt;&gt;"",1,0))</f>
        <v>1</v>
      </c>
      <c r="AM139" s="158">
        <f>IF('Indicator Data'!AN143="No Data",1,IF('Indicator Data imputation'!AN142&lt;&gt;"",1,0))</f>
        <v>0</v>
      </c>
      <c r="AN139" s="158">
        <f>IF('Indicator Data'!AO143="No Data",1,IF('Indicator Data imputation'!AO142&lt;&gt;"",1,0))</f>
        <v>0</v>
      </c>
      <c r="AO139" s="158">
        <f>IF('Indicator Data'!AP143="No Data",1,IF('Indicator Data imputation'!AP142&lt;&gt;"",1,0))</f>
        <v>0</v>
      </c>
      <c r="AP139" s="158">
        <f>IF('Indicator Data'!AQ143="No Data",1,IF('Indicator Data imputation'!AQ142&lt;&gt;"",1,0))</f>
        <v>1</v>
      </c>
      <c r="AQ139" s="158">
        <f>IF('Indicator Data'!AR143="No Data",1,IF('Indicator Data imputation'!AR142&lt;&gt;"",1,0))</f>
        <v>0</v>
      </c>
      <c r="AR139" s="158">
        <f>IF('Indicator Data'!AS143="No Data",1,IF('Indicator Data imputation'!AS142&lt;&gt;"",1,0))</f>
        <v>0</v>
      </c>
      <c r="AS139" s="158">
        <f>IF('Indicator Data'!AT143="No Data",1,IF('Indicator Data imputation'!AT142&lt;&gt;"",1,0))</f>
        <v>1</v>
      </c>
      <c r="AT139" s="158">
        <f>IF('Indicator Data'!AU143="No Data",1,IF('Indicator Data imputation'!AU142&lt;&gt;"",1,0))</f>
        <v>0</v>
      </c>
      <c r="AU139" s="158">
        <f>IF('Indicator Data'!AV143="No Data",1,IF('Indicator Data imputation'!AV142&lt;&gt;"",1,0))</f>
        <v>0</v>
      </c>
      <c r="AV139" s="158">
        <f>IF('Indicator Data'!AW143="No Data",1,IF('Indicator Data imputation'!AW142&lt;&gt;"",1,0))</f>
        <v>1</v>
      </c>
      <c r="AW139" s="158">
        <f>IF('Indicator Data'!AX143="No Data",1,IF('Indicator Data imputation'!AX142&lt;&gt;"",1,0))</f>
        <v>1</v>
      </c>
      <c r="AX139" s="158">
        <f>IF('Indicator Data'!AY143="No Data",1,IF('Indicator Data imputation'!AY142&lt;&gt;"",1,0))</f>
        <v>0</v>
      </c>
      <c r="AY139" s="158">
        <f>IF('Indicator Data'!AZ143="No Data",1,IF('Indicator Data imputation'!AZ142&lt;&gt;"",1,0))</f>
        <v>0</v>
      </c>
      <c r="AZ139" s="158">
        <f>IF('Indicator Data'!BA143="No Data",1,IF('Indicator Data imputation'!BA142&lt;&gt;"",1,0))</f>
        <v>0</v>
      </c>
      <c r="BA139" s="158">
        <f>IF('Indicator Data'!BB143="No Data",1,IF('Indicator Data imputation'!BB142&lt;&gt;"",1,0))</f>
        <v>0</v>
      </c>
      <c r="BB139" s="158">
        <f>IF('Indicator Data'!BC143="No Data",1,IF('Indicator Data imputation'!BC142&lt;&gt;"",1,0))</f>
        <v>0</v>
      </c>
      <c r="BC139" s="158">
        <f>IF('Indicator Data'!BD143="No Data",1,IF('Indicator Data imputation'!BD142&lt;&gt;"",1,0))</f>
        <v>0</v>
      </c>
      <c r="BD139" s="158">
        <f>IF('Indicator Data'!BE143="No Data",1,IF('Indicator Data imputation'!BE142&lt;&gt;"",1,0))</f>
        <v>0</v>
      </c>
      <c r="BE139" s="158">
        <f>IF('Indicator Data'!BF143="No Data",1,IF('Indicator Data imputation'!BF142&lt;&gt;"",1,0))</f>
        <v>0</v>
      </c>
      <c r="BF139" s="158">
        <f>IF('Indicator Data'!BG143="No Data",1,IF('Indicator Data imputation'!BG142&lt;&gt;"",1,0))</f>
        <v>0</v>
      </c>
      <c r="BG139" s="158">
        <f>IF('Indicator Data'!BH143="No Data",1,IF('Indicator Data imputation'!BH142&lt;&gt;"",1,0))</f>
        <v>0</v>
      </c>
      <c r="BH139" s="158">
        <f>IF('Indicator Data'!BI143="No Data",1,IF('Indicator Data imputation'!BI142&lt;&gt;"",1,0))</f>
        <v>0</v>
      </c>
      <c r="BI139" s="158">
        <f>IF('Indicator Data'!BR143="No Data",1,IF('Indicator Data imputation'!BJ142&lt;&gt;"",1,0))</f>
        <v>0</v>
      </c>
      <c r="BJ139" s="158">
        <f>IF('Indicator Data'!BS143="No Data",1,IF('Indicator Data imputation'!BK142&lt;&gt;"",1,0))</f>
        <v>0</v>
      </c>
      <c r="BK139" s="158">
        <f>IF('Indicator Data'!BT143="No Data",1,IF('Indicator Data imputation'!BL142&lt;&gt;"",1,0))</f>
        <v>0</v>
      </c>
      <c r="BL139" s="158">
        <f>IF('Indicator Data'!BU143="No Data",1,IF('Indicator Data imputation'!BM142&lt;&gt;"",1,0))</f>
        <v>0</v>
      </c>
      <c r="BM139" s="158">
        <f>IF('Indicator Data'!BV143="No Data",1,IF('Indicator Data imputation'!BN142&lt;&gt;"",1,0))</f>
        <v>0</v>
      </c>
      <c r="BN139" s="158">
        <f>IF('Indicator Data'!BW143="No Data",1,IF('Indicator Data imputation'!BO142&lt;&gt;"",1,0))</f>
        <v>0</v>
      </c>
      <c r="BO139" s="158">
        <f>IF('Indicator Data'!BX143="No Data",1,IF('Indicator Data imputation'!BP142&lt;&gt;"",1,0))</f>
        <v>0</v>
      </c>
      <c r="BP139" s="158">
        <f>IF('Indicator Data'!BY143="No Data",1,IF('Indicator Data imputation'!BQ142&lt;&gt;"",1,0))</f>
        <v>0</v>
      </c>
      <c r="BQ139" s="158">
        <f>IF('Indicator Data'!BZ143="No Data",1,IF('Indicator Data imputation'!BR142&lt;&gt;"",1,0))</f>
        <v>0</v>
      </c>
      <c r="BR139" s="158">
        <f>IF('Indicator Data'!CA143="No Data",1,IF('Indicator Data imputation'!BS142&lt;&gt;"",1,0))</f>
        <v>0</v>
      </c>
      <c r="BS139" s="158">
        <f>IF('Indicator Data'!CB143="No Data",1,IF('Indicator Data imputation'!BT142&lt;&gt;"",1,0))</f>
        <v>0</v>
      </c>
      <c r="BT139" s="158">
        <f>IF('Indicator Data'!CC143="No Data",1,IF('Indicator Data imputation'!BU142&lt;&gt;"",1,0))</f>
        <v>0</v>
      </c>
      <c r="BU139" s="158">
        <f>IF('Indicator Data'!CD143="No Data",1,IF('Indicator Data imputation'!BV142&lt;&gt;"",1,0))</f>
        <v>0</v>
      </c>
      <c r="BV139" s="158">
        <f>IF('Indicator Data'!CE143="No Data",1,IF('Indicator Data imputation'!BW142&lt;&gt;"",1,0))</f>
        <v>1</v>
      </c>
      <c r="BW139" s="158">
        <f>IF('Indicator Data'!CF143="No Data",1,IF('Indicator Data imputation'!BX142&lt;&gt;"",1,0))</f>
        <v>0</v>
      </c>
      <c r="BX139" s="158">
        <f>IF('Indicator Data'!CG143="No Data",1,IF('Indicator Data imputation'!BY142&lt;&gt;"",1,0))</f>
        <v>0</v>
      </c>
      <c r="BY139" s="5">
        <f t="shared" si="6"/>
        <v>11</v>
      </c>
      <c r="BZ139" s="160">
        <f t="shared" si="7"/>
        <v>0.14666666666666667</v>
      </c>
    </row>
    <row r="140" spans="1:78" x14ac:dyDescent="0.3">
      <c r="A140" s="5" t="s">
        <v>256</v>
      </c>
      <c r="B140" s="158">
        <f>IF('Indicator Data'!C144="No Data",1,IF('Indicator Data imputation'!C143&lt;&gt;"",1,0))</f>
        <v>0</v>
      </c>
      <c r="C140" s="158">
        <f>IF('Indicator Data'!D144="No Data",1,IF('Indicator Data imputation'!D143&lt;&gt;"",1,0))</f>
        <v>0</v>
      </c>
      <c r="D140" s="158">
        <f>IF('Indicator Data'!E144="No Data",1,IF('Indicator Data imputation'!E143&lt;&gt;"",1,0))</f>
        <v>0</v>
      </c>
      <c r="E140" s="158">
        <f>IF('Indicator Data'!F144="No Data",1,IF('Indicator Data imputation'!F143&lt;&gt;"",1,0))</f>
        <v>0</v>
      </c>
      <c r="F140" s="158">
        <f>IF('Indicator Data'!G144="No Data",1,IF('Indicator Data imputation'!G143&lt;&gt;"",1,0))</f>
        <v>0</v>
      </c>
      <c r="G140" s="158">
        <f>IF('Indicator Data'!H144="No Data",1,IF('Indicator Data imputation'!H143&lt;&gt;"",1,0))</f>
        <v>0</v>
      </c>
      <c r="H140" s="158">
        <f>IF('Indicator Data'!I144="No Data",1,IF('Indicator Data imputation'!I143&lt;&gt;"",1,0))</f>
        <v>0</v>
      </c>
      <c r="I140" s="158">
        <f>IF('Indicator Data'!J144="No Data",1,IF('Indicator Data imputation'!J143&lt;&gt;"",1,0))</f>
        <v>0</v>
      </c>
      <c r="J140" s="158">
        <f>IF('Indicator Data'!K144="No Data",1,IF('Indicator Data imputation'!K143&lt;&gt;"",1,0))</f>
        <v>0</v>
      </c>
      <c r="K140" s="158">
        <f>IF('Indicator Data'!L144="No Data",1,IF('Indicator Data imputation'!L143&lt;&gt;"",1,0))</f>
        <v>0</v>
      </c>
      <c r="L140" s="158">
        <f>IF('Indicator Data'!M144="No Data",1,IF('Indicator Data imputation'!M143&lt;&gt;"",1,0))</f>
        <v>0</v>
      </c>
      <c r="M140" s="158">
        <f>IF('Indicator Data'!N144="No Data",1,IF('Indicator Data imputation'!N143&lt;&gt;"",1,0))</f>
        <v>1</v>
      </c>
      <c r="N140" s="158">
        <f>IF('Indicator Data'!O144="No Data",1,IF('Indicator Data imputation'!O143&lt;&gt;"",1,0))</f>
        <v>1</v>
      </c>
      <c r="O140" s="158">
        <f>IF('Indicator Data'!P144="No Data",1,IF('Indicator Data imputation'!P143&lt;&gt;"",1,0))</f>
        <v>1</v>
      </c>
      <c r="P140" s="158">
        <f>IF('Indicator Data'!Q144="No Data",1,IF('Indicator Data imputation'!Q143&lt;&gt;"",1,0))</f>
        <v>0</v>
      </c>
      <c r="Q140" s="158">
        <f>IF('Indicator Data'!R144="No Data",1,IF('Indicator Data imputation'!R143&lt;&gt;"",1,0))</f>
        <v>0</v>
      </c>
      <c r="R140" s="158">
        <f>IF('Indicator Data'!S144="No Data",1,IF('Indicator Data imputation'!S143&lt;&gt;"",1,0))</f>
        <v>0</v>
      </c>
      <c r="S140" s="158">
        <f>IF('Indicator Data'!T144="No Data",1,IF('Indicator Data imputation'!T143&lt;&gt;"",1,0))</f>
        <v>0</v>
      </c>
      <c r="T140" s="158">
        <f>IF('Indicator Data'!U144="No Data",1,IF('Indicator Data imputation'!U143&lt;&gt;"",1,0))</f>
        <v>0</v>
      </c>
      <c r="U140" s="158">
        <f>IF('Indicator Data'!V144="No Data",1,IF('Indicator Data imputation'!V143&lt;&gt;"",1,0))</f>
        <v>0</v>
      </c>
      <c r="V140" s="158">
        <f>IF('Indicator Data'!W144="No Data",1,IF('Indicator Data imputation'!W143&lt;&gt;"",1,0))</f>
        <v>0</v>
      </c>
      <c r="W140" s="158">
        <f>IF('Indicator Data'!X144="No Data",1,IF('Indicator Data imputation'!X143&lt;&gt;"",1,0))</f>
        <v>0</v>
      </c>
      <c r="X140" s="158">
        <f>IF('Indicator Data'!Y144="No Data",1,IF('Indicator Data imputation'!Y143&lt;&gt;"",1,0))</f>
        <v>0</v>
      </c>
      <c r="Y140" s="158">
        <f>IF('Indicator Data'!Z144="No Data",1,IF('Indicator Data imputation'!Z143&lt;&gt;"",1,0))</f>
        <v>0</v>
      </c>
      <c r="Z140" s="158">
        <f>IF('Indicator Data'!AA144="No Data",1,IF('Indicator Data imputation'!AA143&lt;&gt;"",1,0))</f>
        <v>0</v>
      </c>
      <c r="AA140" s="158">
        <f>IF('Indicator Data'!AB144="No Data",1,IF('Indicator Data imputation'!AB143&lt;&gt;"",1,0))</f>
        <v>0</v>
      </c>
      <c r="AB140" s="158">
        <f>IF('Indicator Data'!AC144="No Data",1,IF('Indicator Data imputation'!AC143&lt;&gt;"",1,0))</f>
        <v>1</v>
      </c>
      <c r="AC140" s="158">
        <f>IF('Indicator Data'!AD144="No Data",1,IF('Indicator Data imputation'!AD143&lt;&gt;"",1,0))</f>
        <v>0</v>
      </c>
      <c r="AD140" s="158">
        <f>IF('Indicator Data'!AE144="No Data",1,IF('Indicator Data imputation'!AE143&lt;&gt;"",1,0))</f>
        <v>0</v>
      </c>
      <c r="AE140" s="158">
        <f>IF('Indicator Data'!AF144="No Data",1,IF('Indicator Data imputation'!AF143&lt;&gt;"",1,0))</f>
        <v>0</v>
      </c>
      <c r="AF140" s="158">
        <f>IF('Indicator Data'!AG144="No Data",1,IF('Indicator Data imputation'!AG143&lt;&gt;"",1,0))</f>
        <v>0</v>
      </c>
      <c r="AG140" s="158">
        <f>IF('Indicator Data'!AH144="No Data",1,IF('Indicator Data imputation'!AH143&lt;&gt;"",1,0))</f>
        <v>0</v>
      </c>
      <c r="AH140" s="158">
        <f>IF('Indicator Data'!AI144="No Data",1,IF('Indicator Data imputation'!AI143&lt;&gt;"",1,0))</f>
        <v>0</v>
      </c>
      <c r="AI140" s="158">
        <f>IF('Indicator Data'!AJ144="No Data",1,IF('Indicator Data imputation'!AJ143&lt;&gt;"",1,0))</f>
        <v>0</v>
      </c>
      <c r="AJ140" s="158">
        <f>IF('Indicator Data'!AK144="No Data",1,IF('Indicator Data imputation'!AK143&lt;&gt;"",1,0))</f>
        <v>0</v>
      </c>
      <c r="AK140" s="158">
        <f>IF('Indicator Data'!AL144="No Data",1,IF('Indicator Data imputation'!AL143&lt;&gt;"",1,0))</f>
        <v>0</v>
      </c>
      <c r="AL140" s="158">
        <f>IF('Indicator Data'!AM144="No Data",1,IF('Indicator Data imputation'!AM143&lt;&gt;"",1,0))</f>
        <v>1</v>
      </c>
      <c r="AM140" s="158">
        <f>IF('Indicator Data'!AN144="No Data",1,IF('Indicator Data imputation'!AN143&lt;&gt;"",1,0))</f>
        <v>0</v>
      </c>
      <c r="AN140" s="158">
        <f>IF('Indicator Data'!AO144="No Data",1,IF('Indicator Data imputation'!AO143&lt;&gt;"",1,0))</f>
        <v>0</v>
      </c>
      <c r="AO140" s="158">
        <f>IF('Indicator Data'!AP144="No Data",1,IF('Indicator Data imputation'!AP143&lt;&gt;"",1,0))</f>
        <v>0</v>
      </c>
      <c r="AP140" s="158">
        <f>IF('Indicator Data'!AQ144="No Data",1,IF('Indicator Data imputation'!AQ143&lt;&gt;"",1,0))</f>
        <v>1</v>
      </c>
      <c r="AQ140" s="158">
        <f>IF('Indicator Data'!AR144="No Data",1,IF('Indicator Data imputation'!AR143&lt;&gt;"",1,0))</f>
        <v>0</v>
      </c>
      <c r="AR140" s="158">
        <f>IF('Indicator Data'!AS144="No Data",1,IF('Indicator Data imputation'!AS143&lt;&gt;"",1,0))</f>
        <v>0</v>
      </c>
      <c r="AS140" s="158">
        <f>IF('Indicator Data'!AT144="No Data",1,IF('Indicator Data imputation'!AT143&lt;&gt;"",1,0))</f>
        <v>1</v>
      </c>
      <c r="AT140" s="158">
        <f>IF('Indicator Data'!AU144="No Data",1,IF('Indicator Data imputation'!AU143&lt;&gt;"",1,0))</f>
        <v>0</v>
      </c>
      <c r="AU140" s="158">
        <f>IF('Indicator Data'!AV144="No Data",1,IF('Indicator Data imputation'!AV143&lt;&gt;"",1,0))</f>
        <v>1</v>
      </c>
      <c r="AV140" s="158">
        <f>IF('Indicator Data'!AW144="No Data",1,IF('Indicator Data imputation'!AW143&lt;&gt;"",1,0))</f>
        <v>0</v>
      </c>
      <c r="AW140" s="158">
        <f>IF('Indicator Data'!AX144="No Data",1,IF('Indicator Data imputation'!AX143&lt;&gt;"",1,0))</f>
        <v>1</v>
      </c>
      <c r="AX140" s="158">
        <f>IF('Indicator Data'!AY144="No Data",1,IF('Indicator Data imputation'!AY143&lt;&gt;"",1,0))</f>
        <v>0</v>
      </c>
      <c r="AY140" s="158">
        <f>IF('Indicator Data'!AZ144="No Data",1,IF('Indicator Data imputation'!AZ143&lt;&gt;"",1,0))</f>
        <v>0</v>
      </c>
      <c r="AZ140" s="158">
        <f>IF('Indicator Data'!BA144="No Data",1,IF('Indicator Data imputation'!BA143&lt;&gt;"",1,0))</f>
        <v>0</v>
      </c>
      <c r="BA140" s="158">
        <f>IF('Indicator Data'!BB144="No Data",1,IF('Indicator Data imputation'!BB143&lt;&gt;"",1,0))</f>
        <v>0</v>
      </c>
      <c r="BB140" s="158">
        <f>IF('Indicator Data'!BC144="No Data",1,IF('Indicator Data imputation'!BC143&lt;&gt;"",1,0))</f>
        <v>0</v>
      </c>
      <c r="BC140" s="158">
        <f>IF('Indicator Data'!BD144="No Data",1,IF('Indicator Data imputation'!BD143&lt;&gt;"",1,0))</f>
        <v>0</v>
      </c>
      <c r="BD140" s="158">
        <f>IF('Indicator Data'!BE144="No Data",1,IF('Indicator Data imputation'!BE143&lt;&gt;"",1,0))</f>
        <v>0</v>
      </c>
      <c r="BE140" s="158">
        <f>IF('Indicator Data'!BF144="No Data",1,IF('Indicator Data imputation'!BF143&lt;&gt;"",1,0))</f>
        <v>0</v>
      </c>
      <c r="BF140" s="158">
        <f>IF('Indicator Data'!BG144="No Data",1,IF('Indicator Data imputation'!BG143&lt;&gt;"",1,0))</f>
        <v>0</v>
      </c>
      <c r="BG140" s="158">
        <f>IF('Indicator Data'!BH144="No Data",1,IF('Indicator Data imputation'!BH143&lt;&gt;"",1,0))</f>
        <v>0</v>
      </c>
      <c r="BH140" s="158">
        <f>IF('Indicator Data'!BI144="No Data",1,IF('Indicator Data imputation'!BI143&lt;&gt;"",1,0))</f>
        <v>0</v>
      </c>
      <c r="BI140" s="158">
        <f>IF('Indicator Data'!BR144="No Data",1,IF('Indicator Data imputation'!BJ143&lt;&gt;"",1,0))</f>
        <v>0</v>
      </c>
      <c r="BJ140" s="158">
        <f>IF('Indicator Data'!BS144="No Data",1,IF('Indicator Data imputation'!BK143&lt;&gt;"",1,0))</f>
        <v>0</v>
      </c>
      <c r="BK140" s="158">
        <f>IF('Indicator Data'!BT144="No Data",1,IF('Indicator Data imputation'!BL143&lt;&gt;"",1,0))</f>
        <v>0</v>
      </c>
      <c r="BL140" s="158">
        <f>IF('Indicator Data'!BU144="No Data",1,IF('Indicator Data imputation'!BM143&lt;&gt;"",1,0))</f>
        <v>0</v>
      </c>
      <c r="BM140" s="158">
        <f>IF('Indicator Data'!BV144="No Data",1,IF('Indicator Data imputation'!BN143&lt;&gt;"",1,0))</f>
        <v>0</v>
      </c>
      <c r="BN140" s="158">
        <f>IF('Indicator Data'!BW144="No Data",1,IF('Indicator Data imputation'!BO143&lt;&gt;"",1,0))</f>
        <v>0</v>
      </c>
      <c r="BO140" s="158">
        <f>IF('Indicator Data'!BX144="No Data",1,IF('Indicator Data imputation'!BP143&lt;&gt;"",1,0))</f>
        <v>0</v>
      </c>
      <c r="BP140" s="158">
        <f>IF('Indicator Data'!BY144="No Data",1,IF('Indicator Data imputation'!BQ143&lt;&gt;"",1,0))</f>
        <v>0</v>
      </c>
      <c r="BQ140" s="158">
        <f>IF('Indicator Data'!BZ144="No Data",1,IF('Indicator Data imputation'!BR143&lt;&gt;"",1,0))</f>
        <v>0</v>
      </c>
      <c r="BR140" s="158">
        <f>IF('Indicator Data'!CA144="No Data",1,IF('Indicator Data imputation'!BS143&lt;&gt;"",1,0))</f>
        <v>0</v>
      </c>
      <c r="BS140" s="158">
        <f>IF('Indicator Data'!CB144="No Data",1,IF('Indicator Data imputation'!BT143&lt;&gt;"",1,0))</f>
        <v>0</v>
      </c>
      <c r="BT140" s="158">
        <f>IF('Indicator Data'!CC144="No Data",1,IF('Indicator Data imputation'!BU143&lt;&gt;"",1,0))</f>
        <v>0</v>
      </c>
      <c r="BU140" s="158">
        <f>IF('Indicator Data'!CD144="No Data",1,IF('Indicator Data imputation'!BV143&lt;&gt;"",1,0))</f>
        <v>0</v>
      </c>
      <c r="BV140" s="158">
        <f>IF('Indicator Data'!CE144="No Data",1,IF('Indicator Data imputation'!BW143&lt;&gt;"",1,0))</f>
        <v>0</v>
      </c>
      <c r="BW140" s="158">
        <f>IF('Indicator Data'!CF144="No Data",1,IF('Indicator Data imputation'!BX143&lt;&gt;"",1,0))</f>
        <v>0</v>
      </c>
      <c r="BX140" s="158">
        <f>IF('Indicator Data'!CG144="No Data",1,IF('Indicator Data imputation'!BY143&lt;&gt;"",1,0))</f>
        <v>0</v>
      </c>
      <c r="BY140" s="5">
        <f t="shared" si="6"/>
        <v>9</v>
      </c>
      <c r="BZ140" s="160">
        <f t="shared" si="7"/>
        <v>0.12</v>
      </c>
    </row>
    <row r="141" spans="1:78" x14ac:dyDescent="0.3">
      <c r="A141" s="5" t="s">
        <v>258</v>
      </c>
      <c r="B141" s="158">
        <f>IF('Indicator Data'!C145="No Data",1,IF('Indicator Data imputation'!C144&lt;&gt;"",1,0))</f>
        <v>0</v>
      </c>
      <c r="C141" s="158">
        <f>IF('Indicator Data'!D145="No Data",1,IF('Indicator Data imputation'!D144&lt;&gt;"",1,0))</f>
        <v>0</v>
      </c>
      <c r="D141" s="158">
        <f>IF('Indicator Data'!E145="No Data",1,IF('Indicator Data imputation'!E144&lt;&gt;"",1,0))</f>
        <v>0</v>
      </c>
      <c r="E141" s="158">
        <f>IF('Indicator Data'!F145="No Data",1,IF('Indicator Data imputation'!F144&lt;&gt;"",1,0))</f>
        <v>0</v>
      </c>
      <c r="F141" s="158">
        <f>IF('Indicator Data'!G145="No Data",1,IF('Indicator Data imputation'!G144&lt;&gt;"",1,0))</f>
        <v>0</v>
      </c>
      <c r="G141" s="158">
        <f>IF('Indicator Data'!H145="No Data",1,IF('Indicator Data imputation'!H144&lt;&gt;"",1,0))</f>
        <v>0</v>
      </c>
      <c r="H141" s="158">
        <f>IF('Indicator Data'!I145="No Data",1,IF('Indicator Data imputation'!I144&lt;&gt;"",1,0))</f>
        <v>0</v>
      </c>
      <c r="I141" s="158">
        <f>IF('Indicator Data'!J145="No Data",1,IF('Indicator Data imputation'!J144&lt;&gt;"",1,0))</f>
        <v>0</v>
      </c>
      <c r="J141" s="158">
        <f>IF('Indicator Data'!K145="No Data",1,IF('Indicator Data imputation'!K144&lt;&gt;"",1,0))</f>
        <v>0</v>
      </c>
      <c r="K141" s="158">
        <f>IF('Indicator Data'!L145="No Data",1,IF('Indicator Data imputation'!L144&lt;&gt;"",1,0))</f>
        <v>0</v>
      </c>
      <c r="L141" s="158">
        <f>IF('Indicator Data'!M145="No Data",1,IF('Indicator Data imputation'!M144&lt;&gt;"",1,0))</f>
        <v>0</v>
      </c>
      <c r="M141" s="158">
        <f>IF('Indicator Data'!N145="No Data",1,IF('Indicator Data imputation'!N144&lt;&gt;"",1,0))</f>
        <v>1</v>
      </c>
      <c r="N141" s="158">
        <f>IF('Indicator Data'!O145="No Data",1,IF('Indicator Data imputation'!O144&lt;&gt;"",1,0))</f>
        <v>1</v>
      </c>
      <c r="O141" s="158">
        <f>IF('Indicator Data'!P145="No Data",1,IF('Indicator Data imputation'!P144&lt;&gt;"",1,0))</f>
        <v>1</v>
      </c>
      <c r="P141" s="158">
        <f>IF('Indicator Data'!Q145="No Data",1,IF('Indicator Data imputation'!Q144&lt;&gt;"",1,0))</f>
        <v>0</v>
      </c>
      <c r="Q141" s="158">
        <f>IF('Indicator Data'!R145="No Data",1,IF('Indicator Data imputation'!R144&lt;&gt;"",1,0))</f>
        <v>0</v>
      </c>
      <c r="R141" s="158">
        <f>IF('Indicator Data'!S145="No Data",1,IF('Indicator Data imputation'!S144&lt;&gt;"",1,0))</f>
        <v>0</v>
      </c>
      <c r="S141" s="158">
        <f>IF('Indicator Data'!T145="No Data",1,IF('Indicator Data imputation'!T144&lt;&gt;"",1,0))</f>
        <v>0</v>
      </c>
      <c r="T141" s="158">
        <f>IF('Indicator Data'!U145="No Data",1,IF('Indicator Data imputation'!U144&lt;&gt;"",1,0))</f>
        <v>0</v>
      </c>
      <c r="U141" s="158">
        <f>IF('Indicator Data'!V145="No Data",1,IF('Indicator Data imputation'!V144&lt;&gt;"",1,0))</f>
        <v>0</v>
      </c>
      <c r="V141" s="158">
        <f>IF('Indicator Data'!W145="No Data",1,IF('Indicator Data imputation'!W144&lt;&gt;"",1,0))</f>
        <v>0</v>
      </c>
      <c r="W141" s="158">
        <f>IF('Indicator Data'!X145="No Data",1,IF('Indicator Data imputation'!X144&lt;&gt;"",1,0))</f>
        <v>0</v>
      </c>
      <c r="X141" s="158">
        <f>IF('Indicator Data'!Y145="No Data",1,IF('Indicator Data imputation'!Y144&lt;&gt;"",1,0))</f>
        <v>0</v>
      </c>
      <c r="Y141" s="158">
        <f>IF('Indicator Data'!Z145="No Data",1,IF('Indicator Data imputation'!Z144&lt;&gt;"",1,0))</f>
        <v>0</v>
      </c>
      <c r="Z141" s="158">
        <f>IF('Indicator Data'!AA145="No Data",1,IF('Indicator Data imputation'!AA144&lt;&gt;"",1,0))</f>
        <v>1</v>
      </c>
      <c r="AA141" s="158">
        <f>IF('Indicator Data'!AB145="No Data",1,IF('Indicator Data imputation'!AB144&lt;&gt;"",1,0))</f>
        <v>0</v>
      </c>
      <c r="AB141" s="158">
        <f>IF('Indicator Data'!AC145="No Data",1,IF('Indicator Data imputation'!AC144&lt;&gt;"",1,0))</f>
        <v>1</v>
      </c>
      <c r="AC141" s="158">
        <f>IF('Indicator Data'!AD145="No Data",1,IF('Indicator Data imputation'!AD144&lt;&gt;"",1,0))</f>
        <v>0</v>
      </c>
      <c r="AD141" s="158">
        <f>IF('Indicator Data'!AE145="No Data",1,IF('Indicator Data imputation'!AE144&lt;&gt;"",1,0))</f>
        <v>0</v>
      </c>
      <c r="AE141" s="158">
        <f>IF('Indicator Data'!AF145="No Data",1,IF('Indicator Data imputation'!AF144&lt;&gt;"",1,0))</f>
        <v>1</v>
      </c>
      <c r="AF141" s="158">
        <f>IF('Indicator Data'!AG145="No Data",1,IF('Indicator Data imputation'!AG144&lt;&gt;"",1,0))</f>
        <v>0</v>
      </c>
      <c r="AG141" s="158">
        <f>IF('Indicator Data'!AH145="No Data",1,IF('Indicator Data imputation'!AH144&lt;&gt;"",1,0))</f>
        <v>0</v>
      </c>
      <c r="AH141" s="158">
        <f>IF('Indicator Data'!AI145="No Data",1,IF('Indicator Data imputation'!AI144&lt;&gt;"",1,0))</f>
        <v>0</v>
      </c>
      <c r="AI141" s="158">
        <f>IF('Indicator Data'!AJ145="No Data",1,IF('Indicator Data imputation'!AJ144&lt;&gt;"",1,0))</f>
        <v>0</v>
      </c>
      <c r="AJ141" s="158">
        <f>IF('Indicator Data'!AK145="No Data",1,IF('Indicator Data imputation'!AK144&lt;&gt;"",1,0))</f>
        <v>0</v>
      </c>
      <c r="AK141" s="158">
        <f>IF('Indicator Data'!AL145="No Data",1,IF('Indicator Data imputation'!AL144&lt;&gt;"",1,0))</f>
        <v>0</v>
      </c>
      <c r="AL141" s="158">
        <f>IF('Indicator Data'!AM145="No Data",1,IF('Indicator Data imputation'!AM144&lt;&gt;"",1,0))</f>
        <v>1</v>
      </c>
      <c r="AM141" s="158">
        <f>IF('Indicator Data'!AN145="No Data",1,IF('Indicator Data imputation'!AN144&lt;&gt;"",1,0))</f>
        <v>0</v>
      </c>
      <c r="AN141" s="158">
        <f>IF('Indicator Data'!AO145="No Data",1,IF('Indicator Data imputation'!AO144&lt;&gt;"",1,0))</f>
        <v>0</v>
      </c>
      <c r="AO141" s="158">
        <f>IF('Indicator Data'!AP145="No Data",1,IF('Indicator Data imputation'!AP144&lt;&gt;"",1,0))</f>
        <v>0</v>
      </c>
      <c r="AP141" s="158">
        <f>IF('Indicator Data'!AQ145="No Data",1,IF('Indicator Data imputation'!AQ144&lt;&gt;"",1,0))</f>
        <v>1</v>
      </c>
      <c r="AQ141" s="158">
        <f>IF('Indicator Data'!AR145="No Data",1,IF('Indicator Data imputation'!AR144&lt;&gt;"",1,0))</f>
        <v>0</v>
      </c>
      <c r="AR141" s="158">
        <f>IF('Indicator Data'!AS145="No Data",1,IF('Indicator Data imputation'!AS144&lt;&gt;"",1,0))</f>
        <v>0</v>
      </c>
      <c r="AS141" s="158">
        <f>IF('Indicator Data'!AT145="No Data",1,IF('Indicator Data imputation'!AT144&lt;&gt;"",1,0))</f>
        <v>1</v>
      </c>
      <c r="AT141" s="158">
        <f>IF('Indicator Data'!AU145="No Data",1,IF('Indicator Data imputation'!AU144&lt;&gt;"",1,0))</f>
        <v>0</v>
      </c>
      <c r="AU141" s="158">
        <f>IF('Indicator Data'!AV145="No Data",1,IF('Indicator Data imputation'!AV144&lt;&gt;"",1,0))</f>
        <v>0</v>
      </c>
      <c r="AV141" s="158">
        <f>IF('Indicator Data'!AW145="No Data",1,IF('Indicator Data imputation'!AW144&lt;&gt;"",1,0))</f>
        <v>0</v>
      </c>
      <c r="AW141" s="158">
        <f>IF('Indicator Data'!AX145="No Data",1,IF('Indicator Data imputation'!AX144&lt;&gt;"",1,0))</f>
        <v>1</v>
      </c>
      <c r="AX141" s="158">
        <f>IF('Indicator Data'!AY145="No Data",1,IF('Indicator Data imputation'!AY144&lt;&gt;"",1,0))</f>
        <v>0</v>
      </c>
      <c r="AY141" s="158">
        <f>IF('Indicator Data'!AZ145="No Data",1,IF('Indicator Data imputation'!AZ144&lt;&gt;"",1,0))</f>
        <v>0</v>
      </c>
      <c r="AZ141" s="158">
        <f>IF('Indicator Data'!BA145="No Data",1,IF('Indicator Data imputation'!BA144&lt;&gt;"",1,0))</f>
        <v>1</v>
      </c>
      <c r="BA141" s="158">
        <f>IF('Indicator Data'!BB145="No Data",1,IF('Indicator Data imputation'!BB144&lt;&gt;"",1,0))</f>
        <v>0</v>
      </c>
      <c r="BB141" s="158">
        <f>IF('Indicator Data'!BC145="No Data",1,IF('Indicator Data imputation'!BC144&lt;&gt;"",1,0))</f>
        <v>0</v>
      </c>
      <c r="BC141" s="158">
        <f>IF('Indicator Data'!BD145="No Data",1,IF('Indicator Data imputation'!BD144&lt;&gt;"",1,0))</f>
        <v>0</v>
      </c>
      <c r="BD141" s="158">
        <f>IF('Indicator Data'!BE145="No Data",1,IF('Indicator Data imputation'!BE144&lt;&gt;"",1,0))</f>
        <v>0</v>
      </c>
      <c r="BE141" s="158">
        <f>IF('Indicator Data'!BF145="No Data",1,IF('Indicator Data imputation'!BF144&lt;&gt;"",1,0))</f>
        <v>0</v>
      </c>
      <c r="BF141" s="158">
        <f>IF('Indicator Data'!BG145="No Data",1,IF('Indicator Data imputation'!BG144&lt;&gt;"",1,0))</f>
        <v>0</v>
      </c>
      <c r="BG141" s="158">
        <f>IF('Indicator Data'!BH145="No Data",1,IF('Indicator Data imputation'!BH144&lt;&gt;"",1,0))</f>
        <v>1</v>
      </c>
      <c r="BH141" s="158">
        <f>IF('Indicator Data'!BI145="No Data",1,IF('Indicator Data imputation'!BI144&lt;&gt;"",1,0))</f>
        <v>1</v>
      </c>
      <c r="BI141" s="158">
        <f>IF('Indicator Data'!BR145="No Data",1,IF('Indicator Data imputation'!BJ144&lt;&gt;"",1,0))</f>
        <v>0</v>
      </c>
      <c r="BJ141" s="158">
        <f>IF('Indicator Data'!BS145="No Data",1,IF('Indicator Data imputation'!BK144&lt;&gt;"",1,0))</f>
        <v>0</v>
      </c>
      <c r="BK141" s="158">
        <f>IF('Indicator Data'!BT145="No Data",1,IF('Indicator Data imputation'!BL144&lt;&gt;"",1,0))</f>
        <v>0</v>
      </c>
      <c r="BL141" s="158">
        <f>IF('Indicator Data'!BU145="No Data",1,IF('Indicator Data imputation'!BM144&lt;&gt;"",1,0))</f>
        <v>0</v>
      </c>
      <c r="BM141" s="158">
        <f>IF('Indicator Data'!BV145="No Data",1,IF('Indicator Data imputation'!BN144&lt;&gt;"",1,0))</f>
        <v>0</v>
      </c>
      <c r="BN141" s="158">
        <f>IF('Indicator Data'!BW145="No Data",1,IF('Indicator Data imputation'!BO144&lt;&gt;"",1,0))</f>
        <v>0</v>
      </c>
      <c r="BO141" s="158">
        <f>IF('Indicator Data'!BX145="No Data",1,IF('Indicator Data imputation'!BP144&lt;&gt;"",1,0))</f>
        <v>0</v>
      </c>
      <c r="BP141" s="158">
        <f>IF('Indicator Data'!BY145="No Data",1,IF('Indicator Data imputation'!BQ144&lt;&gt;"",1,0))</f>
        <v>0</v>
      </c>
      <c r="BQ141" s="158">
        <f>IF('Indicator Data'!BZ145="No Data",1,IF('Indicator Data imputation'!BR144&lt;&gt;"",1,0))</f>
        <v>0</v>
      </c>
      <c r="BR141" s="158">
        <f>IF('Indicator Data'!CA145="No Data",1,IF('Indicator Data imputation'!BS144&lt;&gt;"",1,0))</f>
        <v>0</v>
      </c>
      <c r="BS141" s="158">
        <f>IF('Indicator Data'!CB145="No Data",1,IF('Indicator Data imputation'!BT144&lt;&gt;"",1,0))</f>
        <v>0</v>
      </c>
      <c r="BT141" s="158">
        <f>IF('Indicator Data'!CC145="No Data",1,IF('Indicator Data imputation'!BU144&lt;&gt;"",1,0))</f>
        <v>0</v>
      </c>
      <c r="BU141" s="158">
        <f>IF('Indicator Data'!CD145="No Data",1,IF('Indicator Data imputation'!BV144&lt;&gt;"",1,0))</f>
        <v>0</v>
      </c>
      <c r="BV141" s="158">
        <f>IF('Indicator Data'!CE145="No Data",1,IF('Indicator Data imputation'!BW144&lt;&gt;"",1,0))</f>
        <v>0</v>
      </c>
      <c r="BW141" s="158">
        <f>IF('Indicator Data'!CF145="No Data",1,IF('Indicator Data imputation'!BX144&lt;&gt;"",1,0))</f>
        <v>0</v>
      </c>
      <c r="BX141" s="158">
        <f>IF('Indicator Data'!CG145="No Data",1,IF('Indicator Data imputation'!BY144&lt;&gt;"",1,0))</f>
        <v>0</v>
      </c>
      <c r="BY141" s="5">
        <f t="shared" si="6"/>
        <v>13</v>
      </c>
      <c r="BZ141" s="160">
        <f t="shared" si="7"/>
        <v>0.17333333333333334</v>
      </c>
    </row>
    <row r="142" spans="1:78" x14ac:dyDescent="0.3">
      <c r="A142" s="5" t="s">
        <v>260</v>
      </c>
      <c r="B142" s="158">
        <f>IF('Indicator Data'!C146="No Data",1,IF('Indicator Data imputation'!C145&lt;&gt;"",1,0))</f>
        <v>0</v>
      </c>
      <c r="C142" s="158">
        <f>IF('Indicator Data'!D146="No Data",1,IF('Indicator Data imputation'!D145&lt;&gt;"",1,0))</f>
        <v>0</v>
      </c>
      <c r="D142" s="158">
        <f>IF('Indicator Data'!E146="No Data",1,IF('Indicator Data imputation'!E145&lt;&gt;"",1,0))</f>
        <v>0</v>
      </c>
      <c r="E142" s="158">
        <f>IF('Indicator Data'!F146="No Data",1,IF('Indicator Data imputation'!F145&lt;&gt;"",1,0))</f>
        <v>0</v>
      </c>
      <c r="F142" s="158">
        <f>IF('Indicator Data'!G146="No Data",1,IF('Indicator Data imputation'!G145&lt;&gt;"",1,0))</f>
        <v>0</v>
      </c>
      <c r="G142" s="158">
        <f>IF('Indicator Data'!H146="No Data",1,IF('Indicator Data imputation'!H145&lt;&gt;"",1,0))</f>
        <v>0</v>
      </c>
      <c r="H142" s="158">
        <f>IF('Indicator Data'!I146="No Data",1,IF('Indicator Data imputation'!I145&lt;&gt;"",1,0))</f>
        <v>0</v>
      </c>
      <c r="I142" s="158">
        <f>IF('Indicator Data'!J146="No Data",1,IF('Indicator Data imputation'!J145&lt;&gt;"",1,0))</f>
        <v>0</v>
      </c>
      <c r="J142" s="158">
        <f>IF('Indicator Data'!K146="No Data",1,IF('Indicator Data imputation'!K145&lt;&gt;"",1,0))</f>
        <v>0</v>
      </c>
      <c r="K142" s="158">
        <f>IF('Indicator Data'!L146="No Data",1,IF('Indicator Data imputation'!L145&lt;&gt;"",1,0))</f>
        <v>0</v>
      </c>
      <c r="L142" s="158">
        <f>IF('Indicator Data'!M146="No Data",1,IF('Indicator Data imputation'!M145&lt;&gt;"",1,0))</f>
        <v>0</v>
      </c>
      <c r="M142" s="158">
        <f>IF('Indicator Data'!N146="No Data",1,IF('Indicator Data imputation'!N145&lt;&gt;"",1,0))</f>
        <v>1</v>
      </c>
      <c r="N142" s="158">
        <f>IF('Indicator Data'!O146="No Data",1,IF('Indicator Data imputation'!O145&lt;&gt;"",1,0))</f>
        <v>1</v>
      </c>
      <c r="O142" s="158">
        <f>IF('Indicator Data'!P146="No Data",1,IF('Indicator Data imputation'!P145&lt;&gt;"",1,0))</f>
        <v>1</v>
      </c>
      <c r="P142" s="158">
        <f>IF('Indicator Data'!Q146="No Data",1,IF('Indicator Data imputation'!Q145&lt;&gt;"",1,0))</f>
        <v>0</v>
      </c>
      <c r="Q142" s="158">
        <f>IF('Indicator Data'!R146="No Data",1,IF('Indicator Data imputation'!R145&lt;&gt;"",1,0))</f>
        <v>0</v>
      </c>
      <c r="R142" s="158">
        <f>IF('Indicator Data'!S146="No Data",1,IF('Indicator Data imputation'!S145&lt;&gt;"",1,0))</f>
        <v>0</v>
      </c>
      <c r="S142" s="158">
        <f>IF('Indicator Data'!T146="No Data",1,IF('Indicator Data imputation'!T145&lt;&gt;"",1,0))</f>
        <v>0</v>
      </c>
      <c r="T142" s="158">
        <f>IF('Indicator Data'!U146="No Data",1,IF('Indicator Data imputation'!U145&lt;&gt;"",1,0))</f>
        <v>0</v>
      </c>
      <c r="U142" s="158">
        <f>IF('Indicator Data'!V146="No Data",1,IF('Indicator Data imputation'!V145&lt;&gt;"",1,0))</f>
        <v>0</v>
      </c>
      <c r="V142" s="158">
        <f>IF('Indicator Data'!W146="No Data",1,IF('Indicator Data imputation'!W145&lt;&gt;"",1,0))</f>
        <v>0</v>
      </c>
      <c r="W142" s="158">
        <f>IF('Indicator Data'!X146="No Data",1,IF('Indicator Data imputation'!X145&lt;&gt;"",1,0))</f>
        <v>0</v>
      </c>
      <c r="X142" s="158">
        <f>IF('Indicator Data'!Y146="No Data",1,IF('Indicator Data imputation'!Y145&lt;&gt;"",1,0))</f>
        <v>0</v>
      </c>
      <c r="Y142" s="158">
        <f>IF('Indicator Data'!Z146="No Data",1,IF('Indicator Data imputation'!Z145&lt;&gt;"",1,0))</f>
        <v>0</v>
      </c>
      <c r="Z142" s="158">
        <f>IF('Indicator Data'!AA146="No Data",1,IF('Indicator Data imputation'!AA145&lt;&gt;"",1,0))</f>
        <v>0</v>
      </c>
      <c r="AA142" s="158">
        <f>IF('Indicator Data'!AB146="No Data",1,IF('Indicator Data imputation'!AB145&lt;&gt;"",1,0))</f>
        <v>0</v>
      </c>
      <c r="AB142" s="158">
        <f>IF('Indicator Data'!AC146="No Data",1,IF('Indicator Data imputation'!AC145&lt;&gt;"",1,0))</f>
        <v>1</v>
      </c>
      <c r="AC142" s="158">
        <f>IF('Indicator Data'!AD146="No Data",1,IF('Indicator Data imputation'!AD145&lt;&gt;"",1,0))</f>
        <v>0</v>
      </c>
      <c r="AD142" s="158">
        <f>IF('Indicator Data'!AE146="No Data",1,IF('Indicator Data imputation'!AE145&lt;&gt;"",1,0))</f>
        <v>0</v>
      </c>
      <c r="AE142" s="158">
        <f>IF('Indicator Data'!AF146="No Data",1,IF('Indicator Data imputation'!AF145&lt;&gt;"",1,0))</f>
        <v>0</v>
      </c>
      <c r="AF142" s="158">
        <f>IF('Indicator Data'!AG146="No Data",1,IF('Indicator Data imputation'!AG145&lt;&gt;"",1,0))</f>
        <v>0</v>
      </c>
      <c r="AG142" s="158">
        <f>IF('Indicator Data'!AH146="No Data",1,IF('Indicator Data imputation'!AH145&lt;&gt;"",1,0))</f>
        <v>0</v>
      </c>
      <c r="AH142" s="158">
        <f>IF('Indicator Data'!AI146="No Data",1,IF('Indicator Data imputation'!AI145&lt;&gt;"",1,0))</f>
        <v>0</v>
      </c>
      <c r="AI142" s="158">
        <f>IF('Indicator Data'!AJ146="No Data",1,IF('Indicator Data imputation'!AJ145&lt;&gt;"",1,0))</f>
        <v>0</v>
      </c>
      <c r="AJ142" s="158">
        <f>IF('Indicator Data'!AK146="No Data",1,IF('Indicator Data imputation'!AK145&lt;&gt;"",1,0))</f>
        <v>0</v>
      </c>
      <c r="AK142" s="158">
        <f>IF('Indicator Data'!AL146="No Data",1,IF('Indicator Data imputation'!AL145&lt;&gt;"",1,0))</f>
        <v>0</v>
      </c>
      <c r="AL142" s="158">
        <f>IF('Indicator Data'!AM146="No Data",1,IF('Indicator Data imputation'!AM145&lt;&gt;"",1,0))</f>
        <v>1</v>
      </c>
      <c r="AM142" s="158">
        <f>IF('Indicator Data'!AN146="No Data",1,IF('Indicator Data imputation'!AN145&lt;&gt;"",1,0))</f>
        <v>0</v>
      </c>
      <c r="AN142" s="158">
        <f>IF('Indicator Data'!AO146="No Data",1,IF('Indicator Data imputation'!AO145&lt;&gt;"",1,0))</f>
        <v>0</v>
      </c>
      <c r="AO142" s="158">
        <f>IF('Indicator Data'!AP146="No Data",1,IF('Indicator Data imputation'!AP145&lt;&gt;"",1,0))</f>
        <v>0</v>
      </c>
      <c r="AP142" s="158">
        <f>IF('Indicator Data'!AQ146="No Data",1,IF('Indicator Data imputation'!AQ145&lt;&gt;"",1,0))</f>
        <v>1</v>
      </c>
      <c r="AQ142" s="158">
        <f>IF('Indicator Data'!AR146="No Data",1,IF('Indicator Data imputation'!AR145&lt;&gt;"",1,0))</f>
        <v>0</v>
      </c>
      <c r="AR142" s="158">
        <f>IF('Indicator Data'!AS146="No Data",1,IF('Indicator Data imputation'!AS145&lt;&gt;"",1,0))</f>
        <v>0</v>
      </c>
      <c r="AS142" s="158">
        <f>IF('Indicator Data'!AT146="No Data",1,IF('Indicator Data imputation'!AT145&lt;&gt;"",1,0))</f>
        <v>1</v>
      </c>
      <c r="AT142" s="158">
        <f>IF('Indicator Data'!AU146="No Data",1,IF('Indicator Data imputation'!AU145&lt;&gt;"",1,0))</f>
        <v>0</v>
      </c>
      <c r="AU142" s="158">
        <f>IF('Indicator Data'!AV146="No Data",1,IF('Indicator Data imputation'!AV145&lt;&gt;"",1,0))</f>
        <v>0</v>
      </c>
      <c r="AV142" s="158">
        <f>IF('Indicator Data'!AW146="No Data",1,IF('Indicator Data imputation'!AW145&lt;&gt;"",1,0))</f>
        <v>0</v>
      </c>
      <c r="AW142" s="158">
        <f>IF('Indicator Data'!AX146="No Data",1,IF('Indicator Data imputation'!AX145&lt;&gt;"",1,0))</f>
        <v>1</v>
      </c>
      <c r="AX142" s="158">
        <f>IF('Indicator Data'!AY146="No Data",1,IF('Indicator Data imputation'!AY145&lt;&gt;"",1,0))</f>
        <v>0</v>
      </c>
      <c r="AY142" s="158">
        <f>IF('Indicator Data'!AZ146="No Data",1,IF('Indicator Data imputation'!AZ145&lt;&gt;"",1,0))</f>
        <v>0</v>
      </c>
      <c r="AZ142" s="158">
        <f>IF('Indicator Data'!BA146="No Data",1,IF('Indicator Data imputation'!BA145&lt;&gt;"",1,0))</f>
        <v>0</v>
      </c>
      <c r="BA142" s="158">
        <f>IF('Indicator Data'!BB146="No Data",1,IF('Indicator Data imputation'!BB145&lt;&gt;"",1,0))</f>
        <v>0</v>
      </c>
      <c r="BB142" s="158">
        <f>IF('Indicator Data'!BC146="No Data",1,IF('Indicator Data imputation'!BC145&lt;&gt;"",1,0))</f>
        <v>0</v>
      </c>
      <c r="BC142" s="158">
        <f>IF('Indicator Data'!BD146="No Data",1,IF('Indicator Data imputation'!BD145&lt;&gt;"",1,0))</f>
        <v>0</v>
      </c>
      <c r="BD142" s="158">
        <f>IF('Indicator Data'!BE146="No Data",1,IF('Indicator Data imputation'!BE145&lt;&gt;"",1,0))</f>
        <v>0</v>
      </c>
      <c r="BE142" s="158">
        <f>IF('Indicator Data'!BF146="No Data",1,IF('Indicator Data imputation'!BF145&lt;&gt;"",1,0))</f>
        <v>0</v>
      </c>
      <c r="BF142" s="158">
        <f>IF('Indicator Data'!BG146="No Data",1,IF('Indicator Data imputation'!BG145&lt;&gt;"",1,0))</f>
        <v>0</v>
      </c>
      <c r="BG142" s="158">
        <f>IF('Indicator Data'!BH146="No Data",1,IF('Indicator Data imputation'!BH145&lt;&gt;"",1,0))</f>
        <v>0</v>
      </c>
      <c r="BH142" s="158">
        <f>IF('Indicator Data'!BI146="No Data",1,IF('Indicator Data imputation'!BI145&lt;&gt;"",1,0))</f>
        <v>0</v>
      </c>
      <c r="BI142" s="158">
        <f>IF('Indicator Data'!BR146="No Data",1,IF('Indicator Data imputation'!BJ145&lt;&gt;"",1,0))</f>
        <v>0</v>
      </c>
      <c r="BJ142" s="158">
        <f>IF('Indicator Data'!BS146="No Data",1,IF('Indicator Data imputation'!BK145&lt;&gt;"",1,0))</f>
        <v>0</v>
      </c>
      <c r="BK142" s="158">
        <f>IF('Indicator Data'!BT146="No Data",1,IF('Indicator Data imputation'!BL145&lt;&gt;"",1,0))</f>
        <v>0</v>
      </c>
      <c r="BL142" s="158">
        <f>IF('Indicator Data'!BU146="No Data",1,IF('Indicator Data imputation'!BM145&lt;&gt;"",1,0))</f>
        <v>0</v>
      </c>
      <c r="BM142" s="158">
        <f>IF('Indicator Data'!BV146="No Data",1,IF('Indicator Data imputation'!BN145&lt;&gt;"",1,0))</f>
        <v>0</v>
      </c>
      <c r="BN142" s="158">
        <f>IF('Indicator Data'!BW146="No Data",1,IF('Indicator Data imputation'!BO145&lt;&gt;"",1,0))</f>
        <v>0</v>
      </c>
      <c r="BO142" s="158">
        <f>IF('Indicator Data'!BX146="No Data",1,IF('Indicator Data imputation'!BP145&lt;&gt;"",1,0))</f>
        <v>0</v>
      </c>
      <c r="BP142" s="158">
        <f>IF('Indicator Data'!BY146="No Data",1,IF('Indicator Data imputation'!BQ145&lt;&gt;"",1,0))</f>
        <v>0</v>
      </c>
      <c r="BQ142" s="158">
        <f>IF('Indicator Data'!BZ146="No Data",1,IF('Indicator Data imputation'!BR145&lt;&gt;"",1,0))</f>
        <v>0</v>
      </c>
      <c r="BR142" s="158">
        <f>IF('Indicator Data'!CA146="No Data",1,IF('Indicator Data imputation'!BS145&lt;&gt;"",1,0))</f>
        <v>0</v>
      </c>
      <c r="BS142" s="158">
        <f>IF('Indicator Data'!CB146="No Data",1,IF('Indicator Data imputation'!BT145&lt;&gt;"",1,0))</f>
        <v>0</v>
      </c>
      <c r="BT142" s="158">
        <f>IF('Indicator Data'!CC146="No Data",1,IF('Indicator Data imputation'!BU145&lt;&gt;"",1,0))</f>
        <v>0</v>
      </c>
      <c r="BU142" s="158">
        <f>IF('Indicator Data'!CD146="No Data",1,IF('Indicator Data imputation'!BV145&lt;&gt;"",1,0))</f>
        <v>0</v>
      </c>
      <c r="BV142" s="158">
        <f>IF('Indicator Data'!CE146="No Data",1,IF('Indicator Data imputation'!BW145&lt;&gt;"",1,0))</f>
        <v>1</v>
      </c>
      <c r="BW142" s="158">
        <f>IF('Indicator Data'!CF146="No Data",1,IF('Indicator Data imputation'!BX145&lt;&gt;"",1,0))</f>
        <v>0</v>
      </c>
      <c r="BX142" s="158">
        <f>IF('Indicator Data'!CG146="No Data",1,IF('Indicator Data imputation'!BY145&lt;&gt;"",1,0))</f>
        <v>0</v>
      </c>
      <c r="BY142" s="5">
        <f t="shared" si="6"/>
        <v>9</v>
      </c>
      <c r="BZ142" s="160">
        <f t="shared" si="7"/>
        <v>0.12</v>
      </c>
    </row>
    <row r="143" spans="1:78" x14ac:dyDescent="0.3">
      <c r="A143" s="5" t="s">
        <v>262</v>
      </c>
      <c r="B143" s="158">
        <f>IF('Indicator Data'!C147="No Data",1,IF('Indicator Data imputation'!C146&lt;&gt;"",1,0))</f>
        <v>0</v>
      </c>
      <c r="C143" s="158">
        <f>IF('Indicator Data'!D147="No Data",1,IF('Indicator Data imputation'!D146&lt;&gt;"",1,0))</f>
        <v>0</v>
      </c>
      <c r="D143" s="158">
        <f>IF('Indicator Data'!E147="No Data",1,IF('Indicator Data imputation'!E146&lt;&gt;"",1,0))</f>
        <v>0</v>
      </c>
      <c r="E143" s="158">
        <f>IF('Indicator Data'!F147="No Data",1,IF('Indicator Data imputation'!F146&lt;&gt;"",1,0))</f>
        <v>0</v>
      </c>
      <c r="F143" s="158">
        <f>IF('Indicator Data'!G147="No Data",1,IF('Indicator Data imputation'!G146&lt;&gt;"",1,0))</f>
        <v>0</v>
      </c>
      <c r="G143" s="158">
        <f>IF('Indicator Data'!H147="No Data",1,IF('Indicator Data imputation'!H146&lt;&gt;"",1,0))</f>
        <v>0</v>
      </c>
      <c r="H143" s="158">
        <f>IF('Indicator Data'!I147="No Data",1,IF('Indicator Data imputation'!I146&lt;&gt;"",1,0))</f>
        <v>0</v>
      </c>
      <c r="I143" s="158">
        <f>IF('Indicator Data'!J147="No Data",1,IF('Indicator Data imputation'!J146&lt;&gt;"",1,0))</f>
        <v>0</v>
      </c>
      <c r="J143" s="158">
        <f>IF('Indicator Data'!K147="No Data",1,IF('Indicator Data imputation'!K146&lt;&gt;"",1,0))</f>
        <v>0</v>
      </c>
      <c r="K143" s="158">
        <f>IF('Indicator Data'!L147="No Data",1,IF('Indicator Data imputation'!L146&lt;&gt;"",1,0))</f>
        <v>0</v>
      </c>
      <c r="L143" s="158">
        <f>IF('Indicator Data'!M147="No Data",1,IF('Indicator Data imputation'!M146&lt;&gt;"",1,0))</f>
        <v>0</v>
      </c>
      <c r="M143" s="158">
        <f>IF('Indicator Data'!N147="No Data",1,IF('Indicator Data imputation'!N146&lt;&gt;"",1,0))</f>
        <v>1</v>
      </c>
      <c r="N143" s="158">
        <f>IF('Indicator Data'!O147="No Data",1,IF('Indicator Data imputation'!O146&lt;&gt;"",1,0))</f>
        <v>1</v>
      </c>
      <c r="O143" s="158">
        <f>IF('Indicator Data'!P147="No Data",1,IF('Indicator Data imputation'!P146&lt;&gt;"",1,0))</f>
        <v>1</v>
      </c>
      <c r="P143" s="158">
        <f>IF('Indicator Data'!Q147="No Data",1,IF('Indicator Data imputation'!Q146&lt;&gt;"",1,0))</f>
        <v>0</v>
      </c>
      <c r="Q143" s="158">
        <f>IF('Indicator Data'!R147="No Data",1,IF('Indicator Data imputation'!R146&lt;&gt;"",1,0))</f>
        <v>0</v>
      </c>
      <c r="R143" s="158">
        <f>IF('Indicator Data'!S147="No Data",1,IF('Indicator Data imputation'!S146&lt;&gt;"",1,0))</f>
        <v>0</v>
      </c>
      <c r="S143" s="158">
        <f>IF('Indicator Data'!T147="No Data",1,IF('Indicator Data imputation'!T146&lt;&gt;"",1,0))</f>
        <v>0</v>
      </c>
      <c r="T143" s="158">
        <f>IF('Indicator Data'!U147="No Data",1,IF('Indicator Data imputation'!U146&lt;&gt;"",1,0))</f>
        <v>0</v>
      </c>
      <c r="U143" s="158">
        <f>IF('Indicator Data'!V147="No Data",1,IF('Indicator Data imputation'!V146&lt;&gt;"",1,0))</f>
        <v>0</v>
      </c>
      <c r="V143" s="158">
        <f>IF('Indicator Data'!W147="No Data",1,IF('Indicator Data imputation'!W146&lt;&gt;"",1,0))</f>
        <v>0</v>
      </c>
      <c r="W143" s="158">
        <f>IF('Indicator Data'!X147="No Data",1,IF('Indicator Data imputation'!X146&lt;&gt;"",1,0))</f>
        <v>0</v>
      </c>
      <c r="X143" s="158">
        <f>IF('Indicator Data'!Y147="No Data",1,IF('Indicator Data imputation'!Y146&lt;&gt;"",1,0))</f>
        <v>0</v>
      </c>
      <c r="Y143" s="158">
        <f>IF('Indicator Data'!Z147="No Data",1,IF('Indicator Data imputation'!Z146&lt;&gt;"",1,0))</f>
        <v>0</v>
      </c>
      <c r="Z143" s="158">
        <f>IF('Indicator Data'!AA147="No Data",1,IF('Indicator Data imputation'!AA146&lt;&gt;"",1,0))</f>
        <v>0</v>
      </c>
      <c r="AA143" s="158">
        <f>IF('Indicator Data'!AB147="No Data",1,IF('Indicator Data imputation'!AB146&lt;&gt;"",1,0))</f>
        <v>0</v>
      </c>
      <c r="AB143" s="158">
        <f>IF('Indicator Data'!AC147="No Data",1,IF('Indicator Data imputation'!AC146&lt;&gt;"",1,0))</f>
        <v>1</v>
      </c>
      <c r="AC143" s="158">
        <f>IF('Indicator Data'!AD147="No Data",1,IF('Indicator Data imputation'!AD146&lt;&gt;"",1,0))</f>
        <v>0</v>
      </c>
      <c r="AD143" s="158">
        <f>IF('Indicator Data'!AE147="No Data",1,IF('Indicator Data imputation'!AE146&lt;&gt;"",1,0))</f>
        <v>0</v>
      </c>
      <c r="AE143" s="158">
        <f>IF('Indicator Data'!AF147="No Data",1,IF('Indicator Data imputation'!AF146&lt;&gt;"",1,0))</f>
        <v>1</v>
      </c>
      <c r="AF143" s="158">
        <f>IF('Indicator Data'!AG147="No Data",1,IF('Indicator Data imputation'!AG146&lt;&gt;"",1,0))</f>
        <v>0</v>
      </c>
      <c r="AG143" s="158">
        <f>IF('Indicator Data'!AH147="No Data",1,IF('Indicator Data imputation'!AH146&lt;&gt;"",1,0))</f>
        <v>0</v>
      </c>
      <c r="AH143" s="158">
        <f>IF('Indicator Data'!AI147="No Data",1,IF('Indicator Data imputation'!AI146&lt;&gt;"",1,0))</f>
        <v>0</v>
      </c>
      <c r="AI143" s="158">
        <f>IF('Indicator Data'!AJ147="No Data",1,IF('Indicator Data imputation'!AJ146&lt;&gt;"",1,0))</f>
        <v>0</v>
      </c>
      <c r="AJ143" s="158">
        <f>IF('Indicator Data'!AK147="No Data",1,IF('Indicator Data imputation'!AK146&lt;&gt;"",1,0))</f>
        <v>0</v>
      </c>
      <c r="AK143" s="158">
        <f>IF('Indicator Data'!AL147="No Data",1,IF('Indicator Data imputation'!AL146&lt;&gt;"",1,0))</f>
        <v>0</v>
      </c>
      <c r="AL143" s="158">
        <f>IF('Indicator Data'!AM147="No Data",1,IF('Indicator Data imputation'!AM146&lt;&gt;"",1,0))</f>
        <v>1</v>
      </c>
      <c r="AM143" s="158">
        <f>IF('Indicator Data'!AN147="No Data",1,IF('Indicator Data imputation'!AN146&lt;&gt;"",1,0))</f>
        <v>0</v>
      </c>
      <c r="AN143" s="158">
        <f>IF('Indicator Data'!AO147="No Data",1,IF('Indicator Data imputation'!AO146&lt;&gt;"",1,0))</f>
        <v>0</v>
      </c>
      <c r="AO143" s="158">
        <f>IF('Indicator Data'!AP147="No Data",1,IF('Indicator Data imputation'!AP146&lt;&gt;"",1,0))</f>
        <v>0</v>
      </c>
      <c r="AP143" s="158">
        <f>IF('Indicator Data'!AQ147="No Data",1,IF('Indicator Data imputation'!AQ146&lt;&gt;"",1,0))</f>
        <v>1</v>
      </c>
      <c r="AQ143" s="158">
        <f>IF('Indicator Data'!AR147="No Data",1,IF('Indicator Data imputation'!AR146&lt;&gt;"",1,0))</f>
        <v>0</v>
      </c>
      <c r="AR143" s="158">
        <f>IF('Indicator Data'!AS147="No Data",1,IF('Indicator Data imputation'!AS146&lt;&gt;"",1,0))</f>
        <v>0</v>
      </c>
      <c r="AS143" s="158">
        <f>IF('Indicator Data'!AT147="No Data",1,IF('Indicator Data imputation'!AT146&lt;&gt;"",1,0))</f>
        <v>1</v>
      </c>
      <c r="AT143" s="158">
        <f>IF('Indicator Data'!AU147="No Data",1,IF('Indicator Data imputation'!AU146&lt;&gt;"",1,0))</f>
        <v>0</v>
      </c>
      <c r="AU143" s="158">
        <f>IF('Indicator Data'!AV147="No Data",1,IF('Indicator Data imputation'!AV146&lt;&gt;"",1,0))</f>
        <v>1</v>
      </c>
      <c r="AV143" s="158">
        <f>IF('Indicator Data'!AW147="No Data",1,IF('Indicator Data imputation'!AW146&lt;&gt;"",1,0))</f>
        <v>0</v>
      </c>
      <c r="AW143" s="158">
        <f>IF('Indicator Data'!AX147="No Data",1,IF('Indicator Data imputation'!AX146&lt;&gt;"",1,0))</f>
        <v>1</v>
      </c>
      <c r="AX143" s="158">
        <f>IF('Indicator Data'!AY147="No Data",1,IF('Indicator Data imputation'!AY146&lt;&gt;"",1,0))</f>
        <v>0</v>
      </c>
      <c r="AY143" s="158">
        <f>IF('Indicator Data'!AZ147="No Data",1,IF('Indicator Data imputation'!AZ146&lt;&gt;"",1,0))</f>
        <v>0</v>
      </c>
      <c r="AZ143" s="158">
        <f>IF('Indicator Data'!BA147="No Data",1,IF('Indicator Data imputation'!BA146&lt;&gt;"",1,0))</f>
        <v>0</v>
      </c>
      <c r="BA143" s="158">
        <f>IF('Indicator Data'!BB147="No Data",1,IF('Indicator Data imputation'!BB146&lt;&gt;"",1,0))</f>
        <v>0</v>
      </c>
      <c r="BB143" s="158">
        <f>IF('Indicator Data'!BC147="No Data",1,IF('Indicator Data imputation'!BC146&lt;&gt;"",1,0))</f>
        <v>0</v>
      </c>
      <c r="BC143" s="158">
        <f>IF('Indicator Data'!BD147="No Data",1,IF('Indicator Data imputation'!BD146&lt;&gt;"",1,0))</f>
        <v>0</v>
      </c>
      <c r="BD143" s="158">
        <f>IF('Indicator Data'!BE147="No Data",1,IF('Indicator Data imputation'!BE146&lt;&gt;"",1,0))</f>
        <v>0</v>
      </c>
      <c r="BE143" s="158">
        <f>IF('Indicator Data'!BF147="No Data",1,IF('Indicator Data imputation'!BF146&lt;&gt;"",1,0))</f>
        <v>0</v>
      </c>
      <c r="BF143" s="158">
        <f>IF('Indicator Data'!BG147="No Data",1,IF('Indicator Data imputation'!BG146&lt;&gt;"",1,0))</f>
        <v>0</v>
      </c>
      <c r="BG143" s="158">
        <f>IF('Indicator Data'!BH147="No Data",1,IF('Indicator Data imputation'!BH146&lt;&gt;"",1,0))</f>
        <v>0</v>
      </c>
      <c r="BH143" s="158">
        <f>IF('Indicator Data'!BI147="No Data",1,IF('Indicator Data imputation'!BI146&lt;&gt;"",1,0))</f>
        <v>0</v>
      </c>
      <c r="BI143" s="158">
        <f>IF('Indicator Data'!BR147="No Data",1,IF('Indicator Data imputation'!BJ146&lt;&gt;"",1,0))</f>
        <v>1</v>
      </c>
      <c r="BJ143" s="158">
        <f>IF('Indicator Data'!BS147="No Data",1,IF('Indicator Data imputation'!BK146&lt;&gt;"",1,0))</f>
        <v>0</v>
      </c>
      <c r="BK143" s="158">
        <f>IF('Indicator Data'!BT147="No Data",1,IF('Indicator Data imputation'!BL146&lt;&gt;"",1,0))</f>
        <v>0</v>
      </c>
      <c r="BL143" s="158">
        <f>IF('Indicator Data'!BU147="No Data",1,IF('Indicator Data imputation'!BM146&lt;&gt;"",1,0))</f>
        <v>0</v>
      </c>
      <c r="BM143" s="158">
        <f>IF('Indicator Data'!BV147="No Data",1,IF('Indicator Data imputation'!BN146&lt;&gt;"",1,0))</f>
        <v>0</v>
      </c>
      <c r="BN143" s="158">
        <f>IF('Indicator Data'!BW147="No Data",1,IF('Indicator Data imputation'!BO146&lt;&gt;"",1,0))</f>
        <v>0</v>
      </c>
      <c r="BO143" s="158">
        <f>IF('Indicator Data'!BX147="No Data",1,IF('Indicator Data imputation'!BP146&lt;&gt;"",1,0))</f>
        <v>0</v>
      </c>
      <c r="BP143" s="158">
        <f>IF('Indicator Data'!BY147="No Data",1,IF('Indicator Data imputation'!BQ146&lt;&gt;"",1,0))</f>
        <v>0</v>
      </c>
      <c r="BQ143" s="158">
        <f>IF('Indicator Data'!BZ147="No Data",1,IF('Indicator Data imputation'!BR146&lt;&gt;"",1,0))</f>
        <v>0</v>
      </c>
      <c r="BR143" s="158">
        <f>IF('Indicator Data'!CA147="No Data",1,IF('Indicator Data imputation'!BS146&lt;&gt;"",1,0))</f>
        <v>0</v>
      </c>
      <c r="BS143" s="158">
        <f>IF('Indicator Data'!CB147="No Data",1,IF('Indicator Data imputation'!BT146&lt;&gt;"",1,0))</f>
        <v>0</v>
      </c>
      <c r="BT143" s="158">
        <f>IF('Indicator Data'!CC147="No Data",1,IF('Indicator Data imputation'!BU146&lt;&gt;"",1,0))</f>
        <v>0</v>
      </c>
      <c r="BU143" s="158">
        <f>IF('Indicator Data'!CD147="No Data",1,IF('Indicator Data imputation'!BV146&lt;&gt;"",1,0))</f>
        <v>0</v>
      </c>
      <c r="BV143" s="158">
        <f>IF('Indicator Data'!CE147="No Data",1,IF('Indicator Data imputation'!BW146&lt;&gt;"",1,0))</f>
        <v>0</v>
      </c>
      <c r="BW143" s="158">
        <f>IF('Indicator Data'!CF147="No Data",1,IF('Indicator Data imputation'!BX146&lt;&gt;"",1,0))</f>
        <v>0</v>
      </c>
      <c r="BX143" s="158">
        <f>IF('Indicator Data'!CG147="No Data",1,IF('Indicator Data imputation'!BY146&lt;&gt;"",1,0))</f>
        <v>0</v>
      </c>
      <c r="BY143" s="5">
        <f t="shared" si="6"/>
        <v>11</v>
      </c>
      <c r="BZ143" s="160">
        <f t="shared" si="7"/>
        <v>0.14666666666666667</v>
      </c>
    </row>
    <row r="144" spans="1:78" x14ac:dyDescent="0.3">
      <c r="A144" s="5" t="s">
        <v>263</v>
      </c>
      <c r="B144" s="158">
        <f>IF('Indicator Data'!C148="No Data",1,IF('Indicator Data imputation'!C147&lt;&gt;"",1,0))</f>
        <v>0</v>
      </c>
      <c r="C144" s="158">
        <f>IF('Indicator Data'!D148="No Data",1,IF('Indicator Data imputation'!D147&lt;&gt;"",1,0))</f>
        <v>0</v>
      </c>
      <c r="D144" s="158">
        <f>IF('Indicator Data'!E148="No Data",1,IF('Indicator Data imputation'!E147&lt;&gt;"",1,0))</f>
        <v>0</v>
      </c>
      <c r="E144" s="158">
        <f>IF('Indicator Data'!F148="No Data",1,IF('Indicator Data imputation'!F147&lt;&gt;"",1,0))</f>
        <v>0</v>
      </c>
      <c r="F144" s="158">
        <f>IF('Indicator Data'!G148="No Data",1,IF('Indicator Data imputation'!G147&lt;&gt;"",1,0))</f>
        <v>0</v>
      </c>
      <c r="G144" s="158">
        <f>IF('Indicator Data'!H148="No Data",1,IF('Indicator Data imputation'!H147&lt;&gt;"",1,0))</f>
        <v>0</v>
      </c>
      <c r="H144" s="158">
        <f>IF('Indicator Data'!I148="No Data",1,IF('Indicator Data imputation'!I147&lt;&gt;"",1,0))</f>
        <v>0</v>
      </c>
      <c r="I144" s="158">
        <f>IF('Indicator Data'!J148="No Data",1,IF('Indicator Data imputation'!J147&lt;&gt;"",1,0))</f>
        <v>0</v>
      </c>
      <c r="J144" s="158">
        <f>IF('Indicator Data'!K148="No Data",1,IF('Indicator Data imputation'!K147&lt;&gt;"",1,0))</f>
        <v>0</v>
      </c>
      <c r="K144" s="158">
        <f>IF('Indicator Data'!L148="No Data",1,IF('Indicator Data imputation'!L147&lt;&gt;"",1,0))</f>
        <v>0</v>
      </c>
      <c r="L144" s="158">
        <f>IF('Indicator Data'!M148="No Data",1,IF('Indicator Data imputation'!M147&lt;&gt;"",1,0))</f>
        <v>0</v>
      </c>
      <c r="M144" s="158">
        <f>IF('Indicator Data'!N148="No Data",1,IF('Indicator Data imputation'!N147&lt;&gt;"",1,0))</f>
        <v>0</v>
      </c>
      <c r="N144" s="158">
        <f>IF('Indicator Data'!O148="No Data",1,IF('Indicator Data imputation'!O147&lt;&gt;"",1,0))</f>
        <v>0</v>
      </c>
      <c r="O144" s="158">
        <f>IF('Indicator Data'!P148="No Data",1,IF('Indicator Data imputation'!P147&lt;&gt;"",1,0))</f>
        <v>0</v>
      </c>
      <c r="P144" s="158">
        <f>IF('Indicator Data'!Q148="No Data",1,IF('Indicator Data imputation'!Q147&lt;&gt;"",1,0))</f>
        <v>0</v>
      </c>
      <c r="Q144" s="158">
        <f>IF('Indicator Data'!R148="No Data",1,IF('Indicator Data imputation'!R147&lt;&gt;"",1,0))</f>
        <v>0</v>
      </c>
      <c r="R144" s="158">
        <f>IF('Indicator Data'!S148="No Data",1,IF('Indicator Data imputation'!S147&lt;&gt;"",1,0))</f>
        <v>0</v>
      </c>
      <c r="S144" s="158">
        <f>IF('Indicator Data'!T148="No Data",1,IF('Indicator Data imputation'!T147&lt;&gt;"",1,0))</f>
        <v>0</v>
      </c>
      <c r="T144" s="158">
        <f>IF('Indicator Data'!U148="No Data",1,IF('Indicator Data imputation'!U147&lt;&gt;"",1,0))</f>
        <v>0</v>
      </c>
      <c r="U144" s="158">
        <f>IF('Indicator Data'!V148="No Data",1,IF('Indicator Data imputation'!V147&lt;&gt;"",1,0))</f>
        <v>0</v>
      </c>
      <c r="V144" s="158">
        <f>IF('Indicator Data'!W148="No Data",1,IF('Indicator Data imputation'!W147&lt;&gt;"",1,0))</f>
        <v>0</v>
      </c>
      <c r="W144" s="158">
        <f>IF('Indicator Data'!X148="No Data",1,IF('Indicator Data imputation'!X147&lt;&gt;"",1,0))</f>
        <v>0</v>
      </c>
      <c r="X144" s="158">
        <f>IF('Indicator Data'!Y148="No Data",1,IF('Indicator Data imputation'!Y147&lt;&gt;"",1,0))</f>
        <v>0</v>
      </c>
      <c r="Y144" s="158">
        <f>IF('Indicator Data'!Z148="No Data",1,IF('Indicator Data imputation'!Z147&lt;&gt;"",1,0))</f>
        <v>0</v>
      </c>
      <c r="Z144" s="158">
        <f>IF('Indicator Data'!AA148="No Data",1,IF('Indicator Data imputation'!AA147&lt;&gt;"",1,0))</f>
        <v>0</v>
      </c>
      <c r="AA144" s="158">
        <f>IF('Indicator Data'!AB148="No Data",1,IF('Indicator Data imputation'!AB147&lt;&gt;"",1,0))</f>
        <v>0</v>
      </c>
      <c r="AB144" s="158">
        <f>IF('Indicator Data'!AC148="No Data",1,IF('Indicator Data imputation'!AC147&lt;&gt;"",1,0))</f>
        <v>0</v>
      </c>
      <c r="AC144" s="158">
        <f>IF('Indicator Data'!AD148="No Data",1,IF('Indicator Data imputation'!AD147&lt;&gt;"",1,0))</f>
        <v>0</v>
      </c>
      <c r="AD144" s="158">
        <f>IF('Indicator Data'!AE148="No Data",1,IF('Indicator Data imputation'!AE147&lt;&gt;"",1,0))</f>
        <v>0</v>
      </c>
      <c r="AE144" s="158">
        <f>IF('Indicator Data'!AF148="No Data",1,IF('Indicator Data imputation'!AF147&lt;&gt;"",1,0))</f>
        <v>0</v>
      </c>
      <c r="AF144" s="158">
        <f>IF('Indicator Data'!AG148="No Data",1,IF('Indicator Data imputation'!AG147&lt;&gt;"",1,0))</f>
        <v>0</v>
      </c>
      <c r="AG144" s="158">
        <f>IF('Indicator Data'!AH148="No Data",1,IF('Indicator Data imputation'!AH147&lt;&gt;"",1,0))</f>
        <v>0</v>
      </c>
      <c r="AH144" s="158">
        <f>IF('Indicator Data'!AI148="No Data",1,IF('Indicator Data imputation'!AI147&lt;&gt;"",1,0))</f>
        <v>0</v>
      </c>
      <c r="AI144" s="158">
        <f>IF('Indicator Data'!AJ148="No Data",1,IF('Indicator Data imputation'!AJ147&lt;&gt;"",1,0))</f>
        <v>0</v>
      </c>
      <c r="AJ144" s="158">
        <f>IF('Indicator Data'!AK148="No Data",1,IF('Indicator Data imputation'!AK147&lt;&gt;"",1,0))</f>
        <v>0</v>
      </c>
      <c r="AK144" s="158">
        <f>IF('Indicator Data'!AL148="No Data",1,IF('Indicator Data imputation'!AL147&lt;&gt;"",1,0))</f>
        <v>0</v>
      </c>
      <c r="AL144" s="158">
        <f>IF('Indicator Data'!AM148="No Data",1,IF('Indicator Data imputation'!AM147&lt;&gt;"",1,0))</f>
        <v>0</v>
      </c>
      <c r="AM144" s="158">
        <f>IF('Indicator Data'!AN148="No Data",1,IF('Indicator Data imputation'!AN147&lt;&gt;"",1,0))</f>
        <v>0</v>
      </c>
      <c r="AN144" s="158">
        <f>IF('Indicator Data'!AO148="No Data",1,IF('Indicator Data imputation'!AO147&lt;&gt;"",1,0))</f>
        <v>0</v>
      </c>
      <c r="AO144" s="158">
        <f>IF('Indicator Data'!AP148="No Data",1,IF('Indicator Data imputation'!AP147&lt;&gt;"",1,0))</f>
        <v>0</v>
      </c>
      <c r="AP144" s="158">
        <f>IF('Indicator Data'!AQ148="No Data",1,IF('Indicator Data imputation'!AQ147&lt;&gt;"",1,0))</f>
        <v>0</v>
      </c>
      <c r="AQ144" s="158">
        <f>IF('Indicator Data'!AR148="No Data",1,IF('Indicator Data imputation'!AR147&lt;&gt;"",1,0))</f>
        <v>0</v>
      </c>
      <c r="AR144" s="158">
        <f>IF('Indicator Data'!AS148="No Data",1,IF('Indicator Data imputation'!AS147&lt;&gt;"",1,0))</f>
        <v>0</v>
      </c>
      <c r="AS144" s="158">
        <f>IF('Indicator Data'!AT148="No Data",1,IF('Indicator Data imputation'!AT147&lt;&gt;"",1,0))</f>
        <v>0</v>
      </c>
      <c r="AT144" s="158">
        <f>IF('Indicator Data'!AU148="No Data",1,IF('Indicator Data imputation'!AU147&lt;&gt;"",1,0))</f>
        <v>0</v>
      </c>
      <c r="AU144" s="158">
        <f>IF('Indicator Data'!AV148="No Data",1,IF('Indicator Data imputation'!AV147&lt;&gt;"",1,0))</f>
        <v>0</v>
      </c>
      <c r="AV144" s="158">
        <f>IF('Indicator Data'!AW148="No Data",1,IF('Indicator Data imputation'!AW147&lt;&gt;"",1,0))</f>
        <v>0</v>
      </c>
      <c r="AW144" s="158">
        <f>IF('Indicator Data'!AX148="No Data",1,IF('Indicator Data imputation'!AX147&lt;&gt;"",1,0))</f>
        <v>0</v>
      </c>
      <c r="AX144" s="158">
        <f>IF('Indicator Data'!AY148="No Data",1,IF('Indicator Data imputation'!AY147&lt;&gt;"",1,0))</f>
        <v>0</v>
      </c>
      <c r="AY144" s="158">
        <f>IF('Indicator Data'!AZ148="No Data",1,IF('Indicator Data imputation'!AZ147&lt;&gt;"",1,0))</f>
        <v>0</v>
      </c>
      <c r="AZ144" s="158">
        <f>IF('Indicator Data'!BA148="No Data",1,IF('Indicator Data imputation'!BA147&lt;&gt;"",1,0))</f>
        <v>0</v>
      </c>
      <c r="BA144" s="158">
        <f>IF('Indicator Data'!BB148="No Data",1,IF('Indicator Data imputation'!BB147&lt;&gt;"",1,0))</f>
        <v>0</v>
      </c>
      <c r="BB144" s="158">
        <f>IF('Indicator Data'!BC148="No Data",1,IF('Indicator Data imputation'!BC147&lt;&gt;"",1,0))</f>
        <v>0</v>
      </c>
      <c r="BC144" s="158">
        <f>IF('Indicator Data'!BD148="No Data",1,IF('Indicator Data imputation'!BD147&lt;&gt;"",1,0))</f>
        <v>0</v>
      </c>
      <c r="BD144" s="158">
        <f>IF('Indicator Data'!BE148="No Data",1,IF('Indicator Data imputation'!BE147&lt;&gt;"",1,0))</f>
        <v>0</v>
      </c>
      <c r="BE144" s="158">
        <f>IF('Indicator Data'!BF148="No Data",1,IF('Indicator Data imputation'!BF147&lt;&gt;"",1,0))</f>
        <v>0</v>
      </c>
      <c r="BF144" s="158">
        <f>IF('Indicator Data'!BG148="No Data",1,IF('Indicator Data imputation'!BG147&lt;&gt;"",1,0))</f>
        <v>0</v>
      </c>
      <c r="BG144" s="158">
        <f>IF('Indicator Data'!BH148="No Data",1,IF('Indicator Data imputation'!BH147&lt;&gt;"",1,0))</f>
        <v>0</v>
      </c>
      <c r="BH144" s="158">
        <f>IF('Indicator Data'!BI148="No Data",1,IF('Indicator Data imputation'!BI147&lt;&gt;"",1,0))</f>
        <v>0</v>
      </c>
      <c r="BI144" s="158">
        <f>IF('Indicator Data'!BR148="No Data",1,IF('Indicator Data imputation'!BJ147&lt;&gt;"",1,0))</f>
        <v>0</v>
      </c>
      <c r="BJ144" s="158">
        <f>IF('Indicator Data'!BS148="No Data",1,IF('Indicator Data imputation'!BK147&lt;&gt;"",1,0))</f>
        <v>0</v>
      </c>
      <c r="BK144" s="158">
        <f>IF('Indicator Data'!BT148="No Data",1,IF('Indicator Data imputation'!BL147&lt;&gt;"",1,0))</f>
        <v>0</v>
      </c>
      <c r="BL144" s="158">
        <f>IF('Indicator Data'!BU148="No Data",1,IF('Indicator Data imputation'!BM147&lt;&gt;"",1,0))</f>
        <v>0</v>
      </c>
      <c r="BM144" s="158">
        <f>IF('Indicator Data'!BV148="No Data",1,IF('Indicator Data imputation'!BN147&lt;&gt;"",1,0))</f>
        <v>0</v>
      </c>
      <c r="BN144" s="158">
        <f>IF('Indicator Data'!BW148="No Data",1,IF('Indicator Data imputation'!BO147&lt;&gt;"",1,0))</f>
        <v>0</v>
      </c>
      <c r="BO144" s="158">
        <f>IF('Indicator Data'!BX148="No Data",1,IF('Indicator Data imputation'!BP147&lt;&gt;"",1,0))</f>
        <v>0</v>
      </c>
      <c r="BP144" s="158">
        <f>IF('Indicator Data'!BY148="No Data",1,IF('Indicator Data imputation'!BQ147&lt;&gt;"",1,0))</f>
        <v>0</v>
      </c>
      <c r="BQ144" s="158">
        <f>IF('Indicator Data'!BZ148="No Data",1,IF('Indicator Data imputation'!BR147&lt;&gt;"",1,0))</f>
        <v>0</v>
      </c>
      <c r="BR144" s="158">
        <f>IF('Indicator Data'!CA148="No Data",1,IF('Indicator Data imputation'!BS147&lt;&gt;"",1,0))</f>
        <v>0</v>
      </c>
      <c r="BS144" s="158">
        <f>IF('Indicator Data'!CB148="No Data",1,IF('Indicator Data imputation'!BT147&lt;&gt;"",1,0))</f>
        <v>0</v>
      </c>
      <c r="BT144" s="158">
        <f>IF('Indicator Data'!CC148="No Data",1,IF('Indicator Data imputation'!BU147&lt;&gt;"",1,0))</f>
        <v>0</v>
      </c>
      <c r="BU144" s="158">
        <f>IF('Indicator Data'!CD148="No Data",1,IF('Indicator Data imputation'!BV147&lt;&gt;"",1,0))</f>
        <v>0</v>
      </c>
      <c r="BV144" s="158">
        <f>IF('Indicator Data'!CE148="No Data",1,IF('Indicator Data imputation'!BW147&lt;&gt;"",1,0))</f>
        <v>0</v>
      </c>
      <c r="BW144" s="158">
        <f>IF('Indicator Data'!CF148="No Data",1,IF('Indicator Data imputation'!BX147&lt;&gt;"",1,0))</f>
        <v>0</v>
      </c>
      <c r="BX144" s="158">
        <f>IF('Indicator Data'!CG148="No Data",1,IF('Indicator Data imputation'!BY147&lt;&gt;"",1,0))</f>
        <v>0</v>
      </c>
      <c r="BY144" s="5">
        <f t="shared" si="6"/>
        <v>0</v>
      </c>
      <c r="BZ144" s="160">
        <f t="shared" si="7"/>
        <v>0</v>
      </c>
    </row>
    <row r="145" spans="1:78" x14ac:dyDescent="0.3">
      <c r="A145" s="5" t="s">
        <v>265</v>
      </c>
      <c r="B145" s="158">
        <f>IF('Indicator Data'!C149="No Data",1,IF('Indicator Data imputation'!C148&lt;&gt;"",1,0))</f>
        <v>0</v>
      </c>
      <c r="C145" s="158">
        <f>IF('Indicator Data'!D149="No Data",1,IF('Indicator Data imputation'!D148&lt;&gt;"",1,0))</f>
        <v>0</v>
      </c>
      <c r="D145" s="158">
        <f>IF('Indicator Data'!E149="No Data",1,IF('Indicator Data imputation'!E148&lt;&gt;"",1,0))</f>
        <v>1</v>
      </c>
      <c r="E145" s="158">
        <f>IF('Indicator Data'!F149="No Data",1,IF('Indicator Data imputation'!F148&lt;&gt;"",1,0))</f>
        <v>0</v>
      </c>
      <c r="F145" s="158">
        <f>IF('Indicator Data'!G149="No Data",1,IF('Indicator Data imputation'!G148&lt;&gt;"",1,0))</f>
        <v>0</v>
      </c>
      <c r="G145" s="158">
        <f>IF('Indicator Data'!H149="No Data",1,IF('Indicator Data imputation'!H148&lt;&gt;"",1,0))</f>
        <v>0</v>
      </c>
      <c r="H145" s="158">
        <f>IF('Indicator Data'!I149="No Data",1,IF('Indicator Data imputation'!I148&lt;&gt;"",1,0))</f>
        <v>0</v>
      </c>
      <c r="I145" s="158">
        <f>IF('Indicator Data'!J149="No Data",1,IF('Indicator Data imputation'!J148&lt;&gt;"",1,0))</f>
        <v>0</v>
      </c>
      <c r="J145" s="158">
        <f>IF('Indicator Data'!K149="No Data",1,IF('Indicator Data imputation'!K148&lt;&gt;"",1,0))</f>
        <v>0</v>
      </c>
      <c r="K145" s="158">
        <f>IF('Indicator Data'!L149="No Data",1,IF('Indicator Data imputation'!L148&lt;&gt;"",1,0))</f>
        <v>0</v>
      </c>
      <c r="L145" s="158">
        <f>IF('Indicator Data'!M149="No Data",1,IF('Indicator Data imputation'!M148&lt;&gt;"",1,0))</f>
        <v>1</v>
      </c>
      <c r="M145" s="158">
        <f>IF('Indicator Data'!N149="No Data",1,IF('Indicator Data imputation'!N148&lt;&gt;"",1,0))</f>
        <v>1</v>
      </c>
      <c r="N145" s="158">
        <f>IF('Indicator Data'!O149="No Data",1,IF('Indicator Data imputation'!O148&lt;&gt;"",1,0))</f>
        <v>1</v>
      </c>
      <c r="O145" s="158">
        <f>IF('Indicator Data'!P149="No Data",1,IF('Indicator Data imputation'!P148&lt;&gt;"",1,0))</f>
        <v>1</v>
      </c>
      <c r="P145" s="158">
        <f>IF('Indicator Data'!Q149="No Data",1,IF('Indicator Data imputation'!Q148&lt;&gt;"",1,0))</f>
        <v>0</v>
      </c>
      <c r="Q145" s="158">
        <f>IF('Indicator Data'!R149="No Data",1,IF('Indicator Data imputation'!R148&lt;&gt;"",1,0))</f>
        <v>0</v>
      </c>
      <c r="R145" s="158">
        <f>IF('Indicator Data'!S149="No Data",1,IF('Indicator Data imputation'!S148&lt;&gt;"",1,0))</f>
        <v>0</v>
      </c>
      <c r="S145" s="158">
        <f>IF('Indicator Data'!T149="No Data",1,IF('Indicator Data imputation'!T148&lt;&gt;"",1,0))</f>
        <v>0</v>
      </c>
      <c r="T145" s="158">
        <f>IF('Indicator Data'!U149="No Data",1,IF('Indicator Data imputation'!U148&lt;&gt;"",1,0))</f>
        <v>0</v>
      </c>
      <c r="U145" s="158">
        <f>IF('Indicator Data'!V149="No Data",1,IF('Indicator Data imputation'!V148&lt;&gt;"",1,0))</f>
        <v>0</v>
      </c>
      <c r="V145" s="158">
        <f>IF('Indicator Data'!W149="No Data",1,IF('Indicator Data imputation'!W148&lt;&gt;"",1,0))</f>
        <v>0</v>
      </c>
      <c r="W145" s="158">
        <f>IF('Indicator Data'!X149="No Data",1,IF('Indicator Data imputation'!X148&lt;&gt;"",1,0))</f>
        <v>0</v>
      </c>
      <c r="X145" s="158">
        <f>IF('Indicator Data'!Y149="No Data",1,IF('Indicator Data imputation'!Y148&lt;&gt;"",1,0))</f>
        <v>0</v>
      </c>
      <c r="Y145" s="158">
        <f>IF('Indicator Data'!Z149="No Data",1,IF('Indicator Data imputation'!Z148&lt;&gt;"",1,0))</f>
        <v>0</v>
      </c>
      <c r="Z145" s="158">
        <f>IF('Indicator Data'!AA149="No Data",1,IF('Indicator Data imputation'!AA148&lt;&gt;"",1,0))</f>
        <v>1</v>
      </c>
      <c r="AA145" s="158">
        <f>IF('Indicator Data'!AB149="No Data",1,IF('Indicator Data imputation'!AB148&lt;&gt;"",1,0))</f>
        <v>0</v>
      </c>
      <c r="AB145" s="158">
        <f>IF('Indicator Data'!AC149="No Data",1,IF('Indicator Data imputation'!AC148&lt;&gt;"",1,0))</f>
        <v>1</v>
      </c>
      <c r="AC145" s="158">
        <f>IF('Indicator Data'!AD149="No Data",1,IF('Indicator Data imputation'!AD148&lt;&gt;"",1,0))</f>
        <v>1</v>
      </c>
      <c r="AD145" s="158">
        <f>IF('Indicator Data'!AE149="No Data",1,IF('Indicator Data imputation'!AE148&lt;&gt;"",1,0))</f>
        <v>0</v>
      </c>
      <c r="AE145" s="158">
        <f>IF('Indicator Data'!AF149="No Data",1,IF('Indicator Data imputation'!AF148&lt;&gt;"",1,0))</f>
        <v>1</v>
      </c>
      <c r="AF145" s="158">
        <f>IF('Indicator Data'!AG149="No Data",1,IF('Indicator Data imputation'!AG148&lt;&gt;"",1,0))</f>
        <v>1</v>
      </c>
      <c r="AG145" s="158">
        <f>IF('Indicator Data'!AH149="No Data",1,IF('Indicator Data imputation'!AH148&lt;&gt;"",1,0))</f>
        <v>0</v>
      </c>
      <c r="AH145" s="158">
        <f>IF('Indicator Data'!AI149="No Data",1,IF('Indicator Data imputation'!AI148&lt;&gt;"",1,0))</f>
        <v>0</v>
      </c>
      <c r="AI145" s="158">
        <f>IF('Indicator Data'!AJ149="No Data",1,IF('Indicator Data imputation'!AJ148&lt;&gt;"",1,0))</f>
        <v>0</v>
      </c>
      <c r="AJ145" s="158">
        <f>IF('Indicator Data'!AK149="No Data",1,IF('Indicator Data imputation'!AK148&lt;&gt;"",1,0))</f>
        <v>0</v>
      </c>
      <c r="AK145" s="158">
        <f>IF('Indicator Data'!AL149="No Data",1,IF('Indicator Data imputation'!AL148&lt;&gt;"",1,0))</f>
        <v>0</v>
      </c>
      <c r="AL145" s="158">
        <f>IF('Indicator Data'!AM149="No Data",1,IF('Indicator Data imputation'!AM148&lt;&gt;"",1,0))</f>
        <v>1</v>
      </c>
      <c r="AM145" s="158">
        <f>IF('Indicator Data'!AN149="No Data",1,IF('Indicator Data imputation'!AN148&lt;&gt;"",1,0))</f>
        <v>0</v>
      </c>
      <c r="AN145" s="158">
        <f>IF('Indicator Data'!AO149="No Data",1,IF('Indicator Data imputation'!AO148&lt;&gt;"",1,0))</f>
        <v>0</v>
      </c>
      <c r="AO145" s="158">
        <f>IF('Indicator Data'!AP149="No Data",1,IF('Indicator Data imputation'!AP148&lt;&gt;"",1,0))</f>
        <v>0</v>
      </c>
      <c r="AP145" s="158">
        <f>IF('Indicator Data'!AQ149="No Data",1,IF('Indicator Data imputation'!AQ148&lt;&gt;"",1,0))</f>
        <v>1</v>
      </c>
      <c r="AQ145" s="158">
        <f>IF('Indicator Data'!AR149="No Data",1,IF('Indicator Data imputation'!AR148&lt;&gt;"",1,0))</f>
        <v>0</v>
      </c>
      <c r="AR145" s="158">
        <f>IF('Indicator Data'!AS149="No Data",1,IF('Indicator Data imputation'!AS148&lt;&gt;"",1,0))</f>
        <v>0</v>
      </c>
      <c r="AS145" s="158">
        <f>IF('Indicator Data'!AT149="No Data",1,IF('Indicator Data imputation'!AT148&lt;&gt;"",1,0))</f>
        <v>1</v>
      </c>
      <c r="AT145" s="158">
        <f>IF('Indicator Data'!AU149="No Data",1,IF('Indicator Data imputation'!AU148&lt;&gt;"",1,0))</f>
        <v>0</v>
      </c>
      <c r="AU145" s="158">
        <f>IF('Indicator Data'!AV149="No Data",1,IF('Indicator Data imputation'!AV148&lt;&gt;"",1,0))</f>
        <v>1</v>
      </c>
      <c r="AV145" s="158">
        <f>IF('Indicator Data'!AW149="No Data",1,IF('Indicator Data imputation'!AW148&lt;&gt;"",1,0))</f>
        <v>1</v>
      </c>
      <c r="AW145" s="158">
        <f>IF('Indicator Data'!AX149="No Data",1,IF('Indicator Data imputation'!AX148&lt;&gt;"",1,0))</f>
        <v>1</v>
      </c>
      <c r="AX145" s="158">
        <f>IF('Indicator Data'!AY149="No Data",1,IF('Indicator Data imputation'!AY148&lt;&gt;"",1,0))</f>
        <v>0</v>
      </c>
      <c r="AY145" s="158">
        <f>IF('Indicator Data'!AZ149="No Data",1,IF('Indicator Data imputation'!AZ148&lt;&gt;"",1,0))</f>
        <v>1</v>
      </c>
      <c r="AZ145" s="158">
        <f>IF('Indicator Data'!BA149="No Data",1,IF('Indicator Data imputation'!BA148&lt;&gt;"",1,0))</f>
        <v>1</v>
      </c>
      <c r="BA145" s="158">
        <f>IF('Indicator Data'!BB149="No Data",1,IF('Indicator Data imputation'!BB148&lt;&gt;"",1,0))</f>
        <v>0</v>
      </c>
      <c r="BB145" s="158">
        <f>IF('Indicator Data'!BC149="No Data",1,IF('Indicator Data imputation'!BC148&lt;&gt;"",1,0))</f>
        <v>0</v>
      </c>
      <c r="BC145" s="158">
        <f>IF('Indicator Data'!BD149="No Data",1,IF('Indicator Data imputation'!BD148&lt;&gt;"",1,0))</f>
        <v>0</v>
      </c>
      <c r="BD145" s="158">
        <f>IF('Indicator Data'!BE149="No Data",1,IF('Indicator Data imputation'!BE148&lt;&gt;"",1,0))</f>
        <v>0</v>
      </c>
      <c r="BE145" s="158">
        <f>IF('Indicator Data'!BF149="No Data",1,IF('Indicator Data imputation'!BF148&lt;&gt;"",1,0))</f>
        <v>0</v>
      </c>
      <c r="BF145" s="158">
        <f>IF('Indicator Data'!BG149="No Data",1,IF('Indicator Data imputation'!BG148&lt;&gt;"",1,0))</f>
        <v>0</v>
      </c>
      <c r="BG145" s="158">
        <f>IF('Indicator Data'!BH149="No Data",1,IF('Indicator Data imputation'!BH148&lt;&gt;"",1,0))</f>
        <v>0</v>
      </c>
      <c r="BH145" s="158">
        <f>IF('Indicator Data'!BI149="No Data",1,IF('Indicator Data imputation'!BI148&lt;&gt;"",1,0))</f>
        <v>1</v>
      </c>
      <c r="BI145" s="158">
        <f>IF('Indicator Data'!BR149="No Data",1,IF('Indicator Data imputation'!BJ148&lt;&gt;"",1,0))</f>
        <v>0</v>
      </c>
      <c r="BJ145" s="158">
        <f>IF('Indicator Data'!BS149="No Data",1,IF('Indicator Data imputation'!BK148&lt;&gt;"",1,0))</f>
        <v>0</v>
      </c>
      <c r="BK145" s="158">
        <f>IF('Indicator Data'!BT149="No Data",1,IF('Indicator Data imputation'!BL148&lt;&gt;"",1,0))</f>
        <v>1</v>
      </c>
      <c r="BL145" s="158">
        <f>IF('Indicator Data'!BU149="No Data",1,IF('Indicator Data imputation'!BM148&lt;&gt;"",1,0))</f>
        <v>0</v>
      </c>
      <c r="BM145" s="158">
        <f>IF('Indicator Data'!BV149="No Data",1,IF('Indicator Data imputation'!BN148&lt;&gt;"",1,0))</f>
        <v>1</v>
      </c>
      <c r="BN145" s="158">
        <f>IF('Indicator Data'!BW149="No Data",1,IF('Indicator Data imputation'!BO148&lt;&gt;"",1,0))</f>
        <v>0</v>
      </c>
      <c r="BO145" s="158">
        <f>IF('Indicator Data'!BX149="No Data",1,IF('Indicator Data imputation'!BP148&lt;&gt;"",1,0))</f>
        <v>0</v>
      </c>
      <c r="BP145" s="158">
        <f>IF('Indicator Data'!BY149="No Data",1,IF('Indicator Data imputation'!BQ148&lt;&gt;"",1,0))</f>
        <v>0</v>
      </c>
      <c r="BQ145" s="158">
        <f>IF('Indicator Data'!BZ149="No Data",1,IF('Indicator Data imputation'!BR148&lt;&gt;"",1,0))</f>
        <v>0</v>
      </c>
      <c r="BR145" s="158">
        <f>IF('Indicator Data'!CA149="No Data",1,IF('Indicator Data imputation'!BS148&lt;&gt;"",1,0))</f>
        <v>0</v>
      </c>
      <c r="BS145" s="158">
        <f>IF('Indicator Data'!CB149="No Data",1,IF('Indicator Data imputation'!BT148&lt;&gt;"",1,0))</f>
        <v>0</v>
      </c>
      <c r="BT145" s="158">
        <f>IF('Indicator Data'!CC149="No Data",1,IF('Indicator Data imputation'!BU148&lt;&gt;"",1,0))</f>
        <v>0</v>
      </c>
      <c r="BU145" s="158">
        <f>IF('Indicator Data'!CD149="No Data",1,IF('Indicator Data imputation'!BV148&lt;&gt;"",1,0))</f>
        <v>0</v>
      </c>
      <c r="BV145" s="158">
        <f>IF('Indicator Data'!CE149="No Data",1,IF('Indicator Data imputation'!BW148&lt;&gt;"",1,0))</f>
        <v>1</v>
      </c>
      <c r="BW145" s="158">
        <f>IF('Indicator Data'!CF149="No Data",1,IF('Indicator Data imputation'!BX148&lt;&gt;"",1,0))</f>
        <v>0</v>
      </c>
      <c r="BX145" s="158">
        <f>IF('Indicator Data'!CG149="No Data",1,IF('Indicator Data imputation'!BY148&lt;&gt;"",1,0))</f>
        <v>1</v>
      </c>
      <c r="BY145" s="5">
        <f t="shared" si="6"/>
        <v>23</v>
      </c>
      <c r="BZ145" s="160">
        <f t="shared" si="7"/>
        <v>0.30666666666666664</v>
      </c>
    </row>
    <row r="146" spans="1:78" x14ac:dyDescent="0.3">
      <c r="A146" s="5" t="s">
        <v>267</v>
      </c>
      <c r="B146" s="158">
        <f>IF('Indicator Data'!C150="No Data",1,IF('Indicator Data imputation'!C149&lt;&gt;"",1,0))</f>
        <v>0</v>
      </c>
      <c r="C146" s="158">
        <f>IF('Indicator Data'!D150="No Data",1,IF('Indicator Data imputation'!D149&lt;&gt;"",1,0))</f>
        <v>0</v>
      </c>
      <c r="D146" s="158">
        <f>IF('Indicator Data'!E150="No Data",1,IF('Indicator Data imputation'!E149&lt;&gt;"",1,0))</f>
        <v>1</v>
      </c>
      <c r="E146" s="158">
        <f>IF('Indicator Data'!F150="No Data",1,IF('Indicator Data imputation'!F149&lt;&gt;"",1,0))</f>
        <v>0</v>
      </c>
      <c r="F146" s="158">
        <f>IF('Indicator Data'!G150="No Data",1,IF('Indicator Data imputation'!G149&lt;&gt;"",1,0))</f>
        <v>0</v>
      </c>
      <c r="G146" s="158">
        <f>IF('Indicator Data'!H150="No Data",1,IF('Indicator Data imputation'!H149&lt;&gt;"",1,0))</f>
        <v>0</v>
      </c>
      <c r="H146" s="158">
        <f>IF('Indicator Data'!I150="No Data",1,IF('Indicator Data imputation'!I149&lt;&gt;"",1,0))</f>
        <v>0</v>
      </c>
      <c r="I146" s="158">
        <f>IF('Indicator Data'!J150="No Data",1,IF('Indicator Data imputation'!J149&lt;&gt;"",1,0))</f>
        <v>0</v>
      </c>
      <c r="J146" s="158">
        <f>IF('Indicator Data'!K150="No Data",1,IF('Indicator Data imputation'!K149&lt;&gt;"",1,0))</f>
        <v>0</v>
      </c>
      <c r="K146" s="158">
        <f>IF('Indicator Data'!L150="No Data",1,IF('Indicator Data imputation'!L149&lt;&gt;"",1,0))</f>
        <v>0</v>
      </c>
      <c r="L146" s="158">
        <f>IF('Indicator Data'!M150="No Data",1,IF('Indicator Data imputation'!M149&lt;&gt;"",1,0))</f>
        <v>1</v>
      </c>
      <c r="M146" s="158">
        <f>IF('Indicator Data'!N150="No Data",1,IF('Indicator Data imputation'!N149&lt;&gt;"",1,0))</f>
        <v>1</v>
      </c>
      <c r="N146" s="158">
        <f>IF('Indicator Data'!O150="No Data",1,IF('Indicator Data imputation'!O149&lt;&gt;"",1,0))</f>
        <v>1</v>
      </c>
      <c r="O146" s="158">
        <f>IF('Indicator Data'!P150="No Data",1,IF('Indicator Data imputation'!P149&lt;&gt;"",1,0))</f>
        <v>1</v>
      </c>
      <c r="P146" s="158">
        <f>IF('Indicator Data'!Q150="No Data",1,IF('Indicator Data imputation'!Q149&lt;&gt;"",1,0))</f>
        <v>0</v>
      </c>
      <c r="Q146" s="158">
        <f>IF('Indicator Data'!R150="No Data",1,IF('Indicator Data imputation'!R149&lt;&gt;"",1,0))</f>
        <v>0</v>
      </c>
      <c r="R146" s="158">
        <f>IF('Indicator Data'!S150="No Data",1,IF('Indicator Data imputation'!S149&lt;&gt;"",1,0))</f>
        <v>0</v>
      </c>
      <c r="S146" s="158">
        <f>IF('Indicator Data'!T150="No Data",1,IF('Indicator Data imputation'!T149&lt;&gt;"",1,0))</f>
        <v>0</v>
      </c>
      <c r="T146" s="158">
        <f>IF('Indicator Data'!U150="No Data",1,IF('Indicator Data imputation'!U149&lt;&gt;"",1,0))</f>
        <v>0</v>
      </c>
      <c r="U146" s="158">
        <f>IF('Indicator Data'!V150="No Data",1,IF('Indicator Data imputation'!V149&lt;&gt;"",1,0))</f>
        <v>0</v>
      </c>
      <c r="V146" s="158">
        <f>IF('Indicator Data'!W150="No Data",1,IF('Indicator Data imputation'!W149&lt;&gt;"",1,0))</f>
        <v>0</v>
      </c>
      <c r="W146" s="158">
        <f>IF('Indicator Data'!X150="No Data",1,IF('Indicator Data imputation'!X149&lt;&gt;"",1,0))</f>
        <v>0</v>
      </c>
      <c r="X146" s="158">
        <f>IF('Indicator Data'!Y150="No Data",1,IF('Indicator Data imputation'!Y149&lt;&gt;"",1,0))</f>
        <v>0</v>
      </c>
      <c r="Y146" s="158">
        <f>IF('Indicator Data'!Z150="No Data",1,IF('Indicator Data imputation'!Z149&lt;&gt;"",1,0))</f>
        <v>0</v>
      </c>
      <c r="Z146" s="158">
        <f>IF('Indicator Data'!AA150="No Data",1,IF('Indicator Data imputation'!AA149&lt;&gt;"",1,0))</f>
        <v>1</v>
      </c>
      <c r="AA146" s="158">
        <f>IF('Indicator Data'!AB150="No Data",1,IF('Indicator Data imputation'!AB149&lt;&gt;"",1,0))</f>
        <v>0</v>
      </c>
      <c r="AB146" s="158">
        <f>IF('Indicator Data'!AC150="No Data",1,IF('Indicator Data imputation'!AC149&lt;&gt;"",1,0))</f>
        <v>0</v>
      </c>
      <c r="AC146" s="158">
        <f>IF('Indicator Data'!AD150="No Data",1,IF('Indicator Data imputation'!AD149&lt;&gt;"",1,0))</f>
        <v>0</v>
      </c>
      <c r="AD146" s="158">
        <f>IF('Indicator Data'!AE150="No Data",1,IF('Indicator Data imputation'!AE149&lt;&gt;"",1,0))</f>
        <v>0</v>
      </c>
      <c r="AE146" s="158">
        <f>IF('Indicator Data'!AF150="No Data",1,IF('Indicator Data imputation'!AF149&lt;&gt;"",1,0))</f>
        <v>0</v>
      </c>
      <c r="AF146" s="158">
        <f>IF('Indicator Data'!AG150="No Data",1,IF('Indicator Data imputation'!AG149&lt;&gt;"",1,0))</f>
        <v>0</v>
      </c>
      <c r="AG146" s="158">
        <f>IF('Indicator Data'!AH150="No Data",1,IF('Indicator Data imputation'!AH149&lt;&gt;"",1,0))</f>
        <v>0</v>
      </c>
      <c r="AH146" s="158">
        <f>IF('Indicator Data'!AI150="No Data",1,IF('Indicator Data imputation'!AI149&lt;&gt;"",1,0))</f>
        <v>0</v>
      </c>
      <c r="AI146" s="158">
        <f>IF('Indicator Data'!AJ150="No Data",1,IF('Indicator Data imputation'!AJ149&lt;&gt;"",1,0))</f>
        <v>0</v>
      </c>
      <c r="AJ146" s="158">
        <f>IF('Indicator Data'!AK150="No Data",1,IF('Indicator Data imputation'!AK149&lt;&gt;"",1,0))</f>
        <v>0</v>
      </c>
      <c r="AK146" s="158">
        <f>IF('Indicator Data'!AL150="No Data",1,IF('Indicator Data imputation'!AL149&lt;&gt;"",1,0))</f>
        <v>0</v>
      </c>
      <c r="AL146" s="158">
        <f>IF('Indicator Data'!AM150="No Data",1,IF('Indicator Data imputation'!AM149&lt;&gt;"",1,0))</f>
        <v>0</v>
      </c>
      <c r="AM146" s="158">
        <f>IF('Indicator Data'!AN150="No Data",1,IF('Indicator Data imputation'!AN149&lt;&gt;"",1,0))</f>
        <v>0</v>
      </c>
      <c r="AN146" s="158">
        <f>IF('Indicator Data'!AO150="No Data",1,IF('Indicator Data imputation'!AO149&lt;&gt;"",1,0))</f>
        <v>0</v>
      </c>
      <c r="AO146" s="158">
        <f>IF('Indicator Data'!AP150="No Data",1,IF('Indicator Data imputation'!AP149&lt;&gt;"",1,0))</f>
        <v>0</v>
      </c>
      <c r="AP146" s="158">
        <f>IF('Indicator Data'!AQ150="No Data",1,IF('Indicator Data imputation'!AQ149&lt;&gt;"",1,0))</f>
        <v>0</v>
      </c>
      <c r="AQ146" s="158">
        <f>IF('Indicator Data'!AR150="No Data",1,IF('Indicator Data imputation'!AR149&lt;&gt;"",1,0))</f>
        <v>0</v>
      </c>
      <c r="AR146" s="158">
        <f>IF('Indicator Data'!AS150="No Data",1,IF('Indicator Data imputation'!AS149&lt;&gt;"",1,0))</f>
        <v>0</v>
      </c>
      <c r="AS146" s="158">
        <f>IF('Indicator Data'!AT150="No Data",1,IF('Indicator Data imputation'!AT149&lt;&gt;"",1,0))</f>
        <v>0</v>
      </c>
      <c r="AT146" s="158">
        <f>IF('Indicator Data'!AU150="No Data",1,IF('Indicator Data imputation'!AU149&lt;&gt;"",1,0))</f>
        <v>0</v>
      </c>
      <c r="AU146" s="158">
        <f>IF('Indicator Data'!AV150="No Data",1,IF('Indicator Data imputation'!AV149&lt;&gt;"",1,0))</f>
        <v>1</v>
      </c>
      <c r="AV146" s="158">
        <f>IF('Indicator Data'!AW150="No Data",1,IF('Indicator Data imputation'!AW149&lt;&gt;"",1,0))</f>
        <v>1</v>
      </c>
      <c r="AW146" s="158">
        <f>IF('Indicator Data'!AX150="No Data",1,IF('Indicator Data imputation'!AX149&lt;&gt;"",1,0))</f>
        <v>1</v>
      </c>
      <c r="AX146" s="158">
        <f>IF('Indicator Data'!AY150="No Data",1,IF('Indicator Data imputation'!AY149&lt;&gt;"",1,0))</f>
        <v>0</v>
      </c>
      <c r="AY146" s="158">
        <f>IF('Indicator Data'!AZ150="No Data",1,IF('Indicator Data imputation'!AZ149&lt;&gt;"",1,0))</f>
        <v>0</v>
      </c>
      <c r="AZ146" s="158">
        <f>IF('Indicator Data'!BA150="No Data",1,IF('Indicator Data imputation'!BA149&lt;&gt;"",1,0))</f>
        <v>0</v>
      </c>
      <c r="BA146" s="158">
        <f>IF('Indicator Data'!BB150="No Data",1,IF('Indicator Data imputation'!BB149&lt;&gt;"",1,0))</f>
        <v>0</v>
      </c>
      <c r="BB146" s="158">
        <f>IF('Indicator Data'!BC150="No Data",1,IF('Indicator Data imputation'!BC149&lt;&gt;"",1,0))</f>
        <v>0</v>
      </c>
      <c r="BC146" s="158">
        <f>IF('Indicator Data'!BD150="No Data",1,IF('Indicator Data imputation'!BD149&lt;&gt;"",1,0))</f>
        <v>0</v>
      </c>
      <c r="BD146" s="158">
        <f>IF('Indicator Data'!BE150="No Data",1,IF('Indicator Data imputation'!BE149&lt;&gt;"",1,0))</f>
        <v>0</v>
      </c>
      <c r="BE146" s="158">
        <f>IF('Indicator Data'!BF150="No Data",1,IF('Indicator Data imputation'!BF149&lt;&gt;"",1,0))</f>
        <v>0</v>
      </c>
      <c r="BF146" s="158">
        <f>IF('Indicator Data'!BG150="No Data",1,IF('Indicator Data imputation'!BG149&lt;&gt;"",1,0))</f>
        <v>0</v>
      </c>
      <c r="BG146" s="158">
        <f>IF('Indicator Data'!BH150="No Data",1,IF('Indicator Data imputation'!BH149&lt;&gt;"",1,0))</f>
        <v>0</v>
      </c>
      <c r="BH146" s="158">
        <f>IF('Indicator Data'!BI150="No Data",1,IF('Indicator Data imputation'!BI149&lt;&gt;"",1,0))</f>
        <v>1</v>
      </c>
      <c r="BI146" s="158">
        <f>IF('Indicator Data'!BR150="No Data",1,IF('Indicator Data imputation'!BJ149&lt;&gt;"",1,0))</f>
        <v>0</v>
      </c>
      <c r="BJ146" s="158">
        <f>IF('Indicator Data'!BS150="No Data",1,IF('Indicator Data imputation'!BK149&lt;&gt;"",1,0))</f>
        <v>0</v>
      </c>
      <c r="BK146" s="158">
        <f>IF('Indicator Data'!BT150="No Data",1,IF('Indicator Data imputation'!BL149&lt;&gt;"",1,0))</f>
        <v>0</v>
      </c>
      <c r="BL146" s="158">
        <f>IF('Indicator Data'!BU150="No Data",1,IF('Indicator Data imputation'!BM149&lt;&gt;"",1,0))</f>
        <v>0</v>
      </c>
      <c r="BM146" s="158">
        <f>IF('Indicator Data'!BV150="No Data",1,IF('Indicator Data imputation'!BN149&lt;&gt;"",1,0))</f>
        <v>1</v>
      </c>
      <c r="BN146" s="158">
        <f>IF('Indicator Data'!BW150="No Data",1,IF('Indicator Data imputation'!BO149&lt;&gt;"",1,0))</f>
        <v>0</v>
      </c>
      <c r="BO146" s="158">
        <f>IF('Indicator Data'!BX150="No Data",1,IF('Indicator Data imputation'!BP149&lt;&gt;"",1,0))</f>
        <v>0</v>
      </c>
      <c r="BP146" s="158">
        <f>IF('Indicator Data'!BY150="No Data",1,IF('Indicator Data imputation'!BQ149&lt;&gt;"",1,0))</f>
        <v>0</v>
      </c>
      <c r="BQ146" s="158">
        <f>IF('Indicator Data'!BZ150="No Data",1,IF('Indicator Data imputation'!BR149&lt;&gt;"",1,0))</f>
        <v>0</v>
      </c>
      <c r="BR146" s="158">
        <f>IF('Indicator Data'!CA150="No Data",1,IF('Indicator Data imputation'!BS149&lt;&gt;"",1,0))</f>
        <v>0</v>
      </c>
      <c r="BS146" s="158">
        <f>IF('Indicator Data'!CB150="No Data",1,IF('Indicator Data imputation'!BT149&lt;&gt;"",1,0))</f>
        <v>1</v>
      </c>
      <c r="BT146" s="158">
        <f>IF('Indicator Data'!CC150="No Data",1,IF('Indicator Data imputation'!BU149&lt;&gt;"",1,0))</f>
        <v>0</v>
      </c>
      <c r="BU146" s="158">
        <f>IF('Indicator Data'!CD150="No Data",1,IF('Indicator Data imputation'!BV149&lt;&gt;"",1,0))</f>
        <v>0</v>
      </c>
      <c r="BV146" s="158">
        <f>IF('Indicator Data'!CE150="No Data",1,IF('Indicator Data imputation'!BW149&lt;&gt;"",1,0))</f>
        <v>1</v>
      </c>
      <c r="BW146" s="158">
        <f>IF('Indicator Data'!CF150="No Data",1,IF('Indicator Data imputation'!BX149&lt;&gt;"",1,0))</f>
        <v>0</v>
      </c>
      <c r="BX146" s="158">
        <f>IF('Indicator Data'!CG150="No Data",1,IF('Indicator Data imputation'!BY149&lt;&gt;"",1,0))</f>
        <v>0</v>
      </c>
      <c r="BY146" s="5">
        <f t="shared" si="6"/>
        <v>13</v>
      </c>
      <c r="BZ146" s="160">
        <f t="shared" si="7"/>
        <v>0.17333333333333334</v>
      </c>
    </row>
    <row r="147" spans="1:78" x14ac:dyDescent="0.3">
      <c r="A147" s="5" t="s">
        <v>269</v>
      </c>
      <c r="B147" s="158">
        <f>IF('Indicator Data'!C151="No Data",1,IF('Indicator Data imputation'!C150&lt;&gt;"",1,0))</f>
        <v>0</v>
      </c>
      <c r="C147" s="158">
        <f>IF('Indicator Data'!D151="No Data",1,IF('Indicator Data imputation'!D150&lt;&gt;"",1,0))</f>
        <v>0</v>
      </c>
      <c r="D147" s="158">
        <f>IF('Indicator Data'!E151="No Data",1,IF('Indicator Data imputation'!E150&lt;&gt;"",1,0))</f>
        <v>1</v>
      </c>
      <c r="E147" s="158">
        <f>IF('Indicator Data'!F151="No Data",1,IF('Indicator Data imputation'!F150&lt;&gt;"",1,0))</f>
        <v>0</v>
      </c>
      <c r="F147" s="158">
        <f>IF('Indicator Data'!G151="No Data",1,IF('Indicator Data imputation'!G150&lt;&gt;"",1,0))</f>
        <v>0</v>
      </c>
      <c r="G147" s="158">
        <f>IF('Indicator Data'!H151="No Data",1,IF('Indicator Data imputation'!H150&lt;&gt;"",1,0))</f>
        <v>0</v>
      </c>
      <c r="H147" s="158">
        <f>IF('Indicator Data'!I151="No Data",1,IF('Indicator Data imputation'!I150&lt;&gt;"",1,0))</f>
        <v>0</v>
      </c>
      <c r="I147" s="158">
        <f>IF('Indicator Data'!J151="No Data",1,IF('Indicator Data imputation'!J150&lt;&gt;"",1,0))</f>
        <v>0</v>
      </c>
      <c r="J147" s="158">
        <f>IF('Indicator Data'!K151="No Data",1,IF('Indicator Data imputation'!K150&lt;&gt;"",1,0))</f>
        <v>0</v>
      </c>
      <c r="K147" s="158">
        <f>IF('Indicator Data'!L151="No Data",1,IF('Indicator Data imputation'!L150&lt;&gt;"",1,0))</f>
        <v>1</v>
      </c>
      <c r="L147" s="158">
        <f>IF('Indicator Data'!M151="No Data",1,IF('Indicator Data imputation'!M150&lt;&gt;"",1,0))</f>
        <v>1</v>
      </c>
      <c r="M147" s="158">
        <f>IF('Indicator Data'!N151="No Data",1,IF('Indicator Data imputation'!N150&lt;&gt;"",1,0))</f>
        <v>1</v>
      </c>
      <c r="N147" s="158">
        <f>IF('Indicator Data'!O151="No Data",1,IF('Indicator Data imputation'!O150&lt;&gt;"",1,0))</f>
        <v>1</v>
      </c>
      <c r="O147" s="158">
        <f>IF('Indicator Data'!P151="No Data",1,IF('Indicator Data imputation'!P150&lt;&gt;"",1,0))</f>
        <v>1</v>
      </c>
      <c r="P147" s="158">
        <f>IF('Indicator Data'!Q151="No Data",1,IF('Indicator Data imputation'!Q150&lt;&gt;"",1,0))</f>
        <v>0</v>
      </c>
      <c r="Q147" s="158">
        <f>IF('Indicator Data'!R151="No Data",1,IF('Indicator Data imputation'!R150&lt;&gt;"",1,0))</f>
        <v>0</v>
      </c>
      <c r="R147" s="158">
        <f>IF('Indicator Data'!S151="No Data",1,IF('Indicator Data imputation'!S150&lt;&gt;"",1,0))</f>
        <v>0</v>
      </c>
      <c r="S147" s="158">
        <f>IF('Indicator Data'!T151="No Data",1,IF('Indicator Data imputation'!T150&lt;&gt;"",1,0))</f>
        <v>0</v>
      </c>
      <c r="T147" s="158">
        <f>IF('Indicator Data'!U151="No Data",1,IF('Indicator Data imputation'!U150&lt;&gt;"",1,0))</f>
        <v>0</v>
      </c>
      <c r="U147" s="158">
        <f>IF('Indicator Data'!V151="No Data",1,IF('Indicator Data imputation'!V150&lt;&gt;"",1,0))</f>
        <v>0</v>
      </c>
      <c r="V147" s="158">
        <f>IF('Indicator Data'!W151="No Data",1,IF('Indicator Data imputation'!W150&lt;&gt;"",1,0))</f>
        <v>0</v>
      </c>
      <c r="W147" s="158">
        <f>IF('Indicator Data'!X151="No Data",1,IF('Indicator Data imputation'!X150&lt;&gt;"",1,0))</f>
        <v>0</v>
      </c>
      <c r="X147" s="158">
        <f>IF('Indicator Data'!Y151="No Data",1,IF('Indicator Data imputation'!Y150&lt;&gt;"",1,0))</f>
        <v>0</v>
      </c>
      <c r="Y147" s="158">
        <f>IF('Indicator Data'!Z151="No Data",1,IF('Indicator Data imputation'!Z150&lt;&gt;"",1,0))</f>
        <v>0</v>
      </c>
      <c r="Z147" s="158">
        <f>IF('Indicator Data'!AA151="No Data",1,IF('Indicator Data imputation'!AA150&lt;&gt;"",1,0))</f>
        <v>1</v>
      </c>
      <c r="AA147" s="158">
        <f>IF('Indicator Data'!AB151="No Data",1,IF('Indicator Data imputation'!AB150&lt;&gt;"",1,0))</f>
        <v>0</v>
      </c>
      <c r="AB147" s="158">
        <f>IF('Indicator Data'!AC151="No Data",1,IF('Indicator Data imputation'!AC150&lt;&gt;"",1,0))</f>
        <v>1</v>
      </c>
      <c r="AC147" s="158">
        <f>IF('Indicator Data'!AD151="No Data",1,IF('Indicator Data imputation'!AD150&lt;&gt;"",1,0))</f>
        <v>0</v>
      </c>
      <c r="AD147" s="158">
        <f>IF('Indicator Data'!AE151="No Data",1,IF('Indicator Data imputation'!AE150&lt;&gt;"",1,0))</f>
        <v>0</v>
      </c>
      <c r="AE147" s="158">
        <f>IF('Indicator Data'!AF151="No Data",1,IF('Indicator Data imputation'!AF150&lt;&gt;"",1,0))</f>
        <v>1</v>
      </c>
      <c r="AF147" s="158">
        <f>IF('Indicator Data'!AG151="No Data",1,IF('Indicator Data imputation'!AG150&lt;&gt;"",1,0))</f>
        <v>0</v>
      </c>
      <c r="AG147" s="158">
        <f>IF('Indicator Data'!AH151="No Data",1,IF('Indicator Data imputation'!AH150&lt;&gt;"",1,0))</f>
        <v>0</v>
      </c>
      <c r="AH147" s="158">
        <f>IF('Indicator Data'!AI151="No Data",1,IF('Indicator Data imputation'!AI150&lt;&gt;"",1,0))</f>
        <v>0</v>
      </c>
      <c r="AI147" s="158">
        <f>IF('Indicator Data'!AJ151="No Data",1,IF('Indicator Data imputation'!AJ150&lt;&gt;"",1,0))</f>
        <v>0</v>
      </c>
      <c r="AJ147" s="158">
        <f>IF('Indicator Data'!AK151="No Data",1,IF('Indicator Data imputation'!AK150&lt;&gt;"",1,0))</f>
        <v>0</v>
      </c>
      <c r="AK147" s="158">
        <f>IF('Indicator Data'!AL151="No Data",1,IF('Indicator Data imputation'!AL150&lt;&gt;"",1,0))</f>
        <v>0</v>
      </c>
      <c r="AL147" s="158">
        <f>IF('Indicator Data'!AM151="No Data",1,IF('Indicator Data imputation'!AM150&lt;&gt;"",1,0))</f>
        <v>1</v>
      </c>
      <c r="AM147" s="158">
        <f>IF('Indicator Data'!AN151="No Data",1,IF('Indicator Data imputation'!AN150&lt;&gt;"",1,0))</f>
        <v>0</v>
      </c>
      <c r="AN147" s="158">
        <f>IF('Indicator Data'!AO151="No Data",1,IF('Indicator Data imputation'!AO150&lt;&gt;"",1,0))</f>
        <v>0</v>
      </c>
      <c r="AO147" s="158">
        <f>IF('Indicator Data'!AP151="No Data",1,IF('Indicator Data imputation'!AP150&lt;&gt;"",1,0))</f>
        <v>0</v>
      </c>
      <c r="AP147" s="158">
        <f>IF('Indicator Data'!AQ151="No Data",1,IF('Indicator Data imputation'!AQ150&lt;&gt;"",1,0))</f>
        <v>0</v>
      </c>
      <c r="AQ147" s="158">
        <f>IF('Indicator Data'!AR151="No Data",1,IF('Indicator Data imputation'!AR150&lt;&gt;"",1,0))</f>
        <v>0</v>
      </c>
      <c r="AR147" s="158">
        <f>IF('Indicator Data'!AS151="No Data",1,IF('Indicator Data imputation'!AS150&lt;&gt;"",1,0))</f>
        <v>0</v>
      </c>
      <c r="AS147" s="158">
        <f>IF('Indicator Data'!AT151="No Data",1,IF('Indicator Data imputation'!AT150&lt;&gt;"",1,0))</f>
        <v>1</v>
      </c>
      <c r="AT147" s="158">
        <f>IF('Indicator Data'!AU151="No Data",1,IF('Indicator Data imputation'!AU150&lt;&gt;"",1,0))</f>
        <v>0</v>
      </c>
      <c r="AU147" s="158">
        <f>IF('Indicator Data'!AV151="No Data",1,IF('Indicator Data imputation'!AV150&lt;&gt;"",1,0))</f>
        <v>1</v>
      </c>
      <c r="AV147" s="158">
        <f>IF('Indicator Data'!AW151="No Data",1,IF('Indicator Data imputation'!AW150&lt;&gt;"",1,0))</f>
        <v>1</v>
      </c>
      <c r="AW147" s="158">
        <f>IF('Indicator Data'!AX151="No Data",1,IF('Indicator Data imputation'!AX150&lt;&gt;"",1,0))</f>
        <v>1</v>
      </c>
      <c r="AX147" s="158">
        <f>IF('Indicator Data'!AY151="No Data",1,IF('Indicator Data imputation'!AY150&lt;&gt;"",1,0))</f>
        <v>0</v>
      </c>
      <c r="AY147" s="158">
        <f>IF('Indicator Data'!AZ151="No Data",1,IF('Indicator Data imputation'!AZ150&lt;&gt;"",1,0))</f>
        <v>1</v>
      </c>
      <c r="AZ147" s="158">
        <f>IF('Indicator Data'!BA151="No Data",1,IF('Indicator Data imputation'!BA150&lt;&gt;"",1,0))</f>
        <v>1</v>
      </c>
      <c r="BA147" s="158">
        <f>IF('Indicator Data'!BB151="No Data",1,IF('Indicator Data imputation'!BB150&lt;&gt;"",1,0))</f>
        <v>0</v>
      </c>
      <c r="BB147" s="158">
        <f>IF('Indicator Data'!BC151="No Data",1,IF('Indicator Data imputation'!BC150&lt;&gt;"",1,0))</f>
        <v>0</v>
      </c>
      <c r="BC147" s="158">
        <f>IF('Indicator Data'!BD151="No Data",1,IF('Indicator Data imputation'!BD150&lt;&gt;"",1,0))</f>
        <v>0</v>
      </c>
      <c r="BD147" s="158">
        <f>IF('Indicator Data'!BE151="No Data",1,IF('Indicator Data imputation'!BE150&lt;&gt;"",1,0))</f>
        <v>0</v>
      </c>
      <c r="BE147" s="158">
        <f>IF('Indicator Data'!BF151="No Data",1,IF('Indicator Data imputation'!BF150&lt;&gt;"",1,0))</f>
        <v>0</v>
      </c>
      <c r="BF147" s="158">
        <f>IF('Indicator Data'!BG151="No Data",1,IF('Indicator Data imputation'!BG150&lt;&gt;"",1,0))</f>
        <v>0</v>
      </c>
      <c r="BG147" s="158">
        <f>IF('Indicator Data'!BH151="No Data",1,IF('Indicator Data imputation'!BH150&lt;&gt;"",1,0))</f>
        <v>0</v>
      </c>
      <c r="BH147" s="158">
        <f>IF('Indicator Data'!BI151="No Data",1,IF('Indicator Data imputation'!BI150&lt;&gt;"",1,0))</f>
        <v>0</v>
      </c>
      <c r="BI147" s="158">
        <f>IF('Indicator Data'!BR151="No Data",1,IF('Indicator Data imputation'!BJ150&lt;&gt;"",1,0))</f>
        <v>1</v>
      </c>
      <c r="BJ147" s="158">
        <f>IF('Indicator Data'!BS151="No Data",1,IF('Indicator Data imputation'!BK150&lt;&gt;"",1,0))</f>
        <v>0</v>
      </c>
      <c r="BK147" s="158">
        <f>IF('Indicator Data'!BT151="No Data",1,IF('Indicator Data imputation'!BL150&lt;&gt;"",1,0))</f>
        <v>0</v>
      </c>
      <c r="BL147" s="158">
        <f>IF('Indicator Data'!BU151="No Data",1,IF('Indicator Data imputation'!BM150&lt;&gt;"",1,0))</f>
        <v>0</v>
      </c>
      <c r="BM147" s="158">
        <f>IF('Indicator Data'!BV151="No Data",1,IF('Indicator Data imputation'!BN150&lt;&gt;"",1,0))</f>
        <v>1</v>
      </c>
      <c r="BN147" s="158">
        <f>IF('Indicator Data'!BW151="No Data",1,IF('Indicator Data imputation'!BO150&lt;&gt;"",1,0))</f>
        <v>0</v>
      </c>
      <c r="BO147" s="158">
        <f>IF('Indicator Data'!BX151="No Data",1,IF('Indicator Data imputation'!BP150&lt;&gt;"",1,0))</f>
        <v>0</v>
      </c>
      <c r="BP147" s="158">
        <f>IF('Indicator Data'!BY151="No Data",1,IF('Indicator Data imputation'!BQ150&lt;&gt;"",1,0))</f>
        <v>0</v>
      </c>
      <c r="BQ147" s="158">
        <f>IF('Indicator Data'!BZ151="No Data",1,IF('Indicator Data imputation'!BR150&lt;&gt;"",1,0))</f>
        <v>0</v>
      </c>
      <c r="BR147" s="158">
        <f>IF('Indicator Data'!CA151="No Data",1,IF('Indicator Data imputation'!BS150&lt;&gt;"",1,0))</f>
        <v>0</v>
      </c>
      <c r="BS147" s="158">
        <f>IF('Indicator Data'!CB151="No Data",1,IF('Indicator Data imputation'!BT150&lt;&gt;"",1,0))</f>
        <v>1</v>
      </c>
      <c r="BT147" s="158">
        <f>IF('Indicator Data'!CC151="No Data",1,IF('Indicator Data imputation'!BU150&lt;&gt;"",1,0))</f>
        <v>0</v>
      </c>
      <c r="BU147" s="158">
        <f>IF('Indicator Data'!CD151="No Data",1,IF('Indicator Data imputation'!BV150&lt;&gt;"",1,0))</f>
        <v>0</v>
      </c>
      <c r="BV147" s="158">
        <f>IF('Indicator Data'!CE151="No Data",1,IF('Indicator Data imputation'!BW150&lt;&gt;"",1,0))</f>
        <v>1</v>
      </c>
      <c r="BW147" s="158">
        <f>IF('Indicator Data'!CF151="No Data",1,IF('Indicator Data imputation'!BX150&lt;&gt;"",1,0))</f>
        <v>0</v>
      </c>
      <c r="BX147" s="158">
        <f>IF('Indicator Data'!CG151="No Data",1,IF('Indicator Data imputation'!BY150&lt;&gt;"",1,0))</f>
        <v>0</v>
      </c>
      <c r="BY147" s="5">
        <f t="shared" si="6"/>
        <v>20</v>
      </c>
      <c r="BZ147" s="160">
        <f t="shared" si="7"/>
        <v>0.26666666666666666</v>
      </c>
    </row>
    <row r="148" spans="1:78" x14ac:dyDescent="0.3">
      <c r="A148" s="5" t="s">
        <v>271</v>
      </c>
      <c r="B148" s="158">
        <f>IF('Indicator Data'!C152="No Data",1,IF('Indicator Data imputation'!C151&lt;&gt;"",1,0))</f>
        <v>0</v>
      </c>
      <c r="C148" s="158">
        <f>IF('Indicator Data'!D152="No Data",1,IF('Indicator Data imputation'!D151&lt;&gt;"",1,0))</f>
        <v>0</v>
      </c>
      <c r="D148" s="158">
        <f>IF('Indicator Data'!E152="No Data",1,IF('Indicator Data imputation'!E151&lt;&gt;"",1,0))</f>
        <v>1</v>
      </c>
      <c r="E148" s="158">
        <f>IF('Indicator Data'!F152="No Data",1,IF('Indicator Data imputation'!F151&lt;&gt;"",1,0))</f>
        <v>0</v>
      </c>
      <c r="F148" s="158">
        <f>IF('Indicator Data'!G152="No Data",1,IF('Indicator Data imputation'!G151&lt;&gt;"",1,0))</f>
        <v>0</v>
      </c>
      <c r="G148" s="158">
        <f>IF('Indicator Data'!H152="No Data",1,IF('Indicator Data imputation'!H151&lt;&gt;"",1,0))</f>
        <v>0</v>
      </c>
      <c r="H148" s="158">
        <f>IF('Indicator Data'!I152="No Data",1,IF('Indicator Data imputation'!I151&lt;&gt;"",1,0))</f>
        <v>0</v>
      </c>
      <c r="I148" s="158">
        <f>IF('Indicator Data'!J152="No Data",1,IF('Indicator Data imputation'!J151&lt;&gt;"",1,0))</f>
        <v>0</v>
      </c>
      <c r="J148" s="158">
        <f>IF('Indicator Data'!K152="No Data",1,IF('Indicator Data imputation'!K151&lt;&gt;"",1,0))</f>
        <v>0</v>
      </c>
      <c r="K148" s="158">
        <f>IF('Indicator Data'!L152="No Data",1,IF('Indicator Data imputation'!L151&lt;&gt;"",1,0))</f>
        <v>1</v>
      </c>
      <c r="L148" s="158">
        <f>IF('Indicator Data'!M152="No Data",1,IF('Indicator Data imputation'!M151&lt;&gt;"",1,0))</f>
        <v>1</v>
      </c>
      <c r="M148" s="158">
        <f>IF('Indicator Data'!N152="No Data",1,IF('Indicator Data imputation'!N151&lt;&gt;"",1,0))</f>
        <v>1</v>
      </c>
      <c r="N148" s="158">
        <f>IF('Indicator Data'!O152="No Data",1,IF('Indicator Data imputation'!O151&lt;&gt;"",1,0))</f>
        <v>1</v>
      </c>
      <c r="O148" s="158">
        <f>IF('Indicator Data'!P152="No Data",1,IF('Indicator Data imputation'!P151&lt;&gt;"",1,0))</f>
        <v>1</v>
      </c>
      <c r="P148" s="158">
        <f>IF('Indicator Data'!Q152="No Data",1,IF('Indicator Data imputation'!Q151&lt;&gt;"",1,0))</f>
        <v>0</v>
      </c>
      <c r="Q148" s="158">
        <f>IF('Indicator Data'!R152="No Data",1,IF('Indicator Data imputation'!R151&lt;&gt;"",1,0))</f>
        <v>0</v>
      </c>
      <c r="R148" s="158">
        <f>IF('Indicator Data'!S152="No Data",1,IF('Indicator Data imputation'!S151&lt;&gt;"",1,0))</f>
        <v>0</v>
      </c>
      <c r="S148" s="158">
        <f>IF('Indicator Data'!T152="No Data",1,IF('Indicator Data imputation'!T151&lt;&gt;"",1,0))</f>
        <v>0</v>
      </c>
      <c r="T148" s="158">
        <f>IF('Indicator Data'!U152="No Data",1,IF('Indicator Data imputation'!U151&lt;&gt;"",1,0))</f>
        <v>0</v>
      </c>
      <c r="U148" s="158">
        <f>IF('Indicator Data'!V152="No Data",1,IF('Indicator Data imputation'!V151&lt;&gt;"",1,0))</f>
        <v>0</v>
      </c>
      <c r="V148" s="158">
        <f>IF('Indicator Data'!W152="No Data",1,IF('Indicator Data imputation'!W151&lt;&gt;"",1,0))</f>
        <v>0</v>
      </c>
      <c r="W148" s="158">
        <f>IF('Indicator Data'!X152="No Data",1,IF('Indicator Data imputation'!X151&lt;&gt;"",1,0))</f>
        <v>0</v>
      </c>
      <c r="X148" s="158">
        <f>IF('Indicator Data'!Y152="No Data",1,IF('Indicator Data imputation'!Y151&lt;&gt;"",1,0))</f>
        <v>0</v>
      </c>
      <c r="Y148" s="158">
        <f>IF('Indicator Data'!Z152="No Data",1,IF('Indicator Data imputation'!Z151&lt;&gt;"",1,0))</f>
        <v>0</v>
      </c>
      <c r="Z148" s="158">
        <f>IF('Indicator Data'!AA152="No Data",1,IF('Indicator Data imputation'!AA151&lt;&gt;"",1,0))</f>
        <v>1</v>
      </c>
      <c r="AA148" s="158">
        <f>IF('Indicator Data'!AB152="No Data",1,IF('Indicator Data imputation'!AB151&lt;&gt;"",1,0))</f>
        <v>0</v>
      </c>
      <c r="AB148" s="158">
        <f>IF('Indicator Data'!AC152="No Data",1,IF('Indicator Data imputation'!AC151&lt;&gt;"",1,0))</f>
        <v>1</v>
      </c>
      <c r="AC148" s="158">
        <f>IF('Indicator Data'!AD152="No Data",1,IF('Indicator Data imputation'!AD151&lt;&gt;"",1,0))</f>
        <v>0</v>
      </c>
      <c r="AD148" s="158">
        <f>IF('Indicator Data'!AE152="No Data",1,IF('Indicator Data imputation'!AE151&lt;&gt;"",1,0))</f>
        <v>0</v>
      </c>
      <c r="AE148" s="158">
        <f>IF('Indicator Data'!AF152="No Data",1,IF('Indicator Data imputation'!AF151&lt;&gt;"",1,0))</f>
        <v>1</v>
      </c>
      <c r="AF148" s="158">
        <f>IF('Indicator Data'!AG152="No Data",1,IF('Indicator Data imputation'!AG151&lt;&gt;"",1,0))</f>
        <v>0</v>
      </c>
      <c r="AG148" s="158">
        <f>IF('Indicator Data'!AH152="No Data",1,IF('Indicator Data imputation'!AH151&lt;&gt;"",1,0))</f>
        <v>0</v>
      </c>
      <c r="AH148" s="158">
        <f>IF('Indicator Data'!AI152="No Data",1,IF('Indicator Data imputation'!AI151&lt;&gt;"",1,0))</f>
        <v>0</v>
      </c>
      <c r="AI148" s="158">
        <f>IF('Indicator Data'!AJ152="No Data",1,IF('Indicator Data imputation'!AJ151&lt;&gt;"",1,0))</f>
        <v>0</v>
      </c>
      <c r="AJ148" s="158">
        <f>IF('Indicator Data'!AK152="No Data",1,IF('Indicator Data imputation'!AK151&lt;&gt;"",1,0))</f>
        <v>0</v>
      </c>
      <c r="AK148" s="158">
        <f>IF('Indicator Data'!AL152="No Data",1,IF('Indicator Data imputation'!AL151&lt;&gt;"",1,0))</f>
        <v>0</v>
      </c>
      <c r="AL148" s="158">
        <f>IF('Indicator Data'!AM152="No Data",1,IF('Indicator Data imputation'!AM151&lt;&gt;"",1,0))</f>
        <v>1</v>
      </c>
      <c r="AM148" s="158">
        <f>IF('Indicator Data'!AN152="No Data",1,IF('Indicator Data imputation'!AN151&lt;&gt;"",1,0))</f>
        <v>0</v>
      </c>
      <c r="AN148" s="158">
        <f>IF('Indicator Data'!AO152="No Data",1,IF('Indicator Data imputation'!AO151&lt;&gt;"",1,0))</f>
        <v>0</v>
      </c>
      <c r="AO148" s="158">
        <f>IF('Indicator Data'!AP152="No Data",1,IF('Indicator Data imputation'!AP151&lt;&gt;"",1,0))</f>
        <v>0</v>
      </c>
      <c r="AP148" s="158">
        <f>IF('Indicator Data'!AQ152="No Data",1,IF('Indicator Data imputation'!AQ151&lt;&gt;"",1,0))</f>
        <v>0</v>
      </c>
      <c r="AQ148" s="158">
        <f>IF('Indicator Data'!AR152="No Data",1,IF('Indicator Data imputation'!AR151&lt;&gt;"",1,0))</f>
        <v>0</v>
      </c>
      <c r="AR148" s="158">
        <f>IF('Indicator Data'!AS152="No Data",1,IF('Indicator Data imputation'!AS151&lt;&gt;"",1,0))</f>
        <v>0</v>
      </c>
      <c r="AS148" s="158">
        <f>IF('Indicator Data'!AT152="No Data",1,IF('Indicator Data imputation'!AT151&lt;&gt;"",1,0))</f>
        <v>0</v>
      </c>
      <c r="AT148" s="158">
        <f>IF('Indicator Data'!AU152="No Data",1,IF('Indicator Data imputation'!AU151&lt;&gt;"",1,0))</f>
        <v>0</v>
      </c>
      <c r="AU148" s="158">
        <f>IF('Indicator Data'!AV152="No Data",1,IF('Indicator Data imputation'!AV151&lt;&gt;"",1,0))</f>
        <v>1</v>
      </c>
      <c r="AV148" s="158">
        <f>IF('Indicator Data'!AW152="No Data",1,IF('Indicator Data imputation'!AW151&lt;&gt;"",1,0))</f>
        <v>1</v>
      </c>
      <c r="AW148" s="158">
        <f>IF('Indicator Data'!AX152="No Data",1,IF('Indicator Data imputation'!AX151&lt;&gt;"",1,0))</f>
        <v>1</v>
      </c>
      <c r="AX148" s="158">
        <f>IF('Indicator Data'!AY152="No Data",1,IF('Indicator Data imputation'!AY151&lt;&gt;"",1,0))</f>
        <v>0</v>
      </c>
      <c r="AY148" s="158">
        <f>IF('Indicator Data'!AZ152="No Data",1,IF('Indicator Data imputation'!AZ151&lt;&gt;"",1,0))</f>
        <v>0</v>
      </c>
      <c r="AZ148" s="158">
        <f>IF('Indicator Data'!BA152="No Data",1,IF('Indicator Data imputation'!BA151&lt;&gt;"",1,0))</f>
        <v>0</v>
      </c>
      <c r="BA148" s="158">
        <f>IF('Indicator Data'!BB152="No Data",1,IF('Indicator Data imputation'!BB151&lt;&gt;"",1,0))</f>
        <v>0</v>
      </c>
      <c r="BB148" s="158">
        <f>IF('Indicator Data'!BC152="No Data",1,IF('Indicator Data imputation'!BC151&lt;&gt;"",1,0))</f>
        <v>0</v>
      </c>
      <c r="BC148" s="158">
        <f>IF('Indicator Data'!BD152="No Data",1,IF('Indicator Data imputation'!BD151&lt;&gt;"",1,0))</f>
        <v>0</v>
      </c>
      <c r="BD148" s="158">
        <f>IF('Indicator Data'!BE152="No Data",1,IF('Indicator Data imputation'!BE151&lt;&gt;"",1,0))</f>
        <v>0</v>
      </c>
      <c r="BE148" s="158">
        <f>IF('Indicator Data'!BF152="No Data",1,IF('Indicator Data imputation'!BF151&lt;&gt;"",1,0))</f>
        <v>0</v>
      </c>
      <c r="BF148" s="158">
        <f>IF('Indicator Data'!BG152="No Data",1,IF('Indicator Data imputation'!BG151&lt;&gt;"",1,0))</f>
        <v>0</v>
      </c>
      <c r="BG148" s="158">
        <f>IF('Indicator Data'!BH152="No Data",1,IF('Indicator Data imputation'!BH151&lt;&gt;"",1,0))</f>
        <v>0</v>
      </c>
      <c r="BH148" s="158">
        <f>IF('Indicator Data'!BI152="No Data",1,IF('Indicator Data imputation'!BI151&lt;&gt;"",1,0))</f>
        <v>0</v>
      </c>
      <c r="BI148" s="158">
        <f>IF('Indicator Data'!BR152="No Data",1,IF('Indicator Data imputation'!BJ151&lt;&gt;"",1,0))</f>
        <v>0</v>
      </c>
      <c r="BJ148" s="158">
        <f>IF('Indicator Data'!BS152="No Data",1,IF('Indicator Data imputation'!BK151&lt;&gt;"",1,0))</f>
        <v>0</v>
      </c>
      <c r="BK148" s="158">
        <f>IF('Indicator Data'!BT152="No Data",1,IF('Indicator Data imputation'!BL151&lt;&gt;"",1,0))</f>
        <v>1</v>
      </c>
      <c r="BL148" s="158">
        <f>IF('Indicator Data'!BU152="No Data",1,IF('Indicator Data imputation'!BM151&lt;&gt;"",1,0))</f>
        <v>0</v>
      </c>
      <c r="BM148" s="158">
        <f>IF('Indicator Data'!BV152="No Data",1,IF('Indicator Data imputation'!BN151&lt;&gt;"",1,0))</f>
        <v>0</v>
      </c>
      <c r="BN148" s="158">
        <f>IF('Indicator Data'!BW152="No Data",1,IF('Indicator Data imputation'!BO151&lt;&gt;"",1,0))</f>
        <v>0</v>
      </c>
      <c r="BO148" s="158">
        <f>IF('Indicator Data'!BX152="No Data",1,IF('Indicator Data imputation'!BP151&lt;&gt;"",1,0))</f>
        <v>0</v>
      </c>
      <c r="BP148" s="158">
        <f>IF('Indicator Data'!BY152="No Data",1,IF('Indicator Data imputation'!BQ151&lt;&gt;"",1,0))</f>
        <v>0</v>
      </c>
      <c r="BQ148" s="158">
        <f>IF('Indicator Data'!BZ152="No Data",1,IF('Indicator Data imputation'!BR151&lt;&gt;"",1,0))</f>
        <v>0</v>
      </c>
      <c r="BR148" s="158">
        <f>IF('Indicator Data'!CA152="No Data",1,IF('Indicator Data imputation'!BS151&lt;&gt;"",1,0))</f>
        <v>0</v>
      </c>
      <c r="BS148" s="158">
        <f>IF('Indicator Data'!CB152="No Data",1,IF('Indicator Data imputation'!BT151&lt;&gt;"",1,0))</f>
        <v>0</v>
      </c>
      <c r="BT148" s="158">
        <f>IF('Indicator Data'!CC152="No Data",1,IF('Indicator Data imputation'!BU151&lt;&gt;"",1,0))</f>
        <v>0</v>
      </c>
      <c r="BU148" s="158">
        <f>IF('Indicator Data'!CD152="No Data",1,IF('Indicator Data imputation'!BV151&lt;&gt;"",1,0))</f>
        <v>0</v>
      </c>
      <c r="BV148" s="158">
        <f>IF('Indicator Data'!CE152="No Data",1,IF('Indicator Data imputation'!BW151&lt;&gt;"",1,0))</f>
        <v>1</v>
      </c>
      <c r="BW148" s="158">
        <f>IF('Indicator Data'!CF152="No Data",1,IF('Indicator Data imputation'!BX151&lt;&gt;"",1,0))</f>
        <v>0</v>
      </c>
      <c r="BX148" s="158">
        <f>IF('Indicator Data'!CG152="No Data",1,IF('Indicator Data imputation'!BY151&lt;&gt;"",1,0))</f>
        <v>0</v>
      </c>
      <c r="BY148" s="5">
        <f t="shared" si="6"/>
        <v>15</v>
      </c>
      <c r="BZ148" s="160">
        <f t="shared" si="7"/>
        <v>0.2</v>
      </c>
    </row>
    <row r="149" spans="1:78" x14ac:dyDescent="0.3">
      <c r="A149" s="5" t="s">
        <v>273</v>
      </c>
      <c r="B149" s="158">
        <f>IF('Indicator Data'!C153="No Data",1,IF('Indicator Data imputation'!C152&lt;&gt;"",1,0))</f>
        <v>0</v>
      </c>
      <c r="C149" s="158">
        <f>IF('Indicator Data'!D153="No Data",1,IF('Indicator Data imputation'!D152&lt;&gt;"",1,0))</f>
        <v>0</v>
      </c>
      <c r="D149" s="158">
        <f>IF('Indicator Data'!E153="No Data",1,IF('Indicator Data imputation'!E152&lt;&gt;"",1,0))</f>
        <v>1</v>
      </c>
      <c r="E149" s="158">
        <f>IF('Indicator Data'!F153="No Data",1,IF('Indicator Data imputation'!F152&lt;&gt;"",1,0))</f>
        <v>0</v>
      </c>
      <c r="F149" s="158">
        <f>IF('Indicator Data'!G153="No Data",1,IF('Indicator Data imputation'!G152&lt;&gt;"",1,0))</f>
        <v>0</v>
      </c>
      <c r="G149" s="158">
        <f>IF('Indicator Data'!H153="No Data",1,IF('Indicator Data imputation'!H152&lt;&gt;"",1,0))</f>
        <v>0</v>
      </c>
      <c r="H149" s="158">
        <f>IF('Indicator Data'!I153="No Data",1,IF('Indicator Data imputation'!I152&lt;&gt;"",1,0))</f>
        <v>0</v>
      </c>
      <c r="I149" s="158">
        <f>IF('Indicator Data'!J153="No Data",1,IF('Indicator Data imputation'!J152&lt;&gt;"",1,0))</f>
        <v>0</v>
      </c>
      <c r="J149" s="158">
        <f>IF('Indicator Data'!K153="No Data",1,IF('Indicator Data imputation'!K152&lt;&gt;"",1,0))</f>
        <v>0</v>
      </c>
      <c r="K149" s="158">
        <f>IF('Indicator Data'!L153="No Data",1,IF('Indicator Data imputation'!L152&lt;&gt;"",1,0))</f>
        <v>0</v>
      </c>
      <c r="L149" s="158">
        <f>IF('Indicator Data'!M153="No Data",1,IF('Indicator Data imputation'!M152&lt;&gt;"",1,0))</f>
        <v>0</v>
      </c>
      <c r="M149" s="158">
        <f>IF('Indicator Data'!N153="No Data",1,IF('Indicator Data imputation'!N152&lt;&gt;"",1,0))</f>
        <v>0</v>
      </c>
      <c r="N149" s="158">
        <f>IF('Indicator Data'!O153="No Data",1,IF('Indicator Data imputation'!O152&lt;&gt;"",1,0))</f>
        <v>0</v>
      </c>
      <c r="O149" s="158">
        <f>IF('Indicator Data'!P153="No Data",1,IF('Indicator Data imputation'!P152&lt;&gt;"",1,0))</f>
        <v>0</v>
      </c>
      <c r="P149" s="158">
        <f>IF('Indicator Data'!Q153="No Data",1,IF('Indicator Data imputation'!Q152&lt;&gt;"",1,0))</f>
        <v>0</v>
      </c>
      <c r="Q149" s="158">
        <f>IF('Indicator Data'!R153="No Data",1,IF('Indicator Data imputation'!R152&lt;&gt;"",1,0))</f>
        <v>0</v>
      </c>
      <c r="R149" s="158">
        <f>IF('Indicator Data'!S153="No Data",1,IF('Indicator Data imputation'!S152&lt;&gt;"",1,0))</f>
        <v>0</v>
      </c>
      <c r="S149" s="158">
        <f>IF('Indicator Data'!T153="No Data",1,IF('Indicator Data imputation'!T152&lt;&gt;"",1,0))</f>
        <v>0</v>
      </c>
      <c r="T149" s="158">
        <f>IF('Indicator Data'!U153="No Data",1,IF('Indicator Data imputation'!U152&lt;&gt;"",1,0))</f>
        <v>0</v>
      </c>
      <c r="U149" s="158">
        <f>IF('Indicator Data'!V153="No Data",1,IF('Indicator Data imputation'!V152&lt;&gt;"",1,0))</f>
        <v>0</v>
      </c>
      <c r="V149" s="158">
        <f>IF('Indicator Data'!W153="No Data",1,IF('Indicator Data imputation'!W152&lt;&gt;"",1,0))</f>
        <v>0</v>
      </c>
      <c r="W149" s="158">
        <f>IF('Indicator Data'!X153="No Data",1,IF('Indicator Data imputation'!X152&lt;&gt;"",1,0))</f>
        <v>0</v>
      </c>
      <c r="X149" s="158">
        <f>IF('Indicator Data'!Y153="No Data",1,IF('Indicator Data imputation'!Y152&lt;&gt;"",1,0))</f>
        <v>0</v>
      </c>
      <c r="Y149" s="158">
        <f>IF('Indicator Data'!Z153="No Data",1,IF('Indicator Data imputation'!Z152&lt;&gt;"",1,0))</f>
        <v>0</v>
      </c>
      <c r="Z149" s="158">
        <f>IF('Indicator Data'!AA153="No Data",1,IF('Indicator Data imputation'!AA152&lt;&gt;"",1,0))</f>
        <v>0</v>
      </c>
      <c r="AA149" s="158">
        <f>IF('Indicator Data'!AB153="No Data",1,IF('Indicator Data imputation'!AB152&lt;&gt;"",1,0))</f>
        <v>0</v>
      </c>
      <c r="AB149" s="158">
        <f>IF('Indicator Data'!AC153="No Data",1,IF('Indicator Data imputation'!AC152&lt;&gt;"",1,0))</f>
        <v>0</v>
      </c>
      <c r="AC149" s="158">
        <f>IF('Indicator Data'!AD153="No Data",1,IF('Indicator Data imputation'!AD152&lt;&gt;"",1,0))</f>
        <v>0</v>
      </c>
      <c r="AD149" s="158">
        <f>IF('Indicator Data'!AE153="No Data",1,IF('Indicator Data imputation'!AE152&lt;&gt;"",1,0))</f>
        <v>0</v>
      </c>
      <c r="AE149" s="158">
        <f>IF('Indicator Data'!AF153="No Data",1,IF('Indicator Data imputation'!AF152&lt;&gt;"",1,0))</f>
        <v>0</v>
      </c>
      <c r="AF149" s="158">
        <f>IF('Indicator Data'!AG153="No Data",1,IF('Indicator Data imputation'!AG152&lt;&gt;"",1,0))</f>
        <v>0</v>
      </c>
      <c r="AG149" s="158">
        <f>IF('Indicator Data'!AH153="No Data",1,IF('Indicator Data imputation'!AH152&lt;&gt;"",1,0))</f>
        <v>0</v>
      </c>
      <c r="AH149" s="158">
        <f>IF('Indicator Data'!AI153="No Data",1,IF('Indicator Data imputation'!AI152&lt;&gt;"",1,0))</f>
        <v>0</v>
      </c>
      <c r="AI149" s="158">
        <f>IF('Indicator Data'!AJ153="No Data",1,IF('Indicator Data imputation'!AJ152&lt;&gt;"",1,0))</f>
        <v>0</v>
      </c>
      <c r="AJ149" s="158">
        <f>IF('Indicator Data'!AK153="No Data",1,IF('Indicator Data imputation'!AK152&lt;&gt;"",1,0))</f>
        <v>0</v>
      </c>
      <c r="AK149" s="158">
        <f>IF('Indicator Data'!AL153="No Data",1,IF('Indicator Data imputation'!AL152&lt;&gt;"",1,0))</f>
        <v>0</v>
      </c>
      <c r="AL149" s="158">
        <f>IF('Indicator Data'!AM153="No Data",1,IF('Indicator Data imputation'!AM152&lt;&gt;"",1,0))</f>
        <v>0</v>
      </c>
      <c r="AM149" s="158">
        <f>IF('Indicator Data'!AN153="No Data",1,IF('Indicator Data imputation'!AN152&lt;&gt;"",1,0))</f>
        <v>0</v>
      </c>
      <c r="AN149" s="158">
        <f>IF('Indicator Data'!AO153="No Data",1,IF('Indicator Data imputation'!AO152&lt;&gt;"",1,0))</f>
        <v>0</v>
      </c>
      <c r="AO149" s="158">
        <f>IF('Indicator Data'!AP153="No Data",1,IF('Indicator Data imputation'!AP152&lt;&gt;"",1,0))</f>
        <v>0</v>
      </c>
      <c r="AP149" s="158">
        <f>IF('Indicator Data'!AQ153="No Data",1,IF('Indicator Data imputation'!AQ152&lt;&gt;"",1,0))</f>
        <v>0</v>
      </c>
      <c r="AQ149" s="158">
        <f>IF('Indicator Data'!AR153="No Data",1,IF('Indicator Data imputation'!AR152&lt;&gt;"",1,0))</f>
        <v>0</v>
      </c>
      <c r="AR149" s="158">
        <f>IF('Indicator Data'!AS153="No Data",1,IF('Indicator Data imputation'!AS152&lt;&gt;"",1,0))</f>
        <v>0</v>
      </c>
      <c r="AS149" s="158">
        <f>IF('Indicator Data'!AT153="No Data",1,IF('Indicator Data imputation'!AT152&lt;&gt;"",1,0))</f>
        <v>0</v>
      </c>
      <c r="AT149" s="158">
        <f>IF('Indicator Data'!AU153="No Data",1,IF('Indicator Data imputation'!AU152&lt;&gt;"",1,0))</f>
        <v>0</v>
      </c>
      <c r="AU149" s="158">
        <f>IF('Indicator Data'!AV153="No Data",1,IF('Indicator Data imputation'!AV152&lt;&gt;"",1,0))</f>
        <v>0</v>
      </c>
      <c r="AV149" s="158">
        <f>IF('Indicator Data'!AW153="No Data",1,IF('Indicator Data imputation'!AW152&lt;&gt;"",1,0))</f>
        <v>1</v>
      </c>
      <c r="AW149" s="158">
        <f>IF('Indicator Data'!AX153="No Data",1,IF('Indicator Data imputation'!AX152&lt;&gt;"",1,0))</f>
        <v>0</v>
      </c>
      <c r="AX149" s="158">
        <f>IF('Indicator Data'!AY153="No Data",1,IF('Indicator Data imputation'!AY152&lt;&gt;"",1,0))</f>
        <v>0</v>
      </c>
      <c r="AY149" s="158">
        <f>IF('Indicator Data'!AZ153="No Data",1,IF('Indicator Data imputation'!AZ152&lt;&gt;"",1,0))</f>
        <v>0</v>
      </c>
      <c r="AZ149" s="158">
        <f>IF('Indicator Data'!BA153="No Data",1,IF('Indicator Data imputation'!BA152&lt;&gt;"",1,0))</f>
        <v>0</v>
      </c>
      <c r="BA149" s="158">
        <f>IF('Indicator Data'!BB153="No Data",1,IF('Indicator Data imputation'!BB152&lt;&gt;"",1,0))</f>
        <v>0</v>
      </c>
      <c r="BB149" s="158">
        <f>IF('Indicator Data'!BC153="No Data",1,IF('Indicator Data imputation'!BC152&lt;&gt;"",1,0))</f>
        <v>0</v>
      </c>
      <c r="BC149" s="158">
        <f>IF('Indicator Data'!BD153="No Data",1,IF('Indicator Data imputation'!BD152&lt;&gt;"",1,0))</f>
        <v>0</v>
      </c>
      <c r="BD149" s="158">
        <f>IF('Indicator Data'!BE153="No Data",1,IF('Indicator Data imputation'!BE152&lt;&gt;"",1,0))</f>
        <v>0</v>
      </c>
      <c r="BE149" s="158">
        <f>IF('Indicator Data'!BF153="No Data",1,IF('Indicator Data imputation'!BF152&lt;&gt;"",1,0))</f>
        <v>0</v>
      </c>
      <c r="BF149" s="158">
        <f>IF('Indicator Data'!BG153="No Data",1,IF('Indicator Data imputation'!BG152&lt;&gt;"",1,0))</f>
        <v>0</v>
      </c>
      <c r="BG149" s="158">
        <f>IF('Indicator Data'!BH153="No Data",1,IF('Indicator Data imputation'!BH152&lt;&gt;"",1,0))</f>
        <v>0</v>
      </c>
      <c r="BH149" s="158">
        <f>IF('Indicator Data'!BI153="No Data",1,IF('Indicator Data imputation'!BI152&lt;&gt;"",1,0))</f>
        <v>0</v>
      </c>
      <c r="BI149" s="158">
        <f>IF('Indicator Data'!BR153="No Data",1,IF('Indicator Data imputation'!BJ152&lt;&gt;"",1,0))</f>
        <v>1</v>
      </c>
      <c r="BJ149" s="158">
        <f>IF('Indicator Data'!BS153="No Data",1,IF('Indicator Data imputation'!BK152&lt;&gt;"",1,0))</f>
        <v>0</v>
      </c>
      <c r="BK149" s="158">
        <f>IF('Indicator Data'!BT153="No Data",1,IF('Indicator Data imputation'!BL152&lt;&gt;"",1,0))</f>
        <v>0</v>
      </c>
      <c r="BL149" s="158">
        <f>IF('Indicator Data'!BU153="No Data",1,IF('Indicator Data imputation'!BM152&lt;&gt;"",1,0))</f>
        <v>0</v>
      </c>
      <c r="BM149" s="158">
        <f>IF('Indicator Data'!BV153="No Data",1,IF('Indicator Data imputation'!BN152&lt;&gt;"",1,0))</f>
        <v>0</v>
      </c>
      <c r="BN149" s="158">
        <f>IF('Indicator Data'!BW153="No Data",1,IF('Indicator Data imputation'!BO152&lt;&gt;"",1,0))</f>
        <v>0</v>
      </c>
      <c r="BO149" s="158">
        <f>IF('Indicator Data'!BX153="No Data",1,IF('Indicator Data imputation'!BP152&lt;&gt;"",1,0))</f>
        <v>0</v>
      </c>
      <c r="BP149" s="158">
        <f>IF('Indicator Data'!BY153="No Data",1,IF('Indicator Data imputation'!BQ152&lt;&gt;"",1,0))</f>
        <v>0</v>
      </c>
      <c r="BQ149" s="158">
        <f>IF('Indicator Data'!BZ153="No Data",1,IF('Indicator Data imputation'!BR152&lt;&gt;"",1,0))</f>
        <v>0</v>
      </c>
      <c r="BR149" s="158">
        <f>IF('Indicator Data'!CA153="No Data",1,IF('Indicator Data imputation'!BS152&lt;&gt;"",1,0))</f>
        <v>0</v>
      </c>
      <c r="BS149" s="158">
        <f>IF('Indicator Data'!CB153="No Data",1,IF('Indicator Data imputation'!BT152&lt;&gt;"",1,0))</f>
        <v>0</v>
      </c>
      <c r="BT149" s="158">
        <f>IF('Indicator Data'!CC153="No Data",1,IF('Indicator Data imputation'!BU152&lt;&gt;"",1,0))</f>
        <v>0</v>
      </c>
      <c r="BU149" s="158">
        <f>IF('Indicator Data'!CD153="No Data",1,IF('Indicator Data imputation'!BV152&lt;&gt;"",1,0))</f>
        <v>0</v>
      </c>
      <c r="BV149" s="158">
        <f>IF('Indicator Data'!CE153="No Data",1,IF('Indicator Data imputation'!BW152&lt;&gt;"",1,0))</f>
        <v>0</v>
      </c>
      <c r="BW149" s="158">
        <f>IF('Indicator Data'!CF153="No Data",1,IF('Indicator Data imputation'!BX152&lt;&gt;"",1,0))</f>
        <v>0</v>
      </c>
      <c r="BX149" s="158">
        <f>IF('Indicator Data'!CG153="No Data",1,IF('Indicator Data imputation'!BY152&lt;&gt;"",1,0))</f>
        <v>0</v>
      </c>
      <c r="BY149" s="5">
        <f t="shared" si="6"/>
        <v>3</v>
      </c>
      <c r="BZ149" s="160">
        <f t="shared" si="7"/>
        <v>0.04</v>
      </c>
    </row>
    <row r="150" spans="1:78" x14ac:dyDescent="0.3">
      <c r="A150" s="5" t="s">
        <v>275</v>
      </c>
      <c r="B150" s="158">
        <f>IF('Indicator Data'!C154="No Data",1,IF('Indicator Data imputation'!C153&lt;&gt;"",1,0))</f>
        <v>0</v>
      </c>
      <c r="C150" s="158">
        <f>IF('Indicator Data'!D154="No Data",1,IF('Indicator Data imputation'!D153&lt;&gt;"",1,0))</f>
        <v>0</v>
      </c>
      <c r="D150" s="158">
        <f>IF('Indicator Data'!E154="No Data",1,IF('Indicator Data imputation'!E153&lt;&gt;"",1,0))</f>
        <v>0</v>
      </c>
      <c r="E150" s="158">
        <f>IF('Indicator Data'!F154="No Data",1,IF('Indicator Data imputation'!F153&lt;&gt;"",1,0))</f>
        <v>0</v>
      </c>
      <c r="F150" s="158">
        <f>IF('Indicator Data'!G154="No Data",1,IF('Indicator Data imputation'!G153&lt;&gt;"",1,0))</f>
        <v>0</v>
      </c>
      <c r="G150" s="158">
        <f>IF('Indicator Data'!H154="No Data",1,IF('Indicator Data imputation'!H153&lt;&gt;"",1,0))</f>
        <v>0</v>
      </c>
      <c r="H150" s="158">
        <f>IF('Indicator Data'!I154="No Data",1,IF('Indicator Data imputation'!I153&lt;&gt;"",1,0))</f>
        <v>0</v>
      </c>
      <c r="I150" s="158">
        <f>IF('Indicator Data'!J154="No Data",1,IF('Indicator Data imputation'!J153&lt;&gt;"",1,0))</f>
        <v>0</v>
      </c>
      <c r="J150" s="158">
        <f>IF('Indicator Data'!K154="No Data",1,IF('Indicator Data imputation'!K153&lt;&gt;"",1,0))</f>
        <v>0</v>
      </c>
      <c r="K150" s="158">
        <f>IF('Indicator Data'!L154="No Data",1,IF('Indicator Data imputation'!L153&lt;&gt;"",1,0))</f>
        <v>0</v>
      </c>
      <c r="L150" s="158">
        <f>IF('Indicator Data'!M154="No Data",1,IF('Indicator Data imputation'!M153&lt;&gt;"",1,0))</f>
        <v>0</v>
      </c>
      <c r="M150" s="158">
        <f>IF('Indicator Data'!N154="No Data",1,IF('Indicator Data imputation'!N153&lt;&gt;"",1,0))</f>
        <v>1</v>
      </c>
      <c r="N150" s="158">
        <f>IF('Indicator Data'!O154="No Data",1,IF('Indicator Data imputation'!O153&lt;&gt;"",1,0))</f>
        <v>1</v>
      </c>
      <c r="O150" s="158">
        <f>IF('Indicator Data'!P154="No Data",1,IF('Indicator Data imputation'!P153&lt;&gt;"",1,0))</f>
        <v>1</v>
      </c>
      <c r="P150" s="158">
        <f>IF('Indicator Data'!Q154="No Data",1,IF('Indicator Data imputation'!Q153&lt;&gt;"",1,0))</f>
        <v>0</v>
      </c>
      <c r="Q150" s="158">
        <f>IF('Indicator Data'!R154="No Data",1,IF('Indicator Data imputation'!R153&lt;&gt;"",1,0))</f>
        <v>0</v>
      </c>
      <c r="R150" s="158">
        <f>IF('Indicator Data'!S154="No Data",1,IF('Indicator Data imputation'!S153&lt;&gt;"",1,0))</f>
        <v>0</v>
      </c>
      <c r="S150" s="158">
        <f>IF('Indicator Data'!T154="No Data",1,IF('Indicator Data imputation'!T153&lt;&gt;"",1,0))</f>
        <v>0</v>
      </c>
      <c r="T150" s="158">
        <f>IF('Indicator Data'!U154="No Data",1,IF('Indicator Data imputation'!U153&lt;&gt;"",1,0))</f>
        <v>0</v>
      </c>
      <c r="U150" s="158">
        <f>IF('Indicator Data'!V154="No Data",1,IF('Indicator Data imputation'!V153&lt;&gt;"",1,0))</f>
        <v>0</v>
      </c>
      <c r="V150" s="158">
        <f>IF('Indicator Data'!W154="No Data",1,IF('Indicator Data imputation'!W153&lt;&gt;"",1,0))</f>
        <v>0</v>
      </c>
      <c r="W150" s="158">
        <f>IF('Indicator Data'!X154="No Data",1,IF('Indicator Data imputation'!X153&lt;&gt;"",1,0))</f>
        <v>0</v>
      </c>
      <c r="X150" s="158">
        <f>IF('Indicator Data'!Y154="No Data",1,IF('Indicator Data imputation'!Y153&lt;&gt;"",1,0))</f>
        <v>0</v>
      </c>
      <c r="Y150" s="158">
        <f>IF('Indicator Data'!Z154="No Data",1,IF('Indicator Data imputation'!Z153&lt;&gt;"",1,0))</f>
        <v>0</v>
      </c>
      <c r="Z150" s="158">
        <f>IF('Indicator Data'!AA154="No Data",1,IF('Indicator Data imputation'!AA153&lt;&gt;"",1,0))</f>
        <v>1</v>
      </c>
      <c r="AA150" s="158">
        <f>IF('Indicator Data'!AB154="No Data",1,IF('Indicator Data imputation'!AB153&lt;&gt;"",1,0))</f>
        <v>0</v>
      </c>
      <c r="AB150" s="158">
        <f>IF('Indicator Data'!AC154="No Data",1,IF('Indicator Data imputation'!AC153&lt;&gt;"",1,0))</f>
        <v>1</v>
      </c>
      <c r="AC150" s="158">
        <f>IF('Indicator Data'!AD154="No Data",1,IF('Indicator Data imputation'!AD153&lt;&gt;"",1,0))</f>
        <v>0</v>
      </c>
      <c r="AD150" s="158">
        <f>IF('Indicator Data'!AE154="No Data",1,IF('Indicator Data imputation'!AE153&lt;&gt;"",1,0))</f>
        <v>0</v>
      </c>
      <c r="AE150" s="158">
        <f>IF('Indicator Data'!AF154="No Data",1,IF('Indicator Data imputation'!AF153&lt;&gt;"",1,0))</f>
        <v>0</v>
      </c>
      <c r="AF150" s="158">
        <f>IF('Indicator Data'!AG154="No Data",1,IF('Indicator Data imputation'!AG153&lt;&gt;"",1,0))</f>
        <v>0</v>
      </c>
      <c r="AG150" s="158">
        <f>IF('Indicator Data'!AH154="No Data",1,IF('Indicator Data imputation'!AH153&lt;&gt;"",1,0))</f>
        <v>0</v>
      </c>
      <c r="AH150" s="158">
        <f>IF('Indicator Data'!AI154="No Data",1,IF('Indicator Data imputation'!AI153&lt;&gt;"",1,0))</f>
        <v>0</v>
      </c>
      <c r="AI150" s="158">
        <f>IF('Indicator Data'!AJ154="No Data",1,IF('Indicator Data imputation'!AJ153&lt;&gt;"",1,0))</f>
        <v>0</v>
      </c>
      <c r="AJ150" s="158">
        <f>IF('Indicator Data'!AK154="No Data",1,IF('Indicator Data imputation'!AK153&lt;&gt;"",1,0))</f>
        <v>0</v>
      </c>
      <c r="AK150" s="158">
        <f>IF('Indicator Data'!AL154="No Data",1,IF('Indicator Data imputation'!AL153&lt;&gt;"",1,0))</f>
        <v>0</v>
      </c>
      <c r="AL150" s="158">
        <f>IF('Indicator Data'!AM154="No Data",1,IF('Indicator Data imputation'!AM153&lt;&gt;"",1,0))</f>
        <v>1</v>
      </c>
      <c r="AM150" s="158">
        <f>IF('Indicator Data'!AN154="No Data",1,IF('Indicator Data imputation'!AN153&lt;&gt;"",1,0))</f>
        <v>0</v>
      </c>
      <c r="AN150" s="158">
        <f>IF('Indicator Data'!AO154="No Data",1,IF('Indicator Data imputation'!AO153&lt;&gt;"",1,0))</f>
        <v>0</v>
      </c>
      <c r="AO150" s="158">
        <f>IF('Indicator Data'!AP154="No Data",1,IF('Indicator Data imputation'!AP153&lt;&gt;"",1,0))</f>
        <v>0</v>
      </c>
      <c r="AP150" s="158">
        <f>IF('Indicator Data'!AQ154="No Data",1,IF('Indicator Data imputation'!AQ153&lt;&gt;"",1,0))</f>
        <v>1</v>
      </c>
      <c r="AQ150" s="158">
        <f>IF('Indicator Data'!AR154="No Data",1,IF('Indicator Data imputation'!AR153&lt;&gt;"",1,0))</f>
        <v>0</v>
      </c>
      <c r="AR150" s="158">
        <f>IF('Indicator Data'!AS154="No Data",1,IF('Indicator Data imputation'!AS153&lt;&gt;"",1,0))</f>
        <v>0</v>
      </c>
      <c r="AS150" s="158">
        <f>IF('Indicator Data'!AT154="No Data",1,IF('Indicator Data imputation'!AT153&lt;&gt;"",1,0))</f>
        <v>1</v>
      </c>
      <c r="AT150" s="158">
        <f>IF('Indicator Data'!AU154="No Data",1,IF('Indicator Data imputation'!AU153&lt;&gt;"",1,0))</f>
        <v>0</v>
      </c>
      <c r="AU150" s="158">
        <f>IF('Indicator Data'!AV154="No Data",1,IF('Indicator Data imputation'!AV153&lt;&gt;"",1,0))</f>
        <v>0</v>
      </c>
      <c r="AV150" s="158">
        <f>IF('Indicator Data'!AW154="No Data",1,IF('Indicator Data imputation'!AW153&lt;&gt;"",1,0))</f>
        <v>1</v>
      </c>
      <c r="AW150" s="158">
        <f>IF('Indicator Data'!AX154="No Data",1,IF('Indicator Data imputation'!AX153&lt;&gt;"",1,0))</f>
        <v>0</v>
      </c>
      <c r="AX150" s="158">
        <f>IF('Indicator Data'!AY154="No Data",1,IF('Indicator Data imputation'!AY153&lt;&gt;"",1,0))</f>
        <v>0</v>
      </c>
      <c r="AY150" s="158">
        <f>IF('Indicator Data'!AZ154="No Data",1,IF('Indicator Data imputation'!AZ153&lt;&gt;"",1,0))</f>
        <v>0</v>
      </c>
      <c r="AZ150" s="158">
        <f>IF('Indicator Data'!BA154="No Data",1,IF('Indicator Data imputation'!BA153&lt;&gt;"",1,0))</f>
        <v>1</v>
      </c>
      <c r="BA150" s="158">
        <f>IF('Indicator Data'!BB154="No Data",1,IF('Indicator Data imputation'!BB153&lt;&gt;"",1,0))</f>
        <v>0</v>
      </c>
      <c r="BB150" s="158">
        <f>IF('Indicator Data'!BC154="No Data",1,IF('Indicator Data imputation'!BC153&lt;&gt;"",1,0))</f>
        <v>0</v>
      </c>
      <c r="BC150" s="158">
        <f>IF('Indicator Data'!BD154="No Data",1,IF('Indicator Data imputation'!BD153&lt;&gt;"",1,0))</f>
        <v>0</v>
      </c>
      <c r="BD150" s="158">
        <f>IF('Indicator Data'!BE154="No Data",1,IF('Indicator Data imputation'!BE153&lt;&gt;"",1,0))</f>
        <v>0</v>
      </c>
      <c r="BE150" s="158">
        <f>IF('Indicator Data'!BF154="No Data",1,IF('Indicator Data imputation'!BF153&lt;&gt;"",1,0))</f>
        <v>0</v>
      </c>
      <c r="BF150" s="158">
        <f>IF('Indicator Data'!BG154="No Data",1,IF('Indicator Data imputation'!BG153&lt;&gt;"",1,0))</f>
        <v>0</v>
      </c>
      <c r="BG150" s="158">
        <f>IF('Indicator Data'!BH154="No Data",1,IF('Indicator Data imputation'!BH153&lt;&gt;"",1,0))</f>
        <v>0</v>
      </c>
      <c r="BH150" s="158">
        <f>IF('Indicator Data'!BI154="No Data",1,IF('Indicator Data imputation'!BI153&lt;&gt;"",1,0))</f>
        <v>0</v>
      </c>
      <c r="BI150" s="158">
        <f>IF('Indicator Data'!BR154="No Data",1,IF('Indicator Data imputation'!BJ153&lt;&gt;"",1,0))</f>
        <v>1</v>
      </c>
      <c r="BJ150" s="158">
        <f>IF('Indicator Data'!BS154="No Data",1,IF('Indicator Data imputation'!BK153&lt;&gt;"",1,0))</f>
        <v>0</v>
      </c>
      <c r="BK150" s="158">
        <f>IF('Indicator Data'!BT154="No Data",1,IF('Indicator Data imputation'!BL153&lt;&gt;"",1,0))</f>
        <v>0</v>
      </c>
      <c r="BL150" s="158">
        <f>IF('Indicator Data'!BU154="No Data",1,IF('Indicator Data imputation'!BM153&lt;&gt;"",1,0))</f>
        <v>0</v>
      </c>
      <c r="BM150" s="158">
        <f>IF('Indicator Data'!BV154="No Data",1,IF('Indicator Data imputation'!BN153&lt;&gt;"",1,0))</f>
        <v>0</v>
      </c>
      <c r="BN150" s="158">
        <f>IF('Indicator Data'!BW154="No Data",1,IF('Indicator Data imputation'!BO153&lt;&gt;"",1,0))</f>
        <v>0</v>
      </c>
      <c r="BO150" s="158">
        <f>IF('Indicator Data'!BX154="No Data",1,IF('Indicator Data imputation'!BP153&lt;&gt;"",1,0))</f>
        <v>0</v>
      </c>
      <c r="BP150" s="158">
        <f>IF('Indicator Data'!BY154="No Data",1,IF('Indicator Data imputation'!BQ153&lt;&gt;"",1,0))</f>
        <v>0</v>
      </c>
      <c r="BQ150" s="158">
        <f>IF('Indicator Data'!BZ154="No Data",1,IF('Indicator Data imputation'!BR153&lt;&gt;"",1,0))</f>
        <v>0</v>
      </c>
      <c r="BR150" s="158">
        <f>IF('Indicator Data'!CA154="No Data",1,IF('Indicator Data imputation'!BS153&lt;&gt;"",1,0))</f>
        <v>0</v>
      </c>
      <c r="BS150" s="158">
        <f>IF('Indicator Data'!CB154="No Data",1,IF('Indicator Data imputation'!BT153&lt;&gt;"",1,0))</f>
        <v>0</v>
      </c>
      <c r="BT150" s="158">
        <f>IF('Indicator Data'!CC154="No Data",1,IF('Indicator Data imputation'!BU153&lt;&gt;"",1,0))</f>
        <v>0</v>
      </c>
      <c r="BU150" s="158">
        <f>IF('Indicator Data'!CD154="No Data",1,IF('Indicator Data imputation'!BV153&lt;&gt;"",1,0))</f>
        <v>0</v>
      </c>
      <c r="BV150" s="158">
        <f>IF('Indicator Data'!CE154="No Data",1,IF('Indicator Data imputation'!BW153&lt;&gt;"",1,0))</f>
        <v>0</v>
      </c>
      <c r="BW150" s="158">
        <f>IF('Indicator Data'!CF154="No Data",1,IF('Indicator Data imputation'!BX153&lt;&gt;"",1,0))</f>
        <v>0</v>
      </c>
      <c r="BX150" s="158">
        <f>IF('Indicator Data'!CG154="No Data",1,IF('Indicator Data imputation'!BY153&lt;&gt;"",1,0))</f>
        <v>0</v>
      </c>
      <c r="BY150" s="5">
        <f t="shared" si="6"/>
        <v>11</v>
      </c>
      <c r="BZ150" s="160">
        <f t="shared" si="7"/>
        <v>0.14666666666666667</v>
      </c>
    </row>
    <row r="151" spans="1:78" x14ac:dyDescent="0.3">
      <c r="A151" s="5" t="s">
        <v>277</v>
      </c>
      <c r="B151" s="158">
        <f>IF('Indicator Data'!C155="No Data",1,IF('Indicator Data imputation'!C154&lt;&gt;"",1,0))</f>
        <v>0</v>
      </c>
      <c r="C151" s="158">
        <f>IF('Indicator Data'!D155="No Data",1,IF('Indicator Data imputation'!D154&lt;&gt;"",1,0))</f>
        <v>0</v>
      </c>
      <c r="D151" s="158">
        <f>IF('Indicator Data'!E155="No Data",1,IF('Indicator Data imputation'!E154&lt;&gt;"",1,0))</f>
        <v>0</v>
      </c>
      <c r="E151" s="158">
        <f>IF('Indicator Data'!F155="No Data",1,IF('Indicator Data imputation'!F154&lt;&gt;"",1,0))</f>
        <v>0</v>
      </c>
      <c r="F151" s="158">
        <f>IF('Indicator Data'!G155="No Data",1,IF('Indicator Data imputation'!G154&lt;&gt;"",1,0))</f>
        <v>0</v>
      </c>
      <c r="G151" s="158">
        <f>IF('Indicator Data'!H155="No Data",1,IF('Indicator Data imputation'!H154&lt;&gt;"",1,0))</f>
        <v>0</v>
      </c>
      <c r="H151" s="158">
        <f>IF('Indicator Data'!I155="No Data",1,IF('Indicator Data imputation'!I154&lt;&gt;"",1,0))</f>
        <v>0</v>
      </c>
      <c r="I151" s="158">
        <f>IF('Indicator Data'!J155="No Data",1,IF('Indicator Data imputation'!J154&lt;&gt;"",1,0))</f>
        <v>0</v>
      </c>
      <c r="J151" s="158">
        <f>IF('Indicator Data'!K155="No Data",1,IF('Indicator Data imputation'!K154&lt;&gt;"",1,0))</f>
        <v>0</v>
      </c>
      <c r="K151" s="158">
        <f>IF('Indicator Data'!L155="No Data",1,IF('Indicator Data imputation'!L154&lt;&gt;"",1,0))</f>
        <v>0</v>
      </c>
      <c r="L151" s="158">
        <f>IF('Indicator Data'!M155="No Data",1,IF('Indicator Data imputation'!M154&lt;&gt;"",1,0))</f>
        <v>0</v>
      </c>
      <c r="M151" s="158">
        <f>IF('Indicator Data'!N155="No Data",1,IF('Indicator Data imputation'!N154&lt;&gt;"",1,0))</f>
        <v>0</v>
      </c>
      <c r="N151" s="158">
        <f>IF('Indicator Data'!O155="No Data",1,IF('Indicator Data imputation'!O154&lt;&gt;"",1,0))</f>
        <v>0</v>
      </c>
      <c r="O151" s="158">
        <f>IF('Indicator Data'!P155="No Data",1,IF('Indicator Data imputation'!P154&lt;&gt;"",1,0))</f>
        <v>0</v>
      </c>
      <c r="P151" s="158">
        <f>IF('Indicator Data'!Q155="No Data",1,IF('Indicator Data imputation'!Q154&lt;&gt;"",1,0))</f>
        <v>0</v>
      </c>
      <c r="Q151" s="158">
        <f>IF('Indicator Data'!R155="No Data",1,IF('Indicator Data imputation'!R154&lt;&gt;"",1,0))</f>
        <v>0</v>
      </c>
      <c r="R151" s="158">
        <f>IF('Indicator Data'!S155="No Data",1,IF('Indicator Data imputation'!S154&lt;&gt;"",1,0))</f>
        <v>0</v>
      </c>
      <c r="S151" s="158">
        <f>IF('Indicator Data'!T155="No Data",1,IF('Indicator Data imputation'!T154&lt;&gt;"",1,0))</f>
        <v>0</v>
      </c>
      <c r="T151" s="158">
        <f>IF('Indicator Data'!U155="No Data",1,IF('Indicator Data imputation'!U154&lt;&gt;"",1,0))</f>
        <v>0</v>
      </c>
      <c r="U151" s="158">
        <f>IF('Indicator Data'!V155="No Data",1,IF('Indicator Data imputation'!V154&lt;&gt;"",1,0))</f>
        <v>0</v>
      </c>
      <c r="V151" s="158">
        <f>IF('Indicator Data'!W155="No Data",1,IF('Indicator Data imputation'!W154&lt;&gt;"",1,0))</f>
        <v>0</v>
      </c>
      <c r="W151" s="158">
        <f>IF('Indicator Data'!X155="No Data",1,IF('Indicator Data imputation'!X154&lt;&gt;"",1,0))</f>
        <v>0</v>
      </c>
      <c r="X151" s="158">
        <f>IF('Indicator Data'!Y155="No Data",1,IF('Indicator Data imputation'!Y154&lt;&gt;"",1,0))</f>
        <v>0</v>
      </c>
      <c r="Y151" s="158">
        <f>IF('Indicator Data'!Z155="No Data",1,IF('Indicator Data imputation'!Z154&lt;&gt;"",1,0))</f>
        <v>0</v>
      </c>
      <c r="Z151" s="158">
        <f>IF('Indicator Data'!AA155="No Data",1,IF('Indicator Data imputation'!AA154&lt;&gt;"",1,0))</f>
        <v>0</v>
      </c>
      <c r="AA151" s="158">
        <f>IF('Indicator Data'!AB155="No Data",1,IF('Indicator Data imputation'!AB154&lt;&gt;"",1,0))</f>
        <v>0</v>
      </c>
      <c r="AB151" s="158">
        <f>IF('Indicator Data'!AC155="No Data",1,IF('Indicator Data imputation'!AC154&lt;&gt;"",1,0))</f>
        <v>0</v>
      </c>
      <c r="AC151" s="158">
        <f>IF('Indicator Data'!AD155="No Data",1,IF('Indicator Data imputation'!AD154&lt;&gt;"",1,0))</f>
        <v>0</v>
      </c>
      <c r="AD151" s="158">
        <f>IF('Indicator Data'!AE155="No Data",1,IF('Indicator Data imputation'!AE154&lt;&gt;"",1,0))</f>
        <v>0</v>
      </c>
      <c r="AE151" s="158">
        <f>IF('Indicator Data'!AF155="No Data",1,IF('Indicator Data imputation'!AF154&lt;&gt;"",1,0))</f>
        <v>0</v>
      </c>
      <c r="AF151" s="158">
        <f>IF('Indicator Data'!AG155="No Data",1,IF('Indicator Data imputation'!AG154&lt;&gt;"",1,0))</f>
        <v>0</v>
      </c>
      <c r="AG151" s="158">
        <f>IF('Indicator Data'!AH155="No Data",1,IF('Indicator Data imputation'!AH154&lt;&gt;"",1,0))</f>
        <v>0</v>
      </c>
      <c r="AH151" s="158">
        <f>IF('Indicator Data'!AI155="No Data",1,IF('Indicator Data imputation'!AI154&lt;&gt;"",1,0))</f>
        <v>0</v>
      </c>
      <c r="AI151" s="158">
        <f>IF('Indicator Data'!AJ155="No Data",1,IF('Indicator Data imputation'!AJ154&lt;&gt;"",1,0))</f>
        <v>0</v>
      </c>
      <c r="AJ151" s="158">
        <f>IF('Indicator Data'!AK155="No Data",1,IF('Indicator Data imputation'!AK154&lt;&gt;"",1,0))</f>
        <v>0</v>
      </c>
      <c r="AK151" s="158">
        <f>IF('Indicator Data'!AL155="No Data",1,IF('Indicator Data imputation'!AL154&lt;&gt;"",1,0))</f>
        <v>0</v>
      </c>
      <c r="AL151" s="158">
        <f>IF('Indicator Data'!AM155="No Data",1,IF('Indicator Data imputation'!AM154&lt;&gt;"",1,0))</f>
        <v>0</v>
      </c>
      <c r="AM151" s="158">
        <f>IF('Indicator Data'!AN155="No Data",1,IF('Indicator Data imputation'!AN154&lt;&gt;"",1,0))</f>
        <v>0</v>
      </c>
      <c r="AN151" s="158">
        <f>IF('Indicator Data'!AO155="No Data",1,IF('Indicator Data imputation'!AO154&lt;&gt;"",1,0))</f>
        <v>0</v>
      </c>
      <c r="AO151" s="158">
        <f>IF('Indicator Data'!AP155="No Data",1,IF('Indicator Data imputation'!AP154&lt;&gt;"",1,0))</f>
        <v>0</v>
      </c>
      <c r="AP151" s="158">
        <f>IF('Indicator Data'!AQ155="No Data",1,IF('Indicator Data imputation'!AQ154&lt;&gt;"",1,0))</f>
        <v>0</v>
      </c>
      <c r="AQ151" s="158">
        <f>IF('Indicator Data'!AR155="No Data",1,IF('Indicator Data imputation'!AR154&lt;&gt;"",1,0))</f>
        <v>0</v>
      </c>
      <c r="AR151" s="158">
        <f>IF('Indicator Data'!AS155="No Data",1,IF('Indicator Data imputation'!AS154&lt;&gt;"",1,0))</f>
        <v>0</v>
      </c>
      <c r="AS151" s="158">
        <f>IF('Indicator Data'!AT155="No Data",1,IF('Indicator Data imputation'!AT154&lt;&gt;"",1,0))</f>
        <v>0</v>
      </c>
      <c r="AT151" s="158">
        <f>IF('Indicator Data'!AU155="No Data",1,IF('Indicator Data imputation'!AU154&lt;&gt;"",1,0))</f>
        <v>0</v>
      </c>
      <c r="AU151" s="158">
        <f>IF('Indicator Data'!AV155="No Data",1,IF('Indicator Data imputation'!AV154&lt;&gt;"",1,0))</f>
        <v>0</v>
      </c>
      <c r="AV151" s="158">
        <f>IF('Indicator Data'!AW155="No Data",1,IF('Indicator Data imputation'!AW154&lt;&gt;"",1,0))</f>
        <v>0</v>
      </c>
      <c r="AW151" s="158">
        <f>IF('Indicator Data'!AX155="No Data",1,IF('Indicator Data imputation'!AX154&lt;&gt;"",1,0))</f>
        <v>0</v>
      </c>
      <c r="AX151" s="158">
        <f>IF('Indicator Data'!AY155="No Data",1,IF('Indicator Data imputation'!AY154&lt;&gt;"",1,0))</f>
        <v>0</v>
      </c>
      <c r="AY151" s="158">
        <f>IF('Indicator Data'!AZ155="No Data",1,IF('Indicator Data imputation'!AZ154&lt;&gt;"",1,0))</f>
        <v>0</v>
      </c>
      <c r="AZ151" s="158">
        <f>IF('Indicator Data'!BA155="No Data",1,IF('Indicator Data imputation'!BA154&lt;&gt;"",1,0))</f>
        <v>0</v>
      </c>
      <c r="BA151" s="158">
        <f>IF('Indicator Data'!BB155="No Data",1,IF('Indicator Data imputation'!BB154&lt;&gt;"",1,0))</f>
        <v>0</v>
      </c>
      <c r="BB151" s="158">
        <f>IF('Indicator Data'!BC155="No Data",1,IF('Indicator Data imputation'!BC154&lt;&gt;"",1,0))</f>
        <v>0</v>
      </c>
      <c r="BC151" s="158">
        <f>IF('Indicator Data'!BD155="No Data",1,IF('Indicator Data imputation'!BD154&lt;&gt;"",1,0))</f>
        <v>0</v>
      </c>
      <c r="BD151" s="158">
        <f>IF('Indicator Data'!BE155="No Data",1,IF('Indicator Data imputation'!BE154&lt;&gt;"",1,0))</f>
        <v>0</v>
      </c>
      <c r="BE151" s="158">
        <f>IF('Indicator Data'!BF155="No Data",1,IF('Indicator Data imputation'!BF154&lt;&gt;"",1,0))</f>
        <v>0</v>
      </c>
      <c r="BF151" s="158">
        <f>IF('Indicator Data'!BG155="No Data",1,IF('Indicator Data imputation'!BG154&lt;&gt;"",1,0))</f>
        <v>0</v>
      </c>
      <c r="BG151" s="158">
        <f>IF('Indicator Data'!BH155="No Data",1,IF('Indicator Data imputation'!BH154&lt;&gt;"",1,0))</f>
        <v>0</v>
      </c>
      <c r="BH151" s="158">
        <f>IF('Indicator Data'!BI155="No Data",1,IF('Indicator Data imputation'!BI154&lt;&gt;"",1,0))</f>
        <v>0</v>
      </c>
      <c r="BI151" s="158">
        <f>IF('Indicator Data'!BR155="No Data",1,IF('Indicator Data imputation'!BJ154&lt;&gt;"",1,0))</f>
        <v>0</v>
      </c>
      <c r="BJ151" s="158">
        <f>IF('Indicator Data'!BS155="No Data",1,IF('Indicator Data imputation'!BK154&lt;&gt;"",1,0))</f>
        <v>0</v>
      </c>
      <c r="BK151" s="158">
        <f>IF('Indicator Data'!BT155="No Data",1,IF('Indicator Data imputation'!BL154&lt;&gt;"",1,0))</f>
        <v>0</v>
      </c>
      <c r="BL151" s="158">
        <f>IF('Indicator Data'!BU155="No Data",1,IF('Indicator Data imputation'!BM154&lt;&gt;"",1,0))</f>
        <v>0</v>
      </c>
      <c r="BM151" s="158">
        <f>IF('Indicator Data'!BV155="No Data",1,IF('Indicator Data imputation'!BN154&lt;&gt;"",1,0))</f>
        <v>0</v>
      </c>
      <c r="BN151" s="158">
        <f>IF('Indicator Data'!BW155="No Data",1,IF('Indicator Data imputation'!BO154&lt;&gt;"",1,0))</f>
        <v>0</v>
      </c>
      <c r="BO151" s="158">
        <f>IF('Indicator Data'!BX155="No Data",1,IF('Indicator Data imputation'!BP154&lt;&gt;"",1,0))</f>
        <v>0</v>
      </c>
      <c r="BP151" s="158">
        <f>IF('Indicator Data'!BY155="No Data",1,IF('Indicator Data imputation'!BQ154&lt;&gt;"",1,0))</f>
        <v>0</v>
      </c>
      <c r="BQ151" s="158">
        <f>IF('Indicator Data'!BZ155="No Data",1,IF('Indicator Data imputation'!BR154&lt;&gt;"",1,0))</f>
        <v>0</v>
      </c>
      <c r="BR151" s="158">
        <f>IF('Indicator Data'!CA155="No Data",1,IF('Indicator Data imputation'!BS154&lt;&gt;"",1,0))</f>
        <v>0</v>
      </c>
      <c r="BS151" s="158">
        <f>IF('Indicator Data'!CB155="No Data",1,IF('Indicator Data imputation'!BT154&lt;&gt;"",1,0))</f>
        <v>0</v>
      </c>
      <c r="BT151" s="158">
        <f>IF('Indicator Data'!CC155="No Data",1,IF('Indicator Data imputation'!BU154&lt;&gt;"",1,0))</f>
        <v>0</v>
      </c>
      <c r="BU151" s="158">
        <f>IF('Indicator Data'!CD155="No Data",1,IF('Indicator Data imputation'!BV154&lt;&gt;"",1,0))</f>
        <v>0</v>
      </c>
      <c r="BV151" s="158">
        <f>IF('Indicator Data'!CE155="No Data",1,IF('Indicator Data imputation'!BW154&lt;&gt;"",1,0))</f>
        <v>0</v>
      </c>
      <c r="BW151" s="158">
        <f>IF('Indicator Data'!CF155="No Data",1,IF('Indicator Data imputation'!BX154&lt;&gt;"",1,0))</f>
        <v>0</v>
      </c>
      <c r="BX151" s="158">
        <f>IF('Indicator Data'!CG155="No Data",1,IF('Indicator Data imputation'!BY154&lt;&gt;"",1,0))</f>
        <v>0</v>
      </c>
      <c r="BY151" s="5">
        <f t="shared" si="6"/>
        <v>0</v>
      </c>
      <c r="BZ151" s="160">
        <f t="shared" si="7"/>
        <v>0</v>
      </c>
    </row>
    <row r="152" spans="1:78" x14ac:dyDescent="0.3">
      <c r="A152" s="5" t="s">
        <v>279</v>
      </c>
      <c r="B152" s="158">
        <f>IF('Indicator Data'!C156="No Data",1,IF('Indicator Data imputation'!C155&lt;&gt;"",1,0))</f>
        <v>0</v>
      </c>
      <c r="C152" s="158">
        <f>IF('Indicator Data'!D156="No Data",1,IF('Indicator Data imputation'!D155&lt;&gt;"",1,0))</f>
        <v>0</v>
      </c>
      <c r="D152" s="158">
        <f>IF('Indicator Data'!E156="No Data",1,IF('Indicator Data imputation'!E155&lt;&gt;"",1,0))</f>
        <v>0</v>
      </c>
      <c r="E152" s="158">
        <f>IF('Indicator Data'!F156="No Data",1,IF('Indicator Data imputation'!F155&lt;&gt;"",1,0))</f>
        <v>0</v>
      </c>
      <c r="F152" s="158">
        <f>IF('Indicator Data'!G156="No Data",1,IF('Indicator Data imputation'!G155&lt;&gt;"",1,0))</f>
        <v>0</v>
      </c>
      <c r="G152" s="158">
        <f>IF('Indicator Data'!H156="No Data",1,IF('Indicator Data imputation'!H155&lt;&gt;"",1,0))</f>
        <v>0</v>
      </c>
      <c r="H152" s="158">
        <f>IF('Indicator Data'!I156="No Data",1,IF('Indicator Data imputation'!I155&lt;&gt;"",1,0))</f>
        <v>0</v>
      </c>
      <c r="I152" s="158">
        <f>IF('Indicator Data'!J156="No Data",1,IF('Indicator Data imputation'!J155&lt;&gt;"",1,0))</f>
        <v>0</v>
      </c>
      <c r="J152" s="158">
        <f>IF('Indicator Data'!K156="No Data",1,IF('Indicator Data imputation'!K155&lt;&gt;"",1,0))</f>
        <v>0</v>
      </c>
      <c r="K152" s="158">
        <f>IF('Indicator Data'!L156="No Data",1,IF('Indicator Data imputation'!L155&lt;&gt;"",1,0))</f>
        <v>0</v>
      </c>
      <c r="L152" s="158">
        <f>IF('Indicator Data'!M156="No Data",1,IF('Indicator Data imputation'!M155&lt;&gt;"",1,0))</f>
        <v>0</v>
      </c>
      <c r="M152" s="158">
        <f>IF('Indicator Data'!N156="No Data",1,IF('Indicator Data imputation'!N155&lt;&gt;"",1,0))</f>
        <v>1</v>
      </c>
      <c r="N152" s="158">
        <f>IF('Indicator Data'!O156="No Data",1,IF('Indicator Data imputation'!O155&lt;&gt;"",1,0))</f>
        <v>1</v>
      </c>
      <c r="O152" s="158">
        <f>IF('Indicator Data'!P156="No Data",1,IF('Indicator Data imputation'!P155&lt;&gt;"",1,0))</f>
        <v>1</v>
      </c>
      <c r="P152" s="158">
        <f>IF('Indicator Data'!Q156="No Data",1,IF('Indicator Data imputation'!Q155&lt;&gt;"",1,0))</f>
        <v>0</v>
      </c>
      <c r="Q152" s="158">
        <f>IF('Indicator Data'!R156="No Data",1,IF('Indicator Data imputation'!R155&lt;&gt;"",1,0))</f>
        <v>0</v>
      </c>
      <c r="R152" s="158">
        <f>IF('Indicator Data'!S156="No Data",1,IF('Indicator Data imputation'!S155&lt;&gt;"",1,0))</f>
        <v>0</v>
      </c>
      <c r="S152" s="158">
        <f>IF('Indicator Data'!T156="No Data",1,IF('Indicator Data imputation'!T155&lt;&gt;"",1,0))</f>
        <v>0</v>
      </c>
      <c r="T152" s="158">
        <f>IF('Indicator Data'!U156="No Data",1,IF('Indicator Data imputation'!U155&lt;&gt;"",1,0))</f>
        <v>0</v>
      </c>
      <c r="U152" s="158">
        <f>IF('Indicator Data'!V156="No Data",1,IF('Indicator Data imputation'!V155&lt;&gt;"",1,0))</f>
        <v>0</v>
      </c>
      <c r="V152" s="158">
        <f>IF('Indicator Data'!W156="No Data",1,IF('Indicator Data imputation'!W155&lt;&gt;"",1,0))</f>
        <v>0</v>
      </c>
      <c r="W152" s="158">
        <f>IF('Indicator Data'!X156="No Data",1,IF('Indicator Data imputation'!X155&lt;&gt;"",1,0))</f>
        <v>0</v>
      </c>
      <c r="X152" s="158">
        <f>IF('Indicator Data'!Y156="No Data",1,IF('Indicator Data imputation'!Y155&lt;&gt;"",1,0))</f>
        <v>0</v>
      </c>
      <c r="Y152" s="158">
        <f>IF('Indicator Data'!Z156="No Data",1,IF('Indicator Data imputation'!Z155&lt;&gt;"",1,0))</f>
        <v>0</v>
      </c>
      <c r="Z152" s="158">
        <f>IF('Indicator Data'!AA156="No Data",1,IF('Indicator Data imputation'!AA155&lt;&gt;"",1,0))</f>
        <v>0</v>
      </c>
      <c r="AA152" s="158">
        <f>IF('Indicator Data'!AB156="No Data",1,IF('Indicator Data imputation'!AB155&lt;&gt;"",1,0))</f>
        <v>0</v>
      </c>
      <c r="AB152" s="158">
        <f>IF('Indicator Data'!AC156="No Data",1,IF('Indicator Data imputation'!AC155&lt;&gt;"",1,0))</f>
        <v>0</v>
      </c>
      <c r="AC152" s="158">
        <f>IF('Indicator Data'!AD156="No Data",1,IF('Indicator Data imputation'!AD155&lt;&gt;"",1,0))</f>
        <v>0</v>
      </c>
      <c r="AD152" s="158">
        <f>IF('Indicator Data'!AE156="No Data",1,IF('Indicator Data imputation'!AE155&lt;&gt;"",1,0))</f>
        <v>0</v>
      </c>
      <c r="AE152" s="158">
        <f>IF('Indicator Data'!AF156="No Data",1,IF('Indicator Data imputation'!AF155&lt;&gt;"",1,0))</f>
        <v>0</v>
      </c>
      <c r="AF152" s="158">
        <f>IF('Indicator Data'!AG156="No Data",1,IF('Indicator Data imputation'!AG155&lt;&gt;"",1,0))</f>
        <v>0</v>
      </c>
      <c r="AG152" s="158">
        <f>IF('Indicator Data'!AH156="No Data",1,IF('Indicator Data imputation'!AH155&lt;&gt;"",1,0))</f>
        <v>0</v>
      </c>
      <c r="AH152" s="158">
        <f>IF('Indicator Data'!AI156="No Data",1,IF('Indicator Data imputation'!AI155&lt;&gt;"",1,0))</f>
        <v>0</v>
      </c>
      <c r="AI152" s="158">
        <f>IF('Indicator Data'!AJ156="No Data",1,IF('Indicator Data imputation'!AJ155&lt;&gt;"",1,0))</f>
        <v>0</v>
      </c>
      <c r="AJ152" s="158">
        <f>IF('Indicator Data'!AK156="No Data",1,IF('Indicator Data imputation'!AK155&lt;&gt;"",1,0))</f>
        <v>0</v>
      </c>
      <c r="AK152" s="158">
        <f>IF('Indicator Data'!AL156="No Data",1,IF('Indicator Data imputation'!AL155&lt;&gt;"",1,0))</f>
        <v>0</v>
      </c>
      <c r="AL152" s="158">
        <f>IF('Indicator Data'!AM156="No Data",1,IF('Indicator Data imputation'!AM155&lt;&gt;"",1,0))</f>
        <v>0</v>
      </c>
      <c r="AM152" s="158">
        <f>IF('Indicator Data'!AN156="No Data",1,IF('Indicator Data imputation'!AN155&lt;&gt;"",1,0))</f>
        <v>0</v>
      </c>
      <c r="AN152" s="158">
        <f>IF('Indicator Data'!AO156="No Data",1,IF('Indicator Data imputation'!AO155&lt;&gt;"",1,0))</f>
        <v>0</v>
      </c>
      <c r="AO152" s="158">
        <f>IF('Indicator Data'!AP156="No Data",1,IF('Indicator Data imputation'!AP155&lt;&gt;"",1,0))</f>
        <v>0</v>
      </c>
      <c r="AP152" s="158">
        <f>IF('Indicator Data'!AQ156="No Data",1,IF('Indicator Data imputation'!AQ155&lt;&gt;"",1,0))</f>
        <v>0</v>
      </c>
      <c r="AQ152" s="158">
        <f>IF('Indicator Data'!AR156="No Data",1,IF('Indicator Data imputation'!AR155&lt;&gt;"",1,0))</f>
        <v>0</v>
      </c>
      <c r="AR152" s="158">
        <f>IF('Indicator Data'!AS156="No Data",1,IF('Indicator Data imputation'!AS155&lt;&gt;"",1,0))</f>
        <v>0</v>
      </c>
      <c r="AS152" s="158">
        <f>IF('Indicator Data'!AT156="No Data",1,IF('Indicator Data imputation'!AT155&lt;&gt;"",1,0))</f>
        <v>0</v>
      </c>
      <c r="AT152" s="158">
        <f>IF('Indicator Data'!AU156="No Data",1,IF('Indicator Data imputation'!AU155&lt;&gt;"",1,0))</f>
        <v>0</v>
      </c>
      <c r="AU152" s="158">
        <f>IF('Indicator Data'!AV156="No Data",1,IF('Indicator Data imputation'!AV155&lt;&gt;"",1,0))</f>
        <v>0</v>
      </c>
      <c r="AV152" s="158">
        <f>IF('Indicator Data'!AW156="No Data",1,IF('Indicator Data imputation'!AW155&lt;&gt;"",1,0))</f>
        <v>0</v>
      </c>
      <c r="AW152" s="158">
        <f>IF('Indicator Data'!AX156="No Data",1,IF('Indicator Data imputation'!AX155&lt;&gt;"",1,0))</f>
        <v>1</v>
      </c>
      <c r="AX152" s="158">
        <f>IF('Indicator Data'!AY156="No Data",1,IF('Indicator Data imputation'!AY155&lt;&gt;"",1,0))</f>
        <v>0</v>
      </c>
      <c r="AY152" s="158">
        <f>IF('Indicator Data'!AZ156="No Data",1,IF('Indicator Data imputation'!AZ155&lt;&gt;"",1,0))</f>
        <v>0</v>
      </c>
      <c r="AZ152" s="158">
        <f>IF('Indicator Data'!BA156="No Data",1,IF('Indicator Data imputation'!BA155&lt;&gt;"",1,0))</f>
        <v>0</v>
      </c>
      <c r="BA152" s="158">
        <f>IF('Indicator Data'!BB156="No Data",1,IF('Indicator Data imputation'!BB155&lt;&gt;"",1,0))</f>
        <v>0</v>
      </c>
      <c r="BB152" s="158">
        <f>IF('Indicator Data'!BC156="No Data",1,IF('Indicator Data imputation'!BC155&lt;&gt;"",1,0))</f>
        <v>0</v>
      </c>
      <c r="BC152" s="158">
        <f>IF('Indicator Data'!BD156="No Data",1,IF('Indicator Data imputation'!BD155&lt;&gt;"",1,0))</f>
        <v>0</v>
      </c>
      <c r="BD152" s="158">
        <f>IF('Indicator Data'!BE156="No Data",1,IF('Indicator Data imputation'!BE155&lt;&gt;"",1,0))</f>
        <v>0</v>
      </c>
      <c r="BE152" s="158">
        <f>IF('Indicator Data'!BF156="No Data",1,IF('Indicator Data imputation'!BF155&lt;&gt;"",1,0))</f>
        <v>0</v>
      </c>
      <c r="BF152" s="158">
        <f>IF('Indicator Data'!BG156="No Data",1,IF('Indicator Data imputation'!BG155&lt;&gt;"",1,0))</f>
        <v>0</v>
      </c>
      <c r="BG152" s="158">
        <f>IF('Indicator Data'!BH156="No Data",1,IF('Indicator Data imputation'!BH155&lt;&gt;"",1,0))</f>
        <v>0</v>
      </c>
      <c r="BH152" s="158">
        <f>IF('Indicator Data'!BI156="No Data",1,IF('Indicator Data imputation'!BI155&lt;&gt;"",1,0))</f>
        <v>0</v>
      </c>
      <c r="BI152" s="158">
        <f>IF('Indicator Data'!BR156="No Data",1,IF('Indicator Data imputation'!BJ155&lt;&gt;"",1,0))</f>
        <v>0</v>
      </c>
      <c r="BJ152" s="158">
        <f>IF('Indicator Data'!BS156="No Data",1,IF('Indicator Data imputation'!BK155&lt;&gt;"",1,0))</f>
        <v>0</v>
      </c>
      <c r="BK152" s="158">
        <f>IF('Indicator Data'!BT156="No Data",1,IF('Indicator Data imputation'!BL155&lt;&gt;"",1,0))</f>
        <v>0</v>
      </c>
      <c r="BL152" s="158">
        <f>IF('Indicator Data'!BU156="No Data",1,IF('Indicator Data imputation'!BM155&lt;&gt;"",1,0))</f>
        <v>0</v>
      </c>
      <c r="BM152" s="158">
        <f>IF('Indicator Data'!BV156="No Data",1,IF('Indicator Data imputation'!BN155&lt;&gt;"",1,0))</f>
        <v>0</v>
      </c>
      <c r="BN152" s="158">
        <f>IF('Indicator Data'!BW156="No Data",1,IF('Indicator Data imputation'!BO155&lt;&gt;"",1,0))</f>
        <v>0</v>
      </c>
      <c r="BO152" s="158">
        <f>IF('Indicator Data'!BX156="No Data",1,IF('Indicator Data imputation'!BP155&lt;&gt;"",1,0))</f>
        <v>0</v>
      </c>
      <c r="BP152" s="158">
        <f>IF('Indicator Data'!BY156="No Data",1,IF('Indicator Data imputation'!BQ155&lt;&gt;"",1,0))</f>
        <v>0</v>
      </c>
      <c r="BQ152" s="158">
        <f>IF('Indicator Data'!BZ156="No Data",1,IF('Indicator Data imputation'!BR155&lt;&gt;"",1,0))</f>
        <v>0</v>
      </c>
      <c r="BR152" s="158">
        <f>IF('Indicator Data'!CA156="No Data",1,IF('Indicator Data imputation'!BS155&lt;&gt;"",1,0))</f>
        <v>0</v>
      </c>
      <c r="BS152" s="158">
        <f>IF('Indicator Data'!CB156="No Data",1,IF('Indicator Data imputation'!BT155&lt;&gt;"",1,0))</f>
        <v>0</v>
      </c>
      <c r="BT152" s="158">
        <f>IF('Indicator Data'!CC156="No Data",1,IF('Indicator Data imputation'!BU155&lt;&gt;"",1,0))</f>
        <v>0</v>
      </c>
      <c r="BU152" s="158">
        <f>IF('Indicator Data'!CD156="No Data",1,IF('Indicator Data imputation'!BV155&lt;&gt;"",1,0))</f>
        <v>0</v>
      </c>
      <c r="BV152" s="158">
        <f>IF('Indicator Data'!CE156="No Data",1,IF('Indicator Data imputation'!BW155&lt;&gt;"",1,0))</f>
        <v>1</v>
      </c>
      <c r="BW152" s="158">
        <f>IF('Indicator Data'!CF156="No Data",1,IF('Indicator Data imputation'!BX155&lt;&gt;"",1,0))</f>
        <v>0</v>
      </c>
      <c r="BX152" s="158">
        <f>IF('Indicator Data'!CG156="No Data",1,IF('Indicator Data imputation'!BY155&lt;&gt;"",1,0))</f>
        <v>0</v>
      </c>
      <c r="BY152" s="5">
        <f t="shared" si="6"/>
        <v>5</v>
      </c>
      <c r="BZ152" s="160">
        <f t="shared" si="7"/>
        <v>6.6666666666666666E-2</v>
      </c>
    </row>
    <row r="153" spans="1:78" x14ac:dyDescent="0.3">
      <c r="A153" s="5" t="s">
        <v>281</v>
      </c>
      <c r="B153" s="158">
        <f>IF('Indicator Data'!C157="No Data",1,IF('Indicator Data imputation'!C156&lt;&gt;"",1,0))</f>
        <v>0</v>
      </c>
      <c r="C153" s="158">
        <f>IF('Indicator Data'!D157="No Data",1,IF('Indicator Data imputation'!D156&lt;&gt;"",1,0))</f>
        <v>0</v>
      </c>
      <c r="D153" s="158">
        <f>IF('Indicator Data'!E157="No Data",1,IF('Indicator Data imputation'!E156&lt;&gt;"",1,0))</f>
        <v>1</v>
      </c>
      <c r="E153" s="158">
        <f>IF('Indicator Data'!F157="No Data",1,IF('Indicator Data imputation'!F156&lt;&gt;"",1,0))</f>
        <v>0</v>
      </c>
      <c r="F153" s="158">
        <f>IF('Indicator Data'!G157="No Data",1,IF('Indicator Data imputation'!G156&lt;&gt;"",1,0))</f>
        <v>0</v>
      </c>
      <c r="G153" s="158">
        <f>IF('Indicator Data'!H157="No Data",1,IF('Indicator Data imputation'!H156&lt;&gt;"",1,0))</f>
        <v>0</v>
      </c>
      <c r="H153" s="158">
        <f>IF('Indicator Data'!I157="No Data",1,IF('Indicator Data imputation'!I156&lt;&gt;"",1,0))</f>
        <v>0</v>
      </c>
      <c r="I153" s="158">
        <f>IF('Indicator Data'!J157="No Data",1,IF('Indicator Data imputation'!J156&lt;&gt;"",1,0))</f>
        <v>0</v>
      </c>
      <c r="J153" s="158">
        <f>IF('Indicator Data'!K157="No Data",1,IF('Indicator Data imputation'!K156&lt;&gt;"",1,0))</f>
        <v>0</v>
      </c>
      <c r="K153" s="158">
        <f>IF('Indicator Data'!L157="No Data",1,IF('Indicator Data imputation'!L156&lt;&gt;"",1,0))</f>
        <v>1</v>
      </c>
      <c r="L153" s="158">
        <f>IF('Indicator Data'!M157="No Data",1,IF('Indicator Data imputation'!M156&lt;&gt;"",1,0))</f>
        <v>0</v>
      </c>
      <c r="M153" s="158">
        <f>IF('Indicator Data'!N157="No Data",1,IF('Indicator Data imputation'!N156&lt;&gt;"",1,0))</f>
        <v>0</v>
      </c>
      <c r="N153" s="158">
        <f>IF('Indicator Data'!O157="No Data",1,IF('Indicator Data imputation'!O156&lt;&gt;"",1,0))</f>
        <v>0</v>
      </c>
      <c r="O153" s="158">
        <f>IF('Indicator Data'!P157="No Data",1,IF('Indicator Data imputation'!P156&lt;&gt;"",1,0))</f>
        <v>0</v>
      </c>
      <c r="P153" s="158">
        <f>IF('Indicator Data'!Q157="No Data",1,IF('Indicator Data imputation'!Q156&lt;&gt;"",1,0))</f>
        <v>0</v>
      </c>
      <c r="Q153" s="158">
        <f>IF('Indicator Data'!R157="No Data",1,IF('Indicator Data imputation'!R156&lt;&gt;"",1,0))</f>
        <v>0</v>
      </c>
      <c r="R153" s="158">
        <f>IF('Indicator Data'!S157="No Data",1,IF('Indicator Data imputation'!S156&lt;&gt;"",1,0))</f>
        <v>0</v>
      </c>
      <c r="S153" s="158">
        <f>IF('Indicator Data'!T157="No Data",1,IF('Indicator Data imputation'!T156&lt;&gt;"",1,0))</f>
        <v>0</v>
      </c>
      <c r="T153" s="158">
        <f>IF('Indicator Data'!U157="No Data",1,IF('Indicator Data imputation'!U156&lt;&gt;"",1,0))</f>
        <v>0</v>
      </c>
      <c r="U153" s="158">
        <f>IF('Indicator Data'!V157="No Data",1,IF('Indicator Data imputation'!V156&lt;&gt;"",1,0))</f>
        <v>0</v>
      </c>
      <c r="V153" s="158">
        <f>IF('Indicator Data'!W157="No Data",1,IF('Indicator Data imputation'!W156&lt;&gt;"",1,0))</f>
        <v>0</v>
      </c>
      <c r="W153" s="158">
        <f>IF('Indicator Data'!X157="No Data",1,IF('Indicator Data imputation'!X156&lt;&gt;"",1,0))</f>
        <v>0</v>
      </c>
      <c r="X153" s="158">
        <f>IF('Indicator Data'!Y157="No Data",1,IF('Indicator Data imputation'!Y156&lt;&gt;"",1,0))</f>
        <v>0</v>
      </c>
      <c r="Y153" s="158">
        <f>IF('Indicator Data'!Z157="No Data",1,IF('Indicator Data imputation'!Z156&lt;&gt;"",1,0))</f>
        <v>0</v>
      </c>
      <c r="Z153" s="158">
        <f>IF('Indicator Data'!AA157="No Data",1,IF('Indicator Data imputation'!AA156&lt;&gt;"",1,0))</f>
        <v>1</v>
      </c>
      <c r="AA153" s="158">
        <f>IF('Indicator Data'!AB157="No Data",1,IF('Indicator Data imputation'!AB156&lt;&gt;"",1,0))</f>
        <v>0</v>
      </c>
      <c r="AB153" s="158">
        <f>IF('Indicator Data'!AC157="No Data",1,IF('Indicator Data imputation'!AC156&lt;&gt;"",1,0))</f>
        <v>1</v>
      </c>
      <c r="AC153" s="158">
        <f>IF('Indicator Data'!AD157="No Data",1,IF('Indicator Data imputation'!AD156&lt;&gt;"",1,0))</f>
        <v>1</v>
      </c>
      <c r="AD153" s="158">
        <f>IF('Indicator Data'!AE157="No Data",1,IF('Indicator Data imputation'!AE156&lt;&gt;"",1,0))</f>
        <v>0</v>
      </c>
      <c r="AE153" s="158">
        <f>IF('Indicator Data'!AF157="No Data",1,IF('Indicator Data imputation'!AF156&lt;&gt;"",1,0))</f>
        <v>1</v>
      </c>
      <c r="AF153" s="158">
        <f>IF('Indicator Data'!AG157="No Data",1,IF('Indicator Data imputation'!AG156&lt;&gt;"",1,0))</f>
        <v>0</v>
      </c>
      <c r="AG153" s="158">
        <f>IF('Indicator Data'!AH157="No Data",1,IF('Indicator Data imputation'!AH156&lt;&gt;"",1,0))</f>
        <v>0</v>
      </c>
      <c r="AH153" s="158">
        <f>IF('Indicator Data'!AI157="No Data",1,IF('Indicator Data imputation'!AI156&lt;&gt;"",1,0))</f>
        <v>0</v>
      </c>
      <c r="AI153" s="158">
        <f>IF('Indicator Data'!AJ157="No Data",1,IF('Indicator Data imputation'!AJ156&lt;&gt;"",1,0))</f>
        <v>0</v>
      </c>
      <c r="AJ153" s="158">
        <f>IF('Indicator Data'!AK157="No Data",1,IF('Indicator Data imputation'!AK156&lt;&gt;"",1,0))</f>
        <v>0</v>
      </c>
      <c r="AK153" s="158">
        <f>IF('Indicator Data'!AL157="No Data",1,IF('Indicator Data imputation'!AL156&lt;&gt;"",1,0))</f>
        <v>0</v>
      </c>
      <c r="AL153" s="158">
        <f>IF('Indicator Data'!AM157="No Data",1,IF('Indicator Data imputation'!AM156&lt;&gt;"",1,0))</f>
        <v>1</v>
      </c>
      <c r="AM153" s="158">
        <f>IF('Indicator Data'!AN157="No Data",1,IF('Indicator Data imputation'!AN156&lt;&gt;"",1,0))</f>
        <v>0</v>
      </c>
      <c r="AN153" s="158">
        <f>IF('Indicator Data'!AO157="No Data",1,IF('Indicator Data imputation'!AO156&lt;&gt;"",1,0))</f>
        <v>0</v>
      </c>
      <c r="AO153" s="158">
        <f>IF('Indicator Data'!AP157="No Data",1,IF('Indicator Data imputation'!AP156&lt;&gt;"",1,0))</f>
        <v>0</v>
      </c>
      <c r="AP153" s="158">
        <f>IF('Indicator Data'!AQ157="No Data",1,IF('Indicator Data imputation'!AQ156&lt;&gt;"",1,0))</f>
        <v>0</v>
      </c>
      <c r="AQ153" s="158">
        <f>IF('Indicator Data'!AR157="No Data",1,IF('Indicator Data imputation'!AR156&lt;&gt;"",1,0))</f>
        <v>0</v>
      </c>
      <c r="AR153" s="158">
        <f>IF('Indicator Data'!AS157="No Data",1,IF('Indicator Data imputation'!AS156&lt;&gt;"",1,0))</f>
        <v>0</v>
      </c>
      <c r="AS153" s="158">
        <f>IF('Indicator Data'!AT157="No Data",1,IF('Indicator Data imputation'!AT156&lt;&gt;"",1,0))</f>
        <v>0</v>
      </c>
      <c r="AT153" s="158">
        <f>IF('Indicator Data'!AU157="No Data",1,IF('Indicator Data imputation'!AU156&lt;&gt;"",1,0))</f>
        <v>0</v>
      </c>
      <c r="AU153" s="158">
        <f>IF('Indicator Data'!AV157="No Data",1,IF('Indicator Data imputation'!AV156&lt;&gt;"",1,0))</f>
        <v>1</v>
      </c>
      <c r="AV153" s="158">
        <f>IF('Indicator Data'!AW157="No Data",1,IF('Indicator Data imputation'!AW156&lt;&gt;"",1,0))</f>
        <v>1</v>
      </c>
      <c r="AW153" s="158">
        <f>IF('Indicator Data'!AX157="No Data",1,IF('Indicator Data imputation'!AX156&lt;&gt;"",1,0))</f>
        <v>1</v>
      </c>
      <c r="AX153" s="158">
        <f>IF('Indicator Data'!AY157="No Data",1,IF('Indicator Data imputation'!AY156&lt;&gt;"",1,0))</f>
        <v>0</v>
      </c>
      <c r="AY153" s="158">
        <f>IF('Indicator Data'!AZ157="No Data",1,IF('Indicator Data imputation'!AZ156&lt;&gt;"",1,0))</f>
        <v>1</v>
      </c>
      <c r="AZ153" s="158">
        <f>IF('Indicator Data'!BA157="No Data",1,IF('Indicator Data imputation'!BA156&lt;&gt;"",1,0))</f>
        <v>0</v>
      </c>
      <c r="BA153" s="158">
        <f>IF('Indicator Data'!BB157="No Data",1,IF('Indicator Data imputation'!BB156&lt;&gt;"",1,0))</f>
        <v>0</v>
      </c>
      <c r="BB153" s="158">
        <f>IF('Indicator Data'!BC157="No Data",1,IF('Indicator Data imputation'!BC156&lt;&gt;"",1,0))</f>
        <v>0</v>
      </c>
      <c r="BC153" s="158">
        <f>IF('Indicator Data'!BD157="No Data",1,IF('Indicator Data imputation'!BD156&lt;&gt;"",1,0))</f>
        <v>0</v>
      </c>
      <c r="BD153" s="158">
        <f>IF('Indicator Data'!BE157="No Data",1,IF('Indicator Data imputation'!BE156&lt;&gt;"",1,0))</f>
        <v>0</v>
      </c>
      <c r="BE153" s="158">
        <f>IF('Indicator Data'!BF157="No Data",1,IF('Indicator Data imputation'!BF156&lt;&gt;"",1,0))</f>
        <v>0</v>
      </c>
      <c r="BF153" s="158">
        <f>IF('Indicator Data'!BG157="No Data",1,IF('Indicator Data imputation'!BG156&lt;&gt;"",1,0))</f>
        <v>0</v>
      </c>
      <c r="BG153" s="158">
        <f>IF('Indicator Data'!BH157="No Data",1,IF('Indicator Data imputation'!BH156&lt;&gt;"",1,0))</f>
        <v>0</v>
      </c>
      <c r="BH153" s="158">
        <f>IF('Indicator Data'!BI157="No Data",1,IF('Indicator Data imputation'!BI156&lt;&gt;"",1,0))</f>
        <v>1</v>
      </c>
      <c r="BI153" s="158">
        <f>IF('Indicator Data'!BR157="No Data",1,IF('Indicator Data imputation'!BJ156&lt;&gt;"",1,0))</f>
        <v>0</v>
      </c>
      <c r="BJ153" s="158">
        <f>IF('Indicator Data'!BS157="No Data",1,IF('Indicator Data imputation'!BK156&lt;&gt;"",1,0))</f>
        <v>0</v>
      </c>
      <c r="BK153" s="158">
        <f>IF('Indicator Data'!BT157="No Data",1,IF('Indicator Data imputation'!BL156&lt;&gt;"",1,0))</f>
        <v>0</v>
      </c>
      <c r="BL153" s="158">
        <f>IF('Indicator Data'!BU157="No Data",1,IF('Indicator Data imputation'!BM156&lt;&gt;"",1,0))</f>
        <v>0</v>
      </c>
      <c r="BM153" s="158">
        <f>IF('Indicator Data'!BV157="No Data",1,IF('Indicator Data imputation'!BN156&lt;&gt;"",1,0))</f>
        <v>0</v>
      </c>
      <c r="BN153" s="158">
        <f>IF('Indicator Data'!BW157="No Data",1,IF('Indicator Data imputation'!BO156&lt;&gt;"",1,0))</f>
        <v>0</v>
      </c>
      <c r="BO153" s="158">
        <f>IF('Indicator Data'!BX157="No Data",1,IF('Indicator Data imputation'!BP156&lt;&gt;"",1,0))</f>
        <v>0</v>
      </c>
      <c r="BP153" s="158">
        <f>IF('Indicator Data'!BY157="No Data",1,IF('Indicator Data imputation'!BQ156&lt;&gt;"",1,0))</f>
        <v>0</v>
      </c>
      <c r="BQ153" s="158">
        <f>IF('Indicator Data'!BZ157="No Data",1,IF('Indicator Data imputation'!BR156&lt;&gt;"",1,0))</f>
        <v>0</v>
      </c>
      <c r="BR153" s="158">
        <f>IF('Indicator Data'!CA157="No Data",1,IF('Indicator Data imputation'!BS156&lt;&gt;"",1,0))</f>
        <v>0</v>
      </c>
      <c r="BS153" s="158">
        <f>IF('Indicator Data'!CB157="No Data",1,IF('Indicator Data imputation'!BT156&lt;&gt;"",1,0))</f>
        <v>0</v>
      </c>
      <c r="BT153" s="158">
        <f>IF('Indicator Data'!CC157="No Data",1,IF('Indicator Data imputation'!BU156&lt;&gt;"",1,0))</f>
        <v>0</v>
      </c>
      <c r="BU153" s="158">
        <f>IF('Indicator Data'!CD157="No Data",1,IF('Indicator Data imputation'!BV156&lt;&gt;"",1,0))</f>
        <v>0</v>
      </c>
      <c r="BV153" s="158">
        <f>IF('Indicator Data'!CE157="No Data",1,IF('Indicator Data imputation'!BW156&lt;&gt;"",1,0))</f>
        <v>1</v>
      </c>
      <c r="BW153" s="158">
        <f>IF('Indicator Data'!CF157="No Data",1,IF('Indicator Data imputation'!BX156&lt;&gt;"",1,0))</f>
        <v>0</v>
      </c>
      <c r="BX153" s="158">
        <f>IF('Indicator Data'!CG157="No Data",1,IF('Indicator Data imputation'!BY156&lt;&gt;"",1,0))</f>
        <v>0</v>
      </c>
      <c r="BY153" s="5">
        <f t="shared" si="6"/>
        <v>13</v>
      </c>
      <c r="BZ153" s="160">
        <f t="shared" si="7"/>
        <v>0.17333333333333334</v>
      </c>
    </row>
    <row r="154" spans="1:78" x14ac:dyDescent="0.3">
      <c r="A154" s="5" t="s">
        <v>283</v>
      </c>
      <c r="B154" s="158">
        <f>IF('Indicator Data'!C158="No Data",1,IF('Indicator Data imputation'!C157&lt;&gt;"",1,0))</f>
        <v>0</v>
      </c>
      <c r="C154" s="158">
        <f>IF('Indicator Data'!D158="No Data",1,IF('Indicator Data imputation'!D157&lt;&gt;"",1,0))</f>
        <v>0</v>
      </c>
      <c r="D154" s="158">
        <f>IF('Indicator Data'!E158="No Data",1,IF('Indicator Data imputation'!E157&lt;&gt;"",1,0))</f>
        <v>0</v>
      </c>
      <c r="E154" s="158">
        <f>IF('Indicator Data'!F158="No Data",1,IF('Indicator Data imputation'!F157&lt;&gt;"",1,0))</f>
        <v>0</v>
      </c>
      <c r="F154" s="158">
        <f>IF('Indicator Data'!G158="No Data",1,IF('Indicator Data imputation'!G157&lt;&gt;"",1,0))</f>
        <v>0</v>
      </c>
      <c r="G154" s="158">
        <f>IF('Indicator Data'!H158="No Data",1,IF('Indicator Data imputation'!H157&lt;&gt;"",1,0))</f>
        <v>0</v>
      </c>
      <c r="H154" s="158">
        <f>IF('Indicator Data'!I158="No Data",1,IF('Indicator Data imputation'!I157&lt;&gt;"",1,0))</f>
        <v>0</v>
      </c>
      <c r="I154" s="158">
        <f>IF('Indicator Data'!J158="No Data",1,IF('Indicator Data imputation'!J157&lt;&gt;"",1,0))</f>
        <v>0</v>
      </c>
      <c r="J154" s="158">
        <f>IF('Indicator Data'!K158="No Data",1,IF('Indicator Data imputation'!K157&lt;&gt;"",1,0))</f>
        <v>0</v>
      </c>
      <c r="K154" s="158">
        <f>IF('Indicator Data'!L158="No Data",1,IF('Indicator Data imputation'!L157&lt;&gt;"",1,0))</f>
        <v>0</v>
      </c>
      <c r="L154" s="158">
        <f>IF('Indicator Data'!M158="No Data",1,IF('Indicator Data imputation'!M157&lt;&gt;"",1,0))</f>
        <v>0</v>
      </c>
      <c r="M154" s="158">
        <f>IF('Indicator Data'!N158="No Data",1,IF('Indicator Data imputation'!N157&lt;&gt;"",1,0))</f>
        <v>0</v>
      </c>
      <c r="N154" s="158">
        <f>IF('Indicator Data'!O158="No Data",1,IF('Indicator Data imputation'!O157&lt;&gt;"",1,0))</f>
        <v>0</v>
      </c>
      <c r="O154" s="158">
        <f>IF('Indicator Data'!P158="No Data",1,IF('Indicator Data imputation'!P157&lt;&gt;"",1,0))</f>
        <v>0</v>
      </c>
      <c r="P154" s="158">
        <f>IF('Indicator Data'!Q158="No Data",1,IF('Indicator Data imputation'!Q157&lt;&gt;"",1,0))</f>
        <v>0</v>
      </c>
      <c r="Q154" s="158">
        <f>IF('Indicator Data'!R158="No Data",1,IF('Indicator Data imputation'!R157&lt;&gt;"",1,0))</f>
        <v>0</v>
      </c>
      <c r="R154" s="158">
        <f>IF('Indicator Data'!S158="No Data",1,IF('Indicator Data imputation'!S157&lt;&gt;"",1,0))</f>
        <v>0</v>
      </c>
      <c r="S154" s="158">
        <f>IF('Indicator Data'!T158="No Data",1,IF('Indicator Data imputation'!T157&lt;&gt;"",1,0))</f>
        <v>0</v>
      </c>
      <c r="T154" s="158">
        <f>IF('Indicator Data'!U158="No Data",1,IF('Indicator Data imputation'!U157&lt;&gt;"",1,0))</f>
        <v>0</v>
      </c>
      <c r="U154" s="158">
        <f>IF('Indicator Data'!V158="No Data",1,IF('Indicator Data imputation'!V157&lt;&gt;"",1,0))</f>
        <v>0</v>
      </c>
      <c r="V154" s="158">
        <f>IF('Indicator Data'!W158="No Data",1,IF('Indicator Data imputation'!W157&lt;&gt;"",1,0))</f>
        <v>0</v>
      </c>
      <c r="W154" s="158">
        <f>IF('Indicator Data'!X158="No Data",1,IF('Indicator Data imputation'!X157&lt;&gt;"",1,0))</f>
        <v>0</v>
      </c>
      <c r="X154" s="158">
        <f>IF('Indicator Data'!Y158="No Data",1,IF('Indicator Data imputation'!Y157&lt;&gt;"",1,0))</f>
        <v>0</v>
      </c>
      <c r="Y154" s="158">
        <f>IF('Indicator Data'!Z158="No Data",1,IF('Indicator Data imputation'!Z157&lt;&gt;"",1,0))</f>
        <v>0</v>
      </c>
      <c r="Z154" s="158">
        <f>IF('Indicator Data'!AA158="No Data",1,IF('Indicator Data imputation'!AA157&lt;&gt;"",1,0))</f>
        <v>0</v>
      </c>
      <c r="AA154" s="158">
        <f>IF('Indicator Data'!AB158="No Data",1,IF('Indicator Data imputation'!AB157&lt;&gt;"",1,0))</f>
        <v>0</v>
      </c>
      <c r="AB154" s="158">
        <f>IF('Indicator Data'!AC158="No Data",1,IF('Indicator Data imputation'!AC157&lt;&gt;"",1,0))</f>
        <v>0</v>
      </c>
      <c r="AC154" s="158">
        <f>IF('Indicator Data'!AD158="No Data",1,IF('Indicator Data imputation'!AD157&lt;&gt;"",1,0))</f>
        <v>0</v>
      </c>
      <c r="AD154" s="158">
        <f>IF('Indicator Data'!AE158="No Data",1,IF('Indicator Data imputation'!AE157&lt;&gt;"",1,0))</f>
        <v>0</v>
      </c>
      <c r="AE154" s="158">
        <f>IF('Indicator Data'!AF158="No Data",1,IF('Indicator Data imputation'!AF157&lt;&gt;"",1,0))</f>
        <v>0</v>
      </c>
      <c r="AF154" s="158">
        <f>IF('Indicator Data'!AG158="No Data",1,IF('Indicator Data imputation'!AG157&lt;&gt;"",1,0))</f>
        <v>0</v>
      </c>
      <c r="AG154" s="158">
        <f>IF('Indicator Data'!AH158="No Data",1,IF('Indicator Data imputation'!AH157&lt;&gt;"",1,0))</f>
        <v>0</v>
      </c>
      <c r="AH154" s="158">
        <f>IF('Indicator Data'!AI158="No Data",1,IF('Indicator Data imputation'!AI157&lt;&gt;"",1,0))</f>
        <v>0</v>
      </c>
      <c r="AI154" s="158">
        <f>IF('Indicator Data'!AJ158="No Data",1,IF('Indicator Data imputation'!AJ157&lt;&gt;"",1,0))</f>
        <v>0</v>
      </c>
      <c r="AJ154" s="158">
        <f>IF('Indicator Data'!AK158="No Data",1,IF('Indicator Data imputation'!AK157&lt;&gt;"",1,0))</f>
        <v>0</v>
      </c>
      <c r="AK154" s="158">
        <f>IF('Indicator Data'!AL158="No Data",1,IF('Indicator Data imputation'!AL157&lt;&gt;"",1,0))</f>
        <v>0</v>
      </c>
      <c r="AL154" s="158">
        <f>IF('Indicator Data'!AM158="No Data",1,IF('Indicator Data imputation'!AM157&lt;&gt;"",1,0))</f>
        <v>0</v>
      </c>
      <c r="AM154" s="158">
        <f>IF('Indicator Data'!AN158="No Data",1,IF('Indicator Data imputation'!AN157&lt;&gt;"",1,0))</f>
        <v>0</v>
      </c>
      <c r="AN154" s="158">
        <f>IF('Indicator Data'!AO158="No Data",1,IF('Indicator Data imputation'!AO157&lt;&gt;"",1,0))</f>
        <v>0</v>
      </c>
      <c r="AO154" s="158">
        <f>IF('Indicator Data'!AP158="No Data",1,IF('Indicator Data imputation'!AP157&lt;&gt;"",1,0))</f>
        <v>0</v>
      </c>
      <c r="AP154" s="158">
        <f>IF('Indicator Data'!AQ158="No Data",1,IF('Indicator Data imputation'!AQ157&lt;&gt;"",1,0))</f>
        <v>0</v>
      </c>
      <c r="AQ154" s="158">
        <f>IF('Indicator Data'!AR158="No Data",1,IF('Indicator Data imputation'!AR157&lt;&gt;"",1,0))</f>
        <v>0</v>
      </c>
      <c r="AR154" s="158">
        <f>IF('Indicator Data'!AS158="No Data",1,IF('Indicator Data imputation'!AS157&lt;&gt;"",1,0))</f>
        <v>0</v>
      </c>
      <c r="AS154" s="158">
        <f>IF('Indicator Data'!AT158="No Data",1,IF('Indicator Data imputation'!AT157&lt;&gt;"",1,0))</f>
        <v>0</v>
      </c>
      <c r="AT154" s="158">
        <f>IF('Indicator Data'!AU158="No Data",1,IF('Indicator Data imputation'!AU157&lt;&gt;"",1,0))</f>
        <v>0</v>
      </c>
      <c r="AU154" s="158">
        <f>IF('Indicator Data'!AV158="No Data",1,IF('Indicator Data imputation'!AV157&lt;&gt;"",1,0))</f>
        <v>0</v>
      </c>
      <c r="AV154" s="158">
        <f>IF('Indicator Data'!AW158="No Data",1,IF('Indicator Data imputation'!AW157&lt;&gt;"",1,0))</f>
        <v>0</v>
      </c>
      <c r="AW154" s="158">
        <f>IF('Indicator Data'!AX158="No Data",1,IF('Indicator Data imputation'!AX157&lt;&gt;"",1,0))</f>
        <v>0</v>
      </c>
      <c r="AX154" s="158">
        <f>IF('Indicator Data'!AY158="No Data",1,IF('Indicator Data imputation'!AY157&lt;&gt;"",1,0))</f>
        <v>0</v>
      </c>
      <c r="AY154" s="158">
        <f>IF('Indicator Data'!AZ158="No Data",1,IF('Indicator Data imputation'!AZ157&lt;&gt;"",1,0))</f>
        <v>0</v>
      </c>
      <c r="AZ154" s="158">
        <f>IF('Indicator Data'!BA158="No Data",1,IF('Indicator Data imputation'!BA157&lt;&gt;"",1,0))</f>
        <v>0</v>
      </c>
      <c r="BA154" s="158">
        <f>IF('Indicator Data'!BB158="No Data",1,IF('Indicator Data imputation'!BB157&lt;&gt;"",1,0))</f>
        <v>0</v>
      </c>
      <c r="BB154" s="158">
        <f>IF('Indicator Data'!BC158="No Data",1,IF('Indicator Data imputation'!BC157&lt;&gt;"",1,0))</f>
        <v>0</v>
      </c>
      <c r="BC154" s="158">
        <f>IF('Indicator Data'!BD158="No Data",1,IF('Indicator Data imputation'!BD157&lt;&gt;"",1,0))</f>
        <v>0</v>
      </c>
      <c r="BD154" s="158">
        <f>IF('Indicator Data'!BE158="No Data",1,IF('Indicator Data imputation'!BE157&lt;&gt;"",1,0))</f>
        <v>0</v>
      </c>
      <c r="BE154" s="158">
        <f>IF('Indicator Data'!BF158="No Data",1,IF('Indicator Data imputation'!BF157&lt;&gt;"",1,0))</f>
        <v>0</v>
      </c>
      <c r="BF154" s="158">
        <f>IF('Indicator Data'!BG158="No Data",1,IF('Indicator Data imputation'!BG157&lt;&gt;"",1,0))</f>
        <v>0</v>
      </c>
      <c r="BG154" s="158">
        <f>IF('Indicator Data'!BH158="No Data",1,IF('Indicator Data imputation'!BH157&lt;&gt;"",1,0))</f>
        <v>0</v>
      </c>
      <c r="BH154" s="158">
        <f>IF('Indicator Data'!BI158="No Data",1,IF('Indicator Data imputation'!BI157&lt;&gt;"",1,0))</f>
        <v>0</v>
      </c>
      <c r="BI154" s="158">
        <f>IF('Indicator Data'!BR158="No Data",1,IF('Indicator Data imputation'!BJ157&lt;&gt;"",1,0))</f>
        <v>0</v>
      </c>
      <c r="BJ154" s="158">
        <f>IF('Indicator Data'!BS158="No Data",1,IF('Indicator Data imputation'!BK157&lt;&gt;"",1,0))</f>
        <v>0</v>
      </c>
      <c r="BK154" s="158">
        <f>IF('Indicator Data'!BT158="No Data",1,IF('Indicator Data imputation'!BL157&lt;&gt;"",1,0))</f>
        <v>0</v>
      </c>
      <c r="BL154" s="158">
        <f>IF('Indicator Data'!BU158="No Data",1,IF('Indicator Data imputation'!BM157&lt;&gt;"",1,0))</f>
        <v>0</v>
      </c>
      <c r="BM154" s="158">
        <f>IF('Indicator Data'!BV158="No Data",1,IF('Indicator Data imputation'!BN157&lt;&gt;"",1,0))</f>
        <v>0</v>
      </c>
      <c r="BN154" s="158">
        <f>IF('Indicator Data'!BW158="No Data",1,IF('Indicator Data imputation'!BO157&lt;&gt;"",1,0))</f>
        <v>0</v>
      </c>
      <c r="BO154" s="158">
        <f>IF('Indicator Data'!BX158="No Data",1,IF('Indicator Data imputation'!BP157&lt;&gt;"",1,0))</f>
        <v>0</v>
      </c>
      <c r="BP154" s="158">
        <f>IF('Indicator Data'!BY158="No Data",1,IF('Indicator Data imputation'!BQ157&lt;&gt;"",1,0))</f>
        <v>0</v>
      </c>
      <c r="BQ154" s="158">
        <f>IF('Indicator Data'!BZ158="No Data",1,IF('Indicator Data imputation'!BR157&lt;&gt;"",1,0))</f>
        <v>0</v>
      </c>
      <c r="BR154" s="158">
        <f>IF('Indicator Data'!CA158="No Data",1,IF('Indicator Data imputation'!BS157&lt;&gt;"",1,0))</f>
        <v>0</v>
      </c>
      <c r="BS154" s="158">
        <f>IF('Indicator Data'!CB158="No Data",1,IF('Indicator Data imputation'!BT157&lt;&gt;"",1,0))</f>
        <v>0</v>
      </c>
      <c r="BT154" s="158">
        <f>IF('Indicator Data'!CC158="No Data",1,IF('Indicator Data imputation'!BU157&lt;&gt;"",1,0))</f>
        <v>0</v>
      </c>
      <c r="BU154" s="158">
        <f>IF('Indicator Data'!CD158="No Data",1,IF('Indicator Data imputation'!BV157&lt;&gt;"",1,0))</f>
        <v>0</v>
      </c>
      <c r="BV154" s="158">
        <f>IF('Indicator Data'!CE158="No Data",1,IF('Indicator Data imputation'!BW157&lt;&gt;"",1,0))</f>
        <v>0</v>
      </c>
      <c r="BW154" s="158">
        <f>IF('Indicator Data'!CF158="No Data",1,IF('Indicator Data imputation'!BX157&lt;&gt;"",1,0))</f>
        <v>0</v>
      </c>
      <c r="BX154" s="158">
        <f>IF('Indicator Data'!CG158="No Data",1,IF('Indicator Data imputation'!BY157&lt;&gt;"",1,0))</f>
        <v>0</v>
      </c>
      <c r="BY154" s="5">
        <f t="shared" si="6"/>
        <v>0</v>
      </c>
      <c r="BZ154" s="160">
        <f t="shared" si="7"/>
        <v>0</v>
      </c>
    </row>
    <row r="155" spans="1:78" x14ac:dyDescent="0.3">
      <c r="A155" s="5" t="s">
        <v>285</v>
      </c>
      <c r="B155" s="158">
        <f>IF('Indicator Data'!C159="No Data",1,IF('Indicator Data imputation'!C158&lt;&gt;"",1,0))</f>
        <v>0</v>
      </c>
      <c r="C155" s="158">
        <f>IF('Indicator Data'!D159="No Data",1,IF('Indicator Data imputation'!D158&lt;&gt;"",1,0))</f>
        <v>0</v>
      </c>
      <c r="D155" s="158">
        <f>IF('Indicator Data'!E159="No Data",1,IF('Indicator Data imputation'!E158&lt;&gt;"",1,0))</f>
        <v>1</v>
      </c>
      <c r="E155" s="158">
        <f>IF('Indicator Data'!F159="No Data",1,IF('Indicator Data imputation'!F158&lt;&gt;"",1,0))</f>
        <v>0</v>
      </c>
      <c r="F155" s="158">
        <f>IF('Indicator Data'!G159="No Data",1,IF('Indicator Data imputation'!G158&lt;&gt;"",1,0))</f>
        <v>0</v>
      </c>
      <c r="G155" s="158">
        <f>IF('Indicator Data'!H159="No Data",1,IF('Indicator Data imputation'!H158&lt;&gt;"",1,0))</f>
        <v>0</v>
      </c>
      <c r="H155" s="158">
        <f>IF('Indicator Data'!I159="No Data",1,IF('Indicator Data imputation'!I158&lt;&gt;"",1,0))</f>
        <v>0</v>
      </c>
      <c r="I155" s="158">
        <f>IF('Indicator Data'!J159="No Data",1,IF('Indicator Data imputation'!J158&lt;&gt;"",1,0))</f>
        <v>0</v>
      </c>
      <c r="J155" s="158">
        <f>IF('Indicator Data'!K159="No Data",1,IF('Indicator Data imputation'!K158&lt;&gt;"",1,0))</f>
        <v>0</v>
      </c>
      <c r="K155" s="158">
        <f>IF('Indicator Data'!L159="No Data",1,IF('Indicator Data imputation'!L158&lt;&gt;"",1,0))</f>
        <v>0</v>
      </c>
      <c r="L155" s="158">
        <f>IF('Indicator Data'!M159="No Data",1,IF('Indicator Data imputation'!M158&lt;&gt;"",1,0))</f>
        <v>0</v>
      </c>
      <c r="M155" s="158">
        <f>IF('Indicator Data'!N159="No Data",1,IF('Indicator Data imputation'!N158&lt;&gt;"",1,0))</f>
        <v>1</v>
      </c>
      <c r="N155" s="158">
        <f>IF('Indicator Data'!O159="No Data",1,IF('Indicator Data imputation'!O158&lt;&gt;"",1,0))</f>
        <v>1</v>
      </c>
      <c r="O155" s="158">
        <f>IF('Indicator Data'!P159="No Data",1,IF('Indicator Data imputation'!P158&lt;&gt;"",1,0))</f>
        <v>1</v>
      </c>
      <c r="P155" s="158">
        <f>IF('Indicator Data'!Q159="No Data",1,IF('Indicator Data imputation'!Q158&lt;&gt;"",1,0))</f>
        <v>0</v>
      </c>
      <c r="Q155" s="158">
        <f>IF('Indicator Data'!R159="No Data",1,IF('Indicator Data imputation'!R158&lt;&gt;"",1,0))</f>
        <v>0</v>
      </c>
      <c r="R155" s="158">
        <f>IF('Indicator Data'!S159="No Data",1,IF('Indicator Data imputation'!S158&lt;&gt;"",1,0))</f>
        <v>0</v>
      </c>
      <c r="S155" s="158">
        <f>IF('Indicator Data'!T159="No Data",1,IF('Indicator Data imputation'!T158&lt;&gt;"",1,0))</f>
        <v>0</v>
      </c>
      <c r="T155" s="158">
        <f>IF('Indicator Data'!U159="No Data",1,IF('Indicator Data imputation'!U158&lt;&gt;"",1,0))</f>
        <v>0</v>
      </c>
      <c r="U155" s="158">
        <f>IF('Indicator Data'!V159="No Data",1,IF('Indicator Data imputation'!V158&lt;&gt;"",1,0))</f>
        <v>0</v>
      </c>
      <c r="V155" s="158">
        <f>IF('Indicator Data'!W159="No Data",1,IF('Indicator Data imputation'!W158&lt;&gt;"",1,0))</f>
        <v>0</v>
      </c>
      <c r="W155" s="158">
        <f>IF('Indicator Data'!X159="No Data",1,IF('Indicator Data imputation'!X158&lt;&gt;"",1,0))</f>
        <v>0</v>
      </c>
      <c r="X155" s="158">
        <f>IF('Indicator Data'!Y159="No Data",1,IF('Indicator Data imputation'!Y158&lt;&gt;"",1,0))</f>
        <v>0</v>
      </c>
      <c r="Y155" s="158">
        <f>IF('Indicator Data'!Z159="No Data",1,IF('Indicator Data imputation'!Z158&lt;&gt;"",1,0))</f>
        <v>0</v>
      </c>
      <c r="Z155" s="158">
        <f>IF('Indicator Data'!AA159="No Data",1,IF('Indicator Data imputation'!AA158&lt;&gt;"",1,0))</f>
        <v>0</v>
      </c>
      <c r="AA155" s="158">
        <f>IF('Indicator Data'!AB159="No Data",1,IF('Indicator Data imputation'!AB158&lt;&gt;"",1,0))</f>
        <v>0</v>
      </c>
      <c r="AB155" s="158">
        <f>IF('Indicator Data'!AC159="No Data",1,IF('Indicator Data imputation'!AC158&lt;&gt;"",1,0))</f>
        <v>1</v>
      </c>
      <c r="AC155" s="158">
        <f>IF('Indicator Data'!AD159="No Data",1,IF('Indicator Data imputation'!AD158&lt;&gt;"",1,0))</f>
        <v>0</v>
      </c>
      <c r="AD155" s="158">
        <f>IF('Indicator Data'!AE159="No Data",1,IF('Indicator Data imputation'!AE158&lt;&gt;"",1,0))</f>
        <v>0</v>
      </c>
      <c r="AE155" s="158">
        <f>IF('Indicator Data'!AF159="No Data",1,IF('Indicator Data imputation'!AF158&lt;&gt;"",1,0))</f>
        <v>1</v>
      </c>
      <c r="AF155" s="158">
        <f>IF('Indicator Data'!AG159="No Data",1,IF('Indicator Data imputation'!AG158&lt;&gt;"",1,0))</f>
        <v>0</v>
      </c>
      <c r="AG155" s="158">
        <f>IF('Indicator Data'!AH159="No Data",1,IF('Indicator Data imputation'!AH158&lt;&gt;"",1,0))</f>
        <v>0</v>
      </c>
      <c r="AH155" s="158">
        <f>IF('Indicator Data'!AI159="No Data",1,IF('Indicator Data imputation'!AI158&lt;&gt;"",1,0))</f>
        <v>0</v>
      </c>
      <c r="AI155" s="158">
        <f>IF('Indicator Data'!AJ159="No Data",1,IF('Indicator Data imputation'!AJ158&lt;&gt;"",1,0))</f>
        <v>0</v>
      </c>
      <c r="AJ155" s="158">
        <f>IF('Indicator Data'!AK159="No Data",1,IF('Indicator Data imputation'!AK158&lt;&gt;"",1,0))</f>
        <v>0</v>
      </c>
      <c r="AK155" s="158">
        <f>IF('Indicator Data'!AL159="No Data",1,IF('Indicator Data imputation'!AL158&lt;&gt;"",1,0))</f>
        <v>0</v>
      </c>
      <c r="AL155" s="158">
        <f>IF('Indicator Data'!AM159="No Data",1,IF('Indicator Data imputation'!AM158&lt;&gt;"",1,0))</f>
        <v>1</v>
      </c>
      <c r="AM155" s="158">
        <f>IF('Indicator Data'!AN159="No Data",1,IF('Indicator Data imputation'!AN158&lt;&gt;"",1,0))</f>
        <v>0</v>
      </c>
      <c r="AN155" s="158">
        <f>IF('Indicator Data'!AO159="No Data",1,IF('Indicator Data imputation'!AO158&lt;&gt;"",1,0))</f>
        <v>0</v>
      </c>
      <c r="AO155" s="158">
        <f>IF('Indicator Data'!AP159="No Data",1,IF('Indicator Data imputation'!AP158&lt;&gt;"",1,0))</f>
        <v>0</v>
      </c>
      <c r="AP155" s="158">
        <f>IF('Indicator Data'!AQ159="No Data",1,IF('Indicator Data imputation'!AQ158&lt;&gt;"",1,0))</f>
        <v>1</v>
      </c>
      <c r="AQ155" s="158">
        <f>IF('Indicator Data'!AR159="No Data",1,IF('Indicator Data imputation'!AR158&lt;&gt;"",1,0))</f>
        <v>1</v>
      </c>
      <c r="AR155" s="158">
        <f>IF('Indicator Data'!AS159="No Data",1,IF('Indicator Data imputation'!AS158&lt;&gt;"",1,0))</f>
        <v>0</v>
      </c>
      <c r="AS155" s="158">
        <f>IF('Indicator Data'!AT159="No Data",1,IF('Indicator Data imputation'!AT158&lt;&gt;"",1,0))</f>
        <v>1</v>
      </c>
      <c r="AT155" s="158">
        <f>IF('Indicator Data'!AU159="No Data",1,IF('Indicator Data imputation'!AU158&lt;&gt;"",1,0))</f>
        <v>0</v>
      </c>
      <c r="AU155" s="158">
        <f>IF('Indicator Data'!AV159="No Data",1,IF('Indicator Data imputation'!AV158&lt;&gt;"",1,0))</f>
        <v>0</v>
      </c>
      <c r="AV155" s="158">
        <f>IF('Indicator Data'!AW159="No Data",1,IF('Indicator Data imputation'!AW158&lt;&gt;"",1,0))</f>
        <v>0</v>
      </c>
      <c r="AW155" s="158">
        <f>IF('Indicator Data'!AX159="No Data",1,IF('Indicator Data imputation'!AX158&lt;&gt;"",1,0))</f>
        <v>1</v>
      </c>
      <c r="AX155" s="158">
        <f>IF('Indicator Data'!AY159="No Data",1,IF('Indicator Data imputation'!AY158&lt;&gt;"",1,0))</f>
        <v>0</v>
      </c>
      <c r="AY155" s="158">
        <f>IF('Indicator Data'!AZ159="No Data",1,IF('Indicator Data imputation'!AZ158&lt;&gt;"",1,0))</f>
        <v>0</v>
      </c>
      <c r="AZ155" s="158">
        <f>IF('Indicator Data'!BA159="No Data",1,IF('Indicator Data imputation'!BA158&lt;&gt;"",1,0))</f>
        <v>1</v>
      </c>
      <c r="BA155" s="158">
        <f>IF('Indicator Data'!BB159="No Data",1,IF('Indicator Data imputation'!BB158&lt;&gt;"",1,0))</f>
        <v>0</v>
      </c>
      <c r="BB155" s="158">
        <f>IF('Indicator Data'!BC159="No Data",1,IF('Indicator Data imputation'!BC158&lt;&gt;"",1,0))</f>
        <v>0</v>
      </c>
      <c r="BC155" s="158">
        <f>IF('Indicator Data'!BD159="No Data",1,IF('Indicator Data imputation'!BD158&lt;&gt;"",1,0))</f>
        <v>0</v>
      </c>
      <c r="BD155" s="158">
        <f>IF('Indicator Data'!BE159="No Data",1,IF('Indicator Data imputation'!BE158&lt;&gt;"",1,0))</f>
        <v>0</v>
      </c>
      <c r="BE155" s="158">
        <f>IF('Indicator Data'!BF159="No Data",1,IF('Indicator Data imputation'!BF158&lt;&gt;"",1,0))</f>
        <v>0</v>
      </c>
      <c r="BF155" s="158">
        <f>IF('Indicator Data'!BG159="No Data",1,IF('Indicator Data imputation'!BG158&lt;&gt;"",1,0))</f>
        <v>0</v>
      </c>
      <c r="BG155" s="158">
        <f>IF('Indicator Data'!BH159="No Data",1,IF('Indicator Data imputation'!BH158&lt;&gt;"",1,0))</f>
        <v>1</v>
      </c>
      <c r="BH155" s="158">
        <f>IF('Indicator Data'!BI159="No Data",1,IF('Indicator Data imputation'!BI158&lt;&gt;"",1,0))</f>
        <v>1</v>
      </c>
      <c r="BI155" s="158">
        <f>IF('Indicator Data'!BR159="No Data",1,IF('Indicator Data imputation'!BJ158&lt;&gt;"",1,0))</f>
        <v>0</v>
      </c>
      <c r="BJ155" s="158">
        <f>IF('Indicator Data'!BS159="No Data",1,IF('Indicator Data imputation'!BK158&lt;&gt;"",1,0))</f>
        <v>0</v>
      </c>
      <c r="BK155" s="158">
        <f>IF('Indicator Data'!BT159="No Data",1,IF('Indicator Data imputation'!BL158&lt;&gt;"",1,0))</f>
        <v>0</v>
      </c>
      <c r="BL155" s="158">
        <f>IF('Indicator Data'!BU159="No Data",1,IF('Indicator Data imputation'!BM158&lt;&gt;"",1,0))</f>
        <v>0</v>
      </c>
      <c r="BM155" s="158">
        <f>IF('Indicator Data'!BV159="No Data",1,IF('Indicator Data imputation'!BN158&lt;&gt;"",1,0))</f>
        <v>0</v>
      </c>
      <c r="BN155" s="158">
        <f>IF('Indicator Data'!BW159="No Data",1,IF('Indicator Data imputation'!BO158&lt;&gt;"",1,0))</f>
        <v>0</v>
      </c>
      <c r="BO155" s="158">
        <f>IF('Indicator Data'!BX159="No Data",1,IF('Indicator Data imputation'!BP158&lt;&gt;"",1,0))</f>
        <v>0</v>
      </c>
      <c r="BP155" s="158">
        <f>IF('Indicator Data'!BY159="No Data",1,IF('Indicator Data imputation'!BQ158&lt;&gt;"",1,0))</f>
        <v>0</v>
      </c>
      <c r="BQ155" s="158">
        <f>IF('Indicator Data'!BZ159="No Data",1,IF('Indicator Data imputation'!BR158&lt;&gt;"",1,0))</f>
        <v>0</v>
      </c>
      <c r="BR155" s="158">
        <f>IF('Indicator Data'!CA159="No Data",1,IF('Indicator Data imputation'!BS158&lt;&gt;"",1,0))</f>
        <v>0</v>
      </c>
      <c r="BS155" s="158">
        <f>IF('Indicator Data'!CB159="No Data",1,IF('Indicator Data imputation'!BT158&lt;&gt;"",1,0))</f>
        <v>0</v>
      </c>
      <c r="BT155" s="158">
        <f>IF('Indicator Data'!CC159="No Data",1,IF('Indicator Data imputation'!BU158&lt;&gt;"",1,0))</f>
        <v>0</v>
      </c>
      <c r="BU155" s="158">
        <f>IF('Indicator Data'!CD159="No Data",1,IF('Indicator Data imputation'!BV158&lt;&gt;"",1,0))</f>
        <v>0</v>
      </c>
      <c r="BV155" s="158">
        <f>IF('Indicator Data'!CE159="No Data",1,IF('Indicator Data imputation'!BW158&lt;&gt;"",1,0))</f>
        <v>0</v>
      </c>
      <c r="BW155" s="158">
        <f>IF('Indicator Data'!CF159="No Data",1,IF('Indicator Data imputation'!BX158&lt;&gt;"",1,0))</f>
        <v>0</v>
      </c>
      <c r="BX155" s="158">
        <f>IF('Indicator Data'!CG159="No Data",1,IF('Indicator Data imputation'!BY158&lt;&gt;"",1,0))</f>
        <v>0</v>
      </c>
      <c r="BY155" s="5">
        <f t="shared" si="6"/>
        <v>14</v>
      </c>
      <c r="BZ155" s="160">
        <f t="shared" si="7"/>
        <v>0.18666666666666668</v>
      </c>
    </row>
    <row r="156" spans="1:78" x14ac:dyDescent="0.3">
      <c r="A156" s="5" t="s">
        <v>287</v>
      </c>
      <c r="B156" s="158">
        <f>IF('Indicator Data'!C160="No Data",1,IF('Indicator Data imputation'!C159&lt;&gt;"",1,0))</f>
        <v>0</v>
      </c>
      <c r="C156" s="158">
        <f>IF('Indicator Data'!D160="No Data",1,IF('Indicator Data imputation'!D159&lt;&gt;"",1,0))</f>
        <v>0</v>
      </c>
      <c r="D156" s="158">
        <f>IF('Indicator Data'!E160="No Data",1,IF('Indicator Data imputation'!E159&lt;&gt;"",1,0))</f>
        <v>0</v>
      </c>
      <c r="E156" s="158">
        <f>IF('Indicator Data'!F160="No Data",1,IF('Indicator Data imputation'!F159&lt;&gt;"",1,0))</f>
        <v>0</v>
      </c>
      <c r="F156" s="158">
        <f>IF('Indicator Data'!G160="No Data",1,IF('Indicator Data imputation'!G159&lt;&gt;"",1,0))</f>
        <v>0</v>
      </c>
      <c r="G156" s="158">
        <f>IF('Indicator Data'!H160="No Data",1,IF('Indicator Data imputation'!H159&lt;&gt;"",1,0))</f>
        <v>0</v>
      </c>
      <c r="H156" s="158">
        <f>IF('Indicator Data'!I160="No Data",1,IF('Indicator Data imputation'!I159&lt;&gt;"",1,0))</f>
        <v>0</v>
      </c>
      <c r="I156" s="158">
        <f>IF('Indicator Data'!J160="No Data",1,IF('Indicator Data imputation'!J159&lt;&gt;"",1,0))</f>
        <v>0</v>
      </c>
      <c r="J156" s="158">
        <f>IF('Indicator Data'!K160="No Data",1,IF('Indicator Data imputation'!K159&lt;&gt;"",1,0))</f>
        <v>0</v>
      </c>
      <c r="K156" s="158">
        <f>IF('Indicator Data'!L160="No Data",1,IF('Indicator Data imputation'!L159&lt;&gt;"",1,0))</f>
        <v>0</v>
      </c>
      <c r="L156" s="158">
        <f>IF('Indicator Data'!M160="No Data",1,IF('Indicator Data imputation'!M159&lt;&gt;"",1,0))</f>
        <v>0</v>
      </c>
      <c r="M156" s="158">
        <f>IF('Indicator Data'!N160="No Data",1,IF('Indicator Data imputation'!N159&lt;&gt;"",1,0))</f>
        <v>1</v>
      </c>
      <c r="N156" s="158">
        <f>IF('Indicator Data'!O160="No Data",1,IF('Indicator Data imputation'!O159&lt;&gt;"",1,0))</f>
        <v>1</v>
      </c>
      <c r="O156" s="158">
        <f>IF('Indicator Data'!P160="No Data",1,IF('Indicator Data imputation'!P159&lt;&gt;"",1,0))</f>
        <v>1</v>
      </c>
      <c r="P156" s="158">
        <f>IF('Indicator Data'!Q160="No Data",1,IF('Indicator Data imputation'!Q159&lt;&gt;"",1,0))</f>
        <v>0</v>
      </c>
      <c r="Q156" s="158">
        <f>IF('Indicator Data'!R160="No Data",1,IF('Indicator Data imputation'!R159&lt;&gt;"",1,0))</f>
        <v>0</v>
      </c>
      <c r="R156" s="158">
        <f>IF('Indicator Data'!S160="No Data",1,IF('Indicator Data imputation'!S159&lt;&gt;"",1,0))</f>
        <v>0</v>
      </c>
      <c r="S156" s="158">
        <f>IF('Indicator Data'!T160="No Data",1,IF('Indicator Data imputation'!T159&lt;&gt;"",1,0))</f>
        <v>0</v>
      </c>
      <c r="T156" s="158">
        <f>IF('Indicator Data'!U160="No Data",1,IF('Indicator Data imputation'!U159&lt;&gt;"",1,0))</f>
        <v>0</v>
      </c>
      <c r="U156" s="158">
        <f>IF('Indicator Data'!V160="No Data",1,IF('Indicator Data imputation'!V159&lt;&gt;"",1,0))</f>
        <v>0</v>
      </c>
      <c r="V156" s="158">
        <f>IF('Indicator Data'!W160="No Data",1,IF('Indicator Data imputation'!W159&lt;&gt;"",1,0))</f>
        <v>0</v>
      </c>
      <c r="W156" s="158">
        <f>IF('Indicator Data'!X160="No Data",1,IF('Indicator Data imputation'!X159&lt;&gt;"",1,0))</f>
        <v>0</v>
      </c>
      <c r="X156" s="158">
        <f>IF('Indicator Data'!Y160="No Data",1,IF('Indicator Data imputation'!Y159&lt;&gt;"",1,0))</f>
        <v>0</v>
      </c>
      <c r="Y156" s="158">
        <f>IF('Indicator Data'!Z160="No Data",1,IF('Indicator Data imputation'!Z159&lt;&gt;"",1,0))</f>
        <v>0</v>
      </c>
      <c r="Z156" s="158">
        <f>IF('Indicator Data'!AA160="No Data",1,IF('Indicator Data imputation'!AA159&lt;&gt;"",1,0))</f>
        <v>0</v>
      </c>
      <c r="AA156" s="158">
        <f>IF('Indicator Data'!AB160="No Data",1,IF('Indicator Data imputation'!AB159&lt;&gt;"",1,0))</f>
        <v>0</v>
      </c>
      <c r="AB156" s="158">
        <f>IF('Indicator Data'!AC160="No Data",1,IF('Indicator Data imputation'!AC159&lt;&gt;"",1,0))</f>
        <v>1</v>
      </c>
      <c r="AC156" s="158">
        <f>IF('Indicator Data'!AD160="No Data",1,IF('Indicator Data imputation'!AD159&lt;&gt;"",1,0))</f>
        <v>0</v>
      </c>
      <c r="AD156" s="158">
        <f>IF('Indicator Data'!AE160="No Data",1,IF('Indicator Data imputation'!AE159&lt;&gt;"",1,0))</f>
        <v>0</v>
      </c>
      <c r="AE156" s="158">
        <f>IF('Indicator Data'!AF160="No Data",1,IF('Indicator Data imputation'!AF159&lt;&gt;"",1,0))</f>
        <v>1</v>
      </c>
      <c r="AF156" s="158">
        <f>IF('Indicator Data'!AG160="No Data",1,IF('Indicator Data imputation'!AG159&lt;&gt;"",1,0))</f>
        <v>0</v>
      </c>
      <c r="AG156" s="158">
        <f>IF('Indicator Data'!AH160="No Data",1,IF('Indicator Data imputation'!AH159&lt;&gt;"",1,0))</f>
        <v>0</v>
      </c>
      <c r="AH156" s="158">
        <f>IF('Indicator Data'!AI160="No Data",1,IF('Indicator Data imputation'!AI159&lt;&gt;"",1,0))</f>
        <v>0</v>
      </c>
      <c r="AI156" s="158">
        <f>IF('Indicator Data'!AJ160="No Data",1,IF('Indicator Data imputation'!AJ159&lt;&gt;"",1,0))</f>
        <v>0</v>
      </c>
      <c r="AJ156" s="158">
        <f>IF('Indicator Data'!AK160="No Data",1,IF('Indicator Data imputation'!AK159&lt;&gt;"",1,0))</f>
        <v>0</v>
      </c>
      <c r="AK156" s="158">
        <f>IF('Indicator Data'!AL160="No Data",1,IF('Indicator Data imputation'!AL159&lt;&gt;"",1,0))</f>
        <v>0</v>
      </c>
      <c r="AL156" s="158">
        <f>IF('Indicator Data'!AM160="No Data",1,IF('Indicator Data imputation'!AM159&lt;&gt;"",1,0))</f>
        <v>1</v>
      </c>
      <c r="AM156" s="158">
        <f>IF('Indicator Data'!AN160="No Data",1,IF('Indicator Data imputation'!AN159&lt;&gt;"",1,0))</f>
        <v>0</v>
      </c>
      <c r="AN156" s="158">
        <f>IF('Indicator Data'!AO160="No Data",1,IF('Indicator Data imputation'!AO159&lt;&gt;"",1,0))</f>
        <v>0</v>
      </c>
      <c r="AO156" s="158">
        <f>IF('Indicator Data'!AP160="No Data",1,IF('Indicator Data imputation'!AP159&lt;&gt;"",1,0))</f>
        <v>0</v>
      </c>
      <c r="AP156" s="158">
        <f>IF('Indicator Data'!AQ160="No Data",1,IF('Indicator Data imputation'!AQ159&lt;&gt;"",1,0))</f>
        <v>1</v>
      </c>
      <c r="AQ156" s="158">
        <f>IF('Indicator Data'!AR160="No Data",1,IF('Indicator Data imputation'!AR159&lt;&gt;"",1,0))</f>
        <v>0</v>
      </c>
      <c r="AR156" s="158">
        <f>IF('Indicator Data'!AS160="No Data",1,IF('Indicator Data imputation'!AS159&lt;&gt;"",1,0))</f>
        <v>0</v>
      </c>
      <c r="AS156" s="158">
        <f>IF('Indicator Data'!AT160="No Data",1,IF('Indicator Data imputation'!AT159&lt;&gt;"",1,0))</f>
        <v>1</v>
      </c>
      <c r="AT156" s="158">
        <f>IF('Indicator Data'!AU160="No Data",1,IF('Indicator Data imputation'!AU159&lt;&gt;"",1,0))</f>
        <v>0</v>
      </c>
      <c r="AU156" s="158">
        <f>IF('Indicator Data'!AV160="No Data",1,IF('Indicator Data imputation'!AV159&lt;&gt;"",1,0))</f>
        <v>0</v>
      </c>
      <c r="AV156" s="158">
        <f>IF('Indicator Data'!AW160="No Data",1,IF('Indicator Data imputation'!AW159&lt;&gt;"",1,0))</f>
        <v>0</v>
      </c>
      <c r="AW156" s="158">
        <f>IF('Indicator Data'!AX160="No Data",1,IF('Indicator Data imputation'!AX159&lt;&gt;"",1,0))</f>
        <v>1</v>
      </c>
      <c r="AX156" s="158">
        <f>IF('Indicator Data'!AY160="No Data",1,IF('Indicator Data imputation'!AY159&lt;&gt;"",1,0))</f>
        <v>0</v>
      </c>
      <c r="AY156" s="158">
        <f>IF('Indicator Data'!AZ160="No Data",1,IF('Indicator Data imputation'!AZ159&lt;&gt;"",1,0))</f>
        <v>0</v>
      </c>
      <c r="AZ156" s="158">
        <f>IF('Indicator Data'!BA160="No Data",1,IF('Indicator Data imputation'!BA159&lt;&gt;"",1,0))</f>
        <v>0</v>
      </c>
      <c r="BA156" s="158">
        <f>IF('Indicator Data'!BB160="No Data",1,IF('Indicator Data imputation'!BB159&lt;&gt;"",1,0))</f>
        <v>0</v>
      </c>
      <c r="BB156" s="158">
        <f>IF('Indicator Data'!BC160="No Data",1,IF('Indicator Data imputation'!BC159&lt;&gt;"",1,0))</f>
        <v>0</v>
      </c>
      <c r="BC156" s="158">
        <f>IF('Indicator Data'!BD160="No Data",1,IF('Indicator Data imputation'!BD159&lt;&gt;"",1,0))</f>
        <v>0</v>
      </c>
      <c r="BD156" s="158">
        <f>IF('Indicator Data'!BE160="No Data",1,IF('Indicator Data imputation'!BE159&lt;&gt;"",1,0))</f>
        <v>0</v>
      </c>
      <c r="BE156" s="158">
        <f>IF('Indicator Data'!BF160="No Data",1,IF('Indicator Data imputation'!BF159&lt;&gt;"",1,0))</f>
        <v>0</v>
      </c>
      <c r="BF156" s="158">
        <f>IF('Indicator Data'!BG160="No Data",1,IF('Indicator Data imputation'!BG159&lt;&gt;"",1,0))</f>
        <v>0</v>
      </c>
      <c r="BG156" s="158">
        <f>IF('Indicator Data'!BH160="No Data",1,IF('Indicator Data imputation'!BH159&lt;&gt;"",1,0))</f>
        <v>0</v>
      </c>
      <c r="BH156" s="158">
        <f>IF('Indicator Data'!BI160="No Data",1,IF('Indicator Data imputation'!BI159&lt;&gt;"",1,0))</f>
        <v>0</v>
      </c>
      <c r="BI156" s="158">
        <f>IF('Indicator Data'!BR160="No Data",1,IF('Indicator Data imputation'!BJ159&lt;&gt;"",1,0))</f>
        <v>0</v>
      </c>
      <c r="BJ156" s="158">
        <f>IF('Indicator Data'!BS160="No Data",1,IF('Indicator Data imputation'!BK159&lt;&gt;"",1,0))</f>
        <v>0</v>
      </c>
      <c r="BK156" s="158">
        <f>IF('Indicator Data'!BT160="No Data",1,IF('Indicator Data imputation'!BL159&lt;&gt;"",1,0))</f>
        <v>0</v>
      </c>
      <c r="BL156" s="158">
        <f>IF('Indicator Data'!BU160="No Data",1,IF('Indicator Data imputation'!BM159&lt;&gt;"",1,0))</f>
        <v>0</v>
      </c>
      <c r="BM156" s="158">
        <f>IF('Indicator Data'!BV160="No Data",1,IF('Indicator Data imputation'!BN159&lt;&gt;"",1,0))</f>
        <v>1</v>
      </c>
      <c r="BN156" s="158">
        <f>IF('Indicator Data'!BW160="No Data",1,IF('Indicator Data imputation'!BO159&lt;&gt;"",1,0))</f>
        <v>0</v>
      </c>
      <c r="BO156" s="158">
        <f>IF('Indicator Data'!BX160="No Data",1,IF('Indicator Data imputation'!BP159&lt;&gt;"",1,0))</f>
        <v>0</v>
      </c>
      <c r="BP156" s="158">
        <f>IF('Indicator Data'!BY160="No Data",1,IF('Indicator Data imputation'!BQ159&lt;&gt;"",1,0))</f>
        <v>0</v>
      </c>
      <c r="BQ156" s="158">
        <f>IF('Indicator Data'!BZ160="No Data",1,IF('Indicator Data imputation'!BR159&lt;&gt;"",1,0))</f>
        <v>0</v>
      </c>
      <c r="BR156" s="158">
        <f>IF('Indicator Data'!CA160="No Data",1,IF('Indicator Data imputation'!BS159&lt;&gt;"",1,0))</f>
        <v>0</v>
      </c>
      <c r="BS156" s="158">
        <f>IF('Indicator Data'!CB160="No Data",1,IF('Indicator Data imputation'!BT159&lt;&gt;"",1,0))</f>
        <v>0</v>
      </c>
      <c r="BT156" s="158">
        <f>IF('Indicator Data'!CC160="No Data",1,IF('Indicator Data imputation'!BU159&lt;&gt;"",1,0))</f>
        <v>0</v>
      </c>
      <c r="BU156" s="158">
        <f>IF('Indicator Data'!CD160="No Data",1,IF('Indicator Data imputation'!BV159&lt;&gt;"",1,0))</f>
        <v>0</v>
      </c>
      <c r="BV156" s="158">
        <f>IF('Indicator Data'!CE160="No Data",1,IF('Indicator Data imputation'!BW159&lt;&gt;"",1,0))</f>
        <v>0</v>
      </c>
      <c r="BW156" s="158">
        <f>IF('Indicator Data'!CF160="No Data",1,IF('Indicator Data imputation'!BX159&lt;&gt;"",1,0))</f>
        <v>0</v>
      </c>
      <c r="BX156" s="158">
        <f>IF('Indicator Data'!CG160="No Data",1,IF('Indicator Data imputation'!BY159&lt;&gt;"",1,0))</f>
        <v>0</v>
      </c>
      <c r="BY156" s="5">
        <f t="shared" si="6"/>
        <v>10</v>
      </c>
      <c r="BZ156" s="160">
        <f t="shared" si="7"/>
        <v>0.13333333333333333</v>
      </c>
    </row>
    <row r="157" spans="1:78" x14ac:dyDescent="0.3">
      <c r="A157" s="5" t="s">
        <v>289</v>
      </c>
      <c r="B157" s="158">
        <f>IF('Indicator Data'!C161="No Data",1,IF('Indicator Data imputation'!C160&lt;&gt;"",1,0))</f>
        <v>0</v>
      </c>
      <c r="C157" s="158">
        <f>IF('Indicator Data'!D161="No Data",1,IF('Indicator Data imputation'!D160&lt;&gt;"",1,0))</f>
        <v>0</v>
      </c>
      <c r="D157" s="158">
        <f>IF('Indicator Data'!E161="No Data",1,IF('Indicator Data imputation'!E160&lt;&gt;"",1,0))</f>
        <v>0</v>
      </c>
      <c r="E157" s="158">
        <f>IF('Indicator Data'!F161="No Data",1,IF('Indicator Data imputation'!F160&lt;&gt;"",1,0))</f>
        <v>0</v>
      </c>
      <c r="F157" s="158">
        <f>IF('Indicator Data'!G161="No Data",1,IF('Indicator Data imputation'!G160&lt;&gt;"",1,0))</f>
        <v>0</v>
      </c>
      <c r="G157" s="158">
        <f>IF('Indicator Data'!H161="No Data",1,IF('Indicator Data imputation'!H160&lt;&gt;"",1,0))</f>
        <v>0</v>
      </c>
      <c r="H157" s="158">
        <f>IF('Indicator Data'!I161="No Data",1,IF('Indicator Data imputation'!I160&lt;&gt;"",1,0))</f>
        <v>0</v>
      </c>
      <c r="I157" s="158">
        <f>IF('Indicator Data'!J161="No Data",1,IF('Indicator Data imputation'!J160&lt;&gt;"",1,0))</f>
        <v>0</v>
      </c>
      <c r="J157" s="158">
        <f>IF('Indicator Data'!K161="No Data",1,IF('Indicator Data imputation'!K160&lt;&gt;"",1,0))</f>
        <v>0</v>
      </c>
      <c r="K157" s="158">
        <f>IF('Indicator Data'!L161="No Data",1,IF('Indicator Data imputation'!L160&lt;&gt;"",1,0))</f>
        <v>0</v>
      </c>
      <c r="L157" s="158">
        <f>IF('Indicator Data'!M161="No Data",1,IF('Indicator Data imputation'!M160&lt;&gt;"",1,0))</f>
        <v>0</v>
      </c>
      <c r="M157" s="158">
        <f>IF('Indicator Data'!N161="No Data",1,IF('Indicator Data imputation'!N160&lt;&gt;"",1,0))</f>
        <v>1</v>
      </c>
      <c r="N157" s="158">
        <f>IF('Indicator Data'!O161="No Data",1,IF('Indicator Data imputation'!O160&lt;&gt;"",1,0))</f>
        <v>1</v>
      </c>
      <c r="O157" s="158">
        <f>IF('Indicator Data'!P161="No Data",1,IF('Indicator Data imputation'!P160&lt;&gt;"",1,0))</f>
        <v>1</v>
      </c>
      <c r="P157" s="158">
        <f>IF('Indicator Data'!Q161="No Data",1,IF('Indicator Data imputation'!Q160&lt;&gt;"",1,0))</f>
        <v>0</v>
      </c>
      <c r="Q157" s="158">
        <f>IF('Indicator Data'!R161="No Data",1,IF('Indicator Data imputation'!R160&lt;&gt;"",1,0))</f>
        <v>0</v>
      </c>
      <c r="R157" s="158">
        <f>IF('Indicator Data'!S161="No Data",1,IF('Indicator Data imputation'!S160&lt;&gt;"",1,0))</f>
        <v>0</v>
      </c>
      <c r="S157" s="158">
        <f>IF('Indicator Data'!T161="No Data",1,IF('Indicator Data imputation'!T160&lt;&gt;"",1,0))</f>
        <v>0</v>
      </c>
      <c r="T157" s="158">
        <f>IF('Indicator Data'!U161="No Data",1,IF('Indicator Data imputation'!U160&lt;&gt;"",1,0))</f>
        <v>0</v>
      </c>
      <c r="U157" s="158">
        <f>IF('Indicator Data'!V161="No Data",1,IF('Indicator Data imputation'!V160&lt;&gt;"",1,0))</f>
        <v>0</v>
      </c>
      <c r="V157" s="158">
        <f>IF('Indicator Data'!W161="No Data",1,IF('Indicator Data imputation'!W160&lt;&gt;"",1,0))</f>
        <v>0</v>
      </c>
      <c r="W157" s="158">
        <f>IF('Indicator Data'!X161="No Data",1,IF('Indicator Data imputation'!X160&lt;&gt;"",1,0))</f>
        <v>0</v>
      </c>
      <c r="X157" s="158">
        <f>IF('Indicator Data'!Y161="No Data",1,IF('Indicator Data imputation'!Y160&lt;&gt;"",1,0))</f>
        <v>0</v>
      </c>
      <c r="Y157" s="158">
        <f>IF('Indicator Data'!Z161="No Data",1,IF('Indicator Data imputation'!Z160&lt;&gt;"",1,0))</f>
        <v>0</v>
      </c>
      <c r="Z157" s="158">
        <f>IF('Indicator Data'!AA161="No Data",1,IF('Indicator Data imputation'!AA160&lt;&gt;"",1,0))</f>
        <v>0</v>
      </c>
      <c r="AA157" s="158">
        <f>IF('Indicator Data'!AB161="No Data",1,IF('Indicator Data imputation'!AB160&lt;&gt;"",1,0))</f>
        <v>0</v>
      </c>
      <c r="AB157" s="158">
        <f>IF('Indicator Data'!AC161="No Data",1,IF('Indicator Data imputation'!AC160&lt;&gt;"",1,0))</f>
        <v>1</v>
      </c>
      <c r="AC157" s="158">
        <f>IF('Indicator Data'!AD161="No Data",1,IF('Indicator Data imputation'!AD160&lt;&gt;"",1,0))</f>
        <v>0</v>
      </c>
      <c r="AD157" s="158">
        <f>IF('Indicator Data'!AE161="No Data",1,IF('Indicator Data imputation'!AE160&lt;&gt;"",1,0))</f>
        <v>0</v>
      </c>
      <c r="AE157" s="158">
        <f>IF('Indicator Data'!AF161="No Data",1,IF('Indicator Data imputation'!AF160&lt;&gt;"",1,0))</f>
        <v>0</v>
      </c>
      <c r="AF157" s="158">
        <f>IF('Indicator Data'!AG161="No Data",1,IF('Indicator Data imputation'!AG160&lt;&gt;"",1,0))</f>
        <v>0</v>
      </c>
      <c r="AG157" s="158">
        <f>IF('Indicator Data'!AH161="No Data",1,IF('Indicator Data imputation'!AH160&lt;&gt;"",1,0))</f>
        <v>0</v>
      </c>
      <c r="AH157" s="158">
        <f>IF('Indicator Data'!AI161="No Data",1,IF('Indicator Data imputation'!AI160&lt;&gt;"",1,0))</f>
        <v>0</v>
      </c>
      <c r="AI157" s="158">
        <f>IF('Indicator Data'!AJ161="No Data",1,IF('Indicator Data imputation'!AJ160&lt;&gt;"",1,0))</f>
        <v>0</v>
      </c>
      <c r="AJ157" s="158">
        <f>IF('Indicator Data'!AK161="No Data",1,IF('Indicator Data imputation'!AK160&lt;&gt;"",1,0))</f>
        <v>0</v>
      </c>
      <c r="AK157" s="158">
        <f>IF('Indicator Data'!AL161="No Data",1,IF('Indicator Data imputation'!AL160&lt;&gt;"",1,0))</f>
        <v>0</v>
      </c>
      <c r="AL157" s="158">
        <f>IF('Indicator Data'!AM161="No Data",1,IF('Indicator Data imputation'!AM160&lt;&gt;"",1,0))</f>
        <v>1</v>
      </c>
      <c r="AM157" s="158">
        <f>IF('Indicator Data'!AN161="No Data",1,IF('Indicator Data imputation'!AN160&lt;&gt;"",1,0))</f>
        <v>0</v>
      </c>
      <c r="AN157" s="158">
        <f>IF('Indicator Data'!AO161="No Data",1,IF('Indicator Data imputation'!AO160&lt;&gt;"",1,0))</f>
        <v>0</v>
      </c>
      <c r="AO157" s="158">
        <f>IF('Indicator Data'!AP161="No Data",1,IF('Indicator Data imputation'!AP160&lt;&gt;"",1,0))</f>
        <v>0</v>
      </c>
      <c r="AP157" s="158">
        <f>IF('Indicator Data'!AQ161="No Data",1,IF('Indicator Data imputation'!AQ160&lt;&gt;"",1,0))</f>
        <v>1</v>
      </c>
      <c r="AQ157" s="158">
        <f>IF('Indicator Data'!AR161="No Data",1,IF('Indicator Data imputation'!AR160&lt;&gt;"",1,0))</f>
        <v>0</v>
      </c>
      <c r="AR157" s="158">
        <f>IF('Indicator Data'!AS161="No Data",1,IF('Indicator Data imputation'!AS160&lt;&gt;"",1,0))</f>
        <v>0</v>
      </c>
      <c r="AS157" s="158">
        <f>IF('Indicator Data'!AT161="No Data",1,IF('Indicator Data imputation'!AT160&lt;&gt;"",1,0))</f>
        <v>1</v>
      </c>
      <c r="AT157" s="158">
        <f>IF('Indicator Data'!AU161="No Data",1,IF('Indicator Data imputation'!AU160&lt;&gt;"",1,0))</f>
        <v>0</v>
      </c>
      <c r="AU157" s="158">
        <f>IF('Indicator Data'!AV161="No Data",1,IF('Indicator Data imputation'!AV160&lt;&gt;"",1,0))</f>
        <v>0</v>
      </c>
      <c r="AV157" s="158">
        <f>IF('Indicator Data'!AW161="No Data",1,IF('Indicator Data imputation'!AW160&lt;&gt;"",1,0))</f>
        <v>0</v>
      </c>
      <c r="AW157" s="158">
        <f>IF('Indicator Data'!AX161="No Data",1,IF('Indicator Data imputation'!AX160&lt;&gt;"",1,0))</f>
        <v>1</v>
      </c>
      <c r="AX157" s="158">
        <f>IF('Indicator Data'!AY161="No Data",1,IF('Indicator Data imputation'!AY160&lt;&gt;"",1,0))</f>
        <v>0</v>
      </c>
      <c r="AY157" s="158">
        <f>IF('Indicator Data'!AZ161="No Data",1,IF('Indicator Data imputation'!AZ160&lt;&gt;"",1,0))</f>
        <v>0</v>
      </c>
      <c r="AZ157" s="158">
        <f>IF('Indicator Data'!BA161="No Data",1,IF('Indicator Data imputation'!BA160&lt;&gt;"",1,0))</f>
        <v>0</v>
      </c>
      <c r="BA157" s="158">
        <f>IF('Indicator Data'!BB161="No Data",1,IF('Indicator Data imputation'!BB160&lt;&gt;"",1,0))</f>
        <v>0</v>
      </c>
      <c r="BB157" s="158">
        <f>IF('Indicator Data'!BC161="No Data",1,IF('Indicator Data imputation'!BC160&lt;&gt;"",1,0))</f>
        <v>0</v>
      </c>
      <c r="BC157" s="158">
        <f>IF('Indicator Data'!BD161="No Data",1,IF('Indicator Data imputation'!BD160&lt;&gt;"",1,0))</f>
        <v>0</v>
      </c>
      <c r="BD157" s="158">
        <f>IF('Indicator Data'!BE161="No Data",1,IF('Indicator Data imputation'!BE160&lt;&gt;"",1,0))</f>
        <v>0</v>
      </c>
      <c r="BE157" s="158">
        <f>IF('Indicator Data'!BF161="No Data",1,IF('Indicator Data imputation'!BF160&lt;&gt;"",1,0))</f>
        <v>0</v>
      </c>
      <c r="BF157" s="158">
        <f>IF('Indicator Data'!BG161="No Data",1,IF('Indicator Data imputation'!BG160&lt;&gt;"",1,0))</f>
        <v>0</v>
      </c>
      <c r="BG157" s="158">
        <f>IF('Indicator Data'!BH161="No Data",1,IF('Indicator Data imputation'!BH160&lt;&gt;"",1,0))</f>
        <v>0</v>
      </c>
      <c r="BH157" s="158">
        <f>IF('Indicator Data'!BI161="No Data",1,IF('Indicator Data imputation'!BI160&lt;&gt;"",1,0))</f>
        <v>0</v>
      </c>
      <c r="BI157" s="158">
        <f>IF('Indicator Data'!BR161="No Data",1,IF('Indicator Data imputation'!BJ160&lt;&gt;"",1,0))</f>
        <v>0</v>
      </c>
      <c r="BJ157" s="158">
        <f>IF('Indicator Data'!BS161="No Data",1,IF('Indicator Data imputation'!BK160&lt;&gt;"",1,0))</f>
        <v>0</v>
      </c>
      <c r="BK157" s="158">
        <f>IF('Indicator Data'!BT161="No Data",1,IF('Indicator Data imputation'!BL160&lt;&gt;"",1,0))</f>
        <v>0</v>
      </c>
      <c r="BL157" s="158">
        <f>IF('Indicator Data'!BU161="No Data",1,IF('Indicator Data imputation'!BM160&lt;&gt;"",1,0))</f>
        <v>0</v>
      </c>
      <c r="BM157" s="158">
        <f>IF('Indicator Data'!BV161="No Data",1,IF('Indicator Data imputation'!BN160&lt;&gt;"",1,0))</f>
        <v>0</v>
      </c>
      <c r="BN157" s="158">
        <f>IF('Indicator Data'!BW161="No Data",1,IF('Indicator Data imputation'!BO160&lt;&gt;"",1,0))</f>
        <v>0</v>
      </c>
      <c r="BO157" s="158">
        <f>IF('Indicator Data'!BX161="No Data",1,IF('Indicator Data imputation'!BP160&lt;&gt;"",1,0))</f>
        <v>0</v>
      </c>
      <c r="BP157" s="158">
        <f>IF('Indicator Data'!BY161="No Data",1,IF('Indicator Data imputation'!BQ160&lt;&gt;"",1,0))</f>
        <v>0</v>
      </c>
      <c r="BQ157" s="158">
        <f>IF('Indicator Data'!BZ161="No Data",1,IF('Indicator Data imputation'!BR160&lt;&gt;"",1,0))</f>
        <v>0</v>
      </c>
      <c r="BR157" s="158">
        <f>IF('Indicator Data'!CA161="No Data",1,IF('Indicator Data imputation'!BS160&lt;&gt;"",1,0))</f>
        <v>0</v>
      </c>
      <c r="BS157" s="158">
        <f>IF('Indicator Data'!CB161="No Data",1,IF('Indicator Data imputation'!BT160&lt;&gt;"",1,0))</f>
        <v>0</v>
      </c>
      <c r="BT157" s="158">
        <f>IF('Indicator Data'!CC161="No Data",1,IF('Indicator Data imputation'!BU160&lt;&gt;"",1,0))</f>
        <v>0</v>
      </c>
      <c r="BU157" s="158">
        <f>IF('Indicator Data'!CD161="No Data",1,IF('Indicator Data imputation'!BV160&lt;&gt;"",1,0))</f>
        <v>0</v>
      </c>
      <c r="BV157" s="158">
        <f>IF('Indicator Data'!CE161="No Data",1,IF('Indicator Data imputation'!BW160&lt;&gt;"",1,0))</f>
        <v>0</v>
      </c>
      <c r="BW157" s="158">
        <f>IF('Indicator Data'!CF161="No Data",1,IF('Indicator Data imputation'!BX160&lt;&gt;"",1,0))</f>
        <v>0</v>
      </c>
      <c r="BX157" s="158">
        <f>IF('Indicator Data'!CG161="No Data",1,IF('Indicator Data imputation'!BY160&lt;&gt;"",1,0))</f>
        <v>0</v>
      </c>
      <c r="BY157" s="5">
        <f t="shared" si="6"/>
        <v>8</v>
      </c>
      <c r="BZ157" s="160">
        <f t="shared" si="7"/>
        <v>0.10666666666666667</v>
      </c>
    </row>
    <row r="158" spans="1:78" x14ac:dyDescent="0.3">
      <c r="A158" s="5" t="s">
        <v>291</v>
      </c>
      <c r="B158" s="158">
        <f>IF('Indicator Data'!C162="No Data",1,IF('Indicator Data imputation'!C161&lt;&gt;"",1,0))</f>
        <v>0</v>
      </c>
      <c r="C158" s="158">
        <f>IF('Indicator Data'!D162="No Data",1,IF('Indicator Data imputation'!D161&lt;&gt;"",1,0))</f>
        <v>0</v>
      </c>
      <c r="D158" s="158">
        <f>IF('Indicator Data'!E162="No Data",1,IF('Indicator Data imputation'!E161&lt;&gt;"",1,0))</f>
        <v>1</v>
      </c>
      <c r="E158" s="158">
        <f>IF('Indicator Data'!F162="No Data",1,IF('Indicator Data imputation'!F161&lt;&gt;"",1,0))</f>
        <v>0</v>
      </c>
      <c r="F158" s="158">
        <f>IF('Indicator Data'!G162="No Data",1,IF('Indicator Data imputation'!G161&lt;&gt;"",1,0))</f>
        <v>0</v>
      </c>
      <c r="G158" s="158">
        <f>IF('Indicator Data'!H162="No Data",1,IF('Indicator Data imputation'!H161&lt;&gt;"",1,0))</f>
        <v>0</v>
      </c>
      <c r="H158" s="158">
        <f>IF('Indicator Data'!I162="No Data",1,IF('Indicator Data imputation'!I161&lt;&gt;"",1,0))</f>
        <v>0</v>
      </c>
      <c r="I158" s="158">
        <f>IF('Indicator Data'!J162="No Data",1,IF('Indicator Data imputation'!J161&lt;&gt;"",1,0))</f>
        <v>0</v>
      </c>
      <c r="J158" s="158">
        <f>IF('Indicator Data'!K162="No Data",1,IF('Indicator Data imputation'!K161&lt;&gt;"",1,0))</f>
        <v>0</v>
      </c>
      <c r="K158" s="158">
        <f>IF('Indicator Data'!L162="No Data",1,IF('Indicator Data imputation'!L161&lt;&gt;"",1,0))</f>
        <v>0</v>
      </c>
      <c r="L158" s="158">
        <f>IF('Indicator Data'!M162="No Data",1,IF('Indicator Data imputation'!M161&lt;&gt;"",1,0))</f>
        <v>0</v>
      </c>
      <c r="M158" s="158">
        <f>IF('Indicator Data'!N162="No Data",1,IF('Indicator Data imputation'!N161&lt;&gt;"",1,0))</f>
        <v>1</v>
      </c>
      <c r="N158" s="158">
        <f>IF('Indicator Data'!O162="No Data",1,IF('Indicator Data imputation'!O161&lt;&gt;"",1,0))</f>
        <v>1</v>
      </c>
      <c r="O158" s="158">
        <f>IF('Indicator Data'!P162="No Data",1,IF('Indicator Data imputation'!P161&lt;&gt;"",1,0))</f>
        <v>1</v>
      </c>
      <c r="P158" s="158">
        <f>IF('Indicator Data'!Q162="No Data",1,IF('Indicator Data imputation'!Q161&lt;&gt;"",1,0))</f>
        <v>0</v>
      </c>
      <c r="Q158" s="158">
        <f>IF('Indicator Data'!R162="No Data",1,IF('Indicator Data imputation'!R161&lt;&gt;"",1,0))</f>
        <v>0</v>
      </c>
      <c r="R158" s="158">
        <f>IF('Indicator Data'!S162="No Data",1,IF('Indicator Data imputation'!S161&lt;&gt;"",1,0))</f>
        <v>0</v>
      </c>
      <c r="S158" s="158">
        <f>IF('Indicator Data'!T162="No Data",1,IF('Indicator Data imputation'!T161&lt;&gt;"",1,0))</f>
        <v>0</v>
      </c>
      <c r="T158" s="158">
        <f>IF('Indicator Data'!U162="No Data",1,IF('Indicator Data imputation'!U161&lt;&gt;"",1,0))</f>
        <v>0</v>
      </c>
      <c r="U158" s="158">
        <f>IF('Indicator Data'!V162="No Data",1,IF('Indicator Data imputation'!V161&lt;&gt;"",1,0))</f>
        <v>0</v>
      </c>
      <c r="V158" s="158">
        <f>IF('Indicator Data'!W162="No Data",1,IF('Indicator Data imputation'!W161&lt;&gt;"",1,0))</f>
        <v>0</v>
      </c>
      <c r="W158" s="158">
        <f>IF('Indicator Data'!X162="No Data",1,IF('Indicator Data imputation'!X161&lt;&gt;"",1,0))</f>
        <v>0</v>
      </c>
      <c r="X158" s="158">
        <f>IF('Indicator Data'!Y162="No Data",1,IF('Indicator Data imputation'!Y161&lt;&gt;"",1,0))</f>
        <v>0</v>
      </c>
      <c r="Y158" s="158">
        <f>IF('Indicator Data'!Z162="No Data",1,IF('Indicator Data imputation'!Z161&lt;&gt;"",1,0))</f>
        <v>0</v>
      </c>
      <c r="Z158" s="158">
        <f>IF('Indicator Data'!AA162="No Data",1,IF('Indicator Data imputation'!AA161&lt;&gt;"",1,0))</f>
        <v>1</v>
      </c>
      <c r="AA158" s="158">
        <f>IF('Indicator Data'!AB162="No Data",1,IF('Indicator Data imputation'!AB161&lt;&gt;"",1,0))</f>
        <v>0</v>
      </c>
      <c r="AB158" s="158">
        <f>IF('Indicator Data'!AC162="No Data",1,IF('Indicator Data imputation'!AC161&lt;&gt;"",1,0))</f>
        <v>0</v>
      </c>
      <c r="AC158" s="158">
        <f>IF('Indicator Data'!AD162="No Data",1,IF('Indicator Data imputation'!AD161&lt;&gt;"",1,0))</f>
        <v>1</v>
      </c>
      <c r="AD158" s="158">
        <f>IF('Indicator Data'!AE162="No Data",1,IF('Indicator Data imputation'!AE161&lt;&gt;"",1,0))</f>
        <v>0</v>
      </c>
      <c r="AE158" s="158">
        <f>IF('Indicator Data'!AF162="No Data",1,IF('Indicator Data imputation'!AF161&lt;&gt;"",1,0))</f>
        <v>1</v>
      </c>
      <c r="AF158" s="158">
        <f>IF('Indicator Data'!AG162="No Data",1,IF('Indicator Data imputation'!AG161&lt;&gt;"",1,0))</f>
        <v>0</v>
      </c>
      <c r="AG158" s="158">
        <f>IF('Indicator Data'!AH162="No Data",1,IF('Indicator Data imputation'!AH161&lt;&gt;"",1,0))</f>
        <v>0</v>
      </c>
      <c r="AH158" s="158">
        <f>IF('Indicator Data'!AI162="No Data",1,IF('Indicator Data imputation'!AI161&lt;&gt;"",1,0))</f>
        <v>0</v>
      </c>
      <c r="AI158" s="158">
        <f>IF('Indicator Data'!AJ162="No Data",1,IF('Indicator Data imputation'!AJ161&lt;&gt;"",1,0))</f>
        <v>0</v>
      </c>
      <c r="AJ158" s="158">
        <f>IF('Indicator Data'!AK162="No Data",1,IF('Indicator Data imputation'!AK161&lt;&gt;"",1,0))</f>
        <v>0</v>
      </c>
      <c r="AK158" s="158">
        <f>IF('Indicator Data'!AL162="No Data",1,IF('Indicator Data imputation'!AL161&lt;&gt;"",1,0))</f>
        <v>0</v>
      </c>
      <c r="AL158" s="158">
        <f>IF('Indicator Data'!AM162="No Data",1,IF('Indicator Data imputation'!AM161&lt;&gt;"",1,0))</f>
        <v>1</v>
      </c>
      <c r="AM158" s="158">
        <f>IF('Indicator Data'!AN162="No Data",1,IF('Indicator Data imputation'!AN161&lt;&gt;"",1,0))</f>
        <v>0</v>
      </c>
      <c r="AN158" s="158">
        <f>IF('Indicator Data'!AO162="No Data",1,IF('Indicator Data imputation'!AO161&lt;&gt;"",1,0))</f>
        <v>0</v>
      </c>
      <c r="AO158" s="158">
        <f>IF('Indicator Data'!AP162="No Data",1,IF('Indicator Data imputation'!AP161&lt;&gt;"",1,0))</f>
        <v>0</v>
      </c>
      <c r="AP158" s="158">
        <f>IF('Indicator Data'!AQ162="No Data",1,IF('Indicator Data imputation'!AQ161&lt;&gt;"",1,0))</f>
        <v>0</v>
      </c>
      <c r="AQ158" s="158">
        <f>IF('Indicator Data'!AR162="No Data",1,IF('Indicator Data imputation'!AR161&lt;&gt;"",1,0))</f>
        <v>0</v>
      </c>
      <c r="AR158" s="158">
        <f>IF('Indicator Data'!AS162="No Data",1,IF('Indicator Data imputation'!AS161&lt;&gt;"",1,0))</f>
        <v>0</v>
      </c>
      <c r="AS158" s="158">
        <f>IF('Indicator Data'!AT162="No Data",1,IF('Indicator Data imputation'!AT161&lt;&gt;"",1,0))</f>
        <v>0</v>
      </c>
      <c r="AT158" s="158">
        <f>IF('Indicator Data'!AU162="No Data",1,IF('Indicator Data imputation'!AU161&lt;&gt;"",1,0))</f>
        <v>0</v>
      </c>
      <c r="AU158" s="158">
        <f>IF('Indicator Data'!AV162="No Data",1,IF('Indicator Data imputation'!AV161&lt;&gt;"",1,0))</f>
        <v>1</v>
      </c>
      <c r="AV158" s="158">
        <f>IF('Indicator Data'!AW162="No Data",1,IF('Indicator Data imputation'!AW161&lt;&gt;"",1,0))</f>
        <v>1</v>
      </c>
      <c r="AW158" s="158">
        <f>IF('Indicator Data'!AX162="No Data",1,IF('Indicator Data imputation'!AX161&lt;&gt;"",1,0))</f>
        <v>0</v>
      </c>
      <c r="AX158" s="158">
        <f>IF('Indicator Data'!AY162="No Data",1,IF('Indicator Data imputation'!AY161&lt;&gt;"",1,0))</f>
        <v>0</v>
      </c>
      <c r="AY158" s="158">
        <f>IF('Indicator Data'!AZ162="No Data",1,IF('Indicator Data imputation'!AZ161&lt;&gt;"",1,0))</f>
        <v>1</v>
      </c>
      <c r="AZ158" s="158">
        <f>IF('Indicator Data'!BA162="No Data",1,IF('Indicator Data imputation'!BA161&lt;&gt;"",1,0))</f>
        <v>0</v>
      </c>
      <c r="BA158" s="158">
        <f>IF('Indicator Data'!BB162="No Data",1,IF('Indicator Data imputation'!BB161&lt;&gt;"",1,0))</f>
        <v>0</v>
      </c>
      <c r="BB158" s="158">
        <f>IF('Indicator Data'!BC162="No Data",1,IF('Indicator Data imputation'!BC161&lt;&gt;"",1,0))</f>
        <v>0</v>
      </c>
      <c r="BC158" s="158">
        <f>IF('Indicator Data'!BD162="No Data",1,IF('Indicator Data imputation'!BD161&lt;&gt;"",1,0))</f>
        <v>0</v>
      </c>
      <c r="BD158" s="158">
        <f>IF('Indicator Data'!BE162="No Data",1,IF('Indicator Data imputation'!BE161&lt;&gt;"",1,0))</f>
        <v>0</v>
      </c>
      <c r="BE158" s="158">
        <f>IF('Indicator Data'!BF162="No Data",1,IF('Indicator Data imputation'!BF161&lt;&gt;"",1,0))</f>
        <v>0</v>
      </c>
      <c r="BF158" s="158">
        <f>IF('Indicator Data'!BG162="No Data",1,IF('Indicator Data imputation'!BG161&lt;&gt;"",1,0))</f>
        <v>0</v>
      </c>
      <c r="BG158" s="158">
        <f>IF('Indicator Data'!BH162="No Data",1,IF('Indicator Data imputation'!BH161&lt;&gt;"",1,0))</f>
        <v>0</v>
      </c>
      <c r="BH158" s="158">
        <f>IF('Indicator Data'!BI162="No Data",1,IF('Indicator Data imputation'!BI161&lt;&gt;"",1,0))</f>
        <v>0</v>
      </c>
      <c r="BI158" s="158">
        <f>IF('Indicator Data'!BR162="No Data",1,IF('Indicator Data imputation'!BJ161&lt;&gt;"",1,0))</f>
        <v>0</v>
      </c>
      <c r="BJ158" s="158">
        <f>IF('Indicator Data'!BS162="No Data",1,IF('Indicator Data imputation'!BK161&lt;&gt;"",1,0))</f>
        <v>0</v>
      </c>
      <c r="BK158" s="158">
        <f>IF('Indicator Data'!BT162="No Data",1,IF('Indicator Data imputation'!BL161&lt;&gt;"",1,0))</f>
        <v>0</v>
      </c>
      <c r="BL158" s="158">
        <f>IF('Indicator Data'!BU162="No Data",1,IF('Indicator Data imputation'!BM161&lt;&gt;"",1,0))</f>
        <v>0</v>
      </c>
      <c r="BM158" s="158">
        <f>IF('Indicator Data'!BV162="No Data",1,IF('Indicator Data imputation'!BN161&lt;&gt;"",1,0))</f>
        <v>0</v>
      </c>
      <c r="BN158" s="158">
        <f>IF('Indicator Data'!BW162="No Data",1,IF('Indicator Data imputation'!BO161&lt;&gt;"",1,0))</f>
        <v>0</v>
      </c>
      <c r="BO158" s="158">
        <f>IF('Indicator Data'!BX162="No Data",1,IF('Indicator Data imputation'!BP161&lt;&gt;"",1,0))</f>
        <v>0</v>
      </c>
      <c r="BP158" s="158">
        <f>IF('Indicator Data'!BY162="No Data",1,IF('Indicator Data imputation'!BQ161&lt;&gt;"",1,0))</f>
        <v>0</v>
      </c>
      <c r="BQ158" s="158">
        <f>IF('Indicator Data'!BZ162="No Data",1,IF('Indicator Data imputation'!BR161&lt;&gt;"",1,0))</f>
        <v>0</v>
      </c>
      <c r="BR158" s="158">
        <f>IF('Indicator Data'!CA162="No Data",1,IF('Indicator Data imputation'!BS161&lt;&gt;"",1,0))</f>
        <v>0</v>
      </c>
      <c r="BS158" s="158">
        <f>IF('Indicator Data'!CB162="No Data",1,IF('Indicator Data imputation'!BT161&lt;&gt;"",1,0))</f>
        <v>0</v>
      </c>
      <c r="BT158" s="158">
        <f>IF('Indicator Data'!CC162="No Data",1,IF('Indicator Data imputation'!BU161&lt;&gt;"",1,0))</f>
        <v>0</v>
      </c>
      <c r="BU158" s="158">
        <f>IF('Indicator Data'!CD162="No Data",1,IF('Indicator Data imputation'!BV161&lt;&gt;"",1,0))</f>
        <v>1</v>
      </c>
      <c r="BV158" s="158">
        <f>IF('Indicator Data'!CE162="No Data",1,IF('Indicator Data imputation'!BW161&lt;&gt;"",1,0))</f>
        <v>0</v>
      </c>
      <c r="BW158" s="158">
        <f>IF('Indicator Data'!CF162="No Data",1,IF('Indicator Data imputation'!BX161&lt;&gt;"",1,0))</f>
        <v>0</v>
      </c>
      <c r="BX158" s="158">
        <f>IF('Indicator Data'!CG162="No Data",1,IF('Indicator Data imputation'!BY161&lt;&gt;"",1,0))</f>
        <v>0</v>
      </c>
      <c r="BY158" s="5">
        <f t="shared" si="6"/>
        <v>12</v>
      </c>
      <c r="BZ158" s="160">
        <f t="shared" si="7"/>
        <v>0.16</v>
      </c>
    </row>
    <row r="159" spans="1:78" x14ac:dyDescent="0.3">
      <c r="A159" s="5" t="s">
        <v>293</v>
      </c>
      <c r="B159" s="158">
        <f>IF('Indicator Data'!C163="No Data",1,IF('Indicator Data imputation'!C162&lt;&gt;"",1,0))</f>
        <v>0</v>
      </c>
      <c r="C159" s="158">
        <f>IF('Indicator Data'!D163="No Data",1,IF('Indicator Data imputation'!D162&lt;&gt;"",1,0))</f>
        <v>0</v>
      </c>
      <c r="D159" s="158">
        <f>IF('Indicator Data'!E163="No Data",1,IF('Indicator Data imputation'!E162&lt;&gt;"",1,0))</f>
        <v>0</v>
      </c>
      <c r="E159" s="158">
        <f>IF('Indicator Data'!F163="No Data",1,IF('Indicator Data imputation'!F162&lt;&gt;"",1,0))</f>
        <v>0</v>
      </c>
      <c r="F159" s="158">
        <f>IF('Indicator Data'!G163="No Data",1,IF('Indicator Data imputation'!G162&lt;&gt;"",1,0))</f>
        <v>0</v>
      </c>
      <c r="G159" s="158">
        <f>IF('Indicator Data'!H163="No Data",1,IF('Indicator Data imputation'!H162&lt;&gt;"",1,0))</f>
        <v>0</v>
      </c>
      <c r="H159" s="158">
        <f>IF('Indicator Data'!I163="No Data",1,IF('Indicator Data imputation'!I162&lt;&gt;"",1,0))</f>
        <v>0</v>
      </c>
      <c r="I159" s="158">
        <f>IF('Indicator Data'!J163="No Data",1,IF('Indicator Data imputation'!J162&lt;&gt;"",1,0))</f>
        <v>0</v>
      </c>
      <c r="J159" s="158">
        <f>IF('Indicator Data'!K163="No Data",1,IF('Indicator Data imputation'!K162&lt;&gt;"",1,0))</f>
        <v>0</v>
      </c>
      <c r="K159" s="158">
        <f>IF('Indicator Data'!L163="No Data",1,IF('Indicator Data imputation'!L162&lt;&gt;"",1,0))</f>
        <v>0</v>
      </c>
      <c r="L159" s="158">
        <f>IF('Indicator Data'!M163="No Data",1,IF('Indicator Data imputation'!M162&lt;&gt;"",1,0))</f>
        <v>0</v>
      </c>
      <c r="M159" s="158">
        <f>IF('Indicator Data'!N163="No Data",1,IF('Indicator Data imputation'!N162&lt;&gt;"",1,0))</f>
        <v>0</v>
      </c>
      <c r="N159" s="158">
        <f>IF('Indicator Data'!O163="No Data",1,IF('Indicator Data imputation'!O162&lt;&gt;"",1,0))</f>
        <v>0</v>
      </c>
      <c r="O159" s="158">
        <f>IF('Indicator Data'!P163="No Data",1,IF('Indicator Data imputation'!P162&lt;&gt;"",1,0))</f>
        <v>0</v>
      </c>
      <c r="P159" s="158">
        <f>IF('Indicator Data'!Q163="No Data",1,IF('Indicator Data imputation'!Q162&lt;&gt;"",1,0))</f>
        <v>0</v>
      </c>
      <c r="Q159" s="158">
        <f>IF('Indicator Data'!R163="No Data",1,IF('Indicator Data imputation'!R162&lt;&gt;"",1,0))</f>
        <v>0</v>
      </c>
      <c r="R159" s="158">
        <f>IF('Indicator Data'!S163="No Data",1,IF('Indicator Data imputation'!S162&lt;&gt;"",1,0))</f>
        <v>0</v>
      </c>
      <c r="S159" s="158">
        <f>IF('Indicator Data'!T163="No Data",1,IF('Indicator Data imputation'!T162&lt;&gt;"",1,0))</f>
        <v>0</v>
      </c>
      <c r="T159" s="158">
        <f>IF('Indicator Data'!U163="No Data",1,IF('Indicator Data imputation'!U162&lt;&gt;"",1,0))</f>
        <v>0</v>
      </c>
      <c r="U159" s="158">
        <f>IF('Indicator Data'!V163="No Data",1,IF('Indicator Data imputation'!V162&lt;&gt;"",1,0))</f>
        <v>0</v>
      </c>
      <c r="V159" s="158">
        <f>IF('Indicator Data'!W163="No Data",1,IF('Indicator Data imputation'!W162&lt;&gt;"",1,0))</f>
        <v>0</v>
      </c>
      <c r="W159" s="158">
        <f>IF('Indicator Data'!X163="No Data",1,IF('Indicator Data imputation'!X162&lt;&gt;"",1,0))</f>
        <v>0</v>
      </c>
      <c r="X159" s="158">
        <f>IF('Indicator Data'!Y163="No Data",1,IF('Indicator Data imputation'!Y162&lt;&gt;"",1,0))</f>
        <v>0</v>
      </c>
      <c r="Y159" s="158">
        <f>IF('Indicator Data'!Z163="No Data",1,IF('Indicator Data imputation'!Z162&lt;&gt;"",1,0))</f>
        <v>0</v>
      </c>
      <c r="Z159" s="158">
        <f>IF('Indicator Data'!AA163="No Data",1,IF('Indicator Data imputation'!AA162&lt;&gt;"",1,0))</f>
        <v>1</v>
      </c>
      <c r="AA159" s="158">
        <f>IF('Indicator Data'!AB163="No Data",1,IF('Indicator Data imputation'!AB162&lt;&gt;"",1,0))</f>
        <v>0</v>
      </c>
      <c r="AB159" s="158">
        <f>IF('Indicator Data'!AC163="No Data",1,IF('Indicator Data imputation'!AC162&lt;&gt;"",1,0))</f>
        <v>0</v>
      </c>
      <c r="AC159" s="158">
        <f>IF('Indicator Data'!AD163="No Data",1,IF('Indicator Data imputation'!AD162&lt;&gt;"",1,0))</f>
        <v>0</v>
      </c>
      <c r="AD159" s="158">
        <f>IF('Indicator Data'!AE163="No Data",1,IF('Indicator Data imputation'!AE162&lt;&gt;"",1,0))</f>
        <v>0</v>
      </c>
      <c r="AE159" s="158">
        <f>IF('Indicator Data'!AF163="No Data",1,IF('Indicator Data imputation'!AF162&lt;&gt;"",1,0))</f>
        <v>0</v>
      </c>
      <c r="AF159" s="158">
        <f>IF('Indicator Data'!AG163="No Data",1,IF('Indicator Data imputation'!AG162&lt;&gt;"",1,0))</f>
        <v>0</v>
      </c>
      <c r="AG159" s="158">
        <f>IF('Indicator Data'!AH163="No Data",1,IF('Indicator Data imputation'!AH162&lt;&gt;"",1,0))</f>
        <v>0</v>
      </c>
      <c r="AH159" s="158">
        <f>IF('Indicator Data'!AI163="No Data",1,IF('Indicator Data imputation'!AI162&lt;&gt;"",1,0))</f>
        <v>0</v>
      </c>
      <c r="AI159" s="158">
        <f>IF('Indicator Data'!AJ163="No Data",1,IF('Indicator Data imputation'!AJ162&lt;&gt;"",1,0))</f>
        <v>0</v>
      </c>
      <c r="AJ159" s="158">
        <f>IF('Indicator Data'!AK163="No Data",1,IF('Indicator Data imputation'!AK162&lt;&gt;"",1,0))</f>
        <v>0</v>
      </c>
      <c r="AK159" s="158">
        <f>IF('Indicator Data'!AL163="No Data",1,IF('Indicator Data imputation'!AL162&lt;&gt;"",1,0))</f>
        <v>1</v>
      </c>
      <c r="AL159" s="158">
        <f>IF('Indicator Data'!AM163="No Data",1,IF('Indicator Data imputation'!AM162&lt;&gt;"",1,0))</f>
        <v>1</v>
      </c>
      <c r="AM159" s="158">
        <f>IF('Indicator Data'!AN163="No Data",1,IF('Indicator Data imputation'!AN162&lt;&gt;"",1,0))</f>
        <v>0</v>
      </c>
      <c r="AN159" s="158">
        <f>IF('Indicator Data'!AO163="No Data",1,IF('Indicator Data imputation'!AO162&lt;&gt;"",1,0))</f>
        <v>0</v>
      </c>
      <c r="AO159" s="158">
        <f>IF('Indicator Data'!AP163="No Data",1,IF('Indicator Data imputation'!AP162&lt;&gt;"",1,0))</f>
        <v>0</v>
      </c>
      <c r="AP159" s="158">
        <f>IF('Indicator Data'!AQ163="No Data",1,IF('Indicator Data imputation'!AQ162&lt;&gt;"",1,0))</f>
        <v>0</v>
      </c>
      <c r="AQ159" s="158">
        <f>IF('Indicator Data'!AR163="No Data",1,IF('Indicator Data imputation'!AR162&lt;&gt;"",1,0))</f>
        <v>1</v>
      </c>
      <c r="AR159" s="158">
        <f>IF('Indicator Data'!AS163="No Data",1,IF('Indicator Data imputation'!AS162&lt;&gt;"",1,0))</f>
        <v>0</v>
      </c>
      <c r="AS159" s="158">
        <f>IF('Indicator Data'!AT163="No Data",1,IF('Indicator Data imputation'!AT162&lt;&gt;"",1,0))</f>
        <v>0</v>
      </c>
      <c r="AT159" s="158">
        <f>IF('Indicator Data'!AU163="No Data",1,IF('Indicator Data imputation'!AU162&lt;&gt;"",1,0))</f>
        <v>0</v>
      </c>
      <c r="AU159" s="158">
        <f>IF('Indicator Data'!AV163="No Data",1,IF('Indicator Data imputation'!AV162&lt;&gt;"",1,0))</f>
        <v>0</v>
      </c>
      <c r="AV159" s="158">
        <f>IF('Indicator Data'!AW163="No Data",1,IF('Indicator Data imputation'!AW162&lt;&gt;"",1,0))</f>
        <v>0</v>
      </c>
      <c r="AW159" s="158">
        <f>IF('Indicator Data'!AX163="No Data",1,IF('Indicator Data imputation'!AX162&lt;&gt;"",1,0))</f>
        <v>0</v>
      </c>
      <c r="AX159" s="158">
        <f>IF('Indicator Data'!AY163="No Data",1,IF('Indicator Data imputation'!AY162&lt;&gt;"",1,0))</f>
        <v>0</v>
      </c>
      <c r="AY159" s="158">
        <f>IF('Indicator Data'!AZ163="No Data",1,IF('Indicator Data imputation'!AZ162&lt;&gt;"",1,0))</f>
        <v>1</v>
      </c>
      <c r="AZ159" s="158">
        <f>IF('Indicator Data'!BA163="No Data",1,IF('Indicator Data imputation'!BA162&lt;&gt;"",1,0))</f>
        <v>1</v>
      </c>
      <c r="BA159" s="158">
        <f>IF('Indicator Data'!BB163="No Data",1,IF('Indicator Data imputation'!BB162&lt;&gt;"",1,0))</f>
        <v>0</v>
      </c>
      <c r="BB159" s="158">
        <f>IF('Indicator Data'!BC163="No Data",1,IF('Indicator Data imputation'!BC162&lt;&gt;"",1,0))</f>
        <v>0</v>
      </c>
      <c r="BC159" s="158">
        <f>IF('Indicator Data'!BD163="No Data",1,IF('Indicator Data imputation'!BD162&lt;&gt;"",1,0))</f>
        <v>0</v>
      </c>
      <c r="BD159" s="158">
        <f>IF('Indicator Data'!BE163="No Data",1,IF('Indicator Data imputation'!BE162&lt;&gt;"",1,0))</f>
        <v>0</v>
      </c>
      <c r="BE159" s="158">
        <f>IF('Indicator Data'!BF163="No Data",1,IF('Indicator Data imputation'!BF162&lt;&gt;"",1,0))</f>
        <v>0</v>
      </c>
      <c r="BF159" s="158">
        <f>IF('Indicator Data'!BG163="No Data",1,IF('Indicator Data imputation'!BG162&lt;&gt;"",1,0))</f>
        <v>0</v>
      </c>
      <c r="BG159" s="158">
        <f>IF('Indicator Data'!BH163="No Data",1,IF('Indicator Data imputation'!BH162&lt;&gt;"",1,0))</f>
        <v>0</v>
      </c>
      <c r="BH159" s="158">
        <f>IF('Indicator Data'!BI163="No Data",1,IF('Indicator Data imputation'!BI162&lt;&gt;"",1,0))</f>
        <v>1</v>
      </c>
      <c r="BI159" s="158">
        <f>IF('Indicator Data'!BR163="No Data",1,IF('Indicator Data imputation'!BJ162&lt;&gt;"",1,0))</f>
        <v>1</v>
      </c>
      <c r="BJ159" s="158">
        <f>IF('Indicator Data'!BS163="No Data",1,IF('Indicator Data imputation'!BK162&lt;&gt;"",1,0))</f>
        <v>0</v>
      </c>
      <c r="BK159" s="158">
        <f>IF('Indicator Data'!BT163="No Data",1,IF('Indicator Data imputation'!BL162&lt;&gt;"",1,0))</f>
        <v>0</v>
      </c>
      <c r="BL159" s="158">
        <f>IF('Indicator Data'!BU163="No Data",1,IF('Indicator Data imputation'!BM162&lt;&gt;"",1,0))</f>
        <v>0</v>
      </c>
      <c r="BM159" s="158">
        <f>IF('Indicator Data'!BV163="No Data",1,IF('Indicator Data imputation'!BN162&lt;&gt;"",1,0))</f>
        <v>1</v>
      </c>
      <c r="BN159" s="158">
        <f>IF('Indicator Data'!BW163="No Data",1,IF('Indicator Data imputation'!BO162&lt;&gt;"",1,0))</f>
        <v>0</v>
      </c>
      <c r="BO159" s="158">
        <f>IF('Indicator Data'!BX163="No Data",1,IF('Indicator Data imputation'!BP162&lt;&gt;"",1,0))</f>
        <v>0</v>
      </c>
      <c r="BP159" s="158">
        <f>IF('Indicator Data'!BY163="No Data",1,IF('Indicator Data imputation'!BQ162&lt;&gt;"",1,0))</f>
        <v>0</v>
      </c>
      <c r="BQ159" s="158">
        <f>IF('Indicator Data'!BZ163="No Data",1,IF('Indicator Data imputation'!BR162&lt;&gt;"",1,0))</f>
        <v>0</v>
      </c>
      <c r="BR159" s="158">
        <f>IF('Indicator Data'!CA163="No Data",1,IF('Indicator Data imputation'!BS162&lt;&gt;"",1,0))</f>
        <v>0</v>
      </c>
      <c r="BS159" s="158">
        <f>IF('Indicator Data'!CB163="No Data",1,IF('Indicator Data imputation'!BT162&lt;&gt;"",1,0))</f>
        <v>0</v>
      </c>
      <c r="BT159" s="158">
        <f>IF('Indicator Data'!CC163="No Data",1,IF('Indicator Data imputation'!BU162&lt;&gt;"",1,0))</f>
        <v>0</v>
      </c>
      <c r="BU159" s="158">
        <f>IF('Indicator Data'!CD163="No Data",1,IF('Indicator Data imputation'!BV162&lt;&gt;"",1,0))</f>
        <v>1</v>
      </c>
      <c r="BV159" s="158">
        <f>IF('Indicator Data'!CE163="No Data",1,IF('Indicator Data imputation'!BW162&lt;&gt;"",1,0))</f>
        <v>1</v>
      </c>
      <c r="BW159" s="158">
        <f>IF('Indicator Data'!CF163="No Data",1,IF('Indicator Data imputation'!BX162&lt;&gt;"",1,0))</f>
        <v>1</v>
      </c>
      <c r="BX159" s="158">
        <f>IF('Indicator Data'!CG163="No Data",1,IF('Indicator Data imputation'!BY162&lt;&gt;"",1,0))</f>
        <v>0</v>
      </c>
      <c r="BY159" s="5">
        <f t="shared" si="6"/>
        <v>12</v>
      </c>
      <c r="BZ159" s="160">
        <f t="shared" si="7"/>
        <v>0.16</v>
      </c>
    </row>
    <row r="160" spans="1:78" x14ac:dyDescent="0.3">
      <c r="A160" s="5" t="s">
        <v>295</v>
      </c>
      <c r="B160" s="158">
        <f>IF('Indicator Data'!C164="No Data",1,IF('Indicator Data imputation'!C163&lt;&gt;"",1,0))</f>
        <v>0</v>
      </c>
      <c r="C160" s="158">
        <f>IF('Indicator Data'!D164="No Data",1,IF('Indicator Data imputation'!D163&lt;&gt;"",1,0))</f>
        <v>0</v>
      </c>
      <c r="D160" s="158">
        <f>IF('Indicator Data'!E164="No Data",1,IF('Indicator Data imputation'!E163&lt;&gt;"",1,0))</f>
        <v>0</v>
      </c>
      <c r="E160" s="158">
        <f>IF('Indicator Data'!F164="No Data",1,IF('Indicator Data imputation'!F163&lt;&gt;"",1,0))</f>
        <v>0</v>
      </c>
      <c r="F160" s="158">
        <f>IF('Indicator Data'!G164="No Data",1,IF('Indicator Data imputation'!G163&lt;&gt;"",1,0))</f>
        <v>0</v>
      </c>
      <c r="G160" s="158">
        <f>IF('Indicator Data'!H164="No Data",1,IF('Indicator Data imputation'!H163&lt;&gt;"",1,0))</f>
        <v>0</v>
      </c>
      <c r="H160" s="158">
        <f>IF('Indicator Data'!I164="No Data",1,IF('Indicator Data imputation'!I163&lt;&gt;"",1,0))</f>
        <v>0</v>
      </c>
      <c r="I160" s="158">
        <f>IF('Indicator Data'!J164="No Data",1,IF('Indicator Data imputation'!J163&lt;&gt;"",1,0))</f>
        <v>0</v>
      </c>
      <c r="J160" s="158">
        <f>IF('Indicator Data'!K164="No Data",1,IF('Indicator Data imputation'!K163&lt;&gt;"",1,0))</f>
        <v>0</v>
      </c>
      <c r="K160" s="158">
        <f>IF('Indicator Data'!L164="No Data",1,IF('Indicator Data imputation'!L163&lt;&gt;"",1,0))</f>
        <v>0</v>
      </c>
      <c r="L160" s="158">
        <f>IF('Indicator Data'!M164="No Data",1,IF('Indicator Data imputation'!M163&lt;&gt;"",1,0))</f>
        <v>0</v>
      </c>
      <c r="M160" s="158">
        <f>IF('Indicator Data'!N164="No Data",1,IF('Indicator Data imputation'!N163&lt;&gt;"",1,0))</f>
        <v>0</v>
      </c>
      <c r="N160" s="158">
        <f>IF('Indicator Data'!O164="No Data",1,IF('Indicator Data imputation'!O163&lt;&gt;"",1,0))</f>
        <v>0</v>
      </c>
      <c r="O160" s="158">
        <f>IF('Indicator Data'!P164="No Data",1,IF('Indicator Data imputation'!P163&lt;&gt;"",1,0))</f>
        <v>0</v>
      </c>
      <c r="P160" s="158">
        <f>IF('Indicator Data'!Q164="No Data",1,IF('Indicator Data imputation'!Q163&lt;&gt;"",1,0))</f>
        <v>0</v>
      </c>
      <c r="Q160" s="158">
        <f>IF('Indicator Data'!R164="No Data",1,IF('Indicator Data imputation'!R163&lt;&gt;"",1,0))</f>
        <v>0</v>
      </c>
      <c r="R160" s="158">
        <f>IF('Indicator Data'!S164="No Data",1,IF('Indicator Data imputation'!S163&lt;&gt;"",1,0))</f>
        <v>0</v>
      </c>
      <c r="S160" s="158">
        <f>IF('Indicator Data'!T164="No Data",1,IF('Indicator Data imputation'!T163&lt;&gt;"",1,0))</f>
        <v>0</v>
      </c>
      <c r="T160" s="158">
        <f>IF('Indicator Data'!U164="No Data",1,IF('Indicator Data imputation'!U163&lt;&gt;"",1,0))</f>
        <v>0</v>
      </c>
      <c r="U160" s="158">
        <f>IF('Indicator Data'!V164="No Data",1,IF('Indicator Data imputation'!V163&lt;&gt;"",1,0))</f>
        <v>0</v>
      </c>
      <c r="V160" s="158">
        <f>IF('Indicator Data'!W164="No Data",1,IF('Indicator Data imputation'!W163&lt;&gt;"",1,0))</f>
        <v>0</v>
      </c>
      <c r="W160" s="158">
        <f>IF('Indicator Data'!X164="No Data",1,IF('Indicator Data imputation'!X163&lt;&gt;"",1,0))</f>
        <v>0</v>
      </c>
      <c r="X160" s="158">
        <f>IF('Indicator Data'!Y164="No Data",1,IF('Indicator Data imputation'!Y163&lt;&gt;"",1,0))</f>
        <v>0</v>
      </c>
      <c r="Y160" s="158">
        <f>IF('Indicator Data'!Z164="No Data",1,IF('Indicator Data imputation'!Z163&lt;&gt;"",1,0))</f>
        <v>0</v>
      </c>
      <c r="Z160" s="158">
        <f>IF('Indicator Data'!AA164="No Data",1,IF('Indicator Data imputation'!AA163&lt;&gt;"",1,0))</f>
        <v>0</v>
      </c>
      <c r="AA160" s="158">
        <f>IF('Indicator Data'!AB164="No Data",1,IF('Indicator Data imputation'!AB163&lt;&gt;"",1,0))</f>
        <v>0</v>
      </c>
      <c r="AB160" s="158">
        <f>IF('Indicator Data'!AC164="No Data",1,IF('Indicator Data imputation'!AC163&lt;&gt;"",1,0))</f>
        <v>0</v>
      </c>
      <c r="AC160" s="158">
        <f>IF('Indicator Data'!AD164="No Data",1,IF('Indicator Data imputation'!AD163&lt;&gt;"",1,0))</f>
        <v>0</v>
      </c>
      <c r="AD160" s="158">
        <f>IF('Indicator Data'!AE164="No Data",1,IF('Indicator Data imputation'!AE163&lt;&gt;"",1,0))</f>
        <v>0</v>
      </c>
      <c r="AE160" s="158">
        <f>IF('Indicator Data'!AF164="No Data",1,IF('Indicator Data imputation'!AF163&lt;&gt;"",1,0))</f>
        <v>0</v>
      </c>
      <c r="AF160" s="158">
        <f>IF('Indicator Data'!AG164="No Data",1,IF('Indicator Data imputation'!AG163&lt;&gt;"",1,0))</f>
        <v>0</v>
      </c>
      <c r="AG160" s="158">
        <f>IF('Indicator Data'!AH164="No Data",1,IF('Indicator Data imputation'!AH163&lt;&gt;"",1,0))</f>
        <v>0</v>
      </c>
      <c r="AH160" s="158">
        <f>IF('Indicator Data'!AI164="No Data",1,IF('Indicator Data imputation'!AI163&lt;&gt;"",1,0))</f>
        <v>0</v>
      </c>
      <c r="AI160" s="158">
        <f>IF('Indicator Data'!AJ164="No Data",1,IF('Indicator Data imputation'!AJ163&lt;&gt;"",1,0))</f>
        <v>0</v>
      </c>
      <c r="AJ160" s="158">
        <f>IF('Indicator Data'!AK164="No Data",1,IF('Indicator Data imputation'!AK163&lt;&gt;"",1,0))</f>
        <v>0</v>
      </c>
      <c r="AK160" s="158">
        <f>IF('Indicator Data'!AL164="No Data",1,IF('Indicator Data imputation'!AL163&lt;&gt;"",1,0))</f>
        <v>0</v>
      </c>
      <c r="AL160" s="158">
        <f>IF('Indicator Data'!AM164="No Data",1,IF('Indicator Data imputation'!AM163&lt;&gt;"",1,0))</f>
        <v>0</v>
      </c>
      <c r="AM160" s="158">
        <f>IF('Indicator Data'!AN164="No Data",1,IF('Indicator Data imputation'!AN163&lt;&gt;"",1,0))</f>
        <v>0</v>
      </c>
      <c r="AN160" s="158">
        <f>IF('Indicator Data'!AO164="No Data",1,IF('Indicator Data imputation'!AO163&lt;&gt;"",1,0))</f>
        <v>0</v>
      </c>
      <c r="AO160" s="158">
        <f>IF('Indicator Data'!AP164="No Data",1,IF('Indicator Data imputation'!AP163&lt;&gt;"",1,0))</f>
        <v>0</v>
      </c>
      <c r="AP160" s="158">
        <f>IF('Indicator Data'!AQ164="No Data",1,IF('Indicator Data imputation'!AQ163&lt;&gt;"",1,0))</f>
        <v>0</v>
      </c>
      <c r="AQ160" s="158">
        <f>IF('Indicator Data'!AR164="No Data",1,IF('Indicator Data imputation'!AR163&lt;&gt;"",1,0))</f>
        <v>0</v>
      </c>
      <c r="AR160" s="158">
        <f>IF('Indicator Data'!AS164="No Data",1,IF('Indicator Data imputation'!AS163&lt;&gt;"",1,0))</f>
        <v>0</v>
      </c>
      <c r="AS160" s="158">
        <f>IF('Indicator Data'!AT164="No Data",1,IF('Indicator Data imputation'!AT163&lt;&gt;"",1,0))</f>
        <v>0</v>
      </c>
      <c r="AT160" s="158">
        <f>IF('Indicator Data'!AU164="No Data",1,IF('Indicator Data imputation'!AU163&lt;&gt;"",1,0))</f>
        <v>0</v>
      </c>
      <c r="AU160" s="158">
        <f>IF('Indicator Data'!AV164="No Data",1,IF('Indicator Data imputation'!AV163&lt;&gt;"",1,0))</f>
        <v>0</v>
      </c>
      <c r="AV160" s="158">
        <f>IF('Indicator Data'!AW164="No Data",1,IF('Indicator Data imputation'!AW163&lt;&gt;"",1,0))</f>
        <v>0</v>
      </c>
      <c r="AW160" s="158">
        <f>IF('Indicator Data'!AX164="No Data",1,IF('Indicator Data imputation'!AX163&lt;&gt;"",1,0))</f>
        <v>0</v>
      </c>
      <c r="AX160" s="158">
        <f>IF('Indicator Data'!AY164="No Data",1,IF('Indicator Data imputation'!AY163&lt;&gt;"",1,0))</f>
        <v>0</v>
      </c>
      <c r="AY160" s="158">
        <f>IF('Indicator Data'!AZ164="No Data",1,IF('Indicator Data imputation'!AZ163&lt;&gt;"",1,0))</f>
        <v>0</v>
      </c>
      <c r="AZ160" s="158">
        <f>IF('Indicator Data'!BA164="No Data",1,IF('Indicator Data imputation'!BA163&lt;&gt;"",1,0))</f>
        <v>0</v>
      </c>
      <c r="BA160" s="158">
        <f>IF('Indicator Data'!BB164="No Data",1,IF('Indicator Data imputation'!BB163&lt;&gt;"",1,0))</f>
        <v>0</v>
      </c>
      <c r="BB160" s="158">
        <f>IF('Indicator Data'!BC164="No Data",1,IF('Indicator Data imputation'!BC163&lt;&gt;"",1,0))</f>
        <v>0</v>
      </c>
      <c r="BC160" s="158">
        <f>IF('Indicator Data'!BD164="No Data",1,IF('Indicator Data imputation'!BD163&lt;&gt;"",1,0))</f>
        <v>0</v>
      </c>
      <c r="BD160" s="158">
        <f>IF('Indicator Data'!BE164="No Data",1,IF('Indicator Data imputation'!BE163&lt;&gt;"",1,0))</f>
        <v>0</v>
      </c>
      <c r="BE160" s="158">
        <f>IF('Indicator Data'!BF164="No Data",1,IF('Indicator Data imputation'!BF163&lt;&gt;"",1,0))</f>
        <v>0</v>
      </c>
      <c r="BF160" s="158">
        <f>IF('Indicator Data'!BG164="No Data",1,IF('Indicator Data imputation'!BG163&lt;&gt;"",1,0))</f>
        <v>0</v>
      </c>
      <c r="BG160" s="158">
        <f>IF('Indicator Data'!BH164="No Data",1,IF('Indicator Data imputation'!BH163&lt;&gt;"",1,0))</f>
        <v>0</v>
      </c>
      <c r="BH160" s="158">
        <f>IF('Indicator Data'!BI164="No Data",1,IF('Indicator Data imputation'!BI163&lt;&gt;"",1,0))</f>
        <v>0</v>
      </c>
      <c r="BI160" s="158">
        <f>IF('Indicator Data'!BR164="No Data",1,IF('Indicator Data imputation'!BJ163&lt;&gt;"",1,0))</f>
        <v>0</v>
      </c>
      <c r="BJ160" s="158">
        <f>IF('Indicator Data'!BS164="No Data",1,IF('Indicator Data imputation'!BK163&lt;&gt;"",1,0))</f>
        <v>0</v>
      </c>
      <c r="BK160" s="158">
        <f>IF('Indicator Data'!BT164="No Data",1,IF('Indicator Data imputation'!BL163&lt;&gt;"",1,0))</f>
        <v>0</v>
      </c>
      <c r="BL160" s="158">
        <f>IF('Indicator Data'!BU164="No Data",1,IF('Indicator Data imputation'!BM163&lt;&gt;"",1,0))</f>
        <v>0</v>
      </c>
      <c r="BM160" s="158">
        <f>IF('Indicator Data'!BV164="No Data",1,IF('Indicator Data imputation'!BN163&lt;&gt;"",1,0))</f>
        <v>0</v>
      </c>
      <c r="BN160" s="158">
        <f>IF('Indicator Data'!BW164="No Data",1,IF('Indicator Data imputation'!BO163&lt;&gt;"",1,0))</f>
        <v>0</v>
      </c>
      <c r="BO160" s="158">
        <f>IF('Indicator Data'!BX164="No Data",1,IF('Indicator Data imputation'!BP163&lt;&gt;"",1,0))</f>
        <v>0</v>
      </c>
      <c r="BP160" s="158">
        <f>IF('Indicator Data'!BY164="No Data",1,IF('Indicator Data imputation'!BQ163&lt;&gt;"",1,0))</f>
        <v>0</v>
      </c>
      <c r="BQ160" s="158">
        <f>IF('Indicator Data'!BZ164="No Data",1,IF('Indicator Data imputation'!BR163&lt;&gt;"",1,0))</f>
        <v>0</v>
      </c>
      <c r="BR160" s="158">
        <f>IF('Indicator Data'!CA164="No Data",1,IF('Indicator Data imputation'!BS163&lt;&gt;"",1,0))</f>
        <v>0</v>
      </c>
      <c r="BS160" s="158">
        <f>IF('Indicator Data'!CB164="No Data",1,IF('Indicator Data imputation'!BT163&lt;&gt;"",1,0))</f>
        <v>0</v>
      </c>
      <c r="BT160" s="158">
        <f>IF('Indicator Data'!CC164="No Data",1,IF('Indicator Data imputation'!BU163&lt;&gt;"",1,0))</f>
        <v>0</v>
      </c>
      <c r="BU160" s="158">
        <f>IF('Indicator Data'!CD164="No Data",1,IF('Indicator Data imputation'!BV163&lt;&gt;"",1,0))</f>
        <v>0</v>
      </c>
      <c r="BV160" s="158">
        <f>IF('Indicator Data'!CE164="No Data",1,IF('Indicator Data imputation'!BW163&lt;&gt;"",1,0))</f>
        <v>0</v>
      </c>
      <c r="BW160" s="158">
        <f>IF('Indicator Data'!CF164="No Data",1,IF('Indicator Data imputation'!BX163&lt;&gt;"",1,0))</f>
        <v>0</v>
      </c>
      <c r="BX160" s="158">
        <f>IF('Indicator Data'!CG164="No Data",1,IF('Indicator Data imputation'!BY163&lt;&gt;"",1,0))</f>
        <v>0</v>
      </c>
      <c r="BY160" s="5">
        <f t="shared" si="6"/>
        <v>0</v>
      </c>
      <c r="BZ160" s="160">
        <f t="shared" si="7"/>
        <v>0</v>
      </c>
    </row>
    <row r="161" spans="1:78" x14ac:dyDescent="0.3">
      <c r="A161" s="5" t="s">
        <v>298</v>
      </c>
      <c r="B161" s="158">
        <f>IF('Indicator Data'!C165="No Data",1,IF('Indicator Data imputation'!C164&lt;&gt;"",1,0))</f>
        <v>0</v>
      </c>
      <c r="C161" s="158">
        <f>IF('Indicator Data'!D165="No Data",1,IF('Indicator Data imputation'!D164&lt;&gt;"",1,0))</f>
        <v>0</v>
      </c>
      <c r="D161" s="158">
        <f>IF('Indicator Data'!E165="No Data",1,IF('Indicator Data imputation'!E164&lt;&gt;"",1,0))</f>
        <v>0</v>
      </c>
      <c r="E161" s="158">
        <f>IF('Indicator Data'!F165="No Data",1,IF('Indicator Data imputation'!F164&lt;&gt;"",1,0))</f>
        <v>0</v>
      </c>
      <c r="F161" s="158">
        <f>IF('Indicator Data'!G165="No Data",1,IF('Indicator Data imputation'!G164&lt;&gt;"",1,0))</f>
        <v>0</v>
      </c>
      <c r="G161" s="158">
        <f>IF('Indicator Data'!H165="No Data",1,IF('Indicator Data imputation'!H164&lt;&gt;"",1,0))</f>
        <v>0</v>
      </c>
      <c r="H161" s="158">
        <f>IF('Indicator Data'!I165="No Data",1,IF('Indicator Data imputation'!I164&lt;&gt;"",1,0))</f>
        <v>0</v>
      </c>
      <c r="I161" s="158">
        <f>IF('Indicator Data'!J165="No Data",1,IF('Indicator Data imputation'!J164&lt;&gt;"",1,0))</f>
        <v>0</v>
      </c>
      <c r="J161" s="158">
        <f>IF('Indicator Data'!K165="No Data",1,IF('Indicator Data imputation'!K164&lt;&gt;"",1,0))</f>
        <v>0</v>
      </c>
      <c r="K161" s="158">
        <f>IF('Indicator Data'!L165="No Data",1,IF('Indicator Data imputation'!L164&lt;&gt;"",1,0))</f>
        <v>0</v>
      </c>
      <c r="L161" s="158">
        <f>IF('Indicator Data'!M165="No Data",1,IF('Indicator Data imputation'!M164&lt;&gt;"",1,0))</f>
        <v>0</v>
      </c>
      <c r="M161" s="158">
        <f>IF('Indicator Data'!N165="No Data",1,IF('Indicator Data imputation'!N164&lt;&gt;"",1,0))</f>
        <v>0</v>
      </c>
      <c r="N161" s="158">
        <f>IF('Indicator Data'!O165="No Data",1,IF('Indicator Data imputation'!O164&lt;&gt;"",1,0))</f>
        <v>0</v>
      </c>
      <c r="O161" s="158">
        <f>IF('Indicator Data'!P165="No Data",1,IF('Indicator Data imputation'!P164&lt;&gt;"",1,0))</f>
        <v>0</v>
      </c>
      <c r="P161" s="158">
        <f>IF('Indicator Data'!Q165="No Data",1,IF('Indicator Data imputation'!Q164&lt;&gt;"",1,0))</f>
        <v>0</v>
      </c>
      <c r="Q161" s="158">
        <f>IF('Indicator Data'!R165="No Data",1,IF('Indicator Data imputation'!R164&lt;&gt;"",1,0))</f>
        <v>0</v>
      </c>
      <c r="R161" s="158">
        <f>IF('Indicator Data'!S165="No Data",1,IF('Indicator Data imputation'!S164&lt;&gt;"",1,0))</f>
        <v>0</v>
      </c>
      <c r="S161" s="158">
        <f>IF('Indicator Data'!T165="No Data",1,IF('Indicator Data imputation'!T164&lt;&gt;"",1,0))</f>
        <v>0</v>
      </c>
      <c r="T161" s="158">
        <f>IF('Indicator Data'!U165="No Data",1,IF('Indicator Data imputation'!U164&lt;&gt;"",1,0))</f>
        <v>0</v>
      </c>
      <c r="U161" s="158">
        <f>IF('Indicator Data'!V165="No Data",1,IF('Indicator Data imputation'!V164&lt;&gt;"",1,0))</f>
        <v>0</v>
      </c>
      <c r="V161" s="158">
        <f>IF('Indicator Data'!W165="No Data",1,IF('Indicator Data imputation'!W164&lt;&gt;"",1,0))</f>
        <v>0</v>
      </c>
      <c r="W161" s="158">
        <f>IF('Indicator Data'!X165="No Data",1,IF('Indicator Data imputation'!X164&lt;&gt;"",1,0))</f>
        <v>0</v>
      </c>
      <c r="X161" s="158">
        <f>IF('Indicator Data'!Y165="No Data",1,IF('Indicator Data imputation'!Y164&lt;&gt;"",1,0))</f>
        <v>0</v>
      </c>
      <c r="Y161" s="158">
        <f>IF('Indicator Data'!Z165="No Data",1,IF('Indicator Data imputation'!Z164&lt;&gt;"",1,0))</f>
        <v>0</v>
      </c>
      <c r="Z161" s="158">
        <f>IF('Indicator Data'!AA165="No Data",1,IF('Indicator Data imputation'!AA164&lt;&gt;"",1,0))</f>
        <v>0</v>
      </c>
      <c r="AA161" s="158">
        <f>IF('Indicator Data'!AB165="No Data",1,IF('Indicator Data imputation'!AB164&lt;&gt;"",1,0))</f>
        <v>0</v>
      </c>
      <c r="AB161" s="158">
        <f>IF('Indicator Data'!AC165="No Data",1,IF('Indicator Data imputation'!AC164&lt;&gt;"",1,0))</f>
        <v>1</v>
      </c>
      <c r="AC161" s="158">
        <f>IF('Indicator Data'!AD165="No Data",1,IF('Indicator Data imputation'!AD164&lt;&gt;"",1,0))</f>
        <v>0</v>
      </c>
      <c r="AD161" s="158">
        <f>IF('Indicator Data'!AE165="No Data",1,IF('Indicator Data imputation'!AE164&lt;&gt;"",1,0))</f>
        <v>0</v>
      </c>
      <c r="AE161" s="158">
        <f>IF('Indicator Data'!AF165="No Data",1,IF('Indicator Data imputation'!AF164&lt;&gt;"",1,0))</f>
        <v>0</v>
      </c>
      <c r="AF161" s="158">
        <f>IF('Indicator Data'!AG165="No Data",1,IF('Indicator Data imputation'!AG164&lt;&gt;"",1,0))</f>
        <v>0</v>
      </c>
      <c r="AG161" s="158">
        <f>IF('Indicator Data'!AH165="No Data",1,IF('Indicator Data imputation'!AH164&lt;&gt;"",1,0))</f>
        <v>0</v>
      </c>
      <c r="AH161" s="158">
        <f>IF('Indicator Data'!AI165="No Data",1,IF('Indicator Data imputation'!AI164&lt;&gt;"",1,0))</f>
        <v>0</v>
      </c>
      <c r="AI161" s="158">
        <f>IF('Indicator Data'!AJ165="No Data",1,IF('Indicator Data imputation'!AJ164&lt;&gt;"",1,0))</f>
        <v>0</v>
      </c>
      <c r="AJ161" s="158">
        <f>IF('Indicator Data'!AK165="No Data",1,IF('Indicator Data imputation'!AK164&lt;&gt;"",1,0))</f>
        <v>0</v>
      </c>
      <c r="AK161" s="158">
        <f>IF('Indicator Data'!AL165="No Data",1,IF('Indicator Data imputation'!AL164&lt;&gt;"",1,0))</f>
        <v>0</v>
      </c>
      <c r="AL161" s="158">
        <f>IF('Indicator Data'!AM165="No Data",1,IF('Indicator Data imputation'!AM164&lt;&gt;"",1,0))</f>
        <v>0</v>
      </c>
      <c r="AM161" s="158">
        <f>IF('Indicator Data'!AN165="No Data",1,IF('Indicator Data imputation'!AN164&lt;&gt;"",1,0))</f>
        <v>0</v>
      </c>
      <c r="AN161" s="158">
        <f>IF('Indicator Data'!AO165="No Data",1,IF('Indicator Data imputation'!AO164&lt;&gt;"",1,0))</f>
        <v>0</v>
      </c>
      <c r="AO161" s="158">
        <f>IF('Indicator Data'!AP165="No Data",1,IF('Indicator Data imputation'!AP164&lt;&gt;"",1,0))</f>
        <v>0</v>
      </c>
      <c r="AP161" s="158">
        <f>IF('Indicator Data'!AQ165="No Data",1,IF('Indicator Data imputation'!AQ164&lt;&gt;"",1,0))</f>
        <v>0</v>
      </c>
      <c r="AQ161" s="158">
        <f>IF('Indicator Data'!AR165="No Data",1,IF('Indicator Data imputation'!AR164&lt;&gt;"",1,0))</f>
        <v>0</v>
      </c>
      <c r="AR161" s="158">
        <f>IF('Indicator Data'!AS165="No Data",1,IF('Indicator Data imputation'!AS164&lt;&gt;"",1,0))</f>
        <v>0</v>
      </c>
      <c r="AS161" s="158">
        <f>IF('Indicator Data'!AT165="No Data",1,IF('Indicator Data imputation'!AT164&lt;&gt;"",1,0))</f>
        <v>0</v>
      </c>
      <c r="AT161" s="158">
        <f>IF('Indicator Data'!AU165="No Data",1,IF('Indicator Data imputation'!AU164&lt;&gt;"",1,0))</f>
        <v>0</v>
      </c>
      <c r="AU161" s="158">
        <f>IF('Indicator Data'!AV165="No Data",1,IF('Indicator Data imputation'!AV164&lt;&gt;"",1,0))</f>
        <v>0</v>
      </c>
      <c r="AV161" s="158">
        <f>IF('Indicator Data'!AW165="No Data",1,IF('Indicator Data imputation'!AW164&lt;&gt;"",1,0))</f>
        <v>0</v>
      </c>
      <c r="AW161" s="158">
        <f>IF('Indicator Data'!AX165="No Data",1,IF('Indicator Data imputation'!AX164&lt;&gt;"",1,0))</f>
        <v>0</v>
      </c>
      <c r="AX161" s="158">
        <f>IF('Indicator Data'!AY165="No Data",1,IF('Indicator Data imputation'!AY164&lt;&gt;"",1,0))</f>
        <v>0</v>
      </c>
      <c r="AY161" s="158">
        <f>IF('Indicator Data'!AZ165="No Data",1,IF('Indicator Data imputation'!AZ164&lt;&gt;"",1,0))</f>
        <v>1</v>
      </c>
      <c r="AZ161" s="158">
        <f>IF('Indicator Data'!BA165="No Data",1,IF('Indicator Data imputation'!BA164&lt;&gt;"",1,0))</f>
        <v>0</v>
      </c>
      <c r="BA161" s="158">
        <f>IF('Indicator Data'!BB165="No Data",1,IF('Indicator Data imputation'!BB164&lt;&gt;"",1,0))</f>
        <v>0</v>
      </c>
      <c r="BB161" s="158">
        <f>IF('Indicator Data'!BC165="No Data",1,IF('Indicator Data imputation'!BC164&lt;&gt;"",1,0))</f>
        <v>0</v>
      </c>
      <c r="BC161" s="158">
        <f>IF('Indicator Data'!BD165="No Data",1,IF('Indicator Data imputation'!BD164&lt;&gt;"",1,0))</f>
        <v>0</v>
      </c>
      <c r="BD161" s="158">
        <f>IF('Indicator Data'!BE165="No Data",1,IF('Indicator Data imputation'!BE164&lt;&gt;"",1,0))</f>
        <v>0</v>
      </c>
      <c r="BE161" s="158">
        <f>IF('Indicator Data'!BF165="No Data",1,IF('Indicator Data imputation'!BF164&lt;&gt;"",1,0))</f>
        <v>0</v>
      </c>
      <c r="BF161" s="158">
        <f>IF('Indicator Data'!BG165="No Data",1,IF('Indicator Data imputation'!BG164&lt;&gt;"",1,0))</f>
        <v>0</v>
      </c>
      <c r="BG161" s="158">
        <f>IF('Indicator Data'!BH165="No Data",1,IF('Indicator Data imputation'!BH164&lt;&gt;"",1,0))</f>
        <v>1</v>
      </c>
      <c r="BH161" s="158">
        <f>IF('Indicator Data'!BI165="No Data",1,IF('Indicator Data imputation'!BI164&lt;&gt;"",1,0))</f>
        <v>1</v>
      </c>
      <c r="BI161" s="158">
        <f>IF('Indicator Data'!BR165="No Data",1,IF('Indicator Data imputation'!BJ164&lt;&gt;"",1,0))</f>
        <v>1</v>
      </c>
      <c r="BJ161" s="158">
        <f>IF('Indicator Data'!BS165="No Data",1,IF('Indicator Data imputation'!BK164&lt;&gt;"",1,0))</f>
        <v>0</v>
      </c>
      <c r="BK161" s="158">
        <f>IF('Indicator Data'!BT165="No Data",1,IF('Indicator Data imputation'!BL164&lt;&gt;"",1,0))</f>
        <v>0</v>
      </c>
      <c r="BL161" s="158">
        <f>IF('Indicator Data'!BU165="No Data",1,IF('Indicator Data imputation'!BM164&lt;&gt;"",1,0))</f>
        <v>0</v>
      </c>
      <c r="BM161" s="158">
        <f>IF('Indicator Data'!BV165="No Data",1,IF('Indicator Data imputation'!BN164&lt;&gt;"",1,0))</f>
        <v>0</v>
      </c>
      <c r="BN161" s="158">
        <f>IF('Indicator Data'!BW165="No Data",1,IF('Indicator Data imputation'!BO164&lt;&gt;"",1,0))</f>
        <v>0</v>
      </c>
      <c r="BO161" s="158">
        <f>IF('Indicator Data'!BX165="No Data",1,IF('Indicator Data imputation'!BP164&lt;&gt;"",1,0))</f>
        <v>0</v>
      </c>
      <c r="BP161" s="158">
        <f>IF('Indicator Data'!BY165="No Data",1,IF('Indicator Data imputation'!BQ164&lt;&gt;"",1,0))</f>
        <v>0</v>
      </c>
      <c r="BQ161" s="158">
        <f>IF('Indicator Data'!BZ165="No Data",1,IF('Indicator Data imputation'!BR164&lt;&gt;"",1,0))</f>
        <v>0</v>
      </c>
      <c r="BR161" s="158">
        <f>IF('Indicator Data'!CA165="No Data",1,IF('Indicator Data imputation'!BS164&lt;&gt;"",1,0))</f>
        <v>0</v>
      </c>
      <c r="BS161" s="158">
        <f>IF('Indicator Data'!CB165="No Data",1,IF('Indicator Data imputation'!BT164&lt;&gt;"",1,0))</f>
        <v>1</v>
      </c>
      <c r="BT161" s="158">
        <f>IF('Indicator Data'!CC165="No Data",1,IF('Indicator Data imputation'!BU164&lt;&gt;"",1,0))</f>
        <v>0</v>
      </c>
      <c r="BU161" s="158">
        <f>IF('Indicator Data'!CD165="No Data",1,IF('Indicator Data imputation'!BV164&lt;&gt;"",1,0))</f>
        <v>1</v>
      </c>
      <c r="BV161" s="158">
        <f>IF('Indicator Data'!CE165="No Data",1,IF('Indicator Data imputation'!BW164&lt;&gt;"",1,0))</f>
        <v>1</v>
      </c>
      <c r="BW161" s="158">
        <f>IF('Indicator Data'!CF165="No Data",1,IF('Indicator Data imputation'!BX164&lt;&gt;"",1,0))</f>
        <v>0</v>
      </c>
      <c r="BX161" s="158">
        <f>IF('Indicator Data'!CG165="No Data",1,IF('Indicator Data imputation'!BY164&lt;&gt;"",1,0))</f>
        <v>0</v>
      </c>
      <c r="BY161" s="5">
        <f t="shared" si="6"/>
        <v>8</v>
      </c>
      <c r="BZ161" s="160">
        <f t="shared" si="7"/>
        <v>0.10666666666666667</v>
      </c>
    </row>
    <row r="162" spans="1:78" x14ac:dyDescent="0.3">
      <c r="A162" s="5" t="s">
        <v>300</v>
      </c>
      <c r="B162" s="158">
        <f>IF('Indicator Data'!C166="No Data",1,IF('Indicator Data imputation'!C165&lt;&gt;"",1,0))</f>
        <v>0</v>
      </c>
      <c r="C162" s="158">
        <f>IF('Indicator Data'!D166="No Data",1,IF('Indicator Data imputation'!D165&lt;&gt;"",1,0))</f>
        <v>0</v>
      </c>
      <c r="D162" s="158">
        <f>IF('Indicator Data'!E166="No Data",1,IF('Indicator Data imputation'!E165&lt;&gt;"",1,0))</f>
        <v>0</v>
      </c>
      <c r="E162" s="158">
        <f>IF('Indicator Data'!F166="No Data",1,IF('Indicator Data imputation'!F165&lt;&gt;"",1,0))</f>
        <v>0</v>
      </c>
      <c r="F162" s="158">
        <f>IF('Indicator Data'!G166="No Data",1,IF('Indicator Data imputation'!G165&lt;&gt;"",1,0))</f>
        <v>0</v>
      </c>
      <c r="G162" s="158">
        <f>IF('Indicator Data'!H166="No Data",1,IF('Indicator Data imputation'!H165&lt;&gt;"",1,0))</f>
        <v>0</v>
      </c>
      <c r="H162" s="158">
        <f>IF('Indicator Data'!I166="No Data",1,IF('Indicator Data imputation'!I165&lt;&gt;"",1,0))</f>
        <v>0</v>
      </c>
      <c r="I162" s="158">
        <f>IF('Indicator Data'!J166="No Data",1,IF('Indicator Data imputation'!J165&lt;&gt;"",1,0))</f>
        <v>0</v>
      </c>
      <c r="J162" s="158">
        <f>IF('Indicator Data'!K166="No Data",1,IF('Indicator Data imputation'!K165&lt;&gt;"",1,0))</f>
        <v>0</v>
      </c>
      <c r="K162" s="158">
        <f>IF('Indicator Data'!L166="No Data",1,IF('Indicator Data imputation'!L165&lt;&gt;"",1,0))</f>
        <v>0</v>
      </c>
      <c r="L162" s="158">
        <f>IF('Indicator Data'!M166="No Data",1,IF('Indicator Data imputation'!M165&lt;&gt;"",1,0))</f>
        <v>0</v>
      </c>
      <c r="M162" s="158">
        <f>IF('Indicator Data'!N166="No Data",1,IF('Indicator Data imputation'!N165&lt;&gt;"",1,0))</f>
        <v>1</v>
      </c>
      <c r="N162" s="158">
        <f>IF('Indicator Data'!O166="No Data",1,IF('Indicator Data imputation'!O165&lt;&gt;"",1,0))</f>
        <v>1</v>
      </c>
      <c r="O162" s="158">
        <f>IF('Indicator Data'!P166="No Data",1,IF('Indicator Data imputation'!P165&lt;&gt;"",1,0))</f>
        <v>1</v>
      </c>
      <c r="P162" s="158">
        <f>IF('Indicator Data'!Q166="No Data",1,IF('Indicator Data imputation'!Q165&lt;&gt;"",1,0))</f>
        <v>0</v>
      </c>
      <c r="Q162" s="158">
        <f>IF('Indicator Data'!R166="No Data",1,IF('Indicator Data imputation'!R165&lt;&gt;"",1,0))</f>
        <v>0</v>
      </c>
      <c r="R162" s="158">
        <f>IF('Indicator Data'!S166="No Data",1,IF('Indicator Data imputation'!S165&lt;&gt;"",1,0))</f>
        <v>0</v>
      </c>
      <c r="S162" s="158">
        <f>IF('Indicator Data'!T166="No Data",1,IF('Indicator Data imputation'!T165&lt;&gt;"",1,0))</f>
        <v>0</v>
      </c>
      <c r="T162" s="158">
        <f>IF('Indicator Data'!U166="No Data",1,IF('Indicator Data imputation'!U165&lt;&gt;"",1,0))</f>
        <v>0</v>
      </c>
      <c r="U162" s="158">
        <f>IF('Indicator Data'!V166="No Data",1,IF('Indicator Data imputation'!V165&lt;&gt;"",1,0))</f>
        <v>0</v>
      </c>
      <c r="V162" s="158">
        <f>IF('Indicator Data'!W166="No Data",1,IF('Indicator Data imputation'!W165&lt;&gt;"",1,0))</f>
        <v>0</v>
      </c>
      <c r="W162" s="158">
        <f>IF('Indicator Data'!X166="No Data",1,IF('Indicator Data imputation'!X165&lt;&gt;"",1,0))</f>
        <v>0</v>
      </c>
      <c r="X162" s="158">
        <f>IF('Indicator Data'!Y166="No Data",1,IF('Indicator Data imputation'!Y165&lt;&gt;"",1,0))</f>
        <v>0</v>
      </c>
      <c r="Y162" s="158">
        <f>IF('Indicator Data'!Z166="No Data",1,IF('Indicator Data imputation'!Z165&lt;&gt;"",1,0))</f>
        <v>0</v>
      </c>
      <c r="Z162" s="158">
        <f>IF('Indicator Data'!AA166="No Data",1,IF('Indicator Data imputation'!AA165&lt;&gt;"",1,0))</f>
        <v>0</v>
      </c>
      <c r="AA162" s="158">
        <f>IF('Indicator Data'!AB166="No Data",1,IF('Indicator Data imputation'!AB165&lt;&gt;"",1,0))</f>
        <v>0</v>
      </c>
      <c r="AB162" s="158">
        <f>IF('Indicator Data'!AC166="No Data",1,IF('Indicator Data imputation'!AC165&lt;&gt;"",1,0))</f>
        <v>1</v>
      </c>
      <c r="AC162" s="158">
        <f>IF('Indicator Data'!AD166="No Data",1,IF('Indicator Data imputation'!AD165&lt;&gt;"",1,0))</f>
        <v>0</v>
      </c>
      <c r="AD162" s="158">
        <f>IF('Indicator Data'!AE166="No Data",1,IF('Indicator Data imputation'!AE165&lt;&gt;"",1,0))</f>
        <v>0</v>
      </c>
      <c r="AE162" s="158">
        <f>IF('Indicator Data'!AF166="No Data",1,IF('Indicator Data imputation'!AF165&lt;&gt;"",1,0))</f>
        <v>0</v>
      </c>
      <c r="AF162" s="158">
        <f>IF('Indicator Data'!AG166="No Data",1,IF('Indicator Data imputation'!AG165&lt;&gt;"",1,0))</f>
        <v>0</v>
      </c>
      <c r="AG162" s="158">
        <f>IF('Indicator Data'!AH166="No Data",1,IF('Indicator Data imputation'!AH165&lt;&gt;"",1,0))</f>
        <v>0</v>
      </c>
      <c r="AH162" s="158">
        <f>IF('Indicator Data'!AI166="No Data",1,IF('Indicator Data imputation'!AI165&lt;&gt;"",1,0))</f>
        <v>0</v>
      </c>
      <c r="AI162" s="158">
        <f>IF('Indicator Data'!AJ166="No Data",1,IF('Indicator Data imputation'!AJ165&lt;&gt;"",1,0))</f>
        <v>0</v>
      </c>
      <c r="AJ162" s="158">
        <f>IF('Indicator Data'!AK166="No Data",1,IF('Indicator Data imputation'!AK165&lt;&gt;"",1,0))</f>
        <v>0</v>
      </c>
      <c r="AK162" s="158">
        <f>IF('Indicator Data'!AL166="No Data",1,IF('Indicator Data imputation'!AL165&lt;&gt;"",1,0))</f>
        <v>0</v>
      </c>
      <c r="AL162" s="158">
        <f>IF('Indicator Data'!AM166="No Data",1,IF('Indicator Data imputation'!AM165&lt;&gt;"",1,0))</f>
        <v>1</v>
      </c>
      <c r="AM162" s="158">
        <f>IF('Indicator Data'!AN166="No Data",1,IF('Indicator Data imputation'!AN165&lt;&gt;"",1,0))</f>
        <v>0</v>
      </c>
      <c r="AN162" s="158">
        <f>IF('Indicator Data'!AO166="No Data",1,IF('Indicator Data imputation'!AO165&lt;&gt;"",1,0))</f>
        <v>0</v>
      </c>
      <c r="AO162" s="158">
        <f>IF('Indicator Data'!AP166="No Data",1,IF('Indicator Data imputation'!AP165&lt;&gt;"",1,0))</f>
        <v>0</v>
      </c>
      <c r="AP162" s="158">
        <f>IF('Indicator Data'!AQ166="No Data",1,IF('Indicator Data imputation'!AQ165&lt;&gt;"",1,0))</f>
        <v>1</v>
      </c>
      <c r="AQ162" s="158">
        <f>IF('Indicator Data'!AR166="No Data",1,IF('Indicator Data imputation'!AR165&lt;&gt;"",1,0))</f>
        <v>0</v>
      </c>
      <c r="AR162" s="158">
        <f>IF('Indicator Data'!AS166="No Data",1,IF('Indicator Data imputation'!AS165&lt;&gt;"",1,0))</f>
        <v>0</v>
      </c>
      <c r="AS162" s="158">
        <f>IF('Indicator Data'!AT166="No Data",1,IF('Indicator Data imputation'!AT165&lt;&gt;"",1,0))</f>
        <v>1</v>
      </c>
      <c r="AT162" s="158">
        <f>IF('Indicator Data'!AU166="No Data",1,IF('Indicator Data imputation'!AU165&lt;&gt;"",1,0))</f>
        <v>0</v>
      </c>
      <c r="AU162" s="158">
        <f>IF('Indicator Data'!AV166="No Data",1,IF('Indicator Data imputation'!AV165&lt;&gt;"",1,0))</f>
        <v>0</v>
      </c>
      <c r="AV162" s="158">
        <f>IF('Indicator Data'!AW166="No Data",1,IF('Indicator Data imputation'!AW165&lt;&gt;"",1,0))</f>
        <v>0</v>
      </c>
      <c r="AW162" s="158">
        <f>IF('Indicator Data'!AX166="No Data",1,IF('Indicator Data imputation'!AX165&lt;&gt;"",1,0))</f>
        <v>1</v>
      </c>
      <c r="AX162" s="158">
        <f>IF('Indicator Data'!AY166="No Data",1,IF('Indicator Data imputation'!AY165&lt;&gt;"",1,0))</f>
        <v>0</v>
      </c>
      <c r="AY162" s="158">
        <f>IF('Indicator Data'!AZ166="No Data",1,IF('Indicator Data imputation'!AZ165&lt;&gt;"",1,0))</f>
        <v>0</v>
      </c>
      <c r="AZ162" s="158">
        <f>IF('Indicator Data'!BA166="No Data",1,IF('Indicator Data imputation'!BA165&lt;&gt;"",1,0))</f>
        <v>0</v>
      </c>
      <c r="BA162" s="158">
        <f>IF('Indicator Data'!BB166="No Data",1,IF('Indicator Data imputation'!BB165&lt;&gt;"",1,0))</f>
        <v>0</v>
      </c>
      <c r="BB162" s="158">
        <f>IF('Indicator Data'!BC166="No Data",1,IF('Indicator Data imputation'!BC165&lt;&gt;"",1,0))</f>
        <v>0</v>
      </c>
      <c r="BC162" s="158">
        <f>IF('Indicator Data'!BD166="No Data",1,IF('Indicator Data imputation'!BD165&lt;&gt;"",1,0))</f>
        <v>0</v>
      </c>
      <c r="BD162" s="158">
        <f>IF('Indicator Data'!BE166="No Data",1,IF('Indicator Data imputation'!BE165&lt;&gt;"",1,0))</f>
        <v>0</v>
      </c>
      <c r="BE162" s="158">
        <f>IF('Indicator Data'!BF166="No Data",1,IF('Indicator Data imputation'!BF165&lt;&gt;"",1,0))</f>
        <v>0</v>
      </c>
      <c r="BF162" s="158">
        <f>IF('Indicator Data'!BG166="No Data",1,IF('Indicator Data imputation'!BG165&lt;&gt;"",1,0))</f>
        <v>0</v>
      </c>
      <c r="BG162" s="158">
        <f>IF('Indicator Data'!BH166="No Data",1,IF('Indicator Data imputation'!BH165&lt;&gt;"",1,0))</f>
        <v>0</v>
      </c>
      <c r="BH162" s="158">
        <f>IF('Indicator Data'!BI166="No Data",1,IF('Indicator Data imputation'!BI165&lt;&gt;"",1,0))</f>
        <v>0</v>
      </c>
      <c r="BI162" s="158">
        <f>IF('Indicator Data'!BR166="No Data",1,IF('Indicator Data imputation'!BJ165&lt;&gt;"",1,0))</f>
        <v>0</v>
      </c>
      <c r="BJ162" s="158">
        <f>IF('Indicator Data'!BS166="No Data",1,IF('Indicator Data imputation'!BK165&lt;&gt;"",1,0))</f>
        <v>0</v>
      </c>
      <c r="BK162" s="158">
        <f>IF('Indicator Data'!BT166="No Data",1,IF('Indicator Data imputation'!BL165&lt;&gt;"",1,0))</f>
        <v>0</v>
      </c>
      <c r="BL162" s="158">
        <f>IF('Indicator Data'!BU166="No Data",1,IF('Indicator Data imputation'!BM165&lt;&gt;"",1,0))</f>
        <v>0</v>
      </c>
      <c r="BM162" s="158">
        <f>IF('Indicator Data'!BV166="No Data",1,IF('Indicator Data imputation'!BN165&lt;&gt;"",1,0))</f>
        <v>0</v>
      </c>
      <c r="BN162" s="158">
        <f>IF('Indicator Data'!BW166="No Data",1,IF('Indicator Data imputation'!BO165&lt;&gt;"",1,0))</f>
        <v>0</v>
      </c>
      <c r="BO162" s="158">
        <f>IF('Indicator Data'!BX166="No Data",1,IF('Indicator Data imputation'!BP165&lt;&gt;"",1,0))</f>
        <v>0</v>
      </c>
      <c r="BP162" s="158">
        <f>IF('Indicator Data'!BY166="No Data",1,IF('Indicator Data imputation'!BQ165&lt;&gt;"",1,0))</f>
        <v>0</v>
      </c>
      <c r="BQ162" s="158">
        <f>IF('Indicator Data'!BZ166="No Data",1,IF('Indicator Data imputation'!BR165&lt;&gt;"",1,0))</f>
        <v>0</v>
      </c>
      <c r="BR162" s="158">
        <f>IF('Indicator Data'!CA166="No Data",1,IF('Indicator Data imputation'!BS165&lt;&gt;"",1,0))</f>
        <v>0</v>
      </c>
      <c r="BS162" s="158">
        <f>IF('Indicator Data'!CB166="No Data",1,IF('Indicator Data imputation'!BT165&lt;&gt;"",1,0))</f>
        <v>0</v>
      </c>
      <c r="BT162" s="158">
        <f>IF('Indicator Data'!CC166="No Data",1,IF('Indicator Data imputation'!BU165&lt;&gt;"",1,0))</f>
        <v>0</v>
      </c>
      <c r="BU162" s="158">
        <f>IF('Indicator Data'!CD166="No Data",1,IF('Indicator Data imputation'!BV165&lt;&gt;"",1,0))</f>
        <v>0</v>
      </c>
      <c r="BV162" s="158">
        <f>IF('Indicator Data'!CE166="No Data",1,IF('Indicator Data imputation'!BW165&lt;&gt;"",1,0))</f>
        <v>1</v>
      </c>
      <c r="BW162" s="158">
        <f>IF('Indicator Data'!CF166="No Data",1,IF('Indicator Data imputation'!BX165&lt;&gt;"",1,0))</f>
        <v>0</v>
      </c>
      <c r="BX162" s="158">
        <f>IF('Indicator Data'!CG166="No Data",1,IF('Indicator Data imputation'!BY165&lt;&gt;"",1,0))</f>
        <v>0</v>
      </c>
      <c r="BY162" s="5">
        <f t="shared" ref="BY162:BY192" si="8">SUM(B162:BX162)</f>
        <v>9</v>
      </c>
      <c r="BZ162" s="160">
        <f t="shared" si="7"/>
        <v>0.12</v>
      </c>
    </row>
    <row r="163" spans="1:78" x14ac:dyDescent="0.3">
      <c r="A163" s="5" t="s">
        <v>302</v>
      </c>
      <c r="B163" s="158">
        <f>IF('Indicator Data'!C167="No Data",1,IF('Indicator Data imputation'!C166&lt;&gt;"",1,0))</f>
        <v>0</v>
      </c>
      <c r="C163" s="158">
        <f>IF('Indicator Data'!D167="No Data",1,IF('Indicator Data imputation'!D166&lt;&gt;"",1,0))</f>
        <v>0</v>
      </c>
      <c r="D163" s="158">
        <f>IF('Indicator Data'!E167="No Data",1,IF('Indicator Data imputation'!E166&lt;&gt;"",1,0))</f>
        <v>0</v>
      </c>
      <c r="E163" s="158">
        <f>IF('Indicator Data'!F167="No Data",1,IF('Indicator Data imputation'!F166&lt;&gt;"",1,0))</f>
        <v>0</v>
      </c>
      <c r="F163" s="158">
        <f>IF('Indicator Data'!G167="No Data",1,IF('Indicator Data imputation'!G166&lt;&gt;"",1,0))</f>
        <v>0</v>
      </c>
      <c r="G163" s="158">
        <f>IF('Indicator Data'!H167="No Data",1,IF('Indicator Data imputation'!H166&lt;&gt;"",1,0))</f>
        <v>0</v>
      </c>
      <c r="H163" s="158">
        <f>IF('Indicator Data'!I167="No Data",1,IF('Indicator Data imputation'!I166&lt;&gt;"",1,0))</f>
        <v>0</v>
      </c>
      <c r="I163" s="158">
        <f>IF('Indicator Data'!J167="No Data",1,IF('Indicator Data imputation'!J166&lt;&gt;"",1,0))</f>
        <v>0</v>
      </c>
      <c r="J163" s="158">
        <f>IF('Indicator Data'!K167="No Data",1,IF('Indicator Data imputation'!K166&lt;&gt;"",1,0))</f>
        <v>0</v>
      </c>
      <c r="K163" s="158">
        <f>IF('Indicator Data'!L167="No Data",1,IF('Indicator Data imputation'!L166&lt;&gt;"",1,0))</f>
        <v>0</v>
      </c>
      <c r="L163" s="158">
        <f>IF('Indicator Data'!M167="No Data",1,IF('Indicator Data imputation'!M166&lt;&gt;"",1,0))</f>
        <v>0</v>
      </c>
      <c r="M163" s="158">
        <f>IF('Indicator Data'!N167="No Data",1,IF('Indicator Data imputation'!N166&lt;&gt;"",1,0))</f>
        <v>1</v>
      </c>
      <c r="N163" s="158">
        <f>IF('Indicator Data'!O167="No Data",1,IF('Indicator Data imputation'!O166&lt;&gt;"",1,0))</f>
        <v>1</v>
      </c>
      <c r="O163" s="158">
        <f>IF('Indicator Data'!P167="No Data",1,IF('Indicator Data imputation'!P166&lt;&gt;"",1,0))</f>
        <v>1</v>
      </c>
      <c r="P163" s="158">
        <f>IF('Indicator Data'!Q167="No Data",1,IF('Indicator Data imputation'!Q166&lt;&gt;"",1,0))</f>
        <v>0</v>
      </c>
      <c r="Q163" s="158">
        <f>IF('Indicator Data'!R167="No Data",1,IF('Indicator Data imputation'!R166&lt;&gt;"",1,0))</f>
        <v>0</v>
      </c>
      <c r="R163" s="158">
        <f>IF('Indicator Data'!S167="No Data",1,IF('Indicator Data imputation'!S166&lt;&gt;"",1,0))</f>
        <v>0</v>
      </c>
      <c r="S163" s="158">
        <f>IF('Indicator Data'!T167="No Data",1,IF('Indicator Data imputation'!T166&lt;&gt;"",1,0))</f>
        <v>0</v>
      </c>
      <c r="T163" s="158">
        <f>IF('Indicator Data'!U167="No Data",1,IF('Indicator Data imputation'!U166&lt;&gt;"",1,0))</f>
        <v>0</v>
      </c>
      <c r="U163" s="158">
        <f>IF('Indicator Data'!V167="No Data",1,IF('Indicator Data imputation'!V166&lt;&gt;"",1,0))</f>
        <v>0</v>
      </c>
      <c r="V163" s="158">
        <f>IF('Indicator Data'!W167="No Data",1,IF('Indicator Data imputation'!W166&lt;&gt;"",1,0))</f>
        <v>0</v>
      </c>
      <c r="W163" s="158">
        <f>IF('Indicator Data'!X167="No Data",1,IF('Indicator Data imputation'!X166&lt;&gt;"",1,0))</f>
        <v>0</v>
      </c>
      <c r="X163" s="158">
        <f>IF('Indicator Data'!Y167="No Data",1,IF('Indicator Data imputation'!Y166&lt;&gt;"",1,0))</f>
        <v>0</v>
      </c>
      <c r="Y163" s="158">
        <f>IF('Indicator Data'!Z167="No Data",1,IF('Indicator Data imputation'!Z166&lt;&gt;"",1,0))</f>
        <v>0</v>
      </c>
      <c r="Z163" s="158">
        <f>IF('Indicator Data'!AA167="No Data",1,IF('Indicator Data imputation'!AA166&lt;&gt;"",1,0))</f>
        <v>1</v>
      </c>
      <c r="AA163" s="158">
        <f>IF('Indicator Data'!AB167="No Data",1,IF('Indicator Data imputation'!AB166&lt;&gt;"",1,0))</f>
        <v>0</v>
      </c>
      <c r="AB163" s="158">
        <f>IF('Indicator Data'!AC167="No Data",1,IF('Indicator Data imputation'!AC166&lt;&gt;"",1,0))</f>
        <v>1</v>
      </c>
      <c r="AC163" s="158">
        <f>IF('Indicator Data'!AD167="No Data",1,IF('Indicator Data imputation'!AD166&lt;&gt;"",1,0))</f>
        <v>0</v>
      </c>
      <c r="AD163" s="158">
        <f>IF('Indicator Data'!AE167="No Data",1,IF('Indicator Data imputation'!AE166&lt;&gt;"",1,0))</f>
        <v>0</v>
      </c>
      <c r="AE163" s="158">
        <f>IF('Indicator Data'!AF167="No Data",1,IF('Indicator Data imputation'!AF166&lt;&gt;"",1,0))</f>
        <v>1</v>
      </c>
      <c r="AF163" s="158">
        <f>IF('Indicator Data'!AG167="No Data",1,IF('Indicator Data imputation'!AG166&lt;&gt;"",1,0))</f>
        <v>0</v>
      </c>
      <c r="AG163" s="158">
        <f>IF('Indicator Data'!AH167="No Data",1,IF('Indicator Data imputation'!AH166&lt;&gt;"",1,0))</f>
        <v>0</v>
      </c>
      <c r="AH163" s="158">
        <f>IF('Indicator Data'!AI167="No Data",1,IF('Indicator Data imputation'!AI166&lt;&gt;"",1,0))</f>
        <v>0</v>
      </c>
      <c r="AI163" s="158">
        <f>IF('Indicator Data'!AJ167="No Data",1,IF('Indicator Data imputation'!AJ166&lt;&gt;"",1,0))</f>
        <v>0</v>
      </c>
      <c r="AJ163" s="158">
        <f>IF('Indicator Data'!AK167="No Data",1,IF('Indicator Data imputation'!AK166&lt;&gt;"",1,0))</f>
        <v>0</v>
      </c>
      <c r="AK163" s="158">
        <f>IF('Indicator Data'!AL167="No Data",1,IF('Indicator Data imputation'!AL166&lt;&gt;"",1,0))</f>
        <v>0</v>
      </c>
      <c r="AL163" s="158">
        <f>IF('Indicator Data'!AM167="No Data",1,IF('Indicator Data imputation'!AM166&lt;&gt;"",1,0))</f>
        <v>1</v>
      </c>
      <c r="AM163" s="158">
        <f>IF('Indicator Data'!AN167="No Data",1,IF('Indicator Data imputation'!AN166&lt;&gt;"",1,0))</f>
        <v>0</v>
      </c>
      <c r="AN163" s="158">
        <f>IF('Indicator Data'!AO167="No Data",1,IF('Indicator Data imputation'!AO166&lt;&gt;"",1,0))</f>
        <v>0</v>
      </c>
      <c r="AO163" s="158">
        <f>IF('Indicator Data'!AP167="No Data",1,IF('Indicator Data imputation'!AP166&lt;&gt;"",1,0))</f>
        <v>0</v>
      </c>
      <c r="AP163" s="158">
        <f>IF('Indicator Data'!AQ167="No Data",1,IF('Indicator Data imputation'!AQ166&lt;&gt;"",1,0))</f>
        <v>0</v>
      </c>
      <c r="AQ163" s="158">
        <f>IF('Indicator Data'!AR167="No Data",1,IF('Indicator Data imputation'!AR166&lt;&gt;"",1,0))</f>
        <v>0</v>
      </c>
      <c r="AR163" s="158">
        <f>IF('Indicator Data'!AS167="No Data",1,IF('Indicator Data imputation'!AS166&lt;&gt;"",1,0))</f>
        <v>0</v>
      </c>
      <c r="AS163" s="158">
        <f>IF('Indicator Data'!AT167="No Data",1,IF('Indicator Data imputation'!AT166&lt;&gt;"",1,0))</f>
        <v>0</v>
      </c>
      <c r="AT163" s="158">
        <f>IF('Indicator Data'!AU167="No Data",1,IF('Indicator Data imputation'!AU166&lt;&gt;"",1,0))</f>
        <v>0</v>
      </c>
      <c r="AU163" s="158">
        <f>IF('Indicator Data'!AV167="No Data",1,IF('Indicator Data imputation'!AV166&lt;&gt;"",1,0))</f>
        <v>0</v>
      </c>
      <c r="AV163" s="158">
        <f>IF('Indicator Data'!AW167="No Data",1,IF('Indicator Data imputation'!AW166&lt;&gt;"",1,0))</f>
        <v>0</v>
      </c>
      <c r="AW163" s="158">
        <f>IF('Indicator Data'!AX167="No Data",1,IF('Indicator Data imputation'!AX166&lt;&gt;"",1,0))</f>
        <v>0</v>
      </c>
      <c r="AX163" s="158">
        <f>IF('Indicator Data'!AY167="No Data",1,IF('Indicator Data imputation'!AY166&lt;&gt;"",1,0))</f>
        <v>0</v>
      </c>
      <c r="AY163" s="158">
        <f>IF('Indicator Data'!AZ167="No Data",1,IF('Indicator Data imputation'!AZ166&lt;&gt;"",1,0))</f>
        <v>0</v>
      </c>
      <c r="AZ163" s="158">
        <f>IF('Indicator Data'!BA167="No Data",1,IF('Indicator Data imputation'!BA166&lt;&gt;"",1,0))</f>
        <v>0</v>
      </c>
      <c r="BA163" s="158">
        <f>IF('Indicator Data'!BB167="No Data",1,IF('Indicator Data imputation'!BB166&lt;&gt;"",1,0))</f>
        <v>0</v>
      </c>
      <c r="BB163" s="158">
        <f>IF('Indicator Data'!BC167="No Data",1,IF('Indicator Data imputation'!BC166&lt;&gt;"",1,0))</f>
        <v>0</v>
      </c>
      <c r="BC163" s="158">
        <f>IF('Indicator Data'!BD167="No Data",1,IF('Indicator Data imputation'!BD166&lt;&gt;"",1,0))</f>
        <v>0</v>
      </c>
      <c r="BD163" s="158">
        <f>IF('Indicator Data'!BE167="No Data",1,IF('Indicator Data imputation'!BE166&lt;&gt;"",1,0))</f>
        <v>0</v>
      </c>
      <c r="BE163" s="158">
        <f>IF('Indicator Data'!BF167="No Data",1,IF('Indicator Data imputation'!BF166&lt;&gt;"",1,0))</f>
        <v>0</v>
      </c>
      <c r="BF163" s="158">
        <f>IF('Indicator Data'!BG167="No Data",1,IF('Indicator Data imputation'!BG166&lt;&gt;"",1,0))</f>
        <v>0</v>
      </c>
      <c r="BG163" s="158">
        <f>IF('Indicator Data'!BH167="No Data",1,IF('Indicator Data imputation'!BH166&lt;&gt;"",1,0))</f>
        <v>0</v>
      </c>
      <c r="BH163" s="158">
        <f>IF('Indicator Data'!BI167="No Data",1,IF('Indicator Data imputation'!BI166&lt;&gt;"",1,0))</f>
        <v>0</v>
      </c>
      <c r="BI163" s="158">
        <f>IF('Indicator Data'!BR167="No Data",1,IF('Indicator Data imputation'!BJ166&lt;&gt;"",1,0))</f>
        <v>0</v>
      </c>
      <c r="BJ163" s="158">
        <f>IF('Indicator Data'!BS167="No Data",1,IF('Indicator Data imputation'!BK166&lt;&gt;"",1,0))</f>
        <v>0</v>
      </c>
      <c r="BK163" s="158">
        <f>IF('Indicator Data'!BT167="No Data",1,IF('Indicator Data imputation'!BL166&lt;&gt;"",1,0))</f>
        <v>0</v>
      </c>
      <c r="BL163" s="158">
        <f>IF('Indicator Data'!BU167="No Data",1,IF('Indicator Data imputation'!BM166&lt;&gt;"",1,0))</f>
        <v>0</v>
      </c>
      <c r="BM163" s="158">
        <f>IF('Indicator Data'!BV167="No Data",1,IF('Indicator Data imputation'!BN166&lt;&gt;"",1,0))</f>
        <v>0</v>
      </c>
      <c r="BN163" s="158">
        <f>IF('Indicator Data'!BW167="No Data",1,IF('Indicator Data imputation'!BO166&lt;&gt;"",1,0))</f>
        <v>0</v>
      </c>
      <c r="BO163" s="158">
        <f>IF('Indicator Data'!BX167="No Data",1,IF('Indicator Data imputation'!BP166&lt;&gt;"",1,0))</f>
        <v>0</v>
      </c>
      <c r="BP163" s="158">
        <f>IF('Indicator Data'!BY167="No Data",1,IF('Indicator Data imputation'!BQ166&lt;&gt;"",1,0))</f>
        <v>0</v>
      </c>
      <c r="BQ163" s="158">
        <f>IF('Indicator Data'!BZ167="No Data",1,IF('Indicator Data imputation'!BR166&lt;&gt;"",1,0))</f>
        <v>0</v>
      </c>
      <c r="BR163" s="158">
        <f>IF('Indicator Data'!CA167="No Data",1,IF('Indicator Data imputation'!BS166&lt;&gt;"",1,0))</f>
        <v>0</v>
      </c>
      <c r="BS163" s="158">
        <f>IF('Indicator Data'!CB167="No Data",1,IF('Indicator Data imputation'!BT166&lt;&gt;"",1,0))</f>
        <v>0</v>
      </c>
      <c r="BT163" s="158">
        <f>IF('Indicator Data'!CC167="No Data",1,IF('Indicator Data imputation'!BU166&lt;&gt;"",1,0))</f>
        <v>0</v>
      </c>
      <c r="BU163" s="158">
        <f>IF('Indicator Data'!CD167="No Data",1,IF('Indicator Data imputation'!BV166&lt;&gt;"",1,0))</f>
        <v>0</v>
      </c>
      <c r="BV163" s="158">
        <f>IF('Indicator Data'!CE167="No Data",1,IF('Indicator Data imputation'!BW166&lt;&gt;"",1,0))</f>
        <v>1</v>
      </c>
      <c r="BW163" s="158">
        <f>IF('Indicator Data'!CF167="No Data",1,IF('Indicator Data imputation'!BX166&lt;&gt;"",1,0))</f>
        <v>0</v>
      </c>
      <c r="BX163" s="158">
        <f>IF('Indicator Data'!CG167="No Data",1,IF('Indicator Data imputation'!BY166&lt;&gt;"",1,0))</f>
        <v>0</v>
      </c>
      <c r="BY163" s="5">
        <f t="shared" si="8"/>
        <v>8</v>
      </c>
      <c r="BZ163" s="160">
        <f t="shared" si="7"/>
        <v>0.10666666666666667</v>
      </c>
    </row>
    <row r="164" spans="1:78" x14ac:dyDescent="0.3">
      <c r="A164" s="5" t="s">
        <v>304</v>
      </c>
      <c r="B164" s="158">
        <f>IF('Indicator Data'!C168="No Data",1,IF('Indicator Data imputation'!C167&lt;&gt;"",1,0))</f>
        <v>0</v>
      </c>
      <c r="C164" s="158">
        <f>IF('Indicator Data'!D168="No Data",1,IF('Indicator Data imputation'!D167&lt;&gt;"",1,0))</f>
        <v>0</v>
      </c>
      <c r="D164" s="158">
        <f>IF('Indicator Data'!E168="No Data",1,IF('Indicator Data imputation'!E167&lt;&gt;"",1,0))</f>
        <v>0</v>
      </c>
      <c r="E164" s="158">
        <f>IF('Indicator Data'!F168="No Data",1,IF('Indicator Data imputation'!F167&lt;&gt;"",1,0))</f>
        <v>0</v>
      </c>
      <c r="F164" s="158">
        <f>IF('Indicator Data'!G168="No Data",1,IF('Indicator Data imputation'!G167&lt;&gt;"",1,0))</f>
        <v>0</v>
      </c>
      <c r="G164" s="158">
        <f>IF('Indicator Data'!H168="No Data",1,IF('Indicator Data imputation'!H167&lt;&gt;"",1,0))</f>
        <v>0</v>
      </c>
      <c r="H164" s="158">
        <f>IF('Indicator Data'!I168="No Data",1,IF('Indicator Data imputation'!I167&lt;&gt;"",1,0))</f>
        <v>0</v>
      </c>
      <c r="I164" s="158">
        <f>IF('Indicator Data'!J168="No Data",1,IF('Indicator Data imputation'!J167&lt;&gt;"",1,0))</f>
        <v>0</v>
      </c>
      <c r="J164" s="158">
        <f>IF('Indicator Data'!K168="No Data",1,IF('Indicator Data imputation'!K167&lt;&gt;"",1,0))</f>
        <v>0</v>
      </c>
      <c r="K164" s="158">
        <f>IF('Indicator Data'!L168="No Data",1,IF('Indicator Data imputation'!L167&lt;&gt;"",1,0))</f>
        <v>0</v>
      </c>
      <c r="L164" s="158">
        <f>IF('Indicator Data'!M168="No Data",1,IF('Indicator Data imputation'!M167&lt;&gt;"",1,0))</f>
        <v>0</v>
      </c>
      <c r="M164" s="158">
        <f>IF('Indicator Data'!N168="No Data",1,IF('Indicator Data imputation'!N167&lt;&gt;"",1,0))</f>
        <v>0</v>
      </c>
      <c r="N164" s="158">
        <f>IF('Indicator Data'!O168="No Data",1,IF('Indicator Data imputation'!O167&lt;&gt;"",1,0))</f>
        <v>0</v>
      </c>
      <c r="O164" s="158">
        <f>IF('Indicator Data'!P168="No Data",1,IF('Indicator Data imputation'!P167&lt;&gt;"",1,0))</f>
        <v>0</v>
      </c>
      <c r="P164" s="158">
        <f>IF('Indicator Data'!Q168="No Data",1,IF('Indicator Data imputation'!Q167&lt;&gt;"",1,0))</f>
        <v>0</v>
      </c>
      <c r="Q164" s="158">
        <f>IF('Indicator Data'!R168="No Data",1,IF('Indicator Data imputation'!R167&lt;&gt;"",1,0))</f>
        <v>0</v>
      </c>
      <c r="R164" s="158">
        <f>IF('Indicator Data'!S168="No Data",1,IF('Indicator Data imputation'!S167&lt;&gt;"",1,0))</f>
        <v>0</v>
      </c>
      <c r="S164" s="158">
        <f>IF('Indicator Data'!T168="No Data",1,IF('Indicator Data imputation'!T167&lt;&gt;"",1,0))</f>
        <v>0</v>
      </c>
      <c r="T164" s="158">
        <f>IF('Indicator Data'!U168="No Data",1,IF('Indicator Data imputation'!U167&lt;&gt;"",1,0))</f>
        <v>0</v>
      </c>
      <c r="U164" s="158">
        <f>IF('Indicator Data'!V168="No Data",1,IF('Indicator Data imputation'!V167&lt;&gt;"",1,0))</f>
        <v>0</v>
      </c>
      <c r="V164" s="158">
        <f>IF('Indicator Data'!W168="No Data",1,IF('Indicator Data imputation'!W167&lt;&gt;"",1,0))</f>
        <v>0</v>
      </c>
      <c r="W164" s="158">
        <f>IF('Indicator Data'!X168="No Data",1,IF('Indicator Data imputation'!X167&lt;&gt;"",1,0))</f>
        <v>0</v>
      </c>
      <c r="X164" s="158">
        <f>IF('Indicator Data'!Y168="No Data",1,IF('Indicator Data imputation'!Y167&lt;&gt;"",1,0))</f>
        <v>0</v>
      </c>
      <c r="Y164" s="158">
        <f>IF('Indicator Data'!Z168="No Data",1,IF('Indicator Data imputation'!Z167&lt;&gt;"",1,0))</f>
        <v>0</v>
      </c>
      <c r="Z164" s="158">
        <f>IF('Indicator Data'!AA168="No Data",1,IF('Indicator Data imputation'!AA167&lt;&gt;"",1,0))</f>
        <v>0</v>
      </c>
      <c r="AA164" s="158">
        <f>IF('Indicator Data'!AB168="No Data",1,IF('Indicator Data imputation'!AB167&lt;&gt;"",1,0))</f>
        <v>0</v>
      </c>
      <c r="AB164" s="158">
        <f>IF('Indicator Data'!AC168="No Data",1,IF('Indicator Data imputation'!AC167&lt;&gt;"",1,0))</f>
        <v>0</v>
      </c>
      <c r="AC164" s="158">
        <f>IF('Indicator Data'!AD168="No Data",1,IF('Indicator Data imputation'!AD167&lt;&gt;"",1,0))</f>
        <v>0</v>
      </c>
      <c r="AD164" s="158">
        <f>IF('Indicator Data'!AE168="No Data",1,IF('Indicator Data imputation'!AE167&lt;&gt;"",1,0))</f>
        <v>0</v>
      </c>
      <c r="AE164" s="158">
        <f>IF('Indicator Data'!AF168="No Data",1,IF('Indicator Data imputation'!AF167&lt;&gt;"",1,0))</f>
        <v>0</v>
      </c>
      <c r="AF164" s="158">
        <f>IF('Indicator Data'!AG168="No Data",1,IF('Indicator Data imputation'!AG167&lt;&gt;"",1,0))</f>
        <v>0</v>
      </c>
      <c r="AG164" s="158">
        <f>IF('Indicator Data'!AH168="No Data",1,IF('Indicator Data imputation'!AH167&lt;&gt;"",1,0))</f>
        <v>0</v>
      </c>
      <c r="AH164" s="158">
        <f>IF('Indicator Data'!AI168="No Data",1,IF('Indicator Data imputation'!AI167&lt;&gt;"",1,0))</f>
        <v>0</v>
      </c>
      <c r="AI164" s="158">
        <f>IF('Indicator Data'!AJ168="No Data",1,IF('Indicator Data imputation'!AJ167&lt;&gt;"",1,0))</f>
        <v>0</v>
      </c>
      <c r="AJ164" s="158">
        <f>IF('Indicator Data'!AK168="No Data",1,IF('Indicator Data imputation'!AK167&lt;&gt;"",1,0))</f>
        <v>0</v>
      </c>
      <c r="AK164" s="158">
        <f>IF('Indicator Data'!AL168="No Data",1,IF('Indicator Data imputation'!AL167&lt;&gt;"",1,0))</f>
        <v>0</v>
      </c>
      <c r="AL164" s="158">
        <f>IF('Indicator Data'!AM168="No Data",1,IF('Indicator Data imputation'!AM167&lt;&gt;"",1,0))</f>
        <v>0</v>
      </c>
      <c r="AM164" s="158">
        <f>IF('Indicator Data'!AN168="No Data",1,IF('Indicator Data imputation'!AN167&lt;&gt;"",1,0))</f>
        <v>0</v>
      </c>
      <c r="AN164" s="158">
        <f>IF('Indicator Data'!AO168="No Data",1,IF('Indicator Data imputation'!AO167&lt;&gt;"",1,0))</f>
        <v>0</v>
      </c>
      <c r="AO164" s="158">
        <f>IF('Indicator Data'!AP168="No Data",1,IF('Indicator Data imputation'!AP167&lt;&gt;"",1,0))</f>
        <v>0</v>
      </c>
      <c r="AP164" s="158">
        <f>IF('Indicator Data'!AQ168="No Data",1,IF('Indicator Data imputation'!AQ167&lt;&gt;"",1,0))</f>
        <v>0</v>
      </c>
      <c r="AQ164" s="158">
        <f>IF('Indicator Data'!AR168="No Data",1,IF('Indicator Data imputation'!AR167&lt;&gt;"",1,0))</f>
        <v>0</v>
      </c>
      <c r="AR164" s="158">
        <f>IF('Indicator Data'!AS168="No Data",1,IF('Indicator Data imputation'!AS167&lt;&gt;"",1,0))</f>
        <v>0</v>
      </c>
      <c r="AS164" s="158">
        <f>IF('Indicator Data'!AT168="No Data",1,IF('Indicator Data imputation'!AT167&lt;&gt;"",1,0))</f>
        <v>0</v>
      </c>
      <c r="AT164" s="158">
        <f>IF('Indicator Data'!AU168="No Data",1,IF('Indicator Data imputation'!AU167&lt;&gt;"",1,0))</f>
        <v>0</v>
      </c>
      <c r="AU164" s="158">
        <f>IF('Indicator Data'!AV168="No Data",1,IF('Indicator Data imputation'!AV167&lt;&gt;"",1,0))</f>
        <v>0</v>
      </c>
      <c r="AV164" s="158">
        <f>IF('Indicator Data'!AW168="No Data",1,IF('Indicator Data imputation'!AW167&lt;&gt;"",1,0))</f>
        <v>0</v>
      </c>
      <c r="AW164" s="158">
        <f>IF('Indicator Data'!AX168="No Data",1,IF('Indicator Data imputation'!AX167&lt;&gt;"",1,0))</f>
        <v>0</v>
      </c>
      <c r="AX164" s="158">
        <f>IF('Indicator Data'!AY168="No Data",1,IF('Indicator Data imputation'!AY167&lt;&gt;"",1,0))</f>
        <v>0</v>
      </c>
      <c r="AY164" s="158">
        <f>IF('Indicator Data'!AZ168="No Data",1,IF('Indicator Data imputation'!AZ167&lt;&gt;"",1,0))</f>
        <v>0</v>
      </c>
      <c r="AZ164" s="158">
        <f>IF('Indicator Data'!BA168="No Data",1,IF('Indicator Data imputation'!BA167&lt;&gt;"",1,0))</f>
        <v>0</v>
      </c>
      <c r="BA164" s="158">
        <f>IF('Indicator Data'!BB168="No Data",1,IF('Indicator Data imputation'!BB167&lt;&gt;"",1,0))</f>
        <v>0</v>
      </c>
      <c r="BB164" s="158">
        <f>IF('Indicator Data'!BC168="No Data",1,IF('Indicator Data imputation'!BC167&lt;&gt;"",1,0))</f>
        <v>0</v>
      </c>
      <c r="BC164" s="158">
        <f>IF('Indicator Data'!BD168="No Data",1,IF('Indicator Data imputation'!BD167&lt;&gt;"",1,0))</f>
        <v>0</v>
      </c>
      <c r="BD164" s="158">
        <f>IF('Indicator Data'!BE168="No Data",1,IF('Indicator Data imputation'!BE167&lt;&gt;"",1,0))</f>
        <v>0</v>
      </c>
      <c r="BE164" s="158">
        <f>IF('Indicator Data'!BF168="No Data",1,IF('Indicator Data imputation'!BF167&lt;&gt;"",1,0))</f>
        <v>0</v>
      </c>
      <c r="BF164" s="158">
        <f>IF('Indicator Data'!BG168="No Data",1,IF('Indicator Data imputation'!BG167&lt;&gt;"",1,0))</f>
        <v>0</v>
      </c>
      <c r="BG164" s="158">
        <f>IF('Indicator Data'!BH168="No Data",1,IF('Indicator Data imputation'!BH167&lt;&gt;"",1,0))</f>
        <v>0</v>
      </c>
      <c r="BH164" s="158">
        <f>IF('Indicator Data'!BI168="No Data",1,IF('Indicator Data imputation'!BI167&lt;&gt;"",1,0))</f>
        <v>0</v>
      </c>
      <c r="BI164" s="158">
        <f>IF('Indicator Data'!BR168="No Data",1,IF('Indicator Data imputation'!BJ167&lt;&gt;"",1,0))</f>
        <v>0</v>
      </c>
      <c r="BJ164" s="158">
        <f>IF('Indicator Data'!BS168="No Data",1,IF('Indicator Data imputation'!BK167&lt;&gt;"",1,0))</f>
        <v>0</v>
      </c>
      <c r="BK164" s="158">
        <f>IF('Indicator Data'!BT168="No Data",1,IF('Indicator Data imputation'!BL167&lt;&gt;"",1,0))</f>
        <v>0</v>
      </c>
      <c r="BL164" s="158">
        <f>IF('Indicator Data'!BU168="No Data",1,IF('Indicator Data imputation'!BM167&lt;&gt;"",1,0))</f>
        <v>0</v>
      </c>
      <c r="BM164" s="158">
        <f>IF('Indicator Data'!BV168="No Data",1,IF('Indicator Data imputation'!BN167&lt;&gt;"",1,0))</f>
        <v>0</v>
      </c>
      <c r="BN164" s="158">
        <f>IF('Indicator Data'!BW168="No Data",1,IF('Indicator Data imputation'!BO167&lt;&gt;"",1,0))</f>
        <v>0</v>
      </c>
      <c r="BO164" s="158">
        <f>IF('Indicator Data'!BX168="No Data",1,IF('Indicator Data imputation'!BP167&lt;&gt;"",1,0))</f>
        <v>0</v>
      </c>
      <c r="BP164" s="158">
        <f>IF('Indicator Data'!BY168="No Data",1,IF('Indicator Data imputation'!BQ167&lt;&gt;"",1,0))</f>
        <v>0</v>
      </c>
      <c r="BQ164" s="158">
        <f>IF('Indicator Data'!BZ168="No Data",1,IF('Indicator Data imputation'!BR167&lt;&gt;"",1,0))</f>
        <v>0</v>
      </c>
      <c r="BR164" s="158">
        <f>IF('Indicator Data'!CA168="No Data",1,IF('Indicator Data imputation'!BS167&lt;&gt;"",1,0))</f>
        <v>0</v>
      </c>
      <c r="BS164" s="158">
        <f>IF('Indicator Data'!CB168="No Data",1,IF('Indicator Data imputation'!BT167&lt;&gt;"",1,0))</f>
        <v>0</v>
      </c>
      <c r="BT164" s="158">
        <f>IF('Indicator Data'!CC168="No Data",1,IF('Indicator Data imputation'!BU167&lt;&gt;"",1,0))</f>
        <v>0</v>
      </c>
      <c r="BU164" s="158">
        <f>IF('Indicator Data'!CD168="No Data",1,IF('Indicator Data imputation'!BV167&lt;&gt;"",1,0))</f>
        <v>0</v>
      </c>
      <c r="BV164" s="158">
        <f>IF('Indicator Data'!CE168="No Data",1,IF('Indicator Data imputation'!BW167&lt;&gt;"",1,0))</f>
        <v>0</v>
      </c>
      <c r="BW164" s="158">
        <f>IF('Indicator Data'!CF168="No Data",1,IF('Indicator Data imputation'!BX167&lt;&gt;"",1,0))</f>
        <v>0</v>
      </c>
      <c r="BX164" s="158">
        <f>IF('Indicator Data'!CG168="No Data",1,IF('Indicator Data imputation'!BY167&lt;&gt;"",1,0))</f>
        <v>0</v>
      </c>
      <c r="BY164" s="5">
        <f t="shared" si="8"/>
        <v>0</v>
      </c>
      <c r="BZ164" s="160">
        <f t="shared" si="7"/>
        <v>0</v>
      </c>
    </row>
    <row r="165" spans="1:78" x14ac:dyDescent="0.3">
      <c r="A165" s="5" t="s">
        <v>306</v>
      </c>
      <c r="B165" s="158">
        <f>IF('Indicator Data'!C169="No Data",1,IF('Indicator Data imputation'!C168&lt;&gt;"",1,0))</f>
        <v>0</v>
      </c>
      <c r="C165" s="158">
        <f>IF('Indicator Data'!D169="No Data",1,IF('Indicator Data imputation'!D168&lt;&gt;"",1,0))</f>
        <v>0</v>
      </c>
      <c r="D165" s="158">
        <f>IF('Indicator Data'!E169="No Data",1,IF('Indicator Data imputation'!E168&lt;&gt;"",1,0))</f>
        <v>0</v>
      </c>
      <c r="E165" s="158">
        <f>IF('Indicator Data'!F169="No Data",1,IF('Indicator Data imputation'!F168&lt;&gt;"",1,0))</f>
        <v>0</v>
      </c>
      <c r="F165" s="158">
        <f>IF('Indicator Data'!G169="No Data",1,IF('Indicator Data imputation'!G168&lt;&gt;"",1,0))</f>
        <v>0</v>
      </c>
      <c r="G165" s="158">
        <f>IF('Indicator Data'!H169="No Data",1,IF('Indicator Data imputation'!H168&lt;&gt;"",1,0))</f>
        <v>0</v>
      </c>
      <c r="H165" s="158">
        <f>IF('Indicator Data'!I169="No Data",1,IF('Indicator Data imputation'!I168&lt;&gt;"",1,0))</f>
        <v>0</v>
      </c>
      <c r="I165" s="158">
        <f>IF('Indicator Data'!J169="No Data",1,IF('Indicator Data imputation'!J168&lt;&gt;"",1,0))</f>
        <v>0</v>
      </c>
      <c r="J165" s="158">
        <f>IF('Indicator Data'!K169="No Data",1,IF('Indicator Data imputation'!K168&lt;&gt;"",1,0))</f>
        <v>0</v>
      </c>
      <c r="K165" s="158">
        <f>IF('Indicator Data'!L169="No Data",1,IF('Indicator Data imputation'!L168&lt;&gt;"",1,0))</f>
        <v>0</v>
      </c>
      <c r="L165" s="158">
        <f>IF('Indicator Data'!M169="No Data",1,IF('Indicator Data imputation'!M168&lt;&gt;"",1,0))</f>
        <v>1</v>
      </c>
      <c r="M165" s="158">
        <f>IF('Indicator Data'!N169="No Data",1,IF('Indicator Data imputation'!N168&lt;&gt;"",1,0))</f>
        <v>1</v>
      </c>
      <c r="N165" s="158">
        <f>IF('Indicator Data'!O169="No Data",1,IF('Indicator Data imputation'!O168&lt;&gt;"",1,0))</f>
        <v>1</v>
      </c>
      <c r="O165" s="158">
        <f>IF('Indicator Data'!P169="No Data",1,IF('Indicator Data imputation'!P168&lt;&gt;"",1,0))</f>
        <v>1</v>
      </c>
      <c r="P165" s="158">
        <f>IF('Indicator Data'!Q169="No Data",1,IF('Indicator Data imputation'!Q168&lt;&gt;"",1,0))</f>
        <v>0</v>
      </c>
      <c r="Q165" s="158">
        <f>IF('Indicator Data'!R169="No Data",1,IF('Indicator Data imputation'!R168&lt;&gt;"",1,0))</f>
        <v>0</v>
      </c>
      <c r="R165" s="158">
        <f>IF('Indicator Data'!S169="No Data",1,IF('Indicator Data imputation'!S168&lt;&gt;"",1,0))</f>
        <v>0</v>
      </c>
      <c r="S165" s="158">
        <f>IF('Indicator Data'!T169="No Data",1,IF('Indicator Data imputation'!T168&lt;&gt;"",1,0))</f>
        <v>0</v>
      </c>
      <c r="T165" s="158">
        <f>IF('Indicator Data'!U169="No Data",1,IF('Indicator Data imputation'!U168&lt;&gt;"",1,0))</f>
        <v>0</v>
      </c>
      <c r="U165" s="158">
        <f>IF('Indicator Data'!V169="No Data",1,IF('Indicator Data imputation'!V168&lt;&gt;"",1,0))</f>
        <v>0</v>
      </c>
      <c r="V165" s="158">
        <f>IF('Indicator Data'!W169="No Data",1,IF('Indicator Data imputation'!W168&lt;&gt;"",1,0))</f>
        <v>0</v>
      </c>
      <c r="W165" s="158">
        <f>IF('Indicator Data'!X169="No Data",1,IF('Indicator Data imputation'!X168&lt;&gt;"",1,0))</f>
        <v>0</v>
      </c>
      <c r="X165" s="158">
        <f>IF('Indicator Data'!Y169="No Data",1,IF('Indicator Data imputation'!Y168&lt;&gt;"",1,0))</f>
        <v>0</v>
      </c>
      <c r="Y165" s="158">
        <f>IF('Indicator Data'!Z169="No Data",1,IF('Indicator Data imputation'!Z168&lt;&gt;"",1,0))</f>
        <v>0</v>
      </c>
      <c r="Z165" s="158">
        <f>IF('Indicator Data'!AA169="No Data",1,IF('Indicator Data imputation'!AA168&lt;&gt;"",1,0))</f>
        <v>1</v>
      </c>
      <c r="AA165" s="158">
        <f>IF('Indicator Data'!AB169="No Data",1,IF('Indicator Data imputation'!AB168&lt;&gt;"",1,0))</f>
        <v>0</v>
      </c>
      <c r="AB165" s="158">
        <f>IF('Indicator Data'!AC169="No Data",1,IF('Indicator Data imputation'!AC168&lt;&gt;"",1,0))</f>
        <v>0</v>
      </c>
      <c r="AC165" s="158">
        <f>IF('Indicator Data'!AD169="No Data",1,IF('Indicator Data imputation'!AD168&lt;&gt;"",1,0))</f>
        <v>0</v>
      </c>
      <c r="AD165" s="158">
        <f>IF('Indicator Data'!AE169="No Data",1,IF('Indicator Data imputation'!AE168&lt;&gt;"",1,0))</f>
        <v>0</v>
      </c>
      <c r="AE165" s="158">
        <f>IF('Indicator Data'!AF169="No Data",1,IF('Indicator Data imputation'!AF168&lt;&gt;"",1,0))</f>
        <v>0</v>
      </c>
      <c r="AF165" s="158">
        <f>IF('Indicator Data'!AG169="No Data",1,IF('Indicator Data imputation'!AG168&lt;&gt;"",1,0))</f>
        <v>0</v>
      </c>
      <c r="AG165" s="158">
        <f>IF('Indicator Data'!AH169="No Data",1,IF('Indicator Data imputation'!AH168&lt;&gt;"",1,0))</f>
        <v>0</v>
      </c>
      <c r="AH165" s="158">
        <f>IF('Indicator Data'!AI169="No Data",1,IF('Indicator Data imputation'!AI168&lt;&gt;"",1,0))</f>
        <v>0</v>
      </c>
      <c r="AI165" s="158">
        <f>IF('Indicator Data'!AJ169="No Data",1,IF('Indicator Data imputation'!AJ168&lt;&gt;"",1,0))</f>
        <v>0</v>
      </c>
      <c r="AJ165" s="158">
        <f>IF('Indicator Data'!AK169="No Data",1,IF('Indicator Data imputation'!AK168&lt;&gt;"",1,0))</f>
        <v>0</v>
      </c>
      <c r="AK165" s="158">
        <f>IF('Indicator Data'!AL169="No Data",1,IF('Indicator Data imputation'!AL168&lt;&gt;"",1,0))</f>
        <v>0</v>
      </c>
      <c r="AL165" s="158">
        <f>IF('Indicator Data'!AM169="No Data",1,IF('Indicator Data imputation'!AM168&lt;&gt;"",1,0))</f>
        <v>0</v>
      </c>
      <c r="AM165" s="158">
        <f>IF('Indicator Data'!AN169="No Data",1,IF('Indicator Data imputation'!AN168&lt;&gt;"",1,0))</f>
        <v>0</v>
      </c>
      <c r="AN165" s="158">
        <f>IF('Indicator Data'!AO169="No Data",1,IF('Indicator Data imputation'!AO168&lt;&gt;"",1,0))</f>
        <v>0</v>
      </c>
      <c r="AO165" s="158">
        <f>IF('Indicator Data'!AP169="No Data",1,IF('Indicator Data imputation'!AP168&lt;&gt;"",1,0))</f>
        <v>0</v>
      </c>
      <c r="AP165" s="158">
        <f>IF('Indicator Data'!AQ169="No Data",1,IF('Indicator Data imputation'!AQ168&lt;&gt;"",1,0))</f>
        <v>0</v>
      </c>
      <c r="AQ165" s="158">
        <f>IF('Indicator Data'!AR169="No Data",1,IF('Indicator Data imputation'!AR168&lt;&gt;"",1,0))</f>
        <v>0</v>
      </c>
      <c r="AR165" s="158">
        <f>IF('Indicator Data'!AS169="No Data",1,IF('Indicator Data imputation'!AS168&lt;&gt;"",1,0))</f>
        <v>0</v>
      </c>
      <c r="AS165" s="158">
        <f>IF('Indicator Data'!AT169="No Data",1,IF('Indicator Data imputation'!AT168&lt;&gt;"",1,0))</f>
        <v>0</v>
      </c>
      <c r="AT165" s="158">
        <f>IF('Indicator Data'!AU169="No Data",1,IF('Indicator Data imputation'!AU168&lt;&gt;"",1,0))</f>
        <v>0</v>
      </c>
      <c r="AU165" s="158">
        <f>IF('Indicator Data'!AV169="No Data",1,IF('Indicator Data imputation'!AV168&lt;&gt;"",1,0))</f>
        <v>0</v>
      </c>
      <c r="AV165" s="158">
        <f>IF('Indicator Data'!AW169="No Data",1,IF('Indicator Data imputation'!AW168&lt;&gt;"",1,0))</f>
        <v>0</v>
      </c>
      <c r="AW165" s="158">
        <f>IF('Indicator Data'!AX169="No Data",1,IF('Indicator Data imputation'!AX168&lt;&gt;"",1,0))</f>
        <v>0</v>
      </c>
      <c r="AX165" s="158">
        <f>IF('Indicator Data'!AY169="No Data",1,IF('Indicator Data imputation'!AY168&lt;&gt;"",1,0))</f>
        <v>0</v>
      </c>
      <c r="AY165" s="158">
        <f>IF('Indicator Data'!AZ169="No Data",1,IF('Indicator Data imputation'!AZ168&lt;&gt;"",1,0))</f>
        <v>0</v>
      </c>
      <c r="AZ165" s="158">
        <f>IF('Indicator Data'!BA169="No Data",1,IF('Indicator Data imputation'!BA168&lt;&gt;"",1,0))</f>
        <v>1</v>
      </c>
      <c r="BA165" s="158">
        <f>IF('Indicator Data'!BB169="No Data",1,IF('Indicator Data imputation'!BB168&lt;&gt;"",1,0))</f>
        <v>0</v>
      </c>
      <c r="BB165" s="158">
        <f>IF('Indicator Data'!BC169="No Data",1,IF('Indicator Data imputation'!BC168&lt;&gt;"",1,0))</f>
        <v>0</v>
      </c>
      <c r="BC165" s="158">
        <f>IF('Indicator Data'!BD169="No Data",1,IF('Indicator Data imputation'!BD168&lt;&gt;"",1,0))</f>
        <v>0</v>
      </c>
      <c r="BD165" s="158">
        <f>IF('Indicator Data'!BE169="No Data",1,IF('Indicator Data imputation'!BE168&lt;&gt;"",1,0))</f>
        <v>0</v>
      </c>
      <c r="BE165" s="158">
        <f>IF('Indicator Data'!BF169="No Data",1,IF('Indicator Data imputation'!BF168&lt;&gt;"",1,0))</f>
        <v>0</v>
      </c>
      <c r="BF165" s="158">
        <f>IF('Indicator Data'!BG169="No Data",1,IF('Indicator Data imputation'!BG168&lt;&gt;"",1,0))</f>
        <v>0</v>
      </c>
      <c r="BG165" s="158">
        <f>IF('Indicator Data'!BH169="No Data",1,IF('Indicator Data imputation'!BH168&lt;&gt;"",1,0))</f>
        <v>0</v>
      </c>
      <c r="BH165" s="158">
        <f>IF('Indicator Data'!BI169="No Data",1,IF('Indicator Data imputation'!BI168&lt;&gt;"",1,0))</f>
        <v>0</v>
      </c>
      <c r="BI165" s="158">
        <f>IF('Indicator Data'!BR169="No Data",1,IF('Indicator Data imputation'!BJ168&lt;&gt;"",1,0))</f>
        <v>1</v>
      </c>
      <c r="BJ165" s="158">
        <f>IF('Indicator Data'!BS169="No Data",1,IF('Indicator Data imputation'!BK168&lt;&gt;"",1,0))</f>
        <v>0</v>
      </c>
      <c r="BK165" s="158">
        <f>IF('Indicator Data'!BT169="No Data",1,IF('Indicator Data imputation'!BL168&lt;&gt;"",1,0))</f>
        <v>0</v>
      </c>
      <c r="BL165" s="158">
        <f>IF('Indicator Data'!BU169="No Data",1,IF('Indicator Data imputation'!BM168&lt;&gt;"",1,0))</f>
        <v>0</v>
      </c>
      <c r="BM165" s="158">
        <f>IF('Indicator Data'!BV169="No Data",1,IF('Indicator Data imputation'!BN168&lt;&gt;"",1,0))</f>
        <v>0</v>
      </c>
      <c r="BN165" s="158">
        <f>IF('Indicator Data'!BW169="No Data",1,IF('Indicator Data imputation'!BO168&lt;&gt;"",1,0))</f>
        <v>0</v>
      </c>
      <c r="BO165" s="158">
        <f>IF('Indicator Data'!BX169="No Data",1,IF('Indicator Data imputation'!BP168&lt;&gt;"",1,0))</f>
        <v>0</v>
      </c>
      <c r="BP165" s="158">
        <f>IF('Indicator Data'!BY169="No Data",1,IF('Indicator Data imputation'!BQ168&lt;&gt;"",1,0))</f>
        <v>0</v>
      </c>
      <c r="BQ165" s="158">
        <f>IF('Indicator Data'!BZ169="No Data",1,IF('Indicator Data imputation'!BR168&lt;&gt;"",1,0))</f>
        <v>0</v>
      </c>
      <c r="BR165" s="158">
        <f>IF('Indicator Data'!CA169="No Data",1,IF('Indicator Data imputation'!BS168&lt;&gt;"",1,0))</f>
        <v>0</v>
      </c>
      <c r="BS165" s="158">
        <f>IF('Indicator Data'!CB169="No Data",1,IF('Indicator Data imputation'!BT168&lt;&gt;"",1,0))</f>
        <v>0</v>
      </c>
      <c r="BT165" s="158">
        <f>IF('Indicator Data'!CC169="No Data",1,IF('Indicator Data imputation'!BU168&lt;&gt;"",1,0))</f>
        <v>0</v>
      </c>
      <c r="BU165" s="158">
        <f>IF('Indicator Data'!CD169="No Data",1,IF('Indicator Data imputation'!BV168&lt;&gt;"",1,0))</f>
        <v>0</v>
      </c>
      <c r="BV165" s="158">
        <f>IF('Indicator Data'!CE169="No Data",1,IF('Indicator Data imputation'!BW168&lt;&gt;"",1,0))</f>
        <v>1</v>
      </c>
      <c r="BW165" s="158">
        <f>IF('Indicator Data'!CF169="No Data",1,IF('Indicator Data imputation'!BX168&lt;&gt;"",1,0))</f>
        <v>0</v>
      </c>
      <c r="BX165" s="158">
        <f>IF('Indicator Data'!CG169="No Data",1,IF('Indicator Data imputation'!BY168&lt;&gt;"",1,0))</f>
        <v>0</v>
      </c>
      <c r="BY165" s="5">
        <f t="shared" si="8"/>
        <v>8</v>
      </c>
      <c r="BZ165" s="160">
        <f t="shared" si="7"/>
        <v>0.10666666666666667</v>
      </c>
    </row>
    <row r="166" spans="1:78" x14ac:dyDescent="0.3">
      <c r="A166" s="5" t="s">
        <v>309</v>
      </c>
      <c r="B166" s="158">
        <f>IF('Indicator Data'!C170="No Data",1,IF('Indicator Data imputation'!C169&lt;&gt;"",1,0))</f>
        <v>0</v>
      </c>
      <c r="C166" s="158">
        <f>IF('Indicator Data'!D170="No Data",1,IF('Indicator Data imputation'!D169&lt;&gt;"",1,0))</f>
        <v>0</v>
      </c>
      <c r="D166" s="158">
        <f>IF('Indicator Data'!E170="No Data",1,IF('Indicator Data imputation'!E169&lt;&gt;"",1,0))</f>
        <v>0</v>
      </c>
      <c r="E166" s="158">
        <f>IF('Indicator Data'!F170="No Data",1,IF('Indicator Data imputation'!F169&lt;&gt;"",1,0))</f>
        <v>0</v>
      </c>
      <c r="F166" s="158">
        <f>IF('Indicator Data'!G170="No Data",1,IF('Indicator Data imputation'!G169&lt;&gt;"",1,0))</f>
        <v>0</v>
      </c>
      <c r="G166" s="158">
        <f>IF('Indicator Data'!H170="No Data",1,IF('Indicator Data imputation'!H169&lt;&gt;"",1,0))</f>
        <v>0</v>
      </c>
      <c r="H166" s="158">
        <f>IF('Indicator Data'!I170="No Data",1,IF('Indicator Data imputation'!I169&lt;&gt;"",1,0))</f>
        <v>0</v>
      </c>
      <c r="I166" s="158">
        <f>IF('Indicator Data'!J170="No Data",1,IF('Indicator Data imputation'!J169&lt;&gt;"",1,0))</f>
        <v>0</v>
      </c>
      <c r="J166" s="158">
        <f>IF('Indicator Data'!K170="No Data",1,IF('Indicator Data imputation'!K169&lt;&gt;"",1,0))</f>
        <v>0</v>
      </c>
      <c r="K166" s="158">
        <f>IF('Indicator Data'!L170="No Data",1,IF('Indicator Data imputation'!L169&lt;&gt;"",1,0))</f>
        <v>0</v>
      </c>
      <c r="L166" s="158">
        <f>IF('Indicator Data'!M170="No Data",1,IF('Indicator Data imputation'!M169&lt;&gt;"",1,0))</f>
        <v>0</v>
      </c>
      <c r="M166" s="158">
        <f>IF('Indicator Data'!N170="No Data",1,IF('Indicator Data imputation'!N169&lt;&gt;"",1,0))</f>
        <v>1</v>
      </c>
      <c r="N166" s="158">
        <f>IF('Indicator Data'!O170="No Data",1,IF('Indicator Data imputation'!O169&lt;&gt;"",1,0))</f>
        <v>1</v>
      </c>
      <c r="O166" s="158">
        <f>IF('Indicator Data'!P170="No Data",1,IF('Indicator Data imputation'!P169&lt;&gt;"",1,0))</f>
        <v>1</v>
      </c>
      <c r="P166" s="158">
        <f>IF('Indicator Data'!Q170="No Data",1,IF('Indicator Data imputation'!Q169&lt;&gt;"",1,0))</f>
        <v>0</v>
      </c>
      <c r="Q166" s="158">
        <f>IF('Indicator Data'!R170="No Data",1,IF('Indicator Data imputation'!R169&lt;&gt;"",1,0))</f>
        <v>0</v>
      </c>
      <c r="R166" s="158">
        <f>IF('Indicator Data'!S170="No Data",1,IF('Indicator Data imputation'!S169&lt;&gt;"",1,0))</f>
        <v>0</v>
      </c>
      <c r="S166" s="158">
        <f>IF('Indicator Data'!T170="No Data",1,IF('Indicator Data imputation'!T169&lt;&gt;"",1,0))</f>
        <v>0</v>
      </c>
      <c r="T166" s="158">
        <f>IF('Indicator Data'!U170="No Data",1,IF('Indicator Data imputation'!U169&lt;&gt;"",1,0))</f>
        <v>0</v>
      </c>
      <c r="U166" s="158">
        <f>IF('Indicator Data'!V170="No Data",1,IF('Indicator Data imputation'!V169&lt;&gt;"",1,0))</f>
        <v>0</v>
      </c>
      <c r="V166" s="158">
        <f>IF('Indicator Data'!W170="No Data",1,IF('Indicator Data imputation'!W169&lt;&gt;"",1,0))</f>
        <v>0</v>
      </c>
      <c r="W166" s="158">
        <f>IF('Indicator Data'!X170="No Data",1,IF('Indicator Data imputation'!X169&lt;&gt;"",1,0))</f>
        <v>0</v>
      </c>
      <c r="X166" s="158">
        <f>IF('Indicator Data'!Y170="No Data",1,IF('Indicator Data imputation'!Y169&lt;&gt;"",1,0))</f>
        <v>0</v>
      </c>
      <c r="Y166" s="158">
        <f>IF('Indicator Data'!Z170="No Data",1,IF('Indicator Data imputation'!Z169&lt;&gt;"",1,0))</f>
        <v>0</v>
      </c>
      <c r="Z166" s="158">
        <f>IF('Indicator Data'!AA170="No Data",1,IF('Indicator Data imputation'!AA169&lt;&gt;"",1,0))</f>
        <v>1</v>
      </c>
      <c r="AA166" s="158">
        <f>IF('Indicator Data'!AB170="No Data",1,IF('Indicator Data imputation'!AB169&lt;&gt;"",1,0))</f>
        <v>0</v>
      </c>
      <c r="AB166" s="158">
        <f>IF('Indicator Data'!AC170="No Data",1,IF('Indicator Data imputation'!AC169&lt;&gt;"",1,0))</f>
        <v>1</v>
      </c>
      <c r="AC166" s="158">
        <f>IF('Indicator Data'!AD170="No Data",1,IF('Indicator Data imputation'!AD169&lt;&gt;"",1,0))</f>
        <v>0</v>
      </c>
      <c r="AD166" s="158">
        <f>IF('Indicator Data'!AE170="No Data",1,IF('Indicator Data imputation'!AE169&lt;&gt;"",1,0))</f>
        <v>0</v>
      </c>
      <c r="AE166" s="158">
        <f>IF('Indicator Data'!AF170="No Data",1,IF('Indicator Data imputation'!AF169&lt;&gt;"",1,0))</f>
        <v>0</v>
      </c>
      <c r="AF166" s="158">
        <f>IF('Indicator Data'!AG170="No Data",1,IF('Indicator Data imputation'!AG169&lt;&gt;"",1,0))</f>
        <v>0</v>
      </c>
      <c r="AG166" s="158">
        <f>IF('Indicator Data'!AH170="No Data",1,IF('Indicator Data imputation'!AH169&lt;&gt;"",1,0))</f>
        <v>0</v>
      </c>
      <c r="AH166" s="158">
        <f>IF('Indicator Data'!AI170="No Data",1,IF('Indicator Data imputation'!AI169&lt;&gt;"",1,0))</f>
        <v>0</v>
      </c>
      <c r="AI166" s="158">
        <f>IF('Indicator Data'!AJ170="No Data",1,IF('Indicator Data imputation'!AJ169&lt;&gt;"",1,0))</f>
        <v>0</v>
      </c>
      <c r="AJ166" s="158">
        <f>IF('Indicator Data'!AK170="No Data",1,IF('Indicator Data imputation'!AK169&lt;&gt;"",1,0))</f>
        <v>0</v>
      </c>
      <c r="AK166" s="158">
        <f>IF('Indicator Data'!AL170="No Data",1,IF('Indicator Data imputation'!AL169&lt;&gt;"",1,0))</f>
        <v>0</v>
      </c>
      <c r="AL166" s="158">
        <f>IF('Indicator Data'!AM170="No Data",1,IF('Indicator Data imputation'!AM169&lt;&gt;"",1,0))</f>
        <v>1</v>
      </c>
      <c r="AM166" s="158">
        <f>IF('Indicator Data'!AN170="No Data",1,IF('Indicator Data imputation'!AN169&lt;&gt;"",1,0))</f>
        <v>0</v>
      </c>
      <c r="AN166" s="158">
        <f>IF('Indicator Data'!AO170="No Data",1,IF('Indicator Data imputation'!AO169&lt;&gt;"",1,0))</f>
        <v>0</v>
      </c>
      <c r="AO166" s="158">
        <f>IF('Indicator Data'!AP170="No Data",1,IF('Indicator Data imputation'!AP169&lt;&gt;"",1,0))</f>
        <v>0</v>
      </c>
      <c r="AP166" s="158">
        <f>IF('Indicator Data'!AQ170="No Data",1,IF('Indicator Data imputation'!AQ169&lt;&gt;"",1,0))</f>
        <v>1</v>
      </c>
      <c r="AQ166" s="158">
        <f>IF('Indicator Data'!AR170="No Data",1,IF('Indicator Data imputation'!AR169&lt;&gt;"",1,0))</f>
        <v>0</v>
      </c>
      <c r="AR166" s="158">
        <f>IF('Indicator Data'!AS170="No Data",1,IF('Indicator Data imputation'!AS169&lt;&gt;"",1,0))</f>
        <v>0</v>
      </c>
      <c r="AS166" s="158">
        <f>IF('Indicator Data'!AT170="No Data",1,IF('Indicator Data imputation'!AT169&lt;&gt;"",1,0))</f>
        <v>1</v>
      </c>
      <c r="AT166" s="158">
        <f>IF('Indicator Data'!AU170="No Data",1,IF('Indicator Data imputation'!AU169&lt;&gt;"",1,0))</f>
        <v>0</v>
      </c>
      <c r="AU166" s="158">
        <f>IF('Indicator Data'!AV170="No Data",1,IF('Indicator Data imputation'!AV169&lt;&gt;"",1,0))</f>
        <v>0</v>
      </c>
      <c r="AV166" s="158">
        <f>IF('Indicator Data'!AW170="No Data",1,IF('Indicator Data imputation'!AW169&lt;&gt;"",1,0))</f>
        <v>1</v>
      </c>
      <c r="AW166" s="158">
        <f>IF('Indicator Data'!AX170="No Data",1,IF('Indicator Data imputation'!AX169&lt;&gt;"",1,0))</f>
        <v>1</v>
      </c>
      <c r="AX166" s="158">
        <f>IF('Indicator Data'!AY170="No Data",1,IF('Indicator Data imputation'!AY169&lt;&gt;"",1,0))</f>
        <v>0</v>
      </c>
      <c r="AY166" s="158">
        <f>IF('Indicator Data'!AZ170="No Data",1,IF('Indicator Data imputation'!AZ169&lt;&gt;"",1,0))</f>
        <v>0</v>
      </c>
      <c r="AZ166" s="158">
        <f>IF('Indicator Data'!BA170="No Data",1,IF('Indicator Data imputation'!BA169&lt;&gt;"",1,0))</f>
        <v>0</v>
      </c>
      <c r="BA166" s="158">
        <f>IF('Indicator Data'!BB170="No Data",1,IF('Indicator Data imputation'!BB169&lt;&gt;"",1,0))</f>
        <v>0</v>
      </c>
      <c r="BB166" s="158">
        <f>IF('Indicator Data'!BC170="No Data",1,IF('Indicator Data imputation'!BC169&lt;&gt;"",1,0))</f>
        <v>0</v>
      </c>
      <c r="BC166" s="158">
        <f>IF('Indicator Data'!BD170="No Data",1,IF('Indicator Data imputation'!BD169&lt;&gt;"",1,0))</f>
        <v>0</v>
      </c>
      <c r="BD166" s="158">
        <f>IF('Indicator Data'!BE170="No Data",1,IF('Indicator Data imputation'!BE169&lt;&gt;"",1,0))</f>
        <v>0</v>
      </c>
      <c r="BE166" s="158">
        <f>IF('Indicator Data'!BF170="No Data",1,IF('Indicator Data imputation'!BF169&lt;&gt;"",1,0))</f>
        <v>0</v>
      </c>
      <c r="BF166" s="158">
        <f>IF('Indicator Data'!BG170="No Data",1,IF('Indicator Data imputation'!BG169&lt;&gt;"",1,0))</f>
        <v>0</v>
      </c>
      <c r="BG166" s="158">
        <f>IF('Indicator Data'!BH170="No Data",1,IF('Indicator Data imputation'!BH169&lt;&gt;"",1,0))</f>
        <v>0</v>
      </c>
      <c r="BH166" s="158">
        <f>IF('Indicator Data'!BI170="No Data",1,IF('Indicator Data imputation'!BI169&lt;&gt;"",1,0))</f>
        <v>0</v>
      </c>
      <c r="BI166" s="158">
        <f>IF('Indicator Data'!BR170="No Data",1,IF('Indicator Data imputation'!BJ169&lt;&gt;"",1,0))</f>
        <v>0</v>
      </c>
      <c r="BJ166" s="158">
        <f>IF('Indicator Data'!BS170="No Data",1,IF('Indicator Data imputation'!BK169&lt;&gt;"",1,0))</f>
        <v>0</v>
      </c>
      <c r="BK166" s="158">
        <f>IF('Indicator Data'!BT170="No Data",1,IF('Indicator Data imputation'!BL169&lt;&gt;"",1,0))</f>
        <v>0</v>
      </c>
      <c r="BL166" s="158">
        <f>IF('Indicator Data'!BU170="No Data",1,IF('Indicator Data imputation'!BM169&lt;&gt;"",1,0))</f>
        <v>0</v>
      </c>
      <c r="BM166" s="158">
        <f>IF('Indicator Data'!BV170="No Data",1,IF('Indicator Data imputation'!BN169&lt;&gt;"",1,0))</f>
        <v>1</v>
      </c>
      <c r="BN166" s="158">
        <f>IF('Indicator Data'!BW170="No Data",1,IF('Indicator Data imputation'!BO169&lt;&gt;"",1,0))</f>
        <v>0</v>
      </c>
      <c r="BO166" s="158">
        <f>IF('Indicator Data'!BX170="No Data",1,IF('Indicator Data imputation'!BP169&lt;&gt;"",1,0))</f>
        <v>0</v>
      </c>
      <c r="BP166" s="158">
        <f>IF('Indicator Data'!BY170="No Data",1,IF('Indicator Data imputation'!BQ169&lt;&gt;"",1,0))</f>
        <v>0</v>
      </c>
      <c r="BQ166" s="158">
        <f>IF('Indicator Data'!BZ170="No Data",1,IF('Indicator Data imputation'!BR169&lt;&gt;"",1,0))</f>
        <v>0</v>
      </c>
      <c r="BR166" s="158">
        <f>IF('Indicator Data'!CA170="No Data",1,IF('Indicator Data imputation'!BS169&lt;&gt;"",1,0))</f>
        <v>0</v>
      </c>
      <c r="BS166" s="158">
        <f>IF('Indicator Data'!CB170="No Data",1,IF('Indicator Data imputation'!BT169&lt;&gt;"",1,0))</f>
        <v>0</v>
      </c>
      <c r="BT166" s="158">
        <f>IF('Indicator Data'!CC170="No Data",1,IF('Indicator Data imputation'!BU169&lt;&gt;"",1,0))</f>
        <v>0</v>
      </c>
      <c r="BU166" s="158">
        <f>IF('Indicator Data'!CD170="No Data",1,IF('Indicator Data imputation'!BV169&lt;&gt;"",1,0))</f>
        <v>0</v>
      </c>
      <c r="BV166" s="158">
        <f>IF('Indicator Data'!CE170="No Data",1,IF('Indicator Data imputation'!BW169&lt;&gt;"",1,0))</f>
        <v>0</v>
      </c>
      <c r="BW166" s="158">
        <f>IF('Indicator Data'!CF170="No Data",1,IF('Indicator Data imputation'!BX169&lt;&gt;"",1,0))</f>
        <v>0</v>
      </c>
      <c r="BX166" s="158">
        <f>IF('Indicator Data'!CG170="No Data",1,IF('Indicator Data imputation'!BY169&lt;&gt;"",1,0))</f>
        <v>0</v>
      </c>
      <c r="BY166" s="5">
        <f t="shared" si="8"/>
        <v>11</v>
      </c>
      <c r="BZ166" s="160">
        <f t="shared" si="7"/>
        <v>0.14666666666666667</v>
      </c>
    </row>
    <row r="167" spans="1:78" x14ac:dyDescent="0.3">
      <c r="A167" s="5" t="s">
        <v>311</v>
      </c>
      <c r="B167" s="158">
        <f>IF('Indicator Data'!C171="No Data",1,IF('Indicator Data imputation'!C170&lt;&gt;"",1,0))</f>
        <v>0</v>
      </c>
      <c r="C167" s="158">
        <f>IF('Indicator Data'!D171="No Data",1,IF('Indicator Data imputation'!D170&lt;&gt;"",1,0))</f>
        <v>0</v>
      </c>
      <c r="D167" s="158">
        <f>IF('Indicator Data'!E171="No Data",1,IF('Indicator Data imputation'!E170&lt;&gt;"",1,0))</f>
        <v>0</v>
      </c>
      <c r="E167" s="158">
        <f>IF('Indicator Data'!F171="No Data",1,IF('Indicator Data imputation'!F170&lt;&gt;"",1,0))</f>
        <v>0</v>
      </c>
      <c r="F167" s="158">
        <f>IF('Indicator Data'!G171="No Data",1,IF('Indicator Data imputation'!G170&lt;&gt;"",1,0))</f>
        <v>0</v>
      </c>
      <c r="G167" s="158">
        <f>IF('Indicator Data'!H171="No Data",1,IF('Indicator Data imputation'!H170&lt;&gt;"",1,0))</f>
        <v>0</v>
      </c>
      <c r="H167" s="158">
        <f>IF('Indicator Data'!I171="No Data",1,IF('Indicator Data imputation'!I170&lt;&gt;"",1,0))</f>
        <v>0</v>
      </c>
      <c r="I167" s="158">
        <f>IF('Indicator Data'!J171="No Data",1,IF('Indicator Data imputation'!J170&lt;&gt;"",1,0))</f>
        <v>0</v>
      </c>
      <c r="J167" s="158">
        <f>IF('Indicator Data'!K171="No Data",1,IF('Indicator Data imputation'!K170&lt;&gt;"",1,0))</f>
        <v>0</v>
      </c>
      <c r="K167" s="158">
        <f>IF('Indicator Data'!L171="No Data",1,IF('Indicator Data imputation'!L170&lt;&gt;"",1,0))</f>
        <v>0</v>
      </c>
      <c r="L167" s="158">
        <f>IF('Indicator Data'!M171="No Data",1,IF('Indicator Data imputation'!M170&lt;&gt;"",1,0))</f>
        <v>0</v>
      </c>
      <c r="M167" s="158">
        <f>IF('Indicator Data'!N171="No Data",1,IF('Indicator Data imputation'!N170&lt;&gt;"",1,0))</f>
        <v>1</v>
      </c>
      <c r="N167" s="158">
        <f>IF('Indicator Data'!O171="No Data",1,IF('Indicator Data imputation'!O170&lt;&gt;"",1,0))</f>
        <v>1</v>
      </c>
      <c r="O167" s="158">
        <f>IF('Indicator Data'!P171="No Data",1,IF('Indicator Data imputation'!P170&lt;&gt;"",1,0))</f>
        <v>1</v>
      </c>
      <c r="P167" s="158">
        <f>IF('Indicator Data'!Q171="No Data",1,IF('Indicator Data imputation'!Q170&lt;&gt;"",1,0))</f>
        <v>0</v>
      </c>
      <c r="Q167" s="158">
        <f>IF('Indicator Data'!R171="No Data",1,IF('Indicator Data imputation'!R170&lt;&gt;"",1,0))</f>
        <v>0</v>
      </c>
      <c r="R167" s="158">
        <f>IF('Indicator Data'!S171="No Data",1,IF('Indicator Data imputation'!S170&lt;&gt;"",1,0))</f>
        <v>0</v>
      </c>
      <c r="S167" s="158">
        <f>IF('Indicator Data'!T171="No Data",1,IF('Indicator Data imputation'!T170&lt;&gt;"",1,0))</f>
        <v>0</v>
      </c>
      <c r="T167" s="158">
        <f>IF('Indicator Data'!U171="No Data",1,IF('Indicator Data imputation'!U170&lt;&gt;"",1,0))</f>
        <v>0</v>
      </c>
      <c r="U167" s="158">
        <f>IF('Indicator Data'!V171="No Data",1,IF('Indicator Data imputation'!V170&lt;&gt;"",1,0))</f>
        <v>0</v>
      </c>
      <c r="V167" s="158">
        <f>IF('Indicator Data'!W171="No Data",1,IF('Indicator Data imputation'!W170&lt;&gt;"",1,0))</f>
        <v>0</v>
      </c>
      <c r="W167" s="158">
        <f>IF('Indicator Data'!X171="No Data",1,IF('Indicator Data imputation'!X170&lt;&gt;"",1,0))</f>
        <v>0</v>
      </c>
      <c r="X167" s="158">
        <f>IF('Indicator Data'!Y171="No Data",1,IF('Indicator Data imputation'!Y170&lt;&gt;"",1,0))</f>
        <v>0</v>
      </c>
      <c r="Y167" s="158">
        <f>IF('Indicator Data'!Z171="No Data",1,IF('Indicator Data imputation'!Z170&lt;&gt;"",1,0))</f>
        <v>0</v>
      </c>
      <c r="Z167" s="158">
        <f>IF('Indicator Data'!AA171="No Data",1,IF('Indicator Data imputation'!AA170&lt;&gt;"",1,0))</f>
        <v>1</v>
      </c>
      <c r="AA167" s="158">
        <f>IF('Indicator Data'!AB171="No Data",1,IF('Indicator Data imputation'!AB170&lt;&gt;"",1,0))</f>
        <v>0</v>
      </c>
      <c r="AB167" s="158">
        <f>IF('Indicator Data'!AC171="No Data",1,IF('Indicator Data imputation'!AC170&lt;&gt;"",1,0))</f>
        <v>1</v>
      </c>
      <c r="AC167" s="158">
        <f>IF('Indicator Data'!AD171="No Data",1,IF('Indicator Data imputation'!AD170&lt;&gt;"",1,0))</f>
        <v>0</v>
      </c>
      <c r="AD167" s="158">
        <f>IF('Indicator Data'!AE171="No Data",1,IF('Indicator Data imputation'!AE170&lt;&gt;"",1,0))</f>
        <v>1</v>
      </c>
      <c r="AE167" s="158">
        <f>IF('Indicator Data'!AF171="No Data",1,IF('Indicator Data imputation'!AF170&lt;&gt;"",1,0))</f>
        <v>1</v>
      </c>
      <c r="AF167" s="158">
        <f>IF('Indicator Data'!AG171="No Data",1,IF('Indicator Data imputation'!AG170&lt;&gt;"",1,0))</f>
        <v>0</v>
      </c>
      <c r="AG167" s="158">
        <f>IF('Indicator Data'!AH171="No Data",1,IF('Indicator Data imputation'!AH170&lt;&gt;"",1,0))</f>
        <v>0</v>
      </c>
      <c r="AH167" s="158">
        <f>IF('Indicator Data'!AI171="No Data",1,IF('Indicator Data imputation'!AI170&lt;&gt;"",1,0))</f>
        <v>0</v>
      </c>
      <c r="AI167" s="158">
        <f>IF('Indicator Data'!AJ171="No Data",1,IF('Indicator Data imputation'!AJ170&lt;&gt;"",1,0))</f>
        <v>0</v>
      </c>
      <c r="AJ167" s="158">
        <f>IF('Indicator Data'!AK171="No Data",1,IF('Indicator Data imputation'!AK170&lt;&gt;"",1,0))</f>
        <v>0</v>
      </c>
      <c r="AK167" s="158">
        <f>IF('Indicator Data'!AL171="No Data",1,IF('Indicator Data imputation'!AL170&lt;&gt;"",1,0))</f>
        <v>0</v>
      </c>
      <c r="AL167" s="158">
        <f>IF('Indicator Data'!AM171="No Data",1,IF('Indicator Data imputation'!AM170&lt;&gt;"",1,0))</f>
        <v>1</v>
      </c>
      <c r="AM167" s="158">
        <f>IF('Indicator Data'!AN171="No Data",1,IF('Indicator Data imputation'!AN170&lt;&gt;"",1,0))</f>
        <v>0</v>
      </c>
      <c r="AN167" s="158">
        <f>IF('Indicator Data'!AO171="No Data",1,IF('Indicator Data imputation'!AO170&lt;&gt;"",1,0))</f>
        <v>0</v>
      </c>
      <c r="AO167" s="158">
        <f>IF('Indicator Data'!AP171="No Data",1,IF('Indicator Data imputation'!AP170&lt;&gt;"",1,0))</f>
        <v>0</v>
      </c>
      <c r="AP167" s="158">
        <f>IF('Indicator Data'!AQ171="No Data",1,IF('Indicator Data imputation'!AQ170&lt;&gt;"",1,0))</f>
        <v>1</v>
      </c>
      <c r="AQ167" s="158">
        <f>IF('Indicator Data'!AR171="No Data",1,IF('Indicator Data imputation'!AR170&lt;&gt;"",1,0))</f>
        <v>0</v>
      </c>
      <c r="AR167" s="158">
        <f>IF('Indicator Data'!AS171="No Data",1,IF('Indicator Data imputation'!AS170&lt;&gt;"",1,0))</f>
        <v>0</v>
      </c>
      <c r="AS167" s="158">
        <f>IF('Indicator Data'!AT171="No Data",1,IF('Indicator Data imputation'!AT170&lt;&gt;"",1,0))</f>
        <v>1</v>
      </c>
      <c r="AT167" s="158">
        <f>IF('Indicator Data'!AU171="No Data",1,IF('Indicator Data imputation'!AU170&lt;&gt;"",1,0))</f>
        <v>0</v>
      </c>
      <c r="AU167" s="158">
        <f>IF('Indicator Data'!AV171="No Data",1,IF('Indicator Data imputation'!AV170&lt;&gt;"",1,0))</f>
        <v>0</v>
      </c>
      <c r="AV167" s="158">
        <f>IF('Indicator Data'!AW171="No Data",1,IF('Indicator Data imputation'!AW170&lt;&gt;"",1,0))</f>
        <v>1</v>
      </c>
      <c r="AW167" s="158">
        <f>IF('Indicator Data'!AX171="No Data",1,IF('Indicator Data imputation'!AX170&lt;&gt;"",1,0))</f>
        <v>1</v>
      </c>
      <c r="AX167" s="158">
        <f>IF('Indicator Data'!AY171="No Data",1,IF('Indicator Data imputation'!AY170&lt;&gt;"",1,0))</f>
        <v>0</v>
      </c>
      <c r="AY167" s="158">
        <f>IF('Indicator Data'!AZ171="No Data",1,IF('Indicator Data imputation'!AZ170&lt;&gt;"",1,0))</f>
        <v>0</v>
      </c>
      <c r="AZ167" s="158">
        <f>IF('Indicator Data'!BA171="No Data",1,IF('Indicator Data imputation'!BA170&lt;&gt;"",1,0))</f>
        <v>0</v>
      </c>
      <c r="BA167" s="158">
        <f>IF('Indicator Data'!BB171="No Data",1,IF('Indicator Data imputation'!BB170&lt;&gt;"",1,0))</f>
        <v>0</v>
      </c>
      <c r="BB167" s="158">
        <f>IF('Indicator Data'!BC171="No Data",1,IF('Indicator Data imputation'!BC170&lt;&gt;"",1,0))</f>
        <v>0</v>
      </c>
      <c r="BC167" s="158">
        <f>IF('Indicator Data'!BD171="No Data",1,IF('Indicator Data imputation'!BD170&lt;&gt;"",1,0))</f>
        <v>0</v>
      </c>
      <c r="BD167" s="158">
        <f>IF('Indicator Data'!BE171="No Data",1,IF('Indicator Data imputation'!BE170&lt;&gt;"",1,0))</f>
        <v>0</v>
      </c>
      <c r="BE167" s="158">
        <f>IF('Indicator Data'!BF171="No Data",1,IF('Indicator Data imputation'!BF170&lt;&gt;"",1,0))</f>
        <v>0</v>
      </c>
      <c r="BF167" s="158">
        <f>IF('Indicator Data'!BG171="No Data",1,IF('Indicator Data imputation'!BG170&lt;&gt;"",1,0))</f>
        <v>0</v>
      </c>
      <c r="BG167" s="158">
        <f>IF('Indicator Data'!BH171="No Data",1,IF('Indicator Data imputation'!BH170&lt;&gt;"",1,0))</f>
        <v>0</v>
      </c>
      <c r="BH167" s="158">
        <f>IF('Indicator Data'!BI171="No Data",1,IF('Indicator Data imputation'!BI170&lt;&gt;"",1,0))</f>
        <v>0</v>
      </c>
      <c r="BI167" s="158">
        <f>IF('Indicator Data'!BR171="No Data",1,IF('Indicator Data imputation'!BJ170&lt;&gt;"",1,0))</f>
        <v>0</v>
      </c>
      <c r="BJ167" s="158">
        <f>IF('Indicator Data'!BS171="No Data",1,IF('Indicator Data imputation'!BK170&lt;&gt;"",1,0))</f>
        <v>0</v>
      </c>
      <c r="BK167" s="158">
        <f>IF('Indicator Data'!BT171="No Data",1,IF('Indicator Data imputation'!BL170&lt;&gt;"",1,0))</f>
        <v>0</v>
      </c>
      <c r="BL167" s="158">
        <f>IF('Indicator Data'!BU171="No Data",1,IF('Indicator Data imputation'!BM170&lt;&gt;"",1,0))</f>
        <v>0</v>
      </c>
      <c r="BM167" s="158">
        <f>IF('Indicator Data'!BV171="No Data",1,IF('Indicator Data imputation'!BN170&lt;&gt;"",1,0))</f>
        <v>1</v>
      </c>
      <c r="BN167" s="158">
        <f>IF('Indicator Data'!BW171="No Data",1,IF('Indicator Data imputation'!BO170&lt;&gt;"",1,0))</f>
        <v>0</v>
      </c>
      <c r="BO167" s="158">
        <f>IF('Indicator Data'!BX171="No Data",1,IF('Indicator Data imputation'!BP170&lt;&gt;"",1,0))</f>
        <v>0</v>
      </c>
      <c r="BP167" s="158">
        <f>IF('Indicator Data'!BY171="No Data",1,IF('Indicator Data imputation'!BQ170&lt;&gt;"",1,0))</f>
        <v>0</v>
      </c>
      <c r="BQ167" s="158">
        <f>IF('Indicator Data'!BZ171="No Data",1,IF('Indicator Data imputation'!BR170&lt;&gt;"",1,0))</f>
        <v>0</v>
      </c>
      <c r="BR167" s="158">
        <f>IF('Indicator Data'!CA171="No Data",1,IF('Indicator Data imputation'!BS170&lt;&gt;"",1,0))</f>
        <v>0</v>
      </c>
      <c r="BS167" s="158">
        <f>IF('Indicator Data'!CB171="No Data",1,IF('Indicator Data imputation'!BT170&lt;&gt;"",1,0))</f>
        <v>0</v>
      </c>
      <c r="BT167" s="158">
        <f>IF('Indicator Data'!CC171="No Data",1,IF('Indicator Data imputation'!BU170&lt;&gt;"",1,0))</f>
        <v>0</v>
      </c>
      <c r="BU167" s="158">
        <f>IF('Indicator Data'!CD171="No Data",1,IF('Indicator Data imputation'!BV170&lt;&gt;"",1,0))</f>
        <v>0</v>
      </c>
      <c r="BV167" s="158">
        <f>IF('Indicator Data'!CE171="No Data",1,IF('Indicator Data imputation'!BW170&lt;&gt;"",1,0))</f>
        <v>0</v>
      </c>
      <c r="BW167" s="158">
        <f>IF('Indicator Data'!CF171="No Data",1,IF('Indicator Data imputation'!BX170&lt;&gt;"",1,0))</f>
        <v>0</v>
      </c>
      <c r="BX167" s="158">
        <f>IF('Indicator Data'!CG171="No Data",1,IF('Indicator Data imputation'!BY170&lt;&gt;"",1,0))</f>
        <v>0</v>
      </c>
      <c r="BY167" s="5">
        <f t="shared" si="8"/>
        <v>13</v>
      </c>
      <c r="BZ167" s="160">
        <f t="shared" si="7"/>
        <v>0.17333333333333334</v>
      </c>
    </row>
    <row r="168" spans="1:78" x14ac:dyDescent="0.3">
      <c r="A168" s="5" t="s">
        <v>313</v>
      </c>
      <c r="B168" s="158">
        <f>IF('Indicator Data'!C172="No Data",1,IF('Indicator Data imputation'!C171&lt;&gt;"",1,0))</f>
        <v>0</v>
      </c>
      <c r="C168" s="158">
        <f>IF('Indicator Data'!D172="No Data",1,IF('Indicator Data imputation'!D171&lt;&gt;"",1,0))</f>
        <v>0</v>
      </c>
      <c r="D168" s="158">
        <f>IF('Indicator Data'!E172="No Data",1,IF('Indicator Data imputation'!E171&lt;&gt;"",1,0))</f>
        <v>0</v>
      </c>
      <c r="E168" s="158">
        <f>IF('Indicator Data'!F172="No Data",1,IF('Indicator Data imputation'!F171&lt;&gt;"",1,0))</f>
        <v>0</v>
      </c>
      <c r="F168" s="158">
        <f>IF('Indicator Data'!G172="No Data",1,IF('Indicator Data imputation'!G171&lt;&gt;"",1,0))</f>
        <v>0</v>
      </c>
      <c r="G168" s="158">
        <f>IF('Indicator Data'!H172="No Data",1,IF('Indicator Data imputation'!H171&lt;&gt;"",1,0))</f>
        <v>0</v>
      </c>
      <c r="H168" s="158">
        <f>IF('Indicator Data'!I172="No Data",1,IF('Indicator Data imputation'!I171&lt;&gt;"",1,0))</f>
        <v>0</v>
      </c>
      <c r="I168" s="158">
        <f>IF('Indicator Data'!J172="No Data",1,IF('Indicator Data imputation'!J171&lt;&gt;"",1,0))</f>
        <v>0</v>
      </c>
      <c r="J168" s="158">
        <f>IF('Indicator Data'!K172="No Data",1,IF('Indicator Data imputation'!K171&lt;&gt;"",1,0))</f>
        <v>0</v>
      </c>
      <c r="K168" s="158">
        <f>IF('Indicator Data'!L172="No Data",1,IF('Indicator Data imputation'!L171&lt;&gt;"",1,0))</f>
        <v>0</v>
      </c>
      <c r="L168" s="158">
        <f>IF('Indicator Data'!M172="No Data",1,IF('Indicator Data imputation'!M171&lt;&gt;"",1,0))</f>
        <v>0</v>
      </c>
      <c r="M168" s="158">
        <f>IF('Indicator Data'!N172="No Data",1,IF('Indicator Data imputation'!N171&lt;&gt;"",1,0))</f>
        <v>1</v>
      </c>
      <c r="N168" s="158">
        <f>IF('Indicator Data'!O172="No Data",1,IF('Indicator Data imputation'!O171&lt;&gt;"",1,0))</f>
        <v>1</v>
      </c>
      <c r="O168" s="158">
        <f>IF('Indicator Data'!P172="No Data",1,IF('Indicator Data imputation'!P171&lt;&gt;"",1,0))</f>
        <v>1</v>
      </c>
      <c r="P168" s="158">
        <f>IF('Indicator Data'!Q172="No Data",1,IF('Indicator Data imputation'!Q171&lt;&gt;"",1,0))</f>
        <v>0</v>
      </c>
      <c r="Q168" s="158">
        <f>IF('Indicator Data'!R172="No Data",1,IF('Indicator Data imputation'!R171&lt;&gt;"",1,0))</f>
        <v>0</v>
      </c>
      <c r="R168" s="158">
        <f>IF('Indicator Data'!S172="No Data",1,IF('Indicator Data imputation'!S171&lt;&gt;"",1,0))</f>
        <v>0</v>
      </c>
      <c r="S168" s="158">
        <f>IF('Indicator Data'!T172="No Data",1,IF('Indicator Data imputation'!T171&lt;&gt;"",1,0))</f>
        <v>0</v>
      </c>
      <c r="T168" s="158">
        <f>IF('Indicator Data'!U172="No Data",1,IF('Indicator Data imputation'!U171&lt;&gt;"",1,0))</f>
        <v>0</v>
      </c>
      <c r="U168" s="158">
        <f>IF('Indicator Data'!V172="No Data",1,IF('Indicator Data imputation'!V171&lt;&gt;"",1,0))</f>
        <v>0</v>
      </c>
      <c r="V168" s="158">
        <f>IF('Indicator Data'!W172="No Data",1,IF('Indicator Data imputation'!W171&lt;&gt;"",1,0))</f>
        <v>0</v>
      </c>
      <c r="W168" s="158">
        <f>IF('Indicator Data'!X172="No Data",1,IF('Indicator Data imputation'!X171&lt;&gt;"",1,0))</f>
        <v>0</v>
      </c>
      <c r="X168" s="158">
        <f>IF('Indicator Data'!Y172="No Data",1,IF('Indicator Data imputation'!Y171&lt;&gt;"",1,0))</f>
        <v>0</v>
      </c>
      <c r="Y168" s="158">
        <f>IF('Indicator Data'!Z172="No Data",1,IF('Indicator Data imputation'!Z171&lt;&gt;"",1,0))</f>
        <v>0</v>
      </c>
      <c r="Z168" s="158">
        <f>IF('Indicator Data'!AA172="No Data",1,IF('Indicator Data imputation'!AA171&lt;&gt;"",1,0))</f>
        <v>1</v>
      </c>
      <c r="AA168" s="158">
        <f>IF('Indicator Data'!AB172="No Data",1,IF('Indicator Data imputation'!AB171&lt;&gt;"",1,0))</f>
        <v>0</v>
      </c>
      <c r="AB168" s="158">
        <f>IF('Indicator Data'!AC172="No Data",1,IF('Indicator Data imputation'!AC171&lt;&gt;"",1,0))</f>
        <v>0</v>
      </c>
      <c r="AC168" s="158">
        <f>IF('Indicator Data'!AD172="No Data",1,IF('Indicator Data imputation'!AD171&lt;&gt;"",1,0))</f>
        <v>0</v>
      </c>
      <c r="AD168" s="158">
        <f>IF('Indicator Data'!AE172="No Data",1,IF('Indicator Data imputation'!AE171&lt;&gt;"",1,0))</f>
        <v>0</v>
      </c>
      <c r="AE168" s="158">
        <f>IF('Indicator Data'!AF172="No Data",1,IF('Indicator Data imputation'!AF171&lt;&gt;"",1,0))</f>
        <v>0</v>
      </c>
      <c r="AF168" s="158">
        <f>IF('Indicator Data'!AG172="No Data",1,IF('Indicator Data imputation'!AG171&lt;&gt;"",1,0))</f>
        <v>0</v>
      </c>
      <c r="AG168" s="158">
        <f>IF('Indicator Data'!AH172="No Data",1,IF('Indicator Data imputation'!AH171&lt;&gt;"",1,0))</f>
        <v>0</v>
      </c>
      <c r="AH168" s="158">
        <f>IF('Indicator Data'!AI172="No Data",1,IF('Indicator Data imputation'!AI171&lt;&gt;"",1,0))</f>
        <v>0</v>
      </c>
      <c r="AI168" s="158">
        <f>IF('Indicator Data'!AJ172="No Data",1,IF('Indicator Data imputation'!AJ171&lt;&gt;"",1,0))</f>
        <v>0</v>
      </c>
      <c r="AJ168" s="158">
        <f>IF('Indicator Data'!AK172="No Data",1,IF('Indicator Data imputation'!AK171&lt;&gt;"",1,0))</f>
        <v>0</v>
      </c>
      <c r="AK168" s="158">
        <f>IF('Indicator Data'!AL172="No Data",1,IF('Indicator Data imputation'!AL171&lt;&gt;"",1,0))</f>
        <v>0</v>
      </c>
      <c r="AL168" s="158">
        <f>IF('Indicator Data'!AM172="No Data",1,IF('Indicator Data imputation'!AM171&lt;&gt;"",1,0))</f>
        <v>0</v>
      </c>
      <c r="AM168" s="158">
        <f>IF('Indicator Data'!AN172="No Data",1,IF('Indicator Data imputation'!AN171&lt;&gt;"",1,0))</f>
        <v>0</v>
      </c>
      <c r="AN168" s="158">
        <f>IF('Indicator Data'!AO172="No Data",1,IF('Indicator Data imputation'!AO171&lt;&gt;"",1,0))</f>
        <v>0</v>
      </c>
      <c r="AO168" s="158">
        <f>IF('Indicator Data'!AP172="No Data",1,IF('Indicator Data imputation'!AP171&lt;&gt;"",1,0))</f>
        <v>0</v>
      </c>
      <c r="AP168" s="158">
        <f>IF('Indicator Data'!AQ172="No Data",1,IF('Indicator Data imputation'!AQ171&lt;&gt;"",1,0))</f>
        <v>1</v>
      </c>
      <c r="AQ168" s="158">
        <f>IF('Indicator Data'!AR172="No Data",1,IF('Indicator Data imputation'!AR171&lt;&gt;"",1,0))</f>
        <v>1</v>
      </c>
      <c r="AR168" s="158">
        <f>IF('Indicator Data'!AS172="No Data",1,IF('Indicator Data imputation'!AS171&lt;&gt;"",1,0))</f>
        <v>0</v>
      </c>
      <c r="AS168" s="158">
        <f>IF('Indicator Data'!AT172="No Data",1,IF('Indicator Data imputation'!AT171&lt;&gt;"",1,0))</f>
        <v>0</v>
      </c>
      <c r="AT168" s="158">
        <f>IF('Indicator Data'!AU172="No Data",1,IF('Indicator Data imputation'!AU171&lt;&gt;"",1,0))</f>
        <v>0</v>
      </c>
      <c r="AU168" s="158">
        <f>IF('Indicator Data'!AV172="No Data",1,IF('Indicator Data imputation'!AV171&lt;&gt;"",1,0))</f>
        <v>0</v>
      </c>
      <c r="AV168" s="158">
        <f>IF('Indicator Data'!AW172="No Data",1,IF('Indicator Data imputation'!AW171&lt;&gt;"",1,0))</f>
        <v>1</v>
      </c>
      <c r="AW168" s="158">
        <f>IF('Indicator Data'!AX172="No Data",1,IF('Indicator Data imputation'!AX171&lt;&gt;"",1,0))</f>
        <v>0</v>
      </c>
      <c r="AX168" s="158">
        <f>IF('Indicator Data'!AY172="No Data",1,IF('Indicator Data imputation'!AY171&lt;&gt;"",1,0))</f>
        <v>0</v>
      </c>
      <c r="AY168" s="158">
        <f>IF('Indicator Data'!AZ172="No Data",1,IF('Indicator Data imputation'!AZ171&lt;&gt;"",1,0))</f>
        <v>0</v>
      </c>
      <c r="AZ168" s="158">
        <f>IF('Indicator Data'!BA172="No Data",1,IF('Indicator Data imputation'!BA171&lt;&gt;"",1,0))</f>
        <v>1</v>
      </c>
      <c r="BA168" s="158">
        <f>IF('Indicator Data'!BB172="No Data",1,IF('Indicator Data imputation'!BB171&lt;&gt;"",1,0))</f>
        <v>0</v>
      </c>
      <c r="BB168" s="158">
        <f>IF('Indicator Data'!BC172="No Data",1,IF('Indicator Data imputation'!BC171&lt;&gt;"",1,0))</f>
        <v>0</v>
      </c>
      <c r="BC168" s="158">
        <f>IF('Indicator Data'!BD172="No Data",1,IF('Indicator Data imputation'!BD171&lt;&gt;"",1,0))</f>
        <v>0</v>
      </c>
      <c r="BD168" s="158">
        <f>IF('Indicator Data'!BE172="No Data",1,IF('Indicator Data imputation'!BE171&lt;&gt;"",1,0))</f>
        <v>0</v>
      </c>
      <c r="BE168" s="158">
        <f>IF('Indicator Data'!BF172="No Data",1,IF('Indicator Data imputation'!BF171&lt;&gt;"",1,0))</f>
        <v>0</v>
      </c>
      <c r="BF168" s="158">
        <f>IF('Indicator Data'!BG172="No Data",1,IF('Indicator Data imputation'!BG171&lt;&gt;"",1,0))</f>
        <v>0</v>
      </c>
      <c r="BG168" s="158">
        <f>IF('Indicator Data'!BH172="No Data",1,IF('Indicator Data imputation'!BH171&lt;&gt;"",1,0))</f>
        <v>0</v>
      </c>
      <c r="BH168" s="158">
        <f>IF('Indicator Data'!BI172="No Data",1,IF('Indicator Data imputation'!BI171&lt;&gt;"",1,0))</f>
        <v>1</v>
      </c>
      <c r="BI168" s="158">
        <f>IF('Indicator Data'!BR172="No Data",1,IF('Indicator Data imputation'!BJ171&lt;&gt;"",1,0))</f>
        <v>0</v>
      </c>
      <c r="BJ168" s="158">
        <f>IF('Indicator Data'!BS172="No Data",1,IF('Indicator Data imputation'!BK171&lt;&gt;"",1,0))</f>
        <v>0</v>
      </c>
      <c r="BK168" s="158">
        <f>IF('Indicator Data'!BT172="No Data",1,IF('Indicator Data imputation'!BL171&lt;&gt;"",1,0))</f>
        <v>0</v>
      </c>
      <c r="BL168" s="158">
        <f>IF('Indicator Data'!BU172="No Data",1,IF('Indicator Data imputation'!BM171&lt;&gt;"",1,0))</f>
        <v>0</v>
      </c>
      <c r="BM168" s="158">
        <f>IF('Indicator Data'!BV172="No Data",1,IF('Indicator Data imputation'!BN171&lt;&gt;"",1,0))</f>
        <v>1</v>
      </c>
      <c r="BN168" s="158">
        <f>IF('Indicator Data'!BW172="No Data",1,IF('Indicator Data imputation'!BO171&lt;&gt;"",1,0))</f>
        <v>0</v>
      </c>
      <c r="BO168" s="158">
        <f>IF('Indicator Data'!BX172="No Data",1,IF('Indicator Data imputation'!BP171&lt;&gt;"",1,0))</f>
        <v>0</v>
      </c>
      <c r="BP168" s="158">
        <f>IF('Indicator Data'!BY172="No Data",1,IF('Indicator Data imputation'!BQ171&lt;&gt;"",1,0))</f>
        <v>0</v>
      </c>
      <c r="BQ168" s="158">
        <f>IF('Indicator Data'!BZ172="No Data",1,IF('Indicator Data imputation'!BR171&lt;&gt;"",1,0))</f>
        <v>0</v>
      </c>
      <c r="BR168" s="158">
        <f>IF('Indicator Data'!CA172="No Data",1,IF('Indicator Data imputation'!BS171&lt;&gt;"",1,0))</f>
        <v>0</v>
      </c>
      <c r="BS168" s="158">
        <f>IF('Indicator Data'!CB172="No Data",1,IF('Indicator Data imputation'!BT171&lt;&gt;"",1,0))</f>
        <v>0</v>
      </c>
      <c r="BT168" s="158">
        <f>IF('Indicator Data'!CC172="No Data",1,IF('Indicator Data imputation'!BU171&lt;&gt;"",1,0))</f>
        <v>0</v>
      </c>
      <c r="BU168" s="158">
        <f>IF('Indicator Data'!CD172="No Data",1,IF('Indicator Data imputation'!BV171&lt;&gt;"",1,0))</f>
        <v>0</v>
      </c>
      <c r="BV168" s="158">
        <f>IF('Indicator Data'!CE172="No Data",1,IF('Indicator Data imputation'!BW171&lt;&gt;"",1,0))</f>
        <v>1</v>
      </c>
      <c r="BW168" s="158">
        <f>IF('Indicator Data'!CF172="No Data",1,IF('Indicator Data imputation'!BX171&lt;&gt;"",1,0))</f>
        <v>0</v>
      </c>
      <c r="BX168" s="158">
        <f>IF('Indicator Data'!CG172="No Data",1,IF('Indicator Data imputation'!BY171&lt;&gt;"",1,0))</f>
        <v>0</v>
      </c>
      <c r="BY168" s="5">
        <f t="shared" si="8"/>
        <v>11</v>
      </c>
      <c r="BZ168" s="160">
        <f t="shared" si="7"/>
        <v>0.14666666666666667</v>
      </c>
    </row>
    <row r="169" spans="1:78" x14ac:dyDescent="0.3">
      <c r="A169" s="5" t="s">
        <v>315</v>
      </c>
      <c r="B169" s="158">
        <f>IF('Indicator Data'!C173="No Data",1,IF('Indicator Data imputation'!C172&lt;&gt;"",1,0))</f>
        <v>0</v>
      </c>
      <c r="C169" s="158">
        <f>IF('Indicator Data'!D173="No Data",1,IF('Indicator Data imputation'!D172&lt;&gt;"",1,0))</f>
        <v>0</v>
      </c>
      <c r="D169" s="158">
        <f>IF('Indicator Data'!E173="No Data",1,IF('Indicator Data imputation'!E172&lt;&gt;"",1,0))</f>
        <v>0</v>
      </c>
      <c r="E169" s="158">
        <f>IF('Indicator Data'!F173="No Data",1,IF('Indicator Data imputation'!F172&lt;&gt;"",1,0))</f>
        <v>0</v>
      </c>
      <c r="F169" s="158">
        <f>IF('Indicator Data'!G173="No Data",1,IF('Indicator Data imputation'!G172&lt;&gt;"",1,0))</f>
        <v>0</v>
      </c>
      <c r="G169" s="158">
        <f>IF('Indicator Data'!H173="No Data",1,IF('Indicator Data imputation'!H172&lt;&gt;"",1,0))</f>
        <v>0</v>
      </c>
      <c r="H169" s="158">
        <f>IF('Indicator Data'!I173="No Data",1,IF('Indicator Data imputation'!I172&lt;&gt;"",1,0))</f>
        <v>0</v>
      </c>
      <c r="I169" s="158">
        <f>IF('Indicator Data'!J173="No Data",1,IF('Indicator Data imputation'!J172&lt;&gt;"",1,0))</f>
        <v>0</v>
      </c>
      <c r="J169" s="158">
        <f>IF('Indicator Data'!K173="No Data",1,IF('Indicator Data imputation'!K172&lt;&gt;"",1,0))</f>
        <v>0</v>
      </c>
      <c r="K169" s="158">
        <f>IF('Indicator Data'!L173="No Data",1,IF('Indicator Data imputation'!L172&lt;&gt;"",1,0))</f>
        <v>0</v>
      </c>
      <c r="L169" s="158">
        <f>IF('Indicator Data'!M173="No Data",1,IF('Indicator Data imputation'!M172&lt;&gt;"",1,0))</f>
        <v>0</v>
      </c>
      <c r="M169" s="158">
        <f>IF('Indicator Data'!N173="No Data",1,IF('Indicator Data imputation'!N172&lt;&gt;"",1,0))</f>
        <v>1</v>
      </c>
      <c r="N169" s="158">
        <f>IF('Indicator Data'!O173="No Data",1,IF('Indicator Data imputation'!O172&lt;&gt;"",1,0))</f>
        <v>1</v>
      </c>
      <c r="O169" s="158">
        <f>IF('Indicator Data'!P173="No Data",1,IF('Indicator Data imputation'!P172&lt;&gt;"",1,0))</f>
        <v>1</v>
      </c>
      <c r="P169" s="158">
        <f>IF('Indicator Data'!Q173="No Data",1,IF('Indicator Data imputation'!Q172&lt;&gt;"",1,0))</f>
        <v>0</v>
      </c>
      <c r="Q169" s="158">
        <f>IF('Indicator Data'!R173="No Data",1,IF('Indicator Data imputation'!R172&lt;&gt;"",1,0))</f>
        <v>0</v>
      </c>
      <c r="R169" s="158">
        <f>IF('Indicator Data'!S173="No Data",1,IF('Indicator Data imputation'!S172&lt;&gt;"",1,0))</f>
        <v>0</v>
      </c>
      <c r="S169" s="158">
        <f>IF('Indicator Data'!T173="No Data",1,IF('Indicator Data imputation'!T172&lt;&gt;"",1,0))</f>
        <v>0</v>
      </c>
      <c r="T169" s="158">
        <f>IF('Indicator Data'!U173="No Data",1,IF('Indicator Data imputation'!U172&lt;&gt;"",1,0))</f>
        <v>0</v>
      </c>
      <c r="U169" s="158">
        <f>IF('Indicator Data'!V173="No Data",1,IF('Indicator Data imputation'!V172&lt;&gt;"",1,0))</f>
        <v>0</v>
      </c>
      <c r="V169" s="158">
        <f>IF('Indicator Data'!W173="No Data",1,IF('Indicator Data imputation'!W172&lt;&gt;"",1,0))</f>
        <v>0</v>
      </c>
      <c r="W169" s="158">
        <f>IF('Indicator Data'!X173="No Data",1,IF('Indicator Data imputation'!X172&lt;&gt;"",1,0))</f>
        <v>0</v>
      </c>
      <c r="X169" s="158">
        <f>IF('Indicator Data'!Y173="No Data",1,IF('Indicator Data imputation'!Y172&lt;&gt;"",1,0))</f>
        <v>0</v>
      </c>
      <c r="Y169" s="158">
        <f>IF('Indicator Data'!Z173="No Data",1,IF('Indicator Data imputation'!Z172&lt;&gt;"",1,0))</f>
        <v>0</v>
      </c>
      <c r="Z169" s="158">
        <f>IF('Indicator Data'!AA173="No Data",1,IF('Indicator Data imputation'!AA172&lt;&gt;"",1,0))</f>
        <v>0</v>
      </c>
      <c r="AA169" s="158">
        <f>IF('Indicator Data'!AB173="No Data",1,IF('Indicator Data imputation'!AB172&lt;&gt;"",1,0))</f>
        <v>0</v>
      </c>
      <c r="AB169" s="158">
        <f>IF('Indicator Data'!AC173="No Data",1,IF('Indicator Data imputation'!AC172&lt;&gt;"",1,0))</f>
        <v>0</v>
      </c>
      <c r="AC169" s="158">
        <f>IF('Indicator Data'!AD173="No Data",1,IF('Indicator Data imputation'!AD172&lt;&gt;"",1,0))</f>
        <v>1</v>
      </c>
      <c r="AD169" s="158">
        <f>IF('Indicator Data'!AE173="No Data",1,IF('Indicator Data imputation'!AE172&lt;&gt;"",1,0))</f>
        <v>0</v>
      </c>
      <c r="AE169" s="158">
        <f>IF('Indicator Data'!AF173="No Data",1,IF('Indicator Data imputation'!AF172&lt;&gt;"",1,0))</f>
        <v>0</v>
      </c>
      <c r="AF169" s="158">
        <f>IF('Indicator Data'!AG173="No Data",1,IF('Indicator Data imputation'!AG172&lt;&gt;"",1,0))</f>
        <v>0</v>
      </c>
      <c r="AG169" s="158">
        <f>IF('Indicator Data'!AH173="No Data",1,IF('Indicator Data imputation'!AH172&lt;&gt;"",1,0))</f>
        <v>0</v>
      </c>
      <c r="AH169" s="158">
        <f>IF('Indicator Data'!AI173="No Data",1,IF('Indicator Data imputation'!AI172&lt;&gt;"",1,0))</f>
        <v>0</v>
      </c>
      <c r="AI169" s="158">
        <f>IF('Indicator Data'!AJ173="No Data",1,IF('Indicator Data imputation'!AJ172&lt;&gt;"",1,0))</f>
        <v>0</v>
      </c>
      <c r="AJ169" s="158">
        <f>IF('Indicator Data'!AK173="No Data",1,IF('Indicator Data imputation'!AK172&lt;&gt;"",1,0))</f>
        <v>0</v>
      </c>
      <c r="AK169" s="158">
        <f>IF('Indicator Data'!AL173="No Data",1,IF('Indicator Data imputation'!AL172&lt;&gt;"",1,0))</f>
        <v>0</v>
      </c>
      <c r="AL169" s="158">
        <f>IF('Indicator Data'!AM173="No Data",1,IF('Indicator Data imputation'!AM172&lt;&gt;"",1,0))</f>
        <v>0</v>
      </c>
      <c r="AM169" s="158">
        <f>IF('Indicator Data'!AN173="No Data",1,IF('Indicator Data imputation'!AN172&lt;&gt;"",1,0))</f>
        <v>0</v>
      </c>
      <c r="AN169" s="158">
        <f>IF('Indicator Data'!AO173="No Data",1,IF('Indicator Data imputation'!AO172&lt;&gt;"",1,0))</f>
        <v>0</v>
      </c>
      <c r="AO169" s="158">
        <f>IF('Indicator Data'!AP173="No Data",1,IF('Indicator Data imputation'!AP172&lt;&gt;"",1,0))</f>
        <v>0</v>
      </c>
      <c r="AP169" s="158">
        <f>IF('Indicator Data'!AQ173="No Data",1,IF('Indicator Data imputation'!AQ172&lt;&gt;"",1,0))</f>
        <v>0</v>
      </c>
      <c r="AQ169" s="158">
        <f>IF('Indicator Data'!AR173="No Data",1,IF('Indicator Data imputation'!AR172&lt;&gt;"",1,0))</f>
        <v>0</v>
      </c>
      <c r="AR169" s="158">
        <f>IF('Indicator Data'!AS173="No Data",1,IF('Indicator Data imputation'!AS172&lt;&gt;"",1,0))</f>
        <v>0</v>
      </c>
      <c r="AS169" s="158">
        <f>IF('Indicator Data'!AT173="No Data",1,IF('Indicator Data imputation'!AT172&lt;&gt;"",1,0))</f>
        <v>0</v>
      </c>
      <c r="AT169" s="158">
        <f>IF('Indicator Data'!AU173="No Data",1,IF('Indicator Data imputation'!AU172&lt;&gt;"",1,0))</f>
        <v>0</v>
      </c>
      <c r="AU169" s="158">
        <f>IF('Indicator Data'!AV173="No Data",1,IF('Indicator Data imputation'!AV172&lt;&gt;"",1,0))</f>
        <v>0</v>
      </c>
      <c r="AV169" s="158">
        <f>IF('Indicator Data'!AW173="No Data",1,IF('Indicator Data imputation'!AW172&lt;&gt;"",1,0))</f>
        <v>0</v>
      </c>
      <c r="AW169" s="158">
        <f>IF('Indicator Data'!AX173="No Data",1,IF('Indicator Data imputation'!AX172&lt;&gt;"",1,0))</f>
        <v>0</v>
      </c>
      <c r="AX169" s="158">
        <f>IF('Indicator Data'!AY173="No Data",1,IF('Indicator Data imputation'!AY172&lt;&gt;"",1,0))</f>
        <v>0</v>
      </c>
      <c r="AY169" s="158">
        <f>IF('Indicator Data'!AZ173="No Data",1,IF('Indicator Data imputation'!AZ172&lt;&gt;"",1,0))</f>
        <v>0</v>
      </c>
      <c r="AZ169" s="158">
        <f>IF('Indicator Data'!BA173="No Data",1,IF('Indicator Data imputation'!BA172&lt;&gt;"",1,0))</f>
        <v>0</v>
      </c>
      <c r="BA169" s="158">
        <f>IF('Indicator Data'!BB173="No Data",1,IF('Indicator Data imputation'!BB172&lt;&gt;"",1,0))</f>
        <v>0</v>
      </c>
      <c r="BB169" s="158">
        <f>IF('Indicator Data'!BC173="No Data",1,IF('Indicator Data imputation'!BC172&lt;&gt;"",1,0))</f>
        <v>0</v>
      </c>
      <c r="BC169" s="158">
        <f>IF('Indicator Data'!BD173="No Data",1,IF('Indicator Data imputation'!BD172&lt;&gt;"",1,0))</f>
        <v>0</v>
      </c>
      <c r="BD169" s="158">
        <f>IF('Indicator Data'!BE173="No Data",1,IF('Indicator Data imputation'!BE172&lt;&gt;"",1,0))</f>
        <v>0</v>
      </c>
      <c r="BE169" s="158">
        <f>IF('Indicator Data'!BF173="No Data",1,IF('Indicator Data imputation'!BF172&lt;&gt;"",1,0))</f>
        <v>0</v>
      </c>
      <c r="BF169" s="158">
        <f>IF('Indicator Data'!BG173="No Data",1,IF('Indicator Data imputation'!BG172&lt;&gt;"",1,0))</f>
        <v>0</v>
      </c>
      <c r="BG169" s="158">
        <f>IF('Indicator Data'!BH173="No Data",1,IF('Indicator Data imputation'!BH172&lt;&gt;"",1,0))</f>
        <v>0</v>
      </c>
      <c r="BH169" s="158">
        <f>IF('Indicator Data'!BI173="No Data",1,IF('Indicator Data imputation'!BI172&lt;&gt;"",1,0))</f>
        <v>1</v>
      </c>
      <c r="BI169" s="158">
        <f>IF('Indicator Data'!BR173="No Data",1,IF('Indicator Data imputation'!BJ172&lt;&gt;"",1,0))</f>
        <v>0</v>
      </c>
      <c r="BJ169" s="158">
        <f>IF('Indicator Data'!BS173="No Data",1,IF('Indicator Data imputation'!BK172&lt;&gt;"",1,0))</f>
        <v>0</v>
      </c>
      <c r="BK169" s="158">
        <f>IF('Indicator Data'!BT173="No Data",1,IF('Indicator Data imputation'!BL172&lt;&gt;"",1,0))</f>
        <v>0</v>
      </c>
      <c r="BL169" s="158">
        <f>IF('Indicator Data'!BU173="No Data",1,IF('Indicator Data imputation'!BM172&lt;&gt;"",1,0))</f>
        <v>0</v>
      </c>
      <c r="BM169" s="158">
        <f>IF('Indicator Data'!BV173="No Data",1,IF('Indicator Data imputation'!BN172&lt;&gt;"",1,0))</f>
        <v>0</v>
      </c>
      <c r="BN169" s="158">
        <f>IF('Indicator Data'!BW173="No Data",1,IF('Indicator Data imputation'!BO172&lt;&gt;"",1,0))</f>
        <v>0</v>
      </c>
      <c r="BO169" s="158">
        <f>IF('Indicator Data'!BX173="No Data",1,IF('Indicator Data imputation'!BP172&lt;&gt;"",1,0))</f>
        <v>0</v>
      </c>
      <c r="BP169" s="158">
        <f>IF('Indicator Data'!BY173="No Data",1,IF('Indicator Data imputation'!BQ172&lt;&gt;"",1,0))</f>
        <v>0</v>
      </c>
      <c r="BQ169" s="158">
        <f>IF('Indicator Data'!BZ173="No Data",1,IF('Indicator Data imputation'!BR172&lt;&gt;"",1,0))</f>
        <v>0</v>
      </c>
      <c r="BR169" s="158">
        <f>IF('Indicator Data'!CA173="No Data",1,IF('Indicator Data imputation'!BS172&lt;&gt;"",1,0))</f>
        <v>0</v>
      </c>
      <c r="BS169" s="158">
        <f>IF('Indicator Data'!CB173="No Data",1,IF('Indicator Data imputation'!BT172&lt;&gt;"",1,0))</f>
        <v>0</v>
      </c>
      <c r="BT169" s="158">
        <f>IF('Indicator Data'!CC173="No Data",1,IF('Indicator Data imputation'!BU172&lt;&gt;"",1,0))</f>
        <v>0</v>
      </c>
      <c r="BU169" s="158">
        <f>IF('Indicator Data'!CD173="No Data",1,IF('Indicator Data imputation'!BV172&lt;&gt;"",1,0))</f>
        <v>0</v>
      </c>
      <c r="BV169" s="158">
        <f>IF('Indicator Data'!CE173="No Data",1,IF('Indicator Data imputation'!BW172&lt;&gt;"",1,0))</f>
        <v>1</v>
      </c>
      <c r="BW169" s="158">
        <f>IF('Indicator Data'!CF173="No Data",1,IF('Indicator Data imputation'!BX172&lt;&gt;"",1,0))</f>
        <v>0</v>
      </c>
      <c r="BX169" s="158">
        <f>IF('Indicator Data'!CG173="No Data",1,IF('Indicator Data imputation'!BY172&lt;&gt;"",1,0))</f>
        <v>0</v>
      </c>
      <c r="BY169" s="5">
        <f t="shared" si="8"/>
        <v>6</v>
      </c>
      <c r="BZ169" s="160">
        <f t="shared" si="7"/>
        <v>0.08</v>
      </c>
    </row>
    <row r="170" spans="1:78" x14ac:dyDescent="0.3">
      <c r="A170" s="5" t="s">
        <v>317</v>
      </c>
      <c r="B170" s="158">
        <f>IF('Indicator Data'!C174="No Data",1,IF('Indicator Data imputation'!C173&lt;&gt;"",1,0))</f>
        <v>0</v>
      </c>
      <c r="C170" s="158">
        <f>IF('Indicator Data'!D174="No Data",1,IF('Indicator Data imputation'!D173&lt;&gt;"",1,0))</f>
        <v>0</v>
      </c>
      <c r="D170" s="158">
        <f>IF('Indicator Data'!E174="No Data",1,IF('Indicator Data imputation'!E173&lt;&gt;"",1,0))</f>
        <v>0</v>
      </c>
      <c r="E170" s="158">
        <f>IF('Indicator Data'!F174="No Data",1,IF('Indicator Data imputation'!F173&lt;&gt;"",1,0))</f>
        <v>0</v>
      </c>
      <c r="F170" s="158">
        <f>IF('Indicator Data'!G174="No Data",1,IF('Indicator Data imputation'!G173&lt;&gt;"",1,0))</f>
        <v>0</v>
      </c>
      <c r="G170" s="158">
        <f>IF('Indicator Data'!H174="No Data",1,IF('Indicator Data imputation'!H173&lt;&gt;"",1,0))</f>
        <v>0</v>
      </c>
      <c r="H170" s="158">
        <f>IF('Indicator Data'!I174="No Data",1,IF('Indicator Data imputation'!I173&lt;&gt;"",1,0))</f>
        <v>0</v>
      </c>
      <c r="I170" s="158">
        <f>IF('Indicator Data'!J174="No Data",1,IF('Indicator Data imputation'!J173&lt;&gt;"",1,0))</f>
        <v>0</v>
      </c>
      <c r="J170" s="158">
        <f>IF('Indicator Data'!K174="No Data",1,IF('Indicator Data imputation'!K173&lt;&gt;"",1,0))</f>
        <v>0</v>
      </c>
      <c r="K170" s="158">
        <f>IF('Indicator Data'!L174="No Data",1,IF('Indicator Data imputation'!L173&lt;&gt;"",1,0))</f>
        <v>0</v>
      </c>
      <c r="L170" s="158">
        <f>IF('Indicator Data'!M174="No Data",1,IF('Indicator Data imputation'!M173&lt;&gt;"",1,0))</f>
        <v>0</v>
      </c>
      <c r="M170" s="158">
        <f>IF('Indicator Data'!N174="No Data",1,IF('Indicator Data imputation'!N173&lt;&gt;"",1,0))</f>
        <v>0</v>
      </c>
      <c r="N170" s="158">
        <f>IF('Indicator Data'!O174="No Data",1,IF('Indicator Data imputation'!O173&lt;&gt;"",1,0))</f>
        <v>0</v>
      </c>
      <c r="O170" s="158">
        <f>IF('Indicator Data'!P174="No Data",1,IF('Indicator Data imputation'!P173&lt;&gt;"",1,0))</f>
        <v>0</v>
      </c>
      <c r="P170" s="158">
        <f>IF('Indicator Data'!Q174="No Data",1,IF('Indicator Data imputation'!Q173&lt;&gt;"",1,0))</f>
        <v>0</v>
      </c>
      <c r="Q170" s="158">
        <f>IF('Indicator Data'!R174="No Data",1,IF('Indicator Data imputation'!R173&lt;&gt;"",1,0))</f>
        <v>0</v>
      </c>
      <c r="R170" s="158">
        <f>IF('Indicator Data'!S174="No Data",1,IF('Indicator Data imputation'!S173&lt;&gt;"",1,0))</f>
        <v>0</v>
      </c>
      <c r="S170" s="158">
        <f>IF('Indicator Data'!T174="No Data",1,IF('Indicator Data imputation'!T173&lt;&gt;"",1,0))</f>
        <v>0</v>
      </c>
      <c r="T170" s="158">
        <f>IF('Indicator Data'!U174="No Data",1,IF('Indicator Data imputation'!U173&lt;&gt;"",1,0))</f>
        <v>0</v>
      </c>
      <c r="U170" s="158">
        <f>IF('Indicator Data'!V174="No Data",1,IF('Indicator Data imputation'!V173&lt;&gt;"",1,0))</f>
        <v>0</v>
      </c>
      <c r="V170" s="158">
        <f>IF('Indicator Data'!W174="No Data",1,IF('Indicator Data imputation'!W173&lt;&gt;"",1,0))</f>
        <v>0</v>
      </c>
      <c r="W170" s="158">
        <f>IF('Indicator Data'!X174="No Data",1,IF('Indicator Data imputation'!X173&lt;&gt;"",1,0))</f>
        <v>0</v>
      </c>
      <c r="X170" s="158">
        <f>IF('Indicator Data'!Y174="No Data",1,IF('Indicator Data imputation'!Y173&lt;&gt;"",1,0))</f>
        <v>0</v>
      </c>
      <c r="Y170" s="158">
        <f>IF('Indicator Data'!Z174="No Data",1,IF('Indicator Data imputation'!Z173&lt;&gt;"",1,0))</f>
        <v>0</v>
      </c>
      <c r="Z170" s="158">
        <f>IF('Indicator Data'!AA174="No Data",1,IF('Indicator Data imputation'!AA173&lt;&gt;"",1,0))</f>
        <v>0</v>
      </c>
      <c r="AA170" s="158">
        <f>IF('Indicator Data'!AB174="No Data",1,IF('Indicator Data imputation'!AB173&lt;&gt;"",1,0))</f>
        <v>0</v>
      </c>
      <c r="AB170" s="158">
        <f>IF('Indicator Data'!AC174="No Data",1,IF('Indicator Data imputation'!AC173&lt;&gt;"",1,0))</f>
        <v>0</v>
      </c>
      <c r="AC170" s="158">
        <f>IF('Indicator Data'!AD174="No Data",1,IF('Indicator Data imputation'!AD173&lt;&gt;"",1,0))</f>
        <v>0</v>
      </c>
      <c r="AD170" s="158">
        <f>IF('Indicator Data'!AE174="No Data",1,IF('Indicator Data imputation'!AE173&lt;&gt;"",1,0))</f>
        <v>0</v>
      </c>
      <c r="AE170" s="158">
        <f>IF('Indicator Data'!AF174="No Data",1,IF('Indicator Data imputation'!AF173&lt;&gt;"",1,0))</f>
        <v>0</v>
      </c>
      <c r="AF170" s="158">
        <f>IF('Indicator Data'!AG174="No Data",1,IF('Indicator Data imputation'!AG173&lt;&gt;"",1,0))</f>
        <v>0</v>
      </c>
      <c r="AG170" s="158">
        <f>IF('Indicator Data'!AH174="No Data",1,IF('Indicator Data imputation'!AH173&lt;&gt;"",1,0))</f>
        <v>0</v>
      </c>
      <c r="AH170" s="158">
        <f>IF('Indicator Data'!AI174="No Data",1,IF('Indicator Data imputation'!AI173&lt;&gt;"",1,0))</f>
        <v>0</v>
      </c>
      <c r="AI170" s="158">
        <f>IF('Indicator Data'!AJ174="No Data",1,IF('Indicator Data imputation'!AJ173&lt;&gt;"",1,0))</f>
        <v>0</v>
      </c>
      <c r="AJ170" s="158">
        <f>IF('Indicator Data'!AK174="No Data",1,IF('Indicator Data imputation'!AK173&lt;&gt;"",1,0))</f>
        <v>0</v>
      </c>
      <c r="AK170" s="158">
        <f>IF('Indicator Data'!AL174="No Data",1,IF('Indicator Data imputation'!AL173&lt;&gt;"",1,0))</f>
        <v>0</v>
      </c>
      <c r="AL170" s="158">
        <f>IF('Indicator Data'!AM174="No Data",1,IF('Indicator Data imputation'!AM173&lt;&gt;"",1,0))</f>
        <v>0</v>
      </c>
      <c r="AM170" s="158">
        <f>IF('Indicator Data'!AN174="No Data",1,IF('Indicator Data imputation'!AN173&lt;&gt;"",1,0))</f>
        <v>0</v>
      </c>
      <c r="AN170" s="158">
        <f>IF('Indicator Data'!AO174="No Data",1,IF('Indicator Data imputation'!AO173&lt;&gt;"",1,0))</f>
        <v>0</v>
      </c>
      <c r="AO170" s="158">
        <f>IF('Indicator Data'!AP174="No Data",1,IF('Indicator Data imputation'!AP173&lt;&gt;"",1,0))</f>
        <v>0</v>
      </c>
      <c r="AP170" s="158">
        <f>IF('Indicator Data'!AQ174="No Data",1,IF('Indicator Data imputation'!AQ173&lt;&gt;"",1,0))</f>
        <v>0</v>
      </c>
      <c r="AQ170" s="158">
        <f>IF('Indicator Data'!AR174="No Data",1,IF('Indicator Data imputation'!AR173&lt;&gt;"",1,0))</f>
        <v>0</v>
      </c>
      <c r="AR170" s="158">
        <f>IF('Indicator Data'!AS174="No Data",1,IF('Indicator Data imputation'!AS173&lt;&gt;"",1,0))</f>
        <v>0</v>
      </c>
      <c r="AS170" s="158">
        <f>IF('Indicator Data'!AT174="No Data",1,IF('Indicator Data imputation'!AT173&lt;&gt;"",1,0))</f>
        <v>0</v>
      </c>
      <c r="AT170" s="158">
        <f>IF('Indicator Data'!AU174="No Data",1,IF('Indicator Data imputation'!AU173&lt;&gt;"",1,0))</f>
        <v>0</v>
      </c>
      <c r="AU170" s="158">
        <f>IF('Indicator Data'!AV174="No Data",1,IF('Indicator Data imputation'!AV173&lt;&gt;"",1,0))</f>
        <v>0</v>
      </c>
      <c r="AV170" s="158">
        <f>IF('Indicator Data'!AW174="No Data",1,IF('Indicator Data imputation'!AW173&lt;&gt;"",1,0))</f>
        <v>0</v>
      </c>
      <c r="AW170" s="158">
        <f>IF('Indicator Data'!AX174="No Data",1,IF('Indicator Data imputation'!AX173&lt;&gt;"",1,0))</f>
        <v>0</v>
      </c>
      <c r="AX170" s="158">
        <f>IF('Indicator Data'!AY174="No Data",1,IF('Indicator Data imputation'!AY173&lt;&gt;"",1,0))</f>
        <v>0</v>
      </c>
      <c r="AY170" s="158">
        <f>IF('Indicator Data'!AZ174="No Data",1,IF('Indicator Data imputation'!AZ173&lt;&gt;"",1,0))</f>
        <v>0</v>
      </c>
      <c r="AZ170" s="158">
        <f>IF('Indicator Data'!BA174="No Data",1,IF('Indicator Data imputation'!BA173&lt;&gt;"",1,0))</f>
        <v>0</v>
      </c>
      <c r="BA170" s="158">
        <f>IF('Indicator Data'!BB174="No Data",1,IF('Indicator Data imputation'!BB173&lt;&gt;"",1,0))</f>
        <v>0</v>
      </c>
      <c r="BB170" s="158">
        <f>IF('Indicator Data'!BC174="No Data",1,IF('Indicator Data imputation'!BC173&lt;&gt;"",1,0))</f>
        <v>0</v>
      </c>
      <c r="BC170" s="158">
        <f>IF('Indicator Data'!BD174="No Data",1,IF('Indicator Data imputation'!BD173&lt;&gt;"",1,0))</f>
        <v>0</v>
      </c>
      <c r="BD170" s="158">
        <f>IF('Indicator Data'!BE174="No Data",1,IF('Indicator Data imputation'!BE173&lt;&gt;"",1,0))</f>
        <v>0</v>
      </c>
      <c r="BE170" s="158">
        <f>IF('Indicator Data'!BF174="No Data",1,IF('Indicator Data imputation'!BF173&lt;&gt;"",1,0))</f>
        <v>0</v>
      </c>
      <c r="BF170" s="158">
        <f>IF('Indicator Data'!BG174="No Data",1,IF('Indicator Data imputation'!BG173&lt;&gt;"",1,0))</f>
        <v>0</v>
      </c>
      <c r="BG170" s="158">
        <f>IF('Indicator Data'!BH174="No Data",1,IF('Indicator Data imputation'!BH173&lt;&gt;"",1,0))</f>
        <v>0</v>
      </c>
      <c r="BH170" s="158">
        <f>IF('Indicator Data'!BI174="No Data",1,IF('Indicator Data imputation'!BI173&lt;&gt;"",1,0))</f>
        <v>0</v>
      </c>
      <c r="BI170" s="158">
        <f>IF('Indicator Data'!BR174="No Data",1,IF('Indicator Data imputation'!BJ173&lt;&gt;"",1,0))</f>
        <v>0</v>
      </c>
      <c r="BJ170" s="158">
        <f>IF('Indicator Data'!BS174="No Data",1,IF('Indicator Data imputation'!BK173&lt;&gt;"",1,0))</f>
        <v>0</v>
      </c>
      <c r="BK170" s="158">
        <f>IF('Indicator Data'!BT174="No Data",1,IF('Indicator Data imputation'!BL173&lt;&gt;"",1,0))</f>
        <v>0</v>
      </c>
      <c r="BL170" s="158">
        <f>IF('Indicator Data'!BU174="No Data",1,IF('Indicator Data imputation'!BM173&lt;&gt;"",1,0))</f>
        <v>0</v>
      </c>
      <c r="BM170" s="158">
        <f>IF('Indicator Data'!BV174="No Data",1,IF('Indicator Data imputation'!BN173&lt;&gt;"",1,0))</f>
        <v>0</v>
      </c>
      <c r="BN170" s="158">
        <f>IF('Indicator Data'!BW174="No Data",1,IF('Indicator Data imputation'!BO173&lt;&gt;"",1,0))</f>
        <v>0</v>
      </c>
      <c r="BO170" s="158">
        <f>IF('Indicator Data'!BX174="No Data",1,IF('Indicator Data imputation'!BP173&lt;&gt;"",1,0))</f>
        <v>0</v>
      </c>
      <c r="BP170" s="158">
        <f>IF('Indicator Data'!BY174="No Data",1,IF('Indicator Data imputation'!BQ173&lt;&gt;"",1,0))</f>
        <v>0</v>
      </c>
      <c r="BQ170" s="158">
        <f>IF('Indicator Data'!BZ174="No Data",1,IF('Indicator Data imputation'!BR173&lt;&gt;"",1,0))</f>
        <v>0</v>
      </c>
      <c r="BR170" s="158">
        <f>IF('Indicator Data'!CA174="No Data",1,IF('Indicator Data imputation'!BS173&lt;&gt;"",1,0))</f>
        <v>0</v>
      </c>
      <c r="BS170" s="158">
        <f>IF('Indicator Data'!CB174="No Data",1,IF('Indicator Data imputation'!BT173&lt;&gt;"",1,0))</f>
        <v>0</v>
      </c>
      <c r="BT170" s="158">
        <f>IF('Indicator Data'!CC174="No Data",1,IF('Indicator Data imputation'!BU173&lt;&gt;"",1,0))</f>
        <v>0</v>
      </c>
      <c r="BU170" s="158">
        <f>IF('Indicator Data'!CD174="No Data",1,IF('Indicator Data imputation'!BV173&lt;&gt;"",1,0))</f>
        <v>0</v>
      </c>
      <c r="BV170" s="158">
        <f>IF('Indicator Data'!CE174="No Data",1,IF('Indicator Data imputation'!BW173&lt;&gt;"",1,0))</f>
        <v>0</v>
      </c>
      <c r="BW170" s="158">
        <f>IF('Indicator Data'!CF174="No Data",1,IF('Indicator Data imputation'!BX173&lt;&gt;"",1,0))</f>
        <v>0</v>
      </c>
      <c r="BX170" s="158">
        <f>IF('Indicator Data'!CG174="No Data",1,IF('Indicator Data imputation'!BY173&lt;&gt;"",1,0))</f>
        <v>0</v>
      </c>
      <c r="BY170" s="5">
        <f t="shared" si="8"/>
        <v>0</v>
      </c>
      <c r="BZ170" s="160">
        <f t="shared" si="7"/>
        <v>0</v>
      </c>
    </row>
    <row r="171" spans="1:78" x14ac:dyDescent="0.3">
      <c r="A171" s="5" t="s">
        <v>318</v>
      </c>
      <c r="B171" s="158">
        <f>IF('Indicator Data'!C175="No Data",1,IF('Indicator Data imputation'!C174&lt;&gt;"",1,0))</f>
        <v>0</v>
      </c>
      <c r="C171" s="158">
        <f>IF('Indicator Data'!D175="No Data",1,IF('Indicator Data imputation'!D174&lt;&gt;"",1,0))</f>
        <v>0</v>
      </c>
      <c r="D171" s="158">
        <f>IF('Indicator Data'!E175="No Data",1,IF('Indicator Data imputation'!E174&lt;&gt;"",1,0))</f>
        <v>0</v>
      </c>
      <c r="E171" s="158">
        <f>IF('Indicator Data'!F175="No Data",1,IF('Indicator Data imputation'!F174&lt;&gt;"",1,0))</f>
        <v>0</v>
      </c>
      <c r="F171" s="158">
        <f>IF('Indicator Data'!G175="No Data",1,IF('Indicator Data imputation'!G174&lt;&gt;"",1,0))</f>
        <v>0</v>
      </c>
      <c r="G171" s="158">
        <f>IF('Indicator Data'!H175="No Data",1,IF('Indicator Data imputation'!H174&lt;&gt;"",1,0))</f>
        <v>0</v>
      </c>
      <c r="H171" s="158">
        <f>IF('Indicator Data'!I175="No Data",1,IF('Indicator Data imputation'!I174&lt;&gt;"",1,0))</f>
        <v>0</v>
      </c>
      <c r="I171" s="158">
        <f>IF('Indicator Data'!J175="No Data",1,IF('Indicator Data imputation'!J174&lt;&gt;"",1,0))</f>
        <v>0</v>
      </c>
      <c r="J171" s="158">
        <f>IF('Indicator Data'!K175="No Data",1,IF('Indicator Data imputation'!K174&lt;&gt;"",1,0))</f>
        <v>0</v>
      </c>
      <c r="K171" s="158">
        <f>IF('Indicator Data'!L175="No Data",1,IF('Indicator Data imputation'!L174&lt;&gt;"",1,0))</f>
        <v>0</v>
      </c>
      <c r="L171" s="158">
        <f>IF('Indicator Data'!M175="No Data",1,IF('Indicator Data imputation'!M174&lt;&gt;"",1,0))</f>
        <v>0</v>
      </c>
      <c r="M171" s="158">
        <f>IF('Indicator Data'!N175="No Data",1,IF('Indicator Data imputation'!N174&lt;&gt;"",1,0))</f>
        <v>1</v>
      </c>
      <c r="N171" s="158">
        <f>IF('Indicator Data'!O175="No Data",1,IF('Indicator Data imputation'!O174&lt;&gt;"",1,0))</f>
        <v>1</v>
      </c>
      <c r="O171" s="158">
        <f>IF('Indicator Data'!P175="No Data",1,IF('Indicator Data imputation'!P174&lt;&gt;"",1,0))</f>
        <v>1</v>
      </c>
      <c r="P171" s="158">
        <f>IF('Indicator Data'!Q175="No Data",1,IF('Indicator Data imputation'!Q174&lt;&gt;"",1,0))</f>
        <v>0</v>
      </c>
      <c r="Q171" s="158">
        <f>IF('Indicator Data'!R175="No Data",1,IF('Indicator Data imputation'!R174&lt;&gt;"",1,0))</f>
        <v>0</v>
      </c>
      <c r="R171" s="158">
        <f>IF('Indicator Data'!S175="No Data",1,IF('Indicator Data imputation'!S174&lt;&gt;"",1,0))</f>
        <v>0</v>
      </c>
      <c r="S171" s="158">
        <f>IF('Indicator Data'!T175="No Data",1,IF('Indicator Data imputation'!T174&lt;&gt;"",1,0))</f>
        <v>0</v>
      </c>
      <c r="T171" s="158">
        <f>IF('Indicator Data'!U175="No Data",1,IF('Indicator Data imputation'!U174&lt;&gt;"",1,0))</f>
        <v>0</v>
      </c>
      <c r="U171" s="158">
        <f>IF('Indicator Data'!V175="No Data",1,IF('Indicator Data imputation'!V174&lt;&gt;"",1,0))</f>
        <v>0</v>
      </c>
      <c r="V171" s="158">
        <f>IF('Indicator Data'!W175="No Data",1,IF('Indicator Data imputation'!W174&lt;&gt;"",1,0))</f>
        <v>0</v>
      </c>
      <c r="W171" s="158">
        <f>IF('Indicator Data'!X175="No Data",1,IF('Indicator Data imputation'!X174&lt;&gt;"",1,0))</f>
        <v>0</v>
      </c>
      <c r="X171" s="158">
        <f>IF('Indicator Data'!Y175="No Data",1,IF('Indicator Data imputation'!Y174&lt;&gt;"",1,0))</f>
        <v>0</v>
      </c>
      <c r="Y171" s="158">
        <f>IF('Indicator Data'!Z175="No Data",1,IF('Indicator Data imputation'!Z174&lt;&gt;"",1,0))</f>
        <v>0</v>
      </c>
      <c r="Z171" s="158">
        <f>IF('Indicator Data'!AA175="No Data",1,IF('Indicator Data imputation'!AA174&lt;&gt;"",1,0))</f>
        <v>1</v>
      </c>
      <c r="AA171" s="158">
        <f>IF('Indicator Data'!AB175="No Data",1,IF('Indicator Data imputation'!AB174&lt;&gt;"",1,0))</f>
        <v>0</v>
      </c>
      <c r="AB171" s="158">
        <f>IF('Indicator Data'!AC175="No Data",1,IF('Indicator Data imputation'!AC174&lt;&gt;"",1,0))</f>
        <v>0</v>
      </c>
      <c r="AC171" s="158">
        <f>IF('Indicator Data'!AD175="No Data",1,IF('Indicator Data imputation'!AD174&lt;&gt;"",1,0))</f>
        <v>0</v>
      </c>
      <c r="AD171" s="158">
        <f>IF('Indicator Data'!AE175="No Data",1,IF('Indicator Data imputation'!AE174&lt;&gt;"",1,0))</f>
        <v>0</v>
      </c>
      <c r="AE171" s="158">
        <f>IF('Indicator Data'!AF175="No Data",1,IF('Indicator Data imputation'!AF174&lt;&gt;"",1,0))</f>
        <v>0</v>
      </c>
      <c r="AF171" s="158">
        <f>IF('Indicator Data'!AG175="No Data",1,IF('Indicator Data imputation'!AG174&lt;&gt;"",1,0))</f>
        <v>0</v>
      </c>
      <c r="AG171" s="158">
        <f>IF('Indicator Data'!AH175="No Data",1,IF('Indicator Data imputation'!AH174&lt;&gt;"",1,0))</f>
        <v>0</v>
      </c>
      <c r="AH171" s="158">
        <f>IF('Indicator Data'!AI175="No Data",1,IF('Indicator Data imputation'!AI174&lt;&gt;"",1,0))</f>
        <v>0</v>
      </c>
      <c r="AI171" s="158">
        <f>IF('Indicator Data'!AJ175="No Data",1,IF('Indicator Data imputation'!AJ174&lt;&gt;"",1,0))</f>
        <v>0</v>
      </c>
      <c r="AJ171" s="158">
        <f>IF('Indicator Data'!AK175="No Data",1,IF('Indicator Data imputation'!AK174&lt;&gt;"",1,0))</f>
        <v>0</v>
      </c>
      <c r="AK171" s="158">
        <f>IF('Indicator Data'!AL175="No Data",1,IF('Indicator Data imputation'!AL174&lt;&gt;"",1,0))</f>
        <v>0</v>
      </c>
      <c r="AL171" s="158">
        <f>IF('Indicator Data'!AM175="No Data",1,IF('Indicator Data imputation'!AM174&lt;&gt;"",1,0))</f>
        <v>0</v>
      </c>
      <c r="AM171" s="158">
        <f>IF('Indicator Data'!AN175="No Data",1,IF('Indicator Data imputation'!AN174&lt;&gt;"",1,0))</f>
        <v>0</v>
      </c>
      <c r="AN171" s="158">
        <f>IF('Indicator Data'!AO175="No Data",1,IF('Indicator Data imputation'!AO174&lt;&gt;"",1,0))</f>
        <v>0</v>
      </c>
      <c r="AO171" s="158">
        <f>IF('Indicator Data'!AP175="No Data",1,IF('Indicator Data imputation'!AP174&lt;&gt;"",1,0))</f>
        <v>0</v>
      </c>
      <c r="AP171" s="158">
        <f>IF('Indicator Data'!AQ175="No Data",1,IF('Indicator Data imputation'!AQ174&lt;&gt;"",1,0))</f>
        <v>0</v>
      </c>
      <c r="AQ171" s="158">
        <f>IF('Indicator Data'!AR175="No Data",1,IF('Indicator Data imputation'!AR174&lt;&gt;"",1,0))</f>
        <v>0</v>
      </c>
      <c r="AR171" s="158">
        <f>IF('Indicator Data'!AS175="No Data",1,IF('Indicator Data imputation'!AS174&lt;&gt;"",1,0))</f>
        <v>0</v>
      </c>
      <c r="AS171" s="158">
        <f>IF('Indicator Data'!AT175="No Data",1,IF('Indicator Data imputation'!AT174&lt;&gt;"",1,0))</f>
        <v>0</v>
      </c>
      <c r="AT171" s="158">
        <f>IF('Indicator Data'!AU175="No Data",1,IF('Indicator Data imputation'!AU174&lt;&gt;"",1,0))</f>
        <v>0</v>
      </c>
      <c r="AU171" s="158">
        <f>IF('Indicator Data'!AV175="No Data",1,IF('Indicator Data imputation'!AV174&lt;&gt;"",1,0))</f>
        <v>0</v>
      </c>
      <c r="AV171" s="158">
        <f>IF('Indicator Data'!AW175="No Data",1,IF('Indicator Data imputation'!AW174&lt;&gt;"",1,0))</f>
        <v>1</v>
      </c>
      <c r="AW171" s="158">
        <f>IF('Indicator Data'!AX175="No Data",1,IF('Indicator Data imputation'!AX174&lt;&gt;"",1,0))</f>
        <v>0</v>
      </c>
      <c r="AX171" s="158">
        <f>IF('Indicator Data'!AY175="No Data",1,IF('Indicator Data imputation'!AY174&lt;&gt;"",1,0))</f>
        <v>0</v>
      </c>
      <c r="AY171" s="158">
        <f>IF('Indicator Data'!AZ175="No Data",1,IF('Indicator Data imputation'!AZ174&lt;&gt;"",1,0))</f>
        <v>0</v>
      </c>
      <c r="AZ171" s="158">
        <f>IF('Indicator Data'!BA175="No Data",1,IF('Indicator Data imputation'!BA174&lt;&gt;"",1,0))</f>
        <v>0</v>
      </c>
      <c r="BA171" s="158">
        <f>IF('Indicator Data'!BB175="No Data",1,IF('Indicator Data imputation'!BB174&lt;&gt;"",1,0))</f>
        <v>0</v>
      </c>
      <c r="BB171" s="158">
        <f>IF('Indicator Data'!BC175="No Data",1,IF('Indicator Data imputation'!BC174&lt;&gt;"",1,0))</f>
        <v>0</v>
      </c>
      <c r="BC171" s="158">
        <f>IF('Indicator Data'!BD175="No Data",1,IF('Indicator Data imputation'!BD174&lt;&gt;"",1,0))</f>
        <v>0</v>
      </c>
      <c r="BD171" s="158">
        <f>IF('Indicator Data'!BE175="No Data",1,IF('Indicator Data imputation'!BE174&lt;&gt;"",1,0))</f>
        <v>0</v>
      </c>
      <c r="BE171" s="158">
        <f>IF('Indicator Data'!BF175="No Data",1,IF('Indicator Data imputation'!BF174&lt;&gt;"",1,0))</f>
        <v>0</v>
      </c>
      <c r="BF171" s="158">
        <f>IF('Indicator Data'!BG175="No Data",1,IF('Indicator Data imputation'!BG174&lt;&gt;"",1,0))</f>
        <v>0</v>
      </c>
      <c r="BG171" s="158">
        <f>IF('Indicator Data'!BH175="No Data",1,IF('Indicator Data imputation'!BH174&lt;&gt;"",1,0))</f>
        <v>0</v>
      </c>
      <c r="BH171" s="158">
        <f>IF('Indicator Data'!BI175="No Data",1,IF('Indicator Data imputation'!BI174&lt;&gt;"",1,0))</f>
        <v>0</v>
      </c>
      <c r="BI171" s="158">
        <f>IF('Indicator Data'!BR175="No Data",1,IF('Indicator Data imputation'!BJ174&lt;&gt;"",1,0))</f>
        <v>0</v>
      </c>
      <c r="BJ171" s="158">
        <f>IF('Indicator Data'!BS175="No Data",1,IF('Indicator Data imputation'!BK174&lt;&gt;"",1,0))</f>
        <v>0</v>
      </c>
      <c r="BK171" s="158">
        <f>IF('Indicator Data'!BT175="No Data",1,IF('Indicator Data imputation'!BL174&lt;&gt;"",1,0))</f>
        <v>0</v>
      </c>
      <c r="BL171" s="158">
        <f>IF('Indicator Data'!BU175="No Data",1,IF('Indicator Data imputation'!BM174&lt;&gt;"",1,0))</f>
        <v>0</v>
      </c>
      <c r="BM171" s="158">
        <f>IF('Indicator Data'!BV175="No Data",1,IF('Indicator Data imputation'!BN174&lt;&gt;"",1,0))</f>
        <v>0</v>
      </c>
      <c r="BN171" s="158">
        <f>IF('Indicator Data'!BW175="No Data",1,IF('Indicator Data imputation'!BO174&lt;&gt;"",1,0))</f>
        <v>0</v>
      </c>
      <c r="BO171" s="158">
        <f>IF('Indicator Data'!BX175="No Data",1,IF('Indicator Data imputation'!BP174&lt;&gt;"",1,0))</f>
        <v>0</v>
      </c>
      <c r="BP171" s="158">
        <f>IF('Indicator Data'!BY175="No Data",1,IF('Indicator Data imputation'!BQ174&lt;&gt;"",1,0))</f>
        <v>0</v>
      </c>
      <c r="BQ171" s="158">
        <f>IF('Indicator Data'!BZ175="No Data",1,IF('Indicator Data imputation'!BR174&lt;&gt;"",1,0))</f>
        <v>0</v>
      </c>
      <c r="BR171" s="158">
        <f>IF('Indicator Data'!CA175="No Data",1,IF('Indicator Data imputation'!BS174&lt;&gt;"",1,0))</f>
        <v>0</v>
      </c>
      <c r="BS171" s="158">
        <f>IF('Indicator Data'!CB175="No Data",1,IF('Indicator Data imputation'!BT174&lt;&gt;"",1,0))</f>
        <v>0</v>
      </c>
      <c r="BT171" s="158">
        <f>IF('Indicator Data'!CC175="No Data",1,IF('Indicator Data imputation'!BU174&lt;&gt;"",1,0))</f>
        <v>0</v>
      </c>
      <c r="BU171" s="158">
        <f>IF('Indicator Data'!CD175="No Data",1,IF('Indicator Data imputation'!BV174&lt;&gt;"",1,0))</f>
        <v>0</v>
      </c>
      <c r="BV171" s="158">
        <f>IF('Indicator Data'!CE175="No Data",1,IF('Indicator Data imputation'!BW174&lt;&gt;"",1,0))</f>
        <v>1</v>
      </c>
      <c r="BW171" s="158">
        <f>IF('Indicator Data'!CF175="No Data",1,IF('Indicator Data imputation'!BX174&lt;&gt;"",1,0))</f>
        <v>0</v>
      </c>
      <c r="BX171" s="158">
        <f>IF('Indicator Data'!CG175="No Data",1,IF('Indicator Data imputation'!BY174&lt;&gt;"",1,0))</f>
        <v>0</v>
      </c>
      <c r="BY171" s="5">
        <f t="shared" si="8"/>
        <v>6</v>
      </c>
      <c r="BZ171" s="160">
        <f t="shared" si="7"/>
        <v>0.08</v>
      </c>
    </row>
    <row r="172" spans="1:78" x14ac:dyDescent="0.3">
      <c r="A172" s="5" t="s">
        <v>91</v>
      </c>
      <c r="B172" s="158">
        <f>IF('Indicator Data'!C176="No Data",1,IF('Indicator Data imputation'!C175&lt;&gt;"",1,0))</f>
        <v>0</v>
      </c>
      <c r="C172" s="158">
        <f>IF('Indicator Data'!D176="No Data",1,IF('Indicator Data imputation'!D175&lt;&gt;"",1,0))</f>
        <v>0</v>
      </c>
      <c r="D172" s="158">
        <f>IF('Indicator Data'!E176="No Data",1,IF('Indicator Data imputation'!E175&lt;&gt;"",1,0))</f>
        <v>0</v>
      </c>
      <c r="E172" s="158">
        <f>IF('Indicator Data'!F176="No Data",1,IF('Indicator Data imputation'!F175&lt;&gt;"",1,0))</f>
        <v>0</v>
      </c>
      <c r="F172" s="158">
        <f>IF('Indicator Data'!G176="No Data",1,IF('Indicator Data imputation'!G175&lt;&gt;"",1,0))</f>
        <v>0</v>
      </c>
      <c r="G172" s="158">
        <f>IF('Indicator Data'!H176="No Data",1,IF('Indicator Data imputation'!H175&lt;&gt;"",1,0))</f>
        <v>0</v>
      </c>
      <c r="H172" s="158">
        <f>IF('Indicator Data'!I176="No Data",1,IF('Indicator Data imputation'!I175&lt;&gt;"",1,0))</f>
        <v>0</v>
      </c>
      <c r="I172" s="158">
        <f>IF('Indicator Data'!J176="No Data",1,IF('Indicator Data imputation'!J175&lt;&gt;"",1,0))</f>
        <v>0</v>
      </c>
      <c r="J172" s="158">
        <f>IF('Indicator Data'!K176="No Data",1,IF('Indicator Data imputation'!K175&lt;&gt;"",1,0))</f>
        <v>0</v>
      </c>
      <c r="K172" s="158">
        <f>IF('Indicator Data'!L176="No Data",1,IF('Indicator Data imputation'!L175&lt;&gt;"",1,0))</f>
        <v>0</v>
      </c>
      <c r="L172" s="158">
        <f>IF('Indicator Data'!M176="No Data",1,IF('Indicator Data imputation'!M175&lt;&gt;"",1,0))</f>
        <v>0</v>
      </c>
      <c r="M172" s="158">
        <f>IF('Indicator Data'!N176="No Data",1,IF('Indicator Data imputation'!N175&lt;&gt;"",1,0))</f>
        <v>1</v>
      </c>
      <c r="N172" s="158">
        <f>IF('Indicator Data'!O176="No Data",1,IF('Indicator Data imputation'!O175&lt;&gt;"",1,0))</f>
        <v>1</v>
      </c>
      <c r="O172" s="158">
        <f>IF('Indicator Data'!P176="No Data",1,IF('Indicator Data imputation'!P175&lt;&gt;"",1,0))</f>
        <v>1</v>
      </c>
      <c r="P172" s="158">
        <f>IF('Indicator Data'!Q176="No Data",1,IF('Indicator Data imputation'!Q175&lt;&gt;"",1,0))</f>
        <v>0</v>
      </c>
      <c r="Q172" s="158">
        <f>IF('Indicator Data'!R176="No Data",1,IF('Indicator Data imputation'!R175&lt;&gt;"",1,0))</f>
        <v>0</v>
      </c>
      <c r="R172" s="158">
        <f>IF('Indicator Data'!S176="No Data",1,IF('Indicator Data imputation'!S175&lt;&gt;"",1,0))</f>
        <v>0</v>
      </c>
      <c r="S172" s="158">
        <f>IF('Indicator Data'!T176="No Data",1,IF('Indicator Data imputation'!T175&lt;&gt;"",1,0))</f>
        <v>0</v>
      </c>
      <c r="T172" s="158">
        <f>IF('Indicator Data'!U176="No Data",1,IF('Indicator Data imputation'!U175&lt;&gt;"",1,0))</f>
        <v>0</v>
      </c>
      <c r="U172" s="158">
        <f>IF('Indicator Data'!V176="No Data",1,IF('Indicator Data imputation'!V175&lt;&gt;"",1,0))</f>
        <v>0</v>
      </c>
      <c r="V172" s="158">
        <f>IF('Indicator Data'!W176="No Data",1,IF('Indicator Data imputation'!W175&lt;&gt;"",1,0))</f>
        <v>0</v>
      </c>
      <c r="W172" s="158">
        <f>IF('Indicator Data'!X176="No Data",1,IF('Indicator Data imputation'!X175&lt;&gt;"",1,0))</f>
        <v>0</v>
      </c>
      <c r="X172" s="158">
        <f>IF('Indicator Data'!Y176="No Data",1,IF('Indicator Data imputation'!Y175&lt;&gt;"",1,0))</f>
        <v>0</v>
      </c>
      <c r="Y172" s="158">
        <f>IF('Indicator Data'!Z176="No Data",1,IF('Indicator Data imputation'!Z175&lt;&gt;"",1,0))</f>
        <v>0</v>
      </c>
      <c r="Z172" s="158">
        <f>IF('Indicator Data'!AA176="No Data",1,IF('Indicator Data imputation'!AA175&lt;&gt;"",1,0))</f>
        <v>0</v>
      </c>
      <c r="AA172" s="158">
        <f>IF('Indicator Data'!AB176="No Data",1,IF('Indicator Data imputation'!AB175&lt;&gt;"",1,0))</f>
        <v>0</v>
      </c>
      <c r="AB172" s="158">
        <f>IF('Indicator Data'!AC176="No Data",1,IF('Indicator Data imputation'!AC175&lt;&gt;"",1,0))</f>
        <v>0</v>
      </c>
      <c r="AC172" s="158">
        <f>IF('Indicator Data'!AD176="No Data",1,IF('Indicator Data imputation'!AD175&lt;&gt;"",1,0))</f>
        <v>1</v>
      </c>
      <c r="AD172" s="158">
        <f>IF('Indicator Data'!AE176="No Data",1,IF('Indicator Data imputation'!AE175&lt;&gt;"",1,0))</f>
        <v>0</v>
      </c>
      <c r="AE172" s="158">
        <f>IF('Indicator Data'!AF176="No Data",1,IF('Indicator Data imputation'!AF175&lt;&gt;"",1,0))</f>
        <v>0</v>
      </c>
      <c r="AF172" s="158">
        <f>IF('Indicator Data'!AG176="No Data",1,IF('Indicator Data imputation'!AG175&lt;&gt;"",1,0))</f>
        <v>0</v>
      </c>
      <c r="AG172" s="158">
        <f>IF('Indicator Data'!AH176="No Data",1,IF('Indicator Data imputation'!AH175&lt;&gt;"",1,0))</f>
        <v>0</v>
      </c>
      <c r="AH172" s="158">
        <f>IF('Indicator Data'!AI176="No Data",1,IF('Indicator Data imputation'!AI175&lt;&gt;"",1,0))</f>
        <v>0</v>
      </c>
      <c r="AI172" s="158">
        <f>IF('Indicator Data'!AJ176="No Data",1,IF('Indicator Data imputation'!AJ175&lt;&gt;"",1,0))</f>
        <v>0</v>
      </c>
      <c r="AJ172" s="158">
        <f>IF('Indicator Data'!AK176="No Data",1,IF('Indicator Data imputation'!AK175&lt;&gt;"",1,0))</f>
        <v>0</v>
      </c>
      <c r="AK172" s="158">
        <f>IF('Indicator Data'!AL176="No Data",1,IF('Indicator Data imputation'!AL175&lt;&gt;"",1,0))</f>
        <v>0</v>
      </c>
      <c r="AL172" s="158">
        <f>IF('Indicator Data'!AM176="No Data",1,IF('Indicator Data imputation'!AM175&lt;&gt;"",1,0))</f>
        <v>0</v>
      </c>
      <c r="AM172" s="158">
        <f>IF('Indicator Data'!AN176="No Data",1,IF('Indicator Data imputation'!AN175&lt;&gt;"",1,0))</f>
        <v>0</v>
      </c>
      <c r="AN172" s="158">
        <f>IF('Indicator Data'!AO176="No Data",1,IF('Indicator Data imputation'!AO175&lt;&gt;"",1,0))</f>
        <v>0</v>
      </c>
      <c r="AO172" s="158">
        <f>IF('Indicator Data'!AP176="No Data",1,IF('Indicator Data imputation'!AP175&lt;&gt;"",1,0))</f>
        <v>0</v>
      </c>
      <c r="AP172" s="158">
        <f>IF('Indicator Data'!AQ176="No Data",1,IF('Indicator Data imputation'!AQ175&lt;&gt;"",1,0))</f>
        <v>0</v>
      </c>
      <c r="AQ172" s="158">
        <f>IF('Indicator Data'!AR176="No Data",1,IF('Indicator Data imputation'!AR175&lt;&gt;"",1,0))</f>
        <v>0</v>
      </c>
      <c r="AR172" s="158">
        <f>IF('Indicator Data'!AS176="No Data",1,IF('Indicator Data imputation'!AS175&lt;&gt;"",1,0))</f>
        <v>0</v>
      </c>
      <c r="AS172" s="158">
        <f>IF('Indicator Data'!AT176="No Data",1,IF('Indicator Data imputation'!AT175&lt;&gt;"",1,0))</f>
        <v>0</v>
      </c>
      <c r="AT172" s="158">
        <f>IF('Indicator Data'!AU176="No Data",1,IF('Indicator Data imputation'!AU175&lt;&gt;"",1,0))</f>
        <v>0</v>
      </c>
      <c r="AU172" s="158">
        <f>IF('Indicator Data'!AV176="No Data",1,IF('Indicator Data imputation'!AV175&lt;&gt;"",1,0))</f>
        <v>1</v>
      </c>
      <c r="AV172" s="158">
        <f>IF('Indicator Data'!AW176="No Data",1,IF('Indicator Data imputation'!AW175&lt;&gt;"",1,0))</f>
        <v>1</v>
      </c>
      <c r="AW172" s="158">
        <f>IF('Indicator Data'!AX176="No Data",1,IF('Indicator Data imputation'!AX175&lt;&gt;"",1,0))</f>
        <v>0</v>
      </c>
      <c r="AX172" s="158">
        <f>IF('Indicator Data'!AY176="No Data",1,IF('Indicator Data imputation'!AY175&lt;&gt;"",1,0))</f>
        <v>0</v>
      </c>
      <c r="AY172" s="158">
        <f>IF('Indicator Data'!AZ176="No Data",1,IF('Indicator Data imputation'!AZ175&lt;&gt;"",1,0))</f>
        <v>1</v>
      </c>
      <c r="AZ172" s="158">
        <f>IF('Indicator Data'!BA176="No Data",1,IF('Indicator Data imputation'!BA175&lt;&gt;"",1,0))</f>
        <v>0</v>
      </c>
      <c r="BA172" s="158">
        <f>IF('Indicator Data'!BB176="No Data",1,IF('Indicator Data imputation'!BB175&lt;&gt;"",1,0))</f>
        <v>0</v>
      </c>
      <c r="BB172" s="158">
        <f>IF('Indicator Data'!BC176="No Data",1,IF('Indicator Data imputation'!BC175&lt;&gt;"",1,0))</f>
        <v>0</v>
      </c>
      <c r="BC172" s="158">
        <f>IF('Indicator Data'!BD176="No Data",1,IF('Indicator Data imputation'!BD175&lt;&gt;"",1,0))</f>
        <v>0</v>
      </c>
      <c r="BD172" s="158">
        <f>IF('Indicator Data'!BE176="No Data",1,IF('Indicator Data imputation'!BE175&lt;&gt;"",1,0))</f>
        <v>0</v>
      </c>
      <c r="BE172" s="158">
        <f>IF('Indicator Data'!BF176="No Data",1,IF('Indicator Data imputation'!BF175&lt;&gt;"",1,0))</f>
        <v>0</v>
      </c>
      <c r="BF172" s="158">
        <f>IF('Indicator Data'!BG176="No Data",1,IF('Indicator Data imputation'!BG175&lt;&gt;"",1,0))</f>
        <v>0</v>
      </c>
      <c r="BG172" s="158">
        <f>IF('Indicator Data'!BH176="No Data",1,IF('Indicator Data imputation'!BH175&lt;&gt;"",1,0))</f>
        <v>0</v>
      </c>
      <c r="BH172" s="158">
        <f>IF('Indicator Data'!BI176="No Data",1,IF('Indicator Data imputation'!BI175&lt;&gt;"",1,0))</f>
        <v>0</v>
      </c>
      <c r="BI172" s="158">
        <f>IF('Indicator Data'!BR176="No Data",1,IF('Indicator Data imputation'!BJ175&lt;&gt;"",1,0))</f>
        <v>0</v>
      </c>
      <c r="BJ172" s="158">
        <f>IF('Indicator Data'!BS176="No Data",1,IF('Indicator Data imputation'!BK175&lt;&gt;"",1,0))</f>
        <v>0</v>
      </c>
      <c r="BK172" s="158">
        <f>IF('Indicator Data'!BT176="No Data",1,IF('Indicator Data imputation'!BL175&lt;&gt;"",1,0))</f>
        <v>0</v>
      </c>
      <c r="BL172" s="158">
        <f>IF('Indicator Data'!BU176="No Data",1,IF('Indicator Data imputation'!BM175&lt;&gt;"",1,0))</f>
        <v>0</v>
      </c>
      <c r="BM172" s="158">
        <f>IF('Indicator Data'!BV176="No Data",1,IF('Indicator Data imputation'!BN175&lt;&gt;"",1,0))</f>
        <v>0</v>
      </c>
      <c r="BN172" s="158">
        <f>IF('Indicator Data'!BW176="No Data",1,IF('Indicator Data imputation'!BO175&lt;&gt;"",1,0))</f>
        <v>0</v>
      </c>
      <c r="BO172" s="158">
        <f>IF('Indicator Data'!BX176="No Data",1,IF('Indicator Data imputation'!BP175&lt;&gt;"",1,0))</f>
        <v>0</v>
      </c>
      <c r="BP172" s="158">
        <f>IF('Indicator Data'!BY176="No Data",1,IF('Indicator Data imputation'!BQ175&lt;&gt;"",1,0))</f>
        <v>0</v>
      </c>
      <c r="BQ172" s="158">
        <f>IF('Indicator Data'!BZ176="No Data",1,IF('Indicator Data imputation'!BR175&lt;&gt;"",1,0))</f>
        <v>0</v>
      </c>
      <c r="BR172" s="158">
        <f>IF('Indicator Data'!CA176="No Data",1,IF('Indicator Data imputation'!BS175&lt;&gt;"",1,0))</f>
        <v>0</v>
      </c>
      <c r="BS172" s="158">
        <f>IF('Indicator Data'!CB176="No Data",1,IF('Indicator Data imputation'!BT175&lt;&gt;"",1,0))</f>
        <v>0</v>
      </c>
      <c r="BT172" s="158">
        <f>IF('Indicator Data'!CC176="No Data",1,IF('Indicator Data imputation'!BU175&lt;&gt;"",1,0))</f>
        <v>0</v>
      </c>
      <c r="BU172" s="158">
        <f>IF('Indicator Data'!CD176="No Data",1,IF('Indicator Data imputation'!BV175&lt;&gt;"",1,0))</f>
        <v>0</v>
      </c>
      <c r="BV172" s="158">
        <f>IF('Indicator Data'!CE176="No Data",1,IF('Indicator Data imputation'!BW175&lt;&gt;"",1,0))</f>
        <v>1</v>
      </c>
      <c r="BW172" s="158">
        <f>IF('Indicator Data'!CF176="No Data",1,IF('Indicator Data imputation'!BX175&lt;&gt;"",1,0))</f>
        <v>0</v>
      </c>
      <c r="BX172" s="158">
        <f>IF('Indicator Data'!CG176="No Data",1,IF('Indicator Data imputation'!BY175&lt;&gt;"",1,0))</f>
        <v>0</v>
      </c>
      <c r="BY172" s="5">
        <f t="shared" si="8"/>
        <v>8</v>
      </c>
      <c r="BZ172" s="160">
        <f t="shared" si="7"/>
        <v>0.10666666666666667</v>
      </c>
    </row>
    <row r="173" spans="1:78" x14ac:dyDescent="0.3">
      <c r="A173" s="5" t="s">
        <v>320</v>
      </c>
      <c r="B173" s="158">
        <f>IF('Indicator Data'!C177="No Data",1,IF('Indicator Data imputation'!C176&lt;&gt;"",1,0))</f>
        <v>0</v>
      </c>
      <c r="C173" s="158">
        <f>IF('Indicator Data'!D177="No Data",1,IF('Indicator Data imputation'!D176&lt;&gt;"",1,0))</f>
        <v>0</v>
      </c>
      <c r="D173" s="158">
        <f>IF('Indicator Data'!E177="No Data",1,IF('Indicator Data imputation'!E176&lt;&gt;"",1,0))</f>
        <v>0</v>
      </c>
      <c r="E173" s="158">
        <f>IF('Indicator Data'!F177="No Data",1,IF('Indicator Data imputation'!F176&lt;&gt;"",1,0))</f>
        <v>0</v>
      </c>
      <c r="F173" s="158">
        <f>IF('Indicator Data'!G177="No Data",1,IF('Indicator Data imputation'!G176&lt;&gt;"",1,0))</f>
        <v>0</v>
      </c>
      <c r="G173" s="158">
        <f>IF('Indicator Data'!H177="No Data",1,IF('Indicator Data imputation'!H176&lt;&gt;"",1,0))</f>
        <v>0</v>
      </c>
      <c r="H173" s="158">
        <f>IF('Indicator Data'!I177="No Data",1,IF('Indicator Data imputation'!I176&lt;&gt;"",1,0))</f>
        <v>0</v>
      </c>
      <c r="I173" s="158">
        <f>IF('Indicator Data'!J177="No Data",1,IF('Indicator Data imputation'!J176&lt;&gt;"",1,0))</f>
        <v>0</v>
      </c>
      <c r="J173" s="158">
        <f>IF('Indicator Data'!K177="No Data",1,IF('Indicator Data imputation'!K176&lt;&gt;"",1,0))</f>
        <v>0</v>
      </c>
      <c r="K173" s="158">
        <f>IF('Indicator Data'!L177="No Data",1,IF('Indicator Data imputation'!L176&lt;&gt;"",1,0))</f>
        <v>0</v>
      </c>
      <c r="L173" s="158">
        <f>IF('Indicator Data'!M177="No Data",1,IF('Indicator Data imputation'!M176&lt;&gt;"",1,0))</f>
        <v>0</v>
      </c>
      <c r="M173" s="158">
        <f>IF('Indicator Data'!N177="No Data",1,IF('Indicator Data imputation'!N176&lt;&gt;"",1,0))</f>
        <v>0</v>
      </c>
      <c r="N173" s="158">
        <f>IF('Indicator Data'!O177="No Data",1,IF('Indicator Data imputation'!O176&lt;&gt;"",1,0))</f>
        <v>0</v>
      </c>
      <c r="O173" s="158">
        <f>IF('Indicator Data'!P177="No Data",1,IF('Indicator Data imputation'!P176&lt;&gt;"",1,0))</f>
        <v>0</v>
      </c>
      <c r="P173" s="158">
        <f>IF('Indicator Data'!Q177="No Data",1,IF('Indicator Data imputation'!Q176&lt;&gt;"",1,0))</f>
        <v>0</v>
      </c>
      <c r="Q173" s="158">
        <f>IF('Indicator Data'!R177="No Data",1,IF('Indicator Data imputation'!R176&lt;&gt;"",1,0))</f>
        <v>0</v>
      </c>
      <c r="R173" s="158">
        <f>IF('Indicator Data'!S177="No Data",1,IF('Indicator Data imputation'!S176&lt;&gt;"",1,0))</f>
        <v>0</v>
      </c>
      <c r="S173" s="158">
        <f>IF('Indicator Data'!T177="No Data",1,IF('Indicator Data imputation'!T176&lt;&gt;"",1,0))</f>
        <v>0</v>
      </c>
      <c r="T173" s="158">
        <f>IF('Indicator Data'!U177="No Data",1,IF('Indicator Data imputation'!U176&lt;&gt;"",1,0))</f>
        <v>0</v>
      </c>
      <c r="U173" s="158">
        <f>IF('Indicator Data'!V177="No Data",1,IF('Indicator Data imputation'!V176&lt;&gt;"",1,0))</f>
        <v>0</v>
      </c>
      <c r="V173" s="158">
        <f>IF('Indicator Data'!W177="No Data",1,IF('Indicator Data imputation'!W176&lt;&gt;"",1,0))</f>
        <v>0</v>
      </c>
      <c r="W173" s="158">
        <f>IF('Indicator Data'!X177="No Data",1,IF('Indicator Data imputation'!X176&lt;&gt;"",1,0))</f>
        <v>0</v>
      </c>
      <c r="X173" s="158">
        <f>IF('Indicator Data'!Y177="No Data",1,IF('Indicator Data imputation'!Y176&lt;&gt;"",1,0))</f>
        <v>0</v>
      </c>
      <c r="Y173" s="158">
        <f>IF('Indicator Data'!Z177="No Data",1,IF('Indicator Data imputation'!Z176&lt;&gt;"",1,0))</f>
        <v>0</v>
      </c>
      <c r="Z173" s="158">
        <f>IF('Indicator Data'!AA177="No Data",1,IF('Indicator Data imputation'!AA176&lt;&gt;"",1,0))</f>
        <v>0</v>
      </c>
      <c r="AA173" s="158">
        <f>IF('Indicator Data'!AB177="No Data",1,IF('Indicator Data imputation'!AB176&lt;&gt;"",1,0))</f>
        <v>0</v>
      </c>
      <c r="AB173" s="158">
        <f>IF('Indicator Data'!AC177="No Data",1,IF('Indicator Data imputation'!AC176&lt;&gt;"",1,0))</f>
        <v>0</v>
      </c>
      <c r="AC173" s="158">
        <f>IF('Indicator Data'!AD177="No Data",1,IF('Indicator Data imputation'!AD176&lt;&gt;"",1,0))</f>
        <v>0</v>
      </c>
      <c r="AD173" s="158">
        <f>IF('Indicator Data'!AE177="No Data",1,IF('Indicator Data imputation'!AE176&lt;&gt;"",1,0))</f>
        <v>0</v>
      </c>
      <c r="AE173" s="158">
        <f>IF('Indicator Data'!AF177="No Data",1,IF('Indicator Data imputation'!AF176&lt;&gt;"",1,0))</f>
        <v>0</v>
      </c>
      <c r="AF173" s="158">
        <f>IF('Indicator Data'!AG177="No Data",1,IF('Indicator Data imputation'!AG176&lt;&gt;"",1,0))</f>
        <v>0</v>
      </c>
      <c r="AG173" s="158">
        <f>IF('Indicator Data'!AH177="No Data",1,IF('Indicator Data imputation'!AH176&lt;&gt;"",1,0))</f>
        <v>0</v>
      </c>
      <c r="AH173" s="158">
        <f>IF('Indicator Data'!AI177="No Data",1,IF('Indicator Data imputation'!AI176&lt;&gt;"",1,0))</f>
        <v>0</v>
      </c>
      <c r="AI173" s="158">
        <f>IF('Indicator Data'!AJ177="No Data",1,IF('Indicator Data imputation'!AJ176&lt;&gt;"",1,0))</f>
        <v>0</v>
      </c>
      <c r="AJ173" s="158">
        <f>IF('Indicator Data'!AK177="No Data",1,IF('Indicator Data imputation'!AK176&lt;&gt;"",1,0))</f>
        <v>0</v>
      </c>
      <c r="AK173" s="158">
        <f>IF('Indicator Data'!AL177="No Data",1,IF('Indicator Data imputation'!AL176&lt;&gt;"",1,0))</f>
        <v>0</v>
      </c>
      <c r="AL173" s="158">
        <f>IF('Indicator Data'!AM177="No Data",1,IF('Indicator Data imputation'!AM176&lt;&gt;"",1,0))</f>
        <v>0</v>
      </c>
      <c r="AM173" s="158">
        <f>IF('Indicator Data'!AN177="No Data",1,IF('Indicator Data imputation'!AN176&lt;&gt;"",1,0))</f>
        <v>0</v>
      </c>
      <c r="AN173" s="158">
        <f>IF('Indicator Data'!AO177="No Data",1,IF('Indicator Data imputation'!AO176&lt;&gt;"",1,0))</f>
        <v>0</v>
      </c>
      <c r="AO173" s="158">
        <f>IF('Indicator Data'!AP177="No Data",1,IF('Indicator Data imputation'!AP176&lt;&gt;"",1,0))</f>
        <v>0</v>
      </c>
      <c r="AP173" s="158">
        <f>IF('Indicator Data'!AQ177="No Data",1,IF('Indicator Data imputation'!AQ176&lt;&gt;"",1,0))</f>
        <v>0</v>
      </c>
      <c r="AQ173" s="158">
        <f>IF('Indicator Data'!AR177="No Data",1,IF('Indicator Data imputation'!AR176&lt;&gt;"",1,0))</f>
        <v>0</v>
      </c>
      <c r="AR173" s="158">
        <f>IF('Indicator Data'!AS177="No Data",1,IF('Indicator Data imputation'!AS176&lt;&gt;"",1,0))</f>
        <v>0</v>
      </c>
      <c r="AS173" s="158">
        <f>IF('Indicator Data'!AT177="No Data",1,IF('Indicator Data imputation'!AT176&lt;&gt;"",1,0))</f>
        <v>0</v>
      </c>
      <c r="AT173" s="158">
        <f>IF('Indicator Data'!AU177="No Data",1,IF('Indicator Data imputation'!AU176&lt;&gt;"",1,0))</f>
        <v>0</v>
      </c>
      <c r="AU173" s="158">
        <f>IF('Indicator Data'!AV177="No Data",1,IF('Indicator Data imputation'!AV176&lt;&gt;"",1,0))</f>
        <v>0</v>
      </c>
      <c r="AV173" s="158">
        <f>IF('Indicator Data'!AW177="No Data",1,IF('Indicator Data imputation'!AW176&lt;&gt;"",1,0))</f>
        <v>0</v>
      </c>
      <c r="AW173" s="158">
        <f>IF('Indicator Data'!AX177="No Data",1,IF('Indicator Data imputation'!AX176&lt;&gt;"",1,0))</f>
        <v>0</v>
      </c>
      <c r="AX173" s="158">
        <f>IF('Indicator Data'!AY177="No Data",1,IF('Indicator Data imputation'!AY176&lt;&gt;"",1,0))</f>
        <v>0</v>
      </c>
      <c r="AY173" s="158">
        <f>IF('Indicator Data'!AZ177="No Data",1,IF('Indicator Data imputation'!AZ176&lt;&gt;"",1,0))</f>
        <v>0</v>
      </c>
      <c r="AZ173" s="158">
        <f>IF('Indicator Data'!BA177="No Data",1,IF('Indicator Data imputation'!BA176&lt;&gt;"",1,0))</f>
        <v>0</v>
      </c>
      <c r="BA173" s="158">
        <f>IF('Indicator Data'!BB177="No Data",1,IF('Indicator Data imputation'!BB176&lt;&gt;"",1,0))</f>
        <v>0</v>
      </c>
      <c r="BB173" s="158">
        <f>IF('Indicator Data'!BC177="No Data",1,IF('Indicator Data imputation'!BC176&lt;&gt;"",1,0))</f>
        <v>0</v>
      </c>
      <c r="BC173" s="158">
        <f>IF('Indicator Data'!BD177="No Data",1,IF('Indicator Data imputation'!BD176&lt;&gt;"",1,0))</f>
        <v>0</v>
      </c>
      <c r="BD173" s="158">
        <f>IF('Indicator Data'!BE177="No Data",1,IF('Indicator Data imputation'!BE176&lt;&gt;"",1,0))</f>
        <v>0</v>
      </c>
      <c r="BE173" s="158">
        <f>IF('Indicator Data'!BF177="No Data",1,IF('Indicator Data imputation'!BF176&lt;&gt;"",1,0))</f>
        <v>0</v>
      </c>
      <c r="BF173" s="158">
        <f>IF('Indicator Data'!BG177="No Data",1,IF('Indicator Data imputation'!BG176&lt;&gt;"",1,0))</f>
        <v>0</v>
      </c>
      <c r="BG173" s="158">
        <f>IF('Indicator Data'!BH177="No Data",1,IF('Indicator Data imputation'!BH176&lt;&gt;"",1,0))</f>
        <v>0</v>
      </c>
      <c r="BH173" s="158">
        <f>IF('Indicator Data'!BI177="No Data",1,IF('Indicator Data imputation'!BI176&lt;&gt;"",1,0))</f>
        <v>0</v>
      </c>
      <c r="BI173" s="158">
        <f>IF('Indicator Data'!BR177="No Data",1,IF('Indicator Data imputation'!BJ176&lt;&gt;"",1,0))</f>
        <v>0</v>
      </c>
      <c r="BJ173" s="158">
        <f>IF('Indicator Data'!BS177="No Data",1,IF('Indicator Data imputation'!BK176&lt;&gt;"",1,0))</f>
        <v>0</v>
      </c>
      <c r="BK173" s="158">
        <f>IF('Indicator Data'!BT177="No Data",1,IF('Indicator Data imputation'!BL176&lt;&gt;"",1,0))</f>
        <v>0</v>
      </c>
      <c r="BL173" s="158">
        <f>IF('Indicator Data'!BU177="No Data",1,IF('Indicator Data imputation'!BM176&lt;&gt;"",1,0))</f>
        <v>0</v>
      </c>
      <c r="BM173" s="158">
        <f>IF('Indicator Data'!BV177="No Data",1,IF('Indicator Data imputation'!BN176&lt;&gt;"",1,0))</f>
        <v>0</v>
      </c>
      <c r="BN173" s="158">
        <f>IF('Indicator Data'!BW177="No Data",1,IF('Indicator Data imputation'!BO176&lt;&gt;"",1,0))</f>
        <v>0</v>
      </c>
      <c r="BO173" s="158">
        <f>IF('Indicator Data'!BX177="No Data",1,IF('Indicator Data imputation'!BP176&lt;&gt;"",1,0))</f>
        <v>0</v>
      </c>
      <c r="BP173" s="158">
        <f>IF('Indicator Data'!BY177="No Data",1,IF('Indicator Data imputation'!BQ176&lt;&gt;"",1,0))</f>
        <v>0</v>
      </c>
      <c r="BQ173" s="158">
        <f>IF('Indicator Data'!BZ177="No Data",1,IF('Indicator Data imputation'!BR176&lt;&gt;"",1,0))</f>
        <v>0</v>
      </c>
      <c r="BR173" s="158">
        <f>IF('Indicator Data'!CA177="No Data",1,IF('Indicator Data imputation'!BS176&lt;&gt;"",1,0))</f>
        <v>0</v>
      </c>
      <c r="BS173" s="158">
        <f>IF('Indicator Data'!CB177="No Data",1,IF('Indicator Data imputation'!BT176&lt;&gt;"",1,0))</f>
        <v>0</v>
      </c>
      <c r="BT173" s="158">
        <f>IF('Indicator Data'!CC177="No Data",1,IF('Indicator Data imputation'!BU176&lt;&gt;"",1,0))</f>
        <v>0</v>
      </c>
      <c r="BU173" s="158">
        <f>IF('Indicator Data'!CD177="No Data",1,IF('Indicator Data imputation'!BV176&lt;&gt;"",1,0))</f>
        <v>1</v>
      </c>
      <c r="BV173" s="158">
        <f>IF('Indicator Data'!CE177="No Data",1,IF('Indicator Data imputation'!BW176&lt;&gt;"",1,0))</f>
        <v>0</v>
      </c>
      <c r="BW173" s="158">
        <f>IF('Indicator Data'!CF177="No Data",1,IF('Indicator Data imputation'!BX176&lt;&gt;"",1,0))</f>
        <v>0</v>
      </c>
      <c r="BX173" s="158">
        <f>IF('Indicator Data'!CG177="No Data",1,IF('Indicator Data imputation'!BY176&lt;&gt;"",1,0))</f>
        <v>0</v>
      </c>
      <c r="BY173" s="5">
        <f t="shared" si="8"/>
        <v>1</v>
      </c>
      <c r="BZ173" s="160">
        <f t="shared" si="7"/>
        <v>1.3333333333333334E-2</v>
      </c>
    </row>
    <row r="174" spans="1:78" x14ac:dyDescent="0.3">
      <c r="A174" s="5" t="s">
        <v>322</v>
      </c>
      <c r="B174" s="158">
        <f>IF('Indicator Data'!C178="No Data",1,IF('Indicator Data imputation'!C177&lt;&gt;"",1,0))</f>
        <v>0</v>
      </c>
      <c r="C174" s="158">
        <f>IF('Indicator Data'!D178="No Data",1,IF('Indicator Data imputation'!D177&lt;&gt;"",1,0))</f>
        <v>0</v>
      </c>
      <c r="D174" s="158">
        <f>IF('Indicator Data'!E178="No Data",1,IF('Indicator Data imputation'!E177&lt;&gt;"",1,0))</f>
        <v>1</v>
      </c>
      <c r="E174" s="158">
        <f>IF('Indicator Data'!F178="No Data",1,IF('Indicator Data imputation'!F177&lt;&gt;"",1,0))</f>
        <v>0</v>
      </c>
      <c r="F174" s="158">
        <f>IF('Indicator Data'!G178="No Data",1,IF('Indicator Data imputation'!G177&lt;&gt;"",1,0))</f>
        <v>0</v>
      </c>
      <c r="G174" s="158">
        <f>IF('Indicator Data'!H178="No Data",1,IF('Indicator Data imputation'!H177&lt;&gt;"",1,0))</f>
        <v>0</v>
      </c>
      <c r="H174" s="158">
        <f>IF('Indicator Data'!I178="No Data",1,IF('Indicator Data imputation'!I177&lt;&gt;"",1,0))</f>
        <v>0</v>
      </c>
      <c r="I174" s="158">
        <f>IF('Indicator Data'!J178="No Data",1,IF('Indicator Data imputation'!J177&lt;&gt;"",1,0))</f>
        <v>0</v>
      </c>
      <c r="J174" s="158">
        <f>IF('Indicator Data'!K178="No Data",1,IF('Indicator Data imputation'!K177&lt;&gt;"",1,0))</f>
        <v>0</v>
      </c>
      <c r="K174" s="158">
        <f>IF('Indicator Data'!L178="No Data",1,IF('Indicator Data imputation'!L177&lt;&gt;"",1,0))</f>
        <v>1</v>
      </c>
      <c r="L174" s="158">
        <f>IF('Indicator Data'!M178="No Data",1,IF('Indicator Data imputation'!M177&lt;&gt;"",1,0))</f>
        <v>1</v>
      </c>
      <c r="M174" s="158">
        <f>IF('Indicator Data'!N178="No Data",1,IF('Indicator Data imputation'!N177&lt;&gt;"",1,0))</f>
        <v>1</v>
      </c>
      <c r="N174" s="158">
        <f>IF('Indicator Data'!O178="No Data",1,IF('Indicator Data imputation'!O177&lt;&gt;"",1,0))</f>
        <v>1</v>
      </c>
      <c r="O174" s="158">
        <f>IF('Indicator Data'!P178="No Data",1,IF('Indicator Data imputation'!P177&lt;&gt;"",1,0))</f>
        <v>1</v>
      </c>
      <c r="P174" s="158">
        <f>IF('Indicator Data'!Q178="No Data",1,IF('Indicator Data imputation'!Q177&lt;&gt;"",1,0))</f>
        <v>0</v>
      </c>
      <c r="Q174" s="158">
        <f>IF('Indicator Data'!R178="No Data",1,IF('Indicator Data imputation'!R177&lt;&gt;"",1,0))</f>
        <v>0</v>
      </c>
      <c r="R174" s="158">
        <f>IF('Indicator Data'!S178="No Data",1,IF('Indicator Data imputation'!S177&lt;&gt;"",1,0))</f>
        <v>0</v>
      </c>
      <c r="S174" s="158">
        <f>IF('Indicator Data'!T178="No Data",1,IF('Indicator Data imputation'!T177&lt;&gt;"",1,0))</f>
        <v>0</v>
      </c>
      <c r="T174" s="158">
        <f>IF('Indicator Data'!U178="No Data",1,IF('Indicator Data imputation'!U177&lt;&gt;"",1,0))</f>
        <v>0</v>
      </c>
      <c r="U174" s="158">
        <f>IF('Indicator Data'!V178="No Data",1,IF('Indicator Data imputation'!V177&lt;&gt;"",1,0))</f>
        <v>0</v>
      </c>
      <c r="V174" s="158">
        <f>IF('Indicator Data'!W178="No Data",1,IF('Indicator Data imputation'!W177&lt;&gt;"",1,0))</f>
        <v>0</v>
      </c>
      <c r="W174" s="158">
        <f>IF('Indicator Data'!X178="No Data",1,IF('Indicator Data imputation'!X177&lt;&gt;"",1,0))</f>
        <v>0</v>
      </c>
      <c r="X174" s="158">
        <f>IF('Indicator Data'!Y178="No Data",1,IF('Indicator Data imputation'!Y177&lt;&gt;"",1,0))</f>
        <v>0</v>
      </c>
      <c r="Y174" s="158">
        <f>IF('Indicator Data'!Z178="No Data",1,IF('Indicator Data imputation'!Z177&lt;&gt;"",1,0))</f>
        <v>0</v>
      </c>
      <c r="Z174" s="158">
        <f>IF('Indicator Data'!AA178="No Data",1,IF('Indicator Data imputation'!AA177&lt;&gt;"",1,0))</f>
        <v>1</v>
      </c>
      <c r="AA174" s="158">
        <f>IF('Indicator Data'!AB178="No Data",1,IF('Indicator Data imputation'!AB177&lt;&gt;"",1,0))</f>
        <v>0</v>
      </c>
      <c r="AB174" s="158">
        <f>IF('Indicator Data'!AC178="No Data",1,IF('Indicator Data imputation'!AC177&lt;&gt;"",1,0))</f>
        <v>1</v>
      </c>
      <c r="AC174" s="158">
        <f>IF('Indicator Data'!AD178="No Data",1,IF('Indicator Data imputation'!AD177&lt;&gt;"",1,0))</f>
        <v>0</v>
      </c>
      <c r="AD174" s="158">
        <f>IF('Indicator Data'!AE178="No Data",1,IF('Indicator Data imputation'!AE177&lt;&gt;"",1,0))</f>
        <v>0</v>
      </c>
      <c r="AE174" s="158">
        <f>IF('Indicator Data'!AF178="No Data",1,IF('Indicator Data imputation'!AF177&lt;&gt;"",1,0))</f>
        <v>1</v>
      </c>
      <c r="AF174" s="158">
        <f>IF('Indicator Data'!AG178="No Data",1,IF('Indicator Data imputation'!AG177&lt;&gt;"",1,0))</f>
        <v>0</v>
      </c>
      <c r="AG174" s="158">
        <f>IF('Indicator Data'!AH178="No Data",1,IF('Indicator Data imputation'!AH177&lt;&gt;"",1,0))</f>
        <v>0</v>
      </c>
      <c r="AH174" s="158">
        <f>IF('Indicator Data'!AI178="No Data",1,IF('Indicator Data imputation'!AI177&lt;&gt;"",1,0))</f>
        <v>0</v>
      </c>
      <c r="AI174" s="158">
        <f>IF('Indicator Data'!AJ178="No Data",1,IF('Indicator Data imputation'!AJ177&lt;&gt;"",1,0))</f>
        <v>0</v>
      </c>
      <c r="AJ174" s="158">
        <f>IF('Indicator Data'!AK178="No Data",1,IF('Indicator Data imputation'!AK177&lt;&gt;"",1,0))</f>
        <v>0</v>
      </c>
      <c r="AK174" s="158">
        <f>IF('Indicator Data'!AL178="No Data",1,IF('Indicator Data imputation'!AL177&lt;&gt;"",1,0))</f>
        <v>0</v>
      </c>
      <c r="AL174" s="158">
        <f>IF('Indicator Data'!AM178="No Data",1,IF('Indicator Data imputation'!AM177&lt;&gt;"",1,0))</f>
        <v>1</v>
      </c>
      <c r="AM174" s="158">
        <f>IF('Indicator Data'!AN178="No Data",1,IF('Indicator Data imputation'!AN177&lt;&gt;"",1,0))</f>
        <v>0</v>
      </c>
      <c r="AN174" s="158">
        <f>IF('Indicator Data'!AO178="No Data",1,IF('Indicator Data imputation'!AO177&lt;&gt;"",1,0))</f>
        <v>0</v>
      </c>
      <c r="AO174" s="158">
        <f>IF('Indicator Data'!AP178="No Data",1,IF('Indicator Data imputation'!AP177&lt;&gt;"",1,0))</f>
        <v>0</v>
      </c>
      <c r="AP174" s="158">
        <f>IF('Indicator Data'!AQ178="No Data",1,IF('Indicator Data imputation'!AQ177&lt;&gt;"",1,0))</f>
        <v>0</v>
      </c>
      <c r="AQ174" s="158">
        <f>IF('Indicator Data'!AR178="No Data",1,IF('Indicator Data imputation'!AR177&lt;&gt;"",1,0))</f>
        <v>0</v>
      </c>
      <c r="AR174" s="158">
        <f>IF('Indicator Data'!AS178="No Data",1,IF('Indicator Data imputation'!AS177&lt;&gt;"",1,0))</f>
        <v>0</v>
      </c>
      <c r="AS174" s="158">
        <f>IF('Indicator Data'!AT178="No Data",1,IF('Indicator Data imputation'!AT177&lt;&gt;"",1,0))</f>
        <v>0</v>
      </c>
      <c r="AT174" s="158">
        <f>IF('Indicator Data'!AU178="No Data",1,IF('Indicator Data imputation'!AU177&lt;&gt;"",1,0))</f>
        <v>0</v>
      </c>
      <c r="AU174" s="158">
        <f>IF('Indicator Data'!AV178="No Data",1,IF('Indicator Data imputation'!AV177&lt;&gt;"",1,0))</f>
        <v>1</v>
      </c>
      <c r="AV174" s="158">
        <f>IF('Indicator Data'!AW178="No Data",1,IF('Indicator Data imputation'!AW177&lt;&gt;"",1,0))</f>
        <v>1</v>
      </c>
      <c r="AW174" s="158">
        <f>IF('Indicator Data'!AX178="No Data",1,IF('Indicator Data imputation'!AX177&lt;&gt;"",1,0))</f>
        <v>1</v>
      </c>
      <c r="AX174" s="158">
        <f>IF('Indicator Data'!AY178="No Data",1,IF('Indicator Data imputation'!AY177&lt;&gt;"",1,0))</f>
        <v>0</v>
      </c>
      <c r="AY174" s="158">
        <f>IF('Indicator Data'!AZ178="No Data",1,IF('Indicator Data imputation'!AZ177&lt;&gt;"",1,0))</f>
        <v>0</v>
      </c>
      <c r="AZ174" s="158">
        <f>IF('Indicator Data'!BA178="No Data",1,IF('Indicator Data imputation'!BA177&lt;&gt;"",1,0))</f>
        <v>0</v>
      </c>
      <c r="BA174" s="158">
        <f>IF('Indicator Data'!BB178="No Data",1,IF('Indicator Data imputation'!BB177&lt;&gt;"",1,0))</f>
        <v>0</v>
      </c>
      <c r="BB174" s="158">
        <f>IF('Indicator Data'!BC178="No Data",1,IF('Indicator Data imputation'!BC177&lt;&gt;"",1,0))</f>
        <v>0</v>
      </c>
      <c r="BC174" s="158">
        <f>IF('Indicator Data'!BD178="No Data",1,IF('Indicator Data imputation'!BD177&lt;&gt;"",1,0))</f>
        <v>0</v>
      </c>
      <c r="BD174" s="158">
        <f>IF('Indicator Data'!BE178="No Data",1,IF('Indicator Data imputation'!BE177&lt;&gt;"",1,0))</f>
        <v>0</v>
      </c>
      <c r="BE174" s="158">
        <f>IF('Indicator Data'!BF178="No Data",1,IF('Indicator Data imputation'!BF177&lt;&gt;"",1,0))</f>
        <v>0</v>
      </c>
      <c r="BF174" s="158">
        <f>IF('Indicator Data'!BG178="No Data",1,IF('Indicator Data imputation'!BG177&lt;&gt;"",1,0))</f>
        <v>0</v>
      </c>
      <c r="BG174" s="158">
        <f>IF('Indicator Data'!BH178="No Data",1,IF('Indicator Data imputation'!BH177&lt;&gt;"",1,0))</f>
        <v>1</v>
      </c>
      <c r="BH174" s="158">
        <f>IF('Indicator Data'!BI178="No Data",1,IF('Indicator Data imputation'!BI177&lt;&gt;"",1,0))</f>
        <v>1</v>
      </c>
      <c r="BI174" s="158">
        <f>IF('Indicator Data'!BR178="No Data",1,IF('Indicator Data imputation'!BJ177&lt;&gt;"",1,0))</f>
        <v>0</v>
      </c>
      <c r="BJ174" s="158">
        <f>IF('Indicator Data'!BS178="No Data",1,IF('Indicator Data imputation'!BK177&lt;&gt;"",1,0))</f>
        <v>0</v>
      </c>
      <c r="BK174" s="158">
        <f>IF('Indicator Data'!BT178="No Data",1,IF('Indicator Data imputation'!BL177&lt;&gt;"",1,0))</f>
        <v>1</v>
      </c>
      <c r="BL174" s="158">
        <f>IF('Indicator Data'!BU178="No Data",1,IF('Indicator Data imputation'!BM177&lt;&gt;"",1,0))</f>
        <v>0</v>
      </c>
      <c r="BM174" s="158">
        <f>IF('Indicator Data'!BV178="No Data",1,IF('Indicator Data imputation'!BN177&lt;&gt;"",1,0))</f>
        <v>0</v>
      </c>
      <c r="BN174" s="158">
        <f>IF('Indicator Data'!BW178="No Data",1,IF('Indicator Data imputation'!BO177&lt;&gt;"",1,0))</f>
        <v>0</v>
      </c>
      <c r="BO174" s="158">
        <f>IF('Indicator Data'!BX178="No Data",1,IF('Indicator Data imputation'!BP177&lt;&gt;"",1,0))</f>
        <v>0</v>
      </c>
      <c r="BP174" s="158">
        <f>IF('Indicator Data'!BY178="No Data",1,IF('Indicator Data imputation'!BQ177&lt;&gt;"",1,0))</f>
        <v>0</v>
      </c>
      <c r="BQ174" s="158">
        <f>IF('Indicator Data'!BZ178="No Data",1,IF('Indicator Data imputation'!BR177&lt;&gt;"",1,0))</f>
        <v>0</v>
      </c>
      <c r="BR174" s="158">
        <f>IF('Indicator Data'!CA178="No Data",1,IF('Indicator Data imputation'!BS177&lt;&gt;"",1,0))</f>
        <v>0</v>
      </c>
      <c r="BS174" s="158">
        <f>IF('Indicator Data'!CB178="No Data",1,IF('Indicator Data imputation'!BT177&lt;&gt;"",1,0))</f>
        <v>0</v>
      </c>
      <c r="BT174" s="158">
        <f>IF('Indicator Data'!CC178="No Data",1,IF('Indicator Data imputation'!BU177&lt;&gt;"",1,0))</f>
        <v>0</v>
      </c>
      <c r="BU174" s="158">
        <f>IF('Indicator Data'!CD178="No Data",1,IF('Indicator Data imputation'!BV177&lt;&gt;"",1,0))</f>
        <v>0</v>
      </c>
      <c r="BV174" s="158">
        <f>IF('Indicator Data'!CE178="No Data",1,IF('Indicator Data imputation'!BW177&lt;&gt;"",1,0))</f>
        <v>1</v>
      </c>
      <c r="BW174" s="158">
        <f>IF('Indicator Data'!CF178="No Data",1,IF('Indicator Data imputation'!BX177&lt;&gt;"",1,0))</f>
        <v>0</v>
      </c>
      <c r="BX174" s="158">
        <f>IF('Indicator Data'!CG178="No Data",1,IF('Indicator Data imputation'!BY177&lt;&gt;"",1,0))</f>
        <v>0</v>
      </c>
      <c r="BY174" s="5">
        <f t="shared" si="8"/>
        <v>17</v>
      </c>
      <c r="BZ174" s="160">
        <f t="shared" si="7"/>
        <v>0.22666666666666666</v>
      </c>
    </row>
    <row r="175" spans="1:78" x14ac:dyDescent="0.3">
      <c r="A175" s="5" t="s">
        <v>324</v>
      </c>
      <c r="B175" s="158">
        <f>IF('Indicator Data'!C179="No Data",1,IF('Indicator Data imputation'!C178&lt;&gt;"",1,0))</f>
        <v>0</v>
      </c>
      <c r="C175" s="158">
        <f>IF('Indicator Data'!D179="No Data",1,IF('Indicator Data imputation'!D178&lt;&gt;"",1,0))</f>
        <v>0</v>
      </c>
      <c r="D175" s="158">
        <f>IF('Indicator Data'!E179="No Data",1,IF('Indicator Data imputation'!E178&lt;&gt;"",1,0))</f>
        <v>0</v>
      </c>
      <c r="E175" s="158">
        <f>IF('Indicator Data'!F179="No Data",1,IF('Indicator Data imputation'!F178&lt;&gt;"",1,0))</f>
        <v>0</v>
      </c>
      <c r="F175" s="158">
        <f>IF('Indicator Data'!G179="No Data",1,IF('Indicator Data imputation'!G178&lt;&gt;"",1,0))</f>
        <v>0</v>
      </c>
      <c r="G175" s="158">
        <f>IF('Indicator Data'!H179="No Data",1,IF('Indicator Data imputation'!H178&lt;&gt;"",1,0))</f>
        <v>0</v>
      </c>
      <c r="H175" s="158">
        <f>IF('Indicator Data'!I179="No Data",1,IF('Indicator Data imputation'!I178&lt;&gt;"",1,0))</f>
        <v>0</v>
      </c>
      <c r="I175" s="158">
        <f>IF('Indicator Data'!J179="No Data",1,IF('Indicator Data imputation'!J178&lt;&gt;"",1,0))</f>
        <v>0</v>
      </c>
      <c r="J175" s="158">
        <f>IF('Indicator Data'!K179="No Data",1,IF('Indicator Data imputation'!K178&lt;&gt;"",1,0))</f>
        <v>0</v>
      </c>
      <c r="K175" s="158">
        <f>IF('Indicator Data'!L179="No Data",1,IF('Indicator Data imputation'!L178&lt;&gt;"",1,0))</f>
        <v>0</v>
      </c>
      <c r="L175" s="158">
        <f>IF('Indicator Data'!M179="No Data",1,IF('Indicator Data imputation'!M178&lt;&gt;"",1,0))</f>
        <v>1</v>
      </c>
      <c r="M175" s="158">
        <f>IF('Indicator Data'!N179="No Data",1,IF('Indicator Data imputation'!N178&lt;&gt;"",1,0))</f>
        <v>1</v>
      </c>
      <c r="N175" s="158">
        <f>IF('Indicator Data'!O179="No Data",1,IF('Indicator Data imputation'!O178&lt;&gt;"",1,0))</f>
        <v>1</v>
      </c>
      <c r="O175" s="158">
        <f>IF('Indicator Data'!P179="No Data",1,IF('Indicator Data imputation'!P178&lt;&gt;"",1,0))</f>
        <v>1</v>
      </c>
      <c r="P175" s="158">
        <f>IF('Indicator Data'!Q179="No Data",1,IF('Indicator Data imputation'!Q178&lt;&gt;"",1,0))</f>
        <v>0</v>
      </c>
      <c r="Q175" s="158">
        <f>IF('Indicator Data'!R179="No Data",1,IF('Indicator Data imputation'!R178&lt;&gt;"",1,0))</f>
        <v>0</v>
      </c>
      <c r="R175" s="158">
        <f>IF('Indicator Data'!S179="No Data",1,IF('Indicator Data imputation'!S178&lt;&gt;"",1,0))</f>
        <v>0</v>
      </c>
      <c r="S175" s="158">
        <f>IF('Indicator Data'!T179="No Data",1,IF('Indicator Data imputation'!T178&lt;&gt;"",1,0))</f>
        <v>0</v>
      </c>
      <c r="T175" s="158">
        <f>IF('Indicator Data'!U179="No Data",1,IF('Indicator Data imputation'!U178&lt;&gt;"",1,0))</f>
        <v>0</v>
      </c>
      <c r="U175" s="158">
        <f>IF('Indicator Data'!V179="No Data",1,IF('Indicator Data imputation'!V178&lt;&gt;"",1,0))</f>
        <v>0</v>
      </c>
      <c r="V175" s="158">
        <f>IF('Indicator Data'!W179="No Data",1,IF('Indicator Data imputation'!W178&lt;&gt;"",1,0))</f>
        <v>0</v>
      </c>
      <c r="W175" s="158">
        <f>IF('Indicator Data'!X179="No Data",1,IF('Indicator Data imputation'!X178&lt;&gt;"",1,0))</f>
        <v>0</v>
      </c>
      <c r="X175" s="158">
        <f>IF('Indicator Data'!Y179="No Data",1,IF('Indicator Data imputation'!Y178&lt;&gt;"",1,0))</f>
        <v>0</v>
      </c>
      <c r="Y175" s="158">
        <f>IF('Indicator Data'!Z179="No Data",1,IF('Indicator Data imputation'!Z178&lt;&gt;"",1,0))</f>
        <v>0</v>
      </c>
      <c r="Z175" s="158">
        <f>IF('Indicator Data'!AA179="No Data",1,IF('Indicator Data imputation'!AA178&lt;&gt;"",1,0))</f>
        <v>0</v>
      </c>
      <c r="AA175" s="158">
        <f>IF('Indicator Data'!AB179="No Data",1,IF('Indicator Data imputation'!AB178&lt;&gt;"",1,0))</f>
        <v>0</v>
      </c>
      <c r="AB175" s="158">
        <f>IF('Indicator Data'!AC179="No Data",1,IF('Indicator Data imputation'!AC178&lt;&gt;"",1,0))</f>
        <v>0</v>
      </c>
      <c r="AC175" s="158">
        <f>IF('Indicator Data'!AD179="No Data",1,IF('Indicator Data imputation'!AD178&lt;&gt;"",1,0))</f>
        <v>0</v>
      </c>
      <c r="AD175" s="158">
        <f>IF('Indicator Data'!AE179="No Data",1,IF('Indicator Data imputation'!AE178&lt;&gt;"",1,0))</f>
        <v>0</v>
      </c>
      <c r="AE175" s="158">
        <f>IF('Indicator Data'!AF179="No Data",1,IF('Indicator Data imputation'!AF178&lt;&gt;"",1,0))</f>
        <v>0</v>
      </c>
      <c r="AF175" s="158">
        <f>IF('Indicator Data'!AG179="No Data",1,IF('Indicator Data imputation'!AG178&lt;&gt;"",1,0))</f>
        <v>0</v>
      </c>
      <c r="AG175" s="158">
        <f>IF('Indicator Data'!AH179="No Data",1,IF('Indicator Data imputation'!AH178&lt;&gt;"",1,0))</f>
        <v>0</v>
      </c>
      <c r="AH175" s="158">
        <f>IF('Indicator Data'!AI179="No Data",1,IF('Indicator Data imputation'!AI178&lt;&gt;"",1,0))</f>
        <v>0</v>
      </c>
      <c r="AI175" s="158">
        <f>IF('Indicator Data'!AJ179="No Data",1,IF('Indicator Data imputation'!AJ178&lt;&gt;"",1,0))</f>
        <v>0</v>
      </c>
      <c r="AJ175" s="158">
        <f>IF('Indicator Data'!AK179="No Data",1,IF('Indicator Data imputation'!AK178&lt;&gt;"",1,0))</f>
        <v>0</v>
      </c>
      <c r="AK175" s="158">
        <f>IF('Indicator Data'!AL179="No Data",1,IF('Indicator Data imputation'!AL178&lt;&gt;"",1,0))</f>
        <v>0</v>
      </c>
      <c r="AL175" s="158">
        <f>IF('Indicator Data'!AM179="No Data",1,IF('Indicator Data imputation'!AM178&lt;&gt;"",1,0))</f>
        <v>0</v>
      </c>
      <c r="AM175" s="158">
        <f>IF('Indicator Data'!AN179="No Data",1,IF('Indicator Data imputation'!AN178&lt;&gt;"",1,0))</f>
        <v>0</v>
      </c>
      <c r="AN175" s="158">
        <f>IF('Indicator Data'!AO179="No Data",1,IF('Indicator Data imputation'!AO178&lt;&gt;"",1,0))</f>
        <v>0</v>
      </c>
      <c r="AO175" s="158">
        <f>IF('Indicator Data'!AP179="No Data",1,IF('Indicator Data imputation'!AP178&lt;&gt;"",1,0))</f>
        <v>0</v>
      </c>
      <c r="AP175" s="158">
        <f>IF('Indicator Data'!AQ179="No Data",1,IF('Indicator Data imputation'!AQ178&lt;&gt;"",1,0))</f>
        <v>1</v>
      </c>
      <c r="AQ175" s="158">
        <f>IF('Indicator Data'!AR179="No Data",1,IF('Indicator Data imputation'!AR178&lt;&gt;"",1,0))</f>
        <v>0</v>
      </c>
      <c r="AR175" s="158">
        <f>IF('Indicator Data'!AS179="No Data",1,IF('Indicator Data imputation'!AS178&lt;&gt;"",1,0))</f>
        <v>0</v>
      </c>
      <c r="AS175" s="158">
        <f>IF('Indicator Data'!AT179="No Data",1,IF('Indicator Data imputation'!AT178&lt;&gt;"",1,0))</f>
        <v>0</v>
      </c>
      <c r="AT175" s="158">
        <f>IF('Indicator Data'!AU179="No Data",1,IF('Indicator Data imputation'!AU178&lt;&gt;"",1,0))</f>
        <v>0</v>
      </c>
      <c r="AU175" s="158">
        <f>IF('Indicator Data'!AV179="No Data",1,IF('Indicator Data imputation'!AV178&lt;&gt;"",1,0))</f>
        <v>0</v>
      </c>
      <c r="AV175" s="158">
        <f>IF('Indicator Data'!AW179="No Data",1,IF('Indicator Data imputation'!AW178&lt;&gt;"",1,0))</f>
        <v>0</v>
      </c>
      <c r="AW175" s="158">
        <f>IF('Indicator Data'!AX179="No Data",1,IF('Indicator Data imputation'!AX178&lt;&gt;"",1,0))</f>
        <v>1</v>
      </c>
      <c r="AX175" s="158">
        <f>IF('Indicator Data'!AY179="No Data",1,IF('Indicator Data imputation'!AY178&lt;&gt;"",1,0))</f>
        <v>0</v>
      </c>
      <c r="AY175" s="158">
        <f>IF('Indicator Data'!AZ179="No Data",1,IF('Indicator Data imputation'!AZ178&lt;&gt;"",1,0))</f>
        <v>0</v>
      </c>
      <c r="AZ175" s="158">
        <f>IF('Indicator Data'!BA179="No Data",1,IF('Indicator Data imputation'!BA178&lt;&gt;"",1,0))</f>
        <v>1</v>
      </c>
      <c r="BA175" s="158">
        <f>IF('Indicator Data'!BB179="No Data",1,IF('Indicator Data imputation'!BB178&lt;&gt;"",1,0))</f>
        <v>0</v>
      </c>
      <c r="BB175" s="158">
        <f>IF('Indicator Data'!BC179="No Data",1,IF('Indicator Data imputation'!BC178&lt;&gt;"",1,0))</f>
        <v>0</v>
      </c>
      <c r="BC175" s="158">
        <f>IF('Indicator Data'!BD179="No Data",1,IF('Indicator Data imputation'!BD178&lt;&gt;"",1,0))</f>
        <v>0</v>
      </c>
      <c r="BD175" s="158">
        <f>IF('Indicator Data'!BE179="No Data",1,IF('Indicator Data imputation'!BE178&lt;&gt;"",1,0))</f>
        <v>0</v>
      </c>
      <c r="BE175" s="158">
        <f>IF('Indicator Data'!BF179="No Data",1,IF('Indicator Data imputation'!BF178&lt;&gt;"",1,0))</f>
        <v>0</v>
      </c>
      <c r="BF175" s="158">
        <f>IF('Indicator Data'!BG179="No Data",1,IF('Indicator Data imputation'!BG178&lt;&gt;"",1,0))</f>
        <v>0</v>
      </c>
      <c r="BG175" s="158">
        <f>IF('Indicator Data'!BH179="No Data",1,IF('Indicator Data imputation'!BH178&lt;&gt;"",1,0))</f>
        <v>0</v>
      </c>
      <c r="BH175" s="158">
        <f>IF('Indicator Data'!BI179="No Data",1,IF('Indicator Data imputation'!BI178&lt;&gt;"",1,0))</f>
        <v>0</v>
      </c>
      <c r="BI175" s="158">
        <f>IF('Indicator Data'!BR179="No Data",1,IF('Indicator Data imputation'!BJ178&lt;&gt;"",1,0))</f>
        <v>0</v>
      </c>
      <c r="BJ175" s="158">
        <f>IF('Indicator Data'!BS179="No Data",1,IF('Indicator Data imputation'!BK178&lt;&gt;"",1,0))</f>
        <v>0</v>
      </c>
      <c r="BK175" s="158">
        <f>IF('Indicator Data'!BT179="No Data",1,IF('Indicator Data imputation'!BL178&lt;&gt;"",1,0))</f>
        <v>0</v>
      </c>
      <c r="BL175" s="158">
        <f>IF('Indicator Data'!BU179="No Data",1,IF('Indicator Data imputation'!BM178&lt;&gt;"",1,0))</f>
        <v>0</v>
      </c>
      <c r="BM175" s="158">
        <f>IF('Indicator Data'!BV179="No Data",1,IF('Indicator Data imputation'!BN178&lt;&gt;"",1,0))</f>
        <v>0</v>
      </c>
      <c r="BN175" s="158">
        <f>IF('Indicator Data'!BW179="No Data",1,IF('Indicator Data imputation'!BO178&lt;&gt;"",1,0))</f>
        <v>0</v>
      </c>
      <c r="BO175" s="158">
        <f>IF('Indicator Data'!BX179="No Data",1,IF('Indicator Data imputation'!BP178&lt;&gt;"",1,0))</f>
        <v>0</v>
      </c>
      <c r="BP175" s="158">
        <f>IF('Indicator Data'!BY179="No Data",1,IF('Indicator Data imputation'!BQ178&lt;&gt;"",1,0))</f>
        <v>0</v>
      </c>
      <c r="BQ175" s="158">
        <f>IF('Indicator Data'!BZ179="No Data",1,IF('Indicator Data imputation'!BR178&lt;&gt;"",1,0))</f>
        <v>0</v>
      </c>
      <c r="BR175" s="158">
        <f>IF('Indicator Data'!CA179="No Data",1,IF('Indicator Data imputation'!BS178&lt;&gt;"",1,0))</f>
        <v>0</v>
      </c>
      <c r="BS175" s="158">
        <f>IF('Indicator Data'!CB179="No Data",1,IF('Indicator Data imputation'!BT178&lt;&gt;"",1,0))</f>
        <v>0</v>
      </c>
      <c r="BT175" s="158">
        <f>IF('Indicator Data'!CC179="No Data",1,IF('Indicator Data imputation'!BU178&lt;&gt;"",1,0))</f>
        <v>0</v>
      </c>
      <c r="BU175" s="158">
        <f>IF('Indicator Data'!CD179="No Data",1,IF('Indicator Data imputation'!BV178&lt;&gt;"",1,0))</f>
        <v>0</v>
      </c>
      <c r="BV175" s="158">
        <f>IF('Indicator Data'!CE179="No Data",1,IF('Indicator Data imputation'!BW178&lt;&gt;"",1,0))</f>
        <v>0</v>
      </c>
      <c r="BW175" s="158">
        <f>IF('Indicator Data'!CF179="No Data",1,IF('Indicator Data imputation'!BX178&lt;&gt;"",1,0))</f>
        <v>0</v>
      </c>
      <c r="BX175" s="158">
        <f>IF('Indicator Data'!CG179="No Data",1,IF('Indicator Data imputation'!BY178&lt;&gt;"",1,0))</f>
        <v>0</v>
      </c>
      <c r="BY175" s="5">
        <f t="shared" si="8"/>
        <v>7</v>
      </c>
      <c r="BZ175" s="160">
        <f t="shared" si="7"/>
        <v>9.3333333333333338E-2</v>
      </c>
    </row>
    <row r="176" spans="1:78" x14ac:dyDescent="0.3">
      <c r="A176" s="5" t="s">
        <v>326</v>
      </c>
      <c r="B176" s="158">
        <f>IF('Indicator Data'!C180="No Data",1,IF('Indicator Data imputation'!C179&lt;&gt;"",1,0))</f>
        <v>0</v>
      </c>
      <c r="C176" s="158">
        <f>IF('Indicator Data'!D180="No Data",1,IF('Indicator Data imputation'!D179&lt;&gt;"",1,0))</f>
        <v>0</v>
      </c>
      <c r="D176" s="158">
        <f>IF('Indicator Data'!E180="No Data",1,IF('Indicator Data imputation'!E179&lt;&gt;"",1,0))</f>
        <v>0</v>
      </c>
      <c r="E176" s="158">
        <f>IF('Indicator Data'!F180="No Data",1,IF('Indicator Data imputation'!F179&lt;&gt;"",1,0))</f>
        <v>0</v>
      </c>
      <c r="F176" s="158">
        <f>IF('Indicator Data'!G180="No Data",1,IF('Indicator Data imputation'!G179&lt;&gt;"",1,0))</f>
        <v>0</v>
      </c>
      <c r="G176" s="158">
        <f>IF('Indicator Data'!H180="No Data",1,IF('Indicator Data imputation'!H179&lt;&gt;"",1,0))</f>
        <v>0</v>
      </c>
      <c r="H176" s="158">
        <f>IF('Indicator Data'!I180="No Data",1,IF('Indicator Data imputation'!I179&lt;&gt;"",1,0))</f>
        <v>0</v>
      </c>
      <c r="I176" s="158">
        <f>IF('Indicator Data'!J180="No Data",1,IF('Indicator Data imputation'!J179&lt;&gt;"",1,0))</f>
        <v>0</v>
      </c>
      <c r="J176" s="158">
        <f>IF('Indicator Data'!K180="No Data",1,IF('Indicator Data imputation'!K179&lt;&gt;"",1,0))</f>
        <v>0</v>
      </c>
      <c r="K176" s="158">
        <f>IF('Indicator Data'!L180="No Data",1,IF('Indicator Data imputation'!L179&lt;&gt;"",1,0))</f>
        <v>0</v>
      </c>
      <c r="L176" s="158">
        <f>IF('Indicator Data'!M180="No Data",1,IF('Indicator Data imputation'!M179&lt;&gt;"",1,0))</f>
        <v>0</v>
      </c>
      <c r="M176" s="158">
        <f>IF('Indicator Data'!N180="No Data",1,IF('Indicator Data imputation'!N179&lt;&gt;"",1,0))</f>
        <v>0</v>
      </c>
      <c r="N176" s="158">
        <f>IF('Indicator Data'!O180="No Data",1,IF('Indicator Data imputation'!O179&lt;&gt;"",1,0))</f>
        <v>0</v>
      </c>
      <c r="O176" s="158">
        <f>IF('Indicator Data'!P180="No Data",1,IF('Indicator Data imputation'!P179&lt;&gt;"",1,0))</f>
        <v>0</v>
      </c>
      <c r="P176" s="158">
        <f>IF('Indicator Data'!Q180="No Data",1,IF('Indicator Data imputation'!Q179&lt;&gt;"",1,0))</f>
        <v>0</v>
      </c>
      <c r="Q176" s="158">
        <f>IF('Indicator Data'!R180="No Data",1,IF('Indicator Data imputation'!R179&lt;&gt;"",1,0))</f>
        <v>0</v>
      </c>
      <c r="R176" s="158">
        <f>IF('Indicator Data'!S180="No Data",1,IF('Indicator Data imputation'!S179&lt;&gt;"",1,0))</f>
        <v>0</v>
      </c>
      <c r="S176" s="158">
        <f>IF('Indicator Data'!T180="No Data",1,IF('Indicator Data imputation'!T179&lt;&gt;"",1,0))</f>
        <v>0</v>
      </c>
      <c r="T176" s="158">
        <f>IF('Indicator Data'!U180="No Data",1,IF('Indicator Data imputation'!U179&lt;&gt;"",1,0))</f>
        <v>0</v>
      </c>
      <c r="U176" s="158">
        <f>IF('Indicator Data'!V180="No Data",1,IF('Indicator Data imputation'!V179&lt;&gt;"",1,0))</f>
        <v>0</v>
      </c>
      <c r="V176" s="158">
        <f>IF('Indicator Data'!W180="No Data",1,IF('Indicator Data imputation'!W179&lt;&gt;"",1,0))</f>
        <v>0</v>
      </c>
      <c r="W176" s="158">
        <f>IF('Indicator Data'!X180="No Data",1,IF('Indicator Data imputation'!X179&lt;&gt;"",1,0))</f>
        <v>0</v>
      </c>
      <c r="X176" s="158">
        <f>IF('Indicator Data'!Y180="No Data",1,IF('Indicator Data imputation'!Y179&lt;&gt;"",1,0))</f>
        <v>0</v>
      </c>
      <c r="Y176" s="158">
        <f>IF('Indicator Data'!Z180="No Data",1,IF('Indicator Data imputation'!Z179&lt;&gt;"",1,0))</f>
        <v>0</v>
      </c>
      <c r="Z176" s="158">
        <f>IF('Indicator Data'!AA180="No Data",1,IF('Indicator Data imputation'!AA179&lt;&gt;"",1,0))</f>
        <v>1</v>
      </c>
      <c r="AA176" s="158">
        <f>IF('Indicator Data'!AB180="No Data",1,IF('Indicator Data imputation'!AB179&lt;&gt;"",1,0))</f>
        <v>0</v>
      </c>
      <c r="AB176" s="158">
        <f>IF('Indicator Data'!AC180="No Data",1,IF('Indicator Data imputation'!AC179&lt;&gt;"",1,0))</f>
        <v>0</v>
      </c>
      <c r="AC176" s="158">
        <f>IF('Indicator Data'!AD180="No Data",1,IF('Indicator Data imputation'!AD179&lt;&gt;"",1,0))</f>
        <v>0</v>
      </c>
      <c r="AD176" s="158">
        <f>IF('Indicator Data'!AE180="No Data",1,IF('Indicator Data imputation'!AE179&lt;&gt;"",1,0))</f>
        <v>0</v>
      </c>
      <c r="AE176" s="158">
        <f>IF('Indicator Data'!AF180="No Data",1,IF('Indicator Data imputation'!AF179&lt;&gt;"",1,0))</f>
        <v>0</v>
      </c>
      <c r="AF176" s="158">
        <f>IF('Indicator Data'!AG180="No Data",1,IF('Indicator Data imputation'!AG179&lt;&gt;"",1,0))</f>
        <v>0</v>
      </c>
      <c r="AG176" s="158">
        <f>IF('Indicator Data'!AH180="No Data",1,IF('Indicator Data imputation'!AH179&lt;&gt;"",1,0))</f>
        <v>0</v>
      </c>
      <c r="AH176" s="158">
        <f>IF('Indicator Data'!AI180="No Data",1,IF('Indicator Data imputation'!AI179&lt;&gt;"",1,0))</f>
        <v>0</v>
      </c>
      <c r="AI176" s="158">
        <f>IF('Indicator Data'!AJ180="No Data",1,IF('Indicator Data imputation'!AJ179&lt;&gt;"",1,0))</f>
        <v>0</v>
      </c>
      <c r="AJ176" s="158">
        <f>IF('Indicator Data'!AK180="No Data",1,IF('Indicator Data imputation'!AK179&lt;&gt;"",1,0))</f>
        <v>0</v>
      </c>
      <c r="AK176" s="158">
        <f>IF('Indicator Data'!AL180="No Data",1,IF('Indicator Data imputation'!AL179&lt;&gt;"",1,0))</f>
        <v>0</v>
      </c>
      <c r="AL176" s="158">
        <f>IF('Indicator Data'!AM180="No Data",1,IF('Indicator Data imputation'!AM179&lt;&gt;"",1,0))</f>
        <v>0</v>
      </c>
      <c r="AM176" s="158">
        <f>IF('Indicator Data'!AN180="No Data",1,IF('Indicator Data imputation'!AN179&lt;&gt;"",1,0))</f>
        <v>0</v>
      </c>
      <c r="AN176" s="158">
        <f>IF('Indicator Data'!AO180="No Data",1,IF('Indicator Data imputation'!AO179&lt;&gt;"",1,0))</f>
        <v>0</v>
      </c>
      <c r="AO176" s="158">
        <f>IF('Indicator Data'!AP180="No Data",1,IF('Indicator Data imputation'!AP179&lt;&gt;"",1,0))</f>
        <v>0</v>
      </c>
      <c r="AP176" s="158">
        <f>IF('Indicator Data'!AQ180="No Data",1,IF('Indicator Data imputation'!AQ179&lt;&gt;"",1,0))</f>
        <v>0</v>
      </c>
      <c r="AQ176" s="158">
        <f>IF('Indicator Data'!AR180="No Data",1,IF('Indicator Data imputation'!AR179&lt;&gt;"",1,0))</f>
        <v>0</v>
      </c>
      <c r="AR176" s="158">
        <f>IF('Indicator Data'!AS180="No Data",1,IF('Indicator Data imputation'!AS179&lt;&gt;"",1,0))</f>
        <v>0</v>
      </c>
      <c r="AS176" s="158">
        <f>IF('Indicator Data'!AT180="No Data",1,IF('Indicator Data imputation'!AT179&lt;&gt;"",1,0))</f>
        <v>0</v>
      </c>
      <c r="AT176" s="158">
        <f>IF('Indicator Data'!AU180="No Data",1,IF('Indicator Data imputation'!AU179&lt;&gt;"",1,0))</f>
        <v>0</v>
      </c>
      <c r="AU176" s="158">
        <f>IF('Indicator Data'!AV180="No Data",1,IF('Indicator Data imputation'!AV179&lt;&gt;"",1,0))</f>
        <v>0</v>
      </c>
      <c r="AV176" s="158">
        <f>IF('Indicator Data'!AW180="No Data",1,IF('Indicator Data imputation'!AW179&lt;&gt;"",1,0))</f>
        <v>0</v>
      </c>
      <c r="AW176" s="158">
        <f>IF('Indicator Data'!AX180="No Data",1,IF('Indicator Data imputation'!AX179&lt;&gt;"",1,0))</f>
        <v>1</v>
      </c>
      <c r="AX176" s="158">
        <f>IF('Indicator Data'!AY180="No Data",1,IF('Indicator Data imputation'!AY179&lt;&gt;"",1,0))</f>
        <v>0</v>
      </c>
      <c r="AY176" s="158">
        <f>IF('Indicator Data'!AZ180="No Data",1,IF('Indicator Data imputation'!AZ179&lt;&gt;"",1,0))</f>
        <v>0</v>
      </c>
      <c r="AZ176" s="158">
        <f>IF('Indicator Data'!BA180="No Data",1,IF('Indicator Data imputation'!BA179&lt;&gt;"",1,0))</f>
        <v>0</v>
      </c>
      <c r="BA176" s="158">
        <f>IF('Indicator Data'!BB180="No Data",1,IF('Indicator Data imputation'!BB179&lt;&gt;"",1,0))</f>
        <v>0</v>
      </c>
      <c r="BB176" s="158">
        <f>IF('Indicator Data'!BC180="No Data",1,IF('Indicator Data imputation'!BC179&lt;&gt;"",1,0))</f>
        <v>0</v>
      </c>
      <c r="BC176" s="158">
        <f>IF('Indicator Data'!BD180="No Data",1,IF('Indicator Data imputation'!BD179&lt;&gt;"",1,0))</f>
        <v>0</v>
      </c>
      <c r="BD176" s="158">
        <f>IF('Indicator Data'!BE180="No Data",1,IF('Indicator Data imputation'!BE179&lt;&gt;"",1,0))</f>
        <v>0</v>
      </c>
      <c r="BE176" s="158">
        <f>IF('Indicator Data'!BF180="No Data",1,IF('Indicator Data imputation'!BF179&lt;&gt;"",1,0))</f>
        <v>0</v>
      </c>
      <c r="BF176" s="158">
        <f>IF('Indicator Data'!BG180="No Data",1,IF('Indicator Data imputation'!BG179&lt;&gt;"",1,0))</f>
        <v>0</v>
      </c>
      <c r="BG176" s="158">
        <f>IF('Indicator Data'!BH180="No Data",1,IF('Indicator Data imputation'!BH179&lt;&gt;"",1,0))</f>
        <v>0</v>
      </c>
      <c r="BH176" s="158">
        <f>IF('Indicator Data'!BI180="No Data",1,IF('Indicator Data imputation'!BI179&lt;&gt;"",1,0))</f>
        <v>0</v>
      </c>
      <c r="BI176" s="158">
        <f>IF('Indicator Data'!BR180="No Data",1,IF('Indicator Data imputation'!BJ179&lt;&gt;"",1,0))</f>
        <v>0</v>
      </c>
      <c r="BJ176" s="158">
        <f>IF('Indicator Data'!BS180="No Data",1,IF('Indicator Data imputation'!BK179&lt;&gt;"",1,0))</f>
        <v>0</v>
      </c>
      <c r="BK176" s="158">
        <f>IF('Indicator Data'!BT180="No Data",1,IF('Indicator Data imputation'!BL179&lt;&gt;"",1,0))</f>
        <v>0</v>
      </c>
      <c r="BL176" s="158">
        <f>IF('Indicator Data'!BU180="No Data",1,IF('Indicator Data imputation'!BM179&lt;&gt;"",1,0))</f>
        <v>0</v>
      </c>
      <c r="BM176" s="158">
        <f>IF('Indicator Data'!BV180="No Data",1,IF('Indicator Data imputation'!BN179&lt;&gt;"",1,0))</f>
        <v>0</v>
      </c>
      <c r="BN176" s="158">
        <f>IF('Indicator Data'!BW180="No Data",1,IF('Indicator Data imputation'!BO179&lt;&gt;"",1,0))</f>
        <v>0</v>
      </c>
      <c r="BO176" s="158">
        <f>IF('Indicator Data'!BX180="No Data",1,IF('Indicator Data imputation'!BP179&lt;&gt;"",1,0))</f>
        <v>0</v>
      </c>
      <c r="BP176" s="158">
        <f>IF('Indicator Data'!BY180="No Data",1,IF('Indicator Data imputation'!BQ179&lt;&gt;"",1,0))</f>
        <v>0</v>
      </c>
      <c r="BQ176" s="158">
        <f>IF('Indicator Data'!BZ180="No Data",1,IF('Indicator Data imputation'!BR179&lt;&gt;"",1,0))</f>
        <v>0</v>
      </c>
      <c r="BR176" s="158">
        <f>IF('Indicator Data'!CA180="No Data",1,IF('Indicator Data imputation'!BS179&lt;&gt;"",1,0))</f>
        <v>0</v>
      </c>
      <c r="BS176" s="158">
        <f>IF('Indicator Data'!CB180="No Data",1,IF('Indicator Data imputation'!BT179&lt;&gt;"",1,0))</f>
        <v>0</v>
      </c>
      <c r="BT176" s="158">
        <f>IF('Indicator Data'!CC180="No Data",1,IF('Indicator Data imputation'!BU179&lt;&gt;"",1,0))</f>
        <v>0</v>
      </c>
      <c r="BU176" s="158">
        <f>IF('Indicator Data'!CD180="No Data",1,IF('Indicator Data imputation'!BV179&lt;&gt;"",1,0))</f>
        <v>0</v>
      </c>
      <c r="BV176" s="158">
        <f>IF('Indicator Data'!CE180="No Data",1,IF('Indicator Data imputation'!BW179&lt;&gt;"",1,0))</f>
        <v>1</v>
      </c>
      <c r="BW176" s="158">
        <f>IF('Indicator Data'!CF180="No Data",1,IF('Indicator Data imputation'!BX179&lt;&gt;"",1,0))</f>
        <v>0</v>
      </c>
      <c r="BX176" s="158">
        <f>IF('Indicator Data'!CG180="No Data",1,IF('Indicator Data imputation'!BY179&lt;&gt;"",1,0))</f>
        <v>0</v>
      </c>
      <c r="BY176" s="5">
        <f t="shared" si="8"/>
        <v>3</v>
      </c>
      <c r="BZ176" s="160">
        <f t="shared" si="7"/>
        <v>0.04</v>
      </c>
    </row>
    <row r="177" spans="1:78" x14ac:dyDescent="0.3">
      <c r="A177" s="5" t="s">
        <v>328</v>
      </c>
      <c r="B177" s="158">
        <f>IF('Indicator Data'!C181="No Data",1,IF('Indicator Data imputation'!C180&lt;&gt;"",1,0))</f>
        <v>0</v>
      </c>
      <c r="C177" s="158">
        <f>IF('Indicator Data'!D181="No Data",1,IF('Indicator Data imputation'!D180&lt;&gt;"",1,0))</f>
        <v>0</v>
      </c>
      <c r="D177" s="158">
        <f>IF('Indicator Data'!E181="No Data",1,IF('Indicator Data imputation'!E180&lt;&gt;"",1,0))</f>
        <v>0</v>
      </c>
      <c r="E177" s="158">
        <f>IF('Indicator Data'!F181="No Data",1,IF('Indicator Data imputation'!F180&lt;&gt;"",1,0))</f>
        <v>0</v>
      </c>
      <c r="F177" s="158">
        <f>IF('Indicator Data'!G181="No Data",1,IF('Indicator Data imputation'!G180&lt;&gt;"",1,0))</f>
        <v>0</v>
      </c>
      <c r="G177" s="158">
        <f>IF('Indicator Data'!H181="No Data",1,IF('Indicator Data imputation'!H180&lt;&gt;"",1,0))</f>
        <v>0</v>
      </c>
      <c r="H177" s="158">
        <f>IF('Indicator Data'!I181="No Data",1,IF('Indicator Data imputation'!I180&lt;&gt;"",1,0))</f>
        <v>0</v>
      </c>
      <c r="I177" s="158">
        <f>IF('Indicator Data'!J181="No Data",1,IF('Indicator Data imputation'!J180&lt;&gt;"",1,0))</f>
        <v>0</v>
      </c>
      <c r="J177" s="158">
        <f>IF('Indicator Data'!K181="No Data",1,IF('Indicator Data imputation'!K180&lt;&gt;"",1,0))</f>
        <v>0</v>
      </c>
      <c r="K177" s="158">
        <f>IF('Indicator Data'!L181="No Data",1,IF('Indicator Data imputation'!L180&lt;&gt;"",1,0))</f>
        <v>0</v>
      </c>
      <c r="L177" s="158">
        <f>IF('Indicator Data'!M181="No Data",1,IF('Indicator Data imputation'!M180&lt;&gt;"",1,0))</f>
        <v>0</v>
      </c>
      <c r="M177" s="158">
        <f>IF('Indicator Data'!N181="No Data",1,IF('Indicator Data imputation'!N180&lt;&gt;"",1,0))</f>
        <v>1</v>
      </c>
      <c r="N177" s="158">
        <f>IF('Indicator Data'!O181="No Data",1,IF('Indicator Data imputation'!O180&lt;&gt;"",1,0))</f>
        <v>1</v>
      </c>
      <c r="O177" s="158">
        <f>IF('Indicator Data'!P181="No Data",1,IF('Indicator Data imputation'!P180&lt;&gt;"",1,0))</f>
        <v>1</v>
      </c>
      <c r="P177" s="158">
        <f>IF('Indicator Data'!Q181="No Data",1,IF('Indicator Data imputation'!Q180&lt;&gt;"",1,0))</f>
        <v>0</v>
      </c>
      <c r="Q177" s="158">
        <f>IF('Indicator Data'!R181="No Data",1,IF('Indicator Data imputation'!R180&lt;&gt;"",1,0))</f>
        <v>0</v>
      </c>
      <c r="R177" s="158">
        <f>IF('Indicator Data'!S181="No Data",1,IF('Indicator Data imputation'!S180&lt;&gt;"",1,0))</f>
        <v>0</v>
      </c>
      <c r="S177" s="158">
        <f>IF('Indicator Data'!T181="No Data",1,IF('Indicator Data imputation'!T180&lt;&gt;"",1,0))</f>
        <v>0</v>
      </c>
      <c r="T177" s="158">
        <f>IF('Indicator Data'!U181="No Data",1,IF('Indicator Data imputation'!U180&lt;&gt;"",1,0))</f>
        <v>0</v>
      </c>
      <c r="U177" s="158">
        <f>IF('Indicator Data'!V181="No Data",1,IF('Indicator Data imputation'!V180&lt;&gt;"",1,0))</f>
        <v>0</v>
      </c>
      <c r="V177" s="158">
        <f>IF('Indicator Data'!W181="No Data",1,IF('Indicator Data imputation'!W180&lt;&gt;"",1,0))</f>
        <v>0</v>
      </c>
      <c r="W177" s="158">
        <f>IF('Indicator Data'!X181="No Data",1,IF('Indicator Data imputation'!X180&lt;&gt;"",1,0))</f>
        <v>0</v>
      </c>
      <c r="X177" s="158">
        <f>IF('Indicator Data'!Y181="No Data",1,IF('Indicator Data imputation'!Y180&lt;&gt;"",1,0))</f>
        <v>0</v>
      </c>
      <c r="Y177" s="158">
        <f>IF('Indicator Data'!Z181="No Data",1,IF('Indicator Data imputation'!Z180&lt;&gt;"",1,0))</f>
        <v>0</v>
      </c>
      <c r="Z177" s="158">
        <f>IF('Indicator Data'!AA181="No Data",1,IF('Indicator Data imputation'!AA180&lt;&gt;"",1,0))</f>
        <v>1</v>
      </c>
      <c r="AA177" s="158">
        <f>IF('Indicator Data'!AB181="No Data",1,IF('Indicator Data imputation'!AB180&lt;&gt;"",1,0))</f>
        <v>0</v>
      </c>
      <c r="AB177" s="158">
        <f>IF('Indicator Data'!AC181="No Data",1,IF('Indicator Data imputation'!AC180&lt;&gt;"",1,0))</f>
        <v>1</v>
      </c>
      <c r="AC177" s="158">
        <f>IF('Indicator Data'!AD181="No Data",1,IF('Indicator Data imputation'!AD180&lt;&gt;"",1,0))</f>
        <v>0</v>
      </c>
      <c r="AD177" s="158">
        <f>IF('Indicator Data'!AE181="No Data",1,IF('Indicator Data imputation'!AE180&lt;&gt;"",1,0))</f>
        <v>0</v>
      </c>
      <c r="AE177" s="158">
        <f>IF('Indicator Data'!AF181="No Data",1,IF('Indicator Data imputation'!AF180&lt;&gt;"",1,0))</f>
        <v>0</v>
      </c>
      <c r="AF177" s="158">
        <f>IF('Indicator Data'!AG181="No Data",1,IF('Indicator Data imputation'!AG180&lt;&gt;"",1,0))</f>
        <v>0</v>
      </c>
      <c r="AG177" s="158">
        <f>IF('Indicator Data'!AH181="No Data",1,IF('Indicator Data imputation'!AH180&lt;&gt;"",1,0))</f>
        <v>0</v>
      </c>
      <c r="AH177" s="158">
        <f>IF('Indicator Data'!AI181="No Data",1,IF('Indicator Data imputation'!AI180&lt;&gt;"",1,0))</f>
        <v>0</v>
      </c>
      <c r="AI177" s="158">
        <f>IF('Indicator Data'!AJ181="No Data",1,IF('Indicator Data imputation'!AJ180&lt;&gt;"",1,0))</f>
        <v>0</v>
      </c>
      <c r="AJ177" s="158">
        <f>IF('Indicator Data'!AK181="No Data",1,IF('Indicator Data imputation'!AK180&lt;&gt;"",1,0))</f>
        <v>0</v>
      </c>
      <c r="AK177" s="158">
        <f>IF('Indicator Data'!AL181="No Data",1,IF('Indicator Data imputation'!AL180&lt;&gt;"",1,0))</f>
        <v>0</v>
      </c>
      <c r="AL177" s="158">
        <f>IF('Indicator Data'!AM181="No Data",1,IF('Indicator Data imputation'!AM180&lt;&gt;"",1,0))</f>
        <v>1</v>
      </c>
      <c r="AM177" s="158">
        <f>IF('Indicator Data'!AN181="No Data",1,IF('Indicator Data imputation'!AN180&lt;&gt;"",1,0))</f>
        <v>0</v>
      </c>
      <c r="AN177" s="158">
        <f>IF('Indicator Data'!AO181="No Data",1,IF('Indicator Data imputation'!AO180&lt;&gt;"",1,0))</f>
        <v>0</v>
      </c>
      <c r="AO177" s="158">
        <f>IF('Indicator Data'!AP181="No Data",1,IF('Indicator Data imputation'!AP180&lt;&gt;"",1,0))</f>
        <v>0</v>
      </c>
      <c r="AP177" s="158">
        <f>IF('Indicator Data'!AQ181="No Data",1,IF('Indicator Data imputation'!AQ180&lt;&gt;"",1,0))</f>
        <v>0</v>
      </c>
      <c r="AQ177" s="158">
        <f>IF('Indicator Data'!AR181="No Data",1,IF('Indicator Data imputation'!AR180&lt;&gt;"",1,0))</f>
        <v>0</v>
      </c>
      <c r="AR177" s="158">
        <f>IF('Indicator Data'!AS181="No Data",1,IF('Indicator Data imputation'!AS180&lt;&gt;"",1,0))</f>
        <v>0</v>
      </c>
      <c r="AS177" s="158">
        <f>IF('Indicator Data'!AT181="No Data",1,IF('Indicator Data imputation'!AT180&lt;&gt;"",1,0))</f>
        <v>0</v>
      </c>
      <c r="AT177" s="158">
        <f>IF('Indicator Data'!AU181="No Data",1,IF('Indicator Data imputation'!AU180&lt;&gt;"",1,0))</f>
        <v>0</v>
      </c>
      <c r="AU177" s="158">
        <f>IF('Indicator Data'!AV181="No Data",1,IF('Indicator Data imputation'!AV180&lt;&gt;"",1,0))</f>
        <v>1</v>
      </c>
      <c r="AV177" s="158">
        <f>IF('Indicator Data'!AW181="No Data",1,IF('Indicator Data imputation'!AW180&lt;&gt;"",1,0))</f>
        <v>1</v>
      </c>
      <c r="AW177" s="158">
        <f>IF('Indicator Data'!AX181="No Data",1,IF('Indicator Data imputation'!AX180&lt;&gt;"",1,0))</f>
        <v>0</v>
      </c>
      <c r="AX177" s="158">
        <f>IF('Indicator Data'!AY181="No Data",1,IF('Indicator Data imputation'!AY180&lt;&gt;"",1,0))</f>
        <v>0</v>
      </c>
      <c r="AY177" s="158">
        <f>IF('Indicator Data'!AZ181="No Data",1,IF('Indicator Data imputation'!AZ180&lt;&gt;"",1,0))</f>
        <v>0</v>
      </c>
      <c r="AZ177" s="158">
        <f>IF('Indicator Data'!BA181="No Data",1,IF('Indicator Data imputation'!BA180&lt;&gt;"",1,0))</f>
        <v>0</v>
      </c>
      <c r="BA177" s="158">
        <f>IF('Indicator Data'!BB181="No Data",1,IF('Indicator Data imputation'!BB180&lt;&gt;"",1,0))</f>
        <v>0</v>
      </c>
      <c r="BB177" s="158">
        <f>IF('Indicator Data'!BC181="No Data",1,IF('Indicator Data imputation'!BC180&lt;&gt;"",1,0))</f>
        <v>0</v>
      </c>
      <c r="BC177" s="158">
        <f>IF('Indicator Data'!BD181="No Data",1,IF('Indicator Data imputation'!BD180&lt;&gt;"",1,0))</f>
        <v>0</v>
      </c>
      <c r="BD177" s="158">
        <f>IF('Indicator Data'!BE181="No Data",1,IF('Indicator Data imputation'!BE180&lt;&gt;"",1,0))</f>
        <v>0</v>
      </c>
      <c r="BE177" s="158">
        <f>IF('Indicator Data'!BF181="No Data",1,IF('Indicator Data imputation'!BF180&lt;&gt;"",1,0))</f>
        <v>0</v>
      </c>
      <c r="BF177" s="158">
        <f>IF('Indicator Data'!BG181="No Data",1,IF('Indicator Data imputation'!BG180&lt;&gt;"",1,0))</f>
        <v>0</v>
      </c>
      <c r="BG177" s="158">
        <f>IF('Indicator Data'!BH181="No Data",1,IF('Indicator Data imputation'!BH180&lt;&gt;"",1,0))</f>
        <v>0</v>
      </c>
      <c r="BH177" s="158">
        <f>IF('Indicator Data'!BI181="No Data",1,IF('Indicator Data imputation'!BI180&lt;&gt;"",1,0))</f>
        <v>0</v>
      </c>
      <c r="BI177" s="158">
        <f>IF('Indicator Data'!BR181="No Data",1,IF('Indicator Data imputation'!BJ180&lt;&gt;"",1,0))</f>
        <v>0</v>
      </c>
      <c r="BJ177" s="158">
        <f>IF('Indicator Data'!BS181="No Data",1,IF('Indicator Data imputation'!BK180&lt;&gt;"",1,0))</f>
        <v>0</v>
      </c>
      <c r="BK177" s="158">
        <f>IF('Indicator Data'!BT181="No Data",1,IF('Indicator Data imputation'!BL180&lt;&gt;"",1,0))</f>
        <v>0</v>
      </c>
      <c r="BL177" s="158">
        <f>IF('Indicator Data'!BU181="No Data",1,IF('Indicator Data imputation'!BM180&lt;&gt;"",1,0))</f>
        <v>0</v>
      </c>
      <c r="BM177" s="158">
        <f>IF('Indicator Data'!BV181="No Data",1,IF('Indicator Data imputation'!BN180&lt;&gt;"",1,0))</f>
        <v>0</v>
      </c>
      <c r="BN177" s="158">
        <f>IF('Indicator Data'!BW181="No Data",1,IF('Indicator Data imputation'!BO180&lt;&gt;"",1,0))</f>
        <v>0</v>
      </c>
      <c r="BO177" s="158">
        <f>IF('Indicator Data'!BX181="No Data",1,IF('Indicator Data imputation'!BP180&lt;&gt;"",1,0))</f>
        <v>0</v>
      </c>
      <c r="BP177" s="158">
        <f>IF('Indicator Data'!BY181="No Data",1,IF('Indicator Data imputation'!BQ180&lt;&gt;"",1,0))</f>
        <v>0</v>
      </c>
      <c r="BQ177" s="158">
        <f>IF('Indicator Data'!BZ181="No Data",1,IF('Indicator Data imputation'!BR180&lt;&gt;"",1,0))</f>
        <v>0</v>
      </c>
      <c r="BR177" s="158">
        <f>IF('Indicator Data'!CA181="No Data",1,IF('Indicator Data imputation'!BS180&lt;&gt;"",1,0))</f>
        <v>0</v>
      </c>
      <c r="BS177" s="158">
        <f>IF('Indicator Data'!CB181="No Data",1,IF('Indicator Data imputation'!BT180&lt;&gt;"",1,0))</f>
        <v>0</v>
      </c>
      <c r="BT177" s="158">
        <f>IF('Indicator Data'!CC181="No Data",1,IF('Indicator Data imputation'!BU180&lt;&gt;"",1,0))</f>
        <v>0</v>
      </c>
      <c r="BU177" s="158">
        <f>IF('Indicator Data'!CD181="No Data",1,IF('Indicator Data imputation'!BV180&lt;&gt;"",1,0))</f>
        <v>0</v>
      </c>
      <c r="BV177" s="158">
        <f>IF('Indicator Data'!CE181="No Data",1,IF('Indicator Data imputation'!BW180&lt;&gt;"",1,0))</f>
        <v>0</v>
      </c>
      <c r="BW177" s="158">
        <f>IF('Indicator Data'!CF181="No Data",1,IF('Indicator Data imputation'!BX180&lt;&gt;"",1,0))</f>
        <v>0</v>
      </c>
      <c r="BX177" s="158">
        <f>IF('Indicator Data'!CG181="No Data",1,IF('Indicator Data imputation'!BY180&lt;&gt;"",1,0))</f>
        <v>0</v>
      </c>
      <c r="BY177" s="5">
        <f t="shared" si="8"/>
        <v>8</v>
      </c>
      <c r="BZ177" s="160">
        <f t="shared" si="7"/>
        <v>0.10666666666666667</v>
      </c>
    </row>
    <row r="178" spans="1:78" x14ac:dyDescent="0.3">
      <c r="A178" s="5" t="s">
        <v>330</v>
      </c>
      <c r="B178" s="158">
        <f>IF('Indicator Data'!C182="No Data",1,IF('Indicator Data imputation'!C181&lt;&gt;"",1,0))</f>
        <v>0</v>
      </c>
      <c r="C178" s="158">
        <f>IF('Indicator Data'!D182="No Data",1,IF('Indicator Data imputation'!D181&lt;&gt;"",1,0))</f>
        <v>0</v>
      </c>
      <c r="D178" s="158">
        <f>IF('Indicator Data'!E182="No Data",1,IF('Indicator Data imputation'!E181&lt;&gt;"",1,0))</f>
        <v>0</v>
      </c>
      <c r="E178" s="158">
        <f>IF('Indicator Data'!F182="No Data",1,IF('Indicator Data imputation'!F181&lt;&gt;"",1,0))</f>
        <v>0</v>
      </c>
      <c r="F178" s="158">
        <f>IF('Indicator Data'!G182="No Data",1,IF('Indicator Data imputation'!G181&lt;&gt;"",1,0))</f>
        <v>0</v>
      </c>
      <c r="G178" s="158">
        <f>IF('Indicator Data'!H182="No Data",1,IF('Indicator Data imputation'!H181&lt;&gt;"",1,0))</f>
        <v>0</v>
      </c>
      <c r="H178" s="158">
        <f>IF('Indicator Data'!I182="No Data",1,IF('Indicator Data imputation'!I181&lt;&gt;"",1,0))</f>
        <v>0</v>
      </c>
      <c r="I178" s="158">
        <f>IF('Indicator Data'!J182="No Data",1,IF('Indicator Data imputation'!J181&lt;&gt;"",1,0))</f>
        <v>0</v>
      </c>
      <c r="J178" s="158">
        <f>IF('Indicator Data'!K182="No Data",1,IF('Indicator Data imputation'!K181&lt;&gt;"",1,0))</f>
        <v>0</v>
      </c>
      <c r="K178" s="158">
        <f>IF('Indicator Data'!L182="No Data",1,IF('Indicator Data imputation'!L181&lt;&gt;"",1,0))</f>
        <v>0</v>
      </c>
      <c r="L178" s="158">
        <f>IF('Indicator Data'!M182="No Data",1,IF('Indicator Data imputation'!M181&lt;&gt;"",1,0))</f>
        <v>0</v>
      </c>
      <c r="M178" s="158">
        <f>IF('Indicator Data'!N182="No Data",1,IF('Indicator Data imputation'!N181&lt;&gt;"",1,0))</f>
        <v>1</v>
      </c>
      <c r="N178" s="158">
        <f>IF('Indicator Data'!O182="No Data",1,IF('Indicator Data imputation'!O181&lt;&gt;"",1,0))</f>
        <v>1</v>
      </c>
      <c r="O178" s="158">
        <f>IF('Indicator Data'!P182="No Data",1,IF('Indicator Data imputation'!P181&lt;&gt;"",1,0))</f>
        <v>1</v>
      </c>
      <c r="P178" s="158">
        <f>IF('Indicator Data'!Q182="No Data",1,IF('Indicator Data imputation'!Q181&lt;&gt;"",1,0))</f>
        <v>0</v>
      </c>
      <c r="Q178" s="158">
        <f>IF('Indicator Data'!R182="No Data",1,IF('Indicator Data imputation'!R181&lt;&gt;"",1,0))</f>
        <v>0</v>
      </c>
      <c r="R178" s="158">
        <f>IF('Indicator Data'!S182="No Data",1,IF('Indicator Data imputation'!S181&lt;&gt;"",1,0))</f>
        <v>0</v>
      </c>
      <c r="S178" s="158">
        <f>IF('Indicator Data'!T182="No Data",1,IF('Indicator Data imputation'!T181&lt;&gt;"",1,0))</f>
        <v>0</v>
      </c>
      <c r="T178" s="158">
        <f>IF('Indicator Data'!U182="No Data",1,IF('Indicator Data imputation'!U181&lt;&gt;"",1,0))</f>
        <v>0</v>
      </c>
      <c r="U178" s="158">
        <f>IF('Indicator Data'!V182="No Data",1,IF('Indicator Data imputation'!V181&lt;&gt;"",1,0))</f>
        <v>0</v>
      </c>
      <c r="V178" s="158">
        <f>IF('Indicator Data'!W182="No Data",1,IF('Indicator Data imputation'!W181&lt;&gt;"",1,0))</f>
        <v>0</v>
      </c>
      <c r="W178" s="158">
        <f>IF('Indicator Data'!X182="No Data",1,IF('Indicator Data imputation'!X181&lt;&gt;"",1,0))</f>
        <v>0</v>
      </c>
      <c r="X178" s="158">
        <f>IF('Indicator Data'!Y182="No Data",1,IF('Indicator Data imputation'!Y181&lt;&gt;"",1,0))</f>
        <v>0</v>
      </c>
      <c r="Y178" s="158">
        <f>IF('Indicator Data'!Z182="No Data",1,IF('Indicator Data imputation'!Z181&lt;&gt;"",1,0))</f>
        <v>0</v>
      </c>
      <c r="Z178" s="158">
        <f>IF('Indicator Data'!AA182="No Data",1,IF('Indicator Data imputation'!AA181&lt;&gt;"",1,0))</f>
        <v>1</v>
      </c>
      <c r="AA178" s="158">
        <f>IF('Indicator Data'!AB182="No Data",1,IF('Indicator Data imputation'!AB181&lt;&gt;"",1,0))</f>
        <v>0</v>
      </c>
      <c r="AB178" s="158">
        <f>IF('Indicator Data'!AC182="No Data",1,IF('Indicator Data imputation'!AC181&lt;&gt;"",1,0))</f>
        <v>0</v>
      </c>
      <c r="AC178" s="158">
        <f>IF('Indicator Data'!AD182="No Data",1,IF('Indicator Data imputation'!AD181&lt;&gt;"",1,0))</f>
        <v>0</v>
      </c>
      <c r="AD178" s="158">
        <f>IF('Indicator Data'!AE182="No Data",1,IF('Indicator Data imputation'!AE181&lt;&gt;"",1,0))</f>
        <v>0</v>
      </c>
      <c r="AE178" s="158">
        <f>IF('Indicator Data'!AF182="No Data",1,IF('Indicator Data imputation'!AF181&lt;&gt;"",1,0))</f>
        <v>1</v>
      </c>
      <c r="AF178" s="158">
        <f>IF('Indicator Data'!AG182="No Data",1,IF('Indicator Data imputation'!AG181&lt;&gt;"",1,0))</f>
        <v>0</v>
      </c>
      <c r="AG178" s="158">
        <f>IF('Indicator Data'!AH182="No Data",1,IF('Indicator Data imputation'!AH181&lt;&gt;"",1,0))</f>
        <v>0</v>
      </c>
      <c r="AH178" s="158">
        <f>IF('Indicator Data'!AI182="No Data",1,IF('Indicator Data imputation'!AI181&lt;&gt;"",1,0))</f>
        <v>0</v>
      </c>
      <c r="AI178" s="158">
        <f>IF('Indicator Data'!AJ182="No Data",1,IF('Indicator Data imputation'!AJ181&lt;&gt;"",1,0))</f>
        <v>0</v>
      </c>
      <c r="AJ178" s="158">
        <f>IF('Indicator Data'!AK182="No Data",1,IF('Indicator Data imputation'!AK181&lt;&gt;"",1,0))</f>
        <v>0</v>
      </c>
      <c r="AK178" s="158">
        <f>IF('Indicator Data'!AL182="No Data",1,IF('Indicator Data imputation'!AL181&lt;&gt;"",1,0))</f>
        <v>0</v>
      </c>
      <c r="AL178" s="158">
        <f>IF('Indicator Data'!AM182="No Data",1,IF('Indicator Data imputation'!AM181&lt;&gt;"",1,0))</f>
        <v>0</v>
      </c>
      <c r="AM178" s="158">
        <f>IF('Indicator Data'!AN182="No Data",1,IF('Indicator Data imputation'!AN181&lt;&gt;"",1,0))</f>
        <v>0</v>
      </c>
      <c r="AN178" s="158">
        <f>IF('Indicator Data'!AO182="No Data",1,IF('Indicator Data imputation'!AO181&lt;&gt;"",1,0))</f>
        <v>0</v>
      </c>
      <c r="AO178" s="158">
        <f>IF('Indicator Data'!AP182="No Data",1,IF('Indicator Data imputation'!AP181&lt;&gt;"",1,0))</f>
        <v>0</v>
      </c>
      <c r="AP178" s="158">
        <f>IF('Indicator Data'!AQ182="No Data",1,IF('Indicator Data imputation'!AQ181&lt;&gt;"",1,0))</f>
        <v>0</v>
      </c>
      <c r="AQ178" s="158">
        <f>IF('Indicator Data'!AR182="No Data",1,IF('Indicator Data imputation'!AR181&lt;&gt;"",1,0))</f>
        <v>0</v>
      </c>
      <c r="AR178" s="158">
        <f>IF('Indicator Data'!AS182="No Data",1,IF('Indicator Data imputation'!AS181&lt;&gt;"",1,0))</f>
        <v>0</v>
      </c>
      <c r="AS178" s="158">
        <f>IF('Indicator Data'!AT182="No Data",1,IF('Indicator Data imputation'!AT181&lt;&gt;"",1,0))</f>
        <v>0</v>
      </c>
      <c r="AT178" s="158">
        <f>IF('Indicator Data'!AU182="No Data",1,IF('Indicator Data imputation'!AU181&lt;&gt;"",1,0))</f>
        <v>0</v>
      </c>
      <c r="AU178" s="158">
        <f>IF('Indicator Data'!AV182="No Data",1,IF('Indicator Data imputation'!AV181&lt;&gt;"",1,0))</f>
        <v>1</v>
      </c>
      <c r="AV178" s="158">
        <f>IF('Indicator Data'!AW182="No Data",1,IF('Indicator Data imputation'!AW181&lt;&gt;"",1,0))</f>
        <v>1</v>
      </c>
      <c r="AW178" s="158">
        <f>IF('Indicator Data'!AX182="No Data",1,IF('Indicator Data imputation'!AX181&lt;&gt;"",1,0))</f>
        <v>0</v>
      </c>
      <c r="AX178" s="158">
        <f>IF('Indicator Data'!AY182="No Data",1,IF('Indicator Data imputation'!AY181&lt;&gt;"",1,0))</f>
        <v>0</v>
      </c>
      <c r="AY178" s="158">
        <f>IF('Indicator Data'!AZ182="No Data",1,IF('Indicator Data imputation'!AZ181&lt;&gt;"",1,0))</f>
        <v>1</v>
      </c>
      <c r="AZ178" s="158">
        <f>IF('Indicator Data'!BA182="No Data",1,IF('Indicator Data imputation'!BA181&lt;&gt;"",1,0))</f>
        <v>1</v>
      </c>
      <c r="BA178" s="158">
        <f>IF('Indicator Data'!BB182="No Data",1,IF('Indicator Data imputation'!BB181&lt;&gt;"",1,0))</f>
        <v>0</v>
      </c>
      <c r="BB178" s="158">
        <f>IF('Indicator Data'!BC182="No Data",1,IF('Indicator Data imputation'!BC181&lt;&gt;"",1,0))</f>
        <v>0</v>
      </c>
      <c r="BC178" s="158">
        <f>IF('Indicator Data'!BD182="No Data",1,IF('Indicator Data imputation'!BD181&lt;&gt;"",1,0))</f>
        <v>0</v>
      </c>
      <c r="BD178" s="158">
        <f>IF('Indicator Data'!BE182="No Data",1,IF('Indicator Data imputation'!BE181&lt;&gt;"",1,0))</f>
        <v>0</v>
      </c>
      <c r="BE178" s="158">
        <f>IF('Indicator Data'!BF182="No Data",1,IF('Indicator Data imputation'!BF181&lt;&gt;"",1,0))</f>
        <v>0</v>
      </c>
      <c r="BF178" s="158">
        <f>IF('Indicator Data'!BG182="No Data",1,IF('Indicator Data imputation'!BG181&lt;&gt;"",1,0))</f>
        <v>0</v>
      </c>
      <c r="BG178" s="158">
        <f>IF('Indicator Data'!BH182="No Data",1,IF('Indicator Data imputation'!BH181&lt;&gt;"",1,0))</f>
        <v>0</v>
      </c>
      <c r="BH178" s="158">
        <f>IF('Indicator Data'!BI182="No Data",1,IF('Indicator Data imputation'!BI181&lt;&gt;"",1,0))</f>
        <v>0</v>
      </c>
      <c r="BI178" s="158">
        <f>IF('Indicator Data'!BR182="No Data",1,IF('Indicator Data imputation'!BJ181&lt;&gt;"",1,0))</f>
        <v>1</v>
      </c>
      <c r="BJ178" s="158">
        <f>IF('Indicator Data'!BS182="No Data",1,IF('Indicator Data imputation'!BK181&lt;&gt;"",1,0))</f>
        <v>0</v>
      </c>
      <c r="BK178" s="158">
        <f>IF('Indicator Data'!BT182="No Data",1,IF('Indicator Data imputation'!BL181&lt;&gt;"",1,0))</f>
        <v>0</v>
      </c>
      <c r="BL178" s="158">
        <f>IF('Indicator Data'!BU182="No Data",1,IF('Indicator Data imputation'!BM181&lt;&gt;"",1,0))</f>
        <v>0</v>
      </c>
      <c r="BM178" s="158">
        <f>IF('Indicator Data'!BV182="No Data",1,IF('Indicator Data imputation'!BN181&lt;&gt;"",1,0))</f>
        <v>0</v>
      </c>
      <c r="BN178" s="158">
        <f>IF('Indicator Data'!BW182="No Data",1,IF('Indicator Data imputation'!BO181&lt;&gt;"",1,0))</f>
        <v>0</v>
      </c>
      <c r="BO178" s="158">
        <f>IF('Indicator Data'!BX182="No Data",1,IF('Indicator Data imputation'!BP181&lt;&gt;"",1,0))</f>
        <v>0</v>
      </c>
      <c r="BP178" s="158">
        <f>IF('Indicator Data'!BY182="No Data",1,IF('Indicator Data imputation'!BQ181&lt;&gt;"",1,0))</f>
        <v>0</v>
      </c>
      <c r="BQ178" s="158">
        <f>IF('Indicator Data'!BZ182="No Data",1,IF('Indicator Data imputation'!BR181&lt;&gt;"",1,0))</f>
        <v>0</v>
      </c>
      <c r="BR178" s="158">
        <f>IF('Indicator Data'!CA182="No Data",1,IF('Indicator Data imputation'!BS181&lt;&gt;"",1,0))</f>
        <v>0</v>
      </c>
      <c r="BS178" s="158">
        <f>IF('Indicator Data'!CB182="No Data",1,IF('Indicator Data imputation'!BT181&lt;&gt;"",1,0))</f>
        <v>0</v>
      </c>
      <c r="BT178" s="158">
        <f>IF('Indicator Data'!CC182="No Data",1,IF('Indicator Data imputation'!BU181&lt;&gt;"",1,0))</f>
        <v>0</v>
      </c>
      <c r="BU178" s="158">
        <f>IF('Indicator Data'!CD182="No Data",1,IF('Indicator Data imputation'!BV181&lt;&gt;"",1,0))</f>
        <v>0</v>
      </c>
      <c r="BV178" s="158">
        <f>IF('Indicator Data'!CE182="No Data",1,IF('Indicator Data imputation'!BW181&lt;&gt;"",1,0))</f>
        <v>1</v>
      </c>
      <c r="BW178" s="158">
        <f>IF('Indicator Data'!CF182="No Data",1,IF('Indicator Data imputation'!BX181&lt;&gt;"",1,0))</f>
        <v>0</v>
      </c>
      <c r="BX178" s="158">
        <f>IF('Indicator Data'!CG182="No Data",1,IF('Indicator Data imputation'!BY181&lt;&gt;"",1,0))</f>
        <v>0</v>
      </c>
      <c r="BY178" s="5">
        <f t="shared" si="8"/>
        <v>11</v>
      </c>
      <c r="BZ178" s="160">
        <f t="shared" si="7"/>
        <v>0.14666666666666667</v>
      </c>
    </row>
    <row r="179" spans="1:78" x14ac:dyDescent="0.3">
      <c r="A179" s="5" t="s">
        <v>332</v>
      </c>
      <c r="B179" s="158">
        <f>IF('Indicator Data'!C183="No Data",1,IF('Indicator Data imputation'!C182&lt;&gt;"",1,0))</f>
        <v>0</v>
      </c>
      <c r="C179" s="158">
        <f>IF('Indicator Data'!D183="No Data",1,IF('Indicator Data imputation'!D182&lt;&gt;"",1,0))</f>
        <v>0</v>
      </c>
      <c r="D179" s="158">
        <f>IF('Indicator Data'!E183="No Data",1,IF('Indicator Data imputation'!E182&lt;&gt;"",1,0))</f>
        <v>1</v>
      </c>
      <c r="E179" s="158">
        <f>IF('Indicator Data'!F183="No Data",1,IF('Indicator Data imputation'!F182&lt;&gt;"",1,0))</f>
        <v>0</v>
      </c>
      <c r="F179" s="158">
        <f>IF('Indicator Data'!G183="No Data",1,IF('Indicator Data imputation'!G182&lt;&gt;"",1,0))</f>
        <v>0</v>
      </c>
      <c r="G179" s="158">
        <f>IF('Indicator Data'!H183="No Data",1,IF('Indicator Data imputation'!H182&lt;&gt;"",1,0))</f>
        <v>0</v>
      </c>
      <c r="H179" s="158">
        <f>IF('Indicator Data'!I183="No Data",1,IF('Indicator Data imputation'!I182&lt;&gt;"",1,0))</f>
        <v>0</v>
      </c>
      <c r="I179" s="158">
        <f>IF('Indicator Data'!J183="No Data",1,IF('Indicator Data imputation'!J182&lt;&gt;"",1,0))</f>
        <v>0</v>
      </c>
      <c r="J179" s="158">
        <f>IF('Indicator Data'!K183="No Data",1,IF('Indicator Data imputation'!K182&lt;&gt;"",1,0))</f>
        <v>0</v>
      </c>
      <c r="K179" s="158">
        <f>IF('Indicator Data'!L183="No Data",1,IF('Indicator Data imputation'!L182&lt;&gt;"",1,0))</f>
        <v>1</v>
      </c>
      <c r="L179" s="158">
        <f>IF('Indicator Data'!M183="No Data",1,IF('Indicator Data imputation'!M182&lt;&gt;"",1,0))</f>
        <v>1</v>
      </c>
      <c r="M179" s="158">
        <f>IF('Indicator Data'!N183="No Data",1,IF('Indicator Data imputation'!N182&lt;&gt;"",1,0))</f>
        <v>1</v>
      </c>
      <c r="N179" s="158">
        <f>IF('Indicator Data'!O183="No Data",1,IF('Indicator Data imputation'!O182&lt;&gt;"",1,0))</f>
        <v>1</v>
      </c>
      <c r="O179" s="158">
        <f>IF('Indicator Data'!P183="No Data",1,IF('Indicator Data imputation'!P182&lt;&gt;"",1,0))</f>
        <v>1</v>
      </c>
      <c r="P179" s="158">
        <f>IF('Indicator Data'!Q183="No Data",1,IF('Indicator Data imputation'!Q182&lt;&gt;"",1,0))</f>
        <v>0</v>
      </c>
      <c r="Q179" s="158">
        <f>IF('Indicator Data'!R183="No Data",1,IF('Indicator Data imputation'!R182&lt;&gt;"",1,0))</f>
        <v>0</v>
      </c>
      <c r="R179" s="158">
        <f>IF('Indicator Data'!S183="No Data",1,IF('Indicator Data imputation'!S182&lt;&gt;"",1,0))</f>
        <v>0</v>
      </c>
      <c r="S179" s="158">
        <f>IF('Indicator Data'!T183="No Data",1,IF('Indicator Data imputation'!T182&lt;&gt;"",1,0))</f>
        <v>0</v>
      </c>
      <c r="T179" s="158">
        <f>IF('Indicator Data'!U183="No Data",1,IF('Indicator Data imputation'!U182&lt;&gt;"",1,0))</f>
        <v>0</v>
      </c>
      <c r="U179" s="158">
        <f>IF('Indicator Data'!V183="No Data",1,IF('Indicator Data imputation'!V182&lt;&gt;"",1,0))</f>
        <v>0</v>
      </c>
      <c r="V179" s="158">
        <f>IF('Indicator Data'!W183="No Data",1,IF('Indicator Data imputation'!W182&lt;&gt;"",1,0))</f>
        <v>0</v>
      </c>
      <c r="W179" s="158">
        <f>IF('Indicator Data'!X183="No Data",1,IF('Indicator Data imputation'!X182&lt;&gt;"",1,0))</f>
        <v>0</v>
      </c>
      <c r="X179" s="158">
        <f>IF('Indicator Data'!Y183="No Data",1,IF('Indicator Data imputation'!Y182&lt;&gt;"",1,0))</f>
        <v>0</v>
      </c>
      <c r="Y179" s="158">
        <f>IF('Indicator Data'!Z183="No Data",1,IF('Indicator Data imputation'!Z182&lt;&gt;"",1,0))</f>
        <v>0</v>
      </c>
      <c r="Z179" s="158">
        <f>IF('Indicator Data'!AA183="No Data",1,IF('Indicator Data imputation'!AA182&lt;&gt;"",1,0))</f>
        <v>1</v>
      </c>
      <c r="AA179" s="158">
        <f>IF('Indicator Data'!AB183="No Data",1,IF('Indicator Data imputation'!AB182&lt;&gt;"",1,0))</f>
        <v>0</v>
      </c>
      <c r="AB179" s="158">
        <f>IF('Indicator Data'!AC183="No Data",1,IF('Indicator Data imputation'!AC182&lt;&gt;"",1,0))</f>
        <v>1</v>
      </c>
      <c r="AC179" s="158">
        <f>IF('Indicator Data'!AD183="No Data",1,IF('Indicator Data imputation'!AD182&lt;&gt;"",1,0))</f>
        <v>1</v>
      </c>
      <c r="AD179" s="158">
        <f>IF('Indicator Data'!AE183="No Data",1,IF('Indicator Data imputation'!AE182&lt;&gt;"",1,0))</f>
        <v>0</v>
      </c>
      <c r="AE179" s="158">
        <f>IF('Indicator Data'!AF183="No Data",1,IF('Indicator Data imputation'!AF182&lt;&gt;"",1,0))</f>
        <v>1</v>
      </c>
      <c r="AF179" s="158">
        <f>IF('Indicator Data'!AG183="No Data",1,IF('Indicator Data imputation'!AG182&lt;&gt;"",1,0))</f>
        <v>1</v>
      </c>
      <c r="AG179" s="158">
        <f>IF('Indicator Data'!AH183="No Data",1,IF('Indicator Data imputation'!AH182&lt;&gt;"",1,0))</f>
        <v>0</v>
      </c>
      <c r="AH179" s="158">
        <f>IF('Indicator Data'!AI183="No Data",1,IF('Indicator Data imputation'!AI182&lt;&gt;"",1,0))</f>
        <v>0</v>
      </c>
      <c r="AI179" s="158">
        <f>IF('Indicator Data'!AJ183="No Data",1,IF('Indicator Data imputation'!AJ182&lt;&gt;"",1,0))</f>
        <v>0</v>
      </c>
      <c r="AJ179" s="158">
        <f>IF('Indicator Data'!AK183="No Data",1,IF('Indicator Data imputation'!AK182&lt;&gt;"",1,0))</f>
        <v>0</v>
      </c>
      <c r="AK179" s="158">
        <f>IF('Indicator Data'!AL183="No Data",1,IF('Indicator Data imputation'!AL182&lt;&gt;"",1,0))</f>
        <v>1</v>
      </c>
      <c r="AL179" s="158">
        <f>IF('Indicator Data'!AM183="No Data",1,IF('Indicator Data imputation'!AM182&lt;&gt;"",1,0))</f>
        <v>1</v>
      </c>
      <c r="AM179" s="158">
        <f>IF('Indicator Data'!AN183="No Data",1,IF('Indicator Data imputation'!AN182&lt;&gt;"",1,0))</f>
        <v>0</v>
      </c>
      <c r="AN179" s="158">
        <f>IF('Indicator Data'!AO183="No Data",1,IF('Indicator Data imputation'!AO182&lt;&gt;"",1,0))</f>
        <v>0</v>
      </c>
      <c r="AO179" s="158">
        <f>IF('Indicator Data'!AP183="No Data",1,IF('Indicator Data imputation'!AP182&lt;&gt;"",1,0))</f>
        <v>0</v>
      </c>
      <c r="AP179" s="158">
        <f>IF('Indicator Data'!AQ183="No Data",1,IF('Indicator Data imputation'!AQ182&lt;&gt;"",1,0))</f>
        <v>0</v>
      </c>
      <c r="AQ179" s="158">
        <f>IF('Indicator Data'!AR183="No Data",1,IF('Indicator Data imputation'!AR182&lt;&gt;"",1,0))</f>
        <v>0</v>
      </c>
      <c r="AR179" s="158">
        <f>IF('Indicator Data'!AS183="No Data",1,IF('Indicator Data imputation'!AS182&lt;&gt;"",1,0))</f>
        <v>0</v>
      </c>
      <c r="AS179" s="158">
        <f>IF('Indicator Data'!AT183="No Data",1,IF('Indicator Data imputation'!AT182&lt;&gt;"",1,0))</f>
        <v>0</v>
      </c>
      <c r="AT179" s="158">
        <f>IF('Indicator Data'!AU183="No Data",1,IF('Indicator Data imputation'!AU182&lt;&gt;"",1,0))</f>
        <v>0</v>
      </c>
      <c r="AU179" s="158">
        <f>IF('Indicator Data'!AV183="No Data",1,IF('Indicator Data imputation'!AV182&lt;&gt;"",1,0))</f>
        <v>1</v>
      </c>
      <c r="AV179" s="158">
        <f>IF('Indicator Data'!AW183="No Data",1,IF('Indicator Data imputation'!AW182&lt;&gt;"",1,0))</f>
        <v>1</v>
      </c>
      <c r="AW179" s="158">
        <f>IF('Indicator Data'!AX183="No Data",1,IF('Indicator Data imputation'!AX182&lt;&gt;"",1,0))</f>
        <v>1</v>
      </c>
      <c r="AX179" s="158">
        <f>IF('Indicator Data'!AY183="No Data",1,IF('Indicator Data imputation'!AY182&lt;&gt;"",1,0))</f>
        <v>0</v>
      </c>
      <c r="AY179" s="158">
        <f>IF('Indicator Data'!AZ183="No Data",1,IF('Indicator Data imputation'!AZ182&lt;&gt;"",1,0))</f>
        <v>1</v>
      </c>
      <c r="AZ179" s="158">
        <f>IF('Indicator Data'!BA183="No Data",1,IF('Indicator Data imputation'!BA182&lt;&gt;"",1,0))</f>
        <v>0</v>
      </c>
      <c r="BA179" s="158">
        <f>IF('Indicator Data'!BB183="No Data",1,IF('Indicator Data imputation'!BB182&lt;&gt;"",1,0))</f>
        <v>0</v>
      </c>
      <c r="BB179" s="158">
        <f>IF('Indicator Data'!BC183="No Data",1,IF('Indicator Data imputation'!BC182&lt;&gt;"",1,0))</f>
        <v>0</v>
      </c>
      <c r="BC179" s="158">
        <f>IF('Indicator Data'!BD183="No Data",1,IF('Indicator Data imputation'!BD182&lt;&gt;"",1,0))</f>
        <v>0</v>
      </c>
      <c r="BD179" s="158">
        <f>IF('Indicator Data'!BE183="No Data",1,IF('Indicator Data imputation'!BE182&lt;&gt;"",1,0))</f>
        <v>0</v>
      </c>
      <c r="BE179" s="158">
        <f>IF('Indicator Data'!BF183="No Data",1,IF('Indicator Data imputation'!BF182&lt;&gt;"",1,0))</f>
        <v>0</v>
      </c>
      <c r="BF179" s="158">
        <f>IF('Indicator Data'!BG183="No Data",1,IF('Indicator Data imputation'!BG182&lt;&gt;"",1,0))</f>
        <v>0</v>
      </c>
      <c r="BG179" s="158">
        <f>IF('Indicator Data'!BH183="No Data",1,IF('Indicator Data imputation'!BH182&lt;&gt;"",1,0))</f>
        <v>1</v>
      </c>
      <c r="BH179" s="158">
        <f>IF('Indicator Data'!BI183="No Data",1,IF('Indicator Data imputation'!BI182&lt;&gt;"",1,0))</f>
        <v>1</v>
      </c>
      <c r="BI179" s="158">
        <f>IF('Indicator Data'!BR183="No Data",1,IF('Indicator Data imputation'!BJ182&lt;&gt;"",1,0))</f>
        <v>1</v>
      </c>
      <c r="BJ179" s="158">
        <f>IF('Indicator Data'!BS183="No Data",1,IF('Indicator Data imputation'!BK182&lt;&gt;"",1,0))</f>
        <v>0</v>
      </c>
      <c r="BK179" s="158">
        <f>IF('Indicator Data'!BT183="No Data",1,IF('Indicator Data imputation'!BL182&lt;&gt;"",1,0))</f>
        <v>1</v>
      </c>
      <c r="BL179" s="158">
        <f>IF('Indicator Data'!BU183="No Data",1,IF('Indicator Data imputation'!BM182&lt;&gt;"",1,0))</f>
        <v>0</v>
      </c>
      <c r="BM179" s="158">
        <f>IF('Indicator Data'!BV183="No Data",1,IF('Indicator Data imputation'!BN182&lt;&gt;"",1,0))</f>
        <v>1</v>
      </c>
      <c r="BN179" s="158">
        <f>IF('Indicator Data'!BW183="No Data",1,IF('Indicator Data imputation'!BO182&lt;&gt;"",1,0))</f>
        <v>0</v>
      </c>
      <c r="BO179" s="158">
        <f>IF('Indicator Data'!BX183="No Data",1,IF('Indicator Data imputation'!BP182&lt;&gt;"",1,0))</f>
        <v>0</v>
      </c>
      <c r="BP179" s="158">
        <f>IF('Indicator Data'!BY183="No Data",1,IF('Indicator Data imputation'!BQ182&lt;&gt;"",1,0))</f>
        <v>0</v>
      </c>
      <c r="BQ179" s="158">
        <f>IF('Indicator Data'!BZ183="No Data",1,IF('Indicator Data imputation'!BR182&lt;&gt;"",1,0))</f>
        <v>0</v>
      </c>
      <c r="BR179" s="158">
        <f>IF('Indicator Data'!CA183="No Data",1,IF('Indicator Data imputation'!BS182&lt;&gt;"",1,0))</f>
        <v>0</v>
      </c>
      <c r="BS179" s="158">
        <f>IF('Indicator Data'!CB183="No Data",1,IF('Indicator Data imputation'!BT182&lt;&gt;"",1,0))</f>
        <v>0</v>
      </c>
      <c r="BT179" s="158">
        <f>IF('Indicator Data'!CC183="No Data",1,IF('Indicator Data imputation'!BU182&lt;&gt;"",1,0))</f>
        <v>0</v>
      </c>
      <c r="BU179" s="158">
        <f>IF('Indicator Data'!CD183="No Data",1,IF('Indicator Data imputation'!BV182&lt;&gt;"",1,0))</f>
        <v>0</v>
      </c>
      <c r="BV179" s="158">
        <f>IF('Indicator Data'!CE183="No Data",1,IF('Indicator Data imputation'!BW182&lt;&gt;"",1,0))</f>
        <v>1</v>
      </c>
      <c r="BW179" s="158">
        <f>IF('Indicator Data'!CF183="No Data",1,IF('Indicator Data imputation'!BX182&lt;&gt;"",1,0))</f>
        <v>0</v>
      </c>
      <c r="BX179" s="158">
        <f>IF('Indicator Data'!CG183="No Data",1,IF('Indicator Data imputation'!BY182&lt;&gt;"",1,0))</f>
        <v>1</v>
      </c>
      <c r="BY179" s="5">
        <f t="shared" si="8"/>
        <v>24</v>
      </c>
      <c r="BZ179" s="160">
        <f t="shared" si="7"/>
        <v>0.32</v>
      </c>
    </row>
    <row r="180" spans="1:78" x14ac:dyDescent="0.3">
      <c r="A180" s="5" t="s">
        <v>334</v>
      </c>
      <c r="B180" s="158">
        <f>IF('Indicator Data'!C184="No Data",1,IF('Indicator Data imputation'!C183&lt;&gt;"",1,0))</f>
        <v>0</v>
      </c>
      <c r="C180" s="158">
        <f>IF('Indicator Data'!D184="No Data",1,IF('Indicator Data imputation'!D183&lt;&gt;"",1,0))</f>
        <v>0</v>
      </c>
      <c r="D180" s="158">
        <f>IF('Indicator Data'!E184="No Data",1,IF('Indicator Data imputation'!E183&lt;&gt;"",1,0))</f>
        <v>0</v>
      </c>
      <c r="E180" s="158">
        <f>IF('Indicator Data'!F184="No Data",1,IF('Indicator Data imputation'!F183&lt;&gt;"",1,0))</f>
        <v>0</v>
      </c>
      <c r="F180" s="158">
        <f>IF('Indicator Data'!G184="No Data",1,IF('Indicator Data imputation'!G183&lt;&gt;"",1,0))</f>
        <v>0</v>
      </c>
      <c r="G180" s="158">
        <f>IF('Indicator Data'!H184="No Data",1,IF('Indicator Data imputation'!H183&lt;&gt;"",1,0))</f>
        <v>0</v>
      </c>
      <c r="H180" s="158">
        <f>IF('Indicator Data'!I184="No Data",1,IF('Indicator Data imputation'!I183&lt;&gt;"",1,0))</f>
        <v>0</v>
      </c>
      <c r="I180" s="158">
        <f>IF('Indicator Data'!J184="No Data",1,IF('Indicator Data imputation'!J183&lt;&gt;"",1,0))</f>
        <v>0</v>
      </c>
      <c r="J180" s="158">
        <f>IF('Indicator Data'!K184="No Data",1,IF('Indicator Data imputation'!K183&lt;&gt;"",1,0))</f>
        <v>0</v>
      </c>
      <c r="K180" s="158">
        <f>IF('Indicator Data'!L184="No Data",1,IF('Indicator Data imputation'!L183&lt;&gt;"",1,0))</f>
        <v>0</v>
      </c>
      <c r="L180" s="158">
        <f>IF('Indicator Data'!M184="No Data",1,IF('Indicator Data imputation'!M183&lt;&gt;"",1,0))</f>
        <v>0</v>
      </c>
      <c r="M180" s="158">
        <f>IF('Indicator Data'!N184="No Data",1,IF('Indicator Data imputation'!N183&lt;&gt;"",1,0))</f>
        <v>0</v>
      </c>
      <c r="N180" s="158">
        <f>IF('Indicator Data'!O184="No Data",1,IF('Indicator Data imputation'!O183&lt;&gt;"",1,0))</f>
        <v>0</v>
      </c>
      <c r="O180" s="158">
        <f>IF('Indicator Data'!P184="No Data",1,IF('Indicator Data imputation'!P183&lt;&gt;"",1,0))</f>
        <v>0</v>
      </c>
      <c r="P180" s="158">
        <f>IF('Indicator Data'!Q184="No Data",1,IF('Indicator Data imputation'!Q183&lt;&gt;"",1,0))</f>
        <v>0</v>
      </c>
      <c r="Q180" s="158">
        <f>IF('Indicator Data'!R184="No Data",1,IF('Indicator Data imputation'!R183&lt;&gt;"",1,0))</f>
        <v>0</v>
      </c>
      <c r="R180" s="158">
        <f>IF('Indicator Data'!S184="No Data",1,IF('Indicator Data imputation'!S183&lt;&gt;"",1,0))</f>
        <v>0</v>
      </c>
      <c r="S180" s="158">
        <f>IF('Indicator Data'!T184="No Data",1,IF('Indicator Data imputation'!T183&lt;&gt;"",1,0))</f>
        <v>0</v>
      </c>
      <c r="T180" s="158">
        <f>IF('Indicator Data'!U184="No Data",1,IF('Indicator Data imputation'!U183&lt;&gt;"",1,0))</f>
        <v>0</v>
      </c>
      <c r="U180" s="158">
        <f>IF('Indicator Data'!V184="No Data",1,IF('Indicator Data imputation'!V183&lt;&gt;"",1,0))</f>
        <v>0</v>
      </c>
      <c r="V180" s="158">
        <f>IF('Indicator Data'!W184="No Data",1,IF('Indicator Data imputation'!W183&lt;&gt;"",1,0))</f>
        <v>0</v>
      </c>
      <c r="W180" s="158">
        <f>IF('Indicator Data'!X184="No Data",1,IF('Indicator Data imputation'!X183&lt;&gt;"",1,0))</f>
        <v>0</v>
      </c>
      <c r="X180" s="158">
        <f>IF('Indicator Data'!Y184="No Data",1,IF('Indicator Data imputation'!Y183&lt;&gt;"",1,0))</f>
        <v>0</v>
      </c>
      <c r="Y180" s="158">
        <f>IF('Indicator Data'!Z184="No Data",1,IF('Indicator Data imputation'!Z183&lt;&gt;"",1,0))</f>
        <v>0</v>
      </c>
      <c r="Z180" s="158">
        <f>IF('Indicator Data'!AA184="No Data",1,IF('Indicator Data imputation'!AA183&lt;&gt;"",1,0))</f>
        <v>0</v>
      </c>
      <c r="AA180" s="158">
        <f>IF('Indicator Data'!AB184="No Data",1,IF('Indicator Data imputation'!AB183&lt;&gt;"",1,0))</f>
        <v>0</v>
      </c>
      <c r="AB180" s="158">
        <f>IF('Indicator Data'!AC184="No Data",1,IF('Indicator Data imputation'!AC183&lt;&gt;"",1,0))</f>
        <v>0</v>
      </c>
      <c r="AC180" s="158">
        <f>IF('Indicator Data'!AD184="No Data",1,IF('Indicator Data imputation'!AD183&lt;&gt;"",1,0))</f>
        <v>0</v>
      </c>
      <c r="AD180" s="158">
        <f>IF('Indicator Data'!AE184="No Data",1,IF('Indicator Data imputation'!AE183&lt;&gt;"",1,0))</f>
        <v>0</v>
      </c>
      <c r="AE180" s="158">
        <f>IF('Indicator Data'!AF184="No Data",1,IF('Indicator Data imputation'!AF183&lt;&gt;"",1,0))</f>
        <v>0</v>
      </c>
      <c r="AF180" s="158">
        <f>IF('Indicator Data'!AG184="No Data",1,IF('Indicator Data imputation'!AG183&lt;&gt;"",1,0))</f>
        <v>0</v>
      </c>
      <c r="AG180" s="158">
        <f>IF('Indicator Data'!AH184="No Data",1,IF('Indicator Data imputation'!AH183&lt;&gt;"",1,0))</f>
        <v>0</v>
      </c>
      <c r="AH180" s="158">
        <f>IF('Indicator Data'!AI184="No Data",1,IF('Indicator Data imputation'!AI183&lt;&gt;"",1,0))</f>
        <v>0</v>
      </c>
      <c r="AI180" s="158">
        <f>IF('Indicator Data'!AJ184="No Data",1,IF('Indicator Data imputation'!AJ183&lt;&gt;"",1,0))</f>
        <v>0</v>
      </c>
      <c r="AJ180" s="158">
        <f>IF('Indicator Data'!AK184="No Data",1,IF('Indicator Data imputation'!AK183&lt;&gt;"",1,0))</f>
        <v>0</v>
      </c>
      <c r="AK180" s="158">
        <f>IF('Indicator Data'!AL184="No Data",1,IF('Indicator Data imputation'!AL183&lt;&gt;"",1,0))</f>
        <v>0</v>
      </c>
      <c r="AL180" s="158">
        <f>IF('Indicator Data'!AM184="No Data",1,IF('Indicator Data imputation'!AM183&lt;&gt;"",1,0))</f>
        <v>0</v>
      </c>
      <c r="AM180" s="158">
        <f>IF('Indicator Data'!AN184="No Data",1,IF('Indicator Data imputation'!AN183&lt;&gt;"",1,0))</f>
        <v>0</v>
      </c>
      <c r="AN180" s="158">
        <f>IF('Indicator Data'!AO184="No Data",1,IF('Indicator Data imputation'!AO183&lt;&gt;"",1,0))</f>
        <v>0</v>
      </c>
      <c r="AO180" s="158">
        <f>IF('Indicator Data'!AP184="No Data",1,IF('Indicator Data imputation'!AP183&lt;&gt;"",1,0))</f>
        <v>0</v>
      </c>
      <c r="AP180" s="158">
        <f>IF('Indicator Data'!AQ184="No Data",1,IF('Indicator Data imputation'!AQ183&lt;&gt;"",1,0))</f>
        <v>0</v>
      </c>
      <c r="AQ180" s="158">
        <f>IF('Indicator Data'!AR184="No Data",1,IF('Indicator Data imputation'!AR183&lt;&gt;"",1,0))</f>
        <v>0</v>
      </c>
      <c r="AR180" s="158">
        <f>IF('Indicator Data'!AS184="No Data",1,IF('Indicator Data imputation'!AS183&lt;&gt;"",1,0))</f>
        <v>0</v>
      </c>
      <c r="AS180" s="158">
        <f>IF('Indicator Data'!AT184="No Data",1,IF('Indicator Data imputation'!AT183&lt;&gt;"",1,0))</f>
        <v>0</v>
      </c>
      <c r="AT180" s="158">
        <f>IF('Indicator Data'!AU184="No Data",1,IF('Indicator Data imputation'!AU183&lt;&gt;"",1,0))</f>
        <v>0</v>
      </c>
      <c r="AU180" s="158">
        <f>IF('Indicator Data'!AV184="No Data",1,IF('Indicator Data imputation'!AV183&lt;&gt;"",1,0))</f>
        <v>0</v>
      </c>
      <c r="AV180" s="158">
        <f>IF('Indicator Data'!AW184="No Data",1,IF('Indicator Data imputation'!AW183&lt;&gt;"",1,0))</f>
        <v>0</v>
      </c>
      <c r="AW180" s="158">
        <f>IF('Indicator Data'!AX184="No Data",1,IF('Indicator Data imputation'!AX183&lt;&gt;"",1,0))</f>
        <v>0</v>
      </c>
      <c r="AX180" s="158">
        <f>IF('Indicator Data'!AY184="No Data",1,IF('Indicator Data imputation'!AY183&lt;&gt;"",1,0))</f>
        <v>0</v>
      </c>
      <c r="AY180" s="158">
        <f>IF('Indicator Data'!AZ184="No Data",1,IF('Indicator Data imputation'!AZ183&lt;&gt;"",1,0))</f>
        <v>0</v>
      </c>
      <c r="AZ180" s="158">
        <f>IF('Indicator Data'!BA184="No Data",1,IF('Indicator Data imputation'!BA183&lt;&gt;"",1,0))</f>
        <v>0</v>
      </c>
      <c r="BA180" s="158">
        <f>IF('Indicator Data'!BB184="No Data",1,IF('Indicator Data imputation'!BB183&lt;&gt;"",1,0))</f>
        <v>0</v>
      </c>
      <c r="BB180" s="158">
        <f>IF('Indicator Data'!BC184="No Data",1,IF('Indicator Data imputation'!BC183&lt;&gt;"",1,0))</f>
        <v>0</v>
      </c>
      <c r="BC180" s="158">
        <f>IF('Indicator Data'!BD184="No Data",1,IF('Indicator Data imputation'!BD183&lt;&gt;"",1,0))</f>
        <v>0</v>
      </c>
      <c r="BD180" s="158">
        <f>IF('Indicator Data'!BE184="No Data",1,IF('Indicator Data imputation'!BE183&lt;&gt;"",1,0))</f>
        <v>0</v>
      </c>
      <c r="BE180" s="158">
        <f>IF('Indicator Data'!BF184="No Data",1,IF('Indicator Data imputation'!BF183&lt;&gt;"",1,0))</f>
        <v>0</v>
      </c>
      <c r="BF180" s="158">
        <f>IF('Indicator Data'!BG184="No Data",1,IF('Indicator Data imputation'!BG183&lt;&gt;"",1,0))</f>
        <v>0</v>
      </c>
      <c r="BG180" s="158">
        <f>IF('Indicator Data'!BH184="No Data",1,IF('Indicator Data imputation'!BH183&lt;&gt;"",1,0))</f>
        <v>0</v>
      </c>
      <c r="BH180" s="158">
        <f>IF('Indicator Data'!BI184="No Data",1,IF('Indicator Data imputation'!BI183&lt;&gt;"",1,0))</f>
        <v>0</v>
      </c>
      <c r="BI180" s="158">
        <f>IF('Indicator Data'!BR184="No Data",1,IF('Indicator Data imputation'!BJ183&lt;&gt;"",1,0))</f>
        <v>1</v>
      </c>
      <c r="BJ180" s="158">
        <f>IF('Indicator Data'!BS184="No Data",1,IF('Indicator Data imputation'!BK183&lt;&gt;"",1,0))</f>
        <v>0</v>
      </c>
      <c r="BK180" s="158">
        <f>IF('Indicator Data'!BT184="No Data",1,IF('Indicator Data imputation'!BL183&lt;&gt;"",1,0))</f>
        <v>0</v>
      </c>
      <c r="BL180" s="158">
        <f>IF('Indicator Data'!BU184="No Data",1,IF('Indicator Data imputation'!BM183&lt;&gt;"",1,0))</f>
        <v>0</v>
      </c>
      <c r="BM180" s="158">
        <f>IF('Indicator Data'!BV184="No Data",1,IF('Indicator Data imputation'!BN183&lt;&gt;"",1,0))</f>
        <v>0</v>
      </c>
      <c r="BN180" s="158">
        <f>IF('Indicator Data'!BW184="No Data",1,IF('Indicator Data imputation'!BO183&lt;&gt;"",1,0))</f>
        <v>0</v>
      </c>
      <c r="BO180" s="158">
        <f>IF('Indicator Data'!BX184="No Data",1,IF('Indicator Data imputation'!BP183&lt;&gt;"",1,0))</f>
        <v>0</v>
      </c>
      <c r="BP180" s="158">
        <f>IF('Indicator Data'!BY184="No Data",1,IF('Indicator Data imputation'!BQ183&lt;&gt;"",1,0))</f>
        <v>0</v>
      </c>
      <c r="BQ180" s="158">
        <f>IF('Indicator Data'!BZ184="No Data",1,IF('Indicator Data imputation'!BR183&lt;&gt;"",1,0))</f>
        <v>0</v>
      </c>
      <c r="BR180" s="158">
        <f>IF('Indicator Data'!CA184="No Data",1,IF('Indicator Data imputation'!BS183&lt;&gt;"",1,0))</f>
        <v>0</v>
      </c>
      <c r="BS180" s="158">
        <f>IF('Indicator Data'!CB184="No Data",1,IF('Indicator Data imputation'!BT183&lt;&gt;"",1,0))</f>
        <v>0</v>
      </c>
      <c r="BT180" s="158">
        <f>IF('Indicator Data'!CC184="No Data",1,IF('Indicator Data imputation'!BU183&lt;&gt;"",1,0))</f>
        <v>0</v>
      </c>
      <c r="BU180" s="158">
        <f>IF('Indicator Data'!CD184="No Data",1,IF('Indicator Data imputation'!BV183&lt;&gt;"",1,0))</f>
        <v>1</v>
      </c>
      <c r="BV180" s="158">
        <f>IF('Indicator Data'!CE184="No Data",1,IF('Indicator Data imputation'!BW183&lt;&gt;"",1,0))</f>
        <v>0</v>
      </c>
      <c r="BW180" s="158">
        <f>IF('Indicator Data'!CF184="No Data",1,IF('Indicator Data imputation'!BX183&lt;&gt;"",1,0))</f>
        <v>0</v>
      </c>
      <c r="BX180" s="158">
        <f>IF('Indicator Data'!CG184="No Data",1,IF('Indicator Data imputation'!BY183&lt;&gt;"",1,0))</f>
        <v>0</v>
      </c>
      <c r="BY180" s="5">
        <f t="shared" si="8"/>
        <v>2</v>
      </c>
      <c r="BZ180" s="160">
        <f t="shared" si="7"/>
        <v>2.6666666666666668E-2</v>
      </c>
    </row>
    <row r="181" spans="1:78" x14ac:dyDescent="0.3">
      <c r="A181" s="5" t="s">
        <v>336</v>
      </c>
      <c r="B181" s="158">
        <f>IF('Indicator Data'!C185="No Data",1,IF('Indicator Data imputation'!C184&lt;&gt;"",1,0))</f>
        <v>0</v>
      </c>
      <c r="C181" s="158">
        <f>IF('Indicator Data'!D185="No Data",1,IF('Indicator Data imputation'!D184&lt;&gt;"",1,0))</f>
        <v>0</v>
      </c>
      <c r="D181" s="158">
        <f>IF('Indicator Data'!E185="No Data",1,IF('Indicator Data imputation'!E184&lt;&gt;"",1,0))</f>
        <v>0</v>
      </c>
      <c r="E181" s="158">
        <f>IF('Indicator Data'!F185="No Data",1,IF('Indicator Data imputation'!F184&lt;&gt;"",1,0))</f>
        <v>0</v>
      </c>
      <c r="F181" s="158">
        <f>IF('Indicator Data'!G185="No Data",1,IF('Indicator Data imputation'!G184&lt;&gt;"",1,0))</f>
        <v>0</v>
      </c>
      <c r="G181" s="158">
        <f>IF('Indicator Data'!H185="No Data",1,IF('Indicator Data imputation'!H184&lt;&gt;"",1,0))</f>
        <v>0</v>
      </c>
      <c r="H181" s="158">
        <f>IF('Indicator Data'!I185="No Data",1,IF('Indicator Data imputation'!I184&lt;&gt;"",1,0))</f>
        <v>0</v>
      </c>
      <c r="I181" s="158">
        <f>IF('Indicator Data'!J185="No Data",1,IF('Indicator Data imputation'!J184&lt;&gt;"",1,0))</f>
        <v>0</v>
      </c>
      <c r="J181" s="158">
        <f>IF('Indicator Data'!K185="No Data",1,IF('Indicator Data imputation'!K184&lt;&gt;"",1,0))</f>
        <v>0</v>
      </c>
      <c r="K181" s="158">
        <f>IF('Indicator Data'!L185="No Data",1,IF('Indicator Data imputation'!L184&lt;&gt;"",1,0))</f>
        <v>0</v>
      </c>
      <c r="L181" s="158">
        <f>IF('Indicator Data'!M185="No Data",1,IF('Indicator Data imputation'!M184&lt;&gt;"",1,0))</f>
        <v>0</v>
      </c>
      <c r="M181" s="158">
        <f>IF('Indicator Data'!N185="No Data",1,IF('Indicator Data imputation'!N184&lt;&gt;"",1,0))</f>
        <v>1</v>
      </c>
      <c r="N181" s="158">
        <f>IF('Indicator Data'!O185="No Data",1,IF('Indicator Data imputation'!O184&lt;&gt;"",1,0))</f>
        <v>1</v>
      </c>
      <c r="O181" s="158">
        <f>IF('Indicator Data'!P185="No Data",1,IF('Indicator Data imputation'!P184&lt;&gt;"",1,0))</f>
        <v>1</v>
      </c>
      <c r="P181" s="158">
        <f>IF('Indicator Data'!Q185="No Data",1,IF('Indicator Data imputation'!Q184&lt;&gt;"",1,0))</f>
        <v>0</v>
      </c>
      <c r="Q181" s="158">
        <f>IF('Indicator Data'!R185="No Data",1,IF('Indicator Data imputation'!R184&lt;&gt;"",1,0))</f>
        <v>0</v>
      </c>
      <c r="R181" s="158">
        <f>IF('Indicator Data'!S185="No Data",1,IF('Indicator Data imputation'!S184&lt;&gt;"",1,0))</f>
        <v>0</v>
      </c>
      <c r="S181" s="158">
        <f>IF('Indicator Data'!T185="No Data",1,IF('Indicator Data imputation'!T184&lt;&gt;"",1,0))</f>
        <v>0</v>
      </c>
      <c r="T181" s="158">
        <f>IF('Indicator Data'!U185="No Data",1,IF('Indicator Data imputation'!U184&lt;&gt;"",1,0))</f>
        <v>0</v>
      </c>
      <c r="U181" s="158">
        <f>IF('Indicator Data'!V185="No Data",1,IF('Indicator Data imputation'!V184&lt;&gt;"",1,0))</f>
        <v>0</v>
      </c>
      <c r="V181" s="158">
        <f>IF('Indicator Data'!W185="No Data",1,IF('Indicator Data imputation'!W184&lt;&gt;"",1,0))</f>
        <v>0</v>
      </c>
      <c r="W181" s="158">
        <f>IF('Indicator Data'!X185="No Data",1,IF('Indicator Data imputation'!X184&lt;&gt;"",1,0))</f>
        <v>0</v>
      </c>
      <c r="X181" s="158">
        <f>IF('Indicator Data'!Y185="No Data",1,IF('Indicator Data imputation'!Y184&lt;&gt;"",1,0))</f>
        <v>0</v>
      </c>
      <c r="Y181" s="158">
        <f>IF('Indicator Data'!Z185="No Data",1,IF('Indicator Data imputation'!Z184&lt;&gt;"",1,0))</f>
        <v>0</v>
      </c>
      <c r="Z181" s="158">
        <f>IF('Indicator Data'!AA185="No Data",1,IF('Indicator Data imputation'!AA184&lt;&gt;"",1,0))</f>
        <v>0</v>
      </c>
      <c r="AA181" s="158">
        <f>IF('Indicator Data'!AB185="No Data",1,IF('Indicator Data imputation'!AB184&lt;&gt;"",1,0))</f>
        <v>0</v>
      </c>
      <c r="AB181" s="158">
        <f>IF('Indicator Data'!AC185="No Data",1,IF('Indicator Data imputation'!AC184&lt;&gt;"",1,0))</f>
        <v>1</v>
      </c>
      <c r="AC181" s="158">
        <f>IF('Indicator Data'!AD185="No Data",1,IF('Indicator Data imputation'!AD184&lt;&gt;"",1,0))</f>
        <v>0</v>
      </c>
      <c r="AD181" s="158">
        <f>IF('Indicator Data'!AE185="No Data",1,IF('Indicator Data imputation'!AE184&lt;&gt;"",1,0))</f>
        <v>0</v>
      </c>
      <c r="AE181" s="158">
        <f>IF('Indicator Data'!AF185="No Data",1,IF('Indicator Data imputation'!AF184&lt;&gt;"",1,0))</f>
        <v>0</v>
      </c>
      <c r="AF181" s="158">
        <f>IF('Indicator Data'!AG185="No Data",1,IF('Indicator Data imputation'!AG184&lt;&gt;"",1,0))</f>
        <v>0</v>
      </c>
      <c r="AG181" s="158">
        <f>IF('Indicator Data'!AH185="No Data",1,IF('Indicator Data imputation'!AH184&lt;&gt;"",1,0))</f>
        <v>0</v>
      </c>
      <c r="AH181" s="158">
        <f>IF('Indicator Data'!AI185="No Data",1,IF('Indicator Data imputation'!AI184&lt;&gt;"",1,0))</f>
        <v>0</v>
      </c>
      <c r="AI181" s="158">
        <f>IF('Indicator Data'!AJ185="No Data",1,IF('Indicator Data imputation'!AJ184&lt;&gt;"",1,0))</f>
        <v>0</v>
      </c>
      <c r="AJ181" s="158">
        <f>IF('Indicator Data'!AK185="No Data",1,IF('Indicator Data imputation'!AK184&lt;&gt;"",1,0))</f>
        <v>0</v>
      </c>
      <c r="AK181" s="158">
        <f>IF('Indicator Data'!AL185="No Data",1,IF('Indicator Data imputation'!AL184&lt;&gt;"",1,0))</f>
        <v>0</v>
      </c>
      <c r="AL181" s="158">
        <f>IF('Indicator Data'!AM185="No Data",1,IF('Indicator Data imputation'!AM184&lt;&gt;"",1,0))</f>
        <v>0</v>
      </c>
      <c r="AM181" s="158">
        <f>IF('Indicator Data'!AN185="No Data",1,IF('Indicator Data imputation'!AN184&lt;&gt;"",1,0))</f>
        <v>0</v>
      </c>
      <c r="AN181" s="158">
        <f>IF('Indicator Data'!AO185="No Data",1,IF('Indicator Data imputation'!AO184&lt;&gt;"",1,0))</f>
        <v>0</v>
      </c>
      <c r="AO181" s="158">
        <f>IF('Indicator Data'!AP185="No Data",1,IF('Indicator Data imputation'!AP184&lt;&gt;"",1,0))</f>
        <v>0</v>
      </c>
      <c r="AP181" s="158">
        <f>IF('Indicator Data'!AQ185="No Data",1,IF('Indicator Data imputation'!AQ184&lt;&gt;"",1,0))</f>
        <v>0</v>
      </c>
      <c r="AQ181" s="158">
        <f>IF('Indicator Data'!AR185="No Data",1,IF('Indicator Data imputation'!AR184&lt;&gt;"",1,0))</f>
        <v>0</v>
      </c>
      <c r="AR181" s="158">
        <f>IF('Indicator Data'!AS185="No Data",1,IF('Indicator Data imputation'!AS184&lt;&gt;"",1,0))</f>
        <v>0</v>
      </c>
      <c r="AS181" s="158">
        <f>IF('Indicator Data'!AT185="No Data",1,IF('Indicator Data imputation'!AT184&lt;&gt;"",1,0))</f>
        <v>1</v>
      </c>
      <c r="AT181" s="158">
        <f>IF('Indicator Data'!AU185="No Data",1,IF('Indicator Data imputation'!AU184&lt;&gt;"",1,0))</f>
        <v>0</v>
      </c>
      <c r="AU181" s="158">
        <f>IF('Indicator Data'!AV185="No Data",1,IF('Indicator Data imputation'!AV184&lt;&gt;"",1,0))</f>
        <v>0</v>
      </c>
      <c r="AV181" s="158">
        <f>IF('Indicator Data'!AW185="No Data",1,IF('Indicator Data imputation'!AW184&lt;&gt;"",1,0))</f>
        <v>0</v>
      </c>
      <c r="AW181" s="158">
        <f>IF('Indicator Data'!AX185="No Data",1,IF('Indicator Data imputation'!AX184&lt;&gt;"",1,0))</f>
        <v>1</v>
      </c>
      <c r="AX181" s="158">
        <f>IF('Indicator Data'!AY185="No Data",1,IF('Indicator Data imputation'!AY184&lt;&gt;"",1,0))</f>
        <v>0</v>
      </c>
      <c r="AY181" s="158">
        <f>IF('Indicator Data'!AZ185="No Data",1,IF('Indicator Data imputation'!AZ184&lt;&gt;"",1,0))</f>
        <v>0</v>
      </c>
      <c r="AZ181" s="158">
        <f>IF('Indicator Data'!BA185="No Data",1,IF('Indicator Data imputation'!BA184&lt;&gt;"",1,0))</f>
        <v>0</v>
      </c>
      <c r="BA181" s="158">
        <f>IF('Indicator Data'!BB185="No Data",1,IF('Indicator Data imputation'!BB184&lt;&gt;"",1,0))</f>
        <v>0</v>
      </c>
      <c r="BB181" s="158">
        <f>IF('Indicator Data'!BC185="No Data",1,IF('Indicator Data imputation'!BC184&lt;&gt;"",1,0))</f>
        <v>0</v>
      </c>
      <c r="BC181" s="158">
        <f>IF('Indicator Data'!BD185="No Data",1,IF('Indicator Data imputation'!BD184&lt;&gt;"",1,0))</f>
        <v>0</v>
      </c>
      <c r="BD181" s="158">
        <f>IF('Indicator Data'!BE185="No Data",1,IF('Indicator Data imputation'!BE184&lt;&gt;"",1,0))</f>
        <v>0</v>
      </c>
      <c r="BE181" s="158">
        <f>IF('Indicator Data'!BF185="No Data",1,IF('Indicator Data imputation'!BF184&lt;&gt;"",1,0))</f>
        <v>0</v>
      </c>
      <c r="BF181" s="158">
        <f>IF('Indicator Data'!BG185="No Data",1,IF('Indicator Data imputation'!BG184&lt;&gt;"",1,0))</f>
        <v>0</v>
      </c>
      <c r="BG181" s="158">
        <f>IF('Indicator Data'!BH185="No Data",1,IF('Indicator Data imputation'!BH184&lt;&gt;"",1,0))</f>
        <v>0</v>
      </c>
      <c r="BH181" s="158">
        <f>IF('Indicator Data'!BI185="No Data",1,IF('Indicator Data imputation'!BI184&lt;&gt;"",1,0))</f>
        <v>0</v>
      </c>
      <c r="BI181" s="158">
        <f>IF('Indicator Data'!BR185="No Data",1,IF('Indicator Data imputation'!BJ184&lt;&gt;"",1,0))</f>
        <v>1</v>
      </c>
      <c r="BJ181" s="158">
        <f>IF('Indicator Data'!BS185="No Data",1,IF('Indicator Data imputation'!BK184&lt;&gt;"",1,0))</f>
        <v>0</v>
      </c>
      <c r="BK181" s="158">
        <f>IF('Indicator Data'!BT185="No Data",1,IF('Indicator Data imputation'!BL184&lt;&gt;"",1,0))</f>
        <v>0</v>
      </c>
      <c r="BL181" s="158">
        <f>IF('Indicator Data'!BU185="No Data",1,IF('Indicator Data imputation'!BM184&lt;&gt;"",1,0))</f>
        <v>0</v>
      </c>
      <c r="BM181" s="158">
        <f>IF('Indicator Data'!BV185="No Data",1,IF('Indicator Data imputation'!BN184&lt;&gt;"",1,0))</f>
        <v>0</v>
      </c>
      <c r="BN181" s="158">
        <f>IF('Indicator Data'!BW185="No Data",1,IF('Indicator Data imputation'!BO184&lt;&gt;"",1,0))</f>
        <v>0</v>
      </c>
      <c r="BO181" s="158">
        <f>IF('Indicator Data'!BX185="No Data",1,IF('Indicator Data imputation'!BP184&lt;&gt;"",1,0))</f>
        <v>0</v>
      </c>
      <c r="BP181" s="158">
        <f>IF('Indicator Data'!BY185="No Data",1,IF('Indicator Data imputation'!BQ184&lt;&gt;"",1,0))</f>
        <v>0</v>
      </c>
      <c r="BQ181" s="158">
        <f>IF('Indicator Data'!BZ185="No Data",1,IF('Indicator Data imputation'!BR184&lt;&gt;"",1,0))</f>
        <v>0</v>
      </c>
      <c r="BR181" s="158">
        <f>IF('Indicator Data'!CA185="No Data",1,IF('Indicator Data imputation'!BS184&lt;&gt;"",1,0))</f>
        <v>0</v>
      </c>
      <c r="BS181" s="158">
        <f>IF('Indicator Data'!CB185="No Data",1,IF('Indicator Data imputation'!BT184&lt;&gt;"",1,0))</f>
        <v>0</v>
      </c>
      <c r="BT181" s="158">
        <f>IF('Indicator Data'!CC185="No Data",1,IF('Indicator Data imputation'!BU184&lt;&gt;"",1,0))</f>
        <v>0</v>
      </c>
      <c r="BU181" s="158">
        <f>IF('Indicator Data'!CD185="No Data",1,IF('Indicator Data imputation'!BV184&lt;&gt;"",1,0))</f>
        <v>0</v>
      </c>
      <c r="BV181" s="158">
        <f>IF('Indicator Data'!CE185="No Data",1,IF('Indicator Data imputation'!BW184&lt;&gt;"",1,0))</f>
        <v>1</v>
      </c>
      <c r="BW181" s="158">
        <f>IF('Indicator Data'!CF185="No Data",1,IF('Indicator Data imputation'!BX184&lt;&gt;"",1,0))</f>
        <v>0</v>
      </c>
      <c r="BX181" s="158">
        <f>IF('Indicator Data'!CG185="No Data",1,IF('Indicator Data imputation'!BY184&lt;&gt;"",1,0))</f>
        <v>0</v>
      </c>
      <c r="BY181" s="5">
        <f t="shared" si="8"/>
        <v>8</v>
      </c>
      <c r="BZ181" s="160">
        <f t="shared" si="7"/>
        <v>0.10666666666666667</v>
      </c>
    </row>
    <row r="182" spans="1:78" x14ac:dyDescent="0.3">
      <c r="A182" s="5" t="s">
        <v>338</v>
      </c>
      <c r="B182" s="158">
        <f>IF('Indicator Data'!C186="No Data",1,IF('Indicator Data imputation'!C185&lt;&gt;"",1,0))</f>
        <v>0</v>
      </c>
      <c r="C182" s="158">
        <f>IF('Indicator Data'!D186="No Data",1,IF('Indicator Data imputation'!D185&lt;&gt;"",1,0))</f>
        <v>0</v>
      </c>
      <c r="D182" s="158">
        <f>IF('Indicator Data'!E186="No Data",1,IF('Indicator Data imputation'!E185&lt;&gt;"",1,0))</f>
        <v>0</v>
      </c>
      <c r="E182" s="158">
        <f>IF('Indicator Data'!F186="No Data",1,IF('Indicator Data imputation'!F185&lt;&gt;"",1,0))</f>
        <v>0</v>
      </c>
      <c r="F182" s="158">
        <f>IF('Indicator Data'!G186="No Data",1,IF('Indicator Data imputation'!G185&lt;&gt;"",1,0))</f>
        <v>0</v>
      </c>
      <c r="G182" s="158">
        <f>IF('Indicator Data'!H186="No Data",1,IF('Indicator Data imputation'!H185&lt;&gt;"",1,0))</f>
        <v>0</v>
      </c>
      <c r="H182" s="158">
        <f>IF('Indicator Data'!I186="No Data",1,IF('Indicator Data imputation'!I185&lt;&gt;"",1,0))</f>
        <v>0</v>
      </c>
      <c r="I182" s="158">
        <f>IF('Indicator Data'!J186="No Data",1,IF('Indicator Data imputation'!J185&lt;&gt;"",1,0))</f>
        <v>0</v>
      </c>
      <c r="J182" s="158">
        <f>IF('Indicator Data'!K186="No Data",1,IF('Indicator Data imputation'!K185&lt;&gt;"",1,0))</f>
        <v>0</v>
      </c>
      <c r="K182" s="158">
        <f>IF('Indicator Data'!L186="No Data",1,IF('Indicator Data imputation'!L185&lt;&gt;"",1,0))</f>
        <v>0</v>
      </c>
      <c r="L182" s="158">
        <f>IF('Indicator Data'!M186="No Data",1,IF('Indicator Data imputation'!M185&lt;&gt;"",1,0))</f>
        <v>0</v>
      </c>
      <c r="M182" s="158">
        <f>IF('Indicator Data'!N186="No Data",1,IF('Indicator Data imputation'!N185&lt;&gt;"",1,0))</f>
        <v>1</v>
      </c>
      <c r="N182" s="158">
        <f>IF('Indicator Data'!O186="No Data",1,IF('Indicator Data imputation'!O185&lt;&gt;"",1,0))</f>
        <v>1</v>
      </c>
      <c r="O182" s="158">
        <f>IF('Indicator Data'!P186="No Data",1,IF('Indicator Data imputation'!P185&lt;&gt;"",1,0))</f>
        <v>1</v>
      </c>
      <c r="P182" s="158">
        <f>IF('Indicator Data'!Q186="No Data",1,IF('Indicator Data imputation'!Q185&lt;&gt;"",1,0))</f>
        <v>0</v>
      </c>
      <c r="Q182" s="158">
        <f>IF('Indicator Data'!R186="No Data",1,IF('Indicator Data imputation'!R185&lt;&gt;"",1,0))</f>
        <v>0</v>
      </c>
      <c r="R182" s="158">
        <f>IF('Indicator Data'!S186="No Data",1,IF('Indicator Data imputation'!S185&lt;&gt;"",1,0))</f>
        <v>0</v>
      </c>
      <c r="S182" s="158">
        <f>IF('Indicator Data'!T186="No Data",1,IF('Indicator Data imputation'!T185&lt;&gt;"",1,0))</f>
        <v>0</v>
      </c>
      <c r="T182" s="158">
        <f>IF('Indicator Data'!U186="No Data",1,IF('Indicator Data imputation'!U185&lt;&gt;"",1,0))</f>
        <v>0</v>
      </c>
      <c r="U182" s="158">
        <f>IF('Indicator Data'!V186="No Data",1,IF('Indicator Data imputation'!V185&lt;&gt;"",1,0))</f>
        <v>0</v>
      </c>
      <c r="V182" s="158">
        <f>IF('Indicator Data'!W186="No Data",1,IF('Indicator Data imputation'!W185&lt;&gt;"",1,0))</f>
        <v>0</v>
      </c>
      <c r="W182" s="158">
        <f>IF('Indicator Data'!X186="No Data",1,IF('Indicator Data imputation'!X185&lt;&gt;"",1,0))</f>
        <v>0</v>
      </c>
      <c r="X182" s="158">
        <f>IF('Indicator Data'!Y186="No Data",1,IF('Indicator Data imputation'!Y185&lt;&gt;"",1,0))</f>
        <v>0</v>
      </c>
      <c r="Y182" s="158">
        <f>IF('Indicator Data'!Z186="No Data",1,IF('Indicator Data imputation'!Z185&lt;&gt;"",1,0))</f>
        <v>0</v>
      </c>
      <c r="Z182" s="158">
        <f>IF('Indicator Data'!AA186="No Data",1,IF('Indicator Data imputation'!AA185&lt;&gt;"",1,0))</f>
        <v>1</v>
      </c>
      <c r="AA182" s="158">
        <f>IF('Indicator Data'!AB186="No Data",1,IF('Indicator Data imputation'!AB185&lt;&gt;"",1,0))</f>
        <v>0</v>
      </c>
      <c r="AB182" s="158">
        <f>IF('Indicator Data'!AC186="No Data",1,IF('Indicator Data imputation'!AC185&lt;&gt;"",1,0))</f>
        <v>1</v>
      </c>
      <c r="AC182" s="158">
        <f>IF('Indicator Data'!AD186="No Data",1,IF('Indicator Data imputation'!AD185&lt;&gt;"",1,0))</f>
        <v>0</v>
      </c>
      <c r="AD182" s="158">
        <f>IF('Indicator Data'!AE186="No Data",1,IF('Indicator Data imputation'!AE185&lt;&gt;"",1,0))</f>
        <v>0</v>
      </c>
      <c r="AE182" s="158">
        <f>IF('Indicator Data'!AF186="No Data",1,IF('Indicator Data imputation'!AF185&lt;&gt;"",1,0))</f>
        <v>1</v>
      </c>
      <c r="AF182" s="158">
        <f>IF('Indicator Data'!AG186="No Data",1,IF('Indicator Data imputation'!AG185&lt;&gt;"",1,0))</f>
        <v>0</v>
      </c>
      <c r="AG182" s="158">
        <f>IF('Indicator Data'!AH186="No Data",1,IF('Indicator Data imputation'!AH185&lt;&gt;"",1,0))</f>
        <v>0</v>
      </c>
      <c r="AH182" s="158">
        <f>IF('Indicator Data'!AI186="No Data",1,IF('Indicator Data imputation'!AI185&lt;&gt;"",1,0))</f>
        <v>0</v>
      </c>
      <c r="AI182" s="158">
        <f>IF('Indicator Data'!AJ186="No Data",1,IF('Indicator Data imputation'!AJ185&lt;&gt;"",1,0))</f>
        <v>0</v>
      </c>
      <c r="AJ182" s="158">
        <f>IF('Indicator Data'!AK186="No Data",1,IF('Indicator Data imputation'!AK185&lt;&gt;"",1,0))</f>
        <v>0</v>
      </c>
      <c r="AK182" s="158">
        <f>IF('Indicator Data'!AL186="No Data",1,IF('Indicator Data imputation'!AL185&lt;&gt;"",1,0))</f>
        <v>0</v>
      </c>
      <c r="AL182" s="158">
        <f>IF('Indicator Data'!AM186="No Data",1,IF('Indicator Data imputation'!AM185&lt;&gt;"",1,0))</f>
        <v>1</v>
      </c>
      <c r="AM182" s="158">
        <f>IF('Indicator Data'!AN186="No Data",1,IF('Indicator Data imputation'!AN185&lt;&gt;"",1,0))</f>
        <v>0</v>
      </c>
      <c r="AN182" s="158">
        <f>IF('Indicator Data'!AO186="No Data",1,IF('Indicator Data imputation'!AO185&lt;&gt;"",1,0))</f>
        <v>0</v>
      </c>
      <c r="AO182" s="158">
        <f>IF('Indicator Data'!AP186="No Data",1,IF('Indicator Data imputation'!AP185&lt;&gt;"",1,0))</f>
        <v>0</v>
      </c>
      <c r="AP182" s="158">
        <f>IF('Indicator Data'!AQ186="No Data",1,IF('Indicator Data imputation'!AQ185&lt;&gt;"",1,0))</f>
        <v>1</v>
      </c>
      <c r="AQ182" s="158">
        <f>IF('Indicator Data'!AR186="No Data",1,IF('Indicator Data imputation'!AR185&lt;&gt;"",1,0))</f>
        <v>1</v>
      </c>
      <c r="AR182" s="158">
        <f>IF('Indicator Data'!AS186="No Data",1,IF('Indicator Data imputation'!AS185&lt;&gt;"",1,0))</f>
        <v>0</v>
      </c>
      <c r="AS182" s="158">
        <f>IF('Indicator Data'!AT186="No Data",1,IF('Indicator Data imputation'!AT185&lt;&gt;"",1,0))</f>
        <v>1</v>
      </c>
      <c r="AT182" s="158">
        <f>IF('Indicator Data'!AU186="No Data",1,IF('Indicator Data imputation'!AU185&lt;&gt;"",1,0))</f>
        <v>0</v>
      </c>
      <c r="AU182" s="158">
        <f>IF('Indicator Data'!AV186="No Data",1,IF('Indicator Data imputation'!AV185&lt;&gt;"",1,0))</f>
        <v>1</v>
      </c>
      <c r="AV182" s="158">
        <f>IF('Indicator Data'!AW186="No Data",1,IF('Indicator Data imputation'!AW185&lt;&gt;"",1,0))</f>
        <v>1</v>
      </c>
      <c r="AW182" s="158">
        <f>IF('Indicator Data'!AX186="No Data",1,IF('Indicator Data imputation'!AX185&lt;&gt;"",1,0))</f>
        <v>0</v>
      </c>
      <c r="AX182" s="158">
        <f>IF('Indicator Data'!AY186="No Data",1,IF('Indicator Data imputation'!AY185&lt;&gt;"",1,0))</f>
        <v>0</v>
      </c>
      <c r="AY182" s="158">
        <f>IF('Indicator Data'!AZ186="No Data",1,IF('Indicator Data imputation'!AZ185&lt;&gt;"",1,0))</f>
        <v>0</v>
      </c>
      <c r="AZ182" s="158">
        <f>IF('Indicator Data'!BA186="No Data",1,IF('Indicator Data imputation'!BA185&lt;&gt;"",1,0))</f>
        <v>1</v>
      </c>
      <c r="BA182" s="158">
        <f>IF('Indicator Data'!BB186="No Data",1,IF('Indicator Data imputation'!BB185&lt;&gt;"",1,0))</f>
        <v>0</v>
      </c>
      <c r="BB182" s="158">
        <f>IF('Indicator Data'!BC186="No Data",1,IF('Indicator Data imputation'!BC185&lt;&gt;"",1,0))</f>
        <v>0</v>
      </c>
      <c r="BC182" s="158">
        <f>IF('Indicator Data'!BD186="No Data",1,IF('Indicator Data imputation'!BD185&lt;&gt;"",1,0))</f>
        <v>0</v>
      </c>
      <c r="BD182" s="158">
        <f>IF('Indicator Data'!BE186="No Data",1,IF('Indicator Data imputation'!BE185&lt;&gt;"",1,0))</f>
        <v>0</v>
      </c>
      <c r="BE182" s="158">
        <f>IF('Indicator Data'!BF186="No Data",1,IF('Indicator Data imputation'!BF185&lt;&gt;"",1,0))</f>
        <v>0</v>
      </c>
      <c r="BF182" s="158">
        <f>IF('Indicator Data'!BG186="No Data",1,IF('Indicator Data imputation'!BG185&lt;&gt;"",1,0))</f>
        <v>0</v>
      </c>
      <c r="BG182" s="158">
        <f>IF('Indicator Data'!BH186="No Data",1,IF('Indicator Data imputation'!BH185&lt;&gt;"",1,0))</f>
        <v>0</v>
      </c>
      <c r="BH182" s="158">
        <f>IF('Indicator Data'!BI186="No Data",1,IF('Indicator Data imputation'!BI185&lt;&gt;"",1,0))</f>
        <v>0</v>
      </c>
      <c r="BI182" s="158">
        <f>IF('Indicator Data'!BR186="No Data",1,IF('Indicator Data imputation'!BJ185&lt;&gt;"",1,0))</f>
        <v>0</v>
      </c>
      <c r="BJ182" s="158">
        <f>IF('Indicator Data'!BS186="No Data",1,IF('Indicator Data imputation'!BK185&lt;&gt;"",1,0))</f>
        <v>0</v>
      </c>
      <c r="BK182" s="158">
        <f>IF('Indicator Data'!BT186="No Data",1,IF('Indicator Data imputation'!BL185&lt;&gt;"",1,0))</f>
        <v>0</v>
      </c>
      <c r="BL182" s="158">
        <f>IF('Indicator Data'!BU186="No Data",1,IF('Indicator Data imputation'!BM185&lt;&gt;"",1,0))</f>
        <v>0</v>
      </c>
      <c r="BM182" s="158">
        <f>IF('Indicator Data'!BV186="No Data",1,IF('Indicator Data imputation'!BN185&lt;&gt;"",1,0))</f>
        <v>1</v>
      </c>
      <c r="BN182" s="158">
        <f>IF('Indicator Data'!BW186="No Data",1,IF('Indicator Data imputation'!BO185&lt;&gt;"",1,0))</f>
        <v>0</v>
      </c>
      <c r="BO182" s="158">
        <f>IF('Indicator Data'!BX186="No Data",1,IF('Indicator Data imputation'!BP185&lt;&gt;"",1,0))</f>
        <v>0</v>
      </c>
      <c r="BP182" s="158">
        <f>IF('Indicator Data'!BY186="No Data",1,IF('Indicator Data imputation'!BQ185&lt;&gt;"",1,0))</f>
        <v>0</v>
      </c>
      <c r="BQ182" s="158">
        <f>IF('Indicator Data'!BZ186="No Data",1,IF('Indicator Data imputation'!BR185&lt;&gt;"",1,0))</f>
        <v>0</v>
      </c>
      <c r="BR182" s="158">
        <f>IF('Indicator Data'!CA186="No Data",1,IF('Indicator Data imputation'!BS185&lt;&gt;"",1,0))</f>
        <v>0</v>
      </c>
      <c r="BS182" s="158">
        <f>IF('Indicator Data'!CB186="No Data",1,IF('Indicator Data imputation'!BT185&lt;&gt;"",1,0))</f>
        <v>0</v>
      </c>
      <c r="BT182" s="158">
        <f>IF('Indicator Data'!CC186="No Data",1,IF('Indicator Data imputation'!BU185&lt;&gt;"",1,0))</f>
        <v>0</v>
      </c>
      <c r="BU182" s="158">
        <f>IF('Indicator Data'!CD186="No Data",1,IF('Indicator Data imputation'!BV185&lt;&gt;"",1,0))</f>
        <v>0</v>
      </c>
      <c r="BV182" s="158">
        <f>IF('Indicator Data'!CE186="No Data",1,IF('Indicator Data imputation'!BW185&lt;&gt;"",1,0))</f>
        <v>0</v>
      </c>
      <c r="BW182" s="158">
        <f>IF('Indicator Data'!CF186="No Data",1,IF('Indicator Data imputation'!BX185&lt;&gt;"",1,0))</f>
        <v>0</v>
      </c>
      <c r="BX182" s="158">
        <f>IF('Indicator Data'!CG186="No Data",1,IF('Indicator Data imputation'!BY185&lt;&gt;"",1,0))</f>
        <v>0</v>
      </c>
      <c r="BY182" s="5">
        <f t="shared" si="8"/>
        <v>14</v>
      </c>
      <c r="BZ182" s="160">
        <f t="shared" si="7"/>
        <v>0.18666666666666668</v>
      </c>
    </row>
    <row r="183" spans="1:78" x14ac:dyDescent="0.3">
      <c r="A183" s="5" t="s">
        <v>340</v>
      </c>
      <c r="B183" s="158">
        <f>IF('Indicator Data'!C187="No Data",1,IF('Indicator Data imputation'!C186&lt;&gt;"",1,0))</f>
        <v>0</v>
      </c>
      <c r="C183" s="158">
        <f>IF('Indicator Data'!D187="No Data",1,IF('Indicator Data imputation'!D186&lt;&gt;"",1,0))</f>
        <v>0</v>
      </c>
      <c r="D183" s="158">
        <f>IF('Indicator Data'!E187="No Data",1,IF('Indicator Data imputation'!E186&lt;&gt;"",1,0))</f>
        <v>0</v>
      </c>
      <c r="E183" s="158">
        <f>IF('Indicator Data'!F187="No Data",1,IF('Indicator Data imputation'!F186&lt;&gt;"",1,0))</f>
        <v>0</v>
      </c>
      <c r="F183" s="158">
        <f>IF('Indicator Data'!G187="No Data",1,IF('Indicator Data imputation'!G186&lt;&gt;"",1,0))</f>
        <v>0</v>
      </c>
      <c r="G183" s="158">
        <f>IF('Indicator Data'!H187="No Data",1,IF('Indicator Data imputation'!H186&lt;&gt;"",1,0))</f>
        <v>0</v>
      </c>
      <c r="H183" s="158">
        <f>IF('Indicator Data'!I187="No Data",1,IF('Indicator Data imputation'!I186&lt;&gt;"",1,0))</f>
        <v>0</v>
      </c>
      <c r="I183" s="158">
        <f>IF('Indicator Data'!J187="No Data",1,IF('Indicator Data imputation'!J186&lt;&gt;"",1,0))</f>
        <v>0</v>
      </c>
      <c r="J183" s="158">
        <f>IF('Indicator Data'!K187="No Data",1,IF('Indicator Data imputation'!K186&lt;&gt;"",1,0))</f>
        <v>0</v>
      </c>
      <c r="K183" s="158">
        <f>IF('Indicator Data'!L187="No Data",1,IF('Indicator Data imputation'!L186&lt;&gt;"",1,0))</f>
        <v>0</v>
      </c>
      <c r="L183" s="158">
        <f>IF('Indicator Data'!M187="No Data",1,IF('Indicator Data imputation'!M186&lt;&gt;"",1,0))</f>
        <v>0</v>
      </c>
      <c r="M183" s="158">
        <f>IF('Indicator Data'!N187="No Data",1,IF('Indicator Data imputation'!N186&lt;&gt;"",1,0))</f>
        <v>1</v>
      </c>
      <c r="N183" s="158">
        <f>IF('Indicator Data'!O187="No Data",1,IF('Indicator Data imputation'!O186&lt;&gt;"",1,0))</f>
        <v>1</v>
      </c>
      <c r="O183" s="158">
        <f>IF('Indicator Data'!P187="No Data",1,IF('Indicator Data imputation'!P186&lt;&gt;"",1,0))</f>
        <v>1</v>
      </c>
      <c r="P183" s="158">
        <f>IF('Indicator Data'!Q187="No Data",1,IF('Indicator Data imputation'!Q186&lt;&gt;"",1,0))</f>
        <v>0</v>
      </c>
      <c r="Q183" s="158">
        <f>IF('Indicator Data'!R187="No Data",1,IF('Indicator Data imputation'!R186&lt;&gt;"",1,0))</f>
        <v>0</v>
      </c>
      <c r="R183" s="158">
        <f>IF('Indicator Data'!S187="No Data",1,IF('Indicator Data imputation'!S186&lt;&gt;"",1,0))</f>
        <v>0</v>
      </c>
      <c r="S183" s="158">
        <f>IF('Indicator Data'!T187="No Data",1,IF('Indicator Data imputation'!T186&lt;&gt;"",1,0))</f>
        <v>0</v>
      </c>
      <c r="T183" s="158">
        <f>IF('Indicator Data'!U187="No Data",1,IF('Indicator Data imputation'!U186&lt;&gt;"",1,0))</f>
        <v>0</v>
      </c>
      <c r="U183" s="158">
        <f>IF('Indicator Data'!V187="No Data",1,IF('Indicator Data imputation'!V186&lt;&gt;"",1,0))</f>
        <v>0</v>
      </c>
      <c r="V183" s="158">
        <f>IF('Indicator Data'!W187="No Data",1,IF('Indicator Data imputation'!W186&lt;&gt;"",1,0))</f>
        <v>0</v>
      </c>
      <c r="W183" s="158">
        <f>IF('Indicator Data'!X187="No Data",1,IF('Indicator Data imputation'!X186&lt;&gt;"",1,0))</f>
        <v>0</v>
      </c>
      <c r="X183" s="158">
        <f>IF('Indicator Data'!Y187="No Data",1,IF('Indicator Data imputation'!Y186&lt;&gt;"",1,0))</f>
        <v>0</v>
      </c>
      <c r="Y183" s="158">
        <f>IF('Indicator Data'!Z187="No Data",1,IF('Indicator Data imputation'!Z186&lt;&gt;"",1,0))</f>
        <v>0</v>
      </c>
      <c r="Z183" s="158">
        <f>IF('Indicator Data'!AA187="No Data",1,IF('Indicator Data imputation'!AA186&lt;&gt;"",1,0))</f>
        <v>0</v>
      </c>
      <c r="AA183" s="158">
        <f>IF('Indicator Data'!AB187="No Data",1,IF('Indicator Data imputation'!AB186&lt;&gt;"",1,0))</f>
        <v>0</v>
      </c>
      <c r="AB183" s="158">
        <f>IF('Indicator Data'!AC187="No Data",1,IF('Indicator Data imputation'!AC186&lt;&gt;"",1,0))</f>
        <v>1</v>
      </c>
      <c r="AC183" s="158">
        <f>IF('Indicator Data'!AD187="No Data",1,IF('Indicator Data imputation'!AD186&lt;&gt;"",1,0))</f>
        <v>0</v>
      </c>
      <c r="AD183" s="158">
        <f>IF('Indicator Data'!AE187="No Data",1,IF('Indicator Data imputation'!AE186&lt;&gt;"",1,0))</f>
        <v>0</v>
      </c>
      <c r="AE183" s="158">
        <f>IF('Indicator Data'!AF187="No Data",1,IF('Indicator Data imputation'!AF186&lt;&gt;"",1,0))</f>
        <v>1</v>
      </c>
      <c r="AF183" s="158">
        <f>IF('Indicator Data'!AG187="No Data",1,IF('Indicator Data imputation'!AG186&lt;&gt;"",1,0))</f>
        <v>0</v>
      </c>
      <c r="AG183" s="158">
        <f>IF('Indicator Data'!AH187="No Data",1,IF('Indicator Data imputation'!AH186&lt;&gt;"",1,0))</f>
        <v>0</v>
      </c>
      <c r="AH183" s="158">
        <f>IF('Indicator Data'!AI187="No Data",1,IF('Indicator Data imputation'!AI186&lt;&gt;"",1,0))</f>
        <v>0</v>
      </c>
      <c r="AI183" s="158">
        <f>IF('Indicator Data'!AJ187="No Data",1,IF('Indicator Data imputation'!AJ186&lt;&gt;"",1,0))</f>
        <v>0</v>
      </c>
      <c r="AJ183" s="158">
        <f>IF('Indicator Data'!AK187="No Data",1,IF('Indicator Data imputation'!AK186&lt;&gt;"",1,0))</f>
        <v>0</v>
      </c>
      <c r="AK183" s="158">
        <f>IF('Indicator Data'!AL187="No Data",1,IF('Indicator Data imputation'!AL186&lt;&gt;"",1,0))</f>
        <v>0</v>
      </c>
      <c r="AL183" s="158">
        <f>IF('Indicator Data'!AM187="No Data",1,IF('Indicator Data imputation'!AM186&lt;&gt;"",1,0))</f>
        <v>1</v>
      </c>
      <c r="AM183" s="158">
        <f>IF('Indicator Data'!AN187="No Data",1,IF('Indicator Data imputation'!AN186&lt;&gt;"",1,0))</f>
        <v>0</v>
      </c>
      <c r="AN183" s="158">
        <f>IF('Indicator Data'!AO187="No Data",1,IF('Indicator Data imputation'!AO186&lt;&gt;"",1,0))</f>
        <v>0</v>
      </c>
      <c r="AO183" s="158">
        <f>IF('Indicator Data'!AP187="No Data",1,IF('Indicator Data imputation'!AP186&lt;&gt;"",1,0))</f>
        <v>0</v>
      </c>
      <c r="AP183" s="158">
        <f>IF('Indicator Data'!AQ187="No Data",1,IF('Indicator Data imputation'!AQ186&lt;&gt;"",1,0))</f>
        <v>1</v>
      </c>
      <c r="AQ183" s="158">
        <f>IF('Indicator Data'!AR187="No Data",1,IF('Indicator Data imputation'!AR186&lt;&gt;"",1,0))</f>
        <v>0</v>
      </c>
      <c r="AR183" s="158">
        <f>IF('Indicator Data'!AS187="No Data",1,IF('Indicator Data imputation'!AS186&lt;&gt;"",1,0))</f>
        <v>0</v>
      </c>
      <c r="AS183" s="158">
        <f>IF('Indicator Data'!AT187="No Data",1,IF('Indicator Data imputation'!AT186&lt;&gt;"",1,0))</f>
        <v>1</v>
      </c>
      <c r="AT183" s="158">
        <f>IF('Indicator Data'!AU187="No Data",1,IF('Indicator Data imputation'!AU186&lt;&gt;"",1,0))</f>
        <v>0</v>
      </c>
      <c r="AU183" s="158">
        <f>IF('Indicator Data'!AV187="No Data",1,IF('Indicator Data imputation'!AV186&lt;&gt;"",1,0))</f>
        <v>0</v>
      </c>
      <c r="AV183" s="158">
        <f>IF('Indicator Data'!AW187="No Data",1,IF('Indicator Data imputation'!AW186&lt;&gt;"",1,0))</f>
        <v>1</v>
      </c>
      <c r="AW183" s="158">
        <f>IF('Indicator Data'!AX187="No Data",1,IF('Indicator Data imputation'!AX186&lt;&gt;"",1,0))</f>
        <v>1</v>
      </c>
      <c r="AX183" s="158">
        <f>IF('Indicator Data'!AY187="No Data",1,IF('Indicator Data imputation'!AY186&lt;&gt;"",1,0))</f>
        <v>0</v>
      </c>
      <c r="AY183" s="158">
        <f>IF('Indicator Data'!AZ187="No Data",1,IF('Indicator Data imputation'!AZ186&lt;&gt;"",1,0))</f>
        <v>0</v>
      </c>
      <c r="AZ183" s="158">
        <f>IF('Indicator Data'!BA187="No Data",1,IF('Indicator Data imputation'!BA186&lt;&gt;"",1,0))</f>
        <v>0</v>
      </c>
      <c r="BA183" s="158">
        <f>IF('Indicator Data'!BB187="No Data",1,IF('Indicator Data imputation'!BB186&lt;&gt;"",1,0))</f>
        <v>0</v>
      </c>
      <c r="BB183" s="158">
        <f>IF('Indicator Data'!BC187="No Data",1,IF('Indicator Data imputation'!BC186&lt;&gt;"",1,0))</f>
        <v>0</v>
      </c>
      <c r="BC183" s="158">
        <f>IF('Indicator Data'!BD187="No Data",1,IF('Indicator Data imputation'!BD186&lt;&gt;"",1,0))</f>
        <v>0</v>
      </c>
      <c r="BD183" s="158">
        <f>IF('Indicator Data'!BE187="No Data",1,IF('Indicator Data imputation'!BE186&lt;&gt;"",1,0))</f>
        <v>0</v>
      </c>
      <c r="BE183" s="158">
        <f>IF('Indicator Data'!BF187="No Data",1,IF('Indicator Data imputation'!BF186&lt;&gt;"",1,0))</f>
        <v>0</v>
      </c>
      <c r="BF183" s="158">
        <f>IF('Indicator Data'!BG187="No Data",1,IF('Indicator Data imputation'!BG186&lt;&gt;"",1,0))</f>
        <v>0</v>
      </c>
      <c r="BG183" s="158">
        <f>IF('Indicator Data'!BH187="No Data",1,IF('Indicator Data imputation'!BH186&lt;&gt;"",1,0))</f>
        <v>0</v>
      </c>
      <c r="BH183" s="158">
        <f>IF('Indicator Data'!BI187="No Data",1,IF('Indicator Data imputation'!BI186&lt;&gt;"",1,0))</f>
        <v>0</v>
      </c>
      <c r="BI183" s="158">
        <f>IF('Indicator Data'!BR187="No Data",1,IF('Indicator Data imputation'!BJ186&lt;&gt;"",1,0))</f>
        <v>0</v>
      </c>
      <c r="BJ183" s="158">
        <f>IF('Indicator Data'!BS187="No Data",1,IF('Indicator Data imputation'!BK186&lt;&gt;"",1,0))</f>
        <v>0</v>
      </c>
      <c r="BK183" s="158">
        <f>IF('Indicator Data'!BT187="No Data",1,IF('Indicator Data imputation'!BL186&lt;&gt;"",1,0))</f>
        <v>0</v>
      </c>
      <c r="BL183" s="158">
        <f>IF('Indicator Data'!BU187="No Data",1,IF('Indicator Data imputation'!BM186&lt;&gt;"",1,0))</f>
        <v>0</v>
      </c>
      <c r="BM183" s="158">
        <f>IF('Indicator Data'!BV187="No Data",1,IF('Indicator Data imputation'!BN186&lt;&gt;"",1,0))</f>
        <v>1</v>
      </c>
      <c r="BN183" s="158">
        <f>IF('Indicator Data'!BW187="No Data",1,IF('Indicator Data imputation'!BO186&lt;&gt;"",1,0))</f>
        <v>0</v>
      </c>
      <c r="BO183" s="158">
        <f>IF('Indicator Data'!BX187="No Data",1,IF('Indicator Data imputation'!BP186&lt;&gt;"",1,0))</f>
        <v>0</v>
      </c>
      <c r="BP183" s="158">
        <f>IF('Indicator Data'!BY187="No Data",1,IF('Indicator Data imputation'!BQ186&lt;&gt;"",1,0))</f>
        <v>0</v>
      </c>
      <c r="BQ183" s="158">
        <f>IF('Indicator Data'!BZ187="No Data",1,IF('Indicator Data imputation'!BR186&lt;&gt;"",1,0))</f>
        <v>0</v>
      </c>
      <c r="BR183" s="158">
        <f>IF('Indicator Data'!CA187="No Data",1,IF('Indicator Data imputation'!BS186&lt;&gt;"",1,0))</f>
        <v>0</v>
      </c>
      <c r="BS183" s="158">
        <f>IF('Indicator Data'!CB187="No Data",1,IF('Indicator Data imputation'!BT186&lt;&gt;"",1,0))</f>
        <v>0</v>
      </c>
      <c r="BT183" s="158">
        <f>IF('Indicator Data'!CC187="No Data",1,IF('Indicator Data imputation'!BU186&lt;&gt;"",1,0))</f>
        <v>0</v>
      </c>
      <c r="BU183" s="158">
        <f>IF('Indicator Data'!CD187="No Data",1,IF('Indicator Data imputation'!BV186&lt;&gt;"",1,0))</f>
        <v>0</v>
      </c>
      <c r="BV183" s="158">
        <f>IF('Indicator Data'!CE187="No Data",1,IF('Indicator Data imputation'!BW186&lt;&gt;"",1,0))</f>
        <v>0</v>
      </c>
      <c r="BW183" s="158">
        <f>IF('Indicator Data'!CF187="No Data",1,IF('Indicator Data imputation'!BX186&lt;&gt;"",1,0))</f>
        <v>0</v>
      </c>
      <c r="BX183" s="158">
        <f>IF('Indicator Data'!CG187="No Data",1,IF('Indicator Data imputation'!BY186&lt;&gt;"",1,0))</f>
        <v>0</v>
      </c>
      <c r="BY183" s="5">
        <f t="shared" si="8"/>
        <v>11</v>
      </c>
      <c r="BZ183" s="160">
        <f t="shared" si="7"/>
        <v>0.14666666666666667</v>
      </c>
    </row>
    <row r="184" spans="1:78" x14ac:dyDescent="0.3">
      <c r="A184" s="5" t="s">
        <v>341</v>
      </c>
      <c r="B184" s="158">
        <f>IF('Indicator Data'!C188="No Data",1,IF('Indicator Data imputation'!C187&lt;&gt;"",1,0))</f>
        <v>0</v>
      </c>
      <c r="C184" s="158">
        <f>IF('Indicator Data'!D188="No Data",1,IF('Indicator Data imputation'!D187&lt;&gt;"",1,0))</f>
        <v>0</v>
      </c>
      <c r="D184" s="158">
        <f>IF('Indicator Data'!E188="No Data",1,IF('Indicator Data imputation'!E187&lt;&gt;"",1,0))</f>
        <v>0</v>
      </c>
      <c r="E184" s="158">
        <f>IF('Indicator Data'!F188="No Data",1,IF('Indicator Data imputation'!F187&lt;&gt;"",1,0))</f>
        <v>0</v>
      </c>
      <c r="F184" s="158">
        <f>IF('Indicator Data'!G188="No Data",1,IF('Indicator Data imputation'!G187&lt;&gt;"",1,0))</f>
        <v>0</v>
      </c>
      <c r="G184" s="158">
        <f>IF('Indicator Data'!H188="No Data",1,IF('Indicator Data imputation'!H187&lt;&gt;"",1,0))</f>
        <v>0</v>
      </c>
      <c r="H184" s="158">
        <f>IF('Indicator Data'!I188="No Data",1,IF('Indicator Data imputation'!I187&lt;&gt;"",1,0))</f>
        <v>0</v>
      </c>
      <c r="I184" s="158">
        <f>IF('Indicator Data'!J188="No Data",1,IF('Indicator Data imputation'!J187&lt;&gt;"",1,0))</f>
        <v>0</v>
      </c>
      <c r="J184" s="158">
        <f>IF('Indicator Data'!K188="No Data",1,IF('Indicator Data imputation'!K187&lt;&gt;"",1,0))</f>
        <v>0</v>
      </c>
      <c r="K184" s="158">
        <f>IF('Indicator Data'!L188="No Data",1,IF('Indicator Data imputation'!L187&lt;&gt;"",1,0))</f>
        <v>0</v>
      </c>
      <c r="L184" s="158">
        <f>IF('Indicator Data'!M188="No Data",1,IF('Indicator Data imputation'!M187&lt;&gt;"",1,0))</f>
        <v>1</v>
      </c>
      <c r="M184" s="158">
        <f>IF('Indicator Data'!N188="No Data",1,IF('Indicator Data imputation'!N187&lt;&gt;"",1,0))</f>
        <v>1</v>
      </c>
      <c r="N184" s="158">
        <f>IF('Indicator Data'!O188="No Data",1,IF('Indicator Data imputation'!O187&lt;&gt;"",1,0))</f>
        <v>1</v>
      </c>
      <c r="O184" s="158">
        <f>IF('Indicator Data'!P188="No Data",1,IF('Indicator Data imputation'!P187&lt;&gt;"",1,0))</f>
        <v>1</v>
      </c>
      <c r="P184" s="158">
        <f>IF('Indicator Data'!Q188="No Data",1,IF('Indicator Data imputation'!Q187&lt;&gt;"",1,0))</f>
        <v>0</v>
      </c>
      <c r="Q184" s="158">
        <f>IF('Indicator Data'!R188="No Data",1,IF('Indicator Data imputation'!R187&lt;&gt;"",1,0))</f>
        <v>0</v>
      </c>
      <c r="R184" s="158">
        <f>IF('Indicator Data'!S188="No Data",1,IF('Indicator Data imputation'!S187&lt;&gt;"",1,0))</f>
        <v>0</v>
      </c>
      <c r="S184" s="158">
        <f>IF('Indicator Data'!T188="No Data",1,IF('Indicator Data imputation'!T187&lt;&gt;"",1,0))</f>
        <v>0</v>
      </c>
      <c r="T184" s="158">
        <f>IF('Indicator Data'!U188="No Data",1,IF('Indicator Data imputation'!U187&lt;&gt;"",1,0))</f>
        <v>0</v>
      </c>
      <c r="U184" s="158">
        <f>IF('Indicator Data'!V188="No Data",1,IF('Indicator Data imputation'!V187&lt;&gt;"",1,0))</f>
        <v>0</v>
      </c>
      <c r="V184" s="158">
        <f>IF('Indicator Data'!W188="No Data",1,IF('Indicator Data imputation'!W187&lt;&gt;"",1,0))</f>
        <v>0</v>
      </c>
      <c r="W184" s="158">
        <f>IF('Indicator Data'!X188="No Data",1,IF('Indicator Data imputation'!X187&lt;&gt;"",1,0))</f>
        <v>0</v>
      </c>
      <c r="X184" s="158">
        <f>IF('Indicator Data'!Y188="No Data",1,IF('Indicator Data imputation'!Y187&lt;&gt;"",1,0))</f>
        <v>0</v>
      </c>
      <c r="Y184" s="158">
        <f>IF('Indicator Data'!Z188="No Data",1,IF('Indicator Data imputation'!Z187&lt;&gt;"",1,0))</f>
        <v>0</v>
      </c>
      <c r="Z184" s="158">
        <f>IF('Indicator Data'!AA188="No Data",1,IF('Indicator Data imputation'!AA187&lt;&gt;"",1,0))</f>
        <v>0</v>
      </c>
      <c r="AA184" s="158">
        <f>IF('Indicator Data'!AB188="No Data",1,IF('Indicator Data imputation'!AB187&lt;&gt;"",1,0))</f>
        <v>0</v>
      </c>
      <c r="AB184" s="158">
        <f>IF('Indicator Data'!AC188="No Data",1,IF('Indicator Data imputation'!AC187&lt;&gt;"",1,0))</f>
        <v>1</v>
      </c>
      <c r="AC184" s="158">
        <f>IF('Indicator Data'!AD188="No Data",1,IF('Indicator Data imputation'!AD187&lt;&gt;"",1,0))</f>
        <v>0</v>
      </c>
      <c r="AD184" s="158">
        <f>IF('Indicator Data'!AE188="No Data",1,IF('Indicator Data imputation'!AE187&lt;&gt;"",1,0))</f>
        <v>0</v>
      </c>
      <c r="AE184" s="158">
        <f>IF('Indicator Data'!AF188="No Data",1,IF('Indicator Data imputation'!AF187&lt;&gt;"",1,0))</f>
        <v>1</v>
      </c>
      <c r="AF184" s="158">
        <f>IF('Indicator Data'!AG188="No Data",1,IF('Indicator Data imputation'!AG187&lt;&gt;"",1,0))</f>
        <v>0</v>
      </c>
      <c r="AG184" s="158">
        <f>IF('Indicator Data'!AH188="No Data",1,IF('Indicator Data imputation'!AH187&lt;&gt;"",1,0))</f>
        <v>0</v>
      </c>
      <c r="AH184" s="158">
        <f>IF('Indicator Data'!AI188="No Data",1,IF('Indicator Data imputation'!AI187&lt;&gt;"",1,0))</f>
        <v>0</v>
      </c>
      <c r="AI184" s="158">
        <f>IF('Indicator Data'!AJ188="No Data",1,IF('Indicator Data imputation'!AJ187&lt;&gt;"",1,0))</f>
        <v>0</v>
      </c>
      <c r="AJ184" s="158">
        <f>IF('Indicator Data'!AK188="No Data",1,IF('Indicator Data imputation'!AK187&lt;&gt;"",1,0))</f>
        <v>0</v>
      </c>
      <c r="AK184" s="158">
        <f>IF('Indicator Data'!AL188="No Data",1,IF('Indicator Data imputation'!AL187&lt;&gt;"",1,0))</f>
        <v>0</v>
      </c>
      <c r="AL184" s="158">
        <f>IF('Indicator Data'!AM188="No Data",1,IF('Indicator Data imputation'!AM187&lt;&gt;"",1,0))</f>
        <v>1</v>
      </c>
      <c r="AM184" s="158">
        <f>IF('Indicator Data'!AN188="No Data",1,IF('Indicator Data imputation'!AN187&lt;&gt;"",1,0))</f>
        <v>0</v>
      </c>
      <c r="AN184" s="158">
        <f>IF('Indicator Data'!AO188="No Data",1,IF('Indicator Data imputation'!AO187&lt;&gt;"",1,0))</f>
        <v>0</v>
      </c>
      <c r="AO184" s="158">
        <f>IF('Indicator Data'!AP188="No Data",1,IF('Indicator Data imputation'!AP187&lt;&gt;"",1,0))</f>
        <v>0</v>
      </c>
      <c r="AP184" s="158">
        <f>IF('Indicator Data'!AQ188="No Data",1,IF('Indicator Data imputation'!AQ187&lt;&gt;"",1,0))</f>
        <v>1</v>
      </c>
      <c r="AQ184" s="158">
        <f>IF('Indicator Data'!AR188="No Data",1,IF('Indicator Data imputation'!AR187&lt;&gt;"",1,0))</f>
        <v>0</v>
      </c>
      <c r="AR184" s="158">
        <f>IF('Indicator Data'!AS188="No Data",1,IF('Indicator Data imputation'!AS187&lt;&gt;"",1,0))</f>
        <v>0</v>
      </c>
      <c r="AS184" s="158">
        <f>IF('Indicator Data'!AT188="No Data",1,IF('Indicator Data imputation'!AT187&lt;&gt;"",1,0))</f>
        <v>0</v>
      </c>
      <c r="AT184" s="158">
        <f>IF('Indicator Data'!AU188="No Data",1,IF('Indicator Data imputation'!AU187&lt;&gt;"",1,0))</f>
        <v>0</v>
      </c>
      <c r="AU184" s="158">
        <f>IF('Indicator Data'!AV188="No Data",1,IF('Indicator Data imputation'!AV187&lt;&gt;"",1,0))</f>
        <v>1</v>
      </c>
      <c r="AV184" s="158">
        <f>IF('Indicator Data'!AW188="No Data",1,IF('Indicator Data imputation'!AW187&lt;&gt;"",1,0))</f>
        <v>1</v>
      </c>
      <c r="AW184" s="158">
        <f>IF('Indicator Data'!AX188="No Data",1,IF('Indicator Data imputation'!AX187&lt;&gt;"",1,0))</f>
        <v>1</v>
      </c>
      <c r="AX184" s="158">
        <f>IF('Indicator Data'!AY188="No Data",1,IF('Indicator Data imputation'!AY187&lt;&gt;"",1,0))</f>
        <v>0</v>
      </c>
      <c r="AY184" s="158">
        <f>IF('Indicator Data'!AZ188="No Data",1,IF('Indicator Data imputation'!AZ187&lt;&gt;"",1,0))</f>
        <v>0</v>
      </c>
      <c r="AZ184" s="158">
        <f>IF('Indicator Data'!BA188="No Data",1,IF('Indicator Data imputation'!BA187&lt;&gt;"",1,0))</f>
        <v>0</v>
      </c>
      <c r="BA184" s="158">
        <f>IF('Indicator Data'!BB188="No Data",1,IF('Indicator Data imputation'!BB187&lt;&gt;"",1,0))</f>
        <v>0</v>
      </c>
      <c r="BB184" s="158">
        <f>IF('Indicator Data'!BC188="No Data",1,IF('Indicator Data imputation'!BC187&lt;&gt;"",1,0))</f>
        <v>0</v>
      </c>
      <c r="BC184" s="158">
        <f>IF('Indicator Data'!BD188="No Data",1,IF('Indicator Data imputation'!BD187&lt;&gt;"",1,0))</f>
        <v>0</v>
      </c>
      <c r="BD184" s="158">
        <f>IF('Indicator Data'!BE188="No Data",1,IF('Indicator Data imputation'!BE187&lt;&gt;"",1,0))</f>
        <v>0</v>
      </c>
      <c r="BE184" s="158">
        <f>IF('Indicator Data'!BF188="No Data",1,IF('Indicator Data imputation'!BF187&lt;&gt;"",1,0))</f>
        <v>0</v>
      </c>
      <c r="BF184" s="158">
        <f>IF('Indicator Data'!BG188="No Data",1,IF('Indicator Data imputation'!BG187&lt;&gt;"",1,0))</f>
        <v>0</v>
      </c>
      <c r="BG184" s="158">
        <f>IF('Indicator Data'!BH188="No Data",1,IF('Indicator Data imputation'!BH187&lt;&gt;"",1,0))</f>
        <v>0</v>
      </c>
      <c r="BH184" s="158">
        <f>IF('Indicator Data'!BI188="No Data",1,IF('Indicator Data imputation'!BI187&lt;&gt;"",1,0))</f>
        <v>0</v>
      </c>
      <c r="BI184" s="158">
        <f>IF('Indicator Data'!BR188="No Data",1,IF('Indicator Data imputation'!BJ187&lt;&gt;"",1,0))</f>
        <v>0</v>
      </c>
      <c r="BJ184" s="158">
        <f>IF('Indicator Data'!BS188="No Data",1,IF('Indicator Data imputation'!BK187&lt;&gt;"",1,0))</f>
        <v>0</v>
      </c>
      <c r="BK184" s="158">
        <f>IF('Indicator Data'!BT188="No Data",1,IF('Indicator Data imputation'!BL187&lt;&gt;"",1,0))</f>
        <v>0</v>
      </c>
      <c r="BL184" s="158">
        <f>IF('Indicator Data'!BU188="No Data",1,IF('Indicator Data imputation'!BM187&lt;&gt;"",1,0))</f>
        <v>0</v>
      </c>
      <c r="BM184" s="158">
        <f>IF('Indicator Data'!BV188="No Data",1,IF('Indicator Data imputation'!BN187&lt;&gt;"",1,0))</f>
        <v>1</v>
      </c>
      <c r="BN184" s="158">
        <f>IF('Indicator Data'!BW188="No Data",1,IF('Indicator Data imputation'!BO187&lt;&gt;"",1,0))</f>
        <v>0</v>
      </c>
      <c r="BO184" s="158">
        <f>IF('Indicator Data'!BX188="No Data",1,IF('Indicator Data imputation'!BP187&lt;&gt;"",1,0))</f>
        <v>0</v>
      </c>
      <c r="BP184" s="158">
        <f>IF('Indicator Data'!BY188="No Data",1,IF('Indicator Data imputation'!BQ187&lt;&gt;"",1,0))</f>
        <v>0</v>
      </c>
      <c r="BQ184" s="158">
        <f>IF('Indicator Data'!BZ188="No Data",1,IF('Indicator Data imputation'!BR187&lt;&gt;"",1,0))</f>
        <v>0</v>
      </c>
      <c r="BR184" s="158">
        <f>IF('Indicator Data'!CA188="No Data",1,IF('Indicator Data imputation'!BS187&lt;&gt;"",1,0))</f>
        <v>0</v>
      </c>
      <c r="BS184" s="158">
        <f>IF('Indicator Data'!CB188="No Data",1,IF('Indicator Data imputation'!BT187&lt;&gt;"",1,0))</f>
        <v>0</v>
      </c>
      <c r="BT184" s="158">
        <f>IF('Indicator Data'!CC188="No Data",1,IF('Indicator Data imputation'!BU187&lt;&gt;"",1,0))</f>
        <v>0</v>
      </c>
      <c r="BU184" s="158">
        <f>IF('Indicator Data'!CD188="No Data",1,IF('Indicator Data imputation'!BV187&lt;&gt;"",1,0))</f>
        <v>0</v>
      </c>
      <c r="BV184" s="158">
        <f>IF('Indicator Data'!CE188="No Data",1,IF('Indicator Data imputation'!BW187&lt;&gt;"",1,0))</f>
        <v>0</v>
      </c>
      <c r="BW184" s="158">
        <f>IF('Indicator Data'!CF188="No Data",1,IF('Indicator Data imputation'!BX187&lt;&gt;"",1,0))</f>
        <v>0</v>
      </c>
      <c r="BX184" s="158">
        <f>IF('Indicator Data'!CG188="No Data",1,IF('Indicator Data imputation'!BY187&lt;&gt;"",1,0))</f>
        <v>0</v>
      </c>
      <c r="BY184" s="5">
        <f t="shared" si="8"/>
        <v>12</v>
      </c>
      <c r="BZ184" s="160">
        <f t="shared" si="7"/>
        <v>0.16</v>
      </c>
    </row>
    <row r="185" spans="1:78" x14ac:dyDescent="0.3">
      <c r="A185" s="5" t="s">
        <v>343</v>
      </c>
      <c r="B185" s="158">
        <f>IF('Indicator Data'!C189="No Data",1,IF('Indicator Data imputation'!C188&lt;&gt;"",1,0))</f>
        <v>0</v>
      </c>
      <c r="C185" s="158">
        <f>IF('Indicator Data'!D189="No Data",1,IF('Indicator Data imputation'!D188&lt;&gt;"",1,0))</f>
        <v>0</v>
      </c>
      <c r="D185" s="158">
        <f>IF('Indicator Data'!E189="No Data",1,IF('Indicator Data imputation'!E188&lt;&gt;"",1,0))</f>
        <v>0</v>
      </c>
      <c r="E185" s="158">
        <f>IF('Indicator Data'!F189="No Data",1,IF('Indicator Data imputation'!F188&lt;&gt;"",1,0))</f>
        <v>0</v>
      </c>
      <c r="F185" s="158">
        <f>IF('Indicator Data'!G189="No Data",1,IF('Indicator Data imputation'!G188&lt;&gt;"",1,0))</f>
        <v>0</v>
      </c>
      <c r="G185" s="158">
        <f>IF('Indicator Data'!H189="No Data",1,IF('Indicator Data imputation'!H188&lt;&gt;"",1,0))</f>
        <v>0</v>
      </c>
      <c r="H185" s="158">
        <f>IF('Indicator Data'!I189="No Data",1,IF('Indicator Data imputation'!I188&lt;&gt;"",1,0))</f>
        <v>0</v>
      </c>
      <c r="I185" s="158">
        <f>IF('Indicator Data'!J189="No Data",1,IF('Indicator Data imputation'!J188&lt;&gt;"",1,0))</f>
        <v>0</v>
      </c>
      <c r="J185" s="158">
        <f>IF('Indicator Data'!K189="No Data",1,IF('Indicator Data imputation'!K188&lt;&gt;"",1,0))</f>
        <v>0</v>
      </c>
      <c r="K185" s="158">
        <f>IF('Indicator Data'!L189="No Data",1,IF('Indicator Data imputation'!L188&lt;&gt;"",1,0))</f>
        <v>0</v>
      </c>
      <c r="L185" s="158">
        <f>IF('Indicator Data'!M189="No Data",1,IF('Indicator Data imputation'!M188&lt;&gt;"",1,0))</f>
        <v>1</v>
      </c>
      <c r="M185" s="158">
        <f>IF('Indicator Data'!N189="No Data",1,IF('Indicator Data imputation'!N188&lt;&gt;"",1,0))</f>
        <v>1</v>
      </c>
      <c r="N185" s="158">
        <f>IF('Indicator Data'!O189="No Data",1,IF('Indicator Data imputation'!O188&lt;&gt;"",1,0))</f>
        <v>1</v>
      </c>
      <c r="O185" s="158">
        <f>IF('Indicator Data'!P189="No Data",1,IF('Indicator Data imputation'!P188&lt;&gt;"",1,0))</f>
        <v>1</v>
      </c>
      <c r="P185" s="158">
        <f>IF('Indicator Data'!Q189="No Data",1,IF('Indicator Data imputation'!Q188&lt;&gt;"",1,0))</f>
        <v>0</v>
      </c>
      <c r="Q185" s="158">
        <f>IF('Indicator Data'!R189="No Data",1,IF('Indicator Data imputation'!R188&lt;&gt;"",1,0))</f>
        <v>0</v>
      </c>
      <c r="R185" s="158">
        <f>IF('Indicator Data'!S189="No Data",1,IF('Indicator Data imputation'!S188&lt;&gt;"",1,0))</f>
        <v>0</v>
      </c>
      <c r="S185" s="158">
        <f>IF('Indicator Data'!T189="No Data",1,IF('Indicator Data imputation'!T188&lt;&gt;"",1,0))</f>
        <v>0</v>
      </c>
      <c r="T185" s="158">
        <f>IF('Indicator Data'!U189="No Data",1,IF('Indicator Data imputation'!U188&lt;&gt;"",1,0))</f>
        <v>0</v>
      </c>
      <c r="U185" s="158">
        <f>IF('Indicator Data'!V189="No Data",1,IF('Indicator Data imputation'!V188&lt;&gt;"",1,0))</f>
        <v>0</v>
      </c>
      <c r="V185" s="158">
        <f>IF('Indicator Data'!W189="No Data",1,IF('Indicator Data imputation'!W188&lt;&gt;"",1,0))</f>
        <v>0</v>
      </c>
      <c r="W185" s="158">
        <f>IF('Indicator Data'!X189="No Data",1,IF('Indicator Data imputation'!X188&lt;&gt;"",1,0))</f>
        <v>0</v>
      </c>
      <c r="X185" s="158">
        <f>IF('Indicator Data'!Y189="No Data",1,IF('Indicator Data imputation'!Y188&lt;&gt;"",1,0))</f>
        <v>0</v>
      </c>
      <c r="Y185" s="158">
        <f>IF('Indicator Data'!Z189="No Data",1,IF('Indicator Data imputation'!Z188&lt;&gt;"",1,0))</f>
        <v>0</v>
      </c>
      <c r="Z185" s="158">
        <f>IF('Indicator Data'!AA189="No Data",1,IF('Indicator Data imputation'!AA188&lt;&gt;"",1,0))</f>
        <v>0</v>
      </c>
      <c r="AA185" s="158">
        <f>IF('Indicator Data'!AB189="No Data",1,IF('Indicator Data imputation'!AB188&lt;&gt;"",1,0))</f>
        <v>0</v>
      </c>
      <c r="AB185" s="158">
        <f>IF('Indicator Data'!AC189="No Data",1,IF('Indicator Data imputation'!AC188&lt;&gt;"",1,0))</f>
        <v>1</v>
      </c>
      <c r="AC185" s="158">
        <f>IF('Indicator Data'!AD189="No Data",1,IF('Indicator Data imputation'!AD188&lt;&gt;"",1,0))</f>
        <v>0</v>
      </c>
      <c r="AD185" s="158">
        <f>IF('Indicator Data'!AE189="No Data",1,IF('Indicator Data imputation'!AE188&lt;&gt;"",1,0))</f>
        <v>0</v>
      </c>
      <c r="AE185" s="158">
        <f>IF('Indicator Data'!AF189="No Data",1,IF('Indicator Data imputation'!AF188&lt;&gt;"",1,0))</f>
        <v>1</v>
      </c>
      <c r="AF185" s="158">
        <f>IF('Indicator Data'!AG189="No Data",1,IF('Indicator Data imputation'!AG188&lt;&gt;"",1,0))</f>
        <v>0</v>
      </c>
      <c r="AG185" s="158">
        <f>IF('Indicator Data'!AH189="No Data",1,IF('Indicator Data imputation'!AH188&lt;&gt;"",1,0))</f>
        <v>0</v>
      </c>
      <c r="AH185" s="158">
        <f>IF('Indicator Data'!AI189="No Data",1,IF('Indicator Data imputation'!AI188&lt;&gt;"",1,0))</f>
        <v>0</v>
      </c>
      <c r="AI185" s="158">
        <f>IF('Indicator Data'!AJ189="No Data",1,IF('Indicator Data imputation'!AJ188&lt;&gt;"",1,0))</f>
        <v>0</v>
      </c>
      <c r="AJ185" s="158">
        <f>IF('Indicator Data'!AK189="No Data",1,IF('Indicator Data imputation'!AK188&lt;&gt;"",1,0))</f>
        <v>0</v>
      </c>
      <c r="AK185" s="158">
        <f>IF('Indicator Data'!AL189="No Data",1,IF('Indicator Data imputation'!AL188&lt;&gt;"",1,0))</f>
        <v>0</v>
      </c>
      <c r="AL185" s="158">
        <f>IF('Indicator Data'!AM189="No Data",1,IF('Indicator Data imputation'!AM188&lt;&gt;"",1,0))</f>
        <v>1</v>
      </c>
      <c r="AM185" s="158">
        <f>IF('Indicator Data'!AN189="No Data",1,IF('Indicator Data imputation'!AN188&lt;&gt;"",1,0))</f>
        <v>0</v>
      </c>
      <c r="AN185" s="158">
        <f>IF('Indicator Data'!AO189="No Data",1,IF('Indicator Data imputation'!AO188&lt;&gt;"",1,0))</f>
        <v>0</v>
      </c>
      <c r="AO185" s="158">
        <f>IF('Indicator Data'!AP189="No Data",1,IF('Indicator Data imputation'!AP188&lt;&gt;"",1,0))</f>
        <v>0</v>
      </c>
      <c r="AP185" s="158">
        <f>IF('Indicator Data'!AQ189="No Data",1,IF('Indicator Data imputation'!AQ188&lt;&gt;"",1,0))</f>
        <v>0</v>
      </c>
      <c r="AQ185" s="158">
        <f>IF('Indicator Data'!AR189="No Data",1,IF('Indicator Data imputation'!AR188&lt;&gt;"",1,0))</f>
        <v>0</v>
      </c>
      <c r="AR185" s="158">
        <f>IF('Indicator Data'!AS189="No Data",1,IF('Indicator Data imputation'!AS188&lt;&gt;"",1,0))</f>
        <v>0</v>
      </c>
      <c r="AS185" s="158">
        <f>IF('Indicator Data'!AT189="No Data",1,IF('Indicator Data imputation'!AT188&lt;&gt;"",1,0))</f>
        <v>0</v>
      </c>
      <c r="AT185" s="158">
        <f>IF('Indicator Data'!AU189="No Data",1,IF('Indicator Data imputation'!AU188&lt;&gt;"",1,0))</f>
        <v>0</v>
      </c>
      <c r="AU185" s="158">
        <f>IF('Indicator Data'!AV189="No Data",1,IF('Indicator Data imputation'!AV188&lt;&gt;"",1,0))</f>
        <v>0</v>
      </c>
      <c r="AV185" s="158">
        <f>IF('Indicator Data'!AW189="No Data",1,IF('Indicator Data imputation'!AW188&lt;&gt;"",1,0))</f>
        <v>0</v>
      </c>
      <c r="AW185" s="158">
        <f>IF('Indicator Data'!AX189="No Data",1,IF('Indicator Data imputation'!AX188&lt;&gt;"",1,0))</f>
        <v>1</v>
      </c>
      <c r="AX185" s="158">
        <f>IF('Indicator Data'!AY189="No Data",1,IF('Indicator Data imputation'!AY188&lt;&gt;"",1,0))</f>
        <v>0</v>
      </c>
      <c r="AY185" s="158">
        <f>IF('Indicator Data'!AZ189="No Data",1,IF('Indicator Data imputation'!AZ188&lt;&gt;"",1,0))</f>
        <v>0</v>
      </c>
      <c r="AZ185" s="158">
        <f>IF('Indicator Data'!BA189="No Data",1,IF('Indicator Data imputation'!BA188&lt;&gt;"",1,0))</f>
        <v>0</v>
      </c>
      <c r="BA185" s="158">
        <f>IF('Indicator Data'!BB189="No Data",1,IF('Indicator Data imputation'!BB188&lt;&gt;"",1,0))</f>
        <v>0</v>
      </c>
      <c r="BB185" s="158">
        <f>IF('Indicator Data'!BC189="No Data",1,IF('Indicator Data imputation'!BC188&lt;&gt;"",1,0))</f>
        <v>0</v>
      </c>
      <c r="BC185" s="158">
        <f>IF('Indicator Data'!BD189="No Data",1,IF('Indicator Data imputation'!BD188&lt;&gt;"",1,0))</f>
        <v>0</v>
      </c>
      <c r="BD185" s="158">
        <f>IF('Indicator Data'!BE189="No Data",1,IF('Indicator Data imputation'!BE188&lt;&gt;"",1,0))</f>
        <v>0</v>
      </c>
      <c r="BE185" s="158">
        <f>IF('Indicator Data'!BF189="No Data",1,IF('Indicator Data imputation'!BF188&lt;&gt;"",1,0))</f>
        <v>0</v>
      </c>
      <c r="BF185" s="158">
        <f>IF('Indicator Data'!BG189="No Data",1,IF('Indicator Data imputation'!BG188&lt;&gt;"",1,0))</f>
        <v>0</v>
      </c>
      <c r="BG185" s="158">
        <f>IF('Indicator Data'!BH189="No Data",1,IF('Indicator Data imputation'!BH188&lt;&gt;"",1,0))</f>
        <v>0</v>
      </c>
      <c r="BH185" s="158">
        <f>IF('Indicator Data'!BI189="No Data",1,IF('Indicator Data imputation'!BI188&lt;&gt;"",1,0))</f>
        <v>0</v>
      </c>
      <c r="BI185" s="158">
        <f>IF('Indicator Data'!BR189="No Data",1,IF('Indicator Data imputation'!BJ188&lt;&gt;"",1,0))</f>
        <v>0</v>
      </c>
      <c r="BJ185" s="158">
        <f>IF('Indicator Data'!BS189="No Data",1,IF('Indicator Data imputation'!BK188&lt;&gt;"",1,0))</f>
        <v>0</v>
      </c>
      <c r="BK185" s="158">
        <f>IF('Indicator Data'!BT189="No Data",1,IF('Indicator Data imputation'!BL188&lt;&gt;"",1,0))</f>
        <v>0</v>
      </c>
      <c r="BL185" s="158">
        <f>IF('Indicator Data'!BU189="No Data",1,IF('Indicator Data imputation'!BM188&lt;&gt;"",1,0))</f>
        <v>0</v>
      </c>
      <c r="BM185" s="158">
        <f>IF('Indicator Data'!BV189="No Data",1,IF('Indicator Data imputation'!BN188&lt;&gt;"",1,0))</f>
        <v>0</v>
      </c>
      <c r="BN185" s="158">
        <f>IF('Indicator Data'!BW189="No Data",1,IF('Indicator Data imputation'!BO188&lt;&gt;"",1,0))</f>
        <v>0</v>
      </c>
      <c r="BO185" s="158">
        <f>IF('Indicator Data'!BX189="No Data",1,IF('Indicator Data imputation'!BP188&lt;&gt;"",1,0))</f>
        <v>0</v>
      </c>
      <c r="BP185" s="158">
        <f>IF('Indicator Data'!BY189="No Data",1,IF('Indicator Data imputation'!BQ188&lt;&gt;"",1,0))</f>
        <v>0</v>
      </c>
      <c r="BQ185" s="158">
        <f>IF('Indicator Data'!BZ189="No Data",1,IF('Indicator Data imputation'!BR188&lt;&gt;"",1,0))</f>
        <v>0</v>
      </c>
      <c r="BR185" s="158">
        <f>IF('Indicator Data'!CA189="No Data",1,IF('Indicator Data imputation'!BS188&lt;&gt;"",1,0))</f>
        <v>0</v>
      </c>
      <c r="BS185" s="158">
        <f>IF('Indicator Data'!CB189="No Data",1,IF('Indicator Data imputation'!BT188&lt;&gt;"",1,0))</f>
        <v>0</v>
      </c>
      <c r="BT185" s="158">
        <f>IF('Indicator Data'!CC189="No Data",1,IF('Indicator Data imputation'!BU188&lt;&gt;"",1,0))</f>
        <v>0</v>
      </c>
      <c r="BU185" s="158">
        <f>IF('Indicator Data'!CD189="No Data",1,IF('Indicator Data imputation'!BV188&lt;&gt;"",1,0))</f>
        <v>0</v>
      </c>
      <c r="BV185" s="158">
        <f>IF('Indicator Data'!CE189="No Data",1,IF('Indicator Data imputation'!BW188&lt;&gt;"",1,0))</f>
        <v>0</v>
      </c>
      <c r="BW185" s="158">
        <f>IF('Indicator Data'!CF189="No Data",1,IF('Indicator Data imputation'!BX188&lt;&gt;"",1,0))</f>
        <v>0</v>
      </c>
      <c r="BX185" s="158">
        <f>IF('Indicator Data'!CG189="No Data",1,IF('Indicator Data imputation'!BY188&lt;&gt;"",1,0))</f>
        <v>0</v>
      </c>
      <c r="BY185" s="5">
        <f t="shared" si="8"/>
        <v>8</v>
      </c>
      <c r="BZ185" s="160">
        <f t="shared" si="7"/>
        <v>0.10666666666666667</v>
      </c>
    </row>
    <row r="186" spans="1:78" x14ac:dyDescent="0.3">
      <c r="A186" s="5" t="s">
        <v>345</v>
      </c>
      <c r="B186" s="158">
        <f>IF('Indicator Data'!C190="No Data",1,IF('Indicator Data imputation'!C189&lt;&gt;"",1,0))</f>
        <v>0</v>
      </c>
      <c r="C186" s="158">
        <f>IF('Indicator Data'!D190="No Data",1,IF('Indicator Data imputation'!D189&lt;&gt;"",1,0))</f>
        <v>0</v>
      </c>
      <c r="D186" s="158">
        <f>IF('Indicator Data'!E190="No Data",1,IF('Indicator Data imputation'!E189&lt;&gt;"",1,0))</f>
        <v>0</v>
      </c>
      <c r="E186" s="158">
        <f>IF('Indicator Data'!F190="No Data",1,IF('Indicator Data imputation'!F189&lt;&gt;"",1,0))</f>
        <v>0</v>
      </c>
      <c r="F186" s="158">
        <f>IF('Indicator Data'!G190="No Data",1,IF('Indicator Data imputation'!G189&lt;&gt;"",1,0))</f>
        <v>0</v>
      </c>
      <c r="G186" s="158">
        <f>IF('Indicator Data'!H190="No Data",1,IF('Indicator Data imputation'!H189&lt;&gt;"",1,0))</f>
        <v>0</v>
      </c>
      <c r="H186" s="158">
        <f>IF('Indicator Data'!I190="No Data",1,IF('Indicator Data imputation'!I189&lt;&gt;"",1,0))</f>
        <v>0</v>
      </c>
      <c r="I186" s="158">
        <f>IF('Indicator Data'!J190="No Data",1,IF('Indicator Data imputation'!J189&lt;&gt;"",1,0))</f>
        <v>0</v>
      </c>
      <c r="J186" s="158">
        <f>IF('Indicator Data'!K190="No Data",1,IF('Indicator Data imputation'!K189&lt;&gt;"",1,0))</f>
        <v>0</v>
      </c>
      <c r="K186" s="158">
        <f>IF('Indicator Data'!L190="No Data",1,IF('Indicator Data imputation'!L189&lt;&gt;"",1,0))</f>
        <v>0</v>
      </c>
      <c r="L186" s="158">
        <f>IF('Indicator Data'!M190="No Data",1,IF('Indicator Data imputation'!M189&lt;&gt;"",1,0))</f>
        <v>0</v>
      </c>
      <c r="M186" s="158">
        <f>IF('Indicator Data'!N190="No Data",1,IF('Indicator Data imputation'!N189&lt;&gt;"",1,0))</f>
        <v>1</v>
      </c>
      <c r="N186" s="158">
        <f>IF('Indicator Data'!O190="No Data",1,IF('Indicator Data imputation'!O189&lt;&gt;"",1,0))</f>
        <v>1</v>
      </c>
      <c r="O186" s="158">
        <f>IF('Indicator Data'!P190="No Data",1,IF('Indicator Data imputation'!P189&lt;&gt;"",1,0))</f>
        <v>1</v>
      </c>
      <c r="P186" s="158">
        <f>IF('Indicator Data'!Q190="No Data",1,IF('Indicator Data imputation'!Q189&lt;&gt;"",1,0))</f>
        <v>0</v>
      </c>
      <c r="Q186" s="158">
        <f>IF('Indicator Data'!R190="No Data",1,IF('Indicator Data imputation'!R189&lt;&gt;"",1,0))</f>
        <v>0</v>
      </c>
      <c r="R186" s="158">
        <f>IF('Indicator Data'!S190="No Data",1,IF('Indicator Data imputation'!S189&lt;&gt;"",1,0))</f>
        <v>0</v>
      </c>
      <c r="S186" s="158">
        <f>IF('Indicator Data'!T190="No Data",1,IF('Indicator Data imputation'!T189&lt;&gt;"",1,0))</f>
        <v>0</v>
      </c>
      <c r="T186" s="158">
        <f>IF('Indicator Data'!U190="No Data",1,IF('Indicator Data imputation'!U189&lt;&gt;"",1,0))</f>
        <v>0</v>
      </c>
      <c r="U186" s="158">
        <f>IF('Indicator Data'!V190="No Data",1,IF('Indicator Data imputation'!V189&lt;&gt;"",1,0))</f>
        <v>0</v>
      </c>
      <c r="V186" s="158">
        <f>IF('Indicator Data'!W190="No Data",1,IF('Indicator Data imputation'!W189&lt;&gt;"",1,0))</f>
        <v>0</v>
      </c>
      <c r="W186" s="158">
        <f>IF('Indicator Data'!X190="No Data",1,IF('Indicator Data imputation'!X189&lt;&gt;"",1,0))</f>
        <v>0</v>
      </c>
      <c r="X186" s="158">
        <f>IF('Indicator Data'!Y190="No Data",1,IF('Indicator Data imputation'!Y189&lt;&gt;"",1,0))</f>
        <v>0</v>
      </c>
      <c r="Y186" s="158">
        <f>IF('Indicator Data'!Z190="No Data",1,IF('Indicator Data imputation'!Z189&lt;&gt;"",1,0))</f>
        <v>0</v>
      </c>
      <c r="Z186" s="158">
        <f>IF('Indicator Data'!AA190="No Data",1,IF('Indicator Data imputation'!AA189&lt;&gt;"",1,0))</f>
        <v>1</v>
      </c>
      <c r="AA186" s="158">
        <f>IF('Indicator Data'!AB190="No Data",1,IF('Indicator Data imputation'!AB189&lt;&gt;"",1,0))</f>
        <v>0</v>
      </c>
      <c r="AB186" s="158">
        <f>IF('Indicator Data'!AC190="No Data",1,IF('Indicator Data imputation'!AC189&lt;&gt;"",1,0))</f>
        <v>1</v>
      </c>
      <c r="AC186" s="158">
        <f>IF('Indicator Data'!AD190="No Data",1,IF('Indicator Data imputation'!AD189&lt;&gt;"",1,0))</f>
        <v>0</v>
      </c>
      <c r="AD186" s="158">
        <f>IF('Indicator Data'!AE190="No Data",1,IF('Indicator Data imputation'!AE189&lt;&gt;"",1,0))</f>
        <v>0</v>
      </c>
      <c r="AE186" s="158">
        <f>IF('Indicator Data'!AF190="No Data",1,IF('Indicator Data imputation'!AF189&lt;&gt;"",1,0))</f>
        <v>0</v>
      </c>
      <c r="AF186" s="158">
        <f>IF('Indicator Data'!AG190="No Data",1,IF('Indicator Data imputation'!AG189&lt;&gt;"",1,0))</f>
        <v>0</v>
      </c>
      <c r="AG186" s="158">
        <f>IF('Indicator Data'!AH190="No Data",1,IF('Indicator Data imputation'!AH189&lt;&gt;"",1,0))</f>
        <v>0</v>
      </c>
      <c r="AH186" s="158">
        <f>IF('Indicator Data'!AI190="No Data",1,IF('Indicator Data imputation'!AI189&lt;&gt;"",1,0))</f>
        <v>0</v>
      </c>
      <c r="AI186" s="158">
        <f>IF('Indicator Data'!AJ190="No Data",1,IF('Indicator Data imputation'!AJ189&lt;&gt;"",1,0))</f>
        <v>0</v>
      </c>
      <c r="AJ186" s="158">
        <f>IF('Indicator Data'!AK190="No Data",1,IF('Indicator Data imputation'!AK189&lt;&gt;"",1,0))</f>
        <v>0</v>
      </c>
      <c r="AK186" s="158">
        <f>IF('Indicator Data'!AL190="No Data",1,IF('Indicator Data imputation'!AL189&lt;&gt;"",1,0))</f>
        <v>0</v>
      </c>
      <c r="AL186" s="158">
        <f>IF('Indicator Data'!AM190="No Data",1,IF('Indicator Data imputation'!AM189&lt;&gt;"",1,0))</f>
        <v>1</v>
      </c>
      <c r="AM186" s="158">
        <f>IF('Indicator Data'!AN190="No Data",1,IF('Indicator Data imputation'!AN189&lt;&gt;"",1,0))</f>
        <v>0</v>
      </c>
      <c r="AN186" s="158">
        <f>IF('Indicator Data'!AO190="No Data",1,IF('Indicator Data imputation'!AO189&lt;&gt;"",1,0))</f>
        <v>0</v>
      </c>
      <c r="AO186" s="158">
        <f>IF('Indicator Data'!AP190="No Data",1,IF('Indicator Data imputation'!AP189&lt;&gt;"",1,0))</f>
        <v>0</v>
      </c>
      <c r="AP186" s="158">
        <f>IF('Indicator Data'!AQ190="No Data",1,IF('Indicator Data imputation'!AQ189&lt;&gt;"",1,0))</f>
        <v>0</v>
      </c>
      <c r="AQ186" s="158">
        <f>IF('Indicator Data'!AR190="No Data",1,IF('Indicator Data imputation'!AR189&lt;&gt;"",1,0))</f>
        <v>0</v>
      </c>
      <c r="AR186" s="158">
        <f>IF('Indicator Data'!AS190="No Data",1,IF('Indicator Data imputation'!AS189&lt;&gt;"",1,0))</f>
        <v>0</v>
      </c>
      <c r="AS186" s="158">
        <f>IF('Indicator Data'!AT190="No Data",1,IF('Indicator Data imputation'!AT189&lt;&gt;"",1,0))</f>
        <v>1</v>
      </c>
      <c r="AT186" s="158">
        <f>IF('Indicator Data'!AU190="No Data",1,IF('Indicator Data imputation'!AU189&lt;&gt;"",1,0))</f>
        <v>0</v>
      </c>
      <c r="AU186" s="158">
        <f>IF('Indicator Data'!AV190="No Data",1,IF('Indicator Data imputation'!AV189&lt;&gt;"",1,0))</f>
        <v>0</v>
      </c>
      <c r="AV186" s="158">
        <f>IF('Indicator Data'!AW190="No Data",1,IF('Indicator Data imputation'!AW189&lt;&gt;"",1,0))</f>
        <v>0</v>
      </c>
      <c r="AW186" s="158">
        <f>IF('Indicator Data'!AX190="No Data",1,IF('Indicator Data imputation'!AX189&lt;&gt;"",1,0))</f>
        <v>0</v>
      </c>
      <c r="AX186" s="158">
        <f>IF('Indicator Data'!AY190="No Data",1,IF('Indicator Data imputation'!AY189&lt;&gt;"",1,0))</f>
        <v>0</v>
      </c>
      <c r="AY186" s="158">
        <f>IF('Indicator Data'!AZ190="No Data",1,IF('Indicator Data imputation'!AZ189&lt;&gt;"",1,0))</f>
        <v>0</v>
      </c>
      <c r="AZ186" s="158">
        <f>IF('Indicator Data'!BA190="No Data",1,IF('Indicator Data imputation'!BA189&lt;&gt;"",1,0))</f>
        <v>1</v>
      </c>
      <c r="BA186" s="158">
        <f>IF('Indicator Data'!BB190="No Data",1,IF('Indicator Data imputation'!BB189&lt;&gt;"",1,0))</f>
        <v>0</v>
      </c>
      <c r="BB186" s="158">
        <f>IF('Indicator Data'!BC190="No Data",1,IF('Indicator Data imputation'!BC189&lt;&gt;"",1,0))</f>
        <v>0</v>
      </c>
      <c r="BC186" s="158">
        <f>IF('Indicator Data'!BD190="No Data",1,IF('Indicator Data imputation'!BD189&lt;&gt;"",1,0))</f>
        <v>0</v>
      </c>
      <c r="BD186" s="158">
        <f>IF('Indicator Data'!BE190="No Data",1,IF('Indicator Data imputation'!BE189&lt;&gt;"",1,0))</f>
        <v>0</v>
      </c>
      <c r="BE186" s="158">
        <f>IF('Indicator Data'!BF190="No Data",1,IF('Indicator Data imputation'!BF189&lt;&gt;"",1,0))</f>
        <v>0</v>
      </c>
      <c r="BF186" s="158">
        <f>IF('Indicator Data'!BG190="No Data",1,IF('Indicator Data imputation'!BG189&lt;&gt;"",1,0))</f>
        <v>0</v>
      </c>
      <c r="BG186" s="158">
        <f>IF('Indicator Data'!BH190="No Data",1,IF('Indicator Data imputation'!BH189&lt;&gt;"",1,0))</f>
        <v>0</v>
      </c>
      <c r="BH186" s="158">
        <f>IF('Indicator Data'!BI190="No Data",1,IF('Indicator Data imputation'!BI189&lt;&gt;"",1,0))</f>
        <v>0</v>
      </c>
      <c r="BI186" s="158">
        <f>IF('Indicator Data'!BR190="No Data",1,IF('Indicator Data imputation'!BJ189&lt;&gt;"",1,0))</f>
        <v>0</v>
      </c>
      <c r="BJ186" s="158">
        <f>IF('Indicator Data'!BS190="No Data",1,IF('Indicator Data imputation'!BK189&lt;&gt;"",1,0))</f>
        <v>0</v>
      </c>
      <c r="BK186" s="158">
        <f>IF('Indicator Data'!BT190="No Data",1,IF('Indicator Data imputation'!BL189&lt;&gt;"",1,0))</f>
        <v>0</v>
      </c>
      <c r="BL186" s="158">
        <f>IF('Indicator Data'!BU190="No Data",1,IF('Indicator Data imputation'!BM189&lt;&gt;"",1,0))</f>
        <v>0</v>
      </c>
      <c r="BM186" s="158">
        <f>IF('Indicator Data'!BV190="No Data",1,IF('Indicator Data imputation'!BN189&lt;&gt;"",1,0))</f>
        <v>0</v>
      </c>
      <c r="BN186" s="158">
        <f>IF('Indicator Data'!BW190="No Data",1,IF('Indicator Data imputation'!BO189&lt;&gt;"",1,0))</f>
        <v>0</v>
      </c>
      <c r="BO186" s="158">
        <f>IF('Indicator Data'!BX190="No Data",1,IF('Indicator Data imputation'!BP189&lt;&gt;"",1,0))</f>
        <v>0</v>
      </c>
      <c r="BP186" s="158">
        <f>IF('Indicator Data'!BY190="No Data",1,IF('Indicator Data imputation'!BQ189&lt;&gt;"",1,0))</f>
        <v>0</v>
      </c>
      <c r="BQ186" s="158">
        <f>IF('Indicator Data'!BZ190="No Data",1,IF('Indicator Data imputation'!BR189&lt;&gt;"",1,0))</f>
        <v>0</v>
      </c>
      <c r="BR186" s="158">
        <f>IF('Indicator Data'!CA190="No Data",1,IF('Indicator Data imputation'!BS189&lt;&gt;"",1,0))</f>
        <v>0</v>
      </c>
      <c r="BS186" s="158">
        <f>IF('Indicator Data'!CB190="No Data",1,IF('Indicator Data imputation'!BT189&lt;&gt;"",1,0))</f>
        <v>0</v>
      </c>
      <c r="BT186" s="158">
        <f>IF('Indicator Data'!CC190="No Data",1,IF('Indicator Data imputation'!BU189&lt;&gt;"",1,0))</f>
        <v>0</v>
      </c>
      <c r="BU186" s="158">
        <f>IF('Indicator Data'!CD190="No Data",1,IF('Indicator Data imputation'!BV189&lt;&gt;"",1,0))</f>
        <v>0</v>
      </c>
      <c r="BV186" s="158">
        <f>IF('Indicator Data'!CE190="No Data",1,IF('Indicator Data imputation'!BW189&lt;&gt;"",1,0))</f>
        <v>0</v>
      </c>
      <c r="BW186" s="158">
        <f>IF('Indicator Data'!CF190="No Data",1,IF('Indicator Data imputation'!BX189&lt;&gt;"",1,0))</f>
        <v>0</v>
      </c>
      <c r="BX186" s="158">
        <f>IF('Indicator Data'!CG190="No Data",1,IF('Indicator Data imputation'!BY189&lt;&gt;"",1,0))</f>
        <v>0</v>
      </c>
      <c r="BY186" s="5">
        <f t="shared" si="8"/>
        <v>8</v>
      </c>
      <c r="BZ186" s="160">
        <f t="shared" si="7"/>
        <v>0.10666666666666667</v>
      </c>
    </row>
    <row r="187" spans="1:78" x14ac:dyDescent="0.3">
      <c r="A187" s="5" t="s">
        <v>347</v>
      </c>
      <c r="B187" s="158">
        <f>IF('Indicator Data'!C191="No Data",1,IF('Indicator Data imputation'!C190&lt;&gt;"",1,0))</f>
        <v>0</v>
      </c>
      <c r="C187" s="158">
        <f>IF('Indicator Data'!D191="No Data",1,IF('Indicator Data imputation'!D190&lt;&gt;"",1,0))</f>
        <v>0</v>
      </c>
      <c r="D187" s="158">
        <f>IF('Indicator Data'!E191="No Data",1,IF('Indicator Data imputation'!E190&lt;&gt;"",1,0))</f>
        <v>1</v>
      </c>
      <c r="E187" s="158">
        <f>IF('Indicator Data'!F191="No Data",1,IF('Indicator Data imputation'!F190&lt;&gt;"",1,0))</f>
        <v>0</v>
      </c>
      <c r="F187" s="158">
        <f>IF('Indicator Data'!G191="No Data",1,IF('Indicator Data imputation'!G190&lt;&gt;"",1,0))</f>
        <v>0</v>
      </c>
      <c r="G187" s="158">
        <f>IF('Indicator Data'!H191="No Data",1,IF('Indicator Data imputation'!H190&lt;&gt;"",1,0))</f>
        <v>0</v>
      </c>
      <c r="H187" s="158">
        <f>IF('Indicator Data'!I191="No Data",1,IF('Indicator Data imputation'!I190&lt;&gt;"",1,0))</f>
        <v>0</v>
      </c>
      <c r="I187" s="158">
        <f>IF('Indicator Data'!J191="No Data",1,IF('Indicator Data imputation'!J190&lt;&gt;"",1,0))</f>
        <v>0</v>
      </c>
      <c r="J187" s="158">
        <f>IF('Indicator Data'!K191="No Data",1,IF('Indicator Data imputation'!K190&lt;&gt;"",1,0))</f>
        <v>0</v>
      </c>
      <c r="K187" s="158">
        <f>IF('Indicator Data'!L191="No Data",1,IF('Indicator Data imputation'!L190&lt;&gt;"",1,0))</f>
        <v>0</v>
      </c>
      <c r="L187" s="158">
        <f>IF('Indicator Data'!M191="No Data",1,IF('Indicator Data imputation'!M190&lt;&gt;"",1,0))</f>
        <v>0</v>
      </c>
      <c r="M187" s="158">
        <f>IF('Indicator Data'!N191="No Data",1,IF('Indicator Data imputation'!N190&lt;&gt;"",1,0))</f>
        <v>1</v>
      </c>
      <c r="N187" s="158">
        <f>IF('Indicator Data'!O191="No Data",1,IF('Indicator Data imputation'!O190&lt;&gt;"",1,0))</f>
        <v>1</v>
      </c>
      <c r="O187" s="158">
        <f>IF('Indicator Data'!P191="No Data",1,IF('Indicator Data imputation'!P190&lt;&gt;"",1,0))</f>
        <v>1</v>
      </c>
      <c r="P187" s="158">
        <f>IF('Indicator Data'!Q191="No Data",1,IF('Indicator Data imputation'!Q190&lt;&gt;"",1,0))</f>
        <v>0</v>
      </c>
      <c r="Q187" s="158">
        <f>IF('Indicator Data'!R191="No Data",1,IF('Indicator Data imputation'!R190&lt;&gt;"",1,0))</f>
        <v>0</v>
      </c>
      <c r="R187" s="158">
        <f>IF('Indicator Data'!S191="No Data",1,IF('Indicator Data imputation'!S190&lt;&gt;"",1,0))</f>
        <v>0</v>
      </c>
      <c r="S187" s="158">
        <f>IF('Indicator Data'!T191="No Data",1,IF('Indicator Data imputation'!T190&lt;&gt;"",1,0))</f>
        <v>0</v>
      </c>
      <c r="T187" s="158">
        <f>IF('Indicator Data'!U191="No Data",1,IF('Indicator Data imputation'!U190&lt;&gt;"",1,0))</f>
        <v>0</v>
      </c>
      <c r="U187" s="158">
        <f>IF('Indicator Data'!V191="No Data",1,IF('Indicator Data imputation'!V190&lt;&gt;"",1,0))</f>
        <v>0</v>
      </c>
      <c r="V187" s="158">
        <f>IF('Indicator Data'!W191="No Data",1,IF('Indicator Data imputation'!W190&lt;&gt;"",1,0))</f>
        <v>0</v>
      </c>
      <c r="W187" s="158">
        <f>IF('Indicator Data'!X191="No Data",1,IF('Indicator Data imputation'!X190&lt;&gt;"",1,0))</f>
        <v>0</v>
      </c>
      <c r="X187" s="158">
        <f>IF('Indicator Data'!Y191="No Data",1,IF('Indicator Data imputation'!Y190&lt;&gt;"",1,0))</f>
        <v>0</v>
      </c>
      <c r="Y187" s="158">
        <f>IF('Indicator Data'!Z191="No Data",1,IF('Indicator Data imputation'!Z190&lt;&gt;"",1,0))</f>
        <v>0</v>
      </c>
      <c r="Z187" s="158">
        <f>IF('Indicator Data'!AA191="No Data",1,IF('Indicator Data imputation'!AA190&lt;&gt;"",1,0))</f>
        <v>1</v>
      </c>
      <c r="AA187" s="158">
        <f>IF('Indicator Data'!AB191="No Data",1,IF('Indicator Data imputation'!AB190&lt;&gt;"",1,0))</f>
        <v>0</v>
      </c>
      <c r="AB187" s="158">
        <f>IF('Indicator Data'!AC191="No Data",1,IF('Indicator Data imputation'!AC190&lt;&gt;"",1,0))</f>
        <v>0</v>
      </c>
      <c r="AC187" s="158">
        <f>IF('Indicator Data'!AD191="No Data",1,IF('Indicator Data imputation'!AD190&lt;&gt;"",1,0))</f>
        <v>0</v>
      </c>
      <c r="AD187" s="158">
        <f>IF('Indicator Data'!AE191="No Data",1,IF('Indicator Data imputation'!AE190&lt;&gt;"",1,0))</f>
        <v>0</v>
      </c>
      <c r="AE187" s="158">
        <f>IF('Indicator Data'!AF191="No Data",1,IF('Indicator Data imputation'!AF190&lt;&gt;"",1,0))</f>
        <v>1</v>
      </c>
      <c r="AF187" s="158">
        <f>IF('Indicator Data'!AG191="No Data",1,IF('Indicator Data imputation'!AG190&lt;&gt;"",1,0))</f>
        <v>0</v>
      </c>
      <c r="AG187" s="158">
        <f>IF('Indicator Data'!AH191="No Data",1,IF('Indicator Data imputation'!AH190&lt;&gt;"",1,0))</f>
        <v>0</v>
      </c>
      <c r="AH187" s="158">
        <f>IF('Indicator Data'!AI191="No Data",1,IF('Indicator Data imputation'!AI190&lt;&gt;"",1,0))</f>
        <v>0</v>
      </c>
      <c r="AI187" s="158">
        <f>IF('Indicator Data'!AJ191="No Data",1,IF('Indicator Data imputation'!AJ190&lt;&gt;"",1,0))</f>
        <v>0</v>
      </c>
      <c r="AJ187" s="158">
        <f>IF('Indicator Data'!AK191="No Data",1,IF('Indicator Data imputation'!AK190&lt;&gt;"",1,0))</f>
        <v>0</v>
      </c>
      <c r="AK187" s="158">
        <f>IF('Indicator Data'!AL191="No Data",1,IF('Indicator Data imputation'!AL190&lt;&gt;"",1,0))</f>
        <v>0</v>
      </c>
      <c r="AL187" s="158">
        <f>IF('Indicator Data'!AM191="No Data",1,IF('Indicator Data imputation'!AM190&lt;&gt;"",1,0))</f>
        <v>0</v>
      </c>
      <c r="AM187" s="158">
        <f>IF('Indicator Data'!AN191="No Data",1,IF('Indicator Data imputation'!AN190&lt;&gt;"",1,0))</f>
        <v>0</v>
      </c>
      <c r="AN187" s="158">
        <f>IF('Indicator Data'!AO191="No Data",1,IF('Indicator Data imputation'!AO190&lt;&gt;"",1,0))</f>
        <v>0</v>
      </c>
      <c r="AO187" s="158">
        <f>IF('Indicator Data'!AP191="No Data",1,IF('Indicator Data imputation'!AP190&lt;&gt;"",1,0))</f>
        <v>0</v>
      </c>
      <c r="AP187" s="158">
        <f>IF('Indicator Data'!AQ191="No Data",1,IF('Indicator Data imputation'!AQ190&lt;&gt;"",1,0))</f>
        <v>0</v>
      </c>
      <c r="AQ187" s="158">
        <f>IF('Indicator Data'!AR191="No Data",1,IF('Indicator Data imputation'!AR190&lt;&gt;"",1,0))</f>
        <v>0</v>
      </c>
      <c r="AR187" s="158">
        <f>IF('Indicator Data'!AS191="No Data",1,IF('Indicator Data imputation'!AS190&lt;&gt;"",1,0))</f>
        <v>0</v>
      </c>
      <c r="AS187" s="158">
        <f>IF('Indicator Data'!AT191="No Data",1,IF('Indicator Data imputation'!AT190&lt;&gt;"",1,0))</f>
        <v>0</v>
      </c>
      <c r="AT187" s="158">
        <f>IF('Indicator Data'!AU191="No Data",1,IF('Indicator Data imputation'!AU190&lt;&gt;"",1,0))</f>
        <v>0</v>
      </c>
      <c r="AU187" s="158">
        <f>IF('Indicator Data'!AV191="No Data",1,IF('Indicator Data imputation'!AV190&lt;&gt;"",1,0))</f>
        <v>1</v>
      </c>
      <c r="AV187" s="158">
        <f>IF('Indicator Data'!AW191="No Data",1,IF('Indicator Data imputation'!AW190&lt;&gt;"",1,0))</f>
        <v>1</v>
      </c>
      <c r="AW187" s="158">
        <f>IF('Indicator Data'!AX191="No Data",1,IF('Indicator Data imputation'!AX190&lt;&gt;"",1,0))</f>
        <v>0</v>
      </c>
      <c r="AX187" s="158">
        <f>IF('Indicator Data'!AY191="No Data",1,IF('Indicator Data imputation'!AY190&lt;&gt;"",1,0))</f>
        <v>0</v>
      </c>
      <c r="AY187" s="158">
        <f>IF('Indicator Data'!AZ191="No Data",1,IF('Indicator Data imputation'!AZ190&lt;&gt;"",1,0))</f>
        <v>1</v>
      </c>
      <c r="AZ187" s="158">
        <f>IF('Indicator Data'!BA191="No Data",1,IF('Indicator Data imputation'!BA190&lt;&gt;"",1,0))</f>
        <v>0</v>
      </c>
      <c r="BA187" s="158">
        <f>IF('Indicator Data'!BB191="No Data",1,IF('Indicator Data imputation'!BB190&lt;&gt;"",1,0))</f>
        <v>0</v>
      </c>
      <c r="BB187" s="158">
        <f>IF('Indicator Data'!BC191="No Data",1,IF('Indicator Data imputation'!BC190&lt;&gt;"",1,0))</f>
        <v>0</v>
      </c>
      <c r="BC187" s="158">
        <f>IF('Indicator Data'!BD191="No Data",1,IF('Indicator Data imputation'!BD190&lt;&gt;"",1,0))</f>
        <v>0</v>
      </c>
      <c r="BD187" s="158">
        <f>IF('Indicator Data'!BE191="No Data",1,IF('Indicator Data imputation'!BE190&lt;&gt;"",1,0))</f>
        <v>0</v>
      </c>
      <c r="BE187" s="158">
        <f>IF('Indicator Data'!BF191="No Data",1,IF('Indicator Data imputation'!BF190&lt;&gt;"",1,0))</f>
        <v>0</v>
      </c>
      <c r="BF187" s="158">
        <f>IF('Indicator Data'!BG191="No Data",1,IF('Indicator Data imputation'!BG190&lt;&gt;"",1,0))</f>
        <v>0</v>
      </c>
      <c r="BG187" s="158">
        <f>IF('Indicator Data'!BH191="No Data",1,IF('Indicator Data imputation'!BH190&lt;&gt;"",1,0))</f>
        <v>0</v>
      </c>
      <c r="BH187" s="158">
        <f>IF('Indicator Data'!BI191="No Data",1,IF('Indicator Data imputation'!BI190&lt;&gt;"",1,0))</f>
        <v>0</v>
      </c>
      <c r="BI187" s="158">
        <f>IF('Indicator Data'!BR191="No Data",1,IF('Indicator Data imputation'!BJ190&lt;&gt;"",1,0))</f>
        <v>0</v>
      </c>
      <c r="BJ187" s="158">
        <f>IF('Indicator Data'!BS191="No Data",1,IF('Indicator Data imputation'!BK190&lt;&gt;"",1,0))</f>
        <v>0</v>
      </c>
      <c r="BK187" s="158">
        <f>IF('Indicator Data'!BT191="No Data",1,IF('Indicator Data imputation'!BL190&lt;&gt;"",1,0))</f>
        <v>0</v>
      </c>
      <c r="BL187" s="158">
        <f>IF('Indicator Data'!BU191="No Data",1,IF('Indicator Data imputation'!BM190&lt;&gt;"",1,0))</f>
        <v>0</v>
      </c>
      <c r="BM187" s="158">
        <f>IF('Indicator Data'!BV191="No Data",1,IF('Indicator Data imputation'!BN190&lt;&gt;"",1,0))</f>
        <v>0</v>
      </c>
      <c r="BN187" s="158">
        <f>IF('Indicator Data'!BW191="No Data",1,IF('Indicator Data imputation'!BO190&lt;&gt;"",1,0))</f>
        <v>0</v>
      </c>
      <c r="BO187" s="158">
        <f>IF('Indicator Data'!BX191="No Data",1,IF('Indicator Data imputation'!BP190&lt;&gt;"",1,0))</f>
        <v>0</v>
      </c>
      <c r="BP187" s="158">
        <f>IF('Indicator Data'!BY191="No Data",1,IF('Indicator Data imputation'!BQ190&lt;&gt;"",1,0))</f>
        <v>0</v>
      </c>
      <c r="BQ187" s="158">
        <f>IF('Indicator Data'!BZ191="No Data",1,IF('Indicator Data imputation'!BR190&lt;&gt;"",1,0))</f>
        <v>0</v>
      </c>
      <c r="BR187" s="158">
        <f>IF('Indicator Data'!CA191="No Data",1,IF('Indicator Data imputation'!BS190&lt;&gt;"",1,0))</f>
        <v>0</v>
      </c>
      <c r="BS187" s="158">
        <f>IF('Indicator Data'!CB191="No Data",1,IF('Indicator Data imputation'!BT190&lt;&gt;"",1,0))</f>
        <v>0</v>
      </c>
      <c r="BT187" s="158">
        <f>IF('Indicator Data'!CC191="No Data",1,IF('Indicator Data imputation'!BU190&lt;&gt;"",1,0))</f>
        <v>0</v>
      </c>
      <c r="BU187" s="158">
        <f>IF('Indicator Data'!CD191="No Data",1,IF('Indicator Data imputation'!BV190&lt;&gt;"",1,0))</f>
        <v>1</v>
      </c>
      <c r="BV187" s="158">
        <f>IF('Indicator Data'!CE191="No Data",1,IF('Indicator Data imputation'!BW190&lt;&gt;"",1,0))</f>
        <v>1</v>
      </c>
      <c r="BW187" s="158">
        <f>IF('Indicator Data'!CF191="No Data",1,IF('Indicator Data imputation'!BX190&lt;&gt;"",1,0))</f>
        <v>0</v>
      </c>
      <c r="BX187" s="158">
        <f>IF('Indicator Data'!CG191="No Data",1,IF('Indicator Data imputation'!BY190&lt;&gt;"",1,0))</f>
        <v>0</v>
      </c>
      <c r="BY187" s="5">
        <f t="shared" si="8"/>
        <v>11</v>
      </c>
      <c r="BZ187" s="160">
        <f t="shared" si="7"/>
        <v>0.14666666666666667</v>
      </c>
    </row>
    <row r="188" spans="1:78" x14ac:dyDescent="0.3">
      <c r="A188" s="5" t="s">
        <v>349</v>
      </c>
      <c r="B188" s="158">
        <f>IF('Indicator Data'!C192="No Data",1,IF('Indicator Data imputation'!C191&lt;&gt;"",1,0))</f>
        <v>0</v>
      </c>
      <c r="C188" s="158">
        <f>IF('Indicator Data'!D192="No Data",1,IF('Indicator Data imputation'!D191&lt;&gt;"",1,0))</f>
        <v>0</v>
      </c>
      <c r="D188" s="158">
        <f>IF('Indicator Data'!E192="No Data",1,IF('Indicator Data imputation'!E191&lt;&gt;"",1,0))</f>
        <v>0</v>
      </c>
      <c r="E188" s="158">
        <f>IF('Indicator Data'!F192="No Data",1,IF('Indicator Data imputation'!F191&lt;&gt;"",1,0))</f>
        <v>0</v>
      </c>
      <c r="F188" s="158">
        <f>IF('Indicator Data'!G192="No Data",1,IF('Indicator Data imputation'!G191&lt;&gt;"",1,0))</f>
        <v>0</v>
      </c>
      <c r="G188" s="158">
        <f>IF('Indicator Data'!H192="No Data",1,IF('Indicator Data imputation'!H191&lt;&gt;"",1,0))</f>
        <v>0</v>
      </c>
      <c r="H188" s="158">
        <f>IF('Indicator Data'!I192="No Data",1,IF('Indicator Data imputation'!I191&lt;&gt;"",1,0))</f>
        <v>0</v>
      </c>
      <c r="I188" s="158">
        <f>IF('Indicator Data'!J192="No Data",1,IF('Indicator Data imputation'!J191&lt;&gt;"",1,0))</f>
        <v>0</v>
      </c>
      <c r="J188" s="158">
        <f>IF('Indicator Data'!K192="No Data",1,IF('Indicator Data imputation'!K191&lt;&gt;"",1,0))</f>
        <v>0</v>
      </c>
      <c r="K188" s="158">
        <f>IF('Indicator Data'!L192="No Data",1,IF('Indicator Data imputation'!L191&lt;&gt;"",1,0))</f>
        <v>0</v>
      </c>
      <c r="L188" s="158">
        <f>IF('Indicator Data'!M192="No Data",1,IF('Indicator Data imputation'!M191&lt;&gt;"",1,0))</f>
        <v>1</v>
      </c>
      <c r="M188" s="158">
        <f>IF('Indicator Data'!N192="No Data",1,IF('Indicator Data imputation'!N191&lt;&gt;"",1,0))</f>
        <v>1</v>
      </c>
      <c r="N188" s="158">
        <f>IF('Indicator Data'!O192="No Data",1,IF('Indicator Data imputation'!O191&lt;&gt;"",1,0))</f>
        <v>1</v>
      </c>
      <c r="O188" s="158">
        <f>IF('Indicator Data'!P192="No Data",1,IF('Indicator Data imputation'!P191&lt;&gt;"",1,0))</f>
        <v>1</v>
      </c>
      <c r="P188" s="158">
        <f>IF('Indicator Data'!Q192="No Data",1,IF('Indicator Data imputation'!Q191&lt;&gt;"",1,0))</f>
        <v>0</v>
      </c>
      <c r="Q188" s="158">
        <f>IF('Indicator Data'!R192="No Data",1,IF('Indicator Data imputation'!R191&lt;&gt;"",1,0))</f>
        <v>0</v>
      </c>
      <c r="R188" s="158">
        <f>IF('Indicator Data'!S192="No Data",1,IF('Indicator Data imputation'!S191&lt;&gt;"",1,0))</f>
        <v>0</v>
      </c>
      <c r="S188" s="158">
        <f>IF('Indicator Data'!T192="No Data",1,IF('Indicator Data imputation'!T191&lt;&gt;"",1,0))</f>
        <v>0</v>
      </c>
      <c r="T188" s="158">
        <f>IF('Indicator Data'!U192="No Data",1,IF('Indicator Data imputation'!U191&lt;&gt;"",1,0))</f>
        <v>0</v>
      </c>
      <c r="U188" s="158">
        <f>IF('Indicator Data'!V192="No Data",1,IF('Indicator Data imputation'!V191&lt;&gt;"",1,0))</f>
        <v>0</v>
      </c>
      <c r="V188" s="158">
        <f>IF('Indicator Data'!W192="No Data",1,IF('Indicator Data imputation'!W191&lt;&gt;"",1,0))</f>
        <v>0</v>
      </c>
      <c r="W188" s="158">
        <f>IF('Indicator Data'!X192="No Data",1,IF('Indicator Data imputation'!X191&lt;&gt;"",1,0))</f>
        <v>0</v>
      </c>
      <c r="X188" s="158">
        <f>IF('Indicator Data'!Y192="No Data",1,IF('Indicator Data imputation'!Y191&lt;&gt;"",1,0))</f>
        <v>0</v>
      </c>
      <c r="Y188" s="158">
        <f>IF('Indicator Data'!Z192="No Data",1,IF('Indicator Data imputation'!Z191&lt;&gt;"",1,0))</f>
        <v>0</v>
      </c>
      <c r="Z188" s="158">
        <f>IF('Indicator Data'!AA192="No Data",1,IF('Indicator Data imputation'!AA191&lt;&gt;"",1,0))</f>
        <v>1</v>
      </c>
      <c r="AA188" s="158">
        <f>IF('Indicator Data'!AB192="No Data",1,IF('Indicator Data imputation'!AB191&lt;&gt;"",1,0))</f>
        <v>0</v>
      </c>
      <c r="AB188" s="158">
        <f>IF('Indicator Data'!AC192="No Data",1,IF('Indicator Data imputation'!AC191&lt;&gt;"",1,0))</f>
        <v>1</v>
      </c>
      <c r="AC188" s="158">
        <f>IF('Indicator Data'!AD192="No Data",1,IF('Indicator Data imputation'!AD191&lt;&gt;"",1,0))</f>
        <v>0</v>
      </c>
      <c r="AD188" s="158">
        <f>IF('Indicator Data'!AE192="No Data",1,IF('Indicator Data imputation'!AE191&lt;&gt;"",1,0))</f>
        <v>0</v>
      </c>
      <c r="AE188" s="158">
        <f>IF('Indicator Data'!AF192="No Data",1,IF('Indicator Data imputation'!AF191&lt;&gt;"",1,0))</f>
        <v>0</v>
      </c>
      <c r="AF188" s="158">
        <f>IF('Indicator Data'!AG192="No Data",1,IF('Indicator Data imputation'!AG191&lt;&gt;"",1,0))</f>
        <v>0</v>
      </c>
      <c r="AG188" s="158">
        <f>IF('Indicator Data'!AH192="No Data",1,IF('Indicator Data imputation'!AH191&lt;&gt;"",1,0))</f>
        <v>0</v>
      </c>
      <c r="AH188" s="158">
        <f>IF('Indicator Data'!AI192="No Data",1,IF('Indicator Data imputation'!AI191&lt;&gt;"",1,0))</f>
        <v>0</v>
      </c>
      <c r="AI188" s="158">
        <f>IF('Indicator Data'!AJ192="No Data",1,IF('Indicator Data imputation'!AJ191&lt;&gt;"",1,0))</f>
        <v>0</v>
      </c>
      <c r="AJ188" s="158">
        <f>IF('Indicator Data'!AK192="No Data",1,IF('Indicator Data imputation'!AK191&lt;&gt;"",1,0))</f>
        <v>0</v>
      </c>
      <c r="AK188" s="158">
        <f>IF('Indicator Data'!AL192="No Data",1,IF('Indicator Data imputation'!AL191&lt;&gt;"",1,0))</f>
        <v>0</v>
      </c>
      <c r="AL188" s="158">
        <f>IF('Indicator Data'!AM192="No Data",1,IF('Indicator Data imputation'!AM191&lt;&gt;"",1,0))</f>
        <v>1</v>
      </c>
      <c r="AM188" s="158">
        <f>IF('Indicator Data'!AN192="No Data",1,IF('Indicator Data imputation'!AN191&lt;&gt;"",1,0))</f>
        <v>0</v>
      </c>
      <c r="AN188" s="158">
        <f>IF('Indicator Data'!AO192="No Data",1,IF('Indicator Data imputation'!AO191&lt;&gt;"",1,0))</f>
        <v>0</v>
      </c>
      <c r="AO188" s="158">
        <f>IF('Indicator Data'!AP192="No Data",1,IF('Indicator Data imputation'!AP191&lt;&gt;"",1,0))</f>
        <v>0</v>
      </c>
      <c r="AP188" s="158">
        <f>IF('Indicator Data'!AQ192="No Data",1,IF('Indicator Data imputation'!AQ191&lt;&gt;"",1,0))</f>
        <v>0</v>
      </c>
      <c r="AQ188" s="158">
        <f>IF('Indicator Data'!AR192="No Data",1,IF('Indicator Data imputation'!AR191&lt;&gt;"",1,0))</f>
        <v>0</v>
      </c>
      <c r="AR188" s="158">
        <f>IF('Indicator Data'!AS192="No Data",1,IF('Indicator Data imputation'!AS191&lt;&gt;"",1,0))</f>
        <v>0</v>
      </c>
      <c r="AS188" s="158">
        <f>IF('Indicator Data'!AT192="No Data",1,IF('Indicator Data imputation'!AT191&lt;&gt;"",1,0))</f>
        <v>0</v>
      </c>
      <c r="AT188" s="158">
        <f>IF('Indicator Data'!AU192="No Data",1,IF('Indicator Data imputation'!AU191&lt;&gt;"",1,0))</f>
        <v>0</v>
      </c>
      <c r="AU188" s="158">
        <f>IF('Indicator Data'!AV192="No Data",1,IF('Indicator Data imputation'!AV191&lt;&gt;"",1,0))</f>
        <v>0</v>
      </c>
      <c r="AV188" s="158">
        <f>IF('Indicator Data'!AW192="No Data",1,IF('Indicator Data imputation'!AW191&lt;&gt;"",1,0))</f>
        <v>1</v>
      </c>
      <c r="AW188" s="158">
        <f>IF('Indicator Data'!AX192="No Data",1,IF('Indicator Data imputation'!AX191&lt;&gt;"",1,0))</f>
        <v>0</v>
      </c>
      <c r="AX188" s="158">
        <f>IF('Indicator Data'!AY192="No Data",1,IF('Indicator Data imputation'!AY191&lt;&gt;"",1,0))</f>
        <v>0</v>
      </c>
      <c r="AY188" s="158">
        <f>IF('Indicator Data'!AZ192="No Data",1,IF('Indicator Data imputation'!AZ191&lt;&gt;"",1,0))</f>
        <v>0</v>
      </c>
      <c r="AZ188" s="158">
        <f>IF('Indicator Data'!BA192="No Data",1,IF('Indicator Data imputation'!BA191&lt;&gt;"",1,0))</f>
        <v>1</v>
      </c>
      <c r="BA188" s="158">
        <f>IF('Indicator Data'!BB192="No Data",1,IF('Indicator Data imputation'!BB191&lt;&gt;"",1,0))</f>
        <v>0</v>
      </c>
      <c r="BB188" s="158">
        <f>IF('Indicator Data'!BC192="No Data",1,IF('Indicator Data imputation'!BC191&lt;&gt;"",1,0))</f>
        <v>0</v>
      </c>
      <c r="BC188" s="158">
        <f>IF('Indicator Data'!BD192="No Data",1,IF('Indicator Data imputation'!BD191&lt;&gt;"",1,0))</f>
        <v>0</v>
      </c>
      <c r="BD188" s="158">
        <f>IF('Indicator Data'!BE192="No Data",1,IF('Indicator Data imputation'!BE191&lt;&gt;"",1,0))</f>
        <v>0</v>
      </c>
      <c r="BE188" s="158">
        <f>IF('Indicator Data'!BF192="No Data",1,IF('Indicator Data imputation'!BF191&lt;&gt;"",1,0))</f>
        <v>0</v>
      </c>
      <c r="BF188" s="158">
        <f>IF('Indicator Data'!BG192="No Data",1,IF('Indicator Data imputation'!BG191&lt;&gt;"",1,0))</f>
        <v>0</v>
      </c>
      <c r="BG188" s="158">
        <f>IF('Indicator Data'!BH192="No Data",1,IF('Indicator Data imputation'!BH191&lt;&gt;"",1,0))</f>
        <v>0</v>
      </c>
      <c r="BH188" s="158">
        <f>IF('Indicator Data'!BI192="No Data",1,IF('Indicator Data imputation'!BI191&lt;&gt;"",1,0))</f>
        <v>0</v>
      </c>
      <c r="BI188" s="158">
        <f>IF('Indicator Data'!BR192="No Data",1,IF('Indicator Data imputation'!BJ191&lt;&gt;"",1,0))</f>
        <v>0</v>
      </c>
      <c r="BJ188" s="158">
        <f>IF('Indicator Data'!BS192="No Data",1,IF('Indicator Data imputation'!BK191&lt;&gt;"",1,0))</f>
        <v>0</v>
      </c>
      <c r="BK188" s="158">
        <f>IF('Indicator Data'!BT192="No Data",1,IF('Indicator Data imputation'!BL191&lt;&gt;"",1,0))</f>
        <v>0</v>
      </c>
      <c r="BL188" s="158">
        <f>IF('Indicator Data'!BU192="No Data",1,IF('Indicator Data imputation'!BM191&lt;&gt;"",1,0))</f>
        <v>0</v>
      </c>
      <c r="BM188" s="158">
        <f>IF('Indicator Data'!BV192="No Data",1,IF('Indicator Data imputation'!BN191&lt;&gt;"",1,0))</f>
        <v>0</v>
      </c>
      <c r="BN188" s="158">
        <f>IF('Indicator Data'!BW192="No Data",1,IF('Indicator Data imputation'!BO191&lt;&gt;"",1,0))</f>
        <v>0</v>
      </c>
      <c r="BO188" s="158">
        <f>IF('Indicator Data'!BX192="No Data",1,IF('Indicator Data imputation'!BP191&lt;&gt;"",1,0))</f>
        <v>0</v>
      </c>
      <c r="BP188" s="158">
        <f>IF('Indicator Data'!BY192="No Data",1,IF('Indicator Data imputation'!BQ191&lt;&gt;"",1,0))</f>
        <v>0</v>
      </c>
      <c r="BQ188" s="158">
        <f>IF('Indicator Data'!BZ192="No Data",1,IF('Indicator Data imputation'!BR191&lt;&gt;"",1,0))</f>
        <v>0</v>
      </c>
      <c r="BR188" s="158">
        <f>IF('Indicator Data'!CA192="No Data",1,IF('Indicator Data imputation'!BS191&lt;&gt;"",1,0))</f>
        <v>0</v>
      </c>
      <c r="BS188" s="158">
        <f>IF('Indicator Data'!CB192="No Data",1,IF('Indicator Data imputation'!BT191&lt;&gt;"",1,0))</f>
        <v>1</v>
      </c>
      <c r="BT188" s="158">
        <f>IF('Indicator Data'!CC192="No Data",1,IF('Indicator Data imputation'!BU191&lt;&gt;"",1,0))</f>
        <v>0</v>
      </c>
      <c r="BU188" s="158">
        <f>IF('Indicator Data'!CD192="No Data",1,IF('Indicator Data imputation'!BV191&lt;&gt;"",1,0))</f>
        <v>0</v>
      </c>
      <c r="BV188" s="158">
        <f>IF('Indicator Data'!CE192="No Data",1,IF('Indicator Data imputation'!BW191&lt;&gt;"",1,0))</f>
        <v>0</v>
      </c>
      <c r="BW188" s="158">
        <f>IF('Indicator Data'!CF192="No Data",1,IF('Indicator Data imputation'!BX191&lt;&gt;"",1,0))</f>
        <v>0</v>
      </c>
      <c r="BX188" s="158">
        <f>IF('Indicator Data'!CG192="No Data",1,IF('Indicator Data imputation'!BY191&lt;&gt;"",1,0))</f>
        <v>0</v>
      </c>
      <c r="BY188" s="5">
        <f t="shared" si="8"/>
        <v>10</v>
      </c>
      <c r="BZ188" s="160">
        <f t="shared" si="7"/>
        <v>0.13333333333333333</v>
      </c>
    </row>
    <row r="189" spans="1:78" x14ac:dyDescent="0.3">
      <c r="A189" s="5" t="s">
        <v>350</v>
      </c>
      <c r="B189" s="158">
        <f>IF('Indicator Data'!C193="No Data",1,IF('Indicator Data imputation'!C192&lt;&gt;"",1,0))</f>
        <v>0</v>
      </c>
      <c r="C189" s="158">
        <f>IF('Indicator Data'!D193="No Data",1,IF('Indicator Data imputation'!D192&lt;&gt;"",1,0))</f>
        <v>0</v>
      </c>
      <c r="D189" s="158">
        <f>IF('Indicator Data'!E193="No Data",1,IF('Indicator Data imputation'!E192&lt;&gt;"",1,0))</f>
        <v>0</v>
      </c>
      <c r="E189" s="158">
        <f>IF('Indicator Data'!F193="No Data",1,IF('Indicator Data imputation'!F192&lt;&gt;"",1,0))</f>
        <v>0</v>
      </c>
      <c r="F189" s="158">
        <f>IF('Indicator Data'!G193="No Data",1,IF('Indicator Data imputation'!G192&lt;&gt;"",1,0))</f>
        <v>0</v>
      </c>
      <c r="G189" s="158">
        <f>IF('Indicator Data'!H193="No Data",1,IF('Indicator Data imputation'!H192&lt;&gt;"",1,0))</f>
        <v>0</v>
      </c>
      <c r="H189" s="158">
        <f>IF('Indicator Data'!I193="No Data",1,IF('Indicator Data imputation'!I192&lt;&gt;"",1,0))</f>
        <v>0</v>
      </c>
      <c r="I189" s="158">
        <f>IF('Indicator Data'!J193="No Data",1,IF('Indicator Data imputation'!J192&lt;&gt;"",1,0))</f>
        <v>0</v>
      </c>
      <c r="J189" s="158">
        <f>IF('Indicator Data'!K193="No Data",1,IF('Indicator Data imputation'!K192&lt;&gt;"",1,0))</f>
        <v>0</v>
      </c>
      <c r="K189" s="158">
        <f>IF('Indicator Data'!L193="No Data",1,IF('Indicator Data imputation'!L192&lt;&gt;"",1,0))</f>
        <v>0</v>
      </c>
      <c r="L189" s="158">
        <f>IF('Indicator Data'!M193="No Data",1,IF('Indicator Data imputation'!M192&lt;&gt;"",1,0))</f>
        <v>0</v>
      </c>
      <c r="M189" s="158">
        <f>IF('Indicator Data'!N193="No Data",1,IF('Indicator Data imputation'!N192&lt;&gt;"",1,0))</f>
        <v>1</v>
      </c>
      <c r="N189" s="158">
        <f>IF('Indicator Data'!O193="No Data",1,IF('Indicator Data imputation'!O192&lt;&gt;"",1,0))</f>
        <v>1</v>
      </c>
      <c r="O189" s="158">
        <f>IF('Indicator Data'!P193="No Data",1,IF('Indicator Data imputation'!P192&lt;&gt;"",1,0))</f>
        <v>1</v>
      </c>
      <c r="P189" s="158">
        <f>IF('Indicator Data'!Q193="No Data",1,IF('Indicator Data imputation'!Q192&lt;&gt;"",1,0))</f>
        <v>0</v>
      </c>
      <c r="Q189" s="158">
        <f>IF('Indicator Data'!R193="No Data",1,IF('Indicator Data imputation'!R192&lt;&gt;"",1,0))</f>
        <v>0</v>
      </c>
      <c r="R189" s="158">
        <f>IF('Indicator Data'!S193="No Data",1,IF('Indicator Data imputation'!S192&lt;&gt;"",1,0))</f>
        <v>0</v>
      </c>
      <c r="S189" s="158">
        <f>IF('Indicator Data'!T193="No Data",1,IF('Indicator Data imputation'!T192&lt;&gt;"",1,0))</f>
        <v>0</v>
      </c>
      <c r="T189" s="158">
        <f>IF('Indicator Data'!U193="No Data",1,IF('Indicator Data imputation'!U192&lt;&gt;"",1,0))</f>
        <v>0</v>
      </c>
      <c r="U189" s="158">
        <f>IF('Indicator Data'!V193="No Data",1,IF('Indicator Data imputation'!V192&lt;&gt;"",1,0))</f>
        <v>0</v>
      </c>
      <c r="V189" s="158">
        <f>IF('Indicator Data'!W193="No Data",1,IF('Indicator Data imputation'!W192&lt;&gt;"",1,0))</f>
        <v>0</v>
      </c>
      <c r="W189" s="158">
        <f>IF('Indicator Data'!X193="No Data",1,IF('Indicator Data imputation'!X192&lt;&gt;"",1,0))</f>
        <v>0</v>
      </c>
      <c r="X189" s="158">
        <f>IF('Indicator Data'!Y193="No Data",1,IF('Indicator Data imputation'!Y192&lt;&gt;"",1,0))</f>
        <v>0</v>
      </c>
      <c r="Y189" s="158">
        <f>IF('Indicator Data'!Z193="No Data",1,IF('Indicator Data imputation'!Z192&lt;&gt;"",1,0))</f>
        <v>0</v>
      </c>
      <c r="Z189" s="158">
        <f>IF('Indicator Data'!AA193="No Data",1,IF('Indicator Data imputation'!AA192&lt;&gt;"",1,0))</f>
        <v>0</v>
      </c>
      <c r="AA189" s="158">
        <f>IF('Indicator Data'!AB193="No Data",1,IF('Indicator Data imputation'!AB192&lt;&gt;"",1,0))</f>
        <v>0</v>
      </c>
      <c r="AB189" s="158">
        <f>IF('Indicator Data'!AC193="No Data",1,IF('Indicator Data imputation'!AC192&lt;&gt;"",1,0))</f>
        <v>0</v>
      </c>
      <c r="AC189" s="158">
        <f>IF('Indicator Data'!AD193="No Data",1,IF('Indicator Data imputation'!AD192&lt;&gt;"",1,0))</f>
        <v>0</v>
      </c>
      <c r="AD189" s="158">
        <f>IF('Indicator Data'!AE193="No Data",1,IF('Indicator Data imputation'!AE192&lt;&gt;"",1,0))</f>
        <v>0</v>
      </c>
      <c r="AE189" s="158">
        <f>IF('Indicator Data'!AF193="No Data",1,IF('Indicator Data imputation'!AF192&lt;&gt;"",1,0))</f>
        <v>0</v>
      </c>
      <c r="AF189" s="158">
        <f>IF('Indicator Data'!AG193="No Data",1,IF('Indicator Data imputation'!AG192&lt;&gt;"",1,0))</f>
        <v>0</v>
      </c>
      <c r="AG189" s="158">
        <f>IF('Indicator Data'!AH193="No Data",1,IF('Indicator Data imputation'!AH192&lt;&gt;"",1,0))</f>
        <v>0</v>
      </c>
      <c r="AH189" s="158">
        <f>IF('Indicator Data'!AI193="No Data",1,IF('Indicator Data imputation'!AI192&lt;&gt;"",1,0))</f>
        <v>0</v>
      </c>
      <c r="AI189" s="158">
        <f>IF('Indicator Data'!AJ193="No Data",1,IF('Indicator Data imputation'!AJ192&lt;&gt;"",1,0))</f>
        <v>0</v>
      </c>
      <c r="AJ189" s="158">
        <f>IF('Indicator Data'!AK193="No Data",1,IF('Indicator Data imputation'!AK192&lt;&gt;"",1,0))</f>
        <v>0</v>
      </c>
      <c r="AK189" s="158">
        <f>IF('Indicator Data'!AL193="No Data",1,IF('Indicator Data imputation'!AL192&lt;&gt;"",1,0))</f>
        <v>0</v>
      </c>
      <c r="AL189" s="158">
        <f>IF('Indicator Data'!AM193="No Data",1,IF('Indicator Data imputation'!AM192&lt;&gt;"",1,0))</f>
        <v>0</v>
      </c>
      <c r="AM189" s="158">
        <f>IF('Indicator Data'!AN193="No Data",1,IF('Indicator Data imputation'!AN192&lt;&gt;"",1,0))</f>
        <v>0</v>
      </c>
      <c r="AN189" s="158">
        <f>IF('Indicator Data'!AO193="No Data",1,IF('Indicator Data imputation'!AO192&lt;&gt;"",1,0))</f>
        <v>0</v>
      </c>
      <c r="AO189" s="158">
        <f>IF('Indicator Data'!AP193="No Data",1,IF('Indicator Data imputation'!AP192&lt;&gt;"",1,0))</f>
        <v>0</v>
      </c>
      <c r="AP189" s="158">
        <f>IF('Indicator Data'!AQ193="No Data",1,IF('Indicator Data imputation'!AQ192&lt;&gt;"",1,0))</f>
        <v>0</v>
      </c>
      <c r="AQ189" s="158">
        <f>IF('Indicator Data'!AR193="No Data",1,IF('Indicator Data imputation'!AR192&lt;&gt;"",1,0))</f>
        <v>0</v>
      </c>
      <c r="AR189" s="158">
        <f>IF('Indicator Data'!AS193="No Data",1,IF('Indicator Data imputation'!AS192&lt;&gt;"",1,0))</f>
        <v>0</v>
      </c>
      <c r="AS189" s="158">
        <f>IF('Indicator Data'!AT193="No Data",1,IF('Indicator Data imputation'!AT192&lt;&gt;"",1,0))</f>
        <v>0</v>
      </c>
      <c r="AT189" s="158">
        <f>IF('Indicator Data'!AU193="No Data",1,IF('Indicator Data imputation'!AU192&lt;&gt;"",1,0))</f>
        <v>0</v>
      </c>
      <c r="AU189" s="158">
        <f>IF('Indicator Data'!AV193="No Data",1,IF('Indicator Data imputation'!AV192&lt;&gt;"",1,0))</f>
        <v>0</v>
      </c>
      <c r="AV189" s="158">
        <f>IF('Indicator Data'!AW193="No Data",1,IF('Indicator Data imputation'!AW192&lt;&gt;"",1,0))</f>
        <v>1</v>
      </c>
      <c r="AW189" s="158">
        <f>IF('Indicator Data'!AX193="No Data",1,IF('Indicator Data imputation'!AX192&lt;&gt;"",1,0))</f>
        <v>0</v>
      </c>
      <c r="AX189" s="158">
        <f>IF('Indicator Data'!AY193="No Data",1,IF('Indicator Data imputation'!AY192&lt;&gt;"",1,0))</f>
        <v>0</v>
      </c>
      <c r="AY189" s="158">
        <f>IF('Indicator Data'!AZ193="No Data",1,IF('Indicator Data imputation'!AZ192&lt;&gt;"",1,0))</f>
        <v>0</v>
      </c>
      <c r="AZ189" s="158">
        <f>IF('Indicator Data'!BA193="No Data",1,IF('Indicator Data imputation'!BA192&lt;&gt;"",1,0))</f>
        <v>0</v>
      </c>
      <c r="BA189" s="158">
        <f>IF('Indicator Data'!BB193="No Data",1,IF('Indicator Data imputation'!BB192&lt;&gt;"",1,0))</f>
        <v>0</v>
      </c>
      <c r="BB189" s="158">
        <f>IF('Indicator Data'!BC193="No Data",1,IF('Indicator Data imputation'!BC192&lt;&gt;"",1,0))</f>
        <v>0</v>
      </c>
      <c r="BC189" s="158">
        <f>IF('Indicator Data'!BD193="No Data",1,IF('Indicator Data imputation'!BD192&lt;&gt;"",1,0))</f>
        <v>0</v>
      </c>
      <c r="BD189" s="158">
        <f>IF('Indicator Data'!BE193="No Data",1,IF('Indicator Data imputation'!BE192&lt;&gt;"",1,0))</f>
        <v>0</v>
      </c>
      <c r="BE189" s="158">
        <f>IF('Indicator Data'!BF193="No Data",1,IF('Indicator Data imputation'!BF192&lt;&gt;"",1,0))</f>
        <v>0</v>
      </c>
      <c r="BF189" s="158">
        <f>IF('Indicator Data'!BG193="No Data",1,IF('Indicator Data imputation'!BG192&lt;&gt;"",1,0))</f>
        <v>0</v>
      </c>
      <c r="BG189" s="158">
        <f>IF('Indicator Data'!BH193="No Data",1,IF('Indicator Data imputation'!BH192&lt;&gt;"",1,0))</f>
        <v>0</v>
      </c>
      <c r="BH189" s="158">
        <f>IF('Indicator Data'!BI193="No Data",1,IF('Indicator Data imputation'!BI192&lt;&gt;"",1,0))</f>
        <v>0</v>
      </c>
      <c r="BI189" s="158">
        <f>IF('Indicator Data'!BR193="No Data",1,IF('Indicator Data imputation'!BJ192&lt;&gt;"",1,0))</f>
        <v>0</v>
      </c>
      <c r="BJ189" s="158">
        <f>IF('Indicator Data'!BS193="No Data",1,IF('Indicator Data imputation'!BK192&lt;&gt;"",1,0))</f>
        <v>0</v>
      </c>
      <c r="BK189" s="158">
        <f>IF('Indicator Data'!BT193="No Data",1,IF('Indicator Data imputation'!BL192&lt;&gt;"",1,0))</f>
        <v>0</v>
      </c>
      <c r="BL189" s="158">
        <f>IF('Indicator Data'!BU193="No Data",1,IF('Indicator Data imputation'!BM192&lt;&gt;"",1,0))</f>
        <v>0</v>
      </c>
      <c r="BM189" s="158">
        <f>IF('Indicator Data'!BV193="No Data",1,IF('Indicator Data imputation'!BN192&lt;&gt;"",1,0))</f>
        <v>0</v>
      </c>
      <c r="BN189" s="158">
        <f>IF('Indicator Data'!BW193="No Data",1,IF('Indicator Data imputation'!BO192&lt;&gt;"",1,0))</f>
        <v>0</v>
      </c>
      <c r="BO189" s="158">
        <f>IF('Indicator Data'!BX193="No Data",1,IF('Indicator Data imputation'!BP192&lt;&gt;"",1,0))</f>
        <v>0</v>
      </c>
      <c r="BP189" s="158">
        <f>IF('Indicator Data'!BY193="No Data",1,IF('Indicator Data imputation'!BQ192&lt;&gt;"",1,0))</f>
        <v>0</v>
      </c>
      <c r="BQ189" s="158">
        <f>IF('Indicator Data'!BZ193="No Data",1,IF('Indicator Data imputation'!BR192&lt;&gt;"",1,0))</f>
        <v>0</v>
      </c>
      <c r="BR189" s="158">
        <f>IF('Indicator Data'!CA193="No Data",1,IF('Indicator Data imputation'!BS192&lt;&gt;"",1,0))</f>
        <v>0</v>
      </c>
      <c r="BS189" s="158">
        <f>IF('Indicator Data'!CB193="No Data",1,IF('Indicator Data imputation'!BT192&lt;&gt;"",1,0))</f>
        <v>0</v>
      </c>
      <c r="BT189" s="158">
        <f>IF('Indicator Data'!CC193="No Data",1,IF('Indicator Data imputation'!BU192&lt;&gt;"",1,0))</f>
        <v>0</v>
      </c>
      <c r="BU189" s="158">
        <f>IF('Indicator Data'!CD193="No Data",1,IF('Indicator Data imputation'!BV192&lt;&gt;"",1,0))</f>
        <v>0</v>
      </c>
      <c r="BV189" s="158">
        <f>IF('Indicator Data'!CE193="No Data",1,IF('Indicator Data imputation'!BW192&lt;&gt;"",1,0))</f>
        <v>1</v>
      </c>
      <c r="BW189" s="158">
        <f>IF('Indicator Data'!CF193="No Data",1,IF('Indicator Data imputation'!BX192&lt;&gt;"",1,0))</f>
        <v>0</v>
      </c>
      <c r="BX189" s="158">
        <f>IF('Indicator Data'!CG193="No Data",1,IF('Indicator Data imputation'!BY192&lt;&gt;"",1,0))</f>
        <v>0</v>
      </c>
      <c r="BY189" s="5">
        <f t="shared" si="8"/>
        <v>5</v>
      </c>
      <c r="BZ189" s="160">
        <f t="shared" si="7"/>
        <v>6.6666666666666666E-2</v>
      </c>
    </row>
    <row r="190" spans="1:78" x14ac:dyDescent="0.3">
      <c r="A190" s="5" t="s">
        <v>351</v>
      </c>
      <c r="B190" s="158">
        <f>IF('Indicator Data'!C194="No Data",1,IF('Indicator Data imputation'!C193&lt;&gt;"",1,0))</f>
        <v>0</v>
      </c>
      <c r="C190" s="158">
        <f>IF('Indicator Data'!D194="No Data",1,IF('Indicator Data imputation'!D193&lt;&gt;"",1,0))</f>
        <v>0</v>
      </c>
      <c r="D190" s="158">
        <f>IF('Indicator Data'!E194="No Data",1,IF('Indicator Data imputation'!E193&lt;&gt;"",1,0))</f>
        <v>0</v>
      </c>
      <c r="E190" s="158">
        <f>IF('Indicator Data'!F194="No Data",1,IF('Indicator Data imputation'!F193&lt;&gt;"",1,0))</f>
        <v>0</v>
      </c>
      <c r="F190" s="158">
        <f>IF('Indicator Data'!G194="No Data",1,IF('Indicator Data imputation'!G193&lt;&gt;"",1,0))</f>
        <v>0</v>
      </c>
      <c r="G190" s="158">
        <f>IF('Indicator Data'!H194="No Data",1,IF('Indicator Data imputation'!H193&lt;&gt;"",1,0))</f>
        <v>0</v>
      </c>
      <c r="H190" s="158">
        <f>IF('Indicator Data'!I194="No Data",1,IF('Indicator Data imputation'!I193&lt;&gt;"",1,0))</f>
        <v>0</v>
      </c>
      <c r="I190" s="158">
        <f>IF('Indicator Data'!J194="No Data",1,IF('Indicator Data imputation'!J193&lt;&gt;"",1,0))</f>
        <v>0</v>
      </c>
      <c r="J190" s="158">
        <f>IF('Indicator Data'!K194="No Data",1,IF('Indicator Data imputation'!K193&lt;&gt;"",1,0))</f>
        <v>0</v>
      </c>
      <c r="K190" s="158">
        <f>IF('Indicator Data'!L194="No Data",1,IF('Indicator Data imputation'!L193&lt;&gt;"",1,0))</f>
        <v>0</v>
      </c>
      <c r="L190" s="158">
        <f>IF('Indicator Data'!M194="No Data",1,IF('Indicator Data imputation'!M193&lt;&gt;"",1,0))</f>
        <v>0</v>
      </c>
      <c r="M190" s="158">
        <f>IF('Indicator Data'!N194="No Data",1,IF('Indicator Data imputation'!N193&lt;&gt;"",1,0))</f>
        <v>1</v>
      </c>
      <c r="N190" s="158">
        <f>IF('Indicator Data'!O194="No Data",1,IF('Indicator Data imputation'!O193&lt;&gt;"",1,0))</f>
        <v>1</v>
      </c>
      <c r="O190" s="158">
        <f>IF('Indicator Data'!P194="No Data",1,IF('Indicator Data imputation'!P193&lt;&gt;"",1,0))</f>
        <v>1</v>
      </c>
      <c r="P190" s="158">
        <f>IF('Indicator Data'!Q194="No Data",1,IF('Indicator Data imputation'!Q193&lt;&gt;"",1,0))</f>
        <v>0</v>
      </c>
      <c r="Q190" s="158">
        <f>IF('Indicator Data'!R194="No Data",1,IF('Indicator Data imputation'!R193&lt;&gt;"",1,0))</f>
        <v>0</v>
      </c>
      <c r="R190" s="158">
        <f>IF('Indicator Data'!S194="No Data",1,IF('Indicator Data imputation'!S193&lt;&gt;"",1,0))</f>
        <v>0</v>
      </c>
      <c r="S190" s="158">
        <f>IF('Indicator Data'!T194="No Data",1,IF('Indicator Data imputation'!T193&lt;&gt;"",1,0))</f>
        <v>0</v>
      </c>
      <c r="T190" s="158">
        <f>IF('Indicator Data'!U194="No Data",1,IF('Indicator Data imputation'!U193&lt;&gt;"",1,0))</f>
        <v>0</v>
      </c>
      <c r="U190" s="158">
        <f>IF('Indicator Data'!V194="No Data",1,IF('Indicator Data imputation'!V193&lt;&gt;"",1,0))</f>
        <v>0</v>
      </c>
      <c r="V190" s="158">
        <f>IF('Indicator Data'!W194="No Data",1,IF('Indicator Data imputation'!W193&lt;&gt;"",1,0))</f>
        <v>0</v>
      </c>
      <c r="W190" s="158">
        <f>IF('Indicator Data'!X194="No Data",1,IF('Indicator Data imputation'!X193&lt;&gt;"",1,0))</f>
        <v>0</v>
      </c>
      <c r="X190" s="158">
        <f>IF('Indicator Data'!Y194="No Data",1,IF('Indicator Data imputation'!Y193&lt;&gt;"",1,0))</f>
        <v>0</v>
      </c>
      <c r="Y190" s="158">
        <f>IF('Indicator Data'!Z194="No Data",1,IF('Indicator Data imputation'!Z193&lt;&gt;"",1,0))</f>
        <v>0</v>
      </c>
      <c r="Z190" s="158">
        <f>IF('Indicator Data'!AA194="No Data",1,IF('Indicator Data imputation'!AA193&lt;&gt;"",1,0))</f>
        <v>0</v>
      </c>
      <c r="AA190" s="158">
        <f>IF('Indicator Data'!AB194="No Data",1,IF('Indicator Data imputation'!AB193&lt;&gt;"",1,0))</f>
        <v>0</v>
      </c>
      <c r="AB190" s="158">
        <f>IF('Indicator Data'!AC194="No Data",1,IF('Indicator Data imputation'!AC193&lt;&gt;"",1,0))</f>
        <v>0</v>
      </c>
      <c r="AC190" s="158">
        <f>IF('Indicator Data'!AD194="No Data",1,IF('Indicator Data imputation'!AD193&lt;&gt;"",1,0))</f>
        <v>0</v>
      </c>
      <c r="AD190" s="158">
        <f>IF('Indicator Data'!AE194="No Data",1,IF('Indicator Data imputation'!AE193&lt;&gt;"",1,0))</f>
        <v>0</v>
      </c>
      <c r="AE190" s="158">
        <f>IF('Indicator Data'!AF194="No Data",1,IF('Indicator Data imputation'!AF193&lt;&gt;"",1,0))</f>
        <v>0</v>
      </c>
      <c r="AF190" s="158">
        <f>IF('Indicator Data'!AG194="No Data",1,IF('Indicator Data imputation'!AG193&lt;&gt;"",1,0))</f>
        <v>0</v>
      </c>
      <c r="AG190" s="158">
        <f>IF('Indicator Data'!AH194="No Data",1,IF('Indicator Data imputation'!AH193&lt;&gt;"",1,0))</f>
        <v>0</v>
      </c>
      <c r="AH190" s="158">
        <f>IF('Indicator Data'!AI194="No Data",1,IF('Indicator Data imputation'!AI193&lt;&gt;"",1,0))</f>
        <v>0</v>
      </c>
      <c r="AI190" s="158">
        <f>IF('Indicator Data'!AJ194="No Data",1,IF('Indicator Data imputation'!AJ193&lt;&gt;"",1,0))</f>
        <v>0</v>
      </c>
      <c r="AJ190" s="158">
        <f>IF('Indicator Data'!AK194="No Data",1,IF('Indicator Data imputation'!AK193&lt;&gt;"",1,0))</f>
        <v>0</v>
      </c>
      <c r="AK190" s="158">
        <f>IF('Indicator Data'!AL194="No Data",1,IF('Indicator Data imputation'!AL193&lt;&gt;"",1,0))</f>
        <v>0</v>
      </c>
      <c r="AL190" s="158">
        <f>IF('Indicator Data'!AM194="No Data",1,IF('Indicator Data imputation'!AM193&lt;&gt;"",1,0))</f>
        <v>0</v>
      </c>
      <c r="AM190" s="158">
        <f>IF('Indicator Data'!AN194="No Data",1,IF('Indicator Data imputation'!AN193&lt;&gt;"",1,0))</f>
        <v>0</v>
      </c>
      <c r="AN190" s="158">
        <f>IF('Indicator Data'!AO194="No Data",1,IF('Indicator Data imputation'!AO193&lt;&gt;"",1,0))</f>
        <v>0</v>
      </c>
      <c r="AO190" s="158">
        <f>IF('Indicator Data'!AP194="No Data",1,IF('Indicator Data imputation'!AP193&lt;&gt;"",1,0))</f>
        <v>0</v>
      </c>
      <c r="AP190" s="158">
        <f>IF('Indicator Data'!AQ194="No Data",1,IF('Indicator Data imputation'!AQ193&lt;&gt;"",1,0))</f>
        <v>0</v>
      </c>
      <c r="AQ190" s="158">
        <f>IF('Indicator Data'!AR194="No Data",1,IF('Indicator Data imputation'!AR193&lt;&gt;"",1,0))</f>
        <v>0</v>
      </c>
      <c r="AR190" s="158">
        <f>IF('Indicator Data'!AS194="No Data",1,IF('Indicator Data imputation'!AS193&lt;&gt;"",1,0))</f>
        <v>0</v>
      </c>
      <c r="AS190" s="158">
        <f>IF('Indicator Data'!AT194="No Data",1,IF('Indicator Data imputation'!AT193&lt;&gt;"",1,0))</f>
        <v>0</v>
      </c>
      <c r="AT190" s="158">
        <f>IF('Indicator Data'!AU194="No Data",1,IF('Indicator Data imputation'!AU193&lt;&gt;"",1,0))</f>
        <v>0</v>
      </c>
      <c r="AU190" s="158">
        <f>IF('Indicator Data'!AV194="No Data",1,IF('Indicator Data imputation'!AV193&lt;&gt;"",1,0))</f>
        <v>0</v>
      </c>
      <c r="AV190" s="158">
        <f>IF('Indicator Data'!AW194="No Data",1,IF('Indicator Data imputation'!AW193&lt;&gt;"",1,0))</f>
        <v>1</v>
      </c>
      <c r="AW190" s="158">
        <f>IF('Indicator Data'!AX194="No Data",1,IF('Indicator Data imputation'!AX193&lt;&gt;"",1,0))</f>
        <v>0</v>
      </c>
      <c r="AX190" s="158">
        <f>IF('Indicator Data'!AY194="No Data",1,IF('Indicator Data imputation'!AY193&lt;&gt;"",1,0))</f>
        <v>0</v>
      </c>
      <c r="AY190" s="158">
        <f>IF('Indicator Data'!AZ194="No Data",1,IF('Indicator Data imputation'!AZ193&lt;&gt;"",1,0))</f>
        <v>0</v>
      </c>
      <c r="AZ190" s="158">
        <f>IF('Indicator Data'!BA194="No Data",1,IF('Indicator Data imputation'!BA193&lt;&gt;"",1,0))</f>
        <v>0</v>
      </c>
      <c r="BA190" s="158">
        <f>IF('Indicator Data'!BB194="No Data",1,IF('Indicator Data imputation'!BB193&lt;&gt;"",1,0))</f>
        <v>0</v>
      </c>
      <c r="BB190" s="158">
        <f>IF('Indicator Data'!BC194="No Data",1,IF('Indicator Data imputation'!BC193&lt;&gt;"",1,0))</f>
        <v>0</v>
      </c>
      <c r="BC190" s="158">
        <f>IF('Indicator Data'!BD194="No Data",1,IF('Indicator Data imputation'!BD193&lt;&gt;"",1,0))</f>
        <v>0</v>
      </c>
      <c r="BD190" s="158">
        <f>IF('Indicator Data'!BE194="No Data",1,IF('Indicator Data imputation'!BE193&lt;&gt;"",1,0))</f>
        <v>0</v>
      </c>
      <c r="BE190" s="158">
        <f>IF('Indicator Data'!BF194="No Data",1,IF('Indicator Data imputation'!BF193&lt;&gt;"",1,0))</f>
        <v>0</v>
      </c>
      <c r="BF190" s="158">
        <f>IF('Indicator Data'!BG194="No Data",1,IF('Indicator Data imputation'!BG193&lt;&gt;"",1,0))</f>
        <v>0</v>
      </c>
      <c r="BG190" s="158">
        <f>IF('Indicator Data'!BH194="No Data",1,IF('Indicator Data imputation'!BH193&lt;&gt;"",1,0))</f>
        <v>0</v>
      </c>
      <c r="BH190" s="158">
        <f>IF('Indicator Data'!BI194="No Data",1,IF('Indicator Data imputation'!BI193&lt;&gt;"",1,0))</f>
        <v>0</v>
      </c>
      <c r="BI190" s="158">
        <f>IF('Indicator Data'!BR194="No Data",1,IF('Indicator Data imputation'!BJ193&lt;&gt;"",1,0))</f>
        <v>0</v>
      </c>
      <c r="BJ190" s="158">
        <f>IF('Indicator Data'!BS194="No Data",1,IF('Indicator Data imputation'!BK193&lt;&gt;"",1,0))</f>
        <v>0</v>
      </c>
      <c r="BK190" s="158">
        <f>IF('Indicator Data'!BT194="No Data",1,IF('Indicator Data imputation'!BL193&lt;&gt;"",1,0))</f>
        <v>0</v>
      </c>
      <c r="BL190" s="158">
        <f>IF('Indicator Data'!BU194="No Data",1,IF('Indicator Data imputation'!BM193&lt;&gt;"",1,0))</f>
        <v>0</v>
      </c>
      <c r="BM190" s="158">
        <f>IF('Indicator Data'!BV194="No Data",1,IF('Indicator Data imputation'!BN193&lt;&gt;"",1,0))</f>
        <v>1</v>
      </c>
      <c r="BN190" s="158">
        <f>IF('Indicator Data'!BW194="No Data",1,IF('Indicator Data imputation'!BO193&lt;&gt;"",1,0))</f>
        <v>0</v>
      </c>
      <c r="BO190" s="158">
        <f>IF('Indicator Data'!BX194="No Data",1,IF('Indicator Data imputation'!BP193&lt;&gt;"",1,0))</f>
        <v>0</v>
      </c>
      <c r="BP190" s="158">
        <f>IF('Indicator Data'!BY194="No Data",1,IF('Indicator Data imputation'!BQ193&lt;&gt;"",1,0))</f>
        <v>0</v>
      </c>
      <c r="BQ190" s="158">
        <f>IF('Indicator Data'!BZ194="No Data",1,IF('Indicator Data imputation'!BR193&lt;&gt;"",1,0))</f>
        <v>0</v>
      </c>
      <c r="BR190" s="158">
        <f>IF('Indicator Data'!CA194="No Data",1,IF('Indicator Data imputation'!BS193&lt;&gt;"",1,0))</f>
        <v>0</v>
      </c>
      <c r="BS190" s="158">
        <f>IF('Indicator Data'!CB194="No Data",1,IF('Indicator Data imputation'!BT193&lt;&gt;"",1,0))</f>
        <v>0</v>
      </c>
      <c r="BT190" s="158">
        <f>IF('Indicator Data'!CC194="No Data",1,IF('Indicator Data imputation'!BU193&lt;&gt;"",1,0))</f>
        <v>0</v>
      </c>
      <c r="BU190" s="158">
        <f>IF('Indicator Data'!CD194="No Data",1,IF('Indicator Data imputation'!BV193&lt;&gt;"",1,0))</f>
        <v>0</v>
      </c>
      <c r="BV190" s="158">
        <f>IF('Indicator Data'!CE194="No Data",1,IF('Indicator Data imputation'!BW193&lt;&gt;"",1,0))</f>
        <v>0</v>
      </c>
      <c r="BW190" s="158">
        <f>IF('Indicator Data'!CF194="No Data",1,IF('Indicator Data imputation'!BX193&lt;&gt;"",1,0))</f>
        <v>0</v>
      </c>
      <c r="BX190" s="158">
        <f>IF('Indicator Data'!CG194="No Data",1,IF('Indicator Data imputation'!BY193&lt;&gt;"",1,0))</f>
        <v>0</v>
      </c>
      <c r="BY190" s="5">
        <f t="shared" si="8"/>
        <v>5</v>
      </c>
      <c r="BZ190" s="160">
        <f t="shared" si="7"/>
        <v>6.6666666666666666E-2</v>
      </c>
    </row>
    <row r="191" spans="1:78" x14ac:dyDescent="0.3">
      <c r="A191" s="5" t="s">
        <v>353</v>
      </c>
      <c r="B191" s="158">
        <f>IF('Indicator Data'!C195="No Data",1,IF('Indicator Data imputation'!C194&lt;&gt;"",1,0))</f>
        <v>0</v>
      </c>
      <c r="C191" s="158">
        <f>IF('Indicator Data'!D195="No Data",1,IF('Indicator Data imputation'!D194&lt;&gt;"",1,0))</f>
        <v>0</v>
      </c>
      <c r="D191" s="158">
        <f>IF('Indicator Data'!E195="No Data",1,IF('Indicator Data imputation'!E194&lt;&gt;"",1,0))</f>
        <v>0</v>
      </c>
      <c r="E191" s="158">
        <f>IF('Indicator Data'!F195="No Data",1,IF('Indicator Data imputation'!F194&lt;&gt;"",1,0))</f>
        <v>0</v>
      </c>
      <c r="F191" s="158">
        <f>IF('Indicator Data'!G195="No Data",1,IF('Indicator Data imputation'!G194&lt;&gt;"",1,0))</f>
        <v>0</v>
      </c>
      <c r="G191" s="158">
        <f>IF('Indicator Data'!H195="No Data",1,IF('Indicator Data imputation'!H194&lt;&gt;"",1,0))</f>
        <v>0</v>
      </c>
      <c r="H191" s="158">
        <f>IF('Indicator Data'!I195="No Data",1,IF('Indicator Data imputation'!I194&lt;&gt;"",1,0))</f>
        <v>0</v>
      </c>
      <c r="I191" s="158">
        <f>IF('Indicator Data'!J195="No Data",1,IF('Indicator Data imputation'!J194&lt;&gt;"",1,0))</f>
        <v>0</v>
      </c>
      <c r="J191" s="158">
        <f>IF('Indicator Data'!K195="No Data",1,IF('Indicator Data imputation'!K194&lt;&gt;"",1,0))</f>
        <v>0</v>
      </c>
      <c r="K191" s="158">
        <f>IF('Indicator Data'!L195="No Data",1,IF('Indicator Data imputation'!L194&lt;&gt;"",1,0))</f>
        <v>0</v>
      </c>
      <c r="L191" s="158">
        <f>IF('Indicator Data'!M195="No Data",1,IF('Indicator Data imputation'!M194&lt;&gt;"",1,0))</f>
        <v>0</v>
      </c>
      <c r="M191" s="158">
        <f>IF('Indicator Data'!N195="No Data",1,IF('Indicator Data imputation'!N194&lt;&gt;"",1,0))</f>
        <v>0</v>
      </c>
      <c r="N191" s="158">
        <f>IF('Indicator Data'!O195="No Data",1,IF('Indicator Data imputation'!O194&lt;&gt;"",1,0))</f>
        <v>0</v>
      </c>
      <c r="O191" s="158">
        <f>IF('Indicator Data'!P195="No Data",1,IF('Indicator Data imputation'!P194&lt;&gt;"",1,0))</f>
        <v>0</v>
      </c>
      <c r="P191" s="158">
        <f>IF('Indicator Data'!Q195="No Data",1,IF('Indicator Data imputation'!Q194&lt;&gt;"",1,0))</f>
        <v>0</v>
      </c>
      <c r="Q191" s="158">
        <f>IF('Indicator Data'!R195="No Data",1,IF('Indicator Data imputation'!R194&lt;&gt;"",1,0))</f>
        <v>0</v>
      </c>
      <c r="R191" s="158">
        <f>IF('Indicator Data'!S195="No Data",1,IF('Indicator Data imputation'!S194&lt;&gt;"",1,0))</f>
        <v>0</v>
      </c>
      <c r="S191" s="158">
        <f>IF('Indicator Data'!T195="No Data",1,IF('Indicator Data imputation'!T194&lt;&gt;"",1,0))</f>
        <v>0</v>
      </c>
      <c r="T191" s="158">
        <f>IF('Indicator Data'!U195="No Data",1,IF('Indicator Data imputation'!U194&lt;&gt;"",1,0))</f>
        <v>0</v>
      </c>
      <c r="U191" s="158">
        <f>IF('Indicator Data'!V195="No Data",1,IF('Indicator Data imputation'!V194&lt;&gt;"",1,0))</f>
        <v>0</v>
      </c>
      <c r="V191" s="158">
        <f>IF('Indicator Data'!W195="No Data",1,IF('Indicator Data imputation'!W194&lt;&gt;"",1,0))</f>
        <v>0</v>
      </c>
      <c r="W191" s="158">
        <f>IF('Indicator Data'!X195="No Data",1,IF('Indicator Data imputation'!X194&lt;&gt;"",1,0))</f>
        <v>0</v>
      </c>
      <c r="X191" s="158">
        <f>IF('Indicator Data'!Y195="No Data",1,IF('Indicator Data imputation'!Y194&lt;&gt;"",1,0))</f>
        <v>0</v>
      </c>
      <c r="Y191" s="158">
        <f>IF('Indicator Data'!Z195="No Data",1,IF('Indicator Data imputation'!Z194&lt;&gt;"",1,0))</f>
        <v>0</v>
      </c>
      <c r="Z191" s="158">
        <f>IF('Indicator Data'!AA195="No Data",1,IF('Indicator Data imputation'!AA194&lt;&gt;"",1,0))</f>
        <v>0</v>
      </c>
      <c r="AA191" s="158">
        <f>IF('Indicator Data'!AB195="No Data",1,IF('Indicator Data imputation'!AB194&lt;&gt;"",1,0))</f>
        <v>0</v>
      </c>
      <c r="AB191" s="158">
        <f>IF('Indicator Data'!AC195="No Data",1,IF('Indicator Data imputation'!AC194&lt;&gt;"",1,0))</f>
        <v>0</v>
      </c>
      <c r="AC191" s="158">
        <f>IF('Indicator Data'!AD195="No Data",1,IF('Indicator Data imputation'!AD194&lt;&gt;"",1,0))</f>
        <v>0</v>
      </c>
      <c r="AD191" s="158">
        <f>IF('Indicator Data'!AE195="No Data",1,IF('Indicator Data imputation'!AE194&lt;&gt;"",1,0))</f>
        <v>0</v>
      </c>
      <c r="AE191" s="158">
        <f>IF('Indicator Data'!AF195="No Data",1,IF('Indicator Data imputation'!AF194&lt;&gt;"",1,0))</f>
        <v>0</v>
      </c>
      <c r="AF191" s="158">
        <f>IF('Indicator Data'!AG195="No Data",1,IF('Indicator Data imputation'!AG194&lt;&gt;"",1,0))</f>
        <v>0</v>
      </c>
      <c r="AG191" s="158">
        <f>IF('Indicator Data'!AH195="No Data",1,IF('Indicator Data imputation'!AH194&lt;&gt;"",1,0))</f>
        <v>0</v>
      </c>
      <c r="AH191" s="158">
        <f>IF('Indicator Data'!AI195="No Data",1,IF('Indicator Data imputation'!AI194&lt;&gt;"",1,0))</f>
        <v>0</v>
      </c>
      <c r="AI191" s="158">
        <f>IF('Indicator Data'!AJ195="No Data",1,IF('Indicator Data imputation'!AJ194&lt;&gt;"",1,0))</f>
        <v>0</v>
      </c>
      <c r="AJ191" s="158">
        <f>IF('Indicator Data'!AK195="No Data",1,IF('Indicator Data imputation'!AK194&lt;&gt;"",1,0))</f>
        <v>0</v>
      </c>
      <c r="AK191" s="158">
        <f>IF('Indicator Data'!AL195="No Data",1,IF('Indicator Data imputation'!AL194&lt;&gt;"",1,0))</f>
        <v>0</v>
      </c>
      <c r="AL191" s="158">
        <f>IF('Indicator Data'!AM195="No Data",1,IF('Indicator Data imputation'!AM194&lt;&gt;"",1,0))</f>
        <v>0</v>
      </c>
      <c r="AM191" s="158">
        <f>IF('Indicator Data'!AN195="No Data",1,IF('Indicator Data imputation'!AN194&lt;&gt;"",1,0))</f>
        <v>0</v>
      </c>
      <c r="AN191" s="158">
        <f>IF('Indicator Data'!AO195="No Data",1,IF('Indicator Data imputation'!AO194&lt;&gt;"",1,0))</f>
        <v>0</v>
      </c>
      <c r="AO191" s="158">
        <f>IF('Indicator Data'!AP195="No Data",1,IF('Indicator Data imputation'!AP194&lt;&gt;"",1,0))</f>
        <v>0</v>
      </c>
      <c r="AP191" s="158">
        <f>IF('Indicator Data'!AQ195="No Data",1,IF('Indicator Data imputation'!AQ194&lt;&gt;"",1,0))</f>
        <v>0</v>
      </c>
      <c r="AQ191" s="158">
        <f>IF('Indicator Data'!AR195="No Data",1,IF('Indicator Data imputation'!AR194&lt;&gt;"",1,0))</f>
        <v>0</v>
      </c>
      <c r="AR191" s="158">
        <f>IF('Indicator Data'!AS195="No Data",1,IF('Indicator Data imputation'!AS194&lt;&gt;"",1,0))</f>
        <v>0</v>
      </c>
      <c r="AS191" s="158">
        <f>IF('Indicator Data'!AT195="No Data",1,IF('Indicator Data imputation'!AT194&lt;&gt;"",1,0))</f>
        <v>0</v>
      </c>
      <c r="AT191" s="158">
        <f>IF('Indicator Data'!AU195="No Data",1,IF('Indicator Data imputation'!AU194&lt;&gt;"",1,0))</f>
        <v>0</v>
      </c>
      <c r="AU191" s="158">
        <f>IF('Indicator Data'!AV195="No Data",1,IF('Indicator Data imputation'!AV194&lt;&gt;"",1,0))</f>
        <v>0</v>
      </c>
      <c r="AV191" s="158">
        <f>IF('Indicator Data'!AW195="No Data",1,IF('Indicator Data imputation'!AW194&lt;&gt;"",1,0))</f>
        <v>0</v>
      </c>
      <c r="AW191" s="158">
        <f>IF('Indicator Data'!AX195="No Data",1,IF('Indicator Data imputation'!AX194&lt;&gt;"",1,0))</f>
        <v>0</v>
      </c>
      <c r="AX191" s="158">
        <f>IF('Indicator Data'!AY195="No Data",1,IF('Indicator Data imputation'!AY194&lt;&gt;"",1,0))</f>
        <v>0</v>
      </c>
      <c r="AY191" s="158">
        <f>IF('Indicator Data'!AZ195="No Data",1,IF('Indicator Data imputation'!AZ194&lt;&gt;"",1,0))</f>
        <v>0</v>
      </c>
      <c r="AZ191" s="158">
        <f>IF('Indicator Data'!BA195="No Data",1,IF('Indicator Data imputation'!BA194&lt;&gt;"",1,0))</f>
        <v>0</v>
      </c>
      <c r="BA191" s="158">
        <f>IF('Indicator Data'!BB195="No Data",1,IF('Indicator Data imputation'!BB194&lt;&gt;"",1,0))</f>
        <v>0</v>
      </c>
      <c r="BB191" s="158">
        <f>IF('Indicator Data'!BC195="No Data",1,IF('Indicator Data imputation'!BC194&lt;&gt;"",1,0))</f>
        <v>0</v>
      </c>
      <c r="BC191" s="158">
        <f>IF('Indicator Data'!BD195="No Data",1,IF('Indicator Data imputation'!BD194&lt;&gt;"",1,0))</f>
        <v>0</v>
      </c>
      <c r="BD191" s="158">
        <f>IF('Indicator Data'!BE195="No Data",1,IF('Indicator Data imputation'!BE194&lt;&gt;"",1,0))</f>
        <v>0</v>
      </c>
      <c r="BE191" s="158">
        <f>IF('Indicator Data'!BF195="No Data",1,IF('Indicator Data imputation'!BF194&lt;&gt;"",1,0))</f>
        <v>0</v>
      </c>
      <c r="BF191" s="158">
        <f>IF('Indicator Data'!BG195="No Data",1,IF('Indicator Data imputation'!BG194&lt;&gt;"",1,0))</f>
        <v>0</v>
      </c>
      <c r="BG191" s="158">
        <f>IF('Indicator Data'!BH195="No Data",1,IF('Indicator Data imputation'!BH194&lt;&gt;"",1,0))</f>
        <v>0</v>
      </c>
      <c r="BH191" s="158">
        <f>IF('Indicator Data'!BI195="No Data",1,IF('Indicator Data imputation'!BI194&lt;&gt;"",1,0))</f>
        <v>0</v>
      </c>
      <c r="BI191" s="158">
        <f>IF('Indicator Data'!BR195="No Data",1,IF('Indicator Data imputation'!BJ194&lt;&gt;"",1,0))</f>
        <v>0</v>
      </c>
      <c r="BJ191" s="158">
        <f>IF('Indicator Data'!BS195="No Data",1,IF('Indicator Data imputation'!BK194&lt;&gt;"",1,0))</f>
        <v>0</v>
      </c>
      <c r="BK191" s="158">
        <f>IF('Indicator Data'!BT195="No Data",1,IF('Indicator Data imputation'!BL194&lt;&gt;"",1,0))</f>
        <v>0</v>
      </c>
      <c r="BL191" s="158">
        <f>IF('Indicator Data'!BU195="No Data",1,IF('Indicator Data imputation'!BM194&lt;&gt;"",1,0))</f>
        <v>0</v>
      </c>
      <c r="BM191" s="158">
        <f>IF('Indicator Data'!BV195="No Data",1,IF('Indicator Data imputation'!BN194&lt;&gt;"",1,0))</f>
        <v>0</v>
      </c>
      <c r="BN191" s="158">
        <f>IF('Indicator Data'!BW195="No Data",1,IF('Indicator Data imputation'!BO194&lt;&gt;"",1,0))</f>
        <v>0</v>
      </c>
      <c r="BO191" s="158">
        <f>IF('Indicator Data'!BX195="No Data",1,IF('Indicator Data imputation'!BP194&lt;&gt;"",1,0))</f>
        <v>0</v>
      </c>
      <c r="BP191" s="158">
        <f>IF('Indicator Data'!BY195="No Data",1,IF('Indicator Data imputation'!BQ194&lt;&gt;"",1,0))</f>
        <v>0</v>
      </c>
      <c r="BQ191" s="158">
        <f>IF('Indicator Data'!BZ195="No Data",1,IF('Indicator Data imputation'!BR194&lt;&gt;"",1,0))</f>
        <v>0</v>
      </c>
      <c r="BR191" s="158">
        <f>IF('Indicator Data'!CA195="No Data",1,IF('Indicator Data imputation'!BS194&lt;&gt;"",1,0))</f>
        <v>0</v>
      </c>
      <c r="BS191" s="158">
        <f>IF('Indicator Data'!CB195="No Data",1,IF('Indicator Data imputation'!BT194&lt;&gt;"",1,0))</f>
        <v>0</v>
      </c>
      <c r="BT191" s="158">
        <f>IF('Indicator Data'!CC195="No Data",1,IF('Indicator Data imputation'!BU194&lt;&gt;"",1,0))</f>
        <v>0</v>
      </c>
      <c r="BU191" s="158">
        <f>IF('Indicator Data'!CD195="No Data",1,IF('Indicator Data imputation'!BV194&lt;&gt;"",1,0))</f>
        <v>0</v>
      </c>
      <c r="BV191" s="158">
        <f>IF('Indicator Data'!CE195="No Data",1,IF('Indicator Data imputation'!BW194&lt;&gt;"",1,0))</f>
        <v>0</v>
      </c>
      <c r="BW191" s="158">
        <f>IF('Indicator Data'!CF195="No Data",1,IF('Indicator Data imputation'!BX194&lt;&gt;"",1,0))</f>
        <v>0</v>
      </c>
      <c r="BX191" s="158">
        <f>IF('Indicator Data'!CG195="No Data",1,IF('Indicator Data imputation'!BY194&lt;&gt;"",1,0))</f>
        <v>0</v>
      </c>
      <c r="BY191" s="5">
        <f t="shared" si="8"/>
        <v>0</v>
      </c>
      <c r="BZ191" s="160">
        <f t="shared" si="7"/>
        <v>0</v>
      </c>
    </row>
    <row r="192" spans="1:78" x14ac:dyDescent="0.3">
      <c r="A192" s="5" t="s">
        <v>355</v>
      </c>
      <c r="B192" s="158">
        <f>IF('Indicator Data'!C196="No Data",1,IF('Indicator Data imputation'!C195&lt;&gt;"",1,0))</f>
        <v>0</v>
      </c>
      <c r="C192" s="158">
        <f>IF('Indicator Data'!D196="No Data",1,IF('Indicator Data imputation'!D195&lt;&gt;"",1,0))</f>
        <v>0</v>
      </c>
      <c r="D192" s="158">
        <f>IF('Indicator Data'!E196="No Data",1,IF('Indicator Data imputation'!E195&lt;&gt;"",1,0))</f>
        <v>0</v>
      </c>
      <c r="E192" s="158">
        <f>IF('Indicator Data'!F196="No Data",1,IF('Indicator Data imputation'!F195&lt;&gt;"",1,0))</f>
        <v>0</v>
      </c>
      <c r="F192" s="158">
        <f>IF('Indicator Data'!G196="No Data",1,IF('Indicator Data imputation'!G195&lt;&gt;"",1,0))</f>
        <v>0</v>
      </c>
      <c r="G192" s="158">
        <f>IF('Indicator Data'!H196="No Data",1,IF('Indicator Data imputation'!H195&lt;&gt;"",1,0))</f>
        <v>0</v>
      </c>
      <c r="H192" s="158">
        <f>IF('Indicator Data'!I196="No Data",1,IF('Indicator Data imputation'!I195&lt;&gt;"",1,0))</f>
        <v>0</v>
      </c>
      <c r="I192" s="158">
        <f>IF('Indicator Data'!J196="No Data",1,IF('Indicator Data imputation'!J195&lt;&gt;"",1,0))</f>
        <v>0</v>
      </c>
      <c r="J192" s="158">
        <f>IF('Indicator Data'!K196="No Data",1,IF('Indicator Data imputation'!K195&lt;&gt;"",1,0))</f>
        <v>0</v>
      </c>
      <c r="K192" s="158">
        <f>IF('Indicator Data'!L196="No Data",1,IF('Indicator Data imputation'!L195&lt;&gt;"",1,0))</f>
        <v>0</v>
      </c>
      <c r="L192" s="158">
        <f>IF('Indicator Data'!M196="No Data",1,IF('Indicator Data imputation'!M195&lt;&gt;"",1,0))</f>
        <v>0</v>
      </c>
      <c r="M192" s="158">
        <f>IF('Indicator Data'!N196="No Data",1,IF('Indicator Data imputation'!N195&lt;&gt;"",1,0))</f>
        <v>0</v>
      </c>
      <c r="N192" s="158">
        <f>IF('Indicator Data'!O196="No Data",1,IF('Indicator Data imputation'!O195&lt;&gt;"",1,0))</f>
        <v>0</v>
      </c>
      <c r="O192" s="158">
        <f>IF('Indicator Data'!P196="No Data",1,IF('Indicator Data imputation'!P195&lt;&gt;"",1,0))</f>
        <v>0</v>
      </c>
      <c r="P192" s="158">
        <f>IF('Indicator Data'!Q196="No Data",1,IF('Indicator Data imputation'!Q195&lt;&gt;"",1,0))</f>
        <v>0</v>
      </c>
      <c r="Q192" s="158">
        <f>IF('Indicator Data'!R196="No Data",1,IF('Indicator Data imputation'!R195&lt;&gt;"",1,0))</f>
        <v>0</v>
      </c>
      <c r="R192" s="158">
        <f>IF('Indicator Data'!S196="No Data",1,IF('Indicator Data imputation'!S195&lt;&gt;"",1,0))</f>
        <v>0</v>
      </c>
      <c r="S192" s="158">
        <f>IF('Indicator Data'!T196="No Data",1,IF('Indicator Data imputation'!T195&lt;&gt;"",1,0))</f>
        <v>0</v>
      </c>
      <c r="T192" s="158">
        <f>IF('Indicator Data'!U196="No Data",1,IF('Indicator Data imputation'!U195&lt;&gt;"",1,0))</f>
        <v>0</v>
      </c>
      <c r="U192" s="158">
        <f>IF('Indicator Data'!V196="No Data",1,IF('Indicator Data imputation'!V195&lt;&gt;"",1,0))</f>
        <v>0</v>
      </c>
      <c r="V192" s="158">
        <f>IF('Indicator Data'!W196="No Data",1,IF('Indicator Data imputation'!W195&lt;&gt;"",1,0))</f>
        <v>0</v>
      </c>
      <c r="W192" s="158">
        <f>IF('Indicator Data'!X196="No Data",1,IF('Indicator Data imputation'!X195&lt;&gt;"",1,0))</f>
        <v>0</v>
      </c>
      <c r="X192" s="158">
        <f>IF('Indicator Data'!Y196="No Data",1,IF('Indicator Data imputation'!Y195&lt;&gt;"",1,0))</f>
        <v>0</v>
      </c>
      <c r="Y192" s="158">
        <f>IF('Indicator Data'!Z196="No Data",1,IF('Indicator Data imputation'!Z195&lt;&gt;"",1,0))</f>
        <v>0</v>
      </c>
      <c r="Z192" s="158">
        <f>IF('Indicator Data'!AA196="No Data",1,IF('Indicator Data imputation'!AA195&lt;&gt;"",1,0))</f>
        <v>0</v>
      </c>
      <c r="AA192" s="158">
        <f>IF('Indicator Data'!AB196="No Data",1,IF('Indicator Data imputation'!AB195&lt;&gt;"",1,0))</f>
        <v>0</v>
      </c>
      <c r="AB192" s="158">
        <f>IF('Indicator Data'!AC196="No Data",1,IF('Indicator Data imputation'!AC195&lt;&gt;"",1,0))</f>
        <v>0</v>
      </c>
      <c r="AC192" s="158">
        <f>IF('Indicator Data'!AD196="No Data",1,IF('Indicator Data imputation'!AD195&lt;&gt;"",1,0))</f>
        <v>0</v>
      </c>
      <c r="AD192" s="158">
        <f>IF('Indicator Data'!AE196="No Data",1,IF('Indicator Data imputation'!AE195&lt;&gt;"",1,0))</f>
        <v>0</v>
      </c>
      <c r="AE192" s="158">
        <f>IF('Indicator Data'!AF196="No Data",1,IF('Indicator Data imputation'!AF195&lt;&gt;"",1,0))</f>
        <v>0</v>
      </c>
      <c r="AF192" s="158">
        <f>IF('Indicator Data'!AG196="No Data",1,IF('Indicator Data imputation'!AG195&lt;&gt;"",1,0))</f>
        <v>0</v>
      </c>
      <c r="AG192" s="158">
        <f>IF('Indicator Data'!AH196="No Data",1,IF('Indicator Data imputation'!AH195&lt;&gt;"",1,0))</f>
        <v>0</v>
      </c>
      <c r="AH192" s="158">
        <f>IF('Indicator Data'!AI196="No Data",1,IF('Indicator Data imputation'!AI195&lt;&gt;"",1,0))</f>
        <v>0</v>
      </c>
      <c r="AI192" s="158">
        <f>IF('Indicator Data'!AJ196="No Data",1,IF('Indicator Data imputation'!AJ195&lt;&gt;"",1,0))</f>
        <v>0</v>
      </c>
      <c r="AJ192" s="158">
        <f>IF('Indicator Data'!AK196="No Data",1,IF('Indicator Data imputation'!AK195&lt;&gt;"",1,0))</f>
        <v>0</v>
      </c>
      <c r="AK192" s="158">
        <f>IF('Indicator Data'!AL196="No Data",1,IF('Indicator Data imputation'!AL195&lt;&gt;"",1,0))</f>
        <v>0</v>
      </c>
      <c r="AL192" s="158">
        <f>IF('Indicator Data'!AM196="No Data",1,IF('Indicator Data imputation'!AM195&lt;&gt;"",1,0))</f>
        <v>0</v>
      </c>
      <c r="AM192" s="158">
        <f>IF('Indicator Data'!AN196="No Data",1,IF('Indicator Data imputation'!AN195&lt;&gt;"",1,0))</f>
        <v>0</v>
      </c>
      <c r="AN192" s="158">
        <f>IF('Indicator Data'!AO196="No Data",1,IF('Indicator Data imputation'!AO195&lt;&gt;"",1,0))</f>
        <v>0</v>
      </c>
      <c r="AO192" s="158">
        <f>IF('Indicator Data'!AP196="No Data",1,IF('Indicator Data imputation'!AP195&lt;&gt;"",1,0))</f>
        <v>0</v>
      </c>
      <c r="AP192" s="158">
        <f>IF('Indicator Data'!AQ196="No Data",1,IF('Indicator Data imputation'!AQ195&lt;&gt;"",1,0))</f>
        <v>0</v>
      </c>
      <c r="AQ192" s="158">
        <f>IF('Indicator Data'!AR196="No Data",1,IF('Indicator Data imputation'!AR195&lt;&gt;"",1,0))</f>
        <v>0</v>
      </c>
      <c r="AR192" s="158">
        <f>IF('Indicator Data'!AS196="No Data",1,IF('Indicator Data imputation'!AS195&lt;&gt;"",1,0))</f>
        <v>0</v>
      </c>
      <c r="AS192" s="158">
        <f>IF('Indicator Data'!AT196="No Data",1,IF('Indicator Data imputation'!AT195&lt;&gt;"",1,0))</f>
        <v>0</v>
      </c>
      <c r="AT192" s="158">
        <f>IF('Indicator Data'!AU196="No Data",1,IF('Indicator Data imputation'!AU195&lt;&gt;"",1,0))</f>
        <v>0</v>
      </c>
      <c r="AU192" s="158">
        <f>IF('Indicator Data'!AV196="No Data",1,IF('Indicator Data imputation'!AV195&lt;&gt;"",1,0))</f>
        <v>0</v>
      </c>
      <c r="AV192" s="158">
        <f>IF('Indicator Data'!AW196="No Data",1,IF('Indicator Data imputation'!AW195&lt;&gt;"",1,0))</f>
        <v>0</v>
      </c>
      <c r="AW192" s="158">
        <f>IF('Indicator Data'!AX196="No Data",1,IF('Indicator Data imputation'!AX195&lt;&gt;"",1,0))</f>
        <v>0</v>
      </c>
      <c r="AX192" s="158">
        <f>IF('Indicator Data'!AY196="No Data",1,IF('Indicator Data imputation'!AY195&lt;&gt;"",1,0))</f>
        <v>0</v>
      </c>
      <c r="AY192" s="158">
        <f>IF('Indicator Data'!AZ196="No Data",1,IF('Indicator Data imputation'!AZ195&lt;&gt;"",1,0))</f>
        <v>0</v>
      </c>
      <c r="AZ192" s="158">
        <f>IF('Indicator Data'!BA196="No Data",1,IF('Indicator Data imputation'!BA195&lt;&gt;"",1,0))</f>
        <v>0</v>
      </c>
      <c r="BA192" s="158">
        <f>IF('Indicator Data'!BB196="No Data",1,IF('Indicator Data imputation'!BB195&lt;&gt;"",1,0))</f>
        <v>0</v>
      </c>
      <c r="BB192" s="158">
        <f>IF('Indicator Data'!BC196="No Data",1,IF('Indicator Data imputation'!BC195&lt;&gt;"",1,0))</f>
        <v>0</v>
      </c>
      <c r="BC192" s="158">
        <f>IF('Indicator Data'!BD196="No Data",1,IF('Indicator Data imputation'!BD195&lt;&gt;"",1,0))</f>
        <v>0</v>
      </c>
      <c r="BD192" s="158">
        <f>IF('Indicator Data'!BE196="No Data",1,IF('Indicator Data imputation'!BE195&lt;&gt;"",1,0))</f>
        <v>0</v>
      </c>
      <c r="BE192" s="158">
        <f>IF('Indicator Data'!BF196="No Data",1,IF('Indicator Data imputation'!BF195&lt;&gt;"",1,0))</f>
        <v>0</v>
      </c>
      <c r="BF192" s="158">
        <f>IF('Indicator Data'!BG196="No Data",1,IF('Indicator Data imputation'!BG195&lt;&gt;"",1,0))</f>
        <v>0</v>
      </c>
      <c r="BG192" s="158">
        <f>IF('Indicator Data'!BH196="No Data",1,IF('Indicator Data imputation'!BH195&lt;&gt;"",1,0))</f>
        <v>0</v>
      </c>
      <c r="BH192" s="158">
        <f>IF('Indicator Data'!BI196="No Data",1,IF('Indicator Data imputation'!BI195&lt;&gt;"",1,0))</f>
        <v>0</v>
      </c>
      <c r="BI192" s="158">
        <f>IF('Indicator Data'!BR196="No Data",1,IF('Indicator Data imputation'!BJ195&lt;&gt;"",1,0))</f>
        <v>0</v>
      </c>
      <c r="BJ192" s="158">
        <f>IF('Indicator Data'!BS196="No Data",1,IF('Indicator Data imputation'!BK195&lt;&gt;"",1,0))</f>
        <v>0</v>
      </c>
      <c r="BK192" s="158">
        <f>IF('Indicator Data'!BT196="No Data",1,IF('Indicator Data imputation'!BL195&lt;&gt;"",1,0))</f>
        <v>0</v>
      </c>
      <c r="BL192" s="158">
        <f>IF('Indicator Data'!BU196="No Data",1,IF('Indicator Data imputation'!BM195&lt;&gt;"",1,0))</f>
        <v>0</v>
      </c>
      <c r="BM192" s="158">
        <f>IF('Indicator Data'!BV196="No Data",1,IF('Indicator Data imputation'!BN195&lt;&gt;"",1,0))</f>
        <v>0</v>
      </c>
      <c r="BN192" s="158">
        <f>IF('Indicator Data'!BW196="No Data",1,IF('Indicator Data imputation'!BO195&lt;&gt;"",1,0))</f>
        <v>0</v>
      </c>
      <c r="BO192" s="158">
        <f>IF('Indicator Data'!BX196="No Data",1,IF('Indicator Data imputation'!BP195&lt;&gt;"",1,0))</f>
        <v>0</v>
      </c>
      <c r="BP192" s="158">
        <f>IF('Indicator Data'!BY196="No Data",1,IF('Indicator Data imputation'!BQ195&lt;&gt;"",1,0))</f>
        <v>0</v>
      </c>
      <c r="BQ192" s="158">
        <f>IF('Indicator Data'!BZ196="No Data",1,IF('Indicator Data imputation'!BR195&lt;&gt;"",1,0))</f>
        <v>0</v>
      </c>
      <c r="BR192" s="158">
        <f>IF('Indicator Data'!CA196="No Data",1,IF('Indicator Data imputation'!BS195&lt;&gt;"",1,0))</f>
        <v>0</v>
      </c>
      <c r="BS192" s="158">
        <f>IF('Indicator Data'!CB196="No Data",1,IF('Indicator Data imputation'!BT195&lt;&gt;"",1,0))</f>
        <v>0</v>
      </c>
      <c r="BT192" s="158">
        <f>IF('Indicator Data'!CC196="No Data",1,IF('Indicator Data imputation'!BU195&lt;&gt;"",1,0))</f>
        <v>0</v>
      </c>
      <c r="BU192" s="158">
        <f>IF('Indicator Data'!CD196="No Data",1,IF('Indicator Data imputation'!BV195&lt;&gt;"",1,0))</f>
        <v>0</v>
      </c>
      <c r="BV192" s="158">
        <f>IF('Indicator Data'!CE196="No Data",1,IF('Indicator Data imputation'!BW195&lt;&gt;"",1,0))</f>
        <v>0</v>
      </c>
      <c r="BW192" s="158">
        <f>IF('Indicator Data'!CF196="No Data",1,IF('Indicator Data imputation'!BX195&lt;&gt;"",1,0))</f>
        <v>0</v>
      </c>
      <c r="BX192" s="158">
        <f>IF('Indicator Data'!CG196="No Data",1,IF('Indicator Data imputation'!BY195&lt;&gt;"",1,0))</f>
        <v>0</v>
      </c>
      <c r="BY192" s="5">
        <f t="shared" si="8"/>
        <v>0</v>
      </c>
      <c r="BZ192" s="160">
        <f t="shared" si="7"/>
        <v>0</v>
      </c>
    </row>
    <row r="193" spans="1:76" x14ac:dyDescent="0.3">
      <c r="A193" t="s">
        <v>1046</v>
      </c>
      <c r="B193">
        <f>SUM(B2:B192)</f>
        <v>0</v>
      </c>
      <c r="C193" s="5">
        <f t="shared" ref="C193:BF193" si="9">SUM(C2:C192)</f>
        <v>0</v>
      </c>
      <c r="D193" s="5">
        <f t="shared" si="9"/>
        <v>32</v>
      </c>
      <c r="E193" s="5">
        <f t="shared" si="9"/>
        <v>0</v>
      </c>
      <c r="F193" s="5">
        <f t="shared" si="9"/>
        <v>0</v>
      </c>
      <c r="G193" s="5">
        <f t="shared" si="9"/>
        <v>0</v>
      </c>
      <c r="H193" s="5">
        <f t="shared" si="9"/>
        <v>0</v>
      </c>
      <c r="I193" s="5">
        <f t="shared" si="9"/>
        <v>0</v>
      </c>
      <c r="J193" s="5">
        <f t="shared" si="9"/>
        <v>0</v>
      </c>
      <c r="K193" s="5">
        <f t="shared" si="9"/>
        <v>13</v>
      </c>
      <c r="L193" s="5">
        <f t="shared" si="9"/>
        <v>44</v>
      </c>
      <c r="M193" s="5">
        <f t="shared" si="9"/>
        <v>139</v>
      </c>
      <c r="N193" s="5">
        <f t="shared" si="9"/>
        <v>139</v>
      </c>
      <c r="O193" s="5">
        <f t="shared" si="9"/>
        <v>139</v>
      </c>
      <c r="P193" s="5">
        <f t="shared" si="9"/>
        <v>0</v>
      </c>
      <c r="Q193" s="5">
        <f t="shared" si="9"/>
        <v>0</v>
      </c>
      <c r="R193" s="5">
        <f t="shared" si="9"/>
        <v>0</v>
      </c>
      <c r="S193" s="5">
        <f t="shared" si="9"/>
        <v>0</v>
      </c>
      <c r="T193" s="5">
        <f t="shared" si="9"/>
        <v>0</v>
      </c>
      <c r="U193" s="5">
        <f t="shared" si="9"/>
        <v>0</v>
      </c>
      <c r="V193" s="5">
        <f t="shared" si="9"/>
        <v>0</v>
      </c>
      <c r="W193" s="5">
        <f t="shared" si="9"/>
        <v>0</v>
      </c>
      <c r="X193" s="5">
        <f t="shared" si="9"/>
        <v>1</v>
      </c>
      <c r="Y193" s="5">
        <f t="shared" si="9"/>
        <v>1</v>
      </c>
      <c r="Z193" s="5">
        <f t="shared" si="9"/>
        <v>65</v>
      </c>
      <c r="AA193" s="5">
        <f t="shared" si="9"/>
        <v>0</v>
      </c>
      <c r="AB193" s="5">
        <f t="shared" si="9"/>
        <v>96</v>
      </c>
      <c r="AC193" s="5">
        <f t="shared" si="9"/>
        <v>23</v>
      </c>
      <c r="AD193" s="5">
        <f t="shared" si="9"/>
        <v>15</v>
      </c>
      <c r="AE193" s="5">
        <f t="shared" si="9"/>
        <v>68</v>
      </c>
      <c r="AF193" s="5">
        <f t="shared" si="9"/>
        <v>7</v>
      </c>
      <c r="AG193" s="5">
        <f t="shared" si="9"/>
        <v>0</v>
      </c>
      <c r="AH193" s="5">
        <f t="shared" si="9"/>
        <v>0</v>
      </c>
      <c r="AI193" s="5">
        <f t="shared" si="9"/>
        <v>0</v>
      </c>
      <c r="AJ193" s="5">
        <f t="shared" si="9"/>
        <v>0</v>
      </c>
      <c r="AK193" s="5">
        <f t="shared" si="9"/>
        <v>4</v>
      </c>
      <c r="AL193" s="5">
        <f t="shared" si="9"/>
        <v>90</v>
      </c>
      <c r="AM193" s="5">
        <f t="shared" si="9"/>
        <v>0</v>
      </c>
      <c r="AN193" s="5">
        <f t="shared" si="9"/>
        <v>0</v>
      </c>
      <c r="AO193" s="5">
        <f t="shared" si="9"/>
        <v>0</v>
      </c>
      <c r="AP193" s="5">
        <f t="shared" si="9"/>
        <v>55</v>
      </c>
      <c r="AQ193" s="5">
        <f t="shared" si="9"/>
        <v>15</v>
      </c>
      <c r="AR193" s="5">
        <f t="shared" si="9"/>
        <v>1</v>
      </c>
      <c r="AS193" s="5">
        <f t="shared" si="9"/>
        <v>62</v>
      </c>
      <c r="AT193" s="5">
        <f t="shared" si="9"/>
        <v>1</v>
      </c>
      <c r="AU193" s="5">
        <f t="shared" si="9"/>
        <v>40</v>
      </c>
      <c r="AV193" s="5">
        <f t="shared" si="9"/>
        <v>64</v>
      </c>
      <c r="AW193" s="5">
        <f t="shared" si="9"/>
        <v>84</v>
      </c>
      <c r="AX193" s="5">
        <f t="shared" si="9"/>
        <v>2</v>
      </c>
      <c r="AY193" s="5">
        <f t="shared" si="9"/>
        <v>29</v>
      </c>
      <c r="AZ193" s="5">
        <f t="shared" si="9"/>
        <v>38</v>
      </c>
      <c r="BA193" s="5">
        <f t="shared" si="9"/>
        <v>0</v>
      </c>
      <c r="BB193" s="5">
        <f t="shared" si="9"/>
        <v>0</v>
      </c>
      <c r="BC193" s="5">
        <f t="shared" si="9"/>
        <v>0</v>
      </c>
      <c r="BD193" s="5">
        <f t="shared" si="9"/>
        <v>0</v>
      </c>
      <c r="BE193" s="5">
        <f t="shared" si="9"/>
        <v>0</v>
      </c>
      <c r="BF193" s="5">
        <f t="shared" si="9"/>
        <v>0</v>
      </c>
      <c r="BG193" s="5">
        <f t="shared" ref="BG193:BX193" si="10">SUM(BG2:BG192)</f>
        <v>17</v>
      </c>
      <c r="BH193" s="5">
        <f t="shared" si="10"/>
        <v>30</v>
      </c>
      <c r="BI193" s="5">
        <f t="shared" si="10"/>
        <v>40</v>
      </c>
      <c r="BJ193" s="5">
        <f t="shared" si="10"/>
        <v>0</v>
      </c>
      <c r="BK193" s="5">
        <f t="shared" si="10"/>
        <v>14</v>
      </c>
      <c r="BL193" s="5">
        <f t="shared" si="10"/>
        <v>0</v>
      </c>
      <c r="BM193" s="5">
        <f t="shared" si="10"/>
        <v>41</v>
      </c>
      <c r="BN193" s="5">
        <f t="shared" si="10"/>
        <v>2</v>
      </c>
      <c r="BO193" s="5">
        <f t="shared" si="10"/>
        <v>0</v>
      </c>
      <c r="BP193" s="5">
        <f t="shared" si="10"/>
        <v>0</v>
      </c>
      <c r="BQ193" s="5">
        <f t="shared" si="10"/>
        <v>0</v>
      </c>
      <c r="BR193" s="5">
        <f t="shared" si="10"/>
        <v>0</v>
      </c>
      <c r="BS193" s="5">
        <f t="shared" si="10"/>
        <v>12</v>
      </c>
      <c r="BT193" s="5">
        <f t="shared" si="10"/>
        <v>1</v>
      </c>
      <c r="BU193" s="5">
        <f t="shared" si="10"/>
        <v>31</v>
      </c>
      <c r="BV193" s="5">
        <f t="shared" si="10"/>
        <v>59</v>
      </c>
      <c r="BW193" s="5">
        <f t="shared" si="10"/>
        <v>4</v>
      </c>
      <c r="BX193" s="5">
        <f t="shared" si="10"/>
        <v>7</v>
      </c>
    </row>
    <row r="194" spans="1:76" x14ac:dyDescent="0.3">
      <c r="A194" t="s">
        <v>463</v>
      </c>
      <c r="B194" s="160">
        <f>B193/191</f>
        <v>0</v>
      </c>
      <c r="C194" s="160">
        <f t="shared" ref="C194:BF194" si="11">C193/191</f>
        <v>0</v>
      </c>
      <c r="D194" s="160">
        <f t="shared" si="11"/>
        <v>0.16753926701570682</v>
      </c>
      <c r="E194" s="160">
        <f t="shared" si="11"/>
        <v>0</v>
      </c>
      <c r="F194" s="160">
        <f t="shared" si="11"/>
        <v>0</v>
      </c>
      <c r="G194" s="160">
        <f t="shared" si="11"/>
        <v>0</v>
      </c>
      <c r="H194" s="160">
        <f t="shared" si="11"/>
        <v>0</v>
      </c>
      <c r="I194" s="160">
        <f t="shared" si="11"/>
        <v>0</v>
      </c>
      <c r="J194" s="160">
        <f t="shared" si="11"/>
        <v>0</v>
      </c>
      <c r="K194" s="160">
        <f t="shared" si="11"/>
        <v>6.8062827225130892E-2</v>
      </c>
      <c r="L194" s="160">
        <f t="shared" si="11"/>
        <v>0.23036649214659685</v>
      </c>
      <c r="M194" s="160">
        <f t="shared" si="11"/>
        <v>0.72774869109947649</v>
      </c>
      <c r="N194" s="160">
        <f t="shared" si="11"/>
        <v>0.72774869109947649</v>
      </c>
      <c r="O194" s="160">
        <f t="shared" si="11"/>
        <v>0.72774869109947649</v>
      </c>
      <c r="P194" s="160">
        <f t="shared" si="11"/>
        <v>0</v>
      </c>
      <c r="Q194" s="160">
        <f t="shared" si="11"/>
        <v>0</v>
      </c>
      <c r="R194" s="160">
        <f t="shared" si="11"/>
        <v>0</v>
      </c>
      <c r="S194" s="160">
        <f t="shared" si="11"/>
        <v>0</v>
      </c>
      <c r="T194" s="160">
        <f t="shared" si="11"/>
        <v>0</v>
      </c>
      <c r="U194" s="160">
        <f t="shared" si="11"/>
        <v>0</v>
      </c>
      <c r="V194" s="160">
        <f t="shared" si="11"/>
        <v>0</v>
      </c>
      <c r="W194" s="160">
        <f t="shared" si="11"/>
        <v>0</v>
      </c>
      <c r="X194" s="160">
        <f t="shared" si="11"/>
        <v>5.235602094240838E-3</v>
      </c>
      <c r="Y194" s="160">
        <f t="shared" si="11"/>
        <v>5.235602094240838E-3</v>
      </c>
      <c r="Z194" s="160">
        <f t="shared" si="11"/>
        <v>0.34031413612565448</v>
      </c>
      <c r="AA194" s="160">
        <f t="shared" si="11"/>
        <v>0</v>
      </c>
      <c r="AB194" s="160">
        <f t="shared" si="11"/>
        <v>0.50261780104712039</v>
      </c>
      <c r="AC194" s="160">
        <f t="shared" si="11"/>
        <v>0.12041884816753927</v>
      </c>
      <c r="AD194" s="160">
        <f t="shared" si="11"/>
        <v>7.8534031413612565E-2</v>
      </c>
      <c r="AE194" s="160">
        <f t="shared" si="11"/>
        <v>0.35602094240837695</v>
      </c>
      <c r="AF194" s="160">
        <f t="shared" si="11"/>
        <v>3.6649214659685861E-2</v>
      </c>
      <c r="AG194" s="160">
        <f t="shared" si="11"/>
        <v>0</v>
      </c>
      <c r="AH194" s="160">
        <f t="shared" si="11"/>
        <v>0</v>
      </c>
      <c r="AI194" s="160">
        <f t="shared" si="11"/>
        <v>0</v>
      </c>
      <c r="AJ194" s="160">
        <f t="shared" si="11"/>
        <v>0</v>
      </c>
      <c r="AK194" s="160">
        <f t="shared" si="11"/>
        <v>2.0942408376963352E-2</v>
      </c>
      <c r="AL194" s="160">
        <f t="shared" si="11"/>
        <v>0.47120418848167539</v>
      </c>
      <c r="AM194" s="160">
        <f t="shared" si="11"/>
        <v>0</v>
      </c>
      <c r="AN194" s="160">
        <f t="shared" si="11"/>
        <v>0</v>
      </c>
      <c r="AO194" s="160">
        <f t="shared" si="11"/>
        <v>0</v>
      </c>
      <c r="AP194" s="160">
        <f t="shared" si="11"/>
        <v>0.2879581151832461</v>
      </c>
      <c r="AQ194" s="160">
        <f t="shared" si="11"/>
        <v>7.8534031413612565E-2</v>
      </c>
      <c r="AR194" s="160">
        <f t="shared" si="11"/>
        <v>5.235602094240838E-3</v>
      </c>
      <c r="AS194" s="160">
        <f t="shared" si="11"/>
        <v>0.32460732984293195</v>
      </c>
      <c r="AT194" s="160">
        <f t="shared" si="11"/>
        <v>5.235602094240838E-3</v>
      </c>
      <c r="AU194" s="160">
        <f t="shared" si="11"/>
        <v>0.20942408376963351</v>
      </c>
      <c r="AV194" s="160">
        <f t="shared" si="11"/>
        <v>0.33507853403141363</v>
      </c>
      <c r="AW194" s="160">
        <f t="shared" si="11"/>
        <v>0.43979057591623039</v>
      </c>
      <c r="AX194" s="160">
        <f t="shared" si="11"/>
        <v>1.0471204188481676E-2</v>
      </c>
      <c r="AY194" s="160">
        <f t="shared" si="11"/>
        <v>0.15183246073298429</v>
      </c>
      <c r="AZ194" s="160">
        <f t="shared" si="11"/>
        <v>0.19895287958115182</v>
      </c>
      <c r="BA194" s="160">
        <f t="shared" si="11"/>
        <v>0</v>
      </c>
      <c r="BB194" s="160">
        <f t="shared" si="11"/>
        <v>0</v>
      </c>
      <c r="BC194" s="160">
        <f t="shared" si="11"/>
        <v>0</v>
      </c>
      <c r="BD194" s="160">
        <f t="shared" si="11"/>
        <v>0</v>
      </c>
      <c r="BE194" s="160">
        <f t="shared" si="11"/>
        <v>0</v>
      </c>
      <c r="BF194" s="160">
        <f t="shared" si="11"/>
        <v>0</v>
      </c>
      <c r="BG194" s="160">
        <f t="shared" ref="BG194:BX194" si="12">BG193/191</f>
        <v>8.9005235602094238E-2</v>
      </c>
      <c r="BH194" s="160">
        <f t="shared" si="12"/>
        <v>0.15706806282722513</v>
      </c>
      <c r="BI194" s="160">
        <f t="shared" si="12"/>
        <v>0.20942408376963351</v>
      </c>
      <c r="BJ194" s="160">
        <f t="shared" si="12"/>
        <v>0</v>
      </c>
      <c r="BK194" s="160">
        <f t="shared" si="12"/>
        <v>7.3298429319371722E-2</v>
      </c>
      <c r="BL194" s="160">
        <f t="shared" si="12"/>
        <v>0</v>
      </c>
      <c r="BM194" s="160">
        <f t="shared" si="12"/>
        <v>0.21465968586387435</v>
      </c>
      <c r="BN194" s="160">
        <f t="shared" si="12"/>
        <v>1.0471204188481676E-2</v>
      </c>
      <c r="BO194" s="160">
        <f t="shared" si="12"/>
        <v>0</v>
      </c>
      <c r="BP194" s="160">
        <f t="shared" si="12"/>
        <v>0</v>
      </c>
      <c r="BQ194" s="160">
        <f t="shared" si="12"/>
        <v>0</v>
      </c>
      <c r="BR194" s="160">
        <f t="shared" si="12"/>
        <v>0</v>
      </c>
      <c r="BS194" s="160">
        <f t="shared" si="12"/>
        <v>6.2827225130890049E-2</v>
      </c>
      <c r="BT194" s="160">
        <f t="shared" si="12"/>
        <v>5.235602094240838E-3</v>
      </c>
      <c r="BU194" s="160">
        <f t="shared" si="12"/>
        <v>0.16230366492146597</v>
      </c>
      <c r="BV194" s="160">
        <f t="shared" si="12"/>
        <v>0.30890052356020942</v>
      </c>
      <c r="BW194" s="160">
        <f t="shared" si="12"/>
        <v>2.0942408376963352E-2</v>
      </c>
      <c r="BX194" s="160">
        <f t="shared" si="12"/>
        <v>3.6649214659685861E-2</v>
      </c>
    </row>
    <row r="197" spans="1:76" x14ac:dyDescent="0.3">
      <c r="B197" t="s">
        <v>980</v>
      </c>
      <c r="C197" s="160">
        <f>SUM(B193:AI193)/(COUNT(B193:AI193)*191)</f>
        <v>0.12041884816753927</v>
      </c>
    </row>
    <row r="198" spans="1:76" x14ac:dyDescent="0.3">
      <c r="B198" t="s">
        <v>981</v>
      </c>
      <c r="C198" s="160">
        <f>SUM(AJ193:BF193)/(COUNT(AJ193:BF193)*191)</f>
        <v>0.11040291372638288</v>
      </c>
    </row>
    <row r="199" spans="1:76" x14ac:dyDescent="0.3">
      <c r="B199" t="s">
        <v>982</v>
      </c>
      <c r="C199" s="160">
        <f>SUM(BG193:BX193)/(COUNT(BG193:BX193)*191)</f>
        <v>7.5043630017452012E-2</v>
      </c>
    </row>
  </sheetData>
  <pageMargins left="0.70866141732283472" right="0.70866141732283472" top="0.74803149606299213" bottom="0.74803149606299213" header="0.31496062992125984" footer="0.31496062992125984"/>
  <pageSetup paperSize="9" scale="32" fitToHeight="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7030A0"/>
  </sheetPr>
  <dimension ref="A1:J199"/>
  <sheetViews>
    <sheetView workbookViewId="0">
      <pane xSplit="1" ySplit="1" topLeftCell="B2" activePane="bottomRight" state="frozen"/>
      <selection pane="topRight" activeCell="B1" sqref="B1"/>
      <selection pane="bottomLeft" activeCell="A2" sqref="A2"/>
      <selection pane="bottomRight"/>
    </sheetView>
  </sheetViews>
  <sheetFormatPr defaultRowHeight="14.4" x14ac:dyDescent="0.3"/>
  <cols>
    <col min="1" max="1" width="23.33203125" style="5" bestFit="1" customWidth="1"/>
    <col min="2" max="6" width="9.109375" style="5"/>
    <col min="7" max="7" width="8.88671875" style="5" customWidth="1"/>
    <col min="8" max="8" width="9.109375" style="5"/>
  </cols>
  <sheetData>
    <row r="1" spans="1:10" ht="178.8" x14ac:dyDescent="0.3">
      <c r="A1" s="5" t="s">
        <v>877</v>
      </c>
      <c r="B1" s="148" t="s">
        <v>823</v>
      </c>
      <c r="C1" s="161" t="s">
        <v>824</v>
      </c>
      <c r="D1" s="148" t="s">
        <v>875</v>
      </c>
      <c r="E1" s="148" t="s">
        <v>823</v>
      </c>
      <c r="F1" s="161" t="s">
        <v>878</v>
      </c>
      <c r="G1" s="148" t="s">
        <v>875</v>
      </c>
      <c r="H1" s="148" t="s">
        <v>879</v>
      </c>
    </row>
    <row r="2" spans="1:10" x14ac:dyDescent="0.3">
      <c r="A2" s="5" t="s">
        <v>0</v>
      </c>
      <c r="B2" s="5">
        <f>'Imputed and missing data hidden'!BY2</f>
        <v>5</v>
      </c>
      <c r="C2" s="5">
        <f>IF(VLOOKUP(A2,'Hazard &amp; Exposure'!$B$3:$DT$193,123,FALSE)&gt;0,1,0)</f>
        <v>1</v>
      </c>
      <c r="D2" s="162">
        <f>'Indicator Date hidden2'!BZ3</f>
        <v>0.41666666666666669</v>
      </c>
      <c r="E2" s="162">
        <f t="shared" ref="E2:E33" si="0">IF(B2&gt;B$197,10,10-(B$197-B2)/(B$197-B$196)*10)</f>
        <v>3.3333333333333339</v>
      </c>
      <c r="F2" s="162">
        <f t="shared" ref="F2:F33" si="1">IF(C2=1,$B$199,1)</f>
        <v>1.25</v>
      </c>
      <c r="G2" s="162">
        <f t="shared" ref="G2:G33" si="2">IF(D2&gt;D$197,10,10-(D$197-D2)/(D$197-D$196)*10)</f>
        <v>5.5555555555555554</v>
      </c>
      <c r="H2" s="162">
        <f t="shared" ref="H2:H33" si="3">10-(12.5-AVERAGE(E2,G2)*F2)/12.5*10</f>
        <v>4.4444444444444446</v>
      </c>
    </row>
    <row r="3" spans="1:10" x14ac:dyDescent="0.3">
      <c r="A3" s="5" t="s">
        <v>2</v>
      </c>
      <c r="B3" s="5">
        <f>'Imputed and missing data hidden'!BY3</f>
        <v>9</v>
      </c>
      <c r="C3" s="5">
        <f>IF(VLOOKUP(A3,'Hazard &amp; Exposure'!$B$3:$DT$193,123,FALSE)&gt;0,1,0)</f>
        <v>0</v>
      </c>
      <c r="D3" s="162">
        <f>'Indicator Date hidden2'!BZ4</f>
        <v>0.74285714285714288</v>
      </c>
      <c r="E3" s="162">
        <f t="shared" si="0"/>
        <v>6</v>
      </c>
      <c r="F3" s="162">
        <f t="shared" si="1"/>
        <v>1</v>
      </c>
      <c r="G3" s="162">
        <f t="shared" si="2"/>
        <v>9.9047619047619051</v>
      </c>
      <c r="H3" s="162">
        <f t="shared" si="3"/>
        <v>6.3619047619047624</v>
      </c>
      <c r="J3" s="5"/>
    </row>
    <row r="4" spans="1:10" x14ac:dyDescent="0.3">
      <c r="A4" s="5" t="s">
        <v>4</v>
      </c>
      <c r="B4" s="5">
        <f>'Imputed and missing data hidden'!BY4</f>
        <v>2</v>
      </c>
      <c r="C4" s="5">
        <f>IF(VLOOKUP(A4,'Hazard &amp; Exposure'!$B$3:$DT$193,123,FALSE)&gt;0,1,0)</f>
        <v>0</v>
      </c>
      <c r="D4" s="162">
        <f>'Indicator Date hidden2'!BZ5</f>
        <v>0.54929577464788737</v>
      </c>
      <c r="E4" s="162">
        <f t="shared" si="0"/>
        <v>1.3333333333333321</v>
      </c>
      <c r="F4" s="162">
        <f t="shared" si="1"/>
        <v>1</v>
      </c>
      <c r="G4" s="162">
        <f t="shared" si="2"/>
        <v>7.3239436619718319</v>
      </c>
      <c r="H4" s="162">
        <f t="shared" si="3"/>
        <v>3.4629107981220653</v>
      </c>
      <c r="J4" s="5"/>
    </row>
    <row r="5" spans="1:10" x14ac:dyDescent="0.3">
      <c r="A5" s="5" t="s">
        <v>6</v>
      </c>
      <c r="B5" s="5">
        <f>'Imputed and missing data hidden'!BY5</f>
        <v>0</v>
      </c>
      <c r="C5" s="5">
        <f>IF(VLOOKUP(A5,'Hazard &amp; Exposure'!$B$3:$DT$193,123,FALSE)&gt;0,1,0)</f>
        <v>0</v>
      </c>
      <c r="D5" s="162">
        <f>'Indicator Date hidden2'!BZ6</f>
        <v>0.47945205479452052</v>
      </c>
      <c r="E5" s="162">
        <f t="shared" si="0"/>
        <v>0</v>
      </c>
      <c r="F5" s="162">
        <f t="shared" si="1"/>
        <v>1</v>
      </c>
      <c r="G5" s="162">
        <f t="shared" si="2"/>
        <v>6.3926940639269407</v>
      </c>
      <c r="H5" s="162">
        <f t="shared" si="3"/>
        <v>2.5570776255707761</v>
      </c>
      <c r="J5" s="5"/>
    </row>
    <row r="6" spans="1:10" x14ac:dyDescent="0.3">
      <c r="A6" s="5" t="s">
        <v>8</v>
      </c>
      <c r="B6" s="5">
        <f>'Imputed and missing data hidden'!BY6</f>
        <v>19</v>
      </c>
      <c r="C6" s="5">
        <f>IF(VLOOKUP(A6,'Hazard &amp; Exposure'!$B$3:$DT$193,123,FALSE)&gt;0,1,0)</f>
        <v>0</v>
      </c>
      <c r="D6" s="162">
        <f>'Indicator Date hidden2'!BZ7</f>
        <v>0.4098360655737705</v>
      </c>
      <c r="E6" s="162">
        <f t="shared" si="0"/>
        <v>10</v>
      </c>
      <c r="F6" s="162">
        <f t="shared" si="1"/>
        <v>1</v>
      </c>
      <c r="G6" s="162">
        <f t="shared" si="2"/>
        <v>5.4644808743169397</v>
      </c>
      <c r="H6" s="162">
        <f t="shared" si="3"/>
        <v>6.1857923497267766</v>
      </c>
      <c r="J6" s="5"/>
    </row>
    <row r="7" spans="1:10" x14ac:dyDescent="0.3">
      <c r="A7" s="5" t="s">
        <v>10</v>
      </c>
      <c r="B7" s="5">
        <f>'Imputed and missing data hidden'!BY7</f>
        <v>7</v>
      </c>
      <c r="C7" s="5">
        <f>IF(VLOOKUP(A7,'Hazard &amp; Exposure'!$B$3:$DT$193,123,FALSE)&gt;0,1,0)</f>
        <v>0</v>
      </c>
      <c r="D7" s="162">
        <f>'Indicator Date hidden2'!BZ8</f>
        <v>0.46478873239436619</v>
      </c>
      <c r="E7" s="162">
        <f t="shared" si="0"/>
        <v>4.666666666666667</v>
      </c>
      <c r="F7" s="162">
        <f t="shared" si="1"/>
        <v>1</v>
      </c>
      <c r="G7" s="162">
        <f t="shared" si="2"/>
        <v>6.1971830985915499</v>
      </c>
      <c r="H7" s="162">
        <f t="shared" si="3"/>
        <v>4.3455399061032862</v>
      </c>
      <c r="J7" s="5"/>
    </row>
    <row r="8" spans="1:10" x14ac:dyDescent="0.3">
      <c r="A8" s="5" t="s">
        <v>12</v>
      </c>
      <c r="B8" s="5">
        <f>'Imputed and missing data hidden'!BY8</f>
        <v>3</v>
      </c>
      <c r="C8" s="5">
        <f>IF(VLOOKUP(A8,'Hazard &amp; Exposure'!$B$3:$DT$193,123,FALSE)&gt;0,1,0)</f>
        <v>0</v>
      </c>
      <c r="D8" s="162">
        <f>'Indicator Date hidden2'!BZ9</f>
        <v>0.47297297297297297</v>
      </c>
      <c r="E8" s="162">
        <f t="shared" si="0"/>
        <v>2</v>
      </c>
      <c r="F8" s="162">
        <f t="shared" si="1"/>
        <v>1</v>
      </c>
      <c r="G8" s="162">
        <f t="shared" si="2"/>
        <v>6.3063063063063058</v>
      </c>
      <c r="H8" s="162">
        <f t="shared" si="3"/>
        <v>3.3225225225225223</v>
      </c>
      <c r="J8" s="5"/>
    </row>
    <row r="9" spans="1:10" x14ac:dyDescent="0.3">
      <c r="A9" s="5" t="s">
        <v>14</v>
      </c>
      <c r="B9" s="5">
        <f>'Imputed and missing data hidden'!BY9</f>
        <v>9</v>
      </c>
      <c r="C9" s="5">
        <f>IF(VLOOKUP(A9,'Hazard &amp; Exposure'!$B$3:$DT$193,123,FALSE)&gt;0,1,0)</f>
        <v>0</v>
      </c>
      <c r="D9" s="162">
        <f>'Indicator Date hidden2'!BZ10</f>
        <v>0.54411764705882348</v>
      </c>
      <c r="E9" s="162">
        <f t="shared" si="0"/>
        <v>6</v>
      </c>
      <c r="F9" s="162">
        <f t="shared" si="1"/>
        <v>1</v>
      </c>
      <c r="G9" s="162">
        <f t="shared" si="2"/>
        <v>7.2549019607843128</v>
      </c>
      <c r="H9" s="162">
        <f t="shared" si="3"/>
        <v>5.3019607843137253</v>
      </c>
      <c r="J9" s="5"/>
    </row>
    <row r="10" spans="1:10" x14ac:dyDescent="0.3">
      <c r="A10" s="5" t="s">
        <v>16</v>
      </c>
      <c r="B10" s="5">
        <f>'Imputed and missing data hidden'!BY10</f>
        <v>12</v>
      </c>
      <c r="C10" s="5">
        <f>IF(VLOOKUP(A10,'Hazard &amp; Exposure'!$B$3:$DT$193,123,FALSE)&gt;0,1,0)</f>
        <v>0</v>
      </c>
      <c r="D10" s="162">
        <f>'Indicator Date hidden2'!BZ11</f>
        <v>0.40909090909090912</v>
      </c>
      <c r="E10" s="162">
        <f t="shared" si="0"/>
        <v>8</v>
      </c>
      <c r="F10" s="162">
        <f t="shared" si="1"/>
        <v>1</v>
      </c>
      <c r="G10" s="162">
        <f t="shared" si="2"/>
        <v>5.454545454545455</v>
      </c>
      <c r="H10" s="162">
        <f t="shared" si="3"/>
        <v>5.3818181818181818</v>
      </c>
      <c r="J10" s="5"/>
    </row>
    <row r="11" spans="1:10" x14ac:dyDescent="0.3">
      <c r="A11" s="5" t="s">
        <v>18</v>
      </c>
      <c r="B11" s="5">
        <f>'Imputed and missing data hidden'!BY11</f>
        <v>6</v>
      </c>
      <c r="C11" s="5">
        <f>IF(VLOOKUP(A11,'Hazard &amp; Exposure'!$B$3:$DT$193,123,FALSE)&gt;0,1,0)</f>
        <v>0</v>
      </c>
      <c r="D11" s="162">
        <f>'Indicator Date hidden2'!BZ12</f>
        <v>0.68055555555555558</v>
      </c>
      <c r="E11" s="162">
        <f t="shared" si="0"/>
        <v>4</v>
      </c>
      <c r="F11" s="162">
        <f t="shared" si="1"/>
        <v>1</v>
      </c>
      <c r="G11" s="162">
        <f t="shared" si="2"/>
        <v>9.0740740740740744</v>
      </c>
      <c r="H11" s="162">
        <f t="shared" si="3"/>
        <v>5.2296296296296294</v>
      </c>
      <c r="J11" s="5"/>
    </row>
    <row r="12" spans="1:10" x14ac:dyDescent="0.3">
      <c r="A12" s="5" t="s">
        <v>20</v>
      </c>
      <c r="B12" s="5">
        <f>'Imputed and missing data hidden'!BY12</f>
        <v>16</v>
      </c>
      <c r="C12" s="5">
        <f>IF(VLOOKUP(A12,'Hazard &amp; Exposure'!$B$3:$DT$193,123,FALSE)&gt;0,1,0)</f>
        <v>0</v>
      </c>
      <c r="D12" s="162">
        <f>'Indicator Date hidden2'!BZ13</f>
        <v>0.390625</v>
      </c>
      <c r="E12" s="162">
        <f t="shared" si="0"/>
        <v>10</v>
      </c>
      <c r="F12" s="162">
        <f t="shared" si="1"/>
        <v>1</v>
      </c>
      <c r="G12" s="162">
        <f t="shared" si="2"/>
        <v>5.208333333333333</v>
      </c>
      <c r="H12" s="162">
        <f t="shared" si="3"/>
        <v>6.083333333333333</v>
      </c>
      <c r="J12" s="5"/>
    </row>
    <row r="13" spans="1:10" x14ac:dyDescent="0.3">
      <c r="A13" s="5" t="s">
        <v>22</v>
      </c>
      <c r="B13" s="5">
        <f>'Imputed and missing data hidden'!BY13</f>
        <v>15</v>
      </c>
      <c r="C13" s="5">
        <f>IF(VLOOKUP(A13,'Hazard &amp; Exposure'!$B$3:$DT$193,123,FALSE)&gt;0,1,0)</f>
        <v>0</v>
      </c>
      <c r="D13" s="162">
        <f>'Indicator Date hidden2'!BZ14</f>
        <v>0.4</v>
      </c>
      <c r="E13" s="162">
        <f t="shared" si="0"/>
        <v>10</v>
      </c>
      <c r="F13" s="162">
        <f t="shared" si="1"/>
        <v>1</v>
      </c>
      <c r="G13" s="162">
        <f t="shared" si="2"/>
        <v>5.3333333333333339</v>
      </c>
      <c r="H13" s="162">
        <f t="shared" si="3"/>
        <v>6.1333333333333329</v>
      </c>
      <c r="J13" s="5"/>
    </row>
    <row r="14" spans="1:10" x14ac:dyDescent="0.3">
      <c r="A14" s="5" t="s">
        <v>24</v>
      </c>
      <c r="B14" s="5">
        <f>'Imputed and missing data hidden'!BY14</f>
        <v>3</v>
      </c>
      <c r="C14" s="5">
        <f>IF(VLOOKUP(A14,'Hazard &amp; Exposure'!$B$3:$DT$193,123,FALSE)&gt;0,1,0)</f>
        <v>0</v>
      </c>
      <c r="D14" s="162">
        <f>'Indicator Date hidden2'!BZ15</f>
        <v>0.41333333333333333</v>
      </c>
      <c r="E14" s="162">
        <f t="shared" si="0"/>
        <v>2</v>
      </c>
      <c r="F14" s="162">
        <f t="shared" si="1"/>
        <v>1</v>
      </c>
      <c r="G14" s="162">
        <f t="shared" si="2"/>
        <v>5.5111111111111111</v>
      </c>
      <c r="H14" s="162">
        <f t="shared" si="3"/>
        <v>3.0044444444444451</v>
      </c>
      <c r="J14" s="5"/>
    </row>
    <row r="15" spans="1:10" x14ac:dyDescent="0.3">
      <c r="A15" s="5" t="s">
        <v>26</v>
      </c>
      <c r="B15" s="5">
        <f>'Imputed and missing data hidden'!BY15</f>
        <v>12</v>
      </c>
      <c r="C15" s="5">
        <f>IF(VLOOKUP(A15,'Hazard &amp; Exposure'!$B$3:$DT$193,123,FALSE)&gt;0,1,0)</f>
        <v>0</v>
      </c>
      <c r="D15" s="162">
        <f>'Indicator Date hidden2'!BZ16</f>
        <v>0.48529411764705882</v>
      </c>
      <c r="E15" s="162">
        <f t="shared" si="0"/>
        <v>8</v>
      </c>
      <c r="F15" s="162">
        <f t="shared" si="1"/>
        <v>1</v>
      </c>
      <c r="G15" s="162">
        <f t="shared" si="2"/>
        <v>6.4705882352941178</v>
      </c>
      <c r="H15" s="162">
        <f t="shared" si="3"/>
        <v>5.7882352941176478</v>
      </c>
      <c r="J15" s="5"/>
    </row>
    <row r="16" spans="1:10" x14ac:dyDescent="0.3">
      <c r="A16" s="5" t="s">
        <v>28</v>
      </c>
      <c r="B16" s="5">
        <f>'Imputed and missing data hidden'!BY16</f>
        <v>10</v>
      </c>
      <c r="C16" s="5">
        <f>IF(VLOOKUP(A16,'Hazard &amp; Exposure'!$B$3:$DT$193,123,FALSE)&gt;0,1,0)</f>
        <v>0</v>
      </c>
      <c r="D16" s="162">
        <f>'Indicator Date hidden2'!BZ17</f>
        <v>0.52173913043478259</v>
      </c>
      <c r="E16" s="162">
        <f t="shared" si="0"/>
        <v>6.666666666666667</v>
      </c>
      <c r="F16" s="162">
        <f t="shared" si="1"/>
        <v>1</v>
      </c>
      <c r="G16" s="162">
        <f t="shared" si="2"/>
        <v>6.9565217391304346</v>
      </c>
      <c r="H16" s="162">
        <f t="shared" si="3"/>
        <v>5.4492753623188408</v>
      </c>
      <c r="J16" s="5"/>
    </row>
    <row r="17" spans="1:10" x14ac:dyDescent="0.3">
      <c r="A17" s="5" t="s">
        <v>30</v>
      </c>
      <c r="B17" s="5">
        <f>'Imputed and missing data hidden'!BY17</f>
        <v>13</v>
      </c>
      <c r="C17" s="5">
        <f>IF(VLOOKUP(A17,'Hazard &amp; Exposure'!$B$3:$DT$193,123,FALSE)&gt;0,1,0)</f>
        <v>0</v>
      </c>
      <c r="D17" s="162">
        <f>'Indicator Date hidden2'!BZ18</f>
        <v>0.40625</v>
      </c>
      <c r="E17" s="162">
        <f t="shared" si="0"/>
        <v>8.6666666666666661</v>
      </c>
      <c r="F17" s="162">
        <f t="shared" si="1"/>
        <v>1</v>
      </c>
      <c r="G17" s="162">
        <f t="shared" si="2"/>
        <v>5.416666666666667</v>
      </c>
      <c r="H17" s="162">
        <f t="shared" si="3"/>
        <v>5.6333333333333329</v>
      </c>
      <c r="J17" s="5"/>
    </row>
    <row r="18" spans="1:10" x14ac:dyDescent="0.3">
      <c r="A18" s="5" t="s">
        <v>32</v>
      </c>
      <c r="B18" s="5">
        <f>'Imputed and missing data hidden'!BY18</f>
        <v>10</v>
      </c>
      <c r="C18" s="5">
        <f>IF(VLOOKUP(A18,'Hazard &amp; Exposure'!$B$3:$DT$193,123,FALSE)&gt;0,1,0)</f>
        <v>0</v>
      </c>
      <c r="D18" s="162">
        <f>'Indicator Date hidden2'!BZ19</f>
        <v>0.47826086956521741</v>
      </c>
      <c r="E18" s="162">
        <f t="shared" si="0"/>
        <v>6.666666666666667</v>
      </c>
      <c r="F18" s="162">
        <f t="shared" si="1"/>
        <v>1</v>
      </c>
      <c r="G18" s="162">
        <f t="shared" si="2"/>
        <v>6.3768115942028984</v>
      </c>
      <c r="H18" s="162">
        <f t="shared" si="3"/>
        <v>5.2173913043478262</v>
      </c>
      <c r="J18" s="5"/>
    </row>
    <row r="19" spans="1:10" x14ac:dyDescent="0.3">
      <c r="A19" s="5" t="s">
        <v>34</v>
      </c>
      <c r="B19" s="5">
        <f>'Imputed and missing data hidden'!BY19</f>
        <v>1</v>
      </c>
      <c r="C19" s="5">
        <f>IF(VLOOKUP(A19,'Hazard &amp; Exposure'!$B$3:$DT$193,123,FALSE)&gt;0,1,0)</f>
        <v>0</v>
      </c>
      <c r="D19" s="162">
        <f>'Indicator Date hidden2'!BZ20</f>
        <v>0.54794520547945202</v>
      </c>
      <c r="E19" s="162">
        <f t="shared" si="0"/>
        <v>0.66666666666666607</v>
      </c>
      <c r="F19" s="162">
        <f t="shared" si="1"/>
        <v>1</v>
      </c>
      <c r="G19" s="162">
        <f t="shared" si="2"/>
        <v>7.3059360730593603</v>
      </c>
      <c r="H19" s="162">
        <f t="shared" si="3"/>
        <v>3.1890410958904116</v>
      </c>
      <c r="J19" s="5"/>
    </row>
    <row r="20" spans="1:10" x14ac:dyDescent="0.3">
      <c r="A20" s="5" t="s">
        <v>36</v>
      </c>
      <c r="B20" s="5">
        <f>'Imputed and missing data hidden'!BY20</f>
        <v>9</v>
      </c>
      <c r="C20" s="5">
        <f>IF(VLOOKUP(A20,'Hazard &amp; Exposure'!$B$3:$DT$193,123,FALSE)&gt;0,1,0)</f>
        <v>0</v>
      </c>
      <c r="D20" s="162">
        <f>'Indicator Date hidden2'!BZ21</f>
        <v>0.62857142857142856</v>
      </c>
      <c r="E20" s="162">
        <f t="shared" si="0"/>
        <v>6</v>
      </c>
      <c r="F20" s="162">
        <f t="shared" si="1"/>
        <v>1</v>
      </c>
      <c r="G20" s="162">
        <f t="shared" si="2"/>
        <v>8.3809523809523814</v>
      </c>
      <c r="H20" s="162">
        <f t="shared" si="3"/>
        <v>5.7523809523809524</v>
      </c>
      <c r="J20" s="5"/>
    </row>
    <row r="21" spans="1:10" x14ac:dyDescent="0.3">
      <c r="A21" s="5" t="s">
        <v>38</v>
      </c>
      <c r="B21" s="5">
        <f>'Imputed and missing data hidden'!BY21</f>
        <v>6</v>
      </c>
      <c r="C21" s="5">
        <f>IF(VLOOKUP(A21,'Hazard &amp; Exposure'!$B$3:$DT$193,123,FALSE)&gt;0,1,0)</f>
        <v>0</v>
      </c>
      <c r="D21" s="162">
        <f>'Indicator Date hidden2'!BZ22</f>
        <v>0.54794520547945202</v>
      </c>
      <c r="E21" s="162">
        <f t="shared" si="0"/>
        <v>4</v>
      </c>
      <c r="F21" s="162">
        <f t="shared" si="1"/>
        <v>1</v>
      </c>
      <c r="G21" s="162">
        <f t="shared" si="2"/>
        <v>7.3059360730593603</v>
      </c>
      <c r="H21" s="162">
        <f t="shared" si="3"/>
        <v>4.5223744292237447</v>
      </c>
      <c r="J21" s="5"/>
    </row>
    <row r="22" spans="1:10" x14ac:dyDescent="0.3">
      <c r="A22" s="5" t="s">
        <v>39</v>
      </c>
      <c r="B22" s="5">
        <f>'Imputed and missing data hidden'!BY22</f>
        <v>9</v>
      </c>
      <c r="C22" s="5">
        <f>IF(VLOOKUP(A22,'Hazard &amp; Exposure'!$B$3:$DT$193,123,FALSE)&gt;0,1,0)</f>
        <v>0</v>
      </c>
      <c r="D22" s="162">
        <f>'Indicator Date hidden2'!BZ23</f>
        <v>0.6811594202898551</v>
      </c>
      <c r="E22" s="162">
        <f t="shared" si="0"/>
        <v>6</v>
      </c>
      <c r="F22" s="162">
        <f t="shared" si="1"/>
        <v>1</v>
      </c>
      <c r="G22" s="162">
        <f t="shared" si="2"/>
        <v>9.0821256038647356</v>
      </c>
      <c r="H22" s="162">
        <f t="shared" si="3"/>
        <v>6.0328502415458942</v>
      </c>
      <c r="J22" s="5"/>
    </row>
    <row r="23" spans="1:10" x14ac:dyDescent="0.3">
      <c r="A23" s="5" t="s">
        <v>41</v>
      </c>
      <c r="B23" s="5">
        <f>'Imputed and missing data hidden'!BY23</f>
        <v>3</v>
      </c>
      <c r="C23" s="5">
        <f>IF(VLOOKUP(A23,'Hazard &amp; Exposure'!$B$3:$DT$193,123,FALSE)&gt;0,1,0)</f>
        <v>0</v>
      </c>
      <c r="D23" s="162">
        <f>'Indicator Date hidden2'!BZ24</f>
        <v>0.57746478873239437</v>
      </c>
      <c r="E23" s="162">
        <f t="shared" si="0"/>
        <v>2</v>
      </c>
      <c r="F23" s="162">
        <f t="shared" si="1"/>
        <v>1</v>
      </c>
      <c r="G23" s="162">
        <f t="shared" si="2"/>
        <v>7.699530516431925</v>
      </c>
      <c r="H23" s="162">
        <f t="shared" si="3"/>
        <v>3.8798122065727689</v>
      </c>
      <c r="J23" s="5"/>
    </row>
    <row r="24" spans="1:10" x14ac:dyDescent="0.3">
      <c r="A24" s="5" t="s">
        <v>43</v>
      </c>
      <c r="B24" s="5">
        <f>'Imputed and missing data hidden'!BY24</f>
        <v>5</v>
      </c>
      <c r="C24" s="5">
        <f>IF(VLOOKUP(A24,'Hazard &amp; Exposure'!$B$3:$DT$193,123,FALSE)&gt;0,1,0)</f>
        <v>1</v>
      </c>
      <c r="D24" s="162">
        <f>'Indicator Date hidden2'!BZ25</f>
        <v>0.58904109589041098</v>
      </c>
      <c r="E24" s="162">
        <f t="shared" si="0"/>
        <v>3.3333333333333339</v>
      </c>
      <c r="F24" s="162">
        <f t="shared" si="1"/>
        <v>1.25</v>
      </c>
      <c r="G24" s="162">
        <f t="shared" si="2"/>
        <v>7.8538812785388128</v>
      </c>
      <c r="H24" s="162">
        <f t="shared" si="3"/>
        <v>5.5936073059360734</v>
      </c>
      <c r="J24" s="5"/>
    </row>
    <row r="25" spans="1:10" x14ac:dyDescent="0.3">
      <c r="A25" s="5" t="s">
        <v>45</v>
      </c>
      <c r="B25" s="5">
        <f>'Imputed and missing data hidden'!BY25</f>
        <v>14</v>
      </c>
      <c r="C25" s="5">
        <f>IF(VLOOKUP(A25,'Hazard &amp; Exposure'!$B$3:$DT$193,123,FALSE)&gt;0,1,0)</f>
        <v>0</v>
      </c>
      <c r="D25" s="162">
        <f>'Indicator Date hidden2'!BZ26</f>
        <v>0.609375</v>
      </c>
      <c r="E25" s="162">
        <f t="shared" si="0"/>
        <v>9.3333333333333339</v>
      </c>
      <c r="F25" s="162">
        <f t="shared" si="1"/>
        <v>1</v>
      </c>
      <c r="G25" s="162">
        <f t="shared" si="2"/>
        <v>8.125</v>
      </c>
      <c r="H25" s="162">
        <f t="shared" si="3"/>
        <v>6.9833333333333343</v>
      </c>
      <c r="J25" s="5"/>
    </row>
    <row r="26" spans="1:10" x14ac:dyDescent="0.3">
      <c r="A26" s="5" t="s">
        <v>46</v>
      </c>
      <c r="B26" s="5">
        <f>'Imputed and missing data hidden'!BY26</f>
        <v>9</v>
      </c>
      <c r="C26" s="5">
        <f>IF(VLOOKUP(A26,'Hazard &amp; Exposure'!$B$3:$DT$193,123,FALSE)&gt;0,1,0)</f>
        <v>0</v>
      </c>
      <c r="D26" s="162">
        <f>'Indicator Date hidden2'!BZ27</f>
        <v>0.47058823529411764</v>
      </c>
      <c r="E26" s="162">
        <f t="shared" si="0"/>
        <v>6</v>
      </c>
      <c r="F26" s="162">
        <f t="shared" si="1"/>
        <v>1</v>
      </c>
      <c r="G26" s="162">
        <f t="shared" si="2"/>
        <v>6.2745098039215685</v>
      </c>
      <c r="H26" s="162">
        <f t="shared" si="3"/>
        <v>4.9098039215686278</v>
      </c>
      <c r="J26" s="5"/>
    </row>
    <row r="27" spans="1:10" x14ac:dyDescent="0.3">
      <c r="A27" s="5" t="s">
        <v>48</v>
      </c>
      <c r="B27" s="5">
        <f>'Imputed and missing data hidden'!BY27</f>
        <v>0</v>
      </c>
      <c r="C27" s="5">
        <f>IF(VLOOKUP(A27,'Hazard &amp; Exposure'!$B$3:$DT$193,123,FALSE)&gt;0,1,0)</f>
        <v>1</v>
      </c>
      <c r="D27" s="162">
        <f>'Indicator Date hidden2'!BZ28</f>
        <v>0.50666666666666671</v>
      </c>
      <c r="E27" s="162">
        <f t="shared" si="0"/>
        <v>0</v>
      </c>
      <c r="F27" s="162">
        <f t="shared" si="1"/>
        <v>1.25</v>
      </c>
      <c r="G27" s="162">
        <f t="shared" si="2"/>
        <v>6.7555555555555564</v>
      </c>
      <c r="H27" s="162">
        <f t="shared" si="3"/>
        <v>3.3777777777777782</v>
      </c>
      <c r="J27" s="5"/>
    </row>
    <row r="28" spans="1:10" x14ac:dyDescent="0.3">
      <c r="A28" s="5" t="s">
        <v>50</v>
      </c>
      <c r="B28" s="5">
        <f>'Imputed and missing data hidden'!BY28</f>
        <v>2</v>
      </c>
      <c r="C28" s="5">
        <f>IF(VLOOKUP(A28,'Hazard &amp; Exposure'!$B$3:$DT$193,123,FALSE)&gt;0,1,0)</f>
        <v>0</v>
      </c>
      <c r="D28" s="162">
        <f>'Indicator Date hidden2'!BZ29</f>
        <v>0.41333333333333333</v>
      </c>
      <c r="E28" s="162">
        <f t="shared" si="0"/>
        <v>1.3333333333333321</v>
      </c>
      <c r="F28" s="162">
        <f t="shared" si="1"/>
        <v>1</v>
      </c>
      <c r="G28" s="162">
        <f t="shared" si="2"/>
        <v>5.5111111111111111</v>
      </c>
      <c r="H28" s="162">
        <f t="shared" si="3"/>
        <v>2.7377777777777768</v>
      </c>
      <c r="J28" s="5"/>
    </row>
    <row r="29" spans="1:10" x14ac:dyDescent="0.3">
      <c r="A29" s="5" t="s">
        <v>58</v>
      </c>
      <c r="B29" s="5">
        <f>'Imputed and missing data hidden'!BY29</f>
        <v>10</v>
      </c>
      <c r="C29" s="5">
        <f>IF(VLOOKUP(A29,'Hazard &amp; Exposure'!$B$3:$DT$193,123,FALSE)&gt;0,1,0)</f>
        <v>0</v>
      </c>
      <c r="D29" s="162">
        <f>'Indicator Date hidden2'!BZ30</f>
        <v>0.4925373134328358</v>
      </c>
      <c r="E29" s="162">
        <f t="shared" si="0"/>
        <v>6.666666666666667</v>
      </c>
      <c r="F29" s="162">
        <f t="shared" si="1"/>
        <v>1</v>
      </c>
      <c r="G29" s="162">
        <f t="shared" si="2"/>
        <v>6.567164179104477</v>
      </c>
      <c r="H29" s="162">
        <f t="shared" si="3"/>
        <v>5.2935323383084585</v>
      </c>
      <c r="J29" s="5"/>
    </row>
    <row r="30" spans="1:10" x14ac:dyDescent="0.3">
      <c r="A30" s="5" t="s">
        <v>52</v>
      </c>
      <c r="B30" s="5">
        <f>'Imputed and missing data hidden'!BY30</f>
        <v>4</v>
      </c>
      <c r="C30" s="5">
        <f>IF(VLOOKUP(A30,'Hazard &amp; Exposure'!$B$3:$DT$193,123,FALSE)&gt;0,1,0)</f>
        <v>0</v>
      </c>
      <c r="D30" s="162">
        <f>'Indicator Date hidden2'!BZ31</f>
        <v>0.49315068493150682</v>
      </c>
      <c r="E30" s="162">
        <f t="shared" si="0"/>
        <v>2.666666666666667</v>
      </c>
      <c r="F30" s="162">
        <f t="shared" si="1"/>
        <v>1</v>
      </c>
      <c r="G30" s="162">
        <f t="shared" si="2"/>
        <v>6.5753424657534243</v>
      </c>
      <c r="H30" s="162">
        <f t="shared" si="3"/>
        <v>3.6968036529680361</v>
      </c>
      <c r="J30" s="5"/>
    </row>
    <row r="31" spans="1:10" x14ac:dyDescent="0.3">
      <c r="A31" s="5" t="s">
        <v>54</v>
      </c>
      <c r="B31" s="5">
        <f>'Imputed and missing data hidden'!BY31</f>
        <v>1</v>
      </c>
      <c r="C31" s="5">
        <f>IF(VLOOKUP(A31,'Hazard &amp; Exposure'!$B$3:$DT$193,123,FALSE)&gt;0,1,0)</f>
        <v>1</v>
      </c>
      <c r="D31" s="162">
        <f>'Indicator Date hidden2'!BZ32</f>
        <v>0.70270270270270274</v>
      </c>
      <c r="E31" s="162">
        <f t="shared" si="0"/>
        <v>0.66666666666666607</v>
      </c>
      <c r="F31" s="162">
        <f t="shared" si="1"/>
        <v>1.25</v>
      </c>
      <c r="G31" s="162">
        <f t="shared" si="2"/>
        <v>9.3693693693693696</v>
      </c>
      <c r="H31" s="162">
        <f t="shared" si="3"/>
        <v>5.0180180180180178</v>
      </c>
      <c r="J31" s="5"/>
    </row>
    <row r="32" spans="1:10" x14ac:dyDescent="0.3">
      <c r="A32" s="5" t="s">
        <v>56</v>
      </c>
      <c r="B32" s="5">
        <f>'Imputed and missing data hidden'!BY32</f>
        <v>12</v>
      </c>
      <c r="C32" s="5">
        <f>IF(VLOOKUP(A32,'Hazard &amp; Exposure'!$B$3:$DT$193,123,FALSE)&gt;0,1,0)</f>
        <v>0</v>
      </c>
      <c r="D32" s="162">
        <f>'Indicator Date hidden2'!BZ33</f>
        <v>0.45454545454545453</v>
      </c>
      <c r="E32" s="162">
        <f t="shared" si="0"/>
        <v>8</v>
      </c>
      <c r="F32" s="162">
        <f t="shared" si="1"/>
        <v>1</v>
      </c>
      <c r="G32" s="162">
        <f t="shared" si="2"/>
        <v>6.0606060606060606</v>
      </c>
      <c r="H32" s="162">
        <f t="shared" si="3"/>
        <v>5.624242424242424</v>
      </c>
      <c r="J32" s="5"/>
    </row>
    <row r="33" spans="1:10" x14ac:dyDescent="0.3">
      <c r="A33" s="5" t="s">
        <v>59</v>
      </c>
      <c r="B33" s="5">
        <f>'Imputed and missing data hidden'!BY33</f>
        <v>4</v>
      </c>
      <c r="C33" s="5">
        <f>IF(VLOOKUP(A33,'Hazard &amp; Exposure'!$B$3:$DT$193,123,FALSE)&gt;0,1,0)</f>
        <v>1</v>
      </c>
      <c r="D33" s="162">
        <f>'Indicator Date hidden2'!BZ34</f>
        <v>0.78873239436619713</v>
      </c>
      <c r="E33" s="162">
        <f t="shared" si="0"/>
        <v>2.666666666666667</v>
      </c>
      <c r="F33" s="162">
        <f t="shared" si="1"/>
        <v>1.25</v>
      </c>
      <c r="G33" s="162">
        <f t="shared" si="2"/>
        <v>10</v>
      </c>
      <c r="H33" s="162">
        <f t="shared" si="3"/>
        <v>6.3333333333333339</v>
      </c>
      <c r="J33" s="5"/>
    </row>
    <row r="34" spans="1:10" x14ac:dyDescent="0.3">
      <c r="A34" s="5" t="s">
        <v>61</v>
      </c>
      <c r="B34" s="5">
        <f>'Imputed and missing data hidden'!BY34</f>
        <v>4</v>
      </c>
      <c r="C34" s="5">
        <f>IF(VLOOKUP(A34,'Hazard &amp; Exposure'!$B$3:$DT$193,123,FALSE)&gt;0,1,0)</f>
        <v>0</v>
      </c>
      <c r="D34" s="162">
        <f>'Indicator Date hidden2'!BZ35</f>
        <v>0.50704225352112675</v>
      </c>
      <c r="E34" s="162">
        <f t="shared" ref="E34:E65" si="4">IF(B34&gt;B$197,10,10-(B$197-B34)/(B$197-B$196)*10)</f>
        <v>2.666666666666667</v>
      </c>
      <c r="F34" s="162">
        <f t="shared" ref="F34:F65" si="5">IF(C34=1,$B$199,1)</f>
        <v>1</v>
      </c>
      <c r="G34" s="162">
        <f t="shared" ref="G34:G65" si="6">IF(D34&gt;D$197,10,10-(D$197-D34)/(D$197-D$196)*10)</f>
        <v>6.76056338028169</v>
      </c>
      <c r="H34" s="162">
        <f t="shared" ref="H34:H65" si="7">10-(12.5-AVERAGE(E34,G34)*F34)/12.5*10</f>
        <v>3.7708920187793424</v>
      </c>
      <c r="J34" s="5"/>
    </row>
    <row r="35" spans="1:10" x14ac:dyDescent="0.3">
      <c r="A35" s="5" t="s">
        <v>63</v>
      </c>
      <c r="B35" s="5">
        <f>'Imputed and missing data hidden'!BY35</f>
        <v>8</v>
      </c>
      <c r="C35" s="5">
        <f>IF(VLOOKUP(A35,'Hazard &amp; Exposure'!$B$3:$DT$193,123,FALSE)&gt;0,1,0)</f>
        <v>0</v>
      </c>
      <c r="D35" s="162">
        <f>'Indicator Date hidden2'!BZ36</f>
        <v>0.41428571428571431</v>
      </c>
      <c r="E35" s="162">
        <f t="shared" si="4"/>
        <v>5.333333333333333</v>
      </c>
      <c r="F35" s="162">
        <f t="shared" si="5"/>
        <v>1</v>
      </c>
      <c r="G35" s="162">
        <f t="shared" si="6"/>
        <v>5.5238095238095237</v>
      </c>
      <c r="H35" s="162">
        <f t="shared" si="7"/>
        <v>4.3428571428571425</v>
      </c>
      <c r="J35" s="5"/>
    </row>
    <row r="36" spans="1:10" x14ac:dyDescent="0.3">
      <c r="A36" s="5" t="s">
        <v>65</v>
      </c>
      <c r="B36" s="5">
        <f>'Imputed and missing data hidden'!BY36</f>
        <v>8</v>
      </c>
      <c r="C36" s="5">
        <f>IF(VLOOKUP(A36,'Hazard &amp; Exposure'!$B$3:$DT$193,123,FALSE)&gt;0,1,0)</f>
        <v>0</v>
      </c>
      <c r="D36" s="162">
        <f>'Indicator Date hidden2'!BZ37</f>
        <v>0.66666666666666663</v>
      </c>
      <c r="E36" s="162">
        <f t="shared" si="4"/>
        <v>5.333333333333333</v>
      </c>
      <c r="F36" s="162">
        <f t="shared" si="5"/>
        <v>1</v>
      </c>
      <c r="G36" s="162">
        <f t="shared" si="6"/>
        <v>8.8888888888888893</v>
      </c>
      <c r="H36" s="162">
        <f t="shared" si="7"/>
        <v>5.6888888888888882</v>
      </c>
      <c r="J36" s="5"/>
    </row>
    <row r="37" spans="1:10" x14ac:dyDescent="0.3">
      <c r="A37" s="5" t="s">
        <v>66</v>
      </c>
      <c r="B37" s="5">
        <f>'Imputed and missing data hidden'!BY37</f>
        <v>5</v>
      </c>
      <c r="C37" s="5">
        <f>IF(VLOOKUP(A37,'Hazard &amp; Exposure'!$B$3:$DT$193,123,FALSE)&gt;0,1,0)</f>
        <v>1</v>
      </c>
      <c r="D37" s="162">
        <f>'Indicator Date hidden2'!BZ38</f>
        <v>0.45945945945945948</v>
      </c>
      <c r="E37" s="162">
        <f t="shared" si="4"/>
        <v>3.3333333333333339</v>
      </c>
      <c r="F37" s="162">
        <f t="shared" si="5"/>
        <v>1.25</v>
      </c>
      <c r="G37" s="162">
        <f t="shared" si="6"/>
        <v>6.1261261261261257</v>
      </c>
      <c r="H37" s="162">
        <f t="shared" si="7"/>
        <v>4.7297297297297298</v>
      </c>
      <c r="J37" s="5"/>
    </row>
    <row r="38" spans="1:10" x14ac:dyDescent="0.3">
      <c r="A38" s="5" t="s">
        <v>68</v>
      </c>
      <c r="B38" s="5">
        <f>'Imputed and missing data hidden'!BY38</f>
        <v>5</v>
      </c>
      <c r="C38" s="5">
        <f>IF(VLOOKUP(A38,'Hazard &amp; Exposure'!$B$3:$DT$193,123,FALSE)&gt;0,1,0)</f>
        <v>0</v>
      </c>
      <c r="D38" s="162">
        <f>'Indicator Date hidden2'!BZ39</f>
        <v>0.6901408450704225</v>
      </c>
      <c r="E38" s="162">
        <f t="shared" si="4"/>
        <v>3.3333333333333339</v>
      </c>
      <c r="F38" s="162">
        <f t="shared" si="5"/>
        <v>1</v>
      </c>
      <c r="G38" s="162">
        <f t="shared" si="6"/>
        <v>9.2018779342723001</v>
      </c>
      <c r="H38" s="162">
        <f t="shared" si="7"/>
        <v>5.0140845070422539</v>
      </c>
      <c r="J38" s="5"/>
    </row>
    <row r="39" spans="1:10" x14ac:dyDescent="0.3">
      <c r="A39" s="5" t="s">
        <v>71</v>
      </c>
      <c r="B39" s="5">
        <f>'Imputed and missing data hidden'!BY39</f>
        <v>2</v>
      </c>
      <c r="C39" s="5">
        <f>IF(VLOOKUP(A39,'Hazard &amp; Exposure'!$B$3:$DT$193,123,FALSE)&gt;0,1,0)</f>
        <v>0</v>
      </c>
      <c r="D39" s="162">
        <f>'Indicator Date hidden2'!BZ40</f>
        <v>0.71232876712328763</v>
      </c>
      <c r="E39" s="162">
        <f t="shared" si="4"/>
        <v>1.3333333333333321</v>
      </c>
      <c r="F39" s="162">
        <f t="shared" si="5"/>
        <v>1</v>
      </c>
      <c r="G39" s="162">
        <f t="shared" si="6"/>
        <v>9.4977168949771684</v>
      </c>
      <c r="H39" s="162">
        <f t="shared" si="7"/>
        <v>4.3324200913242006</v>
      </c>
      <c r="J39" s="5"/>
    </row>
    <row r="40" spans="1:10" x14ac:dyDescent="0.3">
      <c r="A40" s="5" t="s">
        <v>70</v>
      </c>
      <c r="B40" s="5">
        <f>'Imputed and missing data hidden'!BY40</f>
        <v>2</v>
      </c>
      <c r="C40" s="5">
        <f>IF(VLOOKUP(A40,'Hazard &amp; Exposure'!$B$3:$DT$193,123,FALSE)&gt;0,1,0)</f>
        <v>1</v>
      </c>
      <c r="D40" s="162">
        <f>'Indicator Date hidden2'!BZ41</f>
        <v>0.59459459459459463</v>
      </c>
      <c r="E40" s="162">
        <f t="shared" si="4"/>
        <v>1.3333333333333321</v>
      </c>
      <c r="F40" s="162">
        <f t="shared" si="5"/>
        <v>1.25</v>
      </c>
      <c r="G40" s="162">
        <f t="shared" si="6"/>
        <v>7.9279279279279287</v>
      </c>
      <c r="H40" s="162">
        <f t="shared" si="7"/>
        <v>4.6306306306306304</v>
      </c>
      <c r="J40" s="5"/>
    </row>
    <row r="41" spans="1:10" x14ac:dyDescent="0.3">
      <c r="A41" s="5" t="s">
        <v>72</v>
      </c>
      <c r="B41" s="5">
        <f>'Imputed and missing data hidden'!BY41</f>
        <v>5</v>
      </c>
      <c r="C41" s="5">
        <f>IF(VLOOKUP(A41,'Hazard &amp; Exposure'!$B$3:$DT$193,123,FALSE)&gt;0,1,0)</f>
        <v>0</v>
      </c>
      <c r="D41" s="162">
        <f>'Indicator Date hidden2'!BZ42</f>
        <v>0.61643835616438358</v>
      </c>
      <c r="E41" s="162">
        <f t="shared" si="4"/>
        <v>3.3333333333333339</v>
      </c>
      <c r="F41" s="162">
        <f t="shared" si="5"/>
        <v>1</v>
      </c>
      <c r="G41" s="162">
        <f t="shared" si="6"/>
        <v>8.2191780821917817</v>
      </c>
      <c r="H41" s="162">
        <f t="shared" si="7"/>
        <v>4.6210045662100461</v>
      </c>
      <c r="J41" s="5"/>
    </row>
    <row r="42" spans="1:10" x14ac:dyDescent="0.3">
      <c r="A42" s="5" t="s">
        <v>74</v>
      </c>
      <c r="B42" s="5">
        <f>'Imputed and missing data hidden'!BY42</f>
        <v>1</v>
      </c>
      <c r="C42" s="5">
        <f>IF(VLOOKUP(A42,'Hazard &amp; Exposure'!$B$3:$DT$193,123,FALSE)&gt;0,1,0)</f>
        <v>0</v>
      </c>
      <c r="D42" s="162">
        <f>'Indicator Date hidden2'!BZ43</f>
        <v>0.5</v>
      </c>
      <c r="E42" s="162">
        <f t="shared" si="4"/>
        <v>0.66666666666666607</v>
      </c>
      <c r="F42" s="162">
        <f t="shared" si="5"/>
        <v>1</v>
      </c>
      <c r="G42" s="162">
        <f t="shared" si="6"/>
        <v>6.666666666666667</v>
      </c>
      <c r="H42" s="162">
        <f t="shared" si="7"/>
        <v>2.9333333333333336</v>
      </c>
      <c r="J42" s="5"/>
    </row>
    <row r="43" spans="1:10" x14ac:dyDescent="0.3">
      <c r="A43" s="5" t="s">
        <v>75</v>
      </c>
      <c r="B43" s="5">
        <f>'Imputed and missing data hidden'!BY43</f>
        <v>11</v>
      </c>
      <c r="C43" s="5">
        <f>IF(VLOOKUP(A43,'Hazard &amp; Exposure'!$B$3:$DT$193,123,FALSE)&gt;0,1,0)</f>
        <v>0</v>
      </c>
      <c r="D43" s="162">
        <f>'Indicator Date hidden2'!BZ44</f>
        <v>0.60606060606060608</v>
      </c>
      <c r="E43" s="162">
        <f t="shared" si="4"/>
        <v>7.3333333333333339</v>
      </c>
      <c r="F43" s="162">
        <f t="shared" si="5"/>
        <v>1</v>
      </c>
      <c r="G43" s="162">
        <f t="shared" si="6"/>
        <v>8.0808080808080813</v>
      </c>
      <c r="H43" s="162">
        <f t="shared" si="7"/>
        <v>6.1656565656565654</v>
      </c>
      <c r="J43" s="5"/>
    </row>
    <row r="44" spans="1:10" x14ac:dyDescent="0.3">
      <c r="A44" s="5" t="s">
        <v>77</v>
      </c>
      <c r="B44" s="5">
        <f>'Imputed and missing data hidden'!BY44</f>
        <v>11</v>
      </c>
      <c r="C44" s="5">
        <f>IF(VLOOKUP(A44,'Hazard &amp; Exposure'!$B$3:$DT$193,123,FALSE)&gt;0,1,0)</f>
        <v>0</v>
      </c>
      <c r="D44" s="162">
        <f>'Indicator Date hidden2'!BZ45</f>
        <v>0.34848484848484851</v>
      </c>
      <c r="E44" s="162">
        <f t="shared" si="4"/>
        <v>7.3333333333333339</v>
      </c>
      <c r="F44" s="162">
        <f t="shared" si="5"/>
        <v>1</v>
      </c>
      <c r="G44" s="162">
        <f t="shared" si="6"/>
        <v>4.6464646464646462</v>
      </c>
      <c r="H44" s="162">
        <f t="shared" si="7"/>
        <v>4.7919191919191917</v>
      </c>
      <c r="J44" s="5"/>
    </row>
    <row r="45" spans="1:10" x14ac:dyDescent="0.3">
      <c r="A45" s="5" t="s">
        <v>79</v>
      </c>
      <c r="B45" s="5">
        <f>'Imputed and missing data hidden'!BY45</f>
        <v>10</v>
      </c>
      <c r="C45" s="5">
        <f>IF(VLOOKUP(A45,'Hazard &amp; Exposure'!$B$3:$DT$193,123,FALSE)&gt;0,1,0)</f>
        <v>0</v>
      </c>
      <c r="D45" s="162">
        <f>'Indicator Date hidden2'!BZ46</f>
        <v>0.45588235294117646</v>
      </c>
      <c r="E45" s="162">
        <f t="shared" si="4"/>
        <v>6.666666666666667</v>
      </c>
      <c r="F45" s="162">
        <f t="shared" si="5"/>
        <v>1</v>
      </c>
      <c r="G45" s="162">
        <f t="shared" si="6"/>
        <v>6.0784313725490193</v>
      </c>
      <c r="H45" s="162">
        <f t="shared" si="7"/>
        <v>5.098039215686275</v>
      </c>
      <c r="J45" s="5"/>
    </row>
    <row r="46" spans="1:10" x14ac:dyDescent="0.3">
      <c r="A46" s="5" t="s">
        <v>81</v>
      </c>
      <c r="B46" s="5">
        <f>'Imputed and missing data hidden'!BY46</f>
        <v>11</v>
      </c>
      <c r="C46" s="5">
        <f>IF(VLOOKUP(A46,'Hazard &amp; Exposure'!$B$3:$DT$193,123,FALSE)&gt;0,1,0)</f>
        <v>0</v>
      </c>
      <c r="D46" s="162">
        <f>'Indicator Date hidden2'!BZ47</f>
        <v>0.40909090909090912</v>
      </c>
      <c r="E46" s="162">
        <f t="shared" si="4"/>
        <v>7.3333333333333339</v>
      </c>
      <c r="F46" s="162">
        <f t="shared" si="5"/>
        <v>1</v>
      </c>
      <c r="G46" s="162">
        <f t="shared" si="6"/>
        <v>5.454545454545455</v>
      </c>
      <c r="H46" s="162">
        <f t="shared" si="7"/>
        <v>5.1151515151515152</v>
      </c>
      <c r="J46" s="5"/>
    </row>
    <row r="47" spans="1:10" x14ac:dyDescent="0.3">
      <c r="A47" s="5" t="s">
        <v>83</v>
      </c>
      <c r="B47" s="5">
        <f>'Imputed and missing data hidden'!BY47</f>
        <v>10</v>
      </c>
      <c r="C47" s="5">
        <f>IF(VLOOKUP(A47,'Hazard &amp; Exposure'!$B$3:$DT$193,123,FALSE)&gt;0,1,0)</f>
        <v>0</v>
      </c>
      <c r="D47" s="162">
        <f>'Indicator Date hidden2'!BZ48</f>
        <v>0.31343283582089554</v>
      </c>
      <c r="E47" s="162">
        <f t="shared" si="4"/>
        <v>6.666666666666667</v>
      </c>
      <c r="F47" s="162">
        <f t="shared" si="5"/>
        <v>1</v>
      </c>
      <c r="G47" s="162">
        <f t="shared" si="6"/>
        <v>4.1791044776119399</v>
      </c>
      <c r="H47" s="162">
        <f t="shared" si="7"/>
        <v>4.3383084577114426</v>
      </c>
      <c r="J47" s="5"/>
    </row>
    <row r="48" spans="1:10" x14ac:dyDescent="0.3">
      <c r="A48" s="5" t="s">
        <v>85</v>
      </c>
      <c r="B48" s="5">
        <f>'Imputed and missing data hidden'!BY48</f>
        <v>5</v>
      </c>
      <c r="C48" s="5">
        <f>IF(VLOOKUP(A48,'Hazard &amp; Exposure'!$B$3:$DT$193,123,FALSE)&gt;0,1,0)</f>
        <v>0</v>
      </c>
      <c r="D48" s="162">
        <f>'Indicator Date hidden2'!BZ49</f>
        <v>0.40579710144927539</v>
      </c>
      <c r="E48" s="162">
        <f t="shared" si="4"/>
        <v>3.3333333333333339</v>
      </c>
      <c r="F48" s="162">
        <f t="shared" si="5"/>
        <v>1</v>
      </c>
      <c r="G48" s="162">
        <f t="shared" si="6"/>
        <v>5.4106280193236715</v>
      </c>
      <c r="H48" s="162">
        <f t="shared" si="7"/>
        <v>3.4975845410628024</v>
      </c>
      <c r="J48" s="5"/>
    </row>
    <row r="49" spans="1:10" x14ac:dyDescent="0.3">
      <c r="A49" s="5" t="s">
        <v>87</v>
      </c>
      <c r="B49" s="5">
        <f>'Imputed and missing data hidden'!BY49</f>
        <v>21</v>
      </c>
      <c r="C49" s="5">
        <f>IF(VLOOKUP(A49,'Hazard &amp; Exposure'!$B$3:$DT$193,123,FALSE)&gt;0,1,0)</f>
        <v>0</v>
      </c>
      <c r="D49" s="162">
        <f>'Indicator Date hidden2'!BZ50</f>
        <v>0.43333333333333335</v>
      </c>
      <c r="E49" s="162">
        <f t="shared" si="4"/>
        <v>10</v>
      </c>
      <c r="F49" s="162">
        <f t="shared" si="5"/>
        <v>1</v>
      </c>
      <c r="G49" s="162">
        <f t="shared" si="6"/>
        <v>5.7777777777777777</v>
      </c>
      <c r="H49" s="162">
        <f t="shared" si="7"/>
        <v>6.3111111111111118</v>
      </c>
      <c r="J49" s="5"/>
    </row>
    <row r="50" spans="1:10" x14ac:dyDescent="0.3">
      <c r="A50" s="5" t="s">
        <v>89</v>
      </c>
      <c r="B50" s="5">
        <f>'Imputed and missing data hidden'!BY50</f>
        <v>5</v>
      </c>
      <c r="C50" s="5">
        <f>IF(VLOOKUP(A50,'Hazard &amp; Exposure'!$B$3:$DT$193,123,FALSE)&gt;0,1,0)</f>
        <v>0</v>
      </c>
      <c r="D50" s="162">
        <f>'Indicator Date hidden2'!BZ51</f>
        <v>0.49315068493150682</v>
      </c>
      <c r="E50" s="162">
        <f t="shared" si="4"/>
        <v>3.3333333333333339</v>
      </c>
      <c r="F50" s="162">
        <f t="shared" si="5"/>
        <v>1</v>
      </c>
      <c r="G50" s="162">
        <f t="shared" si="6"/>
        <v>6.5753424657534243</v>
      </c>
      <c r="H50" s="162">
        <f t="shared" si="7"/>
        <v>3.9634703196347036</v>
      </c>
      <c r="J50" s="5"/>
    </row>
    <row r="51" spans="1:10" x14ac:dyDescent="0.3">
      <c r="A51" s="5" t="s">
        <v>92</v>
      </c>
      <c r="B51" s="5">
        <f>'Imputed and missing data hidden'!BY51</f>
        <v>4</v>
      </c>
      <c r="C51" s="5">
        <f>IF(VLOOKUP(A51,'Hazard &amp; Exposure'!$B$3:$DT$193,123,FALSE)&gt;0,1,0)</f>
        <v>0</v>
      </c>
      <c r="D51" s="162">
        <f>'Indicator Date hidden2'!BZ52</f>
        <v>0.5</v>
      </c>
      <c r="E51" s="162">
        <f t="shared" si="4"/>
        <v>2.666666666666667</v>
      </c>
      <c r="F51" s="162">
        <f t="shared" si="5"/>
        <v>1</v>
      </c>
      <c r="G51" s="162">
        <f t="shared" si="6"/>
        <v>6.666666666666667</v>
      </c>
      <c r="H51" s="162">
        <f t="shared" si="7"/>
        <v>3.7333333333333343</v>
      </c>
      <c r="J51" s="5"/>
    </row>
    <row r="52" spans="1:10" x14ac:dyDescent="0.3">
      <c r="A52" s="5" t="s">
        <v>94</v>
      </c>
      <c r="B52" s="5">
        <f>'Imputed and missing data hidden'!BY52</f>
        <v>1</v>
      </c>
      <c r="C52" s="5">
        <f>IF(VLOOKUP(A52,'Hazard &amp; Exposure'!$B$3:$DT$193,123,FALSE)&gt;0,1,0)</f>
        <v>1</v>
      </c>
      <c r="D52" s="162">
        <f>'Indicator Date hidden2'!BZ53</f>
        <v>0.44594594594594594</v>
      </c>
      <c r="E52" s="162">
        <f t="shared" si="4"/>
        <v>0.66666666666666607</v>
      </c>
      <c r="F52" s="162">
        <f t="shared" si="5"/>
        <v>1.25</v>
      </c>
      <c r="G52" s="162">
        <f t="shared" si="6"/>
        <v>5.9459459459459456</v>
      </c>
      <c r="H52" s="162">
        <f t="shared" si="7"/>
        <v>3.3063063063063058</v>
      </c>
      <c r="J52" s="5"/>
    </row>
    <row r="53" spans="1:10" x14ac:dyDescent="0.3">
      <c r="A53" s="5" t="s">
        <v>96</v>
      </c>
      <c r="B53" s="5">
        <f>'Imputed and missing data hidden'!BY53</f>
        <v>4</v>
      </c>
      <c r="C53" s="5">
        <f>IF(VLOOKUP(A53,'Hazard &amp; Exposure'!$B$3:$DT$193,123,FALSE)&gt;0,1,0)</f>
        <v>0</v>
      </c>
      <c r="D53" s="162">
        <f>'Indicator Date hidden2'!BZ54</f>
        <v>0.60273972602739723</v>
      </c>
      <c r="E53" s="162">
        <f t="shared" si="4"/>
        <v>2.666666666666667</v>
      </c>
      <c r="F53" s="162">
        <f t="shared" si="5"/>
        <v>1</v>
      </c>
      <c r="G53" s="162">
        <f t="shared" si="6"/>
        <v>8.0365296803652964</v>
      </c>
      <c r="H53" s="162">
        <f t="shared" si="7"/>
        <v>4.281278538812785</v>
      </c>
      <c r="J53" s="5"/>
    </row>
    <row r="54" spans="1:10" x14ac:dyDescent="0.3">
      <c r="A54" s="5" t="s">
        <v>98</v>
      </c>
      <c r="B54" s="5">
        <f>'Imputed and missing data hidden'!BY54</f>
        <v>11</v>
      </c>
      <c r="C54" s="5">
        <f>IF(VLOOKUP(A54,'Hazard &amp; Exposure'!$B$3:$DT$193,123,FALSE)&gt;0,1,0)</f>
        <v>0</v>
      </c>
      <c r="D54" s="162">
        <f>'Indicator Date hidden2'!BZ55</f>
        <v>0.51515151515151514</v>
      </c>
      <c r="E54" s="162">
        <f t="shared" si="4"/>
        <v>7.3333333333333339</v>
      </c>
      <c r="F54" s="162">
        <f t="shared" si="5"/>
        <v>1</v>
      </c>
      <c r="G54" s="162">
        <f t="shared" si="6"/>
        <v>6.8686868686868685</v>
      </c>
      <c r="H54" s="162">
        <f t="shared" si="7"/>
        <v>5.680808080808081</v>
      </c>
      <c r="J54" s="5"/>
    </row>
    <row r="55" spans="1:10" x14ac:dyDescent="0.3">
      <c r="A55" s="5" t="s">
        <v>100</v>
      </c>
      <c r="B55" s="5">
        <f>'Imputed and missing data hidden'!BY55</f>
        <v>14</v>
      </c>
      <c r="C55" s="5">
        <f>IF(VLOOKUP(A55,'Hazard &amp; Exposure'!$B$3:$DT$193,123,FALSE)&gt;0,1,0)</f>
        <v>0</v>
      </c>
      <c r="D55" s="162">
        <f>'Indicator Date hidden2'!BZ56</f>
        <v>0.46774193548387094</v>
      </c>
      <c r="E55" s="162">
        <f t="shared" si="4"/>
        <v>9.3333333333333339</v>
      </c>
      <c r="F55" s="162">
        <f t="shared" si="5"/>
        <v>1</v>
      </c>
      <c r="G55" s="162">
        <f t="shared" si="6"/>
        <v>6.236559139784946</v>
      </c>
      <c r="H55" s="162">
        <f t="shared" si="7"/>
        <v>6.2279569892473123</v>
      </c>
      <c r="J55" s="5"/>
    </row>
    <row r="56" spans="1:10" x14ac:dyDescent="0.3">
      <c r="A56" s="5" t="s">
        <v>102</v>
      </c>
      <c r="B56" s="5">
        <f>'Imputed and missing data hidden'!BY56</f>
        <v>11</v>
      </c>
      <c r="C56" s="5">
        <f>IF(VLOOKUP(A56,'Hazard &amp; Exposure'!$B$3:$DT$193,123,FALSE)&gt;0,1,0)</f>
        <v>0</v>
      </c>
      <c r="D56" s="162">
        <f>'Indicator Date hidden2'!BZ57</f>
        <v>0.43939393939393939</v>
      </c>
      <c r="E56" s="162">
        <f t="shared" si="4"/>
        <v>7.3333333333333339</v>
      </c>
      <c r="F56" s="162">
        <f t="shared" si="5"/>
        <v>1</v>
      </c>
      <c r="G56" s="162">
        <f t="shared" si="6"/>
        <v>5.8585858585858581</v>
      </c>
      <c r="H56" s="162">
        <f t="shared" si="7"/>
        <v>5.276767676767677</v>
      </c>
      <c r="J56" s="5"/>
    </row>
    <row r="57" spans="1:10" x14ac:dyDescent="0.3">
      <c r="A57" s="5" t="s">
        <v>308</v>
      </c>
      <c r="B57" s="5">
        <f>'Imputed and missing data hidden'!BY57</f>
        <v>0</v>
      </c>
      <c r="C57" s="5">
        <f>IF(VLOOKUP(A57,'Hazard &amp; Exposure'!$B$3:$DT$193,123,FALSE)&gt;0,1,0)</f>
        <v>0</v>
      </c>
      <c r="D57" s="162">
        <f>'Indicator Date hidden2'!BZ58</f>
        <v>0.78082191780821919</v>
      </c>
      <c r="E57" s="162">
        <f t="shared" si="4"/>
        <v>0</v>
      </c>
      <c r="F57" s="162">
        <f t="shared" si="5"/>
        <v>1</v>
      </c>
      <c r="G57" s="162">
        <f t="shared" si="6"/>
        <v>10</v>
      </c>
      <c r="H57" s="162">
        <f t="shared" si="7"/>
        <v>4</v>
      </c>
      <c r="J57" s="5"/>
    </row>
    <row r="58" spans="1:10" x14ac:dyDescent="0.3">
      <c r="A58" s="5" t="s">
        <v>104</v>
      </c>
      <c r="B58" s="5">
        <f>'Imputed and missing data hidden'!BY58</f>
        <v>1</v>
      </c>
      <c r="C58" s="5">
        <f>IF(VLOOKUP(A58,'Hazard &amp; Exposure'!$B$3:$DT$193,123,FALSE)&gt;0,1,0)</f>
        <v>0</v>
      </c>
      <c r="D58" s="162">
        <f>'Indicator Date hidden2'!BZ59</f>
        <v>0.39189189189189189</v>
      </c>
      <c r="E58" s="162">
        <f t="shared" si="4"/>
        <v>0.66666666666666607</v>
      </c>
      <c r="F58" s="162">
        <f t="shared" si="5"/>
        <v>1</v>
      </c>
      <c r="G58" s="162">
        <f t="shared" si="6"/>
        <v>5.2252252252252251</v>
      </c>
      <c r="H58" s="162">
        <f t="shared" si="7"/>
        <v>2.3567567567567558</v>
      </c>
      <c r="J58" s="5"/>
    </row>
    <row r="59" spans="1:10" x14ac:dyDescent="0.3">
      <c r="A59" s="5" t="s">
        <v>106</v>
      </c>
      <c r="B59" s="5">
        <f>'Imputed and missing data hidden'!BY59</f>
        <v>10</v>
      </c>
      <c r="C59" s="5">
        <f>IF(VLOOKUP(A59,'Hazard &amp; Exposure'!$B$3:$DT$193,123,FALSE)&gt;0,1,0)</f>
        <v>0</v>
      </c>
      <c r="D59" s="162">
        <f>'Indicator Date hidden2'!BZ60</f>
        <v>0.5074626865671642</v>
      </c>
      <c r="E59" s="162">
        <f t="shared" si="4"/>
        <v>6.666666666666667</v>
      </c>
      <c r="F59" s="162">
        <f t="shared" si="5"/>
        <v>1</v>
      </c>
      <c r="G59" s="162">
        <f t="shared" si="6"/>
        <v>6.766169154228856</v>
      </c>
      <c r="H59" s="162">
        <f t="shared" si="7"/>
        <v>5.3731343283582085</v>
      </c>
      <c r="J59" s="5"/>
    </row>
    <row r="60" spans="1:10" x14ac:dyDescent="0.3">
      <c r="A60" s="5" t="s">
        <v>108</v>
      </c>
      <c r="B60" s="5">
        <f>'Imputed and missing data hidden'!BY60</f>
        <v>13</v>
      </c>
      <c r="C60" s="5">
        <f>IF(VLOOKUP(A60,'Hazard &amp; Exposure'!$B$3:$DT$193,123,FALSE)&gt;0,1,0)</f>
        <v>0</v>
      </c>
      <c r="D60" s="162">
        <f>'Indicator Date hidden2'!BZ61</f>
        <v>0.41538461538461541</v>
      </c>
      <c r="E60" s="162">
        <f t="shared" si="4"/>
        <v>8.6666666666666661</v>
      </c>
      <c r="F60" s="162">
        <f t="shared" si="5"/>
        <v>1</v>
      </c>
      <c r="G60" s="162">
        <f t="shared" si="6"/>
        <v>5.5384615384615383</v>
      </c>
      <c r="H60" s="162">
        <f t="shared" si="7"/>
        <v>5.6820512820512823</v>
      </c>
      <c r="J60" s="5"/>
    </row>
    <row r="61" spans="1:10" x14ac:dyDescent="0.3">
      <c r="A61" s="5" t="s">
        <v>110</v>
      </c>
      <c r="B61" s="5">
        <f>'Imputed and missing data hidden'!BY61</f>
        <v>10</v>
      </c>
      <c r="C61" s="5">
        <f>IF(VLOOKUP(A61,'Hazard &amp; Exposure'!$B$3:$DT$193,123,FALSE)&gt;0,1,0)</f>
        <v>0</v>
      </c>
      <c r="D61" s="162">
        <f>'Indicator Date hidden2'!BZ62</f>
        <v>0.40298507462686567</v>
      </c>
      <c r="E61" s="162">
        <f t="shared" si="4"/>
        <v>6.666666666666667</v>
      </c>
      <c r="F61" s="162">
        <f t="shared" si="5"/>
        <v>1</v>
      </c>
      <c r="G61" s="162">
        <f t="shared" si="6"/>
        <v>5.3731343283582085</v>
      </c>
      <c r="H61" s="162">
        <f t="shared" si="7"/>
        <v>4.8159203980099505</v>
      </c>
      <c r="J61" s="5"/>
    </row>
    <row r="62" spans="1:10" x14ac:dyDescent="0.3">
      <c r="A62" s="5" t="s">
        <v>112</v>
      </c>
      <c r="B62" s="5">
        <f>'Imputed and missing data hidden'!BY62</f>
        <v>4</v>
      </c>
      <c r="C62" s="5">
        <f>IF(VLOOKUP(A62,'Hazard &amp; Exposure'!$B$3:$DT$193,123,FALSE)&gt;0,1,0)</f>
        <v>0</v>
      </c>
      <c r="D62" s="162">
        <f>'Indicator Date hidden2'!BZ63</f>
        <v>0.63380281690140849</v>
      </c>
      <c r="E62" s="162">
        <f t="shared" si="4"/>
        <v>2.666666666666667</v>
      </c>
      <c r="F62" s="162">
        <f t="shared" si="5"/>
        <v>1</v>
      </c>
      <c r="G62" s="162">
        <f t="shared" si="6"/>
        <v>8.4507042253521139</v>
      </c>
      <c r="H62" s="162">
        <f t="shared" si="7"/>
        <v>4.4469483568075123</v>
      </c>
      <c r="J62" s="5"/>
    </row>
    <row r="63" spans="1:10" x14ac:dyDescent="0.3">
      <c r="A63" s="5" t="s">
        <v>114</v>
      </c>
      <c r="B63" s="5">
        <f>'Imputed and missing data hidden'!BY63</f>
        <v>0</v>
      </c>
      <c r="C63" s="5">
        <f>IF(VLOOKUP(A63,'Hazard &amp; Exposure'!$B$3:$DT$193,123,FALSE)&gt;0,1,0)</f>
        <v>0</v>
      </c>
      <c r="D63" s="162">
        <f>'Indicator Date hidden2'!BZ64</f>
        <v>0.51351351351351349</v>
      </c>
      <c r="E63" s="162">
        <f t="shared" si="4"/>
        <v>0</v>
      </c>
      <c r="F63" s="162">
        <f t="shared" si="5"/>
        <v>1</v>
      </c>
      <c r="G63" s="162">
        <f t="shared" si="6"/>
        <v>6.8468468468468462</v>
      </c>
      <c r="H63" s="162">
        <f t="shared" si="7"/>
        <v>2.7387387387387374</v>
      </c>
      <c r="J63" s="5"/>
    </row>
    <row r="64" spans="1:10" x14ac:dyDescent="0.3">
      <c r="A64" s="5" t="s">
        <v>116</v>
      </c>
      <c r="B64" s="5">
        <f>'Imputed and missing data hidden'!BY64</f>
        <v>6</v>
      </c>
      <c r="C64" s="5">
        <f>IF(VLOOKUP(A64,'Hazard &amp; Exposure'!$B$3:$DT$193,123,FALSE)&gt;0,1,0)</f>
        <v>0</v>
      </c>
      <c r="D64" s="162">
        <f>'Indicator Date hidden2'!BZ65</f>
        <v>0.47222222222222221</v>
      </c>
      <c r="E64" s="162">
        <f t="shared" si="4"/>
        <v>4</v>
      </c>
      <c r="F64" s="162">
        <f t="shared" si="5"/>
        <v>1</v>
      </c>
      <c r="G64" s="162">
        <f t="shared" si="6"/>
        <v>6.2962962962962958</v>
      </c>
      <c r="H64" s="162">
        <f t="shared" si="7"/>
        <v>4.1185185185185178</v>
      </c>
      <c r="J64" s="5"/>
    </row>
    <row r="65" spans="1:10" x14ac:dyDescent="0.3">
      <c r="A65" s="5" t="s">
        <v>118</v>
      </c>
      <c r="B65" s="5">
        <f>'Imputed and missing data hidden'!BY65</f>
        <v>11</v>
      </c>
      <c r="C65" s="5">
        <f>IF(VLOOKUP(A65,'Hazard &amp; Exposure'!$B$3:$DT$193,123,FALSE)&gt;0,1,0)</f>
        <v>0</v>
      </c>
      <c r="D65" s="162">
        <f>'Indicator Date hidden2'!BZ66</f>
        <v>0.38805970149253732</v>
      </c>
      <c r="E65" s="162">
        <f t="shared" si="4"/>
        <v>7.3333333333333339</v>
      </c>
      <c r="F65" s="162">
        <f t="shared" si="5"/>
        <v>1</v>
      </c>
      <c r="G65" s="162">
        <f t="shared" si="6"/>
        <v>5.1741293532338313</v>
      </c>
      <c r="H65" s="162">
        <f t="shared" si="7"/>
        <v>5.0029850746268671</v>
      </c>
      <c r="J65" s="5"/>
    </row>
    <row r="66" spans="1:10" x14ac:dyDescent="0.3">
      <c r="A66" s="5" t="s">
        <v>120</v>
      </c>
      <c r="B66" s="5">
        <f>'Imputed and missing data hidden'!BY66</f>
        <v>0</v>
      </c>
      <c r="C66" s="5">
        <f>IF(VLOOKUP(A66,'Hazard &amp; Exposure'!$B$3:$DT$193,123,FALSE)&gt;0,1,0)</f>
        <v>0</v>
      </c>
      <c r="D66" s="162">
        <f>'Indicator Date hidden2'!BZ67</f>
        <v>0.45333333333333331</v>
      </c>
      <c r="E66" s="162">
        <f t="shared" ref="E66:E97" si="8">IF(B66&gt;B$197,10,10-(B$197-B66)/(B$197-B$196)*10)</f>
        <v>0</v>
      </c>
      <c r="F66" s="162">
        <f t="shared" ref="F66:F97" si="9">IF(C66=1,$B$199,1)</f>
        <v>1</v>
      </c>
      <c r="G66" s="162">
        <f t="shared" ref="G66:G97" si="10">IF(D66&gt;D$197,10,10-(D$197-D66)/(D$197-D$196)*10)</f>
        <v>6.0444444444444443</v>
      </c>
      <c r="H66" s="162">
        <f t="shared" ref="H66:H97" si="11">10-(12.5-AVERAGE(E66,G66)*F66)/12.5*10</f>
        <v>2.4177777777777774</v>
      </c>
      <c r="J66" s="5"/>
    </row>
    <row r="67" spans="1:10" x14ac:dyDescent="0.3">
      <c r="A67" s="5" t="s">
        <v>122</v>
      </c>
      <c r="B67" s="5">
        <f>'Imputed and missing data hidden'!BY67</f>
        <v>9</v>
      </c>
      <c r="C67" s="5">
        <f>IF(VLOOKUP(A67,'Hazard &amp; Exposure'!$B$3:$DT$193,123,FALSE)&gt;0,1,0)</f>
        <v>0</v>
      </c>
      <c r="D67" s="162">
        <f>'Indicator Date hidden2'!BZ68</f>
        <v>0.46376811594202899</v>
      </c>
      <c r="E67" s="162">
        <f t="shared" si="8"/>
        <v>6</v>
      </c>
      <c r="F67" s="162">
        <f t="shared" si="9"/>
        <v>1</v>
      </c>
      <c r="G67" s="162">
        <f t="shared" si="10"/>
        <v>6.183574879227054</v>
      </c>
      <c r="H67" s="162">
        <f t="shared" si="11"/>
        <v>4.8734299516908219</v>
      </c>
      <c r="J67" s="5"/>
    </row>
    <row r="68" spans="1:10" x14ac:dyDescent="0.3">
      <c r="A68" s="5" t="s">
        <v>124</v>
      </c>
      <c r="B68" s="5">
        <f>'Imputed and missing data hidden'!BY68</f>
        <v>19</v>
      </c>
      <c r="C68" s="5">
        <f>IF(VLOOKUP(A68,'Hazard &amp; Exposure'!$B$3:$DT$193,123,FALSE)&gt;0,1,0)</f>
        <v>0</v>
      </c>
      <c r="D68" s="162">
        <f>'Indicator Date hidden2'!BZ69</f>
        <v>0.3968253968253968</v>
      </c>
      <c r="E68" s="162">
        <f t="shared" si="8"/>
        <v>10</v>
      </c>
      <c r="F68" s="162">
        <f t="shared" si="9"/>
        <v>1</v>
      </c>
      <c r="G68" s="162">
        <f t="shared" si="10"/>
        <v>5.2910052910052912</v>
      </c>
      <c r="H68" s="162">
        <f t="shared" si="11"/>
        <v>6.1164021164021163</v>
      </c>
      <c r="J68" s="5"/>
    </row>
    <row r="69" spans="1:10" x14ac:dyDescent="0.3">
      <c r="A69" s="5" t="s">
        <v>126</v>
      </c>
      <c r="B69" s="5">
        <f>'Imputed and missing data hidden'!BY69</f>
        <v>4</v>
      </c>
      <c r="C69" s="5">
        <f>IF(VLOOKUP(A69,'Hazard &amp; Exposure'!$B$3:$DT$193,123,FALSE)&gt;0,1,0)</f>
        <v>0</v>
      </c>
      <c r="D69" s="162">
        <f>'Indicator Date hidden2'!BZ70</f>
        <v>0.44</v>
      </c>
      <c r="E69" s="162">
        <f t="shared" si="8"/>
        <v>2.666666666666667</v>
      </c>
      <c r="F69" s="162">
        <f t="shared" si="9"/>
        <v>1</v>
      </c>
      <c r="G69" s="162">
        <f t="shared" si="10"/>
        <v>5.8666666666666671</v>
      </c>
      <c r="H69" s="162">
        <f t="shared" si="11"/>
        <v>3.413333333333334</v>
      </c>
      <c r="J69" s="5"/>
    </row>
    <row r="70" spans="1:10" x14ac:dyDescent="0.3">
      <c r="A70" s="5" t="s">
        <v>128</v>
      </c>
      <c r="B70" s="5">
        <f>'Imputed and missing data hidden'!BY70</f>
        <v>3</v>
      </c>
      <c r="C70" s="5">
        <f>IF(VLOOKUP(A70,'Hazard &amp; Exposure'!$B$3:$DT$193,123,FALSE)&gt;0,1,0)</f>
        <v>0</v>
      </c>
      <c r="D70" s="162">
        <f>'Indicator Date hidden2'!BZ71</f>
        <v>0.47887323943661969</v>
      </c>
      <c r="E70" s="162">
        <f t="shared" si="8"/>
        <v>2</v>
      </c>
      <c r="F70" s="162">
        <f t="shared" si="9"/>
        <v>1</v>
      </c>
      <c r="G70" s="162">
        <f t="shared" si="10"/>
        <v>6.384976525821596</v>
      </c>
      <c r="H70" s="162">
        <f t="shared" si="11"/>
        <v>3.3539906103286388</v>
      </c>
      <c r="J70" s="5"/>
    </row>
    <row r="71" spans="1:10" x14ac:dyDescent="0.3">
      <c r="A71" s="5" t="s">
        <v>130</v>
      </c>
      <c r="B71" s="5">
        <f>'Imputed and missing data hidden'!BY71</f>
        <v>3</v>
      </c>
      <c r="C71" s="5">
        <f>IF(VLOOKUP(A71,'Hazard &amp; Exposure'!$B$3:$DT$193,123,FALSE)&gt;0,1,0)</f>
        <v>0</v>
      </c>
      <c r="D71" s="162">
        <f>'Indicator Date hidden2'!BZ72</f>
        <v>0.47142857142857142</v>
      </c>
      <c r="E71" s="162">
        <f t="shared" si="8"/>
        <v>2</v>
      </c>
      <c r="F71" s="162">
        <f t="shared" si="9"/>
        <v>1</v>
      </c>
      <c r="G71" s="162">
        <f t="shared" si="10"/>
        <v>6.2857142857142856</v>
      </c>
      <c r="H71" s="162">
        <f t="shared" si="11"/>
        <v>3.3142857142857141</v>
      </c>
      <c r="J71" s="5"/>
    </row>
    <row r="72" spans="1:10" x14ac:dyDescent="0.3">
      <c r="A72" s="5" t="s">
        <v>131</v>
      </c>
      <c r="B72" s="5">
        <f>'Imputed and missing data hidden'!BY72</f>
        <v>7</v>
      </c>
      <c r="C72" s="5">
        <f>IF(VLOOKUP(A72,'Hazard &amp; Exposure'!$B$3:$DT$193,123,FALSE)&gt;0,1,0)</f>
        <v>0</v>
      </c>
      <c r="D72" s="162">
        <f>'Indicator Date hidden2'!BZ73</f>
        <v>0.55555555555555558</v>
      </c>
      <c r="E72" s="162">
        <f t="shared" si="8"/>
        <v>4.666666666666667</v>
      </c>
      <c r="F72" s="162">
        <f t="shared" si="9"/>
        <v>1</v>
      </c>
      <c r="G72" s="162">
        <f t="shared" si="10"/>
        <v>7.4074074074074074</v>
      </c>
      <c r="H72" s="162">
        <f t="shared" si="11"/>
        <v>4.8296296296296291</v>
      </c>
      <c r="J72" s="5"/>
    </row>
    <row r="73" spans="1:10" x14ac:dyDescent="0.3">
      <c r="A73" s="5" t="s">
        <v>133</v>
      </c>
      <c r="B73" s="5">
        <f>'Imputed and missing data hidden'!BY73</f>
        <v>5</v>
      </c>
      <c r="C73" s="5">
        <f>IF(VLOOKUP(A73,'Hazard &amp; Exposure'!$B$3:$DT$193,123,FALSE)&gt;0,1,0)</f>
        <v>0</v>
      </c>
      <c r="D73" s="162">
        <f>'Indicator Date hidden2'!BZ74</f>
        <v>0.59459459459459463</v>
      </c>
      <c r="E73" s="162">
        <f t="shared" si="8"/>
        <v>3.3333333333333339</v>
      </c>
      <c r="F73" s="162">
        <f t="shared" si="9"/>
        <v>1</v>
      </c>
      <c r="G73" s="162">
        <f t="shared" si="10"/>
        <v>7.9279279279279287</v>
      </c>
      <c r="H73" s="162">
        <f t="shared" si="11"/>
        <v>4.5045045045045047</v>
      </c>
      <c r="J73" s="5"/>
    </row>
    <row r="74" spans="1:10" x14ac:dyDescent="0.3">
      <c r="A74" s="5" t="s">
        <v>135</v>
      </c>
      <c r="B74" s="5">
        <f>'Imputed and missing data hidden'!BY74</f>
        <v>5</v>
      </c>
      <c r="C74" s="5">
        <f>IF(VLOOKUP(A74,'Hazard &amp; Exposure'!$B$3:$DT$193,123,FALSE)&gt;0,1,0)</f>
        <v>0</v>
      </c>
      <c r="D74" s="162">
        <f>'Indicator Date hidden2'!BZ75</f>
        <v>0.59459459459459463</v>
      </c>
      <c r="E74" s="162">
        <f t="shared" si="8"/>
        <v>3.3333333333333339</v>
      </c>
      <c r="F74" s="162">
        <f t="shared" si="9"/>
        <v>1</v>
      </c>
      <c r="G74" s="162">
        <f t="shared" si="10"/>
        <v>7.9279279279279287</v>
      </c>
      <c r="H74" s="162">
        <f t="shared" si="11"/>
        <v>4.5045045045045047</v>
      </c>
      <c r="J74" s="5"/>
    </row>
    <row r="75" spans="1:10" x14ac:dyDescent="0.3">
      <c r="A75" s="5" t="s">
        <v>137</v>
      </c>
      <c r="B75" s="5">
        <f>'Imputed and missing data hidden'!BY75</f>
        <v>9</v>
      </c>
      <c r="C75" s="5">
        <f>IF(VLOOKUP(A75,'Hazard &amp; Exposure'!$B$3:$DT$193,123,FALSE)&gt;0,1,0)</f>
        <v>0</v>
      </c>
      <c r="D75" s="162">
        <f>'Indicator Date hidden2'!BZ76</f>
        <v>0.42028985507246375</v>
      </c>
      <c r="E75" s="162">
        <f t="shared" si="8"/>
        <v>6</v>
      </c>
      <c r="F75" s="162">
        <f t="shared" si="9"/>
        <v>1</v>
      </c>
      <c r="G75" s="162">
        <f t="shared" si="10"/>
        <v>5.6038647342995169</v>
      </c>
      <c r="H75" s="162">
        <f t="shared" si="11"/>
        <v>4.6415458937198073</v>
      </c>
      <c r="J75" s="5"/>
    </row>
    <row r="76" spans="1:10" x14ac:dyDescent="0.3">
      <c r="A76" s="5" t="s">
        <v>139</v>
      </c>
      <c r="B76" s="5">
        <f>'Imputed and missing data hidden'!BY76</f>
        <v>17</v>
      </c>
      <c r="C76" s="5">
        <f>IF(VLOOKUP(A76,'Hazard &amp; Exposure'!$B$3:$DT$193,123,FALSE)&gt;0,1,0)</f>
        <v>0</v>
      </c>
      <c r="D76" s="162">
        <f>'Indicator Date hidden2'!BZ77</f>
        <v>0.33333333333333331</v>
      </c>
      <c r="E76" s="162">
        <f t="shared" si="8"/>
        <v>10</v>
      </c>
      <c r="F76" s="162">
        <f t="shared" si="9"/>
        <v>1</v>
      </c>
      <c r="G76" s="162">
        <f t="shared" si="10"/>
        <v>4.4444444444444446</v>
      </c>
      <c r="H76" s="162">
        <f t="shared" si="11"/>
        <v>5.7777777777777777</v>
      </c>
      <c r="J76" s="5"/>
    </row>
    <row r="77" spans="1:10" x14ac:dyDescent="0.3">
      <c r="A77" s="5" t="s">
        <v>141</v>
      </c>
      <c r="B77" s="5">
        <f>'Imputed and missing data hidden'!BY77</f>
        <v>4</v>
      </c>
      <c r="C77" s="5">
        <f>IF(VLOOKUP(A77,'Hazard &amp; Exposure'!$B$3:$DT$193,123,FALSE)&gt;0,1,0)</f>
        <v>1</v>
      </c>
      <c r="D77" s="162">
        <f>'Indicator Date hidden2'!BZ78</f>
        <v>0.60810810810810811</v>
      </c>
      <c r="E77" s="162">
        <f t="shared" si="8"/>
        <v>2.666666666666667</v>
      </c>
      <c r="F77" s="162">
        <f t="shared" si="9"/>
        <v>1.25</v>
      </c>
      <c r="G77" s="162">
        <f t="shared" si="10"/>
        <v>8.1081081081081088</v>
      </c>
      <c r="H77" s="162">
        <f t="shared" si="11"/>
        <v>5.3873873873873883</v>
      </c>
      <c r="J77" s="5"/>
    </row>
    <row r="78" spans="1:10" x14ac:dyDescent="0.3">
      <c r="A78" s="5" t="s">
        <v>143</v>
      </c>
      <c r="B78" s="5">
        <f>'Imputed and missing data hidden'!BY78</f>
        <v>4</v>
      </c>
      <c r="C78" s="5">
        <f>IF(VLOOKUP(A78,'Hazard &amp; Exposure'!$B$3:$DT$193,123,FALSE)&gt;0,1,0)</f>
        <v>1</v>
      </c>
      <c r="D78" s="162">
        <f>'Indicator Date hidden2'!BZ79</f>
        <v>0.5</v>
      </c>
      <c r="E78" s="162">
        <f t="shared" si="8"/>
        <v>2.666666666666667</v>
      </c>
      <c r="F78" s="162">
        <f t="shared" si="9"/>
        <v>1.25</v>
      </c>
      <c r="G78" s="162">
        <f t="shared" si="10"/>
        <v>6.666666666666667</v>
      </c>
      <c r="H78" s="162">
        <f t="shared" si="11"/>
        <v>4.666666666666667</v>
      </c>
      <c r="J78" s="5"/>
    </row>
    <row r="79" spans="1:10" x14ac:dyDescent="0.3">
      <c r="A79" s="5" t="s">
        <v>145</v>
      </c>
      <c r="B79" s="5">
        <f>'Imputed and missing data hidden'!BY79</f>
        <v>6</v>
      </c>
      <c r="C79" s="5">
        <f>IF(VLOOKUP(A79,'Hazard &amp; Exposure'!$B$3:$DT$193,123,FALSE)&gt;0,1,0)</f>
        <v>0</v>
      </c>
      <c r="D79" s="162">
        <f>'Indicator Date hidden2'!BZ80</f>
        <v>0.5</v>
      </c>
      <c r="E79" s="162">
        <f t="shared" si="8"/>
        <v>4</v>
      </c>
      <c r="F79" s="162">
        <f t="shared" si="9"/>
        <v>1</v>
      </c>
      <c r="G79" s="162">
        <f t="shared" si="10"/>
        <v>6.666666666666667</v>
      </c>
      <c r="H79" s="162">
        <f t="shared" si="11"/>
        <v>4.2666666666666675</v>
      </c>
      <c r="J79" s="5"/>
    </row>
    <row r="80" spans="1:10" x14ac:dyDescent="0.3">
      <c r="A80" s="5" t="s">
        <v>146</v>
      </c>
      <c r="B80" s="5">
        <f>'Imputed and missing data hidden'!BY80</f>
        <v>6</v>
      </c>
      <c r="C80" s="5">
        <f>IF(VLOOKUP(A80,'Hazard &amp; Exposure'!$B$3:$DT$193,123,FALSE)&gt;0,1,0)</f>
        <v>1</v>
      </c>
      <c r="D80" s="162">
        <f>'Indicator Date hidden2'!BZ81</f>
        <v>0.59154929577464788</v>
      </c>
      <c r="E80" s="162">
        <f t="shared" si="8"/>
        <v>4</v>
      </c>
      <c r="F80" s="162">
        <f t="shared" si="9"/>
        <v>1.25</v>
      </c>
      <c r="G80" s="162">
        <f t="shared" si="10"/>
        <v>7.887323943661972</v>
      </c>
      <c r="H80" s="162">
        <f t="shared" si="11"/>
        <v>5.943661971830986</v>
      </c>
      <c r="J80" s="5"/>
    </row>
    <row r="81" spans="1:10" x14ac:dyDescent="0.3">
      <c r="A81" s="5" t="s">
        <v>148</v>
      </c>
      <c r="B81" s="5">
        <f>'Imputed and missing data hidden'!BY81</f>
        <v>13</v>
      </c>
      <c r="C81" s="5">
        <f>IF(VLOOKUP(A81,'Hazard &amp; Exposure'!$B$3:$DT$193,123,FALSE)&gt;0,1,0)</f>
        <v>0</v>
      </c>
      <c r="D81" s="162">
        <f>'Indicator Date hidden2'!BZ82</f>
        <v>0.390625</v>
      </c>
      <c r="E81" s="162">
        <f t="shared" si="8"/>
        <v>8.6666666666666661</v>
      </c>
      <c r="F81" s="162">
        <f t="shared" si="9"/>
        <v>1</v>
      </c>
      <c r="G81" s="162">
        <f t="shared" si="10"/>
        <v>5.208333333333333</v>
      </c>
      <c r="H81" s="162">
        <f t="shared" si="11"/>
        <v>5.55</v>
      </c>
      <c r="J81" s="5"/>
    </row>
    <row r="82" spans="1:10" x14ac:dyDescent="0.3">
      <c r="A82" s="5" t="s">
        <v>150</v>
      </c>
      <c r="B82" s="5">
        <f>'Imputed and missing data hidden'!BY82</f>
        <v>13</v>
      </c>
      <c r="C82" s="5">
        <f>IF(VLOOKUP(A82,'Hazard &amp; Exposure'!$B$3:$DT$193,123,FALSE)&gt;0,1,0)</f>
        <v>0</v>
      </c>
      <c r="D82" s="162">
        <f>'Indicator Date hidden2'!BZ83</f>
        <v>0.4375</v>
      </c>
      <c r="E82" s="162">
        <f t="shared" si="8"/>
        <v>8.6666666666666661</v>
      </c>
      <c r="F82" s="162">
        <f t="shared" si="9"/>
        <v>1</v>
      </c>
      <c r="G82" s="162">
        <f t="shared" si="10"/>
        <v>5.833333333333333</v>
      </c>
      <c r="H82" s="162">
        <f t="shared" si="11"/>
        <v>5.8</v>
      </c>
      <c r="J82" s="5"/>
    </row>
    <row r="83" spans="1:10" x14ac:dyDescent="0.3">
      <c r="A83" s="5" t="s">
        <v>152</v>
      </c>
      <c r="B83" s="5">
        <f>'Imputed and missing data hidden'!BY83</f>
        <v>9</v>
      </c>
      <c r="C83" s="5">
        <f>IF(VLOOKUP(A83,'Hazard &amp; Exposure'!$B$3:$DT$193,123,FALSE)&gt;0,1,0)</f>
        <v>0</v>
      </c>
      <c r="D83" s="162">
        <f>'Indicator Date hidden2'!BZ84</f>
        <v>0.41176470588235292</v>
      </c>
      <c r="E83" s="162">
        <f t="shared" si="8"/>
        <v>6</v>
      </c>
      <c r="F83" s="162">
        <f t="shared" si="9"/>
        <v>1</v>
      </c>
      <c r="G83" s="162">
        <f t="shared" si="10"/>
        <v>5.4901960784313726</v>
      </c>
      <c r="H83" s="162">
        <f t="shared" si="11"/>
        <v>4.5960784313725487</v>
      </c>
      <c r="J83" s="5"/>
    </row>
    <row r="84" spans="1:10" x14ac:dyDescent="0.3">
      <c r="A84" s="5" t="s">
        <v>154</v>
      </c>
      <c r="B84" s="5">
        <f>'Imputed and missing data hidden'!BY84</f>
        <v>7</v>
      </c>
      <c r="C84" s="5">
        <f>IF(VLOOKUP(A84,'Hazard &amp; Exposure'!$B$3:$DT$193,123,FALSE)&gt;0,1,0)</f>
        <v>0</v>
      </c>
      <c r="D84" s="162">
        <f>'Indicator Date hidden2'!BZ85</f>
        <v>0.59154929577464788</v>
      </c>
      <c r="E84" s="162">
        <f t="shared" si="8"/>
        <v>4.666666666666667</v>
      </c>
      <c r="F84" s="162">
        <f t="shared" si="9"/>
        <v>1</v>
      </c>
      <c r="G84" s="162">
        <f t="shared" si="10"/>
        <v>7.887323943661972</v>
      </c>
      <c r="H84" s="162">
        <f t="shared" si="11"/>
        <v>5.0215962441314561</v>
      </c>
      <c r="J84" s="5"/>
    </row>
    <row r="85" spans="1:10" x14ac:dyDescent="0.3">
      <c r="A85" s="5" t="s">
        <v>156</v>
      </c>
      <c r="B85" s="5">
        <f>'Imputed and missing data hidden'!BY85</f>
        <v>11</v>
      </c>
      <c r="C85" s="5">
        <f>IF(VLOOKUP(A85,'Hazard &amp; Exposure'!$B$3:$DT$193,123,FALSE)&gt;0,1,0)</f>
        <v>0</v>
      </c>
      <c r="D85" s="162">
        <f>'Indicator Date hidden2'!BZ86</f>
        <v>0.52238805970149249</v>
      </c>
      <c r="E85" s="162">
        <f t="shared" si="8"/>
        <v>7.3333333333333339</v>
      </c>
      <c r="F85" s="162">
        <f t="shared" si="9"/>
        <v>1</v>
      </c>
      <c r="G85" s="162">
        <f t="shared" si="10"/>
        <v>6.9651741293532332</v>
      </c>
      <c r="H85" s="162">
        <f t="shared" si="11"/>
        <v>5.7194029850746269</v>
      </c>
      <c r="J85" s="5"/>
    </row>
    <row r="86" spans="1:10" x14ac:dyDescent="0.3">
      <c r="A86" s="5" t="s">
        <v>158</v>
      </c>
      <c r="B86" s="5">
        <f>'Imputed and missing data hidden'!BY86</f>
        <v>7</v>
      </c>
      <c r="C86" s="5">
        <f>IF(VLOOKUP(A86,'Hazard &amp; Exposure'!$B$3:$DT$193,123,FALSE)&gt;0,1,0)</f>
        <v>0</v>
      </c>
      <c r="D86" s="162">
        <f>'Indicator Date hidden2'!BZ87</f>
        <v>0.67142857142857137</v>
      </c>
      <c r="E86" s="162">
        <f t="shared" si="8"/>
        <v>4.666666666666667</v>
      </c>
      <c r="F86" s="162">
        <f t="shared" si="9"/>
        <v>1</v>
      </c>
      <c r="G86" s="162">
        <f t="shared" si="10"/>
        <v>8.9523809523809526</v>
      </c>
      <c r="H86" s="162">
        <f t="shared" si="11"/>
        <v>5.4476190476190487</v>
      </c>
      <c r="J86" s="5"/>
    </row>
    <row r="87" spans="1:10" x14ac:dyDescent="0.3">
      <c r="A87" s="5" t="s">
        <v>160</v>
      </c>
      <c r="B87" s="5">
        <f>'Imputed and missing data hidden'!BY87</f>
        <v>4</v>
      </c>
      <c r="C87" s="5">
        <f>IF(VLOOKUP(A87,'Hazard &amp; Exposure'!$B$3:$DT$193,123,FALSE)&gt;0,1,0)</f>
        <v>0</v>
      </c>
      <c r="D87" s="162">
        <f>'Indicator Date hidden2'!BZ88</f>
        <v>0.60273972602739723</v>
      </c>
      <c r="E87" s="162">
        <f t="shared" si="8"/>
        <v>2.666666666666667</v>
      </c>
      <c r="F87" s="162">
        <f t="shared" si="9"/>
        <v>1</v>
      </c>
      <c r="G87" s="162">
        <f t="shared" si="10"/>
        <v>8.0365296803652964</v>
      </c>
      <c r="H87" s="162">
        <f t="shared" si="11"/>
        <v>4.281278538812785</v>
      </c>
      <c r="J87" s="5"/>
    </row>
    <row r="88" spans="1:10" x14ac:dyDescent="0.3">
      <c r="A88" s="5" t="s">
        <v>162</v>
      </c>
      <c r="B88" s="5">
        <f>'Imputed and missing data hidden'!BY88</f>
        <v>0</v>
      </c>
      <c r="C88" s="5">
        <f>IF(VLOOKUP(A88,'Hazard &amp; Exposure'!$B$3:$DT$193,123,FALSE)&gt;0,1,0)</f>
        <v>0</v>
      </c>
      <c r="D88" s="162">
        <f>'Indicator Date hidden2'!BZ89</f>
        <v>0.48</v>
      </c>
      <c r="E88" s="162">
        <f t="shared" si="8"/>
        <v>0</v>
      </c>
      <c r="F88" s="162">
        <f t="shared" si="9"/>
        <v>1</v>
      </c>
      <c r="G88" s="162">
        <f t="shared" si="10"/>
        <v>6.3999999999999995</v>
      </c>
      <c r="H88" s="162">
        <f t="shared" si="11"/>
        <v>2.5599999999999987</v>
      </c>
      <c r="J88" s="5"/>
    </row>
    <row r="89" spans="1:10" x14ac:dyDescent="0.3">
      <c r="A89" s="5" t="s">
        <v>164</v>
      </c>
      <c r="B89" s="5">
        <f>'Imputed and missing data hidden'!BY89</f>
        <v>18</v>
      </c>
      <c r="C89" s="5">
        <f>IF(VLOOKUP(A89,'Hazard &amp; Exposure'!$B$3:$DT$193,123,FALSE)&gt;0,1,0)</f>
        <v>0</v>
      </c>
      <c r="D89" s="162">
        <f>'Indicator Date hidden2'!BZ90</f>
        <v>0.67213114754098358</v>
      </c>
      <c r="E89" s="162">
        <f t="shared" si="8"/>
        <v>10</v>
      </c>
      <c r="F89" s="162">
        <f t="shared" si="9"/>
        <v>1</v>
      </c>
      <c r="G89" s="162">
        <f t="shared" si="10"/>
        <v>8.9617486338797807</v>
      </c>
      <c r="H89" s="162">
        <f t="shared" si="11"/>
        <v>7.5846994535519112</v>
      </c>
      <c r="J89" s="5"/>
    </row>
    <row r="90" spans="1:10" x14ac:dyDescent="0.3">
      <c r="A90" s="5" t="s">
        <v>166</v>
      </c>
      <c r="B90" s="5">
        <f>'Imputed and missing data hidden'!BY90</f>
        <v>18</v>
      </c>
      <c r="C90" s="5">
        <f>IF(VLOOKUP(A90,'Hazard &amp; Exposure'!$B$3:$DT$193,123,FALSE)&gt;0,1,0)</f>
        <v>0</v>
      </c>
      <c r="D90" s="162">
        <f>'Indicator Date hidden2'!BZ91</f>
        <v>0.55737704918032782</v>
      </c>
      <c r="E90" s="162">
        <f t="shared" si="8"/>
        <v>10</v>
      </c>
      <c r="F90" s="162">
        <f t="shared" si="9"/>
        <v>1</v>
      </c>
      <c r="G90" s="162">
        <f t="shared" si="10"/>
        <v>7.4316939890710376</v>
      </c>
      <c r="H90" s="162">
        <f t="shared" si="11"/>
        <v>6.9726775956284142</v>
      </c>
      <c r="J90" s="5"/>
    </row>
    <row r="91" spans="1:10" x14ac:dyDescent="0.3">
      <c r="A91" s="5" t="s">
        <v>297</v>
      </c>
      <c r="B91" s="5">
        <f>'Imputed and missing data hidden'!BY91</f>
        <v>11</v>
      </c>
      <c r="C91" s="5">
        <f>IF(VLOOKUP(A91,'Hazard &amp; Exposure'!$B$3:$DT$193,123,FALSE)&gt;0,1,0)</f>
        <v>0</v>
      </c>
      <c r="D91" s="162">
        <f>'Indicator Date hidden2'!BZ92</f>
        <v>0.67164179104477617</v>
      </c>
      <c r="E91" s="162">
        <f t="shared" si="8"/>
        <v>7.3333333333333339</v>
      </c>
      <c r="F91" s="162">
        <f t="shared" si="9"/>
        <v>1</v>
      </c>
      <c r="G91" s="162">
        <f t="shared" si="10"/>
        <v>8.9552238805970159</v>
      </c>
      <c r="H91" s="162">
        <f t="shared" si="11"/>
        <v>6.5154228855721392</v>
      </c>
      <c r="J91" s="5"/>
    </row>
    <row r="92" spans="1:10" x14ac:dyDescent="0.3">
      <c r="A92" s="5" t="s">
        <v>167</v>
      </c>
      <c r="B92" s="5">
        <f>'Imputed and missing data hidden'!BY92</f>
        <v>11</v>
      </c>
      <c r="C92" s="5">
        <f>IF(VLOOKUP(A92,'Hazard &amp; Exposure'!$B$3:$DT$193,123,FALSE)&gt;0,1,0)</f>
        <v>0</v>
      </c>
      <c r="D92" s="162">
        <f>'Indicator Date hidden2'!BZ93</f>
        <v>0.34848484848484851</v>
      </c>
      <c r="E92" s="162">
        <f t="shared" si="8"/>
        <v>7.3333333333333339</v>
      </c>
      <c r="F92" s="162">
        <f t="shared" si="9"/>
        <v>1</v>
      </c>
      <c r="G92" s="162">
        <f t="shared" si="10"/>
        <v>4.6464646464646462</v>
      </c>
      <c r="H92" s="162">
        <f t="shared" si="11"/>
        <v>4.7919191919191917</v>
      </c>
      <c r="J92" s="5"/>
    </row>
    <row r="93" spans="1:10" x14ac:dyDescent="0.3">
      <c r="A93" s="5" t="s">
        <v>169</v>
      </c>
      <c r="B93" s="5">
        <f>'Imputed and missing data hidden'!BY93</f>
        <v>3</v>
      </c>
      <c r="C93" s="5">
        <f>IF(VLOOKUP(A93,'Hazard &amp; Exposure'!$B$3:$DT$193,123,FALSE)&gt;0,1,0)</f>
        <v>0</v>
      </c>
      <c r="D93" s="162">
        <f>'Indicator Date hidden2'!BZ94</f>
        <v>0.49315068493150682</v>
      </c>
      <c r="E93" s="162">
        <f t="shared" si="8"/>
        <v>2</v>
      </c>
      <c r="F93" s="162">
        <f t="shared" si="9"/>
        <v>1</v>
      </c>
      <c r="G93" s="162">
        <f t="shared" si="10"/>
        <v>6.5753424657534243</v>
      </c>
      <c r="H93" s="162">
        <f t="shared" si="11"/>
        <v>3.4301369863013687</v>
      </c>
      <c r="J93" s="5"/>
    </row>
    <row r="94" spans="1:10" x14ac:dyDescent="0.3">
      <c r="A94" s="5" t="s">
        <v>171</v>
      </c>
      <c r="B94" s="5">
        <f>'Imputed and missing data hidden'!BY94</f>
        <v>6</v>
      </c>
      <c r="C94" s="5">
        <f>IF(VLOOKUP(A94,'Hazard &amp; Exposure'!$B$3:$DT$193,123,FALSE)&gt;0,1,0)</f>
        <v>0</v>
      </c>
      <c r="D94" s="162">
        <f>'Indicator Date hidden2'!BZ95</f>
        <v>0.63380281690140849</v>
      </c>
      <c r="E94" s="162">
        <f t="shared" si="8"/>
        <v>4</v>
      </c>
      <c r="F94" s="162">
        <f t="shared" si="9"/>
        <v>1</v>
      </c>
      <c r="G94" s="162">
        <f t="shared" si="10"/>
        <v>8.4507042253521139</v>
      </c>
      <c r="H94" s="162">
        <f t="shared" si="11"/>
        <v>4.9802816901408455</v>
      </c>
      <c r="J94" s="5"/>
    </row>
    <row r="95" spans="1:10" x14ac:dyDescent="0.3">
      <c r="A95" s="5" t="s">
        <v>172</v>
      </c>
      <c r="B95" s="5">
        <f>'Imputed and missing data hidden'!BY95</f>
        <v>11</v>
      </c>
      <c r="C95" s="5">
        <f>IF(VLOOKUP(A95,'Hazard &amp; Exposure'!$B$3:$DT$193,123,FALSE)&gt;0,1,0)</f>
        <v>0</v>
      </c>
      <c r="D95" s="162">
        <f>'Indicator Date hidden2'!BZ96</f>
        <v>0.45454545454545453</v>
      </c>
      <c r="E95" s="162">
        <f t="shared" si="8"/>
        <v>7.3333333333333339</v>
      </c>
      <c r="F95" s="162">
        <f t="shared" si="9"/>
        <v>1</v>
      </c>
      <c r="G95" s="162">
        <f t="shared" si="10"/>
        <v>6.0606060606060606</v>
      </c>
      <c r="H95" s="162">
        <f t="shared" si="11"/>
        <v>5.3575757575757574</v>
      </c>
      <c r="J95" s="5"/>
    </row>
    <row r="96" spans="1:10" x14ac:dyDescent="0.3">
      <c r="A96" s="5" t="s">
        <v>173</v>
      </c>
      <c r="B96" s="5">
        <f>'Imputed and missing data hidden'!BY96</f>
        <v>9</v>
      </c>
      <c r="C96" s="5">
        <f>IF(VLOOKUP(A96,'Hazard &amp; Exposure'!$B$3:$DT$193,123,FALSE)&gt;0,1,0)</f>
        <v>0</v>
      </c>
      <c r="D96" s="162">
        <f>'Indicator Date hidden2'!BZ97</f>
        <v>0.49275362318840582</v>
      </c>
      <c r="E96" s="162">
        <f t="shared" si="8"/>
        <v>6</v>
      </c>
      <c r="F96" s="162">
        <f t="shared" si="9"/>
        <v>1</v>
      </c>
      <c r="G96" s="162">
        <f t="shared" si="10"/>
        <v>6.5700483091787447</v>
      </c>
      <c r="H96" s="162">
        <f t="shared" si="11"/>
        <v>5.0280193236714972</v>
      </c>
      <c r="J96" s="5"/>
    </row>
    <row r="97" spans="1:10" x14ac:dyDescent="0.3">
      <c r="A97" s="5" t="s">
        <v>175</v>
      </c>
      <c r="B97" s="5">
        <f>'Imputed and missing data hidden'!BY97</f>
        <v>2</v>
      </c>
      <c r="C97" s="5">
        <f>IF(VLOOKUP(A97,'Hazard &amp; Exposure'!$B$3:$DT$193,123,FALSE)&gt;0,1,0)</f>
        <v>0</v>
      </c>
      <c r="D97" s="162">
        <f>'Indicator Date hidden2'!BZ98</f>
        <v>0.625</v>
      </c>
      <c r="E97" s="162">
        <f t="shared" si="8"/>
        <v>1.3333333333333321</v>
      </c>
      <c r="F97" s="162">
        <f t="shared" si="9"/>
        <v>1</v>
      </c>
      <c r="G97" s="162">
        <f t="shared" si="10"/>
        <v>8.3333333333333339</v>
      </c>
      <c r="H97" s="162">
        <f t="shared" si="11"/>
        <v>3.8666666666666663</v>
      </c>
      <c r="J97" s="5"/>
    </row>
    <row r="98" spans="1:10" x14ac:dyDescent="0.3">
      <c r="A98" s="5" t="s">
        <v>177</v>
      </c>
      <c r="B98" s="5">
        <f>'Imputed and missing data hidden'!BY98</f>
        <v>3</v>
      </c>
      <c r="C98" s="5">
        <f>IF(VLOOKUP(A98,'Hazard &amp; Exposure'!$B$3:$DT$193,123,FALSE)&gt;0,1,0)</f>
        <v>0</v>
      </c>
      <c r="D98" s="162">
        <f>'Indicator Date hidden2'!BZ99</f>
        <v>0.55555555555555558</v>
      </c>
      <c r="E98" s="162">
        <f t="shared" ref="E98:E129" si="12">IF(B98&gt;B$197,10,10-(B$197-B98)/(B$197-B$196)*10)</f>
        <v>2</v>
      </c>
      <c r="F98" s="162">
        <f t="shared" ref="F98:F129" si="13">IF(C98=1,$B$199,1)</f>
        <v>1</v>
      </c>
      <c r="G98" s="162">
        <f t="shared" ref="G98:G129" si="14">IF(D98&gt;D$197,10,10-(D$197-D98)/(D$197-D$196)*10)</f>
        <v>7.4074074074074074</v>
      </c>
      <c r="H98" s="162">
        <f t="shared" ref="H98:H129" si="15">10-(12.5-AVERAGE(E98,G98)*F98)/12.5*10</f>
        <v>3.7629629629629635</v>
      </c>
      <c r="J98" s="5"/>
    </row>
    <row r="99" spans="1:10" x14ac:dyDescent="0.3">
      <c r="A99" s="5" t="s">
        <v>179</v>
      </c>
      <c r="B99" s="5">
        <f>'Imputed and missing data hidden'!BY99</f>
        <v>11</v>
      </c>
      <c r="C99" s="5">
        <f>IF(VLOOKUP(A99,'Hazard &amp; Exposure'!$B$3:$DT$193,123,FALSE)&gt;0,1,0)</f>
        <v>1</v>
      </c>
      <c r="D99" s="162">
        <f>'Indicator Date hidden2'!BZ100</f>
        <v>0.76923076923076927</v>
      </c>
      <c r="E99" s="162">
        <f t="shared" si="12"/>
        <v>7.3333333333333339</v>
      </c>
      <c r="F99" s="162">
        <f t="shared" si="13"/>
        <v>1.25</v>
      </c>
      <c r="G99" s="162">
        <f t="shared" si="14"/>
        <v>10</v>
      </c>
      <c r="H99" s="162">
        <f t="shared" si="15"/>
        <v>8.6666666666666679</v>
      </c>
      <c r="J99" s="5"/>
    </row>
    <row r="100" spans="1:10" x14ac:dyDescent="0.3">
      <c r="A100" s="5" t="s">
        <v>181</v>
      </c>
      <c r="B100" s="5">
        <f>'Imputed and missing data hidden'!BY100</f>
        <v>32</v>
      </c>
      <c r="C100" s="5">
        <f>IF(VLOOKUP(A100,'Hazard &amp; Exposure'!$B$3:$DT$193,123,FALSE)&gt;0,1,0)</f>
        <v>0</v>
      </c>
      <c r="D100" s="162">
        <f>'Indicator Date hidden2'!BZ101</f>
        <v>0.40384615384615385</v>
      </c>
      <c r="E100" s="162">
        <f t="shared" si="12"/>
        <v>10</v>
      </c>
      <c r="F100" s="162">
        <f t="shared" si="13"/>
        <v>1</v>
      </c>
      <c r="G100" s="162">
        <f t="shared" si="14"/>
        <v>5.384615384615385</v>
      </c>
      <c r="H100" s="162">
        <f t="shared" si="15"/>
        <v>6.1538461538461542</v>
      </c>
      <c r="J100" s="5"/>
    </row>
    <row r="101" spans="1:10" x14ac:dyDescent="0.3">
      <c r="A101" s="5" t="s">
        <v>183</v>
      </c>
      <c r="B101" s="5">
        <f>'Imputed and missing data hidden'!BY101</f>
        <v>10</v>
      </c>
      <c r="C101" s="5">
        <f>IF(VLOOKUP(A101,'Hazard &amp; Exposure'!$B$3:$DT$193,123,FALSE)&gt;0,1,0)</f>
        <v>0</v>
      </c>
      <c r="D101" s="162">
        <f>'Indicator Date hidden2'!BZ102</f>
        <v>0.46268656716417911</v>
      </c>
      <c r="E101" s="162">
        <f t="shared" si="12"/>
        <v>6.666666666666667</v>
      </c>
      <c r="F101" s="162">
        <f t="shared" si="13"/>
        <v>1</v>
      </c>
      <c r="G101" s="162">
        <f t="shared" si="14"/>
        <v>6.1691542288557217</v>
      </c>
      <c r="H101" s="162">
        <f t="shared" si="15"/>
        <v>5.1343283582089558</v>
      </c>
      <c r="J101" s="5"/>
    </row>
    <row r="102" spans="1:10" x14ac:dyDescent="0.3">
      <c r="A102" s="5" t="s">
        <v>185</v>
      </c>
      <c r="B102" s="5">
        <f>'Imputed and missing data hidden'!BY102</f>
        <v>13</v>
      </c>
      <c r="C102" s="5">
        <f>IF(VLOOKUP(A102,'Hazard &amp; Exposure'!$B$3:$DT$193,123,FALSE)&gt;0,1,0)</f>
        <v>0</v>
      </c>
      <c r="D102" s="162">
        <f>'Indicator Date hidden2'!BZ103</f>
        <v>0.46969696969696972</v>
      </c>
      <c r="E102" s="162">
        <f t="shared" si="12"/>
        <v>8.6666666666666661</v>
      </c>
      <c r="F102" s="162">
        <f t="shared" si="13"/>
        <v>1</v>
      </c>
      <c r="G102" s="162">
        <f t="shared" si="14"/>
        <v>6.262626262626263</v>
      </c>
      <c r="H102" s="162">
        <f t="shared" si="15"/>
        <v>5.971717171717172</v>
      </c>
      <c r="J102" s="5"/>
    </row>
    <row r="103" spans="1:10" x14ac:dyDescent="0.3">
      <c r="A103" s="5" t="s">
        <v>188</v>
      </c>
      <c r="B103" s="5">
        <f>'Imputed and missing data hidden'!BY103</f>
        <v>3</v>
      </c>
      <c r="C103" s="5">
        <f>IF(VLOOKUP(A103,'Hazard &amp; Exposure'!$B$3:$DT$193,123,FALSE)&gt;0,1,0)</f>
        <v>0</v>
      </c>
      <c r="D103" s="162">
        <f>'Indicator Date hidden2'!BZ104</f>
        <v>0.68055555555555558</v>
      </c>
      <c r="E103" s="162">
        <f t="shared" si="12"/>
        <v>2</v>
      </c>
      <c r="F103" s="162">
        <f t="shared" si="13"/>
        <v>1</v>
      </c>
      <c r="G103" s="162">
        <f t="shared" si="14"/>
        <v>9.0740740740740744</v>
      </c>
      <c r="H103" s="162">
        <f t="shared" si="15"/>
        <v>4.4296296296296305</v>
      </c>
      <c r="J103" s="5"/>
    </row>
    <row r="104" spans="1:10" x14ac:dyDescent="0.3">
      <c r="A104" s="5" t="s">
        <v>190</v>
      </c>
      <c r="B104" s="5">
        <f>'Imputed and missing data hidden'!BY104</f>
        <v>0</v>
      </c>
      <c r="C104" s="5">
        <f>IF(VLOOKUP(A104,'Hazard &amp; Exposure'!$B$3:$DT$193,123,FALSE)&gt;0,1,0)</f>
        <v>0</v>
      </c>
      <c r="D104" s="162">
        <f>'Indicator Date hidden2'!BZ105</f>
        <v>0.41891891891891891</v>
      </c>
      <c r="E104" s="162">
        <f t="shared" si="12"/>
        <v>0</v>
      </c>
      <c r="F104" s="162">
        <f t="shared" si="13"/>
        <v>1</v>
      </c>
      <c r="G104" s="162">
        <f t="shared" si="14"/>
        <v>5.5855855855855854</v>
      </c>
      <c r="H104" s="162">
        <f t="shared" si="15"/>
        <v>2.2342342342342336</v>
      </c>
      <c r="J104" s="5"/>
    </row>
    <row r="105" spans="1:10" x14ac:dyDescent="0.3">
      <c r="A105" s="5" t="s">
        <v>192</v>
      </c>
      <c r="B105" s="5">
        <f>'Imputed and missing data hidden'!BY105</f>
        <v>8</v>
      </c>
      <c r="C105" s="5">
        <f>IF(VLOOKUP(A105,'Hazard &amp; Exposure'!$B$3:$DT$193,123,FALSE)&gt;0,1,0)</f>
        <v>0</v>
      </c>
      <c r="D105" s="162">
        <f>'Indicator Date hidden2'!BZ106</f>
        <v>0.47826086956521741</v>
      </c>
      <c r="E105" s="162">
        <f t="shared" si="12"/>
        <v>5.333333333333333</v>
      </c>
      <c r="F105" s="162">
        <f t="shared" si="13"/>
        <v>1</v>
      </c>
      <c r="G105" s="162">
        <f t="shared" si="14"/>
        <v>6.3768115942028984</v>
      </c>
      <c r="H105" s="162">
        <f t="shared" si="15"/>
        <v>4.6840579710144929</v>
      </c>
      <c r="J105" s="5"/>
    </row>
    <row r="106" spans="1:10" x14ac:dyDescent="0.3">
      <c r="A106" s="5" t="s">
        <v>194</v>
      </c>
      <c r="B106" s="5">
        <f>'Imputed and missing data hidden'!BY106</f>
        <v>11</v>
      </c>
      <c r="C106" s="5">
        <f>IF(VLOOKUP(A106,'Hazard &amp; Exposure'!$B$3:$DT$193,123,FALSE)&gt;0,1,0)</f>
        <v>0</v>
      </c>
      <c r="D106" s="162">
        <f>'Indicator Date hidden2'!BZ107</f>
        <v>0.8571428571428571</v>
      </c>
      <c r="E106" s="162">
        <f t="shared" si="12"/>
        <v>7.3333333333333339</v>
      </c>
      <c r="F106" s="162">
        <f t="shared" si="13"/>
        <v>1</v>
      </c>
      <c r="G106" s="162">
        <f t="shared" si="14"/>
        <v>10</v>
      </c>
      <c r="H106" s="162">
        <f t="shared" si="15"/>
        <v>6.9333333333333336</v>
      </c>
      <c r="J106" s="5"/>
    </row>
    <row r="107" spans="1:10" x14ac:dyDescent="0.3">
      <c r="A107" s="5" t="s">
        <v>196</v>
      </c>
      <c r="B107" s="5">
        <f>'Imputed and missing data hidden'!BY107</f>
        <v>1</v>
      </c>
      <c r="C107" s="5">
        <f>IF(VLOOKUP(A107,'Hazard &amp; Exposure'!$B$3:$DT$193,123,FALSE)&gt;0,1,0)</f>
        <v>1</v>
      </c>
      <c r="D107" s="162">
        <f>'Indicator Date hidden2'!BZ108</f>
        <v>0.71621621621621623</v>
      </c>
      <c r="E107" s="162">
        <f t="shared" si="12"/>
        <v>0.66666666666666607</v>
      </c>
      <c r="F107" s="162">
        <f t="shared" si="13"/>
        <v>1.25</v>
      </c>
      <c r="G107" s="162">
        <f t="shared" si="14"/>
        <v>9.5495495495495497</v>
      </c>
      <c r="H107" s="162">
        <f t="shared" si="15"/>
        <v>5.1081081081081079</v>
      </c>
      <c r="J107" s="5"/>
    </row>
    <row r="108" spans="1:10" x14ac:dyDescent="0.3">
      <c r="A108" s="5" t="s">
        <v>198</v>
      </c>
      <c r="B108" s="5">
        <f>'Imputed and missing data hidden'!BY108</f>
        <v>13</v>
      </c>
      <c r="C108" s="5">
        <f>IF(VLOOKUP(A108,'Hazard &amp; Exposure'!$B$3:$DT$193,123,FALSE)&gt;0,1,0)</f>
        <v>0</v>
      </c>
      <c r="D108" s="162">
        <f>'Indicator Date hidden2'!BZ109</f>
        <v>0.546875</v>
      </c>
      <c r="E108" s="162">
        <f t="shared" si="12"/>
        <v>8.6666666666666661</v>
      </c>
      <c r="F108" s="162">
        <f t="shared" si="13"/>
        <v>1</v>
      </c>
      <c r="G108" s="162">
        <f t="shared" si="14"/>
        <v>7.291666666666667</v>
      </c>
      <c r="H108" s="162">
        <f t="shared" si="15"/>
        <v>6.3833333333333329</v>
      </c>
      <c r="J108" s="5"/>
    </row>
    <row r="109" spans="1:10" x14ac:dyDescent="0.3">
      <c r="A109" s="5" t="s">
        <v>200</v>
      </c>
      <c r="B109" s="5">
        <f>'Imputed and missing data hidden'!BY109</f>
        <v>21</v>
      </c>
      <c r="C109" s="5">
        <f>IF(VLOOKUP(A109,'Hazard &amp; Exposure'!$B$3:$DT$193,123,FALSE)&gt;0,1,0)</f>
        <v>0</v>
      </c>
      <c r="D109" s="162">
        <f>'Indicator Date hidden2'!BZ110</f>
        <v>0.61904761904761907</v>
      </c>
      <c r="E109" s="162">
        <f t="shared" si="12"/>
        <v>10</v>
      </c>
      <c r="F109" s="162">
        <f t="shared" si="13"/>
        <v>1</v>
      </c>
      <c r="G109" s="162">
        <f t="shared" si="14"/>
        <v>8.2539682539682548</v>
      </c>
      <c r="H109" s="162">
        <f t="shared" si="15"/>
        <v>7.3015873015873014</v>
      </c>
      <c r="J109" s="5"/>
    </row>
    <row r="110" spans="1:10" x14ac:dyDescent="0.3">
      <c r="A110" s="5" t="s">
        <v>202</v>
      </c>
      <c r="B110" s="5">
        <f>'Imputed and missing data hidden'!BY110</f>
        <v>3</v>
      </c>
      <c r="C110" s="5">
        <f>IF(VLOOKUP(A110,'Hazard &amp; Exposure'!$B$3:$DT$193,123,FALSE)&gt;0,1,0)</f>
        <v>0</v>
      </c>
      <c r="D110" s="162">
        <f>'Indicator Date hidden2'!BZ111</f>
        <v>0.56944444444444442</v>
      </c>
      <c r="E110" s="162">
        <f t="shared" si="12"/>
        <v>2</v>
      </c>
      <c r="F110" s="162">
        <f t="shared" si="13"/>
        <v>1</v>
      </c>
      <c r="G110" s="162">
        <f t="shared" si="14"/>
        <v>7.5925925925925917</v>
      </c>
      <c r="H110" s="162">
        <f t="shared" si="15"/>
        <v>3.837037037037037</v>
      </c>
      <c r="J110" s="5"/>
    </row>
    <row r="111" spans="1:10" x14ac:dyDescent="0.3">
      <c r="A111" s="5" t="s">
        <v>204</v>
      </c>
      <c r="B111" s="5">
        <f>'Imputed and missing data hidden'!BY111</f>
        <v>10</v>
      </c>
      <c r="C111" s="5">
        <f>IF(VLOOKUP(A111,'Hazard &amp; Exposure'!$B$3:$DT$193,123,FALSE)&gt;0,1,0)</f>
        <v>0</v>
      </c>
      <c r="D111" s="162">
        <f>'Indicator Date hidden2'!BZ112</f>
        <v>0.55882352941176472</v>
      </c>
      <c r="E111" s="162">
        <f t="shared" si="12"/>
        <v>6.666666666666667</v>
      </c>
      <c r="F111" s="162">
        <f t="shared" si="13"/>
        <v>1</v>
      </c>
      <c r="G111" s="162">
        <f t="shared" si="14"/>
        <v>7.4509803921568629</v>
      </c>
      <c r="H111" s="162">
        <f t="shared" si="15"/>
        <v>5.6470588235294112</v>
      </c>
      <c r="J111" s="5"/>
    </row>
    <row r="112" spans="1:10" x14ac:dyDescent="0.3">
      <c r="A112" s="5" t="s">
        <v>206</v>
      </c>
      <c r="B112" s="5">
        <f>'Imputed and missing data hidden'!BY112</f>
        <v>4</v>
      </c>
      <c r="C112" s="5">
        <f>IF(VLOOKUP(A112,'Hazard &amp; Exposure'!$B$3:$DT$193,123,FALSE)&gt;0,1,0)</f>
        <v>1</v>
      </c>
      <c r="D112" s="162">
        <f>'Indicator Date hidden2'!BZ113</f>
        <v>0.48</v>
      </c>
      <c r="E112" s="162">
        <f t="shared" si="12"/>
        <v>2.666666666666667</v>
      </c>
      <c r="F112" s="162">
        <f t="shared" si="13"/>
        <v>1.25</v>
      </c>
      <c r="G112" s="162">
        <f t="shared" si="14"/>
        <v>6.3999999999999995</v>
      </c>
      <c r="H112" s="162">
        <f t="shared" si="15"/>
        <v>4.5333333333333323</v>
      </c>
      <c r="J112" s="5"/>
    </row>
    <row r="113" spans="1:10" x14ac:dyDescent="0.3">
      <c r="A113" s="5" t="s">
        <v>208</v>
      </c>
      <c r="B113" s="5">
        <f>'Imputed and missing data hidden'!BY113</f>
        <v>19</v>
      </c>
      <c r="C113" s="5">
        <f>IF(VLOOKUP(A113,'Hazard &amp; Exposure'!$B$3:$DT$193,123,FALSE)&gt;0,1,0)</f>
        <v>0</v>
      </c>
      <c r="D113" s="162">
        <f>'Indicator Date hidden2'!BZ114</f>
        <v>0.45161290322580644</v>
      </c>
      <c r="E113" s="162">
        <f t="shared" si="12"/>
        <v>10</v>
      </c>
      <c r="F113" s="162">
        <f t="shared" si="13"/>
        <v>1</v>
      </c>
      <c r="G113" s="162">
        <f t="shared" si="14"/>
        <v>6.021505376344086</v>
      </c>
      <c r="H113" s="162">
        <f t="shared" si="15"/>
        <v>6.4086021505376349</v>
      </c>
      <c r="J113" s="5"/>
    </row>
    <row r="114" spans="1:10" x14ac:dyDescent="0.3">
      <c r="A114" s="5" t="s">
        <v>209</v>
      </c>
      <c r="B114" s="5">
        <f>'Imputed and missing data hidden'!BY114</f>
        <v>6</v>
      </c>
      <c r="C114" s="5">
        <f>IF(VLOOKUP(A114,'Hazard &amp; Exposure'!$B$3:$DT$193,123,FALSE)&gt;0,1,0)</f>
        <v>0</v>
      </c>
      <c r="D114" s="162">
        <f>'Indicator Date hidden2'!BZ115</f>
        <v>0.55555555555555558</v>
      </c>
      <c r="E114" s="162">
        <f t="shared" si="12"/>
        <v>4</v>
      </c>
      <c r="F114" s="162">
        <f t="shared" si="13"/>
        <v>1</v>
      </c>
      <c r="G114" s="162">
        <f t="shared" si="14"/>
        <v>7.4074074074074074</v>
      </c>
      <c r="H114" s="162">
        <f t="shared" si="15"/>
        <v>4.5629629629629633</v>
      </c>
      <c r="J114" s="5"/>
    </row>
    <row r="115" spans="1:10" x14ac:dyDescent="0.3">
      <c r="A115" s="5" t="s">
        <v>210</v>
      </c>
      <c r="B115" s="5">
        <f>'Imputed and missing data hidden'!BY115</f>
        <v>5</v>
      </c>
      <c r="C115" s="5">
        <f>IF(VLOOKUP(A115,'Hazard &amp; Exposure'!$B$3:$DT$193,123,FALSE)&gt;0,1,0)</f>
        <v>0</v>
      </c>
      <c r="D115" s="162">
        <f>'Indicator Date hidden2'!BZ116</f>
        <v>0.53521126760563376</v>
      </c>
      <c r="E115" s="162">
        <f t="shared" si="12"/>
        <v>3.3333333333333339</v>
      </c>
      <c r="F115" s="162">
        <f t="shared" si="13"/>
        <v>1</v>
      </c>
      <c r="G115" s="162">
        <f t="shared" si="14"/>
        <v>7.1361502347417831</v>
      </c>
      <c r="H115" s="162">
        <f t="shared" si="15"/>
        <v>4.1877934272300461</v>
      </c>
      <c r="J115" s="5"/>
    </row>
    <row r="116" spans="1:10" x14ac:dyDescent="0.3">
      <c r="A116" s="5" t="s">
        <v>212</v>
      </c>
      <c r="B116" s="5">
        <f>'Imputed and missing data hidden'!BY116</f>
        <v>6</v>
      </c>
      <c r="C116" s="5">
        <f>IF(VLOOKUP(A116,'Hazard &amp; Exposure'!$B$3:$DT$193,123,FALSE)&gt;0,1,0)</f>
        <v>0</v>
      </c>
      <c r="D116" s="162">
        <f>'Indicator Date hidden2'!BZ117</f>
        <v>0.63380281690140849</v>
      </c>
      <c r="E116" s="162">
        <f t="shared" si="12"/>
        <v>4</v>
      </c>
      <c r="F116" s="162">
        <f t="shared" si="13"/>
        <v>1</v>
      </c>
      <c r="G116" s="162">
        <f t="shared" si="14"/>
        <v>8.4507042253521139</v>
      </c>
      <c r="H116" s="162">
        <f t="shared" si="15"/>
        <v>4.9802816901408455</v>
      </c>
      <c r="J116" s="5"/>
    </row>
    <row r="117" spans="1:10" x14ac:dyDescent="0.3">
      <c r="A117" s="5" t="s">
        <v>214</v>
      </c>
      <c r="B117" s="5">
        <f>'Imputed and missing data hidden'!BY117</f>
        <v>1</v>
      </c>
      <c r="C117" s="5">
        <f>IF(VLOOKUP(A117,'Hazard &amp; Exposure'!$B$3:$DT$193,123,FALSE)&gt;0,1,0)</f>
        <v>0</v>
      </c>
      <c r="D117" s="162">
        <f>'Indicator Date hidden2'!BZ118</f>
        <v>0.76712328767123283</v>
      </c>
      <c r="E117" s="162">
        <f t="shared" si="12"/>
        <v>0.66666666666666607</v>
      </c>
      <c r="F117" s="162">
        <f t="shared" si="13"/>
        <v>1</v>
      </c>
      <c r="G117" s="162">
        <f t="shared" si="14"/>
        <v>10</v>
      </c>
      <c r="H117" s="162">
        <f t="shared" si="15"/>
        <v>4.2666666666666666</v>
      </c>
      <c r="J117" s="5"/>
    </row>
    <row r="118" spans="1:10" x14ac:dyDescent="0.3">
      <c r="A118" s="5" t="s">
        <v>216</v>
      </c>
      <c r="B118" s="5">
        <f>'Imputed and missing data hidden'!BY118</f>
        <v>0</v>
      </c>
      <c r="C118" s="5">
        <f>IF(VLOOKUP(A118,'Hazard &amp; Exposure'!$B$3:$DT$193,123,FALSE)&gt;0,1,0)</f>
        <v>1</v>
      </c>
      <c r="D118" s="162">
        <f>'Indicator Date hidden2'!BZ119</f>
        <v>0.64</v>
      </c>
      <c r="E118" s="162">
        <f t="shared" si="12"/>
        <v>0</v>
      </c>
      <c r="F118" s="162">
        <f t="shared" si="13"/>
        <v>1.25</v>
      </c>
      <c r="G118" s="162">
        <f t="shared" si="14"/>
        <v>8.5333333333333332</v>
      </c>
      <c r="H118" s="162">
        <f t="shared" si="15"/>
        <v>4.2666666666666666</v>
      </c>
      <c r="J118" s="5"/>
    </row>
    <row r="119" spans="1:10" x14ac:dyDescent="0.3">
      <c r="A119" s="5" t="s">
        <v>218</v>
      </c>
      <c r="B119" s="5">
        <f>'Imputed and missing data hidden'!BY119</f>
        <v>3</v>
      </c>
      <c r="C119" s="5">
        <f>IF(VLOOKUP(A119,'Hazard &amp; Exposure'!$B$3:$DT$193,123,FALSE)&gt;0,1,0)</f>
        <v>1</v>
      </c>
      <c r="D119" s="162">
        <f>'Indicator Date hidden2'!BZ120</f>
        <v>0.42666666666666669</v>
      </c>
      <c r="E119" s="162">
        <f t="shared" si="12"/>
        <v>2</v>
      </c>
      <c r="F119" s="162">
        <f t="shared" si="13"/>
        <v>1.25</v>
      </c>
      <c r="G119" s="162">
        <f t="shared" si="14"/>
        <v>5.6888888888888891</v>
      </c>
      <c r="H119" s="162">
        <f t="shared" si="15"/>
        <v>3.844444444444445</v>
      </c>
      <c r="J119" s="5"/>
    </row>
    <row r="120" spans="1:10" x14ac:dyDescent="0.3">
      <c r="A120" s="5" t="s">
        <v>219</v>
      </c>
      <c r="B120" s="5">
        <f>'Imputed and missing data hidden'!BY120</f>
        <v>3</v>
      </c>
      <c r="C120" s="5">
        <f>IF(VLOOKUP(A120,'Hazard &amp; Exposure'!$B$3:$DT$193,123,FALSE)&gt;0,1,0)</f>
        <v>0</v>
      </c>
      <c r="D120" s="162">
        <f>'Indicator Date hidden2'!BZ121</f>
        <v>0.52777777777777779</v>
      </c>
      <c r="E120" s="162">
        <f t="shared" si="12"/>
        <v>2</v>
      </c>
      <c r="F120" s="162">
        <f t="shared" si="13"/>
        <v>1</v>
      </c>
      <c r="G120" s="162">
        <f t="shared" si="14"/>
        <v>7.0370370370370372</v>
      </c>
      <c r="H120" s="162">
        <f t="shared" si="15"/>
        <v>3.6148148148148156</v>
      </c>
      <c r="J120" s="5"/>
    </row>
    <row r="121" spans="1:10" x14ac:dyDescent="0.3">
      <c r="A121" s="5" t="s">
        <v>221</v>
      </c>
      <c r="B121" s="5">
        <f>'Imputed and missing data hidden'!BY121</f>
        <v>24</v>
      </c>
      <c r="C121" s="5">
        <f>IF(VLOOKUP(A121,'Hazard &amp; Exposure'!$B$3:$DT$193,123,FALSE)&gt;0,1,0)</f>
        <v>0</v>
      </c>
      <c r="D121" s="162">
        <f>'Indicator Date hidden2'!BZ122</f>
        <v>0.66666666666666663</v>
      </c>
      <c r="E121" s="162">
        <f t="shared" si="12"/>
        <v>10</v>
      </c>
      <c r="F121" s="162">
        <f t="shared" si="13"/>
        <v>1</v>
      </c>
      <c r="G121" s="162">
        <f t="shared" si="14"/>
        <v>8.8888888888888893</v>
      </c>
      <c r="H121" s="162">
        <f t="shared" si="15"/>
        <v>7.5555555555555554</v>
      </c>
      <c r="J121" s="5"/>
    </row>
    <row r="122" spans="1:10" x14ac:dyDescent="0.3">
      <c r="A122" s="5" t="s">
        <v>223</v>
      </c>
      <c r="B122" s="5">
        <f>'Imputed and missing data hidden'!BY122</f>
        <v>3</v>
      </c>
      <c r="C122" s="5">
        <f>IF(VLOOKUP(A122,'Hazard &amp; Exposure'!$B$3:$DT$193,123,FALSE)&gt;0,1,0)</f>
        <v>0</v>
      </c>
      <c r="D122" s="162">
        <f>'Indicator Date hidden2'!BZ123</f>
        <v>0.45945945945945948</v>
      </c>
      <c r="E122" s="162">
        <f t="shared" si="12"/>
        <v>2</v>
      </c>
      <c r="F122" s="162">
        <f t="shared" si="13"/>
        <v>1</v>
      </c>
      <c r="G122" s="162">
        <f t="shared" si="14"/>
        <v>6.1261261261261257</v>
      </c>
      <c r="H122" s="162">
        <f t="shared" si="15"/>
        <v>3.2504504504504492</v>
      </c>
      <c r="J122" s="5"/>
    </row>
    <row r="123" spans="1:10" x14ac:dyDescent="0.3">
      <c r="A123" s="5" t="s">
        <v>225</v>
      </c>
      <c r="B123" s="5">
        <f>'Imputed and missing data hidden'!BY123</f>
        <v>10</v>
      </c>
      <c r="C123" s="5">
        <f>IF(VLOOKUP(A123,'Hazard &amp; Exposure'!$B$3:$DT$193,123,FALSE)&gt;0,1,0)</f>
        <v>0</v>
      </c>
      <c r="D123" s="162">
        <f>'Indicator Date hidden2'!BZ124</f>
        <v>0.41791044776119401</v>
      </c>
      <c r="E123" s="162">
        <f t="shared" si="12"/>
        <v>6.666666666666667</v>
      </c>
      <c r="F123" s="162">
        <f t="shared" si="13"/>
        <v>1</v>
      </c>
      <c r="G123" s="162">
        <f t="shared" si="14"/>
        <v>5.5721393034825866</v>
      </c>
      <c r="H123" s="162">
        <f t="shared" si="15"/>
        <v>4.8955223880597023</v>
      </c>
      <c r="J123" s="5"/>
    </row>
    <row r="124" spans="1:10" x14ac:dyDescent="0.3">
      <c r="A124" s="5" t="s">
        <v>227</v>
      </c>
      <c r="B124" s="5">
        <f>'Imputed and missing data hidden'!BY124</f>
        <v>13</v>
      </c>
      <c r="C124" s="5">
        <f>IF(VLOOKUP(A124,'Hazard &amp; Exposure'!$B$3:$DT$193,123,FALSE)&gt;0,1,0)</f>
        <v>0</v>
      </c>
      <c r="D124" s="162">
        <f>'Indicator Date hidden2'!BZ125</f>
        <v>0.47692307692307695</v>
      </c>
      <c r="E124" s="162">
        <f t="shared" si="12"/>
        <v>8.6666666666666661</v>
      </c>
      <c r="F124" s="162">
        <f t="shared" si="13"/>
        <v>1</v>
      </c>
      <c r="G124" s="162">
        <f t="shared" si="14"/>
        <v>6.3589743589743595</v>
      </c>
      <c r="H124" s="162">
        <f t="shared" si="15"/>
        <v>6.0102564102564102</v>
      </c>
      <c r="J124" s="5"/>
    </row>
    <row r="125" spans="1:10" x14ac:dyDescent="0.3">
      <c r="A125" s="5" t="s">
        <v>229</v>
      </c>
      <c r="B125" s="5">
        <f>'Imputed and missing data hidden'!BY125</f>
        <v>6</v>
      </c>
      <c r="C125" s="5">
        <f>IF(VLOOKUP(A125,'Hazard &amp; Exposure'!$B$3:$DT$193,123,FALSE)&gt;0,1,0)</f>
        <v>0</v>
      </c>
      <c r="D125" s="162">
        <f>'Indicator Date hidden2'!BZ126</f>
        <v>0.625</v>
      </c>
      <c r="E125" s="162">
        <f t="shared" si="12"/>
        <v>4</v>
      </c>
      <c r="F125" s="162">
        <f t="shared" si="13"/>
        <v>1</v>
      </c>
      <c r="G125" s="162">
        <f t="shared" si="14"/>
        <v>8.3333333333333339</v>
      </c>
      <c r="H125" s="162">
        <f t="shared" si="15"/>
        <v>4.9333333333333336</v>
      </c>
      <c r="J125" s="5"/>
    </row>
    <row r="126" spans="1:10" x14ac:dyDescent="0.3">
      <c r="A126" s="5" t="s">
        <v>231</v>
      </c>
      <c r="B126" s="5">
        <f>'Imputed and missing data hidden'!BY126</f>
        <v>1</v>
      </c>
      <c r="C126" s="5">
        <f>IF(VLOOKUP(A126,'Hazard &amp; Exposure'!$B$3:$DT$193,123,FALSE)&gt;0,1,0)</f>
        <v>1</v>
      </c>
      <c r="D126" s="162">
        <f>'Indicator Date hidden2'!BZ127</f>
        <v>0.70666666666666667</v>
      </c>
      <c r="E126" s="162">
        <f t="shared" si="12"/>
        <v>0.66666666666666607</v>
      </c>
      <c r="F126" s="162">
        <f t="shared" si="13"/>
        <v>1.25</v>
      </c>
      <c r="G126" s="162">
        <f t="shared" si="14"/>
        <v>9.4222222222222225</v>
      </c>
      <c r="H126" s="162">
        <f t="shared" si="15"/>
        <v>5.0444444444444443</v>
      </c>
      <c r="J126" s="5"/>
    </row>
    <row r="127" spans="1:10" x14ac:dyDescent="0.3">
      <c r="A127" s="5" t="s">
        <v>233</v>
      </c>
      <c r="B127" s="5">
        <f>'Imputed and missing data hidden'!BY127</f>
        <v>3</v>
      </c>
      <c r="C127" s="5">
        <f>IF(VLOOKUP(A127,'Hazard &amp; Exposure'!$B$3:$DT$193,123,FALSE)&gt;0,1,0)</f>
        <v>1</v>
      </c>
      <c r="D127" s="162">
        <f>'Indicator Date hidden2'!BZ128</f>
        <v>0.55555555555555558</v>
      </c>
      <c r="E127" s="162">
        <f t="shared" si="12"/>
        <v>2</v>
      </c>
      <c r="F127" s="162">
        <f t="shared" si="13"/>
        <v>1.25</v>
      </c>
      <c r="G127" s="162">
        <f t="shared" si="14"/>
        <v>7.4074074074074074</v>
      </c>
      <c r="H127" s="162">
        <f t="shared" si="15"/>
        <v>4.7037037037037033</v>
      </c>
      <c r="J127" s="5"/>
    </row>
    <row r="128" spans="1:10" x14ac:dyDescent="0.3">
      <c r="A128" s="5" t="s">
        <v>187</v>
      </c>
      <c r="B128" s="5">
        <f>'Imputed and missing data hidden'!BY128</f>
        <v>7</v>
      </c>
      <c r="C128" s="5">
        <f>IF(VLOOKUP(A128,'Hazard &amp; Exposure'!$B$3:$DT$193,123,FALSE)&gt;0,1,0)</f>
        <v>0</v>
      </c>
      <c r="D128" s="162">
        <f>'Indicator Date hidden2'!BZ129</f>
        <v>0.60563380281690138</v>
      </c>
      <c r="E128" s="162">
        <f t="shared" si="12"/>
        <v>4.666666666666667</v>
      </c>
      <c r="F128" s="162">
        <f t="shared" si="13"/>
        <v>1</v>
      </c>
      <c r="G128" s="162">
        <f t="shared" si="14"/>
        <v>8.0751173708920181</v>
      </c>
      <c r="H128" s="162">
        <f t="shared" si="15"/>
        <v>5.0967136150234733</v>
      </c>
      <c r="J128" s="5"/>
    </row>
    <row r="129" spans="1:10" x14ac:dyDescent="0.3">
      <c r="A129" s="5" t="s">
        <v>235</v>
      </c>
      <c r="B129" s="5">
        <f>'Imputed and missing data hidden'!BY129</f>
        <v>11</v>
      </c>
      <c r="C129" s="5">
        <f>IF(VLOOKUP(A129,'Hazard &amp; Exposure'!$B$3:$DT$193,123,FALSE)&gt;0,1,0)</f>
        <v>0</v>
      </c>
      <c r="D129" s="162">
        <f>'Indicator Date hidden2'!BZ130</f>
        <v>0.41791044776119401</v>
      </c>
      <c r="E129" s="162">
        <f t="shared" si="12"/>
        <v>7.3333333333333339</v>
      </c>
      <c r="F129" s="162">
        <f t="shared" si="13"/>
        <v>1</v>
      </c>
      <c r="G129" s="162">
        <f t="shared" si="14"/>
        <v>5.5721393034825866</v>
      </c>
      <c r="H129" s="162">
        <f t="shared" si="15"/>
        <v>5.162189054726368</v>
      </c>
      <c r="J129" s="5"/>
    </row>
    <row r="130" spans="1:10" x14ac:dyDescent="0.3">
      <c r="A130" s="5" t="s">
        <v>238</v>
      </c>
      <c r="B130" s="5">
        <f>'Imputed and missing data hidden'!BY130</f>
        <v>10</v>
      </c>
      <c r="C130" s="5">
        <f>IF(VLOOKUP(A130,'Hazard &amp; Exposure'!$B$3:$DT$193,123,FALSE)&gt;0,1,0)</f>
        <v>0</v>
      </c>
      <c r="D130" s="162">
        <f>'Indicator Date hidden2'!BZ131</f>
        <v>0.47761194029850745</v>
      </c>
      <c r="E130" s="162">
        <f t="shared" ref="E130:E161" si="16">IF(B130&gt;B$197,10,10-(B$197-B130)/(B$197-B$196)*10)</f>
        <v>6.666666666666667</v>
      </c>
      <c r="F130" s="162">
        <f t="shared" ref="F130:F161" si="17">IF(C130=1,$B$199,1)</f>
        <v>1</v>
      </c>
      <c r="G130" s="162">
        <f t="shared" ref="G130:G161" si="18">IF(D130&gt;D$197,10,10-(D$197-D130)/(D$197-D$196)*10)</f>
        <v>6.3681592039800989</v>
      </c>
      <c r="H130" s="162">
        <f t="shared" ref="H130:H161" si="19">10-(12.5-AVERAGE(E130,G130)*F130)/12.5*10</f>
        <v>5.2139303482587067</v>
      </c>
      <c r="J130" s="5"/>
    </row>
    <row r="131" spans="1:10" x14ac:dyDescent="0.3">
      <c r="A131" s="5" t="s">
        <v>240</v>
      </c>
      <c r="B131" s="5">
        <f>'Imputed and missing data hidden'!BY131</f>
        <v>3</v>
      </c>
      <c r="C131" s="5">
        <f>IF(VLOOKUP(A131,'Hazard &amp; Exposure'!$B$3:$DT$193,123,FALSE)&gt;0,1,0)</f>
        <v>1</v>
      </c>
      <c r="D131" s="162">
        <f>'Indicator Date hidden2'!BZ132</f>
        <v>0.58666666666666667</v>
      </c>
      <c r="E131" s="162">
        <f t="shared" si="16"/>
        <v>2</v>
      </c>
      <c r="F131" s="162">
        <f t="shared" si="17"/>
        <v>1.25</v>
      </c>
      <c r="G131" s="162">
        <f t="shared" si="18"/>
        <v>7.8222222222222229</v>
      </c>
      <c r="H131" s="162">
        <f t="shared" si="19"/>
        <v>4.9111111111111114</v>
      </c>
      <c r="J131" s="5"/>
    </row>
    <row r="132" spans="1:10" x14ac:dyDescent="0.3">
      <c r="A132" s="5" t="s">
        <v>242</v>
      </c>
      <c r="B132" s="5">
        <f>'Imputed and missing data hidden'!BY132</f>
        <v>20</v>
      </c>
      <c r="C132" s="5">
        <f>IF(VLOOKUP(A132,'Hazard &amp; Exposure'!$B$3:$DT$193,123,FALSE)&gt;0,1,0)</f>
        <v>0</v>
      </c>
      <c r="D132" s="162">
        <f>'Indicator Date hidden2'!BZ133</f>
        <v>0.56451612903225812</v>
      </c>
      <c r="E132" s="162">
        <f t="shared" si="16"/>
        <v>10</v>
      </c>
      <c r="F132" s="162">
        <f t="shared" si="17"/>
        <v>1</v>
      </c>
      <c r="G132" s="162">
        <f t="shared" si="18"/>
        <v>7.5268817204301079</v>
      </c>
      <c r="H132" s="162">
        <f t="shared" si="19"/>
        <v>7.0107526881720439</v>
      </c>
      <c r="J132" s="5"/>
    </row>
    <row r="133" spans="1:10" x14ac:dyDescent="0.3">
      <c r="A133" s="5" t="s">
        <v>237</v>
      </c>
      <c r="B133" s="5">
        <f>'Imputed and missing data hidden'!BY133</f>
        <v>15</v>
      </c>
      <c r="C133" s="5">
        <f>IF(VLOOKUP(A133,'Hazard &amp; Exposure'!$B$3:$DT$193,123,FALSE)&gt;0,1,0)</f>
        <v>1</v>
      </c>
      <c r="D133" s="162">
        <f>'Indicator Date hidden2'!BZ134</f>
        <v>0.60606060606060608</v>
      </c>
      <c r="E133" s="162">
        <f t="shared" si="16"/>
        <v>10</v>
      </c>
      <c r="F133" s="162">
        <f t="shared" si="17"/>
        <v>1.25</v>
      </c>
      <c r="G133" s="162">
        <f t="shared" si="18"/>
        <v>8.0808080808080813</v>
      </c>
      <c r="H133" s="162">
        <f t="shared" si="19"/>
        <v>9.0404040404040416</v>
      </c>
      <c r="J133" s="5"/>
    </row>
    <row r="134" spans="1:10" x14ac:dyDescent="0.3">
      <c r="A134" s="5" t="s">
        <v>244</v>
      </c>
      <c r="B134" s="5">
        <f>'Imputed and missing data hidden'!BY134</f>
        <v>6</v>
      </c>
      <c r="C134" s="5">
        <f>IF(VLOOKUP(A134,'Hazard &amp; Exposure'!$B$3:$DT$193,123,FALSE)&gt;0,1,0)</f>
        <v>0</v>
      </c>
      <c r="D134" s="162">
        <f>'Indicator Date hidden2'!BZ135</f>
        <v>0.59722222222222221</v>
      </c>
      <c r="E134" s="162">
        <f t="shared" si="16"/>
        <v>4</v>
      </c>
      <c r="F134" s="162">
        <f t="shared" si="17"/>
        <v>1</v>
      </c>
      <c r="G134" s="162">
        <f t="shared" si="18"/>
        <v>7.9629629629629628</v>
      </c>
      <c r="H134" s="162">
        <f t="shared" si="19"/>
        <v>4.7851851851851848</v>
      </c>
      <c r="J134" s="5"/>
    </row>
    <row r="135" spans="1:10" x14ac:dyDescent="0.3">
      <c r="A135" s="5" t="s">
        <v>246</v>
      </c>
      <c r="B135" s="5">
        <f>'Imputed and missing data hidden'!BY135</f>
        <v>10</v>
      </c>
      <c r="C135" s="5">
        <f>IF(VLOOKUP(A135,'Hazard &amp; Exposure'!$B$3:$DT$193,123,FALSE)&gt;0,1,0)</f>
        <v>0</v>
      </c>
      <c r="D135" s="162">
        <f>'Indicator Date hidden2'!BZ136</f>
        <v>0.59420289855072461</v>
      </c>
      <c r="E135" s="162">
        <f t="shared" si="16"/>
        <v>6.666666666666667</v>
      </c>
      <c r="F135" s="162">
        <f t="shared" si="17"/>
        <v>1</v>
      </c>
      <c r="G135" s="162">
        <f t="shared" si="18"/>
        <v>7.9227053140096615</v>
      </c>
      <c r="H135" s="162">
        <f t="shared" si="19"/>
        <v>5.8357487922705324</v>
      </c>
      <c r="J135" s="5"/>
    </row>
    <row r="136" spans="1:10" x14ac:dyDescent="0.3">
      <c r="A136" s="5" t="s">
        <v>248</v>
      </c>
      <c r="B136" s="5">
        <f>'Imputed and missing data hidden'!BY136</f>
        <v>4</v>
      </c>
      <c r="C136" s="5">
        <f>IF(VLOOKUP(A136,'Hazard &amp; Exposure'!$B$3:$DT$193,123,FALSE)&gt;0,1,0)</f>
        <v>0</v>
      </c>
      <c r="D136" s="162">
        <f>'Indicator Date hidden2'!BZ137</f>
        <v>0.39726027397260272</v>
      </c>
      <c r="E136" s="162">
        <f t="shared" si="16"/>
        <v>2.666666666666667</v>
      </c>
      <c r="F136" s="162">
        <f t="shared" si="17"/>
        <v>1</v>
      </c>
      <c r="G136" s="162">
        <f t="shared" si="18"/>
        <v>5.2968036529680358</v>
      </c>
      <c r="H136" s="162">
        <f t="shared" si="19"/>
        <v>3.1853881278538809</v>
      </c>
      <c r="J136" s="5"/>
    </row>
    <row r="137" spans="1:10" x14ac:dyDescent="0.3">
      <c r="A137" s="5" t="s">
        <v>250</v>
      </c>
      <c r="B137" s="5">
        <f>'Imputed and missing data hidden'!BY137</f>
        <v>5</v>
      </c>
      <c r="C137" s="5">
        <f>IF(VLOOKUP(A137,'Hazard &amp; Exposure'!$B$3:$DT$193,123,FALSE)&gt;0,1,0)</f>
        <v>0</v>
      </c>
      <c r="D137" s="162">
        <f>'Indicator Date hidden2'!BZ138</f>
        <v>0.5</v>
      </c>
      <c r="E137" s="162">
        <f t="shared" si="16"/>
        <v>3.3333333333333339</v>
      </c>
      <c r="F137" s="162">
        <f t="shared" si="17"/>
        <v>1</v>
      </c>
      <c r="G137" s="162">
        <f t="shared" si="18"/>
        <v>6.666666666666667</v>
      </c>
      <c r="H137" s="162">
        <f t="shared" si="19"/>
        <v>4</v>
      </c>
      <c r="J137" s="5"/>
    </row>
    <row r="138" spans="1:10" x14ac:dyDescent="0.3">
      <c r="A138" s="5" t="s">
        <v>252</v>
      </c>
      <c r="B138" s="5">
        <f>'Imputed and missing data hidden'!BY138</f>
        <v>5</v>
      </c>
      <c r="C138" s="5">
        <f>IF(VLOOKUP(A138,'Hazard &amp; Exposure'!$B$3:$DT$193,123,FALSE)&gt;0,1,0)</f>
        <v>1</v>
      </c>
      <c r="D138" s="162">
        <f>'Indicator Date hidden2'!BZ139</f>
        <v>0.56756756756756754</v>
      </c>
      <c r="E138" s="162">
        <f t="shared" si="16"/>
        <v>3.3333333333333339</v>
      </c>
      <c r="F138" s="162">
        <f t="shared" si="17"/>
        <v>1.25</v>
      </c>
      <c r="G138" s="162">
        <f t="shared" si="18"/>
        <v>7.5675675675675667</v>
      </c>
      <c r="H138" s="162">
        <f t="shared" si="19"/>
        <v>5.4504504504504503</v>
      </c>
      <c r="J138" s="5"/>
    </row>
    <row r="139" spans="1:10" x14ac:dyDescent="0.3">
      <c r="A139" s="5" t="s">
        <v>254</v>
      </c>
      <c r="B139" s="5">
        <f>'Imputed and missing data hidden'!BY139</f>
        <v>11</v>
      </c>
      <c r="C139" s="5">
        <f>IF(VLOOKUP(A139,'Hazard &amp; Exposure'!$B$3:$DT$193,123,FALSE)&gt;0,1,0)</f>
        <v>0</v>
      </c>
      <c r="D139" s="162">
        <f>'Indicator Date hidden2'!BZ140</f>
        <v>0.4925373134328358</v>
      </c>
      <c r="E139" s="162">
        <f t="shared" si="16"/>
        <v>7.3333333333333339</v>
      </c>
      <c r="F139" s="162">
        <f t="shared" si="17"/>
        <v>1</v>
      </c>
      <c r="G139" s="162">
        <f t="shared" si="18"/>
        <v>6.567164179104477</v>
      </c>
      <c r="H139" s="162">
        <f t="shared" si="19"/>
        <v>5.5601990049751242</v>
      </c>
      <c r="J139" s="5"/>
    </row>
    <row r="140" spans="1:10" x14ac:dyDescent="0.3">
      <c r="A140" s="5" t="s">
        <v>256</v>
      </c>
      <c r="B140" s="5">
        <f>'Imputed and missing data hidden'!BY140</f>
        <v>9</v>
      </c>
      <c r="C140" s="5">
        <f>IF(VLOOKUP(A140,'Hazard &amp; Exposure'!$B$3:$DT$193,123,FALSE)&gt;0,1,0)</f>
        <v>0</v>
      </c>
      <c r="D140" s="162">
        <f>'Indicator Date hidden2'!BZ141</f>
        <v>0.5</v>
      </c>
      <c r="E140" s="162">
        <f t="shared" si="16"/>
        <v>6</v>
      </c>
      <c r="F140" s="162">
        <f t="shared" si="17"/>
        <v>1</v>
      </c>
      <c r="G140" s="162">
        <f t="shared" si="18"/>
        <v>6.666666666666667</v>
      </c>
      <c r="H140" s="162">
        <f t="shared" si="19"/>
        <v>5.0666666666666673</v>
      </c>
      <c r="J140" s="5"/>
    </row>
    <row r="141" spans="1:10" x14ac:dyDescent="0.3">
      <c r="A141" s="5" t="s">
        <v>258</v>
      </c>
      <c r="B141" s="5">
        <f>'Imputed and missing data hidden'!BY141</f>
        <v>13</v>
      </c>
      <c r="C141" s="5">
        <f>IF(VLOOKUP(A141,'Hazard &amp; Exposure'!$B$3:$DT$193,123,FALSE)&gt;0,1,0)</f>
        <v>0</v>
      </c>
      <c r="D141" s="162">
        <f>'Indicator Date hidden2'!BZ142</f>
        <v>0.34848484848484851</v>
      </c>
      <c r="E141" s="162">
        <f t="shared" si="16"/>
        <v>8.6666666666666661</v>
      </c>
      <c r="F141" s="162">
        <f t="shared" si="17"/>
        <v>1</v>
      </c>
      <c r="G141" s="162">
        <f t="shared" si="18"/>
        <v>4.6464646464646462</v>
      </c>
      <c r="H141" s="162">
        <f t="shared" si="19"/>
        <v>5.3252525252525249</v>
      </c>
      <c r="J141" s="5"/>
    </row>
    <row r="142" spans="1:10" x14ac:dyDescent="0.3">
      <c r="A142" s="5" t="s">
        <v>260</v>
      </c>
      <c r="B142" s="5">
        <f>'Imputed and missing data hidden'!BY142</f>
        <v>9</v>
      </c>
      <c r="C142" s="5">
        <f>IF(VLOOKUP(A142,'Hazard &amp; Exposure'!$B$3:$DT$193,123,FALSE)&gt;0,1,0)</f>
        <v>0</v>
      </c>
      <c r="D142" s="162">
        <f>'Indicator Date hidden2'!BZ143</f>
        <v>0.45588235294117646</v>
      </c>
      <c r="E142" s="162">
        <f t="shared" si="16"/>
        <v>6</v>
      </c>
      <c r="F142" s="162">
        <f t="shared" si="17"/>
        <v>1</v>
      </c>
      <c r="G142" s="162">
        <f t="shared" si="18"/>
        <v>6.0784313725490193</v>
      </c>
      <c r="H142" s="162">
        <f t="shared" si="19"/>
        <v>4.8313725490196084</v>
      </c>
      <c r="J142" s="5"/>
    </row>
    <row r="143" spans="1:10" x14ac:dyDescent="0.3">
      <c r="A143" s="5" t="s">
        <v>262</v>
      </c>
      <c r="B143" s="5">
        <f>'Imputed and missing data hidden'!BY143</f>
        <v>11</v>
      </c>
      <c r="C143" s="5">
        <f>IF(VLOOKUP(A143,'Hazard &amp; Exposure'!$B$3:$DT$193,123,FALSE)&gt;0,1,0)</f>
        <v>0</v>
      </c>
      <c r="D143" s="162">
        <f>'Indicator Date hidden2'!BZ144</f>
        <v>0.5</v>
      </c>
      <c r="E143" s="162">
        <f t="shared" si="16"/>
        <v>7.3333333333333339</v>
      </c>
      <c r="F143" s="162">
        <f t="shared" si="17"/>
        <v>1</v>
      </c>
      <c r="G143" s="162">
        <f t="shared" si="18"/>
        <v>6.666666666666667</v>
      </c>
      <c r="H143" s="162">
        <f t="shared" si="19"/>
        <v>5.6</v>
      </c>
      <c r="J143" s="5"/>
    </row>
    <row r="144" spans="1:10" x14ac:dyDescent="0.3">
      <c r="A144" s="5" t="s">
        <v>263</v>
      </c>
      <c r="B144" s="5">
        <f>'Imputed and missing data hidden'!BY144</f>
        <v>0</v>
      </c>
      <c r="C144" s="5">
        <f>IF(VLOOKUP(A144,'Hazard &amp; Exposure'!$B$3:$DT$193,123,FALSE)&gt;0,1,0)</f>
        <v>0</v>
      </c>
      <c r="D144" s="162">
        <f>'Indicator Date hidden2'!BZ145</f>
        <v>0.47297297297297297</v>
      </c>
      <c r="E144" s="162">
        <f t="shared" si="16"/>
        <v>0</v>
      </c>
      <c r="F144" s="162">
        <f t="shared" si="17"/>
        <v>1</v>
      </c>
      <c r="G144" s="162">
        <f t="shared" si="18"/>
        <v>6.3063063063063058</v>
      </c>
      <c r="H144" s="162">
        <f t="shared" si="19"/>
        <v>2.5225225225225216</v>
      </c>
      <c r="J144" s="5"/>
    </row>
    <row r="145" spans="1:10" x14ac:dyDescent="0.3">
      <c r="A145" s="5" t="s">
        <v>265</v>
      </c>
      <c r="B145" s="5">
        <f>'Imputed and missing data hidden'!BY145</f>
        <v>23</v>
      </c>
      <c r="C145" s="5">
        <f>IF(VLOOKUP(A145,'Hazard &amp; Exposure'!$B$3:$DT$193,123,FALSE)&gt;0,1,0)</f>
        <v>0</v>
      </c>
      <c r="D145" s="162">
        <f>'Indicator Date hidden2'!BZ146</f>
        <v>0.57627118644067798</v>
      </c>
      <c r="E145" s="162">
        <f t="shared" si="16"/>
        <v>10</v>
      </c>
      <c r="F145" s="162">
        <f t="shared" si="17"/>
        <v>1</v>
      </c>
      <c r="G145" s="162">
        <f t="shared" si="18"/>
        <v>7.6836158192090398</v>
      </c>
      <c r="H145" s="162">
        <f t="shared" si="19"/>
        <v>7.073446327683615</v>
      </c>
      <c r="J145" s="5"/>
    </row>
    <row r="146" spans="1:10" x14ac:dyDescent="0.3">
      <c r="A146" s="5" t="s">
        <v>267</v>
      </c>
      <c r="B146" s="5">
        <f>'Imputed and missing data hidden'!BY146</f>
        <v>13</v>
      </c>
      <c r="C146" s="5">
        <f>IF(VLOOKUP(A146,'Hazard &amp; Exposure'!$B$3:$DT$193,123,FALSE)&gt;0,1,0)</f>
        <v>0</v>
      </c>
      <c r="D146" s="162">
        <f>'Indicator Date hidden2'!BZ147</f>
        <v>0.52238805970149249</v>
      </c>
      <c r="E146" s="162">
        <f t="shared" si="16"/>
        <v>8.6666666666666661</v>
      </c>
      <c r="F146" s="162">
        <f t="shared" si="17"/>
        <v>1</v>
      </c>
      <c r="G146" s="162">
        <f t="shared" si="18"/>
        <v>6.9651741293532332</v>
      </c>
      <c r="H146" s="162">
        <f t="shared" si="19"/>
        <v>6.2527363184079601</v>
      </c>
      <c r="J146" s="5"/>
    </row>
    <row r="147" spans="1:10" x14ac:dyDescent="0.3">
      <c r="A147" s="5" t="s">
        <v>269</v>
      </c>
      <c r="B147" s="5">
        <f>'Imputed and missing data hidden'!BY147</f>
        <v>20</v>
      </c>
      <c r="C147" s="5">
        <f>IF(VLOOKUP(A147,'Hazard &amp; Exposure'!$B$3:$DT$193,123,FALSE)&gt;0,1,0)</f>
        <v>0</v>
      </c>
      <c r="D147" s="162">
        <f>'Indicator Date hidden2'!BZ148</f>
        <v>0.33333333333333331</v>
      </c>
      <c r="E147" s="162">
        <f t="shared" si="16"/>
        <v>10</v>
      </c>
      <c r="F147" s="162">
        <f t="shared" si="17"/>
        <v>1</v>
      </c>
      <c r="G147" s="162">
        <f t="shared" si="18"/>
        <v>4.4444444444444446</v>
      </c>
      <c r="H147" s="162">
        <f t="shared" si="19"/>
        <v>5.7777777777777777</v>
      </c>
      <c r="J147" s="5"/>
    </row>
    <row r="148" spans="1:10" x14ac:dyDescent="0.3">
      <c r="A148" s="5" t="s">
        <v>271</v>
      </c>
      <c r="B148" s="5">
        <f>'Imputed and missing data hidden'!BY148</f>
        <v>15</v>
      </c>
      <c r="C148" s="5">
        <f>IF(VLOOKUP(A148,'Hazard &amp; Exposure'!$B$3:$DT$193,123,FALSE)&gt;0,1,0)</f>
        <v>0</v>
      </c>
      <c r="D148" s="162">
        <f>'Indicator Date hidden2'!BZ149</f>
        <v>0.50769230769230766</v>
      </c>
      <c r="E148" s="162">
        <f t="shared" si="16"/>
        <v>10</v>
      </c>
      <c r="F148" s="162">
        <f t="shared" si="17"/>
        <v>1</v>
      </c>
      <c r="G148" s="162">
        <f t="shared" si="18"/>
        <v>6.7692307692307692</v>
      </c>
      <c r="H148" s="162">
        <f t="shared" si="19"/>
        <v>6.7076923076923078</v>
      </c>
      <c r="J148" s="5"/>
    </row>
    <row r="149" spans="1:10" x14ac:dyDescent="0.3">
      <c r="A149" s="5" t="s">
        <v>273</v>
      </c>
      <c r="B149" s="5">
        <f>'Imputed and missing data hidden'!BY149</f>
        <v>3</v>
      </c>
      <c r="C149" s="5">
        <f>IF(VLOOKUP(A149,'Hazard &amp; Exposure'!$B$3:$DT$193,123,FALSE)&gt;0,1,0)</f>
        <v>0</v>
      </c>
      <c r="D149" s="162">
        <f>'Indicator Date hidden2'!BZ150</f>
        <v>0.86111111111111116</v>
      </c>
      <c r="E149" s="162">
        <f t="shared" si="16"/>
        <v>2</v>
      </c>
      <c r="F149" s="162">
        <f t="shared" si="17"/>
        <v>1</v>
      </c>
      <c r="G149" s="162">
        <f t="shared" si="18"/>
        <v>10</v>
      </c>
      <c r="H149" s="162">
        <f t="shared" si="19"/>
        <v>4.8</v>
      </c>
      <c r="J149" s="5"/>
    </row>
    <row r="150" spans="1:10" x14ac:dyDescent="0.3">
      <c r="A150" s="5" t="s">
        <v>275</v>
      </c>
      <c r="B150" s="5">
        <f>'Imputed and missing data hidden'!BY150</f>
        <v>11</v>
      </c>
      <c r="C150" s="5">
        <f>IF(VLOOKUP(A150,'Hazard &amp; Exposure'!$B$3:$DT$193,123,FALSE)&gt;0,1,0)</f>
        <v>0</v>
      </c>
      <c r="D150" s="162">
        <f>'Indicator Date hidden2'!BZ151</f>
        <v>0.39393939393939392</v>
      </c>
      <c r="E150" s="162">
        <f t="shared" si="16"/>
        <v>7.3333333333333339</v>
      </c>
      <c r="F150" s="162">
        <f t="shared" si="17"/>
        <v>1</v>
      </c>
      <c r="G150" s="162">
        <f t="shared" si="18"/>
        <v>5.2525252525252526</v>
      </c>
      <c r="H150" s="162">
        <f t="shared" si="19"/>
        <v>5.0343434343434348</v>
      </c>
      <c r="J150" s="5"/>
    </row>
    <row r="151" spans="1:10" x14ac:dyDescent="0.3">
      <c r="A151" s="5" t="s">
        <v>277</v>
      </c>
      <c r="B151" s="5">
        <f>'Imputed and missing data hidden'!BY151</f>
        <v>0</v>
      </c>
      <c r="C151" s="5">
        <f>IF(VLOOKUP(A151,'Hazard &amp; Exposure'!$B$3:$DT$193,123,FALSE)&gt;0,1,0)</f>
        <v>0</v>
      </c>
      <c r="D151" s="162">
        <f>'Indicator Date hidden2'!BZ152</f>
        <v>0.46666666666666667</v>
      </c>
      <c r="E151" s="162">
        <f t="shared" si="16"/>
        <v>0</v>
      </c>
      <c r="F151" s="162">
        <f t="shared" si="17"/>
        <v>1</v>
      </c>
      <c r="G151" s="162">
        <f t="shared" si="18"/>
        <v>6.2222222222222223</v>
      </c>
      <c r="H151" s="162">
        <f t="shared" si="19"/>
        <v>2.488888888888888</v>
      </c>
      <c r="J151" s="5"/>
    </row>
    <row r="152" spans="1:10" x14ac:dyDescent="0.3">
      <c r="A152" s="5" t="s">
        <v>279</v>
      </c>
      <c r="B152" s="5">
        <f>'Imputed and missing data hidden'!BY152</f>
        <v>5</v>
      </c>
      <c r="C152" s="5">
        <f>IF(VLOOKUP(A152,'Hazard &amp; Exposure'!$B$3:$DT$193,123,FALSE)&gt;0,1,0)</f>
        <v>0</v>
      </c>
      <c r="D152" s="162">
        <f>'Indicator Date hidden2'!BZ153</f>
        <v>0.56944444444444442</v>
      </c>
      <c r="E152" s="162">
        <f t="shared" si="16"/>
        <v>3.3333333333333339</v>
      </c>
      <c r="F152" s="162">
        <f t="shared" si="17"/>
        <v>1</v>
      </c>
      <c r="G152" s="162">
        <f t="shared" si="18"/>
        <v>7.5925925925925917</v>
      </c>
      <c r="H152" s="162">
        <f t="shared" si="19"/>
        <v>4.3703703703703702</v>
      </c>
      <c r="J152" s="5"/>
    </row>
    <row r="153" spans="1:10" x14ac:dyDescent="0.3">
      <c r="A153" s="5" t="s">
        <v>281</v>
      </c>
      <c r="B153" s="5">
        <f>'Imputed and missing data hidden'!BY153</f>
        <v>13</v>
      </c>
      <c r="C153" s="5">
        <f>IF(VLOOKUP(A153,'Hazard &amp; Exposure'!$B$3:$DT$193,123,FALSE)&gt;0,1,0)</f>
        <v>0</v>
      </c>
      <c r="D153" s="162">
        <f>'Indicator Date hidden2'!BZ154</f>
        <v>0.546875</v>
      </c>
      <c r="E153" s="162">
        <f t="shared" si="16"/>
        <v>8.6666666666666661</v>
      </c>
      <c r="F153" s="162">
        <f t="shared" si="17"/>
        <v>1</v>
      </c>
      <c r="G153" s="162">
        <f t="shared" si="18"/>
        <v>7.291666666666667</v>
      </c>
      <c r="H153" s="162">
        <f t="shared" si="19"/>
        <v>6.3833333333333329</v>
      </c>
      <c r="J153" s="5"/>
    </row>
    <row r="154" spans="1:10" x14ac:dyDescent="0.3">
      <c r="A154" s="5" t="s">
        <v>283</v>
      </c>
      <c r="B154" s="5">
        <f>'Imputed and missing data hidden'!BY154</f>
        <v>0</v>
      </c>
      <c r="C154" s="5">
        <f>IF(VLOOKUP(A154,'Hazard &amp; Exposure'!$B$3:$DT$193,123,FALSE)&gt;0,1,0)</f>
        <v>0</v>
      </c>
      <c r="D154" s="162">
        <f>'Indicator Date hidden2'!BZ155</f>
        <v>0.71621621621621623</v>
      </c>
      <c r="E154" s="162">
        <f t="shared" si="16"/>
        <v>0</v>
      </c>
      <c r="F154" s="162">
        <f t="shared" si="17"/>
        <v>1</v>
      </c>
      <c r="G154" s="162">
        <f t="shared" si="18"/>
        <v>9.5495495495495497</v>
      </c>
      <c r="H154" s="162">
        <f t="shared" si="19"/>
        <v>3.8198198198198199</v>
      </c>
      <c r="J154" s="5"/>
    </row>
    <row r="155" spans="1:10" x14ac:dyDescent="0.3">
      <c r="A155" s="5" t="s">
        <v>285</v>
      </c>
      <c r="B155" s="5">
        <f>'Imputed and missing data hidden'!BY155</f>
        <v>14</v>
      </c>
      <c r="C155" s="5">
        <f>IF(VLOOKUP(A155,'Hazard &amp; Exposure'!$B$3:$DT$193,123,FALSE)&gt;0,1,0)</f>
        <v>0</v>
      </c>
      <c r="D155" s="162">
        <f>'Indicator Date hidden2'!BZ156</f>
        <v>0.46969696969696972</v>
      </c>
      <c r="E155" s="162">
        <f t="shared" si="16"/>
        <v>9.3333333333333339</v>
      </c>
      <c r="F155" s="162">
        <f t="shared" si="17"/>
        <v>1</v>
      </c>
      <c r="G155" s="162">
        <f t="shared" si="18"/>
        <v>6.262626262626263</v>
      </c>
      <c r="H155" s="162">
        <f t="shared" si="19"/>
        <v>6.2383838383838386</v>
      </c>
      <c r="J155" s="5"/>
    </row>
    <row r="156" spans="1:10" x14ac:dyDescent="0.3">
      <c r="A156" s="5" t="s">
        <v>287</v>
      </c>
      <c r="B156" s="5">
        <f>'Imputed and missing data hidden'!BY156</f>
        <v>10</v>
      </c>
      <c r="C156" s="5">
        <f>IF(VLOOKUP(A156,'Hazard &amp; Exposure'!$B$3:$DT$193,123,FALSE)&gt;0,1,0)</f>
        <v>0</v>
      </c>
      <c r="D156" s="162">
        <f>'Indicator Date hidden2'!BZ157</f>
        <v>0.41791044776119401</v>
      </c>
      <c r="E156" s="162">
        <f t="shared" si="16"/>
        <v>6.666666666666667</v>
      </c>
      <c r="F156" s="162">
        <f t="shared" si="17"/>
        <v>1</v>
      </c>
      <c r="G156" s="162">
        <f t="shared" si="18"/>
        <v>5.5721393034825866</v>
      </c>
      <c r="H156" s="162">
        <f t="shared" si="19"/>
        <v>4.8955223880597023</v>
      </c>
      <c r="J156" s="5"/>
    </row>
    <row r="157" spans="1:10" x14ac:dyDescent="0.3">
      <c r="A157" s="5" t="s">
        <v>289</v>
      </c>
      <c r="B157" s="5">
        <f>'Imputed and missing data hidden'!BY157</f>
        <v>8</v>
      </c>
      <c r="C157" s="5">
        <f>IF(VLOOKUP(A157,'Hazard &amp; Exposure'!$B$3:$DT$193,123,FALSE)&gt;0,1,0)</f>
        <v>0</v>
      </c>
      <c r="D157" s="162">
        <f>'Indicator Date hidden2'!BZ158</f>
        <v>0.44117647058823528</v>
      </c>
      <c r="E157" s="162">
        <f t="shared" si="16"/>
        <v>5.333333333333333</v>
      </c>
      <c r="F157" s="162">
        <f t="shared" si="17"/>
        <v>1</v>
      </c>
      <c r="G157" s="162">
        <f t="shared" si="18"/>
        <v>5.8823529411764701</v>
      </c>
      <c r="H157" s="162">
        <f t="shared" si="19"/>
        <v>4.4862745098039216</v>
      </c>
      <c r="J157" s="5"/>
    </row>
    <row r="158" spans="1:10" x14ac:dyDescent="0.3">
      <c r="A158" s="5" t="s">
        <v>291</v>
      </c>
      <c r="B158" s="5">
        <f>'Imputed and missing data hidden'!BY158</f>
        <v>12</v>
      </c>
      <c r="C158" s="5">
        <f>IF(VLOOKUP(A158,'Hazard &amp; Exposure'!$B$3:$DT$193,123,FALSE)&gt;0,1,0)</f>
        <v>0</v>
      </c>
      <c r="D158" s="162">
        <f>'Indicator Date hidden2'!BZ159</f>
        <v>0.62121212121212122</v>
      </c>
      <c r="E158" s="162">
        <f t="shared" si="16"/>
        <v>8</v>
      </c>
      <c r="F158" s="162">
        <f t="shared" si="17"/>
        <v>1</v>
      </c>
      <c r="G158" s="162">
        <f t="shared" si="18"/>
        <v>8.2828282828282838</v>
      </c>
      <c r="H158" s="162">
        <f t="shared" si="19"/>
        <v>6.5131313131313133</v>
      </c>
      <c r="J158" s="5"/>
    </row>
    <row r="159" spans="1:10" x14ac:dyDescent="0.3">
      <c r="A159" s="5" t="s">
        <v>293</v>
      </c>
      <c r="B159" s="5">
        <f>'Imputed and missing data hidden'!BY159</f>
        <v>12</v>
      </c>
      <c r="C159" s="5">
        <f>IF(VLOOKUP(A159,'Hazard &amp; Exposure'!$B$3:$DT$193,123,FALSE)&gt;0,1,0)</f>
        <v>1</v>
      </c>
      <c r="D159" s="162">
        <f>'Indicator Date hidden2'!BZ160</f>
        <v>0.60606060606060608</v>
      </c>
      <c r="E159" s="162">
        <f t="shared" si="16"/>
        <v>8</v>
      </c>
      <c r="F159" s="162">
        <f t="shared" si="17"/>
        <v>1.25</v>
      </c>
      <c r="G159" s="162">
        <f t="shared" si="18"/>
        <v>8.0808080808080813</v>
      </c>
      <c r="H159" s="162">
        <f t="shared" si="19"/>
        <v>8.0404040404040416</v>
      </c>
      <c r="J159" s="5"/>
    </row>
    <row r="160" spans="1:10" x14ac:dyDescent="0.3">
      <c r="A160" s="5" t="s">
        <v>295</v>
      </c>
      <c r="B160" s="5">
        <f>'Imputed and missing data hidden'!BY160</f>
        <v>0</v>
      </c>
      <c r="C160" s="5">
        <f>IF(VLOOKUP(A160,'Hazard &amp; Exposure'!$B$3:$DT$193,123,FALSE)&gt;0,1,0)</f>
        <v>0</v>
      </c>
      <c r="D160" s="162">
        <f>'Indicator Date hidden2'!BZ161</f>
        <v>0.48648648648648651</v>
      </c>
      <c r="E160" s="162">
        <f t="shared" si="16"/>
        <v>0</v>
      </c>
      <c r="F160" s="162">
        <f t="shared" si="17"/>
        <v>1</v>
      </c>
      <c r="G160" s="162">
        <f t="shared" si="18"/>
        <v>6.4864864864864868</v>
      </c>
      <c r="H160" s="162">
        <f t="shared" si="19"/>
        <v>2.5945945945945947</v>
      </c>
      <c r="J160" s="5"/>
    </row>
    <row r="161" spans="1:10" x14ac:dyDescent="0.3">
      <c r="A161" s="5" t="s">
        <v>298</v>
      </c>
      <c r="B161" s="5">
        <f>'Imputed and missing data hidden'!BY161</f>
        <v>8</v>
      </c>
      <c r="C161" s="5">
        <f>IF(VLOOKUP(A161,'Hazard &amp; Exposure'!$B$3:$DT$193,123,FALSE)&gt;0,1,0)</f>
        <v>1</v>
      </c>
      <c r="D161" s="162">
        <f>'Indicator Date hidden2'!BZ162</f>
        <v>0.82089552238805974</v>
      </c>
      <c r="E161" s="162">
        <f t="shared" si="16"/>
        <v>5.333333333333333</v>
      </c>
      <c r="F161" s="162">
        <f t="shared" si="17"/>
        <v>1.25</v>
      </c>
      <c r="G161" s="162">
        <f t="shared" si="18"/>
        <v>10</v>
      </c>
      <c r="H161" s="162">
        <f t="shared" si="19"/>
        <v>7.6666666666666661</v>
      </c>
      <c r="J161" s="5"/>
    </row>
    <row r="162" spans="1:10" x14ac:dyDescent="0.3">
      <c r="A162" s="5" t="s">
        <v>300</v>
      </c>
      <c r="B162" s="5">
        <f>'Imputed and missing data hidden'!BY162</f>
        <v>9</v>
      </c>
      <c r="C162" s="5">
        <f>IF(VLOOKUP(A162,'Hazard &amp; Exposure'!$B$3:$DT$193,123,FALSE)&gt;0,1,0)</f>
        <v>0</v>
      </c>
      <c r="D162" s="162">
        <f>'Indicator Date hidden2'!BZ163</f>
        <v>0.44117647058823528</v>
      </c>
      <c r="E162" s="162">
        <f t="shared" ref="E162:E192" si="20">IF(B162&gt;B$197,10,10-(B$197-B162)/(B$197-B$196)*10)</f>
        <v>6</v>
      </c>
      <c r="F162" s="162">
        <f t="shared" ref="F162:F192" si="21">IF(C162=1,$B$199,1)</f>
        <v>1</v>
      </c>
      <c r="G162" s="162">
        <f t="shared" ref="G162:G192" si="22">IF(D162&gt;D$197,10,10-(D$197-D162)/(D$197-D$196)*10)</f>
        <v>5.8823529411764701</v>
      </c>
      <c r="H162" s="162">
        <f t="shared" ref="H162:H192" si="23">10-(12.5-AVERAGE(E162,G162)*F162)/12.5*10</f>
        <v>4.7529411764705891</v>
      </c>
      <c r="J162" s="5"/>
    </row>
    <row r="163" spans="1:10" x14ac:dyDescent="0.3">
      <c r="A163" s="5" t="s">
        <v>302</v>
      </c>
      <c r="B163" s="5">
        <f>'Imputed and missing data hidden'!BY163</f>
        <v>8</v>
      </c>
      <c r="C163" s="5">
        <f>IF(VLOOKUP(A163,'Hazard &amp; Exposure'!$B$3:$DT$193,123,FALSE)&gt;0,1,0)</f>
        <v>0</v>
      </c>
      <c r="D163" s="162">
        <f>'Indicator Date hidden2'!BZ164</f>
        <v>0.37142857142857144</v>
      </c>
      <c r="E163" s="162">
        <f t="shared" si="20"/>
        <v>5.333333333333333</v>
      </c>
      <c r="F163" s="162">
        <f t="shared" si="21"/>
        <v>1</v>
      </c>
      <c r="G163" s="162">
        <f t="shared" si="22"/>
        <v>4.9523809523809526</v>
      </c>
      <c r="H163" s="162">
        <f t="shared" si="23"/>
        <v>4.1142857142857139</v>
      </c>
      <c r="J163" s="5"/>
    </row>
    <row r="164" spans="1:10" x14ac:dyDescent="0.3">
      <c r="A164" s="5" t="s">
        <v>304</v>
      </c>
      <c r="B164" s="5">
        <f>'Imputed and missing data hidden'!BY164</f>
        <v>0</v>
      </c>
      <c r="C164" s="5">
        <f>IF(VLOOKUP(A164,'Hazard &amp; Exposure'!$B$3:$DT$193,123,FALSE)&gt;0,1,0)</f>
        <v>1</v>
      </c>
      <c r="D164" s="162">
        <f>'Indicator Date hidden2'!BZ165</f>
        <v>0.7466666666666667</v>
      </c>
      <c r="E164" s="162">
        <f t="shared" si="20"/>
        <v>0</v>
      </c>
      <c r="F164" s="162">
        <f t="shared" si="21"/>
        <v>1.25</v>
      </c>
      <c r="G164" s="162">
        <f t="shared" si="22"/>
        <v>9.9555555555555557</v>
      </c>
      <c r="H164" s="162">
        <f t="shared" si="23"/>
        <v>4.9777777777777779</v>
      </c>
      <c r="J164" s="5"/>
    </row>
    <row r="165" spans="1:10" x14ac:dyDescent="0.3">
      <c r="A165" s="5" t="s">
        <v>306</v>
      </c>
      <c r="B165" s="5">
        <f>'Imputed and missing data hidden'!BY165</f>
        <v>8</v>
      </c>
      <c r="C165" s="5">
        <f>IF(VLOOKUP(A165,'Hazard &amp; Exposure'!$B$3:$DT$193,123,FALSE)&gt;0,1,0)</f>
        <v>0</v>
      </c>
      <c r="D165" s="162">
        <f>'Indicator Date hidden2'!BZ166</f>
        <v>0.58571428571428574</v>
      </c>
      <c r="E165" s="162">
        <f t="shared" si="20"/>
        <v>5.333333333333333</v>
      </c>
      <c r="F165" s="162">
        <f t="shared" si="21"/>
        <v>1</v>
      </c>
      <c r="G165" s="162">
        <f t="shared" si="22"/>
        <v>7.8095238095238102</v>
      </c>
      <c r="H165" s="162">
        <f t="shared" si="23"/>
        <v>5.2571428571428571</v>
      </c>
      <c r="J165" s="5"/>
    </row>
    <row r="166" spans="1:10" x14ac:dyDescent="0.3">
      <c r="A166" s="5" t="s">
        <v>309</v>
      </c>
      <c r="B166" s="5">
        <f>'Imputed and missing data hidden'!BY166</f>
        <v>11</v>
      </c>
      <c r="C166" s="5">
        <f>IF(VLOOKUP(A166,'Hazard &amp; Exposure'!$B$3:$DT$193,123,FALSE)&gt;0,1,0)</f>
        <v>0</v>
      </c>
      <c r="D166" s="162">
        <f>'Indicator Date hidden2'!BZ167</f>
        <v>0.36363636363636365</v>
      </c>
      <c r="E166" s="162">
        <f t="shared" si="20"/>
        <v>7.3333333333333339</v>
      </c>
      <c r="F166" s="162">
        <f t="shared" si="21"/>
        <v>1</v>
      </c>
      <c r="G166" s="162">
        <f t="shared" si="22"/>
        <v>4.8484848484848486</v>
      </c>
      <c r="H166" s="162">
        <f t="shared" si="23"/>
        <v>4.872727272727273</v>
      </c>
      <c r="J166" s="5"/>
    </row>
    <row r="167" spans="1:10" x14ac:dyDescent="0.3">
      <c r="A167" s="5" t="s">
        <v>311</v>
      </c>
      <c r="B167" s="5">
        <f>'Imputed and missing data hidden'!BY167</f>
        <v>13</v>
      </c>
      <c r="C167" s="5">
        <f>IF(VLOOKUP(A167,'Hazard &amp; Exposure'!$B$3:$DT$193,123,FALSE)&gt;0,1,0)</f>
        <v>0</v>
      </c>
      <c r="D167" s="162">
        <f>'Indicator Date hidden2'!BZ168</f>
        <v>0.41538461538461541</v>
      </c>
      <c r="E167" s="162">
        <f t="shared" si="20"/>
        <v>8.6666666666666661</v>
      </c>
      <c r="F167" s="162">
        <f t="shared" si="21"/>
        <v>1</v>
      </c>
      <c r="G167" s="162">
        <f t="shared" si="22"/>
        <v>5.5384615384615383</v>
      </c>
      <c r="H167" s="162">
        <f t="shared" si="23"/>
        <v>5.6820512820512823</v>
      </c>
      <c r="J167" s="5"/>
    </row>
    <row r="168" spans="1:10" x14ac:dyDescent="0.3">
      <c r="A168" s="5" t="s">
        <v>313</v>
      </c>
      <c r="B168" s="5">
        <f>'Imputed and missing data hidden'!BY168</f>
        <v>11</v>
      </c>
      <c r="C168" s="5">
        <f>IF(VLOOKUP(A168,'Hazard &amp; Exposure'!$B$3:$DT$193,123,FALSE)&gt;0,1,0)</f>
        <v>1</v>
      </c>
      <c r="D168" s="162">
        <f>'Indicator Date hidden2'!BZ169</f>
        <v>0.78260869565217395</v>
      </c>
      <c r="E168" s="162">
        <f t="shared" si="20"/>
        <v>7.3333333333333339</v>
      </c>
      <c r="F168" s="162">
        <f t="shared" si="21"/>
        <v>1.25</v>
      </c>
      <c r="G168" s="162">
        <f t="shared" si="22"/>
        <v>10</v>
      </c>
      <c r="H168" s="162">
        <f t="shared" si="23"/>
        <v>8.6666666666666679</v>
      </c>
      <c r="J168" s="5"/>
    </row>
    <row r="169" spans="1:10" x14ac:dyDescent="0.3">
      <c r="A169" s="5" t="s">
        <v>315</v>
      </c>
      <c r="B169" s="5">
        <f>'Imputed and missing data hidden'!BY169</f>
        <v>6</v>
      </c>
      <c r="C169" s="5">
        <f>IF(VLOOKUP(A169,'Hazard &amp; Exposure'!$B$3:$DT$193,123,FALSE)&gt;0,1,0)</f>
        <v>0</v>
      </c>
      <c r="D169" s="162">
        <f>'Indicator Date hidden2'!BZ170</f>
        <v>0.68493150684931503</v>
      </c>
      <c r="E169" s="162">
        <f t="shared" si="20"/>
        <v>4</v>
      </c>
      <c r="F169" s="162">
        <f t="shared" si="21"/>
        <v>1</v>
      </c>
      <c r="G169" s="162">
        <f t="shared" si="22"/>
        <v>9.1324200913241995</v>
      </c>
      <c r="H169" s="162">
        <f t="shared" si="23"/>
        <v>5.2529680365296798</v>
      </c>
      <c r="J169" s="5"/>
    </row>
    <row r="170" spans="1:10" x14ac:dyDescent="0.3">
      <c r="A170" s="5" t="s">
        <v>317</v>
      </c>
      <c r="B170" s="5">
        <f>'Imputed and missing data hidden'!BY170</f>
        <v>0</v>
      </c>
      <c r="C170" s="5">
        <f>IF(VLOOKUP(A170,'Hazard &amp; Exposure'!$B$3:$DT$193,123,FALSE)&gt;0,1,0)</f>
        <v>0</v>
      </c>
      <c r="D170" s="162">
        <f>'Indicator Date hidden2'!BZ171</f>
        <v>0.55405405405405406</v>
      </c>
      <c r="E170" s="162">
        <f t="shared" si="20"/>
        <v>0</v>
      </c>
      <c r="F170" s="162">
        <f t="shared" si="21"/>
        <v>1</v>
      </c>
      <c r="G170" s="162">
        <f t="shared" si="22"/>
        <v>7.3873873873873874</v>
      </c>
      <c r="H170" s="162">
        <f t="shared" si="23"/>
        <v>2.9549549549549559</v>
      </c>
      <c r="J170" s="5"/>
    </row>
    <row r="171" spans="1:10" x14ac:dyDescent="0.3">
      <c r="A171" s="5" t="s">
        <v>318</v>
      </c>
      <c r="B171" s="5">
        <f>'Imputed and missing data hidden'!BY171</f>
        <v>6</v>
      </c>
      <c r="C171" s="5">
        <f>IF(VLOOKUP(A171,'Hazard &amp; Exposure'!$B$3:$DT$193,123,FALSE)&gt;0,1,0)</f>
        <v>0</v>
      </c>
      <c r="D171" s="162">
        <f>'Indicator Date hidden2'!BZ172</f>
        <v>0.40277777777777779</v>
      </c>
      <c r="E171" s="162">
        <f t="shared" si="20"/>
        <v>4</v>
      </c>
      <c r="F171" s="162">
        <f t="shared" si="21"/>
        <v>1</v>
      </c>
      <c r="G171" s="162">
        <f t="shared" si="22"/>
        <v>5.3703703703703702</v>
      </c>
      <c r="H171" s="162">
        <f t="shared" si="23"/>
        <v>3.7481481481481485</v>
      </c>
      <c r="J171" s="5"/>
    </row>
    <row r="172" spans="1:10" x14ac:dyDescent="0.3">
      <c r="A172" s="5" t="s">
        <v>91</v>
      </c>
      <c r="B172" s="5">
        <f>'Imputed and missing data hidden'!BY172</f>
        <v>8</v>
      </c>
      <c r="C172" s="5">
        <f>IF(VLOOKUP(A172,'Hazard &amp; Exposure'!$B$3:$DT$193,123,FALSE)&gt;0,1,0)</f>
        <v>0</v>
      </c>
      <c r="D172" s="162">
        <f>'Indicator Date hidden2'!BZ173</f>
        <v>0.7</v>
      </c>
      <c r="E172" s="162">
        <f t="shared" si="20"/>
        <v>5.333333333333333</v>
      </c>
      <c r="F172" s="162">
        <f t="shared" si="21"/>
        <v>1</v>
      </c>
      <c r="G172" s="162">
        <f t="shared" si="22"/>
        <v>9.3333333333333321</v>
      </c>
      <c r="H172" s="162">
        <f t="shared" si="23"/>
        <v>5.8666666666666654</v>
      </c>
      <c r="J172" s="5"/>
    </row>
    <row r="173" spans="1:10" x14ac:dyDescent="0.3">
      <c r="A173" s="5" t="s">
        <v>320</v>
      </c>
      <c r="B173" s="5">
        <f>'Imputed and missing data hidden'!BY173</f>
        <v>1</v>
      </c>
      <c r="C173" s="5">
        <f>IF(VLOOKUP(A173,'Hazard &amp; Exposure'!$B$3:$DT$193,123,FALSE)&gt;0,1,0)</f>
        <v>0</v>
      </c>
      <c r="D173" s="162">
        <f>'Indicator Date hidden2'!BZ174</f>
        <v>0.50684931506849318</v>
      </c>
      <c r="E173" s="162">
        <f t="shared" si="20"/>
        <v>0.66666666666666607</v>
      </c>
      <c r="F173" s="162">
        <f t="shared" si="21"/>
        <v>1</v>
      </c>
      <c r="G173" s="162">
        <f t="shared" si="22"/>
        <v>6.7579908675799087</v>
      </c>
      <c r="H173" s="162">
        <f t="shared" si="23"/>
        <v>2.969863013698629</v>
      </c>
      <c r="J173" s="5"/>
    </row>
    <row r="174" spans="1:10" x14ac:dyDescent="0.3">
      <c r="A174" s="5" t="s">
        <v>322</v>
      </c>
      <c r="B174" s="5">
        <f>'Imputed and missing data hidden'!BY174</f>
        <v>17</v>
      </c>
      <c r="C174" s="5">
        <f>IF(VLOOKUP(A174,'Hazard &amp; Exposure'!$B$3:$DT$193,123,FALSE)&gt;0,1,0)</f>
        <v>0</v>
      </c>
      <c r="D174" s="162">
        <f>'Indicator Date hidden2'!BZ175</f>
        <v>0.55384615384615388</v>
      </c>
      <c r="E174" s="162">
        <f t="shared" si="20"/>
        <v>10</v>
      </c>
      <c r="F174" s="162">
        <f t="shared" si="21"/>
        <v>1</v>
      </c>
      <c r="G174" s="162">
        <f t="shared" si="22"/>
        <v>7.384615384615385</v>
      </c>
      <c r="H174" s="162">
        <f t="shared" si="23"/>
        <v>6.9538461538461549</v>
      </c>
      <c r="J174" s="5"/>
    </row>
    <row r="175" spans="1:10" x14ac:dyDescent="0.3">
      <c r="A175" s="5" t="s">
        <v>324</v>
      </c>
      <c r="B175" s="5">
        <f>'Imputed and missing data hidden'!BY175</f>
        <v>7</v>
      </c>
      <c r="C175" s="5">
        <f>IF(VLOOKUP(A175,'Hazard &amp; Exposure'!$B$3:$DT$193,123,FALSE)&gt;0,1,0)</f>
        <v>0</v>
      </c>
      <c r="D175" s="162">
        <f>'Indicator Date hidden2'!BZ176</f>
        <v>0.50724637681159424</v>
      </c>
      <c r="E175" s="162">
        <f t="shared" si="20"/>
        <v>4.666666666666667</v>
      </c>
      <c r="F175" s="162">
        <f t="shared" si="21"/>
        <v>1</v>
      </c>
      <c r="G175" s="162">
        <f t="shared" si="22"/>
        <v>6.7632850241545901</v>
      </c>
      <c r="H175" s="162">
        <f t="shared" si="23"/>
        <v>4.5719806763285034</v>
      </c>
      <c r="J175" s="5"/>
    </row>
    <row r="176" spans="1:10" x14ac:dyDescent="0.3">
      <c r="A176" s="5" t="s">
        <v>326</v>
      </c>
      <c r="B176" s="5">
        <f>'Imputed and missing data hidden'!BY176</f>
        <v>3</v>
      </c>
      <c r="C176" s="5">
        <f>IF(VLOOKUP(A176,'Hazard &amp; Exposure'!$B$3:$DT$193,123,FALSE)&gt;0,1,0)</f>
        <v>0</v>
      </c>
      <c r="D176" s="162">
        <f>'Indicator Date hidden2'!BZ177</f>
        <v>0.56338028169014087</v>
      </c>
      <c r="E176" s="162">
        <f t="shared" si="20"/>
        <v>2</v>
      </c>
      <c r="F176" s="162">
        <f t="shared" si="21"/>
        <v>1</v>
      </c>
      <c r="G176" s="162">
        <f t="shared" si="22"/>
        <v>7.511737089201878</v>
      </c>
      <c r="H176" s="162">
        <f t="shared" si="23"/>
        <v>3.8046948356807508</v>
      </c>
      <c r="J176" s="5"/>
    </row>
    <row r="177" spans="1:10" x14ac:dyDescent="0.3">
      <c r="A177" s="5" t="s">
        <v>328</v>
      </c>
      <c r="B177" s="5">
        <f>'Imputed and missing data hidden'!BY177</f>
        <v>8</v>
      </c>
      <c r="C177" s="5">
        <f>IF(VLOOKUP(A177,'Hazard &amp; Exposure'!$B$3:$DT$193,123,FALSE)&gt;0,1,0)</f>
        <v>1</v>
      </c>
      <c r="D177" s="162">
        <f>'Indicator Date hidden2'!BZ178</f>
        <v>0.47142857142857142</v>
      </c>
      <c r="E177" s="162">
        <f t="shared" si="20"/>
        <v>5.333333333333333</v>
      </c>
      <c r="F177" s="162">
        <f t="shared" si="21"/>
        <v>1.25</v>
      </c>
      <c r="G177" s="162">
        <f t="shared" si="22"/>
        <v>6.2857142857142856</v>
      </c>
      <c r="H177" s="162">
        <f t="shared" si="23"/>
        <v>5.8095238095238093</v>
      </c>
      <c r="J177" s="5"/>
    </row>
    <row r="178" spans="1:10" x14ac:dyDescent="0.3">
      <c r="A178" s="5" t="s">
        <v>330</v>
      </c>
      <c r="B178" s="5">
        <f>'Imputed and missing data hidden'!BY178</f>
        <v>11</v>
      </c>
      <c r="C178" s="5">
        <f>IF(VLOOKUP(A178,'Hazard &amp; Exposure'!$B$3:$DT$193,123,FALSE)&gt;0,1,0)</f>
        <v>0</v>
      </c>
      <c r="D178" s="162">
        <f>'Indicator Date hidden2'!BZ179</f>
        <v>0.43076923076923079</v>
      </c>
      <c r="E178" s="162">
        <f t="shared" si="20"/>
        <v>7.3333333333333339</v>
      </c>
      <c r="F178" s="162">
        <f t="shared" si="21"/>
        <v>1</v>
      </c>
      <c r="G178" s="162">
        <f t="shared" si="22"/>
        <v>5.7435897435897436</v>
      </c>
      <c r="H178" s="162">
        <f t="shared" si="23"/>
        <v>5.2307692307692308</v>
      </c>
      <c r="J178" s="5"/>
    </row>
    <row r="179" spans="1:10" x14ac:dyDescent="0.3">
      <c r="A179" s="5" t="s">
        <v>332</v>
      </c>
      <c r="B179" s="5">
        <f>'Imputed and missing data hidden'!BY179</f>
        <v>24</v>
      </c>
      <c r="C179" s="5">
        <f>IF(VLOOKUP(A179,'Hazard &amp; Exposure'!$B$3:$DT$193,123,FALSE)&gt;0,1,0)</f>
        <v>0</v>
      </c>
      <c r="D179" s="162">
        <f>'Indicator Date hidden2'!BZ180</f>
        <v>0.64406779661016944</v>
      </c>
      <c r="E179" s="162">
        <f t="shared" si="20"/>
        <v>10</v>
      </c>
      <c r="F179" s="162">
        <f t="shared" si="21"/>
        <v>1</v>
      </c>
      <c r="G179" s="162">
        <f t="shared" si="22"/>
        <v>8.5875706214689256</v>
      </c>
      <c r="H179" s="162">
        <f t="shared" si="23"/>
        <v>7.4350282485875709</v>
      </c>
      <c r="J179" s="5"/>
    </row>
    <row r="180" spans="1:10" x14ac:dyDescent="0.3">
      <c r="A180" s="5" t="s">
        <v>334</v>
      </c>
      <c r="B180" s="5">
        <f>'Imputed and missing data hidden'!BY180</f>
        <v>2</v>
      </c>
      <c r="C180" s="5">
        <f>IF(VLOOKUP(A180,'Hazard &amp; Exposure'!$B$3:$DT$193,123,FALSE)&gt;0,1,0)</f>
        <v>0</v>
      </c>
      <c r="D180" s="162">
        <f>'Indicator Date hidden2'!BZ181</f>
        <v>0.43835616438356162</v>
      </c>
      <c r="E180" s="162">
        <f t="shared" si="20"/>
        <v>1.3333333333333321</v>
      </c>
      <c r="F180" s="162">
        <f t="shared" si="21"/>
        <v>1</v>
      </c>
      <c r="G180" s="162">
        <f t="shared" si="22"/>
        <v>5.8447488584474883</v>
      </c>
      <c r="H180" s="162">
        <f t="shared" si="23"/>
        <v>2.8712328767123285</v>
      </c>
      <c r="J180" s="5"/>
    </row>
    <row r="181" spans="1:10" x14ac:dyDescent="0.3">
      <c r="A181" s="5" t="s">
        <v>336</v>
      </c>
      <c r="B181" s="5">
        <f>'Imputed and missing data hidden'!BY181</f>
        <v>8</v>
      </c>
      <c r="C181" s="5">
        <f>IF(VLOOKUP(A181,'Hazard &amp; Exposure'!$B$3:$DT$193,123,FALSE)&gt;0,1,0)</f>
        <v>1</v>
      </c>
      <c r="D181" s="162">
        <f>'Indicator Date hidden2'!BZ182</f>
        <v>0.6428571428571429</v>
      </c>
      <c r="E181" s="162">
        <f t="shared" si="20"/>
        <v>5.333333333333333</v>
      </c>
      <c r="F181" s="162">
        <f t="shared" si="21"/>
        <v>1.25</v>
      </c>
      <c r="G181" s="162">
        <f t="shared" si="22"/>
        <v>8.571428571428573</v>
      </c>
      <c r="H181" s="162">
        <f t="shared" si="23"/>
        <v>6.9523809523809526</v>
      </c>
      <c r="J181" s="5"/>
    </row>
    <row r="182" spans="1:10" x14ac:dyDescent="0.3">
      <c r="A182" s="5" t="s">
        <v>338</v>
      </c>
      <c r="B182" s="5">
        <f>'Imputed and missing data hidden'!BY182</f>
        <v>14</v>
      </c>
      <c r="C182" s="5">
        <f>IF(VLOOKUP(A182,'Hazard &amp; Exposure'!$B$3:$DT$193,123,FALSE)&gt;0,1,0)</f>
        <v>0</v>
      </c>
      <c r="D182" s="162">
        <f>'Indicator Date hidden2'!BZ183</f>
        <v>0.375</v>
      </c>
      <c r="E182" s="162">
        <f t="shared" si="20"/>
        <v>9.3333333333333339</v>
      </c>
      <c r="F182" s="162">
        <f t="shared" si="21"/>
        <v>1</v>
      </c>
      <c r="G182" s="162">
        <f t="shared" si="22"/>
        <v>5</v>
      </c>
      <c r="H182" s="162">
        <f t="shared" si="23"/>
        <v>5.7333333333333334</v>
      </c>
      <c r="J182" s="5"/>
    </row>
    <row r="183" spans="1:10" x14ac:dyDescent="0.3">
      <c r="A183" s="5" t="s">
        <v>340</v>
      </c>
      <c r="B183" s="5">
        <f>'Imputed and missing data hidden'!BY183</f>
        <v>11</v>
      </c>
      <c r="C183" s="5">
        <f>IF(VLOOKUP(A183,'Hazard &amp; Exposure'!$B$3:$DT$193,123,FALSE)&gt;0,1,0)</f>
        <v>0</v>
      </c>
      <c r="D183" s="162">
        <f>'Indicator Date hidden2'!BZ184</f>
        <v>0.48484848484848486</v>
      </c>
      <c r="E183" s="162">
        <f t="shared" si="20"/>
        <v>7.3333333333333339</v>
      </c>
      <c r="F183" s="162">
        <f t="shared" si="21"/>
        <v>1</v>
      </c>
      <c r="G183" s="162">
        <f t="shared" si="22"/>
        <v>6.4646464646464645</v>
      </c>
      <c r="H183" s="162">
        <f t="shared" si="23"/>
        <v>5.5191919191919201</v>
      </c>
      <c r="J183" s="5"/>
    </row>
    <row r="184" spans="1:10" x14ac:dyDescent="0.3">
      <c r="A184" s="5" t="s">
        <v>341</v>
      </c>
      <c r="B184" s="5">
        <f>'Imputed and missing data hidden'!BY184</f>
        <v>12</v>
      </c>
      <c r="C184" s="5">
        <f>IF(VLOOKUP(A184,'Hazard &amp; Exposure'!$B$3:$DT$193,123,FALSE)&gt;0,1,0)</f>
        <v>0</v>
      </c>
      <c r="D184" s="162">
        <f>'Indicator Date hidden2'!BZ185</f>
        <v>0.54545454545454541</v>
      </c>
      <c r="E184" s="162">
        <f t="shared" si="20"/>
        <v>8</v>
      </c>
      <c r="F184" s="162">
        <f t="shared" si="21"/>
        <v>1</v>
      </c>
      <c r="G184" s="162">
        <f t="shared" si="22"/>
        <v>7.2727272727272725</v>
      </c>
      <c r="H184" s="162">
        <f t="shared" si="23"/>
        <v>6.1090909090909093</v>
      </c>
      <c r="J184" s="5"/>
    </row>
    <row r="185" spans="1:10" x14ac:dyDescent="0.3">
      <c r="A185" s="5" t="s">
        <v>343</v>
      </c>
      <c r="B185" s="5">
        <f>'Imputed and missing data hidden'!BY185</f>
        <v>8</v>
      </c>
      <c r="C185" s="5">
        <f>IF(VLOOKUP(A185,'Hazard &amp; Exposure'!$B$3:$DT$193,123,FALSE)&gt;0,1,0)</f>
        <v>0</v>
      </c>
      <c r="D185" s="162">
        <f>'Indicator Date hidden2'!BZ186</f>
        <v>0.5</v>
      </c>
      <c r="E185" s="162">
        <f t="shared" si="20"/>
        <v>5.333333333333333</v>
      </c>
      <c r="F185" s="162">
        <f t="shared" si="21"/>
        <v>1</v>
      </c>
      <c r="G185" s="162">
        <f t="shared" si="22"/>
        <v>6.666666666666667</v>
      </c>
      <c r="H185" s="162">
        <f t="shared" si="23"/>
        <v>4.8</v>
      </c>
      <c r="J185" s="5"/>
    </row>
    <row r="186" spans="1:10" x14ac:dyDescent="0.3">
      <c r="A186" s="5" t="s">
        <v>345</v>
      </c>
      <c r="B186" s="5">
        <f>'Imputed and missing data hidden'!BY186</f>
        <v>8</v>
      </c>
      <c r="C186" s="5">
        <f>IF(VLOOKUP(A186,'Hazard &amp; Exposure'!$B$3:$DT$193,123,FALSE)&gt;0,1,0)</f>
        <v>0</v>
      </c>
      <c r="D186" s="162">
        <f>'Indicator Date hidden2'!BZ187</f>
        <v>0.6</v>
      </c>
      <c r="E186" s="162">
        <f t="shared" si="20"/>
        <v>5.333333333333333</v>
      </c>
      <c r="F186" s="162">
        <f t="shared" si="21"/>
        <v>1</v>
      </c>
      <c r="G186" s="162">
        <f t="shared" si="22"/>
        <v>8</v>
      </c>
      <c r="H186" s="162">
        <f t="shared" si="23"/>
        <v>5.333333333333333</v>
      </c>
      <c r="J186" s="5"/>
    </row>
    <row r="187" spans="1:10" x14ac:dyDescent="0.3">
      <c r="A187" s="5" t="s">
        <v>347</v>
      </c>
      <c r="B187" s="5">
        <f>'Imputed and missing data hidden'!BY187</f>
        <v>11</v>
      </c>
      <c r="C187" s="5">
        <f>IF(VLOOKUP(A187,'Hazard &amp; Exposure'!$B$3:$DT$193,123,FALSE)&gt;0,1,0)</f>
        <v>0</v>
      </c>
      <c r="D187" s="162">
        <f>'Indicator Date hidden2'!BZ188</f>
        <v>0.76119402985074625</v>
      </c>
      <c r="E187" s="162">
        <f t="shared" si="20"/>
        <v>7.3333333333333339</v>
      </c>
      <c r="F187" s="162">
        <f t="shared" si="21"/>
        <v>1</v>
      </c>
      <c r="G187" s="162">
        <f t="shared" si="22"/>
        <v>10</v>
      </c>
      <c r="H187" s="162">
        <f t="shared" si="23"/>
        <v>6.9333333333333336</v>
      </c>
      <c r="J187" s="5"/>
    </row>
    <row r="188" spans="1:10" x14ac:dyDescent="0.3">
      <c r="A188" s="5" t="s">
        <v>349</v>
      </c>
      <c r="B188" s="5">
        <f>'Imputed and missing data hidden'!BY188</f>
        <v>10</v>
      </c>
      <c r="C188" s="5">
        <f>IF(VLOOKUP(A188,'Hazard &amp; Exposure'!$B$3:$DT$193,123,FALSE)&gt;0,1,0)</f>
        <v>0</v>
      </c>
      <c r="D188" s="162">
        <f>'Indicator Date hidden2'!BZ189</f>
        <v>0.52238805970149249</v>
      </c>
      <c r="E188" s="162">
        <f t="shared" si="20"/>
        <v>6.666666666666667</v>
      </c>
      <c r="F188" s="162">
        <f t="shared" si="21"/>
        <v>1</v>
      </c>
      <c r="G188" s="162">
        <f t="shared" si="22"/>
        <v>6.9651741293532332</v>
      </c>
      <c r="H188" s="162">
        <f t="shared" si="23"/>
        <v>5.4527363184079602</v>
      </c>
      <c r="J188" s="5"/>
    </row>
    <row r="189" spans="1:10" x14ac:dyDescent="0.3">
      <c r="A189" s="5" t="s">
        <v>350</v>
      </c>
      <c r="B189" s="5">
        <f>'Imputed and missing data hidden'!BY189</f>
        <v>5</v>
      </c>
      <c r="C189" s="5">
        <f>IF(VLOOKUP(A189,'Hazard &amp; Exposure'!$B$3:$DT$193,123,FALSE)&gt;0,1,0)</f>
        <v>0</v>
      </c>
      <c r="D189" s="162">
        <f>'Indicator Date hidden2'!BZ190</f>
        <v>0.56944444444444442</v>
      </c>
      <c r="E189" s="162">
        <f t="shared" si="20"/>
        <v>3.3333333333333339</v>
      </c>
      <c r="F189" s="162">
        <f t="shared" si="21"/>
        <v>1</v>
      </c>
      <c r="G189" s="162">
        <f t="shared" si="22"/>
        <v>7.5925925925925917</v>
      </c>
      <c r="H189" s="162">
        <f t="shared" si="23"/>
        <v>4.3703703703703702</v>
      </c>
      <c r="J189" s="5"/>
    </row>
    <row r="190" spans="1:10" x14ac:dyDescent="0.3">
      <c r="A190" s="5" t="s">
        <v>351</v>
      </c>
      <c r="B190" s="5">
        <f>'Imputed and missing data hidden'!BY190</f>
        <v>5</v>
      </c>
      <c r="C190" s="5">
        <f>IF(VLOOKUP(A190,'Hazard &amp; Exposure'!$B$3:$DT$193,123,FALSE)&gt;0,1,0)</f>
        <v>1</v>
      </c>
      <c r="D190" s="162">
        <f>'Indicator Date hidden2'!BZ191</f>
        <v>0.6216216216216216</v>
      </c>
      <c r="E190" s="162">
        <f t="shared" si="20"/>
        <v>3.3333333333333339</v>
      </c>
      <c r="F190" s="162">
        <f t="shared" si="21"/>
        <v>1.25</v>
      </c>
      <c r="G190" s="162">
        <f t="shared" si="22"/>
        <v>8.2882882882882889</v>
      </c>
      <c r="H190" s="162">
        <f t="shared" si="23"/>
        <v>5.8108108108108114</v>
      </c>
      <c r="J190" s="5"/>
    </row>
    <row r="191" spans="1:10" x14ac:dyDescent="0.3">
      <c r="A191" s="5" t="s">
        <v>353</v>
      </c>
      <c r="B191" s="5">
        <f>'Imputed and missing data hidden'!BY191</f>
        <v>0</v>
      </c>
      <c r="C191" s="5">
        <f>IF(VLOOKUP(A191,'Hazard &amp; Exposure'!$B$3:$DT$193,123,FALSE)&gt;0,1,0)</f>
        <v>0</v>
      </c>
      <c r="D191" s="162">
        <f>'Indicator Date hidden2'!BZ192</f>
        <v>0.55405405405405406</v>
      </c>
      <c r="E191" s="162">
        <f t="shared" si="20"/>
        <v>0</v>
      </c>
      <c r="F191" s="162">
        <f t="shared" si="21"/>
        <v>1</v>
      </c>
      <c r="G191" s="162">
        <f t="shared" si="22"/>
        <v>7.3873873873873874</v>
      </c>
      <c r="H191" s="162">
        <f t="shared" si="23"/>
        <v>2.9549549549549559</v>
      </c>
      <c r="J191" s="5"/>
    </row>
    <row r="192" spans="1:10" x14ac:dyDescent="0.3">
      <c r="A192" s="5" t="s">
        <v>355</v>
      </c>
      <c r="B192" s="5">
        <f>'Imputed and missing data hidden'!BY192</f>
        <v>0</v>
      </c>
      <c r="C192" s="5">
        <f>IF(VLOOKUP(A192,'Hazard &amp; Exposure'!$B$3:$DT$193,123,FALSE)&gt;0,1,0)</f>
        <v>0</v>
      </c>
      <c r="D192" s="162">
        <f>'Indicator Date hidden2'!BZ193</f>
        <v>0.52702702702702697</v>
      </c>
      <c r="E192" s="162">
        <f t="shared" si="20"/>
        <v>0</v>
      </c>
      <c r="F192" s="162">
        <f t="shared" si="21"/>
        <v>1</v>
      </c>
      <c r="G192" s="162">
        <f t="shared" si="22"/>
        <v>7.0270270270270263</v>
      </c>
      <c r="H192" s="162">
        <f t="shared" si="23"/>
        <v>2.8108108108108096</v>
      </c>
      <c r="J192" s="5"/>
    </row>
    <row r="194" spans="1:4" x14ac:dyDescent="0.3">
      <c r="A194" s="5" t="s">
        <v>389</v>
      </c>
      <c r="B194" s="5">
        <f>MIN(B2:B192)</f>
        <v>0</v>
      </c>
      <c r="C194" s="5">
        <f>MIN(C2:C192)</f>
        <v>0</v>
      </c>
      <c r="D194" s="5">
        <f>MIN(D2:D192)</f>
        <v>0.31343283582089554</v>
      </c>
    </row>
    <row r="195" spans="1:4" x14ac:dyDescent="0.3">
      <c r="A195" s="5" t="s">
        <v>390</v>
      </c>
      <c r="B195" s="5">
        <f>MAX(B2:B192)</f>
        <v>32</v>
      </c>
      <c r="C195" s="5">
        <f>MAX(C2:C192)</f>
        <v>1</v>
      </c>
      <c r="D195" s="5">
        <f>MAX(D2:D192)</f>
        <v>0.86111111111111116</v>
      </c>
    </row>
    <row r="196" spans="1:4" x14ac:dyDescent="0.3">
      <c r="A196" s="5" t="s">
        <v>389</v>
      </c>
      <c r="B196" s="5">
        <v>0</v>
      </c>
      <c r="C196" s="5">
        <v>0</v>
      </c>
      <c r="D196" s="5">
        <v>0</v>
      </c>
    </row>
    <row r="197" spans="1:4" x14ac:dyDescent="0.3">
      <c r="A197" s="5" t="s">
        <v>390</v>
      </c>
      <c r="B197" s="5">
        <v>15</v>
      </c>
      <c r="C197" s="5">
        <v>1</v>
      </c>
      <c r="D197" s="5">
        <v>0.75</v>
      </c>
    </row>
    <row r="198" spans="1:4" ht="15" thickBot="1" x14ac:dyDescent="0.35"/>
    <row r="199" spans="1:4" ht="15" thickBot="1" x14ac:dyDescent="0.35">
      <c r="A199" s="5" t="s">
        <v>878</v>
      </c>
      <c r="B199" s="165">
        <v>1.25</v>
      </c>
    </row>
  </sheetData>
  <autoFilter ref="A1:H1" xr:uid="{00000000-0009-0000-0000-00000D000000}">
    <sortState ref="A2:H192">
      <sortCondition ref="A1"/>
    </sortState>
  </autoFilter>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N100"/>
  <sheetViews>
    <sheetView zoomScale="70" zoomScaleNormal="70" workbookViewId="0">
      <pane xSplit="5" ySplit="2" topLeftCell="F3" activePane="bottomRight" state="frozen"/>
      <selection pane="topRight" activeCell="G1" sqref="G1"/>
      <selection pane="bottomLeft" activeCell="A3" sqref="A3"/>
      <selection pane="bottomRight" sqref="A1:N1"/>
    </sheetView>
  </sheetViews>
  <sheetFormatPr defaultColWidth="9.109375" defaultRowHeight="14.4" x14ac:dyDescent="0.3"/>
  <cols>
    <col min="1" max="1" width="14.5546875" style="18" bestFit="1" customWidth="1"/>
    <col min="2" max="2" width="15.44140625" style="18" customWidth="1"/>
    <col min="3" max="3" width="23.44140625" style="18" customWidth="1"/>
    <col min="4" max="4" width="17.6640625" style="18" bestFit="1" customWidth="1"/>
    <col min="5" max="5" width="24" style="18" customWidth="1"/>
    <col min="6" max="10" width="57.109375" style="18" customWidth="1"/>
    <col min="11" max="12" width="33.6640625" style="18" customWidth="1"/>
    <col min="13" max="13" width="15.33203125" style="18" customWidth="1"/>
    <col min="14" max="14" width="63.33203125" style="18" customWidth="1"/>
    <col min="15" max="16384" width="9.109375" style="18"/>
  </cols>
  <sheetData>
    <row r="1" spans="1:14" s="4" customFormat="1" x14ac:dyDescent="0.3">
      <c r="A1" s="234"/>
      <c r="B1" s="234"/>
      <c r="C1" s="234"/>
      <c r="D1" s="234"/>
      <c r="E1" s="234"/>
      <c r="F1" s="234"/>
      <c r="G1" s="234"/>
      <c r="H1" s="234"/>
      <c r="I1" s="234"/>
      <c r="J1" s="234"/>
      <c r="K1" s="234"/>
      <c r="L1" s="234"/>
      <c r="M1" s="234"/>
      <c r="N1" s="234"/>
    </row>
    <row r="2" spans="1:14" ht="15" thickBot="1" x14ac:dyDescent="0.35">
      <c r="A2" s="108" t="s">
        <v>477</v>
      </c>
      <c r="B2" s="108" t="s">
        <v>478</v>
      </c>
      <c r="C2" s="108" t="s">
        <v>479</v>
      </c>
      <c r="D2" s="108" t="s">
        <v>480</v>
      </c>
      <c r="E2" s="108" t="s">
        <v>481</v>
      </c>
      <c r="F2" s="108" t="s">
        <v>482</v>
      </c>
      <c r="G2" s="108" t="s">
        <v>617</v>
      </c>
      <c r="H2" s="108" t="s">
        <v>618</v>
      </c>
      <c r="I2" s="108" t="s">
        <v>1255</v>
      </c>
      <c r="J2" s="108" t="s">
        <v>619</v>
      </c>
      <c r="K2" s="108" t="s">
        <v>535</v>
      </c>
      <c r="L2" s="108" t="s">
        <v>916</v>
      </c>
      <c r="M2" s="108" t="s">
        <v>920</v>
      </c>
      <c r="N2" s="108" t="s">
        <v>536</v>
      </c>
    </row>
    <row r="3" spans="1:14" ht="99" customHeight="1" x14ac:dyDescent="0.3">
      <c r="A3" s="126" t="s">
        <v>483</v>
      </c>
      <c r="B3" s="127" t="s">
        <v>364</v>
      </c>
      <c r="C3" s="127" t="s">
        <v>484</v>
      </c>
      <c r="D3" s="127" t="s">
        <v>774</v>
      </c>
      <c r="E3" s="127" t="s">
        <v>778</v>
      </c>
      <c r="F3" s="127" t="s">
        <v>887</v>
      </c>
      <c r="G3" s="127" t="s">
        <v>888</v>
      </c>
      <c r="H3" s="127" t="s">
        <v>796</v>
      </c>
      <c r="I3" s="127"/>
      <c r="J3" s="127" t="s">
        <v>797</v>
      </c>
      <c r="K3" s="127" t="s">
        <v>1168</v>
      </c>
      <c r="L3" s="127" t="s">
        <v>1173</v>
      </c>
      <c r="M3" s="205">
        <v>43627</v>
      </c>
      <c r="N3" s="176" t="s">
        <v>1169</v>
      </c>
    </row>
    <row r="4" spans="1:14" ht="99" customHeight="1" x14ac:dyDescent="0.3">
      <c r="A4" s="128" t="s">
        <v>483</v>
      </c>
      <c r="B4" s="129" t="s">
        <v>364</v>
      </c>
      <c r="C4" s="129" t="s">
        <v>484</v>
      </c>
      <c r="D4" s="127" t="s">
        <v>775</v>
      </c>
      <c r="E4" s="129" t="s">
        <v>779</v>
      </c>
      <c r="F4" s="129" t="s">
        <v>889</v>
      </c>
      <c r="G4" s="129" t="s">
        <v>890</v>
      </c>
      <c r="H4" s="129" t="s">
        <v>796</v>
      </c>
      <c r="I4" s="127"/>
      <c r="J4" s="127" t="s">
        <v>798</v>
      </c>
      <c r="K4" s="127" t="s">
        <v>1168</v>
      </c>
      <c r="L4" s="127" t="s">
        <v>1173</v>
      </c>
      <c r="M4" s="205">
        <v>43627</v>
      </c>
      <c r="N4" s="176" t="s">
        <v>1169</v>
      </c>
    </row>
    <row r="5" spans="1:14" ht="99" customHeight="1" x14ac:dyDescent="0.3">
      <c r="A5" s="128" t="s">
        <v>483</v>
      </c>
      <c r="B5" s="129" t="s">
        <v>364</v>
      </c>
      <c r="C5" s="129" t="s">
        <v>484</v>
      </c>
      <c r="D5" s="129" t="s">
        <v>776</v>
      </c>
      <c r="E5" s="129" t="s">
        <v>780</v>
      </c>
      <c r="F5" s="127" t="s">
        <v>891</v>
      </c>
      <c r="G5" s="129" t="s">
        <v>892</v>
      </c>
      <c r="H5" s="129" t="s">
        <v>799</v>
      </c>
      <c r="I5" s="127"/>
      <c r="J5" s="127" t="s">
        <v>797</v>
      </c>
      <c r="K5" s="127" t="s">
        <v>1168</v>
      </c>
      <c r="L5" s="127" t="s">
        <v>1173</v>
      </c>
      <c r="M5" s="205">
        <v>43627</v>
      </c>
      <c r="N5" s="176" t="s">
        <v>1169</v>
      </c>
    </row>
    <row r="6" spans="1:14" ht="99" customHeight="1" x14ac:dyDescent="0.3">
      <c r="A6" s="128" t="s">
        <v>483</v>
      </c>
      <c r="B6" s="129" t="s">
        <v>364</v>
      </c>
      <c r="C6" s="129" t="s">
        <v>484</v>
      </c>
      <c r="D6" s="129" t="s">
        <v>777</v>
      </c>
      <c r="E6" s="129" t="s">
        <v>781</v>
      </c>
      <c r="F6" s="129" t="s">
        <v>893</v>
      </c>
      <c r="G6" s="129" t="s">
        <v>894</v>
      </c>
      <c r="H6" s="129" t="s">
        <v>799</v>
      </c>
      <c r="I6" s="127"/>
      <c r="J6" s="127" t="s">
        <v>797</v>
      </c>
      <c r="K6" s="127" t="s">
        <v>1168</v>
      </c>
      <c r="L6" s="127" t="s">
        <v>1173</v>
      </c>
      <c r="M6" s="205">
        <v>43627</v>
      </c>
      <c r="N6" s="176" t="s">
        <v>1169</v>
      </c>
    </row>
    <row r="7" spans="1:14" ht="99" customHeight="1" x14ac:dyDescent="0.3">
      <c r="A7" s="128" t="s">
        <v>483</v>
      </c>
      <c r="B7" s="129" t="s">
        <v>364</v>
      </c>
      <c r="C7" s="129" t="s">
        <v>485</v>
      </c>
      <c r="D7" s="129" t="s">
        <v>808</v>
      </c>
      <c r="E7" s="129" t="s">
        <v>486</v>
      </c>
      <c r="F7" s="129" t="s">
        <v>538</v>
      </c>
      <c r="G7" s="129" t="s">
        <v>558</v>
      </c>
      <c r="H7" s="129" t="s">
        <v>559</v>
      </c>
      <c r="I7" s="127"/>
      <c r="J7" s="127" t="s">
        <v>782</v>
      </c>
      <c r="K7" s="127" t="s">
        <v>1220</v>
      </c>
      <c r="L7" s="127" t="s">
        <v>1171</v>
      </c>
      <c r="M7" s="127"/>
      <c r="N7" s="176" t="s">
        <v>1170</v>
      </c>
    </row>
    <row r="8" spans="1:14" ht="99" customHeight="1" x14ac:dyDescent="0.3">
      <c r="A8" s="128" t="s">
        <v>483</v>
      </c>
      <c r="B8" s="129" t="s">
        <v>364</v>
      </c>
      <c r="C8" s="129" t="s">
        <v>485</v>
      </c>
      <c r="D8" s="129" t="s">
        <v>809</v>
      </c>
      <c r="E8" s="129" t="s">
        <v>487</v>
      </c>
      <c r="F8" s="129" t="s">
        <v>539</v>
      </c>
      <c r="G8" s="129" t="s">
        <v>560</v>
      </c>
      <c r="H8" s="129" t="s">
        <v>559</v>
      </c>
      <c r="I8" s="127"/>
      <c r="J8" s="127" t="s">
        <v>782</v>
      </c>
      <c r="K8" s="127" t="s">
        <v>1220</v>
      </c>
      <c r="L8" s="127" t="s">
        <v>1171</v>
      </c>
      <c r="M8" s="127"/>
      <c r="N8" s="176" t="s">
        <v>1170</v>
      </c>
    </row>
    <row r="9" spans="1:14" ht="99" customHeight="1" x14ac:dyDescent="0.3">
      <c r="A9" s="128" t="s">
        <v>483</v>
      </c>
      <c r="B9" s="129" t="s">
        <v>364</v>
      </c>
      <c r="C9" s="129" t="s">
        <v>488</v>
      </c>
      <c r="D9" s="129" t="s">
        <v>810</v>
      </c>
      <c r="E9" s="129" t="s">
        <v>437</v>
      </c>
      <c r="F9" s="129" t="s">
        <v>540</v>
      </c>
      <c r="G9" s="129" t="s">
        <v>561</v>
      </c>
      <c r="H9" s="129" t="s">
        <v>562</v>
      </c>
      <c r="I9" s="127"/>
      <c r="J9" s="127" t="s">
        <v>782</v>
      </c>
      <c r="K9" s="127" t="s">
        <v>1220</v>
      </c>
      <c r="L9" s="127" t="s">
        <v>1171</v>
      </c>
      <c r="M9" s="127"/>
      <c r="N9" s="176" t="s">
        <v>1170</v>
      </c>
    </row>
    <row r="10" spans="1:14" ht="99" customHeight="1" x14ac:dyDescent="0.3">
      <c r="A10" s="128" t="s">
        <v>483</v>
      </c>
      <c r="B10" s="129" t="s">
        <v>364</v>
      </c>
      <c r="C10" s="129" t="s">
        <v>488</v>
      </c>
      <c r="D10" s="129" t="s">
        <v>811</v>
      </c>
      <c r="E10" s="129" t="s">
        <v>439</v>
      </c>
      <c r="F10" s="129" t="s">
        <v>541</v>
      </c>
      <c r="G10" s="129" t="s">
        <v>563</v>
      </c>
      <c r="H10" s="129" t="s">
        <v>562</v>
      </c>
      <c r="I10" s="127"/>
      <c r="J10" s="127" t="s">
        <v>782</v>
      </c>
      <c r="K10" s="127" t="s">
        <v>1220</v>
      </c>
      <c r="L10" s="127" t="s">
        <v>1171</v>
      </c>
      <c r="M10" s="127"/>
      <c r="N10" s="176" t="s">
        <v>1170</v>
      </c>
    </row>
    <row r="11" spans="1:14" ht="99" customHeight="1" x14ac:dyDescent="0.3">
      <c r="A11" s="128" t="s">
        <v>483</v>
      </c>
      <c r="B11" s="129" t="s">
        <v>364</v>
      </c>
      <c r="C11" s="129" t="s">
        <v>489</v>
      </c>
      <c r="D11" s="129" t="s">
        <v>490</v>
      </c>
      <c r="E11" s="129" t="s">
        <v>542</v>
      </c>
      <c r="F11" s="129" t="s">
        <v>543</v>
      </c>
      <c r="G11" s="129" t="s">
        <v>564</v>
      </c>
      <c r="H11" s="129" t="s">
        <v>565</v>
      </c>
      <c r="I11" s="127"/>
      <c r="J11" s="127" t="s">
        <v>782</v>
      </c>
      <c r="K11" s="127" t="s">
        <v>1220</v>
      </c>
      <c r="L11" s="127" t="s">
        <v>1171</v>
      </c>
      <c r="M11" s="127"/>
      <c r="N11" s="176" t="s">
        <v>1170</v>
      </c>
    </row>
    <row r="12" spans="1:14" ht="99" customHeight="1" x14ac:dyDescent="0.3">
      <c r="A12" s="128" t="s">
        <v>483</v>
      </c>
      <c r="B12" s="129" t="s">
        <v>364</v>
      </c>
      <c r="C12" s="129" t="s">
        <v>489</v>
      </c>
      <c r="D12" s="129" t="s">
        <v>491</v>
      </c>
      <c r="E12" s="129" t="s">
        <v>544</v>
      </c>
      <c r="F12" s="129" t="s">
        <v>895</v>
      </c>
      <c r="G12" s="129" t="s">
        <v>566</v>
      </c>
      <c r="H12" s="129" t="s">
        <v>565</v>
      </c>
      <c r="I12" s="127"/>
      <c r="J12" s="127" t="s">
        <v>782</v>
      </c>
      <c r="K12" s="127" t="s">
        <v>1220</v>
      </c>
      <c r="L12" s="127" t="s">
        <v>1171</v>
      </c>
      <c r="M12" s="127"/>
      <c r="N12" s="176" t="s">
        <v>1170</v>
      </c>
    </row>
    <row r="13" spans="1:14" ht="99" customHeight="1" x14ac:dyDescent="0.3">
      <c r="A13" s="128" t="s">
        <v>483</v>
      </c>
      <c r="B13" s="129" t="s">
        <v>364</v>
      </c>
      <c r="C13" s="129" t="s">
        <v>489</v>
      </c>
      <c r="D13" s="129" t="s">
        <v>806</v>
      </c>
      <c r="E13" s="129" t="s">
        <v>783</v>
      </c>
      <c r="F13" s="129" t="s">
        <v>896</v>
      </c>
      <c r="G13" s="129" t="s">
        <v>900</v>
      </c>
      <c r="H13" s="129" t="s">
        <v>567</v>
      </c>
      <c r="I13" s="127"/>
      <c r="J13" s="127" t="s">
        <v>782</v>
      </c>
      <c r="K13" s="127" t="s">
        <v>1220</v>
      </c>
      <c r="L13" s="127" t="s">
        <v>1171</v>
      </c>
      <c r="M13" s="127"/>
      <c r="N13" s="176" t="s">
        <v>1170</v>
      </c>
    </row>
    <row r="14" spans="1:14" ht="99" customHeight="1" x14ac:dyDescent="0.3">
      <c r="A14" s="128" t="s">
        <v>483</v>
      </c>
      <c r="B14" s="129" t="s">
        <v>364</v>
      </c>
      <c r="C14" s="129" t="s">
        <v>489</v>
      </c>
      <c r="D14" s="129" t="s">
        <v>805</v>
      </c>
      <c r="E14" s="129" t="s">
        <v>784</v>
      </c>
      <c r="F14" s="129" t="s">
        <v>897</v>
      </c>
      <c r="G14" s="129" t="s">
        <v>901</v>
      </c>
      <c r="H14" s="129" t="s">
        <v>567</v>
      </c>
      <c r="I14" s="127"/>
      <c r="J14" s="127" t="s">
        <v>782</v>
      </c>
      <c r="K14" s="127" t="s">
        <v>1220</v>
      </c>
      <c r="L14" s="127" t="s">
        <v>1171</v>
      </c>
      <c r="M14" s="127"/>
      <c r="N14" s="176" t="s">
        <v>1170</v>
      </c>
    </row>
    <row r="15" spans="1:14" ht="99" customHeight="1" x14ac:dyDescent="0.3">
      <c r="A15" s="128" t="s">
        <v>483</v>
      </c>
      <c r="B15" s="129" t="s">
        <v>364</v>
      </c>
      <c r="C15" s="129" t="s">
        <v>489</v>
      </c>
      <c r="D15" s="129" t="s">
        <v>806</v>
      </c>
      <c r="E15" s="129" t="s">
        <v>785</v>
      </c>
      <c r="F15" s="129" t="s">
        <v>898</v>
      </c>
      <c r="G15" s="129" t="s">
        <v>902</v>
      </c>
      <c r="H15" s="129" t="s">
        <v>568</v>
      </c>
      <c r="I15" s="127"/>
      <c r="J15" s="127" t="s">
        <v>782</v>
      </c>
      <c r="K15" s="127" t="s">
        <v>1220</v>
      </c>
      <c r="L15" s="127" t="s">
        <v>1171</v>
      </c>
      <c r="M15" s="127"/>
      <c r="N15" s="176" t="s">
        <v>1170</v>
      </c>
    </row>
    <row r="16" spans="1:14" ht="99" customHeight="1" x14ac:dyDescent="0.3">
      <c r="A16" s="128" t="s">
        <v>483</v>
      </c>
      <c r="B16" s="129" t="s">
        <v>364</v>
      </c>
      <c r="C16" s="129" t="s">
        <v>489</v>
      </c>
      <c r="D16" s="129" t="s">
        <v>807</v>
      </c>
      <c r="E16" s="129" t="s">
        <v>786</v>
      </c>
      <c r="F16" s="129" t="s">
        <v>899</v>
      </c>
      <c r="G16" s="129" t="s">
        <v>903</v>
      </c>
      <c r="H16" s="129" t="s">
        <v>568</v>
      </c>
      <c r="I16" s="127"/>
      <c r="J16" s="127" t="s">
        <v>782</v>
      </c>
      <c r="K16" s="127" t="s">
        <v>1220</v>
      </c>
      <c r="L16" s="127" t="s">
        <v>1171</v>
      </c>
      <c r="M16" s="127"/>
      <c r="N16" s="176" t="s">
        <v>1170</v>
      </c>
    </row>
    <row r="17" spans="1:14" ht="52.8" x14ac:dyDescent="0.3">
      <c r="A17" s="128" t="s">
        <v>483</v>
      </c>
      <c r="B17" s="129" t="s">
        <v>364</v>
      </c>
      <c r="C17" s="129" t="s">
        <v>492</v>
      </c>
      <c r="D17" s="129"/>
      <c r="E17" s="129" t="s">
        <v>738</v>
      </c>
      <c r="F17" s="129" t="s">
        <v>694</v>
      </c>
      <c r="G17" s="129" t="s">
        <v>699</v>
      </c>
      <c r="H17" s="129" t="s">
        <v>569</v>
      </c>
      <c r="I17" s="129"/>
      <c r="J17" s="129"/>
      <c r="K17" s="129" t="s">
        <v>514</v>
      </c>
      <c r="L17" s="129"/>
      <c r="M17" s="173">
        <v>43340</v>
      </c>
      <c r="N17" s="176" t="s">
        <v>923</v>
      </c>
    </row>
    <row r="18" spans="1:14" ht="66" x14ac:dyDescent="0.3">
      <c r="A18" s="128" t="s">
        <v>483</v>
      </c>
      <c r="B18" s="129" t="s">
        <v>364</v>
      </c>
      <c r="C18" s="129" t="s">
        <v>492</v>
      </c>
      <c r="D18" s="129" t="s">
        <v>812</v>
      </c>
      <c r="E18" s="129" t="s">
        <v>419</v>
      </c>
      <c r="F18" s="129" t="s">
        <v>727</v>
      </c>
      <c r="G18" s="129" t="s">
        <v>728</v>
      </c>
      <c r="H18" s="129" t="s">
        <v>569</v>
      </c>
      <c r="I18" s="129"/>
      <c r="J18" s="129" t="s">
        <v>729</v>
      </c>
      <c r="K18" s="129" t="s">
        <v>918</v>
      </c>
      <c r="L18" s="129" t="s">
        <v>908</v>
      </c>
      <c r="M18" s="173">
        <v>43705</v>
      </c>
      <c r="N18" s="176" t="s">
        <v>493</v>
      </c>
    </row>
    <row r="19" spans="1:14" ht="66" x14ac:dyDescent="0.3">
      <c r="A19" s="128" t="s">
        <v>483</v>
      </c>
      <c r="B19" s="129" t="s">
        <v>364</v>
      </c>
      <c r="C19" s="129" t="s">
        <v>492</v>
      </c>
      <c r="D19" s="129" t="s">
        <v>813</v>
      </c>
      <c r="E19" s="129" t="s">
        <v>420</v>
      </c>
      <c r="F19" s="129" t="s">
        <v>730</v>
      </c>
      <c r="G19" s="129" t="s">
        <v>731</v>
      </c>
      <c r="H19" s="129" t="s">
        <v>569</v>
      </c>
      <c r="I19" s="129"/>
      <c r="J19" s="129" t="s">
        <v>729</v>
      </c>
      <c r="K19" s="129" t="s">
        <v>918</v>
      </c>
      <c r="L19" s="129" t="s">
        <v>908</v>
      </c>
      <c r="M19" s="173">
        <v>43705</v>
      </c>
      <c r="N19" s="176" t="s">
        <v>493</v>
      </c>
    </row>
    <row r="20" spans="1:14" ht="66" x14ac:dyDescent="0.3">
      <c r="A20" s="128" t="s">
        <v>483</v>
      </c>
      <c r="B20" s="129" t="s">
        <v>364</v>
      </c>
      <c r="C20" s="129" t="s">
        <v>492</v>
      </c>
      <c r="D20" s="129" t="s">
        <v>814</v>
      </c>
      <c r="E20" s="129" t="s">
        <v>734</v>
      </c>
      <c r="F20" s="129" t="s">
        <v>734</v>
      </c>
      <c r="G20" s="129" t="s">
        <v>735</v>
      </c>
      <c r="H20" s="129" t="s">
        <v>569</v>
      </c>
      <c r="I20" s="129"/>
      <c r="J20" s="129" t="s">
        <v>729</v>
      </c>
      <c r="K20" s="129" t="s">
        <v>918</v>
      </c>
      <c r="L20" s="129" t="s">
        <v>908</v>
      </c>
      <c r="M20" s="173">
        <v>43705</v>
      </c>
      <c r="N20" s="176" t="s">
        <v>493</v>
      </c>
    </row>
    <row r="21" spans="1:14" ht="79.2" x14ac:dyDescent="0.3">
      <c r="A21" s="128" t="s">
        <v>483</v>
      </c>
      <c r="B21" s="129" t="s">
        <v>364</v>
      </c>
      <c r="C21" s="129" t="s">
        <v>1051</v>
      </c>
      <c r="D21" s="129" t="s">
        <v>1052</v>
      </c>
      <c r="E21" s="129" t="s">
        <v>1056</v>
      </c>
      <c r="F21" s="129" t="s">
        <v>1056</v>
      </c>
      <c r="G21" s="129" t="s">
        <v>1066</v>
      </c>
      <c r="H21" s="129" t="s">
        <v>1067</v>
      </c>
      <c r="I21" s="129"/>
      <c r="J21" s="129"/>
      <c r="K21" s="129"/>
      <c r="L21" s="129" t="s">
        <v>1086</v>
      </c>
      <c r="M21" s="173">
        <v>43480</v>
      </c>
      <c r="N21" s="176" t="s">
        <v>1086</v>
      </c>
    </row>
    <row r="22" spans="1:14" ht="105.6" x14ac:dyDescent="0.3">
      <c r="A22" s="128" t="s">
        <v>483</v>
      </c>
      <c r="B22" s="129" t="s">
        <v>364</v>
      </c>
      <c r="C22" s="129" t="s">
        <v>1051</v>
      </c>
      <c r="D22" s="129" t="s">
        <v>1052</v>
      </c>
      <c r="E22" s="129" t="s">
        <v>1057</v>
      </c>
      <c r="F22" s="129" t="s">
        <v>1057</v>
      </c>
      <c r="G22" s="129" t="s">
        <v>1066</v>
      </c>
      <c r="H22" s="129" t="s">
        <v>1067</v>
      </c>
      <c r="I22" s="129"/>
      <c r="J22" s="129"/>
      <c r="K22" s="129"/>
      <c r="L22" s="129" t="s">
        <v>1087</v>
      </c>
      <c r="M22" s="173">
        <v>43480</v>
      </c>
      <c r="N22" s="176" t="s">
        <v>1087</v>
      </c>
    </row>
    <row r="23" spans="1:14" ht="79.2" x14ac:dyDescent="0.3">
      <c r="A23" s="128" t="s">
        <v>483</v>
      </c>
      <c r="B23" s="129" t="s">
        <v>364</v>
      </c>
      <c r="C23" s="129" t="s">
        <v>1051</v>
      </c>
      <c r="D23" s="129" t="s">
        <v>1052</v>
      </c>
      <c r="E23" s="129" t="s">
        <v>1058</v>
      </c>
      <c r="F23" s="129" t="s">
        <v>1058</v>
      </c>
      <c r="G23" s="129" t="s">
        <v>1066</v>
      </c>
      <c r="H23" s="129" t="s">
        <v>1067</v>
      </c>
      <c r="I23" s="129"/>
      <c r="J23" s="129"/>
      <c r="K23" s="129"/>
      <c r="L23" s="129" t="s">
        <v>1088</v>
      </c>
      <c r="M23" s="173">
        <v>43480</v>
      </c>
      <c r="N23" s="176" t="s">
        <v>1088</v>
      </c>
    </row>
    <row r="24" spans="1:14" ht="79.2" x14ac:dyDescent="0.3">
      <c r="A24" s="128" t="s">
        <v>483</v>
      </c>
      <c r="B24" s="129" t="s">
        <v>364</v>
      </c>
      <c r="C24" s="129" t="s">
        <v>1051</v>
      </c>
      <c r="D24" s="129" t="s">
        <v>1052</v>
      </c>
      <c r="E24" s="129" t="s">
        <v>1059</v>
      </c>
      <c r="F24" s="129" t="s">
        <v>1059</v>
      </c>
      <c r="G24" s="129" t="s">
        <v>1066</v>
      </c>
      <c r="H24" s="129" t="s">
        <v>1067</v>
      </c>
      <c r="I24" s="129"/>
      <c r="J24" s="129"/>
      <c r="K24" s="129"/>
      <c r="L24" s="129" t="s">
        <v>1089</v>
      </c>
      <c r="M24" s="173">
        <v>43480</v>
      </c>
      <c r="N24" s="176" t="s">
        <v>1089</v>
      </c>
    </row>
    <row r="25" spans="1:14" ht="145.19999999999999" x14ac:dyDescent="0.3">
      <c r="A25" s="128" t="s">
        <v>483</v>
      </c>
      <c r="B25" s="129" t="s">
        <v>364</v>
      </c>
      <c r="C25" s="129" t="s">
        <v>1051</v>
      </c>
      <c r="D25" s="129" t="s">
        <v>1053</v>
      </c>
      <c r="E25" s="129" t="s">
        <v>1060</v>
      </c>
      <c r="F25" s="129" t="s">
        <v>1060</v>
      </c>
      <c r="G25" s="129" t="s">
        <v>1068</v>
      </c>
      <c r="H25" s="129" t="s">
        <v>1069</v>
      </c>
      <c r="I25" s="129"/>
      <c r="J25" s="129"/>
      <c r="K25" s="129" t="s">
        <v>1219</v>
      </c>
      <c r="L25" s="129" t="s">
        <v>1090</v>
      </c>
      <c r="M25" s="173">
        <v>43480</v>
      </c>
      <c r="N25" s="176" t="s">
        <v>1097</v>
      </c>
    </row>
    <row r="26" spans="1:14" ht="145.19999999999999" x14ac:dyDescent="0.3">
      <c r="A26" s="128" t="s">
        <v>483</v>
      </c>
      <c r="B26" s="129" t="s">
        <v>364</v>
      </c>
      <c r="C26" s="129" t="s">
        <v>1051</v>
      </c>
      <c r="D26" s="129" t="s">
        <v>1053</v>
      </c>
      <c r="E26" s="129" t="s">
        <v>1061</v>
      </c>
      <c r="F26" s="129" t="s">
        <v>1061</v>
      </c>
      <c r="G26" s="129" t="s">
        <v>1070</v>
      </c>
      <c r="H26" s="129" t="s">
        <v>1069</v>
      </c>
      <c r="I26" s="129"/>
      <c r="J26" s="129"/>
      <c r="K26" s="129" t="s">
        <v>1219</v>
      </c>
      <c r="L26" s="129" t="s">
        <v>1090</v>
      </c>
      <c r="M26" s="173">
        <v>43480</v>
      </c>
      <c r="N26" s="176" t="s">
        <v>1097</v>
      </c>
    </row>
    <row r="27" spans="1:14" ht="105.6" x14ac:dyDescent="0.3">
      <c r="A27" s="128" t="s">
        <v>483</v>
      </c>
      <c r="B27" s="129" t="s">
        <v>364</v>
      </c>
      <c r="C27" s="129" t="s">
        <v>1051</v>
      </c>
      <c r="D27" s="129" t="s">
        <v>1053</v>
      </c>
      <c r="E27" s="129" t="s">
        <v>1062</v>
      </c>
      <c r="F27" s="129" t="s">
        <v>1062</v>
      </c>
      <c r="G27" s="129" t="s">
        <v>1068</v>
      </c>
      <c r="H27" s="129" t="s">
        <v>1069</v>
      </c>
      <c r="I27" s="129"/>
      <c r="J27" s="129"/>
      <c r="K27" s="129" t="s">
        <v>1219</v>
      </c>
      <c r="L27" s="129" t="s">
        <v>1091</v>
      </c>
      <c r="M27" s="173">
        <v>43480</v>
      </c>
      <c r="N27" s="176" t="s">
        <v>1097</v>
      </c>
    </row>
    <row r="28" spans="1:14" ht="105.6" x14ac:dyDescent="0.3">
      <c r="A28" s="128" t="s">
        <v>483</v>
      </c>
      <c r="B28" s="129" t="s">
        <v>364</v>
      </c>
      <c r="C28" s="129" t="s">
        <v>1051</v>
      </c>
      <c r="D28" s="129" t="s">
        <v>1053</v>
      </c>
      <c r="E28" s="129" t="s">
        <v>1063</v>
      </c>
      <c r="F28" s="129" t="s">
        <v>1063</v>
      </c>
      <c r="G28" s="129" t="s">
        <v>1070</v>
      </c>
      <c r="H28" s="129" t="s">
        <v>1069</v>
      </c>
      <c r="I28" s="129"/>
      <c r="J28" s="129"/>
      <c r="K28" s="129" t="s">
        <v>1219</v>
      </c>
      <c r="L28" s="129" t="s">
        <v>1091</v>
      </c>
      <c r="M28" s="173">
        <v>43480</v>
      </c>
      <c r="N28" s="176" t="s">
        <v>1097</v>
      </c>
    </row>
    <row r="29" spans="1:14" ht="66" x14ac:dyDescent="0.3">
      <c r="A29" s="128" t="s">
        <v>483</v>
      </c>
      <c r="B29" s="129" t="s">
        <v>364</v>
      </c>
      <c r="C29" s="129" t="s">
        <v>1051</v>
      </c>
      <c r="D29" s="129" t="s">
        <v>1053</v>
      </c>
      <c r="E29" s="129" t="s">
        <v>1064</v>
      </c>
      <c r="F29" s="129" t="s">
        <v>1064</v>
      </c>
      <c r="G29" s="129" t="s">
        <v>1235</v>
      </c>
      <c r="H29" s="129" t="s">
        <v>1234</v>
      </c>
      <c r="I29" s="129"/>
      <c r="J29" s="129" t="s">
        <v>1233</v>
      </c>
      <c r="K29" s="129"/>
      <c r="L29" s="129" t="s">
        <v>1092</v>
      </c>
      <c r="M29" s="173">
        <v>43480</v>
      </c>
      <c r="N29" s="176" t="s">
        <v>1098</v>
      </c>
    </row>
    <row r="30" spans="1:14" ht="81.75" customHeight="1" x14ac:dyDescent="0.3">
      <c r="A30" s="128" t="s">
        <v>483</v>
      </c>
      <c r="B30" s="129" t="s">
        <v>364</v>
      </c>
      <c r="C30" s="129" t="s">
        <v>1051</v>
      </c>
      <c r="D30" s="129" t="s">
        <v>1053</v>
      </c>
      <c r="E30" s="129" t="s">
        <v>992</v>
      </c>
      <c r="F30" s="129" t="s">
        <v>992</v>
      </c>
      <c r="G30" s="129" t="s">
        <v>1236</v>
      </c>
      <c r="H30" s="129" t="s">
        <v>1174</v>
      </c>
      <c r="I30" s="129"/>
      <c r="J30" s="129" t="s">
        <v>1175</v>
      </c>
      <c r="K30" s="129"/>
      <c r="L30" s="129" t="s">
        <v>1093</v>
      </c>
      <c r="M30" s="173">
        <v>43480</v>
      </c>
      <c r="N30" s="176"/>
    </row>
    <row r="31" spans="1:14" ht="132" x14ac:dyDescent="0.3">
      <c r="A31" s="128" t="s">
        <v>483</v>
      </c>
      <c r="B31" s="129" t="s">
        <v>364</v>
      </c>
      <c r="C31" s="129" t="s">
        <v>1051</v>
      </c>
      <c r="D31" s="129" t="s">
        <v>1053</v>
      </c>
      <c r="E31" s="129" t="s">
        <v>1154</v>
      </c>
      <c r="F31" s="129" t="s">
        <v>1154</v>
      </c>
      <c r="G31" s="129" t="s">
        <v>1237</v>
      </c>
      <c r="H31" s="129" t="s">
        <v>1238</v>
      </c>
      <c r="I31" s="129"/>
      <c r="J31" s="129" t="s">
        <v>1176</v>
      </c>
      <c r="K31" s="129"/>
      <c r="L31" s="129" t="s">
        <v>1177</v>
      </c>
      <c r="M31" s="173">
        <v>43480</v>
      </c>
      <c r="N31" s="176" t="s">
        <v>1178</v>
      </c>
    </row>
    <row r="32" spans="1:14" ht="39.6" hidden="1" x14ac:dyDescent="0.3">
      <c r="A32" s="128" t="s">
        <v>483</v>
      </c>
      <c r="B32" s="129" t="s">
        <v>364</v>
      </c>
      <c r="C32" s="129" t="s">
        <v>1051</v>
      </c>
      <c r="D32" s="129" t="s">
        <v>1053</v>
      </c>
      <c r="E32" s="129" t="s">
        <v>1065</v>
      </c>
      <c r="F32" s="129" t="s">
        <v>1065</v>
      </c>
      <c r="G32" s="129"/>
      <c r="H32" s="129"/>
      <c r="I32" s="129"/>
      <c r="J32" s="129"/>
      <c r="K32" s="129"/>
      <c r="L32" s="129"/>
      <c r="M32" s="173"/>
      <c r="N32" s="176" t="s">
        <v>1099</v>
      </c>
    </row>
    <row r="33" spans="1:14" ht="145.19999999999999" x14ac:dyDescent="0.3">
      <c r="A33" s="128" t="s">
        <v>483</v>
      </c>
      <c r="B33" s="129" t="s">
        <v>364</v>
      </c>
      <c r="C33" s="129" t="s">
        <v>1051</v>
      </c>
      <c r="D33" s="129" t="s">
        <v>1054</v>
      </c>
      <c r="E33" s="129" t="s">
        <v>994</v>
      </c>
      <c r="F33" s="129" t="s">
        <v>994</v>
      </c>
      <c r="G33" s="129" t="s">
        <v>1071</v>
      </c>
      <c r="H33" s="129" t="s">
        <v>1072</v>
      </c>
      <c r="I33" s="129"/>
      <c r="J33" s="129"/>
      <c r="K33" s="129" t="s">
        <v>526</v>
      </c>
      <c r="L33" s="129"/>
      <c r="M33" s="173">
        <v>43697</v>
      </c>
      <c r="N33" s="176" t="s">
        <v>1100</v>
      </c>
    </row>
    <row r="34" spans="1:14" ht="52.8" x14ac:dyDescent="0.3">
      <c r="A34" s="128" t="s">
        <v>483</v>
      </c>
      <c r="B34" s="129" t="s">
        <v>364</v>
      </c>
      <c r="C34" s="129" t="s">
        <v>1051</v>
      </c>
      <c r="D34" s="129" t="s">
        <v>1054</v>
      </c>
      <c r="E34" s="129" t="s">
        <v>995</v>
      </c>
      <c r="F34" s="129" t="s">
        <v>995</v>
      </c>
      <c r="G34" s="129" t="s">
        <v>1073</v>
      </c>
      <c r="H34" s="129"/>
      <c r="I34" s="129"/>
      <c r="J34" s="129"/>
      <c r="K34" s="129" t="s">
        <v>526</v>
      </c>
      <c r="L34" s="129"/>
      <c r="M34" s="173">
        <v>43697</v>
      </c>
      <c r="N34" s="176" t="s">
        <v>1241</v>
      </c>
    </row>
    <row r="35" spans="1:14" ht="303.60000000000002" x14ac:dyDescent="0.3">
      <c r="A35" s="128" t="s">
        <v>483</v>
      </c>
      <c r="B35" s="129" t="s">
        <v>364</v>
      </c>
      <c r="C35" s="129" t="s">
        <v>1051</v>
      </c>
      <c r="D35" s="129" t="s">
        <v>1054</v>
      </c>
      <c r="E35" s="129" t="s">
        <v>996</v>
      </c>
      <c r="F35" s="129" t="s">
        <v>996</v>
      </c>
      <c r="G35" s="129" t="s">
        <v>1074</v>
      </c>
      <c r="H35" s="129" t="s">
        <v>1075</v>
      </c>
      <c r="I35" s="129"/>
      <c r="J35" s="129"/>
      <c r="K35" s="129" t="s">
        <v>526</v>
      </c>
      <c r="L35" s="129"/>
      <c r="M35" s="173">
        <v>43697</v>
      </c>
      <c r="N35" s="176" t="s">
        <v>1101</v>
      </c>
    </row>
    <row r="36" spans="1:14" ht="66" x14ac:dyDescent="0.3">
      <c r="A36" s="128" t="s">
        <v>483</v>
      </c>
      <c r="B36" s="129" t="s">
        <v>364</v>
      </c>
      <c r="C36" s="129" t="s">
        <v>1051</v>
      </c>
      <c r="D36" s="129" t="s">
        <v>1054</v>
      </c>
      <c r="E36" s="129" t="s">
        <v>997</v>
      </c>
      <c r="F36" s="129" t="s">
        <v>1179</v>
      </c>
      <c r="G36" s="129" t="s">
        <v>1180</v>
      </c>
      <c r="H36" s="129"/>
      <c r="I36" s="129"/>
      <c r="J36" s="129"/>
      <c r="K36" s="129" t="s">
        <v>1163</v>
      </c>
      <c r="L36" s="129" t="s">
        <v>1182</v>
      </c>
      <c r="M36" s="173">
        <v>43705</v>
      </c>
      <c r="N36" s="176" t="s">
        <v>1181</v>
      </c>
    </row>
    <row r="37" spans="1:14" ht="26.4" hidden="1" x14ac:dyDescent="0.3">
      <c r="A37" s="128" t="s">
        <v>483</v>
      </c>
      <c r="B37" s="129" t="s">
        <v>364</v>
      </c>
      <c r="C37" s="129" t="s">
        <v>1051</v>
      </c>
      <c r="D37" s="129" t="s">
        <v>1054</v>
      </c>
      <c r="E37" s="129" t="s">
        <v>998</v>
      </c>
      <c r="F37" s="129" t="s">
        <v>998</v>
      </c>
      <c r="G37" s="129"/>
      <c r="H37" s="129"/>
      <c r="I37" s="129"/>
      <c r="J37" s="129"/>
      <c r="K37" s="129"/>
      <c r="L37" s="129"/>
      <c r="M37" s="173"/>
      <c r="N37" s="176" t="s">
        <v>1102</v>
      </c>
    </row>
    <row r="38" spans="1:14" ht="290.39999999999998" x14ac:dyDescent="0.3">
      <c r="A38" s="128" t="s">
        <v>483</v>
      </c>
      <c r="B38" s="129" t="s">
        <v>364</v>
      </c>
      <c r="C38" s="129" t="s">
        <v>1051</v>
      </c>
      <c r="D38" s="129" t="s">
        <v>1054</v>
      </c>
      <c r="E38" s="129" t="s">
        <v>999</v>
      </c>
      <c r="F38" s="129" t="s">
        <v>999</v>
      </c>
      <c r="G38" s="129" t="s">
        <v>1076</v>
      </c>
      <c r="H38" s="129" t="s">
        <v>1077</v>
      </c>
      <c r="I38" s="129" t="s">
        <v>1245</v>
      </c>
      <c r="J38" s="129"/>
      <c r="K38" s="129" t="s">
        <v>795</v>
      </c>
      <c r="L38" s="129"/>
      <c r="M38" s="173">
        <v>43705</v>
      </c>
      <c r="N38" s="176" t="s">
        <v>919</v>
      </c>
    </row>
    <row r="39" spans="1:14" ht="330" x14ac:dyDescent="0.3">
      <c r="A39" s="128" t="s">
        <v>483</v>
      </c>
      <c r="B39" s="129" t="s">
        <v>364</v>
      </c>
      <c r="C39" s="129" t="s">
        <v>1051</v>
      </c>
      <c r="D39" s="129" t="s">
        <v>1054</v>
      </c>
      <c r="E39" s="129" t="s">
        <v>1000</v>
      </c>
      <c r="F39" s="129" t="s">
        <v>1000</v>
      </c>
      <c r="G39" s="129" t="s">
        <v>1078</v>
      </c>
      <c r="H39" s="129" t="s">
        <v>1079</v>
      </c>
      <c r="I39" s="129" t="s">
        <v>1244</v>
      </c>
      <c r="J39" s="129"/>
      <c r="K39" s="129" t="s">
        <v>795</v>
      </c>
      <c r="L39" s="129"/>
      <c r="M39" s="173">
        <v>43705</v>
      </c>
      <c r="N39" s="176" t="s">
        <v>919</v>
      </c>
    </row>
    <row r="40" spans="1:14" ht="92.4" x14ac:dyDescent="0.3">
      <c r="A40" s="128" t="s">
        <v>483</v>
      </c>
      <c r="B40" s="129" t="s">
        <v>364</v>
      </c>
      <c r="C40" s="129" t="s">
        <v>1051</v>
      </c>
      <c r="D40" s="129" t="s">
        <v>1054</v>
      </c>
      <c r="E40" s="129" t="s">
        <v>1001</v>
      </c>
      <c r="F40" s="129" t="s">
        <v>1001</v>
      </c>
      <c r="G40" s="129" t="s">
        <v>1080</v>
      </c>
      <c r="H40" s="129" t="s">
        <v>1243</v>
      </c>
      <c r="I40" s="129" t="s">
        <v>1245</v>
      </c>
      <c r="J40" s="129"/>
      <c r="K40" s="129" t="s">
        <v>795</v>
      </c>
      <c r="L40" s="129"/>
      <c r="M40" s="173">
        <v>43705</v>
      </c>
      <c r="N40" s="176" t="s">
        <v>1184</v>
      </c>
    </row>
    <row r="41" spans="1:14" ht="92.4" x14ac:dyDescent="0.3">
      <c r="A41" s="128" t="s">
        <v>483</v>
      </c>
      <c r="B41" s="129" t="s">
        <v>364</v>
      </c>
      <c r="C41" s="129" t="s">
        <v>1051</v>
      </c>
      <c r="D41" s="129" t="s">
        <v>1055</v>
      </c>
      <c r="E41" s="129" t="s">
        <v>1155</v>
      </c>
      <c r="F41" s="129" t="s">
        <v>1155</v>
      </c>
      <c r="G41" s="129" t="s">
        <v>1183</v>
      </c>
      <c r="H41" s="129" t="s">
        <v>1242</v>
      </c>
      <c r="I41" s="129" t="s">
        <v>1245</v>
      </c>
      <c r="J41" s="129"/>
      <c r="K41" s="129" t="s">
        <v>795</v>
      </c>
      <c r="L41" s="129"/>
      <c r="M41" s="173">
        <v>43705</v>
      </c>
      <c r="N41" s="176" t="s">
        <v>919</v>
      </c>
    </row>
    <row r="42" spans="1:14" ht="66" x14ac:dyDescent="0.3">
      <c r="A42" s="128" t="s">
        <v>483</v>
      </c>
      <c r="B42" s="129" t="s">
        <v>364</v>
      </c>
      <c r="C42" s="129" t="s">
        <v>1051</v>
      </c>
      <c r="D42" s="129" t="s">
        <v>1055</v>
      </c>
      <c r="E42" s="129" t="s">
        <v>1002</v>
      </c>
      <c r="F42" s="129" t="s">
        <v>1002</v>
      </c>
      <c r="G42" s="129" t="s">
        <v>1081</v>
      </c>
      <c r="H42" s="129" t="s">
        <v>1082</v>
      </c>
      <c r="I42" s="129"/>
      <c r="J42" s="129"/>
      <c r="K42" s="129" t="s">
        <v>1223</v>
      </c>
      <c r="L42" s="129" t="s">
        <v>1222</v>
      </c>
      <c r="M42" s="173">
        <v>43705</v>
      </c>
      <c r="N42" s="176" t="s">
        <v>1221</v>
      </c>
    </row>
    <row r="43" spans="1:14" ht="116.25" customHeight="1" x14ac:dyDescent="0.3">
      <c r="A43" s="128" t="s">
        <v>483</v>
      </c>
      <c r="B43" s="129" t="s">
        <v>364</v>
      </c>
      <c r="C43" s="129" t="s">
        <v>1051</v>
      </c>
      <c r="D43" s="129" t="s">
        <v>1055</v>
      </c>
      <c r="E43" s="129" t="s">
        <v>1003</v>
      </c>
      <c r="F43" s="129" t="s">
        <v>1003</v>
      </c>
      <c r="G43" s="129" t="s">
        <v>1160</v>
      </c>
      <c r="H43" s="129" t="s">
        <v>1161</v>
      </c>
      <c r="I43" s="129"/>
      <c r="J43" s="129"/>
      <c r="K43" s="129" t="s">
        <v>829</v>
      </c>
      <c r="L43" s="129"/>
      <c r="M43" s="173">
        <v>43707</v>
      </c>
      <c r="N43" s="176" t="s">
        <v>1162</v>
      </c>
    </row>
    <row r="44" spans="1:14" ht="79.2" hidden="1" x14ac:dyDescent="0.3">
      <c r="A44" s="128" t="s">
        <v>483</v>
      </c>
      <c r="B44" s="129" t="s">
        <v>364</v>
      </c>
      <c r="C44" s="129" t="s">
        <v>1051</v>
      </c>
      <c r="D44" s="129" t="s">
        <v>1055</v>
      </c>
      <c r="E44" s="129" t="s">
        <v>993</v>
      </c>
      <c r="F44" s="129" t="s">
        <v>993</v>
      </c>
      <c r="G44" s="129"/>
      <c r="H44" s="129"/>
      <c r="I44" s="129"/>
      <c r="J44" s="129"/>
      <c r="K44" s="129"/>
      <c r="L44" s="129" t="s">
        <v>1094</v>
      </c>
      <c r="M44" s="173"/>
      <c r="N44" s="176"/>
    </row>
    <row r="45" spans="1:14" ht="79.2" x14ac:dyDescent="0.3">
      <c r="A45" s="128" t="s">
        <v>483</v>
      </c>
      <c r="B45" s="129" t="s">
        <v>364</v>
      </c>
      <c r="C45" s="129" t="s">
        <v>1051</v>
      </c>
      <c r="D45" s="129" t="s">
        <v>1055</v>
      </c>
      <c r="E45" s="129" t="s">
        <v>1004</v>
      </c>
      <c r="F45" s="129" t="s">
        <v>1004</v>
      </c>
      <c r="G45" s="129" t="s">
        <v>1083</v>
      </c>
      <c r="H45" s="129" t="s">
        <v>1084</v>
      </c>
      <c r="I45" s="129" t="s">
        <v>1296</v>
      </c>
      <c r="J45" s="129"/>
      <c r="K45" s="129" t="s">
        <v>1096</v>
      </c>
      <c r="L45" s="129"/>
      <c r="M45" s="173">
        <v>43707</v>
      </c>
      <c r="N45" s="176" t="s">
        <v>1103</v>
      </c>
    </row>
    <row r="46" spans="1:14" ht="66" x14ac:dyDescent="0.3">
      <c r="A46" s="128" t="s">
        <v>483</v>
      </c>
      <c r="B46" s="129" t="s">
        <v>364</v>
      </c>
      <c r="C46" s="129" t="s">
        <v>1051</v>
      </c>
      <c r="D46" s="129" t="s">
        <v>1055</v>
      </c>
      <c r="E46" s="129" t="s">
        <v>1005</v>
      </c>
      <c r="F46" s="129" t="s">
        <v>1299</v>
      </c>
      <c r="G46" s="129" t="s">
        <v>1300</v>
      </c>
      <c r="H46" s="129" t="s">
        <v>1085</v>
      </c>
      <c r="I46" s="129"/>
      <c r="J46" s="129"/>
      <c r="K46" s="129" t="s">
        <v>1163</v>
      </c>
      <c r="L46" s="129" t="s">
        <v>1239</v>
      </c>
      <c r="M46" s="173">
        <v>43714</v>
      </c>
      <c r="N46" s="176" t="s">
        <v>1205</v>
      </c>
    </row>
    <row r="47" spans="1:14" ht="39.6" x14ac:dyDescent="0.3">
      <c r="A47" s="128" t="s">
        <v>483</v>
      </c>
      <c r="B47" s="129" t="s">
        <v>365</v>
      </c>
      <c r="C47" s="129" t="s">
        <v>687</v>
      </c>
      <c r="D47" s="129" t="s">
        <v>707</v>
      </c>
      <c r="E47" s="129" t="s">
        <v>733</v>
      </c>
      <c r="F47" s="129" t="s">
        <v>733</v>
      </c>
      <c r="G47" s="129" t="s">
        <v>716</v>
      </c>
      <c r="H47" s="129" t="s">
        <v>698</v>
      </c>
      <c r="I47" s="129"/>
      <c r="J47" s="129"/>
      <c r="K47" s="129" t="s">
        <v>717</v>
      </c>
      <c r="L47" s="129" t="s">
        <v>1240</v>
      </c>
      <c r="M47" s="173">
        <v>43539</v>
      </c>
      <c r="N47" s="176" t="s">
        <v>718</v>
      </c>
    </row>
    <row r="48" spans="1:14" ht="39.6" x14ac:dyDescent="0.3">
      <c r="A48" s="128" t="s">
        <v>483</v>
      </c>
      <c r="B48" s="129" t="s">
        <v>365</v>
      </c>
      <c r="C48" s="129" t="s">
        <v>687</v>
      </c>
      <c r="D48" s="129" t="s">
        <v>707</v>
      </c>
      <c r="E48" s="129" t="s">
        <v>732</v>
      </c>
      <c r="F48" s="129" t="s">
        <v>732</v>
      </c>
      <c r="G48" s="129" t="s">
        <v>716</v>
      </c>
      <c r="H48" s="129" t="s">
        <v>698</v>
      </c>
      <c r="I48" s="129"/>
      <c r="J48" s="129"/>
      <c r="K48" s="129" t="s">
        <v>717</v>
      </c>
      <c r="L48" s="129" t="s">
        <v>1240</v>
      </c>
      <c r="M48" s="173">
        <v>43539</v>
      </c>
      <c r="N48" s="176" t="s">
        <v>718</v>
      </c>
    </row>
    <row r="49" spans="1:14" ht="26.4" x14ac:dyDescent="0.3">
      <c r="A49" s="128" t="s">
        <v>483</v>
      </c>
      <c r="B49" s="129" t="s">
        <v>365</v>
      </c>
      <c r="C49" s="129" t="s">
        <v>687</v>
      </c>
      <c r="D49" s="129" t="s">
        <v>715</v>
      </c>
      <c r="E49" s="129" t="s">
        <v>704</v>
      </c>
      <c r="F49" s="129" t="s">
        <v>704</v>
      </c>
      <c r="G49" s="129" t="s">
        <v>714</v>
      </c>
      <c r="H49" s="129" t="s">
        <v>698</v>
      </c>
      <c r="I49" s="129"/>
      <c r="J49" s="129"/>
      <c r="K49" s="129" t="s">
        <v>928</v>
      </c>
      <c r="L49" s="129"/>
      <c r="M49" s="173">
        <v>43663</v>
      </c>
      <c r="N49" s="176" t="s">
        <v>907</v>
      </c>
    </row>
    <row r="50" spans="1:14" ht="26.4" x14ac:dyDescent="0.3">
      <c r="A50" s="128" t="s">
        <v>483</v>
      </c>
      <c r="B50" s="129" t="s">
        <v>365</v>
      </c>
      <c r="C50" s="129" t="s">
        <v>687</v>
      </c>
      <c r="D50" s="129" t="s">
        <v>715</v>
      </c>
      <c r="E50" s="129" t="s">
        <v>705</v>
      </c>
      <c r="F50" s="129" t="s">
        <v>705</v>
      </c>
      <c r="G50" s="129" t="s">
        <v>714</v>
      </c>
      <c r="H50" s="129" t="s">
        <v>698</v>
      </c>
      <c r="I50" s="129"/>
      <c r="J50" s="129"/>
      <c r="K50" s="129" t="s">
        <v>928</v>
      </c>
      <c r="L50" s="129"/>
      <c r="M50" s="173">
        <v>43663</v>
      </c>
      <c r="N50" s="176" t="s">
        <v>907</v>
      </c>
    </row>
    <row r="51" spans="1:14" ht="39.6" x14ac:dyDescent="0.3">
      <c r="A51" s="130" t="s">
        <v>382</v>
      </c>
      <c r="B51" s="129" t="s">
        <v>495</v>
      </c>
      <c r="C51" s="129" t="s">
        <v>496</v>
      </c>
      <c r="D51" s="129"/>
      <c r="E51" s="129" t="s">
        <v>385</v>
      </c>
      <c r="F51" s="129" t="s">
        <v>385</v>
      </c>
      <c r="G51" s="129" t="s">
        <v>695</v>
      </c>
      <c r="H51" s="129" t="s">
        <v>570</v>
      </c>
      <c r="I51" s="129"/>
      <c r="J51" s="129"/>
      <c r="K51" s="129" t="s">
        <v>497</v>
      </c>
      <c r="L51" s="129"/>
      <c r="M51" s="173">
        <v>43913</v>
      </c>
      <c r="N51" s="176" t="s">
        <v>912</v>
      </c>
    </row>
    <row r="52" spans="1:14" ht="66" x14ac:dyDescent="0.3">
      <c r="A52" s="130" t="s">
        <v>382</v>
      </c>
      <c r="B52" s="129" t="s">
        <v>495</v>
      </c>
      <c r="C52" s="129" t="s">
        <v>496</v>
      </c>
      <c r="D52" s="129"/>
      <c r="E52" s="129" t="s">
        <v>386</v>
      </c>
      <c r="F52" s="129" t="s">
        <v>386</v>
      </c>
      <c r="G52" s="129" t="s">
        <v>696</v>
      </c>
      <c r="H52" s="129" t="s">
        <v>571</v>
      </c>
      <c r="I52" s="129"/>
      <c r="J52" s="129"/>
      <c r="K52" s="129" t="s">
        <v>497</v>
      </c>
      <c r="L52" s="129"/>
      <c r="M52" s="173">
        <v>43913</v>
      </c>
      <c r="N52" s="176" t="s">
        <v>911</v>
      </c>
    </row>
    <row r="53" spans="1:14" ht="92.4" x14ac:dyDescent="0.3">
      <c r="A53" s="130" t="s">
        <v>382</v>
      </c>
      <c r="B53" s="129" t="s">
        <v>495</v>
      </c>
      <c r="C53" s="129" t="s">
        <v>397</v>
      </c>
      <c r="D53" s="129"/>
      <c r="E53" s="129" t="s">
        <v>384</v>
      </c>
      <c r="F53" s="129" t="s">
        <v>384</v>
      </c>
      <c r="G53" s="129" t="s">
        <v>572</v>
      </c>
      <c r="H53" s="129" t="s">
        <v>573</v>
      </c>
      <c r="I53" s="129"/>
      <c r="J53" s="129"/>
      <c r="K53" s="129" t="s">
        <v>497</v>
      </c>
      <c r="L53" s="129"/>
      <c r="M53" s="173">
        <v>43913</v>
      </c>
      <c r="N53" s="176" t="s">
        <v>913</v>
      </c>
    </row>
    <row r="54" spans="1:14" ht="66" x14ac:dyDescent="0.3">
      <c r="A54" s="130" t="s">
        <v>382</v>
      </c>
      <c r="B54" s="129" t="s">
        <v>495</v>
      </c>
      <c r="C54" s="129" t="s">
        <v>397</v>
      </c>
      <c r="D54" s="129"/>
      <c r="E54" s="129" t="s">
        <v>498</v>
      </c>
      <c r="F54" s="129" t="s">
        <v>498</v>
      </c>
      <c r="G54" s="129" t="s">
        <v>574</v>
      </c>
      <c r="H54" s="129" t="s">
        <v>575</v>
      </c>
      <c r="I54" s="129"/>
      <c r="J54" s="129"/>
      <c r="K54" s="129" t="s">
        <v>526</v>
      </c>
      <c r="L54" s="129"/>
      <c r="M54" s="173">
        <v>43888</v>
      </c>
      <c r="N54" s="176" t="s">
        <v>684</v>
      </c>
    </row>
    <row r="55" spans="1:14" ht="39.6" x14ac:dyDescent="0.3">
      <c r="A55" s="130" t="s">
        <v>382</v>
      </c>
      <c r="B55" s="129" t="s">
        <v>495</v>
      </c>
      <c r="C55" s="129" t="s">
        <v>499</v>
      </c>
      <c r="D55" s="129"/>
      <c r="E55" s="129" t="s">
        <v>500</v>
      </c>
      <c r="F55" s="129" t="s">
        <v>545</v>
      </c>
      <c r="G55" s="129" t="s">
        <v>576</v>
      </c>
      <c r="H55" s="129" t="s">
        <v>577</v>
      </c>
      <c r="I55" s="129"/>
      <c r="J55" s="129"/>
      <c r="K55" s="129" t="s">
        <v>501</v>
      </c>
      <c r="L55" s="129"/>
      <c r="M55" s="173">
        <v>43913</v>
      </c>
      <c r="N55" s="176" t="s">
        <v>914</v>
      </c>
    </row>
    <row r="56" spans="1:14" ht="118.8" x14ac:dyDescent="0.3">
      <c r="A56" s="130" t="s">
        <v>382</v>
      </c>
      <c r="B56" s="129" t="s">
        <v>495</v>
      </c>
      <c r="C56" s="129" t="s">
        <v>499</v>
      </c>
      <c r="D56" s="129"/>
      <c r="E56" s="129" t="s">
        <v>394</v>
      </c>
      <c r="F56" s="129" t="s">
        <v>394</v>
      </c>
      <c r="G56" s="129" t="s">
        <v>697</v>
      </c>
      <c r="H56" s="129" t="s">
        <v>577</v>
      </c>
      <c r="I56" s="129"/>
      <c r="J56" s="129"/>
      <c r="K56" s="129" t="s">
        <v>526</v>
      </c>
      <c r="L56" s="129"/>
      <c r="M56" s="173">
        <v>43913</v>
      </c>
      <c r="N56" s="176" t="s">
        <v>502</v>
      </c>
    </row>
    <row r="57" spans="1:14" ht="52.8" x14ac:dyDescent="0.3">
      <c r="A57" s="130" t="s">
        <v>382</v>
      </c>
      <c r="B57" s="129" t="s">
        <v>495</v>
      </c>
      <c r="C57" s="129" t="s">
        <v>499</v>
      </c>
      <c r="D57" s="129"/>
      <c r="E57" s="129" t="s">
        <v>1246</v>
      </c>
      <c r="F57" s="129" t="s">
        <v>1247</v>
      </c>
      <c r="G57" s="129" t="s">
        <v>1248</v>
      </c>
      <c r="H57" s="129"/>
      <c r="I57" s="129" t="s">
        <v>1251</v>
      </c>
      <c r="J57" s="129"/>
      <c r="K57" s="129" t="s">
        <v>526</v>
      </c>
      <c r="L57" s="129"/>
      <c r="M57" s="173">
        <v>43888</v>
      </c>
      <c r="N57" s="176" t="s">
        <v>1263</v>
      </c>
    </row>
    <row r="58" spans="1:14" ht="52.8" x14ac:dyDescent="0.3">
      <c r="A58" s="130" t="s">
        <v>382</v>
      </c>
      <c r="B58" s="129" t="s">
        <v>408</v>
      </c>
      <c r="C58" s="129" t="s">
        <v>396</v>
      </c>
      <c r="D58" s="129"/>
      <c r="E58" s="129" t="s">
        <v>1167</v>
      </c>
      <c r="F58" s="129" t="s">
        <v>1167</v>
      </c>
      <c r="G58" s="129" t="s">
        <v>578</v>
      </c>
      <c r="H58" s="129" t="s">
        <v>579</v>
      </c>
      <c r="I58" s="129"/>
      <c r="J58" s="129"/>
      <c r="K58" s="129" t="s">
        <v>841</v>
      </c>
      <c r="L58" s="129" t="s">
        <v>921</v>
      </c>
      <c r="M58" s="173">
        <v>43913</v>
      </c>
      <c r="N58" s="176" t="s">
        <v>1301</v>
      </c>
    </row>
    <row r="59" spans="1:14" ht="79.2" x14ac:dyDescent="0.3">
      <c r="A59" s="130" t="s">
        <v>382</v>
      </c>
      <c r="B59" s="129" t="s">
        <v>408</v>
      </c>
      <c r="C59" s="129" t="s">
        <v>396</v>
      </c>
      <c r="D59" s="129"/>
      <c r="E59" s="129" t="s">
        <v>470</v>
      </c>
      <c r="F59" s="129" t="s">
        <v>470</v>
      </c>
      <c r="G59" s="129" t="s">
        <v>578</v>
      </c>
      <c r="H59" s="129" t="s">
        <v>579</v>
      </c>
      <c r="I59" s="129"/>
      <c r="J59" s="129" t="s">
        <v>580</v>
      </c>
      <c r="K59" s="129" t="s">
        <v>507</v>
      </c>
      <c r="L59" s="129" t="s">
        <v>1249</v>
      </c>
      <c r="M59" s="173">
        <v>43913</v>
      </c>
      <c r="N59" s="176" t="s">
        <v>508</v>
      </c>
    </row>
    <row r="60" spans="1:14" ht="52.8" x14ac:dyDescent="0.3">
      <c r="A60" s="130" t="s">
        <v>382</v>
      </c>
      <c r="B60" s="129" t="s">
        <v>408</v>
      </c>
      <c r="C60" s="129" t="s">
        <v>396</v>
      </c>
      <c r="D60" s="129"/>
      <c r="E60" s="129" t="s">
        <v>509</v>
      </c>
      <c r="F60" s="129" t="s">
        <v>509</v>
      </c>
      <c r="G60" s="129" t="s">
        <v>578</v>
      </c>
      <c r="H60" s="129" t="s">
        <v>579</v>
      </c>
      <c r="I60" s="129"/>
      <c r="J60" s="129"/>
      <c r="K60" s="129" t="s">
        <v>506</v>
      </c>
      <c r="L60" s="129" t="s">
        <v>1250</v>
      </c>
      <c r="M60" s="173">
        <v>43913</v>
      </c>
      <c r="N60" s="176" t="s">
        <v>1301</v>
      </c>
    </row>
    <row r="61" spans="1:14" ht="52.8" x14ac:dyDescent="0.3">
      <c r="A61" s="130" t="s">
        <v>382</v>
      </c>
      <c r="B61" s="129" t="s">
        <v>408</v>
      </c>
      <c r="C61" s="129" t="s">
        <v>416</v>
      </c>
      <c r="D61" s="129" t="s">
        <v>1264</v>
      </c>
      <c r="E61" s="129" t="s">
        <v>546</v>
      </c>
      <c r="F61" s="129" t="s">
        <v>547</v>
      </c>
      <c r="G61" s="129" t="s">
        <v>581</v>
      </c>
      <c r="H61" s="129" t="s">
        <v>582</v>
      </c>
      <c r="I61" s="129" t="s">
        <v>583</v>
      </c>
      <c r="J61" s="129"/>
      <c r="K61" s="129" t="s">
        <v>510</v>
      </c>
      <c r="L61" s="129"/>
      <c r="M61" s="173">
        <v>43340</v>
      </c>
      <c r="N61" s="176" t="s">
        <v>511</v>
      </c>
    </row>
    <row r="62" spans="1:14" ht="66" x14ac:dyDescent="0.3">
      <c r="A62" s="130" t="s">
        <v>382</v>
      </c>
      <c r="B62" s="129" t="s">
        <v>408</v>
      </c>
      <c r="C62" s="129" t="s">
        <v>416</v>
      </c>
      <c r="D62" s="129" t="s">
        <v>1264</v>
      </c>
      <c r="E62" s="129" t="s">
        <v>1129</v>
      </c>
      <c r="F62" s="129" t="s">
        <v>1129</v>
      </c>
      <c r="G62" s="129" t="s">
        <v>1267</v>
      </c>
      <c r="H62" s="129" t="s">
        <v>1266</v>
      </c>
      <c r="I62" s="129" t="s">
        <v>1269</v>
      </c>
      <c r="J62" s="129"/>
      <c r="K62" s="129" t="s">
        <v>1265</v>
      </c>
      <c r="L62" s="129"/>
      <c r="M62" s="173">
        <v>43705</v>
      </c>
      <c r="N62" s="176" t="s">
        <v>1184</v>
      </c>
    </row>
    <row r="63" spans="1:14" ht="52.8" x14ac:dyDescent="0.3">
      <c r="A63" s="130" t="s">
        <v>382</v>
      </c>
      <c r="B63" s="129" t="s">
        <v>408</v>
      </c>
      <c r="C63" s="129" t="s">
        <v>416</v>
      </c>
      <c r="D63" s="129" t="s">
        <v>537</v>
      </c>
      <c r="E63" s="129" t="s">
        <v>1131</v>
      </c>
      <c r="F63" s="129" t="s">
        <v>1261</v>
      </c>
      <c r="G63" s="129" t="s">
        <v>1260</v>
      </c>
      <c r="H63" s="129" t="s">
        <v>584</v>
      </c>
      <c r="I63" s="129" t="s">
        <v>1270</v>
      </c>
      <c r="J63" s="129" t="s">
        <v>1262</v>
      </c>
      <c r="K63" s="129" t="s">
        <v>1259</v>
      </c>
      <c r="L63" s="129"/>
      <c r="M63" s="173">
        <v>43705</v>
      </c>
      <c r="N63" s="176" t="s">
        <v>1184</v>
      </c>
    </row>
    <row r="64" spans="1:14" ht="66" x14ac:dyDescent="0.3">
      <c r="A64" s="130" t="s">
        <v>382</v>
      </c>
      <c r="B64" s="129" t="s">
        <v>408</v>
      </c>
      <c r="C64" s="129" t="s">
        <v>416</v>
      </c>
      <c r="D64" s="129" t="s">
        <v>537</v>
      </c>
      <c r="E64" s="129" t="s">
        <v>792</v>
      </c>
      <c r="F64" s="129" t="s">
        <v>793</v>
      </c>
      <c r="G64" s="129" t="s">
        <v>794</v>
      </c>
      <c r="H64" s="129" t="s">
        <v>585</v>
      </c>
      <c r="I64" s="129" t="s">
        <v>1271</v>
      </c>
      <c r="J64" s="129"/>
      <c r="K64" s="129" t="s">
        <v>510</v>
      </c>
      <c r="L64" s="129"/>
      <c r="M64" s="173">
        <v>43705</v>
      </c>
      <c r="N64" s="176" t="s">
        <v>511</v>
      </c>
    </row>
    <row r="65" spans="1:14" ht="79.2" x14ac:dyDescent="0.3">
      <c r="A65" s="130" t="s">
        <v>382</v>
      </c>
      <c r="B65" s="129" t="s">
        <v>408</v>
      </c>
      <c r="C65" s="129" t="s">
        <v>416</v>
      </c>
      <c r="D65" s="129" t="s">
        <v>537</v>
      </c>
      <c r="E65" s="129" t="s">
        <v>1206</v>
      </c>
      <c r="F65" s="129" t="s">
        <v>1252</v>
      </c>
      <c r="G65" s="129" t="s">
        <v>1253</v>
      </c>
      <c r="H65" s="129"/>
      <c r="I65" s="129" t="s">
        <v>1272</v>
      </c>
      <c r="J65" s="129" t="s">
        <v>1254</v>
      </c>
      <c r="K65" s="129" t="s">
        <v>1258</v>
      </c>
      <c r="L65" s="129"/>
      <c r="M65" s="173">
        <v>43705</v>
      </c>
      <c r="N65" s="176" t="s">
        <v>1184</v>
      </c>
    </row>
    <row r="66" spans="1:14" ht="118.8" x14ac:dyDescent="0.3">
      <c r="A66" s="130" t="s">
        <v>382</v>
      </c>
      <c r="B66" s="129" t="s">
        <v>408</v>
      </c>
      <c r="C66" s="129" t="s">
        <v>416</v>
      </c>
      <c r="D66" s="129" t="s">
        <v>503</v>
      </c>
      <c r="E66" s="129" t="s">
        <v>358</v>
      </c>
      <c r="F66" s="129" t="s">
        <v>504</v>
      </c>
      <c r="G66" s="129" t="s">
        <v>586</v>
      </c>
      <c r="H66" s="129" t="s">
        <v>587</v>
      </c>
      <c r="I66" s="129" t="s">
        <v>1268</v>
      </c>
      <c r="J66" s="129" t="s">
        <v>1256</v>
      </c>
      <c r="K66" s="129" t="s">
        <v>825</v>
      </c>
      <c r="L66" s="129"/>
      <c r="M66" s="173">
        <v>43888</v>
      </c>
      <c r="N66" s="176" t="s">
        <v>826</v>
      </c>
    </row>
    <row r="67" spans="1:14" ht="132" x14ac:dyDescent="0.3">
      <c r="A67" s="130" t="s">
        <v>382</v>
      </c>
      <c r="B67" s="129" t="s">
        <v>408</v>
      </c>
      <c r="C67" s="129" t="s">
        <v>416</v>
      </c>
      <c r="D67" s="129" t="s">
        <v>503</v>
      </c>
      <c r="E67" s="129" t="s">
        <v>505</v>
      </c>
      <c r="F67" s="129" t="s">
        <v>548</v>
      </c>
      <c r="G67" s="129" t="s">
        <v>588</v>
      </c>
      <c r="H67" s="129" t="s">
        <v>589</v>
      </c>
      <c r="I67" s="129"/>
      <c r="J67" s="129" t="s">
        <v>1257</v>
      </c>
      <c r="K67" s="129" t="s">
        <v>827</v>
      </c>
      <c r="L67" s="129"/>
      <c r="M67" s="173">
        <v>43888</v>
      </c>
      <c r="N67" s="176" t="s">
        <v>828</v>
      </c>
    </row>
    <row r="68" spans="1:14" ht="118.8" x14ac:dyDescent="0.3">
      <c r="A68" s="130" t="s">
        <v>382</v>
      </c>
      <c r="B68" s="129" t="s">
        <v>408</v>
      </c>
      <c r="C68" s="129" t="s">
        <v>416</v>
      </c>
      <c r="D68" s="129" t="s">
        <v>512</v>
      </c>
      <c r="E68" s="129" t="s">
        <v>549</v>
      </c>
      <c r="F68" s="129" t="s">
        <v>550</v>
      </c>
      <c r="G68" s="129" t="s">
        <v>590</v>
      </c>
      <c r="H68" s="129" t="s">
        <v>591</v>
      </c>
      <c r="I68" s="129" t="s">
        <v>1276</v>
      </c>
      <c r="J68" s="129" t="s">
        <v>592</v>
      </c>
      <c r="K68" s="129" t="s">
        <v>918</v>
      </c>
      <c r="L68" s="129" t="s">
        <v>908</v>
      </c>
      <c r="M68" s="173">
        <v>43913</v>
      </c>
      <c r="N68" s="176" t="s">
        <v>493</v>
      </c>
    </row>
    <row r="69" spans="1:14" ht="39.6" x14ac:dyDescent="0.3">
      <c r="A69" s="130" t="s">
        <v>382</v>
      </c>
      <c r="B69" s="129" t="s">
        <v>408</v>
      </c>
      <c r="C69" s="129" t="s">
        <v>416</v>
      </c>
      <c r="D69" s="129" t="s">
        <v>708</v>
      </c>
      <c r="E69" s="129" t="s">
        <v>513</v>
      </c>
      <c r="F69" s="129" t="s">
        <v>513</v>
      </c>
      <c r="G69" s="129" t="s">
        <v>593</v>
      </c>
      <c r="H69" s="129" t="s">
        <v>710</v>
      </c>
      <c r="I69" s="129"/>
      <c r="J69" s="129" t="s">
        <v>594</v>
      </c>
      <c r="K69" s="129" t="s">
        <v>514</v>
      </c>
      <c r="L69" s="129"/>
      <c r="M69" s="173">
        <v>43705</v>
      </c>
      <c r="N69" s="176" t="s">
        <v>515</v>
      </c>
    </row>
    <row r="70" spans="1:14" ht="66" x14ac:dyDescent="0.3">
      <c r="A70" s="130" t="s">
        <v>382</v>
      </c>
      <c r="B70" s="129" t="s">
        <v>408</v>
      </c>
      <c r="C70" s="129" t="s">
        <v>416</v>
      </c>
      <c r="D70" s="129" t="s">
        <v>709</v>
      </c>
      <c r="E70" s="129" t="s">
        <v>516</v>
      </c>
      <c r="F70" s="129" t="s">
        <v>551</v>
      </c>
      <c r="G70" s="129" t="s">
        <v>595</v>
      </c>
      <c r="H70" s="129" t="s">
        <v>711</v>
      </c>
      <c r="I70" s="129" t="s">
        <v>1274</v>
      </c>
      <c r="J70" s="129" t="s">
        <v>1275</v>
      </c>
      <c r="K70" s="129" t="s">
        <v>514</v>
      </c>
      <c r="L70" s="129"/>
      <c r="M70" s="173">
        <v>43705</v>
      </c>
      <c r="N70" s="176" t="s">
        <v>515</v>
      </c>
    </row>
    <row r="71" spans="1:14" ht="52.8" x14ac:dyDescent="0.3">
      <c r="A71" s="236" t="s">
        <v>1323</v>
      </c>
      <c r="B71" s="129" t="s">
        <v>1307</v>
      </c>
      <c r="C71" s="129" t="s">
        <v>1304</v>
      </c>
      <c r="D71" s="129"/>
      <c r="E71" s="129" t="s">
        <v>1302</v>
      </c>
      <c r="F71" s="129"/>
      <c r="G71" s="129" t="s">
        <v>1346</v>
      </c>
      <c r="H71" s="129" t="s">
        <v>1347</v>
      </c>
      <c r="I71" s="129"/>
      <c r="J71" s="129"/>
      <c r="K71" s="129" t="s">
        <v>526</v>
      </c>
      <c r="L71" s="129"/>
      <c r="M71" s="173">
        <v>43875</v>
      </c>
      <c r="N71" s="176" t="s">
        <v>1348</v>
      </c>
    </row>
    <row r="72" spans="1:14" ht="79.2" x14ac:dyDescent="0.3">
      <c r="A72" s="236" t="s">
        <v>1323</v>
      </c>
      <c r="B72" s="129" t="s">
        <v>1307</v>
      </c>
      <c r="C72" s="129" t="s">
        <v>1304</v>
      </c>
      <c r="D72" s="129"/>
      <c r="E72" s="129" t="s">
        <v>1303</v>
      </c>
      <c r="F72" s="129"/>
      <c r="G72" s="129" t="s">
        <v>1349</v>
      </c>
      <c r="H72" s="129" t="s">
        <v>1347</v>
      </c>
      <c r="I72" s="129"/>
      <c r="J72" s="129"/>
      <c r="K72" s="129" t="s">
        <v>526</v>
      </c>
      <c r="L72" s="129"/>
      <c r="M72" s="173">
        <v>43875</v>
      </c>
      <c r="N72" s="176" t="s">
        <v>1350</v>
      </c>
    </row>
    <row r="73" spans="1:14" ht="132" x14ac:dyDescent="0.3">
      <c r="A73" s="236" t="s">
        <v>1323</v>
      </c>
      <c r="B73" s="129" t="s">
        <v>1307</v>
      </c>
      <c r="C73" s="129" t="s">
        <v>1305</v>
      </c>
      <c r="D73" s="129"/>
      <c r="E73" s="129" t="s">
        <v>1305</v>
      </c>
      <c r="F73" s="129"/>
      <c r="G73" s="129" t="s">
        <v>1352</v>
      </c>
      <c r="H73" s="129"/>
      <c r="I73" s="129"/>
      <c r="J73" s="129"/>
      <c r="K73" s="129"/>
      <c r="L73" s="129" t="s">
        <v>1351</v>
      </c>
      <c r="M73" s="173"/>
      <c r="N73" s="176" t="s">
        <v>1097</v>
      </c>
    </row>
    <row r="74" spans="1:14" ht="171.6" x14ac:dyDescent="0.3">
      <c r="A74" s="236" t="s">
        <v>1323</v>
      </c>
      <c r="B74" s="129" t="s">
        <v>1307</v>
      </c>
      <c r="C74" s="129" t="s">
        <v>1306</v>
      </c>
      <c r="D74" s="129"/>
      <c r="E74" s="129" t="s">
        <v>1312</v>
      </c>
      <c r="F74" s="129"/>
      <c r="G74" s="129" t="s">
        <v>1353</v>
      </c>
      <c r="H74" s="129" t="s">
        <v>1354</v>
      </c>
      <c r="I74" s="129"/>
      <c r="J74" s="129"/>
      <c r="K74" s="129" t="s">
        <v>829</v>
      </c>
      <c r="L74" s="129"/>
      <c r="M74" s="173">
        <v>43875</v>
      </c>
      <c r="N74" s="176" t="s">
        <v>1355</v>
      </c>
    </row>
    <row r="75" spans="1:14" ht="39.6" x14ac:dyDescent="0.3">
      <c r="A75" s="236" t="s">
        <v>1323</v>
      </c>
      <c r="B75" s="129" t="s">
        <v>1310</v>
      </c>
      <c r="C75" s="129" t="s">
        <v>1309</v>
      </c>
      <c r="D75" s="129"/>
      <c r="E75" s="129" t="s">
        <v>1316</v>
      </c>
      <c r="F75" s="129" t="s">
        <v>522</v>
      </c>
      <c r="G75" s="129" t="s">
        <v>603</v>
      </c>
      <c r="H75" s="129" t="s">
        <v>1356</v>
      </c>
      <c r="I75" s="129"/>
      <c r="J75" s="129"/>
      <c r="K75" s="129"/>
      <c r="L75" s="129"/>
      <c r="M75" s="173"/>
      <c r="N75" s="176"/>
    </row>
    <row r="76" spans="1:14" ht="39.6" x14ac:dyDescent="0.3">
      <c r="A76" s="236" t="s">
        <v>1323</v>
      </c>
      <c r="B76" s="129" t="s">
        <v>1310</v>
      </c>
      <c r="C76" s="129" t="s">
        <v>1309</v>
      </c>
      <c r="D76" s="129"/>
      <c r="E76" s="129" t="s">
        <v>363</v>
      </c>
      <c r="F76" s="129"/>
      <c r="G76" s="129"/>
      <c r="H76" s="129" t="s">
        <v>1357</v>
      </c>
      <c r="I76" s="129"/>
      <c r="J76" s="129"/>
      <c r="K76" s="129"/>
      <c r="L76" s="129"/>
      <c r="M76" s="173"/>
      <c r="N76" s="176"/>
    </row>
    <row r="77" spans="1:14" ht="26.4" x14ac:dyDescent="0.3">
      <c r="A77" s="236" t="s">
        <v>1323</v>
      </c>
      <c r="B77" s="129" t="s">
        <v>1310</v>
      </c>
      <c r="C77" s="129" t="s">
        <v>1309</v>
      </c>
      <c r="D77" s="129"/>
      <c r="E77" s="129" t="s">
        <v>1317</v>
      </c>
      <c r="F77" s="129"/>
      <c r="G77" s="129"/>
      <c r="H77" s="129"/>
      <c r="I77" s="129"/>
      <c r="J77" s="129"/>
      <c r="K77" s="129"/>
      <c r="L77" s="129"/>
      <c r="M77" s="173"/>
      <c r="N77" s="176"/>
    </row>
    <row r="78" spans="1:14" ht="79.2" hidden="1" x14ac:dyDescent="0.3">
      <c r="A78" s="236" t="s">
        <v>1323</v>
      </c>
      <c r="B78" s="129" t="s">
        <v>1310</v>
      </c>
      <c r="C78" s="129" t="s">
        <v>1344</v>
      </c>
      <c r="D78" s="129"/>
      <c r="E78" s="129" t="s">
        <v>1318</v>
      </c>
      <c r="F78" s="129"/>
      <c r="G78" s="129" t="s">
        <v>1367</v>
      </c>
      <c r="H78" s="129"/>
      <c r="I78" s="129"/>
      <c r="J78" s="129"/>
      <c r="K78" s="129" t="s">
        <v>1369</v>
      </c>
      <c r="L78" s="129" t="s">
        <v>1368</v>
      </c>
      <c r="M78" s="173"/>
      <c r="N78" s="176"/>
    </row>
    <row r="79" spans="1:14" ht="66" x14ac:dyDescent="0.3">
      <c r="A79" s="131" t="s">
        <v>461</v>
      </c>
      <c r="B79" s="129" t="s">
        <v>366</v>
      </c>
      <c r="C79" s="129" t="s">
        <v>410</v>
      </c>
      <c r="D79" s="129"/>
      <c r="E79" s="129" t="s">
        <v>517</v>
      </c>
      <c r="F79" s="129" t="s">
        <v>517</v>
      </c>
      <c r="G79" s="129" t="s">
        <v>596</v>
      </c>
      <c r="H79" s="129" t="s">
        <v>597</v>
      </c>
      <c r="I79" s="129"/>
      <c r="J79" s="129"/>
      <c r="K79" s="129" t="s">
        <v>494</v>
      </c>
      <c r="L79" s="129"/>
      <c r="M79" s="173">
        <v>43913</v>
      </c>
      <c r="N79" s="176" t="s">
        <v>910</v>
      </c>
    </row>
    <row r="80" spans="1:14" ht="52.8" x14ac:dyDescent="0.3">
      <c r="A80" s="131" t="s">
        <v>461</v>
      </c>
      <c r="B80" s="129" t="s">
        <v>366</v>
      </c>
      <c r="C80" s="129" t="s">
        <v>410</v>
      </c>
      <c r="D80" s="129"/>
      <c r="E80" s="129" t="s">
        <v>404</v>
      </c>
      <c r="F80" s="129" t="s">
        <v>552</v>
      </c>
      <c r="G80" s="129" t="s">
        <v>598</v>
      </c>
      <c r="H80" s="129" t="s">
        <v>599</v>
      </c>
      <c r="I80" s="129"/>
      <c r="J80" s="129"/>
      <c r="K80" s="129" t="s">
        <v>518</v>
      </c>
      <c r="L80" s="129"/>
      <c r="M80" s="173">
        <v>43913</v>
      </c>
      <c r="N80" s="176" t="s">
        <v>909</v>
      </c>
    </row>
    <row r="81" spans="1:14" ht="92.4" x14ac:dyDescent="0.3">
      <c r="A81" s="131" t="s">
        <v>461</v>
      </c>
      <c r="B81" s="129" t="s">
        <v>366</v>
      </c>
      <c r="C81" s="129" t="s">
        <v>519</v>
      </c>
      <c r="D81" s="129"/>
      <c r="E81" s="129" t="s">
        <v>520</v>
      </c>
      <c r="F81" s="129" t="s">
        <v>553</v>
      </c>
      <c r="G81" s="129" t="s">
        <v>600</v>
      </c>
      <c r="H81" s="129" t="s">
        <v>601</v>
      </c>
      <c r="I81" s="129"/>
      <c r="J81" s="129" t="s">
        <v>602</v>
      </c>
      <c r="K81" s="129" t="s">
        <v>837</v>
      </c>
      <c r="L81" s="129"/>
      <c r="M81" s="173">
        <v>43340</v>
      </c>
      <c r="N81" s="176" t="s">
        <v>521</v>
      </c>
    </row>
    <row r="82" spans="1:14" ht="79.2" x14ac:dyDescent="0.3">
      <c r="A82" s="131" t="s">
        <v>461</v>
      </c>
      <c r="B82" s="129" t="s">
        <v>367</v>
      </c>
      <c r="C82" s="129" t="s">
        <v>380</v>
      </c>
      <c r="D82" s="129"/>
      <c r="E82" s="129" t="s">
        <v>360</v>
      </c>
      <c r="F82" s="129" t="s">
        <v>522</v>
      </c>
      <c r="G82" s="129" t="s">
        <v>603</v>
      </c>
      <c r="H82" s="129" t="s">
        <v>604</v>
      </c>
      <c r="I82" s="129"/>
      <c r="J82" s="129"/>
      <c r="K82" s="129" t="s">
        <v>523</v>
      </c>
      <c r="L82" s="129"/>
      <c r="M82" s="173">
        <v>43888</v>
      </c>
      <c r="N82" s="176" t="s">
        <v>524</v>
      </c>
    </row>
    <row r="83" spans="1:14" ht="79.2" x14ac:dyDescent="0.3">
      <c r="A83" s="131" t="s">
        <v>461</v>
      </c>
      <c r="B83" s="129" t="s">
        <v>367</v>
      </c>
      <c r="C83" s="129" t="s">
        <v>380</v>
      </c>
      <c r="D83" s="129"/>
      <c r="E83" s="129" t="s">
        <v>361</v>
      </c>
      <c r="F83" s="129" t="s">
        <v>525</v>
      </c>
      <c r="G83" s="129" t="s">
        <v>605</v>
      </c>
      <c r="H83" s="129" t="s">
        <v>604</v>
      </c>
      <c r="I83" s="129" t="s">
        <v>1294</v>
      </c>
      <c r="J83" s="129"/>
      <c r="K83" s="129" t="s">
        <v>526</v>
      </c>
      <c r="L83" s="129"/>
      <c r="M83" s="173">
        <v>43888</v>
      </c>
      <c r="N83" s="176" t="s">
        <v>527</v>
      </c>
    </row>
    <row r="84" spans="1:14" ht="79.2" x14ac:dyDescent="0.3">
      <c r="A84" s="131" t="s">
        <v>461</v>
      </c>
      <c r="B84" s="129" t="s">
        <v>367</v>
      </c>
      <c r="C84" s="129" t="s">
        <v>380</v>
      </c>
      <c r="D84" s="129"/>
      <c r="E84" s="129" t="s">
        <v>554</v>
      </c>
      <c r="F84" s="129" t="s">
        <v>528</v>
      </c>
      <c r="G84" s="129" t="s">
        <v>606</v>
      </c>
      <c r="H84" s="129" t="s">
        <v>604</v>
      </c>
      <c r="I84" s="129" t="s">
        <v>1297</v>
      </c>
      <c r="J84" s="129"/>
      <c r="K84" s="129" t="s">
        <v>915</v>
      </c>
      <c r="L84" s="129" t="s">
        <v>917</v>
      </c>
      <c r="M84" s="173">
        <v>43888</v>
      </c>
      <c r="N84" s="176" t="s">
        <v>1358</v>
      </c>
    </row>
    <row r="85" spans="1:14" ht="79.2" x14ac:dyDescent="0.3">
      <c r="A85" s="131" t="s">
        <v>461</v>
      </c>
      <c r="B85" s="129" t="s">
        <v>367</v>
      </c>
      <c r="C85" s="129" t="s">
        <v>380</v>
      </c>
      <c r="D85" s="129"/>
      <c r="E85" s="129" t="s">
        <v>555</v>
      </c>
      <c r="F85" s="129" t="s">
        <v>529</v>
      </c>
      <c r="G85" s="129" t="s">
        <v>607</v>
      </c>
      <c r="H85" s="129" t="s">
        <v>604</v>
      </c>
      <c r="I85" s="129" t="s">
        <v>1295</v>
      </c>
      <c r="J85" s="129"/>
      <c r="K85" s="129" t="s">
        <v>915</v>
      </c>
      <c r="L85" s="129" t="s">
        <v>917</v>
      </c>
      <c r="M85" s="173">
        <v>43888</v>
      </c>
      <c r="N85" s="176" t="s">
        <v>530</v>
      </c>
    </row>
    <row r="86" spans="1:14" ht="105.6" hidden="1" x14ac:dyDescent="0.3">
      <c r="A86" s="131" t="s">
        <v>461</v>
      </c>
      <c r="B86" s="129" t="s">
        <v>367</v>
      </c>
      <c r="C86" s="129" t="s">
        <v>381</v>
      </c>
      <c r="D86" s="129"/>
      <c r="E86" s="203" t="s">
        <v>556</v>
      </c>
      <c r="F86" s="203" t="s">
        <v>388</v>
      </c>
      <c r="G86" s="129" t="s">
        <v>608</v>
      </c>
      <c r="H86" s="129" t="s">
        <v>609</v>
      </c>
      <c r="I86" s="129"/>
      <c r="J86" s="129" t="s">
        <v>610</v>
      </c>
      <c r="K86" s="129" t="s">
        <v>795</v>
      </c>
      <c r="L86" s="129"/>
      <c r="M86" s="173">
        <v>43340</v>
      </c>
      <c r="N86" s="176" t="s">
        <v>919</v>
      </c>
    </row>
    <row r="87" spans="1:14" ht="145.19999999999999" hidden="1" x14ac:dyDescent="0.3">
      <c r="A87" s="131" t="s">
        <v>461</v>
      </c>
      <c r="B87" s="129" t="s">
        <v>367</v>
      </c>
      <c r="C87" s="129" t="s">
        <v>381</v>
      </c>
      <c r="D87" s="129"/>
      <c r="E87" s="203" t="s">
        <v>557</v>
      </c>
      <c r="F87" s="203" t="s">
        <v>387</v>
      </c>
      <c r="G87" s="129" t="s">
        <v>611</v>
      </c>
      <c r="H87" s="129" t="s">
        <v>612</v>
      </c>
      <c r="I87" s="129"/>
      <c r="J87" s="129" t="s">
        <v>613</v>
      </c>
      <c r="K87" s="129" t="s">
        <v>795</v>
      </c>
      <c r="L87" s="129"/>
      <c r="M87" s="173">
        <v>43340</v>
      </c>
      <c r="N87" s="176" t="s">
        <v>919</v>
      </c>
    </row>
    <row r="88" spans="1:14" s="19" customFormat="1" ht="66" x14ac:dyDescent="0.3">
      <c r="A88" s="131" t="s">
        <v>461</v>
      </c>
      <c r="B88" s="129" t="s">
        <v>367</v>
      </c>
      <c r="C88" s="129" t="s">
        <v>381</v>
      </c>
      <c r="D88" s="129"/>
      <c r="E88" s="129" t="s">
        <v>421</v>
      </c>
      <c r="F88" s="129" t="s">
        <v>531</v>
      </c>
      <c r="G88" s="129" t="s">
        <v>614</v>
      </c>
      <c r="H88" s="129" t="s">
        <v>615</v>
      </c>
      <c r="I88" s="129"/>
      <c r="J88" s="129"/>
      <c r="K88" s="129" t="s">
        <v>787</v>
      </c>
      <c r="L88" s="129"/>
      <c r="M88" s="173">
        <v>43340</v>
      </c>
      <c r="N88" s="176" t="s">
        <v>788</v>
      </c>
    </row>
    <row r="89" spans="1:14" s="19" customFormat="1" ht="105.6" x14ac:dyDescent="0.3">
      <c r="A89" s="131" t="s">
        <v>461</v>
      </c>
      <c r="B89" s="129" t="s">
        <v>367</v>
      </c>
      <c r="C89" s="129" t="s">
        <v>381</v>
      </c>
      <c r="D89" s="129"/>
      <c r="E89" s="129" t="s">
        <v>999</v>
      </c>
      <c r="F89" s="129" t="s">
        <v>999</v>
      </c>
      <c r="G89" s="129" t="s">
        <v>1076</v>
      </c>
      <c r="H89" s="129" t="s">
        <v>1293</v>
      </c>
      <c r="I89" s="129" t="s">
        <v>1245</v>
      </c>
      <c r="J89" s="129"/>
      <c r="K89" s="129" t="s">
        <v>795</v>
      </c>
      <c r="L89" s="129"/>
      <c r="M89" s="173">
        <v>43705</v>
      </c>
      <c r="N89" s="176" t="s">
        <v>919</v>
      </c>
    </row>
    <row r="90" spans="1:14" s="19" customFormat="1" ht="105.6" x14ac:dyDescent="0.3">
      <c r="A90" s="131" t="s">
        <v>461</v>
      </c>
      <c r="B90" s="129" t="s">
        <v>367</v>
      </c>
      <c r="C90" s="129" t="s">
        <v>381</v>
      </c>
      <c r="D90" s="129"/>
      <c r="E90" s="129" t="s">
        <v>1000</v>
      </c>
      <c r="F90" s="129" t="s">
        <v>1000</v>
      </c>
      <c r="G90" s="129" t="s">
        <v>1078</v>
      </c>
      <c r="H90" s="129" t="s">
        <v>1292</v>
      </c>
      <c r="I90" s="129" t="s">
        <v>1244</v>
      </c>
      <c r="J90" s="129"/>
      <c r="K90" s="129" t="s">
        <v>795</v>
      </c>
      <c r="L90" s="129"/>
      <c r="M90" s="173">
        <v>43705</v>
      </c>
      <c r="N90" s="176" t="s">
        <v>919</v>
      </c>
    </row>
    <row r="91" spans="1:14" ht="39.6" x14ac:dyDescent="0.3">
      <c r="A91" s="131" t="s">
        <v>461</v>
      </c>
      <c r="B91" s="129" t="s">
        <v>367</v>
      </c>
      <c r="C91" s="129" t="s">
        <v>412</v>
      </c>
      <c r="D91" s="129"/>
      <c r="E91" s="129" t="s">
        <v>925</v>
      </c>
      <c r="F91" s="129" t="s">
        <v>926</v>
      </c>
      <c r="G91" s="129" t="s">
        <v>927</v>
      </c>
      <c r="H91" s="129" t="s">
        <v>615</v>
      </c>
      <c r="I91" s="129"/>
      <c r="J91" s="129"/>
      <c r="K91" s="129" t="s">
        <v>510</v>
      </c>
      <c r="L91" s="129"/>
      <c r="M91" s="173">
        <v>43705</v>
      </c>
      <c r="N91" s="176" t="s">
        <v>1164</v>
      </c>
    </row>
    <row r="92" spans="1:14" ht="158.4" x14ac:dyDescent="0.3">
      <c r="A92" s="131" t="s">
        <v>461</v>
      </c>
      <c r="B92" s="129" t="s">
        <v>367</v>
      </c>
      <c r="C92" s="129" t="s">
        <v>412</v>
      </c>
      <c r="D92" s="129" t="s">
        <v>1143</v>
      </c>
      <c r="E92" s="129" t="s">
        <v>1288</v>
      </c>
      <c r="F92" s="129" t="s">
        <v>1278</v>
      </c>
      <c r="G92" s="129" t="s">
        <v>1279</v>
      </c>
      <c r="H92" s="129" t="s">
        <v>1280</v>
      </c>
      <c r="I92" s="129" t="s">
        <v>1281</v>
      </c>
      <c r="J92" s="129"/>
      <c r="K92" s="129" t="s">
        <v>1291</v>
      </c>
      <c r="L92" s="129"/>
      <c r="M92" s="173">
        <v>43705</v>
      </c>
      <c r="N92" s="176" t="s">
        <v>1184</v>
      </c>
    </row>
    <row r="93" spans="1:14" ht="158.4" x14ac:dyDescent="0.3">
      <c r="A93" s="131" t="s">
        <v>461</v>
      </c>
      <c r="B93" s="129" t="s">
        <v>367</v>
      </c>
      <c r="C93" s="129" t="s">
        <v>412</v>
      </c>
      <c r="D93" s="129" t="s">
        <v>1143</v>
      </c>
      <c r="E93" s="129" t="s">
        <v>1282</v>
      </c>
      <c r="F93" s="129" t="s">
        <v>1283</v>
      </c>
      <c r="G93" s="129" t="s">
        <v>1284</v>
      </c>
      <c r="H93" s="129" t="s">
        <v>1285</v>
      </c>
      <c r="I93" s="129" t="s">
        <v>1281</v>
      </c>
      <c r="J93" s="129"/>
      <c r="K93" s="129" t="s">
        <v>1291</v>
      </c>
      <c r="L93" s="129"/>
      <c r="M93" s="173">
        <v>43705</v>
      </c>
      <c r="N93" s="176" t="s">
        <v>1184</v>
      </c>
    </row>
    <row r="94" spans="1:14" ht="158.4" x14ac:dyDescent="0.3">
      <c r="A94" s="131" t="s">
        <v>461</v>
      </c>
      <c r="B94" s="129" t="s">
        <v>367</v>
      </c>
      <c r="C94" s="129" t="s">
        <v>412</v>
      </c>
      <c r="D94" s="129" t="s">
        <v>1143</v>
      </c>
      <c r="E94" s="129" t="s">
        <v>1286</v>
      </c>
      <c r="F94" s="129" t="s">
        <v>1287</v>
      </c>
      <c r="G94" s="129" t="s">
        <v>1290</v>
      </c>
      <c r="H94" s="129" t="s">
        <v>1289</v>
      </c>
      <c r="I94" s="129" t="s">
        <v>1281</v>
      </c>
      <c r="J94" s="129"/>
      <c r="K94" s="129" t="s">
        <v>1291</v>
      </c>
      <c r="L94" s="129"/>
      <c r="M94" s="173">
        <v>43705</v>
      </c>
      <c r="N94" s="176" t="s">
        <v>1184</v>
      </c>
    </row>
    <row r="95" spans="1:14" ht="79.2" x14ac:dyDescent="0.3">
      <c r="A95" s="131" t="s">
        <v>461</v>
      </c>
      <c r="B95" s="129" t="s">
        <v>367</v>
      </c>
      <c r="C95" s="129" t="s">
        <v>412</v>
      </c>
      <c r="D95" s="129"/>
      <c r="E95" s="129" t="s">
        <v>532</v>
      </c>
      <c r="F95" s="129" t="s">
        <v>790</v>
      </c>
      <c r="G95" s="129" t="s">
        <v>1159</v>
      </c>
      <c r="H95" s="129" t="s">
        <v>616</v>
      </c>
      <c r="I95" s="129" t="s">
        <v>1277</v>
      </c>
      <c r="J95" s="129"/>
      <c r="K95" s="129" t="s">
        <v>1359</v>
      </c>
      <c r="L95" s="129"/>
      <c r="M95" s="173">
        <v>43888</v>
      </c>
      <c r="N95" s="176" t="s">
        <v>1360</v>
      </c>
    </row>
    <row r="96" spans="1:14" ht="92.4" x14ac:dyDescent="0.3">
      <c r="A96" s="131" t="s">
        <v>461</v>
      </c>
      <c r="B96" s="129" t="s">
        <v>367</v>
      </c>
      <c r="C96" s="129" t="s">
        <v>412</v>
      </c>
      <c r="D96" s="129"/>
      <c r="E96" s="129" t="s">
        <v>831</v>
      </c>
      <c r="F96" s="129" t="s">
        <v>832</v>
      </c>
      <c r="G96" s="129" t="s">
        <v>833</v>
      </c>
      <c r="H96" s="129" t="s">
        <v>834</v>
      </c>
      <c r="I96" s="129" t="s">
        <v>1273</v>
      </c>
      <c r="J96" s="129" t="s">
        <v>835</v>
      </c>
      <c r="K96" s="129" t="s">
        <v>1361</v>
      </c>
      <c r="L96" s="129" t="s">
        <v>1362</v>
      </c>
      <c r="M96" s="173">
        <v>43888</v>
      </c>
      <c r="N96" s="176" t="s">
        <v>1363</v>
      </c>
    </row>
    <row r="97" spans="1:14" ht="52.8" x14ac:dyDescent="0.3">
      <c r="A97" s="235" t="s">
        <v>1345</v>
      </c>
      <c r="B97" s="129" t="s">
        <v>1311</v>
      </c>
      <c r="C97" s="129"/>
      <c r="D97" s="129"/>
      <c r="E97" s="129" t="s">
        <v>1333</v>
      </c>
      <c r="F97" s="129"/>
      <c r="G97" s="129" t="s">
        <v>1364</v>
      </c>
      <c r="H97" s="129" t="s">
        <v>1365</v>
      </c>
      <c r="I97" s="129"/>
      <c r="J97" s="129"/>
      <c r="K97" s="129" t="s">
        <v>829</v>
      </c>
      <c r="L97" s="129"/>
      <c r="M97" s="173">
        <v>43875</v>
      </c>
      <c r="N97" s="176" t="s">
        <v>1366</v>
      </c>
    </row>
    <row r="98" spans="1:14" ht="145.19999999999999" x14ac:dyDescent="0.3">
      <c r="A98" s="132" t="s">
        <v>533</v>
      </c>
      <c r="B98" s="129"/>
      <c r="C98" s="129"/>
      <c r="D98" s="129"/>
      <c r="E98" s="129" t="s">
        <v>882</v>
      </c>
      <c r="F98" s="129" t="s">
        <v>883</v>
      </c>
      <c r="G98" s="129"/>
      <c r="H98" s="129"/>
      <c r="I98" s="129"/>
      <c r="J98" s="129"/>
      <c r="K98" s="129" t="s">
        <v>928</v>
      </c>
      <c r="L98" s="129" t="s">
        <v>1049</v>
      </c>
      <c r="M98" s="173">
        <v>43696</v>
      </c>
      <c r="N98" s="176" t="s">
        <v>1050</v>
      </c>
    </row>
    <row r="99" spans="1:14" ht="66" x14ac:dyDescent="0.3">
      <c r="A99" s="132" t="s">
        <v>533</v>
      </c>
      <c r="B99" s="129"/>
      <c r="C99" s="129"/>
      <c r="D99" s="129"/>
      <c r="E99" s="129" t="s">
        <v>534</v>
      </c>
      <c r="F99" s="129" t="s">
        <v>1202</v>
      </c>
      <c r="G99" s="129" t="s">
        <v>1203</v>
      </c>
      <c r="H99" s="129"/>
      <c r="I99" s="129"/>
      <c r="J99" s="129"/>
      <c r="K99" s="129" t="s">
        <v>1163</v>
      </c>
      <c r="L99" s="129" t="s">
        <v>1204</v>
      </c>
      <c r="M99" s="173">
        <v>43714</v>
      </c>
      <c r="N99" s="176" t="s">
        <v>1205</v>
      </c>
    </row>
    <row r="100" spans="1:14" ht="92.4" x14ac:dyDescent="0.3">
      <c r="A100" s="132" t="s">
        <v>533</v>
      </c>
      <c r="B100" s="129"/>
      <c r="C100" s="129"/>
      <c r="D100" s="129"/>
      <c r="E100" s="129" t="s">
        <v>685</v>
      </c>
      <c r="F100" s="129" t="s">
        <v>1197</v>
      </c>
      <c r="G100" s="129" t="s">
        <v>1200</v>
      </c>
      <c r="H100" s="129" t="s">
        <v>686</v>
      </c>
      <c r="I100" s="129"/>
      <c r="J100" s="129"/>
      <c r="K100" s="129" t="s">
        <v>526</v>
      </c>
      <c r="L100" s="129"/>
      <c r="M100" s="173">
        <v>43714</v>
      </c>
      <c r="N100" s="176" t="s">
        <v>1201</v>
      </c>
    </row>
  </sheetData>
  <sheetProtection algorithmName="SHA-512" hashValue="yxOhTCxznQ0FK8zhKaRLTeGb3hj5zp7j/ovFrNWGF8yQcb1QJKMjWIXASQ+vVafmB3np7mpdCz0Hwt2D6mbluQ==" saltValue="LA4u15/6Z9enLi/srtK8+w==" spinCount="100000" sheet="1" formatCells="0" formatColumns="0" insertColumns="0" insertRows="0" insertHyperlinks="0" deleteColumns="0" deleteRows="0" sort="0" autoFilter="0" pivotTables="0"/>
  <mergeCells count="1">
    <mergeCell ref="A1:N1"/>
  </mergeCells>
  <hyperlinks>
    <hyperlink ref="N7" r:id="rId1" xr:uid="{00000000-0004-0000-0E00-000000000000}"/>
    <hyperlink ref="N8" r:id="rId2" xr:uid="{00000000-0004-0000-0E00-000001000000}"/>
    <hyperlink ref="N9" r:id="rId3" xr:uid="{00000000-0004-0000-0E00-000002000000}"/>
    <hyperlink ref="N10" r:id="rId4" xr:uid="{00000000-0004-0000-0E00-000003000000}"/>
    <hyperlink ref="N11" r:id="rId5" xr:uid="{00000000-0004-0000-0E00-000004000000}"/>
    <hyperlink ref="N12" r:id="rId6" xr:uid="{00000000-0004-0000-0E00-000005000000}"/>
    <hyperlink ref="N13" r:id="rId7" xr:uid="{00000000-0004-0000-0E00-000006000000}"/>
    <hyperlink ref="N14" r:id="rId8" xr:uid="{00000000-0004-0000-0E00-000007000000}"/>
    <hyperlink ref="N15" r:id="rId9" xr:uid="{00000000-0004-0000-0E00-000008000000}"/>
    <hyperlink ref="N16" r:id="rId10" xr:uid="{00000000-0004-0000-0E00-000009000000}"/>
    <hyperlink ref="N100" r:id="rId11" xr:uid="{00000000-0004-0000-0E00-00000A000000}"/>
    <hyperlink ref="N58" r:id="rId12" xr:uid="{00000000-0004-0000-0E00-00000B000000}"/>
    <hyperlink ref="N60" r:id="rId13" xr:uid="{00000000-0004-0000-0E00-00000C000000}"/>
  </hyperlinks>
  <pageMargins left="0.7" right="0.7" top="0.75" bottom="0.75" header="0.3" footer="0.3"/>
  <pageSetup paperSize="9" orientation="portrait" r:id="rId1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I193"/>
  <sheetViews>
    <sheetView workbookViewId="0">
      <pane ySplit="2" topLeftCell="A3" activePane="bottomLeft" state="frozen"/>
      <selection pane="bottomLeft" sqref="A1:H1"/>
    </sheetView>
  </sheetViews>
  <sheetFormatPr defaultColWidth="9.109375" defaultRowHeight="14.4" x14ac:dyDescent="0.3"/>
  <cols>
    <col min="1" max="1" width="49.44140625" style="5" bestFit="1" customWidth="1"/>
    <col min="2" max="2" width="7.33203125" style="5" bestFit="1" customWidth="1"/>
    <col min="3" max="3" width="24.6640625" style="5" bestFit="1" customWidth="1"/>
    <col min="4" max="4" width="21.6640625" style="5" bestFit="1" customWidth="1"/>
    <col min="5" max="5" width="18.5546875" style="5" bestFit="1" customWidth="1"/>
    <col min="6" max="6" width="37.109375" style="5" bestFit="1" customWidth="1"/>
    <col min="7" max="7" width="22.6640625" style="5" bestFit="1" customWidth="1"/>
    <col min="8" max="8" width="26.88671875" style="5" bestFit="1" customWidth="1"/>
    <col min="9" max="16384" width="9.109375" style="5"/>
  </cols>
  <sheetData>
    <row r="1" spans="1:9" x14ac:dyDescent="0.3">
      <c r="A1" s="234"/>
      <c r="B1" s="234"/>
      <c r="C1" s="234"/>
      <c r="D1" s="234"/>
      <c r="E1" s="234"/>
      <c r="F1" s="234"/>
      <c r="G1" s="234"/>
      <c r="H1" s="234"/>
    </row>
    <row r="2" spans="1:9" x14ac:dyDescent="0.3">
      <c r="A2" s="109" t="s">
        <v>379</v>
      </c>
      <c r="B2" s="109" t="s">
        <v>357</v>
      </c>
      <c r="C2" s="110" t="s">
        <v>622</v>
      </c>
      <c r="D2" s="110" t="s">
        <v>623</v>
      </c>
      <c r="E2" s="111" t="s">
        <v>624</v>
      </c>
      <c r="F2" s="111" t="s">
        <v>625</v>
      </c>
      <c r="G2" s="111" t="s">
        <v>626</v>
      </c>
      <c r="H2" s="111" t="s">
        <v>627</v>
      </c>
      <c r="I2" s="20"/>
    </row>
    <row r="3" spans="1:9" x14ac:dyDescent="0.3">
      <c r="A3" s="106" t="s">
        <v>1</v>
      </c>
      <c r="B3" s="106" t="s">
        <v>0</v>
      </c>
      <c r="C3" s="106" t="s">
        <v>628</v>
      </c>
      <c r="D3" s="106" t="s">
        <v>629</v>
      </c>
      <c r="E3" s="106" t="s">
        <v>630</v>
      </c>
      <c r="F3" s="106" t="s">
        <v>628</v>
      </c>
      <c r="G3" s="106" t="s">
        <v>631</v>
      </c>
      <c r="H3" s="106" t="s">
        <v>632</v>
      </c>
    </row>
    <row r="4" spans="1:9" x14ac:dyDescent="0.3">
      <c r="A4" s="106" t="s">
        <v>3</v>
      </c>
      <c r="B4" s="106" t="s">
        <v>2</v>
      </c>
      <c r="C4" s="106" t="s">
        <v>633</v>
      </c>
      <c r="D4" s="106" t="s">
        <v>634</v>
      </c>
      <c r="E4" s="106" t="s">
        <v>635</v>
      </c>
      <c r="F4" s="106" t="s">
        <v>636</v>
      </c>
      <c r="G4" s="106" t="s">
        <v>637</v>
      </c>
      <c r="H4" s="106" t="s">
        <v>638</v>
      </c>
    </row>
    <row r="5" spans="1:9" x14ac:dyDescent="0.3">
      <c r="A5" s="106" t="s">
        <v>5</v>
      </c>
      <c r="B5" s="106" t="s">
        <v>4</v>
      </c>
      <c r="C5" s="106" t="s">
        <v>639</v>
      </c>
      <c r="D5" s="106" t="s">
        <v>634</v>
      </c>
      <c r="E5" s="106" t="s">
        <v>630</v>
      </c>
      <c r="F5" s="106" t="s">
        <v>639</v>
      </c>
      <c r="G5" s="106" t="s">
        <v>640</v>
      </c>
      <c r="H5" s="106" t="s">
        <v>641</v>
      </c>
    </row>
    <row r="6" spans="1:9" x14ac:dyDescent="0.3">
      <c r="A6" s="106" t="s">
        <v>7</v>
      </c>
      <c r="B6" s="106" t="s">
        <v>6</v>
      </c>
      <c r="C6" s="106" t="s">
        <v>642</v>
      </c>
      <c r="D6" s="106" t="s">
        <v>634</v>
      </c>
      <c r="E6" s="106" t="s">
        <v>643</v>
      </c>
      <c r="F6" s="106" t="s">
        <v>642</v>
      </c>
      <c r="G6" s="106" t="s">
        <v>640</v>
      </c>
      <c r="H6" s="106" t="s">
        <v>644</v>
      </c>
    </row>
    <row r="7" spans="1:9" x14ac:dyDescent="0.3">
      <c r="A7" s="106" t="s">
        <v>9</v>
      </c>
      <c r="B7" s="106" t="s">
        <v>8</v>
      </c>
      <c r="C7" s="106" t="s">
        <v>645</v>
      </c>
      <c r="D7" s="106" t="s">
        <v>646</v>
      </c>
      <c r="E7" s="106" t="s">
        <v>647</v>
      </c>
      <c r="F7" s="106" t="s">
        <v>648</v>
      </c>
      <c r="G7" s="106" t="s">
        <v>649</v>
      </c>
      <c r="H7" s="106" t="s">
        <v>650</v>
      </c>
    </row>
    <row r="8" spans="1:9" x14ac:dyDescent="0.3">
      <c r="A8" s="106" t="s">
        <v>11</v>
      </c>
      <c r="B8" s="106" t="s">
        <v>10</v>
      </c>
      <c r="C8" s="106" t="s">
        <v>645</v>
      </c>
      <c r="D8" s="106" t="s">
        <v>634</v>
      </c>
      <c r="E8" s="106" t="s">
        <v>647</v>
      </c>
      <c r="F8" s="106" t="s">
        <v>651</v>
      </c>
      <c r="G8" s="106" t="s">
        <v>649</v>
      </c>
      <c r="H8" s="106" t="s">
        <v>652</v>
      </c>
    </row>
    <row r="9" spans="1:9" x14ac:dyDescent="0.3">
      <c r="A9" s="106" t="s">
        <v>13</v>
      </c>
      <c r="B9" s="106" t="s">
        <v>12</v>
      </c>
      <c r="C9" s="106" t="s">
        <v>633</v>
      </c>
      <c r="D9" s="106" t="s">
        <v>653</v>
      </c>
      <c r="E9" s="106" t="s">
        <v>654</v>
      </c>
      <c r="F9" s="106" t="s">
        <v>636</v>
      </c>
      <c r="G9" s="106" t="s">
        <v>631</v>
      </c>
      <c r="H9" s="106" t="s">
        <v>655</v>
      </c>
    </row>
    <row r="10" spans="1:9" x14ac:dyDescent="0.3">
      <c r="A10" s="106" t="s">
        <v>15</v>
      </c>
      <c r="B10" s="106" t="s">
        <v>14</v>
      </c>
      <c r="C10" s="106" t="s">
        <v>656</v>
      </c>
      <c r="D10" s="106" t="s">
        <v>657</v>
      </c>
      <c r="E10" s="106" t="s">
        <v>658</v>
      </c>
      <c r="F10" s="106" t="s">
        <v>656</v>
      </c>
      <c r="G10" s="106" t="s">
        <v>659</v>
      </c>
      <c r="H10" s="106" t="s">
        <v>660</v>
      </c>
    </row>
    <row r="11" spans="1:9" x14ac:dyDescent="0.3">
      <c r="A11" s="106" t="s">
        <v>17</v>
      </c>
      <c r="B11" s="106" t="s">
        <v>16</v>
      </c>
      <c r="C11" s="106" t="s">
        <v>633</v>
      </c>
      <c r="D11" s="106" t="s">
        <v>657</v>
      </c>
      <c r="E11" s="106" t="s">
        <v>635</v>
      </c>
      <c r="F11" s="106" t="s">
        <v>661</v>
      </c>
      <c r="G11" s="106" t="s">
        <v>637</v>
      </c>
      <c r="H11" s="106" t="s">
        <v>662</v>
      </c>
    </row>
    <row r="12" spans="1:9" x14ac:dyDescent="0.3">
      <c r="A12" s="106" t="s">
        <v>19</v>
      </c>
      <c r="B12" s="106" t="s">
        <v>18</v>
      </c>
      <c r="C12" s="106" t="s">
        <v>633</v>
      </c>
      <c r="D12" s="106" t="s">
        <v>634</v>
      </c>
      <c r="E12" s="106" t="s">
        <v>654</v>
      </c>
      <c r="F12" s="106" t="s">
        <v>636</v>
      </c>
      <c r="G12" s="106" t="s">
        <v>631</v>
      </c>
      <c r="H12" s="106" t="s">
        <v>655</v>
      </c>
    </row>
    <row r="13" spans="1:9" x14ac:dyDescent="0.3">
      <c r="A13" s="106" t="s">
        <v>21</v>
      </c>
      <c r="B13" s="106" t="s">
        <v>20</v>
      </c>
      <c r="C13" s="106" t="s">
        <v>645</v>
      </c>
      <c r="D13" s="106" t="s">
        <v>646</v>
      </c>
      <c r="E13" s="106" t="s">
        <v>647</v>
      </c>
      <c r="F13" s="106" t="s">
        <v>648</v>
      </c>
      <c r="G13" s="106" t="s">
        <v>649</v>
      </c>
      <c r="H13" s="106" t="s">
        <v>650</v>
      </c>
    </row>
    <row r="14" spans="1:9" x14ac:dyDescent="0.3">
      <c r="A14" s="106" t="s">
        <v>23</v>
      </c>
      <c r="B14" s="106" t="s">
        <v>22</v>
      </c>
      <c r="C14" s="106" t="s">
        <v>639</v>
      </c>
      <c r="D14" s="106" t="s">
        <v>646</v>
      </c>
      <c r="E14" s="106" t="s">
        <v>630</v>
      </c>
      <c r="F14" s="106" t="s">
        <v>639</v>
      </c>
      <c r="G14" s="106" t="s">
        <v>631</v>
      </c>
      <c r="H14" s="106" t="s">
        <v>655</v>
      </c>
    </row>
    <row r="15" spans="1:9" x14ac:dyDescent="0.3">
      <c r="A15" s="106" t="s">
        <v>25</v>
      </c>
      <c r="B15" s="106" t="s">
        <v>24</v>
      </c>
      <c r="C15" s="106" t="s">
        <v>628</v>
      </c>
      <c r="D15" s="106" t="s">
        <v>629</v>
      </c>
      <c r="E15" s="106" t="s">
        <v>658</v>
      </c>
      <c r="F15" s="106" t="s">
        <v>628</v>
      </c>
      <c r="G15" s="106" t="s">
        <v>631</v>
      </c>
      <c r="H15" s="106" t="s">
        <v>632</v>
      </c>
    </row>
    <row r="16" spans="1:9" x14ac:dyDescent="0.3">
      <c r="A16" s="106" t="s">
        <v>27</v>
      </c>
      <c r="B16" s="106" t="s">
        <v>26</v>
      </c>
      <c r="C16" s="106" t="s">
        <v>645</v>
      </c>
      <c r="D16" s="106" t="s">
        <v>646</v>
      </c>
      <c r="E16" s="106" t="s">
        <v>647</v>
      </c>
      <c r="F16" s="106" t="s">
        <v>648</v>
      </c>
      <c r="G16" s="106" t="s">
        <v>649</v>
      </c>
      <c r="H16" s="106" t="s">
        <v>650</v>
      </c>
    </row>
    <row r="17" spans="1:8" x14ac:dyDescent="0.3">
      <c r="A17" s="106" t="s">
        <v>29</v>
      </c>
      <c r="B17" s="106" t="s">
        <v>28</v>
      </c>
      <c r="C17" s="106" t="s">
        <v>633</v>
      </c>
      <c r="D17" s="106" t="s">
        <v>634</v>
      </c>
      <c r="E17" s="106" t="s">
        <v>635</v>
      </c>
      <c r="F17" s="106" t="s">
        <v>636</v>
      </c>
      <c r="G17" s="106" t="s">
        <v>637</v>
      </c>
      <c r="H17" s="106" t="s">
        <v>663</v>
      </c>
    </row>
    <row r="18" spans="1:8" x14ac:dyDescent="0.3">
      <c r="A18" s="106" t="s">
        <v>31</v>
      </c>
      <c r="B18" s="106" t="s">
        <v>30</v>
      </c>
      <c r="C18" s="106" t="s">
        <v>633</v>
      </c>
      <c r="D18" s="106" t="s">
        <v>657</v>
      </c>
      <c r="E18" s="106" t="s">
        <v>635</v>
      </c>
      <c r="F18" s="106" t="s">
        <v>661</v>
      </c>
      <c r="G18" s="106" t="s">
        <v>637</v>
      </c>
      <c r="H18" s="106" t="s">
        <v>662</v>
      </c>
    </row>
    <row r="19" spans="1:8" x14ac:dyDescent="0.3">
      <c r="A19" s="106" t="s">
        <v>33</v>
      </c>
      <c r="B19" s="106" t="s">
        <v>32</v>
      </c>
      <c r="C19" s="106" t="s">
        <v>645</v>
      </c>
      <c r="D19" s="106" t="s">
        <v>634</v>
      </c>
      <c r="E19" s="106" t="s">
        <v>647</v>
      </c>
      <c r="F19" s="106" t="s">
        <v>648</v>
      </c>
      <c r="G19" s="106" t="s">
        <v>649</v>
      </c>
      <c r="H19" s="106" t="s">
        <v>664</v>
      </c>
    </row>
    <row r="20" spans="1:8" x14ac:dyDescent="0.3">
      <c r="A20" s="106" t="s">
        <v>35</v>
      </c>
      <c r="B20" s="106" t="s">
        <v>34</v>
      </c>
      <c r="C20" s="106" t="s">
        <v>642</v>
      </c>
      <c r="D20" s="106" t="s">
        <v>629</v>
      </c>
      <c r="E20" s="106" t="s">
        <v>665</v>
      </c>
      <c r="F20" s="106" t="s">
        <v>642</v>
      </c>
      <c r="G20" s="106" t="s">
        <v>640</v>
      </c>
      <c r="H20" s="106" t="s">
        <v>666</v>
      </c>
    </row>
    <row r="21" spans="1:8" x14ac:dyDescent="0.3">
      <c r="A21" s="106" t="s">
        <v>37</v>
      </c>
      <c r="B21" s="106" t="s">
        <v>36</v>
      </c>
      <c r="C21" s="106" t="s">
        <v>628</v>
      </c>
      <c r="D21" s="106" t="s">
        <v>653</v>
      </c>
      <c r="E21" s="106" t="s">
        <v>658</v>
      </c>
      <c r="F21" s="106" t="s">
        <v>628</v>
      </c>
      <c r="G21" s="106" t="s">
        <v>631</v>
      </c>
      <c r="H21" s="106" t="s">
        <v>632</v>
      </c>
    </row>
    <row r="22" spans="1:8" x14ac:dyDescent="0.3">
      <c r="A22" s="106" t="s">
        <v>741</v>
      </c>
      <c r="B22" s="106" t="s">
        <v>38</v>
      </c>
      <c r="C22" s="106" t="s">
        <v>645</v>
      </c>
      <c r="D22" s="106" t="s">
        <v>653</v>
      </c>
      <c r="E22" s="106" t="s">
        <v>647</v>
      </c>
      <c r="F22" s="106" t="s">
        <v>648</v>
      </c>
      <c r="G22" s="106" t="s">
        <v>649</v>
      </c>
      <c r="H22" s="106" t="s">
        <v>652</v>
      </c>
    </row>
    <row r="23" spans="1:8" x14ac:dyDescent="0.3">
      <c r="A23" s="106" t="s">
        <v>40</v>
      </c>
      <c r="B23" s="106" t="s">
        <v>39</v>
      </c>
      <c r="C23" s="106" t="s">
        <v>633</v>
      </c>
      <c r="D23" s="106" t="s">
        <v>634</v>
      </c>
      <c r="E23" s="106" t="s">
        <v>635</v>
      </c>
      <c r="F23" s="106" t="s">
        <v>636</v>
      </c>
      <c r="G23" s="106" t="s">
        <v>637</v>
      </c>
      <c r="H23" s="106" t="s">
        <v>638</v>
      </c>
    </row>
    <row r="24" spans="1:8" x14ac:dyDescent="0.3">
      <c r="A24" s="106" t="s">
        <v>42</v>
      </c>
      <c r="B24" s="106" t="s">
        <v>41</v>
      </c>
      <c r="C24" s="106" t="s">
        <v>642</v>
      </c>
      <c r="D24" s="106" t="s">
        <v>634</v>
      </c>
      <c r="E24" s="106" t="s">
        <v>643</v>
      </c>
      <c r="F24" s="106" t="s">
        <v>642</v>
      </c>
      <c r="G24" s="106" t="s">
        <v>640</v>
      </c>
      <c r="H24" s="106" t="s">
        <v>667</v>
      </c>
    </row>
    <row r="25" spans="1:8" x14ac:dyDescent="0.3">
      <c r="A25" s="106" t="s">
        <v>44</v>
      </c>
      <c r="B25" s="106" t="s">
        <v>43</v>
      </c>
      <c r="C25" s="106" t="s">
        <v>645</v>
      </c>
      <c r="D25" s="106" t="s">
        <v>634</v>
      </c>
      <c r="E25" s="106" t="s">
        <v>647</v>
      </c>
      <c r="F25" s="106" t="s">
        <v>651</v>
      </c>
      <c r="G25" s="106" t="s">
        <v>649</v>
      </c>
      <c r="H25" s="106" t="s">
        <v>652</v>
      </c>
    </row>
    <row r="26" spans="1:8" x14ac:dyDescent="0.3">
      <c r="A26" s="106" t="s">
        <v>378</v>
      </c>
      <c r="B26" s="106" t="s">
        <v>45</v>
      </c>
      <c r="C26" s="106" t="s">
        <v>656</v>
      </c>
      <c r="D26" s="106" t="s">
        <v>646</v>
      </c>
      <c r="E26" s="106" t="s">
        <v>658</v>
      </c>
      <c r="F26" s="106" t="s">
        <v>656</v>
      </c>
      <c r="G26" s="106" t="s">
        <v>631</v>
      </c>
      <c r="H26" s="106" t="s">
        <v>668</v>
      </c>
    </row>
    <row r="27" spans="1:8" x14ac:dyDescent="0.3">
      <c r="A27" s="106" t="s">
        <v>47</v>
      </c>
      <c r="B27" s="106" t="s">
        <v>46</v>
      </c>
      <c r="C27" s="106" t="s">
        <v>633</v>
      </c>
      <c r="D27" s="106" t="s">
        <v>634</v>
      </c>
      <c r="E27" s="106" t="s">
        <v>635</v>
      </c>
      <c r="F27" s="106" t="s">
        <v>661</v>
      </c>
      <c r="G27" s="106" t="s">
        <v>637</v>
      </c>
      <c r="H27" s="106" t="s">
        <v>663</v>
      </c>
    </row>
    <row r="28" spans="1:8" x14ac:dyDescent="0.3">
      <c r="A28" s="106" t="s">
        <v>49</v>
      </c>
      <c r="B28" s="106" t="s">
        <v>48</v>
      </c>
      <c r="C28" s="106" t="s">
        <v>642</v>
      </c>
      <c r="D28" s="106" t="s">
        <v>629</v>
      </c>
      <c r="E28" s="106" t="s">
        <v>665</v>
      </c>
      <c r="F28" s="106" t="s">
        <v>642</v>
      </c>
      <c r="G28" s="106" t="s">
        <v>640</v>
      </c>
      <c r="H28" s="106" t="s">
        <v>666</v>
      </c>
    </row>
    <row r="29" spans="1:8" x14ac:dyDescent="0.3">
      <c r="A29" s="106" t="s">
        <v>51</v>
      </c>
      <c r="B29" s="106" t="s">
        <v>50</v>
      </c>
      <c r="C29" s="106" t="s">
        <v>642</v>
      </c>
      <c r="D29" s="106" t="s">
        <v>629</v>
      </c>
      <c r="E29" s="106" t="s">
        <v>669</v>
      </c>
      <c r="F29" s="106" t="s">
        <v>642</v>
      </c>
      <c r="G29" s="106" t="s">
        <v>640</v>
      </c>
      <c r="H29" s="106" t="s">
        <v>670</v>
      </c>
    </row>
    <row r="30" spans="1:8" x14ac:dyDescent="0.3">
      <c r="A30" s="106" t="s">
        <v>742</v>
      </c>
      <c r="B30" s="106" t="s">
        <v>58</v>
      </c>
      <c r="C30" s="106" t="s">
        <v>642</v>
      </c>
      <c r="D30" s="106" t="s">
        <v>653</v>
      </c>
      <c r="E30" s="106" t="s">
        <v>665</v>
      </c>
      <c r="F30" s="106" t="s">
        <v>642</v>
      </c>
      <c r="G30" s="106" t="s">
        <v>640</v>
      </c>
      <c r="H30" s="106" t="s">
        <v>666</v>
      </c>
    </row>
    <row r="31" spans="1:8" x14ac:dyDescent="0.3">
      <c r="A31" s="106" t="s">
        <v>53</v>
      </c>
      <c r="B31" s="106" t="s">
        <v>52</v>
      </c>
      <c r="C31" s="106" t="s">
        <v>656</v>
      </c>
      <c r="D31" s="106" t="s">
        <v>629</v>
      </c>
      <c r="E31" s="106" t="s">
        <v>658</v>
      </c>
      <c r="F31" s="106" t="s">
        <v>656</v>
      </c>
      <c r="G31" s="106" t="s">
        <v>631</v>
      </c>
      <c r="H31" s="106" t="s">
        <v>668</v>
      </c>
    </row>
    <row r="32" spans="1:8" x14ac:dyDescent="0.3">
      <c r="A32" s="106" t="s">
        <v>55</v>
      </c>
      <c r="B32" s="106" t="s">
        <v>54</v>
      </c>
      <c r="C32" s="106" t="s">
        <v>642</v>
      </c>
      <c r="D32" s="106" t="s">
        <v>653</v>
      </c>
      <c r="E32" s="106" t="s">
        <v>665</v>
      </c>
      <c r="F32" s="106" t="s">
        <v>642</v>
      </c>
      <c r="G32" s="106" t="s">
        <v>640</v>
      </c>
      <c r="H32" s="106" t="s">
        <v>644</v>
      </c>
    </row>
    <row r="33" spans="1:8" x14ac:dyDescent="0.3">
      <c r="A33" s="106" t="s">
        <v>57</v>
      </c>
      <c r="B33" s="106" t="s">
        <v>56</v>
      </c>
      <c r="C33" s="106" t="s">
        <v>671</v>
      </c>
      <c r="D33" s="106" t="s">
        <v>657</v>
      </c>
      <c r="E33" s="106" t="s">
        <v>635</v>
      </c>
      <c r="F33" s="106" t="s">
        <v>671</v>
      </c>
      <c r="G33" s="106" t="s">
        <v>649</v>
      </c>
      <c r="H33" s="106" t="s">
        <v>672</v>
      </c>
    </row>
    <row r="34" spans="1:8" x14ac:dyDescent="0.3">
      <c r="A34" s="106" t="s">
        <v>60</v>
      </c>
      <c r="B34" s="106" t="s">
        <v>59</v>
      </c>
      <c r="C34" s="106" t="s">
        <v>642</v>
      </c>
      <c r="D34" s="106" t="s">
        <v>629</v>
      </c>
      <c r="E34" s="106" t="s">
        <v>665</v>
      </c>
      <c r="F34" s="106" t="s">
        <v>642</v>
      </c>
      <c r="G34" s="106" t="s">
        <v>640</v>
      </c>
      <c r="H34" s="106" t="s">
        <v>644</v>
      </c>
    </row>
    <row r="35" spans="1:8" x14ac:dyDescent="0.3">
      <c r="A35" s="106" t="s">
        <v>62</v>
      </c>
      <c r="B35" s="106" t="s">
        <v>61</v>
      </c>
      <c r="C35" s="106" t="s">
        <v>642</v>
      </c>
      <c r="D35" s="106" t="s">
        <v>629</v>
      </c>
      <c r="E35" s="106" t="s">
        <v>665</v>
      </c>
      <c r="F35" s="106" t="s">
        <v>642</v>
      </c>
      <c r="G35" s="106" t="s">
        <v>640</v>
      </c>
      <c r="H35" s="106" t="s">
        <v>644</v>
      </c>
    </row>
    <row r="36" spans="1:8" x14ac:dyDescent="0.3">
      <c r="A36" s="106" t="s">
        <v>64</v>
      </c>
      <c r="B36" s="106" t="s">
        <v>63</v>
      </c>
      <c r="C36" s="106" t="s">
        <v>645</v>
      </c>
      <c r="D36" s="106" t="s">
        <v>657</v>
      </c>
      <c r="E36" s="106" t="s">
        <v>647</v>
      </c>
      <c r="F36" s="106" t="s">
        <v>651</v>
      </c>
      <c r="G36" s="106" t="s">
        <v>649</v>
      </c>
      <c r="H36" s="106" t="s">
        <v>652</v>
      </c>
    </row>
    <row r="37" spans="1:8" x14ac:dyDescent="0.3">
      <c r="A37" s="106" t="s">
        <v>375</v>
      </c>
      <c r="B37" s="106" t="s">
        <v>65</v>
      </c>
      <c r="C37" s="106" t="s">
        <v>656</v>
      </c>
      <c r="D37" s="106" t="s">
        <v>634</v>
      </c>
      <c r="E37" s="106" t="s">
        <v>658</v>
      </c>
      <c r="F37" s="106" t="s">
        <v>656</v>
      </c>
      <c r="G37" s="106" t="s">
        <v>631</v>
      </c>
      <c r="H37" s="106" t="s">
        <v>673</v>
      </c>
    </row>
    <row r="38" spans="1:8" x14ac:dyDescent="0.3">
      <c r="A38" s="106" t="s">
        <v>67</v>
      </c>
      <c r="B38" s="106" t="s">
        <v>66</v>
      </c>
      <c r="C38" s="106" t="s">
        <v>645</v>
      </c>
      <c r="D38" s="106" t="s">
        <v>634</v>
      </c>
      <c r="E38" s="106" t="s">
        <v>647</v>
      </c>
      <c r="F38" s="106" t="s">
        <v>651</v>
      </c>
      <c r="G38" s="106" t="s">
        <v>649</v>
      </c>
      <c r="H38" s="106" t="s">
        <v>652</v>
      </c>
    </row>
    <row r="39" spans="1:8" x14ac:dyDescent="0.3">
      <c r="A39" s="106" t="s">
        <v>69</v>
      </c>
      <c r="B39" s="106" t="s">
        <v>68</v>
      </c>
      <c r="C39" s="106" t="s">
        <v>642</v>
      </c>
      <c r="D39" s="106" t="s">
        <v>629</v>
      </c>
      <c r="E39" s="106" t="s">
        <v>643</v>
      </c>
      <c r="F39" s="106" t="s">
        <v>642</v>
      </c>
      <c r="G39" s="106" t="s">
        <v>640</v>
      </c>
      <c r="H39" s="106" t="s">
        <v>670</v>
      </c>
    </row>
    <row r="40" spans="1:8" x14ac:dyDescent="0.3">
      <c r="A40" s="106" t="s">
        <v>373</v>
      </c>
      <c r="B40" s="106" t="s">
        <v>71</v>
      </c>
      <c r="C40" s="106" t="s">
        <v>642</v>
      </c>
      <c r="D40" s="106" t="s">
        <v>653</v>
      </c>
      <c r="E40" s="106" t="s">
        <v>665</v>
      </c>
      <c r="F40" s="106" t="s">
        <v>642</v>
      </c>
      <c r="G40" s="106" t="s">
        <v>640</v>
      </c>
      <c r="H40" s="106" t="s">
        <v>644</v>
      </c>
    </row>
    <row r="41" spans="1:8" x14ac:dyDescent="0.3">
      <c r="A41" s="106" t="s">
        <v>744</v>
      </c>
      <c r="B41" s="106" t="s">
        <v>70</v>
      </c>
      <c r="C41" s="106" t="s">
        <v>642</v>
      </c>
      <c r="D41" s="106" t="s">
        <v>629</v>
      </c>
      <c r="E41" s="106" t="s">
        <v>665</v>
      </c>
      <c r="F41" s="106" t="s">
        <v>642</v>
      </c>
      <c r="G41" s="106" t="s">
        <v>640</v>
      </c>
      <c r="H41" s="106" t="s">
        <v>644</v>
      </c>
    </row>
    <row r="42" spans="1:8" x14ac:dyDescent="0.3">
      <c r="A42" s="106" t="s">
        <v>73</v>
      </c>
      <c r="B42" s="106" t="s">
        <v>72</v>
      </c>
      <c r="C42" s="106" t="s">
        <v>645</v>
      </c>
      <c r="D42" s="106" t="s">
        <v>634</v>
      </c>
      <c r="E42" s="106" t="s">
        <v>647</v>
      </c>
      <c r="F42" s="106" t="s">
        <v>648</v>
      </c>
      <c r="G42" s="106" t="s">
        <v>649</v>
      </c>
      <c r="H42" s="106" t="s">
        <v>664</v>
      </c>
    </row>
    <row r="43" spans="1:8" x14ac:dyDescent="0.3">
      <c r="A43" s="106" t="s">
        <v>370</v>
      </c>
      <c r="B43" s="106" t="s">
        <v>74</v>
      </c>
      <c r="C43" s="106" t="s">
        <v>642</v>
      </c>
      <c r="D43" s="106" t="s">
        <v>653</v>
      </c>
      <c r="E43" s="106" t="s">
        <v>665</v>
      </c>
      <c r="F43" s="106" t="s">
        <v>642</v>
      </c>
      <c r="G43" s="106" t="s">
        <v>640</v>
      </c>
      <c r="H43" s="106" t="s">
        <v>666</v>
      </c>
    </row>
    <row r="44" spans="1:8" x14ac:dyDescent="0.3">
      <c r="A44" s="106" t="s">
        <v>76</v>
      </c>
      <c r="B44" s="106" t="s">
        <v>75</v>
      </c>
      <c r="C44" s="106" t="s">
        <v>633</v>
      </c>
      <c r="D44" s="106" t="s">
        <v>646</v>
      </c>
      <c r="E44" s="106" t="s">
        <v>635</v>
      </c>
      <c r="F44" s="106" t="s">
        <v>661</v>
      </c>
      <c r="G44" s="106" t="s">
        <v>637</v>
      </c>
      <c r="H44" s="106" t="s">
        <v>638</v>
      </c>
    </row>
    <row r="45" spans="1:8" x14ac:dyDescent="0.3">
      <c r="A45" s="106" t="s">
        <v>78</v>
      </c>
      <c r="B45" s="106" t="s">
        <v>77</v>
      </c>
      <c r="C45" s="106" t="s">
        <v>645</v>
      </c>
      <c r="D45" s="106" t="s">
        <v>634</v>
      </c>
      <c r="E45" s="106" t="s">
        <v>647</v>
      </c>
      <c r="F45" s="106" t="s">
        <v>648</v>
      </c>
      <c r="G45" s="106" t="s">
        <v>649</v>
      </c>
      <c r="H45" s="106" t="s">
        <v>650</v>
      </c>
    </row>
    <row r="46" spans="1:8" x14ac:dyDescent="0.3">
      <c r="A46" s="106" t="s">
        <v>80</v>
      </c>
      <c r="B46" s="106" t="s">
        <v>79</v>
      </c>
      <c r="C46" s="106" t="s">
        <v>633</v>
      </c>
      <c r="D46" s="106" t="s">
        <v>646</v>
      </c>
      <c r="E46" s="106" t="s">
        <v>635</v>
      </c>
      <c r="F46" s="106" t="s">
        <v>661</v>
      </c>
      <c r="G46" s="106" t="s">
        <v>631</v>
      </c>
      <c r="H46" s="106" t="s">
        <v>655</v>
      </c>
    </row>
    <row r="47" spans="1:8" x14ac:dyDescent="0.3">
      <c r="A47" s="106" t="s">
        <v>82</v>
      </c>
      <c r="B47" s="106" t="s">
        <v>81</v>
      </c>
      <c r="C47" s="106" t="s">
        <v>633</v>
      </c>
      <c r="D47" s="106" t="s">
        <v>657</v>
      </c>
      <c r="E47" s="106" t="s">
        <v>635</v>
      </c>
      <c r="F47" s="106" t="s">
        <v>661</v>
      </c>
      <c r="G47" s="106" t="s">
        <v>637</v>
      </c>
      <c r="H47" s="106" t="s">
        <v>663</v>
      </c>
    </row>
    <row r="48" spans="1:8" x14ac:dyDescent="0.3">
      <c r="A48" s="106" t="s">
        <v>84</v>
      </c>
      <c r="B48" s="106" t="s">
        <v>83</v>
      </c>
      <c r="C48" s="106" t="s">
        <v>633</v>
      </c>
      <c r="D48" s="106" t="s">
        <v>657</v>
      </c>
      <c r="E48" s="106" t="s">
        <v>635</v>
      </c>
      <c r="F48" s="106" t="s">
        <v>661</v>
      </c>
      <c r="G48" s="106" t="s">
        <v>637</v>
      </c>
      <c r="H48" s="106" t="s">
        <v>674</v>
      </c>
    </row>
    <row r="49" spans="1:8" x14ac:dyDescent="0.3">
      <c r="A49" s="106" t="s">
        <v>86</v>
      </c>
      <c r="B49" s="106" t="s">
        <v>85</v>
      </c>
      <c r="C49" s="106" t="s">
        <v>639</v>
      </c>
      <c r="D49" s="106" t="s">
        <v>653</v>
      </c>
      <c r="E49" s="106" t="s">
        <v>669</v>
      </c>
      <c r="F49" s="106" t="s">
        <v>639</v>
      </c>
      <c r="G49" s="106" t="s">
        <v>640</v>
      </c>
      <c r="H49" s="106" t="s">
        <v>670</v>
      </c>
    </row>
    <row r="50" spans="1:8" x14ac:dyDescent="0.3">
      <c r="A50" s="106" t="s">
        <v>88</v>
      </c>
      <c r="B50" s="106" t="s">
        <v>87</v>
      </c>
      <c r="C50" s="106" t="s">
        <v>645</v>
      </c>
      <c r="D50" s="106" t="s">
        <v>634</v>
      </c>
      <c r="E50" s="106" t="s">
        <v>647</v>
      </c>
      <c r="F50" s="106" t="s">
        <v>648</v>
      </c>
      <c r="G50" s="106" t="s">
        <v>649</v>
      </c>
      <c r="H50" s="106" t="s">
        <v>650</v>
      </c>
    </row>
    <row r="51" spans="1:8" x14ac:dyDescent="0.3">
      <c r="A51" s="106" t="s">
        <v>90</v>
      </c>
      <c r="B51" s="106" t="s">
        <v>89</v>
      </c>
      <c r="C51" s="106" t="s">
        <v>645</v>
      </c>
      <c r="D51" s="106" t="s">
        <v>634</v>
      </c>
      <c r="E51" s="106" t="s">
        <v>647</v>
      </c>
      <c r="F51" s="106" t="s">
        <v>648</v>
      </c>
      <c r="G51" s="106" t="s">
        <v>649</v>
      </c>
      <c r="H51" s="106" t="s">
        <v>650</v>
      </c>
    </row>
    <row r="52" spans="1:8" x14ac:dyDescent="0.3">
      <c r="A52" s="106" t="s">
        <v>93</v>
      </c>
      <c r="B52" s="106" t="s">
        <v>92</v>
      </c>
      <c r="C52" s="106" t="s">
        <v>645</v>
      </c>
      <c r="D52" s="106" t="s">
        <v>634</v>
      </c>
      <c r="E52" s="106" t="s">
        <v>647</v>
      </c>
      <c r="F52" s="106" t="s">
        <v>648</v>
      </c>
      <c r="G52" s="106" t="s">
        <v>649</v>
      </c>
      <c r="H52" s="106" t="s">
        <v>652</v>
      </c>
    </row>
    <row r="53" spans="1:8" x14ac:dyDescent="0.3">
      <c r="A53" s="106" t="s">
        <v>95</v>
      </c>
      <c r="B53" s="106" t="s">
        <v>94</v>
      </c>
      <c r="C53" s="106" t="s">
        <v>639</v>
      </c>
      <c r="D53" s="106" t="s">
        <v>653</v>
      </c>
      <c r="E53" s="106" t="s">
        <v>630</v>
      </c>
      <c r="F53" s="106" t="s">
        <v>639</v>
      </c>
      <c r="G53" s="106" t="s">
        <v>640</v>
      </c>
      <c r="H53" s="106" t="s">
        <v>641</v>
      </c>
    </row>
    <row r="54" spans="1:8" x14ac:dyDescent="0.3">
      <c r="A54" s="106" t="s">
        <v>97</v>
      </c>
      <c r="B54" s="106" t="s">
        <v>96</v>
      </c>
      <c r="C54" s="106" t="s">
        <v>645</v>
      </c>
      <c r="D54" s="106" t="s">
        <v>653</v>
      </c>
      <c r="E54" s="106" t="s">
        <v>647</v>
      </c>
      <c r="F54" s="106" t="s">
        <v>648</v>
      </c>
      <c r="G54" s="106" t="s">
        <v>649</v>
      </c>
      <c r="H54" s="106" t="s">
        <v>664</v>
      </c>
    </row>
    <row r="55" spans="1:8" x14ac:dyDescent="0.3">
      <c r="A55" s="106" t="s">
        <v>99</v>
      </c>
      <c r="B55" s="106" t="s">
        <v>98</v>
      </c>
      <c r="C55" s="106" t="s">
        <v>642</v>
      </c>
      <c r="D55" s="106" t="s">
        <v>646</v>
      </c>
      <c r="E55" s="106" t="s">
        <v>665</v>
      </c>
      <c r="F55" s="106" t="s">
        <v>642</v>
      </c>
      <c r="G55" s="106" t="s">
        <v>640</v>
      </c>
      <c r="H55" s="106" t="s">
        <v>644</v>
      </c>
    </row>
    <row r="56" spans="1:8" x14ac:dyDescent="0.3">
      <c r="A56" s="106" t="s">
        <v>101</v>
      </c>
      <c r="B56" s="106" t="s">
        <v>100</v>
      </c>
      <c r="C56" s="106" t="s">
        <v>642</v>
      </c>
      <c r="D56" s="106" t="s">
        <v>629</v>
      </c>
      <c r="E56" s="106" t="s">
        <v>669</v>
      </c>
      <c r="F56" s="106" t="s">
        <v>642</v>
      </c>
      <c r="G56" s="106" t="s">
        <v>640</v>
      </c>
      <c r="H56" s="106" t="s">
        <v>670</v>
      </c>
    </row>
    <row r="57" spans="1:8" x14ac:dyDescent="0.3">
      <c r="A57" s="106" t="s">
        <v>103</v>
      </c>
      <c r="B57" s="106" t="s">
        <v>102</v>
      </c>
      <c r="C57" s="106" t="s">
        <v>633</v>
      </c>
      <c r="D57" s="106" t="s">
        <v>657</v>
      </c>
      <c r="E57" s="106" t="s">
        <v>635</v>
      </c>
      <c r="F57" s="106" t="s">
        <v>661</v>
      </c>
      <c r="G57" s="106" t="s">
        <v>637</v>
      </c>
      <c r="H57" s="106" t="s">
        <v>674</v>
      </c>
    </row>
    <row r="58" spans="1:8" x14ac:dyDescent="0.3">
      <c r="A58" s="106" t="s">
        <v>105</v>
      </c>
      <c r="B58" s="106" t="s">
        <v>104</v>
      </c>
      <c r="C58" s="106" t="s">
        <v>642</v>
      </c>
      <c r="D58" s="106" t="s">
        <v>629</v>
      </c>
      <c r="E58" s="106" t="s">
        <v>669</v>
      </c>
      <c r="F58" s="106" t="s">
        <v>642</v>
      </c>
      <c r="G58" s="106" t="s">
        <v>640</v>
      </c>
      <c r="H58" s="106" t="s">
        <v>670</v>
      </c>
    </row>
    <row r="59" spans="1:8" x14ac:dyDescent="0.3">
      <c r="A59" s="106" t="s">
        <v>107</v>
      </c>
      <c r="B59" s="106" t="s">
        <v>106</v>
      </c>
      <c r="C59" s="106" t="s">
        <v>656</v>
      </c>
      <c r="D59" s="106" t="s">
        <v>634</v>
      </c>
      <c r="E59" s="106" t="s">
        <v>675</v>
      </c>
      <c r="F59" s="106" t="s">
        <v>656</v>
      </c>
      <c r="G59" s="106" t="s">
        <v>659</v>
      </c>
      <c r="H59" s="106" t="s">
        <v>676</v>
      </c>
    </row>
    <row r="60" spans="1:8" x14ac:dyDescent="0.3">
      <c r="A60" s="106" t="s">
        <v>109</v>
      </c>
      <c r="B60" s="106" t="s">
        <v>108</v>
      </c>
      <c r="C60" s="106" t="s">
        <v>633</v>
      </c>
      <c r="D60" s="106" t="s">
        <v>657</v>
      </c>
      <c r="E60" s="106" t="s">
        <v>635</v>
      </c>
      <c r="F60" s="106" t="s">
        <v>661</v>
      </c>
      <c r="G60" s="106" t="s">
        <v>637</v>
      </c>
      <c r="H60" s="106" t="s">
        <v>674</v>
      </c>
    </row>
    <row r="61" spans="1:8" x14ac:dyDescent="0.3">
      <c r="A61" s="106" t="s">
        <v>111</v>
      </c>
      <c r="B61" s="106" t="s">
        <v>110</v>
      </c>
      <c r="C61" s="106" t="s">
        <v>633</v>
      </c>
      <c r="D61" s="106" t="s">
        <v>657</v>
      </c>
      <c r="E61" s="106" t="s">
        <v>635</v>
      </c>
      <c r="F61" s="106" t="s">
        <v>661</v>
      </c>
      <c r="G61" s="106" t="s">
        <v>637</v>
      </c>
      <c r="H61" s="106" t="s">
        <v>662</v>
      </c>
    </row>
    <row r="62" spans="1:8" x14ac:dyDescent="0.3">
      <c r="A62" s="106" t="s">
        <v>113</v>
      </c>
      <c r="B62" s="106" t="s">
        <v>112</v>
      </c>
      <c r="C62" s="106" t="s">
        <v>642</v>
      </c>
      <c r="D62" s="106" t="s">
        <v>634</v>
      </c>
      <c r="E62" s="106" t="s">
        <v>665</v>
      </c>
      <c r="F62" s="106" t="s">
        <v>642</v>
      </c>
      <c r="G62" s="106" t="s">
        <v>640</v>
      </c>
      <c r="H62" s="106" t="s">
        <v>644</v>
      </c>
    </row>
    <row r="63" spans="1:8" x14ac:dyDescent="0.3">
      <c r="A63" s="106" t="s">
        <v>115</v>
      </c>
      <c r="B63" s="106" t="s">
        <v>114</v>
      </c>
      <c r="C63" s="106" t="s">
        <v>642</v>
      </c>
      <c r="D63" s="106" t="s">
        <v>629</v>
      </c>
      <c r="E63" s="106" t="s">
        <v>665</v>
      </c>
      <c r="F63" s="106" t="s">
        <v>642</v>
      </c>
      <c r="G63" s="106" t="s">
        <v>640</v>
      </c>
      <c r="H63" s="106" t="s">
        <v>666</v>
      </c>
    </row>
    <row r="64" spans="1:8" x14ac:dyDescent="0.3">
      <c r="A64" s="106" t="s">
        <v>117</v>
      </c>
      <c r="B64" s="106" t="s">
        <v>116</v>
      </c>
      <c r="C64" s="106" t="s">
        <v>633</v>
      </c>
      <c r="D64" s="106" t="s">
        <v>653</v>
      </c>
      <c r="E64" s="106" t="s">
        <v>654</v>
      </c>
      <c r="F64" s="106" t="s">
        <v>636</v>
      </c>
      <c r="G64" s="106" t="s">
        <v>631</v>
      </c>
      <c r="H64" s="106" t="s">
        <v>655</v>
      </c>
    </row>
    <row r="65" spans="1:8" x14ac:dyDescent="0.3">
      <c r="A65" s="106" t="s">
        <v>119</v>
      </c>
      <c r="B65" s="106" t="s">
        <v>118</v>
      </c>
      <c r="C65" s="106" t="s">
        <v>633</v>
      </c>
      <c r="D65" s="106" t="s">
        <v>657</v>
      </c>
      <c r="E65" s="106" t="s">
        <v>635</v>
      </c>
      <c r="F65" s="106" t="s">
        <v>661</v>
      </c>
      <c r="G65" s="106" t="s">
        <v>637</v>
      </c>
      <c r="H65" s="106" t="s">
        <v>662</v>
      </c>
    </row>
    <row r="66" spans="1:8" x14ac:dyDescent="0.3">
      <c r="A66" s="106" t="s">
        <v>121</v>
      </c>
      <c r="B66" s="106" t="s">
        <v>120</v>
      </c>
      <c r="C66" s="106" t="s">
        <v>642</v>
      </c>
      <c r="D66" s="106" t="s">
        <v>653</v>
      </c>
      <c r="E66" s="106" t="s">
        <v>665</v>
      </c>
      <c r="F66" s="106" t="s">
        <v>642</v>
      </c>
      <c r="G66" s="106" t="s">
        <v>640</v>
      </c>
      <c r="H66" s="106" t="s">
        <v>666</v>
      </c>
    </row>
    <row r="67" spans="1:8" x14ac:dyDescent="0.3">
      <c r="A67" s="106" t="s">
        <v>123</v>
      </c>
      <c r="B67" s="106" t="s">
        <v>122</v>
      </c>
      <c r="C67" s="106" t="s">
        <v>633</v>
      </c>
      <c r="D67" s="106" t="s">
        <v>657</v>
      </c>
      <c r="E67" s="106" t="s">
        <v>635</v>
      </c>
      <c r="F67" s="106" t="s">
        <v>661</v>
      </c>
      <c r="G67" s="106" t="s">
        <v>637</v>
      </c>
      <c r="H67" s="106" t="s">
        <v>638</v>
      </c>
    </row>
    <row r="68" spans="1:8" x14ac:dyDescent="0.3">
      <c r="A68" s="106" t="s">
        <v>125</v>
      </c>
      <c r="B68" s="106" t="s">
        <v>124</v>
      </c>
      <c r="C68" s="106" t="s">
        <v>645</v>
      </c>
      <c r="D68" s="106" t="s">
        <v>634</v>
      </c>
      <c r="E68" s="106" t="s">
        <v>647</v>
      </c>
      <c r="F68" s="106" t="s">
        <v>648</v>
      </c>
      <c r="G68" s="106" t="s">
        <v>649</v>
      </c>
      <c r="H68" s="106" t="s">
        <v>650</v>
      </c>
    </row>
    <row r="69" spans="1:8" x14ac:dyDescent="0.3">
      <c r="A69" s="106" t="s">
        <v>127</v>
      </c>
      <c r="B69" s="106" t="s">
        <v>126</v>
      </c>
      <c r="C69" s="106" t="s">
        <v>645</v>
      </c>
      <c r="D69" s="106" t="s">
        <v>653</v>
      </c>
      <c r="E69" s="106" t="s">
        <v>647</v>
      </c>
      <c r="F69" s="106" t="s">
        <v>648</v>
      </c>
      <c r="G69" s="106" t="s">
        <v>649</v>
      </c>
      <c r="H69" s="106" t="s">
        <v>664</v>
      </c>
    </row>
    <row r="70" spans="1:8" x14ac:dyDescent="0.3">
      <c r="A70" s="106" t="s">
        <v>129</v>
      </c>
      <c r="B70" s="106" t="s">
        <v>128</v>
      </c>
      <c r="C70" s="106" t="s">
        <v>642</v>
      </c>
      <c r="D70" s="106" t="s">
        <v>629</v>
      </c>
      <c r="E70" s="106" t="s">
        <v>665</v>
      </c>
      <c r="F70" s="106" t="s">
        <v>642</v>
      </c>
      <c r="G70" s="106" t="s">
        <v>640</v>
      </c>
      <c r="H70" s="106" t="s">
        <v>666</v>
      </c>
    </row>
    <row r="71" spans="1:8" x14ac:dyDescent="0.3">
      <c r="A71" s="106" t="s">
        <v>371</v>
      </c>
      <c r="B71" s="106" t="s">
        <v>130</v>
      </c>
      <c r="C71" s="106" t="s">
        <v>642</v>
      </c>
      <c r="D71" s="106" t="s">
        <v>629</v>
      </c>
      <c r="E71" s="106" t="s">
        <v>665</v>
      </c>
      <c r="F71" s="106" t="s">
        <v>642</v>
      </c>
      <c r="G71" s="106" t="s">
        <v>640</v>
      </c>
      <c r="H71" s="106" t="s">
        <v>666</v>
      </c>
    </row>
    <row r="72" spans="1:8" x14ac:dyDescent="0.3">
      <c r="A72" s="106" t="s">
        <v>132</v>
      </c>
      <c r="B72" s="106" t="s">
        <v>131</v>
      </c>
      <c r="C72" s="106" t="s">
        <v>645</v>
      </c>
      <c r="D72" s="106" t="s">
        <v>653</v>
      </c>
      <c r="E72" s="106" t="s">
        <v>647</v>
      </c>
      <c r="F72" s="106" t="s">
        <v>651</v>
      </c>
      <c r="G72" s="106" t="s">
        <v>649</v>
      </c>
      <c r="H72" s="106" t="s">
        <v>652</v>
      </c>
    </row>
    <row r="73" spans="1:8" x14ac:dyDescent="0.3">
      <c r="A73" s="106" t="s">
        <v>134</v>
      </c>
      <c r="B73" s="106" t="s">
        <v>133</v>
      </c>
      <c r="C73" s="106" t="s">
        <v>645</v>
      </c>
      <c r="D73" s="106" t="s">
        <v>629</v>
      </c>
      <c r="E73" s="106" t="s">
        <v>647</v>
      </c>
      <c r="F73" s="106" t="s">
        <v>648</v>
      </c>
      <c r="G73" s="106" t="s">
        <v>649</v>
      </c>
      <c r="H73" s="106" t="s">
        <v>650</v>
      </c>
    </row>
    <row r="74" spans="1:8" x14ac:dyDescent="0.3">
      <c r="A74" s="106" t="s">
        <v>136</v>
      </c>
      <c r="B74" s="106" t="s">
        <v>135</v>
      </c>
      <c r="C74" s="106" t="s">
        <v>645</v>
      </c>
      <c r="D74" s="106" t="s">
        <v>653</v>
      </c>
      <c r="E74" s="106" t="s">
        <v>647</v>
      </c>
      <c r="F74" s="106" t="s">
        <v>648</v>
      </c>
      <c r="G74" s="106" t="s">
        <v>649</v>
      </c>
      <c r="H74" s="106" t="s">
        <v>664</v>
      </c>
    </row>
    <row r="75" spans="1:8" x14ac:dyDescent="0.3">
      <c r="A75" s="106" t="s">
        <v>138</v>
      </c>
      <c r="B75" s="106" t="s">
        <v>137</v>
      </c>
      <c r="C75" s="106" t="s">
        <v>633</v>
      </c>
      <c r="D75" s="106" t="s">
        <v>634</v>
      </c>
      <c r="E75" s="106" t="s">
        <v>635</v>
      </c>
      <c r="F75" s="106" t="s">
        <v>661</v>
      </c>
      <c r="G75" s="106" t="s">
        <v>637</v>
      </c>
      <c r="H75" s="106" t="s">
        <v>663</v>
      </c>
    </row>
    <row r="76" spans="1:8" x14ac:dyDescent="0.3">
      <c r="A76" s="106" t="s">
        <v>140</v>
      </c>
      <c r="B76" s="106" t="s">
        <v>139</v>
      </c>
      <c r="C76" s="106" t="s">
        <v>633</v>
      </c>
      <c r="D76" s="106" t="s">
        <v>657</v>
      </c>
      <c r="E76" s="106" t="s">
        <v>635</v>
      </c>
      <c r="F76" s="106" t="s">
        <v>677</v>
      </c>
      <c r="G76" s="106" t="s">
        <v>637</v>
      </c>
      <c r="H76" s="106" t="s">
        <v>674</v>
      </c>
    </row>
    <row r="77" spans="1:8" x14ac:dyDescent="0.3">
      <c r="A77" s="106" t="s">
        <v>142</v>
      </c>
      <c r="B77" s="106" t="s">
        <v>141</v>
      </c>
      <c r="C77" s="106" t="s">
        <v>628</v>
      </c>
      <c r="D77" s="106" t="s">
        <v>653</v>
      </c>
      <c r="E77" s="106" t="s">
        <v>658</v>
      </c>
      <c r="F77" s="106" t="s">
        <v>628</v>
      </c>
      <c r="G77" s="106" t="s">
        <v>631</v>
      </c>
      <c r="H77" s="106" t="s">
        <v>632</v>
      </c>
    </row>
    <row r="78" spans="1:8" x14ac:dyDescent="0.3">
      <c r="A78" s="106" t="s">
        <v>144</v>
      </c>
      <c r="B78" s="106" t="s">
        <v>143</v>
      </c>
      <c r="C78" s="106" t="s">
        <v>656</v>
      </c>
      <c r="D78" s="106" t="s">
        <v>653</v>
      </c>
      <c r="E78" s="106" t="s">
        <v>658</v>
      </c>
      <c r="F78" s="106" t="s">
        <v>656</v>
      </c>
      <c r="G78" s="106" t="s">
        <v>631</v>
      </c>
      <c r="H78" s="106" t="s">
        <v>668</v>
      </c>
    </row>
    <row r="79" spans="1:8" x14ac:dyDescent="0.3">
      <c r="A79" s="106" t="s">
        <v>745</v>
      </c>
      <c r="B79" s="106" t="s">
        <v>145</v>
      </c>
      <c r="C79" s="106" t="s">
        <v>639</v>
      </c>
      <c r="D79" s="106" t="s">
        <v>634</v>
      </c>
      <c r="E79" s="106" t="s">
        <v>630</v>
      </c>
      <c r="F79" s="106" t="s">
        <v>639</v>
      </c>
      <c r="G79" s="106" t="s">
        <v>631</v>
      </c>
      <c r="H79" s="106" t="s">
        <v>632</v>
      </c>
    </row>
    <row r="80" spans="1:8" x14ac:dyDescent="0.3">
      <c r="A80" s="106" t="s">
        <v>147</v>
      </c>
      <c r="B80" s="106" t="s">
        <v>146</v>
      </c>
      <c r="C80" s="106" t="s">
        <v>639</v>
      </c>
      <c r="D80" s="106" t="s">
        <v>634</v>
      </c>
      <c r="E80" s="106" t="s">
        <v>630</v>
      </c>
      <c r="F80" s="106" t="s">
        <v>639</v>
      </c>
      <c r="G80" s="106" t="s">
        <v>631</v>
      </c>
      <c r="H80" s="106" t="s">
        <v>655</v>
      </c>
    </row>
    <row r="81" spans="1:8" x14ac:dyDescent="0.3">
      <c r="A81" s="106" t="s">
        <v>149</v>
      </c>
      <c r="B81" s="106" t="s">
        <v>148</v>
      </c>
      <c r="C81" s="106" t="s">
        <v>633</v>
      </c>
      <c r="D81" s="106" t="s">
        <v>657</v>
      </c>
      <c r="E81" s="106" t="s">
        <v>635</v>
      </c>
      <c r="F81" s="106" t="s">
        <v>661</v>
      </c>
      <c r="G81" s="106" t="s">
        <v>637</v>
      </c>
      <c r="H81" s="106" t="s">
        <v>674</v>
      </c>
    </row>
    <row r="82" spans="1:8" x14ac:dyDescent="0.3">
      <c r="A82" s="106" t="s">
        <v>151</v>
      </c>
      <c r="B82" s="106" t="s">
        <v>150</v>
      </c>
      <c r="C82" s="106" t="s">
        <v>639</v>
      </c>
      <c r="D82" s="106" t="s">
        <v>657</v>
      </c>
      <c r="E82" s="106" t="s">
        <v>630</v>
      </c>
      <c r="F82" s="106" t="s">
        <v>639</v>
      </c>
      <c r="G82" s="106" t="s">
        <v>631</v>
      </c>
      <c r="H82" s="106" t="s">
        <v>655</v>
      </c>
    </row>
    <row r="83" spans="1:8" x14ac:dyDescent="0.3">
      <c r="A83" s="106" t="s">
        <v>153</v>
      </c>
      <c r="B83" s="106" t="s">
        <v>152</v>
      </c>
      <c r="C83" s="106" t="s">
        <v>633</v>
      </c>
      <c r="D83" s="106" t="s">
        <v>657</v>
      </c>
      <c r="E83" s="106" t="s">
        <v>635</v>
      </c>
      <c r="F83" s="106" t="s">
        <v>661</v>
      </c>
      <c r="G83" s="106" t="s">
        <v>637</v>
      </c>
      <c r="H83" s="106" t="s">
        <v>638</v>
      </c>
    </row>
    <row r="84" spans="1:8" x14ac:dyDescent="0.3">
      <c r="A84" s="106" t="s">
        <v>155</v>
      </c>
      <c r="B84" s="106" t="s">
        <v>154</v>
      </c>
      <c r="C84" s="106" t="s">
        <v>645</v>
      </c>
      <c r="D84" s="106" t="s">
        <v>634</v>
      </c>
      <c r="E84" s="106" t="s">
        <v>647</v>
      </c>
      <c r="F84" s="106" t="s">
        <v>648</v>
      </c>
      <c r="G84" s="106" t="s">
        <v>649</v>
      </c>
      <c r="H84" s="106" t="s">
        <v>650</v>
      </c>
    </row>
    <row r="85" spans="1:8" x14ac:dyDescent="0.3">
      <c r="A85" s="106" t="s">
        <v>157</v>
      </c>
      <c r="B85" s="106" t="s">
        <v>156</v>
      </c>
      <c r="C85" s="106" t="s">
        <v>656</v>
      </c>
      <c r="D85" s="106" t="s">
        <v>657</v>
      </c>
      <c r="E85" s="106" t="s">
        <v>658</v>
      </c>
      <c r="F85" s="106" t="s">
        <v>656</v>
      </c>
      <c r="G85" s="106" t="s">
        <v>631</v>
      </c>
      <c r="H85" s="106" t="s">
        <v>673</v>
      </c>
    </row>
    <row r="86" spans="1:8" x14ac:dyDescent="0.3">
      <c r="A86" s="106" t="s">
        <v>159</v>
      </c>
      <c r="B86" s="106" t="s">
        <v>158</v>
      </c>
      <c r="C86" s="106" t="s">
        <v>639</v>
      </c>
      <c r="D86" s="106" t="s">
        <v>634</v>
      </c>
      <c r="E86" s="106" t="s">
        <v>630</v>
      </c>
      <c r="F86" s="106" t="s">
        <v>639</v>
      </c>
      <c r="G86" s="106" t="s">
        <v>631</v>
      </c>
      <c r="H86" s="106" t="s">
        <v>655</v>
      </c>
    </row>
    <row r="87" spans="1:8" x14ac:dyDescent="0.3">
      <c r="A87" s="106" t="s">
        <v>161</v>
      </c>
      <c r="B87" s="106" t="s">
        <v>160</v>
      </c>
      <c r="C87" s="106" t="s">
        <v>633</v>
      </c>
      <c r="D87" s="106" t="s">
        <v>634</v>
      </c>
      <c r="E87" s="106" t="s">
        <v>654</v>
      </c>
      <c r="F87" s="106" t="s">
        <v>678</v>
      </c>
      <c r="G87" s="106" t="s">
        <v>631</v>
      </c>
      <c r="H87" s="106" t="s">
        <v>678</v>
      </c>
    </row>
    <row r="88" spans="1:8" x14ac:dyDescent="0.3">
      <c r="A88" s="106" t="s">
        <v>163</v>
      </c>
      <c r="B88" s="106" t="s">
        <v>162</v>
      </c>
      <c r="C88" s="106" t="s">
        <v>642</v>
      </c>
      <c r="D88" s="106" t="s">
        <v>629</v>
      </c>
      <c r="E88" s="106" t="s">
        <v>669</v>
      </c>
      <c r="F88" s="106" t="s">
        <v>642</v>
      </c>
      <c r="G88" s="106" t="s">
        <v>640</v>
      </c>
      <c r="H88" s="106" t="s">
        <v>670</v>
      </c>
    </row>
    <row r="89" spans="1:8" x14ac:dyDescent="0.3">
      <c r="A89" s="106" t="s">
        <v>165</v>
      </c>
      <c r="B89" s="106" t="s">
        <v>164</v>
      </c>
      <c r="C89" s="106" t="s">
        <v>656</v>
      </c>
      <c r="D89" s="106" t="s">
        <v>653</v>
      </c>
      <c r="E89" s="106" t="s">
        <v>675</v>
      </c>
      <c r="F89" s="106" t="s">
        <v>656</v>
      </c>
      <c r="G89" s="106" t="s">
        <v>659</v>
      </c>
      <c r="H89" s="106" t="s">
        <v>679</v>
      </c>
    </row>
    <row r="90" spans="1:8" x14ac:dyDescent="0.3">
      <c r="A90" s="106" t="s">
        <v>743</v>
      </c>
      <c r="B90" s="106" t="s">
        <v>166</v>
      </c>
      <c r="C90" s="106" t="s">
        <v>656</v>
      </c>
      <c r="D90" s="106" t="s">
        <v>629</v>
      </c>
      <c r="E90" s="106" t="s">
        <v>658</v>
      </c>
      <c r="F90" s="106" t="s">
        <v>656</v>
      </c>
      <c r="G90" s="106" t="s">
        <v>631</v>
      </c>
      <c r="H90" s="106" t="s">
        <v>673</v>
      </c>
    </row>
    <row r="91" spans="1:8" x14ac:dyDescent="0.3">
      <c r="A91" s="106" t="s">
        <v>747</v>
      </c>
      <c r="B91" s="106" t="s">
        <v>297</v>
      </c>
      <c r="C91" s="106" t="s">
        <v>656</v>
      </c>
      <c r="D91" s="106" t="s">
        <v>657</v>
      </c>
      <c r="E91" s="106" t="s">
        <v>658</v>
      </c>
      <c r="F91" s="106" t="s">
        <v>656</v>
      </c>
      <c r="G91" s="106" t="s">
        <v>631</v>
      </c>
      <c r="H91" s="106" t="s">
        <v>673</v>
      </c>
    </row>
    <row r="92" spans="1:8" x14ac:dyDescent="0.3">
      <c r="A92" s="106" t="s">
        <v>168</v>
      </c>
      <c r="B92" s="106" t="s">
        <v>167</v>
      </c>
      <c r="C92" s="106" t="s">
        <v>639</v>
      </c>
      <c r="D92" s="106" t="s">
        <v>646</v>
      </c>
      <c r="E92" s="106" t="s">
        <v>630</v>
      </c>
      <c r="F92" s="106" t="s">
        <v>639</v>
      </c>
      <c r="G92" s="106" t="s">
        <v>631</v>
      </c>
      <c r="H92" s="106" t="s">
        <v>655</v>
      </c>
    </row>
    <row r="93" spans="1:8" x14ac:dyDescent="0.3">
      <c r="A93" s="106" t="s">
        <v>170</v>
      </c>
      <c r="B93" s="106" t="s">
        <v>169</v>
      </c>
      <c r="C93" s="106" t="s">
        <v>633</v>
      </c>
      <c r="D93" s="106" t="s">
        <v>629</v>
      </c>
      <c r="E93" s="106" t="s">
        <v>654</v>
      </c>
      <c r="F93" s="106" t="s">
        <v>678</v>
      </c>
      <c r="G93" s="106" t="s">
        <v>631</v>
      </c>
      <c r="H93" s="106" t="s">
        <v>678</v>
      </c>
    </row>
    <row r="94" spans="1:8" x14ac:dyDescent="0.3">
      <c r="A94" s="106" t="s">
        <v>746</v>
      </c>
      <c r="B94" s="106" t="s">
        <v>171</v>
      </c>
      <c r="C94" s="106" t="s">
        <v>656</v>
      </c>
      <c r="D94" s="106" t="s">
        <v>653</v>
      </c>
      <c r="E94" s="106" t="s">
        <v>658</v>
      </c>
      <c r="F94" s="106" t="s">
        <v>656</v>
      </c>
      <c r="G94" s="106" t="s">
        <v>631</v>
      </c>
      <c r="H94" s="106" t="s">
        <v>668</v>
      </c>
    </row>
    <row r="95" spans="1:8" x14ac:dyDescent="0.3">
      <c r="A95" s="106" t="s">
        <v>377</v>
      </c>
      <c r="B95" s="106" t="s">
        <v>172</v>
      </c>
      <c r="C95" s="106" t="s">
        <v>633</v>
      </c>
      <c r="D95" s="106" t="s">
        <v>646</v>
      </c>
      <c r="E95" s="106" t="s">
        <v>635</v>
      </c>
      <c r="F95" s="106" t="s">
        <v>661</v>
      </c>
      <c r="G95" s="106" t="s">
        <v>637</v>
      </c>
      <c r="H95" s="106" t="s">
        <v>674</v>
      </c>
    </row>
    <row r="96" spans="1:8" x14ac:dyDescent="0.3">
      <c r="A96" s="106" t="s">
        <v>174</v>
      </c>
      <c r="B96" s="106" t="s">
        <v>173</v>
      </c>
      <c r="C96" s="106" t="s">
        <v>639</v>
      </c>
      <c r="D96" s="106" t="s">
        <v>634</v>
      </c>
      <c r="E96" s="106" t="s">
        <v>630</v>
      </c>
      <c r="F96" s="106" t="s">
        <v>639</v>
      </c>
      <c r="G96" s="106" t="s">
        <v>631</v>
      </c>
      <c r="H96" s="106" t="s">
        <v>655</v>
      </c>
    </row>
    <row r="97" spans="1:8" x14ac:dyDescent="0.3">
      <c r="A97" s="106" t="s">
        <v>176</v>
      </c>
      <c r="B97" s="106" t="s">
        <v>175</v>
      </c>
      <c r="C97" s="106" t="s">
        <v>642</v>
      </c>
      <c r="D97" s="106" t="s">
        <v>653</v>
      </c>
      <c r="E97" s="106" t="s">
        <v>643</v>
      </c>
      <c r="F97" s="106" t="s">
        <v>642</v>
      </c>
      <c r="G97" s="106" t="s">
        <v>640</v>
      </c>
      <c r="H97" s="106" t="s">
        <v>667</v>
      </c>
    </row>
    <row r="98" spans="1:8" x14ac:dyDescent="0.3">
      <c r="A98" s="106" t="s">
        <v>178</v>
      </c>
      <c r="B98" s="106" t="s">
        <v>177</v>
      </c>
      <c r="C98" s="106" t="s">
        <v>642</v>
      </c>
      <c r="D98" s="106" t="s">
        <v>629</v>
      </c>
      <c r="E98" s="106" t="s">
        <v>665</v>
      </c>
      <c r="F98" s="106" t="s">
        <v>642</v>
      </c>
      <c r="G98" s="106" t="s">
        <v>640</v>
      </c>
      <c r="H98" s="106" t="s">
        <v>666</v>
      </c>
    </row>
    <row r="99" spans="1:8" x14ac:dyDescent="0.3">
      <c r="A99" s="106" t="s">
        <v>180</v>
      </c>
      <c r="B99" s="106" t="s">
        <v>179</v>
      </c>
      <c r="C99" s="106" t="s">
        <v>639</v>
      </c>
      <c r="D99" s="106" t="s">
        <v>634</v>
      </c>
      <c r="E99" s="106" t="s">
        <v>630</v>
      </c>
      <c r="F99" s="106" t="s">
        <v>639</v>
      </c>
      <c r="G99" s="106" t="s">
        <v>640</v>
      </c>
      <c r="H99" s="106" t="s">
        <v>641</v>
      </c>
    </row>
    <row r="100" spans="1:8" x14ac:dyDescent="0.3">
      <c r="A100" s="106" t="s">
        <v>182</v>
      </c>
      <c r="B100" s="106" t="s">
        <v>181</v>
      </c>
      <c r="C100" s="106" t="s">
        <v>633</v>
      </c>
      <c r="D100" s="106" t="s">
        <v>646</v>
      </c>
      <c r="E100" s="106" t="s">
        <v>635</v>
      </c>
      <c r="F100" s="106" t="s">
        <v>677</v>
      </c>
      <c r="G100" s="106" t="s">
        <v>637</v>
      </c>
      <c r="H100" s="106" t="s">
        <v>662</v>
      </c>
    </row>
    <row r="101" spans="1:8" x14ac:dyDescent="0.3">
      <c r="A101" s="106" t="s">
        <v>184</v>
      </c>
      <c r="B101" s="106" t="s">
        <v>183</v>
      </c>
      <c r="C101" s="106" t="s">
        <v>633</v>
      </c>
      <c r="D101" s="106" t="s">
        <v>646</v>
      </c>
      <c r="E101" s="106" t="s">
        <v>635</v>
      </c>
      <c r="F101" s="106" t="s">
        <v>661</v>
      </c>
      <c r="G101" s="106" t="s">
        <v>637</v>
      </c>
      <c r="H101" s="106" t="s">
        <v>674</v>
      </c>
    </row>
    <row r="102" spans="1:8" x14ac:dyDescent="0.3">
      <c r="A102" s="106" t="s">
        <v>186</v>
      </c>
      <c r="B102" s="106" t="s">
        <v>185</v>
      </c>
      <c r="C102" s="106" t="s">
        <v>633</v>
      </c>
      <c r="D102" s="106" t="s">
        <v>657</v>
      </c>
      <c r="E102" s="106" t="s">
        <v>635</v>
      </c>
      <c r="F102" s="106" t="s">
        <v>661</v>
      </c>
      <c r="G102" s="106" t="s">
        <v>637</v>
      </c>
      <c r="H102" s="106" t="s">
        <v>662</v>
      </c>
    </row>
    <row r="103" spans="1:8" x14ac:dyDescent="0.3">
      <c r="A103" s="137" t="s">
        <v>931</v>
      </c>
      <c r="B103" s="106" t="s">
        <v>187</v>
      </c>
      <c r="C103" s="106" t="s">
        <v>633</v>
      </c>
      <c r="D103" s="106" t="s">
        <v>634</v>
      </c>
      <c r="E103" s="106" t="s">
        <v>635</v>
      </c>
      <c r="F103" s="106" t="s">
        <v>636</v>
      </c>
      <c r="G103" s="106" t="s">
        <v>637</v>
      </c>
      <c r="H103" s="106" t="s">
        <v>638</v>
      </c>
    </row>
    <row r="104" spans="1:8" x14ac:dyDescent="0.3">
      <c r="A104" s="106" t="s">
        <v>189</v>
      </c>
      <c r="B104" s="106" t="s">
        <v>188</v>
      </c>
      <c r="C104" s="106" t="s">
        <v>642</v>
      </c>
      <c r="D104" s="106" t="s">
        <v>629</v>
      </c>
      <c r="E104" s="106" t="s">
        <v>643</v>
      </c>
      <c r="F104" s="106" t="s">
        <v>642</v>
      </c>
      <c r="G104" s="106" t="s">
        <v>640</v>
      </c>
      <c r="H104" s="106" t="s">
        <v>670</v>
      </c>
    </row>
    <row r="105" spans="1:8" x14ac:dyDescent="0.3">
      <c r="A105" s="106" t="s">
        <v>191</v>
      </c>
      <c r="B105" s="106" t="s">
        <v>190</v>
      </c>
      <c r="C105" s="106" t="s">
        <v>642</v>
      </c>
      <c r="D105" s="106" t="s">
        <v>629</v>
      </c>
      <c r="E105" s="106" t="s">
        <v>643</v>
      </c>
      <c r="F105" s="106" t="s">
        <v>642</v>
      </c>
      <c r="G105" s="106" t="s">
        <v>640</v>
      </c>
      <c r="H105" s="106" t="s">
        <v>670</v>
      </c>
    </row>
    <row r="106" spans="1:8" x14ac:dyDescent="0.3">
      <c r="A106" s="106" t="s">
        <v>193</v>
      </c>
      <c r="B106" s="106" t="s">
        <v>192</v>
      </c>
      <c r="C106" s="106" t="s">
        <v>656</v>
      </c>
      <c r="D106" s="106" t="s">
        <v>634</v>
      </c>
      <c r="E106" s="106" t="s">
        <v>658</v>
      </c>
      <c r="F106" s="106" t="s">
        <v>656</v>
      </c>
      <c r="G106" s="106" t="s">
        <v>631</v>
      </c>
      <c r="H106" s="106" t="s">
        <v>668</v>
      </c>
    </row>
    <row r="107" spans="1:8" x14ac:dyDescent="0.3">
      <c r="A107" s="106" t="s">
        <v>195</v>
      </c>
      <c r="B107" s="106" t="s">
        <v>194</v>
      </c>
      <c r="C107" s="106" t="s">
        <v>628</v>
      </c>
      <c r="D107" s="106" t="s">
        <v>634</v>
      </c>
      <c r="E107" s="106" t="s">
        <v>658</v>
      </c>
      <c r="F107" s="106" t="s">
        <v>628</v>
      </c>
      <c r="G107" s="106" t="s">
        <v>631</v>
      </c>
      <c r="H107" s="106" t="s">
        <v>632</v>
      </c>
    </row>
    <row r="108" spans="1:8" x14ac:dyDescent="0.3">
      <c r="A108" s="106" t="s">
        <v>197</v>
      </c>
      <c r="B108" s="106" t="s">
        <v>196</v>
      </c>
      <c r="C108" s="106" t="s">
        <v>642</v>
      </c>
      <c r="D108" s="106" t="s">
        <v>629</v>
      </c>
      <c r="E108" s="106" t="s">
        <v>665</v>
      </c>
      <c r="F108" s="106" t="s">
        <v>642</v>
      </c>
      <c r="G108" s="106" t="s">
        <v>640</v>
      </c>
      <c r="H108" s="106" t="s">
        <v>666</v>
      </c>
    </row>
    <row r="109" spans="1:8" x14ac:dyDescent="0.3">
      <c r="A109" s="106" t="s">
        <v>199</v>
      </c>
      <c r="B109" s="106" t="s">
        <v>198</v>
      </c>
      <c r="C109" s="106" t="s">
        <v>639</v>
      </c>
      <c r="D109" s="106" t="s">
        <v>646</v>
      </c>
      <c r="E109" s="106" t="s">
        <v>635</v>
      </c>
      <c r="F109" s="106" t="s">
        <v>661</v>
      </c>
      <c r="G109" s="106" t="s">
        <v>637</v>
      </c>
      <c r="H109" s="106" t="s">
        <v>638</v>
      </c>
    </row>
    <row r="110" spans="1:8" x14ac:dyDescent="0.3">
      <c r="A110" s="106" t="s">
        <v>201</v>
      </c>
      <c r="B110" s="106" t="s">
        <v>200</v>
      </c>
      <c r="C110" s="106" t="s">
        <v>656</v>
      </c>
      <c r="D110" s="106" t="s">
        <v>634</v>
      </c>
      <c r="E110" s="106" t="s">
        <v>675</v>
      </c>
      <c r="F110" s="106" t="s">
        <v>656</v>
      </c>
      <c r="G110" s="106" t="s">
        <v>659</v>
      </c>
      <c r="H110" s="106" t="s">
        <v>679</v>
      </c>
    </row>
    <row r="111" spans="1:8" x14ac:dyDescent="0.3">
      <c r="A111" s="106" t="s">
        <v>203</v>
      </c>
      <c r="B111" s="106" t="s">
        <v>202</v>
      </c>
      <c r="C111" s="106" t="s">
        <v>642</v>
      </c>
      <c r="D111" s="106" t="s">
        <v>653</v>
      </c>
      <c r="E111" s="106" t="s">
        <v>665</v>
      </c>
      <c r="F111" s="106" t="s">
        <v>642</v>
      </c>
      <c r="G111" s="106" t="s">
        <v>640</v>
      </c>
      <c r="H111" s="106" t="s">
        <v>666</v>
      </c>
    </row>
    <row r="112" spans="1:8" x14ac:dyDescent="0.3">
      <c r="A112" s="106" t="s">
        <v>205</v>
      </c>
      <c r="B112" s="106" t="s">
        <v>204</v>
      </c>
      <c r="C112" s="106" t="s">
        <v>642</v>
      </c>
      <c r="D112" s="106" t="s">
        <v>634</v>
      </c>
      <c r="E112" s="106" t="s">
        <v>643</v>
      </c>
      <c r="F112" s="106" t="s">
        <v>642</v>
      </c>
      <c r="G112" s="106" t="s">
        <v>640</v>
      </c>
      <c r="H112" s="106" t="s">
        <v>670</v>
      </c>
    </row>
    <row r="113" spans="1:8" x14ac:dyDescent="0.3">
      <c r="A113" s="106" t="s">
        <v>207</v>
      </c>
      <c r="B113" s="106" t="s">
        <v>206</v>
      </c>
      <c r="C113" s="106" t="s">
        <v>645</v>
      </c>
      <c r="D113" s="106" t="s">
        <v>634</v>
      </c>
      <c r="E113" s="106" t="s">
        <v>647</v>
      </c>
      <c r="F113" s="106" t="s">
        <v>648</v>
      </c>
      <c r="G113" s="106" t="s">
        <v>649</v>
      </c>
      <c r="H113" s="106" t="s">
        <v>664</v>
      </c>
    </row>
    <row r="114" spans="1:8" x14ac:dyDescent="0.3">
      <c r="A114" s="106" t="s">
        <v>679</v>
      </c>
      <c r="B114" s="106" t="s">
        <v>208</v>
      </c>
      <c r="C114" s="106" t="s">
        <v>656</v>
      </c>
      <c r="D114" s="106" t="s">
        <v>653</v>
      </c>
      <c r="E114" s="106" t="s">
        <v>675</v>
      </c>
      <c r="F114" s="106" t="s">
        <v>656</v>
      </c>
      <c r="G114" s="106" t="s">
        <v>659</v>
      </c>
      <c r="H114" s="106" t="s">
        <v>679</v>
      </c>
    </row>
    <row r="115" spans="1:8" x14ac:dyDescent="0.3">
      <c r="A115" s="106" t="s">
        <v>748</v>
      </c>
      <c r="B115" s="106" t="s">
        <v>209</v>
      </c>
      <c r="C115" s="106" t="s">
        <v>633</v>
      </c>
      <c r="D115" s="106" t="s">
        <v>653</v>
      </c>
      <c r="E115" s="106" t="s">
        <v>635</v>
      </c>
      <c r="F115" s="106" t="s">
        <v>636</v>
      </c>
      <c r="G115" s="106" t="s">
        <v>637</v>
      </c>
      <c r="H115" s="106" t="s">
        <v>663</v>
      </c>
    </row>
    <row r="116" spans="1:8" x14ac:dyDescent="0.3">
      <c r="A116" s="106" t="s">
        <v>211</v>
      </c>
      <c r="B116" s="106" t="s">
        <v>210</v>
      </c>
      <c r="C116" s="106" t="s">
        <v>656</v>
      </c>
      <c r="D116" s="106" t="s">
        <v>653</v>
      </c>
      <c r="E116" s="106" t="s">
        <v>658</v>
      </c>
      <c r="F116" s="106" t="s">
        <v>656</v>
      </c>
      <c r="G116" s="106" t="s">
        <v>631</v>
      </c>
      <c r="H116" s="106" t="s">
        <v>673</v>
      </c>
    </row>
    <row r="117" spans="1:8" x14ac:dyDescent="0.3">
      <c r="A117" s="106" t="s">
        <v>213</v>
      </c>
      <c r="B117" s="106" t="s">
        <v>212</v>
      </c>
      <c r="C117" s="106" t="s">
        <v>633</v>
      </c>
      <c r="D117" s="106" t="s">
        <v>634</v>
      </c>
      <c r="E117" s="106" t="s">
        <v>635</v>
      </c>
      <c r="F117" s="106" t="s">
        <v>636</v>
      </c>
      <c r="G117" s="106" t="s">
        <v>637</v>
      </c>
      <c r="H117" s="106" t="s">
        <v>638</v>
      </c>
    </row>
    <row r="118" spans="1:8" x14ac:dyDescent="0.3">
      <c r="A118" s="106" t="s">
        <v>215</v>
      </c>
      <c r="B118" s="106" t="s">
        <v>214</v>
      </c>
      <c r="C118" s="106" t="s">
        <v>639</v>
      </c>
      <c r="D118" s="106" t="s">
        <v>653</v>
      </c>
      <c r="E118" s="106" t="s">
        <v>630</v>
      </c>
      <c r="F118" s="106" t="s">
        <v>639</v>
      </c>
      <c r="G118" s="106" t="s">
        <v>640</v>
      </c>
      <c r="H118" s="106" t="s">
        <v>641</v>
      </c>
    </row>
    <row r="119" spans="1:8" x14ac:dyDescent="0.3">
      <c r="A119" s="106" t="s">
        <v>217</v>
      </c>
      <c r="B119" s="106" t="s">
        <v>216</v>
      </c>
      <c r="C119" s="106" t="s">
        <v>642</v>
      </c>
      <c r="D119" s="106" t="s">
        <v>629</v>
      </c>
      <c r="E119" s="106" t="s">
        <v>643</v>
      </c>
      <c r="F119" s="106" t="s">
        <v>642</v>
      </c>
      <c r="G119" s="106" t="s">
        <v>640</v>
      </c>
      <c r="H119" s="106" t="s">
        <v>670</v>
      </c>
    </row>
    <row r="120" spans="1:8" x14ac:dyDescent="0.3">
      <c r="A120" s="106" t="s">
        <v>369</v>
      </c>
      <c r="B120" s="106" t="s">
        <v>218</v>
      </c>
      <c r="C120" s="106" t="s">
        <v>656</v>
      </c>
      <c r="D120" s="106" t="s">
        <v>629</v>
      </c>
      <c r="E120" s="106" t="s">
        <v>658</v>
      </c>
      <c r="F120" s="106" t="s">
        <v>656</v>
      </c>
      <c r="G120" s="106" t="s">
        <v>631</v>
      </c>
      <c r="H120" s="106" t="s">
        <v>668</v>
      </c>
    </row>
    <row r="121" spans="1:8" x14ac:dyDescent="0.3">
      <c r="A121" s="106" t="s">
        <v>220</v>
      </c>
      <c r="B121" s="106" t="s">
        <v>219</v>
      </c>
      <c r="C121" s="106" t="s">
        <v>642</v>
      </c>
      <c r="D121" s="106" t="s">
        <v>634</v>
      </c>
      <c r="E121" s="106" t="s">
        <v>643</v>
      </c>
      <c r="F121" s="106" t="s">
        <v>642</v>
      </c>
      <c r="G121" s="106" t="s">
        <v>640</v>
      </c>
      <c r="H121" s="106" t="s">
        <v>667</v>
      </c>
    </row>
    <row r="122" spans="1:8" x14ac:dyDescent="0.3">
      <c r="A122" s="106" t="s">
        <v>222</v>
      </c>
      <c r="B122" s="106" t="s">
        <v>221</v>
      </c>
      <c r="C122" s="106" t="s">
        <v>656</v>
      </c>
      <c r="D122" s="106"/>
      <c r="E122" s="106" t="s">
        <v>675</v>
      </c>
      <c r="F122" s="106" t="s">
        <v>656</v>
      </c>
      <c r="G122" s="106" t="s">
        <v>659</v>
      </c>
      <c r="H122" s="106" t="s">
        <v>679</v>
      </c>
    </row>
    <row r="123" spans="1:8" x14ac:dyDescent="0.3">
      <c r="A123" s="106" t="s">
        <v>224</v>
      </c>
      <c r="B123" s="106" t="s">
        <v>223</v>
      </c>
      <c r="C123" s="106" t="s">
        <v>628</v>
      </c>
      <c r="D123" s="106" t="s">
        <v>629</v>
      </c>
      <c r="E123" s="106" t="s">
        <v>658</v>
      </c>
      <c r="F123" s="106" t="s">
        <v>628</v>
      </c>
      <c r="G123" s="106" t="s">
        <v>631</v>
      </c>
      <c r="H123" s="106" t="s">
        <v>632</v>
      </c>
    </row>
    <row r="124" spans="1:8" x14ac:dyDescent="0.3">
      <c r="A124" s="106" t="s">
        <v>226</v>
      </c>
      <c r="B124" s="106" t="s">
        <v>225</v>
      </c>
      <c r="C124" s="106" t="s">
        <v>633</v>
      </c>
      <c r="D124" s="106" t="s">
        <v>657</v>
      </c>
      <c r="E124" s="106" t="s">
        <v>635</v>
      </c>
      <c r="F124" s="106" t="s">
        <v>661</v>
      </c>
      <c r="G124" s="106" t="s">
        <v>637</v>
      </c>
      <c r="H124" s="106" t="s">
        <v>662</v>
      </c>
    </row>
    <row r="125" spans="1:8" x14ac:dyDescent="0.3">
      <c r="A125" s="106" t="s">
        <v>228</v>
      </c>
      <c r="B125" s="106" t="s">
        <v>227</v>
      </c>
      <c r="C125" s="106" t="s">
        <v>656</v>
      </c>
      <c r="D125" s="106" t="s">
        <v>657</v>
      </c>
      <c r="E125" s="106" t="s">
        <v>658</v>
      </c>
      <c r="F125" s="106" t="s">
        <v>656</v>
      </c>
      <c r="G125" s="106" t="s">
        <v>659</v>
      </c>
      <c r="H125" s="106" t="s">
        <v>660</v>
      </c>
    </row>
    <row r="126" spans="1:8" x14ac:dyDescent="0.3">
      <c r="A126" s="106" t="s">
        <v>230</v>
      </c>
      <c r="B126" s="106" t="s">
        <v>229</v>
      </c>
      <c r="C126" s="106" t="s">
        <v>645</v>
      </c>
      <c r="D126" s="106" t="s">
        <v>653</v>
      </c>
      <c r="E126" s="106" t="s">
        <v>647</v>
      </c>
      <c r="F126" s="106" t="s">
        <v>648</v>
      </c>
      <c r="G126" s="106" t="s">
        <v>649</v>
      </c>
      <c r="H126" s="106" t="s">
        <v>664</v>
      </c>
    </row>
    <row r="127" spans="1:8" x14ac:dyDescent="0.3">
      <c r="A127" s="106" t="s">
        <v>232</v>
      </c>
      <c r="B127" s="106" t="s">
        <v>231</v>
      </c>
      <c r="C127" s="106" t="s">
        <v>642</v>
      </c>
      <c r="D127" s="106" t="s">
        <v>629</v>
      </c>
      <c r="E127" s="106" t="s">
        <v>665</v>
      </c>
      <c r="F127" s="106" t="s">
        <v>642</v>
      </c>
      <c r="G127" s="106" t="s">
        <v>640</v>
      </c>
      <c r="H127" s="106" t="s">
        <v>666</v>
      </c>
    </row>
    <row r="128" spans="1:8" x14ac:dyDescent="0.3">
      <c r="A128" s="106" t="s">
        <v>234</v>
      </c>
      <c r="B128" s="106" t="s">
        <v>233</v>
      </c>
      <c r="C128" s="106" t="s">
        <v>642</v>
      </c>
      <c r="D128" s="106" t="s">
        <v>653</v>
      </c>
      <c r="E128" s="106" t="s">
        <v>665</v>
      </c>
      <c r="F128" s="106" t="s">
        <v>642</v>
      </c>
      <c r="G128" s="106" t="s">
        <v>640</v>
      </c>
      <c r="H128" s="106" t="s">
        <v>666</v>
      </c>
    </row>
    <row r="129" spans="1:8" x14ac:dyDescent="0.3">
      <c r="A129" s="106" t="s">
        <v>236</v>
      </c>
      <c r="B129" s="106" t="s">
        <v>235</v>
      </c>
      <c r="C129" s="106" t="s">
        <v>633</v>
      </c>
      <c r="D129" s="106" t="s">
        <v>657</v>
      </c>
      <c r="E129" s="106" t="s">
        <v>635</v>
      </c>
      <c r="F129" s="106" t="s">
        <v>677</v>
      </c>
      <c r="G129" s="106" t="s">
        <v>637</v>
      </c>
      <c r="H129" s="106" t="s">
        <v>674</v>
      </c>
    </row>
    <row r="130" spans="1:8" x14ac:dyDescent="0.3">
      <c r="A130" s="106" t="s">
        <v>239</v>
      </c>
      <c r="B130" s="106" t="s">
        <v>238</v>
      </c>
      <c r="C130" s="106" t="s">
        <v>639</v>
      </c>
      <c r="D130" s="106" t="s">
        <v>646</v>
      </c>
      <c r="E130" s="106" t="s">
        <v>630</v>
      </c>
      <c r="F130" s="106" t="s">
        <v>639</v>
      </c>
      <c r="G130" s="106" t="s">
        <v>631</v>
      </c>
      <c r="H130" s="106" t="s">
        <v>655</v>
      </c>
    </row>
    <row r="131" spans="1:8" x14ac:dyDescent="0.3">
      <c r="A131" s="106" t="s">
        <v>241</v>
      </c>
      <c r="B131" s="106" t="s">
        <v>240</v>
      </c>
      <c r="C131" s="106" t="s">
        <v>628</v>
      </c>
      <c r="D131" s="106" t="s">
        <v>653</v>
      </c>
      <c r="E131" s="106" t="s">
        <v>630</v>
      </c>
      <c r="F131" s="106" t="s">
        <v>628</v>
      </c>
      <c r="G131" s="106" t="s">
        <v>631</v>
      </c>
      <c r="H131" s="106" t="s">
        <v>632</v>
      </c>
    </row>
    <row r="132" spans="1:8" x14ac:dyDescent="0.3">
      <c r="A132" s="106" t="s">
        <v>243</v>
      </c>
      <c r="B132" s="106" t="s">
        <v>242</v>
      </c>
      <c r="C132" s="106" t="s">
        <v>656</v>
      </c>
      <c r="D132" s="106" t="s">
        <v>634</v>
      </c>
      <c r="E132" s="106" t="s">
        <v>675</v>
      </c>
      <c r="F132" s="106" t="s">
        <v>656</v>
      </c>
      <c r="G132" s="106" t="s">
        <v>659</v>
      </c>
      <c r="H132" s="106" t="s">
        <v>679</v>
      </c>
    </row>
    <row r="133" spans="1:8" x14ac:dyDescent="0.3">
      <c r="A133" s="106" t="s">
        <v>392</v>
      </c>
      <c r="B133" s="106" t="s">
        <v>237</v>
      </c>
      <c r="C133" s="106" t="s">
        <v>639</v>
      </c>
      <c r="D133" s="106" t="s">
        <v>653</v>
      </c>
      <c r="E133" s="106" t="s">
        <v>630</v>
      </c>
      <c r="F133" s="106" t="s">
        <v>639</v>
      </c>
      <c r="G133" s="106" t="s">
        <v>631</v>
      </c>
      <c r="H133" s="106" t="s">
        <v>655</v>
      </c>
    </row>
    <row r="134" spans="1:8" x14ac:dyDescent="0.3">
      <c r="A134" s="106" t="s">
        <v>245</v>
      </c>
      <c r="B134" s="106" t="s">
        <v>244</v>
      </c>
      <c r="C134" s="106" t="s">
        <v>645</v>
      </c>
      <c r="D134" s="106" t="s">
        <v>634</v>
      </c>
      <c r="E134" s="106" t="s">
        <v>647</v>
      </c>
      <c r="F134" s="106" t="s">
        <v>648</v>
      </c>
      <c r="G134" s="106" t="s">
        <v>649</v>
      </c>
      <c r="H134" s="106" t="s">
        <v>664</v>
      </c>
    </row>
    <row r="135" spans="1:8" x14ac:dyDescent="0.3">
      <c r="A135" s="106" t="s">
        <v>247</v>
      </c>
      <c r="B135" s="106" t="s">
        <v>246</v>
      </c>
      <c r="C135" s="106" t="s">
        <v>656</v>
      </c>
      <c r="D135" s="106" t="s">
        <v>653</v>
      </c>
      <c r="E135" s="106" t="s">
        <v>658</v>
      </c>
      <c r="F135" s="106" t="s">
        <v>656</v>
      </c>
      <c r="G135" s="106" t="s">
        <v>659</v>
      </c>
      <c r="H135" s="106" t="s">
        <v>676</v>
      </c>
    </row>
    <row r="136" spans="1:8" x14ac:dyDescent="0.3">
      <c r="A136" s="106" t="s">
        <v>249</v>
      </c>
      <c r="B136" s="106" t="s">
        <v>248</v>
      </c>
      <c r="C136" s="106" t="s">
        <v>645</v>
      </c>
      <c r="D136" s="106" t="s">
        <v>653</v>
      </c>
      <c r="E136" s="106" t="s">
        <v>647</v>
      </c>
      <c r="F136" s="106" t="s">
        <v>651</v>
      </c>
      <c r="G136" s="106" t="s">
        <v>649</v>
      </c>
      <c r="H136" s="106" t="s">
        <v>652</v>
      </c>
    </row>
    <row r="137" spans="1:8" x14ac:dyDescent="0.3">
      <c r="A137" s="106" t="s">
        <v>251</v>
      </c>
      <c r="B137" s="106" t="s">
        <v>250</v>
      </c>
      <c r="C137" s="106" t="s">
        <v>645</v>
      </c>
      <c r="D137" s="106" t="s">
        <v>634</v>
      </c>
      <c r="E137" s="106" t="s">
        <v>647</v>
      </c>
      <c r="F137" s="106" t="s">
        <v>651</v>
      </c>
      <c r="G137" s="106" t="s">
        <v>649</v>
      </c>
      <c r="H137" s="106" t="s">
        <v>652</v>
      </c>
    </row>
    <row r="138" spans="1:8" x14ac:dyDescent="0.3">
      <c r="A138" s="106" t="s">
        <v>253</v>
      </c>
      <c r="B138" s="106" t="s">
        <v>252</v>
      </c>
      <c r="C138" s="106" t="s">
        <v>656</v>
      </c>
      <c r="D138" s="106" t="s">
        <v>653</v>
      </c>
      <c r="E138" s="106" t="s">
        <v>658</v>
      </c>
      <c r="F138" s="106" t="s">
        <v>656</v>
      </c>
      <c r="G138" s="106" t="s">
        <v>631</v>
      </c>
      <c r="H138" s="106" t="s">
        <v>668</v>
      </c>
    </row>
    <row r="139" spans="1:8" x14ac:dyDescent="0.3">
      <c r="A139" s="106" t="s">
        <v>255</v>
      </c>
      <c r="B139" s="106" t="s">
        <v>254</v>
      </c>
      <c r="C139" s="106" t="s">
        <v>633</v>
      </c>
      <c r="D139" s="106" t="s">
        <v>657</v>
      </c>
      <c r="E139" s="106" t="s">
        <v>635</v>
      </c>
      <c r="F139" s="106" t="s">
        <v>661</v>
      </c>
      <c r="G139" s="106" t="s">
        <v>637</v>
      </c>
      <c r="H139" s="106" t="s">
        <v>663</v>
      </c>
    </row>
    <row r="140" spans="1:8" x14ac:dyDescent="0.3">
      <c r="A140" s="106" t="s">
        <v>257</v>
      </c>
      <c r="B140" s="106" t="s">
        <v>256</v>
      </c>
      <c r="C140" s="106" t="s">
        <v>633</v>
      </c>
      <c r="D140" s="106" t="s">
        <v>657</v>
      </c>
      <c r="E140" s="106" t="s">
        <v>635</v>
      </c>
      <c r="F140" s="106" t="s">
        <v>661</v>
      </c>
      <c r="G140" s="106" t="s">
        <v>637</v>
      </c>
      <c r="H140" s="106" t="s">
        <v>638</v>
      </c>
    </row>
    <row r="141" spans="1:8" x14ac:dyDescent="0.3">
      <c r="A141" s="106" t="s">
        <v>259</v>
      </c>
      <c r="B141" s="106" t="s">
        <v>258</v>
      </c>
      <c r="C141" s="106" t="s">
        <v>639</v>
      </c>
      <c r="D141" s="106" t="s">
        <v>646</v>
      </c>
      <c r="E141" s="106" t="s">
        <v>630</v>
      </c>
      <c r="F141" s="106" t="s">
        <v>639</v>
      </c>
      <c r="G141" s="106" t="s">
        <v>631</v>
      </c>
      <c r="H141" s="106" t="s">
        <v>655</v>
      </c>
    </row>
    <row r="142" spans="1:8" x14ac:dyDescent="0.3">
      <c r="A142" s="106" t="s">
        <v>261</v>
      </c>
      <c r="B142" s="106" t="s">
        <v>260</v>
      </c>
      <c r="C142" s="106" t="s">
        <v>633</v>
      </c>
      <c r="D142" s="106" t="s">
        <v>634</v>
      </c>
      <c r="E142" s="106" t="s">
        <v>635</v>
      </c>
      <c r="F142" s="106" t="s">
        <v>661</v>
      </c>
      <c r="G142" s="106" t="s">
        <v>637</v>
      </c>
      <c r="H142" s="106" t="s">
        <v>663</v>
      </c>
    </row>
    <row r="143" spans="1:8" x14ac:dyDescent="0.3">
      <c r="A143" s="106" t="s">
        <v>376</v>
      </c>
      <c r="B143" s="106" t="s">
        <v>262</v>
      </c>
      <c r="C143" s="106" t="s">
        <v>633</v>
      </c>
      <c r="D143" s="106" t="s">
        <v>646</v>
      </c>
      <c r="E143" s="106" t="s">
        <v>635</v>
      </c>
      <c r="F143" s="106" t="s">
        <v>680</v>
      </c>
      <c r="G143" s="106" t="s">
        <v>637</v>
      </c>
      <c r="H143" s="106" t="s">
        <v>663</v>
      </c>
    </row>
    <row r="144" spans="1:8" x14ac:dyDescent="0.3">
      <c r="A144" s="106" t="s">
        <v>264</v>
      </c>
      <c r="B144" s="106" t="s">
        <v>263</v>
      </c>
      <c r="C144" s="106" t="s">
        <v>642</v>
      </c>
      <c r="D144" s="106" t="s">
        <v>629</v>
      </c>
      <c r="E144" s="106" t="s">
        <v>669</v>
      </c>
      <c r="F144" s="106" t="s">
        <v>642</v>
      </c>
      <c r="G144" s="106" t="s">
        <v>640</v>
      </c>
      <c r="H144" s="106" t="s">
        <v>670</v>
      </c>
    </row>
    <row r="145" spans="1:8" x14ac:dyDescent="0.3">
      <c r="A145" s="106" t="s">
        <v>266</v>
      </c>
      <c r="B145" s="106" t="s">
        <v>265</v>
      </c>
      <c r="C145" s="106" t="s">
        <v>645</v>
      </c>
      <c r="D145" s="106" t="s">
        <v>646</v>
      </c>
      <c r="E145" s="106" t="s">
        <v>647</v>
      </c>
      <c r="F145" s="106" t="s">
        <v>648</v>
      </c>
      <c r="G145" s="106" t="s">
        <v>649</v>
      </c>
      <c r="H145" s="106" t="s">
        <v>650</v>
      </c>
    </row>
    <row r="146" spans="1:8" x14ac:dyDescent="0.3">
      <c r="A146" s="106" t="s">
        <v>268</v>
      </c>
      <c r="B146" s="106" t="s">
        <v>267</v>
      </c>
      <c r="C146" s="106" t="s">
        <v>645</v>
      </c>
      <c r="D146" s="106" t="s">
        <v>634</v>
      </c>
      <c r="E146" s="106" t="s">
        <v>647</v>
      </c>
      <c r="F146" s="106" t="s">
        <v>648</v>
      </c>
      <c r="G146" s="106" t="s">
        <v>649</v>
      </c>
      <c r="H146" s="106" t="s">
        <v>650</v>
      </c>
    </row>
    <row r="147" spans="1:8" x14ac:dyDescent="0.3">
      <c r="A147" s="106" t="s">
        <v>270</v>
      </c>
      <c r="B147" s="106" t="s">
        <v>269</v>
      </c>
      <c r="C147" s="106" t="s">
        <v>645</v>
      </c>
      <c r="D147" s="106" t="s">
        <v>634</v>
      </c>
      <c r="E147" s="106" t="s">
        <v>647</v>
      </c>
      <c r="F147" s="106" t="s">
        <v>648</v>
      </c>
      <c r="G147" s="106" t="s">
        <v>649</v>
      </c>
      <c r="H147" s="106" t="s">
        <v>650</v>
      </c>
    </row>
    <row r="148" spans="1:8" x14ac:dyDescent="0.3">
      <c r="A148" s="106" t="s">
        <v>272</v>
      </c>
      <c r="B148" s="106" t="s">
        <v>271</v>
      </c>
      <c r="C148" s="106" t="s">
        <v>656</v>
      </c>
      <c r="D148" s="106" t="s">
        <v>653</v>
      </c>
      <c r="E148" s="106" t="s">
        <v>675</v>
      </c>
      <c r="F148" s="106" t="s">
        <v>656</v>
      </c>
      <c r="G148" s="106" t="s">
        <v>659</v>
      </c>
      <c r="H148" s="106" t="s">
        <v>681</v>
      </c>
    </row>
    <row r="149" spans="1:8" x14ac:dyDescent="0.3">
      <c r="A149" s="106" t="s">
        <v>274</v>
      </c>
      <c r="B149" s="106" t="s">
        <v>273</v>
      </c>
      <c r="C149" s="106" t="s">
        <v>642</v>
      </c>
      <c r="D149" s="106" t="s">
        <v>653</v>
      </c>
      <c r="E149" s="106" t="s">
        <v>665</v>
      </c>
      <c r="F149" s="106" t="s">
        <v>642</v>
      </c>
      <c r="G149" s="106" t="s">
        <v>640</v>
      </c>
      <c r="H149" s="106" t="s">
        <v>644</v>
      </c>
    </row>
    <row r="150" spans="1:8" x14ac:dyDescent="0.3">
      <c r="A150" s="106" t="s">
        <v>276</v>
      </c>
      <c r="B150" s="106" t="s">
        <v>275</v>
      </c>
      <c r="C150" s="106" t="s">
        <v>639</v>
      </c>
      <c r="D150" s="106" t="s">
        <v>646</v>
      </c>
      <c r="E150" s="106" t="s">
        <v>630</v>
      </c>
      <c r="F150" s="106" t="s">
        <v>639</v>
      </c>
      <c r="G150" s="106" t="s">
        <v>631</v>
      </c>
      <c r="H150" s="106" t="s">
        <v>655</v>
      </c>
    </row>
    <row r="151" spans="1:8" x14ac:dyDescent="0.3">
      <c r="A151" s="106" t="s">
        <v>278</v>
      </c>
      <c r="B151" s="106" t="s">
        <v>277</v>
      </c>
      <c r="C151" s="106" t="s">
        <v>642</v>
      </c>
      <c r="D151" s="106" t="s">
        <v>653</v>
      </c>
      <c r="E151" s="106" t="s">
        <v>665</v>
      </c>
      <c r="F151" s="106" t="s">
        <v>642</v>
      </c>
      <c r="G151" s="106" t="s">
        <v>640</v>
      </c>
      <c r="H151" s="106" t="s">
        <v>666</v>
      </c>
    </row>
    <row r="152" spans="1:8" x14ac:dyDescent="0.3">
      <c r="A152" s="106" t="s">
        <v>280</v>
      </c>
      <c r="B152" s="106" t="s">
        <v>279</v>
      </c>
      <c r="C152" s="106" t="s">
        <v>633</v>
      </c>
      <c r="D152" s="106" t="s">
        <v>634</v>
      </c>
      <c r="E152" s="106" t="s">
        <v>635</v>
      </c>
      <c r="F152" s="106" t="s">
        <v>636</v>
      </c>
      <c r="G152" s="106" t="s">
        <v>637</v>
      </c>
      <c r="H152" s="106" t="s">
        <v>638</v>
      </c>
    </row>
    <row r="153" spans="1:8" x14ac:dyDescent="0.3">
      <c r="A153" s="106" t="s">
        <v>282</v>
      </c>
      <c r="B153" s="106" t="s">
        <v>281</v>
      </c>
      <c r="C153" s="106" t="s">
        <v>642</v>
      </c>
      <c r="D153" s="106" t="s">
        <v>634</v>
      </c>
      <c r="E153" s="106" t="s">
        <v>643</v>
      </c>
      <c r="F153" s="106" t="s">
        <v>642</v>
      </c>
      <c r="G153" s="106" t="s">
        <v>640</v>
      </c>
      <c r="H153" s="106" t="s">
        <v>670</v>
      </c>
    </row>
    <row r="154" spans="1:8" x14ac:dyDescent="0.3">
      <c r="A154" s="106" t="s">
        <v>284</v>
      </c>
      <c r="B154" s="106" t="s">
        <v>283</v>
      </c>
      <c r="C154" s="106" t="s">
        <v>642</v>
      </c>
      <c r="D154" s="106" t="s">
        <v>629</v>
      </c>
      <c r="E154" s="106" t="s">
        <v>665</v>
      </c>
      <c r="F154" s="106" t="s">
        <v>642</v>
      </c>
      <c r="G154" s="106" t="s">
        <v>640</v>
      </c>
      <c r="H154" s="106" t="s">
        <v>666</v>
      </c>
    </row>
    <row r="155" spans="1:8" x14ac:dyDescent="0.3">
      <c r="A155" s="106" t="s">
        <v>286</v>
      </c>
      <c r="B155" s="106" t="s">
        <v>285</v>
      </c>
      <c r="C155" s="106" t="s">
        <v>656</v>
      </c>
      <c r="D155" s="106" t="s">
        <v>646</v>
      </c>
      <c r="E155" s="106" t="s">
        <v>658</v>
      </c>
      <c r="F155" s="106" t="s">
        <v>656</v>
      </c>
      <c r="G155" s="106" t="s">
        <v>631</v>
      </c>
      <c r="H155" s="106" t="s">
        <v>668</v>
      </c>
    </row>
    <row r="156" spans="1:8" x14ac:dyDescent="0.3">
      <c r="A156" s="106" t="s">
        <v>288</v>
      </c>
      <c r="B156" s="106" t="s">
        <v>287</v>
      </c>
      <c r="C156" s="106" t="s">
        <v>633</v>
      </c>
      <c r="D156" s="106" t="s">
        <v>657</v>
      </c>
      <c r="E156" s="106" t="s">
        <v>635</v>
      </c>
      <c r="F156" s="106" t="s">
        <v>661</v>
      </c>
      <c r="G156" s="106" t="s">
        <v>637</v>
      </c>
      <c r="H156" s="106" t="s">
        <v>663</v>
      </c>
    </row>
    <row r="157" spans="1:8" x14ac:dyDescent="0.3">
      <c r="A157" s="106" t="s">
        <v>290</v>
      </c>
      <c r="B157" s="106" t="s">
        <v>289</v>
      </c>
      <c r="C157" s="106" t="s">
        <v>633</v>
      </c>
      <c r="D157" s="106" t="s">
        <v>657</v>
      </c>
      <c r="E157" s="106" t="s">
        <v>635</v>
      </c>
      <c r="F157" s="106" t="s">
        <v>661</v>
      </c>
      <c r="G157" s="106" t="s">
        <v>637</v>
      </c>
      <c r="H157" s="106" t="s">
        <v>638</v>
      </c>
    </row>
    <row r="158" spans="1:8" x14ac:dyDescent="0.3">
      <c r="A158" s="106" t="s">
        <v>292</v>
      </c>
      <c r="B158" s="106" t="s">
        <v>291</v>
      </c>
      <c r="C158" s="106" t="s">
        <v>656</v>
      </c>
      <c r="D158" s="106" t="s">
        <v>653</v>
      </c>
      <c r="E158" s="106" t="s">
        <v>675</v>
      </c>
      <c r="F158" s="106" t="s">
        <v>656</v>
      </c>
      <c r="G158" s="106" t="s">
        <v>659</v>
      </c>
      <c r="H158" s="106" t="s">
        <v>676</v>
      </c>
    </row>
    <row r="159" spans="1:8" x14ac:dyDescent="0.3">
      <c r="A159" s="106" t="s">
        <v>294</v>
      </c>
      <c r="B159" s="106" t="s">
        <v>293</v>
      </c>
      <c r="C159" s="106" t="s">
        <v>642</v>
      </c>
      <c r="D159" s="106" t="s">
        <v>629</v>
      </c>
      <c r="E159" s="106" t="s">
        <v>669</v>
      </c>
      <c r="F159" s="106" t="s">
        <v>642</v>
      </c>
      <c r="G159" s="106" t="s">
        <v>640</v>
      </c>
      <c r="H159" s="106" t="s">
        <v>670</v>
      </c>
    </row>
    <row r="160" spans="1:8" x14ac:dyDescent="0.3">
      <c r="A160" s="106" t="s">
        <v>296</v>
      </c>
      <c r="B160" s="106" t="s">
        <v>295</v>
      </c>
      <c r="C160" s="106" t="s">
        <v>642</v>
      </c>
      <c r="D160" s="106" t="s">
        <v>634</v>
      </c>
      <c r="E160" s="106" t="s">
        <v>643</v>
      </c>
      <c r="F160" s="106" t="s">
        <v>642</v>
      </c>
      <c r="G160" s="106" t="s">
        <v>640</v>
      </c>
      <c r="H160" s="106" t="s">
        <v>667</v>
      </c>
    </row>
    <row r="161" spans="1:8" x14ac:dyDescent="0.3">
      <c r="A161" s="106" t="s">
        <v>299</v>
      </c>
      <c r="B161" s="106" t="s">
        <v>298</v>
      </c>
      <c r="C161" s="106" t="s">
        <v>642</v>
      </c>
      <c r="D161" s="106" t="s">
        <v>629</v>
      </c>
      <c r="E161" s="106" t="s">
        <v>669</v>
      </c>
      <c r="F161" s="106" t="s">
        <v>642</v>
      </c>
      <c r="G161" s="106" t="s">
        <v>640</v>
      </c>
      <c r="H161" s="106" t="s">
        <v>670</v>
      </c>
    </row>
    <row r="162" spans="1:8" x14ac:dyDescent="0.3">
      <c r="A162" s="106" t="s">
        <v>301</v>
      </c>
      <c r="B162" s="106" t="s">
        <v>300</v>
      </c>
      <c r="C162" s="106" t="s">
        <v>633</v>
      </c>
      <c r="D162" s="106" t="s">
        <v>657</v>
      </c>
      <c r="E162" s="106" t="s">
        <v>635</v>
      </c>
      <c r="F162" s="106" t="s">
        <v>661</v>
      </c>
      <c r="G162" s="106" t="s">
        <v>637</v>
      </c>
      <c r="H162" s="106" t="s">
        <v>638</v>
      </c>
    </row>
    <row r="163" spans="1:8" x14ac:dyDescent="0.3">
      <c r="A163" s="106" t="s">
        <v>303</v>
      </c>
      <c r="B163" s="106" t="s">
        <v>302</v>
      </c>
      <c r="C163" s="106" t="s">
        <v>628</v>
      </c>
      <c r="D163" s="106" t="s">
        <v>653</v>
      </c>
      <c r="E163" s="106" t="s">
        <v>658</v>
      </c>
      <c r="F163" s="106" t="s">
        <v>628</v>
      </c>
      <c r="G163" s="106" t="s">
        <v>631</v>
      </c>
      <c r="H163" s="106" t="s">
        <v>632</v>
      </c>
    </row>
    <row r="164" spans="1:8" x14ac:dyDescent="0.3">
      <c r="A164" s="106" t="s">
        <v>305</v>
      </c>
      <c r="B164" s="106" t="s">
        <v>304</v>
      </c>
      <c r="C164" s="106" t="s">
        <v>642</v>
      </c>
      <c r="D164" s="106" t="s">
        <v>653</v>
      </c>
      <c r="E164" s="106" t="s">
        <v>669</v>
      </c>
      <c r="F164" s="106" t="s">
        <v>642</v>
      </c>
      <c r="G164" s="106" t="s">
        <v>640</v>
      </c>
      <c r="H164" s="106" t="s">
        <v>641</v>
      </c>
    </row>
    <row r="165" spans="1:8" x14ac:dyDescent="0.3">
      <c r="A165" s="106" t="s">
        <v>307</v>
      </c>
      <c r="B165" s="106" t="s">
        <v>306</v>
      </c>
      <c r="C165" s="106" t="s">
        <v>645</v>
      </c>
      <c r="D165" s="106" t="s">
        <v>634</v>
      </c>
      <c r="E165" s="106" t="s">
        <v>647</v>
      </c>
      <c r="F165" s="106" t="s">
        <v>651</v>
      </c>
      <c r="G165" s="106" t="s">
        <v>649</v>
      </c>
      <c r="H165" s="106" t="s">
        <v>652</v>
      </c>
    </row>
    <row r="166" spans="1:8" x14ac:dyDescent="0.3">
      <c r="A166" s="137" t="s">
        <v>932</v>
      </c>
      <c r="B166" s="106" t="s">
        <v>308</v>
      </c>
      <c r="C166" s="106" t="s">
        <v>642</v>
      </c>
      <c r="D166" s="106" t="s">
        <v>653</v>
      </c>
      <c r="E166" s="106" t="s">
        <v>643</v>
      </c>
      <c r="F166" s="106" t="s">
        <v>642</v>
      </c>
      <c r="G166" s="106" t="s">
        <v>640</v>
      </c>
      <c r="H166" s="106" t="s">
        <v>667</v>
      </c>
    </row>
    <row r="167" spans="1:8" x14ac:dyDescent="0.3">
      <c r="A167" s="106" t="s">
        <v>310</v>
      </c>
      <c r="B167" s="106" t="s">
        <v>309</v>
      </c>
      <c r="C167" s="106" t="s">
        <v>633</v>
      </c>
      <c r="D167" s="106" t="s">
        <v>657</v>
      </c>
      <c r="E167" s="106" t="s">
        <v>635</v>
      </c>
      <c r="F167" s="106" t="s">
        <v>661</v>
      </c>
      <c r="G167" s="106" t="s">
        <v>637</v>
      </c>
      <c r="H167" s="106" t="s">
        <v>674</v>
      </c>
    </row>
    <row r="168" spans="1:8" x14ac:dyDescent="0.3">
      <c r="A168" s="106" t="s">
        <v>312</v>
      </c>
      <c r="B168" s="106" t="s">
        <v>311</v>
      </c>
      <c r="C168" s="106" t="s">
        <v>633</v>
      </c>
      <c r="D168" s="106" t="s">
        <v>657</v>
      </c>
      <c r="E168" s="106" t="s">
        <v>635</v>
      </c>
      <c r="F168" s="106" t="s">
        <v>677</v>
      </c>
      <c r="G168" s="106" t="s">
        <v>637</v>
      </c>
      <c r="H168" s="106" t="s">
        <v>662</v>
      </c>
    </row>
    <row r="169" spans="1:8" x14ac:dyDescent="0.3">
      <c r="A169" s="106" t="s">
        <v>314</v>
      </c>
      <c r="B169" s="106" t="s">
        <v>313</v>
      </c>
      <c r="C169" s="106" t="s">
        <v>639</v>
      </c>
      <c r="D169" s="106" t="s">
        <v>653</v>
      </c>
      <c r="E169" s="106" t="s">
        <v>630</v>
      </c>
      <c r="F169" s="106" t="s">
        <v>639</v>
      </c>
      <c r="G169" s="106" t="s">
        <v>631</v>
      </c>
      <c r="H169" s="106" t="s">
        <v>655</v>
      </c>
    </row>
    <row r="170" spans="1:8" x14ac:dyDescent="0.3">
      <c r="A170" s="106" t="s">
        <v>316</v>
      </c>
      <c r="B170" s="106" t="s">
        <v>315</v>
      </c>
      <c r="C170" s="106" t="s">
        <v>633</v>
      </c>
      <c r="D170" s="106" t="s">
        <v>629</v>
      </c>
      <c r="E170" s="106" t="s">
        <v>654</v>
      </c>
      <c r="F170" s="106" t="s">
        <v>678</v>
      </c>
      <c r="G170" s="106" t="s">
        <v>631</v>
      </c>
      <c r="H170" s="106" t="s">
        <v>678</v>
      </c>
    </row>
    <row r="171" spans="1:8" x14ac:dyDescent="0.3">
      <c r="A171" s="106" t="s">
        <v>750</v>
      </c>
      <c r="B171" s="106" t="s">
        <v>317</v>
      </c>
      <c r="C171" s="106" t="s">
        <v>642</v>
      </c>
      <c r="D171" s="106" t="s">
        <v>629</v>
      </c>
      <c r="E171" s="106" t="s">
        <v>643</v>
      </c>
      <c r="F171" s="106" t="s">
        <v>642</v>
      </c>
      <c r="G171" s="106" t="s">
        <v>640</v>
      </c>
      <c r="H171" s="106" t="s">
        <v>670</v>
      </c>
    </row>
    <row r="172" spans="1:8" x14ac:dyDescent="0.3">
      <c r="A172" s="106" t="s">
        <v>319</v>
      </c>
      <c r="B172" s="106" t="s">
        <v>318</v>
      </c>
      <c r="C172" s="106" t="s">
        <v>656</v>
      </c>
      <c r="D172" s="106" t="s">
        <v>634</v>
      </c>
      <c r="E172" s="106" t="s">
        <v>658</v>
      </c>
      <c r="F172" s="106" t="s">
        <v>656</v>
      </c>
      <c r="G172" s="106" t="s">
        <v>631</v>
      </c>
      <c r="H172" s="106" t="s">
        <v>668</v>
      </c>
    </row>
    <row r="173" spans="1:8" x14ac:dyDescent="0.3">
      <c r="A173" s="106" t="s">
        <v>372</v>
      </c>
      <c r="B173" s="106" t="s">
        <v>91</v>
      </c>
      <c r="C173" s="106" t="s">
        <v>656</v>
      </c>
      <c r="D173" s="106" t="s">
        <v>653</v>
      </c>
      <c r="E173" s="106" t="s">
        <v>658</v>
      </c>
      <c r="F173" s="106" t="s">
        <v>656</v>
      </c>
      <c r="G173" s="106" t="s">
        <v>631</v>
      </c>
      <c r="H173" s="106" t="s">
        <v>668</v>
      </c>
    </row>
    <row r="174" spans="1:8" x14ac:dyDescent="0.3">
      <c r="A174" s="106" t="s">
        <v>321</v>
      </c>
      <c r="B174" s="106" t="s">
        <v>320</v>
      </c>
      <c r="C174" s="106" t="s">
        <v>642</v>
      </c>
      <c r="D174" s="106" t="s">
        <v>629</v>
      </c>
      <c r="E174" s="106" t="s">
        <v>665</v>
      </c>
      <c r="F174" s="106" t="s">
        <v>642</v>
      </c>
      <c r="G174" s="106" t="s">
        <v>640</v>
      </c>
      <c r="H174" s="106" t="s">
        <v>666</v>
      </c>
    </row>
    <row r="175" spans="1:8" x14ac:dyDescent="0.3">
      <c r="A175" s="106" t="s">
        <v>323</v>
      </c>
      <c r="B175" s="106" t="s">
        <v>322</v>
      </c>
      <c r="C175" s="106" t="s">
        <v>656</v>
      </c>
      <c r="D175" s="106" t="s">
        <v>634</v>
      </c>
      <c r="E175" s="106" t="s">
        <v>675</v>
      </c>
      <c r="F175" s="106" t="s">
        <v>656</v>
      </c>
      <c r="G175" s="106" t="s">
        <v>659</v>
      </c>
      <c r="H175" s="106" t="s">
        <v>681</v>
      </c>
    </row>
    <row r="176" spans="1:8" x14ac:dyDescent="0.3">
      <c r="A176" s="106" t="s">
        <v>325</v>
      </c>
      <c r="B176" s="106" t="s">
        <v>324</v>
      </c>
      <c r="C176" s="106" t="s">
        <v>645</v>
      </c>
      <c r="D176" s="106" t="s">
        <v>646</v>
      </c>
      <c r="E176" s="106" t="s">
        <v>647</v>
      </c>
      <c r="F176" s="106" t="s">
        <v>648</v>
      </c>
      <c r="G176" s="106" t="s">
        <v>649</v>
      </c>
      <c r="H176" s="106" t="s">
        <v>650</v>
      </c>
    </row>
    <row r="177" spans="1:8" x14ac:dyDescent="0.3">
      <c r="A177" s="106" t="s">
        <v>327</v>
      </c>
      <c r="B177" s="106" t="s">
        <v>326</v>
      </c>
      <c r="C177" s="106" t="s">
        <v>639</v>
      </c>
      <c r="D177" s="106" t="s">
        <v>634</v>
      </c>
      <c r="E177" s="106" t="s">
        <v>630</v>
      </c>
      <c r="F177" s="106" t="s">
        <v>639</v>
      </c>
      <c r="G177" s="106" t="s">
        <v>640</v>
      </c>
      <c r="H177" s="106" t="s">
        <v>641</v>
      </c>
    </row>
    <row r="178" spans="1:8" x14ac:dyDescent="0.3">
      <c r="A178" s="106" t="s">
        <v>329</v>
      </c>
      <c r="B178" s="106" t="s">
        <v>328</v>
      </c>
      <c r="C178" s="106" t="s">
        <v>633</v>
      </c>
      <c r="D178" s="106" t="s">
        <v>634</v>
      </c>
      <c r="E178" s="106" t="s">
        <v>630</v>
      </c>
      <c r="F178" s="106" t="s">
        <v>636</v>
      </c>
      <c r="G178" s="106" t="s">
        <v>631</v>
      </c>
      <c r="H178" s="106" t="s">
        <v>655</v>
      </c>
    </row>
    <row r="179" spans="1:8" x14ac:dyDescent="0.3">
      <c r="A179" s="106" t="s">
        <v>331</v>
      </c>
      <c r="B179" s="106" t="s">
        <v>330</v>
      </c>
      <c r="C179" s="106" t="s">
        <v>633</v>
      </c>
      <c r="D179" s="106" t="s">
        <v>634</v>
      </c>
      <c r="E179" s="106" t="s">
        <v>654</v>
      </c>
      <c r="F179" s="106" t="s">
        <v>678</v>
      </c>
      <c r="G179" s="106" t="s">
        <v>631</v>
      </c>
      <c r="H179" s="106" t="s">
        <v>678</v>
      </c>
    </row>
    <row r="180" spans="1:8" x14ac:dyDescent="0.3">
      <c r="A180" s="106" t="s">
        <v>333</v>
      </c>
      <c r="B180" s="106" t="s">
        <v>332</v>
      </c>
      <c r="C180" s="106" t="s">
        <v>656</v>
      </c>
      <c r="D180" s="106" t="s">
        <v>634</v>
      </c>
      <c r="E180" s="106" t="s">
        <v>675</v>
      </c>
      <c r="F180" s="106" t="s">
        <v>656</v>
      </c>
      <c r="G180" s="106" t="s">
        <v>659</v>
      </c>
      <c r="H180" s="106" t="s">
        <v>681</v>
      </c>
    </row>
    <row r="181" spans="1:8" x14ac:dyDescent="0.3">
      <c r="A181" s="106" t="s">
        <v>335</v>
      </c>
      <c r="B181" s="106" t="s">
        <v>334</v>
      </c>
      <c r="C181" s="106" t="s">
        <v>642</v>
      </c>
      <c r="D181" s="106" t="s">
        <v>629</v>
      </c>
      <c r="E181" s="106" t="s">
        <v>669</v>
      </c>
      <c r="F181" s="106" t="s">
        <v>642</v>
      </c>
      <c r="G181" s="106" t="s">
        <v>640</v>
      </c>
      <c r="H181" s="106" t="s">
        <v>670</v>
      </c>
    </row>
    <row r="182" spans="1:8" x14ac:dyDescent="0.3">
      <c r="A182" s="106" t="s">
        <v>337</v>
      </c>
      <c r="B182" s="106" t="s">
        <v>336</v>
      </c>
      <c r="C182" s="106" t="s">
        <v>633</v>
      </c>
      <c r="D182" s="106" t="s">
        <v>653</v>
      </c>
      <c r="E182" s="106" t="s">
        <v>635</v>
      </c>
      <c r="F182" s="106" t="s">
        <v>636</v>
      </c>
      <c r="G182" s="106" t="s">
        <v>637</v>
      </c>
      <c r="H182" s="106" t="s">
        <v>663</v>
      </c>
    </row>
    <row r="183" spans="1:8" x14ac:dyDescent="0.3">
      <c r="A183" s="106" t="s">
        <v>339</v>
      </c>
      <c r="B183" s="106" t="s">
        <v>338</v>
      </c>
      <c r="C183" s="106" t="s">
        <v>639</v>
      </c>
      <c r="D183" s="106" t="s">
        <v>646</v>
      </c>
      <c r="E183" s="106" t="s">
        <v>630</v>
      </c>
      <c r="F183" s="106" t="s">
        <v>639</v>
      </c>
      <c r="G183" s="106" t="s">
        <v>631</v>
      </c>
      <c r="H183" s="106" t="s">
        <v>655</v>
      </c>
    </row>
    <row r="184" spans="1:8" x14ac:dyDescent="0.3">
      <c r="A184" s="106" t="s">
        <v>751</v>
      </c>
      <c r="B184" s="106" t="s">
        <v>340</v>
      </c>
      <c r="C184" s="106" t="s">
        <v>633</v>
      </c>
      <c r="D184" s="106" t="s">
        <v>657</v>
      </c>
      <c r="E184" s="106" t="s">
        <v>635</v>
      </c>
      <c r="F184" s="106" t="s">
        <v>661</v>
      </c>
      <c r="G184" s="106" t="s">
        <v>637</v>
      </c>
      <c r="H184" s="106" t="s">
        <v>674</v>
      </c>
    </row>
    <row r="185" spans="1:8" x14ac:dyDescent="0.3">
      <c r="A185" s="106" t="s">
        <v>342</v>
      </c>
      <c r="B185" s="106" t="s">
        <v>341</v>
      </c>
      <c r="C185" s="106" t="s">
        <v>671</v>
      </c>
      <c r="D185" s="106" t="s">
        <v>657</v>
      </c>
      <c r="E185" s="106" t="s">
        <v>635</v>
      </c>
      <c r="F185" s="106" t="s">
        <v>671</v>
      </c>
      <c r="G185" s="106" t="s">
        <v>649</v>
      </c>
      <c r="H185" s="106" t="s">
        <v>672</v>
      </c>
    </row>
    <row r="186" spans="1:8" x14ac:dyDescent="0.3">
      <c r="A186" s="106" t="s">
        <v>344</v>
      </c>
      <c r="B186" s="106" t="s">
        <v>343</v>
      </c>
      <c r="C186" s="106" t="s">
        <v>645</v>
      </c>
      <c r="D186" s="106" t="s">
        <v>646</v>
      </c>
      <c r="E186" s="106" t="s">
        <v>647</v>
      </c>
      <c r="F186" s="106" t="s">
        <v>651</v>
      </c>
      <c r="G186" s="106" t="s">
        <v>649</v>
      </c>
      <c r="H186" s="106" t="s">
        <v>652</v>
      </c>
    </row>
    <row r="187" spans="1:8" x14ac:dyDescent="0.3">
      <c r="A187" s="106" t="s">
        <v>346</v>
      </c>
      <c r="B187" s="106" t="s">
        <v>345</v>
      </c>
      <c r="C187" s="106" t="s">
        <v>633</v>
      </c>
      <c r="D187" s="106" t="s">
        <v>653</v>
      </c>
      <c r="E187" s="106" t="s">
        <v>654</v>
      </c>
      <c r="F187" s="106" t="s">
        <v>678</v>
      </c>
      <c r="G187" s="106" t="s">
        <v>631</v>
      </c>
      <c r="H187" s="106" t="s">
        <v>678</v>
      </c>
    </row>
    <row r="188" spans="1:8" x14ac:dyDescent="0.3">
      <c r="A188" s="106" t="s">
        <v>348</v>
      </c>
      <c r="B188" s="106" t="s">
        <v>347</v>
      </c>
      <c r="C188" s="106" t="s">
        <v>656</v>
      </c>
      <c r="D188" s="106" t="s">
        <v>653</v>
      </c>
      <c r="E188" s="106" t="s">
        <v>675</v>
      </c>
      <c r="F188" s="106" t="s">
        <v>656</v>
      </c>
      <c r="G188" s="106" t="s">
        <v>659</v>
      </c>
      <c r="H188" s="106" t="s">
        <v>676</v>
      </c>
    </row>
    <row r="189" spans="1:8" x14ac:dyDescent="0.3">
      <c r="A189" s="106" t="s">
        <v>752</v>
      </c>
      <c r="B189" s="106" t="s">
        <v>349</v>
      </c>
      <c r="C189" s="106" t="s">
        <v>645</v>
      </c>
      <c r="D189" s="106" t="s">
        <v>634</v>
      </c>
      <c r="E189" s="106" t="s">
        <v>647</v>
      </c>
      <c r="F189" s="106" t="s">
        <v>651</v>
      </c>
      <c r="G189" s="106" t="s">
        <v>649</v>
      </c>
      <c r="H189" s="106" t="s">
        <v>652</v>
      </c>
    </row>
    <row r="190" spans="1:8" x14ac:dyDescent="0.3">
      <c r="A190" s="106" t="s">
        <v>374</v>
      </c>
      <c r="B190" s="106" t="s">
        <v>350</v>
      </c>
      <c r="C190" s="106" t="s">
        <v>656</v>
      </c>
      <c r="D190" s="106" t="s">
        <v>653</v>
      </c>
      <c r="E190" s="106" t="s">
        <v>658</v>
      </c>
      <c r="F190" s="106" t="s">
        <v>656</v>
      </c>
      <c r="G190" s="106" t="s">
        <v>631</v>
      </c>
      <c r="H190" s="106" t="s">
        <v>668</v>
      </c>
    </row>
    <row r="191" spans="1:8" x14ac:dyDescent="0.3">
      <c r="A191" s="106" t="s">
        <v>352</v>
      </c>
      <c r="B191" s="106" t="s">
        <v>351</v>
      </c>
      <c r="C191" s="106" t="s">
        <v>639</v>
      </c>
      <c r="D191" s="106" t="s">
        <v>653</v>
      </c>
      <c r="E191" s="106" t="s">
        <v>630</v>
      </c>
      <c r="F191" s="106" t="s">
        <v>639</v>
      </c>
      <c r="G191" s="106" t="s">
        <v>631</v>
      </c>
      <c r="H191" s="106" t="s">
        <v>655</v>
      </c>
    </row>
    <row r="192" spans="1:8" x14ac:dyDescent="0.3">
      <c r="A192" s="106" t="s">
        <v>354</v>
      </c>
      <c r="B192" s="106" t="s">
        <v>353</v>
      </c>
      <c r="C192" s="106" t="s">
        <v>642</v>
      </c>
      <c r="D192" s="106" t="s">
        <v>653</v>
      </c>
      <c r="E192" s="106" t="s">
        <v>643</v>
      </c>
      <c r="F192" s="106" t="s">
        <v>642</v>
      </c>
      <c r="G192" s="106" t="s">
        <v>640</v>
      </c>
      <c r="H192" s="106" t="s">
        <v>670</v>
      </c>
    </row>
    <row r="193" spans="1:8" x14ac:dyDescent="0.3">
      <c r="A193" s="106" t="s">
        <v>356</v>
      </c>
      <c r="B193" s="106" t="s">
        <v>355</v>
      </c>
      <c r="C193" s="106" t="s">
        <v>642</v>
      </c>
      <c r="D193" s="106" t="s">
        <v>629</v>
      </c>
      <c r="E193" s="106" t="s">
        <v>643</v>
      </c>
      <c r="F193" s="106" t="s">
        <v>642</v>
      </c>
      <c r="G193" s="106" t="s">
        <v>640</v>
      </c>
      <c r="H193" s="106" t="s">
        <v>670</v>
      </c>
    </row>
  </sheetData>
  <sortState ref="A3:H193">
    <sortCondition ref="A3:A193"/>
  </sortState>
  <mergeCells count="1">
    <mergeCell ref="A1: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15"/>
  <sheetViews>
    <sheetView showGridLines="0" workbookViewId="0">
      <selection activeCell="B6" sqref="B6"/>
    </sheetView>
  </sheetViews>
  <sheetFormatPr defaultRowHeight="14.4" x14ac:dyDescent="0.3"/>
  <cols>
    <col min="1" max="1" width="70.44140625" customWidth="1"/>
    <col min="2" max="2" width="24" customWidth="1"/>
  </cols>
  <sheetData>
    <row r="1" spans="1:2" ht="29.25" customHeight="1" x14ac:dyDescent="0.4">
      <c r="A1" s="46" t="s">
        <v>458</v>
      </c>
      <c r="B1" s="227" t="s">
        <v>425</v>
      </c>
    </row>
    <row r="2" spans="1:2" s="5" customFormat="1" ht="16.5" customHeight="1" x14ac:dyDescent="0.3">
      <c r="A2" s="27"/>
      <c r="B2" s="227"/>
    </row>
    <row r="3" spans="1:2" s="5" customFormat="1" ht="10.5" customHeight="1" x14ac:dyDescent="0.3">
      <c r="A3" s="22"/>
      <c r="B3" s="23"/>
    </row>
    <row r="4" spans="1:2" x14ac:dyDescent="0.3">
      <c r="A4" s="116" t="s">
        <v>424</v>
      </c>
      <c r="B4" s="24"/>
    </row>
    <row r="5" spans="1:2" ht="18.75" customHeight="1" x14ac:dyDescent="0.3">
      <c r="A5" s="117" t="s">
        <v>426</v>
      </c>
      <c r="B5" s="25" t="s">
        <v>1341</v>
      </c>
    </row>
    <row r="6" spans="1:2" ht="18.75" customHeight="1" x14ac:dyDescent="0.3">
      <c r="A6" s="117" t="s">
        <v>460</v>
      </c>
      <c r="B6" s="25" t="s">
        <v>459</v>
      </c>
    </row>
    <row r="7" spans="1:2" ht="18.75" customHeight="1" x14ac:dyDescent="0.3">
      <c r="A7" s="117" t="s">
        <v>427</v>
      </c>
      <c r="B7" s="25" t="s">
        <v>382</v>
      </c>
    </row>
    <row r="8" spans="1:2" ht="18.75" customHeight="1" x14ac:dyDescent="0.3">
      <c r="A8" s="117" t="s">
        <v>428</v>
      </c>
      <c r="B8" s="25" t="s">
        <v>461</v>
      </c>
    </row>
    <row r="9" spans="1:2" s="5" customFormat="1" ht="18.75" customHeight="1" x14ac:dyDescent="0.3">
      <c r="A9" s="117" t="s">
        <v>620</v>
      </c>
      <c r="B9" s="26" t="s">
        <v>620</v>
      </c>
    </row>
    <row r="10" spans="1:2" s="5" customFormat="1" ht="18.75" customHeight="1" x14ac:dyDescent="0.3">
      <c r="A10" s="117" t="s">
        <v>849</v>
      </c>
      <c r="B10" s="26" t="s">
        <v>849</v>
      </c>
    </row>
    <row r="11" spans="1:2" s="5" customFormat="1" ht="18.75" customHeight="1" x14ac:dyDescent="0.3">
      <c r="A11" s="117" t="s">
        <v>850</v>
      </c>
      <c r="B11" s="26" t="s">
        <v>850</v>
      </c>
    </row>
    <row r="12" spans="1:2" s="5" customFormat="1" ht="18.75" customHeight="1" x14ac:dyDescent="0.3">
      <c r="A12" s="117" t="s">
        <v>851</v>
      </c>
      <c r="B12" s="26" t="s">
        <v>851</v>
      </c>
    </row>
    <row r="13" spans="1:2" s="5" customFormat="1" ht="18.75" customHeight="1" x14ac:dyDescent="0.3">
      <c r="A13" s="117" t="s">
        <v>905</v>
      </c>
      <c r="B13" s="26" t="s">
        <v>906</v>
      </c>
    </row>
    <row r="14" spans="1:2" ht="18.75" customHeight="1" x14ac:dyDescent="0.3">
      <c r="A14" s="117" t="s">
        <v>621</v>
      </c>
      <c r="B14" s="25" t="s">
        <v>621</v>
      </c>
    </row>
    <row r="15" spans="1:2" ht="18.75" customHeight="1" x14ac:dyDescent="0.3">
      <c r="A15" s="117" t="s">
        <v>682</v>
      </c>
      <c r="B15" s="25" t="s">
        <v>682</v>
      </c>
    </row>
  </sheetData>
  <mergeCells count="1">
    <mergeCell ref="B1:B2"/>
  </mergeCells>
  <hyperlinks>
    <hyperlink ref="A4" location="Home!A1" display="(home)" xr:uid="{00000000-0004-0000-0100-000000000000}"/>
    <hyperlink ref="B5" location="'InfoRM 2014 (a-z)'!A1" display="InfoRM 2014 (a-z)" xr:uid="{00000000-0004-0000-0100-000001000000}"/>
    <hyperlink ref="B6" location="'Hazard &amp; Exposure'!A1" display="Hazard &amp; Exposure" xr:uid="{00000000-0004-0000-0100-000002000000}"/>
    <hyperlink ref="B7" location="Vulnerability!A1" display="Vulnerability" xr:uid="{00000000-0004-0000-0100-000003000000}"/>
    <hyperlink ref="B8" location="'Lack of Coping Capacity'!A1" display="Lack of Coping Capacity" xr:uid="{00000000-0004-0000-0100-000004000000}"/>
    <hyperlink ref="B14" location="'Data Source'!A1" display="Data sources" xr:uid="{00000000-0004-0000-0100-000005000000}"/>
    <hyperlink ref="B9" location="'Indicator Data'!A1" display="Indicator Data" xr:uid="{00000000-0004-0000-0100-000006000000}"/>
    <hyperlink ref="B15" location="Regions!A1" display="Regions!A1" xr:uid="{00000000-0004-0000-0100-000007000000}"/>
    <hyperlink ref="B12" location="'Indicator Data imputation'!A1" display="Indicator Data" xr:uid="{00000000-0004-0000-0100-000008000000}"/>
    <hyperlink ref="B10" location="'Indicator Date'!A1" display="'Indicator Date'!A1" xr:uid="{00000000-0004-0000-0100-000009000000}"/>
    <hyperlink ref="B11" location="'Indicator Source'!A1" display="'Indicator Source'!A1" xr:uid="{00000000-0004-0000-0100-00000A000000}"/>
    <hyperlink ref="B13" location="'INFORM Reliability Index'!A1" display="'INFORM Reliability Index'!A1" xr:uid="{00000000-0004-0000-0100-00000B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pageSetUpPr fitToPage="1"/>
  </sheetPr>
  <dimension ref="A1:AZ198"/>
  <sheetViews>
    <sheetView showGridLines="0" zoomScale="90" zoomScaleNormal="90" workbookViewId="0">
      <pane xSplit="2" ySplit="3" topLeftCell="C4" activePane="bottomRight" state="frozen"/>
      <selection pane="topRight" activeCell="C1" sqref="C1"/>
      <selection pane="bottomLeft" activeCell="A4" sqref="A4"/>
      <selection pane="bottomRight" sqref="A1:AY1"/>
    </sheetView>
  </sheetViews>
  <sheetFormatPr defaultColWidth="9.109375" defaultRowHeight="14.4" x14ac:dyDescent="0.3"/>
  <cols>
    <col min="1" max="1" width="25.6640625" style="4" bestFit="1" customWidth="1"/>
    <col min="2" max="2" width="9.109375" style="4"/>
    <col min="3" max="9" width="7.88671875" style="4" customWidth="1"/>
    <col min="10" max="10" width="7.88671875" style="4" hidden="1" customWidth="1"/>
    <col min="11" max="44" width="7.88671875" style="4" customWidth="1"/>
    <col min="45" max="45" width="9.33203125" style="4" bestFit="1" customWidth="1"/>
    <col min="46" max="46" width="6.88671875" style="4" customWidth="1"/>
    <col min="47" max="47" width="7.6640625" style="4" hidden="1" customWidth="1"/>
    <col min="48" max="48" width="8.5546875" style="4" hidden="1" customWidth="1"/>
    <col min="49" max="49" width="8.33203125" style="4" hidden="1" customWidth="1"/>
    <col min="50" max="50" width="7.33203125" style="4" hidden="1" customWidth="1"/>
    <col min="51" max="51" width="6.109375" style="4" hidden="1" customWidth="1"/>
    <col min="52" max="16384" width="9.109375" style="4"/>
  </cols>
  <sheetData>
    <row r="1" spans="1:52" ht="15.75" customHeight="1" x14ac:dyDescent="0.4">
      <c r="A1" s="228"/>
      <c r="B1" s="228"/>
      <c r="C1" s="228"/>
      <c r="D1" s="228"/>
      <c r="E1" s="228"/>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row>
    <row r="2" spans="1:52" s="2" customFormat="1" ht="107.25" customHeight="1" thickBot="1" x14ac:dyDescent="0.4">
      <c r="A2" s="118" t="s">
        <v>379</v>
      </c>
      <c r="B2" s="42" t="s">
        <v>357</v>
      </c>
      <c r="C2" s="28" t="s">
        <v>484</v>
      </c>
      <c r="D2" s="28" t="s">
        <v>488</v>
      </c>
      <c r="E2" s="28" t="s">
        <v>485</v>
      </c>
      <c r="F2" s="28" t="s">
        <v>489</v>
      </c>
      <c r="G2" s="28" t="s">
        <v>492</v>
      </c>
      <c r="H2" s="28" t="s">
        <v>1051</v>
      </c>
      <c r="I2" s="29" t="s">
        <v>364</v>
      </c>
      <c r="J2" s="28" t="s">
        <v>753</v>
      </c>
      <c r="K2" s="28" t="s">
        <v>755</v>
      </c>
      <c r="L2" s="29" t="s">
        <v>365</v>
      </c>
      <c r="M2" s="30" t="s">
        <v>1324</v>
      </c>
      <c r="N2" s="29" t="s">
        <v>1052</v>
      </c>
      <c r="O2" s="29" t="s">
        <v>1332</v>
      </c>
      <c r="P2" s="29" t="s">
        <v>1042</v>
      </c>
      <c r="Q2" s="29" t="s">
        <v>1045</v>
      </c>
      <c r="R2" s="30" t="s">
        <v>1325</v>
      </c>
      <c r="S2" s="30" t="s">
        <v>754</v>
      </c>
      <c r="T2" s="31" t="s">
        <v>418</v>
      </c>
      <c r="U2" s="31" t="s">
        <v>397</v>
      </c>
      <c r="V2" s="31" t="s">
        <v>415</v>
      </c>
      <c r="W2" s="32" t="s">
        <v>475</v>
      </c>
      <c r="X2" s="31" t="s">
        <v>396</v>
      </c>
      <c r="Y2" s="33" t="s">
        <v>457</v>
      </c>
      <c r="Z2" s="33" t="s">
        <v>405</v>
      </c>
      <c r="AA2" s="33" t="s">
        <v>406</v>
      </c>
      <c r="AB2" s="33" t="s">
        <v>407</v>
      </c>
      <c r="AC2" s="34" t="s">
        <v>416</v>
      </c>
      <c r="AD2" s="32" t="s">
        <v>408</v>
      </c>
      <c r="AE2" s="35" t="s">
        <v>1326</v>
      </c>
      <c r="AF2" s="35" t="s">
        <v>1327</v>
      </c>
      <c r="AG2" s="35" t="s">
        <v>368</v>
      </c>
      <c r="AH2" s="36" t="s">
        <v>409</v>
      </c>
      <c r="AI2" s="36" t="s">
        <v>410</v>
      </c>
      <c r="AJ2" s="37" t="s">
        <v>366</v>
      </c>
      <c r="AK2" s="36" t="s">
        <v>380</v>
      </c>
      <c r="AL2" s="36" t="s">
        <v>411</v>
      </c>
      <c r="AM2" s="36" t="s">
        <v>412</v>
      </c>
      <c r="AN2" s="37" t="s">
        <v>367</v>
      </c>
      <c r="AO2" s="38" t="s">
        <v>1328</v>
      </c>
      <c r="AP2" s="38" t="s">
        <v>1329</v>
      </c>
      <c r="AQ2" s="38" t="s">
        <v>702</v>
      </c>
      <c r="AR2" s="39" t="s">
        <v>1330</v>
      </c>
      <c r="AS2" s="170" t="s">
        <v>1331</v>
      </c>
      <c r="AT2" s="161" t="s">
        <v>740</v>
      </c>
      <c r="AU2" s="174" t="s">
        <v>904</v>
      </c>
      <c r="AV2" s="148" t="s">
        <v>823</v>
      </c>
      <c r="AW2" s="148" t="s">
        <v>822</v>
      </c>
      <c r="AX2" s="161" t="s">
        <v>824</v>
      </c>
      <c r="AY2" s="148" t="s">
        <v>875</v>
      </c>
    </row>
    <row r="3" spans="1:52" s="2" customFormat="1" ht="15" customHeight="1" thickTop="1" thickBot="1" x14ac:dyDescent="0.4">
      <c r="A3" s="119" t="s">
        <v>688</v>
      </c>
      <c r="B3" s="44" t="s">
        <v>688</v>
      </c>
      <c r="C3" s="45" t="s">
        <v>689</v>
      </c>
      <c r="D3" s="45" t="s">
        <v>689</v>
      </c>
      <c r="E3" s="45" t="s">
        <v>689</v>
      </c>
      <c r="F3" s="45" t="s">
        <v>689</v>
      </c>
      <c r="G3" s="45" t="s">
        <v>689</v>
      </c>
      <c r="H3" s="45" t="s">
        <v>689</v>
      </c>
      <c r="I3" s="45" t="s">
        <v>689</v>
      </c>
      <c r="J3" s="45" t="s">
        <v>689</v>
      </c>
      <c r="K3" s="45" t="s">
        <v>689</v>
      </c>
      <c r="L3" s="45" t="s">
        <v>689</v>
      </c>
      <c r="M3" s="45" t="s">
        <v>689</v>
      </c>
      <c r="N3" s="45" t="s">
        <v>689</v>
      </c>
      <c r="O3" s="45" t="s">
        <v>689</v>
      </c>
      <c r="P3" s="45" t="s">
        <v>689</v>
      </c>
      <c r="Q3" s="45" t="s">
        <v>689</v>
      </c>
      <c r="R3" s="45" t="s">
        <v>689</v>
      </c>
      <c r="S3" s="45" t="s">
        <v>689</v>
      </c>
      <c r="T3" s="45" t="s">
        <v>689</v>
      </c>
      <c r="U3" s="45" t="s">
        <v>689</v>
      </c>
      <c r="V3" s="45" t="s">
        <v>689</v>
      </c>
      <c r="W3" s="45" t="s">
        <v>689</v>
      </c>
      <c r="X3" s="45" t="s">
        <v>689</v>
      </c>
      <c r="Y3" s="45" t="s">
        <v>689</v>
      </c>
      <c r="Z3" s="45" t="s">
        <v>689</v>
      </c>
      <c r="AA3" s="45" t="s">
        <v>689</v>
      </c>
      <c r="AB3" s="45" t="s">
        <v>689</v>
      </c>
      <c r="AC3" s="45" t="s">
        <v>689</v>
      </c>
      <c r="AD3" s="45" t="s">
        <v>689</v>
      </c>
      <c r="AE3" s="45" t="s">
        <v>689</v>
      </c>
      <c r="AF3" s="45" t="s">
        <v>689</v>
      </c>
      <c r="AG3" s="45" t="s">
        <v>689</v>
      </c>
      <c r="AH3" s="45" t="s">
        <v>689</v>
      </c>
      <c r="AI3" s="45" t="s">
        <v>689</v>
      </c>
      <c r="AJ3" s="45" t="s">
        <v>689</v>
      </c>
      <c r="AK3" s="45" t="s">
        <v>689</v>
      </c>
      <c r="AL3" s="45" t="s">
        <v>689</v>
      </c>
      <c r="AM3" s="45" t="s">
        <v>689</v>
      </c>
      <c r="AN3" s="45" t="s">
        <v>689</v>
      </c>
      <c r="AO3" s="45" t="s">
        <v>689</v>
      </c>
      <c r="AP3" s="45" t="s">
        <v>689</v>
      </c>
      <c r="AQ3" s="45" t="s">
        <v>689</v>
      </c>
      <c r="AR3" s="45" t="s">
        <v>689</v>
      </c>
      <c r="AS3" s="45" t="s">
        <v>886</v>
      </c>
      <c r="AT3" s="45" t="s">
        <v>871</v>
      </c>
      <c r="AU3" s="45" t="s">
        <v>689</v>
      </c>
      <c r="AV3" s="45" t="s">
        <v>856</v>
      </c>
      <c r="AW3" s="45" t="s">
        <v>857</v>
      </c>
      <c r="AX3" s="45" t="s">
        <v>858</v>
      </c>
      <c r="AY3" s="45" t="s">
        <v>884</v>
      </c>
    </row>
    <row r="4" spans="1:52" ht="15.6" thickTop="1" thickBot="1" x14ac:dyDescent="0.35">
      <c r="A4" s="120" t="str">
        <f>'Indicator Data'!A6</f>
        <v>Afghanistan</v>
      </c>
      <c r="B4" s="43" t="str">
        <f>'Indicator Data'!B6</f>
        <v>AFG</v>
      </c>
      <c r="C4" s="145">
        <f>'Hazard &amp; Exposure'!AO3</f>
        <v>9.6999999999999993</v>
      </c>
      <c r="D4" s="146">
        <f>'Hazard &amp; Exposure'!AP3</f>
        <v>7.2</v>
      </c>
      <c r="E4" s="146">
        <f>'Hazard &amp; Exposure'!AQ3</f>
        <v>0</v>
      </c>
      <c r="F4" s="146">
        <f>'Hazard &amp; Exposure'!AR3</f>
        <v>0</v>
      </c>
      <c r="G4" s="146">
        <f>'Hazard &amp; Exposure'!AU3</f>
        <v>7.9</v>
      </c>
      <c r="H4" s="146">
        <f>'Hazard &amp; Exposure'!DM3</f>
        <v>6.9</v>
      </c>
      <c r="I4" s="40">
        <f>'Hazard &amp; Exposure'!DN3</f>
        <v>6.5</v>
      </c>
      <c r="J4" s="146">
        <f>'Hazard &amp; Exposure'!DQ3</f>
        <v>10</v>
      </c>
      <c r="K4" s="146">
        <f>'Hazard &amp; Exposure'!DT3</f>
        <v>10</v>
      </c>
      <c r="L4" s="40">
        <f>'Hazard &amp; Exposure'!DU3</f>
        <v>10</v>
      </c>
      <c r="M4" s="41">
        <f t="shared" ref="M4:M35" si="0">ROUND((10-GEOMEAN(((10-I4)/10*9+1),((10-L4)/10*9+1)))/9*10,1)</f>
        <v>8.8000000000000007</v>
      </c>
      <c r="N4" s="146">
        <f>'Hazard &amp; Exposure'!BL3</f>
        <v>8.4</v>
      </c>
      <c r="O4" s="146">
        <f>'Hazard &amp; Exposure'!CR3</f>
        <v>5.0999999999999996</v>
      </c>
      <c r="P4" s="146">
        <f>'Hazard &amp; Exposure'!DB3</f>
        <v>6.2</v>
      </c>
      <c r="Q4" s="146">
        <f>'Hazard &amp; Exposure'!DL3</f>
        <v>7</v>
      </c>
      <c r="R4" s="40">
        <f>'Hazard &amp; Exposure'!DM3</f>
        <v>6.9</v>
      </c>
      <c r="S4" s="223">
        <f t="shared" ref="S4:S35" si="1">ROUND((10-GEOMEAN(((10-M4)/10*9+1),((10-R4)/10*9+1)))/9*10,1)</f>
        <v>8</v>
      </c>
      <c r="T4" s="144">
        <f>Vulnerability!E3</f>
        <v>8.6</v>
      </c>
      <c r="U4" s="142">
        <f>Vulnerability!H3</f>
        <v>7.7</v>
      </c>
      <c r="V4" s="142">
        <f>Vulnerability!N3</f>
        <v>6.8</v>
      </c>
      <c r="W4" s="40">
        <f>Vulnerability!O3</f>
        <v>7.9</v>
      </c>
      <c r="X4" s="142">
        <f>Vulnerability!T3</f>
        <v>9.6999999999999993</v>
      </c>
      <c r="Y4" s="141">
        <f>Vulnerability!AB3</f>
        <v>2.1</v>
      </c>
      <c r="Z4" s="141">
        <f>Vulnerability!AE3</f>
        <v>5.2</v>
      </c>
      <c r="AA4" s="141">
        <f>Vulnerability!AH3</f>
        <v>10</v>
      </c>
      <c r="AB4" s="141">
        <f>Vulnerability!AK3</f>
        <v>7.8</v>
      </c>
      <c r="AC4" s="142">
        <f>Vulnerability!AL3</f>
        <v>7.4</v>
      </c>
      <c r="AD4" s="40">
        <f>Vulnerability!AM3</f>
        <v>8.8000000000000007</v>
      </c>
      <c r="AE4" s="41">
        <f t="shared" ref="AE4:AE35" si="2">ROUND((10-GEOMEAN(((10-W4)/10*9+1),((10-AD4)/10*9+1)))/9*10,1)</f>
        <v>8.4</v>
      </c>
      <c r="AF4" s="41">
        <f>Vulnerability!AZ3</f>
        <v>4.4000000000000004</v>
      </c>
      <c r="AG4" s="41">
        <f t="shared" ref="AG4:AG35" si="3">ROUND((10-GEOMEAN(((10-AE4)/10*9+1),((10-AF4)/10*9+1)))/9*10,1)</f>
        <v>6.8</v>
      </c>
      <c r="AH4" s="143">
        <f>'Lack of Coping Capacity'!D3</f>
        <v>6.3</v>
      </c>
      <c r="AI4" s="140">
        <f>'Lack of Coping Capacity'!G3</f>
        <v>8.1999999999999993</v>
      </c>
      <c r="AJ4" s="40">
        <f>'Lack of Coping Capacity'!H3</f>
        <v>7.3</v>
      </c>
      <c r="AK4" s="140">
        <f>'Lack of Coping Capacity'!M3</f>
        <v>6.3</v>
      </c>
      <c r="AL4" s="140">
        <f>'Lack of Coping Capacity'!R3</f>
        <v>7.3</v>
      </c>
      <c r="AM4" s="140">
        <f>'Lack of Coping Capacity'!Z3</f>
        <v>8.3000000000000007</v>
      </c>
      <c r="AN4" s="40">
        <f>'Lack of Coping Capacity'!AA3</f>
        <v>7.3</v>
      </c>
      <c r="AO4" s="41">
        <f t="shared" ref="AO4:AO35" si="4">ROUND((10-GEOMEAN(((10-AJ4)/10*9+1),((10-AN4)/10*9+1)))/9*10,1)</f>
        <v>7.3</v>
      </c>
      <c r="AP4" s="41">
        <f>'Lack of Coping Capacity'!AB3</f>
        <v>6.5</v>
      </c>
      <c r="AQ4" s="41">
        <f t="shared" ref="AQ4:AQ35" si="5">IF(AP4="x",AO4,ROUND((10-GEOMEAN(((10-AO4)/10*9+1),((10-AP4)/10*9+1)))/9*10,1))</f>
        <v>6.9</v>
      </c>
      <c r="AR4" s="149">
        <f t="shared" ref="AR4:AR35" si="6">ROUND(S4^(1/3)*AG4^(1/3)*AQ4^(1/3),1)</f>
        <v>7.2</v>
      </c>
      <c r="AS4" s="171" t="str">
        <f t="shared" ref="AS4:AS35" si="7">IF(AR4&gt;=6.5,"Very High",IF(AR4&gt;=5,"High",IF(AR4&gt;=3.5,"Medium",IF(AR4&gt;=2,"Low","Very Low"))))</f>
        <v>Very High</v>
      </c>
      <c r="AT4" s="166">
        <f t="shared" ref="AT4:AT35" si="8">_xlfn.RANK.EQ(AR4,AR$4:AR$194)</f>
        <v>4</v>
      </c>
      <c r="AU4" s="169">
        <f>VLOOKUP($B4,'Lack of Reliability Index'!$A$2:$H$192,8,FALSE)</f>
        <v>4.4444444444444446</v>
      </c>
      <c r="AV4" s="47">
        <f>'Imputed and missing data hidden'!BY2</f>
        <v>5</v>
      </c>
      <c r="AW4" s="167">
        <f t="shared" ref="AW4:AW35" si="9">AV4/51</f>
        <v>9.8039215686274508E-2</v>
      </c>
      <c r="AX4" s="47" t="str">
        <f t="shared" ref="AX4:AX35" si="10">IF(K4&gt;=7,"YES","")</f>
        <v>YES</v>
      </c>
      <c r="AY4" s="168">
        <f>'Indicator Date hidden2'!BZ3</f>
        <v>0.41666666666666669</v>
      </c>
      <c r="AZ4" s="172"/>
    </row>
    <row r="5" spans="1:52" ht="15" thickBot="1" x14ac:dyDescent="0.35">
      <c r="A5" s="120" t="str">
        <f>'Indicator Data'!A7</f>
        <v>Albania</v>
      </c>
      <c r="B5" s="43" t="str">
        <f>'Indicator Data'!B7</f>
        <v>ALB</v>
      </c>
      <c r="C5" s="147">
        <f>'Hazard &amp; Exposure'!AO4</f>
        <v>9.3000000000000007</v>
      </c>
      <c r="D5" s="146">
        <f>'Hazard &amp; Exposure'!AP4</f>
        <v>4.7</v>
      </c>
      <c r="E5" s="146">
        <f>'Hazard &amp; Exposure'!AQ4</f>
        <v>7.8</v>
      </c>
      <c r="F5" s="146">
        <f>'Hazard &amp; Exposure'!AR4</f>
        <v>0</v>
      </c>
      <c r="G5" s="146">
        <f>'Hazard &amp; Exposure'!AU4</f>
        <v>6.8</v>
      </c>
      <c r="H5" s="146">
        <f>'Hazard &amp; Exposure'!DM4</f>
        <v>4.9000000000000004</v>
      </c>
      <c r="I5" s="40">
        <f>'Hazard &amp; Exposure'!DN4</f>
        <v>6.4</v>
      </c>
      <c r="J5" s="146">
        <f>'Hazard &amp; Exposure'!DQ4</f>
        <v>0.1</v>
      </c>
      <c r="K5" s="146">
        <f>'Hazard &amp; Exposure'!DT4</f>
        <v>0</v>
      </c>
      <c r="L5" s="40">
        <f>'Hazard &amp; Exposure'!DU4</f>
        <v>0.1</v>
      </c>
      <c r="M5" s="41">
        <f t="shared" si="0"/>
        <v>3.9</v>
      </c>
      <c r="N5" s="146">
        <f>'Hazard &amp; Exposure'!BL4</f>
        <v>8.4</v>
      </c>
      <c r="O5" s="146">
        <f>'Hazard &amp; Exposure'!CR4</f>
        <v>1.1000000000000001</v>
      </c>
      <c r="P5" s="146">
        <f>'Hazard &amp; Exposure'!DB4</f>
        <v>3.6</v>
      </c>
      <c r="Q5" s="146">
        <f>'Hazard &amp; Exposure'!DL4</f>
        <v>4</v>
      </c>
      <c r="R5" s="40">
        <f>'Hazard &amp; Exposure'!DM4</f>
        <v>4.9000000000000004</v>
      </c>
      <c r="S5" s="223">
        <f t="shared" si="1"/>
        <v>4.4000000000000004</v>
      </c>
      <c r="T5" s="144">
        <f>Vulnerability!E4</f>
        <v>1.9</v>
      </c>
      <c r="U5" s="142">
        <f>Vulnerability!H4</f>
        <v>2.1</v>
      </c>
      <c r="V5" s="142">
        <f>Vulnerability!N4</f>
        <v>2.2999999999999998</v>
      </c>
      <c r="W5" s="40">
        <f>Vulnerability!O4</f>
        <v>2.1</v>
      </c>
      <c r="X5" s="142">
        <f>Vulnerability!T4</f>
        <v>0.9</v>
      </c>
      <c r="Y5" s="141">
        <f>Vulnerability!AB4</f>
        <v>0.2</v>
      </c>
      <c r="Z5" s="141">
        <f>Vulnerability!AE4</f>
        <v>0.7</v>
      </c>
      <c r="AA5" s="141">
        <f>Vulnerability!AH4</f>
        <v>0.7</v>
      </c>
      <c r="AB5" s="141">
        <f>Vulnerability!AK4</f>
        <v>1.8</v>
      </c>
      <c r="AC5" s="142">
        <f>Vulnerability!AL4</f>
        <v>0.9</v>
      </c>
      <c r="AD5" s="40">
        <f>Vulnerability!AM4</f>
        <v>0.9</v>
      </c>
      <c r="AE5" s="41">
        <f t="shared" si="2"/>
        <v>1.5</v>
      </c>
      <c r="AF5" s="41">
        <f>Vulnerability!AZ4</f>
        <v>4.5</v>
      </c>
      <c r="AG5" s="41">
        <f t="shared" si="3"/>
        <v>3.1</v>
      </c>
      <c r="AH5" s="156" t="str">
        <f>'Lack of Coping Capacity'!D4</f>
        <v>x</v>
      </c>
      <c r="AI5" s="140">
        <f>'Lack of Coping Capacity'!G4</f>
        <v>5.7</v>
      </c>
      <c r="AJ5" s="40">
        <f>'Lack of Coping Capacity'!H4</f>
        <v>5.7</v>
      </c>
      <c r="AK5" s="140">
        <f>'Lack of Coping Capacity'!M4</f>
        <v>2.2000000000000002</v>
      </c>
      <c r="AL5" s="140">
        <f>'Lack of Coping Capacity'!R4</f>
        <v>1.7</v>
      </c>
      <c r="AM5" s="140">
        <f>'Lack of Coping Capacity'!Z4</f>
        <v>3.7</v>
      </c>
      <c r="AN5" s="40">
        <f>'Lack of Coping Capacity'!AA4</f>
        <v>2.5</v>
      </c>
      <c r="AO5" s="41">
        <f t="shared" si="4"/>
        <v>4.3</v>
      </c>
      <c r="AP5" s="41" t="str">
        <f>'Lack of Coping Capacity'!AB4</f>
        <v>x</v>
      </c>
      <c r="AQ5" s="41">
        <f t="shared" si="5"/>
        <v>4.3</v>
      </c>
      <c r="AR5" s="149">
        <f t="shared" si="6"/>
        <v>3.9</v>
      </c>
      <c r="AS5" s="171" t="str">
        <f t="shared" si="7"/>
        <v>Medium</v>
      </c>
      <c r="AT5" s="166">
        <f t="shared" si="8"/>
        <v>103</v>
      </c>
      <c r="AU5" s="169">
        <f>VLOOKUP($B5,'Lack of Reliability Index'!$A$2:$H$192,8,FALSE)</f>
        <v>6.3619047619047624</v>
      </c>
      <c r="AV5" s="47">
        <f>'Imputed and missing data hidden'!BY3</f>
        <v>9</v>
      </c>
      <c r="AW5" s="167">
        <f t="shared" si="9"/>
        <v>0.17647058823529413</v>
      </c>
      <c r="AX5" s="47" t="str">
        <f t="shared" si="10"/>
        <v/>
      </c>
      <c r="AY5" s="168">
        <f>'Indicator Date hidden2'!BZ4</f>
        <v>0.74285714285714288</v>
      </c>
      <c r="AZ5" s="172"/>
    </row>
    <row r="6" spans="1:52" ht="15" thickBot="1" x14ac:dyDescent="0.35">
      <c r="A6" s="120" t="str">
        <f>'Indicator Data'!A8</f>
        <v>Algeria</v>
      </c>
      <c r="B6" s="43" t="str">
        <f>'Indicator Data'!B8</f>
        <v>DZA</v>
      </c>
      <c r="C6" s="147">
        <f>'Hazard &amp; Exposure'!AO5</f>
        <v>8.8000000000000007</v>
      </c>
      <c r="D6" s="146">
        <f>'Hazard &amp; Exposure'!AP5</f>
        <v>5.2</v>
      </c>
      <c r="E6" s="146">
        <f>'Hazard &amp; Exposure'!AQ5</f>
        <v>4.5999999999999996</v>
      </c>
      <c r="F6" s="146">
        <f>'Hazard &amp; Exposure'!AR5</f>
        <v>0</v>
      </c>
      <c r="G6" s="146">
        <f>'Hazard &amp; Exposure'!AU5</f>
        <v>4.0999999999999996</v>
      </c>
      <c r="H6" s="146">
        <f>'Hazard &amp; Exposure'!DM5</f>
        <v>3.4</v>
      </c>
      <c r="I6" s="40">
        <f>'Hazard &amp; Exposure'!DN5</f>
        <v>5</v>
      </c>
      <c r="J6" s="146">
        <f>'Hazard &amp; Exposure'!DQ5</f>
        <v>7.6</v>
      </c>
      <c r="K6" s="146">
        <f>'Hazard &amp; Exposure'!DT5</f>
        <v>0</v>
      </c>
      <c r="L6" s="40">
        <f>'Hazard &amp; Exposure'!DU5</f>
        <v>5.3</v>
      </c>
      <c r="M6" s="41">
        <f t="shared" si="0"/>
        <v>5.2</v>
      </c>
      <c r="N6" s="146">
        <f>'Hazard &amp; Exposure'!BL5</f>
        <v>0</v>
      </c>
      <c r="O6" s="146">
        <f>'Hazard &amp; Exposure'!CR5</f>
        <v>4.9000000000000004</v>
      </c>
      <c r="P6" s="146">
        <f>'Hazard &amp; Exposure'!DB5</f>
        <v>4.3</v>
      </c>
      <c r="Q6" s="146">
        <f>'Hazard &amp; Exposure'!DL5</f>
        <v>3.7</v>
      </c>
      <c r="R6" s="40">
        <f>'Hazard &amp; Exposure'!DM5</f>
        <v>3.4</v>
      </c>
      <c r="S6" s="223">
        <f t="shared" si="1"/>
        <v>4.4000000000000004</v>
      </c>
      <c r="T6" s="144">
        <f>Vulnerability!E5</f>
        <v>3.1</v>
      </c>
      <c r="U6" s="142">
        <f>Vulnerability!H5</f>
        <v>3.3</v>
      </c>
      <c r="V6" s="142">
        <f>Vulnerability!N5</f>
        <v>0.3</v>
      </c>
      <c r="W6" s="40">
        <f>Vulnerability!O5</f>
        <v>2.5</v>
      </c>
      <c r="X6" s="142">
        <f>Vulnerability!T5</f>
        <v>5.4</v>
      </c>
      <c r="Y6" s="141">
        <f>Vulnerability!AB5</f>
        <v>0.4</v>
      </c>
      <c r="Z6" s="141">
        <f>Vulnerability!AE5</f>
        <v>1.3</v>
      </c>
      <c r="AA6" s="141">
        <f>Vulnerability!AH5</f>
        <v>0.4</v>
      </c>
      <c r="AB6" s="141">
        <f>Vulnerability!AK5</f>
        <v>0.3</v>
      </c>
      <c r="AC6" s="142">
        <f>Vulnerability!AL5</f>
        <v>0.6</v>
      </c>
      <c r="AD6" s="40">
        <f>Vulnerability!AM5</f>
        <v>3.4</v>
      </c>
      <c r="AE6" s="41">
        <f t="shared" si="2"/>
        <v>3</v>
      </c>
      <c r="AF6" s="41">
        <f>Vulnerability!AZ5</f>
        <v>5.0999999999999996</v>
      </c>
      <c r="AG6" s="41">
        <f t="shared" si="3"/>
        <v>4.0999999999999996</v>
      </c>
      <c r="AH6" s="156">
        <f>'Lack of Coping Capacity'!D5</f>
        <v>3.5</v>
      </c>
      <c r="AI6" s="140">
        <f>'Lack of Coping Capacity'!G5</f>
        <v>6.2</v>
      </c>
      <c r="AJ6" s="40">
        <f>'Lack of Coping Capacity'!H5</f>
        <v>4.9000000000000004</v>
      </c>
      <c r="AK6" s="140">
        <f>'Lack of Coping Capacity'!M5</f>
        <v>3.3</v>
      </c>
      <c r="AL6" s="140">
        <f>'Lack of Coping Capacity'!R5</f>
        <v>4.0999999999999996</v>
      </c>
      <c r="AM6" s="140">
        <f>'Lack of Coping Capacity'!Z5</f>
        <v>3.7</v>
      </c>
      <c r="AN6" s="40">
        <f>'Lack of Coping Capacity'!AA5</f>
        <v>3.7</v>
      </c>
      <c r="AO6" s="41">
        <f t="shared" si="4"/>
        <v>4.3</v>
      </c>
      <c r="AP6" s="41">
        <f>'Lack of Coping Capacity'!AB5</f>
        <v>2</v>
      </c>
      <c r="AQ6" s="41">
        <f t="shared" si="5"/>
        <v>3.2</v>
      </c>
      <c r="AR6" s="149">
        <f t="shared" si="6"/>
        <v>3.9</v>
      </c>
      <c r="AS6" s="171" t="str">
        <f t="shared" si="7"/>
        <v>Medium</v>
      </c>
      <c r="AT6" s="166">
        <f t="shared" si="8"/>
        <v>103</v>
      </c>
      <c r="AU6" s="169">
        <f>VLOOKUP($B6,'Lack of Reliability Index'!$A$2:$H$192,8,FALSE)</f>
        <v>3.4629107981220653</v>
      </c>
      <c r="AV6" s="47">
        <f>'Imputed and missing data hidden'!BY4</f>
        <v>2</v>
      </c>
      <c r="AW6" s="167">
        <f t="shared" si="9"/>
        <v>3.9215686274509803E-2</v>
      </c>
      <c r="AX6" s="47" t="str">
        <f t="shared" si="10"/>
        <v/>
      </c>
      <c r="AY6" s="168">
        <f>'Indicator Date hidden2'!BZ5</f>
        <v>0.54929577464788737</v>
      </c>
      <c r="AZ6" s="172"/>
    </row>
    <row r="7" spans="1:52" ht="15" thickBot="1" x14ac:dyDescent="0.35">
      <c r="A7" s="120" t="str">
        <f>'Indicator Data'!A9</f>
        <v>Angola</v>
      </c>
      <c r="B7" s="43" t="str">
        <f>'Indicator Data'!B9</f>
        <v>AGO</v>
      </c>
      <c r="C7" s="147">
        <f>'Hazard &amp; Exposure'!AO6</f>
        <v>0.1</v>
      </c>
      <c r="D7" s="146">
        <f>'Hazard &amp; Exposure'!AP6</f>
        <v>5.0999999999999996</v>
      </c>
      <c r="E7" s="146">
        <f>'Hazard &amp; Exposure'!AQ6</f>
        <v>0</v>
      </c>
      <c r="F7" s="146">
        <f>'Hazard &amp; Exposure'!AR6</f>
        <v>0</v>
      </c>
      <c r="G7" s="146">
        <f>'Hazard &amp; Exposure'!AU6</f>
        <v>4.2</v>
      </c>
      <c r="H7" s="146">
        <f>'Hazard &amp; Exposure'!DM6</f>
        <v>6.7</v>
      </c>
      <c r="I7" s="40">
        <f>'Hazard &amp; Exposure'!DN6</f>
        <v>3.2</v>
      </c>
      <c r="J7" s="146">
        <f>'Hazard &amp; Exposure'!DQ6</f>
        <v>6.7</v>
      </c>
      <c r="K7" s="146">
        <f>'Hazard &amp; Exposure'!DT6</f>
        <v>0</v>
      </c>
      <c r="L7" s="40">
        <f>'Hazard &amp; Exposure'!DU6</f>
        <v>4.7</v>
      </c>
      <c r="M7" s="41">
        <f t="shared" si="0"/>
        <v>4</v>
      </c>
      <c r="N7" s="146">
        <f>'Hazard &amp; Exposure'!BL6</f>
        <v>4.3</v>
      </c>
      <c r="O7" s="146">
        <f>'Hazard &amp; Exposure'!CR6</f>
        <v>7.6</v>
      </c>
      <c r="P7" s="146">
        <f>'Hazard &amp; Exposure'!DB6</f>
        <v>6.7</v>
      </c>
      <c r="Q7" s="146">
        <f>'Hazard &amp; Exposure'!DL6</f>
        <v>7.5</v>
      </c>
      <c r="R7" s="40">
        <f>'Hazard &amp; Exposure'!DM6</f>
        <v>6.7</v>
      </c>
      <c r="S7" s="223">
        <f t="shared" si="1"/>
        <v>5.5</v>
      </c>
      <c r="T7" s="144">
        <f>Vulnerability!E6</f>
        <v>8.1</v>
      </c>
      <c r="U7" s="142">
        <f>Vulnerability!H6</f>
        <v>6.1</v>
      </c>
      <c r="V7" s="142">
        <f>Vulnerability!N6</f>
        <v>0.1</v>
      </c>
      <c r="W7" s="40">
        <f>Vulnerability!O6</f>
        <v>5.6</v>
      </c>
      <c r="X7" s="142">
        <f>Vulnerability!T6</f>
        <v>4.8</v>
      </c>
      <c r="Y7" s="141">
        <f>Vulnerability!AB6</f>
        <v>5</v>
      </c>
      <c r="Z7" s="141">
        <f>Vulnerability!AE6</f>
        <v>5.0999999999999996</v>
      </c>
      <c r="AA7" s="141">
        <f>Vulnerability!AH6</f>
        <v>1.2</v>
      </c>
      <c r="AB7" s="141">
        <f>Vulnerability!AK6</f>
        <v>6.3</v>
      </c>
      <c r="AC7" s="142">
        <f>Vulnerability!AL6</f>
        <v>4.5999999999999996</v>
      </c>
      <c r="AD7" s="40">
        <f>Vulnerability!AM6</f>
        <v>4.7</v>
      </c>
      <c r="AE7" s="41">
        <f t="shared" si="2"/>
        <v>5.2</v>
      </c>
      <c r="AF7" s="41">
        <f>Vulnerability!AZ6</f>
        <v>6.1</v>
      </c>
      <c r="AG7" s="41">
        <f t="shared" si="3"/>
        <v>5.7</v>
      </c>
      <c r="AH7" s="156">
        <f>'Lack of Coping Capacity'!D6</f>
        <v>5.3</v>
      </c>
      <c r="AI7" s="140">
        <f>'Lack of Coping Capacity'!G6</f>
        <v>7.3</v>
      </c>
      <c r="AJ7" s="40">
        <f>'Lack of Coping Capacity'!H6</f>
        <v>6.3</v>
      </c>
      <c r="AK7" s="140">
        <f>'Lack of Coping Capacity'!M6</f>
        <v>7.2</v>
      </c>
      <c r="AL7" s="140">
        <f>'Lack of Coping Capacity'!R6</f>
        <v>8</v>
      </c>
      <c r="AM7" s="140">
        <f>'Lack of Coping Capacity'!Z6</f>
        <v>7.5</v>
      </c>
      <c r="AN7" s="40">
        <f>'Lack of Coping Capacity'!AA6</f>
        <v>7.6</v>
      </c>
      <c r="AO7" s="41">
        <f t="shared" si="4"/>
        <v>7</v>
      </c>
      <c r="AP7" s="41">
        <f>'Lack of Coping Capacity'!AB6</f>
        <v>4.0999999999999996</v>
      </c>
      <c r="AQ7" s="41">
        <f t="shared" si="5"/>
        <v>5.7</v>
      </c>
      <c r="AR7" s="149">
        <f t="shared" si="6"/>
        <v>5.6</v>
      </c>
      <c r="AS7" s="171" t="str">
        <f t="shared" si="7"/>
        <v>High</v>
      </c>
      <c r="AT7" s="166">
        <f t="shared" si="8"/>
        <v>38</v>
      </c>
      <c r="AU7" s="169">
        <f>VLOOKUP($B7,'Lack of Reliability Index'!$A$2:$H$192,8,FALSE)</f>
        <v>2.5570776255707761</v>
      </c>
      <c r="AV7" s="47">
        <f>'Imputed and missing data hidden'!BY5</f>
        <v>0</v>
      </c>
      <c r="AW7" s="167">
        <f t="shared" si="9"/>
        <v>0</v>
      </c>
      <c r="AX7" s="47" t="str">
        <f t="shared" si="10"/>
        <v/>
      </c>
      <c r="AY7" s="168">
        <f>'Indicator Date hidden2'!BZ6</f>
        <v>0.47945205479452052</v>
      </c>
      <c r="AZ7" s="172"/>
    </row>
    <row r="8" spans="1:52" ht="15" thickBot="1" x14ac:dyDescent="0.35">
      <c r="A8" s="120" t="str">
        <f>'Indicator Data'!A10</f>
        <v>Antigua and Barbuda</v>
      </c>
      <c r="B8" s="43" t="str">
        <f>'Indicator Data'!B10</f>
        <v>ATG</v>
      </c>
      <c r="C8" s="147">
        <f>'Hazard &amp; Exposure'!AO7</f>
        <v>5.2</v>
      </c>
      <c r="D8" s="146">
        <f>'Hazard &amp; Exposure'!AP7</f>
        <v>0.1</v>
      </c>
      <c r="E8" s="146">
        <f>'Hazard &amp; Exposure'!AQ7</f>
        <v>0</v>
      </c>
      <c r="F8" s="146">
        <f>'Hazard &amp; Exposure'!AR7</f>
        <v>8.4</v>
      </c>
      <c r="G8" s="146">
        <f>'Hazard &amp; Exposure'!AU7</f>
        <v>0</v>
      </c>
      <c r="H8" s="146">
        <f>'Hazard &amp; Exposure'!DM7</f>
        <v>3.5</v>
      </c>
      <c r="I8" s="40">
        <f>'Hazard &amp; Exposure'!DN7</f>
        <v>3.7</v>
      </c>
      <c r="J8" s="146">
        <f>'Hazard &amp; Exposure'!DQ7</f>
        <v>0</v>
      </c>
      <c r="K8" s="146">
        <f>'Hazard &amp; Exposure'!DT7</f>
        <v>0</v>
      </c>
      <c r="L8" s="40">
        <f>'Hazard &amp; Exposure'!DU7</f>
        <v>0</v>
      </c>
      <c r="M8" s="41">
        <f t="shared" si="0"/>
        <v>2</v>
      </c>
      <c r="N8" s="146" t="str">
        <f>'Hazard &amp; Exposure'!BL7</f>
        <v>x</v>
      </c>
      <c r="O8" s="146">
        <f>'Hazard &amp; Exposure'!CR7</f>
        <v>5.2</v>
      </c>
      <c r="P8" s="146">
        <f>'Hazard &amp; Exposure'!DB7</f>
        <v>2.8</v>
      </c>
      <c r="Q8" s="146">
        <f>'Hazard &amp; Exposure'!DL7</f>
        <v>2</v>
      </c>
      <c r="R8" s="40">
        <f>'Hazard &amp; Exposure'!DM7</f>
        <v>3.5</v>
      </c>
      <c r="S8" s="223">
        <f t="shared" si="1"/>
        <v>2.8</v>
      </c>
      <c r="T8" s="144">
        <f>Vulnerability!E7</f>
        <v>2.5</v>
      </c>
      <c r="U8" s="142" t="str">
        <f>Vulnerability!H7</f>
        <v>x</v>
      </c>
      <c r="V8" s="142">
        <f>Vulnerability!N7</f>
        <v>3.7</v>
      </c>
      <c r="W8" s="40">
        <f>Vulnerability!O7</f>
        <v>2.9</v>
      </c>
      <c r="X8" s="142">
        <f>Vulnerability!T7</f>
        <v>0</v>
      </c>
      <c r="Y8" s="141">
        <f>Vulnerability!AB7</f>
        <v>0</v>
      </c>
      <c r="Z8" s="141">
        <f>Vulnerability!AE7</f>
        <v>0.5</v>
      </c>
      <c r="AA8" s="141">
        <f>Vulnerability!AH7</f>
        <v>0.4</v>
      </c>
      <c r="AB8" s="141">
        <f>Vulnerability!AK7</f>
        <v>5.8</v>
      </c>
      <c r="AC8" s="142">
        <f>Vulnerability!AL7</f>
        <v>2.1</v>
      </c>
      <c r="AD8" s="40">
        <f>Vulnerability!AM7</f>
        <v>1.1000000000000001</v>
      </c>
      <c r="AE8" s="41">
        <f t="shared" si="2"/>
        <v>2</v>
      </c>
      <c r="AF8" s="41">
        <f>Vulnerability!AZ7</f>
        <v>2.4</v>
      </c>
      <c r="AG8" s="41">
        <f t="shared" si="3"/>
        <v>2.2000000000000002</v>
      </c>
      <c r="AH8" s="156">
        <f>'Lack of Coping Capacity'!D7</f>
        <v>5.4</v>
      </c>
      <c r="AI8" s="140">
        <f>'Lack of Coping Capacity'!G7</f>
        <v>5</v>
      </c>
      <c r="AJ8" s="40">
        <f>'Lack of Coping Capacity'!H7</f>
        <v>5.2</v>
      </c>
      <c r="AK8" s="140">
        <f>'Lack of Coping Capacity'!M7</f>
        <v>0.8</v>
      </c>
      <c r="AL8" s="140">
        <f>'Lack of Coping Capacity'!R7</f>
        <v>0.7</v>
      </c>
      <c r="AM8" s="140">
        <f>'Lack of Coping Capacity'!Z7</f>
        <v>3.4</v>
      </c>
      <c r="AN8" s="40">
        <f>'Lack of Coping Capacity'!AA7</f>
        <v>1.6</v>
      </c>
      <c r="AO8" s="41">
        <f t="shared" si="4"/>
        <v>3.6</v>
      </c>
      <c r="AP8" s="41">
        <f>'Lack of Coping Capacity'!AB7</f>
        <v>5.8</v>
      </c>
      <c r="AQ8" s="41">
        <f t="shared" si="5"/>
        <v>4.8</v>
      </c>
      <c r="AR8" s="149">
        <f t="shared" si="6"/>
        <v>3.1</v>
      </c>
      <c r="AS8" s="171" t="str">
        <f t="shared" si="7"/>
        <v>Low</v>
      </c>
      <c r="AT8" s="166">
        <f t="shared" si="8"/>
        <v>140</v>
      </c>
      <c r="AU8" s="169">
        <f>VLOOKUP($B8,'Lack of Reliability Index'!$A$2:$H$192,8,FALSE)</f>
        <v>6.1857923497267766</v>
      </c>
      <c r="AV8" s="47">
        <f>'Imputed and missing data hidden'!BY6</f>
        <v>19</v>
      </c>
      <c r="AW8" s="167">
        <f t="shared" si="9"/>
        <v>0.37254901960784315</v>
      </c>
      <c r="AX8" s="47" t="str">
        <f t="shared" si="10"/>
        <v/>
      </c>
      <c r="AY8" s="168">
        <f>'Indicator Date hidden2'!BZ7</f>
        <v>0.4098360655737705</v>
      </c>
      <c r="AZ8" s="172"/>
    </row>
    <row r="9" spans="1:52" ht="15" thickBot="1" x14ac:dyDescent="0.35">
      <c r="A9" s="120" t="str">
        <f>'Indicator Data'!A11</f>
        <v>Argentina</v>
      </c>
      <c r="B9" s="43" t="str">
        <f>'Indicator Data'!B11</f>
        <v>ARG</v>
      </c>
      <c r="C9" s="147">
        <f>'Hazard &amp; Exposure'!AO8</f>
        <v>6.7</v>
      </c>
      <c r="D9" s="146">
        <f>'Hazard &amp; Exposure'!AP8</f>
        <v>6.5</v>
      </c>
      <c r="E9" s="146">
        <f>'Hazard &amp; Exposure'!AQ8</f>
        <v>0</v>
      </c>
      <c r="F9" s="146">
        <f>'Hazard &amp; Exposure'!AR8</f>
        <v>0</v>
      </c>
      <c r="G9" s="146">
        <f>'Hazard &amp; Exposure'!AU8</f>
        <v>3.3</v>
      </c>
      <c r="H9" s="146">
        <f>'Hazard &amp; Exposure'!DM8</f>
        <v>4</v>
      </c>
      <c r="I9" s="40">
        <f>'Hazard &amp; Exposure'!DN8</f>
        <v>3.9</v>
      </c>
      <c r="J9" s="146">
        <f>'Hazard &amp; Exposure'!DQ8</f>
        <v>2.2000000000000002</v>
      </c>
      <c r="K9" s="146">
        <f>'Hazard &amp; Exposure'!DT8</f>
        <v>0</v>
      </c>
      <c r="L9" s="40">
        <f>'Hazard &amp; Exposure'!DU8</f>
        <v>1.5</v>
      </c>
      <c r="M9" s="41">
        <f t="shared" si="0"/>
        <v>2.8</v>
      </c>
      <c r="N9" s="146" t="str">
        <f>'Hazard &amp; Exposure'!BL8</f>
        <v>x</v>
      </c>
      <c r="O9" s="146">
        <f>'Hazard &amp; Exposure'!CR8</f>
        <v>5.8</v>
      </c>
      <c r="P9" s="146">
        <f>'Hazard &amp; Exposure'!DB8</f>
        <v>3.3</v>
      </c>
      <c r="Q9" s="146">
        <f>'Hazard &amp; Exposure'!DL8</f>
        <v>2.2999999999999998</v>
      </c>
      <c r="R9" s="40">
        <f>'Hazard &amp; Exposure'!DM8</f>
        <v>4</v>
      </c>
      <c r="S9" s="223">
        <f t="shared" si="1"/>
        <v>3.4</v>
      </c>
      <c r="T9" s="144">
        <f>Vulnerability!E8</f>
        <v>1.4</v>
      </c>
      <c r="U9" s="142">
        <f>Vulnerability!H8</f>
        <v>4.4000000000000004</v>
      </c>
      <c r="V9" s="142">
        <f>Vulnerability!N8</f>
        <v>0</v>
      </c>
      <c r="W9" s="40">
        <f>Vulnerability!O8</f>
        <v>1.8</v>
      </c>
      <c r="X9" s="142">
        <f>Vulnerability!T8</f>
        <v>2.8</v>
      </c>
      <c r="Y9" s="141">
        <f>Vulnerability!AB8</f>
        <v>0.3</v>
      </c>
      <c r="Z9" s="141">
        <f>Vulnerability!AE8</f>
        <v>0.8</v>
      </c>
      <c r="AA9" s="141">
        <f>Vulnerability!AH8</f>
        <v>0.2</v>
      </c>
      <c r="AB9" s="141">
        <f>Vulnerability!AK8</f>
        <v>1.1000000000000001</v>
      </c>
      <c r="AC9" s="142">
        <f>Vulnerability!AL8</f>
        <v>0.6</v>
      </c>
      <c r="AD9" s="40">
        <f>Vulnerability!AM8</f>
        <v>1.8</v>
      </c>
      <c r="AE9" s="41">
        <f t="shared" si="2"/>
        <v>1.8</v>
      </c>
      <c r="AF9" s="41">
        <f>Vulnerability!AZ8</f>
        <v>4.7</v>
      </c>
      <c r="AG9" s="41">
        <f t="shared" si="3"/>
        <v>3.4</v>
      </c>
      <c r="AH9" s="156">
        <f>'Lack of Coping Capacity'!D8</f>
        <v>3.8</v>
      </c>
      <c r="AI9" s="140">
        <f>'Lack of Coping Capacity'!G8</f>
        <v>5.2</v>
      </c>
      <c r="AJ9" s="40">
        <f>'Lack of Coping Capacity'!H8</f>
        <v>4.5</v>
      </c>
      <c r="AK9" s="140">
        <f>'Lack of Coping Capacity'!M8</f>
        <v>1.6</v>
      </c>
      <c r="AL9" s="140">
        <f>'Lack of Coping Capacity'!R8</f>
        <v>3</v>
      </c>
      <c r="AM9" s="140">
        <f>'Lack of Coping Capacity'!Z8</f>
        <v>2</v>
      </c>
      <c r="AN9" s="40">
        <f>'Lack of Coping Capacity'!AA8</f>
        <v>2.2000000000000002</v>
      </c>
      <c r="AO9" s="41">
        <f t="shared" si="4"/>
        <v>3.4</v>
      </c>
      <c r="AP9" s="41">
        <f>'Lack of Coping Capacity'!AB8</f>
        <v>3.6</v>
      </c>
      <c r="AQ9" s="41">
        <f t="shared" si="5"/>
        <v>3.5</v>
      </c>
      <c r="AR9" s="149">
        <f t="shared" si="6"/>
        <v>3.4</v>
      </c>
      <c r="AS9" s="171" t="str">
        <f t="shared" si="7"/>
        <v>Low</v>
      </c>
      <c r="AT9" s="166">
        <f t="shared" si="8"/>
        <v>131</v>
      </c>
      <c r="AU9" s="169">
        <f>VLOOKUP($B9,'Lack of Reliability Index'!$A$2:$H$192,8,FALSE)</f>
        <v>4.3455399061032862</v>
      </c>
      <c r="AV9" s="47">
        <f>'Imputed and missing data hidden'!BY7</f>
        <v>7</v>
      </c>
      <c r="AW9" s="167">
        <f t="shared" si="9"/>
        <v>0.13725490196078433</v>
      </c>
      <c r="AX9" s="47" t="str">
        <f t="shared" si="10"/>
        <v/>
      </c>
      <c r="AY9" s="168">
        <f>'Indicator Date hidden2'!BZ8</f>
        <v>0.46478873239436619</v>
      </c>
      <c r="AZ9" s="172"/>
    </row>
    <row r="10" spans="1:52" ht="15" thickBot="1" x14ac:dyDescent="0.35">
      <c r="A10" s="120" t="str">
        <f>'Indicator Data'!A12</f>
        <v>Armenia</v>
      </c>
      <c r="B10" s="43" t="str">
        <f>'Indicator Data'!B12</f>
        <v>ARM</v>
      </c>
      <c r="C10" s="147">
        <f>'Hazard &amp; Exposure'!AO9</f>
        <v>8.1999999999999993</v>
      </c>
      <c r="D10" s="146">
        <f>'Hazard &amp; Exposure'!AP9</f>
        <v>4.3</v>
      </c>
      <c r="E10" s="146">
        <f>'Hazard &amp; Exposure'!AQ9</f>
        <v>0</v>
      </c>
      <c r="F10" s="146">
        <f>'Hazard &amp; Exposure'!AR9</f>
        <v>0</v>
      </c>
      <c r="G10" s="146">
        <f>'Hazard &amp; Exposure'!AU9</f>
        <v>4.5999999999999996</v>
      </c>
      <c r="H10" s="146">
        <f>'Hazard &amp; Exposure'!DM9</f>
        <v>5.2</v>
      </c>
      <c r="I10" s="40">
        <f>'Hazard &amp; Exposure'!DN9</f>
        <v>4.4000000000000004</v>
      </c>
      <c r="J10" s="146">
        <f>'Hazard &amp; Exposure'!DQ9</f>
        <v>4.4000000000000004</v>
      </c>
      <c r="K10" s="146">
        <f>'Hazard &amp; Exposure'!DT9</f>
        <v>0</v>
      </c>
      <c r="L10" s="40">
        <f>'Hazard &amp; Exposure'!DU9</f>
        <v>3.1</v>
      </c>
      <c r="M10" s="41">
        <f t="shared" si="0"/>
        <v>3.8</v>
      </c>
      <c r="N10" s="146">
        <f>'Hazard &amp; Exposure'!BL9</f>
        <v>9.1999999999999993</v>
      </c>
      <c r="O10" s="146">
        <f>'Hazard &amp; Exposure'!CR9</f>
        <v>0.2</v>
      </c>
      <c r="P10" s="146">
        <f>'Hazard &amp; Exposure'!DB9</f>
        <v>3.3</v>
      </c>
      <c r="Q10" s="146">
        <f>'Hazard &amp; Exposure'!DL9</f>
        <v>3.5</v>
      </c>
      <c r="R10" s="40">
        <f>'Hazard &amp; Exposure'!DM9</f>
        <v>5.2</v>
      </c>
      <c r="S10" s="223">
        <f t="shared" si="1"/>
        <v>4.5</v>
      </c>
      <c r="T10" s="144">
        <f>Vulnerability!E9</f>
        <v>1.5</v>
      </c>
      <c r="U10" s="142">
        <f>Vulnerability!H9</f>
        <v>2.8</v>
      </c>
      <c r="V10" s="142">
        <f>Vulnerability!N9</f>
        <v>2.2000000000000002</v>
      </c>
      <c r="W10" s="40">
        <f>Vulnerability!O9</f>
        <v>2</v>
      </c>
      <c r="X10" s="142">
        <f>Vulnerability!T9</f>
        <v>4.5999999999999996</v>
      </c>
      <c r="Y10" s="141">
        <f>Vulnerability!AB9</f>
        <v>0.3</v>
      </c>
      <c r="Z10" s="141">
        <f>Vulnerability!AE9</f>
        <v>0.8</v>
      </c>
      <c r="AA10" s="141">
        <f>Vulnerability!AH9</f>
        <v>0.6</v>
      </c>
      <c r="AB10" s="141">
        <f>Vulnerability!AK9</f>
        <v>2</v>
      </c>
      <c r="AC10" s="142">
        <f>Vulnerability!AL9</f>
        <v>0.9</v>
      </c>
      <c r="AD10" s="40">
        <f>Vulnerability!AM9</f>
        <v>3</v>
      </c>
      <c r="AE10" s="41">
        <f t="shared" si="2"/>
        <v>2.5</v>
      </c>
      <c r="AF10" s="41">
        <f>Vulnerability!AZ9</f>
        <v>4.2</v>
      </c>
      <c r="AG10" s="41">
        <f t="shared" si="3"/>
        <v>3.4</v>
      </c>
      <c r="AH10" s="156">
        <f>'Lack of Coping Capacity'!D9</f>
        <v>7.5</v>
      </c>
      <c r="AI10" s="140">
        <f>'Lack of Coping Capacity'!G9</f>
        <v>5.4</v>
      </c>
      <c r="AJ10" s="40">
        <f>'Lack of Coping Capacity'!H9</f>
        <v>6.5</v>
      </c>
      <c r="AK10" s="140">
        <f>'Lack of Coping Capacity'!M9</f>
        <v>1.9</v>
      </c>
      <c r="AL10" s="140">
        <f>'Lack of Coping Capacity'!R9</f>
        <v>1.2</v>
      </c>
      <c r="AM10" s="140">
        <f>'Lack of Coping Capacity'!Z9</f>
        <v>2.7</v>
      </c>
      <c r="AN10" s="40">
        <f>'Lack of Coping Capacity'!AA9</f>
        <v>1.9</v>
      </c>
      <c r="AO10" s="41">
        <f t="shared" si="4"/>
        <v>4.5999999999999996</v>
      </c>
      <c r="AP10" s="41">
        <f>'Lack of Coping Capacity'!AB9</f>
        <v>1.7</v>
      </c>
      <c r="AQ10" s="41">
        <f t="shared" si="5"/>
        <v>3.3</v>
      </c>
      <c r="AR10" s="149">
        <f t="shared" si="6"/>
        <v>3.7</v>
      </c>
      <c r="AS10" s="171" t="str">
        <f t="shared" si="7"/>
        <v>Medium</v>
      </c>
      <c r="AT10" s="166">
        <f t="shared" si="8"/>
        <v>114</v>
      </c>
      <c r="AU10" s="169">
        <f>VLOOKUP($B10,'Lack of Reliability Index'!$A$2:$H$192,8,FALSE)</f>
        <v>3.3225225225225223</v>
      </c>
      <c r="AV10" s="47">
        <f>'Imputed and missing data hidden'!BY8</f>
        <v>3</v>
      </c>
      <c r="AW10" s="167">
        <f t="shared" si="9"/>
        <v>5.8823529411764705E-2</v>
      </c>
      <c r="AX10" s="47" t="str">
        <f t="shared" si="10"/>
        <v/>
      </c>
      <c r="AY10" s="168">
        <f>'Indicator Date hidden2'!BZ9</f>
        <v>0.47297297297297297</v>
      </c>
      <c r="AZ10" s="172"/>
    </row>
    <row r="11" spans="1:52" ht="15" thickBot="1" x14ac:dyDescent="0.35">
      <c r="A11" s="120" t="str">
        <f>'Indicator Data'!A13</f>
        <v>Australia</v>
      </c>
      <c r="B11" s="43" t="str">
        <f>'Indicator Data'!B13</f>
        <v>AUS</v>
      </c>
      <c r="C11" s="147">
        <f>'Hazard &amp; Exposure'!AO10</f>
        <v>0.2</v>
      </c>
      <c r="D11" s="146">
        <f>'Hazard &amp; Exposure'!AP10</f>
        <v>5.3</v>
      </c>
      <c r="E11" s="146">
        <f>'Hazard &amp; Exposure'!AQ10</f>
        <v>7.2</v>
      </c>
      <c r="F11" s="146">
        <f>'Hazard &amp; Exposure'!AR10</f>
        <v>4.8</v>
      </c>
      <c r="G11" s="146">
        <f>'Hazard &amp; Exposure'!AU10</f>
        <v>6.8</v>
      </c>
      <c r="H11" s="146">
        <f>'Hazard &amp; Exposure'!DM10</f>
        <v>2.2000000000000002</v>
      </c>
      <c r="I11" s="40">
        <f>'Hazard &amp; Exposure'!DN10</f>
        <v>4.9000000000000004</v>
      </c>
      <c r="J11" s="146">
        <f>'Hazard &amp; Exposure'!DQ10</f>
        <v>0.1</v>
      </c>
      <c r="K11" s="146">
        <f>'Hazard &amp; Exposure'!DT10</f>
        <v>0</v>
      </c>
      <c r="L11" s="40">
        <f>'Hazard &amp; Exposure'!DU10</f>
        <v>0.1</v>
      </c>
      <c r="M11" s="41">
        <f t="shared" si="0"/>
        <v>2.8</v>
      </c>
      <c r="N11" s="146">
        <f>'Hazard &amp; Exposure'!BL10</f>
        <v>0</v>
      </c>
      <c r="O11" s="146">
        <f>'Hazard &amp; Exposure'!CR10</f>
        <v>4.0999999999999996</v>
      </c>
      <c r="P11" s="146">
        <f>'Hazard &amp; Exposure'!DB10</f>
        <v>2.5</v>
      </c>
      <c r="Q11" s="146">
        <f>'Hazard &amp; Exposure'!DL10</f>
        <v>1.7</v>
      </c>
      <c r="R11" s="40">
        <f>'Hazard &amp; Exposure'!DM10</f>
        <v>2.2000000000000002</v>
      </c>
      <c r="S11" s="223">
        <f t="shared" si="1"/>
        <v>2.5</v>
      </c>
      <c r="T11" s="144">
        <f>Vulnerability!E10</f>
        <v>0</v>
      </c>
      <c r="U11" s="142">
        <f>Vulnerability!H10</f>
        <v>2.1</v>
      </c>
      <c r="V11" s="142">
        <f>Vulnerability!N10</f>
        <v>0</v>
      </c>
      <c r="W11" s="40">
        <f>Vulnerability!O10</f>
        <v>0.5</v>
      </c>
      <c r="X11" s="142">
        <f>Vulnerability!T10</f>
        <v>5.8</v>
      </c>
      <c r="Y11" s="141">
        <f>Vulnerability!AB10</f>
        <v>0.1</v>
      </c>
      <c r="Z11" s="141">
        <f>Vulnerability!AE10</f>
        <v>0.2</v>
      </c>
      <c r="AA11" s="141">
        <f>Vulnerability!AH10</f>
        <v>0.1</v>
      </c>
      <c r="AB11" s="141">
        <f>Vulnerability!AK10</f>
        <v>1.2</v>
      </c>
      <c r="AC11" s="142">
        <f>Vulnerability!AL10</f>
        <v>0.4</v>
      </c>
      <c r="AD11" s="40">
        <f>Vulnerability!AM10</f>
        <v>3.6</v>
      </c>
      <c r="AE11" s="41">
        <f t="shared" si="2"/>
        <v>2.2000000000000002</v>
      </c>
      <c r="AF11" s="41">
        <f>Vulnerability!AZ10</f>
        <v>5.9</v>
      </c>
      <c r="AG11" s="41">
        <f t="shared" si="3"/>
        <v>4.3</v>
      </c>
      <c r="AH11" s="156">
        <f>'Lack of Coping Capacity'!D10</f>
        <v>2.4</v>
      </c>
      <c r="AI11" s="140">
        <f>'Lack of Coping Capacity'!G10</f>
        <v>2.1</v>
      </c>
      <c r="AJ11" s="40">
        <f>'Lack of Coping Capacity'!H10</f>
        <v>2.2999999999999998</v>
      </c>
      <c r="AK11" s="140">
        <f>'Lack of Coping Capacity'!M10</f>
        <v>1.9</v>
      </c>
      <c r="AL11" s="140">
        <f>'Lack of Coping Capacity'!R10</f>
        <v>3</v>
      </c>
      <c r="AM11" s="140">
        <f>'Lack of Coping Capacity'!Z10</f>
        <v>0.5</v>
      </c>
      <c r="AN11" s="40">
        <f>'Lack of Coping Capacity'!AA10</f>
        <v>1.8</v>
      </c>
      <c r="AO11" s="41">
        <f t="shared" si="4"/>
        <v>2.1</v>
      </c>
      <c r="AP11" s="41">
        <f>'Lack of Coping Capacity'!AB10</f>
        <v>1</v>
      </c>
      <c r="AQ11" s="41">
        <f t="shared" si="5"/>
        <v>1.6</v>
      </c>
      <c r="AR11" s="149">
        <f t="shared" si="6"/>
        <v>2.6</v>
      </c>
      <c r="AS11" s="171" t="str">
        <f t="shared" si="7"/>
        <v>Low</v>
      </c>
      <c r="AT11" s="166">
        <f t="shared" si="8"/>
        <v>160</v>
      </c>
      <c r="AU11" s="169">
        <f>VLOOKUP($B11,'Lack of Reliability Index'!$A$2:$H$192,8,FALSE)</f>
        <v>5.3019607843137253</v>
      </c>
      <c r="AV11" s="47">
        <f>'Imputed and missing data hidden'!BY9</f>
        <v>9</v>
      </c>
      <c r="AW11" s="167">
        <f t="shared" si="9"/>
        <v>0.17647058823529413</v>
      </c>
      <c r="AX11" s="47" t="str">
        <f t="shared" si="10"/>
        <v/>
      </c>
      <c r="AY11" s="168">
        <f>'Indicator Date hidden2'!BZ10</f>
        <v>0.54411764705882348</v>
      </c>
      <c r="AZ11" s="172"/>
    </row>
    <row r="12" spans="1:52" ht="15" thickBot="1" x14ac:dyDescent="0.35">
      <c r="A12" s="120" t="str">
        <f>'Indicator Data'!A14</f>
        <v>Austria</v>
      </c>
      <c r="B12" s="43" t="str">
        <f>'Indicator Data'!B14</f>
        <v>AUT</v>
      </c>
      <c r="C12" s="147">
        <f>'Hazard &amp; Exposure'!AO11</f>
        <v>4.2</v>
      </c>
      <c r="D12" s="146">
        <f>'Hazard &amp; Exposure'!AP11</f>
        <v>5.5</v>
      </c>
      <c r="E12" s="146">
        <f>'Hazard &amp; Exposure'!AQ11</f>
        <v>0</v>
      </c>
      <c r="F12" s="146">
        <f>'Hazard &amp; Exposure'!AR11</f>
        <v>0</v>
      </c>
      <c r="G12" s="146">
        <f>'Hazard &amp; Exposure'!AU11</f>
        <v>0.5</v>
      </c>
      <c r="H12" s="146">
        <f>'Hazard &amp; Exposure'!DM11</f>
        <v>1.7</v>
      </c>
      <c r="I12" s="40">
        <f>'Hazard &amp; Exposure'!DN11</f>
        <v>2.2999999999999998</v>
      </c>
      <c r="J12" s="146">
        <f>'Hazard &amp; Exposure'!DQ11</f>
        <v>0</v>
      </c>
      <c r="K12" s="146">
        <f>'Hazard &amp; Exposure'!DT11</f>
        <v>0</v>
      </c>
      <c r="L12" s="40">
        <f>'Hazard &amp; Exposure'!DU11</f>
        <v>0</v>
      </c>
      <c r="M12" s="41">
        <f t="shared" si="0"/>
        <v>1.2</v>
      </c>
      <c r="N12" s="146">
        <f>'Hazard &amp; Exposure'!BL11</f>
        <v>1.9</v>
      </c>
      <c r="O12" s="146">
        <f>'Hazard &amp; Exposure'!CR11</f>
        <v>0</v>
      </c>
      <c r="P12" s="146">
        <f>'Hazard &amp; Exposure'!DB11</f>
        <v>2.5</v>
      </c>
      <c r="Q12" s="146">
        <f>'Hazard &amp; Exposure'!DL11</f>
        <v>2.1</v>
      </c>
      <c r="R12" s="40">
        <f>'Hazard &amp; Exposure'!DM11</f>
        <v>1.7</v>
      </c>
      <c r="S12" s="223">
        <f t="shared" si="1"/>
        <v>1.5</v>
      </c>
      <c r="T12" s="144">
        <f>Vulnerability!E11</f>
        <v>0</v>
      </c>
      <c r="U12" s="142">
        <f>Vulnerability!H11</f>
        <v>1.2</v>
      </c>
      <c r="V12" s="142">
        <f>Vulnerability!N11</f>
        <v>0.1</v>
      </c>
      <c r="W12" s="40">
        <f>Vulnerability!O11</f>
        <v>0.3</v>
      </c>
      <c r="X12" s="142">
        <f>Vulnerability!T11</f>
        <v>7</v>
      </c>
      <c r="Y12" s="141">
        <f>Vulnerability!AB11</f>
        <v>0.1</v>
      </c>
      <c r="Z12" s="141">
        <f>Vulnerability!AE11</f>
        <v>0.3</v>
      </c>
      <c r="AA12" s="141">
        <f>Vulnerability!AH11</f>
        <v>0</v>
      </c>
      <c r="AB12" s="141">
        <f>Vulnerability!AK11</f>
        <v>0.2</v>
      </c>
      <c r="AC12" s="142">
        <f>Vulnerability!AL11</f>
        <v>0.2</v>
      </c>
      <c r="AD12" s="40">
        <f>Vulnerability!AM11</f>
        <v>4.4000000000000004</v>
      </c>
      <c r="AE12" s="41">
        <f t="shared" si="2"/>
        <v>2.6</v>
      </c>
      <c r="AF12" s="41">
        <f>Vulnerability!AZ11</f>
        <v>4.4000000000000004</v>
      </c>
      <c r="AG12" s="41">
        <f t="shared" si="3"/>
        <v>3.6</v>
      </c>
      <c r="AH12" s="156">
        <f>'Lack of Coping Capacity'!D11</f>
        <v>2</v>
      </c>
      <c r="AI12" s="140">
        <f>'Lack of Coping Capacity'!G11</f>
        <v>2.2000000000000002</v>
      </c>
      <c r="AJ12" s="40">
        <f>'Lack of Coping Capacity'!H11</f>
        <v>2.1</v>
      </c>
      <c r="AK12" s="140">
        <f>'Lack of Coping Capacity'!M11</f>
        <v>1.7</v>
      </c>
      <c r="AL12" s="140">
        <f>'Lack of Coping Capacity'!R11</f>
        <v>0</v>
      </c>
      <c r="AM12" s="140">
        <f>'Lack of Coping Capacity'!Z11</f>
        <v>0.5</v>
      </c>
      <c r="AN12" s="40">
        <f>'Lack of Coping Capacity'!AA11</f>
        <v>0.7</v>
      </c>
      <c r="AO12" s="41">
        <f t="shared" si="4"/>
        <v>1.4</v>
      </c>
      <c r="AP12" s="41">
        <f>'Lack of Coping Capacity'!AB11</f>
        <v>4.0999999999999996</v>
      </c>
      <c r="AQ12" s="41">
        <f t="shared" si="5"/>
        <v>2.9</v>
      </c>
      <c r="AR12" s="149">
        <f t="shared" si="6"/>
        <v>2.5</v>
      </c>
      <c r="AS12" s="171" t="str">
        <f t="shared" si="7"/>
        <v>Low</v>
      </c>
      <c r="AT12" s="166">
        <f t="shared" si="8"/>
        <v>164</v>
      </c>
      <c r="AU12" s="169">
        <f>VLOOKUP($B12,'Lack of Reliability Index'!$A$2:$H$192,8,FALSE)</f>
        <v>5.3818181818181818</v>
      </c>
      <c r="AV12" s="47">
        <f>'Imputed and missing data hidden'!BY10</f>
        <v>12</v>
      </c>
      <c r="AW12" s="167">
        <f t="shared" si="9"/>
        <v>0.23529411764705882</v>
      </c>
      <c r="AX12" s="47" t="str">
        <f t="shared" si="10"/>
        <v/>
      </c>
      <c r="AY12" s="168">
        <f>'Indicator Date hidden2'!BZ11</f>
        <v>0.40909090909090912</v>
      </c>
      <c r="AZ12" s="172"/>
    </row>
    <row r="13" spans="1:52" ht="15" thickBot="1" x14ac:dyDescent="0.35">
      <c r="A13" s="120" t="str">
        <f>'Indicator Data'!A15</f>
        <v>Azerbaijan</v>
      </c>
      <c r="B13" s="43" t="str">
        <f>'Indicator Data'!B15</f>
        <v>AZE</v>
      </c>
      <c r="C13" s="147">
        <f>'Hazard &amp; Exposure'!AO12</f>
        <v>8.8000000000000007</v>
      </c>
      <c r="D13" s="146">
        <f>'Hazard &amp; Exposure'!AP12</f>
        <v>4.9000000000000004</v>
      </c>
      <c r="E13" s="146">
        <f>'Hazard &amp; Exposure'!AQ12</f>
        <v>0</v>
      </c>
      <c r="F13" s="146">
        <f>'Hazard &amp; Exposure'!AR12</f>
        <v>0</v>
      </c>
      <c r="G13" s="146">
        <f>'Hazard &amp; Exposure'!AU12</f>
        <v>5.3</v>
      </c>
      <c r="H13" s="146">
        <f>'Hazard &amp; Exposure'!DM12</f>
        <v>5.6</v>
      </c>
      <c r="I13" s="40">
        <f>'Hazard &amp; Exposure'!DN12</f>
        <v>4.9000000000000004</v>
      </c>
      <c r="J13" s="146">
        <f>'Hazard &amp; Exposure'!DQ12</f>
        <v>7.2</v>
      </c>
      <c r="K13" s="146">
        <f>'Hazard &amp; Exposure'!DT12</f>
        <v>0</v>
      </c>
      <c r="L13" s="40">
        <f>'Hazard &amp; Exposure'!DU12</f>
        <v>5</v>
      </c>
      <c r="M13" s="41">
        <f t="shared" si="0"/>
        <v>5</v>
      </c>
      <c r="N13" s="146">
        <f>'Hazard &amp; Exposure'!BL12</f>
        <v>9.1999999999999993</v>
      </c>
      <c r="O13" s="146">
        <f>'Hazard &amp; Exposure'!CR12</f>
        <v>1.6</v>
      </c>
      <c r="P13" s="146">
        <f>'Hazard &amp; Exposure'!DB12</f>
        <v>4.0999999999999996</v>
      </c>
      <c r="Q13" s="146">
        <f>'Hazard &amp; Exposure'!DL12</f>
        <v>3.8</v>
      </c>
      <c r="R13" s="40">
        <f>'Hazard &amp; Exposure'!DM12</f>
        <v>5.6</v>
      </c>
      <c r="S13" s="223">
        <f t="shared" si="1"/>
        <v>5.3</v>
      </c>
      <c r="T13" s="144">
        <f>Vulnerability!E12</f>
        <v>2.9</v>
      </c>
      <c r="U13" s="142">
        <f>Vulnerability!H12</f>
        <v>2.4</v>
      </c>
      <c r="V13" s="142">
        <f>Vulnerability!N12</f>
        <v>0.5</v>
      </c>
      <c r="W13" s="40">
        <f>Vulnerability!O12</f>
        <v>2.2000000000000002</v>
      </c>
      <c r="X13" s="142">
        <f>Vulnerability!T12</f>
        <v>8.1</v>
      </c>
      <c r="Y13" s="141">
        <f>Vulnerability!AB12</f>
        <v>0.8</v>
      </c>
      <c r="Z13" s="141">
        <f>Vulnerability!AE12</f>
        <v>1.4</v>
      </c>
      <c r="AA13" s="141">
        <f>Vulnerability!AH12</f>
        <v>0</v>
      </c>
      <c r="AB13" s="141">
        <f>Vulnerability!AK12</f>
        <v>1.3</v>
      </c>
      <c r="AC13" s="142">
        <f>Vulnerability!AL12</f>
        <v>0.9</v>
      </c>
      <c r="AD13" s="40">
        <f>Vulnerability!AM12</f>
        <v>5.6</v>
      </c>
      <c r="AE13" s="41">
        <f t="shared" si="2"/>
        <v>4.0999999999999996</v>
      </c>
      <c r="AF13" s="41">
        <f>Vulnerability!AZ12</f>
        <v>5.8</v>
      </c>
      <c r="AG13" s="41">
        <f t="shared" si="3"/>
        <v>5</v>
      </c>
      <c r="AH13" s="156" t="str">
        <f>'Lack of Coping Capacity'!D12</f>
        <v>x</v>
      </c>
      <c r="AI13" s="140">
        <f>'Lack of Coping Capacity'!G12</f>
        <v>6.1</v>
      </c>
      <c r="AJ13" s="40">
        <f>'Lack of Coping Capacity'!H12</f>
        <v>6.1</v>
      </c>
      <c r="AK13" s="140">
        <f>'Lack of Coping Capacity'!M12</f>
        <v>1.7</v>
      </c>
      <c r="AL13" s="140">
        <f>'Lack of Coping Capacity'!R12</f>
        <v>3.1</v>
      </c>
      <c r="AM13" s="140">
        <f>'Lack of Coping Capacity'!Z12</f>
        <v>2.1</v>
      </c>
      <c r="AN13" s="40">
        <f>'Lack of Coping Capacity'!AA12</f>
        <v>2.2999999999999998</v>
      </c>
      <c r="AO13" s="41">
        <f t="shared" si="4"/>
        <v>4.5</v>
      </c>
      <c r="AP13" s="41">
        <f>'Lack of Coping Capacity'!AB12</f>
        <v>1.7</v>
      </c>
      <c r="AQ13" s="41">
        <f t="shared" si="5"/>
        <v>3.2</v>
      </c>
      <c r="AR13" s="149">
        <f t="shared" si="6"/>
        <v>4.4000000000000004</v>
      </c>
      <c r="AS13" s="171" t="str">
        <f t="shared" si="7"/>
        <v>Medium</v>
      </c>
      <c r="AT13" s="166">
        <f t="shared" si="8"/>
        <v>86</v>
      </c>
      <c r="AU13" s="169">
        <f>VLOOKUP($B13,'Lack of Reliability Index'!$A$2:$H$192,8,FALSE)</f>
        <v>5.2296296296296294</v>
      </c>
      <c r="AV13" s="47">
        <f>'Imputed and missing data hidden'!BY11</f>
        <v>6</v>
      </c>
      <c r="AW13" s="167">
        <f t="shared" si="9"/>
        <v>0.11764705882352941</v>
      </c>
      <c r="AX13" s="47" t="str">
        <f t="shared" si="10"/>
        <v/>
      </c>
      <c r="AY13" s="168">
        <f>'Indicator Date hidden2'!BZ12</f>
        <v>0.68055555555555558</v>
      </c>
      <c r="AZ13" s="172"/>
    </row>
    <row r="14" spans="1:52" ht="15" thickBot="1" x14ac:dyDescent="0.35">
      <c r="A14" s="120" t="str">
        <f>'Indicator Data'!A16</f>
        <v>Bahamas</v>
      </c>
      <c r="B14" s="43" t="str">
        <f>'Indicator Data'!B16</f>
        <v>BHS</v>
      </c>
      <c r="C14" s="147">
        <f>'Hazard &amp; Exposure'!AO13</f>
        <v>0.1</v>
      </c>
      <c r="D14" s="146">
        <f>'Hazard &amp; Exposure'!AP13</f>
        <v>0.1</v>
      </c>
      <c r="E14" s="146">
        <f>'Hazard &amp; Exposure'!AQ13</f>
        <v>0</v>
      </c>
      <c r="F14" s="146">
        <f>'Hazard &amp; Exposure'!AR13</f>
        <v>8.8000000000000007</v>
      </c>
      <c r="G14" s="146">
        <f>'Hazard &amp; Exposure'!AU13</f>
        <v>2.6</v>
      </c>
      <c r="H14" s="146">
        <f>'Hazard &amp; Exposure'!DM13</f>
        <v>3.7</v>
      </c>
      <c r="I14" s="40">
        <f>'Hazard &amp; Exposure'!DN13</f>
        <v>3.5</v>
      </c>
      <c r="J14" s="146">
        <f>'Hazard &amp; Exposure'!DQ13</f>
        <v>0</v>
      </c>
      <c r="K14" s="146">
        <f>'Hazard &amp; Exposure'!DT13</f>
        <v>0</v>
      </c>
      <c r="L14" s="40">
        <f>'Hazard &amp; Exposure'!DU13</f>
        <v>0</v>
      </c>
      <c r="M14" s="41">
        <f t="shared" si="0"/>
        <v>1.9</v>
      </c>
      <c r="N14" s="146" t="str">
        <f>'Hazard &amp; Exposure'!BL13</f>
        <v>x</v>
      </c>
      <c r="O14" s="146">
        <f>'Hazard &amp; Exposure'!CR13</f>
        <v>4.7</v>
      </c>
      <c r="P14" s="146">
        <f>'Hazard &amp; Exposure'!DB13</f>
        <v>3.4</v>
      </c>
      <c r="Q14" s="146">
        <f>'Hazard &amp; Exposure'!DL13</f>
        <v>2.9</v>
      </c>
      <c r="R14" s="40">
        <f>'Hazard &amp; Exposure'!DM13</f>
        <v>3.7</v>
      </c>
      <c r="S14" s="223">
        <f t="shared" si="1"/>
        <v>2.8</v>
      </c>
      <c r="T14" s="144">
        <f>Vulnerability!E13</f>
        <v>1.9</v>
      </c>
      <c r="U14" s="142">
        <f>Vulnerability!H13</f>
        <v>4.7</v>
      </c>
      <c r="V14" s="142">
        <f>Vulnerability!N13</f>
        <v>10</v>
      </c>
      <c r="W14" s="40">
        <f>Vulnerability!O13</f>
        <v>4.5999999999999996</v>
      </c>
      <c r="X14" s="142">
        <f>Vulnerability!T13</f>
        <v>0.9</v>
      </c>
      <c r="Y14" s="141">
        <f>Vulnerability!AB13</f>
        <v>1.6</v>
      </c>
      <c r="Z14" s="141">
        <f>Vulnerability!AE13</f>
        <v>0.8</v>
      </c>
      <c r="AA14" s="141">
        <f>Vulnerability!AH13</f>
        <v>3.9</v>
      </c>
      <c r="AB14" s="141">
        <f>Vulnerability!AK13</f>
        <v>4.5999999999999996</v>
      </c>
      <c r="AC14" s="142">
        <f>Vulnerability!AL13</f>
        <v>2.9</v>
      </c>
      <c r="AD14" s="40">
        <f>Vulnerability!AM13</f>
        <v>2</v>
      </c>
      <c r="AE14" s="41">
        <f t="shared" si="2"/>
        <v>3.4</v>
      </c>
      <c r="AF14" s="41">
        <f>Vulnerability!AZ13</f>
        <v>4</v>
      </c>
      <c r="AG14" s="41">
        <f t="shared" si="3"/>
        <v>3.7</v>
      </c>
      <c r="AH14" s="156" t="str">
        <f>'Lack of Coping Capacity'!D13</f>
        <v>x</v>
      </c>
      <c r="AI14" s="140">
        <f>'Lack of Coping Capacity'!G13</f>
        <v>3.8</v>
      </c>
      <c r="AJ14" s="40">
        <f>'Lack of Coping Capacity'!H13</f>
        <v>3.8</v>
      </c>
      <c r="AK14" s="140">
        <f>'Lack of Coping Capacity'!M13</f>
        <v>2.2000000000000002</v>
      </c>
      <c r="AL14" s="140">
        <f>'Lack of Coping Capacity'!R13</f>
        <v>2</v>
      </c>
      <c r="AM14" s="140">
        <f>'Lack of Coping Capacity'!Z13</f>
        <v>3.3</v>
      </c>
      <c r="AN14" s="40">
        <f>'Lack of Coping Capacity'!AA13</f>
        <v>2.5</v>
      </c>
      <c r="AO14" s="41">
        <f t="shared" si="4"/>
        <v>3.2</v>
      </c>
      <c r="AP14" s="41">
        <f>'Lack of Coping Capacity'!AB13</f>
        <v>5</v>
      </c>
      <c r="AQ14" s="41">
        <f t="shared" si="5"/>
        <v>4.2</v>
      </c>
      <c r="AR14" s="149">
        <f t="shared" si="6"/>
        <v>3.5</v>
      </c>
      <c r="AS14" s="171" t="str">
        <f t="shared" si="7"/>
        <v>Medium</v>
      </c>
      <c r="AT14" s="166">
        <f t="shared" si="8"/>
        <v>125</v>
      </c>
      <c r="AU14" s="169">
        <f>VLOOKUP($B14,'Lack of Reliability Index'!$A$2:$H$192,8,FALSE)</f>
        <v>6.083333333333333</v>
      </c>
      <c r="AV14" s="47">
        <f>'Imputed and missing data hidden'!BY12</f>
        <v>16</v>
      </c>
      <c r="AW14" s="167">
        <f t="shared" si="9"/>
        <v>0.31372549019607843</v>
      </c>
      <c r="AX14" s="47" t="str">
        <f t="shared" si="10"/>
        <v/>
      </c>
      <c r="AY14" s="168">
        <f>'Indicator Date hidden2'!BZ13</f>
        <v>0.390625</v>
      </c>
      <c r="AZ14" s="172"/>
    </row>
    <row r="15" spans="1:52" ht="15" thickBot="1" x14ac:dyDescent="0.35">
      <c r="A15" s="120" t="str">
        <f>'Indicator Data'!A17</f>
        <v>Bahrain</v>
      </c>
      <c r="B15" s="43" t="str">
        <f>'Indicator Data'!B17</f>
        <v>BHR</v>
      </c>
      <c r="C15" s="147">
        <f>'Hazard &amp; Exposure'!AO14</f>
        <v>0.1</v>
      </c>
      <c r="D15" s="146">
        <f>'Hazard &amp; Exposure'!AP14</f>
        <v>0.1</v>
      </c>
      <c r="E15" s="146">
        <f>'Hazard &amp; Exposure'!AQ14</f>
        <v>0</v>
      </c>
      <c r="F15" s="146">
        <f>'Hazard &amp; Exposure'!AR14</f>
        <v>0</v>
      </c>
      <c r="G15" s="146">
        <f>'Hazard &amp; Exposure'!AU14</f>
        <v>0</v>
      </c>
      <c r="H15" s="146">
        <f>'Hazard &amp; Exposure'!DM14</f>
        <v>4.0999999999999996</v>
      </c>
      <c r="I15" s="40">
        <f>'Hazard &amp; Exposure'!DN14</f>
        <v>0.9</v>
      </c>
      <c r="J15" s="146">
        <f>'Hazard &amp; Exposure'!DQ14</f>
        <v>0.3</v>
      </c>
      <c r="K15" s="146">
        <f>'Hazard &amp; Exposure'!DT14</f>
        <v>0</v>
      </c>
      <c r="L15" s="40">
        <f>'Hazard &amp; Exposure'!DU14</f>
        <v>0.2</v>
      </c>
      <c r="M15" s="41">
        <f t="shared" si="0"/>
        <v>0.6</v>
      </c>
      <c r="N15" s="146">
        <f>'Hazard &amp; Exposure'!BL14</f>
        <v>0</v>
      </c>
      <c r="O15" s="146">
        <f>'Hazard &amp; Exposure'!CR14</f>
        <v>4.7</v>
      </c>
      <c r="P15" s="146">
        <f>'Hazard &amp; Exposure'!DB14</f>
        <v>6.4</v>
      </c>
      <c r="Q15" s="146">
        <f>'Hazard &amp; Exposure'!DL14</f>
        <v>4</v>
      </c>
      <c r="R15" s="40">
        <f>'Hazard &amp; Exposure'!DM14</f>
        <v>4.0999999999999996</v>
      </c>
      <c r="S15" s="223">
        <f t="shared" si="1"/>
        <v>2.5</v>
      </c>
      <c r="T15" s="144">
        <f>Vulnerability!E14</f>
        <v>1.2</v>
      </c>
      <c r="U15" s="142">
        <f>Vulnerability!H14</f>
        <v>2.8</v>
      </c>
      <c r="V15" s="142">
        <f>Vulnerability!N14</f>
        <v>0</v>
      </c>
      <c r="W15" s="40">
        <f>Vulnerability!O14</f>
        <v>1.3</v>
      </c>
      <c r="X15" s="142">
        <f>Vulnerability!T14</f>
        <v>1.1000000000000001</v>
      </c>
      <c r="Y15" s="141">
        <f>Vulnerability!AB14</f>
        <v>0.1</v>
      </c>
      <c r="Z15" s="141">
        <f>Vulnerability!AE14</f>
        <v>0.5</v>
      </c>
      <c r="AA15" s="141">
        <f>Vulnerability!AH14</f>
        <v>0</v>
      </c>
      <c r="AB15" s="141">
        <f>Vulnerability!AK14</f>
        <v>1.7</v>
      </c>
      <c r="AC15" s="142">
        <f>Vulnerability!AL14</f>
        <v>0.6</v>
      </c>
      <c r="AD15" s="40">
        <f>Vulnerability!AM14</f>
        <v>0.9</v>
      </c>
      <c r="AE15" s="41">
        <f t="shared" si="2"/>
        <v>1.1000000000000001</v>
      </c>
      <c r="AF15" s="41">
        <f>Vulnerability!AZ14</f>
        <v>5</v>
      </c>
      <c r="AG15" s="41">
        <f t="shared" si="3"/>
        <v>3.3</v>
      </c>
      <c r="AH15" s="156">
        <f>'Lack of Coping Capacity'!D14</f>
        <v>3.8</v>
      </c>
      <c r="AI15" s="140">
        <f>'Lack of Coping Capacity'!G14</f>
        <v>5.2</v>
      </c>
      <c r="AJ15" s="40">
        <f>'Lack of Coping Capacity'!H14</f>
        <v>4.5</v>
      </c>
      <c r="AK15" s="140">
        <f>'Lack of Coping Capacity'!M14</f>
        <v>1</v>
      </c>
      <c r="AL15" s="140">
        <f>'Lack of Coping Capacity'!R14</f>
        <v>0</v>
      </c>
      <c r="AM15" s="140">
        <f>'Lack of Coping Capacity'!Z14</f>
        <v>3</v>
      </c>
      <c r="AN15" s="40">
        <f>'Lack of Coping Capacity'!AA14</f>
        <v>1.3</v>
      </c>
      <c r="AO15" s="41">
        <f t="shared" si="4"/>
        <v>3.1</v>
      </c>
      <c r="AP15" s="41">
        <f>'Lack of Coping Capacity'!AB14</f>
        <v>1.2</v>
      </c>
      <c r="AQ15" s="41">
        <f t="shared" si="5"/>
        <v>2.2000000000000002</v>
      </c>
      <c r="AR15" s="149">
        <f t="shared" si="6"/>
        <v>2.6</v>
      </c>
      <c r="AS15" s="171" t="str">
        <f t="shared" si="7"/>
        <v>Low</v>
      </c>
      <c r="AT15" s="166">
        <f t="shared" si="8"/>
        <v>160</v>
      </c>
      <c r="AU15" s="169">
        <f>VLOOKUP($B15,'Lack of Reliability Index'!$A$2:$H$192,8,FALSE)</f>
        <v>6.1333333333333329</v>
      </c>
      <c r="AV15" s="47">
        <f>'Imputed and missing data hidden'!BY13</f>
        <v>15</v>
      </c>
      <c r="AW15" s="167">
        <f t="shared" si="9"/>
        <v>0.29411764705882354</v>
      </c>
      <c r="AX15" s="47" t="str">
        <f t="shared" si="10"/>
        <v/>
      </c>
      <c r="AY15" s="168">
        <f>'Indicator Date hidden2'!BZ14</f>
        <v>0.4</v>
      </c>
      <c r="AZ15" s="172"/>
    </row>
    <row r="16" spans="1:52" ht="15" thickBot="1" x14ac:dyDescent="0.35">
      <c r="A16" s="120" t="str">
        <f>'Indicator Data'!A18</f>
        <v>Bangladesh</v>
      </c>
      <c r="B16" s="43" t="str">
        <f>'Indicator Data'!B18</f>
        <v>BGD</v>
      </c>
      <c r="C16" s="147">
        <f>'Hazard &amp; Exposure'!AO15</f>
        <v>9.1999999999999993</v>
      </c>
      <c r="D16" s="146">
        <f>'Hazard &amp; Exposure'!AP15</f>
        <v>10</v>
      </c>
      <c r="E16" s="146">
        <f>'Hazard &amp; Exposure'!AQ15</f>
        <v>8.1999999999999993</v>
      </c>
      <c r="F16" s="146">
        <f>'Hazard &amp; Exposure'!AR15</f>
        <v>6.9</v>
      </c>
      <c r="G16" s="146">
        <f>'Hazard &amp; Exposure'!AU15</f>
        <v>5</v>
      </c>
      <c r="H16" s="146">
        <f>'Hazard &amp; Exposure'!DM15</f>
        <v>7.6</v>
      </c>
      <c r="I16" s="40">
        <f>'Hazard &amp; Exposure'!DN15</f>
        <v>8.1999999999999993</v>
      </c>
      <c r="J16" s="146">
        <f>'Hazard &amp; Exposure'!DQ15</f>
        <v>9.8000000000000007</v>
      </c>
      <c r="K16" s="146">
        <f>'Hazard &amp; Exposure'!DT15</f>
        <v>0</v>
      </c>
      <c r="L16" s="40">
        <f>'Hazard &amp; Exposure'!DU15</f>
        <v>6.9</v>
      </c>
      <c r="M16" s="41">
        <f t="shared" si="0"/>
        <v>7.6</v>
      </c>
      <c r="N16" s="146">
        <f>'Hazard &amp; Exposure'!BL15</f>
        <v>8.1999999999999993</v>
      </c>
      <c r="O16" s="146">
        <f>'Hazard &amp; Exposure'!CR15</f>
        <v>9.4</v>
      </c>
      <c r="P16" s="146">
        <f>'Hazard &amp; Exposure'!DB15</f>
        <v>5.8</v>
      </c>
      <c r="Q16" s="146">
        <f>'Hazard &amp; Exposure'!DL15</f>
        <v>5.3</v>
      </c>
      <c r="R16" s="40">
        <f>'Hazard &amp; Exposure'!DM15</f>
        <v>7.6</v>
      </c>
      <c r="S16" s="223">
        <f t="shared" si="1"/>
        <v>7.6</v>
      </c>
      <c r="T16" s="144">
        <f>Vulnerability!E15</f>
        <v>7.4</v>
      </c>
      <c r="U16" s="142">
        <f>Vulnerability!H15</f>
        <v>4.5</v>
      </c>
      <c r="V16" s="142">
        <f>Vulnerability!N15</f>
        <v>1.8</v>
      </c>
      <c r="W16" s="40">
        <f>Vulnerability!O15</f>
        <v>5.3</v>
      </c>
      <c r="X16" s="142">
        <f>Vulnerability!T15</f>
        <v>7.7</v>
      </c>
      <c r="Y16" s="141">
        <f>Vulnerability!AB15</f>
        <v>2</v>
      </c>
      <c r="Z16" s="141">
        <f>Vulnerability!AE15</f>
        <v>4.8</v>
      </c>
      <c r="AA16" s="141">
        <f>Vulnerability!AH15</f>
        <v>4.4000000000000004</v>
      </c>
      <c r="AB16" s="141">
        <f>Vulnerability!AK15</f>
        <v>4.3</v>
      </c>
      <c r="AC16" s="142">
        <f>Vulnerability!AL15</f>
        <v>4</v>
      </c>
      <c r="AD16" s="40">
        <f>Vulnerability!AM15</f>
        <v>6.2</v>
      </c>
      <c r="AE16" s="41">
        <f t="shared" si="2"/>
        <v>5.8</v>
      </c>
      <c r="AF16" s="41">
        <f>Vulnerability!AZ15</f>
        <v>7.8</v>
      </c>
      <c r="AG16" s="41">
        <f t="shared" si="3"/>
        <v>6.9</v>
      </c>
      <c r="AH16" s="156">
        <f>'Lack of Coping Capacity'!D15</f>
        <v>3</v>
      </c>
      <c r="AI16" s="140">
        <f>'Lack of Coping Capacity'!G15</f>
        <v>7</v>
      </c>
      <c r="AJ16" s="40">
        <f>'Lack of Coping Capacity'!H15</f>
        <v>5</v>
      </c>
      <c r="AK16" s="140">
        <f>'Lack of Coping Capacity'!M15</f>
        <v>5</v>
      </c>
      <c r="AL16" s="140">
        <f>'Lack of Coping Capacity'!R15</f>
        <v>4.9000000000000004</v>
      </c>
      <c r="AM16" s="140">
        <f>'Lack of Coping Capacity'!Z15</f>
        <v>5.2</v>
      </c>
      <c r="AN16" s="40">
        <f>'Lack of Coping Capacity'!AA15</f>
        <v>5</v>
      </c>
      <c r="AO16" s="41">
        <f t="shared" si="4"/>
        <v>5</v>
      </c>
      <c r="AP16" s="41">
        <f>'Lack of Coping Capacity'!AB15</f>
        <v>4.2</v>
      </c>
      <c r="AQ16" s="41">
        <f t="shared" si="5"/>
        <v>4.5999999999999996</v>
      </c>
      <c r="AR16" s="149">
        <f t="shared" si="6"/>
        <v>6.2</v>
      </c>
      <c r="AS16" s="171" t="str">
        <f t="shared" si="7"/>
        <v>High</v>
      </c>
      <c r="AT16" s="166">
        <f t="shared" si="8"/>
        <v>18</v>
      </c>
      <c r="AU16" s="169">
        <f>VLOOKUP($B16,'Lack of Reliability Index'!$A$2:$H$192,8,FALSE)</f>
        <v>3.0044444444444451</v>
      </c>
      <c r="AV16" s="47">
        <f>'Imputed and missing data hidden'!BY14</f>
        <v>3</v>
      </c>
      <c r="AW16" s="167">
        <f t="shared" si="9"/>
        <v>5.8823529411764705E-2</v>
      </c>
      <c r="AX16" s="47" t="str">
        <f t="shared" si="10"/>
        <v/>
      </c>
      <c r="AY16" s="168">
        <f>'Indicator Date hidden2'!BZ15</f>
        <v>0.41333333333333333</v>
      </c>
      <c r="AZ16" s="172"/>
    </row>
    <row r="17" spans="1:52" ht="15" thickBot="1" x14ac:dyDescent="0.35">
      <c r="A17" s="120" t="str">
        <f>'Indicator Data'!A19</f>
        <v>Barbados</v>
      </c>
      <c r="B17" s="43" t="str">
        <f>'Indicator Data'!B19</f>
        <v>BRB</v>
      </c>
      <c r="C17" s="147">
        <f>'Hazard &amp; Exposure'!AO16</f>
        <v>5.6</v>
      </c>
      <c r="D17" s="146">
        <f>'Hazard &amp; Exposure'!AP16</f>
        <v>0.1</v>
      </c>
      <c r="E17" s="146">
        <f>'Hazard &amp; Exposure'!AQ16</f>
        <v>5.7</v>
      </c>
      <c r="F17" s="146">
        <f>'Hazard &amp; Exposure'!AR16</f>
        <v>4.5999999999999996</v>
      </c>
      <c r="G17" s="146">
        <f>'Hazard &amp; Exposure'!AU16</f>
        <v>0.5</v>
      </c>
      <c r="H17" s="146">
        <f>'Hazard &amp; Exposure'!DM16</f>
        <v>4.4000000000000004</v>
      </c>
      <c r="I17" s="40">
        <f>'Hazard &amp; Exposure'!DN16</f>
        <v>3.8</v>
      </c>
      <c r="J17" s="146">
        <f>'Hazard &amp; Exposure'!DQ16</f>
        <v>0</v>
      </c>
      <c r="K17" s="146">
        <f>'Hazard &amp; Exposure'!DT16</f>
        <v>0</v>
      </c>
      <c r="L17" s="40">
        <f>'Hazard &amp; Exposure'!DU16</f>
        <v>0</v>
      </c>
      <c r="M17" s="41">
        <f t="shared" si="0"/>
        <v>2.1</v>
      </c>
      <c r="N17" s="146" t="str">
        <f>'Hazard &amp; Exposure'!BL16</f>
        <v>x</v>
      </c>
      <c r="O17" s="146">
        <f>'Hazard &amp; Exposure'!CR16</f>
        <v>6</v>
      </c>
      <c r="P17" s="146">
        <f>'Hazard &amp; Exposure'!DB16</f>
        <v>3</v>
      </c>
      <c r="Q17" s="146">
        <f>'Hazard &amp; Exposure'!DL16</f>
        <v>3.9</v>
      </c>
      <c r="R17" s="40">
        <f>'Hazard &amp; Exposure'!DM16</f>
        <v>4.4000000000000004</v>
      </c>
      <c r="S17" s="223">
        <f t="shared" si="1"/>
        <v>3.3</v>
      </c>
      <c r="T17" s="144">
        <f>Vulnerability!E16</f>
        <v>2.6</v>
      </c>
      <c r="U17" s="142">
        <f>Vulnerability!H16</f>
        <v>3.4</v>
      </c>
      <c r="V17" s="142">
        <f>Vulnerability!N16</f>
        <v>1.1000000000000001</v>
      </c>
      <c r="W17" s="40">
        <f>Vulnerability!O16</f>
        <v>2.4</v>
      </c>
      <c r="X17" s="142">
        <f>Vulnerability!T16</f>
        <v>0</v>
      </c>
      <c r="Y17" s="141">
        <f>Vulnerability!AB16</f>
        <v>1.1000000000000001</v>
      </c>
      <c r="Z17" s="141">
        <f>Vulnerability!AE16</f>
        <v>0.9</v>
      </c>
      <c r="AA17" s="141">
        <f>Vulnerability!AH16</f>
        <v>0</v>
      </c>
      <c r="AB17" s="141">
        <f>Vulnerability!AK16</f>
        <v>2</v>
      </c>
      <c r="AC17" s="142">
        <f>Vulnerability!AL16</f>
        <v>1</v>
      </c>
      <c r="AD17" s="40">
        <f>Vulnerability!AM16</f>
        <v>0.5</v>
      </c>
      <c r="AE17" s="41">
        <f t="shared" si="2"/>
        <v>1.5</v>
      </c>
      <c r="AF17" s="41">
        <f>Vulnerability!AZ16</f>
        <v>4.8</v>
      </c>
      <c r="AG17" s="41">
        <f t="shared" si="3"/>
        <v>3.3</v>
      </c>
      <c r="AH17" s="156">
        <f>'Lack of Coping Capacity'!D16</f>
        <v>2.8</v>
      </c>
      <c r="AI17" s="140">
        <f>'Lack of Coping Capacity'!G16</f>
        <v>4</v>
      </c>
      <c r="AJ17" s="40">
        <f>'Lack of Coping Capacity'!H16</f>
        <v>3.4</v>
      </c>
      <c r="AK17" s="140">
        <f>'Lack of Coping Capacity'!M16</f>
        <v>1.6</v>
      </c>
      <c r="AL17" s="140">
        <f>'Lack of Coping Capacity'!R16</f>
        <v>0.2</v>
      </c>
      <c r="AM17" s="140">
        <f>'Lack of Coping Capacity'!Z16</f>
        <v>3</v>
      </c>
      <c r="AN17" s="40">
        <f>'Lack of Coping Capacity'!AA16</f>
        <v>1.6</v>
      </c>
      <c r="AO17" s="41">
        <f t="shared" si="4"/>
        <v>2.5</v>
      </c>
      <c r="AP17" s="41" t="str">
        <f>'Lack of Coping Capacity'!AB16</f>
        <v>x</v>
      </c>
      <c r="AQ17" s="41">
        <f t="shared" si="5"/>
        <v>2.5</v>
      </c>
      <c r="AR17" s="149">
        <f t="shared" si="6"/>
        <v>3</v>
      </c>
      <c r="AS17" s="171" t="str">
        <f t="shared" si="7"/>
        <v>Low</v>
      </c>
      <c r="AT17" s="166">
        <f t="shared" si="8"/>
        <v>146</v>
      </c>
      <c r="AU17" s="169">
        <f>VLOOKUP($B17,'Lack of Reliability Index'!$A$2:$H$192,8,FALSE)</f>
        <v>5.7882352941176478</v>
      </c>
      <c r="AV17" s="47">
        <f>'Imputed and missing data hidden'!BY15</f>
        <v>12</v>
      </c>
      <c r="AW17" s="167">
        <f t="shared" si="9"/>
        <v>0.23529411764705882</v>
      </c>
      <c r="AX17" s="47" t="str">
        <f t="shared" si="10"/>
        <v/>
      </c>
      <c r="AY17" s="168">
        <f>'Indicator Date hidden2'!BZ16</f>
        <v>0.48529411764705882</v>
      </c>
      <c r="AZ17" s="172"/>
    </row>
    <row r="18" spans="1:52" ht="15" thickBot="1" x14ac:dyDescent="0.35">
      <c r="A18" s="120" t="str">
        <f>'Indicator Data'!A20</f>
        <v>Belarus</v>
      </c>
      <c r="B18" s="43" t="str">
        <f>'Indicator Data'!B20</f>
        <v>BLR</v>
      </c>
      <c r="C18" s="147">
        <f>'Hazard &amp; Exposure'!AO17</f>
        <v>0.1</v>
      </c>
      <c r="D18" s="146">
        <f>'Hazard &amp; Exposure'!AP17</f>
        <v>6.2</v>
      </c>
      <c r="E18" s="146">
        <f>'Hazard &amp; Exposure'!AQ17</f>
        <v>0</v>
      </c>
      <c r="F18" s="146">
        <f>'Hazard &amp; Exposure'!AR17</f>
        <v>0</v>
      </c>
      <c r="G18" s="146">
        <f>'Hazard &amp; Exposure'!AU17</f>
        <v>3.1</v>
      </c>
      <c r="H18" s="146">
        <f>'Hazard &amp; Exposure'!DM17</f>
        <v>2.4</v>
      </c>
      <c r="I18" s="40">
        <f>'Hazard &amp; Exposure'!DN17</f>
        <v>2.2999999999999998</v>
      </c>
      <c r="J18" s="146">
        <f>'Hazard &amp; Exposure'!DQ17</f>
        <v>2.7</v>
      </c>
      <c r="K18" s="146">
        <f>'Hazard &amp; Exposure'!DT17</f>
        <v>0</v>
      </c>
      <c r="L18" s="40">
        <f>'Hazard &amp; Exposure'!DU17</f>
        <v>1.9</v>
      </c>
      <c r="M18" s="41">
        <f t="shared" si="0"/>
        <v>2.1</v>
      </c>
      <c r="N18" s="146">
        <f>'Hazard &amp; Exposure'!BL17</f>
        <v>4.5</v>
      </c>
      <c r="O18" s="146">
        <f>'Hazard &amp; Exposure'!CR17</f>
        <v>0</v>
      </c>
      <c r="P18" s="146">
        <f>'Hazard &amp; Exposure'!DB17</f>
        <v>2.7</v>
      </c>
      <c r="Q18" s="146">
        <f>'Hazard &amp; Exposure'!DL17</f>
        <v>1.9</v>
      </c>
      <c r="R18" s="40">
        <f>'Hazard &amp; Exposure'!DM17</f>
        <v>2.4</v>
      </c>
      <c r="S18" s="223">
        <f t="shared" si="1"/>
        <v>2.2999999999999998</v>
      </c>
      <c r="T18" s="144">
        <f>Vulnerability!E17</f>
        <v>1.7</v>
      </c>
      <c r="U18" s="142">
        <f>Vulnerability!H17</f>
        <v>0.9</v>
      </c>
      <c r="V18" s="142">
        <f>Vulnerability!N17</f>
        <v>0.4</v>
      </c>
      <c r="W18" s="40">
        <f>Vulnerability!O17</f>
        <v>1.2</v>
      </c>
      <c r="X18" s="142">
        <f>Vulnerability!T17</f>
        <v>1.8</v>
      </c>
      <c r="Y18" s="141">
        <f>Vulnerability!AB17</f>
        <v>0.6</v>
      </c>
      <c r="Z18" s="141">
        <f>Vulnerability!AE17</f>
        <v>0.3</v>
      </c>
      <c r="AA18" s="141">
        <f>Vulnerability!AH17</f>
        <v>0.4</v>
      </c>
      <c r="AB18" s="141">
        <f>Vulnerability!AK17</f>
        <v>1.2</v>
      </c>
      <c r="AC18" s="142">
        <f>Vulnerability!AL17</f>
        <v>0.6</v>
      </c>
      <c r="AD18" s="40">
        <f>Vulnerability!AM17</f>
        <v>1.2</v>
      </c>
      <c r="AE18" s="41">
        <f t="shared" si="2"/>
        <v>1.2</v>
      </c>
      <c r="AF18" s="41">
        <f>Vulnerability!AZ17</f>
        <v>4.9000000000000004</v>
      </c>
      <c r="AG18" s="41">
        <f t="shared" si="3"/>
        <v>3.3</v>
      </c>
      <c r="AH18" s="156">
        <f>'Lack of Coping Capacity'!D17</f>
        <v>2.8</v>
      </c>
      <c r="AI18" s="140">
        <f>'Lack of Coping Capacity'!G17</f>
        <v>5.6</v>
      </c>
      <c r="AJ18" s="40">
        <f>'Lack of Coping Capacity'!H17</f>
        <v>4.2</v>
      </c>
      <c r="AK18" s="140">
        <f>'Lack of Coping Capacity'!M17</f>
        <v>1.6</v>
      </c>
      <c r="AL18" s="140">
        <f>'Lack of Coping Capacity'!R17</f>
        <v>0.3</v>
      </c>
      <c r="AM18" s="140">
        <f>'Lack of Coping Capacity'!Z17</f>
        <v>1.6</v>
      </c>
      <c r="AN18" s="40">
        <f>'Lack of Coping Capacity'!AA17</f>
        <v>1.2</v>
      </c>
      <c r="AO18" s="41">
        <f t="shared" si="4"/>
        <v>2.8</v>
      </c>
      <c r="AP18" s="41" t="str">
        <f>'Lack of Coping Capacity'!AB17</f>
        <v>x</v>
      </c>
      <c r="AQ18" s="41">
        <f t="shared" si="5"/>
        <v>2.8</v>
      </c>
      <c r="AR18" s="149">
        <f t="shared" si="6"/>
        <v>2.8</v>
      </c>
      <c r="AS18" s="171" t="str">
        <f t="shared" si="7"/>
        <v>Low</v>
      </c>
      <c r="AT18" s="166">
        <f t="shared" si="8"/>
        <v>153</v>
      </c>
      <c r="AU18" s="169">
        <f>VLOOKUP($B18,'Lack of Reliability Index'!$A$2:$H$192,8,FALSE)</f>
        <v>5.4492753623188408</v>
      </c>
      <c r="AV18" s="47">
        <f>'Imputed and missing data hidden'!BY16</f>
        <v>10</v>
      </c>
      <c r="AW18" s="167">
        <f t="shared" si="9"/>
        <v>0.19607843137254902</v>
      </c>
      <c r="AX18" s="47" t="str">
        <f t="shared" si="10"/>
        <v/>
      </c>
      <c r="AY18" s="168">
        <f>'Indicator Date hidden2'!BZ17</f>
        <v>0.52173913043478259</v>
      </c>
      <c r="AZ18" s="172"/>
    </row>
    <row r="19" spans="1:52" ht="15" thickBot="1" x14ac:dyDescent="0.35">
      <c r="A19" s="120" t="str">
        <f>'Indicator Data'!A21</f>
        <v>Belgium</v>
      </c>
      <c r="B19" s="43" t="str">
        <f>'Indicator Data'!B21</f>
        <v>BEL</v>
      </c>
      <c r="C19" s="147">
        <f>'Hazard &amp; Exposure'!AO18</f>
        <v>3.4</v>
      </c>
      <c r="D19" s="146">
        <f>'Hazard &amp; Exposure'!AP18</f>
        <v>4</v>
      </c>
      <c r="E19" s="146">
        <f>'Hazard &amp; Exposure'!AQ18</f>
        <v>0</v>
      </c>
      <c r="F19" s="146">
        <f>'Hazard &amp; Exposure'!AR18</f>
        <v>0</v>
      </c>
      <c r="G19" s="146">
        <f>'Hazard &amp; Exposure'!AU18</f>
        <v>0.5</v>
      </c>
      <c r="H19" s="146">
        <f>'Hazard &amp; Exposure'!DM18</f>
        <v>1.3</v>
      </c>
      <c r="I19" s="40">
        <f>'Hazard &amp; Exposure'!DN18</f>
        <v>1.7</v>
      </c>
      <c r="J19" s="146">
        <f>'Hazard &amp; Exposure'!DQ18</f>
        <v>3.4</v>
      </c>
      <c r="K19" s="146">
        <f>'Hazard &amp; Exposure'!DT18</f>
        <v>0</v>
      </c>
      <c r="L19" s="40">
        <f>'Hazard &amp; Exposure'!DU18</f>
        <v>2.4</v>
      </c>
      <c r="M19" s="41">
        <f t="shared" si="0"/>
        <v>2.1</v>
      </c>
      <c r="N19" s="146">
        <f>'Hazard &amp; Exposure'!BL18</f>
        <v>0</v>
      </c>
      <c r="O19" s="146">
        <f>'Hazard &amp; Exposure'!CR18</f>
        <v>0</v>
      </c>
      <c r="P19" s="146">
        <f>'Hazard &amp; Exposure'!DB18</f>
        <v>3.4</v>
      </c>
      <c r="Q19" s="146">
        <f>'Hazard &amp; Exposure'!DL18</f>
        <v>1.4</v>
      </c>
      <c r="R19" s="40">
        <f>'Hazard &amp; Exposure'!DM18</f>
        <v>1.3</v>
      </c>
      <c r="S19" s="223">
        <f t="shared" si="1"/>
        <v>1.7</v>
      </c>
      <c r="T19" s="144">
        <f>Vulnerability!E18</f>
        <v>0</v>
      </c>
      <c r="U19" s="142">
        <f>Vulnerability!H18</f>
        <v>0.7</v>
      </c>
      <c r="V19" s="142">
        <f>Vulnerability!N18</f>
        <v>0.4</v>
      </c>
      <c r="W19" s="40">
        <f>Vulnerability!O18</f>
        <v>0.3</v>
      </c>
      <c r="X19" s="142">
        <f>Vulnerability!T18</f>
        <v>5.4</v>
      </c>
      <c r="Y19" s="141">
        <f>Vulnerability!AB18</f>
        <v>0.1</v>
      </c>
      <c r="Z19" s="141">
        <f>Vulnerability!AE18</f>
        <v>0.3</v>
      </c>
      <c r="AA19" s="141">
        <f>Vulnerability!AH18</f>
        <v>0</v>
      </c>
      <c r="AB19" s="141">
        <f>Vulnerability!AK18</f>
        <v>0.2</v>
      </c>
      <c r="AC19" s="142">
        <f>Vulnerability!AL18</f>
        <v>0.2</v>
      </c>
      <c r="AD19" s="40">
        <f>Vulnerability!AM18</f>
        <v>3.2</v>
      </c>
      <c r="AE19" s="41">
        <f t="shared" si="2"/>
        <v>1.9</v>
      </c>
      <c r="AF19" s="41">
        <f>Vulnerability!AZ18</f>
        <v>5.7</v>
      </c>
      <c r="AG19" s="41">
        <f t="shared" si="3"/>
        <v>4.0999999999999996</v>
      </c>
      <c r="AH19" s="156" t="str">
        <f>'Lack of Coping Capacity'!D18</f>
        <v>x</v>
      </c>
      <c r="AI19" s="140">
        <f>'Lack of Coping Capacity'!G18</f>
        <v>2.6</v>
      </c>
      <c r="AJ19" s="40">
        <f>'Lack of Coping Capacity'!H18</f>
        <v>2.6</v>
      </c>
      <c r="AK19" s="140">
        <f>'Lack of Coping Capacity'!M18</f>
        <v>2.1</v>
      </c>
      <c r="AL19" s="140">
        <f>'Lack of Coping Capacity'!R18</f>
        <v>0</v>
      </c>
      <c r="AM19" s="140">
        <f>'Lack of Coping Capacity'!Z18</f>
        <v>0.7</v>
      </c>
      <c r="AN19" s="40">
        <f>'Lack of Coping Capacity'!AA18</f>
        <v>0.9</v>
      </c>
      <c r="AO19" s="41">
        <f t="shared" si="4"/>
        <v>1.8</v>
      </c>
      <c r="AP19" s="41">
        <f>'Lack of Coping Capacity'!AB18</f>
        <v>2</v>
      </c>
      <c r="AQ19" s="41">
        <f t="shared" si="5"/>
        <v>1.9</v>
      </c>
      <c r="AR19" s="149">
        <f t="shared" si="6"/>
        <v>2.4</v>
      </c>
      <c r="AS19" s="171" t="str">
        <f t="shared" si="7"/>
        <v>Low</v>
      </c>
      <c r="AT19" s="166">
        <f t="shared" si="8"/>
        <v>166</v>
      </c>
      <c r="AU19" s="169">
        <f>VLOOKUP($B19,'Lack of Reliability Index'!$A$2:$H$192,8,FALSE)</f>
        <v>5.6333333333333329</v>
      </c>
      <c r="AV19" s="47">
        <f>'Imputed and missing data hidden'!BY17</f>
        <v>13</v>
      </c>
      <c r="AW19" s="167">
        <f t="shared" si="9"/>
        <v>0.25490196078431371</v>
      </c>
      <c r="AX19" s="47" t="str">
        <f t="shared" si="10"/>
        <v/>
      </c>
      <c r="AY19" s="168">
        <f>'Indicator Date hidden2'!BZ18</f>
        <v>0.40625</v>
      </c>
      <c r="AZ19" s="172"/>
    </row>
    <row r="20" spans="1:52" ht="15" thickBot="1" x14ac:dyDescent="0.35">
      <c r="A20" s="120" t="str">
        <f>'Indicator Data'!A22</f>
        <v>Belize</v>
      </c>
      <c r="B20" s="43" t="str">
        <f>'Indicator Data'!B22</f>
        <v>BLZ</v>
      </c>
      <c r="C20" s="147">
        <f>'Hazard &amp; Exposure'!AO19</f>
        <v>2.4</v>
      </c>
      <c r="D20" s="146">
        <f>'Hazard &amp; Exposure'!AP19</f>
        <v>8.4</v>
      </c>
      <c r="E20" s="146">
        <f>'Hazard &amp; Exposure'!AQ19</f>
        <v>5.3</v>
      </c>
      <c r="F20" s="146">
        <f>'Hazard &amp; Exposure'!AR19</f>
        <v>7.2</v>
      </c>
      <c r="G20" s="146">
        <f>'Hazard &amp; Exposure'!AU19</f>
        <v>1</v>
      </c>
      <c r="H20" s="146">
        <f>'Hazard &amp; Exposure'!DM19</f>
        <v>4.5999999999999996</v>
      </c>
      <c r="I20" s="40">
        <f>'Hazard &amp; Exposure'!DN19</f>
        <v>5.4</v>
      </c>
      <c r="J20" s="146">
        <f>'Hazard &amp; Exposure'!DQ19</f>
        <v>0.2</v>
      </c>
      <c r="K20" s="146">
        <f>'Hazard &amp; Exposure'!DT19</f>
        <v>0</v>
      </c>
      <c r="L20" s="40">
        <f>'Hazard &amp; Exposure'!DU19</f>
        <v>0.1</v>
      </c>
      <c r="M20" s="41">
        <f t="shared" si="0"/>
        <v>3.2</v>
      </c>
      <c r="N20" s="146" t="str">
        <f>'Hazard &amp; Exposure'!BL19</f>
        <v>x</v>
      </c>
      <c r="O20" s="146">
        <f>'Hazard &amp; Exposure'!CR19</f>
        <v>6.4</v>
      </c>
      <c r="P20" s="146">
        <f>'Hazard &amp; Exposure'!DB19</f>
        <v>3.2</v>
      </c>
      <c r="Q20" s="146">
        <f>'Hazard &amp; Exposure'!DL19</f>
        <v>3.8</v>
      </c>
      <c r="R20" s="40">
        <f>'Hazard &amp; Exposure'!DM19</f>
        <v>4.5999999999999996</v>
      </c>
      <c r="S20" s="223">
        <f t="shared" si="1"/>
        <v>3.9</v>
      </c>
      <c r="T20" s="144">
        <f>Vulnerability!E19</f>
        <v>4.0999999999999996</v>
      </c>
      <c r="U20" s="142">
        <f>Vulnerability!H19</f>
        <v>5.2</v>
      </c>
      <c r="V20" s="142">
        <f>Vulnerability!N19</f>
        <v>1.2</v>
      </c>
      <c r="W20" s="40">
        <f>Vulnerability!O19</f>
        <v>3.7</v>
      </c>
      <c r="X20" s="142">
        <f>Vulnerability!T19</f>
        <v>3.6</v>
      </c>
      <c r="Y20" s="141">
        <f>Vulnerability!AB19</f>
        <v>1.3</v>
      </c>
      <c r="Z20" s="141">
        <f>Vulnerability!AE19</f>
        <v>1</v>
      </c>
      <c r="AA20" s="141">
        <f>Vulnerability!AH19</f>
        <v>0</v>
      </c>
      <c r="AB20" s="141">
        <f>Vulnerability!AK19</f>
        <v>2.4</v>
      </c>
      <c r="AC20" s="142">
        <f>Vulnerability!AL19</f>
        <v>1.2</v>
      </c>
      <c r="AD20" s="40">
        <f>Vulnerability!AM19</f>
        <v>2.5</v>
      </c>
      <c r="AE20" s="41">
        <f t="shared" si="2"/>
        <v>3.1</v>
      </c>
      <c r="AF20" s="41">
        <f>Vulnerability!AZ19</f>
        <v>4.5999999999999996</v>
      </c>
      <c r="AG20" s="41">
        <f t="shared" si="3"/>
        <v>3.9</v>
      </c>
      <c r="AH20" s="156" t="str">
        <f>'Lack of Coping Capacity'!D19</f>
        <v>x</v>
      </c>
      <c r="AI20" s="140">
        <f>'Lack of Coping Capacity'!G19</f>
        <v>6.2</v>
      </c>
      <c r="AJ20" s="40">
        <f>'Lack of Coping Capacity'!H19</f>
        <v>6.2</v>
      </c>
      <c r="AK20" s="140">
        <f>'Lack of Coping Capacity'!M19</f>
        <v>3.8</v>
      </c>
      <c r="AL20" s="140">
        <f>'Lack of Coping Capacity'!R19</f>
        <v>3</v>
      </c>
      <c r="AM20" s="140">
        <f>'Lack of Coping Capacity'!Z19</f>
        <v>4.5</v>
      </c>
      <c r="AN20" s="40">
        <f>'Lack of Coping Capacity'!AA19</f>
        <v>3.8</v>
      </c>
      <c r="AO20" s="41">
        <f t="shared" si="4"/>
        <v>5.0999999999999996</v>
      </c>
      <c r="AP20" s="41">
        <f>'Lack of Coping Capacity'!AB19</f>
        <v>6.7</v>
      </c>
      <c r="AQ20" s="41">
        <f t="shared" si="5"/>
        <v>6</v>
      </c>
      <c r="AR20" s="149">
        <f t="shared" si="6"/>
        <v>4.5</v>
      </c>
      <c r="AS20" s="171" t="str">
        <f t="shared" si="7"/>
        <v>Medium</v>
      </c>
      <c r="AT20" s="166">
        <f t="shared" si="8"/>
        <v>79</v>
      </c>
      <c r="AU20" s="169">
        <f>VLOOKUP($B20,'Lack of Reliability Index'!$A$2:$H$192,8,FALSE)</f>
        <v>5.2173913043478262</v>
      </c>
      <c r="AV20" s="47">
        <f>'Imputed and missing data hidden'!BY18</f>
        <v>10</v>
      </c>
      <c r="AW20" s="167">
        <f t="shared" si="9"/>
        <v>0.19607843137254902</v>
      </c>
      <c r="AX20" s="47" t="str">
        <f t="shared" si="10"/>
        <v/>
      </c>
      <c r="AY20" s="168">
        <f>'Indicator Date hidden2'!BZ19</f>
        <v>0.47826086956521741</v>
      </c>
      <c r="AZ20" s="172"/>
    </row>
    <row r="21" spans="1:52" ht="15" thickBot="1" x14ac:dyDescent="0.35">
      <c r="A21" s="120" t="str">
        <f>'Indicator Data'!A23</f>
        <v>Benin</v>
      </c>
      <c r="B21" s="43" t="str">
        <f>'Indicator Data'!B23</f>
        <v>BEN</v>
      </c>
      <c r="C21" s="147">
        <f>'Hazard &amp; Exposure'!AO20</f>
        <v>0.1</v>
      </c>
      <c r="D21" s="146">
        <f>'Hazard &amp; Exposure'!AP20</f>
        <v>5.0999999999999996</v>
      </c>
      <c r="E21" s="146">
        <f>'Hazard &amp; Exposure'!AQ20</f>
        <v>0</v>
      </c>
      <c r="F21" s="146">
        <f>'Hazard &amp; Exposure'!AR20</f>
        <v>0</v>
      </c>
      <c r="G21" s="146">
        <f>'Hazard &amp; Exposure'!AU20</f>
        <v>0.5</v>
      </c>
      <c r="H21" s="146">
        <f>'Hazard &amp; Exposure'!DM20</f>
        <v>7.3</v>
      </c>
      <c r="I21" s="40">
        <f>'Hazard &amp; Exposure'!DN20</f>
        <v>2.8</v>
      </c>
      <c r="J21" s="146">
        <f>'Hazard &amp; Exposure'!DQ20</f>
        <v>2.9</v>
      </c>
      <c r="K21" s="146">
        <f>'Hazard &amp; Exposure'!DT20</f>
        <v>0</v>
      </c>
      <c r="L21" s="40">
        <f>'Hazard &amp; Exposure'!DU20</f>
        <v>2</v>
      </c>
      <c r="M21" s="41">
        <f t="shared" si="0"/>
        <v>2.4</v>
      </c>
      <c r="N21" s="146">
        <f>'Hazard &amp; Exposure'!BL20</f>
        <v>6.1</v>
      </c>
      <c r="O21" s="146">
        <f>'Hazard &amp; Exposure'!CR20</f>
        <v>8.1</v>
      </c>
      <c r="P21" s="146">
        <f>'Hazard &amp; Exposure'!DB20</f>
        <v>7.1</v>
      </c>
      <c r="Q21" s="146">
        <f>'Hazard &amp; Exposure'!DL20</f>
        <v>7.7</v>
      </c>
      <c r="R21" s="40">
        <f>'Hazard &amp; Exposure'!DM20</f>
        <v>7.3</v>
      </c>
      <c r="S21" s="223">
        <f t="shared" si="1"/>
        <v>5.3</v>
      </c>
      <c r="T21" s="144">
        <f>Vulnerability!E20</f>
        <v>8.6999999999999993</v>
      </c>
      <c r="U21" s="142">
        <f>Vulnerability!H20</f>
        <v>7</v>
      </c>
      <c r="V21" s="142">
        <f>Vulnerability!N20</f>
        <v>1.8</v>
      </c>
      <c r="W21" s="40">
        <f>Vulnerability!O20</f>
        <v>6.6</v>
      </c>
      <c r="X21" s="142">
        <f>Vulnerability!T20</f>
        <v>1.3</v>
      </c>
      <c r="Y21" s="141">
        <f>Vulnerability!AB20</f>
        <v>4.5</v>
      </c>
      <c r="Z21" s="141">
        <f>Vulnerability!AE20</f>
        <v>5.6</v>
      </c>
      <c r="AA21" s="141">
        <f>Vulnerability!AH20</f>
        <v>0</v>
      </c>
      <c r="AB21" s="141">
        <f>Vulnerability!AK20</f>
        <v>2.4</v>
      </c>
      <c r="AC21" s="142">
        <f>Vulnerability!AL20</f>
        <v>3.4</v>
      </c>
      <c r="AD21" s="40">
        <f>Vulnerability!AM20</f>
        <v>2.4</v>
      </c>
      <c r="AE21" s="41">
        <f t="shared" si="2"/>
        <v>4.8</v>
      </c>
      <c r="AF21" s="41">
        <f>Vulnerability!AZ20</f>
        <v>5.7</v>
      </c>
      <c r="AG21" s="41">
        <f t="shared" si="3"/>
        <v>5.3</v>
      </c>
      <c r="AH21" s="156">
        <f>'Lack of Coping Capacity'!D20</f>
        <v>5.5</v>
      </c>
      <c r="AI21" s="140">
        <f>'Lack of Coping Capacity'!G20</f>
        <v>6</v>
      </c>
      <c r="AJ21" s="40">
        <f>'Lack of Coping Capacity'!H20</f>
        <v>5.8</v>
      </c>
      <c r="AK21" s="140">
        <f>'Lack of Coping Capacity'!M20</f>
        <v>7.2</v>
      </c>
      <c r="AL21" s="140">
        <f>'Lack of Coping Capacity'!R20</f>
        <v>8.3000000000000007</v>
      </c>
      <c r="AM21" s="140">
        <f>'Lack of Coping Capacity'!Z20</f>
        <v>6.9</v>
      </c>
      <c r="AN21" s="40">
        <f>'Lack of Coping Capacity'!AA20</f>
        <v>7.5</v>
      </c>
      <c r="AO21" s="41">
        <f t="shared" si="4"/>
        <v>6.7</v>
      </c>
      <c r="AP21" s="41">
        <f>'Lack of Coping Capacity'!AB20</f>
        <v>6.5</v>
      </c>
      <c r="AQ21" s="41">
        <f t="shared" si="5"/>
        <v>6.6</v>
      </c>
      <c r="AR21" s="149">
        <f t="shared" si="6"/>
        <v>5.7</v>
      </c>
      <c r="AS21" s="171" t="str">
        <f t="shared" si="7"/>
        <v>High</v>
      </c>
      <c r="AT21" s="166">
        <f t="shared" si="8"/>
        <v>36</v>
      </c>
      <c r="AU21" s="169">
        <f>VLOOKUP($B21,'Lack of Reliability Index'!$A$2:$H$192,8,FALSE)</f>
        <v>3.1890410958904116</v>
      </c>
      <c r="AV21" s="47">
        <f>'Imputed and missing data hidden'!BY19</f>
        <v>1</v>
      </c>
      <c r="AW21" s="167">
        <f t="shared" si="9"/>
        <v>1.9607843137254902E-2</v>
      </c>
      <c r="AX21" s="47" t="str">
        <f t="shared" si="10"/>
        <v/>
      </c>
      <c r="AY21" s="168">
        <f>'Indicator Date hidden2'!BZ20</f>
        <v>0.54794520547945202</v>
      </c>
      <c r="AZ21" s="172"/>
    </row>
    <row r="22" spans="1:52" ht="15" thickBot="1" x14ac:dyDescent="0.35">
      <c r="A22" s="120" t="str">
        <f>'Indicator Data'!A24</f>
        <v>Bhutan</v>
      </c>
      <c r="B22" s="43" t="str">
        <f>'Indicator Data'!B24</f>
        <v>BTN</v>
      </c>
      <c r="C22" s="147">
        <f>'Hazard &amp; Exposure'!AO21</f>
        <v>7.4</v>
      </c>
      <c r="D22" s="146">
        <f>'Hazard &amp; Exposure'!AP21</f>
        <v>5.0999999999999996</v>
      </c>
      <c r="E22" s="146">
        <f>'Hazard &amp; Exposure'!AQ21</f>
        <v>0</v>
      </c>
      <c r="F22" s="146">
        <f>'Hazard &amp; Exposure'!AR21</f>
        <v>0</v>
      </c>
      <c r="G22" s="146">
        <f>'Hazard &amp; Exposure'!AU21</f>
        <v>0</v>
      </c>
      <c r="H22" s="146">
        <f>'Hazard &amp; Exposure'!DM21</f>
        <v>5.0999999999999996</v>
      </c>
      <c r="I22" s="40">
        <f>'Hazard &amp; Exposure'!DN21</f>
        <v>3.6</v>
      </c>
      <c r="J22" s="146">
        <f>'Hazard &amp; Exposure'!DQ21</f>
        <v>0.1</v>
      </c>
      <c r="K22" s="146">
        <f>'Hazard &amp; Exposure'!DT21</f>
        <v>0</v>
      </c>
      <c r="L22" s="40">
        <f>'Hazard &amp; Exposure'!DU21</f>
        <v>0.1</v>
      </c>
      <c r="M22" s="41">
        <f t="shared" si="0"/>
        <v>2</v>
      </c>
      <c r="N22" s="146">
        <f>'Hazard &amp; Exposure'!BL21</f>
        <v>7.3</v>
      </c>
      <c r="O22" s="146">
        <f>'Hazard &amp; Exposure'!CR21</f>
        <v>5.3</v>
      </c>
      <c r="P22" s="146">
        <f>'Hazard &amp; Exposure'!DB21</f>
        <v>3.9</v>
      </c>
      <c r="Q22" s="146">
        <f>'Hazard &amp; Exposure'!DL21</f>
        <v>2.9</v>
      </c>
      <c r="R22" s="40">
        <f>'Hazard &amp; Exposure'!DM21</f>
        <v>5.0999999999999996</v>
      </c>
      <c r="S22" s="223">
        <f t="shared" si="1"/>
        <v>3.7</v>
      </c>
      <c r="T22" s="144">
        <f>Vulnerability!E21</f>
        <v>7.2</v>
      </c>
      <c r="U22" s="142">
        <f>Vulnerability!H21</f>
        <v>4.5</v>
      </c>
      <c r="V22" s="142">
        <f>Vulnerability!N21</f>
        <v>1.9</v>
      </c>
      <c r="W22" s="40">
        <f>Vulnerability!O21</f>
        <v>5.2</v>
      </c>
      <c r="X22" s="142">
        <f>Vulnerability!T21</f>
        <v>0</v>
      </c>
      <c r="Y22" s="141">
        <f>Vulnerability!AB21</f>
        <v>1.5</v>
      </c>
      <c r="Z22" s="141">
        <f>Vulnerability!AE21</f>
        <v>2.6</v>
      </c>
      <c r="AA22" s="141">
        <f>Vulnerability!AH21</f>
        <v>0</v>
      </c>
      <c r="AB22" s="141">
        <f>Vulnerability!AK21</f>
        <v>4.3</v>
      </c>
      <c r="AC22" s="142">
        <f>Vulnerability!AL21</f>
        <v>2.2000000000000002</v>
      </c>
      <c r="AD22" s="40">
        <f>Vulnerability!AM21</f>
        <v>1.2</v>
      </c>
      <c r="AE22" s="41">
        <f t="shared" si="2"/>
        <v>3.5</v>
      </c>
      <c r="AF22" s="41">
        <f>Vulnerability!AZ21</f>
        <v>5.5</v>
      </c>
      <c r="AG22" s="41">
        <f t="shared" si="3"/>
        <v>4.5999999999999996</v>
      </c>
      <c r="AH22" s="156">
        <f>'Lack of Coping Capacity'!D21</f>
        <v>4.5</v>
      </c>
      <c r="AI22" s="140">
        <f>'Lack of Coping Capacity'!G21</f>
        <v>3.8</v>
      </c>
      <c r="AJ22" s="40">
        <f>'Lack of Coping Capacity'!H21</f>
        <v>4.2</v>
      </c>
      <c r="AK22" s="140">
        <f>'Lack of Coping Capacity'!M21</f>
        <v>4.3</v>
      </c>
      <c r="AL22" s="140">
        <f>'Lack of Coping Capacity'!R21</f>
        <v>4.5999999999999996</v>
      </c>
      <c r="AM22" s="140">
        <f>'Lack of Coping Capacity'!Z21</f>
        <v>5.0999999999999996</v>
      </c>
      <c r="AN22" s="40">
        <f>'Lack of Coping Capacity'!AA21</f>
        <v>4.7</v>
      </c>
      <c r="AO22" s="41">
        <f t="shared" si="4"/>
        <v>4.5</v>
      </c>
      <c r="AP22" s="41">
        <f>'Lack of Coping Capacity'!AB21</f>
        <v>4.7</v>
      </c>
      <c r="AQ22" s="41">
        <f t="shared" si="5"/>
        <v>4.5999999999999996</v>
      </c>
      <c r="AR22" s="149">
        <f t="shared" si="6"/>
        <v>4.3</v>
      </c>
      <c r="AS22" s="171" t="str">
        <f t="shared" si="7"/>
        <v>Medium</v>
      </c>
      <c r="AT22" s="166">
        <f t="shared" si="8"/>
        <v>88</v>
      </c>
      <c r="AU22" s="169">
        <f>VLOOKUP($B22,'Lack of Reliability Index'!$A$2:$H$192,8,FALSE)</f>
        <v>5.7523809523809524</v>
      </c>
      <c r="AV22" s="47">
        <f>'Imputed and missing data hidden'!BY20</f>
        <v>9</v>
      </c>
      <c r="AW22" s="167">
        <f t="shared" si="9"/>
        <v>0.17647058823529413</v>
      </c>
      <c r="AX22" s="47" t="str">
        <f t="shared" si="10"/>
        <v/>
      </c>
      <c r="AY22" s="168">
        <f>'Indicator Date hidden2'!BZ21</f>
        <v>0.62857142857142856</v>
      </c>
      <c r="AZ22" s="172"/>
    </row>
    <row r="23" spans="1:52" ht="15" thickBot="1" x14ac:dyDescent="0.35">
      <c r="A23" s="120" t="str">
        <f>'Indicator Data'!A25</f>
        <v>Bolivia</v>
      </c>
      <c r="B23" s="43" t="str">
        <f>'Indicator Data'!B25</f>
        <v>BOL</v>
      </c>
      <c r="C23" s="147">
        <f>'Hazard &amp; Exposure'!AO22</f>
        <v>7.7</v>
      </c>
      <c r="D23" s="146">
        <f>'Hazard &amp; Exposure'!AP22</f>
        <v>5.5</v>
      </c>
      <c r="E23" s="146">
        <f>'Hazard &amp; Exposure'!AQ22</f>
        <v>0</v>
      </c>
      <c r="F23" s="146">
        <f>'Hazard &amp; Exposure'!AR22</f>
        <v>0</v>
      </c>
      <c r="G23" s="146">
        <f>'Hazard &amp; Exposure'!AU22</f>
        <v>4.0999999999999996</v>
      </c>
      <c r="H23" s="146">
        <f>'Hazard &amp; Exposure'!DM22</f>
        <v>4.7</v>
      </c>
      <c r="I23" s="40">
        <f>'Hazard &amp; Exposure'!DN22</f>
        <v>4.2</v>
      </c>
      <c r="J23" s="146">
        <f>'Hazard &amp; Exposure'!DQ22</f>
        <v>5.9</v>
      </c>
      <c r="K23" s="146">
        <f>'Hazard &amp; Exposure'!DT22</f>
        <v>0</v>
      </c>
      <c r="L23" s="40">
        <f>'Hazard &amp; Exposure'!DU22</f>
        <v>4.0999999999999996</v>
      </c>
      <c r="M23" s="41">
        <f t="shared" si="0"/>
        <v>4.2</v>
      </c>
      <c r="N23" s="146" t="str">
        <f>'Hazard &amp; Exposure'!BL22</f>
        <v>x</v>
      </c>
      <c r="O23" s="146">
        <f>'Hazard &amp; Exposure'!CR22</f>
        <v>6.1</v>
      </c>
      <c r="P23" s="146">
        <f>'Hazard &amp; Exposure'!DB22</f>
        <v>4.5</v>
      </c>
      <c r="Q23" s="146">
        <f>'Hazard &amp; Exposure'!DL22</f>
        <v>3</v>
      </c>
      <c r="R23" s="40">
        <f>'Hazard &amp; Exposure'!DM22</f>
        <v>4.7</v>
      </c>
      <c r="S23" s="223">
        <f t="shared" si="1"/>
        <v>4.5</v>
      </c>
      <c r="T23" s="144">
        <f>Vulnerability!E22</f>
        <v>5.9</v>
      </c>
      <c r="U23" s="142">
        <f>Vulnerability!H22</f>
        <v>5.4</v>
      </c>
      <c r="V23" s="142">
        <f>Vulnerability!N22</f>
        <v>1.2</v>
      </c>
      <c r="W23" s="40">
        <f>Vulnerability!O22</f>
        <v>4.5999999999999996</v>
      </c>
      <c r="X23" s="142">
        <f>Vulnerability!T22</f>
        <v>0.9</v>
      </c>
      <c r="Y23" s="141">
        <f>Vulnerability!AB22</f>
        <v>1.1000000000000001</v>
      </c>
      <c r="Z23" s="141">
        <f>Vulnerability!AE22</f>
        <v>1.5</v>
      </c>
      <c r="AA23" s="141">
        <f>Vulnerability!AH22</f>
        <v>3.1</v>
      </c>
      <c r="AB23" s="141">
        <f>Vulnerability!AK22</f>
        <v>5</v>
      </c>
      <c r="AC23" s="142">
        <f>Vulnerability!AL22</f>
        <v>2.8</v>
      </c>
      <c r="AD23" s="40">
        <f>Vulnerability!AM22</f>
        <v>1.9</v>
      </c>
      <c r="AE23" s="41">
        <f t="shared" si="2"/>
        <v>3.4</v>
      </c>
      <c r="AF23" s="41">
        <f>Vulnerability!AZ22</f>
        <v>5.4</v>
      </c>
      <c r="AG23" s="41">
        <f t="shared" si="3"/>
        <v>4.5</v>
      </c>
      <c r="AH23" s="156">
        <f>'Lack of Coping Capacity'!D22</f>
        <v>5.6</v>
      </c>
      <c r="AI23" s="140">
        <f>'Lack of Coping Capacity'!G22</f>
        <v>6.3</v>
      </c>
      <c r="AJ23" s="40">
        <f>'Lack of Coping Capacity'!H22</f>
        <v>6</v>
      </c>
      <c r="AK23" s="140">
        <f>'Lack of Coping Capacity'!M22</f>
        <v>3.3</v>
      </c>
      <c r="AL23" s="140">
        <f>'Lack of Coping Capacity'!R22</f>
        <v>5</v>
      </c>
      <c r="AM23" s="140">
        <f>'Lack of Coping Capacity'!Z22</f>
        <v>4.7</v>
      </c>
      <c r="AN23" s="40">
        <f>'Lack of Coping Capacity'!AA22</f>
        <v>4.3</v>
      </c>
      <c r="AO23" s="41">
        <f t="shared" si="4"/>
        <v>5.2</v>
      </c>
      <c r="AP23" s="41" t="str">
        <f>'Lack of Coping Capacity'!AB22</f>
        <v>x</v>
      </c>
      <c r="AQ23" s="41">
        <f t="shared" si="5"/>
        <v>5.2</v>
      </c>
      <c r="AR23" s="149">
        <f t="shared" si="6"/>
        <v>4.7</v>
      </c>
      <c r="AS23" s="171" t="str">
        <f t="shared" si="7"/>
        <v>Medium</v>
      </c>
      <c r="AT23" s="166">
        <f t="shared" si="8"/>
        <v>72</v>
      </c>
      <c r="AU23" s="169">
        <f>VLOOKUP($B23,'Lack of Reliability Index'!$A$2:$H$192,8,FALSE)</f>
        <v>4.5223744292237447</v>
      </c>
      <c r="AV23" s="47">
        <f>'Imputed and missing data hidden'!BY21</f>
        <v>6</v>
      </c>
      <c r="AW23" s="167">
        <f t="shared" si="9"/>
        <v>0.11764705882352941</v>
      </c>
      <c r="AX23" s="47" t="str">
        <f t="shared" si="10"/>
        <v/>
      </c>
      <c r="AY23" s="168">
        <f>'Indicator Date hidden2'!BZ22</f>
        <v>0.54794520547945202</v>
      </c>
      <c r="AZ23" s="172"/>
    </row>
    <row r="24" spans="1:52" ht="15" thickBot="1" x14ac:dyDescent="0.35">
      <c r="A24" s="120" t="str">
        <f>'Indicator Data'!A26</f>
        <v>Bosnia and Herzegovina</v>
      </c>
      <c r="B24" s="43" t="str">
        <f>'Indicator Data'!B26</f>
        <v>BIH</v>
      </c>
      <c r="C24" s="147">
        <f>'Hazard &amp; Exposure'!AO23</f>
        <v>6.3</v>
      </c>
      <c r="D24" s="146">
        <f>'Hazard &amp; Exposure'!AP23</f>
        <v>7.1</v>
      </c>
      <c r="E24" s="146">
        <f>'Hazard &amp; Exposure'!AQ23</f>
        <v>3.1</v>
      </c>
      <c r="F24" s="146">
        <f>'Hazard &amp; Exposure'!AR23</f>
        <v>0</v>
      </c>
      <c r="G24" s="146">
        <f>'Hazard &amp; Exposure'!AU23</f>
        <v>3.4</v>
      </c>
      <c r="H24" s="146">
        <f>'Hazard &amp; Exposure'!DM23</f>
        <v>2</v>
      </c>
      <c r="I24" s="40">
        <f>'Hazard &amp; Exposure'!DN23</f>
        <v>4.0999999999999996</v>
      </c>
      <c r="J24" s="146">
        <f>'Hazard &amp; Exposure'!DQ23</f>
        <v>2.2999999999999998</v>
      </c>
      <c r="K24" s="146">
        <f>'Hazard &amp; Exposure'!DT23</f>
        <v>0</v>
      </c>
      <c r="L24" s="40">
        <f>'Hazard &amp; Exposure'!DU23</f>
        <v>1.6</v>
      </c>
      <c r="M24" s="41">
        <f t="shared" si="0"/>
        <v>2.9</v>
      </c>
      <c r="N24" s="146">
        <f>'Hazard &amp; Exposure'!BL23</f>
        <v>1.7</v>
      </c>
      <c r="O24" s="146">
        <f>'Hazard &amp; Exposure'!CR23</f>
        <v>1</v>
      </c>
      <c r="P24" s="146">
        <f>'Hazard &amp; Exposure'!DB23</f>
        <v>2.6</v>
      </c>
      <c r="Q24" s="146">
        <f>'Hazard &amp; Exposure'!DL23</f>
        <v>2.5</v>
      </c>
      <c r="R24" s="40">
        <f>'Hazard &amp; Exposure'!DM23</f>
        <v>2</v>
      </c>
      <c r="S24" s="223">
        <f t="shared" si="1"/>
        <v>2.5</v>
      </c>
      <c r="T24" s="144">
        <f>Vulnerability!E23</f>
        <v>3</v>
      </c>
      <c r="U24" s="142">
        <f>Vulnerability!H23</f>
        <v>2.1</v>
      </c>
      <c r="V24" s="142">
        <f>Vulnerability!N23</f>
        <v>2.6</v>
      </c>
      <c r="W24" s="40">
        <f>Vulnerability!O23</f>
        <v>2.7</v>
      </c>
      <c r="X24" s="142">
        <f>Vulnerability!T23</f>
        <v>7.1</v>
      </c>
      <c r="Y24" s="141">
        <f>Vulnerability!AB23</f>
        <v>0.3</v>
      </c>
      <c r="Z24" s="141">
        <f>Vulnerability!AE23</f>
        <v>0.4</v>
      </c>
      <c r="AA24" s="141">
        <f>Vulnerability!AH23</f>
        <v>0</v>
      </c>
      <c r="AB24" s="141">
        <f>Vulnerability!AK23</f>
        <v>1.4</v>
      </c>
      <c r="AC24" s="142">
        <f>Vulnerability!AL23</f>
        <v>0.5</v>
      </c>
      <c r="AD24" s="40">
        <f>Vulnerability!AM23</f>
        <v>4.5999999999999996</v>
      </c>
      <c r="AE24" s="41">
        <f t="shared" si="2"/>
        <v>3.7</v>
      </c>
      <c r="AF24" s="41">
        <f>Vulnerability!AZ23</f>
        <v>3.2</v>
      </c>
      <c r="AG24" s="41">
        <f t="shared" si="3"/>
        <v>3.5</v>
      </c>
      <c r="AH24" s="156" t="str">
        <f>'Lack of Coping Capacity'!D23</f>
        <v>x</v>
      </c>
      <c r="AI24" s="140">
        <f>'Lack of Coping Capacity'!G23</f>
        <v>6.3</v>
      </c>
      <c r="AJ24" s="40">
        <f>'Lack of Coping Capacity'!H23</f>
        <v>6.3</v>
      </c>
      <c r="AK24" s="140">
        <f>'Lack of Coping Capacity'!M23</f>
        <v>2.2000000000000002</v>
      </c>
      <c r="AL24" s="140">
        <f>'Lack of Coping Capacity'!R23</f>
        <v>1.3</v>
      </c>
      <c r="AM24" s="140">
        <f>'Lack of Coping Capacity'!Z23</f>
        <v>3.8</v>
      </c>
      <c r="AN24" s="40">
        <f>'Lack of Coping Capacity'!AA23</f>
        <v>2.4</v>
      </c>
      <c r="AO24" s="41">
        <f t="shared" si="4"/>
        <v>4.5999999999999996</v>
      </c>
      <c r="AP24" s="41">
        <f>'Lack of Coping Capacity'!AB23</f>
        <v>6.7</v>
      </c>
      <c r="AQ24" s="41">
        <f t="shared" si="5"/>
        <v>5.8</v>
      </c>
      <c r="AR24" s="149">
        <f t="shared" si="6"/>
        <v>3.7</v>
      </c>
      <c r="AS24" s="171" t="str">
        <f t="shared" si="7"/>
        <v>Medium</v>
      </c>
      <c r="AT24" s="166">
        <f t="shared" si="8"/>
        <v>114</v>
      </c>
      <c r="AU24" s="169">
        <f>VLOOKUP($B24,'Lack of Reliability Index'!$A$2:$H$192,8,FALSE)</f>
        <v>6.0328502415458942</v>
      </c>
      <c r="AV24" s="47">
        <f>'Imputed and missing data hidden'!BY22</f>
        <v>9</v>
      </c>
      <c r="AW24" s="167">
        <f t="shared" si="9"/>
        <v>0.17647058823529413</v>
      </c>
      <c r="AX24" s="47" t="str">
        <f t="shared" si="10"/>
        <v/>
      </c>
      <c r="AY24" s="168">
        <f>'Indicator Date hidden2'!BZ23</f>
        <v>0.6811594202898551</v>
      </c>
      <c r="AZ24" s="172"/>
    </row>
    <row r="25" spans="1:52" ht="15" thickBot="1" x14ac:dyDescent="0.35">
      <c r="A25" s="120" t="str">
        <f>'Indicator Data'!A27</f>
        <v>Botswana</v>
      </c>
      <c r="B25" s="43" t="str">
        <f>'Indicator Data'!B27</f>
        <v>BWA</v>
      </c>
      <c r="C25" s="147">
        <f>'Hazard &amp; Exposure'!AO24</f>
        <v>0.1</v>
      </c>
      <c r="D25" s="146">
        <f>'Hazard &amp; Exposure'!AP24</f>
        <v>4.8</v>
      </c>
      <c r="E25" s="146">
        <f>'Hazard &amp; Exposure'!AQ24</f>
        <v>0</v>
      </c>
      <c r="F25" s="146">
        <f>'Hazard &amp; Exposure'!AR24</f>
        <v>0</v>
      </c>
      <c r="G25" s="146">
        <f>'Hazard &amp; Exposure'!AU24</f>
        <v>6.5</v>
      </c>
      <c r="H25" s="146">
        <f>'Hazard &amp; Exposure'!DM24</f>
        <v>3.8</v>
      </c>
      <c r="I25" s="40">
        <f>'Hazard &amp; Exposure'!DN24</f>
        <v>3</v>
      </c>
      <c r="J25" s="146">
        <f>'Hazard &amp; Exposure'!DQ24</f>
        <v>1.7</v>
      </c>
      <c r="K25" s="146">
        <f>'Hazard &amp; Exposure'!DT24</f>
        <v>0</v>
      </c>
      <c r="L25" s="40">
        <f>'Hazard &amp; Exposure'!DU24</f>
        <v>1.2</v>
      </c>
      <c r="M25" s="41">
        <f t="shared" si="0"/>
        <v>2.1</v>
      </c>
      <c r="N25" s="146">
        <f>'Hazard &amp; Exposure'!BL24</f>
        <v>0.6</v>
      </c>
      <c r="O25" s="146">
        <f>'Hazard &amp; Exposure'!CR24</f>
        <v>5.2</v>
      </c>
      <c r="P25" s="146">
        <f>'Hazard &amp; Exposure'!DB24</f>
        <v>3.9</v>
      </c>
      <c r="Q25" s="146">
        <f>'Hazard &amp; Exposure'!DL24</f>
        <v>4.5999999999999996</v>
      </c>
      <c r="R25" s="40">
        <f>'Hazard &amp; Exposure'!DM24</f>
        <v>3.8</v>
      </c>
      <c r="S25" s="223">
        <f t="shared" si="1"/>
        <v>3</v>
      </c>
      <c r="T25" s="144">
        <f>Vulnerability!E24</f>
        <v>3.4</v>
      </c>
      <c r="U25" s="142">
        <f>Vulnerability!H24</f>
        <v>6.7</v>
      </c>
      <c r="V25" s="142">
        <f>Vulnerability!N24</f>
        <v>0.5</v>
      </c>
      <c r="W25" s="40">
        <f>Vulnerability!O24</f>
        <v>3.5</v>
      </c>
      <c r="X25" s="142">
        <f>Vulnerability!T24</f>
        <v>2.2000000000000002</v>
      </c>
      <c r="Y25" s="141">
        <f>Vulnerability!AB24</f>
        <v>4.2</v>
      </c>
      <c r="Z25" s="141">
        <f>Vulnerability!AE24</f>
        <v>2.7</v>
      </c>
      <c r="AA25" s="141">
        <f>Vulnerability!AH24</f>
        <v>1.8</v>
      </c>
      <c r="AB25" s="141">
        <f>Vulnerability!AK24</f>
        <v>7</v>
      </c>
      <c r="AC25" s="142">
        <f>Vulnerability!AL24</f>
        <v>4.2</v>
      </c>
      <c r="AD25" s="40">
        <f>Vulnerability!AM24</f>
        <v>3.3</v>
      </c>
      <c r="AE25" s="41">
        <f t="shared" si="2"/>
        <v>3.4</v>
      </c>
      <c r="AF25" s="41">
        <f>Vulnerability!AZ24</f>
        <v>4.8</v>
      </c>
      <c r="AG25" s="41">
        <f t="shared" si="3"/>
        <v>4.0999999999999996</v>
      </c>
      <c r="AH25" s="156">
        <f>'Lack of Coping Capacity'!D24</f>
        <v>5.6</v>
      </c>
      <c r="AI25" s="140">
        <f>'Lack of Coping Capacity'!G24</f>
        <v>4.0999999999999996</v>
      </c>
      <c r="AJ25" s="40">
        <f>'Lack of Coping Capacity'!H24</f>
        <v>4.9000000000000004</v>
      </c>
      <c r="AK25" s="140">
        <f>'Lack of Coping Capacity'!M24</f>
        <v>3.5</v>
      </c>
      <c r="AL25" s="140">
        <f>'Lack of Coping Capacity'!R24</f>
        <v>4.5999999999999996</v>
      </c>
      <c r="AM25" s="140">
        <f>'Lack of Coping Capacity'!Z24</f>
        <v>5</v>
      </c>
      <c r="AN25" s="40">
        <f>'Lack of Coping Capacity'!AA24</f>
        <v>4.4000000000000004</v>
      </c>
      <c r="AO25" s="41">
        <f t="shared" si="4"/>
        <v>4.7</v>
      </c>
      <c r="AP25" s="41">
        <f>'Lack of Coping Capacity'!AB24</f>
        <v>7.4</v>
      </c>
      <c r="AQ25" s="41">
        <f t="shared" si="5"/>
        <v>6.2</v>
      </c>
      <c r="AR25" s="149">
        <f t="shared" si="6"/>
        <v>4.2</v>
      </c>
      <c r="AS25" s="171" t="str">
        <f t="shared" si="7"/>
        <v>Medium</v>
      </c>
      <c r="AT25" s="166">
        <f t="shared" si="8"/>
        <v>91</v>
      </c>
      <c r="AU25" s="169">
        <f>VLOOKUP($B25,'Lack of Reliability Index'!$A$2:$H$192,8,FALSE)</f>
        <v>3.8798122065727689</v>
      </c>
      <c r="AV25" s="47">
        <f>'Imputed and missing data hidden'!BY23</f>
        <v>3</v>
      </c>
      <c r="AW25" s="167">
        <f t="shared" si="9"/>
        <v>5.8823529411764705E-2</v>
      </c>
      <c r="AX25" s="47" t="str">
        <f t="shared" si="10"/>
        <v/>
      </c>
      <c r="AY25" s="168">
        <f>'Indicator Date hidden2'!BZ24</f>
        <v>0.57746478873239437</v>
      </c>
      <c r="AZ25" s="172"/>
    </row>
    <row r="26" spans="1:52" ht="15" thickBot="1" x14ac:dyDescent="0.35">
      <c r="A26" s="120" t="str">
        <f>'Indicator Data'!A28</f>
        <v>Brazil</v>
      </c>
      <c r="B26" s="43" t="str">
        <f>'Indicator Data'!B28</f>
        <v>BRA</v>
      </c>
      <c r="C26" s="147">
        <f>'Hazard &amp; Exposure'!AO25</f>
        <v>1</v>
      </c>
      <c r="D26" s="146">
        <f>'Hazard &amp; Exposure'!AP25</f>
        <v>8.1</v>
      </c>
      <c r="E26" s="146">
        <f>'Hazard &amp; Exposure'!AQ25</f>
        <v>0</v>
      </c>
      <c r="F26" s="146">
        <f>'Hazard &amp; Exposure'!AR25</f>
        <v>0</v>
      </c>
      <c r="G26" s="146">
        <f>'Hazard &amp; Exposure'!AU25</f>
        <v>4.5</v>
      </c>
      <c r="H26" s="146">
        <f>'Hazard &amp; Exposure'!DM25</f>
        <v>5.7</v>
      </c>
      <c r="I26" s="40">
        <f>'Hazard &amp; Exposure'!DN25</f>
        <v>4</v>
      </c>
      <c r="J26" s="146">
        <f>'Hazard &amp; Exposure'!DQ25</f>
        <v>9.1999999999999993</v>
      </c>
      <c r="K26" s="146">
        <f>'Hazard &amp; Exposure'!DT25</f>
        <v>9</v>
      </c>
      <c r="L26" s="40">
        <f>'Hazard &amp; Exposure'!DU25</f>
        <v>9</v>
      </c>
      <c r="M26" s="41">
        <f t="shared" si="0"/>
        <v>7.2</v>
      </c>
      <c r="N26" s="146" t="str">
        <f>'Hazard &amp; Exposure'!BL25</f>
        <v>x</v>
      </c>
      <c r="O26" s="146">
        <f>'Hazard &amp; Exposure'!CR25</f>
        <v>8.8000000000000007</v>
      </c>
      <c r="P26" s="146">
        <f>'Hazard &amp; Exposure'!DB25</f>
        <v>3.4</v>
      </c>
      <c r="Q26" s="146">
        <f>'Hazard &amp; Exposure'!DL25</f>
        <v>2.2999999999999998</v>
      </c>
      <c r="R26" s="40">
        <f>'Hazard &amp; Exposure'!DM25</f>
        <v>5.7</v>
      </c>
      <c r="S26" s="223">
        <f t="shared" si="1"/>
        <v>6.5</v>
      </c>
      <c r="T26" s="144">
        <f>Vulnerability!E25</f>
        <v>3.7</v>
      </c>
      <c r="U26" s="142">
        <f>Vulnerability!H25</f>
        <v>6.1</v>
      </c>
      <c r="V26" s="142">
        <f>Vulnerability!N25</f>
        <v>0.1</v>
      </c>
      <c r="W26" s="40">
        <f>Vulnerability!O25</f>
        <v>3.4</v>
      </c>
      <c r="X26" s="142">
        <f>Vulnerability!T25</f>
        <v>5.2</v>
      </c>
      <c r="Y26" s="141">
        <f>Vulnerability!AB25</f>
        <v>0.7</v>
      </c>
      <c r="Z26" s="141">
        <f>Vulnerability!AE25</f>
        <v>0.8</v>
      </c>
      <c r="AA26" s="141">
        <f>Vulnerability!AH25</f>
        <v>0</v>
      </c>
      <c r="AB26" s="141">
        <f>Vulnerability!AK25</f>
        <v>1.3</v>
      </c>
      <c r="AC26" s="142">
        <f>Vulnerability!AL25</f>
        <v>0.7</v>
      </c>
      <c r="AD26" s="40">
        <f>Vulnerability!AM25</f>
        <v>3.3</v>
      </c>
      <c r="AE26" s="41">
        <f t="shared" si="2"/>
        <v>3.4</v>
      </c>
      <c r="AF26" s="41">
        <f>Vulnerability!AZ25</f>
        <v>4.4000000000000004</v>
      </c>
      <c r="AG26" s="41">
        <f t="shared" si="3"/>
        <v>3.9</v>
      </c>
      <c r="AH26" s="156">
        <f>'Lack of Coping Capacity'!D25</f>
        <v>4.3</v>
      </c>
      <c r="AI26" s="140">
        <f>'Lack of Coping Capacity'!G25</f>
        <v>6.2</v>
      </c>
      <c r="AJ26" s="40">
        <f>'Lack of Coping Capacity'!H25</f>
        <v>5.3</v>
      </c>
      <c r="AK26" s="140">
        <f>'Lack of Coping Capacity'!M25</f>
        <v>2.4</v>
      </c>
      <c r="AL26" s="140">
        <f>'Lack of Coping Capacity'!R25</f>
        <v>3.6</v>
      </c>
      <c r="AM26" s="140">
        <f>'Lack of Coping Capacity'!Z25</f>
        <v>3.5</v>
      </c>
      <c r="AN26" s="40">
        <f>'Lack of Coping Capacity'!AA25</f>
        <v>3.2</v>
      </c>
      <c r="AO26" s="41">
        <f t="shared" si="4"/>
        <v>4.3</v>
      </c>
      <c r="AP26" s="41">
        <f>'Lack of Coping Capacity'!AB25</f>
        <v>1.3</v>
      </c>
      <c r="AQ26" s="41">
        <f t="shared" si="5"/>
        <v>2.9</v>
      </c>
      <c r="AR26" s="149">
        <f t="shared" si="6"/>
        <v>4.2</v>
      </c>
      <c r="AS26" s="171" t="str">
        <f t="shared" si="7"/>
        <v>Medium</v>
      </c>
      <c r="AT26" s="166">
        <f t="shared" si="8"/>
        <v>91</v>
      </c>
      <c r="AU26" s="169">
        <f>VLOOKUP($B26,'Lack of Reliability Index'!$A$2:$H$192,8,FALSE)</f>
        <v>5.5936073059360734</v>
      </c>
      <c r="AV26" s="47">
        <f>'Imputed and missing data hidden'!BY24</f>
        <v>5</v>
      </c>
      <c r="AW26" s="167">
        <f t="shared" si="9"/>
        <v>9.8039215686274508E-2</v>
      </c>
      <c r="AX26" s="47" t="str">
        <f t="shared" si="10"/>
        <v>YES</v>
      </c>
      <c r="AY26" s="168">
        <f>'Indicator Date hidden2'!BZ25</f>
        <v>0.58904109589041098</v>
      </c>
      <c r="AZ26" s="172"/>
    </row>
    <row r="27" spans="1:52" ht="15" thickBot="1" x14ac:dyDescent="0.35">
      <c r="A27" s="120" t="str">
        <f>'Indicator Data'!A29</f>
        <v>Brunei Darussalam</v>
      </c>
      <c r="B27" s="43" t="str">
        <f>'Indicator Data'!B29</f>
        <v>BRN</v>
      </c>
      <c r="C27" s="147">
        <f>'Hazard &amp; Exposure'!AO26</f>
        <v>0.1</v>
      </c>
      <c r="D27" s="146">
        <f>'Hazard &amp; Exposure'!AP26</f>
        <v>1.4</v>
      </c>
      <c r="E27" s="146">
        <f>'Hazard &amp; Exposure'!AQ26</f>
        <v>5</v>
      </c>
      <c r="F27" s="146">
        <f>'Hazard &amp; Exposure'!AR26</f>
        <v>1.9</v>
      </c>
      <c r="G27" s="146">
        <f>'Hazard &amp; Exposure'!AU26</f>
        <v>2</v>
      </c>
      <c r="H27" s="146">
        <f>'Hazard &amp; Exposure'!DM26</f>
        <v>4.3</v>
      </c>
      <c r="I27" s="40">
        <f>'Hazard &amp; Exposure'!DN26</f>
        <v>2.6</v>
      </c>
      <c r="J27" s="146">
        <f>'Hazard &amp; Exposure'!DQ26</f>
        <v>0</v>
      </c>
      <c r="K27" s="146">
        <f>'Hazard &amp; Exposure'!DT26</f>
        <v>0</v>
      </c>
      <c r="L27" s="40">
        <f>'Hazard &amp; Exposure'!DU26</f>
        <v>0</v>
      </c>
      <c r="M27" s="41">
        <f t="shared" si="0"/>
        <v>1.4</v>
      </c>
      <c r="N27" s="146">
        <f>'Hazard &amp; Exposure'!BL26</f>
        <v>0</v>
      </c>
      <c r="O27" s="146">
        <f>'Hazard &amp; Exposure'!CR26</f>
        <v>7.2</v>
      </c>
      <c r="P27" s="146">
        <f>'Hazard &amp; Exposure'!DB26</f>
        <v>3.9</v>
      </c>
      <c r="Q27" s="146">
        <f>'Hazard &amp; Exposure'!DL26</f>
        <v>4.3</v>
      </c>
      <c r="R27" s="40">
        <f>'Hazard &amp; Exposure'!DM26</f>
        <v>4.3</v>
      </c>
      <c r="S27" s="223">
        <f t="shared" si="1"/>
        <v>3</v>
      </c>
      <c r="T27" s="144">
        <f>Vulnerability!E26</f>
        <v>1.1000000000000001</v>
      </c>
      <c r="U27" s="142">
        <f>Vulnerability!H26</f>
        <v>3.1</v>
      </c>
      <c r="V27" s="142">
        <f>Vulnerability!N26</f>
        <v>0</v>
      </c>
      <c r="W27" s="40">
        <f>Vulnerability!O26</f>
        <v>1.3</v>
      </c>
      <c r="X27" s="142">
        <f>Vulnerability!T26</f>
        <v>0</v>
      </c>
      <c r="Y27" s="141">
        <f>Vulnerability!AB26</f>
        <v>0.4</v>
      </c>
      <c r="Z27" s="141">
        <f>Vulnerability!AE26</f>
        <v>1.5</v>
      </c>
      <c r="AA27" s="141">
        <f>Vulnerability!AH26</f>
        <v>0</v>
      </c>
      <c r="AB27" s="141">
        <f>Vulnerability!AK26</f>
        <v>1.9</v>
      </c>
      <c r="AC27" s="142">
        <f>Vulnerability!AL26</f>
        <v>1</v>
      </c>
      <c r="AD27" s="40">
        <f>Vulnerability!AM26</f>
        <v>0.5</v>
      </c>
      <c r="AE27" s="41">
        <f t="shared" si="2"/>
        <v>0.9</v>
      </c>
      <c r="AF27" s="41">
        <f>Vulnerability!AZ26</f>
        <v>3.7</v>
      </c>
      <c r="AG27" s="41">
        <f t="shared" si="3"/>
        <v>2.4</v>
      </c>
      <c r="AH27" s="156">
        <f>'Lack of Coping Capacity'!D26</f>
        <v>6</v>
      </c>
      <c r="AI27" s="140">
        <f>'Lack of Coping Capacity'!G26</f>
        <v>3.3</v>
      </c>
      <c r="AJ27" s="40">
        <f>'Lack of Coping Capacity'!H26</f>
        <v>4.7</v>
      </c>
      <c r="AK27" s="140">
        <f>'Lack of Coping Capacity'!M26</f>
        <v>1.2</v>
      </c>
      <c r="AL27" s="140">
        <f>'Lack of Coping Capacity'!R26</f>
        <v>2.5</v>
      </c>
      <c r="AM27" s="140">
        <f>'Lack of Coping Capacity'!Z26</f>
        <v>2.5</v>
      </c>
      <c r="AN27" s="40">
        <f>'Lack of Coping Capacity'!AA26</f>
        <v>2.1</v>
      </c>
      <c r="AO27" s="41">
        <f t="shared" si="4"/>
        <v>3.5</v>
      </c>
      <c r="AP27" s="41" t="str">
        <f>'Lack of Coping Capacity'!AB26</f>
        <v>x</v>
      </c>
      <c r="AQ27" s="41">
        <f t="shared" si="5"/>
        <v>3.5</v>
      </c>
      <c r="AR27" s="149">
        <f t="shared" si="6"/>
        <v>2.9</v>
      </c>
      <c r="AS27" s="171" t="str">
        <f t="shared" si="7"/>
        <v>Low</v>
      </c>
      <c r="AT27" s="166">
        <f t="shared" si="8"/>
        <v>149</v>
      </c>
      <c r="AU27" s="169">
        <f>VLOOKUP($B27,'Lack of Reliability Index'!$A$2:$H$192,8,FALSE)</f>
        <v>6.9833333333333343</v>
      </c>
      <c r="AV27" s="47">
        <f>'Imputed and missing data hidden'!BY25</f>
        <v>14</v>
      </c>
      <c r="AW27" s="167">
        <f t="shared" si="9"/>
        <v>0.27450980392156865</v>
      </c>
      <c r="AX27" s="47" t="str">
        <f t="shared" si="10"/>
        <v/>
      </c>
      <c r="AY27" s="168">
        <f>'Indicator Date hidden2'!BZ26</f>
        <v>0.609375</v>
      </c>
      <c r="AZ27" s="172"/>
    </row>
    <row r="28" spans="1:52" ht="15" thickBot="1" x14ac:dyDescent="0.35">
      <c r="A28" s="120" t="str">
        <f>'Indicator Data'!A30</f>
        <v>Bulgaria</v>
      </c>
      <c r="B28" s="43" t="str">
        <f>'Indicator Data'!B30</f>
        <v>BGR</v>
      </c>
      <c r="C28" s="147">
        <f>'Hazard &amp; Exposure'!AO27</f>
        <v>6.6</v>
      </c>
      <c r="D28" s="146">
        <f>'Hazard &amp; Exposure'!AP27</f>
        <v>4.9000000000000004</v>
      </c>
      <c r="E28" s="146">
        <f>'Hazard &amp; Exposure'!AQ27</f>
        <v>0</v>
      </c>
      <c r="F28" s="146">
        <f>'Hazard &amp; Exposure'!AR27</f>
        <v>0</v>
      </c>
      <c r="G28" s="146">
        <f>'Hazard &amp; Exposure'!AU27</f>
        <v>2.8</v>
      </c>
      <c r="H28" s="146">
        <f>'Hazard &amp; Exposure'!DM27</f>
        <v>4.5999999999999996</v>
      </c>
      <c r="I28" s="40">
        <f>'Hazard &amp; Exposure'!DN27</f>
        <v>3.5</v>
      </c>
      <c r="J28" s="146">
        <f>'Hazard &amp; Exposure'!DQ27</f>
        <v>0.4</v>
      </c>
      <c r="K28" s="146">
        <f>'Hazard &amp; Exposure'!DT27</f>
        <v>0</v>
      </c>
      <c r="L28" s="40">
        <f>'Hazard &amp; Exposure'!DU27</f>
        <v>0.3</v>
      </c>
      <c r="M28" s="41">
        <f t="shared" si="0"/>
        <v>2</v>
      </c>
      <c r="N28" s="146">
        <f>'Hazard &amp; Exposure'!BL27</f>
        <v>9.1</v>
      </c>
      <c r="O28" s="146">
        <f>'Hazard &amp; Exposure'!CR27</f>
        <v>0</v>
      </c>
      <c r="P28" s="146">
        <f>'Hazard &amp; Exposure'!DB27</f>
        <v>2.7</v>
      </c>
      <c r="Q28" s="146">
        <f>'Hazard &amp; Exposure'!DL27</f>
        <v>1.6</v>
      </c>
      <c r="R28" s="40">
        <f>'Hazard &amp; Exposure'!DM27</f>
        <v>4.5999999999999996</v>
      </c>
      <c r="S28" s="223">
        <f t="shared" si="1"/>
        <v>3.4</v>
      </c>
      <c r="T28" s="144">
        <f>Vulnerability!E27</f>
        <v>1.7</v>
      </c>
      <c r="U28" s="142">
        <f>Vulnerability!H27</f>
        <v>3</v>
      </c>
      <c r="V28" s="142">
        <f>Vulnerability!N27</f>
        <v>0.6</v>
      </c>
      <c r="W28" s="40">
        <f>Vulnerability!O27</f>
        <v>1.8</v>
      </c>
      <c r="X28" s="142">
        <f>Vulnerability!T27</f>
        <v>4.3</v>
      </c>
      <c r="Y28" s="141">
        <f>Vulnerability!AB27</f>
        <v>0.2</v>
      </c>
      <c r="Z28" s="141">
        <f>Vulnerability!AE27</f>
        <v>0.5</v>
      </c>
      <c r="AA28" s="141">
        <f>Vulnerability!AH27</f>
        <v>0</v>
      </c>
      <c r="AB28" s="141">
        <f>Vulnerability!AK27</f>
        <v>2.4</v>
      </c>
      <c r="AC28" s="142">
        <f>Vulnerability!AL27</f>
        <v>0.8</v>
      </c>
      <c r="AD28" s="40">
        <f>Vulnerability!AM27</f>
        <v>2.7</v>
      </c>
      <c r="AE28" s="41">
        <f t="shared" si="2"/>
        <v>2.2999999999999998</v>
      </c>
      <c r="AF28" s="41">
        <f>Vulnerability!AZ27</f>
        <v>3.9</v>
      </c>
      <c r="AG28" s="41">
        <f t="shared" si="3"/>
        <v>3.1</v>
      </c>
      <c r="AH28" s="156">
        <f>'Lack of Coping Capacity'!D27</f>
        <v>3.2</v>
      </c>
      <c r="AI28" s="140">
        <f>'Lack of Coping Capacity'!G27</f>
        <v>5.0999999999999996</v>
      </c>
      <c r="AJ28" s="40">
        <f>'Lack of Coping Capacity'!H27</f>
        <v>4.2</v>
      </c>
      <c r="AK28" s="140">
        <f>'Lack of Coping Capacity'!M27</f>
        <v>2</v>
      </c>
      <c r="AL28" s="140">
        <f>'Lack of Coping Capacity'!R27</f>
        <v>1.4</v>
      </c>
      <c r="AM28" s="140">
        <f>'Lack of Coping Capacity'!Z27</f>
        <v>1.5</v>
      </c>
      <c r="AN28" s="40">
        <f>'Lack of Coping Capacity'!AA27</f>
        <v>1.6</v>
      </c>
      <c r="AO28" s="41">
        <f t="shared" si="4"/>
        <v>3</v>
      </c>
      <c r="AP28" s="41">
        <f>'Lack of Coping Capacity'!AB27</f>
        <v>3.6</v>
      </c>
      <c r="AQ28" s="41">
        <f t="shared" si="5"/>
        <v>3.3</v>
      </c>
      <c r="AR28" s="149">
        <f t="shared" si="6"/>
        <v>3.3</v>
      </c>
      <c r="AS28" s="171" t="str">
        <f t="shared" si="7"/>
        <v>Low</v>
      </c>
      <c r="AT28" s="166">
        <f t="shared" si="8"/>
        <v>134</v>
      </c>
      <c r="AU28" s="169">
        <f>VLOOKUP($B28,'Lack of Reliability Index'!$A$2:$H$192,8,FALSE)</f>
        <v>4.9098039215686278</v>
      </c>
      <c r="AV28" s="47">
        <f>'Imputed and missing data hidden'!BY26</f>
        <v>9</v>
      </c>
      <c r="AW28" s="167">
        <f t="shared" si="9"/>
        <v>0.17647058823529413</v>
      </c>
      <c r="AX28" s="47" t="str">
        <f t="shared" si="10"/>
        <v/>
      </c>
      <c r="AY28" s="168">
        <f>'Indicator Date hidden2'!BZ27</f>
        <v>0.47058823529411764</v>
      </c>
      <c r="AZ28" s="172"/>
    </row>
    <row r="29" spans="1:52" ht="15" thickBot="1" x14ac:dyDescent="0.35">
      <c r="A29" s="120" t="str">
        <f>'Indicator Data'!A31</f>
        <v>Burkina Faso</v>
      </c>
      <c r="B29" s="43" t="str">
        <f>'Indicator Data'!B31</f>
        <v>BFA</v>
      </c>
      <c r="C29" s="147">
        <f>'Hazard &amp; Exposure'!AO28</f>
        <v>0.1</v>
      </c>
      <c r="D29" s="146">
        <f>'Hazard &amp; Exposure'!AP28</f>
        <v>4.5999999999999996</v>
      </c>
      <c r="E29" s="146">
        <f>'Hazard &amp; Exposure'!AQ28</f>
        <v>0</v>
      </c>
      <c r="F29" s="146">
        <f>'Hazard &amp; Exposure'!AR28</f>
        <v>0</v>
      </c>
      <c r="G29" s="146">
        <f>'Hazard &amp; Exposure'!AU28</f>
        <v>5.8</v>
      </c>
      <c r="H29" s="146">
        <f>'Hazard &amp; Exposure'!DM28</f>
        <v>7.2</v>
      </c>
      <c r="I29" s="40">
        <f>'Hazard &amp; Exposure'!DN28</f>
        <v>3.6</v>
      </c>
      <c r="J29" s="146">
        <f>'Hazard &amp; Exposure'!DQ28</f>
        <v>5.5</v>
      </c>
      <c r="K29" s="146">
        <f>'Hazard &amp; Exposure'!DT28</f>
        <v>7</v>
      </c>
      <c r="L29" s="40">
        <f>'Hazard &amp; Exposure'!DU28</f>
        <v>7</v>
      </c>
      <c r="M29" s="41">
        <f t="shared" si="0"/>
        <v>5.6</v>
      </c>
      <c r="N29" s="146">
        <f>'Hazard &amp; Exposure'!BL28</f>
        <v>4.2</v>
      </c>
      <c r="O29" s="146">
        <f>'Hazard &amp; Exposure'!CR28</f>
        <v>8.1</v>
      </c>
      <c r="P29" s="146">
        <f>'Hazard &amp; Exposure'!DB28</f>
        <v>7.7</v>
      </c>
      <c r="Q29" s="146">
        <f>'Hazard &amp; Exposure'!DL28</f>
        <v>7.8</v>
      </c>
      <c r="R29" s="40">
        <f>'Hazard &amp; Exposure'!DM28</f>
        <v>7.2</v>
      </c>
      <c r="S29" s="223">
        <f t="shared" si="1"/>
        <v>6.5</v>
      </c>
      <c r="T29" s="144">
        <f>Vulnerability!E28</f>
        <v>9.6999999999999993</v>
      </c>
      <c r="U29" s="142">
        <f>Vulnerability!H28</f>
        <v>5.4</v>
      </c>
      <c r="V29" s="142">
        <f>Vulnerability!N28</f>
        <v>3.2</v>
      </c>
      <c r="W29" s="40">
        <f>Vulnerability!O28</f>
        <v>7</v>
      </c>
      <c r="X29" s="142">
        <f>Vulnerability!T28</f>
        <v>8.8000000000000007</v>
      </c>
      <c r="Y29" s="141">
        <f>Vulnerability!AB28</f>
        <v>4</v>
      </c>
      <c r="Z29" s="141">
        <f>Vulnerability!AE28</f>
        <v>5.0999999999999996</v>
      </c>
      <c r="AA29" s="141">
        <f>Vulnerability!AH28</f>
        <v>0</v>
      </c>
      <c r="AB29" s="141">
        <f>Vulnerability!AK28</f>
        <v>4.3</v>
      </c>
      <c r="AC29" s="142">
        <f>Vulnerability!AL28</f>
        <v>3.6</v>
      </c>
      <c r="AD29" s="40">
        <f>Vulnerability!AM28</f>
        <v>6.9</v>
      </c>
      <c r="AE29" s="41">
        <f t="shared" si="2"/>
        <v>7</v>
      </c>
      <c r="AF29" s="41">
        <f>Vulnerability!AZ28</f>
        <v>5.3</v>
      </c>
      <c r="AG29" s="41">
        <f t="shared" si="3"/>
        <v>6.2</v>
      </c>
      <c r="AH29" s="156">
        <f>'Lack of Coping Capacity'!D28</f>
        <v>3.2</v>
      </c>
      <c r="AI29" s="140">
        <f>'Lack of Coping Capacity'!G28</f>
        <v>6.1</v>
      </c>
      <c r="AJ29" s="40">
        <f>'Lack of Coping Capacity'!H28</f>
        <v>4.7</v>
      </c>
      <c r="AK29" s="140">
        <f>'Lack of Coping Capacity'!M28</f>
        <v>7.6</v>
      </c>
      <c r="AL29" s="140">
        <f>'Lack of Coping Capacity'!R28</f>
        <v>9.1999999999999993</v>
      </c>
      <c r="AM29" s="140">
        <f>'Lack of Coping Capacity'!Z28</f>
        <v>6.8</v>
      </c>
      <c r="AN29" s="40">
        <f>'Lack of Coping Capacity'!AA28</f>
        <v>7.9</v>
      </c>
      <c r="AO29" s="41">
        <f t="shared" si="4"/>
        <v>6.6</v>
      </c>
      <c r="AP29" s="41">
        <f>'Lack of Coping Capacity'!AB28</f>
        <v>7.1</v>
      </c>
      <c r="AQ29" s="41">
        <f t="shared" si="5"/>
        <v>6.9</v>
      </c>
      <c r="AR29" s="149">
        <f t="shared" si="6"/>
        <v>6.5</v>
      </c>
      <c r="AS29" s="171" t="str">
        <f t="shared" si="7"/>
        <v>Very High</v>
      </c>
      <c r="AT29" s="166">
        <f t="shared" si="8"/>
        <v>9</v>
      </c>
      <c r="AU29" s="169">
        <f>VLOOKUP($B29,'Lack of Reliability Index'!$A$2:$H$192,8,FALSE)</f>
        <v>3.3777777777777782</v>
      </c>
      <c r="AV29" s="47">
        <f>'Imputed and missing data hidden'!BY27</f>
        <v>0</v>
      </c>
      <c r="AW29" s="167">
        <f t="shared" si="9"/>
        <v>0</v>
      </c>
      <c r="AX29" s="47" t="str">
        <f t="shared" si="10"/>
        <v>YES</v>
      </c>
      <c r="AY29" s="168">
        <f>'Indicator Date hidden2'!BZ28</f>
        <v>0.50666666666666671</v>
      </c>
      <c r="AZ29" s="172"/>
    </row>
    <row r="30" spans="1:52" ht="15" thickBot="1" x14ac:dyDescent="0.35">
      <c r="A30" s="120" t="str">
        <f>'Indicator Data'!A32</f>
        <v>Burundi</v>
      </c>
      <c r="B30" s="43" t="str">
        <f>'Indicator Data'!B32</f>
        <v>BDI</v>
      </c>
      <c r="C30" s="147">
        <f>'Hazard &amp; Exposure'!AO29</f>
        <v>4.9000000000000004</v>
      </c>
      <c r="D30" s="146">
        <f>'Hazard &amp; Exposure'!AP29</f>
        <v>3.7</v>
      </c>
      <c r="E30" s="146">
        <f>'Hazard &amp; Exposure'!AQ29</f>
        <v>0</v>
      </c>
      <c r="F30" s="146">
        <f>'Hazard &amp; Exposure'!AR29</f>
        <v>0</v>
      </c>
      <c r="G30" s="146">
        <f>'Hazard &amp; Exposure'!AU29</f>
        <v>4.9000000000000004</v>
      </c>
      <c r="H30" s="146">
        <f>'Hazard &amp; Exposure'!DM29</f>
        <v>6.7</v>
      </c>
      <c r="I30" s="40">
        <f>'Hazard &amp; Exposure'!DN29</f>
        <v>3.8</v>
      </c>
      <c r="J30" s="146">
        <f>'Hazard &amp; Exposure'!DQ29</f>
        <v>9</v>
      </c>
      <c r="K30" s="146">
        <f>'Hazard &amp; Exposure'!DT29</f>
        <v>0</v>
      </c>
      <c r="L30" s="40">
        <f>'Hazard &amp; Exposure'!DU29</f>
        <v>6.3</v>
      </c>
      <c r="M30" s="41">
        <f t="shared" si="0"/>
        <v>5.2</v>
      </c>
      <c r="N30" s="146">
        <f>'Hazard &amp; Exposure'!BL29</f>
        <v>6.7</v>
      </c>
      <c r="O30" s="146">
        <f>'Hazard &amp; Exposure'!CR29</f>
        <v>6.6</v>
      </c>
      <c r="P30" s="146">
        <f>'Hazard &amp; Exposure'!DB29</f>
        <v>7</v>
      </c>
      <c r="Q30" s="146">
        <f>'Hazard &amp; Exposure'!DL29</f>
        <v>6.6</v>
      </c>
      <c r="R30" s="40">
        <f>'Hazard &amp; Exposure'!DM29</f>
        <v>6.7</v>
      </c>
      <c r="S30" s="223">
        <f t="shared" si="1"/>
        <v>6</v>
      </c>
      <c r="T30" s="144">
        <f>Vulnerability!E29</f>
        <v>9.6</v>
      </c>
      <c r="U30" s="142">
        <f>Vulnerability!H29</f>
        <v>5.2</v>
      </c>
      <c r="V30" s="142">
        <f>Vulnerability!N29</f>
        <v>4.8</v>
      </c>
      <c r="W30" s="40">
        <f>Vulnerability!O29</f>
        <v>7.3</v>
      </c>
      <c r="X30" s="142">
        <f>Vulnerability!T29</f>
        <v>6.8</v>
      </c>
      <c r="Y30" s="141">
        <f>Vulnerability!AB29</f>
        <v>3.5</v>
      </c>
      <c r="Z30" s="141">
        <f>Vulnerability!AE29</f>
        <v>5.5</v>
      </c>
      <c r="AA30" s="141">
        <f>Vulnerability!AH29</f>
        <v>0.2</v>
      </c>
      <c r="AB30" s="141">
        <f>Vulnerability!AK29</f>
        <v>8.8000000000000007</v>
      </c>
      <c r="AC30" s="142">
        <f>Vulnerability!AL29</f>
        <v>5.4</v>
      </c>
      <c r="AD30" s="40">
        <f>Vulnerability!AM29</f>
        <v>6.1</v>
      </c>
      <c r="AE30" s="41">
        <f t="shared" si="2"/>
        <v>6.7</v>
      </c>
      <c r="AF30" s="41">
        <f>Vulnerability!AZ29</f>
        <v>6.1</v>
      </c>
      <c r="AG30" s="41">
        <f t="shared" si="3"/>
        <v>6.4</v>
      </c>
      <c r="AH30" s="156">
        <f>'Lack of Coping Capacity'!D29</f>
        <v>4.5999999999999996</v>
      </c>
      <c r="AI30" s="140">
        <f>'Lack of Coping Capacity'!G29</f>
        <v>8</v>
      </c>
      <c r="AJ30" s="40">
        <f>'Lack of Coping Capacity'!H29</f>
        <v>6.3</v>
      </c>
      <c r="AK30" s="140">
        <f>'Lack of Coping Capacity'!M29</f>
        <v>8</v>
      </c>
      <c r="AL30" s="140">
        <f>'Lack of Coping Capacity'!R29</f>
        <v>7.2</v>
      </c>
      <c r="AM30" s="140">
        <f>'Lack of Coping Capacity'!Z29</f>
        <v>7.1</v>
      </c>
      <c r="AN30" s="40">
        <f>'Lack of Coping Capacity'!AA29</f>
        <v>7.4</v>
      </c>
      <c r="AO30" s="41">
        <f t="shared" si="4"/>
        <v>6.9</v>
      </c>
      <c r="AP30" s="41">
        <f>'Lack of Coping Capacity'!AB29</f>
        <v>7.7</v>
      </c>
      <c r="AQ30" s="41">
        <f t="shared" si="5"/>
        <v>7.3</v>
      </c>
      <c r="AR30" s="149">
        <f t="shared" si="6"/>
        <v>6.5</v>
      </c>
      <c r="AS30" s="171" t="str">
        <f t="shared" si="7"/>
        <v>Very High</v>
      </c>
      <c r="AT30" s="166">
        <f t="shared" si="8"/>
        <v>9</v>
      </c>
      <c r="AU30" s="169">
        <f>VLOOKUP($B30,'Lack of Reliability Index'!$A$2:$H$192,8,FALSE)</f>
        <v>2.7377777777777768</v>
      </c>
      <c r="AV30" s="47">
        <f>'Imputed and missing data hidden'!BY28</f>
        <v>2</v>
      </c>
      <c r="AW30" s="167">
        <f t="shared" si="9"/>
        <v>3.9215686274509803E-2</v>
      </c>
      <c r="AX30" s="47" t="str">
        <f t="shared" si="10"/>
        <v/>
      </c>
      <c r="AY30" s="168">
        <f>'Indicator Date hidden2'!BZ29</f>
        <v>0.41333333333333333</v>
      </c>
      <c r="AZ30" s="172"/>
    </row>
    <row r="31" spans="1:52" ht="15" thickBot="1" x14ac:dyDescent="0.35">
      <c r="A31" s="120" t="str">
        <f>'Indicator Data'!A33</f>
        <v>Cabo Verde</v>
      </c>
      <c r="B31" s="43" t="str">
        <f>'Indicator Data'!B33</f>
        <v>CPV</v>
      </c>
      <c r="C31" s="147">
        <f>'Hazard &amp; Exposure'!AO30</f>
        <v>0.1</v>
      </c>
      <c r="D31" s="146">
        <f>'Hazard &amp; Exposure'!AP30</f>
        <v>0.1</v>
      </c>
      <c r="E31" s="146">
        <f>'Hazard &amp; Exposure'!AQ30</f>
        <v>0</v>
      </c>
      <c r="F31" s="146">
        <f>'Hazard &amp; Exposure'!AR30</f>
        <v>0</v>
      </c>
      <c r="G31" s="146">
        <f>'Hazard &amp; Exposure'!AU30</f>
        <v>6.6</v>
      </c>
      <c r="H31" s="146">
        <f>'Hazard &amp; Exposure'!DM30</f>
        <v>4.7</v>
      </c>
      <c r="I31" s="40">
        <f>'Hazard &amp; Exposure'!DN30</f>
        <v>2.4</v>
      </c>
      <c r="J31" s="146">
        <f>'Hazard &amp; Exposure'!DQ30</f>
        <v>0</v>
      </c>
      <c r="K31" s="146">
        <f>'Hazard &amp; Exposure'!DT30</f>
        <v>0</v>
      </c>
      <c r="L31" s="40">
        <f>'Hazard &amp; Exposure'!DU30</f>
        <v>0</v>
      </c>
      <c r="M31" s="41">
        <f t="shared" si="0"/>
        <v>1.3</v>
      </c>
      <c r="N31" s="146">
        <f>'Hazard &amp; Exposure'!BL30</f>
        <v>4.5</v>
      </c>
      <c r="O31" s="146">
        <f>'Hazard &amp; Exposure'!CR30</f>
        <v>4.8</v>
      </c>
      <c r="P31" s="146">
        <f>'Hazard &amp; Exposure'!DB30</f>
        <v>4.7</v>
      </c>
      <c r="Q31" s="146">
        <f>'Hazard &amp; Exposure'!DL30</f>
        <v>4.8</v>
      </c>
      <c r="R31" s="40">
        <f>'Hazard &amp; Exposure'!DM30</f>
        <v>4.7</v>
      </c>
      <c r="S31" s="223">
        <f t="shared" si="1"/>
        <v>3.2</v>
      </c>
      <c r="T31" s="144">
        <f>Vulnerability!E30</f>
        <v>5</v>
      </c>
      <c r="U31" s="142">
        <f>Vulnerability!H30</f>
        <v>5.3</v>
      </c>
      <c r="V31" s="142">
        <f>Vulnerability!N30</f>
        <v>4.0999999999999996</v>
      </c>
      <c r="W31" s="40">
        <f>Vulnerability!O30</f>
        <v>4.9000000000000004</v>
      </c>
      <c r="X31" s="142">
        <f>Vulnerability!T30</f>
        <v>0</v>
      </c>
      <c r="Y31" s="141">
        <f>Vulnerability!AB30</f>
        <v>1.7</v>
      </c>
      <c r="Z31" s="141">
        <f>Vulnerability!AE30</f>
        <v>1.5</v>
      </c>
      <c r="AA31" s="141">
        <f>Vulnerability!AH30</f>
        <v>0</v>
      </c>
      <c r="AB31" s="141">
        <f>Vulnerability!AK30</f>
        <v>3.7</v>
      </c>
      <c r="AC31" s="142">
        <f>Vulnerability!AL30</f>
        <v>1.8</v>
      </c>
      <c r="AD31" s="40">
        <f>Vulnerability!AM30</f>
        <v>0.9</v>
      </c>
      <c r="AE31" s="41">
        <f t="shared" si="2"/>
        <v>3.1</v>
      </c>
      <c r="AF31" s="41">
        <f>Vulnerability!AZ30</f>
        <v>3.8</v>
      </c>
      <c r="AG31" s="41">
        <f t="shared" si="3"/>
        <v>3.5</v>
      </c>
      <c r="AH31" s="156">
        <f>'Lack of Coping Capacity'!D30</f>
        <v>3.4</v>
      </c>
      <c r="AI31" s="140">
        <f>'Lack of Coping Capacity'!G30</f>
        <v>4.3</v>
      </c>
      <c r="AJ31" s="40">
        <f>'Lack of Coping Capacity'!H30</f>
        <v>3.9</v>
      </c>
      <c r="AK31" s="140">
        <f>'Lack of Coping Capacity'!M30</f>
        <v>3.1</v>
      </c>
      <c r="AL31" s="140">
        <f>'Lack of Coping Capacity'!R30</f>
        <v>3.2</v>
      </c>
      <c r="AM31" s="140">
        <f>'Lack of Coping Capacity'!Z30</f>
        <v>4.8</v>
      </c>
      <c r="AN31" s="40">
        <f>'Lack of Coping Capacity'!AA30</f>
        <v>3.7</v>
      </c>
      <c r="AO31" s="41">
        <f t="shared" si="4"/>
        <v>3.8</v>
      </c>
      <c r="AP31" s="41">
        <f>'Lack of Coping Capacity'!AB30</f>
        <v>5.4</v>
      </c>
      <c r="AQ31" s="41">
        <f t="shared" si="5"/>
        <v>4.5999999999999996</v>
      </c>
      <c r="AR31" s="149">
        <f t="shared" si="6"/>
        <v>3.7</v>
      </c>
      <c r="AS31" s="171" t="str">
        <f t="shared" si="7"/>
        <v>Medium</v>
      </c>
      <c r="AT31" s="166">
        <f t="shared" si="8"/>
        <v>114</v>
      </c>
      <c r="AU31" s="169">
        <f>VLOOKUP($B31,'Lack of Reliability Index'!$A$2:$H$192,8,FALSE)</f>
        <v>5.2935323383084585</v>
      </c>
      <c r="AV31" s="47">
        <f>'Imputed and missing data hidden'!BY29</f>
        <v>10</v>
      </c>
      <c r="AW31" s="167">
        <f t="shared" si="9"/>
        <v>0.19607843137254902</v>
      </c>
      <c r="AX31" s="47" t="str">
        <f t="shared" si="10"/>
        <v/>
      </c>
      <c r="AY31" s="168">
        <f>'Indicator Date hidden2'!BZ30</f>
        <v>0.4925373134328358</v>
      </c>
      <c r="AZ31" s="172"/>
    </row>
    <row r="32" spans="1:52" ht="15" thickBot="1" x14ac:dyDescent="0.35">
      <c r="A32" s="120" t="str">
        <f>'Indicator Data'!A34</f>
        <v>Cambodia</v>
      </c>
      <c r="B32" s="43" t="str">
        <f>'Indicator Data'!B34</f>
        <v>KHM</v>
      </c>
      <c r="C32" s="147">
        <f>'Hazard &amp; Exposure'!AO31</f>
        <v>0.1</v>
      </c>
      <c r="D32" s="146">
        <f>'Hazard &amp; Exposure'!AP31</f>
        <v>9.5</v>
      </c>
      <c r="E32" s="146">
        <f>'Hazard &amp; Exposure'!AQ31</f>
        <v>5.2</v>
      </c>
      <c r="F32" s="146">
        <f>'Hazard &amp; Exposure'!AR31</f>
        <v>4</v>
      </c>
      <c r="G32" s="146">
        <f>'Hazard &amp; Exposure'!AU31</f>
        <v>4.5999999999999996</v>
      </c>
      <c r="H32" s="146">
        <f>'Hazard &amp; Exposure'!DM31</f>
        <v>6.4</v>
      </c>
      <c r="I32" s="40">
        <f>'Hazard &amp; Exposure'!DN31</f>
        <v>5.8</v>
      </c>
      <c r="J32" s="146">
        <f>'Hazard &amp; Exposure'!DQ31</f>
        <v>4.5999999999999996</v>
      </c>
      <c r="K32" s="146">
        <f>'Hazard &amp; Exposure'!DT31</f>
        <v>0</v>
      </c>
      <c r="L32" s="40">
        <f>'Hazard &amp; Exposure'!DU31</f>
        <v>3.2</v>
      </c>
      <c r="M32" s="41">
        <f t="shared" si="0"/>
        <v>4.5999999999999996</v>
      </c>
      <c r="N32" s="146">
        <f>'Hazard &amp; Exposure'!BL31</f>
        <v>6.3</v>
      </c>
      <c r="O32" s="146">
        <f>'Hazard &amp; Exposure'!CR31</f>
        <v>8.5</v>
      </c>
      <c r="P32" s="146">
        <f>'Hazard &amp; Exposure'!DB31</f>
        <v>4.9000000000000004</v>
      </c>
      <c r="Q32" s="146">
        <f>'Hazard &amp; Exposure'!DL31</f>
        <v>5</v>
      </c>
      <c r="R32" s="40">
        <f>'Hazard &amp; Exposure'!DM31</f>
        <v>6.4</v>
      </c>
      <c r="S32" s="223">
        <f t="shared" si="1"/>
        <v>5.6</v>
      </c>
      <c r="T32" s="144">
        <f>Vulnerability!E31</f>
        <v>7.5</v>
      </c>
      <c r="U32" s="142">
        <f>Vulnerability!H31</f>
        <v>6.3</v>
      </c>
      <c r="V32" s="142">
        <f>Vulnerability!N31</f>
        <v>1.9</v>
      </c>
      <c r="W32" s="40">
        <f>Vulnerability!O31</f>
        <v>5.8</v>
      </c>
      <c r="X32" s="142">
        <f>Vulnerability!T31</f>
        <v>0</v>
      </c>
      <c r="Y32" s="141">
        <f>Vulnerability!AB31</f>
        <v>2.7</v>
      </c>
      <c r="Z32" s="141">
        <f>Vulnerability!AE31</f>
        <v>3.8</v>
      </c>
      <c r="AA32" s="141">
        <f>Vulnerability!AH31</f>
        <v>5.3</v>
      </c>
      <c r="AB32" s="141">
        <f>Vulnerability!AK31</f>
        <v>4.7</v>
      </c>
      <c r="AC32" s="142">
        <f>Vulnerability!AL31</f>
        <v>4.2</v>
      </c>
      <c r="AD32" s="40">
        <f>Vulnerability!AM31</f>
        <v>2.2999999999999998</v>
      </c>
      <c r="AE32" s="41">
        <f t="shared" si="2"/>
        <v>4.3</v>
      </c>
      <c r="AF32" s="41">
        <f>Vulnerability!AZ31</f>
        <v>5</v>
      </c>
      <c r="AG32" s="41">
        <f t="shared" si="3"/>
        <v>4.7</v>
      </c>
      <c r="AH32" s="156">
        <f>'Lack of Coping Capacity'!D31</f>
        <v>6.8</v>
      </c>
      <c r="AI32" s="140">
        <f>'Lack of Coping Capacity'!G31</f>
        <v>7.1</v>
      </c>
      <c r="AJ32" s="40">
        <f>'Lack of Coping Capacity'!H31</f>
        <v>7</v>
      </c>
      <c r="AK32" s="140">
        <f>'Lack of Coping Capacity'!M31</f>
        <v>3.8</v>
      </c>
      <c r="AL32" s="140">
        <f>'Lack of Coping Capacity'!R31</f>
        <v>5.7</v>
      </c>
      <c r="AM32" s="140">
        <f>'Lack of Coping Capacity'!Z31</f>
        <v>6.1</v>
      </c>
      <c r="AN32" s="40">
        <f>'Lack of Coping Capacity'!AA31</f>
        <v>5.2</v>
      </c>
      <c r="AO32" s="41">
        <f t="shared" si="4"/>
        <v>6.2</v>
      </c>
      <c r="AP32" s="41">
        <f>'Lack of Coping Capacity'!AB31</f>
        <v>5.4</v>
      </c>
      <c r="AQ32" s="41">
        <f t="shared" si="5"/>
        <v>5.8</v>
      </c>
      <c r="AR32" s="149">
        <f t="shared" si="6"/>
        <v>5.3</v>
      </c>
      <c r="AS32" s="171" t="str">
        <f t="shared" si="7"/>
        <v>High</v>
      </c>
      <c r="AT32" s="166">
        <f t="shared" si="8"/>
        <v>48</v>
      </c>
      <c r="AU32" s="169">
        <f>VLOOKUP($B32,'Lack of Reliability Index'!$A$2:$H$192,8,FALSE)</f>
        <v>3.6968036529680361</v>
      </c>
      <c r="AV32" s="47">
        <f>'Imputed and missing data hidden'!BY30</f>
        <v>4</v>
      </c>
      <c r="AW32" s="167">
        <f t="shared" si="9"/>
        <v>7.8431372549019607E-2</v>
      </c>
      <c r="AX32" s="47" t="str">
        <f t="shared" si="10"/>
        <v/>
      </c>
      <c r="AY32" s="168">
        <f>'Indicator Date hidden2'!BZ31</f>
        <v>0.49315068493150682</v>
      </c>
      <c r="AZ32" s="172"/>
    </row>
    <row r="33" spans="1:52" ht="15" thickBot="1" x14ac:dyDescent="0.35">
      <c r="A33" s="120" t="str">
        <f>'Indicator Data'!A35</f>
        <v>Cameroon</v>
      </c>
      <c r="B33" s="43" t="str">
        <f>'Indicator Data'!B35</f>
        <v>CMR</v>
      </c>
      <c r="C33" s="147">
        <f>'Hazard &amp; Exposure'!AO32</f>
        <v>0.1</v>
      </c>
      <c r="D33" s="146">
        <f>'Hazard &amp; Exposure'!AP32</f>
        <v>6</v>
      </c>
      <c r="E33" s="146">
        <f>'Hazard &amp; Exposure'!AQ32</f>
        <v>0</v>
      </c>
      <c r="F33" s="146">
        <f>'Hazard &amp; Exposure'!AR32</f>
        <v>0</v>
      </c>
      <c r="G33" s="146">
        <f>'Hazard &amp; Exposure'!AU32</f>
        <v>3.1</v>
      </c>
      <c r="H33" s="146">
        <f>'Hazard &amp; Exposure'!DM32</f>
        <v>7.8</v>
      </c>
      <c r="I33" s="40">
        <f>'Hazard &amp; Exposure'!DN32</f>
        <v>3.6</v>
      </c>
      <c r="J33" s="146">
        <f>'Hazard &amp; Exposure'!DQ32</f>
        <v>9.6999999999999993</v>
      </c>
      <c r="K33" s="146">
        <f>'Hazard &amp; Exposure'!DT32</f>
        <v>9</v>
      </c>
      <c r="L33" s="40">
        <f>'Hazard &amp; Exposure'!DU32</f>
        <v>9</v>
      </c>
      <c r="M33" s="41">
        <f t="shared" si="0"/>
        <v>7.1</v>
      </c>
      <c r="N33" s="146">
        <f>'Hazard &amp; Exposure'!BL32</f>
        <v>8.6999999999999993</v>
      </c>
      <c r="O33" s="146">
        <f>'Hazard &amp; Exposure'!CR32</f>
        <v>8.4</v>
      </c>
      <c r="P33" s="146">
        <f>'Hazard &amp; Exposure'!DB32</f>
        <v>7</v>
      </c>
      <c r="Q33" s="146">
        <f>'Hazard &amp; Exposure'!DL32</f>
        <v>6.5</v>
      </c>
      <c r="R33" s="40">
        <f>'Hazard &amp; Exposure'!DM32</f>
        <v>7.8</v>
      </c>
      <c r="S33" s="223">
        <f t="shared" si="1"/>
        <v>7.5</v>
      </c>
      <c r="T33" s="144">
        <f>Vulnerability!E32</f>
        <v>7.9</v>
      </c>
      <c r="U33" s="142">
        <f>Vulnerability!H32</f>
        <v>6.5</v>
      </c>
      <c r="V33" s="142">
        <f>Vulnerability!N32</f>
        <v>2.1</v>
      </c>
      <c r="W33" s="40">
        <f>Vulnerability!O32</f>
        <v>6.1</v>
      </c>
      <c r="X33" s="142">
        <f>Vulnerability!T32</f>
        <v>9</v>
      </c>
      <c r="Y33" s="141">
        <f>Vulnerability!AB32</f>
        <v>6.3</v>
      </c>
      <c r="Z33" s="141">
        <f>Vulnerability!AE32</f>
        <v>4.5999999999999996</v>
      </c>
      <c r="AA33" s="141">
        <f>Vulnerability!AH32</f>
        <v>0</v>
      </c>
      <c r="AB33" s="141">
        <f>Vulnerability!AK32</f>
        <v>2.6</v>
      </c>
      <c r="AC33" s="142">
        <f>Vulnerability!AL32</f>
        <v>3.7</v>
      </c>
      <c r="AD33" s="40">
        <f>Vulnerability!AM32</f>
        <v>7.2</v>
      </c>
      <c r="AE33" s="41">
        <f t="shared" si="2"/>
        <v>6.7</v>
      </c>
      <c r="AF33" s="41">
        <f>Vulnerability!AZ32</f>
        <v>5.4</v>
      </c>
      <c r="AG33" s="41">
        <f t="shared" si="3"/>
        <v>6.1</v>
      </c>
      <c r="AH33" s="156">
        <f>'Lack of Coping Capacity'!D32</f>
        <v>2.6</v>
      </c>
      <c r="AI33" s="140">
        <f>'Lack of Coping Capacity'!G32</f>
        <v>7.1</v>
      </c>
      <c r="AJ33" s="40">
        <f>'Lack of Coping Capacity'!H32</f>
        <v>4.9000000000000004</v>
      </c>
      <c r="AK33" s="140">
        <f>'Lack of Coping Capacity'!M32</f>
        <v>5.7</v>
      </c>
      <c r="AL33" s="140">
        <f>'Lack of Coping Capacity'!R32</f>
        <v>8</v>
      </c>
      <c r="AM33" s="140">
        <f>'Lack of Coping Capacity'!Z32</f>
        <v>6.9</v>
      </c>
      <c r="AN33" s="40">
        <f>'Lack of Coping Capacity'!AA32</f>
        <v>6.9</v>
      </c>
      <c r="AO33" s="41">
        <f t="shared" si="4"/>
        <v>6</v>
      </c>
      <c r="AP33" s="41">
        <f>'Lack of Coping Capacity'!AB32</f>
        <v>6.2</v>
      </c>
      <c r="AQ33" s="41">
        <f t="shared" si="5"/>
        <v>6.1</v>
      </c>
      <c r="AR33" s="149">
        <f t="shared" si="6"/>
        <v>6.5</v>
      </c>
      <c r="AS33" s="171" t="str">
        <f t="shared" si="7"/>
        <v>Very High</v>
      </c>
      <c r="AT33" s="166">
        <f t="shared" si="8"/>
        <v>9</v>
      </c>
      <c r="AU33" s="169">
        <f>VLOOKUP($B33,'Lack of Reliability Index'!$A$2:$H$192,8,FALSE)</f>
        <v>5.0180180180180178</v>
      </c>
      <c r="AV33" s="47">
        <f>'Imputed and missing data hidden'!BY31</f>
        <v>1</v>
      </c>
      <c r="AW33" s="167">
        <f t="shared" si="9"/>
        <v>1.9607843137254902E-2</v>
      </c>
      <c r="AX33" s="47" t="str">
        <f t="shared" si="10"/>
        <v>YES</v>
      </c>
      <c r="AY33" s="168">
        <f>'Indicator Date hidden2'!BZ32</f>
        <v>0.70270270270270274</v>
      </c>
      <c r="AZ33" s="172"/>
    </row>
    <row r="34" spans="1:52" ht="15" thickBot="1" x14ac:dyDescent="0.35">
      <c r="A34" s="120" t="str">
        <f>'Indicator Data'!A36</f>
        <v>Canada</v>
      </c>
      <c r="B34" s="43" t="str">
        <f>'Indicator Data'!B36</f>
        <v>CAN</v>
      </c>
      <c r="C34" s="147">
        <f>'Hazard &amp; Exposure'!AO33</f>
        <v>5.5</v>
      </c>
      <c r="D34" s="146">
        <f>'Hazard &amp; Exposure'!AP33</f>
        <v>5.2</v>
      </c>
      <c r="E34" s="146">
        <f>'Hazard &amp; Exposure'!AQ33</f>
        <v>6.9</v>
      </c>
      <c r="F34" s="146">
        <f>'Hazard &amp; Exposure'!AR33</f>
        <v>2.6</v>
      </c>
      <c r="G34" s="146">
        <f>'Hazard &amp; Exposure'!AU33</f>
        <v>4.7</v>
      </c>
      <c r="H34" s="146">
        <f>'Hazard &amp; Exposure'!DM33</f>
        <v>1.2</v>
      </c>
      <c r="I34" s="40">
        <f>'Hazard &amp; Exposure'!DN33</f>
        <v>4.5999999999999996</v>
      </c>
      <c r="J34" s="146">
        <f>'Hazard &amp; Exposure'!DQ33</f>
        <v>0.1</v>
      </c>
      <c r="K34" s="146">
        <f>'Hazard &amp; Exposure'!DT33</f>
        <v>0</v>
      </c>
      <c r="L34" s="40">
        <f>'Hazard &amp; Exposure'!DU33</f>
        <v>0.1</v>
      </c>
      <c r="M34" s="41">
        <f t="shared" si="0"/>
        <v>2.6</v>
      </c>
      <c r="N34" s="146" t="str">
        <f>'Hazard &amp; Exposure'!BL33</f>
        <v>x</v>
      </c>
      <c r="O34" s="146">
        <f>'Hazard &amp; Exposure'!CR33</f>
        <v>0</v>
      </c>
      <c r="P34" s="146">
        <f>'Hazard &amp; Exposure'!DB33</f>
        <v>2.4</v>
      </c>
      <c r="Q34" s="146">
        <f>'Hazard &amp; Exposure'!DL33</f>
        <v>1.1000000000000001</v>
      </c>
      <c r="R34" s="40">
        <f>'Hazard &amp; Exposure'!DM33</f>
        <v>1.2</v>
      </c>
      <c r="S34" s="223">
        <f t="shared" si="1"/>
        <v>1.9</v>
      </c>
      <c r="T34" s="144">
        <f>Vulnerability!E33</f>
        <v>0</v>
      </c>
      <c r="U34" s="142">
        <f>Vulnerability!H33</f>
        <v>1.7</v>
      </c>
      <c r="V34" s="142">
        <f>Vulnerability!N33</f>
        <v>0</v>
      </c>
      <c r="W34" s="40">
        <f>Vulnerability!O33</f>
        <v>0.4</v>
      </c>
      <c r="X34" s="142">
        <f>Vulnerability!T33</f>
        <v>6.2</v>
      </c>
      <c r="Y34" s="141">
        <f>Vulnerability!AB33</f>
        <v>0.1</v>
      </c>
      <c r="Z34" s="141">
        <f>Vulnerability!AE33</f>
        <v>0.4</v>
      </c>
      <c r="AA34" s="141">
        <f>Vulnerability!AH33</f>
        <v>0.1</v>
      </c>
      <c r="AB34" s="141">
        <f>Vulnerability!AK33</f>
        <v>0.6</v>
      </c>
      <c r="AC34" s="142">
        <f>Vulnerability!AL33</f>
        <v>0.3</v>
      </c>
      <c r="AD34" s="40">
        <f>Vulnerability!AM33</f>
        <v>3.8</v>
      </c>
      <c r="AE34" s="41">
        <f t="shared" si="2"/>
        <v>2.2999999999999998</v>
      </c>
      <c r="AF34" s="41">
        <f>Vulnerability!AZ33</f>
        <v>6.5</v>
      </c>
      <c r="AG34" s="41">
        <f t="shared" si="3"/>
        <v>4.7</v>
      </c>
      <c r="AH34" s="156">
        <f>'Lack of Coping Capacity'!D33</f>
        <v>2.8</v>
      </c>
      <c r="AI34" s="140">
        <f>'Lack of Coping Capacity'!G33</f>
        <v>2</v>
      </c>
      <c r="AJ34" s="40">
        <f>'Lack of Coping Capacity'!H33</f>
        <v>2.4</v>
      </c>
      <c r="AK34" s="140">
        <f>'Lack of Coping Capacity'!M33</f>
        <v>2.2000000000000002</v>
      </c>
      <c r="AL34" s="140">
        <f>'Lack of Coping Capacity'!R33</f>
        <v>3</v>
      </c>
      <c r="AM34" s="140">
        <f>'Lack of Coping Capacity'!Z33</f>
        <v>1.5</v>
      </c>
      <c r="AN34" s="40">
        <f>'Lack of Coping Capacity'!AA33</f>
        <v>2.2000000000000002</v>
      </c>
      <c r="AO34" s="41">
        <f t="shared" si="4"/>
        <v>2.2999999999999998</v>
      </c>
      <c r="AP34" s="41">
        <f>'Lack of Coping Capacity'!AB33</f>
        <v>0.1</v>
      </c>
      <c r="AQ34" s="41">
        <f t="shared" si="5"/>
        <v>1.3</v>
      </c>
      <c r="AR34" s="149">
        <f t="shared" si="6"/>
        <v>2.2999999999999998</v>
      </c>
      <c r="AS34" s="171" t="str">
        <f t="shared" si="7"/>
        <v>Low</v>
      </c>
      <c r="AT34" s="166">
        <f t="shared" si="8"/>
        <v>173</v>
      </c>
      <c r="AU34" s="169">
        <f>VLOOKUP($B34,'Lack of Reliability Index'!$A$2:$H$192,8,FALSE)</f>
        <v>5.624242424242424</v>
      </c>
      <c r="AV34" s="47">
        <f>'Imputed and missing data hidden'!BY32</f>
        <v>12</v>
      </c>
      <c r="AW34" s="167">
        <f t="shared" si="9"/>
        <v>0.23529411764705882</v>
      </c>
      <c r="AX34" s="47" t="str">
        <f t="shared" si="10"/>
        <v/>
      </c>
      <c r="AY34" s="168">
        <f>'Indicator Date hidden2'!BZ33</f>
        <v>0.45454545454545453</v>
      </c>
      <c r="AZ34" s="172"/>
    </row>
    <row r="35" spans="1:52" ht="15" thickBot="1" x14ac:dyDescent="0.35">
      <c r="A35" s="120" t="str">
        <f>'Indicator Data'!A37</f>
        <v>Central African Republic</v>
      </c>
      <c r="B35" s="43" t="str">
        <f>'Indicator Data'!B37</f>
        <v>CAF</v>
      </c>
      <c r="C35" s="147">
        <f>'Hazard &amp; Exposure'!AO34</f>
        <v>0.1</v>
      </c>
      <c r="D35" s="146">
        <f>'Hazard &amp; Exposure'!AP34</f>
        <v>5.7</v>
      </c>
      <c r="E35" s="146">
        <f>'Hazard &amp; Exposure'!AQ34</f>
        <v>0</v>
      </c>
      <c r="F35" s="146">
        <f>'Hazard &amp; Exposure'!AR34</f>
        <v>0</v>
      </c>
      <c r="G35" s="146">
        <f>'Hazard &amp; Exposure'!AU34</f>
        <v>0.5</v>
      </c>
      <c r="H35" s="146">
        <f>'Hazard &amp; Exposure'!DM34</f>
        <v>7.6</v>
      </c>
      <c r="I35" s="40">
        <f>'Hazard &amp; Exposure'!DN34</f>
        <v>3.1</v>
      </c>
      <c r="J35" s="146">
        <f>'Hazard &amp; Exposure'!DQ34</f>
        <v>9.1999999999999993</v>
      </c>
      <c r="K35" s="146">
        <f>'Hazard &amp; Exposure'!DT34</f>
        <v>8</v>
      </c>
      <c r="L35" s="40">
        <f>'Hazard &amp; Exposure'!DU34</f>
        <v>8</v>
      </c>
      <c r="M35" s="41">
        <f t="shared" si="0"/>
        <v>6.1</v>
      </c>
      <c r="N35" s="146">
        <f>'Hazard &amp; Exposure'!BL34</f>
        <v>7.6</v>
      </c>
      <c r="O35" s="146">
        <f>'Hazard &amp; Exposure'!CR34</f>
        <v>8.6</v>
      </c>
      <c r="P35" s="146">
        <f>'Hazard &amp; Exposure'!DB34</f>
        <v>5.5</v>
      </c>
      <c r="Q35" s="146">
        <f>'Hazard &amp; Exposure'!DL34</f>
        <v>8</v>
      </c>
      <c r="R35" s="40">
        <f>'Hazard &amp; Exposure'!DM34</f>
        <v>7.6</v>
      </c>
      <c r="S35" s="223">
        <f t="shared" si="1"/>
        <v>6.9</v>
      </c>
      <c r="T35" s="144">
        <f>Vulnerability!E34</f>
        <v>10</v>
      </c>
      <c r="U35" s="142">
        <f>Vulnerability!H34</f>
        <v>8.5</v>
      </c>
      <c r="V35" s="142">
        <f>Vulnerability!N34</f>
        <v>10</v>
      </c>
      <c r="W35" s="40">
        <f>Vulnerability!O34</f>
        <v>9.6</v>
      </c>
      <c r="X35" s="142">
        <f>Vulnerability!T34</f>
        <v>9.8000000000000007</v>
      </c>
      <c r="Y35" s="141">
        <f>Vulnerability!AB34</f>
        <v>8.8000000000000007</v>
      </c>
      <c r="Z35" s="141">
        <f>Vulnerability!AE34</f>
        <v>7.1</v>
      </c>
      <c r="AA35" s="141">
        <f>Vulnerability!AH34</f>
        <v>0.5</v>
      </c>
      <c r="AB35" s="141">
        <f>Vulnerability!AK34</f>
        <v>9.6</v>
      </c>
      <c r="AC35" s="142">
        <f>Vulnerability!AL34</f>
        <v>7.6</v>
      </c>
      <c r="AD35" s="40">
        <f>Vulnerability!AM34</f>
        <v>9</v>
      </c>
      <c r="AE35" s="41">
        <f t="shared" si="2"/>
        <v>9.3000000000000007</v>
      </c>
      <c r="AF35" s="41">
        <f>Vulnerability!AZ34</f>
        <v>5.7</v>
      </c>
      <c r="AG35" s="41">
        <f t="shared" si="3"/>
        <v>8</v>
      </c>
      <c r="AH35" s="156" t="str">
        <f>'Lack of Coping Capacity'!D34</f>
        <v>x</v>
      </c>
      <c r="AI35" s="140">
        <f>'Lack of Coping Capacity'!G34</f>
        <v>8</v>
      </c>
      <c r="AJ35" s="40">
        <f>'Lack of Coping Capacity'!H34</f>
        <v>8</v>
      </c>
      <c r="AK35" s="140">
        <f>'Lack of Coping Capacity'!M34</f>
        <v>8.8000000000000007</v>
      </c>
      <c r="AL35" s="140">
        <f>'Lack of Coping Capacity'!R34</f>
        <v>9.3000000000000007</v>
      </c>
      <c r="AM35" s="140">
        <f>'Lack of Coping Capacity'!Z34</f>
        <v>9.5</v>
      </c>
      <c r="AN35" s="40">
        <f>'Lack of Coping Capacity'!AA34</f>
        <v>9.1999999999999993</v>
      </c>
      <c r="AO35" s="41">
        <f t="shared" si="4"/>
        <v>8.6999999999999993</v>
      </c>
      <c r="AP35" s="41">
        <f>'Lack of Coping Capacity'!AB34</f>
        <v>8.6999999999999993</v>
      </c>
      <c r="AQ35" s="41">
        <f t="shared" si="5"/>
        <v>8.6999999999999993</v>
      </c>
      <c r="AR35" s="149">
        <f t="shared" si="6"/>
        <v>7.8</v>
      </c>
      <c r="AS35" s="171" t="str">
        <f t="shared" si="7"/>
        <v>Very High</v>
      </c>
      <c r="AT35" s="166">
        <f t="shared" si="8"/>
        <v>1</v>
      </c>
      <c r="AU35" s="169">
        <f>VLOOKUP($B35,'Lack of Reliability Index'!$A$2:$H$192,8,FALSE)</f>
        <v>6.3333333333333339</v>
      </c>
      <c r="AV35" s="47">
        <f>'Imputed and missing data hidden'!BY33</f>
        <v>4</v>
      </c>
      <c r="AW35" s="167">
        <f t="shared" si="9"/>
        <v>7.8431372549019607E-2</v>
      </c>
      <c r="AX35" s="47" t="str">
        <f t="shared" si="10"/>
        <v>YES</v>
      </c>
      <c r="AY35" s="168">
        <f>'Indicator Date hidden2'!BZ34</f>
        <v>0.78873239436619713</v>
      </c>
      <c r="AZ35" s="172"/>
    </row>
    <row r="36" spans="1:52" ht="15" thickBot="1" x14ac:dyDescent="0.35">
      <c r="A36" s="120" t="str">
        <f>'Indicator Data'!A38</f>
        <v>Chad</v>
      </c>
      <c r="B36" s="43" t="str">
        <f>'Indicator Data'!B38</f>
        <v>TCD</v>
      </c>
      <c r="C36" s="147">
        <f>'Hazard &amp; Exposure'!AO35</f>
        <v>0.1</v>
      </c>
      <c r="D36" s="146">
        <f>'Hazard &amp; Exposure'!AP35</f>
        <v>7.5</v>
      </c>
      <c r="E36" s="146">
        <f>'Hazard &amp; Exposure'!AQ35</f>
        <v>0</v>
      </c>
      <c r="F36" s="146">
        <f>'Hazard &amp; Exposure'!AR35</f>
        <v>0</v>
      </c>
      <c r="G36" s="146">
        <f>'Hazard &amp; Exposure'!AU35</f>
        <v>5.6</v>
      </c>
      <c r="H36" s="146">
        <f>'Hazard &amp; Exposure'!DM35</f>
        <v>7</v>
      </c>
      <c r="I36" s="40">
        <f>'Hazard &amp; Exposure'!DN35</f>
        <v>4.2</v>
      </c>
      <c r="J36" s="146">
        <f>'Hazard &amp; Exposure'!DQ35</f>
        <v>10</v>
      </c>
      <c r="K36" s="146">
        <f>'Hazard &amp; Exposure'!DT35</f>
        <v>0</v>
      </c>
      <c r="L36" s="40">
        <f>'Hazard &amp; Exposure'!DU35</f>
        <v>7</v>
      </c>
      <c r="M36" s="41">
        <f t="shared" ref="M36:M67" si="11">ROUND((10-GEOMEAN(((10-I36)/10*9+1),((10-L36)/10*9+1)))/9*10,1)</f>
        <v>5.8</v>
      </c>
      <c r="N36" s="146">
        <f>'Hazard &amp; Exposure'!BL35</f>
        <v>2.8</v>
      </c>
      <c r="O36" s="146">
        <f>'Hazard &amp; Exposure'!CR35</f>
        <v>7.7</v>
      </c>
      <c r="P36" s="146">
        <f>'Hazard &amp; Exposure'!DB35</f>
        <v>7.1</v>
      </c>
      <c r="Q36" s="146">
        <f>'Hazard &amp; Exposure'!DL35</f>
        <v>8.5</v>
      </c>
      <c r="R36" s="40">
        <f>'Hazard &amp; Exposure'!DM35</f>
        <v>7</v>
      </c>
      <c r="S36" s="223">
        <f t="shared" ref="S36:S67" si="12">ROUND((10-GEOMEAN(((10-M36)/10*9+1),((10-R36)/10*9+1)))/9*10,1)</f>
        <v>6.4</v>
      </c>
      <c r="T36" s="144">
        <f>Vulnerability!E35</f>
        <v>10</v>
      </c>
      <c r="U36" s="142">
        <f>Vulnerability!H35</f>
        <v>7</v>
      </c>
      <c r="V36" s="142">
        <f>Vulnerability!N35</f>
        <v>7</v>
      </c>
      <c r="W36" s="40">
        <f>Vulnerability!O35</f>
        <v>8.5</v>
      </c>
      <c r="X36" s="142">
        <f>Vulnerability!T35</f>
        <v>8.6</v>
      </c>
      <c r="Y36" s="141">
        <f>Vulnerability!AB35</f>
        <v>3.6</v>
      </c>
      <c r="Z36" s="141">
        <f>Vulnerability!AE35</f>
        <v>7.8</v>
      </c>
      <c r="AA36" s="141">
        <f>Vulnerability!AH35</f>
        <v>3</v>
      </c>
      <c r="AB36" s="141">
        <f>Vulnerability!AK35</f>
        <v>8.5</v>
      </c>
      <c r="AC36" s="142">
        <f>Vulnerability!AL35</f>
        <v>6.3</v>
      </c>
      <c r="AD36" s="40">
        <f>Vulnerability!AM35</f>
        <v>7.6</v>
      </c>
      <c r="AE36" s="41">
        <f t="shared" ref="AE36:AE67" si="13">ROUND((10-GEOMEAN(((10-W36)/10*9+1),((10-AD36)/10*9+1)))/9*10,1)</f>
        <v>8.1</v>
      </c>
      <c r="AF36" s="41">
        <f>Vulnerability!AZ35</f>
        <v>5.5</v>
      </c>
      <c r="AG36" s="41">
        <f t="shared" ref="AG36:AG67" si="14">ROUND((10-GEOMEAN(((10-AE36)/10*9+1),((10-AF36)/10*9+1)))/9*10,1)</f>
        <v>7</v>
      </c>
      <c r="AH36" s="156" t="str">
        <f>'Lack of Coping Capacity'!D35</f>
        <v>x</v>
      </c>
      <c r="AI36" s="140">
        <f>'Lack of Coping Capacity'!G35</f>
        <v>8.1</v>
      </c>
      <c r="AJ36" s="40">
        <f>'Lack of Coping Capacity'!H35</f>
        <v>8.1</v>
      </c>
      <c r="AK36" s="140">
        <f>'Lack of Coping Capacity'!M35</f>
        <v>9.1</v>
      </c>
      <c r="AL36" s="140">
        <f>'Lack of Coping Capacity'!R35</f>
        <v>10</v>
      </c>
      <c r="AM36" s="140">
        <f>'Lack of Coping Capacity'!Z35</f>
        <v>9.9</v>
      </c>
      <c r="AN36" s="40">
        <f>'Lack of Coping Capacity'!AA35</f>
        <v>9.6999999999999993</v>
      </c>
      <c r="AO36" s="41">
        <f t="shared" ref="AO36:AO67" si="15">ROUND((10-GEOMEAN(((10-AJ36)/10*9+1),((10-AN36)/10*9+1)))/9*10,1)</f>
        <v>9</v>
      </c>
      <c r="AP36" s="41">
        <f>'Lack of Coping Capacity'!AB35</f>
        <v>7.1</v>
      </c>
      <c r="AQ36" s="41">
        <f t="shared" ref="AQ36:AQ67" si="16">IF(AP36="x",AO36,ROUND((10-GEOMEAN(((10-AO36)/10*9+1),((10-AP36)/10*9+1)))/9*10,1))</f>
        <v>8.1999999999999993</v>
      </c>
      <c r="AR36" s="149">
        <f t="shared" ref="AR36:AR67" si="17">ROUND(S36^(1/3)*AG36^(1/3)*AQ36^(1/3),1)</f>
        <v>7.2</v>
      </c>
      <c r="AS36" s="171" t="str">
        <f t="shared" ref="AS36:AS67" si="18">IF(AR36&gt;=6.5,"Very High",IF(AR36&gt;=5,"High",IF(AR36&gt;=3.5,"Medium",IF(AR36&gt;=2,"Low","Very Low"))))</f>
        <v>Very High</v>
      </c>
      <c r="AT36" s="166">
        <f t="shared" ref="AT36:AT67" si="19">_xlfn.RANK.EQ(AR36,AR$4:AR$194)</f>
        <v>4</v>
      </c>
      <c r="AU36" s="169">
        <f>VLOOKUP($B36,'Lack of Reliability Index'!$A$2:$H$192,8,FALSE)</f>
        <v>3.7708920187793424</v>
      </c>
      <c r="AV36" s="47">
        <f>'Imputed and missing data hidden'!BY34</f>
        <v>4</v>
      </c>
      <c r="AW36" s="167">
        <f t="shared" ref="AW36:AW67" si="20">AV36/51</f>
        <v>7.8431372549019607E-2</v>
      </c>
      <c r="AX36" s="47" t="str">
        <f t="shared" ref="AX36:AX67" si="21">IF(K36&gt;=7,"YES","")</f>
        <v/>
      </c>
      <c r="AY36" s="168">
        <f>'Indicator Date hidden2'!BZ35</f>
        <v>0.50704225352112675</v>
      </c>
      <c r="AZ36" s="172"/>
    </row>
    <row r="37" spans="1:52" ht="15" thickBot="1" x14ac:dyDescent="0.35">
      <c r="A37" s="120" t="str">
        <f>'Indicator Data'!A39</f>
        <v>Chile</v>
      </c>
      <c r="B37" s="43" t="str">
        <f>'Indicator Data'!B39</f>
        <v>CHL</v>
      </c>
      <c r="C37" s="147">
        <f>'Hazard &amp; Exposure'!AO36</f>
        <v>9.8000000000000007</v>
      </c>
      <c r="D37" s="146">
        <f>'Hazard &amp; Exposure'!AP36</f>
        <v>5.6</v>
      </c>
      <c r="E37" s="146">
        <f>'Hazard &amp; Exposure'!AQ36</f>
        <v>9.1</v>
      </c>
      <c r="F37" s="146">
        <f>'Hazard &amp; Exposure'!AR36</f>
        <v>0</v>
      </c>
      <c r="G37" s="146">
        <f>'Hazard &amp; Exposure'!AU36</f>
        <v>0.3</v>
      </c>
      <c r="H37" s="146">
        <f>'Hazard &amp; Exposure'!DM36</f>
        <v>2.8</v>
      </c>
      <c r="I37" s="40">
        <f>'Hazard &amp; Exposure'!DN36</f>
        <v>6.2</v>
      </c>
      <c r="J37" s="146">
        <f>'Hazard &amp; Exposure'!DQ36</f>
        <v>3.8</v>
      </c>
      <c r="K37" s="146">
        <f>'Hazard &amp; Exposure'!DT36</f>
        <v>0</v>
      </c>
      <c r="L37" s="40">
        <f>'Hazard &amp; Exposure'!DU36</f>
        <v>2.7</v>
      </c>
      <c r="M37" s="41">
        <f t="shared" si="11"/>
        <v>4.7</v>
      </c>
      <c r="N37" s="146" t="str">
        <f>'Hazard &amp; Exposure'!BL36</f>
        <v>x</v>
      </c>
      <c r="O37" s="146">
        <f>'Hazard &amp; Exposure'!CR36</f>
        <v>1.8</v>
      </c>
      <c r="P37" s="146">
        <f>'Hazard &amp; Exposure'!DB36</f>
        <v>3.7</v>
      </c>
      <c r="Q37" s="146">
        <f>'Hazard &amp; Exposure'!DL36</f>
        <v>2.8</v>
      </c>
      <c r="R37" s="40">
        <f>'Hazard &amp; Exposure'!DM36</f>
        <v>2.8</v>
      </c>
      <c r="S37" s="223">
        <f t="shared" si="12"/>
        <v>3.8</v>
      </c>
      <c r="T37" s="144">
        <f>Vulnerability!E36</f>
        <v>1.1000000000000001</v>
      </c>
      <c r="U37" s="142">
        <f>Vulnerability!H36</f>
        <v>4.5999999999999996</v>
      </c>
      <c r="V37" s="142">
        <f>Vulnerability!N36</f>
        <v>0</v>
      </c>
      <c r="W37" s="40">
        <f>Vulnerability!O36</f>
        <v>1.7</v>
      </c>
      <c r="X37" s="142">
        <f>Vulnerability!T36</f>
        <v>3.4</v>
      </c>
      <c r="Y37" s="141">
        <f>Vulnerability!AB36</f>
        <v>0.6</v>
      </c>
      <c r="Z37" s="141">
        <f>Vulnerability!AE36</f>
        <v>0.4</v>
      </c>
      <c r="AA37" s="141">
        <f>Vulnerability!AH36</f>
        <v>0</v>
      </c>
      <c r="AB37" s="141">
        <f>Vulnerability!AK36</f>
        <v>1.6</v>
      </c>
      <c r="AC37" s="142">
        <f>Vulnerability!AL36</f>
        <v>0.7</v>
      </c>
      <c r="AD37" s="40">
        <f>Vulnerability!AM36</f>
        <v>2.2000000000000002</v>
      </c>
      <c r="AE37" s="41">
        <f t="shared" si="13"/>
        <v>2</v>
      </c>
      <c r="AF37" s="41">
        <f>Vulnerability!AZ36</f>
        <v>3.9</v>
      </c>
      <c r="AG37" s="41">
        <f t="shared" si="14"/>
        <v>3</v>
      </c>
      <c r="AH37" s="156">
        <f>'Lack of Coping Capacity'!D36</f>
        <v>3.2</v>
      </c>
      <c r="AI37" s="140">
        <f>'Lack of Coping Capacity'!G36</f>
        <v>3.1</v>
      </c>
      <c r="AJ37" s="40">
        <f>'Lack of Coping Capacity'!H36</f>
        <v>3.2</v>
      </c>
      <c r="AK37" s="140">
        <f>'Lack of Coping Capacity'!M36</f>
        <v>1.5</v>
      </c>
      <c r="AL37" s="140">
        <f>'Lack of Coping Capacity'!R36</f>
        <v>2.7</v>
      </c>
      <c r="AM37" s="140">
        <f>'Lack of Coping Capacity'!Z36</f>
        <v>3</v>
      </c>
      <c r="AN37" s="40">
        <f>'Lack of Coping Capacity'!AA36</f>
        <v>2.4</v>
      </c>
      <c r="AO37" s="41">
        <f t="shared" si="15"/>
        <v>2.8</v>
      </c>
      <c r="AP37" s="41">
        <f>'Lack of Coping Capacity'!AB36</f>
        <v>2.6</v>
      </c>
      <c r="AQ37" s="41">
        <f t="shared" si="16"/>
        <v>2.7</v>
      </c>
      <c r="AR37" s="149">
        <f t="shared" si="17"/>
        <v>3.1</v>
      </c>
      <c r="AS37" s="171" t="str">
        <f t="shared" si="18"/>
        <v>Low</v>
      </c>
      <c r="AT37" s="166">
        <f t="shared" si="19"/>
        <v>140</v>
      </c>
      <c r="AU37" s="169">
        <f>VLOOKUP($B37,'Lack of Reliability Index'!$A$2:$H$192,8,FALSE)</f>
        <v>4.3428571428571425</v>
      </c>
      <c r="AV37" s="47">
        <f>'Imputed and missing data hidden'!BY35</f>
        <v>8</v>
      </c>
      <c r="AW37" s="167">
        <f t="shared" si="20"/>
        <v>0.15686274509803921</v>
      </c>
      <c r="AX37" s="47" t="str">
        <f t="shared" si="21"/>
        <v/>
      </c>
      <c r="AY37" s="168">
        <f>'Indicator Date hidden2'!BZ36</f>
        <v>0.41428571428571431</v>
      </c>
      <c r="AZ37" s="172"/>
    </row>
    <row r="38" spans="1:52" ht="15" thickBot="1" x14ac:dyDescent="0.35">
      <c r="A38" s="120" t="str">
        <f>'Indicator Data'!A40</f>
        <v>China</v>
      </c>
      <c r="B38" s="43" t="str">
        <f>'Indicator Data'!B40</f>
        <v>CHN</v>
      </c>
      <c r="C38" s="147">
        <f>'Hazard &amp; Exposure'!AO37</f>
        <v>7.2</v>
      </c>
      <c r="D38" s="146">
        <f>'Hazard &amp; Exposure'!AP37</f>
        <v>8.4</v>
      </c>
      <c r="E38" s="146">
        <f>'Hazard &amp; Exposure'!AQ37</f>
        <v>9.1999999999999993</v>
      </c>
      <c r="F38" s="146">
        <f>'Hazard &amp; Exposure'!AR37</f>
        <v>8.1</v>
      </c>
      <c r="G38" s="146">
        <f>'Hazard &amp; Exposure'!AU37</f>
        <v>4.5999999999999996</v>
      </c>
      <c r="H38" s="146">
        <f>'Hazard &amp; Exposure'!DM37</f>
        <v>5.8</v>
      </c>
      <c r="I38" s="40">
        <f>'Hazard &amp; Exposure'!DN37</f>
        <v>7.5</v>
      </c>
      <c r="J38" s="146">
        <f>'Hazard &amp; Exposure'!DQ37</f>
        <v>9</v>
      </c>
      <c r="K38" s="146">
        <f>'Hazard &amp; Exposure'!DT37</f>
        <v>0</v>
      </c>
      <c r="L38" s="40">
        <f>'Hazard &amp; Exposure'!DU37</f>
        <v>6.3</v>
      </c>
      <c r="M38" s="41">
        <f t="shared" si="11"/>
        <v>6.9</v>
      </c>
      <c r="N38" s="146">
        <f>'Hazard &amp; Exposure'!BL37</f>
        <v>7.1</v>
      </c>
      <c r="O38" s="146">
        <f>'Hazard &amp; Exposure'!CR37</f>
        <v>7.9</v>
      </c>
      <c r="P38" s="146">
        <f>'Hazard &amp; Exposure'!DB37</f>
        <v>4.5</v>
      </c>
      <c r="Q38" s="146">
        <f>'Hazard &amp; Exposure'!DL37</f>
        <v>1.8</v>
      </c>
      <c r="R38" s="40">
        <f>'Hazard &amp; Exposure'!DM37</f>
        <v>5.8</v>
      </c>
      <c r="S38" s="223">
        <f t="shared" si="12"/>
        <v>6.4</v>
      </c>
      <c r="T38" s="144">
        <f>Vulnerability!E37</f>
        <v>3.7</v>
      </c>
      <c r="U38" s="142">
        <f>Vulnerability!H37</f>
        <v>2.8</v>
      </c>
      <c r="V38" s="142">
        <f>Vulnerability!N37</f>
        <v>0</v>
      </c>
      <c r="W38" s="40">
        <f>Vulnerability!O37</f>
        <v>2.6</v>
      </c>
      <c r="X38" s="142">
        <f>Vulnerability!T37</f>
        <v>5.3</v>
      </c>
      <c r="Y38" s="141">
        <f>Vulnerability!AB37</f>
        <v>0.4</v>
      </c>
      <c r="Z38" s="141">
        <f>Vulnerability!AE37</f>
        <v>0.6</v>
      </c>
      <c r="AA38" s="141">
        <f>Vulnerability!AH37</f>
        <v>0.9</v>
      </c>
      <c r="AB38" s="141">
        <f>Vulnerability!AK37</f>
        <v>1.8</v>
      </c>
      <c r="AC38" s="142">
        <f>Vulnerability!AL37</f>
        <v>0.9</v>
      </c>
      <c r="AD38" s="40">
        <f>Vulnerability!AM37</f>
        <v>3.4</v>
      </c>
      <c r="AE38" s="41">
        <f t="shared" si="13"/>
        <v>3</v>
      </c>
      <c r="AF38" s="41">
        <f>Vulnerability!AZ37</f>
        <v>5.4</v>
      </c>
      <c r="AG38" s="41">
        <f t="shared" si="14"/>
        <v>4.3</v>
      </c>
      <c r="AH38" s="156">
        <f>'Lack of Coping Capacity'!D37</f>
        <v>2.5</v>
      </c>
      <c r="AI38" s="140">
        <f>'Lack of Coping Capacity'!G37</f>
        <v>5</v>
      </c>
      <c r="AJ38" s="40">
        <f>'Lack of Coping Capacity'!H37</f>
        <v>3.8</v>
      </c>
      <c r="AK38" s="140">
        <f>'Lack of Coping Capacity'!M37</f>
        <v>2.4</v>
      </c>
      <c r="AL38" s="140">
        <f>'Lack of Coping Capacity'!R37</f>
        <v>4</v>
      </c>
      <c r="AM38" s="140">
        <f>'Lack of Coping Capacity'!Z37</f>
        <v>3.4</v>
      </c>
      <c r="AN38" s="40">
        <f>'Lack of Coping Capacity'!AA37</f>
        <v>3.3</v>
      </c>
      <c r="AO38" s="41">
        <f t="shared" si="15"/>
        <v>3.6</v>
      </c>
      <c r="AP38" s="41">
        <f>'Lack of Coping Capacity'!AB37</f>
        <v>0.6</v>
      </c>
      <c r="AQ38" s="41">
        <f t="shared" si="16"/>
        <v>2.2000000000000002</v>
      </c>
      <c r="AR38" s="149">
        <f t="shared" si="17"/>
        <v>3.9</v>
      </c>
      <c r="AS38" s="171" t="str">
        <f t="shared" si="18"/>
        <v>Medium</v>
      </c>
      <c r="AT38" s="166">
        <f t="shared" si="19"/>
        <v>103</v>
      </c>
      <c r="AU38" s="169">
        <f>VLOOKUP($B38,'Lack of Reliability Index'!$A$2:$H$192,8,FALSE)</f>
        <v>5.6888888888888882</v>
      </c>
      <c r="AV38" s="47">
        <f>'Imputed and missing data hidden'!BY36</f>
        <v>8</v>
      </c>
      <c r="AW38" s="167">
        <f t="shared" si="20"/>
        <v>0.15686274509803921</v>
      </c>
      <c r="AX38" s="47" t="str">
        <f t="shared" si="21"/>
        <v/>
      </c>
      <c r="AY38" s="168">
        <f>'Indicator Date hidden2'!BZ37</f>
        <v>0.66666666666666663</v>
      </c>
      <c r="AZ38" s="172"/>
    </row>
    <row r="39" spans="1:52" ht="15" thickBot="1" x14ac:dyDescent="0.35">
      <c r="A39" s="120" t="str">
        <f>'Indicator Data'!A41</f>
        <v>Colombia</v>
      </c>
      <c r="B39" s="43" t="str">
        <f>'Indicator Data'!B41</f>
        <v>COL</v>
      </c>
      <c r="C39" s="147">
        <f>'Hazard &amp; Exposure'!AO38</f>
        <v>9.6</v>
      </c>
      <c r="D39" s="146">
        <f>'Hazard &amp; Exposure'!AP38</f>
        <v>6.8</v>
      </c>
      <c r="E39" s="146">
        <f>'Hazard &amp; Exposure'!AQ38</f>
        <v>7.9</v>
      </c>
      <c r="F39" s="146">
        <f>'Hazard &amp; Exposure'!AR38</f>
        <v>4.0999999999999996</v>
      </c>
      <c r="G39" s="146">
        <f>'Hazard &amp; Exposure'!AU38</f>
        <v>1.9</v>
      </c>
      <c r="H39" s="146">
        <f>'Hazard &amp; Exposure'!DM38</f>
        <v>5.4</v>
      </c>
      <c r="I39" s="40">
        <f>'Hazard &amp; Exposure'!DN38</f>
        <v>6.7</v>
      </c>
      <c r="J39" s="146">
        <f>'Hazard &amp; Exposure'!DQ38</f>
        <v>8.1</v>
      </c>
      <c r="K39" s="146">
        <f>'Hazard &amp; Exposure'!DT38</f>
        <v>7</v>
      </c>
      <c r="L39" s="40">
        <f>'Hazard &amp; Exposure'!DU38</f>
        <v>7</v>
      </c>
      <c r="M39" s="41">
        <f t="shared" si="11"/>
        <v>6.9</v>
      </c>
      <c r="N39" s="146" t="str">
        <f>'Hazard &amp; Exposure'!BL38</f>
        <v>x</v>
      </c>
      <c r="O39" s="146">
        <f>'Hazard &amp; Exposure'!CR38</f>
        <v>8</v>
      </c>
      <c r="P39" s="146">
        <f>'Hazard &amp; Exposure'!DB38</f>
        <v>4.0999999999999996</v>
      </c>
      <c r="Q39" s="146">
        <f>'Hazard &amp; Exposure'!DL38</f>
        <v>2.7</v>
      </c>
      <c r="R39" s="40">
        <f>'Hazard &amp; Exposure'!DM38</f>
        <v>5.4</v>
      </c>
      <c r="S39" s="223">
        <f t="shared" si="12"/>
        <v>6.2</v>
      </c>
      <c r="T39" s="144">
        <f>Vulnerability!E38</f>
        <v>3.9</v>
      </c>
      <c r="U39" s="142">
        <f>Vulnerability!H38</f>
        <v>5.9</v>
      </c>
      <c r="V39" s="142">
        <f>Vulnerability!N38</f>
        <v>1.3</v>
      </c>
      <c r="W39" s="40">
        <f>Vulnerability!O38</f>
        <v>3.8</v>
      </c>
      <c r="X39" s="142">
        <f>Vulnerability!T38</f>
        <v>10</v>
      </c>
      <c r="Y39" s="141">
        <f>Vulnerability!AB38</f>
        <v>0.6</v>
      </c>
      <c r="Z39" s="141">
        <f>Vulnerability!AE38</f>
        <v>1</v>
      </c>
      <c r="AA39" s="141">
        <f>Vulnerability!AH38</f>
        <v>0.3</v>
      </c>
      <c r="AB39" s="141">
        <f>Vulnerability!AK38</f>
        <v>1.2</v>
      </c>
      <c r="AC39" s="142">
        <f>Vulnerability!AL38</f>
        <v>0.8</v>
      </c>
      <c r="AD39" s="40">
        <f>Vulnerability!AM38</f>
        <v>7.7</v>
      </c>
      <c r="AE39" s="41">
        <f t="shared" si="13"/>
        <v>6.1</v>
      </c>
      <c r="AF39" s="41">
        <f>Vulnerability!AZ38</f>
        <v>4.3</v>
      </c>
      <c r="AG39" s="41">
        <f t="shared" si="14"/>
        <v>5.3</v>
      </c>
      <c r="AH39" s="156">
        <f>'Lack of Coping Capacity'!D38</f>
        <v>3</v>
      </c>
      <c r="AI39" s="140">
        <f>'Lack of Coping Capacity'!G38</f>
        <v>5.8</v>
      </c>
      <c r="AJ39" s="40">
        <f>'Lack of Coping Capacity'!H38</f>
        <v>4.4000000000000004</v>
      </c>
      <c r="AK39" s="140">
        <f>'Lack of Coping Capacity'!M38</f>
        <v>2.1</v>
      </c>
      <c r="AL39" s="140">
        <f>'Lack of Coping Capacity'!R38</f>
        <v>3.6</v>
      </c>
      <c r="AM39" s="140">
        <f>'Lack of Coping Capacity'!Z38</f>
        <v>3.6</v>
      </c>
      <c r="AN39" s="40">
        <f>'Lack of Coping Capacity'!AA38</f>
        <v>3.1</v>
      </c>
      <c r="AO39" s="41">
        <f t="shared" si="15"/>
        <v>3.8</v>
      </c>
      <c r="AP39" s="41">
        <f>'Lack of Coping Capacity'!AB38</f>
        <v>3.4</v>
      </c>
      <c r="AQ39" s="41">
        <f t="shared" si="16"/>
        <v>3.6</v>
      </c>
      <c r="AR39" s="149">
        <f t="shared" si="17"/>
        <v>4.9000000000000004</v>
      </c>
      <c r="AS39" s="171" t="str">
        <f t="shared" si="18"/>
        <v>Medium</v>
      </c>
      <c r="AT39" s="166">
        <f t="shared" si="19"/>
        <v>60</v>
      </c>
      <c r="AU39" s="169">
        <f>VLOOKUP($B39,'Lack of Reliability Index'!$A$2:$H$192,8,FALSE)</f>
        <v>4.7297297297297298</v>
      </c>
      <c r="AV39" s="47">
        <f>'Imputed and missing data hidden'!BY37</f>
        <v>5</v>
      </c>
      <c r="AW39" s="167">
        <f t="shared" si="20"/>
        <v>9.8039215686274508E-2</v>
      </c>
      <c r="AX39" s="47" t="str">
        <f t="shared" si="21"/>
        <v>YES</v>
      </c>
      <c r="AY39" s="168">
        <f>'Indicator Date hidden2'!BZ38</f>
        <v>0.45945945945945948</v>
      </c>
      <c r="AZ39" s="172"/>
    </row>
    <row r="40" spans="1:52" ht="15" thickBot="1" x14ac:dyDescent="0.35">
      <c r="A40" s="120" t="str">
        <f>'Indicator Data'!A42</f>
        <v>Comoros</v>
      </c>
      <c r="B40" s="43" t="str">
        <f>'Indicator Data'!B42</f>
        <v>COM</v>
      </c>
      <c r="C40" s="147">
        <f>'Hazard &amp; Exposure'!AO39</f>
        <v>0.1</v>
      </c>
      <c r="D40" s="146">
        <f>'Hazard &amp; Exposure'!AP39</f>
        <v>0.1</v>
      </c>
      <c r="E40" s="146">
        <f>'Hazard &amp; Exposure'!AQ39</f>
        <v>5.5</v>
      </c>
      <c r="F40" s="146">
        <f>'Hazard &amp; Exposure'!AR39</f>
        <v>2.9</v>
      </c>
      <c r="G40" s="146">
        <f>'Hazard &amp; Exposure'!AU39</f>
        <v>1</v>
      </c>
      <c r="H40" s="146">
        <f>'Hazard &amp; Exposure'!DM39</f>
        <v>5.7</v>
      </c>
      <c r="I40" s="40">
        <f>'Hazard &amp; Exposure'!DN39</f>
        <v>2.9</v>
      </c>
      <c r="J40" s="146">
        <f>'Hazard &amp; Exposure'!DQ39</f>
        <v>0.4</v>
      </c>
      <c r="K40" s="146">
        <f>'Hazard &amp; Exposure'!DT39</f>
        <v>0</v>
      </c>
      <c r="L40" s="40">
        <f>'Hazard &amp; Exposure'!DU39</f>
        <v>0.3</v>
      </c>
      <c r="M40" s="41">
        <f t="shared" si="11"/>
        <v>1.7</v>
      </c>
      <c r="N40" s="146">
        <f>'Hazard &amp; Exposure'!BL39</f>
        <v>1.1000000000000001</v>
      </c>
      <c r="O40" s="146">
        <f>'Hazard &amp; Exposure'!CR39</f>
        <v>6.9</v>
      </c>
      <c r="P40" s="146">
        <f>'Hazard &amp; Exposure'!DB39</f>
        <v>6.4</v>
      </c>
      <c r="Q40" s="146">
        <f>'Hazard &amp; Exposure'!DL39</f>
        <v>6.8</v>
      </c>
      <c r="R40" s="40">
        <f>'Hazard &amp; Exposure'!DM39</f>
        <v>5.7</v>
      </c>
      <c r="S40" s="223">
        <f t="shared" si="12"/>
        <v>4</v>
      </c>
      <c r="T40" s="144">
        <f>Vulnerability!E39</f>
        <v>7.9</v>
      </c>
      <c r="U40" s="142">
        <f>Vulnerability!H39</f>
        <v>5.0999999999999996</v>
      </c>
      <c r="V40" s="142">
        <f>Vulnerability!N39</f>
        <v>3.9</v>
      </c>
      <c r="W40" s="40">
        <f>Vulnerability!O39</f>
        <v>6.2</v>
      </c>
      <c r="X40" s="142">
        <f>Vulnerability!T39</f>
        <v>0</v>
      </c>
      <c r="Y40" s="141">
        <f>Vulnerability!AB39</f>
        <v>2.7</v>
      </c>
      <c r="Z40" s="141">
        <f>Vulnerability!AE39</f>
        <v>4.5</v>
      </c>
      <c r="AA40" s="141">
        <f>Vulnerability!AH39</f>
        <v>10</v>
      </c>
      <c r="AB40" s="141">
        <f>Vulnerability!AK39</f>
        <v>7.3</v>
      </c>
      <c r="AC40" s="142">
        <f>Vulnerability!AL39</f>
        <v>7.2</v>
      </c>
      <c r="AD40" s="40">
        <f>Vulnerability!AM39</f>
        <v>4.5</v>
      </c>
      <c r="AE40" s="41">
        <f t="shared" si="13"/>
        <v>5.4</v>
      </c>
      <c r="AF40" s="41">
        <f>Vulnerability!AZ39</f>
        <v>4.5999999999999996</v>
      </c>
      <c r="AG40" s="41">
        <f t="shared" si="14"/>
        <v>5</v>
      </c>
      <c r="AH40" s="156">
        <f>'Lack of Coping Capacity'!D39</f>
        <v>7.8</v>
      </c>
      <c r="AI40" s="140">
        <f>'Lack of Coping Capacity'!G39</f>
        <v>7.9</v>
      </c>
      <c r="AJ40" s="40">
        <f>'Lack of Coping Capacity'!H39</f>
        <v>7.9</v>
      </c>
      <c r="AK40" s="140">
        <f>'Lack of Coping Capacity'!M39</f>
        <v>6.4</v>
      </c>
      <c r="AL40" s="140">
        <f>'Lack of Coping Capacity'!R39</f>
        <v>5.8</v>
      </c>
      <c r="AM40" s="140">
        <f>'Lack of Coping Capacity'!Z39</f>
        <v>6</v>
      </c>
      <c r="AN40" s="40">
        <f>'Lack of Coping Capacity'!AA39</f>
        <v>6.1</v>
      </c>
      <c r="AO40" s="41">
        <f t="shared" si="15"/>
        <v>7.1</v>
      </c>
      <c r="AP40" s="41">
        <f>'Lack of Coping Capacity'!AB39</f>
        <v>8.1</v>
      </c>
      <c r="AQ40" s="41">
        <f t="shared" si="16"/>
        <v>7.6</v>
      </c>
      <c r="AR40" s="149">
        <f t="shared" si="17"/>
        <v>5.3</v>
      </c>
      <c r="AS40" s="171" t="str">
        <f t="shared" si="18"/>
        <v>High</v>
      </c>
      <c r="AT40" s="166">
        <f t="shared" si="19"/>
        <v>48</v>
      </c>
      <c r="AU40" s="169">
        <f>VLOOKUP($B40,'Lack of Reliability Index'!$A$2:$H$192,8,FALSE)</f>
        <v>5.0140845070422539</v>
      </c>
      <c r="AV40" s="47">
        <f>'Imputed and missing data hidden'!BY38</f>
        <v>5</v>
      </c>
      <c r="AW40" s="167">
        <f t="shared" si="20"/>
        <v>9.8039215686274508E-2</v>
      </c>
      <c r="AX40" s="47" t="str">
        <f t="shared" si="21"/>
        <v/>
      </c>
      <c r="AY40" s="168">
        <f>'Indicator Date hidden2'!BZ39</f>
        <v>0.6901408450704225</v>
      </c>
      <c r="AZ40" s="172"/>
    </row>
    <row r="41" spans="1:52" ht="15" thickBot="1" x14ac:dyDescent="0.35">
      <c r="A41" s="120" t="str">
        <f>'Indicator Data'!A43</f>
        <v>Congo</v>
      </c>
      <c r="B41" s="43" t="str">
        <f>'Indicator Data'!B43</f>
        <v>COG</v>
      </c>
      <c r="C41" s="147">
        <f>'Hazard &amp; Exposure'!AO40</f>
        <v>0.1</v>
      </c>
      <c r="D41" s="146">
        <f>'Hazard &amp; Exposure'!AP40</f>
        <v>8.6</v>
      </c>
      <c r="E41" s="146">
        <f>'Hazard &amp; Exposure'!AQ40</f>
        <v>0</v>
      </c>
      <c r="F41" s="146">
        <f>'Hazard &amp; Exposure'!AR40</f>
        <v>0</v>
      </c>
      <c r="G41" s="146">
        <f>'Hazard &amp; Exposure'!AU40</f>
        <v>0.5</v>
      </c>
      <c r="H41" s="146">
        <f>'Hazard &amp; Exposure'!DM40</f>
        <v>7</v>
      </c>
      <c r="I41" s="40">
        <f>'Hazard &amp; Exposure'!DN40</f>
        <v>3.8</v>
      </c>
      <c r="J41" s="146">
        <f>'Hazard &amp; Exposure'!DQ40</f>
        <v>5</v>
      </c>
      <c r="K41" s="146">
        <f>'Hazard &amp; Exposure'!DT40</f>
        <v>0</v>
      </c>
      <c r="L41" s="40">
        <f>'Hazard &amp; Exposure'!DU40</f>
        <v>3.5</v>
      </c>
      <c r="M41" s="41">
        <f t="shared" si="11"/>
        <v>3.7</v>
      </c>
      <c r="N41" s="146">
        <f>'Hazard &amp; Exposure'!BL40</f>
        <v>7</v>
      </c>
      <c r="O41" s="146">
        <f>'Hazard &amp; Exposure'!CR40</f>
        <v>8.3000000000000007</v>
      </c>
      <c r="P41" s="146">
        <f>'Hazard &amp; Exposure'!DB40</f>
        <v>5.9</v>
      </c>
      <c r="Q41" s="146">
        <f>'Hazard &amp; Exposure'!DL40</f>
        <v>6.3</v>
      </c>
      <c r="R41" s="40">
        <f>'Hazard &amp; Exposure'!DM40</f>
        <v>7</v>
      </c>
      <c r="S41" s="223">
        <f t="shared" si="12"/>
        <v>5.6</v>
      </c>
      <c r="T41" s="144">
        <f>Vulnerability!E40</f>
        <v>6.8</v>
      </c>
      <c r="U41" s="142">
        <f>Vulnerability!H40</f>
        <v>6.9</v>
      </c>
      <c r="V41" s="142">
        <f>Vulnerability!N40</f>
        <v>1</v>
      </c>
      <c r="W41" s="40">
        <f>Vulnerability!O40</f>
        <v>5.4</v>
      </c>
      <c r="X41" s="142">
        <f>Vulnerability!T40</f>
        <v>7.4</v>
      </c>
      <c r="Y41" s="141">
        <f>Vulnerability!AB40</f>
        <v>5.7</v>
      </c>
      <c r="Z41" s="141">
        <f>Vulnerability!AE40</f>
        <v>3.3</v>
      </c>
      <c r="AA41" s="141">
        <f>Vulnerability!AH40</f>
        <v>3.6</v>
      </c>
      <c r="AB41" s="141">
        <f>Vulnerability!AK40</f>
        <v>9</v>
      </c>
      <c r="AC41" s="142">
        <f>Vulnerability!AL40</f>
        <v>6</v>
      </c>
      <c r="AD41" s="40">
        <f>Vulnerability!AM40</f>
        <v>6.8</v>
      </c>
      <c r="AE41" s="41">
        <f t="shared" si="13"/>
        <v>6.1</v>
      </c>
      <c r="AF41" s="41">
        <f>Vulnerability!AZ40</f>
        <v>4.9000000000000004</v>
      </c>
      <c r="AG41" s="41">
        <f t="shared" si="14"/>
        <v>5.5</v>
      </c>
      <c r="AH41" s="156" t="str">
        <f>'Lack of Coping Capacity'!D40</f>
        <v>x</v>
      </c>
      <c r="AI41" s="140">
        <f>'Lack of Coping Capacity'!G40</f>
        <v>7.8</v>
      </c>
      <c r="AJ41" s="40">
        <f>'Lack of Coping Capacity'!H40</f>
        <v>7.8</v>
      </c>
      <c r="AK41" s="140">
        <f>'Lack of Coping Capacity'!M40</f>
        <v>5.5</v>
      </c>
      <c r="AL41" s="140">
        <f>'Lack of Coping Capacity'!R40</f>
        <v>8.1</v>
      </c>
      <c r="AM41" s="140">
        <f>'Lack of Coping Capacity'!Z40</f>
        <v>7.1</v>
      </c>
      <c r="AN41" s="40">
        <f>'Lack of Coping Capacity'!AA40</f>
        <v>6.9</v>
      </c>
      <c r="AO41" s="41">
        <f t="shared" si="15"/>
        <v>7.4</v>
      </c>
      <c r="AP41" s="41">
        <f>'Lack of Coping Capacity'!AB40</f>
        <v>5.3</v>
      </c>
      <c r="AQ41" s="41">
        <f t="shared" si="16"/>
        <v>6.5</v>
      </c>
      <c r="AR41" s="149">
        <f t="shared" si="17"/>
        <v>5.8</v>
      </c>
      <c r="AS41" s="171" t="str">
        <f t="shared" si="18"/>
        <v>High</v>
      </c>
      <c r="AT41" s="166">
        <f t="shared" si="19"/>
        <v>33</v>
      </c>
      <c r="AU41" s="169">
        <f>VLOOKUP($B41,'Lack of Reliability Index'!$A$2:$H$192,8,FALSE)</f>
        <v>4.3324200913242006</v>
      </c>
      <c r="AV41" s="47">
        <f>'Imputed and missing data hidden'!BY39</f>
        <v>2</v>
      </c>
      <c r="AW41" s="167">
        <f t="shared" si="20"/>
        <v>3.9215686274509803E-2</v>
      </c>
      <c r="AX41" s="47" t="str">
        <f t="shared" si="21"/>
        <v/>
      </c>
      <c r="AY41" s="168">
        <f>'Indicator Date hidden2'!BZ40</f>
        <v>0.71232876712328763</v>
      </c>
      <c r="AZ41" s="172"/>
    </row>
    <row r="42" spans="1:52" ht="15" thickBot="1" x14ac:dyDescent="0.35">
      <c r="A42" s="120" t="str">
        <f>'Indicator Data'!A44</f>
        <v>Congo DR</v>
      </c>
      <c r="B42" s="43" t="str">
        <f>'Indicator Data'!B44</f>
        <v>COD</v>
      </c>
      <c r="C42" s="147">
        <f>'Hazard &amp; Exposure'!AO41</f>
        <v>4.5</v>
      </c>
      <c r="D42" s="146">
        <f>'Hazard &amp; Exposure'!AP41</f>
        <v>7.5</v>
      </c>
      <c r="E42" s="146">
        <f>'Hazard &amp; Exposure'!AQ41</f>
        <v>0</v>
      </c>
      <c r="F42" s="146">
        <f>'Hazard &amp; Exposure'!AR41</f>
        <v>0</v>
      </c>
      <c r="G42" s="146">
        <f>'Hazard &amp; Exposure'!AU41</f>
        <v>1.9</v>
      </c>
      <c r="H42" s="146">
        <f>'Hazard &amp; Exposure'!DM41</f>
        <v>8.3000000000000007</v>
      </c>
      <c r="I42" s="40">
        <f>'Hazard &amp; Exposure'!DN41</f>
        <v>4.5999999999999996</v>
      </c>
      <c r="J42" s="146">
        <f>'Hazard &amp; Exposure'!DQ41</f>
        <v>9.9</v>
      </c>
      <c r="K42" s="146">
        <f>'Hazard &amp; Exposure'!DT41</f>
        <v>9</v>
      </c>
      <c r="L42" s="40">
        <f>'Hazard &amp; Exposure'!DU41</f>
        <v>9</v>
      </c>
      <c r="M42" s="41">
        <f t="shared" si="11"/>
        <v>7.4</v>
      </c>
      <c r="N42" s="146">
        <f>'Hazard &amp; Exposure'!BL41</f>
        <v>8.5</v>
      </c>
      <c r="O42" s="146">
        <f>'Hazard &amp; Exposure'!CR41</f>
        <v>9</v>
      </c>
      <c r="P42" s="146">
        <f>'Hazard &amp; Exposure'!DB41</f>
        <v>7.6</v>
      </c>
      <c r="Q42" s="146">
        <f>'Hazard &amp; Exposure'!DL41</f>
        <v>8.1</v>
      </c>
      <c r="R42" s="40">
        <f>'Hazard &amp; Exposure'!DM41</f>
        <v>8.3000000000000007</v>
      </c>
      <c r="S42" s="223">
        <f t="shared" si="12"/>
        <v>7.9</v>
      </c>
      <c r="T42" s="144">
        <f>Vulnerability!E41</f>
        <v>9.1999999999999993</v>
      </c>
      <c r="U42" s="142">
        <f>Vulnerability!H41</f>
        <v>6.5</v>
      </c>
      <c r="V42" s="142">
        <f>Vulnerability!N41</f>
        <v>1.9</v>
      </c>
      <c r="W42" s="40">
        <f>Vulnerability!O41</f>
        <v>6.7</v>
      </c>
      <c r="X42" s="142">
        <f>Vulnerability!T41</f>
        <v>9</v>
      </c>
      <c r="Y42" s="141">
        <f>Vulnerability!AB41</f>
        <v>5.5</v>
      </c>
      <c r="Z42" s="141">
        <f>Vulnerability!AE41</f>
        <v>6</v>
      </c>
      <c r="AA42" s="141">
        <f>Vulnerability!AH41</f>
        <v>0.9</v>
      </c>
      <c r="AB42" s="141">
        <f>Vulnerability!AK41</f>
        <v>9.1999999999999993</v>
      </c>
      <c r="AC42" s="142">
        <f>Vulnerability!AL41</f>
        <v>6.2</v>
      </c>
      <c r="AD42" s="40">
        <f>Vulnerability!AM41</f>
        <v>7.9</v>
      </c>
      <c r="AE42" s="41">
        <f t="shared" si="13"/>
        <v>7.3</v>
      </c>
      <c r="AF42" s="41">
        <f>Vulnerability!AZ41</f>
        <v>4.4000000000000004</v>
      </c>
      <c r="AG42" s="41">
        <f t="shared" si="14"/>
        <v>6.1</v>
      </c>
      <c r="AH42" s="156">
        <f>'Lack of Coping Capacity'!D41</f>
        <v>7.5</v>
      </c>
      <c r="AI42" s="140">
        <f>'Lack of Coping Capacity'!G41</f>
        <v>8.1999999999999993</v>
      </c>
      <c r="AJ42" s="40">
        <f>'Lack of Coping Capacity'!H41</f>
        <v>7.9</v>
      </c>
      <c r="AK42" s="140">
        <f>'Lack of Coping Capacity'!M41</f>
        <v>7.4</v>
      </c>
      <c r="AL42" s="140">
        <f>'Lack of Coping Capacity'!R41</f>
        <v>9.4</v>
      </c>
      <c r="AM42" s="140">
        <f>'Lack of Coping Capacity'!Z41</f>
        <v>7.1</v>
      </c>
      <c r="AN42" s="40">
        <f>'Lack of Coping Capacity'!AA41</f>
        <v>8</v>
      </c>
      <c r="AO42" s="41">
        <f t="shared" si="15"/>
        <v>8</v>
      </c>
      <c r="AP42" s="41">
        <f>'Lack of Coping Capacity'!AB41</f>
        <v>6.6</v>
      </c>
      <c r="AQ42" s="41">
        <f t="shared" si="16"/>
        <v>7.4</v>
      </c>
      <c r="AR42" s="149">
        <f t="shared" si="17"/>
        <v>7.1</v>
      </c>
      <c r="AS42" s="171" t="str">
        <f t="shared" si="18"/>
        <v>Very High</v>
      </c>
      <c r="AT42" s="166">
        <f t="shared" si="19"/>
        <v>6</v>
      </c>
      <c r="AU42" s="169">
        <f>VLOOKUP($B42,'Lack of Reliability Index'!$A$2:$H$192,8,FALSE)</f>
        <v>4.6306306306306304</v>
      </c>
      <c r="AV42" s="47">
        <f>'Imputed and missing data hidden'!BY40</f>
        <v>2</v>
      </c>
      <c r="AW42" s="167">
        <f t="shared" si="20"/>
        <v>3.9215686274509803E-2</v>
      </c>
      <c r="AX42" s="47" t="str">
        <f t="shared" si="21"/>
        <v>YES</v>
      </c>
      <c r="AY42" s="168">
        <f>'Indicator Date hidden2'!BZ41</f>
        <v>0.59459459459459463</v>
      </c>
      <c r="AZ42" s="172"/>
    </row>
    <row r="43" spans="1:52" ht="15" thickBot="1" x14ac:dyDescent="0.35">
      <c r="A43" s="120" t="str">
        <f>'Indicator Data'!A45</f>
        <v>Costa Rica</v>
      </c>
      <c r="B43" s="43" t="str">
        <f>'Indicator Data'!B45</f>
        <v>CRI</v>
      </c>
      <c r="C43" s="147">
        <f>'Hazard &amp; Exposure'!AO42</f>
        <v>9.6</v>
      </c>
      <c r="D43" s="146">
        <f>'Hazard &amp; Exposure'!AP42</f>
        <v>3.3</v>
      </c>
      <c r="E43" s="146">
        <f>'Hazard &amp; Exposure'!AQ42</f>
        <v>8.6999999999999993</v>
      </c>
      <c r="F43" s="146">
        <f>'Hazard &amp; Exposure'!AR42</f>
        <v>1.9</v>
      </c>
      <c r="G43" s="146">
        <f>'Hazard &amp; Exposure'!AU42</f>
        <v>1</v>
      </c>
      <c r="H43" s="146">
        <f>'Hazard &amp; Exposure'!DM42</f>
        <v>4.7</v>
      </c>
      <c r="I43" s="40">
        <f>'Hazard &amp; Exposure'!DN42</f>
        <v>6</v>
      </c>
      <c r="J43" s="146">
        <f>'Hazard &amp; Exposure'!DQ42</f>
        <v>0.1</v>
      </c>
      <c r="K43" s="146">
        <f>'Hazard &amp; Exposure'!DT42</f>
        <v>0</v>
      </c>
      <c r="L43" s="40">
        <f>'Hazard &amp; Exposure'!DU42</f>
        <v>0.1</v>
      </c>
      <c r="M43" s="41">
        <f t="shared" si="11"/>
        <v>3.6</v>
      </c>
      <c r="N43" s="146" t="str">
        <f>'Hazard &amp; Exposure'!BL42</f>
        <v>x</v>
      </c>
      <c r="O43" s="146">
        <f>'Hazard &amp; Exposure'!CR42</f>
        <v>6.6</v>
      </c>
      <c r="P43" s="146">
        <f>'Hazard &amp; Exposure'!DB42</f>
        <v>3.9</v>
      </c>
      <c r="Q43" s="146">
        <f>'Hazard &amp; Exposure'!DL42</f>
        <v>3</v>
      </c>
      <c r="R43" s="40">
        <f>'Hazard &amp; Exposure'!DM42</f>
        <v>4.7</v>
      </c>
      <c r="S43" s="223">
        <f t="shared" si="12"/>
        <v>4.2</v>
      </c>
      <c r="T43" s="144">
        <f>Vulnerability!E42</f>
        <v>2.1</v>
      </c>
      <c r="U43" s="142">
        <f>Vulnerability!H42</f>
        <v>4.8</v>
      </c>
      <c r="V43" s="142">
        <f>Vulnerability!N42</f>
        <v>0.4</v>
      </c>
      <c r="W43" s="40">
        <f>Vulnerability!O42</f>
        <v>2.4</v>
      </c>
      <c r="X43" s="142">
        <f>Vulnerability!T42</f>
        <v>5.2</v>
      </c>
      <c r="Y43" s="141">
        <f>Vulnerability!AB42</f>
        <v>0.3</v>
      </c>
      <c r="Z43" s="141">
        <f>Vulnerability!AE42</f>
        <v>0.5</v>
      </c>
      <c r="AA43" s="141">
        <f>Vulnerability!AH42</f>
        <v>1.4</v>
      </c>
      <c r="AB43" s="141">
        <f>Vulnerability!AK42</f>
        <v>2.1</v>
      </c>
      <c r="AC43" s="142">
        <f>Vulnerability!AL42</f>
        <v>1.1000000000000001</v>
      </c>
      <c r="AD43" s="40">
        <f>Vulnerability!AM42</f>
        <v>3.4</v>
      </c>
      <c r="AE43" s="41">
        <f t="shared" si="13"/>
        <v>2.9</v>
      </c>
      <c r="AF43" s="41">
        <f>Vulnerability!AZ42</f>
        <v>4</v>
      </c>
      <c r="AG43" s="41">
        <f t="shared" si="14"/>
        <v>3.5</v>
      </c>
      <c r="AH43" s="156">
        <f>'Lack of Coping Capacity'!D42</f>
        <v>1.5</v>
      </c>
      <c r="AI43" s="140">
        <f>'Lack of Coping Capacity'!G42</f>
        <v>4.3</v>
      </c>
      <c r="AJ43" s="40">
        <f>'Lack of Coping Capacity'!H42</f>
        <v>2.9</v>
      </c>
      <c r="AK43" s="140">
        <f>'Lack of Coping Capacity'!M42</f>
        <v>1.2</v>
      </c>
      <c r="AL43" s="140">
        <f>'Lack of Coping Capacity'!R42</f>
        <v>2</v>
      </c>
      <c r="AM43" s="140">
        <f>'Lack of Coping Capacity'!Z42</f>
        <v>3.5</v>
      </c>
      <c r="AN43" s="40">
        <f>'Lack of Coping Capacity'!AA42</f>
        <v>2.2000000000000002</v>
      </c>
      <c r="AO43" s="41">
        <f t="shared" si="15"/>
        <v>2.6</v>
      </c>
      <c r="AP43" s="41">
        <f>'Lack of Coping Capacity'!AB42</f>
        <v>3</v>
      </c>
      <c r="AQ43" s="41">
        <f t="shared" si="16"/>
        <v>2.8</v>
      </c>
      <c r="AR43" s="149">
        <f t="shared" si="17"/>
        <v>3.5</v>
      </c>
      <c r="AS43" s="171" t="str">
        <f t="shared" si="18"/>
        <v>Medium</v>
      </c>
      <c r="AT43" s="166">
        <f t="shared" si="19"/>
        <v>125</v>
      </c>
      <c r="AU43" s="169">
        <f>VLOOKUP($B43,'Lack of Reliability Index'!$A$2:$H$192,8,FALSE)</f>
        <v>4.6210045662100461</v>
      </c>
      <c r="AV43" s="47">
        <f>'Imputed and missing data hidden'!BY41</f>
        <v>5</v>
      </c>
      <c r="AW43" s="167">
        <f t="shared" si="20"/>
        <v>9.8039215686274508E-2</v>
      </c>
      <c r="AX43" s="47" t="str">
        <f t="shared" si="21"/>
        <v/>
      </c>
      <c r="AY43" s="168">
        <f>'Indicator Date hidden2'!BZ42</f>
        <v>0.61643835616438358</v>
      </c>
      <c r="AZ43" s="172"/>
    </row>
    <row r="44" spans="1:52" ht="15" thickBot="1" x14ac:dyDescent="0.35">
      <c r="A44" s="120" t="str">
        <f>'Indicator Data'!A46</f>
        <v>Côte d'Ivoire</v>
      </c>
      <c r="B44" s="43" t="str">
        <f>'Indicator Data'!B46</f>
        <v>CIV</v>
      </c>
      <c r="C44" s="147">
        <f>'Hazard &amp; Exposure'!AO43</f>
        <v>0.1</v>
      </c>
      <c r="D44" s="146">
        <f>'Hazard &amp; Exposure'!AP43</f>
        <v>5.6</v>
      </c>
      <c r="E44" s="146">
        <f>'Hazard &amp; Exposure'!AQ43</f>
        <v>4.5999999999999996</v>
      </c>
      <c r="F44" s="146">
        <f>'Hazard &amp; Exposure'!AR43</f>
        <v>0</v>
      </c>
      <c r="G44" s="146">
        <f>'Hazard &amp; Exposure'!AU43</f>
        <v>1</v>
      </c>
      <c r="H44" s="146">
        <f>'Hazard &amp; Exposure'!DM43</f>
        <v>7.7</v>
      </c>
      <c r="I44" s="40">
        <f>'Hazard &amp; Exposure'!DN43</f>
        <v>3.8</v>
      </c>
      <c r="J44" s="146">
        <f>'Hazard &amp; Exposure'!DQ43</f>
        <v>9.1</v>
      </c>
      <c r="K44" s="146">
        <f>'Hazard &amp; Exposure'!DT43</f>
        <v>0</v>
      </c>
      <c r="L44" s="40">
        <f>'Hazard &amp; Exposure'!DU43</f>
        <v>6.4</v>
      </c>
      <c r="M44" s="41">
        <f t="shared" si="11"/>
        <v>5.2</v>
      </c>
      <c r="N44" s="146">
        <f>'Hazard &amp; Exposure'!BL43</f>
        <v>7.7</v>
      </c>
      <c r="O44" s="146">
        <f>'Hazard &amp; Exposure'!CR43</f>
        <v>8.6999999999999993</v>
      </c>
      <c r="P44" s="146">
        <f>'Hazard &amp; Exposure'!DB43</f>
        <v>6.6</v>
      </c>
      <c r="Q44" s="146">
        <f>'Hazard &amp; Exposure'!DL43</f>
        <v>7.6</v>
      </c>
      <c r="R44" s="40">
        <f>'Hazard &amp; Exposure'!DM43</f>
        <v>7.7</v>
      </c>
      <c r="S44" s="223">
        <f t="shared" si="12"/>
        <v>6.6</v>
      </c>
      <c r="T44" s="144">
        <f>Vulnerability!E43</f>
        <v>8.3000000000000007</v>
      </c>
      <c r="U44" s="142">
        <f>Vulnerability!H43</f>
        <v>6.5</v>
      </c>
      <c r="V44" s="142">
        <f>Vulnerability!N43</f>
        <v>0.8</v>
      </c>
      <c r="W44" s="40">
        <f>Vulnerability!O43</f>
        <v>6</v>
      </c>
      <c r="X44" s="142">
        <f>Vulnerability!T43</f>
        <v>7.1</v>
      </c>
      <c r="Y44" s="141">
        <f>Vulnerability!AB43</f>
        <v>5.2</v>
      </c>
      <c r="Z44" s="141">
        <f>Vulnerability!AE43</f>
        <v>4.5</v>
      </c>
      <c r="AA44" s="141">
        <f>Vulnerability!AH43</f>
        <v>0</v>
      </c>
      <c r="AB44" s="141">
        <f>Vulnerability!AK43</f>
        <v>4.2</v>
      </c>
      <c r="AC44" s="142">
        <f>Vulnerability!AL43</f>
        <v>3.7</v>
      </c>
      <c r="AD44" s="40">
        <f>Vulnerability!AM43</f>
        <v>5.7</v>
      </c>
      <c r="AE44" s="41">
        <f t="shared" si="13"/>
        <v>5.9</v>
      </c>
      <c r="AF44" s="41">
        <f>Vulnerability!AZ43</f>
        <v>6.3</v>
      </c>
      <c r="AG44" s="41">
        <f t="shared" si="14"/>
        <v>6.1</v>
      </c>
      <c r="AH44" s="156">
        <f>'Lack of Coping Capacity'!D43</f>
        <v>7.8</v>
      </c>
      <c r="AI44" s="140">
        <f>'Lack of Coping Capacity'!G43</f>
        <v>6.3</v>
      </c>
      <c r="AJ44" s="40">
        <f>'Lack of Coping Capacity'!H43</f>
        <v>7.1</v>
      </c>
      <c r="AK44" s="140">
        <f>'Lack of Coping Capacity'!M43</f>
        <v>5.0999999999999996</v>
      </c>
      <c r="AL44" s="140">
        <f>'Lack of Coping Capacity'!R43</f>
        <v>7.3</v>
      </c>
      <c r="AM44" s="140">
        <f>'Lack of Coping Capacity'!Z43</f>
        <v>6.8</v>
      </c>
      <c r="AN44" s="40">
        <f>'Lack of Coping Capacity'!AA43</f>
        <v>6.4</v>
      </c>
      <c r="AO44" s="41">
        <f t="shared" si="15"/>
        <v>6.8</v>
      </c>
      <c r="AP44" s="41">
        <f>'Lack of Coping Capacity'!AB43</f>
        <v>5.6</v>
      </c>
      <c r="AQ44" s="41">
        <f t="shared" si="16"/>
        <v>6.2</v>
      </c>
      <c r="AR44" s="149">
        <f t="shared" si="17"/>
        <v>6.3</v>
      </c>
      <c r="AS44" s="171" t="str">
        <f t="shared" si="18"/>
        <v>High</v>
      </c>
      <c r="AT44" s="166">
        <f t="shared" si="19"/>
        <v>14</v>
      </c>
      <c r="AU44" s="169">
        <f>VLOOKUP($B44,'Lack of Reliability Index'!$A$2:$H$192,8,FALSE)</f>
        <v>2.9333333333333336</v>
      </c>
      <c r="AV44" s="47">
        <f>'Imputed and missing data hidden'!BY42</f>
        <v>1</v>
      </c>
      <c r="AW44" s="167">
        <f t="shared" si="20"/>
        <v>1.9607843137254902E-2</v>
      </c>
      <c r="AX44" s="47" t="str">
        <f t="shared" si="21"/>
        <v/>
      </c>
      <c r="AY44" s="168">
        <f>'Indicator Date hidden2'!BZ43</f>
        <v>0.5</v>
      </c>
      <c r="AZ44" s="172"/>
    </row>
    <row r="45" spans="1:52" ht="15" thickBot="1" x14ac:dyDescent="0.35">
      <c r="A45" s="120" t="str">
        <f>'Indicator Data'!A47</f>
        <v>Croatia</v>
      </c>
      <c r="B45" s="43" t="str">
        <f>'Indicator Data'!B47</f>
        <v>HRV</v>
      </c>
      <c r="C45" s="147">
        <f>'Hazard &amp; Exposure'!AO44</f>
        <v>5.9</v>
      </c>
      <c r="D45" s="146">
        <f>'Hazard &amp; Exposure'!AP44</f>
        <v>6.5</v>
      </c>
      <c r="E45" s="146">
        <f>'Hazard &amp; Exposure'!AQ44</f>
        <v>7.7</v>
      </c>
      <c r="F45" s="146">
        <f>'Hazard &amp; Exposure'!AR44</f>
        <v>0</v>
      </c>
      <c r="G45" s="146">
        <f>'Hazard &amp; Exposure'!AU44</f>
        <v>3.3</v>
      </c>
      <c r="H45" s="146">
        <f>'Hazard &amp; Exposure'!DM44</f>
        <v>2</v>
      </c>
      <c r="I45" s="40">
        <f>'Hazard &amp; Exposure'!DN44</f>
        <v>4.8</v>
      </c>
      <c r="J45" s="146">
        <f>'Hazard &amp; Exposure'!DQ44</f>
        <v>0.1</v>
      </c>
      <c r="K45" s="146">
        <f>'Hazard &amp; Exposure'!DT44</f>
        <v>0</v>
      </c>
      <c r="L45" s="40">
        <f>'Hazard &amp; Exposure'!DU44</f>
        <v>0.1</v>
      </c>
      <c r="M45" s="41">
        <f t="shared" si="11"/>
        <v>2.8</v>
      </c>
      <c r="N45" s="146">
        <f>'Hazard &amp; Exposure'!BL44</f>
        <v>2.4</v>
      </c>
      <c r="O45" s="146">
        <f>'Hazard &amp; Exposure'!CR44</f>
        <v>1.2</v>
      </c>
      <c r="P45" s="146">
        <f>'Hazard &amp; Exposure'!DB44</f>
        <v>2.4</v>
      </c>
      <c r="Q45" s="146">
        <f>'Hazard &amp; Exposure'!DL44</f>
        <v>2.1</v>
      </c>
      <c r="R45" s="40">
        <f>'Hazard &amp; Exposure'!DM44</f>
        <v>2</v>
      </c>
      <c r="S45" s="223">
        <f t="shared" si="12"/>
        <v>2.4</v>
      </c>
      <c r="T45" s="144">
        <f>Vulnerability!E44</f>
        <v>1.3</v>
      </c>
      <c r="U45" s="142">
        <f>Vulnerability!H44</f>
        <v>1.6</v>
      </c>
      <c r="V45" s="142">
        <f>Vulnerability!N44</f>
        <v>0.8</v>
      </c>
      <c r="W45" s="40">
        <f>Vulnerability!O44</f>
        <v>1.3</v>
      </c>
      <c r="X45" s="142">
        <f>Vulnerability!T44</f>
        <v>1.2</v>
      </c>
      <c r="Y45" s="141">
        <f>Vulnerability!AB44</f>
        <v>0.1</v>
      </c>
      <c r="Z45" s="141">
        <f>Vulnerability!AE44</f>
        <v>0.4</v>
      </c>
      <c r="AA45" s="141">
        <f>Vulnerability!AH44</f>
        <v>0</v>
      </c>
      <c r="AB45" s="141">
        <f>Vulnerability!AK44</f>
        <v>1.7</v>
      </c>
      <c r="AC45" s="142">
        <f>Vulnerability!AL44</f>
        <v>0.6</v>
      </c>
      <c r="AD45" s="40">
        <f>Vulnerability!AM44</f>
        <v>0.9</v>
      </c>
      <c r="AE45" s="41">
        <f t="shared" si="13"/>
        <v>1.1000000000000001</v>
      </c>
      <c r="AF45" s="41">
        <f>Vulnerability!AZ44</f>
        <v>5.0999999999999996</v>
      </c>
      <c r="AG45" s="41">
        <f t="shared" si="14"/>
        <v>3.4</v>
      </c>
      <c r="AH45" s="156">
        <f>'Lack of Coping Capacity'!D44</f>
        <v>4.4000000000000004</v>
      </c>
      <c r="AI45" s="140">
        <f>'Lack of Coping Capacity'!G44</f>
        <v>4.7</v>
      </c>
      <c r="AJ45" s="40">
        <f>'Lack of Coping Capacity'!H44</f>
        <v>4.5999999999999996</v>
      </c>
      <c r="AK45" s="140">
        <f>'Lack of Coping Capacity'!M44</f>
        <v>1.9</v>
      </c>
      <c r="AL45" s="140">
        <f>'Lack of Coping Capacity'!R44</f>
        <v>0.2</v>
      </c>
      <c r="AM45" s="140">
        <f>'Lack of Coping Capacity'!Z44</f>
        <v>2</v>
      </c>
      <c r="AN45" s="40">
        <f>'Lack of Coping Capacity'!AA44</f>
        <v>1.4</v>
      </c>
      <c r="AO45" s="41">
        <f t="shared" si="15"/>
        <v>3.2</v>
      </c>
      <c r="AP45" s="41">
        <f>'Lack of Coping Capacity'!AB44</f>
        <v>2.7</v>
      </c>
      <c r="AQ45" s="41">
        <f t="shared" si="16"/>
        <v>3</v>
      </c>
      <c r="AR45" s="149">
        <f t="shared" si="17"/>
        <v>2.9</v>
      </c>
      <c r="AS45" s="171" t="str">
        <f t="shared" si="18"/>
        <v>Low</v>
      </c>
      <c r="AT45" s="166">
        <f t="shared" si="19"/>
        <v>149</v>
      </c>
      <c r="AU45" s="169">
        <f>VLOOKUP($B45,'Lack of Reliability Index'!$A$2:$H$192,8,FALSE)</f>
        <v>6.1656565656565654</v>
      </c>
      <c r="AV45" s="47">
        <f>'Imputed and missing data hidden'!BY43</f>
        <v>11</v>
      </c>
      <c r="AW45" s="167">
        <f t="shared" si="20"/>
        <v>0.21568627450980393</v>
      </c>
      <c r="AX45" s="47" t="str">
        <f t="shared" si="21"/>
        <v/>
      </c>
      <c r="AY45" s="168">
        <f>'Indicator Date hidden2'!BZ44</f>
        <v>0.60606060606060608</v>
      </c>
      <c r="AZ45" s="172"/>
    </row>
    <row r="46" spans="1:52" ht="15" thickBot="1" x14ac:dyDescent="0.35">
      <c r="A46" s="120" t="str">
        <f>'Indicator Data'!A48</f>
        <v>Cuba</v>
      </c>
      <c r="B46" s="43" t="str">
        <f>'Indicator Data'!B48</f>
        <v>CUB</v>
      </c>
      <c r="C46" s="147">
        <f>'Hazard &amp; Exposure'!AO45</f>
        <v>5.8</v>
      </c>
      <c r="D46" s="146">
        <f>'Hazard &amp; Exposure'!AP45</f>
        <v>3.6</v>
      </c>
      <c r="E46" s="146">
        <f>'Hazard &amp; Exposure'!AQ45</f>
        <v>5.7</v>
      </c>
      <c r="F46" s="146">
        <f>'Hazard &amp; Exposure'!AR45</f>
        <v>8</v>
      </c>
      <c r="G46" s="146">
        <f>'Hazard &amp; Exposure'!AU45</f>
        <v>4.9000000000000004</v>
      </c>
      <c r="H46" s="146">
        <f>'Hazard &amp; Exposure'!DM45</f>
        <v>5.0999999999999996</v>
      </c>
      <c r="I46" s="40">
        <f>'Hazard &amp; Exposure'!DN45</f>
        <v>5.7</v>
      </c>
      <c r="J46" s="146">
        <f>'Hazard &amp; Exposure'!DQ45</f>
        <v>3.3</v>
      </c>
      <c r="K46" s="146">
        <f>'Hazard &amp; Exposure'!DT45</f>
        <v>0</v>
      </c>
      <c r="L46" s="40">
        <f>'Hazard &amp; Exposure'!DU45</f>
        <v>2.2999999999999998</v>
      </c>
      <c r="M46" s="41">
        <f t="shared" si="11"/>
        <v>4.2</v>
      </c>
      <c r="N46" s="146" t="str">
        <f>'Hazard &amp; Exposure'!BL45</f>
        <v>x</v>
      </c>
      <c r="O46" s="146">
        <f>'Hazard &amp; Exposure'!CR45</f>
        <v>8.1999999999999993</v>
      </c>
      <c r="P46" s="146">
        <f>'Hazard &amp; Exposure'!DB45</f>
        <v>3.6</v>
      </c>
      <c r="Q46" s="146">
        <f>'Hazard &amp; Exposure'!DL45</f>
        <v>1.3</v>
      </c>
      <c r="R46" s="40">
        <f>'Hazard &amp; Exposure'!DM45</f>
        <v>5.0999999999999996</v>
      </c>
      <c r="S46" s="223">
        <f t="shared" si="12"/>
        <v>4.7</v>
      </c>
      <c r="T46" s="144">
        <f>Vulnerability!E45</f>
        <v>2.4</v>
      </c>
      <c r="U46" s="142">
        <f>Vulnerability!H45</f>
        <v>4.2</v>
      </c>
      <c r="V46" s="142">
        <f>Vulnerability!N45</f>
        <v>1.6</v>
      </c>
      <c r="W46" s="40">
        <f>Vulnerability!O45</f>
        <v>2.7</v>
      </c>
      <c r="X46" s="142">
        <f>Vulnerability!T45</f>
        <v>0</v>
      </c>
      <c r="Y46" s="141">
        <f>Vulnerability!AB45</f>
        <v>0.4</v>
      </c>
      <c r="Z46" s="141">
        <f>Vulnerability!AE45</f>
        <v>0.4</v>
      </c>
      <c r="AA46" s="141">
        <f>Vulnerability!AH45</f>
        <v>10</v>
      </c>
      <c r="AB46" s="141">
        <f>Vulnerability!AK45</f>
        <v>0.8</v>
      </c>
      <c r="AC46" s="142">
        <f>Vulnerability!AL45</f>
        <v>5.0999999999999996</v>
      </c>
      <c r="AD46" s="40">
        <f>Vulnerability!AM45</f>
        <v>2.9</v>
      </c>
      <c r="AE46" s="41">
        <f t="shared" si="13"/>
        <v>2.8</v>
      </c>
      <c r="AF46" s="41">
        <f>Vulnerability!AZ45</f>
        <v>5.9</v>
      </c>
      <c r="AG46" s="41">
        <f t="shared" si="14"/>
        <v>4.5</v>
      </c>
      <c r="AH46" s="156">
        <f>'Lack of Coping Capacity'!D45</f>
        <v>2.5</v>
      </c>
      <c r="AI46" s="140">
        <f>'Lack of Coping Capacity'!G45</f>
        <v>5.4</v>
      </c>
      <c r="AJ46" s="40">
        <f>'Lack of Coping Capacity'!H45</f>
        <v>4</v>
      </c>
      <c r="AK46" s="140">
        <f>'Lack of Coping Capacity'!M45</f>
        <v>3.1</v>
      </c>
      <c r="AL46" s="140">
        <f>'Lack of Coping Capacity'!R45</f>
        <v>1.8</v>
      </c>
      <c r="AM46" s="140">
        <f>'Lack of Coping Capacity'!Z45</f>
        <v>0.6</v>
      </c>
      <c r="AN46" s="40">
        <f>'Lack of Coping Capacity'!AA45</f>
        <v>1.8</v>
      </c>
      <c r="AO46" s="41">
        <f t="shared" si="15"/>
        <v>3</v>
      </c>
      <c r="AP46" s="41">
        <f>'Lack of Coping Capacity'!AB45</f>
        <v>0</v>
      </c>
      <c r="AQ46" s="41">
        <f t="shared" si="16"/>
        <v>1.6</v>
      </c>
      <c r="AR46" s="149">
        <f t="shared" si="17"/>
        <v>3.2</v>
      </c>
      <c r="AS46" s="171" t="str">
        <f t="shared" si="18"/>
        <v>Low</v>
      </c>
      <c r="AT46" s="166">
        <f t="shared" si="19"/>
        <v>138</v>
      </c>
      <c r="AU46" s="169">
        <f>VLOOKUP($B46,'Lack of Reliability Index'!$A$2:$H$192,8,FALSE)</f>
        <v>4.7919191919191917</v>
      </c>
      <c r="AV46" s="47">
        <f>'Imputed and missing data hidden'!BY44</f>
        <v>11</v>
      </c>
      <c r="AW46" s="167">
        <f t="shared" si="20"/>
        <v>0.21568627450980393</v>
      </c>
      <c r="AX46" s="47" t="str">
        <f t="shared" si="21"/>
        <v/>
      </c>
      <c r="AY46" s="168">
        <f>'Indicator Date hidden2'!BZ45</f>
        <v>0.34848484848484851</v>
      </c>
      <c r="AZ46" s="172"/>
    </row>
    <row r="47" spans="1:52" ht="15" thickBot="1" x14ac:dyDescent="0.35">
      <c r="A47" s="120" t="str">
        <f>'Indicator Data'!A49</f>
        <v>Cyprus</v>
      </c>
      <c r="B47" s="43" t="str">
        <f>'Indicator Data'!B49</f>
        <v>CYP</v>
      </c>
      <c r="C47" s="147">
        <f>'Hazard &amp; Exposure'!AO46</f>
        <v>8.6999999999999993</v>
      </c>
      <c r="D47" s="146">
        <f>'Hazard &amp; Exposure'!AP46</f>
        <v>0</v>
      </c>
      <c r="E47" s="146">
        <f>'Hazard &amp; Exposure'!AQ46</f>
        <v>6.4</v>
      </c>
      <c r="F47" s="146">
        <f>'Hazard &amp; Exposure'!AR46</f>
        <v>0</v>
      </c>
      <c r="G47" s="146">
        <f>'Hazard &amp; Exposure'!AU46</f>
        <v>3.1</v>
      </c>
      <c r="H47" s="146">
        <f>'Hazard &amp; Exposure'!DM46</f>
        <v>2.4</v>
      </c>
      <c r="I47" s="40">
        <f>'Hazard &amp; Exposure'!DN46</f>
        <v>4.3</v>
      </c>
      <c r="J47" s="146">
        <f>'Hazard &amp; Exposure'!DQ46</f>
        <v>0.1</v>
      </c>
      <c r="K47" s="146">
        <f>'Hazard &amp; Exposure'!DT46</f>
        <v>0</v>
      </c>
      <c r="L47" s="40">
        <f>'Hazard &amp; Exposure'!DU46</f>
        <v>0.1</v>
      </c>
      <c r="M47" s="41">
        <f t="shared" si="11"/>
        <v>2.5</v>
      </c>
      <c r="N47" s="146">
        <f>'Hazard &amp; Exposure'!BL46</f>
        <v>0</v>
      </c>
      <c r="O47" s="146">
        <f>'Hazard &amp; Exposure'!CR46</f>
        <v>3.9</v>
      </c>
      <c r="P47" s="146">
        <f>'Hazard &amp; Exposure'!DB46</f>
        <v>2.9</v>
      </c>
      <c r="Q47" s="146">
        <f>'Hazard &amp; Exposure'!DL46</f>
        <v>2.5</v>
      </c>
      <c r="R47" s="40">
        <f>'Hazard &amp; Exposure'!DM46</f>
        <v>2.4</v>
      </c>
      <c r="S47" s="223">
        <f t="shared" si="12"/>
        <v>2.5</v>
      </c>
      <c r="T47" s="144">
        <f>Vulnerability!E46</f>
        <v>0.5</v>
      </c>
      <c r="U47" s="142">
        <f>Vulnerability!H46</f>
        <v>1.7</v>
      </c>
      <c r="V47" s="142">
        <f>Vulnerability!N46</f>
        <v>0.4</v>
      </c>
      <c r="W47" s="40">
        <f>Vulnerability!O46</f>
        <v>0.8</v>
      </c>
      <c r="X47" s="142">
        <f>Vulnerability!T46</f>
        <v>9</v>
      </c>
      <c r="Y47" s="141">
        <f>Vulnerability!AB46</f>
        <v>0.1</v>
      </c>
      <c r="Z47" s="141">
        <f>Vulnerability!AE46</f>
        <v>0.2</v>
      </c>
      <c r="AA47" s="141">
        <f>Vulnerability!AH46</f>
        <v>0</v>
      </c>
      <c r="AB47" s="141">
        <f>Vulnerability!AK46</f>
        <v>3.1</v>
      </c>
      <c r="AC47" s="142">
        <f>Vulnerability!AL46</f>
        <v>0.9</v>
      </c>
      <c r="AD47" s="40">
        <f>Vulnerability!AM46</f>
        <v>6.5</v>
      </c>
      <c r="AE47" s="41">
        <f t="shared" si="13"/>
        <v>4.2</v>
      </c>
      <c r="AF47" s="41">
        <f>Vulnerability!AZ46</f>
        <v>4.5999999999999996</v>
      </c>
      <c r="AG47" s="41">
        <f t="shared" si="14"/>
        <v>4.4000000000000004</v>
      </c>
      <c r="AH47" s="156" t="str">
        <f>'Lack of Coping Capacity'!D46</f>
        <v>x</v>
      </c>
      <c r="AI47" s="140">
        <f>'Lack of Coping Capacity'!G46</f>
        <v>3.7</v>
      </c>
      <c r="AJ47" s="40">
        <f>'Lack of Coping Capacity'!H46</f>
        <v>3.7</v>
      </c>
      <c r="AK47" s="140">
        <f>'Lack of Coping Capacity'!M46</f>
        <v>1.3</v>
      </c>
      <c r="AL47" s="140">
        <f>'Lack of Coping Capacity'!R46</f>
        <v>0.1</v>
      </c>
      <c r="AM47" s="140">
        <f>'Lack of Coping Capacity'!Z46</f>
        <v>2.4</v>
      </c>
      <c r="AN47" s="40">
        <f>'Lack of Coping Capacity'!AA46</f>
        <v>1.3</v>
      </c>
      <c r="AO47" s="41">
        <f t="shared" si="15"/>
        <v>2.6</v>
      </c>
      <c r="AP47" s="41">
        <f>'Lack of Coping Capacity'!AB46</f>
        <v>2.6</v>
      </c>
      <c r="AQ47" s="41">
        <f t="shared" si="16"/>
        <v>2.6</v>
      </c>
      <c r="AR47" s="149">
        <f t="shared" si="17"/>
        <v>3.1</v>
      </c>
      <c r="AS47" s="171" t="str">
        <f t="shared" si="18"/>
        <v>Low</v>
      </c>
      <c r="AT47" s="166">
        <f t="shared" si="19"/>
        <v>140</v>
      </c>
      <c r="AU47" s="169">
        <f>VLOOKUP($B47,'Lack of Reliability Index'!$A$2:$H$192,8,FALSE)</f>
        <v>5.098039215686275</v>
      </c>
      <c r="AV47" s="47">
        <f>'Imputed and missing data hidden'!BY45</f>
        <v>10</v>
      </c>
      <c r="AW47" s="167">
        <f t="shared" si="20"/>
        <v>0.19607843137254902</v>
      </c>
      <c r="AX47" s="47" t="str">
        <f t="shared" si="21"/>
        <v/>
      </c>
      <c r="AY47" s="168">
        <f>'Indicator Date hidden2'!BZ46</f>
        <v>0.45588235294117646</v>
      </c>
      <c r="AZ47" s="172"/>
    </row>
    <row r="48" spans="1:52" ht="15" thickBot="1" x14ac:dyDescent="0.35">
      <c r="A48" s="120" t="str">
        <f>'Indicator Data'!A50</f>
        <v>Czech Republic</v>
      </c>
      <c r="B48" s="43" t="str">
        <f>'Indicator Data'!B50</f>
        <v>CZE</v>
      </c>
      <c r="C48" s="147">
        <f>'Hazard &amp; Exposure'!AO47</f>
        <v>0.9</v>
      </c>
      <c r="D48" s="146">
        <f>'Hazard &amp; Exposure'!AP47</f>
        <v>5.3</v>
      </c>
      <c r="E48" s="146">
        <f>'Hazard &amp; Exposure'!AQ47</f>
        <v>0</v>
      </c>
      <c r="F48" s="146">
        <f>'Hazard &amp; Exposure'!AR47</f>
        <v>0</v>
      </c>
      <c r="G48" s="146">
        <f>'Hazard &amp; Exposure'!AU47</f>
        <v>1.5</v>
      </c>
      <c r="H48" s="146">
        <f>'Hazard &amp; Exposure'!DM47</f>
        <v>1.2</v>
      </c>
      <c r="I48" s="40">
        <f>'Hazard &amp; Exposure'!DN47</f>
        <v>1.7</v>
      </c>
      <c r="J48" s="146">
        <f>'Hazard &amp; Exposure'!DQ47</f>
        <v>0.1</v>
      </c>
      <c r="K48" s="146">
        <f>'Hazard &amp; Exposure'!DT47</f>
        <v>0</v>
      </c>
      <c r="L48" s="40">
        <f>'Hazard &amp; Exposure'!DU47</f>
        <v>0.1</v>
      </c>
      <c r="M48" s="41">
        <f t="shared" si="11"/>
        <v>0.9</v>
      </c>
      <c r="N48" s="146">
        <f>'Hazard &amp; Exposure'!BL47</f>
        <v>0</v>
      </c>
      <c r="O48" s="146">
        <f>'Hazard &amp; Exposure'!CR47</f>
        <v>0</v>
      </c>
      <c r="P48" s="146">
        <f>'Hazard &amp; Exposure'!DB47</f>
        <v>2.8</v>
      </c>
      <c r="Q48" s="146">
        <f>'Hazard &amp; Exposure'!DL47</f>
        <v>1.8</v>
      </c>
      <c r="R48" s="40">
        <f>'Hazard &amp; Exposure'!DM47</f>
        <v>1.2</v>
      </c>
      <c r="S48" s="223">
        <f t="shared" si="12"/>
        <v>1.1000000000000001</v>
      </c>
      <c r="T48" s="144">
        <f>Vulnerability!E47</f>
        <v>0.2</v>
      </c>
      <c r="U48" s="142">
        <f>Vulnerability!H47</f>
        <v>1</v>
      </c>
      <c r="V48" s="142">
        <f>Vulnerability!N47</f>
        <v>0.3</v>
      </c>
      <c r="W48" s="40">
        <f>Vulnerability!O47</f>
        <v>0.4</v>
      </c>
      <c r="X48" s="142">
        <f>Vulnerability!T47</f>
        <v>2.2999999999999998</v>
      </c>
      <c r="Y48" s="141">
        <f>Vulnerability!AB47</f>
        <v>0.1</v>
      </c>
      <c r="Z48" s="141">
        <f>Vulnerability!AE47</f>
        <v>0.3</v>
      </c>
      <c r="AA48" s="141">
        <f>Vulnerability!AH47</f>
        <v>0</v>
      </c>
      <c r="AB48" s="141">
        <f>Vulnerability!AK47</f>
        <v>1.6</v>
      </c>
      <c r="AC48" s="142">
        <f>Vulnerability!AL47</f>
        <v>0.5</v>
      </c>
      <c r="AD48" s="40">
        <f>Vulnerability!AM47</f>
        <v>1.4</v>
      </c>
      <c r="AE48" s="41">
        <f t="shared" si="13"/>
        <v>0.9</v>
      </c>
      <c r="AF48" s="41">
        <f>Vulnerability!AZ47</f>
        <v>4.7</v>
      </c>
      <c r="AG48" s="41">
        <f t="shared" si="14"/>
        <v>3</v>
      </c>
      <c r="AH48" s="156">
        <f>'Lack of Coping Capacity'!D47</f>
        <v>2.5</v>
      </c>
      <c r="AI48" s="140">
        <f>'Lack of Coping Capacity'!G47</f>
        <v>3.8</v>
      </c>
      <c r="AJ48" s="40">
        <f>'Lack of Coping Capacity'!H47</f>
        <v>3.2</v>
      </c>
      <c r="AK48" s="140">
        <f>'Lack of Coping Capacity'!M47</f>
        <v>2</v>
      </c>
      <c r="AL48" s="140">
        <f>'Lack of Coping Capacity'!R47</f>
        <v>0</v>
      </c>
      <c r="AM48" s="140">
        <f>'Lack of Coping Capacity'!Z47</f>
        <v>0.7</v>
      </c>
      <c r="AN48" s="40">
        <f>'Lack of Coping Capacity'!AA47</f>
        <v>0.9</v>
      </c>
      <c r="AO48" s="41">
        <f t="shared" si="15"/>
        <v>2.1</v>
      </c>
      <c r="AP48" s="41">
        <f>'Lack of Coping Capacity'!AB47</f>
        <v>3.3</v>
      </c>
      <c r="AQ48" s="41">
        <f t="shared" si="16"/>
        <v>2.7</v>
      </c>
      <c r="AR48" s="149">
        <f t="shared" si="17"/>
        <v>2.1</v>
      </c>
      <c r="AS48" s="171" t="str">
        <f t="shared" si="18"/>
        <v>Low</v>
      </c>
      <c r="AT48" s="166">
        <f t="shared" si="19"/>
        <v>177</v>
      </c>
      <c r="AU48" s="169">
        <f>VLOOKUP($B48,'Lack of Reliability Index'!$A$2:$H$192,8,FALSE)</f>
        <v>5.1151515151515152</v>
      </c>
      <c r="AV48" s="47">
        <f>'Imputed and missing data hidden'!BY46</f>
        <v>11</v>
      </c>
      <c r="AW48" s="167">
        <f t="shared" si="20"/>
        <v>0.21568627450980393</v>
      </c>
      <c r="AX48" s="47" t="str">
        <f t="shared" si="21"/>
        <v/>
      </c>
      <c r="AY48" s="168">
        <f>'Indicator Date hidden2'!BZ47</f>
        <v>0.40909090909090912</v>
      </c>
      <c r="AZ48" s="172"/>
    </row>
    <row r="49" spans="1:52" ht="15" thickBot="1" x14ac:dyDescent="0.35">
      <c r="A49" s="120" t="str">
        <f>'Indicator Data'!A51</f>
        <v>Denmark</v>
      </c>
      <c r="B49" s="43" t="str">
        <f>'Indicator Data'!B51</f>
        <v>DNK</v>
      </c>
      <c r="C49" s="147">
        <f>'Hazard &amp; Exposure'!AO48</f>
        <v>0.1</v>
      </c>
      <c r="D49" s="146">
        <f>'Hazard &amp; Exposure'!AP48</f>
        <v>2.2999999999999998</v>
      </c>
      <c r="E49" s="146">
        <f>'Hazard &amp; Exposure'!AQ48</f>
        <v>0</v>
      </c>
      <c r="F49" s="146">
        <f>'Hazard &amp; Exposure'!AR48</f>
        <v>0</v>
      </c>
      <c r="G49" s="146">
        <f>'Hazard &amp; Exposure'!AU48</f>
        <v>2.2999999999999998</v>
      </c>
      <c r="H49" s="146">
        <f>'Hazard &amp; Exposure'!DM48</f>
        <v>1.7</v>
      </c>
      <c r="I49" s="40">
        <f>'Hazard &amp; Exposure'!DN48</f>
        <v>1.1000000000000001</v>
      </c>
      <c r="J49" s="146">
        <f>'Hazard &amp; Exposure'!DQ48</f>
        <v>0</v>
      </c>
      <c r="K49" s="146">
        <f>'Hazard &amp; Exposure'!DT48</f>
        <v>0</v>
      </c>
      <c r="L49" s="40">
        <f>'Hazard &amp; Exposure'!DU48</f>
        <v>0</v>
      </c>
      <c r="M49" s="41">
        <f t="shared" si="11"/>
        <v>0.6</v>
      </c>
      <c r="N49" s="146">
        <f>'Hazard &amp; Exposure'!BL48</f>
        <v>0</v>
      </c>
      <c r="O49" s="146">
        <f>'Hazard &amp; Exposure'!CR48</f>
        <v>0</v>
      </c>
      <c r="P49" s="146">
        <f>'Hazard &amp; Exposure'!DB48</f>
        <v>3.9</v>
      </c>
      <c r="Q49" s="146">
        <f>'Hazard &amp; Exposure'!DL48</f>
        <v>2.2000000000000002</v>
      </c>
      <c r="R49" s="40">
        <f>'Hazard &amp; Exposure'!DM48</f>
        <v>1.7</v>
      </c>
      <c r="S49" s="223">
        <f t="shared" si="12"/>
        <v>1.2</v>
      </c>
      <c r="T49" s="144">
        <f>Vulnerability!E48</f>
        <v>0</v>
      </c>
      <c r="U49" s="142">
        <f>Vulnerability!H48</f>
        <v>0.7</v>
      </c>
      <c r="V49" s="142">
        <f>Vulnerability!N48</f>
        <v>0.1</v>
      </c>
      <c r="W49" s="40">
        <f>Vulnerability!O48</f>
        <v>0.2</v>
      </c>
      <c r="X49" s="142">
        <f>Vulnerability!T48</f>
        <v>5.2</v>
      </c>
      <c r="Y49" s="141">
        <f>Vulnerability!AB48</f>
        <v>0.1</v>
      </c>
      <c r="Z49" s="141">
        <f>Vulnerability!AE48</f>
        <v>0.3</v>
      </c>
      <c r="AA49" s="141">
        <f>Vulnerability!AH48</f>
        <v>0</v>
      </c>
      <c r="AB49" s="141">
        <f>Vulnerability!AK48</f>
        <v>1.4</v>
      </c>
      <c r="AC49" s="142">
        <f>Vulnerability!AL48</f>
        <v>0.5</v>
      </c>
      <c r="AD49" s="40">
        <f>Vulnerability!AM48</f>
        <v>3.2</v>
      </c>
      <c r="AE49" s="41">
        <f t="shared" si="13"/>
        <v>1.8</v>
      </c>
      <c r="AF49" s="41">
        <f>Vulnerability!AZ48</f>
        <v>5.8</v>
      </c>
      <c r="AG49" s="41">
        <f t="shared" si="14"/>
        <v>4.0999999999999996</v>
      </c>
      <c r="AH49" s="156">
        <f>'Lack of Coping Capacity'!D48</f>
        <v>2.7</v>
      </c>
      <c r="AI49" s="140">
        <f>'Lack of Coping Capacity'!G48</f>
        <v>1.3</v>
      </c>
      <c r="AJ49" s="40">
        <f>'Lack of Coping Capacity'!H48</f>
        <v>2</v>
      </c>
      <c r="AK49" s="140">
        <f>'Lack of Coping Capacity'!M48</f>
        <v>1.4</v>
      </c>
      <c r="AL49" s="140">
        <f>'Lack of Coping Capacity'!R48</f>
        <v>0</v>
      </c>
      <c r="AM49" s="140">
        <f>'Lack of Coping Capacity'!Z48</f>
        <v>0.2</v>
      </c>
      <c r="AN49" s="40">
        <f>'Lack of Coping Capacity'!AA48</f>
        <v>0.5</v>
      </c>
      <c r="AO49" s="41">
        <f t="shared" si="15"/>
        <v>1.3</v>
      </c>
      <c r="AP49" s="41">
        <f>'Lack of Coping Capacity'!AB48</f>
        <v>0.4</v>
      </c>
      <c r="AQ49" s="41">
        <f t="shared" si="16"/>
        <v>0.9</v>
      </c>
      <c r="AR49" s="149">
        <f t="shared" si="17"/>
        <v>1.6</v>
      </c>
      <c r="AS49" s="171" t="str">
        <f t="shared" si="18"/>
        <v>Very Low</v>
      </c>
      <c r="AT49" s="166">
        <f t="shared" si="19"/>
        <v>187</v>
      </c>
      <c r="AU49" s="169">
        <f>VLOOKUP($B49,'Lack of Reliability Index'!$A$2:$H$192,8,FALSE)</f>
        <v>4.3383084577114426</v>
      </c>
      <c r="AV49" s="47">
        <f>'Imputed and missing data hidden'!BY47</f>
        <v>10</v>
      </c>
      <c r="AW49" s="167">
        <f t="shared" si="20"/>
        <v>0.19607843137254902</v>
      </c>
      <c r="AX49" s="47" t="str">
        <f t="shared" si="21"/>
        <v/>
      </c>
      <c r="AY49" s="168">
        <f>'Indicator Date hidden2'!BZ48</f>
        <v>0.31343283582089554</v>
      </c>
      <c r="AZ49" s="172"/>
    </row>
    <row r="50" spans="1:52" ht="15" thickBot="1" x14ac:dyDescent="0.35">
      <c r="A50" s="120" t="str">
        <f>'Indicator Data'!A52</f>
        <v>Djibouti</v>
      </c>
      <c r="B50" s="43" t="str">
        <f>'Indicator Data'!B52</f>
        <v>DJI</v>
      </c>
      <c r="C50" s="147">
        <f>'Hazard &amp; Exposure'!AO49</f>
        <v>5.3</v>
      </c>
      <c r="D50" s="146">
        <f>'Hazard &amp; Exposure'!AP49</f>
        <v>0.4</v>
      </c>
      <c r="E50" s="146">
        <f>'Hazard &amp; Exposure'!AQ49</f>
        <v>8.5</v>
      </c>
      <c r="F50" s="146">
        <f>'Hazard &amp; Exposure'!AR49</f>
        <v>0</v>
      </c>
      <c r="G50" s="146">
        <f>'Hazard &amp; Exposure'!AU49</f>
        <v>9.1</v>
      </c>
      <c r="H50" s="146">
        <f>'Hazard &amp; Exposure'!DM49</f>
        <v>4.5999999999999996</v>
      </c>
      <c r="I50" s="40">
        <f>'Hazard &amp; Exposure'!DN49</f>
        <v>5.8</v>
      </c>
      <c r="J50" s="146">
        <f>'Hazard &amp; Exposure'!DQ49</f>
        <v>2.2000000000000002</v>
      </c>
      <c r="K50" s="146">
        <f>'Hazard &amp; Exposure'!DT49</f>
        <v>0</v>
      </c>
      <c r="L50" s="40">
        <f>'Hazard &amp; Exposure'!DU49</f>
        <v>1.5</v>
      </c>
      <c r="M50" s="41">
        <f t="shared" si="11"/>
        <v>4</v>
      </c>
      <c r="N50" s="146">
        <f>'Hazard &amp; Exposure'!BL49</f>
        <v>1.4</v>
      </c>
      <c r="O50" s="146">
        <f>'Hazard &amp; Exposure'!CR49</f>
        <v>6.2</v>
      </c>
      <c r="P50" s="146">
        <f>'Hazard &amp; Exposure'!DB49</f>
        <v>5</v>
      </c>
      <c r="Q50" s="146">
        <f>'Hazard &amp; Exposure'!DL49</f>
        <v>5.0999999999999996</v>
      </c>
      <c r="R50" s="40">
        <f>'Hazard &amp; Exposure'!DM49</f>
        <v>4.5999999999999996</v>
      </c>
      <c r="S50" s="223">
        <f t="shared" si="12"/>
        <v>4.3</v>
      </c>
      <c r="T50" s="144">
        <f>Vulnerability!E49</f>
        <v>8.1</v>
      </c>
      <c r="U50" s="142">
        <f>Vulnerability!H49</f>
        <v>4.2</v>
      </c>
      <c r="V50" s="142">
        <f>Vulnerability!N49</f>
        <v>4.9000000000000004</v>
      </c>
      <c r="W50" s="40">
        <f>Vulnerability!O49</f>
        <v>6.3</v>
      </c>
      <c r="X50" s="142">
        <f>Vulnerability!T49</f>
        <v>6.1</v>
      </c>
      <c r="Y50" s="141">
        <f>Vulnerability!AB49</f>
        <v>2.4</v>
      </c>
      <c r="Z50" s="141">
        <f>Vulnerability!AE49</f>
        <v>5.6</v>
      </c>
      <c r="AA50" s="141">
        <f>Vulnerability!AH49</f>
        <v>10</v>
      </c>
      <c r="AB50" s="141">
        <f>Vulnerability!AK49</f>
        <v>5.0999999999999996</v>
      </c>
      <c r="AC50" s="142">
        <f>Vulnerability!AL49</f>
        <v>6.9</v>
      </c>
      <c r="AD50" s="40">
        <f>Vulnerability!AM49</f>
        <v>6.5</v>
      </c>
      <c r="AE50" s="41">
        <f t="shared" si="13"/>
        <v>6.4</v>
      </c>
      <c r="AF50" s="41">
        <f>Vulnerability!AZ49</f>
        <v>6.6</v>
      </c>
      <c r="AG50" s="41">
        <f t="shared" si="14"/>
        <v>6.5</v>
      </c>
      <c r="AH50" s="156">
        <f>'Lack of Coping Capacity'!D49</f>
        <v>5.5</v>
      </c>
      <c r="AI50" s="140">
        <f>'Lack of Coping Capacity'!G49</f>
        <v>6.9</v>
      </c>
      <c r="AJ50" s="40">
        <f>'Lack of Coping Capacity'!H49</f>
        <v>6.2</v>
      </c>
      <c r="AK50" s="140">
        <f>'Lack of Coping Capacity'!M49</f>
        <v>5.5</v>
      </c>
      <c r="AL50" s="140">
        <f>'Lack of Coping Capacity'!R49</f>
        <v>6</v>
      </c>
      <c r="AM50" s="140">
        <f>'Lack of Coping Capacity'!Z49</f>
        <v>6.6</v>
      </c>
      <c r="AN50" s="40">
        <f>'Lack of Coping Capacity'!AA49</f>
        <v>6</v>
      </c>
      <c r="AO50" s="41">
        <f t="shared" si="15"/>
        <v>6.1</v>
      </c>
      <c r="AP50" s="41">
        <f>'Lack of Coping Capacity'!AB49</f>
        <v>6.3</v>
      </c>
      <c r="AQ50" s="41">
        <f t="shared" si="16"/>
        <v>6.2</v>
      </c>
      <c r="AR50" s="149">
        <f t="shared" si="17"/>
        <v>5.6</v>
      </c>
      <c r="AS50" s="171" t="str">
        <f t="shared" si="18"/>
        <v>High</v>
      </c>
      <c r="AT50" s="166">
        <f t="shared" si="19"/>
        <v>38</v>
      </c>
      <c r="AU50" s="169">
        <f>VLOOKUP($B50,'Lack of Reliability Index'!$A$2:$H$192,8,FALSE)</f>
        <v>3.4975845410628024</v>
      </c>
      <c r="AV50" s="47">
        <f>'Imputed and missing data hidden'!BY48</f>
        <v>5</v>
      </c>
      <c r="AW50" s="167">
        <f t="shared" si="20"/>
        <v>9.8039215686274508E-2</v>
      </c>
      <c r="AX50" s="47" t="str">
        <f t="shared" si="21"/>
        <v/>
      </c>
      <c r="AY50" s="168">
        <f>'Indicator Date hidden2'!BZ49</f>
        <v>0.40579710144927539</v>
      </c>
      <c r="AZ50" s="172"/>
    </row>
    <row r="51" spans="1:52" ht="15" thickBot="1" x14ac:dyDescent="0.35">
      <c r="A51" s="120" t="str">
        <f>'Indicator Data'!A53</f>
        <v>Dominica</v>
      </c>
      <c r="B51" s="43" t="str">
        <f>'Indicator Data'!B53</f>
        <v>DMA</v>
      </c>
      <c r="C51" s="147">
        <f>'Hazard &amp; Exposure'!AO50</f>
        <v>4</v>
      </c>
      <c r="D51" s="146">
        <f>'Hazard &amp; Exposure'!AP50</f>
        <v>0.1</v>
      </c>
      <c r="E51" s="146">
        <f>'Hazard &amp; Exposure'!AQ50</f>
        <v>8.5</v>
      </c>
      <c r="F51" s="146">
        <f>'Hazard &amp; Exposure'!AR50</f>
        <v>7.6</v>
      </c>
      <c r="G51" s="146">
        <f>'Hazard &amp; Exposure'!AU50</f>
        <v>0</v>
      </c>
      <c r="H51" s="146">
        <f>'Hazard &amp; Exposure'!DM50</f>
        <v>3.8</v>
      </c>
      <c r="I51" s="40">
        <f>'Hazard &amp; Exposure'!DN50</f>
        <v>4.9000000000000004</v>
      </c>
      <c r="J51" s="146">
        <f>'Hazard &amp; Exposure'!DQ50</f>
        <v>0</v>
      </c>
      <c r="K51" s="146">
        <f>'Hazard &amp; Exposure'!DT50</f>
        <v>0</v>
      </c>
      <c r="L51" s="40">
        <f>'Hazard &amp; Exposure'!DU50</f>
        <v>0</v>
      </c>
      <c r="M51" s="41">
        <f t="shared" si="11"/>
        <v>2.8</v>
      </c>
      <c r="N51" s="146" t="str">
        <f>'Hazard &amp; Exposure'!BL50</f>
        <v>x</v>
      </c>
      <c r="O51" s="146">
        <f>'Hazard &amp; Exposure'!CR50</f>
        <v>5.0999999999999996</v>
      </c>
      <c r="P51" s="146">
        <f>'Hazard &amp; Exposure'!DB50</f>
        <v>3.9</v>
      </c>
      <c r="Q51" s="146">
        <f>'Hazard &amp; Exposure'!DL50</f>
        <v>2.2000000000000002</v>
      </c>
      <c r="R51" s="40">
        <f>'Hazard &amp; Exposure'!DM50</f>
        <v>3.8</v>
      </c>
      <c r="S51" s="223">
        <f t="shared" si="12"/>
        <v>3.3</v>
      </c>
      <c r="T51" s="144">
        <f>Vulnerability!E50</f>
        <v>3.5</v>
      </c>
      <c r="U51" s="142" t="str">
        <f>Vulnerability!H50</f>
        <v>x</v>
      </c>
      <c r="V51" s="142">
        <f>Vulnerability!N50</f>
        <v>3.1</v>
      </c>
      <c r="W51" s="40">
        <f>Vulnerability!O50</f>
        <v>3.4</v>
      </c>
      <c r="X51" s="142">
        <f>Vulnerability!T50</f>
        <v>0</v>
      </c>
      <c r="Y51" s="141">
        <f>Vulnerability!AB50</f>
        <v>0.6</v>
      </c>
      <c r="Z51" s="141">
        <f>Vulnerability!AE50</f>
        <v>2.7</v>
      </c>
      <c r="AA51" s="141">
        <f>Vulnerability!AH50</f>
        <v>10</v>
      </c>
      <c r="AB51" s="141">
        <f>Vulnerability!AK50</f>
        <v>2.2999999999999998</v>
      </c>
      <c r="AC51" s="142">
        <f>Vulnerability!AL50</f>
        <v>5.7</v>
      </c>
      <c r="AD51" s="40">
        <f>Vulnerability!AM50</f>
        <v>3.4</v>
      </c>
      <c r="AE51" s="41">
        <f t="shared" si="13"/>
        <v>3.4</v>
      </c>
      <c r="AF51" s="41">
        <f>Vulnerability!AZ50</f>
        <v>4.5999999999999996</v>
      </c>
      <c r="AG51" s="41">
        <f t="shared" si="14"/>
        <v>4</v>
      </c>
      <c r="AH51" s="156" t="str">
        <f>'Lack of Coping Capacity'!D50</f>
        <v>x</v>
      </c>
      <c r="AI51" s="140">
        <f>'Lack of Coping Capacity'!G50</f>
        <v>5.0999999999999996</v>
      </c>
      <c r="AJ51" s="40">
        <f>'Lack of Coping Capacity'!H50</f>
        <v>5.0999999999999996</v>
      </c>
      <c r="AK51" s="140">
        <f>'Lack of Coping Capacity'!M50</f>
        <v>2.6</v>
      </c>
      <c r="AL51" s="140">
        <f>'Lack of Coping Capacity'!R50</f>
        <v>1.1000000000000001</v>
      </c>
      <c r="AM51" s="140">
        <f>'Lack of Coping Capacity'!Z50</f>
        <v>5.9</v>
      </c>
      <c r="AN51" s="40">
        <f>'Lack of Coping Capacity'!AA50</f>
        <v>3.2</v>
      </c>
      <c r="AO51" s="41">
        <f t="shared" si="15"/>
        <v>4.2</v>
      </c>
      <c r="AP51" s="41">
        <f>'Lack of Coping Capacity'!AB50</f>
        <v>3</v>
      </c>
      <c r="AQ51" s="41">
        <f t="shared" si="16"/>
        <v>3.6</v>
      </c>
      <c r="AR51" s="149">
        <f t="shared" si="17"/>
        <v>3.6</v>
      </c>
      <c r="AS51" s="171" t="str">
        <f t="shared" si="18"/>
        <v>Medium</v>
      </c>
      <c r="AT51" s="166">
        <f t="shared" si="19"/>
        <v>122</v>
      </c>
      <c r="AU51" s="169">
        <f>VLOOKUP($B51,'Lack of Reliability Index'!$A$2:$H$192,8,FALSE)</f>
        <v>6.3111111111111118</v>
      </c>
      <c r="AV51" s="47">
        <f>'Imputed and missing data hidden'!BY49</f>
        <v>21</v>
      </c>
      <c r="AW51" s="167">
        <f t="shared" si="20"/>
        <v>0.41176470588235292</v>
      </c>
      <c r="AX51" s="47" t="str">
        <f t="shared" si="21"/>
        <v/>
      </c>
      <c r="AY51" s="168">
        <f>'Indicator Date hidden2'!BZ50</f>
        <v>0.43333333333333335</v>
      </c>
      <c r="AZ51" s="172"/>
    </row>
    <row r="52" spans="1:52" ht="15" thickBot="1" x14ac:dyDescent="0.35">
      <c r="A52" s="120" t="str">
        <f>'Indicator Data'!A54</f>
        <v>Dominican Republic</v>
      </c>
      <c r="B52" s="43" t="str">
        <f>'Indicator Data'!B54</f>
        <v>DOM</v>
      </c>
      <c r="C52" s="147">
        <f>'Hazard &amp; Exposure'!AO51</f>
        <v>9.6999999999999993</v>
      </c>
      <c r="D52" s="146">
        <f>'Hazard &amp; Exposure'!AP51</f>
        <v>4.5999999999999996</v>
      </c>
      <c r="E52" s="146">
        <f>'Hazard &amp; Exposure'!AQ51</f>
        <v>6.4</v>
      </c>
      <c r="F52" s="146">
        <f>'Hazard &amp; Exposure'!AR51</f>
        <v>7.9</v>
      </c>
      <c r="G52" s="146">
        <f>'Hazard &amp; Exposure'!AU51</f>
        <v>1</v>
      </c>
      <c r="H52" s="146">
        <f>'Hazard &amp; Exposure'!DM51</f>
        <v>6</v>
      </c>
      <c r="I52" s="40">
        <f>'Hazard &amp; Exposure'!DN51</f>
        <v>6.7</v>
      </c>
      <c r="J52" s="146">
        <f>'Hazard &amp; Exposure'!DQ51</f>
        <v>5.2</v>
      </c>
      <c r="K52" s="146">
        <f>'Hazard &amp; Exposure'!DT51</f>
        <v>0</v>
      </c>
      <c r="L52" s="40">
        <f>'Hazard &amp; Exposure'!DU51</f>
        <v>3.6</v>
      </c>
      <c r="M52" s="41">
        <f t="shared" si="11"/>
        <v>5.4</v>
      </c>
      <c r="N52" s="146" t="str">
        <f>'Hazard &amp; Exposure'!BL51</f>
        <v>x</v>
      </c>
      <c r="O52" s="146">
        <f>'Hazard &amp; Exposure'!CR51</f>
        <v>7.7</v>
      </c>
      <c r="P52" s="146">
        <f>'Hazard &amp; Exposure'!DB51</f>
        <v>4.7</v>
      </c>
      <c r="Q52" s="146">
        <f>'Hazard &amp; Exposure'!DL51</f>
        <v>4.9000000000000004</v>
      </c>
      <c r="R52" s="40">
        <f>'Hazard &amp; Exposure'!DM51</f>
        <v>6</v>
      </c>
      <c r="S52" s="223">
        <f t="shared" si="12"/>
        <v>5.7</v>
      </c>
      <c r="T52" s="144">
        <f>Vulnerability!E51</f>
        <v>3.8</v>
      </c>
      <c r="U52" s="142">
        <f>Vulnerability!H51</f>
        <v>5.6</v>
      </c>
      <c r="V52" s="142">
        <f>Vulnerability!N51</f>
        <v>1</v>
      </c>
      <c r="W52" s="40">
        <f>Vulnerability!O51</f>
        <v>3.6</v>
      </c>
      <c r="X52" s="142">
        <f>Vulnerability!T51</f>
        <v>0</v>
      </c>
      <c r="Y52" s="141">
        <f>Vulnerability!AB51</f>
        <v>1.3</v>
      </c>
      <c r="Z52" s="141">
        <f>Vulnerability!AE51</f>
        <v>1.6</v>
      </c>
      <c r="AA52" s="141">
        <f>Vulnerability!AH51</f>
        <v>0.3</v>
      </c>
      <c r="AB52" s="141">
        <f>Vulnerability!AK51</f>
        <v>3.1</v>
      </c>
      <c r="AC52" s="142">
        <f>Vulnerability!AL51</f>
        <v>1.6</v>
      </c>
      <c r="AD52" s="40">
        <f>Vulnerability!AM51</f>
        <v>0.8</v>
      </c>
      <c r="AE52" s="41">
        <f t="shared" si="13"/>
        <v>2.2999999999999998</v>
      </c>
      <c r="AF52" s="41">
        <f>Vulnerability!AZ51</f>
        <v>5.3</v>
      </c>
      <c r="AG52" s="41">
        <f t="shared" si="14"/>
        <v>4</v>
      </c>
      <c r="AH52" s="156">
        <f>'Lack of Coping Capacity'!D51</f>
        <v>4.5999999999999996</v>
      </c>
      <c r="AI52" s="140">
        <f>'Lack of Coping Capacity'!G51</f>
        <v>6.5</v>
      </c>
      <c r="AJ52" s="40">
        <f>'Lack of Coping Capacity'!H51</f>
        <v>5.6</v>
      </c>
      <c r="AK52" s="140">
        <f>'Lack of Coping Capacity'!M51</f>
        <v>2.4</v>
      </c>
      <c r="AL52" s="140">
        <f>'Lack of Coping Capacity'!R51</f>
        <v>2.2000000000000002</v>
      </c>
      <c r="AM52" s="140">
        <f>'Lack of Coping Capacity'!Z51</f>
        <v>4.5999999999999996</v>
      </c>
      <c r="AN52" s="40">
        <f>'Lack of Coping Capacity'!AA51</f>
        <v>3.1</v>
      </c>
      <c r="AO52" s="41">
        <f t="shared" si="15"/>
        <v>4.5</v>
      </c>
      <c r="AP52" s="41">
        <f>'Lack of Coping Capacity'!AB51</f>
        <v>5.2</v>
      </c>
      <c r="AQ52" s="41">
        <f t="shared" si="16"/>
        <v>4.9000000000000004</v>
      </c>
      <c r="AR52" s="149">
        <f t="shared" si="17"/>
        <v>4.8</v>
      </c>
      <c r="AS52" s="171" t="str">
        <f t="shared" si="18"/>
        <v>Medium</v>
      </c>
      <c r="AT52" s="166">
        <f t="shared" si="19"/>
        <v>67</v>
      </c>
      <c r="AU52" s="169">
        <f>VLOOKUP($B52,'Lack of Reliability Index'!$A$2:$H$192,8,FALSE)</f>
        <v>3.9634703196347036</v>
      </c>
      <c r="AV52" s="47">
        <f>'Imputed and missing data hidden'!BY50</f>
        <v>5</v>
      </c>
      <c r="AW52" s="167">
        <f t="shared" si="20"/>
        <v>9.8039215686274508E-2</v>
      </c>
      <c r="AX52" s="47" t="str">
        <f t="shared" si="21"/>
        <v/>
      </c>
      <c r="AY52" s="168">
        <f>'Indicator Date hidden2'!BZ51</f>
        <v>0.49315068493150682</v>
      </c>
      <c r="AZ52" s="172"/>
    </row>
    <row r="53" spans="1:52" ht="15" thickBot="1" x14ac:dyDescent="0.35">
      <c r="A53" s="120" t="str">
        <f>'Indicator Data'!A55</f>
        <v>Ecuador</v>
      </c>
      <c r="B53" s="43" t="str">
        <f>'Indicator Data'!B55</f>
        <v>ECU</v>
      </c>
      <c r="C53" s="147">
        <f>'Hazard &amp; Exposure'!AO52</f>
        <v>9.8000000000000007</v>
      </c>
      <c r="D53" s="146">
        <f>'Hazard &amp; Exposure'!AP52</f>
        <v>6.7</v>
      </c>
      <c r="E53" s="146">
        <f>'Hazard &amp; Exposure'!AQ52</f>
        <v>9.1999999999999993</v>
      </c>
      <c r="F53" s="146">
        <f>'Hazard &amp; Exposure'!AR52</f>
        <v>0</v>
      </c>
      <c r="G53" s="146">
        <f>'Hazard &amp; Exposure'!AU52</f>
        <v>2.8</v>
      </c>
      <c r="H53" s="146">
        <f>'Hazard &amp; Exposure'!DM52</f>
        <v>5</v>
      </c>
      <c r="I53" s="40">
        <f>'Hazard &amp; Exposure'!DN52</f>
        <v>6.8</v>
      </c>
      <c r="J53" s="146">
        <f>'Hazard &amp; Exposure'!DQ52</f>
        <v>0.7</v>
      </c>
      <c r="K53" s="146">
        <f>'Hazard &amp; Exposure'!DT52</f>
        <v>0</v>
      </c>
      <c r="L53" s="40">
        <f>'Hazard &amp; Exposure'!DU52</f>
        <v>0.5</v>
      </c>
      <c r="M53" s="41">
        <f t="shared" si="11"/>
        <v>4.3</v>
      </c>
      <c r="N53" s="146" t="str">
        <f>'Hazard &amp; Exposure'!BL52</f>
        <v>x</v>
      </c>
      <c r="O53" s="146">
        <f>'Hazard &amp; Exposure'!CR52</f>
        <v>6.9</v>
      </c>
      <c r="P53" s="146">
        <f>'Hazard &amp; Exposure'!DB52</f>
        <v>3.9</v>
      </c>
      <c r="Q53" s="146">
        <f>'Hazard &amp; Exposure'!DL52</f>
        <v>3.7</v>
      </c>
      <c r="R53" s="40">
        <f>'Hazard &amp; Exposure'!DM52</f>
        <v>5</v>
      </c>
      <c r="S53" s="223">
        <f t="shared" si="12"/>
        <v>4.7</v>
      </c>
      <c r="T53" s="144">
        <f>Vulnerability!E52</f>
        <v>3.8</v>
      </c>
      <c r="U53" s="142">
        <f>Vulnerability!H52</f>
        <v>5.0999999999999996</v>
      </c>
      <c r="V53" s="142">
        <f>Vulnerability!N52</f>
        <v>0.8</v>
      </c>
      <c r="W53" s="40">
        <f>Vulnerability!O52</f>
        <v>3.4</v>
      </c>
      <c r="X53" s="142">
        <f>Vulnerability!T52</f>
        <v>6</v>
      </c>
      <c r="Y53" s="141">
        <f>Vulnerability!AB52</f>
        <v>0.7</v>
      </c>
      <c r="Z53" s="141">
        <f>Vulnerability!AE52</f>
        <v>1.1000000000000001</v>
      </c>
      <c r="AA53" s="141">
        <f>Vulnerability!AH52</f>
        <v>0</v>
      </c>
      <c r="AB53" s="141">
        <f>Vulnerability!AK52</f>
        <v>2.9</v>
      </c>
      <c r="AC53" s="142">
        <f>Vulnerability!AL52</f>
        <v>1.2</v>
      </c>
      <c r="AD53" s="40">
        <f>Vulnerability!AM52</f>
        <v>4</v>
      </c>
      <c r="AE53" s="41">
        <f t="shared" si="13"/>
        <v>3.7</v>
      </c>
      <c r="AF53" s="41">
        <f>Vulnerability!AZ52</f>
        <v>5</v>
      </c>
      <c r="AG53" s="41">
        <f t="shared" si="14"/>
        <v>4.4000000000000004</v>
      </c>
      <c r="AH53" s="156">
        <f>'Lack of Coping Capacity'!D52</f>
        <v>3</v>
      </c>
      <c r="AI53" s="140">
        <f>'Lack of Coping Capacity'!G52</f>
        <v>5.9</v>
      </c>
      <c r="AJ53" s="40">
        <f>'Lack of Coping Capacity'!H52</f>
        <v>4.5</v>
      </c>
      <c r="AK53" s="140">
        <f>'Lack of Coping Capacity'!M52</f>
        <v>2.8</v>
      </c>
      <c r="AL53" s="140">
        <f>'Lack of Coping Capacity'!R52</f>
        <v>3.4</v>
      </c>
      <c r="AM53" s="140">
        <f>'Lack of Coping Capacity'!Z52</f>
        <v>3.9</v>
      </c>
      <c r="AN53" s="40">
        <f>'Lack of Coping Capacity'!AA52</f>
        <v>3.4</v>
      </c>
      <c r="AO53" s="41">
        <f t="shared" si="15"/>
        <v>4</v>
      </c>
      <c r="AP53" s="41">
        <f>'Lack of Coping Capacity'!AB52</f>
        <v>2.7</v>
      </c>
      <c r="AQ53" s="41">
        <f t="shared" si="16"/>
        <v>3.4</v>
      </c>
      <c r="AR53" s="149">
        <f t="shared" si="17"/>
        <v>4.0999999999999996</v>
      </c>
      <c r="AS53" s="171" t="str">
        <f t="shared" si="18"/>
        <v>Medium</v>
      </c>
      <c r="AT53" s="166">
        <f t="shared" si="19"/>
        <v>96</v>
      </c>
      <c r="AU53" s="169">
        <f>VLOOKUP($B53,'Lack of Reliability Index'!$A$2:$H$192,8,FALSE)</f>
        <v>3.7333333333333343</v>
      </c>
      <c r="AV53" s="47">
        <f>'Imputed and missing data hidden'!BY51</f>
        <v>4</v>
      </c>
      <c r="AW53" s="167">
        <f t="shared" si="20"/>
        <v>7.8431372549019607E-2</v>
      </c>
      <c r="AX53" s="47" t="str">
        <f t="shared" si="21"/>
        <v/>
      </c>
      <c r="AY53" s="168">
        <f>'Indicator Date hidden2'!BZ52</f>
        <v>0.5</v>
      </c>
      <c r="AZ53" s="172"/>
    </row>
    <row r="54" spans="1:52" ht="15" thickBot="1" x14ac:dyDescent="0.35">
      <c r="A54" s="120" t="str">
        <f>'Indicator Data'!A56</f>
        <v>Egypt</v>
      </c>
      <c r="B54" s="43" t="str">
        <f>'Indicator Data'!B56</f>
        <v>EGY</v>
      </c>
      <c r="C54" s="147">
        <f>'Hazard &amp; Exposure'!AO53</f>
        <v>4.9000000000000004</v>
      </c>
      <c r="D54" s="146">
        <f>'Hazard &amp; Exposure'!AP53</f>
        <v>8.1</v>
      </c>
      <c r="E54" s="146">
        <f>'Hazard &amp; Exposure'!AQ53</f>
        <v>7.2</v>
      </c>
      <c r="F54" s="146">
        <f>'Hazard &amp; Exposure'!AR53</f>
        <v>0</v>
      </c>
      <c r="G54" s="146">
        <f>'Hazard &amp; Exposure'!AU53</f>
        <v>3.1</v>
      </c>
      <c r="H54" s="146">
        <f>'Hazard &amp; Exposure'!DM53</f>
        <v>3.2</v>
      </c>
      <c r="I54" s="40">
        <f>'Hazard &amp; Exposure'!DN53</f>
        <v>5</v>
      </c>
      <c r="J54" s="146">
        <f>'Hazard &amp; Exposure'!DQ53</f>
        <v>9.4</v>
      </c>
      <c r="K54" s="146">
        <f>'Hazard &amp; Exposure'!DT53</f>
        <v>9</v>
      </c>
      <c r="L54" s="40">
        <f>'Hazard &amp; Exposure'!DU53</f>
        <v>9</v>
      </c>
      <c r="M54" s="41">
        <f t="shared" si="11"/>
        <v>7.5</v>
      </c>
      <c r="N54" s="146">
        <f>'Hazard &amp; Exposure'!BL53</f>
        <v>2.4</v>
      </c>
      <c r="O54" s="146">
        <f>'Hazard &amp; Exposure'!CR53</f>
        <v>4</v>
      </c>
      <c r="P54" s="146">
        <f>'Hazard &amp; Exposure'!DB53</f>
        <v>3.6</v>
      </c>
      <c r="Q54" s="146">
        <f>'Hazard &amp; Exposure'!DL53</f>
        <v>2.6</v>
      </c>
      <c r="R54" s="40">
        <f>'Hazard &amp; Exposure'!DM53</f>
        <v>3.2</v>
      </c>
      <c r="S54" s="223">
        <f t="shared" si="12"/>
        <v>5.8</v>
      </c>
      <c r="T54" s="144">
        <f>Vulnerability!E53</f>
        <v>4.4000000000000004</v>
      </c>
      <c r="U54" s="142">
        <f>Vulnerability!H53</f>
        <v>3.9</v>
      </c>
      <c r="V54" s="142">
        <f>Vulnerability!N53</f>
        <v>1.5</v>
      </c>
      <c r="W54" s="40">
        <f>Vulnerability!O53</f>
        <v>3.6</v>
      </c>
      <c r="X54" s="142">
        <f>Vulnerability!T53</f>
        <v>6.6</v>
      </c>
      <c r="Y54" s="141">
        <f>Vulnerability!AB53</f>
        <v>0.2</v>
      </c>
      <c r="Z54" s="141">
        <f>Vulnerability!AE53</f>
        <v>1.6</v>
      </c>
      <c r="AA54" s="141">
        <f>Vulnerability!AH53</f>
        <v>0</v>
      </c>
      <c r="AB54" s="141">
        <f>Vulnerability!AK53</f>
        <v>0</v>
      </c>
      <c r="AC54" s="142">
        <f>Vulnerability!AL53</f>
        <v>0.5</v>
      </c>
      <c r="AD54" s="40">
        <f>Vulnerability!AM53</f>
        <v>4.2</v>
      </c>
      <c r="AE54" s="41">
        <f t="shared" si="13"/>
        <v>3.9</v>
      </c>
      <c r="AF54" s="41">
        <f>Vulnerability!AZ53</f>
        <v>7.1</v>
      </c>
      <c r="AG54" s="41">
        <f t="shared" si="14"/>
        <v>5.7</v>
      </c>
      <c r="AH54" s="156">
        <f>'Lack of Coping Capacity'!D53</f>
        <v>4.2</v>
      </c>
      <c r="AI54" s="140">
        <f>'Lack of Coping Capacity'!G53</f>
        <v>6.4</v>
      </c>
      <c r="AJ54" s="40">
        <f>'Lack of Coping Capacity'!H53</f>
        <v>5.3</v>
      </c>
      <c r="AK54" s="140">
        <f>'Lack of Coping Capacity'!M53</f>
        <v>4</v>
      </c>
      <c r="AL54" s="140">
        <f>'Lack of Coping Capacity'!R53</f>
        <v>3.4</v>
      </c>
      <c r="AM54" s="140">
        <f>'Lack of Coping Capacity'!Z53</f>
        <v>4.4000000000000004</v>
      </c>
      <c r="AN54" s="40">
        <f>'Lack of Coping Capacity'!AA53</f>
        <v>3.9</v>
      </c>
      <c r="AO54" s="41">
        <f t="shared" si="15"/>
        <v>4.5999999999999996</v>
      </c>
      <c r="AP54" s="41">
        <f>'Lack of Coping Capacity'!AB53</f>
        <v>1.8</v>
      </c>
      <c r="AQ54" s="41">
        <f t="shared" si="16"/>
        <v>3.3</v>
      </c>
      <c r="AR54" s="149">
        <f t="shared" si="17"/>
        <v>4.8</v>
      </c>
      <c r="AS54" s="171" t="str">
        <f t="shared" si="18"/>
        <v>Medium</v>
      </c>
      <c r="AT54" s="166">
        <f t="shared" si="19"/>
        <v>67</v>
      </c>
      <c r="AU54" s="169">
        <f>VLOOKUP($B54,'Lack of Reliability Index'!$A$2:$H$192,8,FALSE)</f>
        <v>3.3063063063063058</v>
      </c>
      <c r="AV54" s="47">
        <f>'Imputed and missing data hidden'!BY52</f>
        <v>1</v>
      </c>
      <c r="AW54" s="167">
        <f t="shared" si="20"/>
        <v>1.9607843137254902E-2</v>
      </c>
      <c r="AX54" s="47" t="str">
        <f t="shared" si="21"/>
        <v>YES</v>
      </c>
      <c r="AY54" s="168">
        <f>'Indicator Date hidden2'!BZ53</f>
        <v>0.44594594594594594</v>
      </c>
      <c r="AZ54" s="172"/>
    </row>
    <row r="55" spans="1:52" ht="15" thickBot="1" x14ac:dyDescent="0.35">
      <c r="A55" s="120" t="str">
        <f>'Indicator Data'!A57</f>
        <v>El Salvador</v>
      </c>
      <c r="B55" s="43" t="str">
        <f>'Indicator Data'!B57</f>
        <v>SLV</v>
      </c>
      <c r="C55" s="147">
        <f>'Hazard &amp; Exposure'!AO54</f>
        <v>9.6999999999999993</v>
      </c>
      <c r="D55" s="146">
        <f>'Hazard &amp; Exposure'!AP54</f>
        <v>3</v>
      </c>
      <c r="E55" s="146">
        <f>'Hazard &amp; Exposure'!AQ54</f>
        <v>8.1999999999999993</v>
      </c>
      <c r="F55" s="146">
        <f>'Hazard &amp; Exposure'!AR54</f>
        <v>3.7</v>
      </c>
      <c r="G55" s="146">
        <f>'Hazard &amp; Exposure'!AU54</f>
        <v>3.7</v>
      </c>
      <c r="H55" s="146">
        <f>'Hazard &amp; Exposure'!DM54</f>
        <v>5.9</v>
      </c>
      <c r="I55" s="40">
        <f>'Hazard &amp; Exposure'!DN54</f>
        <v>6.5</v>
      </c>
      <c r="J55" s="146">
        <f>'Hazard &amp; Exposure'!DQ54</f>
        <v>5.5</v>
      </c>
      <c r="K55" s="146">
        <f>'Hazard &amp; Exposure'!DT54</f>
        <v>0</v>
      </c>
      <c r="L55" s="40">
        <f>'Hazard &amp; Exposure'!DU54</f>
        <v>3.9</v>
      </c>
      <c r="M55" s="41">
        <f t="shared" si="11"/>
        <v>5.3</v>
      </c>
      <c r="N55" s="146" t="str">
        <f>'Hazard &amp; Exposure'!BL54</f>
        <v>x</v>
      </c>
      <c r="O55" s="146">
        <f>'Hazard &amp; Exposure'!CR54</f>
        <v>7.9</v>
      </c>
      <c r="P55" s="146">
        <f>'Hazard &amp; Exposure'!DB54</f>
        <v>4.3</v>
      </c>
      <c r="Q55" s="146">
        <f>'Hazard &amp; Exposure'!DL54</f>
        <v>4.7</v>
      </c>
      <c r="R55" s="40">
        <f>'Hazard &amp; Exposure'!DM54</f>
        <v>5.9</v>
      </c>
      <c r="S55" s="223">
        <f t="shared" si="12"/>
        <v>5.6</v>
      </c>
      <c r="T55" s="144">
        <f>Vulnerability!E54</f>
        <v>5.2</v>
      </c>
      <c r="U55" s="142">
        <f>Vulnerability!H54</f>
        <v>4.3</v>
      </c>
      <c r="V55" s="142">
        <f>Vulnerability!N54</f>
        <v>2.9</v>
      </c>
      <c r="W55" s="40">
        <f>Vulnerability!O54</f>
        <v>4.4000000000000004</v>
      </c>
      <c r="X55" s="142">
        <f>Vulnerability!T54</f>
        <v>0</v>
      </c>
      <c r="Y55" s="141">
        <f>Vulnerability!AB54</f>
        <v>1.2</v>
      </c>
      <c r="Z55" s="141">
        <f>Vulnerability!AE54</f>
        <v>1.1000000000000001</v>
      </c>
      <c r="AA55" s="141">
        <f>Vulnerability!AH54</f>
        <v>3.3</v>
      </c>
      <c r="AB55" s="141">
        <f>Vulnerability!AK54</f>
        <v>2.8</v>
      </c>
      <c r="AC55" s="142">
        <f>Vulnerability!AL54</f>
        <v>2.2000000000000002</v>
      </c>
      <c r="AD55" s="40">
        <f>Vulnerability!AM54</f>
        <v>1.2</v>
      </c>
      <c r="AE55" s="41">
        <f t="shared" si="13"/>
        <v>3</v>
      </c>
      <c r="AF55" s="41">
        <f>Vulnerability!AZ54</f>
        <v>5.6</v>
      </c>
      <c r="AG55" s="41">
        <f t="shared" si="14"/>
        <v>4.4000000000000004</v>
      </c>
      <c r="AH55" s="156">
        <f>'Lack of Coping Capacity'!D54</f>
        <v>5.2</v>
      </c>
      <c r="AI55" s="140">
        <f>'Lack of Coping Capacity'!G54</f>
        <v>6.3</v>
      </c>
      <c r="AJ55" s="40">
        <f>'Lack of Coping Capacity'!H54</f>
        <v>5.8</v>
      </c>
      <c r="AK55" s="140">
        <f>'Lack of Coping Capacity'!M54</f>
        <v>3</v>
      </c>
      <c r="AL55" s="140">
        <f>'Lack of Coping Capacity'!R54</f>
        <v>2.2000000000000002</v>
      </c>
      <c r="AM55" s="140">
        <f>'Lack of Coping Capacity'!Z54</f>
        <v>4.2</v>
      </c>
      <c r="AN55" s="40">
        <f>'Lack of Coping Capacity'!AA54</f>
        <v>3.1</v>
      </c>
      <c r="AO55" s="41">
        <f t="shared" si="15"/>
        <v>4.5999999999999996</v>
      </c>
      <c r="AP55" s="41">
        <f>'Lack of Coping Capacity'!AB54</f>
        <v>2.5</v>
      </c>
      <c r="AQ55" s="41">
        <f t="shared" si="16"/>
        <v>3.6</v>
      </c>
      <c r="AR55" s="149">
        <f t="shared" si="17"/>
        <v>4.5</v>
      </c>
      <c r="AS55" s="171" t="str">
        <f t="shared" si="18"/>
        <v>Medium</v>
      </c>
      <c r="AT55" s="166">
        <f t="shared" si="19"/>
        <v>79</v>
      </c>
      <c r="AU55" s="169">
        <f>VLOOKUP($B55,'Lack of Reliability Index'!$A$2:$H$192,8,FALSE)</f>
        <v>4.281278538812785</v>
      </c>
      <c r="AV55" s="47">
        <f>'Imputed and missing data hidden'!BY53</f>
        <v>4</v>
      </c>
      <c r="AW55" s="167">
        <f t="shared" si="20"/>
        <v>7.8431372549019607E-2</v>
      </c>
      <c r="AX55" s="47" t="str">
        <f t="shared" si="21"/>
        <v/>
      </c>
      <c r="AY55" s="168">
        <f>'Indicator Date hidden2'!BZ54</f>
        <v>0.60273972602739723</v>
      </c>
      <c r="AZ55" s="172"/>
    </row>
    <row r="56" spans="1:52" ht="15" thickBot="1" x14ac:dyDescent="0.35">
      <c r="A56" s="120" t="str">
        <f>'Indicator Data'!A58</f>
        <v>Equatorial Guinea</v>
      </c>
      <c r="B56" s="43" t="str">
        <f>'Indicator Data'!B58</f>
        <v>GNQ</v>
      </c>
      <c r="C56" s="147">
        <f>'Hazard &amp; Exposure'!AO55</f>
        <v>0.1</v>
      </c>
      <c r="D56" s="146">
        <f>'Hazard &amp; Exposure'!AP55</f>
        <v>4.4000000000000004</v>
      </c>
      <c r="E56" s="146">
        <f>'Hazard &amp; Exposure'!AQ55</f>
        <v>0</v>
      </c>
      <c r="F56" s="146">
        <f>'Hazard &amp; Exposure'!AR55</f>
        <v>0</v>
      </c>
      <c r="G56" s="146">
        <f>'Hazard &amp; Exposure'!AU55</f>
        <v>3.6</v>
      </c>
      <c r="H56" s="146">
        <f>'Hazard &amp; Exposure'!DM55</f>
        <v>6.9</v>
      </c>
      <c r="I56" s="40">
        <f>'Hazard &amp; Exposure'!DN55</f>
        <v>3</v>
      </c>
      <c r="J56" s="146">
        <f>'Hazard &amp; Exposure'!DQ55</f>
        <v>4.2</v>
      </c>
      <c r="K56" s="146">
        <f>'Hazard &amp; Exposure'!DT55</f>
        <v>0</v>
      </c>
      <c r="L56" s="40">
        <f>'Hazard &amp; Exposure'!DU55</f>
        <v>2.9</v>
      </c>
      <c r="M56" s="41">
        <f t="shared" si="11"/>
        <v>3</v>
      </c>
      <c r="N56" s="146">
        <f>'Hazard &amp; Exposure'!BL55</f>
        <v>6.5</v>
      </c>
      <c r="O56" s="146">
        <f>'Hazard &amp; Exposure'!CR55</f>
        <v>7.3</v>
      </c>
      <c r="P56" s="146">
        <f>'Hazard &amp; Exposure'!DB55</f>
        <v>6.7</v>
      </c>
      <c r="Q56" s="146">
        <f>'Hazard &amp; Exposure'!DL55</f>
        <v>7.2</v>
      </c>
      <c r="R56" s="40">
        <f>'Hazard &amp; Exposure'!DM55</f>
        <v>6.9</v>
      </c>
      <c r="S56" s="223">
        <f t="shared" si="12"/>
        <v>5.3</v>
      </c>
      <c r="T56" s="144">
        <f>Vulnerability!E55</f>
        <v>6.2</v>
      </c>
      <c r="U56" s="142" t="str">
        <f>Vulnerability!H55</f>
        <v>x</v>
      </c>
      <c r="V56" s="142">
        <f>Vulnerability!N55</f>
        <v>0.1</v>
      </c>
      <c r="W56" s="40">
        <f>Vulnerability!O55</f>
        <v>4.2</v>
      </c>
      <c r="X56" s="142">
        <f>Vulnerability!T55</f>
        <v>0</v>
      </c>
      <c r="Y56" s="141">
        <f>Vulnerability!AB55</f>
        <v>6.4</v>
      </c>
      <c r="Z56" s="141">
        <f>Vulnerability!AE55</f>
        <v>3.9</v>
      </c>
      <c r="AA56" s="141">
        <f>Vulnerability!AH55</f>
        <v>0</v>
      </c>
      <c r="AB56" s="141">
        <f>Vulnerability!AK55</f>
        <v>2.8</v>
      </c>
      <c r="AC56" s="142">
        <f>Vulnerability!AL55</f>
        <v>3.6</v>
      </c>
      <c r="AD56" s="40">
        <f>Vulnerability!AM55</f>
        <v>2</v>
      </c>
      <c r="AE56" s="41">
        <f t="shared" si="13"/>
        <v>3.2</v>
      </c>
      <c r="AF56" s="41">
        <f>Vulnerability!AZ55</f>
        <v>5.0999999999999996</v>
      </c>
      <c r="AG56" s="41">
        <f t="shared" si="14"/>
        <v>4.2</v>
      </c>
      <c r="AH56" s="156" t="str">
        <f>'Lack of Coping Capacity'!D55</f>
        <v>x</v>
      </c>
      <c r="AI56" s="140">
        <f>'Lack of Coping Capacity'!G55</f>
        <v>8</v>
      </c>
      <c r="AJ56" s="40">
        <f>'Lack of Coping Capacity'!H55</f>
        <v>8</v>
      </c>
      <c r="AK56" s="140">
        <f>'Lack of Coping Capacity'!M55</f>
        <v>4.9000000000000004</v>
      </c>
      <c r="AL56" s="140">
        <f>'Lack of Coping Capacity'!R55</f>
        <v>6.6</v>
      </c>
      <c r="AM56" s="140">
        <f>'Lack of Coping Capacity'!Z55</f>
        <v>7.4</v>
      </c>
      <c r="AN56" s="40">
        <f>'Lack of Coping Capacity'!AA55</f>
        <v>6.3</v>
      </c>
      <c r="AO56" s="41">
        <f t="shared" si="15"/>
        <v>7.2</v>
      </c>
      <c r="AP56" s="41">
        <f>'Lack of Coping Capacity'!AB55</f>
        <v>7.8</v>
      </c>
      <c r="AQ56" s="41">
        <f t="shared" si="16"/>
        <v>7.5</v>
      </c>
      <c r="AR56" s="149">
        <f t="shared" si="17"/>
        <v>5.5</v>
      </c>
      <c r="AS56" s="171" t="str">
        <f t="shared" si="18"/>
        <v>High</v>
      </c>
      <c r="AT56" s="166">
        <f t="shared" si="19"/>
        <v>43</v>
      </c>
      <c r="AU56" s="169">
        <f>VLOOKUP($B56,'Lack of Reliability Index'!$A$2:$H$192,8,FALSE)</f>
        <v>5.680808080808081</v>
      </c>
      <c r="AV56" s="47">
        <f>'Imputed and missing data hidden'!BY54</f>
        <v>11</v>
      </c>
      <c r="AW56" s="167">
        <f t="shared" si="20"/>
        <v>0.21568627450980393</v>
      </c>
      <c r="AX56" s="47" t="str">
        <f t="shared" si="21"/>
        <v/>
      </c>
      <c r="AY56" s="168">
        <f>'Indicator Date hidden2'!BZ55</f>
        <v>0.51515151515151514</v>
      </c>
      <c r="AZ56" s="172"/>
    </row>
    <row r="57" spans="1:52" ht="15" thickBot="1" x14ac:dyDescent="0.35">
      <c r="A57" s="120" t="str">
        <f>'Indicator Data'!A59</f>
        <v>Eritrea</v>
      </c>
      <c r="B57" s="43" t="str">
        <f>'Indicator Data'!B59</f>
        <v>ERI</v>
      </c>
      <c r="C57" s="147">
        <f>'Hazard &amp; Exposure'!AO56</f>
        <v>3.4</v>
      </c>
      <c r="D57" s="146">
        <f>'Hazard &amp; Exposure'!AP56</f>
        <v>3.1</v>
      </c>
      <c r="E57" s="146">
        <f>'Hazard &amp; Exposure'!AQ56</f>
        <v>0</v>
      </c>
      <c r="F57" s="146">
        <f>'Hazard &amp; Exposure'!AR56</f>
        <v>0</v>
      </c>
      <c r="G57" s="146">
        <f>'Hazard &amp; Exposure'!AU56</f>
        <v>8.3000000000000007</v>
      </c>
      <c r="H57" s="146">
        <f>'Hazard &amp; Exposure'!DM56</f>
        <v>5.9</v>
      </c>
      <c r="I57" s="40">
        <f>'Hazard &amp; Exposure'!DN56</f>
        <v>4.2</v>
      </c>
      <c r="J57" s="146">
        <f>'Hazard &amp; Exposure'!DQ56</f>
        <v>4.5999999999999996</v>
      </c>
      <c r="K57" s="146">
        <f>'Hazard &amp; Exposure'!DT56</f>
        <v>0</v>
      </c>
      <c r="L57" s="40">
        <f>'Hazard &amp; Exposure'!DU56</f>
        <v>3.2</v>
      </c>
      <c r="M57" s="41">
        <f t="shared" si="11"/>
        <v>3.7</v>
      </c>
      <c r="N57" s="146">
        <f>'Hazard &amp; Exposure'!BL56</f>
        <v>2.2000000000000002</v>
      </c>
      <c r="O57" s="146">
        <f>'Hazard &amp; Exposure'!CR56</f>
        <v>5.9</v>
      </c>
      <c r="P57" s="146">
        <f>'Hazard &amp; Exposure'!DB56</f>
        <v>6.4</v>
      </c>
      <c r="Q57" s="146">
        <f>'Hazard &amp; Exposure'!DL56</f>
        <v>7.8</v>
      </c>
      <c r="R57" s="40">
        <f>'Hazard &amp; Exposure'!DM56</f>
        <v>5.9</v>
      </c>
      <c r="S57" s="223">
        <f t="shared" si="12"/>
        <v>4.9000000000000004</v>
      </c>
      <c r="T57" s="144">
        <f>Vulnerability!E56</f>
        <v>9.3000000000000007</v>
      </c>
      <c r="U57" s="142" t="str">
        <f>Vulnerability!H56</f>
        <v>x</v>
      </c>
      <c r="V57" s="142">
        <f>Vulnerability!N56</f>
        <v>2.1</v>
      </c>
      <c r="W57" s="40">
        <f>Vulnerability!O56</f>
        <v>6.9</v>
      </c>
      <c r="X57" s="142">
        <f>Vulnerability!T56</f>
        <v>2.2000000000000002</v>
      </c>
      <c r="Y57" s="141">
        <f>Vulnerability!AB56</f>
        <v>1.6</v>
      </c>
      <c r="Z57" s="141">
        <f>Vulnerability!AE56</f>
        <v>5.9</v>
      </c>
      <c r="AA57" s="141">
        <f>Vulnerability!AH56</f>
        <v>0</v>
      </c>
      <c r="AB57" s="141">
        <f>Vulnerability!AK56</f>
        <v>5.6</v>
      </c>
      <c r="AC57" s="142">
        <f>Vulnerability!AL56</f>
        <v>3.7</v>
      </c>
      <c r="AD57" s="40">
        <f>Vulnerability!AM56</f>
        <v>3</v>
      </c>
      <c r="AE57" s="41">
        <f t="shared" si="13"/>
        <v>5.3</v>
      </c>
      <c r="AF57" s="41">
        <f>Vulnerability!AZ56</f>
        <v>5.4</v>
      </c>
      <c r="AG57" s="41">
        <f t="shared" si="14"/>
        <v>5.4</v>
      </c>
      <c r="AH57" s="156" t="str">
        <f>'Lack of Coping Capacity'!D56</f>
        <v>x</v>
      </c>
      <c r="AI57" s="140">
        <f>'Lack of Coping Capacity'!G56</f>
        <v>8.1</v>
      </c>
      <c r="AJ57" s="40">
        <f>'Lack of Coping Capacity'!H56</f>
        <v>8.1</v>
      </c>
      <c r="AK57" s="140">
        <f>'Lack of Coping Capacity'!M56</f>
        <v>7.2</v>
      </c>
      <c r="AL57" s="140">
        <f>'Lack of Coping Capacity'!R56</f>
        <v>9.6999999999999993</v>
      </c>
      <c r="AM57" s="140">
        <f>'Lack of Coping Capacity'!Z56</f>
        <v>5.5</v>
      </c>
      <c r="AN57" s="40">
        <f>'Lack of Coping Capacity'!AA56</f>
        <v>7.5</v>
      </c>
      <c r="AO57" s="41">
        <f t="shared" si="15"/>
        <v>7.8</v>
      </c>
      <c r="AP57" s="41">
        <f>'Lack of Coping Capacity'!AB56</f>
        <v>6.5</v>
      </c>
      <c r="AQ57" s="41">
        <f t="shared" si="16"/>
        <v>7.2</v>
      </c>
      <c r="AR57" s="149">
        <f t="shared" si="17"/>
        <v>5.8</v>
      </c>
      <c r="AS57" s="171" t="str">
        <f t="shared" si="18"/>
        <v>High</v>
      </c>
      <c r="AT57" s="166">
        <f t="shared" si="19"/>
        <v>33</v>
      </c>
      <c r="AU57" s="169">
        <f>VLOOKUP($B57,'Lack of Reliability Index'!$A$2:$H$192,8,FALSE)</f>
        <v>6.2279569892473123</v>
      </c>
      <c r="AV57" s="47">
        <f>'Imputed and missing data hidden'!BY55</f>
        <v>14</v>
      </c>
      <c r="AW57" s="167">
        <f t="shared" si="20"/>
        <v>0.27450980392156865</v>
      </c>
      <c r="AX57" s="47" t="str">
        <f t="shared" si="21"/>
        <v/>
      </c>
      <c r="AY57" s="168">
        <f>'Indicator Date hidden2'!BZ56</f>
        <v>0.46774193548387094</v>
      </c>
      <c r="AZ57" s="172"/>
    </row>
    <row r="58" spans="1:52" ht="15" thickBot="1" x14ac:dyDescent="0.35">
      <c r="A58" s="120" t="str">
        <f>'Indicator Data'!A60</f>
        <v>Estonia</v>
      </c>
      <c r="B58" s="43" t="str">
        <f>'Indicator Data'!B60</f>
        <v>EST</v>
      </c>
      <c r="C58" s="147">
        <f>'Hazard &amp; Exposure'!AO57</f>
        <v>0.1</v>
      </c>
      <c r="D58" s="146">
        <f>'Hazard &amp; Exposure'!AP57</f>
        <v>3.6</v>
      </c>
      <c r="E58" s="146">
        <f>'Hazard &amp; Exposure'!AQ57</f>
        <v>0</v>
      </c>
      <c r="F58" s="146">
        <f>'Hazard &amp; Exposure'!AR57</f>
        <v>0</v>
      </c>
      <c r="G58" s="146">
        <f>'Hazard &amp; Exposure'!AU57</f>
        <v>0</v>
      </c>
      <c r="H58" s="146">
        <f>'Hazard &amp; Exposure'!DM57</f>
        <v>1</v>
      </c>
      <c r="I58" s="40">
        <f>'Hazard &amp; Exposure'!DN57</f>
        <v>0.9</v>
      </c>
      <c r="J58" s="146">
        <f>'Hazard &amp; Exposure'!DQ57</f>
        <v>0</v>
      </c>
      <c r="K58" s="146">
        <f>'Hazard &amp; Exposure'!DT57</f>
        <v>0</v>
      </c>
      <c r="L58" s="40">
        <f>'Hazard &amp; Exposure'!DU57</f>
        <v>0</v>
      </c>
      <c r="M58" s="41">
        <f t="shared" si="11"/>
        <v>0.5</v>
      </c>
      <c r="N58" s="146">
        <f>'Hazard &amp; Exposure'!BL57</f>
        <v>0</v>
      </c>
      <c r="O58" s="146">
        <f>'Hazard &amp; Exposure'!CR57</f>
        <v>0</v>
      </c>
      <c r="P58" s="146">
        <f>'Hazard &amp; Exposure'!DB57</f>
        <v>2.2999999999999998</v>
      </c>
      <c r="Q58" s="146">
        <f>'Hazard &amp; Exposure'!DL57</f>
        <v>1.5</v>
      </c>
      <c r="R58" s="40">
        <f>'Hazard &amp; Exposure'!DM57</f>
        <v>1</v>
      </c>
      <c r="S58" s="223">
        <f t="shared" si="12"/>
        <v>0.8</v>
      </c>
      <c r="T58" s="144">
        <f>Vulnerability!E57</f>
        <v>0.4</v>
      </c>
      <c r="U58" s="142">
        <f>Vulnerability!H57</f>
        <v>1.6</v>
      </c>
      <c r="V58" s="142">
        <f>Vulnerability!N57</f>
        <v>0.3</v>
      </c>
      <c r="W58" s="40">
        <f>Vulnerability!O57</f>
        <v>0.7</v>
      </c>
      <c r="X58" s="142">
        <f>Vulnerability!T57</f>
        <v>1.2</v>
      </c>
      <c r="Y58" s="141">
        <f>Vulnerability!AB57</f>
        <v>0.8</v>
      </c>
      <c r="Z58" s="141">
        <f>Vulnerability!AE57</f>
        <v>0.2</v>
      </c>
      <c r="AA58" s="141">
        <f>Vulnerability!AH57</f>
        <v>0</v>
      </c>
      <c r="AB58" s="141">
        <f>Vulnerability!AK57</f>
        <v>1.6</v>
      </c>
      <c r="AC58" s="142">
        <f>Vulnerability!AL57</f>
        <v>0.7</v>
      </c>
      <c r="AD58" s="40">
        <f>Vulnerability!AM57</f>
        <v>1</v>
      </c>
      <c r="AE58" s="41">
        <f t="shared" si="13"/>
        <v>0.9</v>
      </c>
      <c r="AF58" s="41">
        <f>Vulnerability!AZ57</f>
        <v>3.3</v>
      </c>
      <c r="AG58" s="41">
        <f t="shared" si="14"/>
        <v>2.2000000000000002</v>
      </c>
      <c r="AH58" s="156" t="str">
        <f>'Lack of Coping Capacity'!D57</f>
        <v>x</v>
      </c>
      <c r="AI58" s="140">
        <f>'Lack of Coping Capacity'!G57</f>
        <v>2.6</v>
      </c>
      <c r="AJ58" s="40">
        <f>'Lack of Coping Capacity'!H57</f>
        <v>2.6</v>
      </c>
      <c r="AK58" s="140">
        <f>'Lack of Coping Capacity'!M57</f>
        <v>1</v>
      </c>
      <c r="AL58" s="140">
        <f>'Lack of Coping Capacity'!R57</f>
        <v>0.1</v>
      </c>
      <c r="AM58" s="140">
        <f>'Lack of Coping Capacity'!Z57</f>
        <v>1.5</v>
      </c>
      <c r="AN58" s="40">
        <f>'Lack of Coping Capacity'!AA57</f>
        <v>0.9</v>
      </c>
      <c r="AO58" s="41">
        <f t="shared" si="15"/>
        <v>1.8</v>
      </c>
      <c r="AP58" s="41">
        <f>'Lack of Coping Capacity'!AB57</f>
        <v>2.6</v>
      </c>
      <c r="AQ58" s="41">
        <f t="shared" si="16"/>
        <v>2.2000000000000002</v>
      </c>
      <c r="AR58" s="149">
        <f t="shared" si="17"/>
        <v>1.6</v>
      </c>
      <c r="AS58" s="171" t="str">
        <f t="shared" si="18"/>
        <v>Very Low</v>
      </c>
      <c r="AT58" s="166">
        <f t="shared" si="19"/>
        <v>187</v>
      </c>
      <c r="AU58" s="169">
        <f>VLOOKUP($B58,'Lack of Reliability Index'!$A$2:$H$192,8,FALSE)</f>
        <v>5.276767676767677</v>
      </c>
      <c r="AV58" s="47">
        <f>'Imputed and missing data hidden'!BY56</f>
        <v>11</v>
      </c>
      <c r="AW58" s="167">
        <f t="shared" si="20"/>
        <v>0.21568627450980393</v>
      </c>
      <c r="AX58" s="47" t="str">
        <f t="shared" si="21"/>
        <v/>
      </c>
      <c r="AY58" s="168">
        <f>'Indicator Date hidden2'!BZ57</f>
        <v>0.43939393939393939</v>
      </c>
      <c r="AZ58" s="172"/>
    </row>
    <row r="59" spans="1:52" ht="15" thickBot="1" x14ac:dyDescent="0.35">
      <c r="A59" s="120" t="str">
        <f>'Indicator Data'!A61</f>
        <v>Eswatini</v>
      </c>
      <c r="B59" s="43" t="str">
        <f>'Indicator Data'!B61</f>
        <v>SWZ</v>
      </c>
      <c r="C59" s="147">
        <f>'Hazard &amp; Exposure'!AO58</f>
        <v>0.1</v>
      </c>
      <c r="D59" s="146">
        <f>'Hazard &amp; Exposure'!AP58</f>
        <v>4.2</v>
      </c>
      <c r="E59" s="146">
        <f>'Hazard &amp; Exposure'!AQ58</f>
        <v>0</v>
      </c>
      <c r="F59" s="146">
        <f>'Hazard &amp; Exposure'!AR58</f>
        <v>0.2</v>
      </c>
      <c r="G59" s="146">
        <f>'Hazard &amp; Exposure'!AU58</f>
        <v>5.2</v>
      </c>
      <c r="H59" s="146">
        <f>'Hazard &amp; Exposure'!DM58</f>
        <v>3.8</v>
      </c>
      <c r="I59" s="40">
        <f>'Hazard &amp; Exposure'!DN58</f>
        <v>2.5</v>
      </c>
      <c r="J59" s="146">
        <f>'Hazard &amp; Exposure'!DQ58</f>
        <v>3.3</v>
      </c>
      <c r="K59" s="146">
        <f>'Hazard &amp; Exposure'!DT58</f>
        <v>0</v>
      </c>
      <c r="L59" s="40">
        <f>'Hazard &amp; Exposure'!DU58</f>
        <v>2.2999999999999998</v>
      </c>
      <c r="M59" s="41">
        <f t="shared" si="11"/>
        <v>2.4</v>
      </c>
      <c r="N59" s="146">
        <f>'Hazard &amp; Exposure'!BL58</f>
        <v>1.3</v>
      </c>
      <c r="O59" s="146">
        <f>'Hazard &amp; Exposure'!CR58</f>
        <v>3.9</v>
      </c>
      <c r="P59" s="146">
        <f>'Hazard &amp; Exposure'!DB58</f>
        <v>5.0999999999999996</v>
      </c>
      <c r="Q59" s="146">
        <f>'Hazard &amp; Exposure'!DL58</f>
        <v>4.4000000000000004</v>
      </c>
      <c r="R59" s="40">
        <f>'Hazard &amp; Exposure'!DM58</f>
        <v>3.8</v>
      </c>
      <c r="S59" s="223">
        <f t="shared" si="12"/>
        <v>3.1</v>
      </c>
      <c r="T59" s="144">
        <f>Vulnerability!E58</f>
        <v>6.5</v>
      </c>
      <c r="U59" s="142">
        <f>Vulnerability!H58</f>
        <v>7.2</v>
      </c>
      <c r="V59" s="142">
        <f>Vulnerability!N58</f>
        <v>2.2000000000000002</v>
      </c>
      <c r="W59" s="40">
        <f>Vulnerability!O58</f>
        <v>5.6</v>
      </c>
      <c r="X59" s="142">
        <f>Vulnerability!T58</f>
        <v>2.1</v>
      </c>
      <c r="Y59" s="141">
        <f>Vulnerability!AB58</f>
        <v>4.9000000000000004</v>
      </c>
      <c r="Z59" s="141">
        <f>Vulnerability!AE58</f>
        <v>2.8</v>
      </c>
      <c r="AA59" s="141">
        <f>Vulnerability!AH58</f>
        <v>10</v>
      </c>
      <c r="AB59" s="141">
        <f>Vulnerability!AK58</f>
        <v>5.8</v>
      </c>
      <c r="AC59" s="142">
        <f>Vulnerability!AL58</f>
        <v>6.9</v>
      </c>
      <c r="AD59" s="40">
        <f>Vulnerability!AM58</f>
        <v>5</v>
      </c>
      <c r="AE59" s="41">
        <f t="shared" si="13"/>
        <v>5.3</v>
      </c>
      <c r="AF59" s="41">
        <f>Vulnerability!AZ58</f>
        <v>5.5</v>
      </c>
      <c r="AG59" s="41">
        <f t="shared" si="14"/>
        <v>5.4</v>
      </c>
      <c r="AH59" s="156">
        <f>'Lack of Coping Capacity'!D58</f>
        <v>4.4000000000000004</v>
      </c>
      <c r="AI59" s="140">
        <f>'Lack of Coping Capacity'!G58</f>
        <v>6.5</v>
      </c>
      <c r="AJ59" s="40">
        <f>'Lack of Coping Capacity'!H58</f>
        <v>5.5</v>
      </c>
      <c r="AK59" s="140">
        <f>'Lack of Coping Capacity'!M58</f>
        <v>4</v>
      </c>
      <c r="AL59" s="140">
        <f>'Lack of Coping Capacity'!R58</f>
        <v>5.6</v>
      </c>
      <c r="AM59" s="140">
        <f>'Lack of Coping Capacity'!Z58</f>
        <v>6.1</v>
      </c>
      <c r="AN59" s="40">
        <f>'Lack of Coping Capacity'!AA58</f>
        <v>5.2</v>
      </c>
      <c r="AO59" s="41">
        <f t="shared" si="15"/>
        <v>5.4</v>
      </c>
      <c r="AP59" s="41">
        <f>'Lack of Coping Capacity'!AB58</f>
        <v>5.8</v>
      </c>
      <c r="AQ59" s="41">
        <f t="shared" si="16"/>
        <v>5.6</v>
      </c>
      <c r="AR59" s="149">
        <f t="shared" si="17"/>
        <v>4.5</v>
      </c>
      <c r="AS59" s="171" t="str">
        <f t="shared" si="18"/>
        <v>Medium</v>
      </c>
      <c r="AT59" s="166">
        <f t="shared" si="19"/>
        <v>79</v>
      </c>
      <c r="AU59" s="169">
        <f>VLOOKUP($B59,'Lack of Reliability Index'!$A$2:$H$192,8,FALSE)</f>
        <v>4</v>
      </c>
      <c r="AV59" s="47">
        <f>'Imputed and missing data hidden'!BY57</f>
        <v>0</v>
      </c>
      <c r="AW59" s="167">
        <f t="shared" si="20"/>
        <v>0</v>
      </c>
      <c r="AX59" s="47" t="str">
        <f t="shared" si="21"/>
        <v/>
      </c>
      <c r="AY59" s="168">
        <f>'Indicator Date hidden2'!BZ58</f>
        <v>0.78082191780821919</v>
      </c>
      <c r="AZ59" s="172"/>
    </row>
    <row r="60" spans="1:52" ht="15" thickBot="1" x14ac:dyDescent="0.35">
      <c r="A60" s="120" t="str">
        <f>'Indicator Data'!A62</f>
        <v>Ethiopia</v>
      </c>
      <c r="B60" s="43" t="str">
        <f>'Indicator Data'!B62</f>
        <v>ETH</v>
      </c>
      <c r="C60" s="147">
        <f>'Hazard &amp; Exposure'!AO59</f>
        <v>4.8</v>
      </c>
      <c r="D60" s="146">
        <f>'Hazard &amp; Exposure'!AP59</f>
        <v>5.7</v>
      </c>
      <c r="E60" s="146">
        <f>'Hazard &amp; Exposure'!AQ59</f>
        <v>0</v>
      </c>
      <c r="F60" s="146">
        <f>'Hazard &amp; Exposure'!AR59</f>
        <v>0</v>
      </c>
      <c r="G60" s="146">
        <f>'Hazard &amp; Exposure'!AU59</f>
        <v>5.7</v>
      </c>
      <c r="H60" s="146">
        <f>'Hazard &amp; Exposure'!DM59</f>
        <v>7.4</v>
      </c>
      <c r="I60" s="40">
        <f>'Hazard &amp; Exposure'!DN59</f>
        <v>4.5</v>
      </c>
      <c r="J60" s="146">
        <f>'Hazard &amp; Exposure'!DQ59</f>
        <v>9.9</v>
      </c>
      <c r="K60" s="146">
        <f>'Hazard &amp; Exposure'!DT59</f>
        <v>0</v>
      </c>
      <c r="L60" s="40">
        <f>'Hazard &amp; Exposure'!DU59</f>
        <v>6.9</v>
      </c>
      <c r="M60" s="41">
        <f t="shared" si="11"/>
        <v>5.8</v>
      </c>
      <c r="N60" s="146">
        <f>'Hazard &amp; Exposure'!BL59</f>
        <v>7.1</v>
      </c>
      <c r="O60" s="146">
        <f>'Hazard &amp; Exposure'!CR59</f>
        <v>7.2</v>
      </c>
      <c r="P60" s="146">
        <f>'Hazard &amp; Exposure'!DB59</f>
        <v>7.4</v>
      </c>
      <c r="Q60" s="146">
        <f>'Hazard &amp; Exposure'!DL59</f>
        <v>8</v>
      </c>
      <c r="R60" s="40">
        <f>'Hazard &amp; Exposure'!DM59</f>
        <v>7.4</v>
      </c>
      <c r="S60" s="223">
        <f t="shared" si="12"/>
        <v>6.7</v>
      </c>
      <c r="T60" s="144">
        <f>Vulnerability!E59</f>
        <v>9.4</v>
      </c>
      <c r="U60" s="142">
        <f>Vulnerability!H59</f>
        <v>5.2</v>
      </c>
      <c r="V60" s="142">
        <f>Vulnerability!N59</f>
        <v>2.8</v>
      </c>
      <c r="W60" s="40">
        <f>Vulnerability!O59</f>
        <v>6.7</v>
      </c>
      <c r="X60" s="142">
        <f>Vulnerability!T59</f>
        <v>8.1999999999999993</v>
      </c>
      <c r="Y60" s="141">
        <f>Vulnerability!AB59</f>
        <v>3.1</v>
      </c>
      <c r="Z60" s="141">
        <f>Vulnerability!AE59</f>
        <v>4.7</v>
      </c>
      <c r="AA60" s="141">
        <f>Vulnerability!AH59</f>
        <v>0.2</v>
      </c>
      <c r="AB60" s="141">
        <f>Vulnerability!AK59</f>
        <v>5.6</v>
      </c>
      <c r="AC60" s="142">
        <f>Vulnerability!AL59</f>
        <v>3.7</v>
      </c>
      <c r="AD60" s="40">
        <f>Vulnerability!AM59</f>
        <v>6.5</v>
      </c>
      <c r="AE60" s="41">
        <f t="shared" si="13"/>
        <v>6.6</v>
      </c>
      <c r="AF60" s="41">
        <f>Vulnerability!AZ59</f>
        <v>5.8</v>
      </c>
      <c r="AG60" s="41">
        <f t="shared" si="14"/>
        <v>6.2</v>
      </c>
      <c r="AH60" s="156">
        <f>'Lack of Coping Capacity'!D59</f>
        <v>2.9</v>
      </c>
      <c r="AI60" s="140">
        <f>'Lack of Coping Capacity'!G59</f>
        <v>6.3</v>
      </c>
      <c r="AJ60" s="40">
        <f>'Lack of Coping Capacity'!H59</f>
        <v>4.5999999999999996</v>
      </c>
      <c r="AK60" s="140">
        <f>'Lack of Coping Capacity'!M59</f>
        <v>7.5</v>
      </c>
      <c r="AL60" s="140">
        <f>'Lack of Coping Capacity'!R59</f>
        <v>9.8000000000000007</v>
      </c>
      <c r="AM60" s="140">
        <f>'Lack of Coping Capacity'!Z59</f>
        <v>7.3</v>
      </c>
      <c r="AN60" s="40">
        <f>'Lack of Coping Capacity'!AA59</f>
        <v>8.1999999999999993</v>
      </c>
      <c r="AO60" s="41">
        <f t="shared" si="15"/>
        <v>6.8</v>
      </c>
      <c r="AP60" s="41">
        <f>'Lack of Coping Capacity'!AB59</f>
        <v>4.2</v>
      </c>
      <c r="AQ60" s="41">
        <f t="shared" si="16"/>
        <v>5.7</v>
      </c>
      <c r="AR60" s="149">
        <f t="shared" si="17"/>
        <v>6.2</v>
      </c>
      <c r="AS60" s="171" t="str">
        <f t="shared" si="18"/>
        <v>High</v>
      </c>
      <c r="AT60" s="166">
        <f t="shared" si="19"/>
        <v>18</v>
      </c>
      <c r="AU60" s="169">
        <f>VLOOKUP($B60,'Lack of Reliability Index'!$A$2:$H$192,8,FALSE)</f>
        <v>2.3567567567567558</v>
      </c>
      <c r="AV60" s="47">
        <f>'Imputed and missing data hidden'!BY58</f>
        <v>1</v>
      </c>
      <c r="AW60" s="167">
        <f t="shared" si="20"/>
        <v>1.9607843137254902E-2</v>
      </c>
      <c r="AX60" s="47" t="str">
        <f t="shared" si="21"/>
        <v/>
      </c>
      <c r="AY60" s="168">
        <f>'Indicator Date hidden2'!BZ59</f>
        <v>0.39189189189189189</v>
      </c>
      <c r="AZ60" s="172"/>
    </row>
    <row r="61" spans="1:52" ht="15" thickBot="1" x14ac:dyDescent="0.35">
      <c r="A61" s="120" t="str">
        <f>'Indicator Data'!A63</f>
        <v>Fiji</v>
      </c>
      <c r="B61" s="43" t="str">
        <f>'Indicator Data'!B63</f>
        <v>FJI</v>
      </c>
      <c r="C61" s="147">
        <f>'Hazard &amp; Exposure'!AO60</f>
        <v>3.5</v>
      </c>
      <c r="D61" s="146">
        <f>'Hazard &amp; Exposure'!AP60</f>
        <v>0.1</v>
      </c>
      <c r="E61" s="146">
        <f>'Hazard &amp; Exposure'!AQ60</f>
        <v>8</v>
      </c>
      <c r="F61" s="146">
        <f>'Hazard &amp; Exposure'!AR60</f>
        <v>3.1</v>
      </c>
      <c r="G61" s="146">
        <f>'Hazard &amp; Exposure'!AU60</f>
        <v>2.5</v>
      </c>
      <c r="H61" s="146">
        <f>'Hazard &amp; Exposure'!DM60</f>
        <v>3.5</v>
      </c>
      <c r="I61" s="40">
        <f>'Hazard &amp; Exposure'!DN60</f>
        <v>3.9</v>
      </c>
      <c r="J61" s="146">
        <f>'Hazard &amp; Exposure'!DQ60</f>
        <v>0.1</v>
      </c>
      <c r="K61" s="146">
        <f>'Hazard &amp; Exposure'!DT60</f>
        <v>0</v>
      </c>
      <c r="L61" s="40">
        <f>'Hazard &amp; Exposure'!DU60</f>
        <v>0.1</v>
      </c>
      <c r="M61" s="41">
        <f t="shared" si="11"/>
        <v>2.2000000000000002</v>
      </c>
      <c r="N61" s="146">
        <f>'Hazard &amp; Exposure'!BL60</f>
        <v>0</v>
      </c>
      <c r="O61" s="146">
        <f>'Hazard &amp; Exposure'!CR60</f>
        <v>5.8</v>
      </c>
      <c r="P61" s="146">
        <f>'Hazard &amp; Exposure'!DB60</f>
        <v>3.9</v>
      </c>
      <c r="Q61" s="146">
        <f>'Hazard &amp; Exposure'!DL60</f>
        <v>3.1</v>
      </c>
      <c r="R61" s="40">
        <f>'Hazard &amp; Exposure'!DM60</f>
        <v>3.5</v>
      </c>
      <c r="S61" s="223">
        <f t="shared" si="12"/>
        <v>2.9</v>
      </c>
      <c r="T61" s="144">
        <f>Vulnerability!E60</f>
        <v>3.5</v>
      </c>
      <c r="U61" s="142">
        <f>Vulnerability!H60</f>
        <v>3.9</v>
      </c>
      <c r="V61" s="142">
        <f>Vulnerability!N60</f>
        <v>2.5</v>
      </c>
      <c r="W61" s="40">
        <f>Vulnerability!O60</f>
        <v>3.4</v>
      </c>
      <c r="X61" s="142">
        <f>Vulnerability!T60</f>
        <v>0</v>
      </c>
      <c r="Y61" s="141">
        <f>Vulnerability!AB60</f>
        <v>3.7</v>
      </c>
      <c r="Z61" s="141">
        <f>Vulnerability!AE60</f>
        <v>2</v>
      </c>
      <c r="AA61" s="141">
        <f>Vulnerability!AH60</f>
        <v>10</v>
      </c>
      <c r="AB61" s="141">
        <f>Vulnerability!AK60</f>
        <v>1.6</v>
      </c>
      <c r="AC61" s="142">
        <f>Vulnerability!AL60</f>
        <v>5.9</v>
      </c>
      <c r="AD61" s="40">
        <f>Vulnerability!AM60</f>
        <v>3.5</v>
      </c>
      <c r="AE61" s="41">
        <f t="shared" si="13"/>
        <v>3.5</v>
      </c>
      <c r="AF61" s="41">
        <f>Vulnerability!AZ60</f>
        <v>5.3</v>
      </c>
      <c r="AG61" s="41">
        <f t="shared" si="14"/>
        <v>4.5</v>
      </c>
      <c r="AH61" s="156">
        <f>'Lack of Coping Capacity'!D60</f>
        <v>0.1</v>
      </c>
      <c r="AI61" s="140">
        <f>'Lack of Coping Capacity'!G60</f>
        <v>4.5</v>
      </c>
      <c r="AJ61" s="40">
        <f>'Lack of Coping Capacity'!H60</f>
        <v>2.2999999999999998</v>
      </c>
      <c r="AK61" s="140">
        <f>'Lack of Coping Capacity'!M60</f>
        <v>2.5</v>
      </c>
      <c r="AL61" s="140">
        <f>'Lack of Coping Capacity'!R60</f>
        <v>3.3</v>
      </c>
      <c r="AM61" s="140">
        <f>'Lack of Coping Capacity'!Z60</f>
        <v>4.4000000000000004</v>
      </c>
      <c r="AN61" s="40">
        <f>'Lack of Coping Capacity'!AA60</f>
        <v>3.4</v>
      </c>
      <c r="AO61" s="41">
        <f t="shared" si="15"/>
        <v>2.9</v>
      </c>
      <c r="AP61" s="41">
        <f>'Lack of Coping Capacity'!AB60</f>
        <v>3.7</v>
      </c>
      <c r="AQ61" s="41">
        <f t="shared" si="16"/>
        <v>3.3</v>
      </c>
      <c r="AR61" s="149">
        <f t="shared" si="17"/>
        <v>3.5</v>
      </c>
      <c r="AS61" s="171" t="str">
        <f t="shared" si="18"/>
        <v>Medium</v>
      </c>
      <c r="AT61" s="166">
        <f t="shared" si="19"/>
        <v>125</v>
      </c>
      <c r="AU61" s="169">
        <f>VLOOKUP($B61,'Lack of Reliability Index'!$A$2:$H$192,8,FALSE)</f>
        <v>5.3731343283582085</v>
      </c>
      <c r="AV61" s="47">
        <f>'Imputed and missing data hidden'!BY59</f>
        <v>10</v>
      </c>
      <c r="AW61" s="167">
        <f t="shared" si="20"/>
        <v>0.19607843137254902</v>
      </c>
      <c r="AX61" s="47" t="str">
        <f t="shared" si="21"/>
        <v/>
      </c>
      <c r="AY61" s="168">
        <f>'Indicator Date hidden2'!BZ60</f>
        <v>0.5074626865671642</v>
      </c>
      <c r="AZ61" s="172"/>
    </row>
    <row r="62" spans="1:52" ht="15" thickBot="1" x14ac:dyDescent="0.35">
      <c r="A62" s="120" t="str">
        <f>'Indicator Data'!A64</f>
        <v>Finland</v>
      </c>
      <c r="B62" s="43" t="str">
        <f>'Indicator Data'!B64</f>
        <v>FIN</v>
      </c>
      <c r="C62" s="147">
        <f>'Hazard &amp; Exposure'!AO61</f>
        <v>0.1</v>
      </c>
      <c r="D62" s="146">
        <f>'Hazard &amp; Exposure'!AP61</f>
        <v>0.1</v>
      </c>
      <c r="E62" s="146">
        <f>'Hazard &amp; Exposure'!AQ61</f>
        <v>0</v>
      </c>
      <c r="F62" s="146">
        <f>'Hazard &amp; Exposure'!AR61</f>
        <v>0</v>
      </c>
      <c r="G62" s="146">
        <f>'Hazard &amp; Exposure'!AU61</f>
        <v>0</v>
      </c>
      <c r="H62" s="146">
        <f>'Hazard &amp; Exposure'!DM61</f>
        <v>1.1000000000000001</v>
      </c>
      <c r="I62" s="40">
        <f>'Hazard &amp; Exposure'!DN61</f>
        <v>0.2</v>
      </c>
      <c r="J62" s="146">
        <f>'Hazard &amp; Exposure'!DQ61</f>
        <v>0</v>
      </c>
      <c r="K62" s="146">
        <f>'Hazard &amp; Exposure'!DT61</f>
        <v>0</v>
      </c>
      <c r="L62" s="40">
        <f>'Hazard &amp; Exposure'!DU61</f>
        <v>0</v>
      </c>
      <c r="M62" s="41">
        <f t="shared" si="11"/>
        <v>0.1</v>
      </c>
      <c r="N62" s="146">
        <f>'Hazard &amp; Exposure'!BL61</f>
        <v>0</v>
      </c>
      <c r="O62" s="146">
        <f>'Hazard &amp; Exposure'!CR61</f>
        <v>0</v>
      </c>
      <c r="P62" s="146">
        <f>'Hazard &amp; Exposure'!DB61</f>
        <v>2.2999999999999998</v>
      </c>
      <c r="Q62" s="146">
        <f>'Hazard &amp; Exposure'!DL61</f>
        <v>1.8</v>
      </c>
      <c r="R62" s="40">
        <f>'Hazard &amp; Exposure'!DM61</f>
        <v>1.1000000000000001</v>
      </c>
      <c r="S62" s="223">
        <f t="shared" si="12"/>
        <v>0.6</v>
      </c>
      <c r="T62" s="144">
        <f>Vulnerability!E61</f>
        <v>0</v>
      </c>
      <c r="U62" s="142">
        <f>Vulnerability!H61</f>
        <v>0.6</v>
      </c>
      <c r="V62" s="142">
        <f>Vulnerability!N61</f>
        <v>0.1</v>
      </c>
      <c r="W62" s="40">
        <f>Vulnerability!O61</f>
        <v>0.2</v>
      </c>
      <c r="X62" s="142">
        <f>Vulnerability!T61</f>
        <v>4.7</v>
      </c>
      <c r="Y62" s="141">
        <f>Vulnerability!AB61</f>
        <v>0.1</v>
      </c>
      <c r="Z62" s="141">
        <f>Vulnerability!AE61</f>
        <v>0.1</v>
      </c>
      <c r="AA62" s="141">
        <f>Vulnerability!AH61</f>
        <v>0</v>
      </c>
      <c r="AB62" s="141">
        <f>Vulnerability!AK61</f>
        <v>1.2</v>
      </c>
      <c r="AC62" s="142">
        <f>Vulnerability!AL61</f>
        <v>0.4</v>
      </c>
      <c r="AD62" s="40">
        <f>Vulnerability!AM61</f>
        <v>2.8</v>
      </c>
      <c r="AE62" s="41">
        <f t="shared" si="13"/>
        <v>1.6</v>
      </c>
      <c r="AF62" s="41">
        <f>Vulnerability!AZ61</f>
        <v>5.4</v>
      </c>
      <c r="AG62" s="41">
        <f t="shared" si="14"/>
        <v>3.7</v>
      </c>
      <c r="AH62" s="156">
        <f>'Lack of Coping Capacity'!D61</f>
        <v>2.2000000000000002</v>
      </c>
      <c r="AI62" s="140">
        <f>'Lack of Coping Capacity'!G61</f>
        <v>1.2</v>
      </c>
      <c r="AJ62" s="40">
        <f>'Lack of Coping Capacity'!H61</f>
        <v>1.7</v>
      </c>
      <c r="AK62" s="140">
        <f>'Lack of Coping Capacity'!M61</f>
        <v>1.6</v>
      </c>
      <c r="AL62" s="140">
        <f>'Lack of Coping Capacity'!R61</f>
        <v>0.5</v>
      </c>
      <c r="AM62" s="140">
        <f>'Lack of Coping Capacity'!Z61</f>
        <v>0.6</v>
      </c>
      <c r="AN62" s="40">
        <f>'Lack of Coping Capacity'!AA61</f>
        <v>0.9</v>
      </c>
      <c r="AO62" s="41">
        <f t="shared" si="15"/>
        <v>1.3</v>
      </c>
      <c r="AP62" s="41">
        <f>'Lack of Coping Capacity'!AB61</f>
        <v>0.6</v>
      </c>
      <c r="AQ62" s="41">
        <f t="shared" si="16"/>
        <v>1</v>
      </c>
      <c r="AR62" s="149">
        <f t="shared" si="17"/>
        <v>1.3</v>
      </c>
      <c r="AS62" s="171" t="str">
        <f t="shared" si="18"/>
        <v>Very Low</v>
      </c>
      <c r="AT62" s="166">
        <f t="shared" si="19"/>
        <v>191</v>
      </c>
      <c r="AU62" s="169">
        <f>VLOOKUP($B62,'Lack of Reliability Index'!$A$2:$H$192,8,FALSE)</f>
        <v>5.6820512820512823</v>
      </c>
      <c r="AV62" s="47">
        <f>'Imputed and missing data hidden'!BY60</f>
        <v>13</v>
      </c>
      <c r="AW62" s="167">
        <f t="shared" si="20"/>
        <v>0.25490196078431371</v>
      </c>
      <c r="AX62" s="47" t="str">
        <f t="shared" si="21"/>
        <v/>
      </c>
      <c r="AY62" s="168">
        <f>'Indicator Date hidden2'!BZ61</f>
        <v>0.41538461538461541</v>
      </c>
      <c r="AZ62" s="172"/>
    </row>
    <row r="63" spans="1:52" ht="15" thickBot="1" x14ac:dyDescent="0.35">
      <c r="A63" s="120" t="str">
        <f>'Indicator Data'!A65</f>
        <v>France</v>
      </c>
      <c r="B63" s="43" t="str">
        <f>'Indicator Data'!B65</f>
        <v>FRA</v>
      </c>
      <c r="C63" s="147">
        <f>'Hazard &amp; Exposure'!AO62</f>
        <v>3.3</v>
      </c>
      <c r="D63" s="146">
        <f>'Hazard &amp; Exposure'!AP62</f>
        <v>6.4</v>
      </c>
      <c r="E63" s="146">
        <f>'Hazard &amp; Exposure'!AQ62</f>
        <v>5.7</v>
      </c>
      <c r="F63" s="146">
        <f>'Hazard &amp; Exposure'!AR62</f>
        <v>0</v>
      </c>
      <c r="G63" s="146">
        <f>'Hazard &amp; Exposure'!AU62</f>
        <v>2.2999999999999998</v>
      </c>
      <c r="H63" s="146">
        <f>'Hazard &amp; Exposure'!DM62</f>
        <v>1.3</v>
      </c>
      <c r="I63" s="40">
        <f>'Hazard &amp; Exposure'!DN62</f>
        <v>3.5</v>
      </c>
      <c r="J63" s="146">
        <f>'Hazard &amp; Exposure'!DQ62</f>
        <v>0.9</v>
      </c>
      <c r="K63" s="146">
        <f>'Hazard &amp; Exposure'!DT62</f>
        <v>0</v>
      </c>
      <c r="L63" s="40">
        <f>'Hazard &amp; Exposure'!DU62</f>
        <v>0.6</v>
      </c>
      <c r="M63" s="41">
        <f t="shared" si="11"/>
        <v>2.2000000000000002</v>
      </c>
      <c r="N63" s="146">
        <f>'Hazard &amp; Exposure'!BL62</f>
        <v>0</v>
      </c>
      <c r="O63" s="146">
        <f>'Hazard &amp; Exposure'!CR62</f>
        <v>0.6</v>
      </c>
      <c r="P63" s="146">
        <f>'Hazard &amp; Exposure'!DB62</f>
        <v>2.8</v>
      </c>
      <c r="Q63" s="146">
        <f>'Hazard &amp; Exposure'!DL62</f>
        <v>1.6</v>
      </c>
      <c r="R63" s="40">
        <f>'Hazard &amp; Exposure'!DM62</f>
        <v>1.3</v>
      </c>
      <c r="S63" s="223">
        <f t="shared" si="12"/>
        <v>1.8</v>
      </c>
      <c r="T63" s="144">
        <f>Vulnerability!E62</f>
        <v>0.2</v>
      </c>
      <c r="U63" s="142">
        <f>Vulnerability!H62</f>
        <v>1.3</v>
      </c>
      <c r="V63" s="142">
        <f>Vulnerability!N62</f>
        <v>0.2</v>
      </c>
      <c r="W63" s="40">
        <f>Vulnerability!O62</f>
        <v>0.5</v>
      </c>
      <c r="X63" s="142">
        <f>Vulnerability!T62</f>
        <v>7.1</v>
      </c>
      <c r="Y63" s="141">
        <f>Vulnerability!AB62</f>
        <v>0.3</v>
      </c>
      <c r="Z63" s="141">
        <f>Vulnerability!AE62</f>
        <v>0.3</v>
      </c>
      <c r="AA63" s="141">
        <f>Vulnerability!AH62</f>
        <v>0</v>
      </c>
      <c r="AB63" s="141">
        <f>Vulnerability!AK62</f>
        <v>0.8</v>
      </c>
      <c r="AC63" s="142">
        <f>Vulnerability!AL62</f>
        <v>0.4</v>
      </c>
      <c r="AD63" s="40">
        <f>Vulnerability!AM62</f>
        <v>4.5999999999999996</v>
      </c>
      <c r="AE63" s="41">
        <f t="shared" si="13"/>
        <v>2.8</v>
      </c>
      <c r="AF63" s="41">
        <f>Vulnerability!AZ62</f>
        <v>5.5</v>
      </c>
      <c r="AG63" s="41">
        <f t="shared" si="14"/>
        <v>4.3</v>
      </c>
      <c r="AH63" s="156">
        <f>'Lack of Coping Capacity'!D62</f>
        <v>2.9</v>
      </c>
      <c r="AI63" s="140">
        <f>'Lack of Coping Capacity'!G62</f>
        <v>2.6</v>
      </c>
      <c r="AJ63" s="40">
        <f>'Lack of Coping Capacity'!H62</f>
        <v>2.8</v>
      </c>
      <c r="AK63" s="140">
        <f>'Lack of Coping Capacity'!M62</f>
        <v>2.2000000000000002</v>
      </c>
      <c r="AL63" s="140">
        <f>'Lack of Coping Capacity'!R62</f>
        <v>0</v>
      </c>
      <c r="AM63" s="140">
        <f>'Lack of Coping Capacity'!Z62</f>
        <v>0.9</v>
      </c>
      <c r="AN63" s="40">
        <f>'Lack of Coping Capacity'!AA62</f>
        <v>1</v>
      </c>
      <c r="AO63" s="41">
        <f t="shared" si="15"/>
        <v>1.9</v>
      </c>
      <c r="AP63" s="41">
        <f>'Lack of Coping Capacity'!AB62</f>
        <v>1.8</v>
      </c>
      <c r="AQ63" s="41">
        <f t="shared" si="16"/>
        <v>1.9</v>
      </c>
      <c r="AR63" s="149">
        <f t="shared" si="17"/>
        <v>2.4</v>
      </c>
      <c r="AS63" s="171" t="str">
        <f t="shared" si="18"/>
        <v>Low</v>
      </c>
      <c r="AT63" s="166">
        <f t="shared" si="19"/>
        <v>166</v>
      </c>
      <c r="AU63" s="169">
        <f>VLOOKUP($B63,'Lack of Reliability Index'!$A$2:$H$192,8,FALSE)</f>
        <v>4.8159203980099505</v>
      </c>
      <c r="AV63" s="47">
        <f>'Imputed and missing data hidden'!BY61</f>
        <v>10</v>
      </c>
      <c r="AW63" s="167">
        <f t="shared" si="20"/>
        <v>0.19607843137254902</v>
      </c>
      <c r="AX63" s="47" t="str">
        <f t="shared" si="21"/>
        <v/>
      </c>
      <c r="AY63" s="168">
        <f>'Indicator Date hidden2'!BZ62</f>
        <v>0.40298507462686567</v>
      </c>
      <c r="AZ63" s="172"/>
    </row>
    <row r="64" spans="1:52" ht="15" thickBot="1" x14ac:dyDescent="0.35">
      <c r="A64" s="120" t="str">
        <f>'Indicator Data'!A66</f>
        <v>Gabon</v>
      </c>
      <c r="B64" s="43" t="str">
        <f>'Indicator Data'!B66</f>
        <v>GAB</v>
      </c>
      <c r="C64" s="147">
        <f>'Hazard &amp; Exposure'!AO63</f>
        <v>0.1</v>
      </c>
      <c r="D64" s="146">
        <f>'Hazard &amp; Exposure'!AP63</f>
        <v>4.8</v>
      </c>
      <c r="E64" s="146">
        <f>'Hazard &amp; Exposure'!AQ63</f>
        <v>0</v>
      </c>
      <c r="F64" s="146">
        <f>'Hazard &amp; Exposure'!AR63</f>
        <v>0</v>
      </c>
      <c r="G64" s="146">
        <f>'Hazard &amp; Exposure'!AU63</f>
        <v>1.5</v>
      </c>
      <c r="H64" s="146">
        <f>'Hazard &amp; Exposure'!DM63</f>
        <v>6.5</v>
      </c>
      <c r="I64" s="40">
        <f>'Hazard &amp; Exposure'!DN63</f>
        <v>2.6</v>
      </c>
      <c r="J64" s="146">
        <f>'Hazard &amp; Exposure'!DQ63</f>
        <v>6.1</v>
      </c>
      <c r="K64" s="146">
        <f>'Hazard &amp; Exposure'!DT63</f>
        <v>0</v>
      </c>
      <c r="L64" s="40">
        <f>'Hazard &amp; Exposure'!DU63</f>
        <v>4.3</v>
      </c>
      <c r="M64" s="41">
        <f t="shared" si="11"/>
        <v>3.5</v>
      </c>
      <c r="N64" s="146">
        <f>'Hazard &amp; Exposure'!BL63</f>
        <v>7.5</v>
      </c>
      <c r="O64" s="146">
        <f>'Hazard &amp; Exposure'!CR63</f>
        <v>7.3</v>
      </c>
      <c r="P64" s="146">
        <f>'Hazard &amp; Exposure'!DB63</f>
        <v>5.2</v>
      </c>
      <c r="Q64" s="146">
        <f>'Hazard &amp; Exposure'!DL63</f>
        <v>5.6</v>
      </c>
      <c r="R64" s="40">
        <f>'Hazard &amp; Exposure'!DM63</f>
        <v>6.5</v>
      </c>
      <c r="S64" s="223">
        <f t="shared" si="12"/>
        <v>5.2</v>
      </c>
      <c r="T64" s="144">
        <f>Vulnerability!E63</f>
        <v>5.5</v>
      </c>
      <c r="U64" s="142">
        <f>Vulnerability!H63</f>
        <v>5.2</v>
      </c>
      <c r="V64" s="142">
        <f>Vulnerability!N63</f>
        <v>0.8</v>
      </c>
      <c r="W64" s="40">
        <f>Vulnerability!O63</f>
        <v>4.3</v>
      </c>
      <c r="X64" s="142">
        <f>Vulnerability!T63</f>
        <v>1.3</v>
      </c>
      <c r="Y64" s="141">
        <f>Vulnerability!AB63</f>
        <v>6.3</v>
      </c>
      <c r="Z64" s="141">
        <f>Vulnerability!AE63</f>
        <v>2.4</v>
      </c>
      <c r="AA64" s="141">
        <f>Vulnerability!AH63</f>
        <v>0</v>
      </c>
      <c r="AB64" s="141">
        <f>Vulnerability!AK63</f>
        <v>2.8</v>
      </c>
      <c r="AC64" s="142">
        <f>Vulnerability!AL63</f>
        <v>3.2</v>
      </c>
      <c r="AD64" s="40">
        <f>Vulnerability!AM63</f>
        <v>2.2999999999999998</v>
      </c>
      <c r="AE64" s="41">
        <f t="shared" si="13"/>
        <v>3.4</v>
      </c>
      <c r="AF64" s="41">
        <f>Vulnerability!AZ63</f>
        <v>4.0999999999999996</v>
      </c>
      <c r="AG64" s="41">
        <f t="shared" si="14"/>
        <v>3.8</v>
      </c>
      <c r="AH64" s="156">
        <f>'Lack of Coping Capacity'!D63</f>
        <v>6.7</v>
      </c>
      <c r="AI64" s="140">
        <f>'Lack of Coping Capacity'!G63</f>
        <v>6.8</v>
      </c>
      <c r="AJ64" s="40">
        <f>'Lack of Coping Capacity'!H63</f>
        <v>6.8</v>
      </c>
      <c r="AK64" s="140">
        <f>'Lack of Coping Capacity'!M63</f>
        <v>2.7</v>
      </c>
      <c r="AL64" s="140">
        <f>'Lack of Coping Capacity'!R63</f>
        <v>6.2</v>
      </c>
      <c r="AM64" s="140">
        <f>'Lack of Coping Capacity'!Z63</f>
        <v>6.1</v>
      </c>
      <c r="AN64" s="40">
        <f>'Lack of Coping Capacity'!AA63</f>
        <v>5</v>
      </c>
      <c r="AO64" s="41">
        <f t="shared" si="15"/>
        <v>6</v>
      </c>
      <c r="AP64" s="41">
        <f>'Lack of Coping Capacity'!AB63</f>
        <v>6</v>
      </c>
      <c r="AQ64" s="41">
        <f t="shared" si="16"/>
        <v>6</v>
      </c>
      <c r="AR64" s="149">
        <f t="shared" si="17"/>
        <v>4.9000000000000004</v>
      </c>
      <c r="AS64" s="171" t="str">
        <f t="shared" si="18"/>
        <v>Medium</v>
      </c>
      <c r="AT64" s="166">
        <f t="shared" si="19"/>
        <v>60</v>
      </c>
      <c r="AU64" s="169">
        <f>VLOOKUP($B64,'Lack of Reliability Index'!$A$2:$H$192,8,FALSE)</f>
        <v>4.4469483568075123</v>
      </c>
      <c r="AV64" s="47">
        <f>'Imputed and missing data hidden'!BY62</f>
        <v>4</v>
      </c>
      <c r="AW64" s="167">
        <f t="shared" si="20"/>
        <v>7.8431372549019607E-2</v>
      </c>
      <c r="AX64" s="47" t="str">
        <f t="shared" si="21"/>
        <v/>
      </c>
      <c r="AY64" s="168">
        <f>'Indicator Date hidden2'!BZ63</f>
        <v>0.63380281690140849</v>
      </c>
      <c r="AZ64" s="172"/>
    </row>
    <row r="65" spans="1:52" ht="15" thickBot="1" x14ac:dyDescent="0.35">
      <c r="A65" s="120" t="str">
        <f>'Indicator Data'!A67</f>
        <v>Gambia</v>
      </c>
      <c r="B65" s="43" t="str">
        <f>'Indicator Data'!B67</f>
        <v>GMB</v>
      </c>
      <c r="C65" s="147">
        <f>'Hazard &amp; Exposure'!AO64</f>
        <v>0.1</v>
      </c>
      <c r="D65" s="146">
        <f>'Hazard &amp; Exposure'!AP64</f>
        <v>3.5</v>
      </c>
      <c r="E65" s="146">
        <f>'Hazard &amp; Exposure'!AQ64</f>
        <v>3.6</v>
      </c>
      <c r="F65" s="146">
        <f>'Hazard &amp; Exposure'!AR64</f>
        <v>0</v>
      </c>
      <c r="G65" s="146">
        <f>'Hazard &amp; Exposure'!AU64</f>
        <v>3.2</v>
      </c>
      <c r="H65" s="146">
        <f>'Hazard &amp; Exposure'!DM64</f>
        <v>6.2</v>
      </c>
      <c r="I65" s="40">
        <f>'Hazard &amp; Exposure'!DN64</f>
        <v>3.1</v>
      </c>
      <c r="J65" s="146">
        <f>'Hazard &amp; Exposure'!DQ64</f>
        <v>2.2999999999999998</v>
      </c>
      <c r="K65" s="146">
        <f>'Hazard &amp; Exposure'!DT64</f>
        <v>0</v>
      </c>
      <c r="L65" s="40">
        <f>'Hazard &amp; Exposure'!DU64</f>
        <v>1.6</v>
      </c>
      <c r="M65" s="41">
        <f t="shared" si="11"/>
        <v>2.4</v>
      </c>
      <c r="N65" s="146">
        <f>'Hazard &amp; Exposure'!BL64</f>
        <v>2.2999999999999998</v>
      </c>
      <c r="O65" s="146">
        <f>'Hazard &amp; Exposure'!CR64</f>
        <v>7.2</v>
      </c>
      <c r="P65" s="146">
        <f>'Hazard &amp; Exposure'!DB64</f>
        <v>7.5</v>
      </c>
      <c r="Q65" s="146">
        <f>'Hazard &amp; Exposure'!DL64</f>
        <v>6.5</v>
      </c>
      <c r="R65" s="40">
        <f>'Hazard &amp; Exposure'!DM64</f>
        <v>6.2</v>
      </c>
      <c r="S65" s="223">
        <f t="shared" si="12"/>
        <v>4.5999999999999996</v>
      </c>
      <c r="T65" s="144">
        <f>Vulnerability!E64</f>
        <v>8.9</v>
      </c>
      <c r="U65" s="142">
        <f>Vulnerability!H64</f>
        <v>5.5</v>
      </c>
      <c r="V65" s="142">
        <f>Vulnerability!N64</f>
        <v>5</v>
      </c>
      <c r="W65" s="40">
        <f>Vulnerability!O64</f>
        <v>7.1</v>
      </c>
      <c r="X65" s="142">
        <f>Vulnerability!T64</f>
        <v>2.9</v>
      </c>
      <c r="Y65" s="141">
        <f>Vulnerability!AB64</f>
        <v>2.2999999999999998</v>
      </c>
      <c r="Z65" s="141">
        <f>Vulnerability!AE64</f>
        <v>4.0999999999999996</v>
      </c>
      <c r="AA65" s="141">
        <f>Vulnerability!AH64</f>
        <v>0</v>
      </c>
      <c r="AB65" s="141">
        <f>Vulnerability!AK64</f>
        <v>2.9</v>
      </c>
      <c r="AC65" s="142">
        <f>Vulnerability!AL64</f>
        <v>2.4</v>
      </c>
      <c r="AD65" s="40">
        <f>Vulnerability!AM64</f>
        <v>2.7</v>
      </c>
      <c r="AE65" s="41">
        <f t="shared" si="13"/>
        <v>5.3</v>
      </c>
      <c r="AF65" s="41">
        <f>Vulnerability!AZ64</f>
        <v>3.9</v>
      </c>
      <c r="AG65" s="41">
        <f t="shared" si="14"/>
        <v>4.5999999999999996</v>
      </c>
      <c r="AH65" s="156">
        <f>'Lack of Coping Capacity'!D64</f>
        <v>3</v>
      </c>
      <c r="AI65" s="140">
        <f>'Lack of Coping Capacity'!G64</f>
        <v>6.3</v>
      </c>
      <c r="AJ65" s="40">
        <f>'Lack of Coping Capacity'!H64</f>
        <v>4.7</v>
      </c>
      <c r="AK65" s="140">
        <f>'Lack of Coping Capacity'!M64</f>
        <v>5.9</v>
      </c>
      <c r="AL65" s="140">
        <f>'Lack of Coping Capacity'!R64</f>
        <v>5.7</v>
      </c>
      <c r="AM65" s="140">
        <f>'Lack of Coping Capacity'!Z64</f>
        <v>7.2</v>
      </c>
      <c r="AN65" s="40">
        <f>'Lack of Coping Capacity'!AA64</f>
        <v>6.3</v>
      </c>
      <c r="AO65" s="41">
        <f t="shared" si="15"/>
        <v>5.6</v>
      </c>
      <c r="AP65" s="41">
        <f>'Lack of Coping Capacity'!AB64</f>
        <v>6.5</v>
      </c>
      <c r="AQ65" s="41">
        <f t="shared" si="16"/>
        <v>6.1</v>
      </c>
      <c r="AR65" s="149">
        <f t="shared" si="17"/>
        <v>5.0999999999999996</v>
      </c>
      <c r="AS65" s="171" t="str">
        <f t="shared" si="18"/>
        <v>High</v>
      </c>
      <c r="AT65" s="166">
        <f t="shared" si="19"/>
        <v>56</v>
      </c>
      <c r="AU65" s="169">
        <f>VLOOKUP($B65,'Lack of Reliability Index'!$A$2:$H$192,8,FALSE)</f>
        <v>2.7387387387387374</v>
      </c>
      <c r="AV65" s="47">
        <f>'Imputed and missing data hidden'!BY63</f>
        <v>0</v>
      </c>
      <c r="AW65" s="167">
        <f t="shared" si="20"/>
        <v>0</v>
      </c>
      <c r="AX65" s="47" t="str">
        <f t="shared" si="21"/>
        <v/>
      </c>
      <c r="AY65" s="168">
        <f>'Indicator Date hidden2'!BZ64</f>
        <v>0.51351351351351349</v>
      </c>
      <c r="AZ65" s="172"/>
    </row>
    <row r="66" spans="1:52" ht="15" thickBot="1" x14ac:dyDescent="0.35">
      <c r="A66" s="120" t="str">
        <f>'Indicator Data'!A68</f>
        <v>Georgia</v>
      </c>
      <c r="B66" s="43" t="str">
        <f>'Indicator Data'!B68</f>
        <v>GEO</v>
      </c>
      <c r="C66" s="147">
        <f>'Hazard &amp; Exposure'!AO65</f>
        <v>7.9</v>
      </c>
      <c r="D66" s="146">
        <f>'Hazard &amp; Exposure'!AP65</f>
        <v>5.0999999999999996</v>
      </c>
      <c r="E66" s="146">
        <f>'Hazard &amp; Exposure'!AQ65</f>
        <v>0</v>
      </c>
      <c r="F66" s="146">
        <f>'Hazard &amp; Exposure'!AR65</f>
        <v>0</v>
      </c>
      <c r="G66" s="146">
        <f>'Hazard &amp; Exposure'!AU65</f>
        <v>5.3</v>
      </c>
      <c r="H66" s="146">
        <f>'Hazard &amp; Exposure'!DM65</f>
        <v>4.8</v>
      </c>
      <c r="I66" s="40">
        <f>'Hazard &amp; Exposure'!DN65</f>
        <v>4.4000000000000004</v>
      </c>
      <c r="J66" s="146">
        <f>'Hazard &amp; Exposure'!DQ65</f>
        <v>4.7</v>
      </c>
      <c r="K66" s="146">
        <f>'Hazard &amp; Exposure'!DT65</f>
        <v>0</v>
      </c>
      <c r="L66" s="40">
        <f>'Hazard &amp; Exposure'!DU65</f>
        <v>3.3</v>
      </c>
      <c r="M66" s="41">
        <f t="shared" si="11"/>
        <v>3.9</v>
      </c>
      <c r="N66" s="146">
        <f>'Hazard &amp; Exposure'!BL65</f>
        <v>8.4</v>
      </c>
      <c r="O66" s="146">
        <f>'Hazard &amp; Exposure'!CR65</f>
        <v>2.8</v>
      </c>
      <c r="P66" s="146">
        <f>'Hazard &amp; Exposure'!DB65</f>
        <v>3.2</v>
      </c>
      <c r="Q66" s="146">
        <f>'Hazard &amp; Exposure'!DL65</f>
        <v>2.1</v>
      </c>
      <c r="R66" s="40">
        <f>'Hazard &amp; Exposure'!DM65</f>
        <v>4.8</v>
      </c>
      <c r="S66" s="223">
        <f t="shared" si="12"/>
        <v>4.4000000000000004</v>
      </c>
      <c r="T66" s="144">
        <f>Vulnerability!E65</f>
        <v>2.2999999999999998</v>
      </c>
      <c r="U66" s="142">
        <f>Vulnerability!H65</f>
        <v>4</v>
      </c>
      <c r="V66" s="142">
        <f>Vulnerability!N65</f>
        <v>3</v>
      </c>
      <c r="W66" s="40">
        <f>Vulnerability!O65</f>
        <v>2.9</v>
      </c>
      <c r="X66" s="142">
        <f>Vulnerability!T65</f>
        <v>8.6999999999999993</v>
      </c>
      <c r="Y66" s="141">
        <f>Vulnerability!AB65</f>
        <v>1</v>
      </c>
      <c r="Z66" s="141">
        <f>Vulnerability!AE65</f>
        <v>0.5</v>
      </c>
      <c r="AA66" s="141">
        <f>Vulnerability!AH65</f>
        <v>0.1</v>
      </c>
      <c r="AB66" s="141">
        <f>Vulnerability!AK65</f>
        <v>2.8</v>
      </c>
      <c r="AC66" s="142">
        <f>Vulnerability!AL65</f>
        <v>1.2</v>
      </c>
      <c r="AD66" s="40">
        <f>Vulnerability!AM65</f>
        <v>6.2</v>
      </c>
      <c r="AE66" s="41">
        <f t="shared" si="13"/>
        <v>4.8</v>
      </c>
      <c r="AF66" s="41">
        <f>Vulnerability!AZ65</f>
        <v>4.8</v>
      </c>
      <c r="AG66" s="41">
        <f t="shared" si="14"/>
        <v>4.8</v>
      </c>
      <c r="AH66" s="156">
        <f>'Lack of Coping Capacity'!D65</f>
        <v>4.7</v>
      </c>
      <c r="AI66" s="140">
        <f>'Lack of Coping Capacity'!G65</f>
        <v>4.0999999999999996</v>
      </c>
      <c r="AJ66" s="40">
        <f>'Lack of Coping Capacity'!H65</f>
        <v>4.4000000000000004</v>
      </c>
      <c r="AK66" s="140">
        <f>'Lack of Coping Capacity'!M65</f>
        <v>1.8</v>
      </c>
      <c r="AL66" s="140">
        <f>'Lack of Coping Capacity'!R65</f>
        <v>1.1000000000000001</v>
      </c>
      <c r="AM66" s="140">
        <f>'Lack of Coping Capacity'!Z65</f>
        <v>2.5</v>
      </c>
      <c r="AN66" s="40">
        <f>'Lack of Coping Capacity'!AA65</f>
        <v>1.8</v>
      </c>
      <c r="AO66" s="41">
        <f t="shared" si="15"/>
        <v>3.2</v>
      </c>
      <c r="AP66" s="41">
        <f>'Lack of Coping Capacity'!AB65</f>
        <v>3.4</v>
      </c>
      <c r="AQ66" s="41">
        <f t="shared" si="16"/>
        <v>3.3</v>
      </c>
      <c r="AR66" s="149">
        <f t="shared" si="17"/>
        <v>4.0999999999999996</v>
      </c>
      <c r="AS66" s="171" t="str">
        <f t="shared" si="18"/>
        <v>Medium</v>
      </c>
      <c r="AT66" s="166">
        <f t="shared" si="19"/>
        <v>96</v>
      </c>
      <c r="AU66" s="169">
        <f>VLOOKUP($B66,'Lack of Reliability Index'!$A$2:$H$192,8,FALSE)</f>
        <v>4.1185185185185178</v>
      </c>
      <c r="AV66" s="47">
        <f>'Imputed and missing data hidden'!BY64</f>
        <v>6</v>
      </c>
      <c r="AW66" s="167">
        <f t="shared" si="20"/>
        <v>0.11764705882352941</v>
      </c>
      <c r="AX66" s="47" t="str">
        <f t="shared" si="21"/>
        <v/>
      </c>
      <c r="AY66" s="168">
        <f>'Indicator Date hidden2'!BZ65</f>
        <v>0.47222222222222221</v>
      </c>
      <c r="AZ66" s="172"/>
    </row>
    <row r="67" spans="1:52" ht="15" thickBot="1" x14ac:dyDescent="0.35">
      <c r="A67" s="120" t="str">
        <f>'Indicator Data'!A69</f>
        <v>Germany</v>
      </c>
      <c r="B67" s="43" t="str">
        <f>'Indicator Data'!B69</f>
        <v>DEU</v>
      </c>
      <c r="C67" s="147">
        <f>'Hazard &amp; Exposure'!AO66</f>
        <v>4.3</v>
      </c>
      <c r="D67" s="146">
        <f>'Hazard &amp; Exposure'!AP66</f>
        <v>6.1</v>
      </c>
      <c r="E67" s="146">
        <f>'Hazard &amp; Exposure'!AQ66</f>
        <v>0</v>
      </c>
      <c r="F67" s="146">
        <f>'Hazard &amp; Exposure'!AR66</f>
        <v>0</v>
      </c>
      <c r="G67" s="146">
        <f>'Hazard &amp; Exposure'!AU66</f>
        <v>0.5</v>
      </c>
      <c r="H67" s="146">
        <f>'Hazard &amp; Exposure'!DM66</f>
        <v>1.4</v>
      </c>
      <c r="I67" s="40">
        <f>'Hazard &amp; Exposure'!DN66</f>
        <v>2.4</v>
      </c>
      <c r="J67" s="146">
        <f>'Hazard &amp; Exposure'!DQ66</f>
        <v>0.8</v>
      </c>
      <c r="K67" s="146">
        <f>'Hazard &amp; Exposure'!DT66</f>
        <v>0</v>
      </c>
      <c r="L67" s="40">
        <f>'Hazard &amp; Exposure'!DU66</f>
        <v>0.6</v>
      </c>
      <c r="M67" s="41">
        <f t="shared" si="11"/>
        <v>1.5</v>
      </c>
      <c r="N67" s="146">
        <f>'Hazard &amp; Exposure'!BL66</f>
        <v>0</v>
      </c>
      <c r="O67" s="146">
        <f>'Hazard &amp; Exposure'!CR66</f>
        <v>0</v>
      </c>
      <c r="P67" s="146">
        <f>'Hazard &amp; Exposure'!DB66</f>
        <v>2.8</v>
      </c>
      <c r="Q67" s="146">
        <f>'Hazard &amp; Exposure'!DL66</f>
        <v>2.2999999999999998</v>
      </c>
      <c r="R67" s="40">
        <f>'Hazard &amp; Exposure'!DM66</f>
        <v>1.4</v>
      </c>
      <c r="S67" s="223">
        <f t="shared" si="12"/>
        <v>1.5</v>
      </c>
      <c r="T67" s="144">
        <f>Vulnerability!E66</f>
        <v>0</v>
      </c>
      <c r="U67" s="142">
        <f>Vulnerability!H66</f>
        <v>1.4</v>
      </c>
      <c r="V67" s="142">
        <f>Vulnerability!N66</f>
        <v>0.1</v>
      </c>
      <c r="W67" s="40">
        <f>Vulnerability!O66</f>
        <v>0.4</v>
      </c>
      <c r="X67" s="142">
        <f>Vulnerability!T66</f>
        <v>8.1999999999999993</v>
      </c>
      <c r="Y67" s="141">
        <f>Vulnerability!AB66</f>
        <v>0.1</v>
      </c>
      <c r="Z67" s="141">
        <f>Vulnerability!AE66</f>
        <v>0.3</v>
      </c>
      <c r="AA67" s="141">
        <f>Vulnerability!AH66</f>
        <v>0</v>
      </c>
      <c r="AB67" s="141">
        <f>Vulnerability!AK66</f>
        <v>0.8</v>
      </c>
      <c r="AC67" s="142">
        <f>Vulnerability!AL66</f>
        <v>0.3</v>
      </c>
      <c r="AD67" s="40">
        <f>Vulnerability!AM66</f>
        <v>5.5</v>
      </c>
      <c r="AE67" s="41">
        <f t="shared" si="13"/>
        <v>3.4</v>
      </c>
      <c r="AF67" s="41">
        <f>Vulnerability!AZ66</f>
        <v>6.9</v>
      </c>
      <c r="AG67" s="41">
        <f t="shared" si="14"/>
        <v>5.4</v>
      </c>
      <c r="AH67" s="156">
        <f>'Lack of Coping Capacity'!D66</f>
        <v>2.7</v>
      </c>
      <c r="AI67" s="140">
        <f>'Lack of Coping Capacity'!G66</f>
        <v>1.9</v>
      </c>
      <c r="AJ67" s="40">
        <f>'Lack of Coping Capacity'!H66</f>
        <v>2.2999999999999998</v>
      </c>
      <c r="AK67" s="140">
        <f>'Lack of Coping Capacity'!M66</f>
        <v>1.5</v>
      </c>
      <c r="AL67" s="140">
        <f>'Lack of Coping Capacity'!R66</f>
        <v>0</v>
      </c>
      <c r="AM67" s="140">
        <f>'Lack of Coping Capacity'!Z66</f>
        <v>0.4</v>
      </c>
      <c r="AN67" s="40">
        <f>'Lack of Coping Capacity'!AA66</f>
        <v>0.6</v>
      </c>
      <c r="AO67" s="41">
        <f t="shared" si="15"/>
        <v>1.5</v>
      </c>
      <c r="AP67" s="41">
        <f>'Lack of Coping Capacity'!AB66</f>
        <v>0.9</v>
      </c>
      <c r="AQ67" s="41">
        <f t="shared" si="16"/>
        <v>1.2</v>
      </c>
      <c r="AR67" s="149">
        <f t="shared" si="17"/>
        <v>2.1</v>
      </c>
      <c r="AS67" s="171" t="str">
        <f t="shared" si="18"/>
        <v>Low</v>
      </c>
      <c r="AT67" s="166">
        <f t="shared" si="19"/>
        <v>177</v>
      </c>
      <c r="AU67" s="169">
        <f>VLOOKUP($B67,'Lack of Reliability Index'!$A$2:$H$192,8,FALSE)</f>
        <v>5.0029850746268671</v>
      </c>
      <c r="AV67" s="47">
        <f>'Imputed and missing data hidden'!BY65</f>
        <v>11</v>
      </c>
      <c r="AW67" s="167">
        <f t="shared" si="20"/>
        <v>0.21568627450980393</v>
      </c>
      <c r="AX67" s="47" t="str">
        <f t="shared" si="21"/>
        <v/>
      </c>
      <c r="AY67" s="168">
        <f>'Indicator Date hidden2'!BZ66</f>
        <v>0.38805970149253732</v>
      </c>
      <c r="AZ67" s="172"/>
    </row>
    <row r="68" spans="1:52" ht="15" thickBot="1" x14ac:dyDescent="0.35">
      <c r="A68" s="120" t="str">
        <f>'Indicator Data'!A70</f>
        <v>Ghana</v>
      </c>
      <c r="B68" s="43" t="str">
        <f>'Indicator Data'!B70</f>
        <v>GHA</v>
      </c>
      <c r="C68" s="147">
        <f>'Hazard &amp; Exposure'!AO67</f>
        <v>0.1</v>
      </c>
      <c r="D68" s="146">
        <f>'Hazard &amp; Exposure'!AP67</f>
        <v>4.9000000000000004</v>
      </c>
      <c r="E68" s="146">
        <f>'Hazard &amp; Exposure'!AQ67</f>
        <v>5.2</v>
      </c>
      <c r="F68" s="146">
        <f>'Hazard &amp; Exposure'!AR67</f>
        <v>0</v>
      </c>
      <c r="G68" s="146">
        <f>'Hazard &amp; Exposure'!AU67</f>
        <v>1</v>
      </c>
      <c r="H68" s="146">
        <f>'Hazard &amp; Exposure'!DM67</f>
        <v>7.2</v>
      </c>
      <c r="I68" s="40">
        <f>'Hazard &amp; Exposure'!DN67</f>
        <v>3.6</v>
      </c>
      <c r="J68" s="146">
        <f>'Hazard &amp; Exposure'!DQ67</f>
        <v>1.9</v>
      </c>
      <c r="K68" s="146">
        <f>'Hazard &amp; Exposure'!DT67</f>
        <v>0</v>
      </c>
      <c r="L68" s="40">
        <f>'Hazard &amp; Exposure'!DU67</f>
        <v>1.3</v>
      </c>
      <c r="M68" s="41">
        <f t="shared" ref="M68:M99" si="22">ROUND((10-GEOMEAN(((10-I68)/10*9+1),((10-L68)/10*9+1)))/9*10,1)</f>
        <v>2.5</v>
      </c>
      <c r="N68" s="146">
        <f>'Hazard &amp; Exposure'!BL67</f>
        <v>7.7</v>
      </c>
      <c r="O68" s="146">
        <f>'Hazard &amp; Exposure'!CR67</f>
        <v>8.4</v>
      </c>
      <c r="P68" s="146">
        <f>'Hazard &amp; Exposure'!DB67</f>
        <v>5.9</v>
      </c>
      <c r="Q68" s="146">
        <f>'Hazard &amp; Exposure'!DL67</f>
        <v>6.4</v>
      </c>
      <c r="R68" s="40">
        <f>'Hazard &amp; Exposure'!DM67</f>
        <v>7.2</v>
      </c>
      <c r="S68" s="223">
        <f t="shared" ref="S68:S99" si="23">ROUND((10-GEOMEAN(((10-M68)/10*9+1),((10-R68)/10*9+1)))/9*10,1)</f>
        <v>5.3</v>
      </c>
      <c r="T68" s="144">
        <f>Vulnerability!E67</f>
        <v>7.1</v>
      </c>
      <c r="U68" s="142">
        <f>Vulnerability!H67</f>
        <v>5.9</v>
      </c>
      <c r="V68" s="142">
        <f>Vulnerability!N67</f>
        <v>1.2</v>
      </c>
      <c r="W68" s="40">
        <f>Vulnerability!O67</f>
        <v>5.3</v>
      </c>
      <c r="X68" s="142">
        <f>Vulnerability!T67</f>
        <v>3.5</v>
      </c>
      <c r="Y68" s="141">
        <f>Vulnerability!AB67</f>
        <v>4.7</v>
      </c>
      <c r="Z68" s="141">
        <f>Vulnerability!AE67</f>
        <v>3.1</v>
      </c>
      <c r="AA68" s="141">
        <f>Vulnerability!AH67</f>
        <v>1</v>
      </c>
      <c r="AB68" s="141">
        <f>Vulnerability!AK67</f>
        <v>1.1000000000000001</v>
      </c>
      <c r="AC68" s="142">
        <f>Vulnerability!AL67</f>
        <v>2.6</v>
      </c>
      <c r="AD68" s="40">
        <f>Vulnerability!AM67</f>
        <v>3.1</v>
      </c>
      <c r="AE68" s="41">
        <f t="shared" ref="AE68:AE99" si="24">ROUND((10-GEOMEAN(((10-W68)/10*9+1),((10-AD68)/10*9+1)))/9*10,1)</f>
        <v>4.3</v>
      </c>
      <c r="AF68" s="41">
        <f>Vulnerability!AZ67</f>
        <v>3.4</v>
      </c>
      <c r="AG68" s="41">
        <f t="shared" ref="AG68:AG99" si="25">ROUND((10-GEOMEAN(((10-AE68)/10*9+1),((10-AF68)/10*9+1)))/9*10,1)</f>
        <v>3.9</v>
      </c>
      <c r="AH68" s="156">
        <f>'Lack of Coping Capacity'!D67</f>
        <v>3.4</v>
      </c>
      <c r="AI68" s="140">
        <f>'Lack of Coping Capacity'!G67</f>
        <v>5.7</v>
      </c>
      <c r="AJ68" s="40">
        <f>'Lack of Coping Capacity'!H67</f>
        <v>4.5999999999999996</v>
      </c>
      <c r="AK68" s="140">
        <f>'Lack of Coping Capacity'!M67</f>
        <v>3.9</v>
      </c>
      <c r="AL68" s="140">
        <f>'Lack of Coping Capacity'!R67</f>
        <v>7</v>
      </c>
      <c r="AM68" s="140">
        <f>'Lack of Coping Capacity'!Z67</f>
        <v>5.9</v>
      </c>
      <c r="AN68" s="40">
        <f>'Lack of Coping Capacity'!AA67</f>
        <v>5.6</v>
      </c>
      <c r="AO68" s="41">
        <f t="shared" ref="AO68:AO99" si="26">ROUND((10-GEOMEAN(((10-AJ68)/10*9+1),((10-AN68)/10*9+1)))/9*10,1)</f>
        <v>5.0999999999999996</v>
      </c>
      <c r="AP68" s="41">
        <f>'Lack of Coping Capacity'!AB67</f>
        <v>5.3</v>
      </c>
      <c r="AQ68" s="41">
        <f t="shared" ref="AQ68:AQ99" si="27">IF(AP68="x",AO68,ROUND((10-GEOMEAN(((10-AO68)/10*9+1),((10-AP68)/10*9+1)))/9*10,1))</f>
        <v>5.2</v>
      </c>
      <c r="AR68" s="149">
        <f t="shared" ref="AR68:AR99" si="28">ROUND(S68^(1/3)*AG68^(1/3)*AQ68^(1/3),1)</f>
        <v>4.8</v>
      </c>
      <c r="AS68" s="171" t="str">
        <f t="shared" ref="AS68:AS99" si="29">IF(AR68&gt;=6.5,"Very High",IF(AR68&gt;=5,"High",IF(AR68&gt;=3.5,"Medium",IF(AR68&gt;=2,"Low","Very Low"))))</f>
        <v>Medium</v>
      </c>
      <c r="AT68" s="166">
        <f t="shared" ref="AT68:AT99" si="30">_xlfn.RANK.EQ(AR68,AR$4:AR$194)</f>
        <v>67</v>
      </c>
      <c r="AU68" s="169">
        <f>VLOOKUP($B68,'Lack of Reliability Index'!$A$2:$H$192,8,FALSE)</f>
        <v>2.4177777777777774</v>
      </c>
      <c r="AV68" s="47">
        <f>'Imputed and missing data hidden'!BY66</f>
        <v>0</v>
      </c>
      <c r="AW68" s="167">
        <f t="shared" ref="AW68:AW99" si="31">AV68/51</f>
        <v>0</v>
      </c>
      <c r="AX68" s="47" t="str">
        <f t="shared" ref="AX68:AX99" si="32">IF(K68&gt;=7,"YES","")</f>
        <v/>
      </c>
      <c r="AY68" s="168">
        <f>'Indicator Date hidden2'!BZ67</f>
        <v>0.45333333333333331</v>
      </c>
      <c r="AZ68" s="172"/>
    </row>
    <row r="69" spans="1:52" ht="15" thickBot="1" x14ac:dyDescent="0.35">
      <c r="A69" s="120" t="str">
        <f>'Indicator Data'!A71</f>
        <v>Greece</v>
      </c>
      <c r="B69" s="43" t="str">
        <f>'Indicator Data'!B71</f>
        <v>GRC</v>
      </c>
      <c r="C69" s="147">
        <f>'Hazard &amp; Exposure'!AO68</f>
        <v>9.6</v>
      </c>
      <c r="D69" s="146">
        <f>'Hazard &amp; Exposure'!AP68</f>
        <v>3.1</v>
      </c>
      <c r="E69" s="146">
        <f>'Hazard &amp; Exposure'!AQ68</f>
        <v>8.6999999999999993</v>
      </c>
      <c r="F69" s="146">
        <f>'Hazard &amp; Exposure'!AR68</f>
        <v>0</v>
      </c>
      <c r="G69" s="146">
        <f>'Hazard &amp; Exposure'!AU68</f>
        <v>2.2999999999999998</v>
      </c>
      <c r="H69" s="146">
        <f>'Hazard &amp; Exposure'!DM68</f>
        <v>4.8</v>
      </c>
      <c r="I69" s="40">
        <f>'Hazard &amp; Exposure'!DN68</f>
        <v>6</v>
      </c>
      <c r="J69" s="146">
        <f>'Hazard &amp; Exposure'!DQ68</f>
        <v>2.8</v>
      </c>
      <c r="K69" s="146">
        <f>'Hazard &amp; Exposure'!DT68</f>
        <v>0</v>
      </c>
      <c r="L69" s="40">
        <f>'Hazard &amp; Exposure'!DU68</f>
        <v>2</v>
      </c>
      <c r="M69" s="41">
        <f t="shared" si="22"/>
        <v>4.3</v>
      </c>
      <c r="N69" s="146">
        <f>'Hazard &amp; Exposure'!BL68</f>
        <v>8.1</v>
      </c>
      <c r="O69" s="146">
        <f>'Hazard &amp; Exposure'!CR68</f>
        <v>3.1</v>
      </c>
      <c r="P69" s="146">
        <f>'Hazard &amp; Exposure'!DB68</f>
        <v>2.7</v>
      </c>
      <c r="Q69" s="146">
        <f>'Hazard &amp; Exposure'!DL68</f>
        <v>3.1</v>
      </c>
      <c r="R69" s="40">
        <f>'Hazard &amp; Exposure'!DM68</f>
        <v>4.8</v>
      </c>
      <c r="S69" s="223">
        <f t="shared" si="23"/>
        <v>4.5999999999999996</v>
      </c>
      <c r="T69" s="144">
        <f>Vulnerability!E68</f>
        <v>0.6</v>
      </c>
      <c r="U69" s="142">
        <f>Vulnerability!H68</f>
        <v>2.2000000000000002</v>
      </c>
      <c r="V69" s="142">
        <f>Vulnerability!N68</f>
        <v>2.5</v>
      </c>
      <c r="W69" s="40">
        <f>Vulnerability!O68</f>
        <v>1.5</v>
      </c>
      <c r="X69" s="142">
        <f>Vulnerability!T68</f>
        <v>6.6</v>
      </c>
      <c r="Y69" s="141">
        <f>Vulnerability!AB68</f>
        <v>0.2</v>
      </c>
      <c r="Z69" s="141">
        <f>Vulnerability!AE68</f>
        <v>0.3</v>
      </c>
      <c r="AA69" s="141">
        <f>Vulnerability!AH68</f>
        <v>0</v>
      </c>
      <c r="AB69" s="141">
        <f>Vulnerability!AK68</f>
        <v>1.1000000000000001</v>
      </c>
      <c r="AC69" s="142">
        <f>Vulnerability!AL68</f>
        <v>0.4</v>
      </c>
      <c r="AD69" s="40">
        <f>Vulnerability!AM68</f>
        <v>4.2</v>
      </c>
      <c r="AE69" s="41">
        <f t="shared" si="24"/>
        <v>3</v>
      </c>
      <c r="AF69" s="41">
        <f>Vulnerability!AZ68</f>
        <v>4.5999999999999996</v>
      </c>
      <c r="AG69" s="41">
        <f t="shared" si="25"/>
        <v>3.8</v>
      </c>
      <c r="AH69" s="156">
        <f>'Lack of Coping Capacity'!D68</f>
        <v>2.2999999999999998</v>
      </c>
      <c r="AI69" s="140">
        <f>'Lack of Coping Capacity'!G68</f>
        <v>4.8</v>
      </c>
      <c r="AJ69" s="40">
        <f>'Lack of Coping Capacity'!H68</f>
        <v>3.6</v>
      </c>
      <c r="AK69" s="140">
        <f>'Lack of Coping Capacity'!M68</f>
        <v>1.9</v>
      </c>
      <c r="AL69" s="140">
        <f>'Lack of Coping Capacity'!R68</f>
        <v>0</v>
      </c>
      <c r="AM69" s="140">
        <f>'Lack of Coping Capacity'!Z68</f>
        <v>0.9</v>
      </c>
      <c r="AN69" s="40">
        <f>'Lack of Coping Capacity'!AA68</f>
        <v>0.9</v>
      </c>
      <c r="AO69" s="41">
        <f t="shared" si="26"/>
        <v>2.4</v>
      </c>
      <c r="AP69" s="41" t="str">
        <f>'Lack of Coping Capacity'!AB68</f>
        <v>x</v>
      </c>
      <c r="AQ69" s="41">
        <f t="shared" si="27"/>
        <v>2.4</v>
      </c>
      <c r="AR69" s="149">
        <f t="shared" si="28"/>
        <v>3.5</v>
      </c>
      <c r="AS69" s="171" t="str">
        <f t="shared" si="29"/>
        <v>Medium</v>
      </c>
      <c r="AT69" s="166">
        <f t="shared" si="30"/>
        <v>125</v>
      </c>
      <c r="AU69" s="169">
        <f>VLOOKUP($B69,'Lack of Reliability Index'!$A$2:$H$192,8,FALSE)</f>
        <v>4.8734299516908219</v>
      </c>
      <c r="AV69" s="47">
        <f>'Imputed and missing data hidden'!BY67</f>
        <v>9</v>
      </c>
      <c r="AW69" s="167">
        <f t="shared" si="31"/>
        <v>0.17647058823529413</v>
      </c>
      <c r="AX69" s="47" t="str">
        <f t="shared" si="32"/>
        <v/>
      </c>
      <c r="AY69" s="168">
        <f>'Indicator Date hidden2'!BZ68</f>
        <v>0.46376811594202899</v>
      </c>
      <c r="AZ69" s="172"/>
    </row>
    <row r="70" spans="1:52" ht="15" thickBot="1" x14ac:dyDescent="0.35">
      <c r="A70" s="120" t="str">
        <f>'Indicator Data'!A72</f>
        <v>Grenada</v>
      </c>
      <c r="B70" s="43" t="str">
        <f>'Indicator Data'!B72</f>
        <v>GRD</v>
      </c>
      <c r="C70" s="147">
        <f>'Hazard &amp; Exposure'!AO69</f>
        <v>3.5</v>
      </c>
      <c r="D70" s="146">
        <f>'Hazard &amp; Exposure'!AP69</f>
        <v>0.1</v>
      </c>
      <c r="E70" s="146">
        <f>'Hazard &amp; Exposure'!AQ69</f>
        <v>0</v>
      </c>
      <c r="F70" s="146">
        <f>'Hazard &amp; Exposure'!AR69</f>
        <v>1.7</v>
      </c>
      <c r="G70" s="146">
        <f>'Hazard &amp; Exposure'!AU69</f>
        <v>0.5</v>
      </c>
      <c r="H70" s="146">
        <f>'Hazard &amp; Exposure'!DM69</f>
        <v>3.6</v>
      </c>
      <c r="I70" s="40">
        <f>'Hazard &amp; Exposure'!DN69</f>
        <v>1.7</v>
      </c>
      <c r="J70" s="146">
        <f>'Hazard &amp; Exposure'!DQ69</f>
        <v>0</v>
      </c>
      <c r="K70" s="146">
        <f>'Hazard &amp; Exposure'!DT69</f>
        <v>0</v>
      </c>
      <c r="L70" s="40">
        <f>'Hazard &amp; Exposure'!DU69</f>
        <v>0</v>
      </c>
      <c r="M70" s="41">
        <f t="shared" si="22"/>
        <v>0.9</v>
      </c>
      <c r="N70" s="146" t="str">
        <f>'Hazard &amp; Exposure'!BL69</f>
        <v>x</v>
      </c>
      <c r="O70" s="146">
        <f>'Hazard &amp; Exposure'!CR69</f>
        <v>5.0999999999999996</v>
      </c>
      <c r="P70" s="146">
        <f>'Hazard &amp; Exposure'!DB69</f>
        <v>3.3</v>
      </c>
      <c r="Q70" s="146">
        <f>'Hazard &amp; Exposure'!DL69</f>
        <v>2.1</v>
      </c>
      <c r="R70" s="40">
        <f>'Hazard &amp; Exposure'!DM69</f>
        <v>3.6</v>
      </c>
      <c r="S70" s="223">
        <f t="shared" si="23"/>
        <v>2.4</v>
      </c>
      <c r="T70" s="144">
        <f>Vulnerability!E69</f>
        <v>2.7</v>
      </c>
      <c r="U70" s="142" t="str">
        <f>Vulnerability!H69</f>
        <v>x</v>
      </c>
      <c r="V70" s="142">
        <f>Vulnerability!N69</f>
        <v>1.2</v>
      </c>
      <c r="W70" s="40">
        <f>Vulnerability!O69</f>
        <v>2.2000000000000002</v>
      </c>
      <c r="X70" s="142">
        <f>Vulnerability!T69</f>
        <v>0</v>
      </c>
      <c r="Y70" s="141">
        <f>Vulnerability!AB69</f>
        <v>0.1</v>
      </c>
      <c r="Z70" s="141">
        <f>Vulnerability!AE69</f>
        <v>1.2</v>
      </c>
      <c r="AA70" s="141">
        <f>Vulnerability!AH69</f>
        <v>0</v>
      </c>
      <c r="AB70" s="141">
        <f>Vulnerability!AK69</f>
        <v>5.7</v>
      </c>
      <c r="AC70" s="142">
        <f>Vulnerability!AL69</f>
        <v>2.1</v>
      </c>
      <c r="AD70" s="40">
        <f>Vulnerability!AM69</f>
        <v>1.1000000000000001</v>
      </c>
      <c r="AE70" s="41">
        <f t="shared" si="24"/>
        <v>1.7</v>
      </c>
      <c r="AF70" s="41">
        <f>Vulnerability!AZ69</f>
        <v>5</v>
      </c>
      <c r="AG70" s="41">
        <f t="shared" si="25"/>
        <v>3.5</v>
      </c>
      <c r="AH70" s="156">
        <f>'Lack of Coping Capacity'!D69</f>
        <v>4.7</v>
      </c>
      <c r="AI70" s="140">
        <f>'Lack of Coping Capacity'!G69</f>
        <v>5.0999999999999996</v>
      </c>
      <c r="AJ70" s="40">
        <f>'Lack of Coping Capacity'!H69</f>
        <v>4.9000000000000004</v>
      </c>
      <c r="AK70" s="140">
        <f>'Lack of Coping Capacity'!M69</f>
        <v>2.5</v>
      </c>
      <c r="AL70" s="140">
        <f>'Lack of Coping Capacity'!R69</f>
        <v>0.6</v>
      </c>
      <c r="AM70" s="140">
        <f>'Lack of Coping Capacity'!Z69</f>
        <v>4.0999999999999996</v>
      </c>
      <c r="AN70" s="40">
        <f>'Lack of Coping Capacity'!AA69</f>
        <v>2.4</v>
      </c>
      <c r="AO70" s="41">
        <f t="shared" si="26"/>
        <v>3.8</v>
      </c>
      <c r="AP70" s="41" t="str">
        <f>'Lack of Coping Capacity'!AB69</f>
        <v>x</v>
      </c>
      <c r="AQ70" s="41">
        <f t="shared" si="27"/>
        <v>3.8</v>
      </c>
      <c r="AR70" s="149">
        <f t="shared" si="28"/>
        <v>3.2</v>
      </c>
      <c r="AS70" s="171" t="str">
        <f t="shared" si="29"/>
        <v>Low</v>
      </c>
      <c r="AT70" s="166">
        <f t="shared" si="30"/>
        <v>138</v>
      </c>
      <c r="AU70" s="169">
        <f>VLOOKUP($B70,'Lack of Reliability Index'!$A$2:$H$192,8,FALSE)</f>
        <v>6.1164021164021163</v>
      </c>
      <c r="AV70" s="47">
        <f>'Imputed and missing data hidden'!BY68</f>
        <v>19</v>
      </c>
      <c r="AW70" s="167">
        <f t="shared" si="31"/>
        <v>0.37254901960784315</v>
      </c>
      <c r="AX70" s="47" t="str">
        <f t="shared" si="32"/>
        <v/>
      </c>
      <c r="AY70" s="168">
        <f>'Indicator Date hidden2'!BZ69</f>
        <v>0.3968253968253968</v>
      </c>
      <c r="AZ70" s="172"/>
    </row>
    <row r="71" spans="1:52" ht="15" thickBot="1" x14ac:dyDescent="0.35">
      <c r="A71" s="120" t="str">
        <f>'Indicator Data'!A73</f>
        <v>Guatemala</v>
      </c>
      <c r="B71" s="43" t="str">
        <f>'Indicator Data'!B73</f>
        <v>GTM</v>
      </c>
      <c r="C71" s="147">
        <f>'Hazard &amp; Exposure'!AO70</f>
        <v>9.8000000000000007</v>
      </c>
      <c r="D71" s="146">
        <f>'Hazard &amp; Exposure'!AP70</f>
        <v>5.0999999999999996</v>
      </c>
      <c r="E71" s="146">
        <f>'Hazard &amp; Exposure'!AQ70</f>
        <v>7.4</v>
      </c>
      <c r="F71" s="146">
        <f>'Hazard &amp; Exposure'!AR70</f>
        <v>4.5</v>
      </c>
      <c r="G71" s="146">
        <f>'Hazard &amp; Exposure'!AU70</f>
        <v>3.8</v>
      </c>
      <c r="H71" s="146">
        <f>'Hazard &amp; Exposure'!DM70</f>
        <v>5.7</v>
      </c>
      <c r="I71" s="40">
        <f>'Hazard &amp; Exposure'!DN70</f>
        <v>6.7</v>
      </c>
      <c r="J71" s="146">
        <f>'Hazard &amp; Exposure'!DQ70</f>
        <v>6.8</v>
      </c>
      <c r="K71" s="146">
        <f>'Hazard &amp; Exposure'!DT70</f>
        <v>0</v>
      </c>
      <c r="L71" s="40">
        <f>'Hazard &amp; Exposure'!DU70</f>
        <v>4.8</v>
      </c>
      <c r="M71" s="41">
        <f t="shared" si="22"/>
        <v>5.8</v>
      </c>
      <c r="N71" s="146" t="str">
        <f>'Hazard &amp; Exposure'!BL70</f>
        <v>x</v>
      </c>
      <c r="O71" s="146">
        <f>'Hazard &amp; Exposure'!CR70</f>
        <v>6.8</v>
      </c>
      <c r="P71" s="146">
        <f>'Hazard &amp; Exposure'!DB70</f>
        <v>4.9000000000000004</v>
      </c>
      <c r="Q71" s="146">
        <f>'Hazard &amp; Exposure'!DL70</f>
        <v>5.3</v>
      </c>
      <c r="R71" s="40">
        <f>'Hazard &amp; Exposure'!DM70</f>
        <v>5.7</v>
      </c>
      <c r="S71" s="223">
        <f t="shared" si="23"/>
        <v>5.8</v>
      </c>
      <c r="T71" s="144">
        <f>Vulnerability!E70</f>
        <v>6.7</v>
      </c>
      <c r="U71" s="142">
        <f>Vulnerability!H70</f>
        <v>6.2</v>
      </c>
      <c r="V71" s="142">
        <f>Vulnerability!N70</f>
        <v>1.9</v>
      </c>
      <c r="W71" s="40">
        <f>Vulnerability!O70</f>
        <v>5.4</v>
      </c>
      <c r="X71" s="142">
        <f>Vulnerability!T70</f>
        <v>7</v>
      </c>
      <c r="Y71" s="141">
        <f>Vulnerability!AB70</f>
        <v>1.1000000000000001</v>
      </c>
      <c r="Z71" s="141">
        <f>Vulnerability!AE70</f>
        <v>2.4</v>
      </c>
      <c r="AA71" s="141">
        <f>Vulnerability!AH70</f>
        <v>9.5</v>
      </c>
      <c r="AB71" s="141">
        <f>Vulnerability!AK70</f>
        <v>4</v>
      </c>
      <c r="AC71" s="142">
        <f>Vulnerability!AL70</f>
        <v>5.5</v>
      </c>
      <c r="AD71" s="40">
        <f>Vulnerability!AM70</f>
        <v>6.3</v>
      </c>
      <c r="AE71" s="41">
        <f t="shared" si="24"/>
        <v>5.9</v>
      </c>
      <c r="AF71" s="41">
        <f>Vulnerability!AZ70</f>
        <v>5.3</v>
      </c>
      <c r="AG71" s="41">
        <f t="shared" si="25"/>
        <v>5.6</v>
      </c>
      <c r="AH71" s="156">
        <f>'Lack of Coping Capacity'!D70</f>
        <v>5.5</v>
      </c>
      <c r="AI71" s="140">
        <f>'Lack of Coping Capacity'!G70</f>
        <v>6.9</v>
      </c>
      <c r="AJ71" s="40">
        <f>'Lack of Coping Capacity'!H70</f>
        <v>6.2</v>
      </c>
      <c r="AK71" s="140">
        <f>'Lack of Coping Capacity'!M70</f>
        <v>3</v>
      </c>
      <c r="AL71" s="140">
        <f>'Lack of Coping Capacity'!R70</f>
        <v>4.4000000000000004</v>
      </c>
      <c r="AM71" s="140">
        <f>'Lack of Coping Capacity'!Z70</f>
        <v>5.4</v>
      </c>
      <c r="AN71" s="40">
        <f>'Lack of Coping Capacity'!AA70</f>
        <v>4.3</v>
      </c>
      <c r="AO71" s="41">
        <f t="shared" si="26"/>
        <v>5.3</v>
      </c>
      <c r="AP71" s="41">
        <f>'Lack of Coping Capacity'!AB70</f>
        <v>3.8</v>
      </c>
      <c r="AQ71" s="41">
        <f t="shared" si="27"/>
        <v>4.5999999999999996</v>
      </c>
      <c r="AR71" s="149">
        <f t="shared" si="28"/>
        <v>5.3</v>
      </c>
      <c r="AS71" s="171" t="str">
        <f t="shared" si="29"/>
        <v>High</v>
      </c>
      <c r="AT71" s="166">
        <f t="shared" si="30"/>
        <v>48</v>
      </c>
      <c r="AU71" s="169">
        <f>VLOOKUP($B71,'Lack of Reliability Index'!$A$2:$H$192,8,FALSE)</f>
        <v>3.413333333333334</v>
      </c>
      <c r="AV71" s="47">
        <f>'Imputed and missing data hidden'!BY69</f>
        <v>4</v>
      </c>
      <c r="AW71" s="167">
        <f t="shared" si="31"/>
        <v>7.8431372549019607E-2</v>
      </c>
      <c r="AX71" s="47" t="str">
        <f t="shared" si="32"/>
        <v/>
      </c>
      <c r="AY71" s="168">
        <f>'Indicator Date hidden2'!BZ70</f>
        <v>0.44</v>
      </c>
      <c r="AZ71" s="172"/>
    </row>
    <row r="72" spans="1:52" ht="15" thickBot="1" x14ac:dyDescent="0.35">
      <c r="A72" s="120" t="str">
        <f>'Indicator Data'!A74</f>
        <v>Guinea</v>
      </c>
      <c r="B72" s="43" t="str">
        <f>'Indicator Data'!B74</f>
        <v>GIN</v>
      </c>
      <c r="C72" s="147">
        <f>'Hazard &amp; Exposure'!AO71</f>
        <v>0.1</v>
      </c>
      <c r="D72" s="146">
        <f>'Hazard &amp; Exposure'!AP71</f>
        <v>5.0999999999999996</v>
      </c>
      <c r="E72" s="146">
        <f>'Hazard &amp; Exposure'!AQ71</f>
        <v>5.2</v>
      </c>
      <c r="F72" s="146">
        <f>'Hazard &amp; Exposure'!AR71</f>
        <v>0</v>
      </c>
      <c r="G72" s="146">
        <f>'Hazard &amp; Exposure'!AU71</f>
        <v>0.8</v>
      </c>
      <c r="H72" s="146">
        <f>'Hazard &amp; Exposure'!DM71</f>
        <v>8</v>
      </c>
      <c r="I72" s="40">
        <f>'Hazard &amp; Exposure'!DN71</f>
        <v>3.9</v>
      </c>
      <c r="J72" s="146">
        <f>'Hazard &amp; Exposure'!DQ71</f>
        <v>5.9</v>
      </c>
      <c r="K72" s="146">
        <f>'Hazard &amp; Exposure'!DT71</f>
        <v>0</v>
      </c>
      <c r="L72" s="40">
        <f>'Hazard &amp; Exposure'!DU71</f>
        <v>4.0999999999999996</v>
      </c>
      <c r="M72" s="41">
        <f t="shared" si="22"/>
        <v>4</v>
      </c>
      <c r="N72" s="146">
        <f>'Hazard &amp; Exposure'!BL71</f>
        <v>8.9</v>
      </c>
      <c r="O72" s="146">
        <f>'Hazard &amp; Exposure'!CR71</f>
        <v>8.3000000000000007</v>
      </c>
      <c r="P72" s="146">
        <f>'Hazard &amp; Exposure'!DB71</f>
        <v>7.1</v>
      </c>
      <c r="Q72" s="146">
        <f>'Hazard &amp; Exposure'!DL71</f>
        <v>7.2</v>
      </c>
      <c r="R72" s="40">
        <f>'Hazard &amp; Exposure'!DM71</f>
        <v>8</v>
      </c>
      <c r="S72" s="223">
        <f t="shared" si="23"/>
        <v>6.4</v>
      </c>
      <c r="T72" s="144">
        <f>Vulnerability!E71</f>
        <v>9.1</v>
      </c>
      <c r="U72" s="142">
        <f>Vulnerability!H71</f>
        <v>2.2000000000000002</v>
      </c>
      <c r="V72" s="142">
        <f>Vulnerability!N71</f>
        <v>1.5</v>
      </c>
      <c r="W72" s="40">
        <f>Vulnerability!O71</f>
        <v>5.5</v>
      </c>
      <c r="X72" s="142">
        <f>Vulnerability!T71</f>
        <v>2.7</v>
      </c>
      <c r="Y72" s="141">
        <f>Vulnerability!AB71</f>
        <v>5.4</v>
      </c>
      <c r="Z72" s="141">
        <f>Vulnerability!AE71</f>
        <v>6</v>
      </c>
      <c r="AA72" s="141">
        <f>Vulnerability!AH71</f>
        <v>0</v>
      </c>
      <c r="AB72" s="141">
        <f>Vulnerability!AK71</f>
        <v>4</v>
      </c>
      <c r="AC72" s="142">
        <f>Vulnerability!AL71</f>
        <v>4.2</v>
      </c>
      <c r="AD72" s="40">
        <f>Vulnerability!AM71</f>
        <v>3.5</v>
      </c>
      <c r="AE72" s="41">
        <f t="shared" si="24"/>
        <v>4.5999999999999996</v>
      </c>
      <c r="AF72" s="41">
        <f>Vulnerability!AZ71</f>
        <v>6.7</v>
      </c>
      <c r="AG72" s="41">
        <f t="shared" si="25"/>
        <v>5.8</v>
      </c>
      <c r="AH72" s="156">
        <f>'Lack of Coping Capacity'!D71</f>
        <v>5</v>
      </c>
      <c r="AI72" s="140">
        <f>'Lack of Coping Capacity'!G71</f>
        <v>7</v>
      </c>
      <c r="AJ72" s="40">
        <f>'Lack of Coping Capacity'!H71</f>
        <v>6</v>
      </c>
      <c r="AK72" s="140">
        <f>'Lack of Coping Capacity'!M71</f>
        <v>7.5</v>
      </c>
      <c r="AL72" s="140">
        <f>'Lack of Coping Capacity'!R71</f>
        <v>8.3000000000000007</v>
      </c>
      <c r="AM72" s="140">
        <f>'Lack of Coping Capacity'!Z71</f>
        <v>8.8000000000000007</v>
      </c>
      <c r="AN72" s="40">
        <f>'Lack of Coping Capacity'!AA71</f>
        <v>8.1999999999999993</v>
      </c>
      <c r="AO72" s="41">
        <f t="shared" si="26"/>
        <v>7.3</v>
      </c>
      <c r="AP72" s="41">
        <f>'Lack of Coping Capacity'!AB71</f>
        <v>4.5</v>
      </c>
      <c r="AQ72" s="41">
        <f t="shared" si="27"/>
        <v>6.1</v>
      </c>
      <c r="AR72" s="149">
        <f t="shared" si="28"/>
        <v>6.1</v>
      </c>
      <c r="AS72" s="171" t="str">
        <f t="shared" si="29"/>
        <v>High</v>
      </c>
      <c r="AT72" s="166">
        <f t="shared" si="30"/>
        <v>21</v>
      </c>
      <c r="AU72" s="169">
        <f>VLOOKUP($B72,'Lack of Reliability Index'!$A$2:$H$192,8,FALSE)</f>
        <v>3.3539906103286388</v>
      </c>
      <c r="AV72" s="47">
        <f>'Imputed and missing data hidden'!BY70</f>
        <v>3</v>
      </c>
      <c r="AW72" s="167">
        <f t="shared" si="31"/>
        <v>5.8823529411764705E-2</v>
      </c>
      <c r="AX72" s="47" t="str">
        <f t="shared" si="32"/>
        <v/>
      </c>
      <c r="AY72" s="168">
        <f>'Indicator Date hidden2'!BZ71</f>
        <v>0.47887323943661969</v>
      </c>
      <c r="AZ72" s="172"/>
    </row>
    <row r="73" spans="1:52" ht="15" thickBot="1" x14ac:dyDescent="0.35">
      <c r="A73" s="120" t="str">
        <f>'Indicator Data'!A75</f>
        <v>Guinea-Bissau</v>
      </c>
      <c r="B73" s="43" t="str">
        <f>'Indicator Data'!B75</f>
        <v>GNB</v>
      </c>
      <c r="C73" s="147">
        <f>'Hazard &amp; Exposure'!AO72</f>
        <v>0.1</v>
      </c>
      <c r="D73" s="146">
        <f>'Hazard &amp; Exposure'!AP72</f>
        <v>3.3</v>
      </c>
      <c r="E73" s="146">
        <f>'Hazard &amp; Exposure'!AQ72</f>
        <v>1.5</v>
      </c>
      <c r="F73" s="146">
        <f>'Hazard &amp; Exposure'!AR72</f>
        <v>0</v>
      </c>
      <c r="G73" s="146">
        <f>'Hazard &amp; Exposure'!AU72</f>
        <v>2</v>
      </c>
      <c r="H73" s="146">
        <f>'Hazard &amp; Exposure'!DM72</f>
        <v>7</v>
      </c>
      <c r="I73" s="40">
        <f>'Hazard &amp; Exposure'!DN72</f>
        <v>2.7</v>
      </c>
      <c r="J73" s="146">
        <f>'Hazard &amp; Exposure'!DQ72</f>
        <v>2.2999999999999998</v>
      </c>
      <c r="K73" s="146">
        <f>'Hazard &amp; Exposure'!DT72</f>
        <v>0</v>
      </c>
      <c r="L73" s="40">
        <f>'Hazard &amp; Exposure'!DU72</f>
        <v>1.6</v>
      </c>
      <c r="M73" s="41">
        <f t="shared" si="22"/>
        <v>2.2000000000000002</v>
      </c>
      <c r="N73" s="146">
        <f>'Hazard &amp; Exposure'!BL72</f>
        <v>5</v>
      </c>
      <c r="O73" s="146">
        <f>'Hazard &amp; Exposure'!CR72</f>
        <v>8.1</v>
      </c>
      <c r="P73" s="146">
        <f>'Hazard &amp; Exposure'!DB72</f>
        <v>6.5</v>
      </c>
      <c r="Q73" s="146">
        <f>'Hazard &amp; Exposure'!DL72</f>
        <v>7.6</v>
      </c>
      <c r="R73" s="40">
        <f>'Hazard &amp; Exposure'!DM72</f>
        <v>7</v>
      </c>
      <c r="S73" s="223">
        <f t="shared" si="23"/>
        <v>5.0999999999999996</v>
      </c>
      <c r="T73" s="144">
        <f>Vulnerability!E72</f>
        <v>9.1999999999999993</v>
      </c>
      <c r="U73" s="142">
        <f>Vulnerability!H72</f>
        <v>6.4</v>
      </c>
      <c r="V73" s="142">
        <f>Vulnerability!N72</f>
        <v>3.6</v>
      </c>
      <c r="W73" s="40">
        <f>Vulnerability!O72</f>
        <v>7.1</v>
      </c>
      <c r="X73" s="142">
        <f>Vulnerability!T72</f>
        <v>3.2</v>
      </c>
      <c r="Y73" s="141">
        <f>Vulnerability!AB72</f>
        <v>5.6</v>
      </c>
      <c r="Z73" s="141">
        <f>Vulnerability!AE72</f>
        <v>5.0999999999999996</v>
      </c>
      <c r="AA73" s="141">
        <f>Vulnerability!AH72</f>
        <v>0.3</v>
      </c>
      <c r="AB73" s="141">
        <f>Vulnerability!AK72</f>
        <v>7.2</v>
      </c>
      <c r="AC73" s="142">
        <f>Vulnerability!AL72</f>
        <v>5</v>
      </c>
      <c r="AD73" s="40">
        <f>Vulnerability!AM72</f>
        <v>4.2</v>
      </c>
      <c r="AE73" s="41">
        <f t="shared" si="24"/>
        <v>5.8</v>
      </c>
      <c r="AF73" s="41">
        <f>Vulnerability!AZ72</f>
        <v>4.2</v>
      </c>
      <c r="AG73" s="41">
        <f t="shared" si="25"/>
        <v>5.0999999999999996</v>
      </c>
      <c r="AH73" s="156">
        <f>'Lack of Coping Capacity'!D72</f>
        <v>7.8</v>
      </c>
      <c r="AI73" s="140">
        <f>'Lack of Coping Capacity'!G72</f>
        <v>8.1</v>
      </c>
      <c r="AJ73" s="40">
        <f>'Lack of Coping Capacity'!H72</f>
        <v>8</v>
      </c>
      <c r="AK73" s="140">
        <f>'Lack of Coping Capacity'!M72</f>
        <v>8</v>
      </c>
      <c r="AL73" s="140">
        <f>'Lack of Coping Capacity'!R72</f>
        <v>8.1</v>
      </c>
      <c r="AM73" s="140">
        <f>'Lack of Coping Capacity'!Z72</f>
        <v>7.2</v>
      </c>
      <c r="AN73" s="40">
        <f>'Lack of Coping Capacity'!AA72</f>
        <v>7.8</v>
      </c>
      <c r="AO73" s="41">
        <f t="shared" si="26"/>
        <v>7.9</v>
      </c>
      <c r="AP73" s="41">
        <f>'Lack of Coping Capacity'!AB72</f>
        <v>6</v>
      </c>
      <c r="AQ73" s="41">
        <f t="shared" si="27"/>
        <v>7.1</v>
      </c>
      <c r="AR73" s="149">
        <f t="shared" si="28"/>
        <v>5.7</v>
      </c>
      <c r="AS73" s="171" t="str">
        <f t="shared" si="29"/>
        <v>High</v>
      </c>
      <c r="AT73" s="166">
        <f t="shared" si="30"/>
        <v>36</v>
      </c>
      <c r="AU73" s="169">
        <f>VLOOKUP($B73,'Lack of Reliability Index'!$A$2:$H$192,8,FALSE)</f>
        <v>3.3142857142857141</v>
      </c>
      <c r="AV73" s="47">
        <f>'Imputed and missing data hidden'!BY71</f>
        <v>3</v>
      </c>
      <c r="AW73" s="167">
        <f t="shared" si="31"/>
        <v>5.8823529411764705E-2</v>
      </c>
      <c r="AX73" s="47" t="str">
        <f t="shared" si="32"/>
        <v/>
      </c>
      <c r="AY73" s="168">
        <f>'Indicator Date hidden2'!BZ72</f>
        <v>0.47142857142857142</v>
      </c>
      <c r="AZ73" s="172"/>
    </row>
    <row r="74" spans="1:52" ht="15" thickBot="1" x14ac:dyDescent="0.35">
      <c r="A74" s="120" t="str">
        <f>'Indicator Data'!A76</f>
        <v>Guyana</v>
      </c>
      <c r="B74" s="43" t="str">
        <f>'Indicator Data'!B76</f>
        <v>GUY</v>
      </c>
      <c r="C74" s="147">
        <f>'Hazard &amp; Exposure'!AO73</f>
        <v>0.1</v>
      </c>
      <c r="D74" s="146">
        <f>'Hazard &amp; Exposure'!AP73</f>
        <v>4.8</v>
      </c>
      <c r="E74" s="146">
        <f>'Hazard &amp; Exposure'!AQ73</f>
        <v>6.7</v>
      </c>
      <c r="F74" s="146">
        <f>'Hazard &amp; Exposure'!AR73</f>
        <v>0</v>
      </c>
      <c r="G74" s="146">
        <f>'Hazard &amp; Exposure'!AU73</f>
        <v>4.2</v>
      </c>
      <c r="H74" s="146">
        <f>'Hazard &amp; Exposure'!DM73</f>
        <v>5.2</v>
      </c>
      <c r="I74" s="40">
        <f>'Hazard &amp; Exposure'!DN73</f>
        <v>3.9</v>
      </c>
      <c r="J74" s="146">
        <f>'Hazard &amp; Exposure'!DQ73</f>
        <v>1</v>
      </c>
      <c r="K74" s="146">
        <f>'Hazard &amp; Exposure'!DT73</f>
        <v>0</v>
      </c>
      <c r="L74" s="40">
        <f>'Hazard &amp; Exposure'!DU73</f>
        <v>0.7</v>
      </c>
      <c r="M74" s="41">
        <f t="shared" si="22"/>
        <v>2.4</v>
      </c>
      <c r="N74" s="146" t="str">
        <f>'Hazard &amp; Exposure'!BL73</f>
        <v>x</v>
      </c>
      <c r="O74" s="146">
        <f>'Hazard &amp; Exposure'!CR73</f>
        <v>7.8</v>
      </c>
      <c r="P74" s="146">
        <f>'Hazard &amp; Exposure'!DB73</f>
        <v>2.2999999999999998</v>
      </c>
      <c r="Q74" s="146">
        <f>'Hazard &amp; Exposure'!DL73</f>
        <v>4</v>
      </c>
      <c r="R74" s="40">
        <f>'Hazard &amp; Exposure'!DM73</f>
        <v>5.2</v>
      </c>
      <c r="S74" s="223">
        <f t="shared" si="23"/>
        <v>3.9</v>
      </c>
      <c r="T74" s="144">
        <f>Vulnerability!E73</f>
        <v>4.5</v>
      </c>
      <c r="U74" s="142">
        <f>Vulnerability!H73</f>
        <v>6.6</v>
      </c>
      <c r="V74" s="142">
        <f>Vulnerability!N73</f>
        <v>2.1</v>
      </c>
      <c r="W74" s="40">
        <f>Vulnerability!O73</f>
        <v>4.4000000000000004</v>
      </c>
      <c r="X74" s="142">
        <f>Vulnerability!T73</f>
        <v>0.8</v>
      </c>
      <c r="Y74" s="141">
        <f>Vulnerability!AB73</f>
        <v>4</v>
      </c>
      <c r="Z74" s="141">
        <f>Vulnerability!AE73</f>
        <v>2.1</v>
      </c>
      <c r="AA74" s="141">
        <f>Vulnerability!AH73</f>
        <v>0.1</v>
      </c>
      <c r="AB74" s="141">
        <f>Vulnerability!AK73</f>
        <v>2.6</v>
      </c>
      <c r="AC74" s="142">
        <f>Vulnerability!AL73</f>
        <v>2.2999999999999998</v>
      </c>
      <c r="AD74" s="40">
        <f>Vulnerability!AM73</f>
        <v>1.6</v>
      </c>
      <c r="AE74" s="41">
        <f t="shared" si="24"/>
        <v>3.1</v>
      </c>
      <c r="AF74" s="41">
        <f>Vulnerability!AZ73</f>
        <v>4.2</v>
      </c>
      <c r="AG74" s="41">
        <f t="shared" si="25"/>
        <v>3.7</v>
      </c>
      <c r="AH74" s="156" t="str">
        <f>'Lack of Coping Capacity'!D73</f>
        <v>x</v>
      </c>
      <c r="AI74" s="140">
        <f>'Lack of Coping Capacity'!G73</f>
        <v>5.8</v>
      </c>
      <c r="AJ74" s="40">
        <f>'Lack of Coping Capacity'!H73</f>
        <v>5.8</v>
      </c>
      <c r="AK74" s="140">
        <f>'Lack of Coping Capacity'!M73</f>
        <v>4</v>
      </c>
      <c r="AL74" s="140">
        <f>'Lack of Coping Capacity'!R73</f>
        <v>4.0999999999999996</v>
      </c>
      <c r="AM74" s="140">
        <f>'Lack of Coping Capacity'!Z73</f>
        <v>4.9000000000000004</v>
      </c>
      <c r="AN74" s="40">
        <f>'Lack of Coping Capacity'!AA73</f>
        <v>4.3</v>
      </c>
      <c r="AO74" s="41">
        <f t="shared" si="26"/>
        <v>5.0999999999999996</v>
      </c>
      <c r="AP74" s="41" t="str">
        <f>'Lack of Coping Capacity'!AB73</f>
        <v>x</v>
      </c>
      <c r="AQ74" s="41">
        <f t="shared" si="27"/>
        <v>5.0999999999999996</v>
      </c>
      <c r="AR74" s="149">
        <f t="shared" si="28"/>
        <v>4.2</v>
      </c>
      <c r="AS74" s="171" t="str">
        <f t="shared" si="29"/>
        <v>Medium</v>
      </c>
      <c r="AT74" s="166">
        <f t="shared" si="30"/>
        <v>91</v>
      </c>
      <c r="AU74" s="169">
        <f>VLOOKUP($B74,'Lack of Reliability Index'!$A$2:$H$192,8,FALSE)</f>
        <v>4.8296296296296291</v>
      </c>
      <c r="AV74" s="47">
        <f>'Imputed and missing data hidden'!BY72</f>
        <v>7</v>
      </c>
      <c r="AW74" s="167">
        <f t="shared" si="31"/>
        <v>0.13725490196078433</v>
      </c>
      <c r="AX74" s="47" t="str">
        <f t="shared" si="32"/>
        <v/>
      </c>
      <c r="AY74" s="168">
        <f>'Indicator Date hidden2'!BZ73</f>
        <v>0.55555555555555558</v>
      </c>
      <c r="AZ74" s="172"/>
    </row>
    <row r="75" spans="1:52" ht="15" thickBot="1" x14ac:dyDescent="0.35">
      <c r="A75" s="120" t="str">
        <f>'Indicator Data'!A77</f>
        <v>Haiti</v>
      </c>
      <c r="B75" s="43" t="str">
        <f>'Indicator Data'!B77</f>
        <v>HTI</v>
      </c>
      <c r="C75" s="147">
        <f>'Hazard &amp; Exposure'!AO74</f>
        <v>9.6999999999999993</v>
      </c>
      <c r="D75" s="146">
        <f>'Hazard &amp; Exposure'!AP74</f>
        <v>4.3</v>
      </c>
      <c r="E75" s="146">
        <f>'Hazard &amp; Exposure'!AQ74</f>
        <v>6.3</v>
      </c>
      <c r="F75" s="146">
        <f>'Hazard &amp; Exposure'!AR74</f>
        <v>7.2</v>
      </c>
      <c r="G75" s="146">
        <f>'Hazard &amp; Exposure'!AU74</f>
        <v>3.9</v>
      </c>
      <c r="H75" s="146">
        <f>'Hazard &amp; Exposure'!DM74</f>
        <v>7.3</v>
      </c>
      <c r="I75" s="40">
        <f>'Hazard &amp; Exposure'!DN74</f>
        <v>7</v>
      </c>
      <c r="J75" s="146">
        <f>'Hazard &amp; Exposure'!DQ74</f>
        <v>7.6</v>
      </c>
      <c r="K75" s="146">
        <f>'Hazard &amp; Exposure'!DT74</f>
        <v>0</v>
      </c>
      <c r="L75" s="40">
        <f>'Hazard &amp; Exposure'!DU74</f>
        <v>5.3</v>
      </c>
      <c r="M75" s="41">
        <f t="shared" si="22"/>
        <v>6.2</v>
      </c>
      <c r="N75" s="146" t="str">
        <f>'Hazard &amp; Exposure'!BL74</f>
        <v>x</v>
      </c>
      <c r="O75" s="146">
        <f>'Hazard &amp; Exposure'!CR74</f>
        <v>8.1</v>
      </c>
      <c r="P75" s="146">
        <f>'Hazard &amp; Exposure'!DB74</f>
        <v>6.7</v>
      </c>
      <c r="Q75" s="146">
        <f>'Hazard &amp; Exposure'!DL74</f>
        <v>7.1</v>
      </c>
      <c r="R75" s="40">
        <f>'Hazard &amp; Exposure'!DM74</f>
        <v>7.3</v>
      </c>
      <c r="S75" s="223">
        <f t="shared" si="23"/>
        <v>6.8</v>
      </c>
      <c r="T75" s="144">
        <f>Vulnerability!E74</f>
        <v>8.1999999999999993</v>
      </c>
      <c r="U75" s="142">
        <f>Vulnerability!H74</f>
        <v>6.2</v>
      </c>
      <c r="V75" s="142">
        <f>Vulnerability!N74</f>
        <v>7.4</v>
      </c>
      <c r="W75" s="40">
        <f>Vulnerability!O74</f>
        <v>7.5</v>
      </c>
      <c r="X75" s="142">
        <f>Vulnerability!T74</f>
        <v>4.7</v>
      </c>
      <c r="Y75" s="141">
        <f>Vulnerability!AB74</f>
        <v>3.3</v>
      </c>
      <c r="Z75" s="141">
        <f>Vulnerability!AE74</f>
        <v>3.8</v>
      </c>
      <c r="AA75" s="141">
        <f>Vulnerability!AH74</f>
        <v>0.4</v>
      </c>
      <c r="AB75" s="141">
        <f>Vulnerability!AK74</f>
        <v>9</v>
      </c>
      <c r="AC75" s="142">
        <f>Vulnerability!AL74</f>
        <v>5.0999999999999996</v>
      </c>
      <c r="AD75" s="40">
        <f>Vulnerability!AM74</f>
        <v>4.9000000000000004</v>
      </c>
      <c r="AE75" s="41">
        <f t="shared" si="24"/>
        <v>6.4</v>
      </c>
      <c r="AF75" s="41">
        <f>Vulnerability!AZ74</f>
        <v>4.0999999999999996</v>
      </c>
      <c r="AG75" s="41">
        <f t="shared" si="25"/>
        <v>5.4</v>
      </c>
      <c r="AH75" s="156">
        <f>'Lack of Coping Capacity'!D74</f>
        <v>6.7</v>
      </c>
      <c r="AI75" s="140">
        <f>'Lack of Coping Capacity'!G74</f>
        <v>8.5</v>
      </c>
      <c r="AJ75" s="40">
        <f>'Lack of Coping Capacity'!H74</f>
        <v>7.6</v>
      </c>
      <c r="AK75" s="140">
        <f>'Lack of Coping Capacity'!M74</f>
        <v>6.6</v>
      </c>
      <c r="AL75" s="140">
        <f>'Lack of Coping Capacity'!R74</f>
        <v>5.3</v>
      </c>
      <c r="AM75" s="140">
        <f>'Lack of Coping Capacity'!Z74</f>
        <v>8.1999999999999993</v>
      </c>
      <c r="AN75" s="40">
        <f>'Lack of Coping Capacity'!AA74</f>
        <v>6.7</v>
      </c>
      <c r="AO75" s="41">
        <f t="shared" si="26"/>
        <v>7.2</v>
      </c>
      <c r="AP75" s="41">
        <f>'Lack of Coping Capacity'!AB74</f>
        <v>6.1</v>
      </c>
      <c r="AQ75" s="41">
        <f t="shared" si="27"/>
        <v>6.7</v>
      </c>
      <c r="AR75" s="149">
        <f t="shared" si="28"/>
        <v>6.3</v>
      </c>
      <c r="AS75" s="171" t="str">
        <f t="shared" si="29"/>
        <v>High</v>
      </c>
      <c r="AT75" s="166">
        <f t="shared" si="30"/>
        <v>14</v>
      </c>
      <c r="AU75" s="169">
        <f>VLOOKUP($B75,'Lack of Reliability Index'!$A$2:$H$192,8,FALSE)</f>
        <v>4.5045045045045047</v>
      </c>
      <c r="AV75" s="47">
        <f>'Imputed and missing data hidden'!BY73</f>
        <v>5</v>
      </c>
      <c r="AW75" s="167">
        <f t="shared" si="31"/>
        <v>9.8039215686274508E-2</v>
      </c>
      <c r="AX75" s="47" t="str">
        <f t="shared" si="32"/>
        <v/>
      </c>
      <c r="AY75" s="168">
        <f>'Indicator Date hidden2'!BZ74</f>
        <v>0.59459459459459463</v>
      </c>
      <c r="AZ75" s="172"/>
    </row>
    <row r="76" spans="1:52" ht="15" thickBot="1" x14ac:dyDescent="0.35">
      <c r="A76" s="120" t="str">
        <f>'Indicator Data'!A78</f>
        <v>Honduras</v>
      </c>
      <c r="B76" s="43" t="str">
        <f>'Indicator Data'!B78</f>
        <v>HND</v>
      </c>
      <c r="C76" s="147">
        <f>'Hazard &amp; Exposure'!AO75</f>
        <v>9.4</v>
      </c>
      <c r="D76" s="146">
        <f>'Hazard &amp; Exposure'!AP75</f>
        <v>5.0999999999999996</v>
      </c>
      <c r="E76" s="146">
        <f>'Hazard &amp; Exposure'!AQ75</f>
        <v>7</v>
      </c>
      <c r="F76" s="146">
        <f>'Hazard &amp; Exposure'!AR75</f>
        <v>4.3</v>
      </c>
      <c r="G76" s="146">
        <f>'Hazard &amp; Exposure'!AU75</f>
        <v>4.5999999999999996</v>
      </c>
      <c r="H76" s="146">
        <f>'Hazard &amp; Exposure'!DM75</f>
        <v>5.9</v>
      </c>
      <c r="I76" s="40">
        <f>'Hazard &amp; Exposure'!DN75</f>
        <v>6.5</v>
      </c>
      <c r="J76" s="146">
        <f>'Hazard &amp; Exposure'!DQ75</f>
        <v>5.4</v>
      </c>
      <c r="K76" s="146">
        <f>'Hazard &amp; Exposure'!DT75</f>
        <v>0</v>
      </c>
      <c r="L76" s="40">
        <f>'Hazard &amp; Exposure'!DU75</f>
        <v>3.8</v>
      </c>
      <c r="M76" s="41">
        <f t="shared" si="22"/>
        <v>5.3</v>
      </c>
      <c r="N76" s="146" t="str">
        <f>'Hazard &amp; Exposure'!BL75</f>
        <v>x</v>
      </c>
      <c r="O76" s="146">
        <f>'Hazard &amp; Exposure'!CR75</f>
        <v>7.9</v>
      </c>
      <c r="P76" s="146">
        <f>'Hazard &amp; Exposure'!DB75</f>
        <v>4.5</v>
      </c>
      <c r="Q76" s="146">
        <f>'Hazard &amp; Exposure'!DL75</f>
        <v>4.5999999999999996</v>
      </c>
      <c r="R76" s="40">
        <f>'Hazard &amp; Exposure'!DM75</f>
        <v>5.9</v>
      </c>
      <c r="S76" s="223">
        <f t="shared" si="23"/>
        <v>5.6</v>
      </c>
      <c r="T76" s="144">
        <f>Vulnerability!E75</f>
        <v>6.4</v>
      </c>
      <c r="U76" s="142">
        <f>Vulnerability!H75</f>
        <v>6.4</v>
      </c>
      <c r="V76" s="142">
        <f>Vulnerability!N75</f>
        <v>3.4</v>
      </c>
      <c r="W76" s="40">
        <f>Vulnerability!O75</f>
        <v>5.7</v>
      </c>
      <c r="X76" s="142">
        <f>Vulnerability!T75</f>
        <v>7.1</v>
      </c>
      <c r="Y76" s="141">
        <f>Vulnerability!AB75</f>
        <v>1.1000000000000001</v>
      </c>
      <c r="Z76" s="141">
        <f>Vulnerability!AE75</f>
        <v>1.5</v>
      </c>
      <c r="AA76" s="141">
        <f>Vulnerability!AH75</f>
        <v>2.7</v>
      </c>
      <c r="AB76" s="141">
        <f>Vulnerability!AK75</f>
        <v>3.4</v>
      </c>
      <c r="AC76" s="142">
        <f>Vulnerability!AL75</f>
        <v>2.2000000000000002</v>
      </c>
      <c r="AD76" s="40">
        <f>Vulnerability!AM75</f>
        <v>5.0999999999999996</v>
      </c>
      <c r="AE76" s="41">
        <f t="shared" si="24"/>
        <v>5.4</v>
      </c>
      <c r="AF76" s="41">
        <f>Vulnerability!AZ75</f>
        <v>4.3</v>
      </c>
      <c r="AG76" s="41">
        <f t="shared" si="25"/>
        <v>4.9000000000000004</v>
      </c>
      <c r="AH76" s="156">
        <f>'Lack of Coping Capacity'!D75</f>
        <v>5.2</v>
      </c>
      <c r="AI76" s="140">
        <f>'Lack of Coping Capacity'!G75</f>
        <v>6.8</v>
      </c>
      <c r="AJ76" s="40">
        <f>'Lack of Coping Capacity'!H75</f>
        <v>6</v>
      </c>
      <c r="AK76" s="140">
        <f>'Lack of Coping Capacity'!M75</f>
        <v>4.3</v>
      </c>
      <c r="AL76" s="140">
        <f>'Lack of Coping Capacity'!R75</f>
        <v>3.9</v>
      </c>
      <c r="AM76" s="140">
        <f>'Lack of Coping Capacity'!Z75</f>
        <v>4.8</v>
      </c>
      <c r="AN76" s="40">
        <f>'Lack of Coping Capacity'!AA75</f>
        <v>4.3</v>
      </c>
      <c r="AO76" s="41">
        <f t="shared" si="26"/>
        <v>5.2</v>
      </c>
      <c r="AP76" s="41">
        <f>'Lack of Coping Capacity'!AB75</f>
        <v>6.6</v>
      </c>
      <c r="AQ76" s="41">
        <f t="shared" si="27"/>
        <v>5.9</v>
      </c>
      <c r="AR76" s="149">
        <f t="shared" si="28"/>
        <v>5.5</v>
      </c>
      <c r="AS76" s="171" t="str">
        <f t="shared" si="29"/>
        <v>High</v>
      </c>
      <c r="AT76" s="166">
        <f t="shared" si="30"/>
        <v>43</v>
      </c>
      <c r="AU76" s="169">
        <f>VLOOKUP($B76,'Lack of Reliability Index'!$A$2:$H$192,8,FALSE)</f>
        <v>4.5045045045045047</v>
      </c>
      <c r="AV76" s="47">
        <f>'Imputed and missing data hidden'!BY74</f>
        <v>5</v>
      </c>
      <c r="AW76" s="167">
        <f t="shared" si="31"/>
        <v>9.8039215686274508E-2</v>
      </c>
      <c r="AX76" s="47" t="str">
        <f t="shared" si="32"/>
        <v/>
      </c>
      <c r="AY76" s="168">
        <f>'Indicator Date hidden2'!BZ75</f>
        <v>0.59459459459459463</v>
      </c>
      <c r="AZ76" s="172"/>
    </row>
    <row r="77" spans="1:52" ht="15" thickBot="1" x14ac:dyDescent="0.35">
      <c r="A77" s="120" t="str">
        <f>'Indicator Data'!A79</f>
        <v>Hungary</v>
      </c>
      <c r="B77" s="43" t="str">
        <f>'Indicator Data'!B79</f>
        <v>HUN</v>
      </c>
      <c r="C77" s="147">
        <f>'Hazard &amp; Exposure'!AO76</f>
        <v>2.2999999999999998</v>
      </c>
      <c r="D77" s="146">
        <f>'Hazard &amp; Exposure'!AP76</f>
        <v>7.5</v>
      </c>
      <c r="E77" s="146">
        <f>'Hazard &amp; Exposure'!AQ76</f>
        <v>0</v>
      </c>
      <c r="F77" s="146">
        <f>'Hazard &amp; Exposure'!AR76</f>
        <v>0</v>
      </c>
      <c r="G77" s="146">
        <f>'Hazard &amp; Exposure'!AU76</f>
        <v>3.8</v>
      </c>
      <c r="H77" s="146">
        <f>'Hazard &amp; Exposure'!DM76</f>
        <v>4.9000000000000004</v>
      </c>
      <c r="I77" s="40">
        <f>'Hazard &amp; Exposure'!DN76</f>
        <v>3.6</v>
      </c>
      <c r="J77" s="146">
        <f>'Hazard &amp; Exposure'!DQ76</f>
        <v>0.1</v>
      </c>
      <c r="K77" s="146">
        <f>'Hazard &amp; Exposure'!DT76</f>
        <v>0</v>
      </c>
      <c r="L77" s="40">
        <f>'Hazard &amp; Exposure'!DU76</f>
        <v>0.1</v>
      </c>
      <c r="M77" s="41">
        <f t="shared" si="22"/>
        <v>2</v>
      </c>
      <c r="N77" s="146">
        <f>'Hazard &amp; Exposure'!BL76</f>
        <v>9.3000000000000007</v>
      </c>
      <c r="O77" s="146">
        <f>'Hazard &amp; Exposure'!CR76</f>
        <v>0</v>
      </c>
      <c r="P77" s="146">
        <f>'Hazard &amp; Exposure'!DB76</f>
        <v>2.7</v>
      </c>
      <c r="Q77" s="146">
        <f>'Hazard &amp; Exposure'!DL76</f>
        <v>2.2000000000000002</v>
      </c>
      <c r="R77" s="40">
        <f>'Hazard &amp; Exposure'!DM76</f>
        <v>4.9000000000000004</v>
      </c>
      <c r="S77" s="223">
        <f t="shared" si="23"/>
        <v>3.6</v>
      </c>
      <c r="T77" s="144">
        <f>Vulnerability!E76</f>
        <v>1.1000000000000001</v>
      </c>
      <c r="U77" s="142">
        <f>Vulnerability!H76</f>
        <v>2.4</v>
      </c>
      <c r="V77" s="142">
        <f>Vulnerability!N76</f>
        <v>0.5</v>
      </c>
      <c r="W77" s="40">
        <f>Vulnerability!O76</f>
        <v>1.3</v>
      </c>
      <c r="X77" s="142">
        <f>Vulnerability!T76</f>
        <v>2.8</v>
      </c>
      <c r="Y77" s="141">
        <f>Vulnerability!AB76</f>
        <v>0.1</v>
      </c>
      <c r="Z77" s="141">
        <f>Vulnerability!AE76</f>
        <v>0.3</v>
      </c>
      <c r="AA77" s="141">
        <f>Vulnerability!AH76</f>
        <v>0.1</v>
      </c>
      <c r="AB77" s="141">
        <f>Vulnerability!AK76</f>
        <v>1.6</v>
      </c>
      <c r="AC77" s="142">
        <f>Vulnerability!AL76</f>
        <v>0.5</v>
      </c>
      <c r="AD77" s="40">
        <f>Vulnerability!AM76</f>
        <v>1.7</v>
      </c>
      <c r="AE77" s="41">
        <f t="shared" si="24"/>
        <v>1.5</v>
      </c>
      <c r="AF77" s="41">
        <f>Vulnerability!AZ76</f>
        <v>4.3</v>
      </c>
      <c r="AG77" s="41">
        <f t="shared" si="25"/>
        <v>3</v>
      </c>
      <c r="AH77" s="156">
        <f>'Lack of Coping Capacity'!D76</f>
        <v>1.4</v>
      </c>
      <c r="AI77" s="140">
        <f>'Lack of Coping Capacity'!G76</f>
        <v>4.8</v>
      </c>
      <c r="AJ77" s="40">
        <f>'Lack of Coping Capacity'!H76</f>
        <v>3.1</v>
      </c>
      <c r="AK77" s="140">
        <f>'Lack of Coping Capacity'!M76</f>
        <v>1.9</v>
      </c>
      <c r="AL77" s="140">
        <f>'Lack of Coping Capacity'!R76</f>
        <v>0.1</v>
      </c>
      <c r="AM77" s="140">
        <f>'Lack of Coping Capacity'!Z76</f>
        <v>1.4</v>
      </c>
      <c r="AN77" s="40">
        <f>'Lack of Coping Capacity'!AA76</f>
        <v>1.1000000000000001</v>
      </c>
      <c r="AO77" s="41">
        <f t="shared" si="26"/>
        <v>2.2000000000000002</v>
      </c>
      <c r="AP77" s="41">
        <f>'Lack of Coping Capacity'!AB76</f>
        <v>3.3</v>
      </c>
      <c r="AQ77" s="41">
        <f t="shared" si="27"/>
        <v>2.8</v>
      </c>
      <c r="AR77" s="149">
        <f t="shared" si="28"/>
        <v>3.1</v>
      </c>
      <c r="AS77" s="171" t="str">
        <f t="shared" si="29"/>
        <v>Low</v>
      </c>
      <c r="AT77" s="166">
        <f t="shared" si="30"/>
        <v>140</v>
      </c>
      <c r="AU77" s="169">
        <f>VLOOKUP($B77,'Lack of Reliability Index'!$A$2:$H$192,8,FALSE)</f>
        <v>4.6415458937198073</v>
      </c>
      <c r="AV77" s="47">
        <f>'Imputed and missing data hidden'!BY75</f>
        <v>9</v>
      </c>
      <c r="AW77" s="167">
        <f t="shared" si="31"/>
        <v>0.17647058823529413</v>
      </c>
      <c r="AX77" s="47" t="str">
        <f t="shared" si="32"/>
        <v/>
      </c>
      <c r="AY77" s="168">
        <f>'Indicator Date hidden2'!BZ76</f>
        <v>0.42028985507246375</v>
      </c>
      <c r="AZ77" s="172"/>
    </row>
    <row r="78" spans="1:52" ht="15" thickBot="1" x14ac:dyDescent="0.35">
      <c r="A78" s="120" t="str">
        <f>'Indicator Data'!A80</f>
        <v>Iceland</v>
      </c>
      <c r="B78" s="43" t="str">
        <f>'Indicator Data'!B80</f>
        <v>ISL</v>
      </c>
      <c r="C78" s="147">
        <f>'Hazard &amp; Exposure'!AO77</f>
        <v>7.5</v>
      </c>
      <c r="D78" s="146">
        <f>'Hazard &amp; Exposure'!AP77</f>
        <v>0.1</v>
      </c>
      <c r="E78" s="146">
        <f>'Hazard &amp; Exposure'!AQ77</f>
        <v>0</v>
      </c>
      <c r="F78" s="146">
        <f>'Hazard &amp; Exposure'!AR77</f>
        <v>0</v>
      </c>
      <c r="G78" s="146">
        <f>'Hazard &amp; Exposure'!AU77</f>
        <v>0</v>
      </c>
      <c r="H78" s="146">
        <f>'Hazard &amp; Exposure'!DM77</f>
        <v>2.2000000000000002</v>
      </c>
      <c r="I78" s="40">
        <f>'Hazard &amp; Exposure'!DN77</f>
        <v>2.2000000000000002</v>
      </c>
      <c r="J78" s="146">
        <f>'Hazard &amp; Exposure'!DQ77</f>
        <v>0</v>
      </c>
      <c r="K78" s="146">
        <f>'Hazard &amp; Exposure'!DT77</f>
        <v>0</v>
      </c>
      <c r="L78" s="40">
        <f>'Hazard &amp; Exposure'!DU77</f>
        <v>0</v>
      </c>
      <c r="M78" s="41">
        <f t="shared" si="22"/>
        <v>1.2</v>
      </c>
      <c r="N78" s="146" t="str">
        <f>'Hazard &amp; Exposure'!BL77</f>
        <v>x</v>
      </c>
      <c r="O78" s="146">
        <f>'Hazard &amp; Exposure'!CR77</f>
        <v>0</v>
      </c>
      <c r="P78" s="146">
        <f>'Hazard &amp; Exposure'!DB77</f>
        <v>3.8</v>
      </c>
      <c r="Q78" s="146">
        <f>'Hazard &amp; Exposure'!DL77</f>
        <v>2.5</v>
      </c>
      <c r="R78" s="40">
        <f>'Hazard &amp; Exposure'!DM77</f>
        <v>2.2000000000000002</v>
      </c>
      <c r="S78" s="223">
        <f t="shared" si="23"/>
        <v>1.7</v>
      </c>
      <c r="T78" s="144">
        <f>Vulnerability!E77</f>
        <v>0</v>
      </c>
      <c r="U78" s="142">
        <f>Vulnerability!H77</f>
        <v>0.8</v>
      </c>
      <c r="V78" s="142">
        <f>Vulnerability!N77</f>
        <v>0.1</v>
      </c>
      <c r="W78" s="40">
        <f>Vulnerability!O77</f>
        <v>0.2</v>
      </c>
      <c r="X78" s="142">
        <f>Vulnerability!T77</f>
        <v>2.2000000000000002</v>
      </c>
      <c r="Y78" s="141">
        <f>Vulnerability!AB77</f>
        <v>0.1</v>
      </c>
      <c r="Z78" s="141">
        <f>Vulnerability!AE77</f>
        <v>0.2</v>
      </c>
      <c r="AA78" s="141">
        <f>Vulnerability!AH77</f>
        <v>0</v>
      </c>
      <c r="AB78" s="141">
        <f>Vulnerability!AK77</f>
        <v>0.9</v>
      </c>
      <c r="AC78" s="142">
        <f>Vulnerability!AL77</f>
        <v>0.3</v>
      </c>
      <c r="AD78" s="40">
        <f>Vulnerability!AM77</f>
        <v>1.3</v>
      </c>
      <c r="AE78" s="41">
        <f t="shared" si="24"/>
        <v>0.8</v>
      </c>
      <c r="AF78" s="41">
        <f>Vulnerability!AZ77</f>
        <v>6.9</v>
      </c>
      <c r="AG78" s="41">
        <f t="shared" si="25"/>
        <v>4.5</v>
      </c>
      <c r="AH78" s="156" t="str">
        <f>'Lack of Coping Capacity'!D77</f>
        <v>x</v>
      </c>
      <c r="AI78" s="140">
        <f>'Lack of Coping Capacity'!G77</f>
        <v>2.2000000000000002</v>
      </c>
      <c r="AJ78" s="40">
        <f>'Lack of Coping Capacity'!H77</f>
        <v>2.2000000000000002</v>
      </c>
      <c r="AK78" s="140">
        <f>'Lack of Coping Capacity'!M77</f>
        <v>1.3</v>
      </c>
      <c r="AL78" s="140">
        <f>'Lack of Coping Capacity'!R77</f>
        <v>2.6</v>
      </c>
      <c r="AM78" s="140">
        <f>'Lack of Coping Capacity'!Z77</f>
        <v>0.4</v>
      </c>
      <c r="AN78" s="40">
        <f>'Lack of Coping Capacity'!AA77</f>
        <v>1.4</v>
      </c>
      <c r="AO78" s="41">
        <f t="shared" si="26"/>
        <v>1.8</v>
      </c>
      <c r="AP78" s="41">
        <f>'Lack of Coping Capacity'!AB77</f>
        <v>1.6</v>
      </c>
      <c r="AQ78" s="41">
        <f t="shared" si="27"/>
        <v>1.7</v>
      </c>
      <c r="AR78" s="149">
        <f t="shared" si="28"/>
        <v>2.4</v>
      </c>
      <c r="AS78" s="171" t="str">
        <f t="shared" si="29"/>
        <v>Low</v>
      </c>
      <c r="AT78" s="166">
        <f t="shared" si="30"/>
        <v>166</v>
      </c>
      <c r="AU78" s="169">
        <f>VLOOKUP($B78,'Lack of Reliability Index'!$A$2:$H$192,8,FALSE)</f>
        <v>5.7777777777777777</v>
      </c>
      <c r="AV78" s="47">
        <f>'Imputed and missing data hidden'!BY76</f>
        <v>17</v>
      </c>
      <c r="AW78" s="167">
        <f t="shared" si="31"/>
        <v>0.33333333333333331</v>
      </c>
      <c r="AX78" s="47" t="str">
        <f t="shared" si="32"/>
        <v/>
      </c>
      <c r="AY78" s="168">
        <f>'Indicator Date hidden2'!BZ77</f>
        <v>0.33333333333333331</v>
      </c>
      <c r="AZ78" s="172"/>
    </row>
    <row r="79" spans="1:52" ht="15" thickBot="1" x14ac:dyDescent="0.35">
      <c r="A79" s="120" t="str">
        <f>'Indicator Data'!A81</f>
        <v>India</v>
      </c>
      <c r="B79" s="43" t="str">
        <f>'Indicator Data'!B81</f>
        <v>IND</v>
      </c>
      <c r="C79" s="147">
        <f>'Hazard &amp; Exposure'!AO78</f>
        <v>8.3000000000000007</v>
      </c>
      <c r="D79" s="146">
        <f>'Hazard &amp; Exposure'!AP78</f>
        <v>8.4</v>
      </c>
      <c r="E79" s="146">
        <f>'Hazard &amp; Exposure'!AQ78</f>
        <v>8.1</v>
      </c>
      <c r="F79" s="146">
        <f>'Hazard &amp; Exposure'!AR78</f>
        <v>7.2</v>
      </c>
      <c r="G79" s="146">
        <f>'Hazard &amp; Exposure'!AU78</f>
        <v>6.2</v>
      </c>
      <c r="H79" s="146">
        <f>'Hazard &amp; Exposure'!DM78</f>
        <v>7.4</v>
      </c>
      <c r="I79" s="40">
        <f>'Hazard &amp; Exposure'!DN78</f>
        <v>7.7</v>
      </c>
      <c r="J79" s="146">
        <f>'Hazard &amp; Exposure'!DQ78</f>
        <v>9.4</v>
      </c>
      <c r="K79" s="146">
        <f>'Hazard &amp; Exposure'!DT78</f>
        <v>7</v>
      </c>
      <c r="L79" s="40">
        <f>'Hazard &amp; Exposure'!DU78</f>
        <v>7</v>
      </c>
      <c r="M79" s="41">
        <f t="shared" si="22"/>
        <v>7.4</v>
      </c>
      <c r="N79" s="146">
        <f>'Hazard &amp; Exposure'!BL78</f>
        <v>8.1</v>
      </c>
      <c r="O79" s="146">
        <f>'Hazard &amp; Exposure'!CR78</f>
        <v>9.3000000000000007</v>
      </c>
      <c r="P79" s="146">
        <f>'Hazard &amp; Exposure'!DB78</f>
        <v>4.9000000000000004</v>
      </c>
      <c r="Q79" s="146">
        <f>'Hazard &amp; Exposure'!DL78</f>
        <v>5.3</v>
      </c>
      <c r="R79" s="40">
        <f>'Hazard &amp; Exposure'!DM78</f>
        <v>7.4</v>
      </c>
      <c r="S79" s="223">
        <f t="shared" si="23"/>
        <v>7.4</v>
      </c>
      <c r="T79" s="144">
        <f>Vulnerability!E78</f>
        <v>6.6</v>
      </c>
      <c r="U79" s="142">
        <f>Vulnerability!H78</f>
        <v>4.7</v>
      </c>
      <c r="V79" s="142">
        <f>Vulnerability!N78</f>
        <v>0.4</v>
      </c>
      <c r="W79" s="40">
        <f>Vulnerability!O78</f>
        <v>4.5999999999999996</v>
      </c>
      <c r="X79" s="142">
        <f>Vulnerability!T78</f>
        <v>6.1</v>
      </c>
      <c r="Y79" s="141">
        <f>Vulnerability!AB78</f>
        <v>2.2000000000000002</v>
      </c>
      <c r="Z79" s="141">
        <f>Vulnerability!AE78</f>
        <v>5.4</v>
      </c>
      <c r="AA79" s="141">
        <f>Vulnerability!AH78</f>
        <v>3.3</v>
      </c>
      <c r="AB79" s="141">
        <f>Vulnerability!AK78</f>
        <v>4.4000000000000004</v>
      </c>
      <c r="AC79" s="142">
        <f>Vulnerability!AL78</f>
        <v>3.9</v>
      </c>
      <c r="AD79" s="40">
        <f>Vulnerability!AM78</f>
        <v>5.0999999999999996</v>
      </c>
      <c r="AE79" s="41">
        <f t="shared" si="24"/>
        <v>4.9000000000000004</v>
      </c>
      <c r="AF79" s="41">
        <f>Vulnerability!AZ78</f>
        <v>7.2</v>
      </c>
      <c r="AG79" s="41">
        <f t="shared" si="25"/>
        <v>6.2</v>
      </c>
      <c r="AH79" s="156">
        <f>'Lack of Coping Capacity'!D78</f>
        <v>1.8</v>
      </c>
      <c r="AI79" s="140">
        <f>'Lack of Coping Capacity'!G78</f>
        <v>5.2</v>
      </c>
      <c r="AJ79" s="40">
        <f>'Lack of Coping Capacity'!H78</f>
        <v>3.5</v>
      </c>
      <c r="AK79" s="140">
        <f>'Lack of Coping Capacity'!M78</f>
        <v>4.5</v>
      </c>
      <c r="AL79" s="140">
        <f>'Lack of Coping Capacity'!R78</f>
        <v>4.5</v>
      </c>
      <c r="AM79" s="140">
        <f>'Lack of Coping Capacity'!Z78</f>
        <v>5.5</v>
      </c>
      <c r="AN79" s="40">
        <f>'Lack of Coping Capacity'!AA78</f>
        <v>4.8</v>
      </c>
      <c r="AO79" s="41">
        <f t="shared" si="26"/>
        <v>4.2</v>
      </c>
      <c r="AP79" s="41">
        <f>'Lack of Coping Capacity'!AB78</f>
        <v>2.5</v>
      </c>
      <c r="AQ79" s="41">
        <f t="shared" si="27"/>
        <v>3.4</v>
      </c>
      <c r="AR79" s="149">
        <f t="shared" si="28"/>
        <v>5.4</v>
      </c>
      <c r="AS79" s="171" t="str">
        <f t="shared" si="29"/>
        <v>High</v>
      </c>
      <c r="AT79" s="166">
        <f t="shared" si="30"/>
        <v>45</v>
      </c>
      <c r="AU79" s="169">
        <f>VLOOKUP($B79,'Lack of Reliability Index'!$A$2:$H$192,8,FALSE)</f>
        <v>5.3873873873873883</v>
      </c>
      <c r="AV79" s="47">
        <f>'Imputed and missing data hidden'!BY77</f>
        <v>4</v>
      </c>
      <c r="AW79" s="167">
        <f t="shared" si="31"/>
        <v>7.8431372549019607E-2</v>
      </c>
      <c r="AX79" s="47" t="str">
        <f t="shared" si="32"/>
        <v>YES</v>
      </c>
      <c r="AY79" s="168">
        <f>'Indicator Date hidden2'!BZ78</f>
        <v>0.60810810810810811</v>
      </c>
      <c r="AZ79" s="172"/>
    </row>
    <row r="80" spans="1:52" ht="15" thickBot="1" x14ac:dyDescent="0.35">
      <c r="A80" s="120" t="str">
        <f>'Indicator Data'!A82</f>
        <v>Indonesia</v>
      </c>
      <c r="B80" s="43" t="str">
        <f>'Indicator Data'!B82</f>
        <v>IDN</v>
      </c>
      <c r="C80" s="147">
        <f>'Hazard &amp; Exposure'!AO79</f>
        <v>8.9</v>
      </c>
      <c r="D80" s="146">
        <f>'Hazard &amp; Exposure'!AP79</f>
        <v>8.1</v>
      </c>
      <c r="E80" s="146">
        <f>'Hazard &amp; Exposure'!AQ79</f>
        <v>9.6999999999999993</v>
      </c>
      <c r="F80" s="146">
        <f>'Hazard &amp; Exposure'!AR79</f>
        <v>6.1</v>
      </c>
      <c r="G80" s="146">
        <f>'Hazard &amp; Exposure'!AU79</f>
        <v>3.4</v>
      </c>
      <c r="H80" s="146">
        <f>'Hazard &amp; Exposure'!DM79</f>
        <v>7.1</v>
      </c>
      <c r="I80" s="40">
        <f>'Hazard &amp; Exposure'!DN79</f>
        <v>7.7</v>
      </c>
      <c r="J80" s="146">
        <f>'Hazard &amp; Exposure'!DQ79</f>
        <v>9.4</v>
      </c>
      <c r="K80" s="146">
        <f>'Hazard &amp; Exposure'!DT79</f>
        <v>7</v>
      </c>
      <c r="L80" s="40">
        <f>'Hazard &amp; Exposure'!DU79</f>
        <v>7</v>
      </c>
      <c r="M80" s="41">
        <f t="shared" si="22"/>
        <v>7.4</v>
      </c>
      <c r="N80" s="146">
        <f>'Hazard &amp; Exposure'!BL79</f>
        <v>7.2</v>
      </c>
      <c r="O80" s="146">
        <f>'Hazard &amp; Exposure'!CR79</f>
        <v>9.4</v>
      </c>
      <c r="P80" s="146">
        <f>'Hazard &amp; Exposure'!DB79</f>
        <v>4.7</v>
      </c>
      <c r="Q80" s="146">
        <f>'Hazard &amp; Exposure'!DL79</f>
        <v>4.8</v>
      </c>
      <c r="R80" s="40">
        <f>'Hazard &amp; Exposure'!DM79</f>
        <v>7.1</v>
      </c>
      <c r="S80" s="223">
        <f t="shared" si="23"/>
        <v>7.3</v>
      </c>
      <c r="T80" s="144">
        <f>Vulnerability!E79</f>
        <v>4.7</v>
      </c>
      <c r="U80" s="142">
        <f>Vulnerability!H79</f>
        <v>4.7</v>
      </c>
      <c r="V80" s="142">
        <f>Vulnerability!N79</f>
        <v>0.2</v>
      </c>
      <c r="W80" s="40">
        <f>Vulnerability!O79</f>
        <v>3.6</v>
      </c>
      <c r="X80" s="142">
        <f>Vulnerability!T79</f>
        <v>3.4</v>
      </c>
      <c r="Y80" s="141">
        <f>Vulnerability!AB79</f>
        <v>2.7</v>
      </c>
      <c r="Z80" s="141">
        <f>Vulnerability!AE79</f>
        <v>3.2</v>
      </c>
      <c r="AA80" s="141">
        <f>Vulnerability!AH79</f>
        <v>0.6</v>
      </c>
      <c r="AB80" s="141">
        <f>Vulnerability!AK79</f>
        <v>2.2000000000000002</v>
      </c>
      <c r="AC80" s="142">
        <f>Vulnerability!AL79</f>
        <v>2.2000000000000002</v>
      </c>
      <c r="AD80" s="40">
        <f>Vulnerability!AM79</f>
        <v>2.8</v>
      </c>
      <c r="AE80" s="41">
        <f t="shared" si="24"/>
        <v>3.2</v>
      </c>
      <c r="AF80" s="41">
        <f>Vulnerability!AZ79</f>
        <v>6.9</v>
      </c>
      <c r="AG80" s="41">
        <f t="shared" si="25"/>
        <v>5.3</v>
      </c>
      <c r="AH80" s="156">
        <f>'Lack of Coping Capacity'!D79</f>
        <v>3.3</v>
      </c>
      <c r="AI80" s="140">
        <f>'Lack of Coping Capacity'!G79</f>
        <v>5.3</v>
      </c>
      <c r="AJ80" s="40">
        <f>'Lack of Coping Capacity'!H79</f>
        <v>4.3</v>
      </c>
      <c r="AK80" s="140">
        <f>'Lack of Coping Capacity'!M79</f>
        <v>2.8</v>
      </c>
      <c r="AL80" s="140">
        <f>'Lack of Coping Capacity'!R79</f>
        <v>4.7</v>
      </c>
      <c r="AM80" s="140">
        <f>'Lack of Coping Capacity'!Z79</f>
        <v>6.2</v>
      </c>
      <c r="AN80" s="40">
        <f>'Lack of Coping Capacity'!AA79</f>
        <v>4.5999999999999996</v>
      </c>
      <c r="AO80" s="41">
        <f t="shared" si="26"/>
        <v>4.5</v>
      </c>
      <c r="AP80" s="41">
        <f>'Lack of Coping Capacity'!AB79</f>
        <v>3.7</v>
      </c>
      <c r="AQ80" s="41">
        <f t="shared" si="27"/>
        <v>4.0999999999999996</v>
      </c>
      <c r="AR80" s="149">
        <f t="shared" si="28"/>
        <v>5.4</v>
      </c>
      <c r="AS80" s="171" t="str">
        <f t="shared" si="29"/>
        <v>High</v>
      </c>
      <c r="AT80" s="166">
        <f t="shared" si="30"/>
        <v>45</v>
      </c>
      <c r="AU80" s="169">
        <f>VLOOKUP($B80,'Lack of Reliability Index'!$A$2:$H$192,8,FALSE)</f>
        <v>4.666666666666667</v>
      </c>
      <c r="AV80" s="47">
        <f>'Imputed and missing data hidden'!BY78</f>
        <v>4</v>
      </c>
      <c r="AW80" s="167">
        <f t="shared" si="31"/>
        <v>7.8431372549019607E-2</v>
      </c>
      <c r="AX80" s="47" t="str">
        <f t="shared" si="32"/>
        <v>YES</v>
      </c>
      <c r="AY80" s="168">
        <f>'Indicator Date hidden2'!BZ79</f>
        <v>0.5</v>
      </c>
      <c r="AZ80" s="172"/>
    </row>
    <row r="81" spans="1:52" ht="15" thickBot="1" x14ac:dyDescent="0.35">
      <c r="A81" s="120" t="str">
        <f>'Indicator Data'!A83</f>
        <v>Iran</v>
      </c>
      <c r="B81" s="43" t="str">
        <f>'Indicator Data'!B83</f>
        <v>IRN</v>
      </c>
      <c r="C81" s="147">
        <f>'Hazard &amp; Exposure'!AO80</f>
        <v>9.6</v>
      </c>
      <c r="D81" s="146">
        <f>'Hazard &amp; Exposure'!AP80</f>
        <v>6.4</v>
      </c>
      <c r="E81" s="146">
        <f>'Hazard &amp; Exposure'!AQ80</f>
        <v>6.9</v>
      </c>
      <c r="F81" s="146">
        <f>'Hazard &amp; Exposure'!AR80</f>
        <v>1.8</v>
      </c>
      <c r="G81" s="146">
        <f>'Hazard &amp; Exposure'!AU80</f>
        <v>5.4</v>
      </c>
      <c r="H81" s="146">
        <f>'Hazard &amp; Exposure'!DM80</f>
        <v>6.3</v>
      </c>
      <c r="I81" s="40">
        <f>'Hazard &amp; Exposure'!DN80</f>
        <v>6.7</v>
      </c>
      <c r="J81" s="146">
        <f>'Hazard &amp; Exposure'!DQ80</f>
        <v>8.6999999999999993</v>
      </c>
      <c r="K81" s="146">
        <f>'Hazard &amp; Exposure'!DT80</f>
        <v>0</v>
      </c>
      <c r="L81" s="40">
        <f>'Hazard &amp; Exposure'!DU80</f>
        <v>6.1</v>
      </c>
      <c r="M81" s="41">
        <f t="shared" si="22"/>
        <v>6.4</v>
      </c>
      <c r="N81" s="146">
        <f>'Hazard &amp; Exposure'!BL80</f>
        <v>9.3000000000000007</v>
      </c>
      <c r="O81" s="146">
        <f>'Hazard &amp; Exposure'!CR80</f>
        <v>5.7</v>
      </c>
      <c r="P81" s="146">
        <f>'Hazard &amp; Exposure'!DB80</f>
        <v>3.9</v>
      </c>
      <c r="Q81" s="146">
        <f>'Hazard &amp; Exposure'!DL80</f>
        <v>3.3</v>
      </c>
      <c r="R81" s="40">
        <f>'Hazard &amp; Exposure'!DM80</f>
        <v>6.3</v>
      </c>
      <c r="S81" s="223">
        <f t="shared" si="23"/>
        <v>6.4</v>
      </c>
      <c r="T81" s="144">
        <f>Vulnerability!E80</f>
        <v>2.1</v>
      </c>
      <c r="U81" s="142">
        <f>Vulnerability!H80</f>
        <v>5.2</v>
      </c>
      <c r="V81" s="142">
        <f>Vulnerability!N80</f>
        <v>0.1</v>
      </c>
      <c r="W81" s="40">
        <f>Vulnerability!O80</f>
        <v>2.4</v>
      </c>
      <c r="X81" s="142">
        <f>Vulnerability!T80</f>
        <v>8</v>
      </c>
      <c r="Y81" s="141">
        <f>Vulnerability!AB80</f>
        <v>0.1</v>
      </c>
      <c r="Z81" s="141">
        <f>Vulnerability!AE80</f>
        <v>1</v>
      </c>
      <c r="AA81" s="141">
        <f>Vulnerability!AH80</f>
        <v>10</v>
      </c>
      <c r="AB81" s="141">
        <f>Vulnerability!AK80</f>
        <v>1.3</v>
      </c>
      <c r="AC81" s="142">
        <f>Vulnerability!AL80</f>
        <v>5.2</v>
      </c>
      <c r="AD81" s="40">
        <f>Vulnerability!AM80</f>
        <v>6.8</v>
      </c>
      <c r="AE81" s="41">
        <f t="shared" si="24"/>
        <v>5</v>
      </c>
      <c r="AF81" s="41">
        <f>Vulnerability!AZ80</f>
        <v>5.4</v>
      </c>
      <c r="AG81" s="41">
        <f t="shared" si="25"/>
        <v>5.2</v>
      </c>
      <c r="AH81" s="156">
        <f>'Lack of Coping Capacity'!D80</f>
        <v>4.4000000000000004</v>
      </c>
      <c r="AI81" s="140">
        <f>'Lack of Coping Capacity'!G80</f>
        <v>6.7</v>
      </c>
      <c r="AJ81" s="40">
        <f>'Lack of Coping Capacity'!H80</f>
        <v>5.6</v>
      </c>
      <c r="AK81" s="140">
        <f>'Lack of Coping Capacity'!M80</f>
        <v>2.7</v>
      </c>
      <c r="AL81" s="140">
        <f>'Lack of Coping Capacity'!R80</f>
        <v>3.8</v>
      </c>
      <c r="AM81" s="140">
        <f>'Lack of Coping Capacity'!Z80</f>
        <v>3.1</v>
      </c>
      <c r="AN81" s="40">
        <f>'Lack of Coping Capacity'!AA80</f>
        <v>3.2</v>
      </c>
      <c r="AO81" s="41">
        <f t="shared" si="26"/>
        <v>4.5</v>
      </c>
      <c r="AP81" s="41">
        <f>'Lack of Coping Capacity'!AB80</f>
        <v>1.5</v>
      </c>
      <c r="AQ81" s="41">
        <f t="shared" si="27"/>
        <v>3.1</v>
      </c>
      <c r="AR81" s="149">
        <f t="shared" si="28"/>
        <v>4.7</v>
      </c>
      <c r="AS81" s="171" t="str">
        <f t="shared" si="29"/>
        <v>Medium</v>
      </c>
      <c r="AT81" s="166">
        <f t="shared" si="30"/>
        <v>72</v>
      </c>
      <c r="AU81" s="169">
        <f>VLOOKUP($B81,'Lack of Reliability Index'!$A$2:$H$192,8,FALSE)</f>
        <v>4.2666666666666675</v>
      </c>
      <c r="AV81" s="47">
        <f>'Imputed and missing data hidden'!BY79</f>
        <v>6</v>
      </c>
      <c r="AW81" s="167">
        <f t="shared" si="31"/>
        <v>0.11764705882352941</v>
      </c>
      <c r="AX81" s="47" t="str">
        <f t="shared" si="32"/>
        <v/>
      </c>
      <c r="AY81" s="168">
        <f>'Indicator Date hidden2'!BZ80</f>
        <v>0.5</v>
      </c>
      <c r="AZ81" s="172"/>
    </row>
    <row r="82" spans="1:52" ht="15" thickBot="1" x14ac:dyDescent="0.35">
      <c r="A82" s="120" t="str">
        <f>'Indicator Data'!A84</f>
        <v>Iraq</v>
      </c>
      <c r="B82" s="43" t="str">
        <f>'Indicator Data'!B84</f>
        <v>IRQ</v>
      </c>
      <c r="C82" s="147">
        <f>'Hazard &amp; Exposure'!AO81</f>
        <v>5.4</v>
      </c>
      <c r="D82" s="146">
        <f>'Hazard &amp; Exposure'!AP81</f>
        <v>9.5</v>
      </c>
      <c r="E82" s="146">
        <f>'Hazard &amp; Exposure'!AQ81</f>
        <v>0</v>
      </c>
      <c r="F82" s="146">
        <f>'Hazard &amp; Exposure'!AR81</f>
        <v>0</v>
      </c>
      <c r="G82" s="146">
        <f>'Hazard &amp; Exposure'!AU81</f>
        <v>3.3</v>
      </c>
      <c r="H82" s="146">
        <f>'Hazard &amp; Exposure'!DM81</f>
        <v>6.8</v>
      </c>
      <c r="I82" s="40">
        <f>'Hazard &amp; Exposure'!DN81</f>
        <v>5.3</v>
      </c>
      <c r="J82" s="146">
        <f>'Hazard &amp; Exposure'!DQ81</f>
        <v>10</v>
      </c>
      <c r="K82" s="146">
        <f>'Hazard &amp; Exposure'!DT81</f>
        <v>9</v>
      </c>
      <c r="L82" s="40">
        <f>'Hazard &amp; Exposure'!DU81</f>
        <v>9</v>
      </c>
      <c r="M82" s="41">
        <f t="shared" si="22"/>
        <v>7.6</v>
      </c>
      <c r="N82" s="146">
        <f>'Hazard &amp; Exposure'!BL81</f>
        <v>9.5</v>
      </c>
      <c r="O82" s="146">
        <f>'Hazard &amp; Exposure'!CR81</f>
        <v>6.6</v>
      </c>
      <c r="P82" s="146">
        <f>'Hazard &amp; Exposure'!DB81</f>
        <v>4.3</v>
      </c>
      <c r="Q82" s="146">
        <f>'Hazard &amp; Exposure'!DL81</f>
        <v>4.2</v>
      </c>
      <c r="R82" s="40">
        <f>'Hazard &amp; Exposure'!DM81</f>
        <v>6.8</v>
      </c>
      <c r="S82" s="223">
        <f t="shared" si="23"/>
        <v>7.2</v>
      </c>
      <c r="T82" s="144">
        <f>Vulnerability!E81</f>
        <v>4.9000000000000004</v>
      </c>
      <c r="U82" s="142">
        <f>Vulnerability!H81</f>
        <v>4.2</v>
      </c>
      <c r="V82" s="142">
        <f>Vulnerability!N81</f>
        <v>3.6</v>
      </c>
      <c r="W82" s="40">
        <f>Vulnerability!O81</f>
        <v>4.4000000000000004</v>
      </c>
      <c r="X82" s="142">
        <f>Vulnerability!T81</f>
        <v>9.1</v>
      </c>
      <c r="Y82" s="141">
        <f>Vulnerability!AB81</f>
        <v>0.5</v>
      </c>
      <c r="Z82" s="141">
        <f>Vulnerability!AE81</f>
        <v>2</v>
      </c>
      <c r="AA82" s="141">
        <f>Vulnerability!AH81</f>
        <v>0.1</v>
      </c>
      <c r="AB82" s="141">
        <f>Vulnerability!AK81</f>
        <v>6.8</v>
      </c>
      <c r="AC82" s="142">
        <f>Vulnerability!AL81</f>
        <v>2.9</v>
      </c>
      <c r="AD82" s="40">
        <f>Vulnerability!AM81</f>
        <v>7</v>
      </c>
      <c r="AE82" s="41">
        <f t="shared" si="24"/>
        <v>5.9</v>
      </c>
      <c r="AF82" s="41">
        <f>Vulnerability!AZ81</f>
        <v>6.3</v>
      </c>
      <c r="AG82" s="41">
        <f t="shared" si="25"/>
        <v>6.1</v>
      </c>
      <c r="AH82" s="156">
        <f>'Lack of Coping Capacity'!D81</f>
        <v>8.4</v>
      </c>
      <c r="AI82" s="140">
        <f>'Lack of Coping Capacity'!G81</f>
        <v>7.8</v>
      </c>
      <c r="AJ82" s="40">
        <f>'Lack of Coping Capacity'!H81</f>
        <v>8.1</v>
      </c>
      <c r="AK82" s="140">
        <f>'Lack of Coping Capacity'!M81</f>
        <v>4</v>
      </c>
      <c r="AL82" s="140">
        <f>'Lack of Coping Capacity'!R81</f>
        <v>3.5</v>
      </c>
      <c r="AM82" s="140">
        <f>'Lack of Coping Capacity'!Z81</f>
        <v>6</v>
      </c>
      <c r="AN82" s="40">
        <f>'Lack of Coping Capacity'!AA81</f>
        <v>4.5</v>
      </c>
      <c r="AO82" s="41">
        <f t="shared" si="26"/>
        <v>6.6</v>
      </c>
      <c r="AP82" s="41">
        <f>'Lack of Coping Capacity'!AB81</f>
        <v>1.8</v>
      </c>
      <c r="AQ82" s="41">
        <f t="shared" si="27"/>
        <v>4.5999999999999996</v>
      </c>
      <c r="AR82" s="149">
        <f t="shared" si="28"/>
        <v>5.9</v>
      </c>
      <c r="AS82" s="171" t="str">
        <f t="shared" si="29"/>
        <v>High</v>
      </c>
      <c r="AT82" s="166">
        <f t="shared" si="30"/>
        <v>30</v>
      </c>
      <c r="AU82" s="169">
        <f>VLOOKUP($B82,'Lack of Reliability Index'!$A$2:$H$192,8,FALSE)</f>
        <v>5.943661971830986</v>
      </c>
      <c r="AV82" s="47">
        <f>'Imputed and missing data hidden'!BY80</f>
        <v>6</v>
      </c>
      <c r="AW82" s="167">
        <f t="shared" si="31"/>
        <v>0.11764705882352941</v>
      </c>
      <c r="AX82" s="47" t="str">
        <f t="shared" si="32"/>
        <v>YES</v>
      </c>
      <c r="AY82" s="168">
        <f>'Indicator Date hidden2'!BZ81</f>
        <v>0.59154929577464788</v>
      </c>
      <c r="AZ82" s="172"/>
    </row>
    <row r="83" spans="1:52" ht="15" thickBot="1" x14ac:dyDescent="0.35">
      <c r="A83" s="120" t="str">
        <f>'Indicator Data'!A85</f>
        <v>Ireland</v>
      </c>
      <c r="B83" s="43" t="str">
        <f>'Indicator Data'!B85</f>
        <v>IRL</v>
      </c>
      <c r="C83" s="147">
        <f>'Hazard &amp; Exposure'!AO82</f>
        <v>0.1</v>
      </c>
      <c r="D83" s="146">
        <f>'Hazard &amp; Exposure'!AP82</f>
        <v>3.9</v>
      </c>
      <c r="E83" s="146">
        <f>'Hazard &amp; Exposure'!AQ82</f>
        <v>5.8</v>
      </c>
      <c r="F83" s="146">
        <f>'Hazard &amp; Exposure'!AR82</f>
        <v>0</v>
      </c>
      <c r="G83" s="146">
        <f>'Hazard &amp; Exposure'!AU82</f>
        <v>0.5</v>
      </c>
      <c r="H83" s="146">
        <f>'Hazard &amp; Exposure'!DM82</f>
        <v>1.3</v>
      </c>
      <c r="I83" s="40">
        <f>'Hazard &amp; Exposure'!DN82</f>
        <v>2.2000000000000002</v>
      </c>
      <c r="J83" s="146">
        <f>'Hazard &amp; Exposure'!DQ82</f>
        <v>0</v>
      </c>
      <c r="K83" s="146">
        <f>'Hazard &amp; Exposure'!DT82</f>
        <v>0</v>
      </c>
      <c r="L83" s="40">
        <f>'Hazard &amp; Exposure'!DU82</f>
        <v>0</v>
      </c>
      <c r="M83" s="41">
        <f t="shared" si="22"/>
        <v>1.2</v>
      </c>
      <c r="N83" s="146">
        <f>'Hazard &amp; Exposure'!BL82</f>
        <v>0</v>
      </c>
      <c r="O83" s="146">
        <f>'Hazard &amp; Exposure'!CR82</f>
        <v>0</v>
      </c>
      <c r="P83" s="146">
        <f>'Hazard &amp; Exposure'!DB82</f>
        <v>3.1</v>
      </c>
      <c r="Q83" s="146">
        <f>'Hazard &amp; Exposure'!DL82</f>
        <v>1.7</v>
      </c>
      <c r="R83" s="40">
        <f>'Hazard &amp; Exposure'!DM82</f>
        <v>1.3</v>
      </c>
      <c r="S83" s="223">
        <f t="shared" si="23"/>
        <v>1.3</v>
      </c>
      <c r="T83" s="144">
        <f>Vulnerability!E82</f>
        <v>0</v>
      </c>
      <c r="U83" s="142">
        <f>Vulnerability!H82</f>
        <v>1.5</v>
      </c>
      <c r="V83" s="142">
        <f>Vulnerability!N82</f>
        <v>0.1</v>
      </c>
      <c r="W83" s="40">
        <f>Vulnerability!O82</f>
        <v>0.4</v>
      </c>
      <c r="X83" s="142">
        <f>Vulnerability!T82</f>
        <v>3.9</v>
      </c>
      <c r="Y83" s="141">
        <f>Vulnerability!AB82</f>
        <v>0.2</v>
      </c>
      <c r="Z83" s="141">
        <f>Vulnerability!AE82</f>
        <v>0.3</v>
      </c>
      <c r="AA83" s="141">
        <f>Vulnerability!AH82</f>
        <v>0</v>
      </c>
      <c r="AB83" s="141">
        <f>Vulnerability!AK82</f>
        <v>0.2</v>
      </c>
      <c r="AC83" s="142">
        <f>Vulnerability!AL82</f>
        <v>0.2</v>
      </c>
      <c r="AD83" s="40">
        <f>Vulnerability!AM82</f>
        <v>2.2000000000000002</v>
      </c>
      <c r="AE83" s="41">
        <f t="shared" si="24"/>
        <v>1.3</v>
      </c>
      <c r="AF83" s="41">
        <f>Vulnerability!AZ82</f>
        <v>4.9000000000000004</v>
      </c>
      <c r="AG83" s="41">
        <f t="shared" si="25"/>
        <v>3.3</v>
      </c>
      <c r="AH83" s="156" t="str">
        <f>'Lack of Coping Capacity'!D82</f>
        <v>x</v>
      </c>
      <c r="AI83" s="140">
        <f>'Lack of Coping Capacity'!G82</f>
        <v>2.4</v>
      </c>
      <c r="AJ83" s="40">
        <f>'Lack of Coping Capacity'!H82</f>
        <v>2.4</v>
      </c>
      <c r="AK83" s="140">
        <f>'Lack of Coping Capacity'!M82</f>
        <v>2.2000000000000002</v>
      </c>
      <c r="AL83" s="140">
        <f>'Lack of Coping Capacity'!R82</f>
        <v>0.5</v>
      </c>
      <c r="AM83" s="140">
        <f>'Lack of Coping Capacity'!Z82</f>
        <v>0.9</v>
      </c>
      <c r="AN83" s="40">
        <f>'Lack of Coping Capacity'!AA82</f>
        <v>1.2</v>
      </c>
      <c r="AO83" s="41">
        <f t="shared" si="26"/>
        <v>1.8</v>
      </c>
      <c r="AP83" s="41">
        <f>'Lack of Coping Capacity'!AB82</f>
        <v>3.3</v>
      </c>
      <c r="AQ83" s="41">
        <f t="shared" si="27"/>
        <v>2.6</v>
      </c>
      <c r="AR83" s="149">
        <f t="shared" si="28"/>
        <v>2.2000000000000002</v>
      </c>
      <c r="AS83" s="171" t="str">
        <f t="shared" si="29"/>
        <v>Low</v>
      </c>
      <c r="AT83" s="166">
        <f t="shared" si="30"/>
        <v>176</v>
      </c>
      <c r="AU83" s="169">
        <f>VLOOKUP($B83,'Lack of Reliability Index'!$A$2:$H$192,8,FALSE)</f>
        <v>5.55</v>
      </c>
      <c r="AV83" s="47">
        <f>'Imputed and missing data hidden'!BY81</f>
        <v>13</v>
      </c>
      <c r="AW83" s="167">
        <f t="shared" si="31"/>
        <v>0.25490196078431371</v>
      </c>
      <c r="AX83" s="47" t="str">
        <f t="shared" si="32"/>
        <v/>
      </c>
      <c r="AY83" s="168">
        <f>'Indicator Date hidden2'!BZ82</f>
        <v>0.390625</v>
      </c>
      <c r="AZ83" s="172"/>
    </row>
    <row r="84" spans="1:52" ht="15" thickBot="1" x14ac:dyDescent="0.35">
      <c r="A84" s="120" t="str">
        <f>'Indicator Data'!A86</f>
        <v>Israel</v>
      </c>
      <c r="B84" s="43" t="str">
        <f>'Indicator Data'!B86</f>
        <v>ISR</v>
      </c>
      <c r="C84" s="147">
        <f>'Hazard &amp; Exposure'!AO83</f>
        <v>7.3</v>
      </c>
      <c r="D84" s="146">
        <f>'Hazard &amp; Exposure'!AP83</f>
        <v>2.2999999999999998</v>
      </c>
      <c r="E84" s="146">
        <f>'Hazard &amp; Exposure'!AQ83</f>
        <v>6.2</v>
      </c>
      <c r="F84" s="146">
        <f>'Hazard &amp; Exposure'!AR83</f>
        <v>0</v>
      </c>
      <c r="G84" s="146">
        <f>'Hazard &amp; Exposure'!AU83</f>
        <v>5.3</v>
      </c>
      <c r="H84" s="146">
        <f>'Hazard &amp; Exposure'!DM83</f>
        <v>4</v>
      </c>
      <c r="I84" s="40">
        <f>'Hazard &amp; Exposure'!DN83</f>
        <v>4.5999999999999996</v>
      </c>
      <c r="J84" s="146">
        <f>'Hazard &amp; Exposure'!DQ83</f>
        <v>6.5</v>
      </c>
      <c r="K84" s="146">
        <f>'Hazard &amp; Exposure'!DT83</f>
        <v>0</v>
      </c>
      <c r="L84" s="40">
        <f>'Hazard &amp; Exposure'!DU83</f>
        <v>4.5999999999999996</v>
      </c>
      <c r="M84" s="41">
        <f t="shared" si="22"/>
        <v>4.5999999999999996</v>
      </c>
      <c r="N84" s="146">
        <f>'Hazard &amp; Exposure'!BL83</f>
        <v>2.7</v>
      </c>
      <c r="O84" s="146">
        <f>'Hazard &amp; Exposure'!CR83</f>
        <v>5.6</v>
      </c>
      <c r="P84" s="146">
        <f>'Hazard &amp; Exposure'!DB83</f>
        <v>4.0999999999999996</v>
      </c>
      <c r="Q84" s="146">
        <f>'Hazard &amp; Exposure'!DL83</f>
        <v>3.2</v>
      </c>
      <c r="R84" s="40">
        <f>'Hazard &amp; Exposure'!DM83</f>
        <v>4</v>
      </c>
      <c r="S84" s="223">
        <f t="shared" si="23"/>
        <v>4.3</v>
      </c>
      <c r="T84" s="144">
        <f>Vulnerability!E83</f>
        <v>0</v>
      </c>
      <c r="U84" s="142">
        <f>Vulnerability!H83</f>
        <v>2.4</v>
      </c>
      <c r="V84" s="142">
        <f>Vulnerability!N83</f>
        <v>0.1</v>
      </c>
      <c r="W84" s="40">
        <f>Vulnerability!O83</f>
        <v>0.6</v>
      </c>
      <c r="X84" s="142">
        <f>Vulnerability!T83</f>
        <v>5.4</v>
      </c>
      <c r="Y84" s="141">
        <f>Vulnerability!AB83</f>
        <v>0.1</v>
      </c>
      <c r="Z84" s="141">
        <f>Vulnerability!AE83</f>
        <v>0.3</v>
      </c>
      <c r="AA84" s="141">
        <f>Vulnerability!AH83</f>
        <v>0</v>
      </c>
      <c r="AB84" s="141">
        <f>Vulnerability!AK83</f>
        <v>0</v>
      </c>
      <c r="AC84" s="142">
        <f>Vulnerability!AL83</f>
        <v>0.1</v>
      </c>
      <c r="AD84" s="40">
        <f>Vulnerability!AM83</f>
        <v>3.2</v>
      </c>
      <c r="AE84" s="41">
        <f t="shared" si="24"/>
        <v>2</v>
      </c>
      <c r="AF84" s="41">
        <f>Vulnerability!AZ83</f>
        <v>4.0999999999999996</v>
      </c>
      <c r="AG84" s="41">
        <f t="shared" si="25"/>
        <v>3.1</v>
      </c>
      <c r="AH84" s="156" t="str">
        <f>'Lack of Coping Capacity'!D83</f>
        <v>x</v>
      </c>
      <c r="AI84" s="140">
        <f>'Lack of Coping Capacity'!G83</f>
        <v>3.3</v>
      </c>
      <c r="AJ84" s="40">
        <f>'Lack of Coping Capacity'!H83</f>
        <v>3.3</v>
      </c>
      <c r="AK84" s="140">
        <f>'Lack of Coping Capacity'!M83</f>
        <v>1.8</v>
      </c>
      <c r="AL84" s="140">
        <f>'Lack of Coping Capacity'!R83</f>
        <v>0</v>
      </c>
      <c r="AM84" s="140">
        <f>'Lack of Coping Capacity'!Z83</f>
        <v>0.8</v>
      </c>
      <c r="AN84" s="40">
        <f>'Lack of Coping Capacity'!AA83</f>
        <v>0.9</v>
      </c>
      <c r="AO84" s="41">
        <f t="shared" si="26"/>
        <v>2.2000000000000002</v>
      </c>
      <c r="AP84" s="41">
        <f>'Lack of Coping Capacity'!AB83</f>
        <v>0.9</v>
      </c>
      <c r="AQ84" s="41">
        <f t="shared" si="27"/>
        <v>1.6</v>
      </c>
      <c r="AR84" s="149">
        <f t="shared" si="28"/>
        <v>2.8</v>
      </c>
      <c r="AS84" s="171" t="str">
        <f t="shared" si="29"/>
        <v>Low</v>
      </c>
      <c r="AT84" s="166">
        <f t="shared" si="30"/>
        <v>153</v>
      </c>
      <c r="AU84" s="169">
        <f>VLOOKUP($B84,'Lack of Reliability Index'!$A$2:$H$192,8,FALSE)</f>
        <v>5.8</v>
      </c>
      <c r="AV84" s="47">
        <f>'Imputed and missing data hidden'!BY82</f>
        <v>13</v>
      </c>
      <c r="AW84" s="167">
        <f t="shared" si="31"/>
        <v>0.25490196078431371</v>
      </c>
      <c r="AX84" s="47" t="str">
        <f t="shared" si="32"/>
        <v/>
      </c>
      <c r="AY84" s="168">
        <f>'Indicator Date hidden2'!BZ83</f>
        <v>0.4375</v>
      </c>
      <c r="AZ84" s="172"/>
    </row>
    <row r="85" spans="1:52" ht="15" thickBot="1" x14ac:dyDescent="0.35">
      <c r="A85" s="120" t="str">
        <f>'Indicator Data'!A87</f>
        <v>Italy</v>
      </c>
      <c r="B85" s="43" t="str">
        <f>'Indicator Data'!B87</f>
        <v>ITA</v>
      </c>
      <c r="C85" s="147">
        <f>'Hazard &amp; Exposure'!AO84</f>
        <v>8.6</v>
      </c>
      <c r="D85" s="146">
        <f>'Hazard &amp; Exposure'!AP84</f>
        <v>5.4</v>
      </c>
      <c r="E85" s="146">
        <f>'Hazard &amp; Exposure'!AQ84</f>
        <v>7.4</v>
      </c>
      <c r="F85" s="146">
        <f>'Hazard &amp; Exposure'!AR84</f>
        <v>0</v>
      </c>
      <c r="G85" s="146">
        <f>'Hazard &amp; Exposure'!AU84</f>
        <v>3</v>
      </c>
      <c r="H85" s="146">
        <f>'Hazard &amp; Exposure'!DM84</f>
        <v>2.1</v>
      </c>
      <c r="I85" s="40">
        <f>'Hazard &amp; Exposure'!DN84</f>
        <v>5.2</v>
      </c>
      <c r="J85" s="146">
        <f>'Hazard &amp; Exposure'!DQ84</f>
        <v>0.8</v>
      </c>
      <c r="K85" s="146">
        <f>'Hazard &amp; Exposure'!DT84</f>
        <v>0</v>
      </c>
      <c r="L85" s="40">
        <f>'Hazard &amp; Exposure'!DU84</f>
        <v>0.6</v>
      </c>
      <c r="M85" s="41">
        <f t="shared" si="22"/>
        <v>3.2</v>
      </c>
      <c r="N85" s="146">
        <f>'Hazard &amp; Exposure'!BL84</f>
        <v>0</v>
      </c>
      <c r="O85" s="146">
        <f>'Hazard &amp; Exposure'!CR84</f>
        <v>2.8</v>
      </c>
      <c r="P85" s="146">
        <f>'Hazard &amp; Exposure'!DB84</f>
        <v>2.8</v>
      </c>
      <c r="Q85" s="146">
        <f>'Hazard &amp; Exposure'!DL84</f>
        <v>2.4</v>
      </c>
      <c r="R85" s="40">
        <f>'Hazard &amp; Exposure'!DM84</f>
        <v>2.1</v>
      </c>
      <c r="S85" s="223">
        <f t="shared" si="23"/>
        <v>2.7</v>
      </c>
      <c r="T85" s="144">
        <f>Vulnerability!E84</f>
        <v>0.3</v>
      </c>
      <c r="U85" s="142">
        <f>Vulnerability!H84</f>
        <v>1.8</v>
      </c>
      <c r="V85" s="142">
        <f>Vulnerability!N84</f>
        <v>0.1</v>
      </c>
      <c r="W85" s="40">
        <f>Vulnerability!O84</f>
        <v>0.6</v>
      </c>
      <c r="X85" s="142">
        <f>Vulnerability!T84</f>
        <v>6.5</v>
      </c>
      <c r="Y85" s="141">
        <f>Vulnerability!AB84</f>
        <v>0.2</v>
      </c>
      <c r="Z85" s="141">
        <f>Vulnerability!AE84</f>
        <v>0.2</v>
      </c>
      <c r="AA85" s="141">
        <f>Vulnerability!AH84</f>
        <v>0</v>
      </c>
      <c r="AB85" s="141">
        <f>Vulnerability!AK84</f>
        <v>0.4</v>
      </c>
      <c r="AC85" s="142">
        <f>Vulnerability!AL84</f>
        <v>0.2</v>
      </c>
      <c r="AD85" s="40">
        <f>Vulnerability!AM84</f>
        <v>4</v>
      </c>
      <c r="AE85" s="41">
        <f t="shared" si="24"/>
        <v>2.5</v>
      </c>
      <c r="AF85" s="41">
        <f>Vulnerability!AZ84</f>
        <v>5.6</v>
      </c>
      <c r="AG85" s="41">
        <f t="shared" si="25"/>
        <v>4.2</v>
      </c>
      <c r="AH85" s="156">
        <f>'Lack of Coping Capacity'!D84</f>
        <v>2.4</v>
      </c>
      <c r="AI85" s="140">
        <f>'Lack of Coping Capacity'!G84</f>
        <v>4.5</v>
      </c>
      <c r="AJ85" s="40">
        <f>'Lack of Coping Capacity'!H84</f>
        <v>3.5</v>
      </c>
      <c r="AK85" s="140">
        <f>'Lack of Coping Capacity'!M84</f>
        <v>1.5</v>
      </c>
      <c r="AL85" s="140">
        <f>'Lack of Coping Capacity'!R84</f>
        <v>0.1</v>
      </c>
      <c r="AM85" s="140">
        <f>'Lack of Coping Capacity'!Z84</f>
        <v>0.4</v>
      </c>
      <c r="AN85" s="40">
        <f>'Lack of Coping Capacity'!AA84</f>
        <v>0.7</v>
      </c>
      <c r="AO85" s="41">
        <f t="shared" si="26"/>
        <v>2.2000000000000002</v>
      </c>
      <c r="AP85" s="41">
        <f>'Lack of Coping Capacity'!AB84</f>
        <v>1.5</v>
      </c>
      <c r="AQ85" s="41">
        <f t="shared" si="27"/>
        <v>1.9</v>
      </c>
      <c r="AR85" s="149">
        <f t="shared" si="28"/>
        <v>2.8</v>
      </c>
      <c r="AS85" s="171" t="str">
        <f t="shared" si="29"/>
        <v>Low</v>
      </c>
      <c r="AT85" s="166">
        <f t="shared" si="30"/>
        <v>153</v>
      </c>
      <c r="AU85" s="169">
        <f>VLOOKUP($B85,'Lack of Reliability Index'!$A$2:$H$192,8,FALSE)</f>
        <v>4.5960784313725487</v>
      </c>
      <c r="AV85" s="47">
        <f>'Imputed and missing data hidden'!BY83</f>
        <v>9</v>
      </c>
      <c r="AW85" s="167">
        <f t="shared" si="31"/>
        <v>0.17647058823529413</v>
      </c>
      <c r="AX85" s="47" t="str">
        <f t="shared" si="32"/>
        <v/>
      </c>
      <c r="AY85" s="168">
        <f>'Indicator Date hidden2'!BZ84</f>
        <v>0.41176470588235292</v>
      </c>
      <c r="AZ85" s="172"/>
    </row>
    <row r="86" spans="1:52" ht="15" thickBot="1" x14ac:dyDescent="0.35">
      <c r="A86" s="120" t="str">
        <f>'Indicator Data'!A88</f>
        <v>Jamaica</v>
      </c>
      <c r="B86" s="43" t="str">
        <f>'Indicator Data'!B88</f>
        <v>JAM</v>
      </c>
      <c r="C86" s="147">
        <f>'Hazard &amp; Exposure'!AO85</f>
        <v>9.1</v>
      </c>
      <c r="D86" s="146">
        <f>'Hazard &amp; Exposure'!AP85</f>
        <v>3.1</v>
      </c>
      <c r="E86" s="146">
        <f>'Hazard &amp; Exposure'!AQ85</f>
        <v>0</v>
      </c>
      <c r="F86" s="146">
        <f>'Hazard &amp; Exposure'!AR85</f>
        <v>7.2</v>
      </c>
      <c r="G86" s="146">
        <f>'Hazard &amp; Exposure'!AU85</f>
        <v>2.4</v>
      </c>
      <c r="H86" s="146">
        <f>'Hazard &amp; Exposure'!DM85</f>
        <v>5.2</v>
      </c>
      <c r="I86" s="40">
        <f>'Hazard &amp; Exposure'!DN85</f>
        <v>5.4</v>
      </c>
      <c r="J86" s="146">
        <f>'Hazard &amp; Exposure'!DQ85</f>
        <v>2.2000000000000002</v>
      </c>
      <c r="K86" s="146">
        <f>'Hazard &amp; Exposure'!DT85</f>
        <v>0</v>
      </c>
      <c r="L86" s="40">
        <f>'Hazard &amp; Exposure'!DU85</f>
        <v>1.5</v>
      </c>
      <c r="M86" s="41">
        <f t="shared" si="22"/>
        <v>3.7</v>
      </c>
      <c r="N86" s="146" t="str">
        <f>'Hazard &amp; Exposure'!BL85</f>
        <v>x</v>
      </c>
      <c r="O86" s="146">
        <f>'Hazard &amp; Exposure'!CR85</f>
        <v>7.2</v>
      </c>
      <c r="P86" s="146">
        <f>'Hazard &amp; Exposure'!DB85</f>
        <v>3.8</v>
      </c>
      <c r="Q86" s="146">
        <f>'Hazard &amp; Exposure'!DL85</f>
        <v>4</v>
      </c>
      <c r="R86" s="40">
        <f>'Hazard &amp; Exposure'!DM85</f>
        <v>5.2</v>
      </c>
      <c r="S86" s="223">
        <f t="shared" si="23"/>
        <v>4.5</v>
      </c>
      <c r="T86" s="144">
        <f>Vulnerability!E85</f>
        <v>4.0999999999999996</v>
      </c>
      <c r="U86" s="142">
        <f>Vulnerability!H85</f>
        <v>5.4</v>
      </c>
      <c r="V86" s="142">
        <f>Vulnerability!N85</f>
        <v>2.1</v>
      </c>
      <c r="W86" s="40">
        <f>Vulnerability!O85</f>
        <v>3.9</v>
      </c>
      <c r="X86" s="142">
        <f>Vulnerability!T85</f>
        <v>0</v>
      </c>
      <c r="Y86" s="141">
        <f>Vulnerability!AB85</f>
        <v>1.7</v>
      </c>
      <c r="Z86" s="141">
        <f>Vulnerability!AE85</f>
        <v>0.8</v>
      </c>
      <c r="AA86" s="141">
        <f>Vulnerability!AH85</f>
        <v>0</v>
      </c>
      <c r="AB86" s="141">
        <f>Vulnerability!AK85</f>
        <v>2.9</v>
      </c>
      <c r="AC86" s="142">
        <f>Vulnerability!AL85</f>
        <v>1.4</v>
      </c>
      <c r="AD86" s="40">
        <f>Vulnerability!AM85</f>
        <v>0.7</v>
      </c>
      <c r="AE86" s="41">
        <f t="shared" si="24"/>
        <v>2.4</v>
      </c>
      <c r="AF86" s="41">
        <f>Vulnerability!AZ85</f>
        <v>4.9000000000000004</v>
      </c>
      <c r="AG86" s="41">
        <f t="shared" si="25"/>
        <v>3.8</v>
      </c>
      <c r="AH86" s="156">
        <f>'Lack of Coping Capacity'!D85</f>
        <v>3.3</v>
      </c>
      <c r="AI86" s="140">
        <f>'Lack of Coping Capacity'!G85</f>
        <v>4.9000000000000004</v>
      </c>
      <c r="AJ86" s="40">
        <f>'Lack of Coping Capacity'!H85</f>
        <v>4.0999999999999996</v>
      </c>
      <c r="AK86" s="140">
        <f>'Lack of Coping Capacity'!M85</f>
        <v>3</v>
      </c>
      <c r="AL86" s="140">
        <f>'Lack of Coping Capacity'!R85</f>
        <v>1.9</v>
      </c>
      <c r="AM86" s="140">
        <f>'Lack of Coping Capacity'!Z85</f>
        <v>4.2</v>
      </c>
      <c r="AN86" s="40">
        <f>'Lack of Coping Capacity'!AA85</f>
        <v>3</v>
      </c>
      <c r="AO86" s="41">
        <f t="shared" si="26"/>
        <v>3.6</v>
      </c>
      <c r="AP86" s="41">
        <f>'Lack of Coping Capacity'!AB85</f>
        <v>2.4</v>
      </c>
      <c r="AQ86" s="41">
        <f t="shared" si="27"/>
        <v>3</v>
      </c>
      <c r="AR86" s="149">
        <f t="shared" si="28"/>
        <v>3.7</v>
      </c>
      <c r="AS86" s="171" t="str">
        <f t="shared" si="29"/>
        <v>Medium</v>
      </c>
      <c r="AT86" s="166">
        <f t="shared" si="30"/>
        <v>114</v>
      </c>
      <c r="AU86" s="169">
        <f>VLOOKUP($B86,'Lack of Reliability Index'!$A$2:$H$192,8,FALSE)</f>
        <v>5.0215962441314561</v>
      </c>
      <c r="AV86" s="47">
        <f>'Imputed and missing data hidden'!BY84</f>
        <v>7</v>
      </c>
      <c r="AW86" s="167">
        <f t="shared" si="31"/>
        <v>0.13725490196078433</v>
      </c>
      <c r="AX86" s="47" t="str">
        <f t="shared" si="32"/>
        <v/>
      </c>
      <c r="AY86" s="168">
        <f>'Indicator Date hidden2'!BZ85</f>
        <v>0.59154929577464788</v>
      </c>
      <c r="AZ86" s="172"/>
    </row>
    <row r="87" spans="1:52" ht="15" thickBot="1" x14ac:dyDescent="0.35">
      <c r="A87" s="120" t="str">
        <f>'Indicator Data'!A89</f>
        <v>Japan</v>
      </c>
      <c r="B87" s="43" t="str">
        <f>'Indicator Data'!B89</f>
        <v>JPN</v>
      </c>
      <c r="C87" s="147">
        <f>'Hazard &amp; Exposure'!AO86</f>
        <v>10</v>
      </c>
      <c r="D87" s="146">
        <f>'Hazard &amp; Exposure'!AP86</f>
        <v>3.9</v>
      </c>
      <c r="E87" s="146">
        <f>'Hazard &amp; Exposure'!AQ86</f>
        <v>10</v>
      </c>
      <c r="F87" s="146">
        <f>'Hazard &amp; Exposure'!AR86</f>
        <v>10</v>
      </c>
      <c r="G87" s="146">
        <f>'Hazard &amp; Exposure'!AU86</f>
        <v>0.5</v>
      </c>
      <c r="H87" s="146">
        <f>'Hazard &amp; Exposure'!DM86</f>
        <v>3.7</v>
      </c>
      <c r="I87" s="40">
        <f>'Hazard &amp; Exposure'!DN86</f>
        <v>8.1</v>
      </c>
      <c r="J87" s="146">
        <f>'Hazard &amp; Exposure'!DQ86</f>
        <v>1.3</v>
      </c>
      <c r="K87" s="146">
        <f>'Hazard &amp; Exposure'!DT86</f>
        <v>0</v>
      </c>
      <c r="L87" s="40">
        <f>'Hazard &amp; Exposure'!DU86</f>
        <v>0.9</v>
      </c>
      <c r="M87" s="41">
        <f t="shared" si="22"/>
        <v>5.6</v>
      </c>
      <c r="N87" s="146">
        <f>'Hazard &amp; Exposure'!BL86</f>
        <v>0</v>
      </c>
      <c r="O87" s="146">
        <f>'Hazard &amp; Exposure'!CR86</f>
        <v>6.6</v>
      </c>
      <c r="P87" s="146">
        <f>'Hazard &amp; Exposure'!DB86</f>
        <v>3.2</v>
      </c>
      <c r="Q87" s="146">
        <f>'Hazard &amp; Exposure'!DL86</f>
        <v>3.6</v>
      </c>
      <c r="R87" s="40">
        <f>'Hazard &amp; Exposure'!DM86</f>
        <v>3.7</v>
      </c>
      <c r="S87" s="223">
        <f t="shared" si="23"/>
        <v>4.7</v>
      </c>
      <c r="T87" s="144">
        <f>Vulnerability!E86</f>
        <v>0</v>
      </c>
      <c r="U87" s="142">
        <f>Vulnerability!H86</f>
        <v>1.3</v>
      </c>
      <c r="V87" s="142">
        <f>Vulnerability!N86</f>
        <v>0</v>
      </c>
      <c r="W87" s="40">
        <f>Vulnerability!O86</f>
        <v>0.3</v>
      </c>
      <c r="X87" s="142">
        <f>Vulnerability!T86</f>
        <v>3.7</v>
      </c>
      <c r="Y87" s="141">
        <f>Vulnerability!AB86</f>
        <v>0.2</v>
      </c>
      <c r="Z87" s="141">
        <f>Vulnerability!AE86</f>
        <v>0.5</v>
      </c>
      <c r="AA87" s="141">
        <f>Vulnerability!AH86</f>
        <v>1.1000000000000001</v>
      </c>
      <c r="AB87" s="141">
        <f>Vulnerability!AK86</f>
        <v>2.4</v>
      </c>
      <c r="AC87" s="142">
        <f>Vulnerability!AL86</f>
        <v>1.1000000000000001</v>
      </c>
      <c r="AD87" s="40">
        <f>Vulnerability!AM86</f>
        <v>2.5</v>
      </c>
      <c r="AE87" s="41">
        <f t="shared" si="24"/>
        <v>1.5</v>
      </c>
      <c r="AF87" s="41">
        <f>Vulnerability!AZ86</f>
        <v>5.8</v>
      </c>
      <c r="AG87" s="41">
        <f t="shared" si="25"/>
        <v>4</v>
      </c>
      <c r="AH87" s="156">
        <f>'Lack of Coping Capacity'!D86</f>
        <v>1.9</v>
      </c>
      <c r="AI87" s="140">
        <f>'Lack of Coping Capacity'!G86</f>
        <v>2.2000000000000002</v>
      </c>
      <c r="AJ87" s="40">
        <f>'Lack of Coping Capacity'!H86</f>
        <v>2.1</v>
      </c>
      <c r="AK87" s="140">
        <f>'Lack of Coping Capacity'!M86</f>
        <v>1.3</v>
      </c>
      <c r="AL87" s="140">
        <f>'Lack of Coping Capacity'!R86</f>
        <v>0.1</v>
      </c>
      <c r="AM87" s="140">
        <f>'Lack of Coping Capacity'!Z86</f>
        <v>1.1000000000000001</v>
      </c>
      <c r="AN87" s="40">
        <f>'Lack of Coping Capacity'!AA86</f>
        <v>0.8</v>
      </c>
      <c r="AO87" s="41">
        <f t="shared" si="26"/>
        <v>1.5</v>
      </c>
      <c r="AP87" s="41" t="str">
        <f>'Lack of Coping Capacity'!AB86</f>
        <v>x</v>
      </c>
      <c r="AQ87" s="41">
        <f t="shared" si="27"/>
        <v>1.5</v>
      </c>
      <c r="AR87" s="149">
        <f t="shared" si="28"/>
        <v>3</v>
      </c>
      <c r="AS87" s="171" t="str">
        <f t="shared" si="29"/>
        <v>Low</v>
      </c>
      <c r="AT87" s="166">
        <f t="shared" si="30"/>
        <v>146</v>
      </c>
      <c r="AU87" s="169">
        <f>VLOOKUP($B87,'Lack of Reliability Index'!$A$2:$H$192,8,FALSE)</f>
        <v>5.7194029850746269</v>
      </c>
      <c r="AV87" s="47">
        <f>'Imputed and missing data hidden'!BY85</f>
        <v>11</v>
      </c>
      <c r="AW87" s="167">
        <f t="shared" si="31"/>
        <v>0.21568627450980393</v>
      </c>
      <c r="AX87" s="47" t="str">
        <f t="shared" si="32"/>
        <v/>
      </c>
      <c r="AY87" s="168">
        <f>'Indicator Date hidden2'!BZ86</f>
        <v>0.52238805970149249</v>
      </c>
      <c r="AZ87" s="172"/>
    </row>
    <row r="88" spans="1:52" ht="15" thickBot="1" x14ac:dyDescent="0.35">
      <c r="A88" s="120" t="str">
        <f>'Indicator Data'!A90</f>
        <v>Jordan</v>
      </c>
      <c r="B88" s="43" t="str">
        <f>'Indicator Data'!B90</f>
        <v>JOR</v>
      </c>
      <c r="C88" s="147">
        <f>'Hazard &amp; Exposure'!AO87</f>
        <v>7.7</v>
      </c>
      <c r="D88" s="146">
        <f>'Hazard &amp; Exposure'!AP87</f>
        <v>2.6</v>
      </c>
      <c r="E88" s="146">
        <f>'Hazard &amp; Exposure'!AQ87</f>
        <v>0</v>
      </c>
      <c r="F88" s="146">
        <f>'Hazard &amp; Exposure'!AR87</f>
        <v>0</v>
      </c>
      <c r="G88" s="146">
        <f>'Hazard &amp; Exposure'!AU87</f>
        <v>6.7</v>
      </c>
      <c r="H88" s="146">
        <f>'Hazard &amp; Exposure'!DM87</f>
        <v>4</v>
      </c>
      <c r="I88" s="40">
        <f>'Hazard &amp; Exposure'!DN87</f>
        <v>4.2</v>
      </c>
      <c r="J88" s="146">
        <f>'Hazard &amp; Exposure'!DQ87</f>
        <v>4.0999999999999996</v>
      </c>
      <c r="K88" s="146">
        <f>'Hazard &amp; Exposure'!DT87</f>
        <v>0</v>
      </c>
      <c r="L88" s="40">
        <f>'Hazard &amp; Exposure'!DU87</f>
        <v>2.9</v>
      </c>
      <c r="M88" s="41">
        <f t="shared" si="22"/>
        <v>3.6</v>
      </c>
      <c r="N88" s="146">
        <f>'Hazard &amp; Exposure'!BL87</f>
        <v>2.2000000000000002</v>
      </c>
      <c r="O88" s="146">
        <f>'Hazard &amp; Exposure'!CR87</f>
        <v>4.5</v>
      </c>
      <c r="P88" s="146">
        <f>'Hazard &amp; Exposure'!DB87</f>
        <v>4.7</v>
      </c>
      <c r="Q88" s="146">
        <f>'Hazard &amp; Exposure'!DL87</f>
        <v>4.3</v>
      </c>
      <c r="R88" s="40">
        <f>'Hazard &amp; Exposure'!DM87</f>
        <v>4</v>
      </c>
      <c r="S88" s="223">
        <f t="shared" si="23"/>
        <v>3.8</v>
      </c>
      <c r="T88" s="144">
        <f>Vulnerability!E87</f>
        <v>2.2000000000000002</v>
      </c>
      <c r="U88" s="142">
        <f>Vulnerability!H87</f>
        <v>4.2</v>
      </c>
      <c r="V88" s="142">
        <f>Vulnerability!N87</f>
        <v>5.8</v>
      </c>
      <c r="W88" s="40">
        <f>Vulnerability!O87</f>
        <v>3.6</v>
      </c>
      <c r="X88" s="142">
        <f>Vulnerability!T87</f>
        <v>10</v>
      </c>
      <c r="Y88" s="141">
        <f>Vulnerability!AB87</f>
        <v>0.1</v>
      </c>
      <c r="Z88" s="141">
        <f>Vulnerability!AE87</f>
        <v>1</v>
      </c>
      <c r="AA88" s="141">
        <f>Vulnerability!AH87</f>
        <v>0</v>
      </c>
      <c r="AB88" s="141">
        <f>Vulnerability!AK87</f>
        <v>3.6</v>
      </c>
      <c r="AC88" s="142">
        <f>Vulnerability!AL87</f>
        <v>1.3</v>
      </c>
      <c r="AD88" s="40">
        <f>Vulnerability!AM87</f>
        <v>7.8</v>
      </c>
      <c r="AE88" s="41">
        <f t="shared" si="24"/>
        <v>6.1</v>
      </c>
      <c r="AF88" s="41">
        <f>Vulnerability!AZ87</f>
        <v>5.5</v>
      </c>
      <c r="AG88" s="41">
        <f t="shared" si="25"/>
        <v>5.8</v>
      </c>
      <c r="AH88" s="156">
        <f>'Lack of Coping Capacity'!D87</f>
        <v>6.1</v>
      </c>
      <c r="AI88" s="140">
        <f>'Lack of Coping Capacity'!G87</f>
        <v>5</v>
      </c>
      <c r="AJ88" s="40">
        <f>'Lack of Coping Capacity'!H87</f>
        <v>5.6</v>
      </c>
      <c r="AK88" s="140">
        <f>'Lack of Coping Capacity'!M87</f>
        <v>2.4</v>
      </c>
      <c r="AL88" s="140">
        <f>'Lack of Coping Capacity'!R87</f>
        <v>2.4</v>
      </c>
      <c r="AM88" s="140">
        <f>'Lack of Coping Capacity'!Z87</f>
        <v>3.3</v>
      </c>
      <c r="AN88" s="40">
        <f>'Lack of Coping Capacity'!AA87</f>
        <v>2.7</v>
      </c>
      <c r="AO88" s="41">
        <f t="shared" si="26"/>
        <v>4.3</v>
      </c>
      <c r="AP88" s="41">
        <f>'Lack of Coping Capacity'!AB87</f>
        <v>5.2</v>
      </c>
      <c r="AQ88" s="41">
        <f t="shared" si="27"/>
        <v>4.8</v>
      </c>
      <c r="AR88" s="149">
        <f t="shared" si="28"/>
        <v>4.7</v>
      </c>
      <c r="AS88" s="171" t="str">
        <f t="shared" si="29"/>
        <v>Medium</v>
      </c>
      <c r="AT88" s="166">
        <f t="shared" si="30"/>
        <v>72</v>
      </c>
      <c r="AU88" s="169">
        <f>VLOOKUP($B88,'Lack of Reliability Index'!$A$2:$H$192,8,FALSE)</f>
        <v>5.4476190476190487</v>
      </c>
      <c r="AV88" s="47">
        <f>'Imputed and missing data hidden'!BY86</f>
        <v>7</v>
      </c>
      <c r="AW88" s="167">
        <f t="shared" si="31"/>
        <v>0.13725490196078433</v>
      </c>
      <c r="AX88" s="47" t="str">
        <f t="shared" si="32"/>
        <v/>
      </c>
      <c r="AY88" s="168">
        <f>'Indicator Date hidden2'!BZ87</f>
        <v>0.67142857142857137</v>
      </c>
      <c r="AZ88" s="172"/>
    </row>
    <row r="89" spans="1:52" ht="15" thickBot="1" x14ac:dyDescent="0.35">
      <c r="A89" s="120" t="str">
        <f>'Indicator Data'!A91</f>
        <v>Kazakhstan</v>
      </c>
      <c r="B89" s="43" t="str">
        <f>'Indicator Data'!B91</f>
        <v>KAZ</v>
      </c>
      <c r="C89" s="147">
        <f>'Hazard &amp; Exposure'!AO88</f>
        <v>6.5</v>
      </c>
      <c r="D89" s="146">
        <f>'Hazard &amp; Exposure'!AP88</f>
        <v>6</v>
      </c>
      <c r="E89" s="146">
        <f>'Hazard &amp; Exposure'!AQ88</f>
        <v>0</v>
      </c>
      <c r="F89" s="146">
        <f>'Hazard &amp; Exposure'!AR88</f>
        <v>0</v>
      </c>
      <c r="G89" s="146">
        <f>'Hazard &amp; Exposure'!AU88</f>
        <v>5</v>
      </c>
      <c r="H89" s="146">
        <f>'Hazard &amp; Exposure'!DM88</f>
        <v>4</v>
      </c>
      <c r="I89" s="40">
        <f>'Hazard &amp; Exposure'!DN88</f>
        <v>4</v>
      </c>
      <c r="J89" s="146">
        <f>'Hazard &amp; Exposure'!DQ88</f>
        <v>0.6</v>
      </c>
      <c r="K89" s="146">
        <f>'Hazard &amp; Exposure'!DT88</f>
        <v>0</v>
      </c>
      <c r="L89" s="40">
        <f>'Hazard &amp; Exposure'!DU88</f>
        <v>0.4</v>
      </c>
      <c r="M89" s="41">
        <f t="shared" si="22"/>
        <v>2.4</v>
      </c>
      <c r="N89" s="146">
        <f>'Hazard &amp; Exposure'!BL88</f>
        <v>7.3</v>
      </c>
      <c r="O89" s="146">
        <f>'Hazard &amp; Exposure'!CR88</f>
        <v>1.5</v>
      </c>
      <c r="P89" s="146">
        <f>'Hazard &amp; Exposure'!DB88</f>
        <v>2.6</v>
      </c>
      <c r="Q89" s="146">
        <f>'Hazard &amp; Exposure'!DL88</f>
        <v>2.7</v>
      </c>
      <c r="R89" s="40">
        <f>'Hazard &amp; Exposure'!DM88</f>
        <v>4</v>
      </c>
      <c r="S89" s="223">
        <f t="shared" si="23"/>
        <v>3.2</v>
      </c>
      <c r="T89" s="144">
        <f>Vulnerability!E88</f>
        <v>1.3</v>
      </c>
      <c r="U89" s="142">
        <f>Vulnerability!H88</f>
        <v>1.7</v>
      </c>
      <c r="V89" s="142">
        <f>Vulnerability!N88</f>
        <v>0</v>
      </c>
      <c r="W89" s="40">
        <f>Vulnerability!O88</f>
        <v>1.1000000000000001</v>
      </c>
      <c r="X89" s="142">
        <f>Vulnerability!T88</f>
        <v>0</v>
      </c>
      <c r="Y89" s="141">
        <f>Vulnerability!AB88</f>
        <v>0.5</v>
      </c>
      <c r="Z89" s="141">
        <f>Vulnerability!AE88</f>
        <v>0.6</v>
      </c>
      <c r="AA89" s="141">
        <f>Vulnerability!AH88</f>
        <v>0</v>
      </c>
      <c r="AB89" s="141">
        <f>Vulnerability!AK88</f>
        <v>0.8</v>
      </c>
      <c r="AC89" s="142">
        <f>Vulnerability!AL88</f>
        <v>0.5</v>
      </c>
      <c r="AD89" s="40">
        <f>Vulnerability!AM88</f>
        <v>0.3</v>
      </c>
      <c r="AE89" s="41">
        <f t="shared" si="24"/>
        <v>0.7</v>
      </c>
      <c r="AF89" s="41">
        <f>Vulnerability!AZ88</f>
        <v>6.1</v>
      </c>
      <c r="AG89" s="41">
        <f t="shared" si="25"/>
        <v>3.9</v>
      </c>
      <c r="AH89" s="156">
        <f>'Lack of Coping Capacity'!D88</f>
        <v>3.8</v>
      </c>
      <c r="AI89" s="140">
        <f>'Lack of Coping Capacity'!G88</f>
        <v>5.8</v>
      </c>
      <c r="AJ89" s="40">
        <f>'Lack of Coping Capacity'!H88</f>
        <v>4.8</v>
      </c>
      <c r="AK89" s="140">
        <f>'Lack of Coping Capacity'!M88</f>
        <v>1.3</v>
      </c>
      <c r="AL89" s="140">
        <f>'Lack of Coping Capacity'!R88</f>
        <v>3.5</v>
      </c>
      <c r="AM89" s="140">
        <f>'Lack of Coping Capacity'!Z88</f>
        <v>2.2999999999999998</v>
      </c>
      <c r="AN89" s="40">
        <f>'Lack of Coping Capacity'!AA88</f>
        <v>2.4</v>
      </c>
      <c r="AO89" s="41">
        <f t="shared" si="26"/>
        <v>3.7</v>
      </c>
      <c r="AP89" s="41">
        <f>'Lack of Coping Capacity'!AB88</f>
        <v>2.9</v>
      </c>
      <c r="AQ89" s="41">
        <f t="shared" si="27"/>
        <v>3.3</v>
      </c>
      <c r="AR89" s="149">
        <f t="shared" si="28"/>
        <v>3.5</v>
      </c>
      <c r="AS89" s="171" t="str">
        <f t="shared" si="29"/>
        <v>Medium</v>
      </c>
      <c r="AT89" s="166">
        <f t="shared" si="30"/>
        <v>125</v>
      </c>
      <c r="AU89" s="169">
        <f>VLOOKUP($B89,'Lack of Reliability Index'!$A$2:$H$192,8,FALSE)</f>
        <v>4.281278538812785</v>
      </c>
      <c r="AV89" s="47">
        <f>'Imputed and missing data hidden'!BY87</f>
        <v>4</v>
      </c>
      <c r="AW89" s="167">
        <f t="shared" si="31"/>
        <v>7.8431372549019607E-2</v>
      </c>
      <c r="AX89" s="47" t="str">
        <f t="shared" si="32"/>
        <v/>
      </c>
      <c r="AY89" s="168">
        <f>'Indicator Date hidden2'!BZ88</f>
        <v>0.60273972602739723</v>
      </c>
      <c r="AZ89" s="172"/>
    </row>
    <row r="90" spans="1:52" ht="15" thickBot="1" x14ac:dyDescent="0.35">
      <c r="A90" s="120" t="str">
        <f>'Indicator Data'!A92</f>
        <v>Kenya</v>
      </c>
      <c r="B90" s="43" t="str">
        <f>'Indicator Data'!B92</f>
        <v>KEN</v>
      </c>
      <c r="C90" s="147">
        <f>'Hazard &amp; Exposure'!AO89</f>
        <v>3.2</v>
      </c>
      <c r="D90" s="146">
        <f>'Hazard &amp; Exposure'!AP89</f>
        <v>5.6</v>
      </c>
      <c r="E90" s="146">
        <f>'Hazard &amp; Exposure'!AQ89</f>
        <v>6</v>
      </c>
      <c r="F90" s="146">
        <f>'Hazard &amp; Exposure'!AR89</f>
        <v>0</v>
      </c>
      <c r="G90" s="146">
        <f>'Hazard &amp; Exposure'!AU89</f>
        <v>7</v>
      </c>
      <c r="H90" s="146">
        <f>'Hazard &amp; Exposure'!DM89</f>
        <v>6.6</v>
      </c>
      <c r="I90" s="40">
        <f>'Hazard &amp; Exposure'!DN89</f>
        <v>5.0999999999999996</v>
      </c>
      <c r="J90" s="146">
        <f>'Hazard &amp; Exposure'!DQ89</f>
        <v>9.3000000000000007</v>
      </c>
      <c r="K90" s="146">
        <f>'Hazard &amp; Exposure'!DT89</f>
        <v>0</v>
      </c>
      <c r="L90" s="40">
        <f>'Hazard &amp; Exposure'!DU89</f>
        <v>6.5</v>
      </c>
      <c r="M90" s="41">
        <f t="shared" si="22"/>
        <v>5.8</v>
      </c>
      <c r="N90" s="146">
        <f>'Hazard &amp; Exposure'!BL89</f>
        <v>6.4</v>
      </c>
      <c r="O90" s="146">
        <f>'Hazard &amp; Exposure'!CR89</f>
        <v>7.1</v>
      </c>
      <c r="P90" s="146">
        <f>'Hazard &amp; Exposure'!DB89</f>
        <v>6.1</v>
      </c>
      <c r="Q90" s="146">
        <f>'Hazard &amp; Exposure'!DL89</f>
        <v>6.7</v>
      </c>
      <c r="R90" s="40">
        <f>'Hazard &amp; Exposure'!DM89</f>
        <v>6.6</v>
      </c>
      <c r="S90" s="223">
        <f t="shared" si="23"/>
        <v>6.2</v>
      </c>
      <c r="T90" s="144">
        <f>Vulnerability!E89</f>
        <v>7.5</v>
      </c>
      <c r="U90" s="142">
        <f>Vulnerability!H89</f>
        <v>5.7</v>
      </c>
      <c r="V90" s="142">
        <f>Vulnerability!N89</f>
        <v>1.9</v>
      </c>
      <c r="W90" s="40">
        <f>Vulnerability!O89</f>
        <v>5.7</v>
      </c>
      <c r="X90" s="142">
        <f>Vulnerability!T89</f>
        <v>7.7</v>
      </c>
      <c r="Y90" s="141">
        <f>Vulnerability!AB89</f>
        <v>4.5999999999999996</v>
      </c>
      <c r="Z90" s="141">
        <f>Vulnerability!AE89</f>
        <v>2.8</v>
      </c>
      <c r="AA90" s="141">
        <f>Vulnerability!AH89</f>
        <v>5.4</v>
      </c>
      <c r="AB90" s="141">
        <f>Vulnerability!AK89</f>
        <v>7.5</v>
      </c>
      <c r="AC90" s="142">
        <f>Vulnerability!AL89</f>
        <v>5.3</v>
      </c>
      <c r="AD90" s="40">
        <f>Vulnerability!AM89</f>
        <v>6.7</v>
      </c>
      <c r="AE90" s="41">
        <f t="shared" si="24"/>
        <v>6.2</v>
      </c>
      <c r="AF90" s="41">
        <f>Vulnerability!AZ89</f>
        <v>4.9000000000000004</v>
      </c>
      <c r="AG90" s="41">
        <f t="shared" si="25"/>
        <v>5.6</v>
      </c>
      <c r="AH90" s="156">
        <f>'Lack of Coping Capacity'!D89</f>
        <v>3.9</v>
      </c>
      <c r="AI90" s="140">
        <f>'Lack of Coping Capacity'!G89</f>
        <v>6.5</v>
      </c>
      <c r="AJ90" s="40">
        <f>'Lack of Coping Capacity'!H89</f>
        <v>5.2</v>
      </c>
      <c r="AK90" s="140">
        <f>'Lack of Coping Capacity'!M89</f>
        <v>5.2</v>
      </c>
      <c r="AL90" s="140">
        <f>'Lack of Coping Capacity'!R89</f>
        <v>8.4</v>
      </c>
      <c r="AM90" s="140">
        <f>'Lack of Coping Capacity'!Z89</f>
        <v>7.2</v>
      </c>
      <c r="AN90" s="40">
        <f>'Lack of Coping Capacity'!AA89</f>
        <v>6.9</v>
      </c>
      <c r="AO90" s="41">
        <f t="shared" si="26"/>
        <v>6.1</v>
      </c>
      <c r="AP90" s="41">
        <f>'Lack of Coping Capacity'!AB89</f>
        <v>6.5</v>
      </c>
      <c r="AQ90" s="41">
        <f t="shared" si="27"/>
        <v>6.3</v>
      </c>
      <c r="AR90" s="149">
        <f t="shared" si="28"/>
        <v>6</v>
      </c>
      <c r="AS90" s="171" t="str">
        <f t="shared" si="29"/>
        <v>High</v>
      </c>
      <c r="AT90" s="166">
        <f t="shared" si="30"/>
        <v>25</v>
      </c>
      <c r="AU90" s="169">
        <f>VLOOKUP($B90,'Lack of Reliability Index'!$A$2:$H$192,8,FALSE)</f>
        <v>2.5599999999999987</v>
      </c>
      <c r="AV90" s="47">
        <f>'Imputed and missing data hidden'!BY88</f>
        <v>0</v>
      </c>
      <c r="AW90" s="167">
        <f t="shared" si="31"/>
        <v>0</v>
      </c>
      <c r="AX90" s="47" t="str">
        <f t="shared" si="32"/>
        <v/>
      </c>
      <c r="AY90" s="168">
        <f>'Indicator Date hidden2'!BZ89</f>
        <v>0.48</v>
      </c>
      <c r="AZ90" s="172"/>
    </row>
    <row r="91" spans="1:52" ht="15" thickBot="1" x14ac:dyDescent="0.35">
      <c r="A91" s="120" t="str">
        <f>'Indicator Data'!A93</f>
        <v>Kiribati</v>
      </c>
      <c r="B91" s="43" t="str">
        <f>'Indicator Data'!B93</f>
        <v>KIR</v>
      </c>
      <c r="C91" s="147">
        <f>'Hazard &amp; Exposure'!AO90</f>
        <v>0.1</v>
      </c>
      <c r="D91" s="146">
        <f>'Hazard &amp; Exposure'!AP90</f>
        <v>0.1</v>
      </c>
      <c r="E91" s="146">
        <f>'Hazard &amp; Exposure'!AQ90</f>
        <v>8.6999999999999993</v>
      </c>
      <c r="F91" s="146">
        <f>'Hazard &amp; Exposure'!AR90</f>
        <v>0</v>
      </c>
      <c r="G91" s="146">
        <f>'Hazard &amp; Exposure'!AU90</f>
        <v>3.8</v>
      </c>
      <c r="H91" s="146">
        <f>'Hazard &amp; Exposure'!DM90</f>
        <v>4.5</v>
      </c>
      <c r="I91" s="40">
        <f>'Hazard &amp; Exposure'!DN90</f>
        <v>3.8</v>
      </c>
      <c r="J91" s="146">
        <f>'Hazard &amp; Exposure'!DQ90</f>
        <v>0</v>
      </c>
      <c r="K91" s="146">
        <f>'Hazard &amp; Exposure'!DT90</f>
        <v>0</v>
      </c>
      <c r="L91" s="40">
        <f>'Hazard &amp; Exposure'!DU90</f>
        <v>0</v>
      </c>
      <c r="M91" s="41">
        <f t="shared" si="22"/>
        <v>2.1</v>
      </c>
      <c r="N91" s="146" t="str">
        <f>'Hazard &amp; Exposure'!BL90</f>
        <v>x</v>
      </c>
      <c r="O91" s="146">
        <f>'Hazard &amp; Exposure'!CR90</f>
        <v>2.2999999999999998</v>
      </c>
      <c r="P91" s="146">
        <f>'Hazard &amp; Exposure'!DB90</f>
        <v>5.9</v>
      </c>
      <c r="Q91" s="146">
        <f>'Hazard &amp; Exposure'!DL90</f>
        <v>4.9000000000000004</v>
      </c>
      <c r="R91" s="40">
        <f>'Hazard &amp; Exposure'!DM90</f>
        <v>4.5</v>
      </c>
      <c r="S91" s="223">
        <f t="shared" si="23"/>
        <v>3.4</v>
      </c>
      <c r="T91" s="144">
        <f>Vulnerability!E90</f>
        <v>5.5</v>
      </c>
      <c r="U91" s="142">
        <f>Vulnerability!H90</f>
        <v>3</v>
      </c>
      <c r="V91" s="142">
        <f>Vulnerability!N90</f>
        <v>7.7</v>
      </c>
      <c r="W91" s="40">
        <f>Vulnerability!O90</f>
        <v>5.4</v>
      </c>
      <c r="X91" s="142">
        <f>Vulnerability!T90</f>
        <v>0</v>
      </c>
      <c r="Y91" s="141">
        <f>Vulnerability!AB90</f>
        <v>8.8000000000000007</v>
      </c>
      <c r="Z91" s="141">
        <f>Vulnerability!AE90</f>
        <v>3.7</v>
      </c>
      <c r="AA91" s="141">
        <f>Vulnerability!AH90</f>
        <v>0</v>
      </c>
      <c r="AB91" s="141">
        <f>Vulnerability!AK90</f>
        <v>0.6</v>
      </c>
      <c r="AC91" s="142">
        <f>Vulnerability!AL90</f>
        <v>4.4000000000000004</v>
      </c>
      <c r="AD91" s="40">
        <f>Vulnerability!AM90</f>
        <v>2.5</v>
      </c>
      <c r="AE91" s="41">
        <f t="shared" si="24"/>
        <v>4.0999999999999996</v>
      </c>
      <c r="AF91" s="41">
        <f>Vulnerability!AZ90</f>
        <v>6.6</v>
      </c>
      <c r="AG91" s="41">
        <f t="shared" si="25"/>
        <v>5.5</v>
      </c>
      <c r="AH91" s="156" t="str">
        <f>'Lack of Coping Capacity'!D90</f>
        <v>x</v>
      </c>
      <c r="AI91" s="140">
        <f>'Lack of Coping Capacity'!G90</f>
        <v>5.6</v>
      </c>
      <c r="AJ91" s="40">
        <f>'Lack of Coping Capacity'!H90</f>
        <v>5.6</v>
      </c>
      <c r="AK91" s="140">
        <f>'Lack of Coping Capacity'!M90</f>
        <v>5.4</v>
      </c>
      <c r="AL91" s="140">
        <f>'Lack of Coping Capacity'!R90</f>
        <v>4.0999999999999996</v>
      </c>
      <c r="AM91" s="140">
        <f>'Lack of Coping Capacity'!Z90</f>
        <v>5.5</v>
      </c>
      <c r="AN91" s="40">
        <f>'Lack of Coping Capacity'!AA90</f>
        <v>5</v>
      </c>
      <c r="AO91" s="41">
        <f t="shared" si="26"/>
        <v>5.3</v>
      </c>
      <c r="AP91" s="41">
        <f>'Lack of Coping Capacity'!AB90</f>
        <v>4.9000000000000004</v>
      </c>
      <c r="AQ91" s="41">
        <f t="shared" si="27"/>
        <v>5.0999999999999996</v>
      </c>
      <c r="AR91" s="149">
        <f t="shared" si="28"/>
        <v>4.5999999999999996</v>
      </c>
      <c r="AS91" s="171" t="str">
        <f t="shared" si="29"/>
        <v>Medium</v>
      </c>
      <c r="AT91" s="166">
        <f t="shared" si="30"/>
        <v>76</v>
      </c>
      <c r="AU91" s="169">
        <f>VLOOKUP($B91,'Lack of Reliability Index'!$A$2:$H$192,8,FALSE)</f>
        <v>7.5846994535519112</v>
      </c>
      <c r="AV91" s="47">
        <f>'Imputed and missing data hidden'!BY89</f>
        <v>18</v>
      </c>
      <c r="AW91" s="167">
        <f t="shared" si="31"/>
        <v>0.35294117647058826</v>
      </c>
      <c r="AX91" s="47" t="str">
        <f t="shared" si="32"/>
        <v/>
      </c>
      <c r="AY91" s="168">
        <f>'Indicator Date hidden2'!BZ90</f>
        <v>0.67213114754098358</v>
      </c>
      <c r="AZ91" s="172"/>
    </row>
    <row r="92" spans="1:52" ht="15" thickBot="1" x14ac:dyDescent="0.35">
      <c r="A92" s="120" t="str">
        <f>'Indicator Data'!A94</f>
        <v>Korea DPR</v>
      </c>
      <c r="B92" s="43" t="str">
        <f>'Indicator Data'!B94</f>
        <v>PRK</v>
      </c>
      <c r="C92" s="147">
        <f>'Hazard &amp; Exposure'!AO91</f>
        <v>4.9000000000000004</v>
      </c>
      <c r="D92" s="146">
        <f>'Hazard &amp; Exposure'!AP91</f>
        <v>7.4</v>
      </c>
      <c r="E92" s="146">
        <f>'Hazard &amp; Exposure'!AQ91</f>
        <v>4.5999999999999996</v>
      </c>
      <c r="F92" s="146">
        <f>'Hazard &amp; Exposure'!AR91</f>
        <v>6.5</v>
      </c>
      <c r="G92" s="146">
        <f>'Hazard &amp; Exposure'!AU91</f>
        <v>3.3</v>
      </c>
      <c r="H92" s="146">
        <f>'Hazard &amp; Exposure'!DM91</f>
        <v>2.8</v>
      </c>
      <c r="I92" s="40">
        <f>'Hazard &amp; Exposure'!DN91</f>
        <v>5.0999999999999996</v>
      </c>
      <c r="J92" s="146">
        <f>'Hazard &amp; Exposure'!DQ91</f>
        <v>6.1</v>
      </c>
      <c r="K92" s="146">
        <f>'Hazard &amp; Exposure'!DT91</f>
        <v>0</v>
      </c>
      <c r="L92" s="40">
        <f>'Hazard &amp; Exposure'!DU91</f>
        <v>4.3</v>
      </c>
      <c r="M92" s="41">
        <f t="shared" si="22"/>
        <v>4.7</v>
      </c>
      <c r="N92" s="146">
        <f>'Hazard &amp; Exposure'!BL91</f>
        <v>0</v>
      </c>
      <c r="O92" s="146">
        <f>'Hazard &amp; Exposure'!CR91</f>
        <v>3.2</v>
      </c>
      <c r="P92" s="146">
        <f>'Hazard &amp; Exposure'!DB91</f>
        <v>3.9</v>
      </c>
      <c r="Q92" s="146">
        <f>'Hazard &amp; Exposure'!DL91</f>
        <v>3.7</v>
      </c>
      <c r="R92" s="40">
        <f>'Hazard &amp; Exposure'!DM91</f>
        <v>2.8</v>
      </c>
      <c r="S92" s="223">
        <f t="shared" si="23"/>
        <v>3.8</v>
      </c>
      <c r="T92" s="144">
        <f>Vulnerability!E91</f>
        <v>8.4</v>
      </c>
      <c r="U92" s="142" t="str">
        <f>Vulnerability!H91</f>
        <v>x</v>
      </c>
      <c r="V92" s="142">
        <f>Vulnerability!N91</f>
        <v>0.8</v>
      </c>
      <c r="W92" s="40">
        <f>Vulnerability!O91</f>
        <v>5.9</v>
      </c>
      <c r="X92" s="142">
        <f>Vulnerability!T91</f>
        <v>0</v>
      </c>
      <c r="Y92" s="141">
        <f>Vulnerability!AB91</f>
        <v>3.9</v>
      </c>
      <c r="Z92" s="141">
        <f>Vulnerability!AE91</f>
        <v>2.4</v>
      </c>
      <c r="AA92" s="141">
        <f>Vulnerability!AH91</f>
        <v>10</v>
      </c>
      <c r="AB92" s="141">
        <f>Vulnerability!AK91</f>
        <v>9.4</v>
      </c>
      <c r="AC92" s="142">
        <f>Vulnerability!AL91</f>
        <v>7.8</v>
      </c>
      <c r="AD92" s="40">
        <f>Vulnerability!AM91</f>
        <v>5</v>
      </c>
      <c r="AE92" s="41">
        <f t="shared" si="24"/>
        <v>5.5</v>
      </c>
      <c r="AF92" s="41">
        <f>Vulnerability!AZ91</f>
        <v>4.0999999999999996</v>
      </c>
      <c r="AG92" s="41">
        <f t="shared" si="25"/>
        <v>4.8</v>
      </c>
      <c r="AH92" s="156" t="str">
        <f>'Lack of Coping Capacity'!D91</f>
        <v>x</v>
      </c>
      <c r="AI92" s="140">
        <f>'Lack of Coping Capacity'!G91</f>
        <v>8.1999999999999993</v>
      </c>
      <c r="AJ92" s="40">
        <f>'Lack of Coping Capacity'!H91</f>
        <v>8.1999999999999993</v>
      </c>
      <c r="AK92" s="140">
        <f>'Lack of Coping Capacity'!M91</f>
        <v>5</v>
      </c>
      <c r="AL92" s="140">
        <f>'Lack of Coping Capacity'!R91</f>
        <v>3.4</v>
      </c>
      <c r="AM92" s="140">
        <f>'Lack of Coping Capacity'!Z91</f>
        <v>0.7</v>
      </c>
      <c r="AN92" s="40">
        <f>'Lack of Coping Capacity'!AA91</f>
        <v>3</v>
      </c>
      <c r="AO92" s="41">
        <f t="shared" si="26"/>
        <v>6.3</v>
      </c>
      <c r="AP92" s="41">
        <f>'Lack of Coping Capacity'!AB91</f>
        <v>3.7</v>
      </c>
      <c r="AQ92" s="41">
        <f t="shared" si="27"/>
        <v>5.0999999999999996</v>
      </c>
      <c r="AR92" s="149">
        <f t="shared" si="28"/>
        <v>4.5</v>
      </c>
      <c r="AS92" s="171" t="str">
        <f t="shared" si="29"/>
        <v>Medium</v>
      </c>
      <c r="AT92" s="166">
        <f t="shared" si="30"/>
        <v>79</v>
      </c>
      <c r="AU92" s="169">
        <f>VLOOKUP($B92,'Lack of Reliability Index'!$A$2:$H$192,8,FALSE)</f>
        <v>6.9726775956284142</v>
      </c>
      <c r="AV92" s="47">
        <f>'Imputed and missing data hidden'!BY90</f>
        <v>18</v>
      </c>
      <c r="AW92" s="167">
        <f t="shared" si="31"/>
        <v>0.35294117647058826</v>
      </c>
      <c r="AX92" s="47" t="str">
        <f t="shared" si="32"/>
        <v/>
      </c>
      <c r="AY92" s="168">
        <f>'Indicator Date hidden2'!BZ91</f>
        <v>0.55737704918032782</v>
      </c>
      <c r="AZ92" s="172"/>
    </row>
    <row r="93" spans="1:52" ht="15" thickBot="1" x14ac:dyDescent="0.35">
      <c r="A93" s="120" t="str">
        <f>'Indicator Data'!A95</f>
        <v>Korea Republic of</v>
      </c>
      <c r="B93" s="43" t="str">
        <f>'Indicator Data'!B95</f>
        <v>KOR</v>
      </c>
      <c r="C93" s="147">
        <f>'Hazard &amp; Exposure'!AO92</f>
        <v>7.3</v>
      </c>
      <c r="D93" s="146">
        <f>'Hazard &amp; Exposure'!AP92</f>
        <v>4.7</v>
      </c>
      <c r="E93" s="146">
        <f>'Hazard &amp; Exposure'!AQ92</f>
        <v>7.6</v>
      </c>
      <c r="F93" s="146">
        <f>'Hazard &amp; Exposure'!AR92</f>
        <v>8.5</v>
      </c>
      <c r="G93" s="146">
        <f>'Hazard &amp; Exposure'!AU92</f>
        <v>0.3</v>
      </c>
      <c r="H93" s="146">
        <f>'Hazard &amp; Exposure'!DM92</f>
        <v>2.9</v>
      </c>
      <c r="I93" s="40">
        <f>'Hazard &amp; Exposure'!DN92</f>
        <v>5.9</v>
      </c>
      <c r="J93" s="146">
        <f>'Hazard &amp; Exposure'!DQ92</f>
        <v>2.5</v>
      </c>
      <c r="K93" s="146">
        <f>'Hazard &amp; Exposure'!DT92</f>
        <v>0</v>
      </c>
      <c r="L93" s="40">
        <f>'Hazard &amp; Exposure'!DU92</f>
        <v>1.8</v>
      </c>
      <c r="M93" s="41">
        <f t="shared" si="22"/>
        <v>4.0999999999999996</v>
      </c>
      <c r="N93" s="146">
        <f>'Hazard &amp; Exposure'!BL92</f>
        <v>0</v>
      </c>
      <c r="O93" s="146">
        <f>'Hazard &amp; Exposure'!CR92</f>
        <v>4.5999999999999996</v>
      </c>
      <c r="P93" s="146">
        <f>'Hazard &amp; Exposure'!DB92</f>
        <v>3.9</v>
      </c>
      <c r="Q93" s="146">
        <f>'Hazard &amp; Exposure'!DL92</f>
        <v>2.5</v>
      </c>
      <c r="R93" s="40">
        <f>'Hazard &amp; Exposure'!DM92</f>
        <v>2.9</v>
      </c>
      <c r="S93" s="223">
        <f t="shared" si="23"/>
        <v>3.5</v>
      </c>
      <c r="T93" s="144">
        <f>Vulnerability!E92</f>
        <v>0</v>
      </c>
      <c r="U93" s="142">
        <f>Vulnerability!H92</f>
        <v>1.3</v>
      </c>
      <c r="V93" s="142">
        <f>Vulnerability!N92</f>
        <v>0.1</v>
      </c>
      <c r="W93" s="40">
        <f>Vulnerability!O92</f>
        <v>0.4</v>
      </c>
      <c r="X93" s="142">
        <f>Vulnerability!T92</f>
        <v>3.6</v>
      </c>
      <c r="Y93" s="141">
        <f>Vulnerability!AB92</f>
        <v>0.4</v>
      </c>
      <c r="Z93" s="141">
        <f>Vulnerability!AE92</f>
        <v>0.2</v>
      </c>
      <c r="AA93" s="141">
        <f>Vulnerability!AH92</f>
        <v>0.2</v>
      </c>
      <c r="AB93" s="141">
        <f>Vulnerability!AK92</f>
        <v>1</v>
      </c>
      <c r="AC93" s="142">
        <f>Vulnerability!AL92</f>
        <v>0.5</v>
      </c>
      <c r="AD93" s="40">
        <f>Vulnerability!AM92</f>
        <v>2.2000000000000002</v>
      </c>
      <c r="AE93" s="41">
        <f t="shared" si="24"/>
        <v>1.3</v>
      </c>
      <c r="AF93" s="41">
        <f>Vulnerability!AZ92</f>
        <v>4.8</v>
      </c>
      <c r="AG93" s="41">
        <f t="shared" si="25"/>
        <v>3.2</v>
      </c>
      <c r="AH93" s="156">
        <f>'Lack of Coping Capacity'!D92</f>
        <v>1.5</v>
      </c>
      <c r="AI93" s="140">
        <f>'Lack of Coping Capacity'!G92</f>
        <v>3.4</v>
      </c>
      <c r="AJ93" s="40">
        <f>'Lack of Coping Capacity'!H92</f>
        <v>2.5</v>
      </c>
      <c r="AK93" s="140">
        <f>'Lack of Coping Capacity'!M92</f>
        <v>1.3</v>
      </c>
      <c r="AL93" s="140">
        <f>'Lack of Coping Capacity'!R92</f>
        <v>0</v>
      </c>
      <c r="AM93" s="140">
        <f>'Lack of Coping Capacity'!Z92</f>
        <v>1.4</v>
      </c>
      <c r="AN93" s="40">
        <f>'Lack of Coping Capacity'!AA92</f>
        <v>0.9</v>
      </c>
      <c r="AO93" s="41">
        <f t="shared" si="26"/>
        <v>1.7</v>
      </c>
      <c r="AP93" s="41">
        <f>'Lack of Coping Capacity'!AB92</f>
        <v>0.6</v>
      </c>
      <c r="AQ93" s="41">
        <f t="shared" si="27"/>
        <v>1.2</v>
      </c>
      <c r="AR93" s="149">
        <f t="shared" si="28"/>
        <v>2.4</v>
      </c>
      <c r="AS93" s="171" t="str">
        <f t="shared" si="29"/>
        <v>Low</v>
      </c>
      <c r="AT93" s="166">
        <f t="shared" si="30"/>
        <v>166</v>
      </c>
      <c r="AU93" s="169">
        <f>VLOOKUP($B93,'Lack of Reliability Index'!$A$2:$H$192,8,FALSE)</f>
        <v>6.5154228855721392</v>
      </c>
      <c r="AV93" s="47">
        <f>'Imputed and missing data hidden'!BY91</f>
        <v>11</v>
      </c>
      <c r="AW93" s="167">
        <f t="shared" si="31"/>
        <v>0.21568627450980393</v>
      </c>
      <c r="AX93" s="47" t="str">
        <f t="shared" si="32"/>
        <v/>
      </c>
      <c r="AY93" s="168">
        <f>'Indicator Date hidden2'!BZ92</f>
        <v>0.67164179104477617</v>
      </c>
      <c r="AZ93" s="172"/>
    </row>
    <row r="94" spans="1:52" ht="15" thickBot="1" x14ac:dyDescent="0.35">
      <c r="A94" s="120" t="str">
        <f>'Indicator Data'!A96</f>
        <v>Kuwait</v>
      </c>
      <c r="B94" s="43" t="str">
        <f>'Indicator Data'!B96</f>
        <v>KWT</v>
      </c>
      <c r="C94" s="147">
        <f>'Hazard &amp; Exposure'!AO93</f>
        <v>0.2</v>
      </c>
      <c r="D94" s="146">
        <f>'Hazard &amp; Exposure'!AP93</f>
        <v>1.3</v>
      </c>
      <c r="E94" s="146">
        <f>'Hazard &amp; Exposure'!AQ93</f>
        <v>0</v>
      </c>
      <c r="F94" s="146">
        <f>'Hazard &amp; Exposure'!AR93</f>
        <v>0</v>
      </c>
      <c r="G94" s="146">
        <f>'Hazard &amp; Exposure'!AU93</f>
        <v>3.1</v>
      </c>
      <c r="H94" s="146">
        <f>'Hazard &amp; Exposure'!DM93</f>
        <v>3.8</v>
      </c>
      <c r="I94" s="40">
        <f>'Hazard &amp; Exposure'!DN93</f>
        <v>1.5</v>
      </c>
      <c r="J94" s="146">
        <f>'Hazard &amp; Exposure'!DQ93</f>
        <v>0.7</v>
      </c>
      <c r="K94" s="146">
        <f>'Hazard &amp; Exposure'!DT93</f>
        <v>0</v>
      </c>
      <c r="L94" s="40">
        <f>'Hazard &amp; Exposure'!DU93</f>
        <v>0.5</v>
      </c>
      <c r="M94" s="41">
        <f t="shared" si="22"/>
        <v>1</v>
      </c>
      <c r="N94" s="146">
        <f>'Hazard &amp; Exposure'!BL93</f>
        <v>2.2000000000000002</v>
      </c>
      <c r="O94" s="146">
        <f>'Hazard &amp; Exposure'!CR93</f>
        <v>4.3</v>
      </c>
      <c r="P94" s="146">
        <f>'Hazard &amp; Exposure'!DB93</f>
        <v>4.9000000000000004</v>
      </c>
      <c r="Q94" s="146">
        <f>'Hazard &amp; Exposure'!DL93</f>
        <v>3.7</v>
      </c>
      <c r="R94" s="40">
        <f>'Hazard &amp; Exposure'!DM93</f>
        <v>3.8</v>
      </c>
      <c r="S94" s="223">
        <f t="shared" si="23"/>
        <v>2.5</v>
      </c>
      <c r="T94" s="144">
        <f>Vulnerability!E93</f>
        <v>1.8</v>
      </c>
      <c r="U94" s="142">
        <f>Vulnerability!H93</f>
        <v>3.3</v>
      </c>
      <c r="V94" s="142">
        <f>Vulnerability!N93</f>
        <v>0</v>
      </c>
      <c r="W94" s="40">
        <f>Vulnerability!O93</f>
        <v>1.7</v>
      </c>
      <c r="X94" s="142">
        <f>Vulnerability!T93</f>
        <v>1.6</v>
      </c>
      <c r="Y94" s="141">
        <f>Vulnerability!AB93</f>
        <v>0.3</v>
      </c>
      <c r="Z94" s="141">
        <f>Vulnerability!AE93</f>
        <v>0.7</v>
      </c>
      <c r="AA94" s="141">
        <f>Vulnerability!AH93</f>
        <v>0</v>
      </c>
      <c r="AB94" s="141">
        <f>Vulnerability!AK93</f>
        <v>1</v>
      </c>
      <c r="AC94" s="142">
        <f>Vulnerability!AL93</f>
        <v>0.5</v>
      </c>
      <c r="AD94" s="40">
        <f>Vulnerability!AM93</f>
        <v>1.1000000000000001</v>
      </c>
      <c r="AE94" s="41">
        <f t="shared" si="24"/>
        <v>1.4</v>
      </c>
      <c r="AF94" s="41">
        <f>Vulnerability!AZ93</f>
        <v>5.4</v>
      </c>
      <c r="AG94" s="41">
        <f t="shared" si="25"/>
        <v>3.7</v>
      </c>
      <c r="AH94" s="156" t="str">
        <f>'Lack of Coping Capacity'!D93</f>
        <v>x</v>
      </c>
      <c r="AI94" s="140">
        <f>'Lack of Coping Capacity'!G93</f>
        <v>5.6</v>
      </c>
      <c r="AJ94" s="40">
        <f>'Lack of Coping Capacity'!H93</f>
        <v>5.6</v>
      </c>
      <c r="AK94" s="140">
        <f>'Lack of Coping Capacity'!M93</f>
        <v>0.6</v>
      </c>
      <c r="AL94" s="140">
        <f>'Lack of Coping Capacity'!R93</f>
        <v>1.6</v>
      </c>
      <c r="AM94" s="140">
        <f>'Lack of Coping Capacity'!Z93</f>
        <v>1</v>
      </c>
      <c r="AN94" s="40">
        <f>'Lack of Coping Capacity'!AA93</f>
        <v>1.1000000000000001</v>
      </c>
      <c r="AO94" s="41">
        <f t="shared" si="26"/>
        <v>3.7</v>
      </c>
      <c r="AP94" s="41">
        <f>'Lack of Coping Capacity'!AB93</f>
        <v>4.4000000000000004</v>
      </c>
      <c r="AQ94" s="41">
        <f t="shared" si="27"/>
        <v>4.0999999999999996</v>
      </c>
      <c r="AR94" s="149">
        <f t="shared" si="28"/>
        <v>3.4</v>
      </c>
      <c r="AS94" s="171" t="str">
        <f t="shared" si="29"/>
        <v>Low</v>
      </c>
      <c r="AT94" s="166">
        <f t="shared" si="30"/>
        <v>131</v>
      </c>
      <c r="AU94" s="169">
        <f>VLOOKUP($B94,'Lack of Reliability Index'!$A$2:$H$192,8,FALSE)</f>
        <v>4.7919191919191917</v>
      </c>
      <c r="AV94" s="47">
        <f>'Imputed and missing data hidden'!BY92</f>
        <v>11</v>
      </c>
      <c r="AW94" s="167">
        <f t="shared" si="31"/>
        <v>0.21568627450980393</v>
      </c>
      <c r="AX94" s="47" t="str">
        <f t="shared" si="32"/>
        <v/>
      </c>
      <c r="AY94" s="168">
        <f>'Indicator Date hidden2'!BZ93</f>
        <v>0.34848484848484851</v>
      </c>
      <c r="AZ94" s="172"/>
    </row>
    <row r="95" spans="1:52" ht="15" thickBot="1" x14ac:dyDescent="0.35">
      <c r="A95" s="120" t="str">
        <f>'Indicator Data'!A97</f>
        <v>Kyrgyzstan</v>
      </c>
      <c r="B95" s="43" t="str">
        <f>'Indicator Data'!B97</f>
        <v>KGZ</v>
      </c>
      <c r="C95" s="147">
        <f>'Hazard &amp; Exposure'!AO94</f>
        <v>8.6</v>
      </c>
      <c r="D95" s="146">
        <f>'Hazard &amp; Exposure'!AP94</f>
        <v>5.6</v>
      </c>
      <c r="E95" s="146">
        <f>'Hazard &amp; Exposure'!AQ94</f>
        <v>0</v>
      </c>
      <c r="F95" s="146">
        <f>'Hazard &amp; Exposure'!AR94</f>
        <v>0</v>
      </c>
      <c r="G95" s="146">
        <f>'Hazard &amp; Exposure'!AU94</f>
        <v>6.7</v>
      </c>
      <c r="H95" s="146">
        <f>'Hazard &amp; Exposure'!DM94</f>
        <v>5.2</v>
      </c>
      <c r="I95" s="40">
        <f>'Hazard &amp; Exposure'!DN94</f>
        <v>5.2</v>
      </c>
      <c r="J95" s="146">
        <f>'Hazard &amp; Exposure'!DQ94</f>
        <v>6.7</v>
      </c>
      <c r="K95" s="146">
        <f>'Hazard &amp; Exposure'!DT94</f>
        <v>0</v>
      </c>
      <c r="L95" s="40">
        <f>'Hazard &amp; Exposure'!DU94</f>
        <v>4.7</v>
      </c>
      <c r="M95" s="41">
        <f t="shared" si="22"/>
        <v>5</v>
      </c>
      <c r="N95" s="146">
        <f>'Hazard &amp; Exposure'!BL94</f>
        <v>9.1999999999999993</v>
      </c>
      <c r="O95" s="146">
        <f>'Hazard &amp; Exposure'!CR94</f>
        <v>0.9</v>
      </c>
      <c r="P95" s="146">
        <f>'Hazard &amp; Exposure'!DB94</f>
        <v>3.6</v>
      </c>
      <c r="Q95" s="146">
        <f>'Hazard &amp; Exposure'!DL94</f>
        <v>3</v>
      </c>
      <c r="R95" s="40">
        <f>'Hazard &amp; Exposure'!DM94</f>
        <v>5.2</v>
      </c>
      <c r="S95" s="223">
        <f t="shared" si="23"/>
        <v>5.0999999999999996</v>
      </c>
      <c r="T95" s="144">
        <f>Vulnerability!E94</f>
        <v>4</v>
      </c>
      <c r="U95" s="142">
        <f>Vulnerability!H94</f>
        <v>2.9</v>
      </c>
      <c r="V95" s="142">
        <f>Vulnerability!N94</f>
        <v>4.8</v>
      </c>
      <c r="W95" s="40">
        <f>Vulnerability!O94</f>
        <v>3.9</v>
      </c>
      <c r="X95" s="142">
        <f>Vulnerability!T94</f>
        <v>0.8</v>
      </c>
      <c r="Y95" s="141">
        <f>Vulnerability!AB94</f>
        <v>0.8</v>
      </c>
      <c r="Z95" s="141">
        <f>Vulnerability!AE94</f>
        <v>1.1000000000000001</v>
      </c>
      <c r="AA95" s="141">
        <f>Vulnerability!AH94</f>
        <v>0</v>
      </c>
      <c r="AB95" s="141">
        <f>Vulnerability!AK94</f>
        <v>2.4</v>
      </c>
      <c r="AC95" s="142">
        <f>Vulnerability!AL94</f>
        <v>1.1000000000000001</v>
      </c>
      <c r="AD95" s="40">
        <f>Vulnerability!AM94</f>
        <v>1</v>
      </c>
      <c r="AE95" s="41">
        <f t="shared" si="24"/>
        <v>2.6</v>
      </c>
      <c r="AF95" s="41">
        <f>Vulnerability!AZ94</f>
        <v>4.2</v>
      </c>
      <c r="AG95" s="41">
        <f t="shared" si="25"/>
        <v>3.4</v>
      </c>
      <c r="AH95" s="156">
        <f>'Lack of Coping Capacity'!D94</f>
        <v>3.7</v>
      </c>
      <c r="AI95" s="140">
        <f>'Lack of Coping Capacity'!G94</f>
        <v>6.6</v>
      </c>
      <c r="AJ95" s="40">
        <f>'Lack of Coping Capacity'!H94</f>
        <v>5.2</v>
      </c>
      <c r="AK95" s="140">
        <f>'Lack of Coping Capacity'!M94</f>
        <v>2.4</v>
      </c>
      <c r="AL95" s="140">
        <f>'Lack of Coping Capacity'!R94</f>
        <v>3.7</v>
      </c>
      <c r="AM95" s="140">
        <f>'Lack of Coping Capacity'!Z94</f>
        <v>4.2</v>
      </c>
      <c r="AN95" s="40">
        <f>'Lack of Coping Capacity'!AA94</f>
        <v>3.4</v>
      </c>
      <c r="AO95" s="41">
        <f t="shared" si="26"/>
        <v>4.4000000000000004</v>
      </c>
      <c r="AP95" s="41">
        <f>'Lack of Coping Capacity'!AB94</f>
        <v>4.3</v>
      </c>
      <c r="AQ95" s="41">
        <f t="shared" si="27"/>
        <v>4.4000000000000004</v>
      </c>
      <c r="AR95" s="149">
        <f t="shared" si="28"/>
        <v>4.2</v>
      </c>
      <c r="AS95" s="171" t="str">
        <f t="shared" si="29"/>
        <v>Medium</v>
      </c>
      <c r="AT95" s="166">
        <f t="shared" si="30"/>
        <v>91</v>
      </c>
      <c r="AU95" s="169">
        <f>VLOOKUP($B95,'Lack of Reliability Index'!$A$2:$H$192,8,FALSE)</f>
        <v>3.4301369863013687</v>
      </c>
      <c r="AV95" s="47">
        <f>'Imputed and missing data hidden'!BY93</f>
        <v>3</v>
      </c>
      <c r="AW95" s="167">
        <f t="shared" si="31"/>
        <v>5.8823529411764705E-2</v>
      </c>
      <c r="AX95" s="47" t="str">
        <f t="shared" si="32"/>
        <v/>
      </c>
      <c r="AY95" s="168">
        <f>'Indicator Date hidden2'!BZ94</f>
        <v>0.49315068493150682</v>
      </c>
      <c r="AZ95" s="172"/>
    </row>
    <row r="96" spans="1:52" ht="15" thickBot="1" x14ac:dyDescent="0.35">
      <c r="A96" s="120" t="str">
        <f>'Indicator Data'!A98</f>
        <v>Lao PDR</v>
      </c>
      <c r="B96" s="43" t="str">
        <f>'Indicator Data'!B98</f>
        <v>LAO</v>
      </c>
      <c r="C96" s="147">
        <f>'Hazard &amp; Exposure'!AO95</f>
        <v>3.1</v>
      </c>
      <c r="D96" s="146">
        <f>'Hazard &amp; Exposure'!AP95</f>
        <v>9.1</v>
      </c>
      <c r="E96" s="146">
        <f>'Hazard &amp; Exposure'!AQ95</f>
        <v>0</v>
      </c>
      <c r="F96" s="146">
        <f>'Hazard &amp; Exposure'!AR95</f>
        <v>3.3</v>
      </c>
      <c r="G96" s="146">
        <f>'Hazard &amp; Exposure'!AU95</f>
        <v>2.4</v>
      </c>
      <c r="H96" s="146">
        <f>'Hazard &amp; Exposure'!DM95</f>
        <v>6.3</v>
      </c>
      <c r="I96" s="40">
        <f>'Hazard &amp; Exposure'!DN95</f>
        <v>4.9000000000000004</v>
      </c>
      <c r="J96" s="146">
        <f>'Hazard &amp; Exposure'!DQ95</f>
        <v>3.8</v>
      </c>
      <c r="K96" s="146">
        <f>'Hazard &amp; Exposure'!DT95</f>
        <v>0</v>
      </c>
      <c r="L96" s="40">
        <f>'Hazard &amp; Exposure'!DU95</f>
        <v>2.7</v>
      </c>
      <c r="M96" s="41">
        <f t="shared" si="22"/>
        <v>3.9</v>
      </c>
      <c r="N96" s="146">
        <f>'Hazard &amp; Exposure'!BL95</f>
        <v>6.9</v>
      </c>
      <c r="O96" s="146">
        <f>'Hazard &amp; Exposure'!CR95</f>
        <v>7.8</v>
      </c>
      <c r="P96" s="146">
        <f>'Hazard &amp; Exposure'!DB95</f>
        <v>4.5999999999999996</v>
      </c>
      <c r="Q96" s="146">
        <f>'Hazard &amp; Exposure'!DL95</f>
        <v>5.2</v>
      </c>
      <c r="R96" s="40">
        <f>'Hazard &amp; Exposure'!DM95</f>
        <v>6.3</v>
      </c>
      <c r="S96" s="223">
        <f t="shared" si="23"/>
        <v>5.2</v>
      </c>
      <c r="T96" s="144">
        <f>Vulnerability!E95</f>
        <v>6.8</v>
      </c>
      <c r="U96" s="142">
        <f>Vulnerability!H95</f>
        <v>4.5999999999999996</v>
      </c>
      <c r="V96" s="142">
        <f>Vulnerability!N95</f>
        <v>1.6</v>
      </c>
      <c r="W96" s="40">
        <f>Vulnerability!O95</f>
        <v>5</v>
      </c>
      <c r="X96" s="142">
        <f>Vulnerability!T95</f>
        <v>0</v>
      </c>
      <c r="Y96" s="141">
        <f>Vulnerability!AB95</f>
        <v>1.7</v>
      </c>
      <c r="Z96" s="141">
        <f>Vulnerability!AE95</f>
        <v>4.8</v>
      </c>
      <c r="AA96" s="141">
        <f>Vulnerability!AH95</f>
        <v>9.5</v>
      </c>
      <c r="AB96" s="141">
        <f>Vulnerability!AK95</f>
        <v>4.9000000000000004</v>
      </c>
      <c r="AC96" s="142">
        <f>Vulnerability!AL95</f>
        <v>6.2</v>
      </c>
      <c r="AD96" s="40">
        <f>Vulnerability!AM95</f>
        <v>3.7</v>
      </c>
      <c r="AE96" s="41">
        <f t="shared" si="24"/>
        <v>4.4000000000000004</v>
      </c>
      <c r="AF96" s="41">
        <f>Vulnerability!AZ95</f>
        <v>4.5999999999999996</v>
      </c>
      <c r="AG96" s="41">
        <f t="shared" si="25"/>
        <v>4.5</v>
      </c>
      <c r="AH96" s="156">
        <f>'Lack of Coping Capacity'!D95</f>
        <v>6.1</v>
      </c>
      <c r="AI96" s="140">
        <f>'Lack of Coping Capacity'!G95</f>
        <v>6.7</v>
      </c>
      <c r="AJ96" s="40">
        <f>'Lack of Coping Capacity'!H95</f>
        <v>6.4</v>
      </c>
      <c r="AK96" s="140">
        <f>'Lack of Coping Capacity'!M95</f>
        <v>4.7</v>
      </c>
      <c r="AL96" s="140">
        <f>'Lack of Coping Capacity'!R95</f>
        <v>5.0999999999999996</v>
      </c>
      <c r="AM96" s="140">
        <f>'Lack of Coping Capacity'!Z95</f>
        <v>5.8</v>
      </c>
      <c r="AN96" s="40">
        <f>'Lack of Coping Capacity'!AA95</f>
        <v>5.2</v>
      </c>
      <c r="AO96" s="41">
        <f t="shared" si="26"/>
        <v>5.8</v>
      </c>
      <c r="AP96" s="41">
        <f>'Lack of Coping Capacity'!AB95</f>
        <v>6.5</v>
      </c>
      <c r="AQ96" s="41">
        <f t="shared" si="27"/>
        <v>6.2</v>
      </c>
      <c r="AR96" s="149">
        <f t="shared" si="28"/>
        <v>5.3</v>
      </c>
      <c r="AS96" s="171" t="str">
        <f t="shared" si="29"/>
        <v>High</v>
      </c>
      <c r="AT96" s="166">
        <f t="shared" si="30"/>
        <v>48</v>
      </c>
      <c r="AU96" s="169">
        <f>VLOOKUP($B96,'Lack of Reliability Index'!$A$2:$H$192,8,FALSE)</f>
        <v>4.9802816901408455</v>
      </c>
      <c r="AV96" s="47">
        <f>'Imputed and missing data hidden'!BY94</f>
        <v>6</v>
      </c>
      <c r="AW96" s="167">
        <f t="shared" si="31"/>
        <v>0.11764705882352941</v>
      </c>
      <c r="AX96" s="47" t="str">
        <f t="shared" si="32"/>
        <v/>
      </c>
      <c r="AY96" s="168">
        <f>'Indicator Date hidden2'!BZ95</f>
        <v>0.63380281690140849</v>
      </c>
      <c r="AZ96" s="172"/>
    </row>
    <row r="97" spans="1:52" ht="15" thickBot="1" x14ac:dyDescent="0.35">
      <c r="A97" s="120" t="str">
        <f>'Indicator Data'!A99</f>
        <v>Latvia</v>
      </c>
      <c r="B97" s="43" t="str">
        <f>'Indicator Data'!B99</f>
        <v>LVA</v>
      </c>
      <c r="C97" s="147">
        <f>'Hazard &amp; Exposure'!AO96</f>
        <v>0.1</v>
      </c>
      <c r="D97" s="146">
        <f>'Hazard &amp; Exposure'!AP96</f>
        <v>6.5</v>
      </c>
      <c r="E97" s="146">
        <f>'Hazard &amp; Exposure'!AQ96</f>
        <v>0</v>
      </c>
      <c r="F97" s="146">
        <f>'Hazard &amp; Exposure'!AR96</f>
        <v>0</v>
      </c>
      <c r="G97" s="146">
        <f>'Hazard &amp; Exposure'!AU96</f>
        <v>2</v>
      </c>
      <c r="H97" s="146">
        <f>'Hazard &amp; Exposure'!DM96</f>
        <v>1</v>
      </c>
      <c r="I97" s="40">
        <f>'Hazard &amp; Exposure'!DN96</f>
        <v>2</v>
      </c>
      <c r="J97" s="146">
        <f>'Hazard &amp; Exposure'!DQ96</f>
        <v>0.1</v>
      </c>
      <c r="K97" s="146">
        <f>'Hazard &amp; Exposure'!DT96</f>
        <v>0</v>
      </c>
      <c r="L97" s="40">
        <f>'Hazard &amp; Exposure'!DU96</f>
        <v>0.1</v>
      </c>
      <c r="M97" s="41">
        <f t="shared" si="22"/>
        <v>1.1000000000000001</v>
      </c>
      <c r="N97" s="146">
        <f>'Hazard &amp; Exposure'!BL96</f>
        <v>0</v>
      </c>
      <c r="O97" s="146">
        <f>'Hazard &amp; Exposure'!CR96</f>
        <v>0</v>
      </c>
      <c r="P97" s="146">
        <f>'Hazard &amp; Exposure'!DB96</f>
        <v>2.4</v>
      </c>
      <c r="Q97" s="146">
        <f>'Hazard &amp; Exposure'!DL96</f>
        <v>1.4</v>
      </c>
      <c r="R97" s="40">
        <f>'Hazard &amp; Exposure'!DM96</f>
        <v>1</v>
      </c>
      <c r="S97" s="223">
        <f t="shared" si="23"/>
        <v>1.1000000000000001</v>
      </c>
      <c r="T97" s="144">
        <f>Vulnerability!E96</f>
        <v>0.9</v>
      </c>
      <c r="U97" s="142">
        <f>Vulnerability!H96</f>
        <v>2.2999999999999998</v>
      </c>
      <c r="V97" s="142">
        <f>Vulnerability!N96</f>
        <v>0.6</v>
      </c>
      <c r="W97" s="40">
        <f>Vulnerability!O96</f>
        <v>1.2</v>
      </c>
      <c r="X97" s="142">
        <f>Vulnerability!T96</f>
        <v>1.3</v>
      </c>
      <c r="Y97" s="141">
        <f>Vulnerability!AB96</f>
        <v>0.7</v>
      </c>
      <c r="Z97" s="141">
        <f>Vulnerability!AE96</f>
        <v>0.3</v>
      </c>
      <c r="AA97" s="141">
        <f>Vulnerability!AH96</f>
        <v>0</v>
      </c>
      <c r="AB97" s="141">
        <f>Vulnerability!AK96</f>
        <v>1.4</v>
      </c>
      <c r="AC97" s="142">
        <f>Vulnerability!AL96</f>
        <v>0.6</v>
      </c>
      <c r="AD97" s="40">
        <f>Vulnerability!AM96</f>
        <v>1</v>
      </c>
      <c r="AE97" s="41">
        <f t="shared" si="24"/>
        <v>1.1000000000000001</v>
      </c>
      <c r="AF97" s="41">
        <f>Vulnerability!AZ96</f>
        <v>4.7</v>
      </c>
      <c r="AG97" s="41">
        <f t="shared" si="25"/>
        <v>3.1</v>
      </c>
      <c r="AH97" s="156" t="str">
        <f>'Lack of Coping Capacity'!D96</f>
        <v>x</v>
      </c>
      <c r="AI97" s="140">
        <f>'Lack of Coping Capacity'!G96</f>
        <v>3.7</v>
      </c>
      <c r="AJ97" s="40">
        <f>'Lack of Coping Capacity'!H96</f>
        <v>3.7</v>
      </c>
      <c r="AK97" s="140">
        <f>'Lack of Coping Capacity'!M96</f>
        <v>1.6</v>
      </c>
      <c r="AL97" s="140">
        <f>'Lack of Coping Capacity'!R96</f>
        <v>0.7</v>
      </c>
      <c r="AM97" s="140">
        <f>'Lack of Coping Capacity'!Z96</f>
        <v>2.1</v>
      </c>
      <c r="AN97" s="40">
        <f>'Lack of Coping Capacity'!AA96</f>
        <v>1.5</v>
      </c>
      <c r="AO97" s="41">
        <f t="shared" si="26"/>
        <v>2.7</v>
      </c>
      <c r="AP97" s="41">
        <f>'Lack of Coping Capacity'!AB96</f>
        <v>2.5</v>
      </c>
      <c r="AQ97" s="41">
        <f t="shared" si="27"/>
        <v>2.6</v>
      </c>
      <c r="AR97" s="149">
        <f t="shared" si="28"/>
        <v>2.1</v>
      </c>
      <c r="AS97" s="171" t="str">
        <f t="shared" si="29"/>
        <v>Low</v>
      </c>
      <c r="AT97" s="166">
        <f t="shared" si="30"/>
        <v>177</v>
      </c>
      <c r="AU97" s="169">
        <f>VLOOKUP($B97,'Lack of Reliability Index'!$A$2:$H$192,8,FALSE)</f>
        <v>5.3575757575757574</v>
      </c>
      <c r="AV97" s="47">
        <f>'Imputed and missing data hidden'!BY95</f>
        <v>11</v>
      </c>
      <c r="AW97" s="167">
        <f t="shared" si="31"/>
        <v>0.21568627450980393</v>
      </c>
      <c r="AX97" s="47" t="str">
        <f t="shared" si="32"/>
        <v/>
      </c>
      <c r="AY97" s="168">
        <f>'Indicator Date hidden2'!BZ96</f>
        <v>0.45454545454545453</v>
      </c>
      <c r="AZ97" s="172"/>
    </row>
    <row r="98" spans="1:52" ht="15" thickBot="1" x14ac:dyDescent="0.35">
      <c r="A98" s="120" t="str">
        <f>'Indicator Data'!A100</f>
        <v>Lebanon</v>
      </c>
      <c r="B98" s="43" t="str">
        <f>'Indicator Data'!B100</f>
        <v>LBN</v>
      </c>
      <c r="C98" s="147">
        <f>'Hazard &amp; Exposure'!AO97</f>
        <v>9.6</v>
      </c>
      <c r="D98" s="146">
        <f>'Hazard &amp; Exposure'!AP97</f>
        <v>1.2</v>
      </c>
      <c r="E98" s="146">
        <f>'Hazard &amp; Exposure'!AQ97</f>
        <v>7.2</v>
      </c>
      <c r="F98" s="146">
        <f>'Hazard &amp; Exposure'!AR97</f>
        <v>0</v>
      </c>
      <c r="G98" s="146">
        <f>'Hazard &amp; Exposure'!AU97</f>
        <v>2.6</v>
      </c>
      <c r="H98" s="146">
        <f>'Hazard &amp; Exposure'!DM97</f>
        <v>3.9</v>
      </c>
      <c r="I98" s="40">
        <f>'Hazard &amp; Exposure'!DN97</f>
        <v>5.3</v>
      </c>
      <c r="J98" s="146">
        <f>'Hazard &amp; Exposure'!DQ97</f>
        <v>7.8</v>
      </c>
      <c r="K98" s="146">
        <f>'Hazard &amp; Exposure'!DT97</f>
        <v>0</v>
      </c>
      <c r="L98" s="40">
        <f>'Hazard &amp; Exposure'!DU97</f>
        <v>5.5</v>
      </c>
      <c r="M98" s="41">
        <f t="shared" si="22"/>
        <v>5.4</v>
      </c>
      <c r="N98" s="146">
        <f>'Hazard &amp; Exposure'!BL97</f>
        <v>1.7</v>
      </c>
      <c r="O98" s="146">
        <f>'Hazard &amp; Exposure'!CR97</f>
        <v>5</v>
      </c>
      <c r="P98" s="146">
        <f>'Hazard &amp; Exposure'!DB97</f>
        <v>4.5999999999999996</v>
      </c>
      <c r="Q98" s="146">
        <f>'Hazard &amp; Exposure'!DL97</f>
        <v>4</v>
      </c>
      <c r="R98" s="40">
        <f>'Hazard &amp; Exposure'!DM97</f>
        <v>3.9</v>
      </c>
      <c r="S98" s="223">
        <f t="shared" si="23"/>
        <v>4.7</v>
      </c>
      <c r="T98" s="144">
        <f>Vulnerability!E97</f>
        <v>3.4</v>
      </c>
      <c r="U98" s="142">
        <f>Vulnerability!H97</f>
        <v>3.3</v>
      </c>
      <c r="V98" s="142">
        <f>Vulnerability!N97</f>
        <v>5.3</v>
      </c>
      <c r="W98" s="40">
        <f>Vulnerability!O97</f>
        <v>3.9</v>
      </c>
      <c r="X98" s="142">
        <f>Vulnerability!T97</f>
        <v>10</v>
      </c>
      <c r="Y98" s="141">
        <f>Vulnerability!AB97</f>
        <v>0.1</v>
      </c>
      <c r="Z98" s="141">
        <f>Vulnerability!AE97</f>
        <v>0.6</v>
      </c>
      <c r="AA98" s="141">
        <f>Vulnerability!AH97</f>
        <v>0.2</v>
      </c>
      <c r="AB98" s="141">
        <f>Vulnerability!AK97</f>
        <v>3.4</v>
      </c>
      <c r="AC98" s="142">
        <f>Vulnerability!AL97</f>
        <v>1.2</v>
      </c>
      <c r="AD98" s="40">
        <f>Vulnerability!AM97</f>
        <v>7.8</v>
      </c>
      <c r="AE98" s="41">
        <f t="shared" si="24"/>
        <v>6.2</v>
      </c>
      <c r="AF98" s="41">
        <f>Vulnerability!AZ97</f>
        <v>5.4</v>
      </c>
      <c r="AG98" s="41">
        <f t="shared" si="25"/>
        <v>5.8</v>
      </c>
      <c r="AH98" s="156">
        <f>'Lack of Coping Capacity'!D97</f>
        <v>4.7</v>
      </c>
      <c r="AI98" s="140">
        <f>'Lack of Coping Capacity'!G97</f>
        <v>6.8</v>
      </c>
      <c r="AJ98" s="40">
        <f>'Lack of Coping Capacity'!H97</f>
        <v>5.8</v>
      </c>
      <c r="AK98" s="140">
        <f>'Lack of Coping Capacity'!M97</f>
        <v>2.6</v>
      </c>
      <c r="AL98" s="140">
        <f>'Lack of Coping Capacity'!R97</f>
        <v>0.6</v>
      </c>
      <c r="AM98" s="140">
        <f>'Lack of Coping Capacity'!Z97</f>
        <v>3.9</v>
      </c>
      <c r="AN98" s="40">
        <f>'Lack of Coping Capacity'!AA97</f>
        <v>2.4</v>
      </c>
      <c r="AO98" s="41">
        <f t="shared" si="26"/>
        <v>4.3</v>
      </c>
      <c r="AP98" s="41">
        <f>'Lack of Coping Capacity'!AB97</f>
        <v>4.2</v>
      </c>
      <c r="AQ98" s="41">
        <f t="shared" si="27"/>
        <v>4.3</v>
      </c>
      <c r="AR98" s="149">
        <f t="shared" si="28"/>
        <v>4.9000000000000004</v>
      </c>
      <c r="AS98" s="171" t="str">
        <f t="shared" si="29"/>
        <v>Medium</v>
      </c>
      <c r="AT98" s="166">
        <f t="shared" si="30"/>
        <v>60</v>
      </c>
      <c r="AU98" s="169">
        <f>VLOOKUP($B98,'Lack of Reliability Index'!$A$2:$H$192,8,FALSE)</f>
        <v>5.0280193236714972</v>
      </c>
      <c r="AV98" s="47">
        <f>'Imputed and missing data hidden'!BY96</f>
        <v>9</v>
      </c>
      <c r="AW98" s="167">
        <f t="shared" si="31"/>
        <v>0.17647058823529413</v>
      </c>
      <c r="AX98" s="47" t="str">
        <f t="shared" si="32"/>
        <v/>
      </c>
      <c r="AY98" s="168">
        <f>'Indicator Date hidden2'!BZ97</f>
        <v>0.49275362318840582</v>
      </c>
      <c r="AZ98" s="172"/>
    </row>
    <row r="99" spans="1:52" ht="15" thickBot="1" x14ac:dyDescent="0.35">
      <c r="A99" s="120" t="str">
        <f>'Indicator Data'!A101</f>
        <v>Lesotho</v>
      </c>
      <c r="B99" s="43" t="str">
        <f>'Indicator Data'!B101</f>
        <v>LSO</v>
      </c>
      <c r="C99" s="147">
        <f>'Hazard &amp; Exposure'!AO98</f>
        <v>0.1</v>
      </c>
      <c r="D99" s="146">
        <f>'Hazard &amp; Exposure'!AP98</f>
        <v>3</v>
      </c>
      <c r="E99" s="146">
        <f>'Hazard &amp; Exposure'!AQ98</f>
        <v>0</v>
      </c>
      <c r="F99" s="146">
        <f>'Hazard &amp; Exposure'!AR98</f>
        <v>0</v>
      </c>
      <c r="G99" s="146">
        <f>'Hazard &amp; Exposure'!AU98</f>
        <v>5.2</v>
      </c>
      <c r="H99" s="146">
        <f>'Hazard &amp; Exposure'!DM98</f>
        <v>3.6</v>
      </c>
      <c r="I99" s="40">
        <f>'Hazard &amp; Exposure'!DN98</f>
        <v>2.2000000000000002</v>
      </c>
      <c r="J99" s="146">
        <f>'Hazard &amp; Exposure'!DQ98</f>
        <v>3</v>
      </c>
      <c r="K99" s="146">
        <f>'Hazard &amp; Exposure'!DT98</f>
        <v>0</v>
      </c>
      <c r="L99" s="40">
        <f>'Hazard &amp; Exposure'!DU98</f>
        <v>2.1</v>
      </c>
      <c r="M99" s="41">
        <f t="shared" si="22"/>
        <v>2.2000000000000002</v>
      </c>
      <c r="N99" s="146">
        <f>'Hazard &amp; Exposure'!BL98</f>
        <v>1.5</v>
      </c>
      <c r="O99" s="146">
        <f>'Hazard &amp; Exposure'!CR98</f>
        <v>0</v>
      </c>
      <c r="P99" s="146">
        <f>'Hazard &amp; Exposure'!DB98</f>
        <v>5.2</v>
      </c>
      <c r="Q99" s="146">
        <f>'Hazard &amp; Exposure'!DL98</f>
        <v>6.1</v>
      </c>
      <c r="R99" s="40">
        <f>'Hazard &amp; Exposure'!DM98</f>
        <v>3.6</v>
      </c>
      <c r="S99" s="223">
        <f t="shared" si="23"/>
        <v>2.9</v>
      </c>
      <c r="T99" s="144">
        <f>Vulnerability!E98</f>
        <v>7.8</v>
      </c>
      <c r="U99" s="142">
        <f>Vulnerability!H98</f>
        <v>7.3</v>
      </c>
      <c r="V99" s="142">
        <f>Vulnerability!N98</f>
        <v>4.5999999999999996</v>
      </c>
      <c r="W99" s="40">
        <f>Vulnerability!O98</f>
        <v>6.9</v>
      </c>
      <c r="X99" s="142">
        <f>Vulnerability!T98</f>
        <v>0</v>
      </c>
      <c r="Y99" s="141">
        <f>Vulnerability!AB98</f>
        <v>7.3</v>
      </c>
      <c r="Z99" s="141">
        <f>Vulnerability!AE98</f>
        <v>4.3</v>
      </c>
      <c r="AA99" s="141">
        <f>Vulnerability!AH98</f>
        <v>10</v>
      </c>
      <c r="AB99" s="141">
        <f>Vulnerability!AK98</f>
        <v>3.8</v>
      </c>
      <c r="AC99" s="142">
        <f>Vulnerability!AL98</f>
        <v>7.3</v>
      </c>
      <c r="AD99" s="40">
        <f>Vulnerability!AM98</f>
        <v>4.5999999999999996</v>
      </c>
      <c r="AE99" s="41">
        <f t="shared" si="24"/>
        <v>5.9</v>
      </c>
      <c r="AF99" s="41">
        <f>Vulnerability!AZ98</f>
        <v>5.0999999999999996</v>
      </c>
      <c r="AG99" s="41">
        <f t="shared" si="25"/>
        <v>5.5</v>
      </c>
      <c r="AH99" s="156">
        <f>'Lack of Coping Capacity'!D98</f>
        <v>8.4</v>
      </c>
      <c r="AI99" s="140">
        <f>'Lack of Coping Capacity'!G98</f>
        <v>6.4</v>
      </c>
      <c r="AJ99" s="40">
        <f>'Lack of Coping Capacity'!H98</f>
        <v>7.4</v>
      </c>
      <c r="AK99" s="140">
        <f>'Lack of Coping Capacity'!M98</f>
        <v>5.7</v>
      </c>
      <c r="AL99" s="140">
        <f>'Lack of Coping Capacity'!R98</f>
        <v>7</v>
      </c>
      <c r="AM99" s="140">
        <f>'Lack of Coping Capacity'!Z98</f>
        <v>5.6</v>
      </c>
      <c r="AN99" s="40">
        <f>'Lack of Coping Capacity'!AA98</f>
        <v>6.1</v>
      </c>
      <c r="AO99" s="41">
        <f t="shared" si="26"/>
        <v>6.8</v>
      </c>
      <c r="AP99" s="41">
        <f>'Lack of Coping Capacity'!AB98</f>
        <v>6.7</v>
      </c>
      <c r="AQ99" s="41">
        <f t="shared" si="27"/>
        <v>6.8</v>
      </c>
      <c r="AR99" s="149">
        <f t="shared" si="28"/>
        <v>4.8</v>
      </c>
      <c r="AS99" s="171" t="str">
        <f t="shared" si="29"/>
        <v>Medium</v>
      </c>
      <c r="AT99" s="166">
        <f t="shared" si="30"/>
        <v>67</v>
      </c>
      <c r="AU99" s="169">
        <f>VLOOKUP($B99,'Lack of Reliability Index'!$A$2:$H$192,8,FALSE)</f>
        <v>3.8666666666666663</v>
      </c>
      <c r="AV99" s="47">
        <f>'Imputed and missing data hidden'!BY97</f>
        <v>2</v>
      </c>
      <c r="AW99" s="167">
        <f t="shared" si="31"/>
        <v>3.9215686274509803E-2</v>
      </c>
      <c r="AX99" s="47" t="str">
        <f t="shared" si="32"/>
        <v/>
      </c>
      <c r="AY99" s="168">
        <f>'Indicator Date hidden2'!BZ98</f>
        <v>0.625</v>
      </c>
      <c r="AZ99" s="172"/>
    </row>
    <row r="100" spans="1:52" ht="15" thickBot="1" x14ac:dyDescent="0.35">
      <c r="A100" s="120" t="str">
        <f>'Indicator Data'!A102</f>
        <v>Liberia</v>
      </c>
      <c r="B100" s="43" t="str">
        <f>'Indicator Data'!B102</f>
        <v>LBR</v>
      </c>
      <c r="C100" s="147">
        <f>'Hazard &amp; Exposure'!AO99</f>
        <v>0.1</v>
      </c>
      <c r="D100" s="146">
        <f>'Hazard &amp; Exposure'!AP99</f>
        <v>6.2</v>
      </c>
      <c r="E100" s="146">
        <f>'Hazard &amp; Exposure'!AQ99</f>
        <v>5.5</v>
      </c>
      <c r="F100" s="146">
        <f>'Hazard &amp; Exposure'!AR99</f>
        <v>0</v>
      </c>
      <c r="G100" s="146">
        <f>'Hazard &amp; Exposure'!AU99</f>
        <v>0.5</v>
      </c>
      <c r="H100" s="146">
        <f>'Hazard &amp; Exposure'!DM99</f>
        <v>7.5</v>
      </c>
      <c r="I100" s="40">
        <f>'Hazard &amp; Exposure'!DN99</f>
        <v>4</v>
      </c>
      <c r="J100" s="146">
        <f>'Hazard &amp; Exposure'!DQ99</f>
        <v>3.1</v>
      </c>
      <c r="K100" s="146">
        <f>'Hazard &amp; Exposure'!DT99</f>
        <v>0</v>
      </c>
      <c r="L100" s="40">
        <f>'Hazard &amp; Exposure'!DU99</f>
        <v>2.2000000000000002</v>
      </c>
      <c r="M100" s="41">
        <f t="shared" ref="M100:M131" si="33">ROUND((10-GEOMEAN(((10-I100)/10*9+1),((10-L100)/10*9+1)))/9*10,1)</f>
        <v>3.2</v>
      </c>
      <c r="N100" s="146">
        <f>'Hazard &amp; Exposure'!BL99</f>
        <v>8.1999999999999993</v>
      </c>
      <c r="O100" s="146">
        <f>'Hazard &amp; Exposure'!CR99</f>
        <v>7.3</v>
      </c>
      <c r="P100" s="146">
        <f>'Hazard &amp; Exposure'!DB99</f>
        <v>6.8</v>
      </c>
      <c r="Q100" s="146">
        <f>'Hazard &amp; Exposure'!DL99</f>
        <v>7.6</v>
      </c>
      <c r="R100" s="40">
        <f>'Hazard &amp; Exposure'!DM99</f>
        <v>7.5</v>
      </c>
      <c r="S100" s="223">
        <f t="shared" ref="S100:S131" si="34">ROUND((10-GEOMEAN(((10-M100)/10*9+1),((10-R100)/10*9+1)))/9*10,1)</f>
        <v>5.8</v>
      </c>
      <c r="T100" s="144">
        <f>Vulnerability!E99</f>
        <v>9</v>
      </c>
      <c r="U100" s="142">
        <f>Vulnerability!H99</f>
        <v>5.7</v>
      </c>
      <c r="V100" s="142">
        <f>Vulnerability!N99</f>
        <v>6</v>
      </c>
      <c r="W100" s="40">
        <f>Vulnerability!O99</f>
        <v>7.4</v>
      </c>
      <c r="X100" s="142">
        <f>Vulnerability!T99</f>
        <v>3.4</v>
      </c>
      <c r="Y100" s="141">
        <f>Vulnerability!AB99</f>
        <v>4.8</v>
      </c>
      <c r="Z100" s="141">
        <f>Vulnerability!AE99</f>
        <v>4.5</v>
      </c>
      <c r="AA100" s="141">
        <f>Vulnerability!AH99</f>
        <v>0</v>
      </c>
      <c r="AB100" s="141">
        <f>Vulnerability!AK99</f>
        <v>8.3000000000000007</v>
      </c>
      <c r="AC100" s="142">
        <f>Vulnerability!AL99</f>
        <v>5.0999999999999996</v>
      </c>
      <c r="AD100" s="40">
        <f>Vulnerability!AM99</f>
        <v>4.3</v>
      </c>
      <c r="AE100" s="41">
        <f t="shared" ref="AE100:AE131" si="35">ROUND((10-GEOMEAN(((10-W100)/10*9+1),((10-AD100)/10*9+1)))/9*10,1)</f>
        <v>6.1</v>
      </c>
      <c r="AF100" s="41">
        <f>Vulnerability!AZ99</f>
        <v>6.7</v>
      </c>
      <c r="AG100" s="41">
        <f t="shared" ref="AG100:AG131" si="36">ROUND((10-GEOMEAN(((10-AE100)/10*9+1),((10-AF100)/10*9+1)))/9*10,1)</f>
        <v>6.4</v>
      </c>
      <c r="AH100" s="156" t="str">
        <f>'Lack of Coping Capacity'!D99</f>
        <v>x</v>
      </c>
      <c r="AI100" s="140">
        <f>'Lack of Coping Capacity'!G99</f>
        <v>7.5</v>
      </c>
      <c r="AJ100" s="40">
        <f>'Lack of Coping Capacity'!H99</f>
        <v>7.5</v>
      </c>
      <c r="AK100" s="140">
        <f>'Lack of Coping Capacity'!M99</f>
        <v>8.1999999999999993</v>
      </c>
      <c r="AL100" s="140">
        <f>'Lack of Coping Capacity'!R99</f>
        <v>7.9</v>
      </c>
      <c r="AM100" s="140">
        <f>'Lack of Coping Capacity'!Z99</f>
        <v>7.3</v>
      </c>
      <c r="AN100" s="40">
        <f>'Lack of Coping Capacity'!AA99</f>
        <v>7.8</v>
      </c>
      <c r="AO100" s="41">
        <f t="shared" ref="AO100:AO131" si="37">ROUND((10-GEOMEAN(((10-AJ100)/10*9+1),((10-AN100)/10*9+1)))/9*10,1)</f>
        <v>7.7</v>
      </c>
      <c r="AP100" s="41">
        <f>'Lack of Coping Capacity'!AB99</f>
        <v>5.4</v>
      </c>
      <c r="AQ100" s="41">
        <f t="shared" ref="AQ100:AQ131" si="38">IF(AP100="x",AO100,ROUND((10-GEOMEAN(((10-AO100)/10*9+1),((10-AP100)/10*9+1)))/9*10,1))</f>
        <v>6.7</v>
      </c>
      <c r="AR100" s="149">
        <f t="shared" ref="AR100:AR131" si="39">ROUND(S100^(1/3)*AG100^(1/3)*AQ100^(1/3),1)</f>
        <v>6.3</v>
      </c>
      <c r="AS100" s="171" t="str">
        <f t="shared" ref="AS100:AS131" si="40">IF(AR100&gt;=6.5,"Very High",IF(AR100&gt;=5,"High",IF(AR100&gt;=3.5,"Medium",IF(AR100&gt;=2,"Low","Very Low"))))</f>
        <v>High</v>
      </c>
      <c r="AT100" s="166">
        <f t="shared" ref="AT100:AT131" si="41">_xlfn.RANK.EQ(AR100,AR$4:AR$194)</f>
        <v>14</v>
      </c>
      <c r="AU100" s="169">
        <f>VLOOKUP($B100,'Lack of Reliability Index'!$A$2:$H$192,8,FALSE)</f>
        <v>3.7629629629629635</v>
      </c>
      <c r="AV100" s="47">
        <f>'Imputed and missing data hidden'!BY98</f>
        <v>3</v>
      </c>
      <c r="AW100" s="167">
        <f t="shared" ref="AW100:AW131" si="42">AV100/51</f>
        <v>5.8823529411764705E-2</v>
      </c>
      <c r="AX100" s="47" t="str">
        <f t="shared" ref="AX100:AX131" si="43">IF(K100&gt;=7,"YES","")</f>
        <v/>
      </c>
      <c r="AY100" s="168">
        <f>'Indicator Date hidden2'!BZ99</f>
        <v>0.55555555555555558</v>
      </c>
      <c r="AZ100" s="172"/>
    </row>
    <row r="101" spans="1:52" ht="15" thickBot="1" x14ac:dyDescent="0.35">
      <c r="A101" s="120" t="str">
        <f>'Indicator Data'!A103</f>
        <v>Libya</v>
      </c>
      <c r="B101" s="43" t="str">
        <f>'Indicator Data'!B103</f>
        <v>LBY</v>
      </c>
      <c r="C101" s="147">
        <f>'Hazard &amp; Exposure'!AO100</f>
        <v>1.9</v>
      </c>
      <c r="D101" s="146">
        <f>'Hazard &amp; Exposure'!AP100</f>
        <v>2.6</v>
      </c>
      <c r="E101" s="146">
        <f>'Hazard &amp; Exposure'!AQ100</f>
        <v>7.3</v>
      </c>
      <c r="F101" s="146">
        <f>'Hazard &amp; Exposure'!AR100</f>
        <v>0</v>
      </c>
      <c r="G101" s="146">
        <f>'Hazard &amp; Exposure'!AU100</f>
        <v>5</v>
      </c>
      <c r="H101" s="146">
        <f>'Hazard &amp; Exposure'!DM100</f>
        <v>3.1</v>
      </c>
      <c r="I101" s="40">
        <f>'Hazard &amp; Exposure'!DN100</f>
        <v>3.7</v>
      </c>
      <c r="J101" s="146">
        <f>'Hazard &amp; Exposure'!DQ100</f>
        <v>9.9</v>
      </c>
      <c r="K101" s="146">
        <f>'Hazard &amp; Exposure'!DT100</f>
        <v>10</v>
      </c>
      <c r="L101" s="40">
        <f>'Hazard &amp; Exposure'!DU100</f>
        <v>10</v>
      </c>
      <c r="M101" s="41">
        <f t="shared" si="33"/>
        <v>8.1999999999999993</v>
      </c>
      <c r="N101" s="146">
        <f>'Hazard &amp; Exposure'!BL100</f>
        <v>0</v>
      </c>
      <c r="O101" s="146">
        <f>'Hazard &amp; Exposure'!CR100</f>
        <v>4.9000000000000004</v>
      </c>
      <c r="P101" s="146">
        <f>'Hazard &amp; Exposure'!DB100</f>
        <v>3</v>
      </c>
      <c r="Q101" s="146">
        <f>'Hazard &amp; Exposure'!DL100</f>
        <v>3.8</v>
      </c>
      <c r="R101" s="40">
        <f>'Hazard &amp; Exposure'!DM100</f>
        <v>3.1</v>
      </c>
      <c r="S101" s="223">
        <f t="shared" si="34"/>
        <v>6.3</v>
      </c>
      <c r="T101" s="144">
        <f>Vulnerability!E100</f>
        <v>3.5</v>
      </c>
      <c r="U101" s="142">
        <f>Vulnerability!H100</f>
        <v>2.2999999999999998</v>
      </c>
      <c r="V101" s="142">
        <f>Vulnerability!N100</f>
        <v>5.2</v>
      </c>
      <c r="W101" s="40">
        <f>Vulnerability!O100</f>
        <v>3.6</v>
      </c>
      <c r="X101" s="142">
        <f>Vulnerability!T100</f>
        <v>8.8000000000000007</v>
      </c>
      <c r="Y101" s="141">
        <f>Vulnerability!AB100</f>
        <v>0.4</v>
      </c>
      <c r="Z101" s="141">
        <f>Vulnerability!AE100</f>
        <v>1.1000000000000001</v>
      </c>
      <c r="AA101" s="141">
        <f>Vulnerability!AH100</f>
        <v>0.3</v>
      </c>
      <c r="AB101" s="141">
        <f>Vulnerability!AK100</f>
        <v>1.7</v>
      </c>
      <c r="AC101" s="142">
        <f>Vulnerability!AL100</f>
        <v>0.9</v>
      </c>
      <c r="AD101" s="40">
        <f>Vulnerability!AM100</f>
        <v>6.3</v>
      </c>
      <c r="AE101" s="41">
        <f t="shared" si="35"/>
        <v>5.0999999999999996</v>
      </c>
      <c r="AF101" s="41">
        <f>Vulnerability!AZ100</f>
        <v>3.4</v>
      </c>
      <c r="AG101" s="41">
        <f t="shared" si="36"/>
        <v>4.3</v>
      </c>
      <c r="AH101" s="156" t="str">
        <f>'Lack of Coping Capacity'!D100</f>
        <v>x</v>
      </c>
      <c r="AI101" s="140">
        <f>'Lack of Coping Capacity'!G100</f>
        <v>8.5</v>
      </c>
      <c r="AJ101" s="40">
        <f>'Lack of Coping Capacity'!H100</f>
        <v>8.5</v>
      </c>
      <c r="AK101" s="140">
        <f>'Lack of Coping Capacity'!M100</f>
        <v>5.5</v>
      </c>
      <c r="AL101" s="140">
        <f>'Lack of Coping Capacity'!R100</f>
        <v>3.3</v>
      </c>
      <c r="AM101" s="140">
        <f>'Lack of Coping Capacity'!Z100</f>
        <v>3.5</v>
      </c>
      <c r="AN101" s="40">
        <f>'Lack of Coping Capacity'!AA100</f>
        <v>4.0999999999999996</v>
      </c>
      <c r="AO101" s="41">
        <f t="shared" si="37"/>
        <v>6.8</v>
      </c>
      <c r="AP101" s="41">
        <f>'Lack of Coping Capacity'!AB100</f>
        <v>5.9</v>
      </c>
      <c r="AQ101" s="41">
        <f t="shared" si="38"/>
        <v>6.4</v>
      </c>
      <c r="AR101" s="149">
        <f t="shared" si="39"/>
        <v>5.6</v>
      </c>
      <c r="AS101" s="171" t="str">
        <f t="shared" si="40"/>
        <v>High</v>
      </c>
      <c r="AT101" s="166">
        <f t="shared" si="41"/>
        <v>38</v>
      </c>
      <c r="AU101" s="169">
        <f>VLOOKUP($B101,'Lack of Reliability Index'!$A$2:$H$192,8,FALSE)</f>
        <v>8.6666666666666679</v>
      </c>
      <c r="AV101" s="47">
        <f>'Imputed and missing data hidden'!BY99</f>
        <v>11</v>
      </c>
      <c r="AW101" s="167">
        <f t="shared" si="42"/>
        <v>0.21568627450980393</v>
      </c>
      <c r="AX101" s="47" t="str">
        <f t="shared" si="43"/>
        <v>YES</v>
      </c>
      <c r="AY101" s="168">
        <f>'Indicator Date hidden2'!BZ100</f>
        <v>0.76923076923076927</v>
      </c>
      <c r="AZ101" s="172"/>
    </row>
    <row r="102" spans="1:52" ht="15" thickBot="1" x14ac:dyDescent="0.35">
      <c r="A102" s="120" t="str">
        <f>'Indicator Data'!A104</f>
        <v>Liechtenstein</v>
      </c>
      <c r="B102" s="43" t="str">
        <f>'Indicator Data'!B104</f>
        <v>LIE</v>
      </c>
      <c r="C102" s="147">
        <f>'Hazard &amp; Exposure'!AO101</f>
        <v>5.2</v>
      </c>
      <c r="D102" s="146">
        <f>'Hazard &amp; Exposure'!AP101</f>
        <v>0.1</v>
      </c>
      <c r="E102" s="146">
        <f>'Hazard &amp; Exposure'!AQ101</f>
        <v>0</v>
      </c>
      <c r="F102" s="146">
        <f>'Hazard &amp; Exposure'!AR101</f>
        <v>0</v>
      </c>
      <c r="G102" s="146">
        <f>'Hazard &amp; Exposure'!AU101</f>
        <v>0</v>
      </c>
      <c r="H102" s="146">
        <f>'Hazard &amp; Exposure'!DM101</f>
        <v>1.2</v>
      </c>
      <c r="I102" s="40">
        <f>'Hazard &amp; Exposure'!DN101</f>
        <v>1.3</v>
      </c>
      <c r="J102" s="146">
        <f>'Hazard &amp; Exposure'!DQ101</f>
        <v>0</v>
      </c>
      <c r="K102" s="146">
        <f>'Hazard &amp; Exposure'!DT101</f>
        <v>0</v>
      </c>
      <c r="L102" s="40">
        <f>'Hazard &amp; Exposure'!DU101</f>
        <v>0</v>
      </c>
      <c r="M102" s="41">
        <f t="shared" si="33"/>
        <v>0.7</v>
      </c>
      <c r="N102" s="146">
        <f>'Hazard &amp; Exposure'!BL101</f>
        <v>0</v>
      </c>
      <c r="O102" s="146">
        <f>'Hazard &amp; Exposure'!CR101</f>
        <v>0</v>
      </c>
      <c r="P102" s="146">
        <f>'Hazard &amp; Exposure'!DB101</f>
        <v>1.9</v>
      </c>
      <c r="Q102" s="146">
        <f>'Hazard &amp; Exposure'!DL101</f>
        <v>2.7</v>
      </c>
      <c r="R102" s="40">
        <f>'Hazard &amp; Exposure'!DM101</f>
        <v>1.2</v>
      </c>
      <c r="S102" s="223">
        <f t="shared" si="34"/>
        <v>1</v>
      </c>
      <c r="T102" s="144">
        <f>Vulnerability!E101</f>
        <v>0</v>
      </c>
      <c r="U102" s="142" t="str">
        <f>Vulnerability!H101</f>
        <v>x</v>
      </c>
      <c r="V102" s="142">
        <f>Vulnerability!N101</f>
        <v>0</v>
      </c>
      <c r="W102" s="40">
        <f>Vulnerability!O101</f>
        <v>0</v>
      </c>
      <c r="X102" s="142">
        <f>Vulnerability!T101</f>
        <v>2.6</v>
      </c>
      <c r="Y102" s="141" t="str">
        <f>Vulnerability!AB101</f>
        <v>x</v>
      </c>
      <c r="Z102" s="141" t="str">
        <f>Vulnerability!AE101</f>
        <v>x</v>
      </c>
      <c r="AA102" s="141">
        <f>Vulnerability!AH101</f>
        <v>0</v>
      </c>
      <c r="AB102" s="141">
        <f>Vulnerability!AK101</f>
        <v>0.8</v>
      </c>
      <c r="AC102" s="142">
        <f>Vulnerability!AL101</f>
        <v>0.4</v>
      </c>
      <c r="AD102" s="40">
        <f>Vulnerability!AM101</f>
        <v>1.6</v>
      </c>
      <c r="AE102" s="41">
        <f t="shared" si="35"/>
        <v>0.8</v>
      </c>
      <c r="AF102" s="41">
        <f>Vulnerability!AZ101</f>
        <v>3.5</v>
      </c>
      <c r="AG102" s="41">
        <f t="shared" si="36"/>
        <v>2.2999999999999998</v>
      </c>
      <c r="AH102" s="156" t="str">
        <f>'Lack of Coping Capacity'!D101</f>
        <v>x</v>
      </c>
      <c r="AI102" s="140">
        <f>'Lack of Coping Capacity'!G101</f>
        <v>1.5</v>
      </c>
      <c r="AJ102" s="40">
        <f>'Lack of Coping Capacity'!H101</f>
        <v>1.5</v>
      </c>
      <c r="AK102" s="140">
        <f>'Lack of Coping Capacity'!M101</f>
        <v>1.4</v>
      </c>
      <c r="AL102" s="140">
        <f>'Lack of Coping Capacity'!R101</f>
        <v>0</v>
      </c>
      <c r="AM102" s="140" t="str">
        <f>'Lack of Coping Capacity'!Z101</f>
        <v>x</v>
      </c>
      <c r="AN102" s="40">
        <f>'Lack of Coping Capacity'!AA101</f>
        <v>0.7</v>
      </c>
      <c r="AO102" s="41">
        <f t="shared" si="37"/>
        <v>1.1000000000000001</v>
      </c>
      <c r="AP102" s="41" t="str">
        <f>'Lack of Coping Capacity'!AB101</f>
        <v>x</v>
      </c>
      <c r="AQ102" s="41">
        <f t="shared" si="38"/>
        <v>1.1000000000000001</v>
      </c>
      <c r="AR102" s="149">
        <f t="shared" si="39"/>
        <v>1.4</v>
      </c>
      <c r="AS102" s="171" t="str">
        <f t="shared" si="40"/>
        <v>Very Low</v>
      </c>
      <c r="AT102" s="166">
        <f t="shared" si="41"/>
        <v>190</v>
      </c>
      <c r="AU102" s="169">
        <f>VLOOKUP($B102,'Lack of Reliability Index'!$A$2:$H$192,8,FALSE)</f>
        <v>6.1538461538461542</v>
      </c>
      <c r="AV102" s="47">
        <f>'Imputed and missing data hidden'!BY100</f>
        <v>32</v>
      </c>
      <c r="AW102" s="167">
        <f t="shared" si="42"/>
        <v>0.62745098039215685</v>
      </c>
      <c r="AX102" s="47" t="str">
        <f t="shared" si="43"/>
        <v/>
      </c>
      <c r="AY102" s="168">
        <f>'Indicator Date hidden2'!BZ101</f>
        <v>0.40384615384615385</v>
      </c>
      <c r="AZ102" s="172"/>
    </row>
    <row r="103" spans="1:52" ht="15" thickBot="1" x14ac:dyDescent="0.35">
      <c r="A103" s="120" t="str">
        <f>'Indicator Data'!A105</f>
        <v>Lithuania</v>
      </c>
      <c r="B103" s="43" t="str">
        <f>'Indicator Data'!B105</f>
        <v>LTU</v>
      </c>
      <c r="C103" s="147">
        <f>'Hazard &amp; Exposure'!AO102</f>
        <v>0.1</v>
      </c>
      <c r="D103" s="146">
        <f>'Hazard &amp; Exposure'!AP102</f>
        <v>4.7</v>
      </c>
      <c r="E103" s="146">
        <f>'Hazard &amp; Exposure'!AQ102</f>
        <v>0</v>
      </c>
      <c r="F103" s="146">
        <f>'Hazard &amp; Exposure'!AR102</f>
        <v>0</v>
      </c>
      <c r="G103" s="146">
        <f>'Hazard &amp; Exposure'!AU102</f>
        <v>3.3</v>
      </c>
      <c r="H103" s="146">
        <f>'Hazard &amp; Exposure'!DM102</f>
        <v>1</v>
      </c>
      <c r="I103" s="40">
        <f>'Hazard &amp; Exposure'!DN102</f>
        <v>1.7</v>
      </c>
      <c r="J103" s="146">
        <f>'Hazard &amp; Exposure'!DQ102</f>
        <v>0</v>
      </c>
      <c r="K103" s="146">
        <f>'Hazard &amp; Exposure'!DT102</f>
        <v>0</v>
      </c>
      <c r="L103" s="40">
        <f>'Hazard &amp; Exposure'!DU102</f>
        <v>0</v>
      </c>
      <c r="M103" s="41">
        <f t="shared" si="33"/>
        <v>0.9</v>
      </c>
      <c r="N103" s="146">
        <f>'Hazard &amp; Exposure'!BL102</f>
        <v>0</v>
      </c>
      <c r="O103" s="146">
        <f>'Hazard &amp; Exposure'!CR102</f>
        <v>0</v>
      </c>
      <c r="P103" s="146">
        <f>'Hazard &amp; Exposure'!DB102</f>
        <v>2.4</v>
      </c>
      <c r="Q103" s="146">
        <f>'Hazard &amp; Exposure'!DL102</f>
        <v>1.4</v>
      </c>
      <c r="R103" s="40">
        <f>'Hazard &amp; Exposure'!DM102</f>
        <v>1</v>
      </c>
      <c r="S103" s="223">
        <f t="shared" si="34"/>
        <v>1</v>
      </c>
      <c r="T103" s="144">
        <f>Vulnerability!E102</f>
        <v>0.6</v>
      </c>
      <c r="U103" s="142">
        <f>Vulnerability!H102</f>
        <v>2.4</v>
      </c>
      <c r="V103" s="142">
        <f>Vulnerability!N102</f>
        <v>0.5</v>
      </c>
      <c r="W103" s="40">
        <f>Vulnerability!O102</f>
        <v>1</v>
      </c>
      <c r="X103" s="142">
        <f>Vulnerability!T102</f>
        <v>2</v>
      </c>
      <c r="Y103" s="141">
        <f>Vulnerability!AB102</f>
        <v>0.5</v>
      </c>
      <c r="Z103" s="141">
        <f>Vulnerability!AE102</f>
        <v>0.3</v>
      </c>
      <c r="AA103" s="141">
        <f>Vulnerability!AH102</f>
        <v>0</v>
      </c>
      <c r="AB103" s="141">
        <f>Vulnerability!AK102</f>
        <v>0.8</v>
      </c>
      <c r="AC103" s="142">
        <f>Vulnerability!AL102</f>
        <v>0.4</v>
      </c>
      <c r="AD103" s="40">
        <f>Vulnerability!AM102</f>
        <v>1.2</v>
      </c>
      <c r="AE103" s="41">
        <f t="shared" si="35"/>
        <v>1.1000000000000001</v>
      </c>
      <c r="AF103" s="41">
        <f>Vulnerability!AZ102</f>
        <v>5.0999999999999996</v>
      </c>
      <c r="AG103" s="41">
        <f t="shared" si="36"/>
        <v>3.4</v>
      </c>
      <c r="AH103" s="156" t="str">
        <f>'Lack of Coping Capacity'!D102</f>
        <v>x</v>
      </c>
      <c r="AI103" s="140">
        <f>'Lack of Coping Capacity'!G102</f>
        <v>3.5</v>
      </c>
      <c r="AJ103" s="40">
        <f>'Lack of Coping Capacity'!H102</f>
        <v>3.5</v>
      </c>
      <c r="AK103" s="140">
        <f>'Lack of Coping Capacity'!M102</f>
        <v>1</v>
      </c>
      <c r="AL103" s="140">
        <f>'Lack of Coping Capacity'!R102</f>
        <v>0.4</v>
      </c>
      <c r="AM103" s="140">
        <f>'Lack of Coping Capacity'!Z102</f>
        <v>1.3</v>
      </c>
      <c r="AN103" s="40">
        <f>'Lack of Coping Capacity'!AA102</f>
        <v>0.9</v>
      </c>
      <c r="AO103" s="41">
        <f t="shared" si="37"/>
        <v>2.2999999999999998</v>
      </c>
      <c r="AP103" s="41">
        <f>'Lack of Coping Capacity'!AB102</f>
        <v>1.8</v>
      </c>
      <c r="AQ103" s="41">
        <f t="shared" si="38"/>
        <v>2.1</v>
      </c>
      <c r="AR103" s="149">
        <f t="shared" si="39"/>
        <v>1.9</v>
      </c>
      <c r="AS103" s="171" t="str">
        <f t="shared" si="40"/>
        <v>Very Low</v>
      </c>
      <c r="AT103" s="166">
        <f t="shared" si="41"/>
        <v>182</v>
      </c>
      <c r="AU103" s="169">
        <f>VLOOKUP($B103,'Lack of Reliability Index'!$A$2:$H$192,8,FALSE)</f>
        <v>5.1343283582089558</v>
      </c>
      <c r="AV103" s="47">
        <f>'Imputed and missing data hidden'!BY101</f>
        <v>10</v>
      </c>
      <c r="AW103" s="167">
        <f t="shared" si="42"/>
        <v>0.19607843137254902</v>
      </c>
      <c r="AX103" s="47" t="str">
        <f t="shared" si="43"/>
        <v/>
      </c>
      <c r="AY103" s="168">
        <f>'Indicator Date hidden2'!BZ102</f>
        <v>0.46268656716417911</v>
      </c>
      <c r="AZ103" s="172"/>
    </row>
    <row r="104" spans="1:52" ht="15" thickBot="1" x14ac:dyDescent="0.35">
      <c r="A104" s="120" t="str">
        <f>'Indicator Data'!A106</f>
        <v>Luxembourg</v>
      </c>
      <c r="B104" s="43" t="str">
        <f>'Indicator Data'!B106</f>
        <v>LUX</v>
      </c>
      <c r="C104" s="147">
        <f>'Hazard &amp; Exposure'!AO103</f>
        <v>0.2</v>
      </c>
      <c r="D104" s="146">
        <f>'Hazard &amp; Exposure'!AP103</f>
        <v>2</v>
      </c>
      <c r="E104" s="146">
        <f>'Hazard &amp; Exposure'!AQ103</f>
        <v>0</v>
      </c>
      <c r="F104" s="146">
        <f>'Hazard &amp; Exposure'!AR103</f>
        <v>0</v>
      </c>
      <c r="G104" s="146">
        <f>'Hazard &amp; Exposure'!AU103</f>
        <v>0</v>
      </c>
      <c r="H104" s="146">
        <f>'Hazard &amp; Exposure'!DM103</f>
        <v>1.6</v>
      </c>
      <c r="I104" s="40">
        <f>'Hazard &amp; Exposure'!DN103</f>
        <v>0.7</v>
      </c>
      <c r="J104" s="146">
        <f>'Hazard &amp; Exposure'!DQ103</f>
        <v>0</v>
      </c>
      <c r="K104" s="146">
        <f>'Hazard &amp; Exposure'!DT103</f>
        <v>0</v>
      </c>
      <c r="L104" s="40">
        <f>'Hazard &amp; Exposure'!DU103</f>
        <v>0</v>
      </c>
      <c r="M104" s="41">
        <f t="shared" si="33"/>
        <v>0.4</v>
      </c>
      <c r="N104" s="146">
        <f>'Hazard &amp; Exposure'!BL103</f>
        <v>0</v>
      </c>
      <c r="O104" s="146">
        <f>'Hazard &amp; Exposure'!CR103</f>
        <v>0</v>
      </c>
      <c r="P104" s="146">
        <f>'Hazard &amp; Exposure'!DB103</f>
        <v>3.8</v>
      </c>
      <c r="Q104" s="146">
        <f>'Hazard &amp; Exposure'!DL103</f>
        <v>2.2000000000000002</v>
      </c>
      <c r="R104" s="40">
        <f>'Hazard &amp; Exposure'!DM103</f>
        <v>1.6</v>
      </c>
      <c r="S104" s="223">
        <f t="shared" si="34"/>
        <v>1</v>
      </c>
      <c r="T104" s="144">
        <f>Vulnerability!E103</f>
        <v>0</v>
      </c>
      <c r="U104" s="142">
        <f>Vulnerability!H103</f>
        <v>1.6</v>
      </c>
      <c r="V104" s="142">
        <f>Vulnerability!N103</f>
        <v>0.5</v>
      </c>
      <c r="W104" s="40">
        <f>Vulnerability!O103</f>
        <v>0.5</v>
      </c>
      <c r="X104" s="142">
        <f>Vulnerability!T103</f>
        <v>3.4</v>
      </c>
      <c r="Y104" s="141">
        <f>Vulnerability!AB103</f>
        <v>0.3</v>
      </c>
      <c r="Z104" s="141">
        <f>Vulnerability!AE103</f>
        <v>0.2</v>
      </c>
      <c r="AA104" s="141">
        <f>Vulnerability!AH103</f>
        <v>0.2</v>
      </c>
      <c r="AB104" s="141">
        <f>Vulnerability!AK103</f>
        <v>1.1000000000000001</v>
      </c>
      <c r="AC104" s="142">
        <f>Vulnerability!AL103</f>
        <v>0.5</v>
      </c>
      <c r="AD104" s="40">
        <f>Vulnerability!AM103</f>
        <v>2.1</v>
      </c>
      <c r="AE104" s="41">
        <f t="shared" si="35"/>
        <v>1.3</v>
      </c>
      <c r="AF104" s="41">
        <f>Vulnerability!AZ103</f>
        <v>5.7</v>
      </c>
      <c r="AG104" s="41">
        <f t="shared" si="36"/>
        <v>3.8</v>
      </c>
      <c r="AH104" s="156" t="str">
        <f>'Lack of Coping Capacity'!D103</f>
        <v>x</v>
      </c>
      <c r="AI104" s="140">
        <f>'Lack of Coping Capacity'!G103</f>
        <v>1.7</v>
      </c>
      <c r="AJ104" s="40">
        <f>'Lack of Coping Capacity'!H103</f>
        <v>1.7</v>
      </c>
      <c r="AK104" s="140">
        <f>'Lack of Coping Capacity'!M103</f>
        <v>1.3</v>
      </c>
      <c r="AL104" s="140">
        <f>'Lack of Coping Capacity'!R103</f>
        <v>0.1</v>
      </c>
      <c r="AM104" s="140">
        <f>'Lack of Coping Capacity'!Z103</f>
        <v>0.9</v>
      </c>
      <c r="AN104" s="40">
        <f>'Lack of Coping Capacity'!AA103</f>
        <v>0.8</v>
      </c>
      <c r="AO104" s="41">
        <f t="shared" si="37"/>
        <v>1.3</v>
      </c>
      <c r="AP104" s="41">
        <f>'Lack of Coping Capacity'!AB103</f>
        <v>2.4</v>
      </c>
      <c r="AQ104" s="41">
        <f t="shared" si="38"/>
        <v>1.9</v>
      </c>
      <c r="AR104" s="149">
        <f t="shared" si="39"/>
        <v>1.9</v>
      </c>
      <c r="AS104" s="171" t="str">
        <f t="shared" si="40"/>
        <v>Very Low</v>
      </c>
      <c r="AT104" s="166">
        <f t="shared" si="41"/>
        <v>182</v>
      </c>
      <c r="AU104" s="169">
        <f>VLOOKUP($B104,'Lack of Reliability Index'!$A$2:$H$192,8,FALSE)</f>
        <v>5.971717171717172</v>
      </c>
      <c r="AV104" s="47">
        <f>'Imputed and missing data hidden'!BY102</f>
        <v>13</v>
      </c>
      <c r="AW104" s="167">
        <f t="shared" si="42"/>
        <v>0.25490196078431371</v>
      </c>
      <c r="AX104" s="47" t="str">
        <f t="shared" si="43"/>
        <v/>
      </c>
      <c r="AY104" s="168">
        <f>'Indicator Date hidden2'!BZ103</f>
        <v>0.46969696969696972</v>
      </c>
      <c r="AZ104" s="172"/>
    </row>
    <row r="105" spans="1:52" ht="15" thickBot="1" x14ac:dyDescent="0.35">
      <c r="A105" s="120" t="str">
        <f>'Indicator Data'!A107</f>
        <v>Madagascar</v>
      </c>
      <c r="B105" s="43" t="str">
        <f>'Indicator Data'!B107</f>
        <v>MDG</v>
      </c>
      <c r="C105" s="147">
        <f>'Hazard &amp; Exposure'!AO104</f>
        <v>0.1</v>
      </c>
      <c r="D105" s="146">
        <f>'Hazard &amp; Exposure'!AP104</f>
        <v>7.2</v>
      </c>
      <c r="E105" s="146">
        <f>'Hazard &amp; Exposure'!AQ104</f>
        <v>7.8</v>
      </c>
      <c r="F105" s="146">
        <f>'Hazard &amp; Exposure'!AR104</f>
        <v>7.4</v>
      </c>
      <c r="G105" s="146">
        <f>'Hazard &amp; Exposure'!AU104</f>
        <v>4.4000000000000004</v>
      </c>
      <c r="H105" s="146">
        <f>'Hazard &amp; Exposure'!DM104</f>
        <v>6.7</v>
      </c>
      <c r="I105" s="40">
        <f>'Hazard &amp; Exposure'!DN104</f>
        <v>6.1</v>
      </c>
      <c r="J105" s="146">
        <f>'Hazard &amp; Exposure'!DQ104</f>
        <v>0.9</v>
      </c>
      <c r="K105" s="146">
        <f>'Hazard &amp; Exposure'!DT104</f>
        <v>0</v>
      </c>
      <c r="L105" s="40">
        <f>'Hazard &amp; Exposure'!DU104</f>
        <v>0.6</v>
      </c>
      <c r="M105" s="41">
        <f t="shared" si="33"/>
        <v>3.9</v>
      </c>
      <c r="N105" s="146">
        <f>'Hazard &amp; Exposure'!BL104</f>
        <v>4.8</v>
      </c>
      <c r="O105" s="146">
        <f>'Hazard &amp; Exposure'!CR104</f>
        <v>7.2</v>
      </c>
      <c r="P105" s="146">
        <f>'Hazard &amp; Exposure'!DB104</f>
        <v>6.8</v>
      </c>
      <c r="Q105" s="146">
        <f>'Hazard &amp; Exposure'!DL104</f>
        <v>7.4</v>
      </c>
      <c r="R105" s="40">
        <f>'Hazard &amp; Exposure'!DM104</f>
        <v>6.7</v>
      </c>
      <c r="S105" s="223">
        <f t="shared" si="34"/>
        <v>5.5</v>
      </c>
      <c r="T105" s="144">
        <f>Vulnerability!E104</f>
        <v>9</v>
      </c>
      <c r="U105" s="142">
        <f>Vulnerability!H104</f>
        <v>4.4000000000000004</v>
      </c>
      <c r="V105" s="142">
        <f>Vulnerability!N104</f>
        <v>1.8</v>
      </c>
      <c r="W105" s="40">
        <f>Vulnerability!O104</f>
        <v>6.1</v>
      </c>
      <c r="X105" s="142">
        <f>Vulnerability!T104</f>
        <v>1.4</v>
      </c>
      <c r="Y105" s="141">
        <f>Vulnerability!AB104</f>
        <v>4</v>
      </c>
      <c r="Z105" s="141">
        <f>Vulnerability!AE104</f>
        <v>4.0999999999999996</v>
      </c>
      <c r="AA105" s="141">
        <f>Vulnerability!AH104</f>
        <v>3.2</v>
      </c>
      <c r="AB105" s="141">
        <f>Vulnerability!AK104</f>
        <v>9.1</v>
      </c>
      <c r="AC105" s="142">
        <f>Vulnerability!AL104</f>
        <v>5.8</v>
      </c>
      <c r="AD105" s="40">
        <f>Vulnerability!AM104</f>
        <v>3.9</v>
      </c>
      <c r="AE105" s="41">
        <f t="shared" si="35"/>
        <v>5.0999999999999996</v>
      </c>
      <c r="AF105" s="41">
        <f>Vulnerability!AZ104</f>
        <v>5.4</v>
      </c>
      <c r="AG105" s="41">
        <f t="shared" si="36"/>
        <v>5.3</v>
      </c>
      <c r="AH105" s="156">
        <f>'Lack of Coping Capacity'!D104</f>
        <v>4.7</v>
      </c>
      <c r="AI105" s="140">
        <f>'Lack of Coping Capacity'!G104</f>
        <v>7.5</v>
      </c>
      <c r="AJ105" s="40">
        <f>'Lack of Coping Capacity'!H104</f>
        <v>6.1</v>
      </c>
      <c r="AK105" s="140">
        <f>'Lack of Coping Capacity'!M104</f>
        <v>7.4</v>
      </c>
      <c r="AL105" s="140">
        <f>'Lack of Coping Capacity'!R104</f>
        <v>9.4</v>
      </c>
      <c r="AM105" s="140">
        <f>'Lack of Coping Capacity'!Z104</f>
        <v>6.8</v>
      </c>
      <c r="AN105" s="40">
        <f>'Lack of Coping Capacity'!AA104</f>
        <v>7.9</v>
      </c>
      <c r="AO105" s="41">
        <f t="shared" si="37"/>
        <v>7.1</v>
      </c>
      <c r="AP105" s="41">
        <f>'Lack of Coping Capacity'!AB104</f>
        <v>7.4</v>
      </c>
      <c r="AQ105" s="41">
        <f t="shared" si="38"/>
        <v>7.3</v>
      </c>
      <c r="AR105" s="149">
        <f t="shared" si="39"/>
        <v>6</v>
      </c>
      <c r="AS105" s="171" t="str">
        <f t="shared" si="40"/>
        <v>High</v>
      </c>
      <c r="AT105" s="166">
        <f t="shared" si="41"/>
        <v>25</v>
      </c>
      <c r="AU105" s="169">
        <f>VLOOKUP($B105,'Lack of Reliability Index'!$A$2:$H$192,8,FALSE)</f>
        <v>4.4296296296296305</v>
      </c>
      <c r="AV105" s="47">
        <f>'Imputed and missing data hidden'!BY103</f>
        <v>3</v>
      </c>
      <c r="AW105" s="167">
        <f t="shared" si="42"/>
        <v>5.8823529411764705E-2</v>
      </c>
      <c r="AX105" s="47" t="str">
        <f t="shared" si="43"/>
        <v/>
      </c>
      <c r="AY105" s="168">
        <f>'Indicator Date hidden2'!BZ104</f>
        <v>0.68055555555555558</v>
      </c>
      <c r="AZ105" s="172"/>
    </row>
    <row r="106" spans="1:52" ht="15" thickBot="1" x14ac:dyDescent="0.35">
      <c r="A106" s="120" t="str">
        <f>'Indicator Data'!A108</f>
        <v>Malawi</v>
      </c>
      <c r="B106" s="43" t="str">
        <f>'Indicator Data'!B108</f>
        <v>MWI</v>
      </c>
      <c r="C106" s="147">
        <f>'Hazard &amp; Exposure'!AO105</f>
        <v>6.5</v>
      </c>
      <c r="D106" s="146">
        <f>'Hazard &amp; Exposure'!AP105</f>
        <v>5.3</v>
      </c>
      <c r="E106" s="146">
        <f>'Hazard &amp; Exposure'!AQ105</f>
        <v>0</v>
      </c>
      <c r="F106" s="146">
        <f>'Hazard &amp; Exposure'!AR105</f>
        <v>0.7</v>
      </c>
      <c r="G106" s="146">
        <f>'Hazard &amp; Exposure'!AU105</f>
        <v>5.9</v>
      </c>
      <c r="H106" s="146">
        <f>'Hazard &amp; Exposure'!DM105</f>
        <v>6.1</v>
      </c>
      <c r="I106" s="40">
        <f>'Hazard &amp; Exposure'!DN105</f>
        <v>4.5</v>
      </c>
      <c r="J106" s="146">
        <f>'Hazard &amp; Exposure'!DQ105</f>
        <v>1.4</v>
      </c>
      <c r="K106" s="146">
        <f>'Hazard &amp; Exposure'!DT105</f>
        <v>0</v>
      </c>
      <c r="L106" s="40">
        <f>'Hazard &amp; Exposure'!DU105</f>
        <v>1</v>
      </c>
      <c r="M106" s="41">
        <f t="shared" si="33"/>
        <v>2.9</v>
      </c>
      <c r="N106" s="146">
        <f>'Hazard &amp; Exposure'!BL105</f>
        <v>3.8</v>
      </c>
      <c r="O106" s="146">
        <f>'Hazard &amp; Exposure'!CR105</f>
        <v>6.8</v>
      </c>
      <c r="P106" s="146">
        <f>'Hazard &amp; Exposure'!DB105</f>
        <v>6.4</v>
      </c>
      <c r="Q106" s="146">
        <f>'Hazard &amp; Exposure'!DL105</f>
        <v>6.7</v>
      </c>
      <c r="R106" s="40">
        <f>'Hazard &amp; Exposure'!DM105</f>
        <v>6.1</v>
      </c>
      <c r="S106" s="223">
        <f t="shared" si="34"/>
        <v>4.7</v>
      </c>
      <c r="T106" s="144">
        <f>Vulnerability!E105</f>
        <v>8.6</v>
      </c>
      <c r="U106" s="142">
        <f>Vulnerability!H105</f>
        <v>6.6</v>
      </c>
      <c r="V106" s="142">
        <f>Vulnerability!N105</f>
        <v>4.5</v>
      </c>
      <c r="W106" s="40">
        <f>Vulnerability!O105</f>
        <v>7.1</v>
      </c>
      <c r="X106" s="142">
        <f>Vulnerability!T105</f>
        <v>5</v>
      </c>
      <c r="Y106" s="141">
        <f>Vulnerability!AB105</f>
        <v>6.3</v>
      </c>
      <c r="Z106" s="141">
        <f>Vulnerability!AE105</f>
        <v>3.2</v>
      </c>
      <c r="AA106" s="141">
        <f>Vulnerability!AH105</f>
        <v>5.4</v>
      </c>
      <c r="AB106" s="141">
        <f>Vulnerability!AK105</f>
        <v>4.5</v>
      </c>
      <c r="AC106" s="142">
        <f>Vulnerability!AL105</f>
        <v>5</v>
      </c>
      <c r="AD106" s="40">
        <f>Vulnerability!AM105</f>
        <v>5</v>
      </c>
      <c r="AE106" s="41">
        <f t="shared" si="35"/>
        <v>6.2</v>
      </c>
      <c r="AF106" s="41">
        <f>Vulnerability!AZ105</f>
        <v>4.5</v>
      </c>
      <c r="AG106" s="41">
        <f t="shared" si="36"/>
        <v>5.4</v>
      </c>
      <c r="AH106" s="156">
        <f>'Lack of Coping Capacity'!D105</f>
        <v>4</v>
      </c>
      <c r="AI106" s="140">
        <f>'Lack of Coping Capacity'!G105</f>
        <v>6.7</v>
      </c>
      <c r="AJ106" s="40">
        <f>'Lack of Coping Capacity'!H105</f>
        <v>5.4</v>
      </c>
      <c r="AK106" s="140">
        <f>'Lack of Coping Capacity'!M105</f>
        <v>8.1</v>
      </c>
      <c r="AL106" s="140">
        <f>'Lack of Coping Capacity'!R105</f>
        <v>7.5</v>
      </c>
      <c r="AM106" s="140">
        <f>'Lack of Coping Capacity'!Z105</f>
        <v>6.7</v>
      </c>
      <c r="AN106" s="40">
        <f>'Lack of Coping Capacity'!AA105</f>
        <v>7.4</v>
      </c>
      <c r="AO106" s="41">
        <f t="shared" si="37"/>
        <v>6.5</v>
      </c>
      <c r="AP106" s="41">
        <f>'Lack of Coping Capacity'!AB105</f>
        <v>5.8</v>
      </c>
      <c r="AQ106" s="41">
        <f t="shared" si="38"/>
        <v>6.2</v>
      </c>
      <c r="AR106" s="149">
        <f t="shared" si="39"/>
        <v>5.4</v>
      </c>
      <c r="AS106" s="171" t="str">
        <f t="shared" si="40"/>
        <v>High</v>
      </c>
      <c r="AT106" s="166">
        <f t="shared" si="41"/>
        <v>45</v>
      </c>
      <c r="AU106" s="169">
        <f>VLOOKUP($B106,'Lack of Reliability Index'!$A$2:$H$192,8,FALSE)</f>
        <v>2.2342342342342336</v>
      </c>
      <c r="AV106" s="47">
        <f>'Imputed and missing data hidden'!BY104</f>
        <v>0</v>
      </c>
      <c r="AW106" s="167">
        <f t="shared" si="42"/>
        <v>0</v>
      </c>
      <c r="AX106" s="47" t="str">
        <f t="shared" si="43"/>
        <v/>
      </c>
      <c r="AY106" s="168">
        <f>'Indicator Date hidden2'!BZ105</f>
        <v>0.41891891891891891</v>
      </c>
      <c r="AZ106" s="172"/>
    </row>
    <row r="107" spans="1:52" ht="15" thickBot="1" x14ac:dyDescent="0.35">
      <c r="A107" s="120" t="str">
        <f>'Indicator Data'!A109</f>
        <v>Malaysia</v>
      </c>
      <c r="B107" s="43" t="str">
        <f>'Indicator Data'!B109</f>
        <v>MYS</v>
      </c>
      <c r="C107" s="147">
        <f>'Hazard &amp; Exposure'!AO106</f>
        <v>2.2999999999999998</v>
      </c>
      <c r="D107" s="146">
        <f>'Hazard &amp; Exposure'!AP106</f>
        <v>6.6</v>
      </c>
      <c r="E107" s="146">
        <f>'Hazard &amp; Exposure'!AQ106</f>
        <v>7.1</v>
      </c>
      <c r="F107" s="146">
        <f>'Hazard &amp; Exposure'!AR106</f>
        <v>2.9</v>
      </c>
      <c r="G107" s="146">
        <f>'Hazard &amp; Exposure'!AU106</f>
        <v>3.3</v>
      </c>
      <c r="H107" s="146">
        <f>'Hazard &amp; Exposure'!DM106</f>
        <v>5.3</v>
      </c>
      <c r="I107" s="40">
        <f>'Hazard &amp; Exposure'!DN106</f>
        <v>4.9000000000000004</v>
      </c>
      <c r="J107" s="146">
        <f>'Hazard &amp; Exposure'!DQ106</f>
        <v>3.4</v>
      </c>
      <c r="K107" s="146">
        <f>'Hazard &amp; Exposure'!DT106</f>
        <v>0</v>
      </c>
      <c r="L107" s="40">
        <f>'Hazard &amp; Exposure'!DU106</f>
        <v>2.4</v>
      </c>
      <c r="M107" s="41">
        <f t="shared" si="33"/>
        <v>3.8</v>
      </c>
      <c r="N107" s="146">
        <f>'Hazard &amp; Exposure'!BL106</f>
        <v>0.4</v>
      </c>
      <c r="O107" s="146">
        <f>'Hazard &amp; Exposure'!CR106</f>
        <v>9</v>
      </c>
      <c r="P107" s="146">
        <f>'Hazard &amp; Exposure'!DB106</f>
        <v>4.2</v>
      </c>
      <c r="Q107" s="146">
        <f>'Hazard &amp; Exposure'!DL106</f>
        <v>3.7</v>
      </c>
      <c r="R107" s="40">
        <f>'Hazard &amp; Exposure'!DM106</f>
        <v>5.3</v>
      </c>
      <c r="S107" s="223">
        <f t="shared" si="34"/>
        <v>4.5999999999999996</v>
      </c>
      <c r="T107" s="144">
        <f>Vulnerability!E106</f>
        <v>1.9</v>
      </c>
      <c r="U107" s="142">
        <f>Vulnerability!H106</f>
        <v>3.9</v>
      </c>
      <c r="V107" s="142">
        <f>Vulnerability!N106</f>
        <v>0.1</v>
      </c>
      <c r="W107" s="40">
        <f>Vulnerability!O106</f>
        <v>2</v>
      </c>
      <c r="X107" s="142">
        <f>Vulnerability!T106</f>
        <v>6.1</v>
      </c>
      <c r="Y107" s="141">
        <f>Vulnerability!AB106</f>
        <v>0.7</v>
      </c>
      <c r="Z107" s="141">
        <f>Vulnerability!AE106</f>
        <v>1.8</v>
      </c>
      <c r="AA107" s="141">
        <f>Vulnerability!AH106</f>
        <v>0.1</v>
      </c>
      <c r="AB107" s="141">
        <f>Vulnerability!AK106</f>
        <v>1.7</v>
      </c>
      <c r="AC107" s="142">
        <f>Vulnerability!AL106</f>
        <v>1.1000000000000001</v>
      </c>
      <c r="AD107" s="40">
        <f>Vulnerability!AM106</f>
        <v>4</v>
      </c>
      <c r="AE107" s="41">
        <f t="shared" si="35"/>
        <v>3.1</v>
      </c>
      <c r="AF107" s="41">
        <f>Vulnerability!AZ106</f>
        <v>5.0999999999999996</v>
      </c>
      <c r="AG107" s="41">
        <f t="shared" si="36"/>
        <v>4.2</v>
      </c>
      <c r="AH107" s="156">
        <f>'Lack of Coping Capacity'!D106</f>
        <v>2.6</v>
      </c>
      <c r="AI107" s="140">
        <f>'Lack of Coping Capacity'!G106</f>
        <v>3.8</v>
      </c>
      <c r="AJ107" s="40">
        <f>'Lack of Coping Capacity'!H106</f>
        <v>3.2</v>
      </c>
      <c r="AK107" s="140">
        <f>'Lack of Coping Capacity'!M106</f>
        <v>1.7</v>
      </c>
      <c r="AL107" s="140">
        <f>'Lack of Coping Capacity'!R106</f>
        <v>2.9</v>
      </c>
      <c r="AM107" s="140">
        <f>'Lack of Coping Capacity'!Z106</f>
        <v>3.3</v>
      </c>
      <c r="AN107" s="40">
        <f>'Lack of Coping Capacity'!AA106</f>
        <v>2.6</v>
      </c>
      <c r="AO107" s="41">
        <f t="shared" si="37"/>
        <v>2.9</v>
      </c>
      <c r="AP107" s="41">
        <f>'Lack of Coping Capacity'!AB106</f>
        <v>0.5</v>
      </c>
      <c r="AQ107" s="41">
        <f t="shared" si="38"/>
        <v>1.8</v>
      </c>
      <c r="AR107" s="149">
        <f t="shared" si="39"/>
        <v>3.3</v>
      </c>
      <c r="AS107" s="171" t="str">
        <f t="shared" si="40"/>
        <v>Low</v>
      </c>
      <c r="AT107" s="166">
        <f t="shared" si="41"/>
        <v>134</v>
      </c>
      <c r="AU107" s="169">
        <f>VLOOKUP($B107,'Lack of Reliability Index'!$A$2:$H$192,8,FALSE)</f>
        <v>4.6840579710144929</v>
      </c>
      <c r="AV107" s="47">
        <f>'Imputed and missing data hidden'!BY105</f>
        <v>8</v>
      </c>
      <c r="AW107" s="167">
        <f t="shared" si="42"/>
        <v>0.15686274509803921</v>
      </c>
      <c r="AX107" s="47" t="str">
        <f t="shared" si="43"/>
        <v/>
      </c>
      <c r="AY107" s="168">
        <f>'Indicator Date hidden2'!BZ106</f>
        <v>0.47826086956521741</v>
      </c>
      <c r="AZ107" s="172"/>
    </row>
    <row r="108" spans="1:52" ht="15" thickBot="1" x14ac:dyDescent="0.35">
      <c r="A108" s="120" t="str">
        <f>'Indicator Data'!A110</f>
        <v>Maldives</v>
      </c>
      <c r="B108" s="43" t="str">
        <f>'Indicator Data'!B110</f>
        <v>MDV</v>
      </c>
      <c r="C108" s="147">
        <f>'Hazard &amp; Exposure'!AO107</f>
        <v>0.1</v>
      </c>
      <c r="D108" s="146">
        <f>'Hazard &amp; Exposure'!AP107</f>
        <v>0.1</v>
      </c>
      <c r="E108" s="146">
        <f>'Hazard &amp; Exposure'!AQ107</f>
        <v>9</v>
      </c>
      <c r="F108" s="146">
        <f>'Hazard &amp; Exposure'!AR107</f>
        <v>0</v>
      </c>
      <c r="G108" s="146">
        <f>'Hazard &amp; Exposure'!AU107</f>
        <v>0</v>
      </c>
      <c r="H108" s="146">
        <f>'Hazard &amp; Exposure'!DM107</f>
        <v>3.2</v>
      </c>
      <c r="I108" s="40">
        <f>'Hazard &amp; Exposure'!DN107</f>
        <v>3.2</v>
      </c>
      <c r="J108" s="146">
        <f>'Hazard &amp; Exposure'!DQ107</f>
        <v>0.3</v>
      </c>
      <c r="K108" s="146">
        <f>'Hazard &amp; Exposure'!DT107</f>
        <v>0</v>
      </c>
      <c r="L108" s="40">
        <f>'Hazard &amp; Exposure'!DU107</f>
        <v>0.2</v>
      </c>
      <c r="M108" s="41">
        <f t="shared" si="33"/>
        <v>1.8</v>
      </c>
      <c r="N108" s="146" t="str">
        <f>'Hazard &amp; Exposure'!BL107</f>
        <v>x</v>
      </c>
      <c r="O108" s="146">
        <f>'Hazard &amp; Exposure'!CR107</f>
        <v>0.8</v>
      </c>
      <c r="P108" s="146">
        <f>'Hazard &amp; Exposure'!DB107</f>
        <v>5.4</v>
      </c>
      <c r="Q108" s="146">
        <f>'Hazard &amp; Exposure'!DL107</f>
        <v>2.8</v>
      </c>
      <c r="R108" s="40">
        <f>'Hazard &amp; Exposure'!DM107</f>
        <v>3.2</v>
      </c>
      <c r="S108" s="223">
        <f t="shared" si="34"/>
        <v>2.5</v>
      </c>
      <c r="T108" s="144">
        <f>Vulnerability!E107</f>
        <v>2.7</v>
      </c>
      <c r="U108" s="142">
        <f>Vulnerability!H107</f>
        <v>4.2</v>
      </c>
      <c r="V108" s="142">
        <f>Vulnerability!N107</f>
        <v>0.7</v>
      </c>
      <c r="W108" s="40">
        <f>Vulnerability!O107</f>
        <v>2.6</v>
      </c>
      <c r="X108" s="142">
        <f>Vulnerability!T107</f>
        <v>0</v>
      </c>
      <c r="Y108" s="141">
        <f>Vulnerability!AB107</f>
        <v>0.3</v>
      </c>
      <c r="Z108" s="141">
        <f>Vulnerability!AE107</f>
        <v>0.7</v>
      </c>
      <c r="AA108" s="141">
        <f>Vulnerability!AH107</f>
        <v>0</v>
      </c>
      <c r="AB108" s="141">
        <f>Vulnerability!AK107</f>
        <v>3.1</v>
      </c>
      <c r="AC108" s="142">
        <f>Vulnerability!AL107</f>
        <v>1.1000000000000001</v>
      </c>
      <c r="AD108" s="40">
        <f>Vulnerability!AM107</f>
        <v>0.6</v>
      </c>
      <c r="AE108" s="41">
        <f t="shared" si="35"/>
        <v>1.7</v>
      </c>
      <c r="AF108" s="41">
        <f>Vulnerability!AZ107</f>
        <v>4.3</v>
      </c>
      <c r="AG108" s="41">
        <f t="shared" si="36"/>
        <v>3.1</v>
      </c>
      <c r="AH108" s="156">
        <f>'Lack of Coping Capacity'!D107</f>
        <v>5.8</v>
      </c>
      <c r="AI108" s="140">
        <f>'Lack of Coping Capacity'!G107</f>
        <v>6.6</v>
      </c>
      <c r="AJ108" s="40">
        <f>'Lack of Coping Capacity'!H107</f>
        <v>6.2</v>
      </c>
      <c r="AK108" s="140">
        <f>'Lack of Coping Capacity'!M107</f>
        <v>1.5</v>
      </c>
      <c r="AL108" s="140">
        <f>'Lack of Coping Capacity'!R107</f>
        <v>0.1</v>
      </c>
      <c r="AM108" s="140">
        <f>'Lack of Coping Capacity'!Z107</f>
        <v>3.2</v>
      </c>
      <c r="AN108" s="40">
        <f>'Lack of Coping Capacity'!AA107</f>
        <v>1.6</v>
      </c>
      <c r="AO108" s="41">
        <f t="shared" si="37"/>
        <v>4.3</v>
      </c>
      <c r="AP108" s="41">
        <f>'Lack of Coping Capacity'!AB107</f>
        <v>5.6</v>
      </c>
      <c r="AQ108" s="41">
        <f t="shared" si="38"/>
        <v>5</v>
      </c>
      <c r="AR108" s="149">
        <f t="shared" si="39"/>
        <v>3.4</v>
      </c>
      <c r="AS108" s="171" t="str">
        <f t="shared" si="40"/>
        <v>Low</v>
      </c>
      <c r="AT108" s="166">
        <f t="shared" si="41"/>
        <v>131</v>
      </c>
      <c r="AU108" s="169">
        <f>VLOOKUP($B108,'Lack of Reliability Index'!$A$2:$H$192,8,FALSE)</f>
        <v>6.9333333333333336</v>
      </c>
      <c r="AV108" s="47">
        <f>'Imputed and missing data hidden'!BY106</f>
        <v>11</v>
      </c>
      <c r="AW108" s="167">
        <f t="shared" si="42"/>
        <v>0.21568627450980393</v>
      </c>
      <c r="AX108" s="47" t="str">
        <f t="shared" si="43"/>
        <v/>
      </c>
      <c r="AY108" s="168">
        <f>'Indicator Date hidden2'!BZ107</f>
        <v>0.8571428571428571</v>
      </c>
      <c r="AZ108" s="172"/>
    </row>
    <row r="109" spans="1:52" ht="15" thickBot="1" x14ac:dyDescent="0.35">
      <c r="A109" s="120" t="str">
        <f>'Indicator Data'!A111</f>
        <v>Mali</v>
      </c>
      <c r="B109" s="43" t="str">
        <f>'Indicator Data'!B111</f>
        <v>MLI</v>
      </c>
      <c r="C109" s="147">
        <f>'Hazard &amp; Exposure'!AO108</f>
        <v>0.1</v>
      </c>
      <c r="D109" s="146">
        <f>'Hazard &amp; Exposure'!AP108</f>
        <v>6.9</v>
      </c>
      <c r="E109" s="146">
        <f>'Hazard &amp; Exposure'!AQ108</f>
        <v>0</v>
      </c>
      <c r="F109" s="146">
        <f>'Hazard &amp; Exposure'!AR108</f>
        <v>0</v>
      </c>
      <c r="G109" s="146">
        <f>'Hazard &amp; Exposure'!AU108</f>
        <v>5</v>
      </c>
      <c r="H109" s="146">
        <f>'Hazard &amp; Exposure'!DM108</f>
        <v>6.4</v>
      </c>
      <c r="I109" s="40">
        <f>'Hazard &amp; Exposure'!DN108</f>
        <v>3.7</v>
      </c>
      <c r="J109" s="146">
        <f>'Hazard &amp; Exposure'!DQ108</f>
        <v>9.8000000000000007</v>
      </c>
      <c r="K109" s="146">
        <f>'Hazard &amp; Exposure'!DT108</f>
        <v>7</v>
      </c>
      <c r="L109" s="40">
        <f>'Hazard &amp; Exposure'!DU108</f>
        <v>7</v>
      </c>
      <c r="M109" s="41">
        <f t="shared" si="33"/>
        <v>5.6</v>
      </c>
      <c r="N109" s="146">
        <f>'Hazard &amp; Exposure'!BL108</f>
        <v>5.5</v>
      </c>
      <c r="O109" s="146">
        <f>'Hazard &amp; Exposure'!CR108</f>
        <v>7.9</v>
      </c>
      <c r="P109" s="146">
        <f>'Hazard &amp; Exposure'!DB108</f>
        <v>6.2</v>
      </c>
      <c r="Q109" s="146">
        <f>'Hazard &amp; Exposure'!DL108</f>
        <v>5.6</v>
      </c>
      <c r="R109" s="40">
        <f>'Hazard &amp; Exposure'!DM108</f>
        <v>6.4</v>
      </c>
      <c r="S109" s="223">
        <f t="shared" si="34"/>
        <v>6</v>
      </c>
      <c r="T109" s="144">
        <f>Vulnerability!E108</f>
        <v>9.6999999999999993</v>
      </c>
      <c r="U109" s="142">
        <f>Vulnerability!H108</f>
        <v>5.5</v>
      </c>
      <c r="V109" s="142">
        <f>Vulnerability!N108</f>
        <v>5</v>
      </c>
      <c r="W109" s="40">
        <f>Vulnerability!O108</f>
        <v>7.5</v>
      </c>
      <c r="X109" s="142">
        <f>Vulnerability!T108</f>
        <v>7</v>
      </c>
      <c r="Y109" s="141">
        <f>Vulnerability!AB108</f>
        <v>4.3</v>
      </c>
      <c r="Z109" s="141">
        <f>Vulnerability!AE108</f>
        <v>6.6</v>
      </c>
      <c r="AA109" s="141">
        <f>Vulnerability!AH108</f>
        <v>0.1</v>
      </c>
      <c r="AB109" s="141">
        <f>Vulnerability!AK108</f>
        <v>0.8</v>
      </c>
      <c r="AC109" s="142">
        <f>Vulnerability!AL108</f>
        <v>3.4</v>
      </c>
      <c r="AD109" s="40">
        <f>Vulnerability!AM108</f>
        <v>5.5</v>
      </c>
      <c r="AE109" s="41">
        <f t="shared" si="35"/>
        <v>6.6</v>
      </c>
      <c r="AF109" s="41">
        <f>Vulnerability!AZ108</f>
        <v>5.8</v>
      </c>
      <c r="AG109" s="41">
        <f t="shared" si="36"/>
        <v>6.2</v>
      </c>
      <c r="AH109" s="156">
        <f>'Lack of Coping Capacity'!D108</f>
        <v>4.9000000000000004</v>
      </c>
      <c r="AI109" s="140">
        <f>'Lack of Coping Capacity'!G108</f>
        <v>7.1</v>
      </c>
      <c r="AJ109" s="40">
        <f>'Lack of Coping Capacity'!H108</f>
        <v>6</v>
      </c>
      <c r="AK109" s="140">
        <f>'Lack of Coping Capacity'!M108</f>
        <v>7.1</v>
      </c>
      <c r="AL109" s="140">
        <f>'Lack of Coping Capacity'!R108</f>
        <v>6.7</v>
      </c>
      <c r="AM109" s="140">
        <f>'Lack of Coping Capacity'!Z108</f>
        <v>8</v>
      </c>
      <c r="AN109" s="40">
        <f>'Lack of Coping Capacity'!AA108</f>
        <v>7.3</v>
      </c>
      <c r="AO109" s="41">
        <f t="shared" si="37"/>
        <v>6.7</v>
      </c>
      <c r="AP109" s="41">
        <f>'Lack of Coping Capacity'!AB108</f>
        <v>5.0999999999999996</v>
      </c>
      <c r="AQ109" s="41">
        <f t="shared" si="38"/>
        <v>6</v>
      </c>
      <c r="AR109" s="149">
        <f t="shared" si="39"/>
        <v>6.1</v>
      </c>
      <c r="AS109" s="171" t="str">
        <f t="shared" si="40"/>
        <v>High</v>
      </c>
      <c r="AT109" s="166">
        <f t="shared" si="41"/>
        <v>21</v>
      </c>
      <c r="AU109" s="169">
        <f>VLOOKUP($B109,'Lack of Reliability Index'!$A$2:$H$192,8,FALSE)</f>
        <v>5.1081081081081079</v>
      </c>
      <c r="AV109" s="47">
        <f>'Imputed and missing data hidden'!BY107</f>
        <v>1</v>
      </c>
      <c r="AW109" s="167">
        <f t="shared" si="42"/>
        <v>1.9607843137254902E-2</v>
      </c>
      <c r="AX109" s="47" t="str">
        <f t="shared" si="43"/>
        <v>YES</v>
      </c>
      <c r="AY109" s="168">
        <f>'Indicator Date hidden2'!BZ108</f>
        <v>0.71621621621621623</v>
      </c>
      <c r="AZ109" s="172"/>
    </row>
    <row r="110" spans="1:52" s="3" customFormat="1" ht="15" thickBot="1" x14ac:dyDescent="0.35">
      <c r="A110" s="120" t="str">
        <f>'Indicator Data'!A112</f>
        <v>Malta</v>
      </c>
      <c r="B110" s="43" t="str">
        <f>'Indicator Data'!B112</f>
        <v>MLT</v>
      </c>
      <c r="C110" s="147">
        <f>'Hazard &amp; Exposure'!AO109</f>
        <v>0.1</v>
      </c>
      <c r="D110" s="146">
        <f>'Hazard &amp; Exposure'!AP109</f>
        <v>0.1</v>
      </c>
      <c r="E110" s="146">
        <f>'Hazard &amp; Exposure'!AQ109</f>
        <v>7.7</v>
      </c>
      <c r="F110" s="146">
        <f>'Hazard &amp; Exposure'!AR109</f>
        <v>0</v>
      </c>
      <c r="G110" s="146">
        <f>'Hazard &amp; Exposure'!AU109</f>
        <v>0</v>
      </c>
      <c r="H110" s="146">
        <f>'Hazard &amp; Exposure'!DM109</f>
        <v>2.9</v>
      </c>
      <c r="I110" s="40">
        <f>'Hazard &amp; Exposure'!DN109</f>
        <v>2.5</v>
      </c>
      <c r="J110" s="146">
        <f>'Hazard &amp; Exposure'!DQ109</f>
        <v>0</v>
      </c>
      <c r="K110" s="146">
        <f>'Hazard &amp; Exposure'!DT109</f>
        <v>0</v>
      </c>
      <c r="L110" s="40">
        <f>'Hazard &amp; Exposure'!DU109</f>
        <v>0</v>
      </c>
      <c r="M110" s="41">
        <f t="shared" si="33"/>
        <v>1.3</v>
      </c>
      <c r="N110" s="146">
        <f>'Hazard &amp; Exposure'!BL109</f>
        <v>0</v>
      </c>
      <c r="O110" s="146">
        <f>'Hazard &amp; Exposure'!CR109</f>
        <v>3.1</v>
      </c>
      <c r="P110" s="146">
        <f>'Hazard &amp; Exposure'!DB109</f>
        <v>4.7</v>
      </c>
      <c r="Q110" s="146">
        <f>'Hazard &amp; Exposure'!DL109</f>
        <v>3.3</v>
      </c>
      <c r="R110" s="40">
        <f>'Hazard &amp; Exposure'!DM109</f>
        <v>2.9</v>
      </c>
      <c r="S110" s="223">
        <f t="shared" si="34"/>
        <v>2.1</v>
      </c>
      <c r="T110" s="144">
        <f>Vulnerability!E109</f>
        <v>0.3</v>
      </c>
      <c r="U110" s="142">
        <f>Vulnerability!H109</f>
        <v>1.9</v>
      </c>
      <c r="V110" s="142">
        <f>Vulnerability!N109</f>
        <v>0.3</v>
      </c>
      <c r="W110" s="40">
        <f>Vulnerability!O109</f>
        <v>0.7</v>
      </c>
      <c r="X110" s="142">
        <f>Vulnerability!T109</f>
        <v>5.2</v>
      </c>
      <c r="Y110" s="141">
        <f>Vulnerability!AB109</f>
        <v>0.1</v>
      </c>
      <c r="Z110" s="141">
        <f>Vulnerability!AE109</f>
        <v>0.5</v>
      </c>
      <c r="AA110" s="141">
        <f>Vulnerability!AH109</f>
        <v>0</v>
      </c>
      <c r="AB110" s="141">
        <f>Vulnerability!AK109</f>
        <v>1</v>
      </c>
      <c r="AC110" s="142">
        <f>Vulnerability!AL109</f>
        <v>0.4</v>
      </c>
      <c r="AD110" s="40">
        <f>Vulnerability!AM109</f>
        <v>3.2</v>
      </c>
      <c r="AE110" s="41">
        <f t="shared" si="35"/>
        <v>2</v>
      </c>
      <c r="AF110" s="41">
        <f>Vulnerability!AZ109</f>
        <v>3.6</v>
      </c>
      <c r="AG110" s="41">
        <f t="shared" si="36"/>
        <v>2.8</v>
      </c>
      <c r="AH110" s="156" t="str">
        <f>'Lack of Coping Capacity'!D109</f>
        <v>x</v>
      </c>
      <c r="AI110" s="140">
        <f>'Lack of Coping Capacity'!G109</f>
        <v>3.9</v>
      </c>
      <c r="AJ110" s="40">
        <f>'Lack of Coping Capacity'!H109</f>
        <v>3.9</v>
      </c>
      <c r="AK110" s="140">
        <f>'Lack of Coping Capacity'!M109</f>
        <v>1.5</v>
      </c>
      <c r="AL110" s="140">
        <f>'Lack of Coping Capacity'!R109</f>
        <v>0</v>
      </c>
      <c r="AM110" s="140">
        <f>'Lack of Coping Capacity'!Z109</f>
        <v>0.5</v>
      </c>
      <c r="AN110" s="40">
        <f>'Lack of Coping Capacity'!AA109</f>
        <v>0.7</v>
      </c>
      <c r="AO110" s="41">
        <f t="shared" si="37"/>
        <v>2.4</v>
      </c>
      <c r="AP110" s="41">
        <f>'Lack of Coping Capacity'!AB109</f>
        <v>4</v>
      </c>
      <c r="AQ110" s="41">
        <f t="shared" si="38"/>
        <v>3.2</v>
      </c>
      <c r="AR110" s="149">
        <f t="shared" si="39"/>
        <v>2.7</v>
      </c>
      <c r="AS110" s="171" t="str">
        <f t="shared" si="40"/>
        <v>Low</v>
      </c>
      <c r="AT110" s="166">
        <f t="shared" si="41"/>
        <v>158</v>
      </c>
      <c r="AU110" s="169">
        <f>VLOOKUP($B110,'Lack of Reliability Index'!$A$2:$H$192,8,FALSE)</f>
        <v>6.3833333333333329</v>
      </c>
      <c r="AV110" s="47">
        <f>'Imputed and missing data hidden'!BY108</f>
        <v>13</v>
      </c>
      <c r="AW110" s="167">
        <f t="shared" si="42"/>
        <v>0.25490196078431371</v>
      </c>
      <c r="AX110" s="47" t="str">
        <f t="shared" si="43"/>
        <v/>
      </c>
      <c r="AY110" s="168">
        <f>'Indicator Date hidden2'!BZ109</f>
        <v>0.546875</v>
      </c>
      <c r="AZ110" s="172"/>
    </row>
    <row r="111" spans="1:52" ht="15" thickBot="1" x14ac:dyDescent="0.35">
      <c r="A111" s="120" t="str">
        <f>'Indicator Data'!A113</f>
        <v>Marshall Islands</v>
      </c>
      <c r="B111" s="43" t="str">
        <f>'Indicator Data'!B113</f>
        <v>MHL</v>
      </c>
      <c r="C111" s="147">
        <f>'Hazard &amp; Exposure'!AO110</f>
        <v>0.1</v>
      </c>
      <c r="D111" s="146">
        <f>'Hazard &amp; Exposure'!AP110</f>
        <v>0.1</v>
      </c>
      <c r="E111" s="146">
        <f>'Hazard &amp; Exposure'!AQ110</f>
        <v>8.6</v>
      </c>
      <c r="F111" s="146">
        <f>'Hazard &amp; Exposure'!AR110</f>
        <v>0.4</v>
      </c>
      <c r="G111" s="146">
        <f>'Hazard &amp; Exposure'!AU110</f>
        <v>3.4</v>
      </c>
      <c r="H111" s="146">
        <f>'Hazard &amp; Exposure'!DM110</f>
        <v>3.7</v>
      </c>
      <c r="I111" s="40">
        <f>'Hazard &amp; Exposure'!DN110</f>
        <v>3.6</v>
      </c>
      <c r="J111" s="146">
        <f>'Hazard &amp; Exposure'!DQ110</f>
        <v>0</v>
      </c>
      <c r="K111" s="146">
        <f>'Hazard &amp; Exposure'!DT110</f>
        <v>0</v>
      </c>
      <c r="L111" s="40">
        <f>'Hazard &amp; Exposure'!DU110</f>
        <v>0</v>
      </c>
      <c r="M111" s="41">
        <f t="shared" si="33"/>
        <v>2</v>
      </c>
      <c r="N111" s="146" t="str">
        <f>'Hazard &amp; Exposure'!BL110</f>
        <v>x</v>
      </c>
      <c r="O111" s="146">
        <f>'Hazard &amp; Exposure'!CR110</f>
        <v>0.9</v>
      </c>
      <c r="P111" s="146">
        <f>'Hazard &amp; Exposure'!DB110</f>
        <v>4.7</v>
      </c>
      <c r="Q111" s="146">
        <f>'Hazard &amp; Exposure'!DL110</f>
        <v>4.8</v>
      </c>
      <c r="R111" s="40">
        <f>'Hazard &amp; Exposure'!DM110</f>
        <v>3.7</v>
      </c>
      <c r="S111" s="223">
        <f t="shared" si="34"/>
        <v>2.9</v>
      </c>
      <c r="T111" s="144">
        <f>Vulnerability!E110</f>
        <v>4</v>
      </c>
      <c r="U111" s="142" t="str">
        <f>Vulnerability!H110</f>
        <v>x</v>
      </c>
      <c r="V111" s="142">
        <f>Vulnerability!N110</f>
        <v>8.1999999999999993</v>
      </c>
      <c r="W111" s="40">
        <f>Vulnerability!O110</f>
        <v>5.4</v>
      </c>
      <c r="X111" s="142">
        <f>Vulnerability!T110</f>
        <v>0</v>
      </c>
      <c r="Y111" s="141">
        <f>Vulnerability!AB110</f>
        <v>6.2</v>
      </c>
      <c r="Z111" s="141">
        <f>Vulnerability!AE110</f>
        <v>2.5</v>
      </c>
      <c r="AA111" s="141">
        <f>Vulnerability!AH110</f>
        <v>0</v>
      </c>
      <c r="AB111" s="141">
        <f>Vulnerability!AK110</f>
        <v>5</v>
      </c>
      <c r="AC111" s="142">
        <f>Vulnerability!AL110</f>
        <v>3.8</v>
      </c>
      <c r="AD111" s="40">
        <f>Vulnerability!AM110</f>
        <v>2.1</v>
      </c>
      <c r="AE111" s="41">
        <f t="shared" si="35"/>
        <v>3.9</v>
      </c>
      <c r="AF111" s="41">
        <f>Vulnerability!AZ110</f>
        <v>3.3</v>
      </c>
      <c r="AG111" s="41">
        <f t="shared" si="36"/>
        <v>3.6</v>
      </c>
      <c r="AH111" s="156">
        <f>'Lack of Coping Capacity'!D110</f>
        <v>7.3</v>
      </c>
      <c r="AI111" s="140">
        <f>'Lack of Coping Capacity'!G110</f>
        <v>8.1</v>
      </c>
      <c r="AJ111" s="40">
        <f>'Lack of Coping Capacity'!H110</f>
        <v>7.7</v>
      </c>
      <c r="AK111" s="140">
        <f>'Lack of Coping Capacity'!M110</f>
        <v>4</v>
      </c>
      <c r="AL111" s="140">
        <f>'Lack of Coping Capacity'!R110</f>
        <v>1.4</v>
      </c>
      <c r="AM111" s="140">
        <f>'Lack of Coping Capacity'!Z110</f>
        <v>6.9</v>
      </c>
      <c r="AN111" s="40">
        <f>'Lack of Coping Capacity'!AA110</f>
        <v>4.0999999999999996</v>
      </c>
      <c r="AO111" s="41">
        <f t="shared" si="37"/>
        <v>6.2</v>
      </c>
      <c r="AP111" s="41">
        <f>'Lack of Coping Capacity'!AB110</f>
        <v>5.0999999999999996</v>
      </c>
      <c r="AQ111" s="41">
        <f t="shared" si="38"/>
        <v>5.7</v>
      </c>
      <c r="AR111" s="149">
        <f t="shared" si="39"/>
        <v>3.9</v>
      </c>
      <c r="AS111" s="171" t="str">
        <f t="shared" si="40"/>
        <v>Medium</v>
      </c>
      <c r="AT111" s="166">
        <f t="shared" si="41"/>
        <v>103</v>
      </c>
      <c r="AU111" s="169">
        <f>VLOOKUP($B111,'Lack of Reliability Index'!$A$2:$H$192,8,FALSE)</f>
        <v>7.3015873015873014</v>
      </c>
      <c r="AV111" s="47">
        <f>'Imputed and missing data hidden'!BY109</f>
        <v>21</v>
      </c>
      <c r="AW111" s="167">
        <f t="shared" si="42"/>
        <v>0.41176470588235292</v>
      </c>
      <c r="AX111" s="47" t="str">
        <f t="shared" si="43"/>
        <v/>
      </c>
      <c r="AY111" s="168">
        <f>'Indicator Date hidden2'!BZ110</f>
        <v>0.61904761904761907</v>
      </c>
      <c r="AZ111" s="172"/>
    </row>
    <row r="112" spans="1:52" ht="15" thickBot="1" x14ac:dyDescent="0.35">
      <c r="A112" s="120" t="str">
        <f>'Indicator Data'!A114</f>
        <v>Mauritania</v>
      </c>
      <c r="B112" s="43" t="str">
        <f>'Indicator Data'!B114</f>
        <v>MRT</v>
      </c>
      <c r="C112" s="147">
        <f>'Hazard &amp; Exposure'!AO111</f>
        <v>0.8</v>
      </c>
      <c r="D112" s="146">
        <f>'Hazard &amp; Exposure'!AP111</f>
        <v>7.5</v>
      </c>
      <c r="E112" s="146">
        <f>'Hazard &amp; Exposure'!AQ111</f>
        <v>4.5999999999999996</v>
      </c>
      <c r="F112" s="146">
        <f>'Hazard &amp; Exposure'!AR111</f>
        <v>0</v>
      </c>
      <c r="G112" s="146">
        <f>'Hazard &amp; Exposure'!AU111</f>
        <v>9.1999999999999993</v>
      </c>
      <c r="H112" s="146">
        <f>'Hazard &amp; Exposure'!DM111</f>
        <v>5.8</v>
      </c>
      <c r="I112" s="40">
        <f>'Hazard &amp; Exposure'!DN111</f>
        <v>5.6</v>
      </c>
      <c r="J112" s="146">
        <f>'Hazard &amp; Exposure'!DQ111</f>
        <v>5</v>
      </c>
      <c r="K112" s="146">
        <f>'Hazard &amp; Exposure'!DT111</f>
        <v>0</v>
      </c>
      <c r="L112" s="40">
        <f>'Hazard &amp; Exposure'!DU111</f>
        <v>3.5</v>
      </c>
      <c r="M112" s="41">
        <f t="shared" si="33"/>
        <v>4.5999999999999996</v>
      </c>
      <c r="N112" s="146">
        <f>'Hazard &amp; Exposure'!BL111</f>
        <v>2.2999999999999998</v>
      </c>
      <c r="O112" s="146">
        <f>'Hazard &amp; Exposure'!CR111</f>
        <v>6.7</v>
      </c>
      <c r="P112" s="146">
        <f>'Hazard &amp; Exposure'!DB111</f>
        <v>5.7</v>
      </c>
      <c r="Q112" s="146">
        <f>'Hazard &amp; Exposure'!DL111</f>
        <v>7.2</v>
      </c>
      <c r="R112" s="40">
        <f>'Hazard &amp; Exposure'!DM111</f>
        <v>5.8</v>
      </c>
      <c r="S112" s="223">
        <f t="shared" si="34"/>
        <v>5.2</v>
      </c>
      <c r="T112" s="144">
        <f>Vulnerability!E111</f>
        <v>8.3000000000000007</v>
      </c>
      <c r="U112" s="142">
        <f>Vulnerability!H111</f>
        <v>5.0999999999999996</v>
      </c>
      <c r="V112" s="142">
        <f>Vulnerability!N111</f>
        <v>4.5</v>
      </c>
      <c r="W112" s="40">
        <f>Vulnerability!O111</f>
        <v>6.6</v>
      </c>
      <c r="X112" s="142">
        <f>Vulnerability!T111</f>
        <v>6.6</v>
      </c>
      <c r="Y112" s="141">
        <f>Vulnerability!AB111</f>
        <v>1.5</v>
      </c>
      <c r="Z112" s="141">
        <f>Vulnerability!AE111</f>
        <v>5.7</v>
      </c>
      <c r="AA112" s="141">
        <f>Vulnerability!AH111</f>
        <v>10</v>
      </c>
      <c r="AB112" s="141">
        <f>Vulnerability!AK111</f>
        <v>2.7</v>
      </c>
      <c r="AC112" s="142">
        <f>Vulnerability!AL111</f>
        <v>6.4</v>
      </c>
      <c r="AD112" s="40">
        <f>Vulnerability!AM111</f>
        <v>6.5</v>
      </c>
      <c r="AE112" s="41">
        <f t="shared" si="35"/>
        <v>6.6</v>
      </c>
      <c r="AF112" s="41">
        <f>Vulnerability!AZ111</f>
        <v>5.6</v>
      </c>
      <c r="AG112" s="41">
        <f t="shared" si="36"/>
        <v>6.1</v>
      </c>
      <c r="AH112" s="156">
        <f>'Lack of Coping Capacity'!D111</f>
        <v>4.8</v>
      </c>
      <c r="AI112" s="140">
        <f>'Lack of Coping Capacity'!G111</f>
        <v>6.9</v>
      </c>
      <c r="AJ112" s="40">
        <f>'Lack of Coping Capacity'!H111</f>
        <v>5.9</v>
      </c>
      <c r="AK112" s="140">
        <f>'Lack of Coping Capacity'!M111</f>
        <v>6.6</v>
      </c>
      <c r="AL112" s="140">
        <f>'Lack of Coping Capacity'!R111</f>
        <v>7.2</v>
      </c>
      <c r="AM112" s="140">
        <f>'Lack of Coping Capacity'!Z111</f>
        <v>7.8</v>
      </c>
      <c r="AN112" s="40">
        <f>'Lack of Coping Capacity'!AA111</f>
        <v>7.2</v>
      </c>
      <c r="AO112" s="41">
        <f t="shared" si="37"/>
        <v>6.6</v>
      </c>
      <c r="AP112" s="41">
        <f>'Lack of Coping Capacity'!AB111</f>
        <v>7.4</v>
      </c>
      <c r="AQ112" s="41">
        <f t="shared" si="38"/>
        <v>7</v>
      </c>
      <c r="AR112" s="149">
        <f t="shared" si="39"/>
        <v>6.1</v>
      </c>
      <c r="AS112" s="171" t="str">
        <f t="shared" si="40"/>
        <v>High</v>
      </c>
      <c r="AT112" s="166">
        <f t="shared" si="41"/>
        <v>21</v>
      </c>
      <c r="AU112" s="169">
        <f>VLOOKUP($B112,'Lack of Reliability Index'!$A$2:$H$192,8,FALSE)</f>
        <v>3.837037037037037</v>
      </c>
      <c r="AV112" s="47">
        <f>'Imputed and missing data hidden'!BY110</f>
        <v>3</v>
      </c>
      <c r="AW112" s="167">
        <f t="shared" si="42"/>
        <v>5.8823529411764705E-2</v>
      </c>
      <c r="AX112" s="47" t="str">
        <f t="shared" si="43"/>
        <v/>
      </c>
      <c r="AY112" s="168">
        <f>'Indicator Date hidden2'!BZ111</f>
        <v>0.56944444444444442</v>
      </c>
      <c r="AZ112" s="172"/>
    </row>
    <row r="113" spans="1:52" ht="15" thickBot="1" x14ac:dyDescent="0.35">
      <c r="A113" s="120" t="str">
        <f>'Indicator Data'!A115</f>
        <v>Mauritius</v>
      </c>
      <c r="B113" s="43" t="str">
        <f>'Indicator Data'!B115</f>
        <v>MUS</v>
      </c>
      <c r="C113" s="147">
        <f>'Hazard &amp; Exposure'!AO112</f>
        <v>0.1</v>
      </c>
      <c r="D113" s="146">
        <f>'Hazard &amp; Exposure'!AP112</f>
        <v>0.1</v>
      </c>
      <c r="E113" s="146">
        <f>'Hazard &amp; Exposure'!AQ112</f>
        <v>6.8</v>
      </c>
      <c r="F113" s="146">
        <f>'Hazard &amp; Exposure'!AR112</f>
        <v>7</v>
      </c>
      <c r="G113" s="146">
        <f>'Hazard &amp; Exposure'!AU112</f>
        <v>1.3</v>
      </c>
      <c r="H113" s="146">
        <f>'Hazard &amp; Exposure'!DM112</f>
        <v>3.7</v>
      </c>
      <c r="I113" s="40">
        <f>'Hazard &amp; Exposure'!DN112</f>
        <v>3.8</v>
      </c>
      <c r="J113" s="146">
        <f>'Hazard &amp; Exposure'!DQ112</f>
        <v>0.1</v>
      </c>
      <c r="K113" s="146">
        <f>'Hazard &amp; Exposure'!DT112</f>
        <v>0</v>
      </c>
      <c r="L113" s="40">
        <f>'Hazard &amp; Exposure'!DU112</f>
        <v>0.1</v>
      </c>
      <c r="M113" s="41">
        <f t="shared" si="33"/>
        <v>2.1</v>
      </c>
      <c r="N113" s="146">
        <f>'Hazard &amp; Exposure'!BL112</f>
        <v>0</v>
      </c>
      <c r="O113" s="146">
        <f>'Hazard &amp; Exposure'!CR112</f>
        <v>7</v>
      </c>
      <c r="P113" s="146">
        <f>'Hazard &amp; Exposure'!DB112</f>
        <v>3</v>
      </c>
      <c r="Q113" s="146">
        <f>'Hazard &amp; Exposure'!DL112</f>
        <v>3</v>
      </c>
      <c r="R113" s="40">
        <f>'Hazard &amp; Exposure'!DM112</f>
        <v>3.7</v>
      </c>
      <c r="S113" s="223">
        <f t="shared" si="34"/>
        <v>2.9</v>
      </c>
      <c r="T113" s="144">
        <f>Vulnerability!E112</f>
        <v>2.1</v>
      </c>
      <c r="U113" s="142">
        <f>Vulnerability!H112</f>
        <v>3.8</v>
      </c>
      <c r="V113" s="142">
        <f>Vulnerability!N112</f>
        <v>1.1000000000000001</v>
      </c>
      <c r="W113" s="40">
        <f>Vulnerability!O112</f>
        <v>2.2999999999999998</v>
      </c>
      <c r="X113" s="142">
        <f>Vulnerability!T112</f>
        <v>0</v>
      </c>
      <c r="Y113" s="141">
        <f>Vulnerability!AB112</f>
        <v>0.7</v>
      </c>
      <c r="Z113" s="141">
        <f>Vulnerability!AE112</f>
        <v>1.2</v>
      </c>
      <c r="AA113" s="141">
        <f>Vulnerability!AH112</f>
        <v>1.2</v>
      </c>
      <c r="AB113" s="141">
        <f>Vulnerability!AK112</f>
        <v>2</v>
      </c>
      <c r="AC113" s="142">
        <f>Vulnerability!AL112</f>
        <v>1.3</v>
      </c>
      <c r="AD113" s="40">
        <f>Vulnerability!AM112</f>
        <v>0.7</v>
      </c>
      <c r="AE113" s="41">
        <f t="shared" si="35"/>
        <v>1.5</v>
      </c>
      <c r="AF113" s="41">
        <f>Vulnerability!AZ112</f>
        <v>4.3</v>
      </c>
      <c r="AG113" s="41">
        <f t="shared" si="36"/>
        <v>3</v>
      </c>
      <c r="AH113" s="156">
        <f>'Lack of Coping Capacity'!D112</f>
        <v>3.3</v>
      </c>
      <c r="AI113" s="140">
        <f>'Lack of Coping Capacity'!G112</f>
        <v>4</v>
      </c>
      <c r="AJ113" s="40">
        <f>'Lack of Coping Capacity'!H112</f>
        <v>3.7</v>
      </c>
      <c r="AK113" s="140">
        <f>'Lack of Coping Capacity'!M112</f>
        <v>2.2000000000000002</v>
      </c>
      <c r="AL113" s="140">
        <f>'Lack of Coping Capacity'!R112</f>
        <v>0.2</v>
      </c>
      <c r="AM113" s="140">
        <f>'Lack of Coping Capacity'!Z112</f>
        <v>3.3</v>
      </c>
      <c r="AN113" s="40">
        <f>'Lack of Coping Capacity'!AA112</f>
        <v>1.9</v>
      </c>
      <c r="AO113" s="41">
        <f t="shared" si="37"/>
        <v>2.8</v>
      </c>
      <c r="AP113" s="41">
        <f>'Lack of Coping Capacity'!AB112</f>
        <v>3.8</v>
      </c>
      <c r="AQ113" s="41">
        <f t="shared" si="38"/>
        <v>3.3</v>
      </c>
      <c r="AR113" s="149">
        <f t="shared" si="39"/>
        <v>3.1</v>
      </c>
      <c r="AS113" s="171" t="str">
        <f t="shared" si="40"/>
        <v>Low</v>
      </c>
      <c r="AT113" s="166">
        <f t="shared" si="41"/>
        <v>140</v>
      </c>
      <c r="AU113" s="169">
        <f>VLOOKUP($B113,'Lack of Reliability Index'!$A$2:$H$192,8,FALSE)</f>
        <v>5.6470588235294112</v>
      </c>
      <c r="AV113" s="47">
        <f>'Imputed and missing data hidden'!BY111</f>
        <v>10</v>
      </c>
      <c r="AW113" s="167">
        <f t="shared" si="42"/>
        <v>0.19607843137254902</v>
      </c>
      <c r="AX113" s="47" t="str">
        <f t="shared" si="43"/>
        <v/>
      </c>
      <c r="AY113" s="168">
        <f>'Indicator Date hidden2'!BZ112</f>
        <v>0.55882352941176472</v>
      </c>
      <c r="AZ113" s="172"/>
    </row>
    <row r="114" spans="1:52" s="3" customFormat="1" ht="15" thickBot="1" x14ac:dyDescent="0.35">
      <c r="A114" s="120" t="str">
        <f>'Indicator Data'!A116</f>
        <v>Mexico</v>
      </c>
      <c r="B114" s="43" t="str">
        <f>'Indicator Data'!B116</f>
        <v>MEX</v>
      </c>
      <c r="C114" s="147">
        <f>'Hazard &amp; Exposure'!AO113</f>
        <v>8.6</v>
      </c>
      <c r="D114" s="146">
        <f>'Hazard &amp; Exposure'!AP113</f>
        <v>7.2</v>
      </c>
      <c r="E114" s="146">
        <f>'Hazard &amp; Exposure'!AQ113</f>
        <v>6.6</v>
      </c>
      <c r="F114" s="146">
        <f>'Hazard &amp; Exposure'!AR113</f>
        <v>7.7</v>
      </c>
      <c r="G114" s="146">
        <f>'Hazard &amp; Exposure'!AU113</f>
        <v>3.8</v>
      </c>
      <c r="H114" s="146">
        <f>'Hazard &amp; Exposure'!DM113</f>
        <v>4.9000000000000004</v>
      </c>
      <c r="I114" s="40">
        <f>'Hazard &amp; Exposure'!DN113</f>
        <v>6.8</v>
      </c>
      <c r="J114" s="146">
        <f>'Hazard &amp; Exposure'!DQ113</f>
        <v>9.9</v>
      </c>
      <c r="K114" s="146">
        <f>'Hazard &amp; Exposure'!DT113</f>
        <v>9</v>
      </c>
      <c r="L114" s="40">
        <f>'Hazard &amp; Exposure'!DU113</f>
        <v>9</v>
      </c>
      <c r="M114" s="41">
        <f t="shared" si="33"/>
        <v>8.1</v>
      </c>
      <c r="N114" s="146" t="str">
        <f>'Hazard &amp; Exposure'!BL113</f>
        <v>x</v>
      </c>
      <c r="O114" s="146">
        <f>'Hazard &amp; Exposure'!CR113</f>
        <v>7.1</v>
      </c>
      <c r="P114" s="146">
        <f>'Hazard &amp; Exposure'!DB113</f>
        <v>3.9</v>
      </c>
      <c r="Q114" s="146">
        <f>'Hazard &amp; Exposure'!DL113</f>
        <v>2.7</v>
      </c>
      <c r="R114" s="40">
        <f>'Hazard &amp; Exposure'!DM113</f>
        <v>4.9000000000000004</v>
      </c>
      <c r="S114" s="223">
        <f t="shared" si="34"/>
        <v>6.8</v>
      </c>
      <c r="T114" s="144">
        <f>Vulnerability!E113</f>
        <v>4.0999999999999996</v>
      </c>
      <c r="U114" s="142">
        <f>Vulnerability!H113</f>
        <v>4.5999999999999996</v>
      </c>
      <c r="V114" s="142">
        <f>Vulnerability!N113</f>
        <v>0.4</v>
      </c>
      <c r="W114" s="40">
        <f>Vulnerability!O113</f>
        <v>3.3</v>
      </c>
      <c r="X114" s="142">
        <f>Vulnerability!T113</f>
        <v>6.4</v>
      </c>
      <c r="Y114" s="141">
        <f>Vulnerability!AB113</f>
        <v>0.9</v>
      </c>
      <c r="Z114" s="141">
        <f>Vulnerability!AE113</f>
        <v>1</v>
      </c>
      <c r="AA114" s="141">
        <f>Vulnerability!AH113</f>
        <v>0.3</v>
      </c>
      <c r="AB114" s="141">
        <f>Vulnerability!AK113</f>
        <v>1.2</v>
      </c>
      <c r="AC114" s="142">
        <f>Vulnerability!AL113</f>
        <v>0.9</v>
      </c>
      <c r="AD114" s="40">
        <f>Vulnerability!AM113</f>
        <v>4.2</v>
      </c>
      <c r="AE114" s="41">
        <f t="shared" si="35"/>
        <v>3.8</v>
      </c>
      <c r="AF114" s="41">
        <f>Vulnerability!AZ113</f>
        <v>5.3</v>
      </c>
      <c r="AG114" s="41">
        <f t="shared" si="36"/>
        <v>4.5999999999999996</v>
      </c>
      <c r="AH114" s="156">
        <f>'Lack of Coping Capacity'!D113</f>
        <v>5.0999999999999996</v>
      </c>
      <c r="AI114" s="140">
        <f>'Lack of Coping Capacity'!G113</f>
        <v>6.2</v>
      </c>
      <c r="AJ114" s="40">
        <f>'Lack of Coping Capacity'!H113</f>
        <v>5.7</v>
      </c>
      <c r="AK114" s="140">
        <f>'Lack of Coping Capacity'!M113</f>
        <v>2.5</v>
      </c>
      <c r="AL114" s="140">
        <f>'Lack of Coping Capacity'!R113</f>
        <v>3.1</v>
      </c>
      <c r="AM114" s="140">
        <f>'Lack of Coping Capacity'!Z113</f>
        <v>3.1</v>
      </c>
      <c r="AN114" s="40">
        <f>'Lack of Coping Capacity'!AA113</f>
        <v>2.9</v>
      </c>
      <c r="AO114" s="41">
        <f t="shared" si="37"/>
        <v>4.4000000000000004</v>
      </c>
      <c r="AP114" s="41">
        <f>'Lack of Coping Capacity'!AB113</f>
        <v>1.4</v>
      </c>
      <c r="AQ114" s="41">
        <f t="shared" si="38"/>
        <v>3</v>
      </c>
      <c r="AR114" s="149">
        <f t="shared" si="39"/>
        <v>4.5</v>
      </c>
      <c r="AS114" s="171" t="str">
        <f t="shared" si="40"/>
        <v>Medium</v>
      </c>
      <c r="AT114" s="166">
        <f t="shared" si="41"/>
        <v>79</v>
      </c>
      <c r="AU114" s="169">
        <f>VLOOKUP($B114,'Lack of Reliability Index'!$A$2:$H$192,8,FALSE)</f>
        <v>4.5333333333333323</v>
      </c>
      <c r="AV114" s="47">
        <f>'Imputed and missing data hidden'!BY112</f>
        <v>4</v>
      </c>
      <c r="AW114" s="167">
        <f t="shared" si="42"/>
        <v>7.8431372549019607E-2</v>
      </c>
      <c r="AX114" s="47" t="str">
        <f t="shared" si="43"/>
        <v>YES</v>
      </c>
      <c r="AY114" s="168">
        <f>'Indicator Date hidden2'!BZ113</f>
        <v>0.48</v>
      </c>
      <c r="AZ114" s="172"/>
    </row>
    <row r="115" spans="1:52" ht="15" thickBot="1" x14ac:dyDescent="0.35">
      <c r="A115" s="120" t="str">
        <f>'Indicator Data'!A117</f>
        <v>Micronesia</v>
      </c>
      <c r="B115" s="43" t="str">
        <f>'Indicator Data'!B117</f>
        <v>FSM</v>
      </c>
      <c r="C115" s="147">
        <f>'Hazard &amp; Exposure'!AO114</f>
        <v>0.1</v>
      </c>
      <c r="D115" s="146">
        <f>'Hazard &amp; Exposure'!AP114</f>
        <v>0.1</v>
      </c>
      <c r="E115" s="146">
        <f>'Hazard &amp; Exposure'!AQ114</f>
        <v>8.6</v>
      </c>
      <c r="F115" s="146">
        <f>'Hazard &amp; Exposure'!AR114</f>
        <v>3.8</v>
      </c>
      <c r="G115" s="146">
        <f>'Hazard &amp; Exposure'!AU114</f>
        <v>5.4</v>
      </c>
      <c r="H115" s="146">
        <f>'Hazard &amp; Exposure'!DM114</f>
        <v>3.1</v>
      </c>
      <c r="I115" s="40">
        <f>'Hazard &amp; Exposure'!DN114</f>
        <v>4.3</v>
      </c>
      <c r="J115" s="146">
        <f>'Hazard &amp; Exposure'!DQ114</f>
        <v>0</v>
      </c>
      <c r="K115" s="146">
        <f>'Hazard &amp; Exposure'!DT114</f>
        <v>0</v>
      </c>
      <c r="L115" s="40">
        <f>'Hazard &amp; Exposure'!DU114</f>
        <v>0</v>
      </c>
      <c r="M115" s="41">
        <f t="shared" si="33"/>
        <v>2.4</v>
      </c>
      <c r="N115" s="146">
        <f>'Hazard &amp; Exposure'!BL114</f>
        <v>0</v>
      </c>
      <c r="O115" s="146">
        <f>'Hazard &amp; Exposure'!CR114</f>
        <v>2.4</v>
      </c>
      <c r="P115" s="146">
        <f>'Hazard &amp; Exposure'!DB114</f>
        <v>3.6</v>
      </c>
      <c r="Q115" s="146">
        <f>'Hazard &amp; Exposure'!DL114</f>
        <v>5.4</v>
      </c>
      <c r="R115" s="40">
        <f>'Hazard &amp; Exposure'!DM114</f>
        <v>3.1</v>
      </c>
      <c r="S115" s="223">
        <f t="shared" si="34"/>
        <v>2.8</v>
      </c>
      <c r="T115" s="144">
        <f>Vulnerability!E114</f>
        <v>5.7</v>
      </c>
      <c r="U115" s="142">
        <f>Vulnerability!H114</f>
        <v>3.8</v>
      </c>
      <c r="V115" s="142">
        <f>Vulnerability!N114</f>
        <v>7.3</v>
      </c>
      <c r="W115" s="40">
        <f>Vulnerability!O114</f>
        <v>5.6</v>
      </c>
      <c r="X115" s="142">
        <f>Vulnerability!T114</f>
        <v>0</v>
      </c>
      <c r="Y115" s="141">
        <f>Vulnerability!AB114</f>
        <v>5</v>
      </c>
      <c r="Z115" s="141">
        <f>Vulnerability!AE114</f>
        <v>2.4</v>
      </c>
      <c r="AA115" s="141">
        <f>Vulnerability!AH114</f>
        <v>8.8000000000000007</v>
      </c>
      <c r="AB115" s="141">
        <f>Vulnerability!AK114</f>
        <v>5</v>
      </c>
      <c r="AC115" s="142">
        <f>Vulnerability!AL114</f>
        <v>5.9</v>
      </c>
      <c r="AD115" s="40">
        <f>Vulnerability!AM114</f>
        <v>3.5</v>
      </c>
      <c r="AE115" s="41">
        <f t="shared" si="35"/>
        <v>4.5999999999999996</v>
      </c>
      <c r="AF115" s="41">
        <f>Vulnerability!AZ114</f>
        <v>4.5</v>
      </c>
      <c r="AG115" s="41">
        <f t="shared" si="36"/>
        <v>4.5999999999999996</v>
      </c>
      <c r="AH115" s="156">
        <f>'Lack of Coping Capacity'!D114</f>
        <v>6</v>
      </c>
      <c r="AI115" s="140">
        <f>'Lack of Coping Capacity'!G114</f>
        <v>5.3</v>
      </c>
      <c r="AJ115" s="40">
        <f>'Lack of Coping Capacity'!H114</f>
        <v>5.7</v>
      </c>
      <c r="AK115" s="140">
        <f>'Lack of Coping Capacity'!M114</f>
        <v>5.9</v>
      </c>
      <c r="AL115" s="140">
        <f>'Lack of Coping Capacity'!R114</f>
        <v>3.4</v>
      </c>
      <c r="AM115" s="140">
        <f>'Lack of Coping Capacity'!Z114</f>
        <v>5.3</v>
      </c>
      <c r="AN115" s="40">
        <f>'Lack of Coping Capacity'!AA114</f>
        <v>4.9000000000000004</v>
      </c>
      <c r="AO115" s="41">
        <f t="shared" si="37"/>
        <v>5.3</v>
      </c>
      <c r="AP115" s="41" t="str">
        <f>'Lack of Coping Capacity'!AB114</f>
        <v>x</v>
      </c>
      <c r="AQ115" s="41">
        <f t="shared" si="38"/>
        <v>5.3</v>
      </c>
      <c r="AR115" s="149">
        <f t="shared" si="39"/>
        <v>4.0999999999999996</v>
      </c>
      <c r="AS115" s="171" t="str">
        <f t="shared" si="40"/>
        <v>Medium</v>
      </c>
      <c r="AT115" s="166">
        <f t="shared" si="41"/>
        <v>96</v>
      </c>
      <c r="AU115" s="169">
        <f>VLOOKUP($B115,'Lack of Reliability Index'!$A$2:$H$192,8,FALSE)</f>
        <v>6.4086021505376349</v>
      </c>
      <c r="AV115" s="47">
        <f>'Imputed and missing data hidden'!BY113</f>
        <v>19</v>
      </c>
      <c r="AW115" s="167">
        <f t="shared" si="42"/>
        <v>0.37254901960784315</v>
      </c>
      <c r="AX115" s="47" t="str">
        <f t="shared" si="43"/>
        <v/>
      </c>
      <c r="AY115" s="168">
        <f>'Indicator Date hidden2'!BZ114</f>
        <v>0.45161290322580644</v>
      </c>
      <c r="AZ115" s="172"/>
    </row>
    <row r="116" spans="1:52" ht="15" thickBot="1" x14ac:dyDescent="0.35">
      <c r="A116" s="120" t="str">
        <f>'Indicator Data'!A118</f>
        <v>Moldova Republic of</v>
      </c>
      <c r="B116" s="43" t="str">
        <f>'Indicator Data'!B118</f>
        <v>MDA</v>
      </c>
      <c r="C116" s="147">
        <f>'Hazard &amp; Exposure'!AO115</f>
        <v>6.3</v>
      </c>
      <c r="D116" s="146">
        <f>'Hazard &amp; Exposure'!AP115</f>
        <v>5.6</v>
      </c>
      <c r="E116" s="146">
        <f>'Hazard &amp; Exposure'!AQ115</f>
        <v>0</v>
      </c>
      <c r="F116" s="146">
        <f>'Hazard &amp; Exposure'!AR115</f>
        <v>0</v>
      </c>
      <c r="G116" s="146">
        <f>'Hazard &amp; Exposure'!AU115</f>
        <v>5.4</v>
      </c>
      <c r="H116" s="146">
        <f>'Hazard &amp; Exposure'!DM115</f>
        <v>4.7</v>
      </c>
      <c r="I116" s="40">
        <f>'Hazard &amp; Exposure'!DN115</f>
        <v>4.0999999999999996</v>
      </c>
      <c r="J116" s="146">
        <f>'Hazard &amp; Exposure'!DQ115</f>
        <v>2.4</v>
      </c>
      <c r="K116" s="146">
        <f>'Hazard &amp; Exposure'!DT115</f>
        <v>0</v>
      </c>
      <c r="L116" s="40">
        <f>'Hazard &amp; Exposure'!DU115</f>
        <v>1.7</v>
      </c>
      <c r="M116" s="41">
        <f t="shared" si="33"/>
        <v>3</v>
      </c>
      <c r="N116" s="146">
        <f>'Hazard &amp; Exposure'!BL115</f>
        <v>8.6999999999999993</v>
      </c>
      <c r="O116" s="146">
        <f>'Hazard &amp; Exposure'!CR115</f>
        <v>0</v>
      </c>
      <c r="P116" s="146">
        <f>'Hazard &amp; Exposure'!DB115</f>
        <v>3.2</v>
      </c>
      <c r="Q116" s="146">
        <f>'Hazard &amp; Exposure'!DL115</f>
        <v>2.9</v>
      </c>
      <c r="R116" s="40">
        <f>'Hazard &amp; Exposure'!DM115</f>
        <v>4.7</v>
      </c>
      <c r="S116" s="223">
        <f t="shared" si="34"/>
        <v>3.9</v>
      </c>
      <c r="T116" s="144">
        <f>Vulnerability!E115</f>
        <v>2.9</v>
      </c>
      <c r="U116" s="142">
        <f>Vulnerability!H115</f>
        <v>1.6</v>
      </c>
      <c r="V116" s="142">
        <f>Vulnerability!N115</f>
        <v>2.5</v>
      </c>
      <c r="W116" s="40">
        <f>Vulnerability!O115</f>
        <v>2.5</v>
      </c>
      <c r="X116" s="142">
        <f>Vulnerability!T115</f>
        <v>1</v>
      </c>
      <c r="Y116" s="141">
        <f>Vulnerability!AB115</f>
        <v>1.1000000000000001</v>
      </c>
      <c r="Z116" s="141">
        <f>Vulnerability!AE115</f>
        <v>0.9</v>
      </c>
      <c r="AA116" s="141">
        <f>Vulnerability!AH115</f>
        <v>0.1</v>
      </c>
      <c r="AB116" s="141">
        <f>Vulnerability!AK115</f>
        <v>3</v>
      </c>
      <c r="AC116" s="142">
        <f>Vulnerability!AL115</f>
        <v>1.3</v>
      </c>
      <c r="AD116" s="40">
        <f>Vulnerability!AM115</f>
        <v>1.2</v>
      </c>
      <c r="AE116" s="41">
        <f t="shared" si="35"/>
        <v>1.9</v>
      </c>
      <c r="AF116" s="41">
        <f>Vulnerability!AZ115</f>
        <v>4.4000000000000004</v>
      </c>
      <c r="AG116" s="41">
        <f t="shared" si="36"/>
        <v>3.2</v>
      </c>
      <c r="AH116" s="156">
        <f>'Lack of Coping Capacity'!D115</f>
        <v>6.2</v>
      </c>
      <c r="AI116" s="140">
        <f>'Lack of Coping Capacity'!G115</f>
        <v>6.4</v>
      </c>
      <c r="AJ116" s="40">
        <f>'Lack of Coping Capacity'!H115</f>
        <v>6.3</v>
      </c>
      <c r="AK116" s="140">
        <f>'Lack of Coping Capacity'!M115</f>
        <v>2.1</v>
      </c>
      <c r="AL116" s="140">
        <f>'Lack of Coping Capacity'!R115</f>
        <v>1.6</v>
      </c>
      <c r="AM116" s="140">
        <f>'Lack of Coping Capacity'!Z115</f>
        <v>3.2</v>
      </c>
      <c r="AN116" s="40">
        <f>'Lack of Coping Capacity'!AA115</f>
        <v>2.2999999999999998</v>
      </c>
      <c r="AO116" s="41">
        <f t="shared" si="37"/>
        <v>4.5999999999999996</v>
      </c>
      <c r="AP116" s="41">
        <f>'Lack of Coping Capacity'!AB115</f>
        <v>4</v>
      </c>
      <c r="AQ116" s="41">
        <f t="shared" si="38"/>
        <v>4.3</v>
      </c>
      <c r="AR116" s="149">
        <f t="shared" si="39"/>
        <v>3.8</v>
      </c>
      <c r="AS116" s="171" t="str">
        <f t="shared" si="40"/>
        <v>Medium</v>
      </c>
      <c r="AT116" s="166">
        <f t="shared" si="41"/>
        <v>110</v>
      </c>
      <c r="AU116" s="169">
        <f>VLOOKUP($B116,'Lack of Reliability Index'!$A$2:$H$192,8,FALSE)</f>
        <v>4.5629629629629633</v>
      </c>
      <c r="AV116" s="47">
        <f>'Imputed and missing data hidden'!BY114</f>
        <v>6</v>
      </c>
      <c r="AW116" s="167">
        <f t="shared" si="42"/>
        <v>0.11764705882352941</v>
      </c>
      <c r="AX116" s="47" t="str">
        <f t="shared" si="43"/>
        <v/>
      </c>
      <c r="AY116" s="168">
        <f>'Indicator Date hidden2'!BZ115</f>
        <v>0.55555555555555558</v>
      </c>
      <c r="AZ116" s="172"/>
    </row>
    <row r="117" spans="1:52" ht="15" thickBot="1" x14ac:dyDescent="0.35">
      <c r="A117" s="120" t="str">
        <f>'Indicator Data'!A119</f>
        <v>Mongolia</v>
      </c>
      <c r="B117" s="43" t="str">
        <f>'Indicator Data'!B119</f>
        <v>MNG</v>
      </c>
      <c r="C117" s="147">
        <f>'Hazard &amp; Exposure'!AO116</f>
        <v>2.4</v>
      </c>
      <c r="D117" s="146">
        <f>'Hazard &amp; Exposure'!AP116</f>
        <v>4.3</v>
      </c>
      <c r="E117" s="146">
        <f>'Hazard &amp; Exposure'!AQ116</f>
        <v>0</v>
      </c>
      <c r="F117" s="146">
        <f>'Hazard &amp; Exposure'!AR116</f>
        <v>0</v>
      </c>
      <c r="G117" s="146">
        <f>'Hazard &amp; Exposure'!AU116</f>
        <v>5.7</v>
      </c>
      <c r="H117" s="146">
        <f>'Hazard &amp; Exposure'!DM116</f>
        <v>1.9</v>
      </c>
      <c r="I117" s="40">
        <f>'Hazard &amp; Exposure'!DN116</f>
        <v>2.7</v>
      </c>
      <c r="J117" s="146">
        <f>'Hazard &amp; Exposure'!DQ116</f>
        <v>0.3</v>
      </c>
      <c r="K117" s="146">
        <f>'Hazard &amp; Exposure'!DT116</f>
        <v>0</v>
      </c>
      <c r="L117" s="40">
        <f>'Hazard &amp; Exposure'!DU116</f>
        <v>0.2</v>
      </c>
      <c r="M117" s="41">
        <f t="shared" si="33"/>
        <v>1.5</v>
      </c>
      <c r="N117" s="146">
        <f>'Hazard &amp; Exposure'!BL116</f>
        <v>0</v>
      </c>
      <c r="O117" s="146">
        <f>'Hazard &amp; Exposure'!CR116</f>
        <v>0</v>
      </c>
      <c r="P117" s="146">
        <f>'Hazard &amp; Exposure'!DB116</f>
        <v>3.7</v>
      </c>
      <c r="Q117" s="146">
        <f>'Hazard &amp; Exposure'!DL116</f>
        <v>3.4</v>
      </c>
      <c r="R117" s="40">
        <f>'Hazard &amp; Exposure'!DM116</f>
        <v>1.9</v>
      </c>
      <c r="S117" s="223">
        <f t="shared" si="34"/>
        <v>1.7</v>
      </c>
      <c r="T117" s="144">
        <f>Vulnerability!E116</f>
        <v>4.8</v>
      </c>
      <c r="U117" s="142">
        <f>Vulnerability!H116</f>
        <v>3.1</v>
      </c>
      <c r="V117" s="142">
        <f>Vulnerability!N116</f>
        <v>2.7</v>
      </c>
      <c r="W117" s="40">
        <f>Vulnerability!O116</f>
        <v>3.9</v>
      </c>
      <c r="X117" s="142">
        <f>Vulnerability!T116</f>
        <v>0</v>
      </c>
      <c r="Y117" s="141">
        <f>Vulnerability!AB116</f>
        <v>2.6</v>
      </c>
      <c r="Z117" s="141">
        <f>Vulnerability!AE116</f>
        <v>0.9</v>
      </c>
      <c r="AA117" s="141">
        <f>Vulnerability!AH116</f>
        <v>4.3</v>
      </c>
      <c r="AB117" s="141">
        <f>Vulnerability!AK116</f>
        <v>3.9</v>
      </c>
      <c r="AC117" s="142">
        <f>Vulnerability!AL116</f>
        <v>3</v>
      </c>
      <c r="AD117" s="40">
        <f>Vulnerability!AM116</f>
        <v>1.6</v>
      </c>
      <c r="AE117" s="41">
        <f t="shared" si="35"/>
        <v>2.8</v>
      </c>
      <c r="AF117" s="41">
        <f>Vulnerability!AZ116</f>
        <v>4.8</v>
      </c>
      <c r="AG117" s="41">
        <f t="shared" si="36"/>
        <v>3.9</v>
      </c>
      <c r="AH117" s="156">
        <f>'Lack of Coping Capacity'!D116</f>
        <v>5.0999999999999996</v>
      </c>
      <c r="AI117" s="140">
        <f>'Lack of Coping Capacity'!G116</f>
        <v>6</v>
      </c>
      <c r="AJ117" s="40">
        <f>'Lack of Coping Capacity'!H116</f>
        <v>5.6</v>
      </c>
      <c r="AK117" s="140">
        <f>'Lack of Coping Capacity'!M116</f>
        <v>2.6</v>
      </c>
      <c r="AL117" s="140">
        <f>'Lack of Coping Capacity'!R116</f>
        <v>5.9</v>
      </c>
      <c r="AM117" s="140">
        <f>'Lack of Coping Capacity'!Z116</f>
        <v>3.8</v>
      </c>
      <c r="AN117" s="40">
        <f>'Lack of Coping Capacity'!AA116</f>
        <v>4.0999999999999996</v>
      </c>
      <c r="AO117" s="41">
        <f t="shared" si="37"/>
        <v>4.9000000000000004</v>
      </c>
      <c r="AP117" s="41">
        <f>'Lack of Coping Capacity'!AB116</f>
        <v>1.4</v>
      </c>
      <c r="AQ117" s="41">
        <f t="shared" si="38"/>
        <v>3.3</v>
      </c>
      <c r="AR117" s="149">
        <f t="shared" si="39"/>
        <v>2.8</v>
      </c>
      <c r="AS117" s="171" t="str">
        <f t="shared" si="40"/>
        <v>Low</v>
      </c>
      <c r="AT117" s="166">
        <f t="shared" si="41"/>
        <v>153</v>
      </c>
      <c r="AU117" s="169">
        <f>VLOOKUP($B117,'Lack of Reliability Index'!$A$2:$H$192,8,FALSE)</f>
        <v>4.1877934272300461</v>
      </c>
      <c r="AV117" s="47">
        <f>'Imputed and missing data hidden'!BY115</f>
        <v>5</v>
      </c>
      <c r="AW117" s="167">
        <f t="shared" si="42"/>
        <v>9.8039215686274508E-2</v>
      </c>
      <c r="AX117" s="47" t="str">
        <f t="shared" si="43"/>
        <v/>
      </c>
      <c r="AY117" s="168">
        <f>'Indicator Date hidden2'!BZ116</f>
        <v>0.53521126760563376</v>
      </c>
      <c r="AZ117" s="172"/>
    </row>
    <row r="118" spans="1:52" ht="15" thickBot="1" x14ac:dyDescent="0.35">
      <c r="A118" s="120" t="str">
        <f>'Indicator Data'!A120</f>
        <v>Montenegro</v>
      </c>
      <c r="B118" s="43" t="str">
        <f>'Indicator Data'!B120</f>
        <v>MNE</v>
      </c>
      <c r="C118" s="147">
        <f>'Hazard &amp; Exposure'!AO117</f>
        <v>5.8</v>
      </c>
      <c r="D118" s="146">
        <f>'Hazard &amp; Exposure'!AP117</f>
        <v>4.4000000000000004</v>
      </c>
      <c r="E118" s="146">
        <f>'Hazard &amp; Exposure'!AQ117</f>
        <v>7.7</v>
      </c>
      <c r="F118" s="146">
        <f>'Hazard &amp; Exposure'!AR117</f>
        <v>0</v>
      </c>
      <c r="G118" s="146">
        <f>'Hazard &amp; Exposure'!AU117</f>
        <v>2</v>
      </c>
      <c r="H118" s="146">
        <f>'Hazard &amp; Exposure'!DM117</f>
        <v>2.6</v>
      </c>
      <c r="I118" s="40">
        <f>'Hazard &amp; Exposure'!DN117</f>
        <v>4.2</v>
      </c>
      <c r="J118" s="146">
        <f>'Hazard &amp; Exposure'!DQ117</f>
        <v>0.1</v>
      </c>
      <c r="K118" s="146">
        <f>'Hazard &amp; Exposure'!DT117</f>
        <v>0</v>
      </c>
      <c r="L118" s="40">
        <f>'Hazard &amp; Exposure'!DU117</f>
        <v>0.1</v>
      </c>
      <c r="M118" s="41">
        <f t="shared" si="33"/>
        <v>2.4</v>
      </c>
      <c r="N118" s="146">
        <f>'Hazard &amp; Exposure'!BL117</f>
        <v>1.3</v>
      </c>
      <c r="O118" s="146">
        <f>'Hazard &amp; Exposure'!CR117</f>
        <v>2.7</v>
      </c>
      <c r="P118" s="146">
        <f>'Hazard &amp; Exposure'!DB117</f>
        <v>2.9</v>
      </c>
      <c r="Q118" s="146">
        <f>'Hazard &amp; Exposure'!DL117</f>
        <v>3.3</v>
      </c>
      <c r="R118" s="40">
        <f>'Hazard &amp; Exposure'!DM117</f>
        <v>2.6</v>
      </c>
      <c r="S118" s="223">
        <f t="shared" si="34"/>
        <v>2.5</v>
      </c>
      <c r="T118" s="144">
        <f>Vulnerability!E117</f>
        <v>1.3</v>
      </c>
      <c r="U118" s="142">
        <f>Vulnerability!H117</f>
        <v>1.7</v>
      </c>
      <c r="V118" s="142">
        <f>Vulnerability!N117</f>
        <v>2</v>
      </c>
      <c r="W118" s="40">
        <f>Vulnerability!O117</f>
        <v>1.6</v>
      </c>
      <c r="X118" s="142">
        <f>Vulnerability!T117</f>
        <v>1.8</v>
      </c>
      <c r="Y118" s="141">
        <f>Vulnerability!AB117</f>
        <v>0.2</v>
      </c>
      <c r="Z118" s="141">
        <f>Vulnerability!AE117</f>
        <v>0.2</v>
      </c>
      <c r="AA118" s="141">
        <f>Vulnerability!AH117</f>
        <v>0</v>
      </c>
      <c r="AB118" s="141">
        <f>Vulnerability!AK117</f>
        <v>0.6</v>
      </c>
      <c r="AC118" s="142">
        <f>Vulnerability!AL117</f>
        <v>0.3</v>
      </c>
      <c r="AD118" s="40">
        <f>Vulnerability!AM117</f>
        <v>1.1000000000000001</v>
      </c>
      <c r="AE118" s="41">
        <f t="shared" si="35"/>
        <v>1.4</v>
      </c>
      <c r="AF118" s="41">
        <f>Vulnerability!AZ117</f>
        <v>3.6</v>
      </c>
      <c r="AG118" s="41">
        <f t="shared" si="36"/>
        <v>2.6</v>
      </c>
      <c r="AH118" s="156">
        <f>'Lack of Coping Capacity'!D117</f>
        <v>4</v>
      </c>
      <c r="AI118" s="140">
        <f>'Lack of Coping Capacity'!G117</f>
        <v>5.0999999999999996</v>
      </c>
      <c r="AJ118" s="40">
        <f>'Lack of Coping Capacity'!H117</f>
        <v>4.5999999999999996</v>
      </c>
      <c r="AK118" s="140">
        <f>'Lack of Coping Capacity'!M117</f>
        <v>1</v>
      </c>
      <c r="AL118" s="140">
        <f>'Lack of Coping Capacity'!R117</f>
        <v>0.9</v>
      </c>
      <c r="AM118" s="140">
        <f>'Lack of Coping Capacity'!Z117</f>
        <v>3.1</v>
      </c>
      <c r="AN118" s="40">
        <f>'Lack of Coping Capacity'!AA117</f>
        <v>1.7</v>
      </c>
      <c r="AO118" s="41">
        <f t="shared" si="37"/>
        <v>3.3</v>
      </c>
      <c r="AP118" s="41">
        <f>'Lack of Coping Capacity'!AB117</f>
        <v>5.3</v>
      </c>
      <c r="AQ118" s="41">
        <f t="shared" si="38"/>
        <v>4.4000000000000004</v>
      </c>
      <c r="AR118" s="149">
        <f t="shared" si="39"/>
        <v>3.1</v>
      </c>
      <c r="AS118" s="171" t="str">
        <f t="shared" si="40"/>
        <v>Low</v>
      </c>
      <c r="AT118" s="166">
        <f t="shared" si="41"/>
        <v>140</v>
      </c>
      <c r="AU118" s="169">
        <f>VLOOKUP($B118,'Lack of Reliability Index'!$A$2:$H$192,8,FALSE)</f>
        <v>4.9802816901408455</v>
      </c>
      <c r="AV118" s="47">
        <f>'Imputed and missing data hidden'!BY116</f>
        <v>6</v>
      </c>
      <c r="AW118" s="167">
        <f t="shared" si="42"/>
        <v>0.11764705882352941</v>
      </c>
      <c r="AX118" s="47" t="str">
        <f t="shared" si="43"/>
        <v/>
      </c>
      <c r="AY118" s="168">
        <f>'Indicator Date hidden2'!BZ117</f>
        <v>0.63380281690140849</v>
      </c>
      <c r="AZ118" s="172"/>
    </row>
    <row r="119" spans="1:52" ht="15" thickBot="1" x14ac:dyDescent="0.35">
      <c r="A119" s="120" t="str">
        <f>'Indicator Data'!A121</f>
        <v>Morocco</v>
      </c>
      <c r="B119" s="43" t="str">
        <f>'Indicator Data'!B121</f>
        <v>MAR</v>
      </c>
      <c r="C119" s="147">
        <f>'Hazard &amp; Exposure'!AO118</f>
        <v>4.8</v>
      </c>
      <c r="D119" s="146">
        <f>'Hazard &amp; Exposure'!AP118</f>
        <v>5.8</v>
      </c>
      <c r="E119" s="146">
        <f>'Hazard &amp; Exposure'!AQ118</f>
        <v>6.7</v>
      </c>
      <c r="F119" s="146">
        <f>'Hazard &amp; Exposure'!AR118</f>
        <v>0</v>
      </c>
      <c r="G119" s="146">
        <f>'Hazard &amp; Exposure'!AU118</f>
        <v>6.2</v>
      </c>
      <c r="H119" s="146">
        <f>'Hazard &amp; Exposure'!DM118</f>
        <v>3.7</v>
      </c>
      <c r="I119" s="40">
        <f>'Hazard &amp; Exposure'!DN118</f>
        <v>4.9000000000000004</v>
      </c>
      <c r="J119" s="146">
        <f>'Hazard &amp; Exposure'!DQ118</f>
        <v>5.8</v>
      </c>
      <c r="K119" s="146">
        <f>'Hazard &amp; Exposure'!DT118</f>
        <v>0</v>
      </c>
      <c r="L119" s="40">
        <f>'Hazard &amp; Exposure'!DU118</f>
        <v>4.0999999999999996</v>
      </c>
      <c r="M119" s="41">
        <f t="shared" si="33"/>
        <v>4.5</v>
      </c>
      <c r="N119" s="146">
        <f>'Hazard &amp; Exposure'!BL118</f>
        <v>0</v>
      </c>
      <c r="O119" s="146">
        <f>'Hazard &amp; Exposure'!CR118</f>
        <v>4.8</v>
      </c>
      <c r="P119" s="146">
        <f>'Hazard &amp; Exposure'!DB118</f>
        <v>4.8</v>
      </c>
      <c r="Q119" s="146">
        <f>'Hazard &amp; Exposure'!DL118</f>
        <v>4.2</v>
      </c>
      <c r="R119" s="40">
        <f>'Hazard &amp; Exposure'!DM118</f>
        <v>3.7</v>
      </c>
      <c r="S119" s="223">
        <f t="shared" si="34"/>
        <v>4.0999999999999996</v>
      </c>
      <c r="T119" s="144">
        <f>Vulnerability!E118</f>
        <v>6</v>
      </c>
      <c r="U119" s="142">
        <f>Vulnerability!H118</f>
        <v>5.0999999999999996</v>
      </c>
      <c r="V119" s="142">
        <f>Vulnerability!N118</f>
        <v>1.1000000000000001</v>
      </c>
      <c r="W119" s="40">
        <f>Vulnerability!O118</f>
        <v>4.5999999999999996</v>
      </c>
      <c r="X119" s="142">
        <f>Vulnerability!T118</f>
        <v>2.6</v>
      </c>
      <c r="Y119" s="141">
        <f>Vulnerability!AB118</f>
        <v>0.5</v>
      </c>
      <c r="Z119" s="141">
        <f>Vulnerability!AE118</f>
        <v>1.2</v>
      </c>
      <c r="AA119" s="141">
        <f>Vulnerability!AH118</f>
        <v>1.2</v>
      </c>
      <c r="AB119" s="141">
        <f>Vulnerability!AK118</f>
        <v>0</v>
      </c>
      <c r="AC119" s="142">
        <f>Vulnerability!AL118</f>
        <v>0.7</v>
      </c>
      <c r="AD119" s="40">
        <f>Vulnerability!AM118</f>
        <v>1.7</v>
      </c>
      <c r="AE119" s="41">
        <f t="shared" si="35"/>
        <v>3.3</v>
      </c>
      <c r="AF119" s="41">
        <f>Vulnerability!AZ118</f>
        <v>6.5</v>
      </c>
      <c r="AG119" s="41">
        <f t="shared" si="36"/>
        <v>5.0999999999999996</v>
      </c>
      <c r="AH119" s="156">
        <f>'Lack of Coping Capacity'!D118</f>
        <v>5.6</v>
      </c>
      <c r="AI119" s="140">
        <f>'Lack of Coping Capacity'!G118</f>
        <v>5.7</v>
      </c>
      <c r="AJ119" s="40">
        <f>'Lack of Coping Capacity'!H118</f>
        <v>5.7</v>
      </c>
      <c r="AK119" s="140">
        <f>'Lack of Coping Capacity'!M118</f>
        <v>3.1</v>
      </c>
      <c r="AL119" s="140">
        <f>'Lack of Coping Capacity'!R118</f>
        <v>3.7</v>
      </c>
      <c r="AM119" s="140">
        <f>'Lack of Coping Capacity'!Z118</f>
        <v>4.4000000000000004</v>
      </c>
      <c r="AN119" s="40">
        <f>'Lack of Coping Capacity'!AA118</f>
        <v>3.7</v>
      </c>
      <c r="AO119" s="41">
        <f t="shared" si="37"/>
        <v>4.8</v>
      </c>
      <c r="AP119" s="41">
        <f>'Lack of Coping Capacity'!AB118</f>
        <v>2.5</v>
      </c>
      <c r="AQ119" s="41">
        <f t="shared" si="38"/>
        <v>3.7</v>
      </c>
      <c r="AR119" s="149">
        <f t="shared" si="39"/>
        <v>4.3</v>
      </c>
      <c r="AS119" s="171" t="str">
        <f t="shared" si="40"/>
        <v>Medium</v>
      </c>
      <c r="AT119" s="166">
        <f t="shared" si="41"/>
        <v>88</v>
      </c>
      <c r="AU119" s="169">
        <f>VLOOKUP($B119,'Lack of Reliability Index'!$A$2:$H$192,8,FALSE)</f>
        <v>4.2666666666666666</v>
      </c>
      <c r="AV119" s="47">
        <f>'Imputed and missing data hidden'!BY117</f>
        <v>1</v>
      </c>
      <c r="AW119" s="167">
        <f t="shared" si="42"/>
        <v>1.9607843137254902E-2</v>
      </c>
      <c r="AX119" s="47" t="str">
        <f t="shared" si="43"/>
        <v/>
      </c>
      <c r="AY119" s="168">
        <f>'Indicator Date hidden2'!BZ118</f>
        <v>0.76712328767123283</v>
      </c>
      <c r="AZ119" s="172"/>
    </row>
    <row r="120" spans="1:52" ht="15" thickBot="1" x14ac:dyDescent="0.35">
      <c r="A120" s="120" t="str">
        <f>'Indicator Data'!A122</f>
        <v>Mozambique</v>
      </c>
      <c r="B120" s="43" t="str">
        <f>'Indicator Data'!B122</f>
        <v>MOZ</v>
      </c>
      <c r="C120" s="147">
        <f>'Hazard &amp; Exposure'!AO119</f>
        <v>3.8</v>
      </c>
      <c r="D120" s="146">
        <f>'Hazard &amp; Exposure'!AP119</f>
        <v>6.3</v>
      </c>
      <c r="E120" s="146">
        <f>'Hazard &amp; Exposure'!AQ119</f>
        <v>6</v>
      </c>
      <c r="F120" s="146">
        <f>'Hazard &amp; Exposure'!AR119</f>
        <v>5.2</v>
      </c>
      <c r="G120" s="146">
        <f>'Hazard &amp; Exposure'!AU119</f>
        <v>7.6</v>
      </c>
      <c r="H120" s="146">
        <f>'Hazard &amp; Exposure'!DM119</f>
        <v>6.6</v>
      </c>
      <c r="I120" s="40">
        <f>'Hazard &amp; Exposure'!DN119</f>
        <v>6</v>
      </c>
      <c r="J120" s="146">
        <f>'Hazard &amp; Exposure'!DQ119</f>
        <v>6.6</v>
      </c>
      <c r="K120" s="146">
        <f>'Hazard &amp; Exposure'!DT119</f>
        <v>7</v>
      </c>
      <c r="L120" s="40">
        <f>'Hazard &amp; Exposure'!DU119</f>
        <v>7</v>
      </c>
      <c r="M120" s="41">
        <f t="shared" si="33"/>
        <v>6.5</v>
      </c>
      <c r="N120" s="146">
        <f>'Hazard &amp; Exposure'!BL119</f>
        <v>4.2</v>
      </c>
      <c r="O120" s="146">
        <f>'Hazard &amp; Exposure'!CR119</f>
        <v>8</v>
      </c>
      <c r="P120" s="146">
        <f>'Hazard &amp; Exposure'!DB119</f>
        <v>6.6</v>
      </c>
      <c r="Q120" s="146">
        <f>'Hazard &amp; Exposure'!DL119</f>
        <v>7</v>
      </c>
      <c r="R120" s="40">
        <f>'Hazard &amp; Exposure'!DM119</f>
        <v>6.6</v>
      </c>
      <c r="S120" s="223">
        <f t="shared" si="34"/>
        <v>6.6</v>
      </c>
      <c r="T120" s="144">
        <f>Vulnerability!E119</f>
        <v>9.4</v>
      </c>
      <c r="U120" s="142">
        <f>Vulnerability!H119</f>
        <v>7.5</v>
      </c>
      <c r="V120" s="142">
        <f>Vulnerability!N119</f>
        <v>4.5</v>
      </c>
      <c r="W120" s="40">
        <f>Vulnerability!O119</f>
        <v>7.7</v>
      </c>
      <c r="X120" s="142">
        <f>Vulnerability!T119</f>
        <v>4.8</v>
      </c>
      <c r="Y120" s="141">
        <f>Vulnerability!AB119</f>
        <v>9.3000000000000007</v>
      </c>
      <c r="Z120" s="141">
        <f>Vulnerability!AE119</f>
        <v>4.5999999999999996</v>
      </c>
      <c r="AA120" s="141">
        <f>Vulnerability!AH119</f>
        <v>7.4</v>
      </c>
      <c r="AB120" s="141">
        <f>Vulnerability!AK119</f>
        <v>6.8</v>
      </c>
      <c r="AC120" s="142">
        <f>Vulnerability!AL119</f>
        <v>7.4</v>
      </c>
      <c r="AD120" s="40">
        <f>Vulnerability!AM119</f>
        <v>6.3</v>
      </c>
      <c r="AE120" s="41">
        <f t="shared" si="35"/>
        <v>7.1</v>
      </c>
      <c r="AF120" s="41">
        <f>Vulnerability!AZ119</f>
        <v>5.7</v>
      </c>
      <c r="AG120" s="41">
        <f t="shared" si="36"/>
        <v>6.5</v>
      </c>
      <c r="AH120" s="156">
        <f>'Lack of Coping Capacity'!D119</f>
        <v>2.1</v>
      </c>
      <c r="AI120" s="140">
        <f>'Lack of Coping Capacity'!G119</f>
        <v>7.1</v>
      </c>
      <c r="AJ120" s="40">
        <f>'Lack of Coping Capacity'!H119</f>
        <v>4.5999999999999996</v>
      </c>
      <c r="AK120" s="140">
        <f>'Lack of Coping Capacity'!M119</f>
        <v>7.8</v>
      </c>
      <c r="AL120" s="140">
        <f>'Lack of Coping Capacity'!R119</f>
        <v>8.8000000000000007</v>
      </c>
      <c r="AM120" s="140">
        <f>'Lack of Coping Capacity'!Z119</f>
        <v>7.1</v>
      </c>
      <c r="AN120" s="40">
        <f>'Lack of Coping Capacity'!AA119</f>
        <v>7.9</v>
      </c>
      <c r="AO120" s="41">
        <f t="shared" si="37"/>
        <v>6.5</v>
      </c>
      <c r="AP120" s="41">
        <f>'Lack of Coping Capacity'!AB119</f>
        <v>4.7</v>
      </c>
      <c r="AQ120" s="41">
        <f t="shared" si="38"/>
        <v>5.7</v>
      </c>
      <c r="AR120" s="149">
        <f t="shared" si="39"/>
        <v>6.3</v>
      </c>
      <c r="AS120" s="171" t="str">
        <f t="shared" si="40"/>
        <v>High</v>
      </c>
      <c r="AT120" s="166">
        <f t="shared" si="41"/>
        <v>14</v>
      </c>
      <c r="AU120" s="169">
        <f>VLOOKUP($B120,'Lack of Reliability Index'!$A$2:$H$192,8,FALSE)</f>
        <v>4.2666666666666666</v>
      </c>
      <c r="AV120" s="47">
        <f>'Imputed and missing data hidden'!BY118</f>
        <v>0</v>
      </c>
      <c r="AW120" s="167">
        <f t="shared" si="42"/>
        <v>0</v>
      </c>
      <c r="AX120" s="47" t="str">
        <f t="shared" si="43"/>
        <v>YES</v>
      </c>
      <c r="AY120" s="168">
        <f>'Indicator Date hidden2'!BZ119</f>
        <v>0.64</v>
      </c>
      <c r="AZ120" s="172"/>
    </row>
    <row r="121" spans="1:52" ht="15" thickBot="1" x14ac:dyDescent="0.35">
      <c r="A121" s="120" t="str">
        <f>'Indicator Data'!A123</f>
        <v>Myanmar</v>
      </c>
      <c r="B121" s="43" t="str">
        <f>'Indicator Data'!B123</f>
        <v>MMR</v>
      </c>
      <c r="C121" s="147">
        <f>'Hazard &amp; Exposure'!AO120</f>
        <v>9.1</v>
      </c>
      <c r="D121" s="146">
        <f>'Hazard &amp; Exposure'!AP120</f>
        <v>9.9</v>
      </c>
      <c r="E121" s="146">
        <f>'Hazard &amp; Exposure'!AQ120</f>
        <v>8.9</v>
      </c>
      <c r="F121" s="146">
        <f>'Hazard &amp; Exposure'!AR120</f>
        <v>5.6</v>
      </c>
      <c r="G121" s="146">
        <f>'Hazard &amp; Exposure'!AU120</f>
        <v>1</v>
      </c>
      <c r="H121" s="146">
        <f>'Hazard &amp; Exposure'!DM120</f>
        <v>6.6</v>
      </c>
      <c r="I121" s="40">
        <f>'Hazard &amp; Exposure'!DN120</f>
        <v>7.8</v>
      </c>
      <c r="J121" s="146">
        <f>'Hazard &amp; Exposure'!DQ120</f>
        <v>9.3000000000000007</v>
      </c>
      <c r="K121" s="146">
        <f>'Hazard &amp; Exposure'!DT120</f>
        <v>7</v>
      </c>
      <c r="L121" s="40">
        <f>'Hazard &amp; Exposure'!DU120</f>
        <v>7</v>
      </c>
      <c r="M121" s="41">
        <f t="shared" si="33"/>
        <v>7.4</v>
      </c>
      <c r="N121" s="146">
        <f>'Hazard &amp; Exposure'!BL120</f>
        <v>7</v>
      </c>
      <c r="O121" s="146">
        <f>'Hazard &amp; Exposure'!CR120</f>
        <v>8.9</v>
      </c>
      <c r="P121" s="146">
        <f>'Hazard &amp; Exposure'!DB120</f>
        <v>4</v>
      </c>
      <c r="Q121" s="146">
        <f>'Hazard &amp; Exposure'!DL120</f>
        <v>4.5999999999999996</v>
      </c>
      <c r="R121" s="40">
        <f>'Hazard &amp; Exposure'!DM120</f>
        <v>6.6</v>
      </c>
      <c r="S121" s="223">
        <f t="shared" si="34"/>
        <v>7</v>
      </c>
      <c r="T121" s="144">
        <f>Vulnerability!E120</f>
        <v>7.4</v>
      </c>
      <c r="U121" s="142">
        <f>Vulnerability!H120</f>
        <v>4.7</v>
      </c>
      <c r="V121" s="142">
        <f>Vulnerability!N120</f>
        <v>1.8</v>
      </c>
      <c r="W121" s="40">
        <f>Vulnerability!O120</f>
        <v>5.3</v>
      </c>
      <c r="X121" s="142">
        <f>Vulnerability!T120</f>
        <v>7</v>
      </c>
      <c r="Y121" s="141">
        <f>Vulnerability!AB120</f>
        <v>3.9</v>
      </c>
      <c r="Z121" s="141">
        <f>Vulnerability!AE120</f>
        <v>3.9</v>
      </c>
      <c r="AA121" s="141">
        <f>Vulnerability!AH120</f>
        <v>0.3</v>
      </c>
      <c r="AB121" s="141">
        <f>Vulnerability!AK120</f>
        <v>3.1</v>
      </c>
      <c r="AC121" s="142">
        <f>Vulnerability!AL120</f>
        <v>2.9</v>
      </c>
      <c r="AD121" s="40">
        <f>Vulnerability!AM120</f>
        <v>5.3</v>
      </c>
      <c r="AE121" s="41">
        <f t="shared" si="35"/>
        <v>5.3</v>
      </c>
      <c r="AF121" s="41">
        <f>Vulnerability!AZ120</f>
        <v>6.2</v>
      </c>
      <c r="AG121" s="41">
        <f t="shared" si="36"/>
        <v>5.8</v>
      </c>
      <c r="AH121" s="156">
        <f>'Lack of Coping Capacity'!D120</f>
        <v>7.1</v>
      </c>
      <c r="AI121" s="140">
        <f>'Lack of Coping Capacity'!G120</f>
        <v>7.1</v>
      </c>
      <c r="AJ121" s="40">
        <f>'Lack of Coping Capacity'!H120</f>
        <v>7.1</v>
      </c>
      <c r="AK121" s="140">
        <f>'Lack of Coping Capacity'!M120</f>
        <v>4.8</v>
      </c>
      <c r="AL121" s="140">
        <f>'Lack of Coping Capacity'!R120</f>
        <v>5.7</v>
      </c>
      <c r="AM121" s="140">
        <f>'Lack of Coping Capacity'!Z120</f>
        <v>5.5</v>
      </c>
      <c r="AN121" s="40">
        <f>'Lack of Coping Capacity'!AA120</f>
        <v>5.3</v>
      </c>
      <c r="AO121" s="41">
        <f t="shared" si="37"/>
        <v>6.3</v>
      </c>
      <c r="AP121" s="41">
        <f>'Lack of Coping Capacity'!AB120</f>
        <v>3.4</v>
      </c>
      <c r="AQ121" s="41">
        <f t="shared" si="38"/>
        <v>5</v>
      </c>
      <c r="AR121" s="149">
        <f t="shared" si="39"/>
        <v>5.9</v>
      </c>
      <c r="AS121" s="171" t="str">
        <f t="shared" si="40"/>
        <v>High</v>
      </c>
      <c r="AT121" s="166">
        <f t="shared" si="41"/>
        <v>30</v>
      </c>
      <c r="AU121" s="169">
        <f>VLOOKUP($B121,'Lack of Reliability Index'!$A$2:$H$192,8,FALSE)</f>
        <v>3.844444444444445</v>
      </c>
      <c r="AV121" s="47">
        <f>'Imputed and missing data hidden'!BY119</f>
        <v>3</v>
      </c>
      <c r="AW121" s="167">
        <f t="shared" si="42"/>
        <v>5.8823529411764705E-2</v>
      </c>
      <c r="AX121" s="47" t="str">
        <f t="shared" si="43"/>
        <v>YES</v>
      </c>
      <c r="AY121" s="168">
        <f>'Indicator Date hidden2'!BZ120</f>
        <v>0.42666666666666669</v>
      </c>
      <c r="AZ121" s="172"/>
    </row>
    <row r="122" spans="1:52" ht="15" thickBot="1" x14ac:dyDescent="0.35">
      <c r="A122" s="120" t="str">
        <f>'Indicator Data'!A124</f>
        <v>Namibia</v>
      </c>
      <c r="B122" s="43" t="str">
        <f>'Indicator Data'!B124</f>
        <v>NAM</v>
      </c>
      <c r="C122" s="147">
        <f>'Hazard &amp; Exposure'!AO121</f>
        <v>0.1</v>
      </c>
      <c r="D122" s="146">
        <f>'Hazard &amp; Exposure'!AP121</f>
        <v>6.1</v>
      </c>
      <c r="E122" s="146">
        <f>'Hazard &amp; Exposure'!AQ121</f>
        <v>0</v>
      </c>
      <c r="F122" s="146">
        <f>'Hazard &amp; Exposure'!AR121</f>
        <v>0</v>
      </c>
      <c r="G122" s="146">
        <f>'Hazard &amp; Exposure'!AU121</f>
        <v>8.5</v>
      </c>
      <c r="H122" s="146">
        <f>'Hazard &amp; Exposure'!DM121</f>
        <v>4.7</v>
      </c>
      <c r="I122" s="40">
        <f>'Hazard &amp; Exposure'!DN121</f>
        <v>4.0999999999999996</v>
      </c>
      <c r="J122" s="146">
        <f>'Hazard &amp; Exposure'!DQ121</f>
        <v>0.6</v>
      </c>
      <c r="K122" s="146">
        <f>'Hazard &amp; Exposure'!DT121</f>
        <v>0</v>
      </c>
      <c r="L122" s="40">
        <f>'Hazard &amp; Exposure'!DU121</f>
        <v>0.4</v>
      </c>
      <c r="M122" s="41">
        <f t="shared" si="33"/>
        <v>2.4</v>
      </c>
      <c r="N122" s="146">
        <f>'Hazard &amp; Exposure'!BL121</f>
        <v>2.1</v>
      </c>
      <c r="O122" s="146">
        <f>'Hazard &amp; Exposure'!CR121</f>
        <v>5.0999999999999996</v>
      </c>
      <c r="P122" s="146">
        <f>'Hazard &amp; Exposure'!DB121</f>
        <v>5.0999999999999996</v>
      </c>
      <c r="Q122" s="146">
        <f>'Hazard &amp; Exposure'!DL121</f>
        <v>5.8</v>
      </c>
      <c r="R122" s="40">
        <f>'Hazard &amp; Exposure'!DM121</f>
        <v>4.7</v>
      </c>
      <c r="S122" s="223">
        <f t="shared" si="34"/>
        <v>3.6</v>
      </c>
      <c r="T122" s="144">
        <f>Vulnerability!E121</f>
        <v>7</v>
      </c>
      <c r="U122" s="142">
        <f>Vulnerability!H121</f>
        <v>7.3</v>
      </c>
      <c r="V122" s="142">
        <f>Vulnerability!N121</f>
        <v>1.1000000000000001</v>
      </c>
      <c r="W122" s="40">
        <f>Vulnerability!O121</f>
        <v>5.6</v>
      </c>
      <c r="X122" s="142">
        <f>Vulnerability!T121</f>
        <v>2.8</v>
      </c>
      <c r="Y122" s="141">
        <f>Vulnerability!AB121</f>
        <v>5.9</v>
      </c>
      <c r="Z122" s="141">
        <f>Vulnerability!AE121</f>
        <v>3</v>
      </c>
      <c r="AA122" s="141">
        <f>Vulnerability!AH121</f>
        <v>10</v>
      </c>
      <c r="AB122" s="141">
        <f>Vulnerability!AK121</f>
        <v>5.9</v>
      </c>
      <c r="AC122" s="142">
        <f>Vulnerability!AL121</f>
        <v>7.2</v>
      </c>
      <c r="AD122" s="40">
        <f>Vulnerability!AM121</f>
        <v>5.4</v>
      </c>
      <c r="AE122" s="41">
        <f t="shared" si="35"/>
        <v>5.5</v>
      </c>
      <c r="AF122" s="41">
        <f>Vulnerability!AZ121</f>
        <v>4.5</v>
      </c>
      <c r="AG122" s="41">
        <f t="shared" si="36"/>
        <v>5</v>
      </c>
      <c r="AH122" s="156">
        <f>'Lack of Coping Capacity'!D121</f>
        <v>4.3</v>
      </c>
      <c r="AI122" s="140">
        <f>'Lack of Coping Capacity'!G121</f>
        <v>4.8</v>
      </c>
      <c r="AJ122" s="40">
        <f>'Lack of Coping Capacity'!H121</f>
        <v>4.5999999999999996</v>
      </c>
      <c r="AK122" s="140">
        <f>'Lack of Coping Capacity'!M121</f>
        <v>4.7</v>
      </c>
      <c r="AL122" s="140">
        <f>'Lack of Coping Capacity'!R121</f>
        <v>6.7</v>
      </c>
      <c r="AM122" s="140">
        <f>'Lack of Coping Capacity'!Z121</f>
        <v>5</v>
      </c>
      <c r="AN122" s="40">
        <f>'Lack of Coping Capacity'!AA121</f>
        <v>5.5</v>
      </c>
      <c r="AO122" s="41">
        <f t="shared" si="37"/>
        <v>5.0999999999999996</v>
      </c>
      <c r="AP122" s="41">
        <f>'Lack of Coping Capacity'!AB121</f>
        <v>5.3</v>
      </c>
      <c r="AQ122" s="41">
        <f t="shared" si="38"/>
        <v>5.2</v>
      </c>
      <c r="AR122" s="149">
        <f t="shared" si="39"/>
        <v>4.5</v>
      </c>
      <c r="AS122" s="171" t="str">
        <f t="shared" si="40"/>
        <v>Medium</v>
      </c>
      <c r="AT122" s="166">
        <f t="shared" si="41"/>
        <v>79</v>
      </c>
      <c r="AU122" s="169">
        <f>VLOOKUP($B122,'Lack of Reliability Index'!$A$2:$H$192,8,FALSE)</f>
        <v>3.6148148148148156</v>
      </c>
      <c r="AV122" s="47">
        <f>'Imputed and missing data hidden'!BY120</f>
        <v>3</v>
      </c>
      <c r="AW122" s="167">
        <f t="shared" si="42"/>
        <v>5.8823529411764705E-2</v>
      </c>
      <c r="AX122" s="47" t="str">
        <f t="shared" si="43"/>
        <v/>
      </c>
      <c r="AY122" s="168">
        <f>'Indicator Date hidden2'!BZ121</f>
        <v>0.52777777777777779</v>
      </c>
      <c r="AZ122" s="172"/>
    </row>
    <row r="123" spans="1:52" ht="15" thickBot="1" x14ac:dyDescent="0.35">
      <c r="A123" s="120" t="str">
        <f>'Indicator Data'!A125</f>
        <v>Nauru</v>
      </c>
      <c r="B123" s="43" t="str">
        <f>'Indicator Data'!B125</f>
        <v>NRU</v>
      </c>
      <c r="C123" s="147">
        <f>'Hazard &amp; Exposure'!AO122</f>
        <v>0.1</v>
      </c>
      <c r="D123" s="146">
        <f>'Hazard &amp; Exposure'!AP122</f>
        <v>0.1</v>
      </c>
      <c r="E123" s="146">
        <f>'Hazard &amp; Exposure'!AQ122</f>
        <v>8.1999999999999993</v>
      </c>
      <c r="F123" s="146">
        <f>'Hazard &amp; Exposure'!AR122</f>
        <v>0</v>
      </c>
      <c r="G123" s="146">
        <f>'Hazard &amp; Exposure'!AU122</f>
        <v>0</v>
      </c>
      <c r="H123" s="146">
        <f>'Hazard &amp; Exposure'!DM122</f>
        <v>3.8</v>
      </c>
      <c r="I123" s="40">
        <f>'Hazard &amp; Exposure'!DN122</f>
        <v>2.8</v>
      </c>
      <c r="J123" s="146">
        <f>'Hazard &amp; Exposure'!DQ122</f>
        <v>0</v>
      </c>
      <c r="K123" s="146">
        <f>'Hazard &amp; Exposure'!DT122</f>
        <v>0</v>
      </c>
      <c r="L123" s="40">
        <f>'Hazard &amp; Exposure'!DU122</f>
        <v>0</v>
      </c>
      <c r="M123" s="41">
        <f t="shared" si="33"/>
        <v>1.5</v>
      </c>
      <c r="N123" s="146" t="str">
        <f>'Hazard &amp; Exposure'!BL122</f>
        <v>x</v>
      </c>
      <c r="O123" s="146">
        <f>'Hazard &amp; Exposure'!CR122</f>
        <v>3</v>
      </c>
      <c r="P123" s="146">
        <f>'Hazard &amp; Exposure'!DB122</f>
        <v>4.9000000000000004</v>
      </c>
      <c r="Q123" s="146">
        <f>'Hazard &amp; Exposure'!DL122</f>
        <v>3.3</v>
      </c>
      <c r="R123" s="40">
        <f>'Hazard &amp; Exposure'!DM122</f>
        <v>3.8</v>
      </c>
      <c r="S123" s="223">
        <f t="shared" si="34"/>
        <v>2.7</v>
      </c>
      <c r="T123" s="144">
        <f>Vulnerability!E122</f>
        <v>2.8</v>
      </c>
      <c r="U123" s="142" t="str">
        <f>Vulnerability!H122</f>
        <v>x</v>
      </c>
      <c r="V123" s="142">
        <f>Vulnerability!N122</f>
        <v>7.2</v>
      </c>
      <c r="W123" s="40">
        <f>Vulnerability!O122</f>
        <v>4.3</v>
      </c>
      <c r="X123" s="142">
        <f>Vulnerability!T122</f>
        <v>5.3</v>
      </c>
      <c r="Y123" s="141">
        <f>Vulnerability!AB122</f>
        <v>2.2999999999999998</v>
      </c>
      <c r="Z123" s="141">
        <f>Vulnerability!AE122</f>
        <v>1.8</v>
      </c>
      <c r="AA123" s="141">
        <f>Vulnerability!AH122</f>
        <v>0</v>
      </c>
      <c r="AB123" s="141">
        <f>Vulnerability!AK122</f>
        <v>5</v>
      </c>
      <c r="AC123" s="142">
        <f>Vulnerability!AL122</f>
        <v>2.5</v>
      </c>
      <c r="AD123" s="40">
        <f>Vulnerability!AM122</f>
        <v>4</v>
      </c>
      <c r="AE123" s="41">
        <f t="shared" si="35"/>
        <v>4.2</v>
      </c>
      <c r="AF123" s="41">
        <f>Vulnerability!AZ122</f>
        <v>3.8</v>
      </c>
      <c r="AG123" s="41">
        <f t="shared" si="36"/>
        <v>4</v>
      </c>
      <c r="AH123" s="156">
        <f>'Lack of Coping Capacity'!D122</f>
        <v>8.1</v>
      </c>
      <c r="AI123" s="140">
        <f>'Lack of Coping Capacity'!G122</f>
        <v>5.2</v>
      </c>
      <c r="AJ123" s="40">
        <f>'Lack of Coping Capacity'!H122</f>
        <v>6.7</v>
      </c>
      <c r="AK123" s="140">
        <f>'Lack of Coping Capacity'!M122</f>
        <v>3.2</v>
      </c>
      <c r="AL123" s="140">
        <f>'Lack of Coping Capacity'!R122</f>
        <v>1.3</v>
      </c>
      <c r="AM123" s="140">
        <f>'Lack of Coping Capacity'!Z122</f>
        <v>4.7</v>
      </c>
      <c r="AN123" s="40">
        <f>'Lack of Coping Capacity'!AA122</f>
        <v>3.1</v>
      </c>
      <c r="AO123" s="41">
        <f t="shared" si="37"/>
        <v>5.2</v>
      </c>
      <c r="AP123" s="41">
        <f>'Lack of Coping Capacity'!AB122</f>
        <v>6.6</v>
      </c>
      <c r="AQ123" s="41">
        <f t="shared" si="38"/>
        <v>5.9</v>
      </c>
      <c r="AR123" s="149">
        <f t="shared" si="39"/>
        <v>4</v>
      </c>
      <c r="AS123" s="171" t="str">
        <f t="shared" si="40"/>
        <v>Medium</v>
      </c>
      <c r="AT123" s="166">
        <f t="shared" si="41"/>
        <v>100</v>
      </c>
      <c r="AU123" s="169">
        <f>VLOOKUP($B123,'Lack of Reliability Index'!$A$2:$H$192,8,FALSE)</f>
        <v>7.5555555555555554</v>
      </c>
      <c r="AV123" s="47">
        <f>'Imputed and missing data hidden'!BY121</f>
        <v>24</v>
      </c>
      <c r="AW123" s="167">
        <f t="shared" si="42"/>
        <v>0.47058823529411764</v>
      </c>
      <c r="AX123" s="47" t="str">
        <f t="shared" si="43"/>
        <v/>
      </c>
      <c r="AY123" s="168">
        <f>'Indicator Date hidden2'!BZ122</f>
        <v>0.66666666666666663</v>
      </c>
      <c r="AZ123" s="172"/>
    </row>
    <row r="124" spans="1:52" ht="15" thickBot="1" x14ac:dyDescent="0.35">
      <c r="A124" s="120" t="str">
        <f>'Indicator Data'!A126</f>
        <v>Nepal</v>
      </c>
      <c r="B124" s="43" t="str">
        <f>'Indicator Data'!B126</f>
        <v>NPL</v>
      </c>
      <c r="C124" s="147">
        <f>'Hazard &amp; Exposure'!AO123</f>
        <v>9.9</v>
      </c>
      <c r="D124" s="146">
        <f>'Hazard &amp; Exposure'!AP123</f>
        <v>6.7</v>
      </c>
      <c r="E124" s="146">
        <f>'Hazard &amp; Exposure'!AQ123</f>
        <v>0</v>
      </c>
      <c r="F124" s="146">
        <f>'Hazard &amp; Exposure'!AR123</f>
        <v>0.2</v>
      </c>
      <c r="G124" s="146">
        <f>'Hazard &amp; Exposure'!AU123</f>
        <v>2.8</v>
      </c>
      <c r="H124" s="146">
        <f>'Hazard &amp; Exposure'!DM123</f>
        <v>6.6</v>
      </c>
      <c r="I124" s="40">
        <f>'Hazard &amp; Exposure'!DN123</f>
        <v>5.7</v>
      </c>
      <c r="J124" s="146">
        <f>'Hazard &amp; Exposure'!DQ123</f>
        <v>8</v>
      </c>
      <c r="K124" s="146">
        <f>'Hazard &amp; Exposure'!DT123</f>
        <v>0</v>
      </c>
      <c r="L124" s="40">
        <f>'Hazard &amp; Exposure'!DU123</f>
        <v>5.6</v>
      </c>
      <c r="M124" s="41">
        <f t="shared" si="33"/>
        <v>5.7</v>
      </c>
      <c r="N124" s="146">
        <f>'Hazard &amp; Exposure'!BL123</f>
        <v>7.8</v>
      </c>
      <c r="O124" s="146">
        <f>'Hazard &amp; Exposure'!CR123</f>
        <v>7.6</v>
      </c>
      <c r="P124" s="146">
        <f>'Hazard &amp; Exposure'!DB123</f>
        <v>5.0999999999999996</v>
      </c>
      <c r="Q124" s="146">
        <f>'Hazard &amp; Exposure'!DL123</f>
        <v>5.0999999999999996</v>
      </c>
      <c r="R124" s="40">
        <f>'Hazard &amp; Exposure'!DM123</f>
        <v>6.6</v>
      </c>
      <c r="S124" s="223">
        <f t="shared" si="34"/>
        <v>6.2</v>
      </c>
      <c r="T124" s="144">
        <f>Vulnerability!E123</f>
        <v>7.3</v>
      </c>
      <c r="U124" s="142">
        <f>Vulnerability!H123</f>
        <v>4.2</v>
      </c>
      <c r="V124" s="142">
        <f>Vulnerability!N123</f>
        <v>4.5999999999999996</v>
      </c>
      <c r="W124" s="40">
        <f>Vulnerability!O123</f>
        <v>5.9</v>
      </c>
      <c r="X124" s="142">
        <f>Vulnerability!T123</f>
        <v>3.7</v>
      </c>
      <c r="Y124" s="141">
        <f>Vulnerability!AB123</f>
        <v>2.2999999999999998</v>
      </c>
      <c r="Z124" s="141">
        <f>Vulnerability!AE123</f>
        <v>4.3</v>
      </c>
      <c r="AA124" s="141">
        <f>Vulnerability!AH123</f>
        <v>1.8</v>
      </c>
      <c r="AB124" s="141">
        <f>Vulnerability!AK123</f>
        <v>2.7</v>
      </c>
      <c r="AC124" s="142">
        <f>Vulnerability!AL123</f>
        <v>2.8</v>
      </c>
      <c r="AD124" s="40">
        <f>Vulnerability!AM123</f>
        <v>3.3</v>
      </c>
      <c r="AE124" s="41">
        <f t="shared" si="35"/>
        <v>4.7</v>
      </c>
      <c r="AF124" s="41">
        <f>Vulnerability!AZ123</f>
        <v>5.2</v>
      </c>
      <c r="AG124" s="41">
        <f t="shared" si="36"/>
        <v>5</v>
      </c>
      <c r="AH124" s="156">
        <f>'Lack of Coping Capacity'!D123</f>
        <v>5.4</v>
      </c>
      <c r="AI124" s="140">
        <f>'Lack of Coping Capacity'!G123</f>
        <v>6.7</v>
      </c>
      <c r="AJ124" s="40">
        <f>'Lack of Coping Capacity'!H123</f>
        <v>6.1</v>
      </c>
      <c r="AK124" s="140">
        <f>'Lack of Coping Capacity'!M123</f>
        <v>4</v>
      </c>
      <c r="AL124" s="140">
        <f>'Lack of Coping Capacity'!R123</f>
        <v>5</v>
      </c>
      <c r="AM124" s="140">
        <f>'Lack of Coping Capacity'!Z123</f>
        <v>6</v>
      </c>
      <c r="AN124" s="40">
        <f>'Lack of Coping Capacity'!AA123</f>
        <v>5</v>
      </c>
      <c r="AO124" s="41">
        <f t="shared" si="37"/>
        <v>5.6</v>
      </c>
      <c r="AP124" s="41">
        <f>'Lack of Coping Capacity'!AB123</f>
        <v>7.7</v>
      </c>
      <c r="AQ124" s="41">
        <f t="shared" si="38"/>
        <v>6.8</v>
      </c>
      <c r="AR124" s="149">
        <f t="shared" si="39"/>
        <v>6</v>
      </c>
      <c r="AS124" s="171" t="str">
        <f t="shared" si="40"/>
        <v>High</v>
      </c>
      <c r="AT124" s="166">
        <f t="shared" si="41"/>
        <v>25</v>
      </c>
      <c r="AU124" s="169">
        <f>VLOOKUP($B124,'Lack of Reliability Index'!$A$2:$H$192,8,FALSE)</f>
        <v>3.2504504504504492</v>
      </c>
      <c r="AV124" s="47">
        <f>'Imputed and missing data hidden'!BY122</f>
        <v>3</v>
      </c>
      <c r="AW124" s="167">
        <f t="shared" si="42"/>
        <v>5.8823529411764705E-2</v>
      </c>
      <c r="AX124" s="47" t="str">
        <f t="shared" si="43"/>
        <v/>
      </c>
      <c r="AY124" s="168">
        <f>'Indicator Date hidden2'!BZ123</f>
        <v>0.45945945945945948</v>
      </c>
      <c r="AZ124" s="172"/>
    </row>
    <row r="125" spans="1:52" ht="15" thickBot="1" x14ac:dyDescent="0.35">
      <c r="A125" s="120" t="str">
        <f>'Indicator Data'!A127</f>
        <v>Netherlands</v>
      </c>
      <c r="B125" s="43" t="str">
        <f>'Indicator Data'!B127</f>
        <v>NLD</v>
      </c>
      <c r="C125" s="147">
        <f>'Hazard &amp; Exposure'!AO124</f>
        <v>2.4</v>
      </c>
      <c r="D125" s="146">
        <f>'Hazard &amp; Exposure'!AP124</f>
        <v>5.8</v>
      </c>
      <c r="E125" s="146">
        <f>'Hazard &amp; Exposure'!AQ124</f>
        <v>0</v>
      </c>
      <c r="F125" s="146">
        <f>'Hazard &amp; Exposure'!AR124</f>
        <v>0</v>
      </c>
      <c r="G125" s="146">
        <f>'Hazard &amp; Exposure'!AU124</f>
        <v>0.5</v>
      </c>
      <c r="H125" s="146">
        <f>'Hazard &amp; Exposure'!DM124</f>
        <v>1.7</v>
      </c>
      <c r="I125" s="40">
        <f>'Hazard &amp; Exposure'!DN124</f>
        <v>2</v>
      </c>
      <c r="J125" s="146">
        <f>'Hazard &amp; Exposure'!DQ124</f>
        <v>0</v>
      </c>
      <c r="K125" s="146">
        <f>'Hazard &amp; Exposure'!DT124</f>
        <v>0</v>
      </c>
      <c r="L125" s="40">
        <f>'Hazard &amp; Exposure'!DU124</f>
        <v>0</v>
      </c>
      <c r="M125" s="41">
        <f t="shared" si="33"/>
        <v>1</v>
      </c>
      <c r="N125" s="146">
        <f>'Hazard &amp; Exposure'!BL124</f>
        <v>0</v>
      </c>
      <c r="O125" s="146">
        <f>'Hazard &amp; Exposure'!CR124</f>
        <v>0</v>
      </c>
      <c r="P125" s="146">
        <f>'Hazard &amp; Exposure'!DB124</f>
        <v>3.5</v>
      </c>
      <c r="Q125" s="146">
        <f>'Hazard &amp; Exposure'!DL124</f>
        <v>2.8</v>
      </c>
      <c r="R125" s="40">
        <f>'Hazard &amp; Exposure'!DM124</f>
        <v>1.7</v>
      </c>
      <c r="S125" s="223">
        <f t="shared" si="34"/>
        <v>1.4</v>
      </c>
      <c r="T125" s="144">
        <f>Vulnerability!E124</f>
        <v>0</v>
      </c>
      <c r="U125" s="142">
        <f>Vulnerability!H124</f>
        <v>0.7</v>
      </c>
      <c r="V125" s="142">
        <f>Vulnerability!N124</f>
        <v>0.1</v>
      </c>
      <c r="W125" s="40">
        <f>Vulnerability!O124</f>
        <v>0.2</v>
      </c>
      <c r="X125" s="142">
        <f>Vulnerability!T124</f>
        <v>6</v>
      </c>
      <c r="Y125" s="141">
        <f>Vulnerability!AB124</f>
        <v>0.1</v>
      </c>
      <c r="Z125" s="141">
        <f>Vulnerability!AE124</f>
        <v>0.3</v>
      </c>
      <c r="AA125" s="141">
        <f>Vulnerability!AH124</f>
        <v>0</v>
      </c>
      <c r="AB125" s="141">
        <f>Vulnerability!AK124</f>
        <v>1.6</v>
      </c>
      <c r="AC125" s="142">
        <f>Vulnerability!AL124</f>
        <v>0.5</v>
      </c>
      <c r="AD125" s="40">
        <f>Vulnerability!AM124</f>
        <v>3.7</v>
      </c>
      <c r="AE125" s="41">
        <f t="shared" si="35"/>
        <v>2.1</v>
      </c>
      <c r="AF125" s="41">
        <f>Vulnerability!AZ124</f>
        <v>5.5</v>
      </c>
      <c r="AG125" s="41">
        <f t="shared" si="36"/>
        <v>4</v>
      </c>
      <c r="AH125" s="156">
        <f>'Lack of Coping Capacity'!D124</f>
        <v>1.7</v>
      </c>
      <c r="AI125" s="140">
        <f>'Lack of Coping Capacity'!G124</f>
        <v>1.6</v>
      </c>
      <c r="AJ125" s="40">
        <f>'Lack of Coping Capacity'!H124</f>
        <v>1.7</v>
      </c>
      <c r="AK125" s="140">
        <f>'Lack of Coping Capacity'!M124</f>
        <v>1.5</v>
      </c>
      <c r="AL125" s="140">
        <f>'Lack of Coping Capacity'!R124</f>
        <v>0.1</v>
      </c>
      <c r="AM125" s="140">
        <f>'Lack of Coping Capacity'!Z124</f>
        <v>0.6</v>
      </c>
      <c r="AN125" s="40">
        <f>'Lack of Coping Capacity'!AA124</f>
        <v>0.7</v>
      </c>
      <c r="AO125" s="41">
        <f t="shared" si="37"/>
        <v>1.2</v>
      </c>
      <c r="AP125" s="41">
        <f>'Lack of Coping Capacity'!AB124</f>
        <v>1.1000000000000001</v>
      </c>
      <c r="AQ125" s="41">
        <f t="shared" si="38"/>
        <v>1.2</v>
      </c>
      <c r="AR125" s="149">
        <f t="shared" si="39"/>
        <v>1.9</v>
      </c>
      <c r="AS125" s="171" t="str">
        <f t="shared" si="40"/>
        <v>Very Low</v>
      </c>
      <c r="AT125" s="166">
        <f t="shared" si="41"/>
        <v>182</v>
      </c>
      <c r="AU125" s="169">
        <f>VLOOKUP($B125,'Lack of Reliability Index'!$A$2:$H$192,8,FALSE)</f>
        <v>4.8955223880597023</v>
      </c>
      <c r="AV125" s="47">
        <f>'Imputed and missing data hidden'!BY123</f>
        <v>10</v>
      </c>
      <c r="AW125" s="167">
        <f t="shared" si="42"/>
        <v>0.19607843137254902</v>
      </c>
      <c r="AX125" s="47" t="str">
        <f t="shared" si="43"/>
        <v/>
      </c>
      <c r="AY125" s="168">
        <f>'Indicator Date hidden2'!BZ124</f>
        <v>0.41791044776119401</v>
      </c>
      <c r="AZ125" s="172"/>
    </row>
    <row r="126" spans="1:52" ht="15" thickBot="1" x14ac:dyDescent="0.35">
      <c r="A126" s="120" t="str">
        <f>'Indicator Data'!A128</f>
        <v>New Zealand</v>
      </c>
      <c r="B126" s="43" t="str">
        <f>'Indicator Data'!B128</f>
        <v>NZL</v>
      </c>
      <c r="C126" s="147">
        <f>'Hazard &amp; Exposure'!AO125</f>
        <v>7</v>
      </c>
      <c r="D126" s="146">
        <f>'Hazard &amp; Exposure'!AP125</f>
        <v>3.8</v>
      </c>
      <c r="E126" s="146">
        <f>'Hazard &amp; Exposure'!AQ125</f>
        <v>7</v>
      </c>
      <c r="F126" s="146">
        <f>'Hazard &amp; Exposure'!AR125</f>
        <v>2.9</v>
      </c>
      <c r="G126" s="146">
        <f>'Hazard &amp; Exposure'!AU125</f>
        <v>1.5</v>
      </c>
      <c r="H126" s="146">
        <f>'Hazard &amp; Exposure'!DM125</f>
        <v>2.1</v>
      </c>
      <c r="I126" s="40">
        <f>'Hazard &amp; Exposure'!DN125</f>
        <v>4.4000000000000004</v>
      </c>
      <c r="J126" s="146">
        <f>'Hazard &amp; Exposure'!DQ125</f>
        <v>0</v>
      </c>
      <c r="K126" s="146">
        <f>'Hazard &amp; Exposure'!DT125</f>
        <v>0</v>
      </c>
      <c r="L126" s="40">
        <f>'Hazard &amp; Exposure'!DU125</f>
        <v>0</v>
      </c>
      <c r="M126" s="41">
        <f t="shared" si="33"/>
        <v>2.5</v>
      </c>
      <c r="N126" s="146" t="str">
        <f>'Hazard &amp; Exposure'!BL125</f>
        <v>x</v>
      </c>
      <c r="O126" s="146">
        <f>'Hazard &amp; Exposure'!CR125</f>
        <v>1</v>
      </c>
      <c r="P126" s="146">
        <f>'Hazard &amp; Exposure'!DB125</f>
        <v>3.1</v>
      </c>
      <c r="Q126" s="146">
        <f>'Hazard &amp; Exposure'!DL125</f>
        <v>2</v>
      </c>
      <c r="R126" s="40">
        <f>'Hazard &amp; Exposure'!DM125</f>
        <v>2.1</v>
      </c>
      <c r="S126" s="223">
        <f t="shared" si="34"/>
        <v>2.2999999999999998</v>
      </c>
      <c r="T126" s="144">
        <f>Vulnerability!E125</f>
        <v>0</v>
      </c>
      <c r="U126" s="142">
        <f>Vulnerability!H125</f>
        <v>1.8</v>
      </c>
      <c r="V126" s="142">
        <f>Vulnerability!N125</f>
        <v>0.1</v>
      </c>
      <c r="W126" s="40">
        <f>Vulnerability!O125</f>
        <v>0.5</v>
      </c>
      <c r="X126" s="142">
        <f>Vulnerability!T125</f>
        <v>1.8</v>
      </c>
      <c r="Y126" s="141">
        <f>Vulnerability!AB125</f>
        <v>0.1</v>
      </c>
      <c r="Z126" s="141">
        <f>Vulnerability!AE125</f>
        <v>0.4</v>
      </c>
      <c r="AA126" s="141">
        <f>Vulnerability!AH125</f>
        <v>0</v>
      </c>
      <c r="AB126" s="141">
        <f>Vulnerability!AK125</f>
        <v>1.4</v>
      </c>
      <c r="AC126" s="142">
        <f>Vulnerability!AL125</f>
        <v>0.5</v>
      </c>
      <c r="AD126" s="40">
        <f>Vulnerability!AM125</f>
        <v>1.2</v>
      </c>
      <c r="AE126" s="41">
        <f t="shared" si="35"/>
        <v>0.9</v>
      </c>
      <c r="AF126" s="41">
        <f>Vulnerability!AZ125</f>
        <v>6.5</v>
      </c>
      <c r="AG126" s="41">
        <f t="shared" si="36"/>
        <v>4.2</v>
      </c>
      <c r="AH126" s="156">
        <f>'Lack of Coping Capacity'!D125</f>
        <v>2.6</v>
      </c>
      <c r="AI126" s="140">
        <f>'Lack of Coping Capacity'!G125</f>
        <v>1.5</v>
      </c>
      <c r="AJ126" s="40">
        <f>'Lack of Coping Capacity'!H125</f>
        <v>2.1</v>
      </c>
      <c r="AK126" s="140">
        <f>'Lack of Coping Capacity'!M125</f>
        <v>1.4</v>
      </c>
      <c r="AL126" s="140">
        <f>'Lack of Coping Capacity'!R125</f>
        <v>2</v>
      </c>
      <c r="AM126" s="140">
        <f>'Lack of Coping Capacity'!Z125</f>
        <v>0.9</v>
      </c>
      <c r="AN126" s="40">
        <f>'Lack of Coping Capacity'!AA125</f>
        <v>1.4</v>
      </c>
      <c r="AO126" s="41">
        <f t="shared" si="37"/>
        <v>1.8</v>
      </c>
      <c r="AP126" s="41">
        <f>'Lack of Coping Capacity'!AB125</f>
        <v>1</v>
      </c>
      <c r="AQ126" s="41">
        <f t="shared" si="38"/>
        <v>1.4</v>
      </c>
      <c r="AR126" s="149">
        <f t="shared" si="39"/>
        <v>2.4</v>
      </c>
      <c r="AS126" s="171" t="str">
        <f t="shared" si="40"/>
        <v>Low</v>
      </c>
      <c r="AT126" s="166">
        <f t="shared" si="41"/>
        <v>166</v>
      </c>
      <c r="AU126" s="169">
        <f>VLOOKUP($B126,'Lack of Reliability Index'!$A$2:$H$192,8,FALSE)</f>
        <v>6.0102564102564102</v>
      </c>
      <c r="AV126" s="47">
        <f>'Imputed and missing data hidden'!BY124</f>
        <v>13</v>
      </c>
      <c r="AW126" s="167">
        <f t="shared" si="42"/>
        <v>0.25490196078431371</v>
      </c>
      <c r="AX126" s="47" t="str">
        <f t="shared" si="43"/>
        <v/>
      </c>
      <c r="AY126" s="168">
        <f>'Indicator Date hidden2'!BZ125</f>
        <v>0.47692307692307695</v>
      </c>
      <c r="AZ126" s="172"/>
    </row>
    <row r="127" spans="1:52" ht="15" thickBot="1" x14ac:dyDescent="0.35">
      <c r="A127" s="120" t="str">
        <f>'Indicator Data'!A129</f>
        <v>Nicaragua</v>
      </c>
      <c r="B127" s="43" t="str">
        <f>'Indicator Data'!B129</f>
        <v>NIC</v>
      </c>
      <c r="C127" s="147">
        <f>'Hazard &amp; Exposure'!AO126</f>
        <v>9.5</v>
      </c>
      <c r="D127" s="146">
        <f>'Hazard &amp; Exposure'!AP126</f>
        <v>5.0999999999999996</v>
      </c>
      <c r="E127" s="146">
        <f>'Hazard &amp; Exposure'!AQ126</f>
        <v>8.1</v>
      </c>
      <c r="F127" s="146">
        <f>'Hazard &amp; Exposure'!AR126</f>
        <v>3.6</v>
      </c>
      <c r="G127" s="146">
        <f>'Hazard &amp; Exposure'!AU126</f>
        <v>4.0999999999999996</v>
      </c>
      <c r="H127" s="146">
        <f>'Hazard &amp; Exposure'!DM126</f>
        <v>5.9</v>
      </c>
      <c r="I127" s="40">
        <f>'Hazard &amp; Exposure'!DN126</f>
        <v>6.6</v>
      </c>
      <c r="J127" s="146">
        <f>'Hazard &amp; Exposure'!DQ126</f>
        <v>4.9000000000000004</v>
      </c>
      <c r="K127" s="146">
        <f>'Hazard &amp; Exposure'!DT126</f>
        <v>0</v>
      </c>
      <c r="L127" s="40">
        <f>'Hazard &amp; Exposure'!DU126</f>
        <v>3.4</v>
      </c>
      <c r="M127" s="41">
        <f t="shared" si="33"/>
        <v>5.2</v>
      </c>
      <c r="N127" s="146" t="str">
        <f>'Hazard &amp; Exposure'!BL126</f>
        <v>x</v>
      </c>
      <c r="O127" s="146">
        <f>'Hazard &amp; Exposure'!CR126</f>
        <v>8.1</v>
      </c>
      <c r="P127" s="146">
        <f>'Hazard &amp; Exposure'!DB126</f>
        <v>4.3</v>
      </c>
      <c r="Q127" s="146">
        <f>'Hazard &amp; Exposure'!DL126</f>
        <v>4.3</v>
      </c>
      <c r="R127" s="40">
        <f>'Hazard &amp; Exposure'!DM126</f>
        <v>5.9</v>
      </c>
      <c r="S127" s="223">
        <f t="shared" si="34"/>
        <v>5.6</v>
      </c>
      <c r="T127" s="144">
        <f>Vulnerability!E126</f>
        <v>6</v>
      </c>
      <c r="U127" s="142">
        <f>Vulnerability!H126</f>
        <v>5.7</v>
      </c>
      <c r="V127" s="142">
        <f>Vulnerability!N126</f>
        <v>2.2999999999999998</v>
      </c>
      <c r="W127" s="40">
        <f>Vulnerability!O126</f>
        <v>5</v>
      </c>
      <c r="X127" s="142">
        <f>Vulnerability!T126</f>
        <v>0.9</v>
      </c>
      <c r="Y127" s="141">
        <f>Vulnerability!AB126</f>
        <v>1</v>
      </c>
      <c r="Z127" s="141">
        <f>Vulnerability!AE126</f>
        <v>1.2</v>
      </c>
      <c r="AA127" s="141">
        <f>Vulnerability!AH126</f>
        <v>4</v>
      </c>
      <c r="AB127" s="141">
        <f>Vulnerability!AK126</f>
        <v>4.3</v>
      </c>
      <c r="AC127" s="142">
        <f>Vulnerability!AL126</f>
        <v>2.8</v>
      </c>
      <c r="AD127" s="40">
        <f>Vulnerability!AM126</f>
        <v>1.9</v>
      </c>
      <c r="AE127" s="41">
        <f t="shared" si="35"/>
        <v>3.6</v>
      </c>
      <c r="AF127" s="41">
        <f>Vulnerability!AZ126</f>
        <v>6.5</v>
      </c>
      <c r="AG127" s="41">
        <f t="shared" si="36"/>
        <v>5.2</v>
      </c>
      <c r="AH127" s="156">
        <f>'Lack of Coping Capacity'!D126</f>
        <v>4.7</v>
      </c>
      <c r="AI127" s="140">
        <f>'Lack of Coping Capacity'!G126</f>
        <v>7.2</v>
      </c>
      <c r="AJ127" s="40">
        <f>'Lack of Coping Capacity'!H126</f>
        <v>6</v>
      </c>
      <c r="AK127" s="140">
        <f>'Lack of Coping Capacity'!M126</f>
        <v>4.0999999999999996</v>
      </c>
      <c r="AL127" s="140">
        <f>'Lack of Coping Capacity'!R126</f>
        <v>5</v>
      </c>
      <c r="AM127" s="140">
        <f>'Lack of Coping Capacity'!Z126</f>
        <v>4.5</v>
      </c>
      <c r="AN127" s="40">
        <f>'Lack of Coping Capacity'!AA126</f>
        <v>4.5</v>
      </c>
      <c r="AO127" s="41">
        <f t="shared" si="37"/>
        <v>5.3</v>
      </c>
      <c r="AP127" s="41">
        <f>'Lack of Coping Capacity'!AB126</f>
        <v>2.7</v>
      </c>
      <c r="AQ127" s="41">
        <f t="shared" si="38"/>
        <v>4.0999999999999996</v>
      </c>
      <c r="AR127" s="149">
        <f t="shared" si="39"/>
        <v>4.9000000000000004</v>
      </c>
      <c r="AS127" s="171" t="str">
        <f t="shared" si="40"/>
        <v>Medium</v>
      </c>
      <c r="AT127" s="166">
        <f t="shared" si="41"/>
        <v>60</v>
      </c>
      <c r="AU127" s="169">
        <f>VLOOKUP($B127,'Lack of Reliability Index'!$A$2:$H$192,8,FALSE)</f>
        <v>4.9333333333333336</v>
      </c>
      <c r="AV127" s="47">
        <f>'Imputed and missing data hidden'!BY125</f>
        <v>6</v>
      </c>
      <c r="AW127" s="167">
        <f t="shared" si="42"/>
        <v>0.11764705882352941</v>
      </c>
      <c r="AX127" s="47" t="str">
        <f t="shared" si="43"/>
        <v/>
      </c>
      <c r="AY127" s="168">
        <f>'Indicator Date hidden2'!BZ126</f>
        <v>0.625</v>
      </c>
      <c r="AZ127" s="172"/>
    </row>
    <row r="128" spans="1:52" ht="15" thickBot="1" x14ac:dyDescent="0.35">
      <c r="A128" s="120" t="str">
        <f>'Indicator Data'!A130</f>
        <v>Niger</v>
      </c>
      <c r="B128" s="43" t="str">
        <f>'Indicator Data'!B130</f>
        <v>NER</v>
      </c>
      <c r="C128" s="147">
        <f>'Hazard &amp; Exposure'!AO127</f>
        <v>0.1</v>
      </c>
      <c r="D128" s="146">
        <f>'Hazard &amp; Exposure'!AP127</f>
        <v>7.4</v>
      </c>
      <c r="E128" s="146">
        <f>'Hazard &amp; Exposure'!AQ127</f>
        <v>0</v>
      </c>
      <c r="F128" s="146">
        <f>'Hazard &amp; Exposure'!AR127</f>
        <v>0</v>
      </c>
      <c r="G128" s="146">
        <f>'Hazard &amp; Exposure'!AU127</f>
        <v>6.7</v>
      </c>
      <c r="H128" s="146">
        <f>'Hazard &amp; Exposure'!DM127</f>
        <v>6.8</v>
      </c>
      <c r="I128" s="40">
        <f>'Hazard &amp; Exposure'!DN127</f>
        <v>4.3</v>
      </c>
      <c r="J128" s="146">
        <f>'Hazard &amp; Exposure'!DQ127</f>
        <v>9.6999999999999993</v>
      </c>
      <c r="K128" s="146">
        <f>'Hazard &amp; Exposure'!DT127</f>
        <v>9</v>
      </c>
      <c r="L128" s="40">
        <f>'Hazard &amp; Exposure'!DU127</f>
        <v>9</v>
      </c>
      <c r="M128" s="41">
        <f t="shared" si="33"/>
        <v>7.3</v>
      </c>
      <c r="N128" s="146">
        <f>'Hazard &amp; Exposure'!BL127</f>
        <v>4.4000000000000004</v>
      </c>
      <c r="O128" s="146">
        <f>'Hazard &amp; Exposure'!CR127</f>
        <v>7.7</v>
      </c>
      <c r="P128" s="146">
        <f>'Hazard &amp; Exposure'!DB127</f>
        <v>7</v>
      </c>
      <c r="Q128" s="146">
        <f>'Hazard &amp; Exposure'!DL127</f>
        <v>7.4</v>
      </c>
      <c r="R128" s="40">
        <f>'Hazard &amp; Exposure'!DM127</f>
        <v>6.8</v>
      </c>
      <c r="S128" s="223">
        <f t="shared" si="34"/>
        <v>7.1</v>
      </c>
      <c r="T128" s="144">
        <f>Vulnerability!E127</f>
        <v>10</v>
      </c>
      <c r="U128" s="142">
        <f>Vulnerability!H127</f>
        <v>5.5</v>
      </c>
      <c r="V128" s="142">
        <f>Vulnerability!N127</f>
        <v>5.4</v>
      </c>
      <c r="W128" s="40">
        <f>Vulnerability!O127</f>
        <v>7.7</v>
      </c>
      <c r="X128" s="142">
        <f>Vulnerability!T127</f>
        <v>7.7</v>
      </c>
      <c r="Y128" s="141">
        <f>Vulnerability!AB127</f>
        <v>4.5</v>
      </c>
      <c r="Z128" s="141">
        <f>Vulnerability!AE127</f>
        <v>6.7</v>
      </c>
      <c r="AA128" s="141">
        <f>Vulnerability!AH127</f>
        <v>2.7</v>
      </c>
      <c r="AB128" s="141">
        <f>Vulnerability!AK127</f>
        <v>3.7</v>
      </c>
      <c r="AC128" s="142">
        <f>Vulnerability!AL127</f>
        <v>4.5999999999999996</v>
      </c>
      <c r="AD128" s="40">
        <f>Vulnerability!AM127</f>
        <v>6.4</v>
      </c>
      <c r="AE128" s="41">
        <f t="shared" si="35"/>
        <v>7.1</v>
      </c>
      <c r="AF128" s="41">
        <f>Vulnerability!AZ127</f>
        <v>6</v>
      </c>
      <c r="AG128" s="41">
        <f t="shared" si="36"/>
        <v>6.6</v>
      </c>
      <c r="AH128" s="156">
        <f>'Lack of Coping Capacity'!D127</f>
        <v>5.3</v>
      </c>
      <c r="AI128" s="140">
        <f>'Lack of Coping Capacity'!G127</f>
        <v>6.7</v>
      </c>
      <c r="AJ128" s="40">
        <f>'Lack of Coping Capacity'!H127</f>
        <v>6</v>
      </c>
      <c r="AK128" s="140">
        <f>'Lack of Coping Capacity'!M127</f>
        <v>8.9</v>
      </c>
      <c r="AL128" s="140">
        <f>'Lack of Coping Capacity'!R127</f>
        <v>9.6999999999999993</v>
      </c>
      <c r="AM128" s="140">
        <f>'Lack of Coping Capacity'!Z127</f>
        <v>7.8</v>
      </c>
      <c r="AN128" s="40">
        <f>'Lack of Coping Capacity'!AA127</f>
        <v>8.8000000000000007</v>
      </c>
      <c r="AO128" s="41">
        <f t="shared" si="37"/>
        <v>7.7</v>
      </c>
      <c r="AP128" s="41">
        <f>'Lack of Coping Capacity'!AB127</f>
        <v>5.6</v>
      </c>
      <c r="AQ128" s="41">
        <f t="shared" si="38"/>
        <v>6.8</v>
      </c>
      <c r="AR128" s="149">
        <f t="shared" si="39"/>
        <v>6.8</v>
      </c>
      <c r="AS128" s="171" t="str">
        <f t="shared" si="40"/>
        <v>Very High</v>
      </c>
      <c r="AT128" s="166">
        <f t="shared" si="41"/>
        <v>8</v>
      </c>
      <c r="AU128" s="169">
        <f>VLOOKUP($B128,'Lack of Reliability Index'!$A$2:$H$192,8,FALSE)</f>
        <v>5.0444444444444443</v>
      </c>
      <c r="AV128" s="47">
        <f>'Imputed and missing data hidden'!BY126</f>
        <v>1</v>
      </c>
      <c r="AW128" s="167">
        <f t="shared" si="42"/>
        <v>1.9607843137254902E-2</v>
      </c>
      <c r="AX128" s="47" t="str">
        <f t="shared" si="43"/>
        <v>YES</v>
      </c>
      <c r="AY128" s="168">
        <f>'Indicator Date hidden2'!BZ127</f>
        <v>0.70666666666666667</v>
      </c>
      <c r="AZ128" s="172"/>
    </row>
    <row r="129" spans="1:52" ht="15" thickBot="1" x14ac:dyDescent="0.35">
      <c r="A129" s="120" t="str">
        <f>'Indicator Data'!A131</f>
        <v>Nigeria</v>
      </c>
      <c r="B129" s="43" t="str">
        <f>'Indicator Data'!B131</f>
        <v>NGA</v>
      </c>
      <c r="C129" s="147">
        <f>'Hazard &amp; Exposure'!AO128</f>
        <v>0.1</v>
      </c>
      <c r="D129" s="146">
        <f>'Hazard &amp; Exposure'!AP128</f>
        <v>8</v>
      </c>
      <c r="E129" s="146">
        <f>'Hazard &amp; Exposure'!AQ128</f>
        <v>0</v>
      </c>
      <c r="F129" s="146">
        <f>'Hazard &amp; Exposure'!AR128</f>
        <v>0</v>
      </c>
      <c r="G129" s="146">
        <f>'Hazard &amp; Exposure'!AU128</f>
        <v>0.5</v>
      </c>
      <c r="H129" s="146">
        <f>'Hazard &amp; Exposure'!DM128</f>
        <v>7.9</v>
      </c>
      <c r="I129" s="40">
        <f>'Hazard &amp; Exposure'!DN128</f>
        <v>3.9</v>
      </c>
      <c r="J129" s="146">
        <f>'Hazard &amp; Exposure'!DQ128</f>
        <v>10</v>
      </c>
      <c r="K129" s="146">
        <f>'Hazard &amp; Exposure'!DT128</f>
        <v>9</v>
      </c>
      <c r="L129" s="40">
        <f>'Hazard &amp; Exposure'!DU128</f>
        <v>9</v>
      </c>
      <c r="M129" s="41">
        <f t="shared" si="33"/>
        <v>7.2</v>
      </c>
      <c r="N129" s="146">
        <f>'Hazard &amp; Exposure'!BL128</f>
        <v>8.5</v>
      </c>
      <c r="O129" s="146">
        <f>'Hazard &amp; Exposure'!CR128</f>
        <v>9.1999999999999993</v>
      </c>
      <c r="P129" s="146">
        <f>'Hazard &amp; Exposure'!DB128</f>
        <v>6.7</v>
      </c>
      <c r="Q129" s="146">
        <f>'Hazard &amp; Exposure'!DL128</f>
        <v>6.4</v>
      </c>
      <c r="R129" s="40">
        <f>'Hazard &amp; Exposure'!DM128</f>
        <v>7.9</v>
      </c>
      <c r="S129" s="223">
        <f t="shared" si="34"/>
        <v>7.6</v>
      </c>
      <c r="T129" s="144">
        <f>Vulnerability!E128</f>
        <v>8.3000000000000007</v>
      </c>
      <c r="U129" s="142">
        <f>Vulnerability!H128</f>
        <v>4.5</v>
      </c>
      <c r="V129" s="142">
        <f>Vulnerability!N128</f>
        <v>1.6</v>
      </c>
      <c r="W129" s="40">
        <f>Vulnerability!O128</f>
        <v>5.7</v>
      </c>
      <c r="X129" s="142">
        <f>Vulnerability!T128</f>
        <v>7.9</v>
      </c>
      <c r="Y129" s="141">
        <f>Vulnerability!AB128</f>
        <v>6.1</v>
      </c>
      <c r="Z129" s="141">
        <f>Vulnerability!AE128</f>
        <v>8.1</v>
      </c>
      <c r="AA129" s="141">
        <f>Vulnerability!AH128</f>
        <v>0.5</v>
      </c>
      <c r="AB129" s="141">
        <f>Vulnerability!AK128</f>
        <v>3.7</v>
      </c>
      <c r="AC129" s="142">
        <f>Vulnerability!AL128</f>
        <v>5.2</v>
      </c>
      <c r="AD129" s="40">
        <f>Vulnerability!AM128</f>
        <v>6.8</v>
      </c>
      <c r="AE129" s="41">
        <f t="shared" si="35"/>
        <v>6.3</v>
      </c>
      <c r="AF129" s="41">
        <f>Vulnerability!AZ128</f>
        <v>5.6</v>
      </c>
      <c r="AG129" s="41">
        <f t="shared" si="36"/>
        <v>6</v>
      </c>
      <c r="AH129" s="156">
        <f>'Lack of Coping Capacity'!D128</f>
        <v>2.8</v>
      </c>
      <c r="AI129" s="140">
        <f>'Lack of Coping Capacity'!G128</f>
        <v>7.2</v>
      </c>
      <c r="AJ129" s="40">
        <f>'Lack of Coping Capacity'!H128</f>
        <v>5</v>
      </c>
      <c r="AK129" s="140">
        <f>'Lack of Coping Capacity'!M128</f>
        <v>5.7</v>
      </c>
      <c r="AL129" s="140">
        <f>'Lack of Coping Capacity'!R128</f>
        <v>7.2</v>
      </c>
      <c r="AM129" s="140">
        <f>'Lack of Coping Capacity'!Z128</f>
        <v>9.6</v>
      </c>
      <c r="AN129" s="40">
        <f>'Lack of Coping Capacity'!AA128</f>
        <v>7.5</v>
      </c>
      <c r="AO129" s="41">
        <f t="shared" si="37"/>
        <v>6.4</v>
      </c>
      <c r="AP129" s="41">
        <f>'Lack of Coping Capacity'!AB128</f>
        <v>4.8</v>
      </c>
      <c r="AQ129" s="41">
        <f t="shared" si="38"/>
        <v>5.7</v>
      </c>
      <c r="AR129" s="149">
        <f t="shared" si="39"/>
        <v>6.4</v>
      </c>
      <c r="AS129" s="171" t="str">
        <f t="shared" si="40"/>
        <v>High</v>
      </c>
      <c r="AT129" s="166">
        <f t="shared" si="41"/>
        <v>12</v>
      </c>
      <c r="AU129" s="169">
        <f>VLOOKUP($B129,'Lack of Reliability Index'!$A$2:$H$192,8,FALSE)</f>
        <v>4.7037037037037033</v>
      </c>
      <c r="AV129" s="47">
        <f>'Imputed and missing data hidden'!BY127</f>
        <v>3</v>
      </c>
      <c r="AW129" s="167">
        <f t="shared" si="42"/>
        <v>5.8823529411764705E-2</v>
      </c>
      <c r="AX129" s="47" t="str">
        <f t="shared" si="43"/>
        <v>YES</v>
      </c>
      <c r="AY129" s="168">
        <f>'Indicator Date hidden2'!BZ128</f>
        <v>0.55555555555555558</v>
      </c>
      <c r="AZ129" s="172"/>
    </row>
    <row r="130" spans="1:52" ht="15" thickBot="1" x14ac:dyDescent="0.35">
      <c r="A130" s="120" t="str">
        <f>'Indicator Data'!A132</f>
        <v>North Macedonia</v>
      </c>
      <c r="B130" s="43" t="str">
        <f>'Indicator Data'!B132</f>
        <v>MKD</v>
      </c>
      <c r="C130" s="147">
        <f>'Hazard &amp; Exposure'!AO129</f>
        <v>7</v>
      </c>
      <c r="D130" s="146">
        <f>'Hazard &amp; Exposure'!AP129</f>
        <v>4.2</v>
      </c>
      <c r="E130" s="146">
        <f>'Hazard &amp; Exposure'!AQ129</f>
        <v>0</v>
      </c>
      <c r="F130" s="146">
        <f>'Hazard &amp; Exposure'!AR129</f>
        <v>0</v>
      </c>
      <c r="G130" s="146">
        <f>'Hazard &amp; Exposure'!AU129</f>
        <v>3.3</v>
      </c>
      <c r="H130" s="146">
        <f>'Hazard &amp; Exposure'!DM129</f>
        <v>4.9000000000000004</v>
      </c>
      <c r="I130" s="40">
        <f>'Hazard &amp; Exposure'!DN129</f>
        <v>3.7</v>
      </c>
      <c r="J130" s="146">
        <f>'Hazard &amp; Exposure'!DQ129</f>
        <v>2.6</v>
      </c>
      <c r="K130" s="146">
        <f>'Hazard &amp; Exposure'!DT129</f>
        <v>0</v>
      </c>
      <c r="L130" s="40">
        <f>'Hazard &amp; Exposure'!DU129</f>
        <v>1.8</v>
      </c>
      <c r="M130" s="41">
        <f t="shared" si="33"/>
        <v>2.8</v>
      </c>
      <c r="N130" s="146">
        <f>'Hazard &amp; Exposure'!BL129</f>
        <v>9</v>
      </c>
      <c r="O130" s="146">
        <f>'Hazard &amp; Exposure'!CR129</f>
        <v>0</v>
      </c>
      <c r="P130" s="146">
        <f>'Hazard &amp; Exposure'!DB129</f>
        <v>3.1</v>
      </c>
      <c r="Q130" s="146">
        <f>'Hazard &amp; Exposure'!DL129</f>
        <v>3</v>
      </c>
      <c r="R130" s="40">
        <f>'Hazard &amp; Exposure'!DM129</f>
        <v>4.9000000000000004</v>
      </c>
      <c r="S130" s="223">
        <f t="shared" si="34"/>
        <v>3.9</v>
      </c>
      <c r="T130" s="144">
        <f>Vulnerability!E129</f>
        <v>3.2</v>
      </c>
      <c r="U130" s="142">
        <f>Vulnerability!H129</f>
        <v>2.2999999999999998</v>
      </c>
      <c r="V130" s="142">
        <f>Vulnerability!N129</f>
        <v>1</v>
      </c>
      <c r="W130" s="40">
        <f>Vulnerability!O129</f>
        <v>2.4</v>
      </c>
      <c r="X130" s="142">
        <f>Vulnerability!T129</f>
        <v>1.2</v>
      </c>
      <c r="Y130" s="141">
        <f>Vulnerability!AB129</f>
        <v>0.1</v>
      </c>
      <c r="Z130" s="141">
        <f>Vulnerability!AE129</f>
        <v>0.6</v>
      </c>
      <c r="AA130" s="141">
        <f>Vulnerability!AH129</f>
        <v>0</v>
      </c>
      <c r="AB130" s="141">
        <f>Vulnerability!AK129</f>
        <v>2</v>
      </c>
      <c r="AC130" s="142">
        <f>Vulnerability!AL129</f>
        <v>0.7</v>
      </c>
      <c r="AD130" s="40">
        <f>Vulnerability!AM129</f>
        <v>1</v>
      </c>
      <c r="AE130" s="41">
        <f t="shared" si="35"/>
        <v>1.7</v>
      </c>
      <c r="AF130" s="41">
        <f>Vulnerability!AZ129</f>
        <v>4.8</v>
      </c>
      <c r="AG130" s="41">
        <f t="shared" si="36"/>
        <v>3.4</v>
      </c>
      <c r="AH130" s="156">
        <f>'Lack of Coping Capacity'!D129</f>
        <v>3.8</v>
      </c>
      <c r="AI130" s="140">
        <f>'Lack of Coping Capacity'!G129</f>
        <v>5.7</v>
      </c>
      <c r="AJ130" s="40">
        <f>'Lack of Coping Capacity'!H129</f>
        <v>4.8</v>
      </c>
      <c r="AK130" s="140">
        <f>'Lack of Coping Capacity'!M129</f>
        <v>2</v>
      </c>
      <c r="AL130" s="140">
        <f>'Lack of Coping Capacity'!R129</f>
        <v>2</v>
      </c>
      <c r="AM130" s="140">
        <f>'Lack of Coping Capacity'!Z129</f>
        <v>2.7</v>
      </c>
      <c r="AN130" s="40">
        <f>'Lack of Coping Capacity'!AA129</f>
        <v>2.2000000000000002</v>
      </c>
      <c r="AO130" s="41">
        <f t="shared" si="37"/>
        <v>3.6</v>
      </c>
      <c r="AP130" s="41">
        <f>'Lack of Coping Capacity'!AB129</f>
        <v>3.7</v>
      </c>
      <c r="AQ130" s="41">
        <f t="shared" si="38"/>
        <v>3.7</v>
      </c>
      <c r="AR130" s="149">
        <f t="shared" si="39"/>
        <v>3.7</v>
      </c>
      <c r="AS130" s="171" t="str">
        <f t="shared" si="40"/>
        <v>Medium</v>
      </c>
      <c r="AT130" s="166">
        <f t="shared" si="41"/>
        <v>114</v>
      </c>
      <c r="AU130" s="169">
        <f>VLOOKUP($B130,'Lack of Reliability Index'!$A$2:$H$192,8,FALSE)</f>
        <v>5.0967136150234733</v>
      </c>
      <c r="AV130" s="47">
        <f>'Imputed and missing data hidden'!BY128</f>
        <v>7</v>
      </c>
      <c r="AW130" s="167">
        <f t="shared" si="42"/>
        <v>0.13725490196078433</v>
      </c>
      <c r="AX130" s="47" t="str">
        <f t="shared" si="43"/>
        <v/>
      </c>
      <c r="AY130" s="168">
        <f>'Indicator Date hidden2'!BZ129</f>
        <v>0.60563380281690138</v>
      </c>
      <c r="AZ130" s="172"/>
    </row>
    <row r="131" spans="1:52" ht="15" thickBot="1" x14ac:dyDescent="0.35">
      <c r="A131" s="120" t="str">
        <f>'Indicator Data'!A133</f>
        <v>Norway</v>
      </c>
      <c r="B131" s="43" t="str">
        <f>'Indicator Data'!B133</f>
        <v>NOR</v>
      </c>
      <c r="C131" s="147">
        <f>'Hazard &amp; Exposure'!AO130</f>
        <v>0.8</v>
      </c>
      <c r="D131" s="146">
        <f>'Hazard &amp; Exposure'!AP130</f>
        <v>0.1</v>
      </c>
      <c r="E131" s="146">
        <f>'Hazard &amp; Exposure'!AQ130</f>
        <v>0</v>
      </c>
      <c r="F131" s="146">
        <f>'Hazard &amp; Exposure'!AR130</f>
        <v>0</v>
      </c>
      <c r="G131" s="146">
        <f>'Hazard &amp; Exposure'!AU130</f>
        <v>0</v>
      </c>
      <c r="H131" s="146">
        <f>'Hazard &amp; Exposure'!DM130</f>
        <v>1</v>
      </c>
      <c r="I131" s="40">
        <f>'Hazard &amp; Exposure'!DN130</f>
        <v>0.3</v>
      </c>
      <c r="J131" s="146">
        <f>'Hazard &amp; Exposure'!DQ130</f>
        <v>0</v>
      </c>
      <c r="K131" s="146">
        <f>'Hazard &amp; Exposure'!DT130</f>
        <v>0</v>
      </c>
      <c r="L131" s="40">
        <f>'Hazard &amp; Exposure'!DU130</f>
        <v>0</v>
      </c>
      <c r="M131" s="41">
        <f t="shared" si="33"/>
        <v>0.2</v>
      </c>
      <c r="N131" s="146">
        <f>'Hazard &amp; Exposure'!BL130</f>
        <v>0</v>
      </c>
      <c r="O131" s="146">
        <f>'Hazard &amp; Exposure'!CR130</f>
        <v>0</v>
      </c>
      <c r="P131" s="146">
        <f>'Hazard &amp; Exposure'!DB130</f>
        <v>2.5</v>
      </c>
      <c r="Q131" s="146">
        <f>'Hazard &amp; Exposure'!DL130</f>
        <v>1.1000000000000001</v>
      </c>
      <c r="R131" s="40">
        <f>'Hazard &amp; Exposure'!DM130</f>
        <v>1</v>
      </c>
      <c r="S131" s="223">
        <f t="shared" si="34"/>
        <v>0.6</v>
      </c>
      <c r="T131" s="144">
        <f>Vulnerability!E130</f>
        <v>0</v>
      </c>
      <c r="U131" s="142">
        <f>Vulnerability!H130</f>
        <v>0.6</v>
      </c>
      <c r="V131" s="142">
        <f>Vulnerability!N130</f>
        <v>0</v>
      </c>
      <c r="W131" s="40">
        <f>Vulnerability!O130</f>
        <v>0.2</v>
      </c>
      <c r="X131" s="142">
        <f>Vulnerability!T130</f>
        <v>5.9</v>
      </c>
      <c r="Y131" s="141">
        <f>Vulnerability!AB130</f>
        <v>0.2</v>
      </c>
      <c r="Z131" s="141">
        <f>Vulnerability!AE130</f>
        <v>0.2</v>
      </c>
      <c r="AA131" s="141">
        <f>Vulnerability!AH130</f>
        <v>0</v>
      </c>
      <c r="AB131" s="141">
        <f>Vulnerability!AK130</f>
        <v>1</v>
      </c>
      <c r="AC131" s="142">
        <f>Vulnerability!AL130</f>
        <v>0.4</v>
      </c>
      <c r="AD131" s="40">
        <f>Vulnerability!AM130</f>
        <v>3.6</v>
      </c>
      <c r="AE131" s="41">
        <f t="shared" si="35"/>
        <v>2.1</v>
      </c>
      <c r="AF131" s="41">
        <f>Vulnerability!AZ130</f>
        <v>6.4</v>
      </c>
      <c r="AG131" s="41">
        <f t="shared" si="36"/>
        <v>4.5999999999999996</v>
      </c>
      <c r="AH131" s="156">
        <f>'Lack of Coping Capacity'!D130</f>
        <v>2.2999999999999998</v>
      </c>
      <c r="AI131" s="140">
        <f>'Lack of Coping Capacity'!G130</f>
        <v>1.4</v>
      </c>
      <c r="AJ131" s="40">
        <f>'Lack of Coping Capacity'!H130</f>
        <v>1.9</v>
      </c>
      <c r="AK131" s="140">
        <f>'Lack of Coping Capacity'!M130</f>
        <v>1.7</v>
      </c>
      <c r="AL131" s="140">
        <f>'Lack of Coping Capacity'!R130</f>
        <v>1.9</v>
      </c>
      <c r="AM131" s="140">
        <f>'Lack of Coping Capacity'!Z130</f>
        <v>0.2</v>
      </c>
      <c r="AN131" s="40">
        <f>'Lack of Coping Capacity'!AA130</f>
        <v>1.3</v>
      </c>
      <c r="AO131" s="41">
        <f t="shared" si="37"/>
        <v>1.6</v>
      </c>
      <c r="AP131" s="41">
        <f>'Lack of Coping Capacity'!AB130</f>
        <v>0.8</v>
      </c>
      <c r="AQ131" s="41">
        <f t="shared" si="38"/>
        <v>1.2</v>
      </c>
      <c r="AR131" s="149">
        <f t="shared" si="39"/>
        <v>1.5</v>
      </c>
      <c r="AS131" s="171" t="str">
        <f t="shared" si="40"/>
        <v>Very Low</v>
      </c>
      <c r="AT131" s="166">
        <f t="shared" si="41"/>
        <v>189</v>
      </c>
      <c r="AU131" s="169">
        <f>VLOOKUP($B131,'Lack of Reliability Index'!$A$2:$H$192,8,FALSE)</f>
        <v>5.162189054726368</v>
      </c>
      <c r="AV131" s="47">
        <f>'Imputed and missing data hidden'!BY129</f>
        <v>11</v>
      </c>
      <c r="AW131" s="167">
        <f t="shared" si="42"/>
        <v>0.21568627450980393</v>
      </c>
      <c r="AX131" s="47" t="str">
        <f t="shared" si="43"/>
        <v/>
      </c>
      <c r="AY131" s="168">
        <f>'Indicator Date hidden2'!BZ130</f>
        <v>0.41791044776119401</v>
      </c>
      <c r="AZ131" s="172"/>
    </row>
    <row r="132" spans="1:52" ht="15" thickBot="1" x14ac:dyDescent="0.35">
      <c r="A132" s="120" t="str">
        <f>'Indicator Data'!A134</f>
        <v>Oman</v>
      </c>
      <c r="B132" s="43" t="str">
        <f>'Indicator Data'!B134</f>
        <v>OMN</v>
      </c>
      <c r="C132" s="147">
        <f>'Hazard &amp; Exposure'!AO131</f>
        <v>0.1</v>
      </c>
      <c r="D132" s="146">
        <f>'Hazard &amp; Exposure'!AP131</f>
        <v>3.7</v>
      </c>
      <c r="E132" s="146">
        <f>'Hazard &amp; Exposure'!AQ131</f>
        <v>9.1999999999999993</v>
      </c>
      <c r="F132" s="146">
        <f>'Hazard &amp; Exposure'!AR131</f>
        <v>3.2</v>
      </c>
      <c r="G132" s="146">
        <f>'Hazard &amp; Exposure'!AU131</f>
        <v>5</v>
      </c>
      <c r="H132" s="146">
        <f>'Hazard &amp; Exposure'!DM131</f>
        <v>5.2</v>
      </c>
      <c r="I132" s="40">
        <f>'Hazard &amp; Exposure'!DN131</f>
        <v>5.2</v>
      </c>
      <c r="J132" s="146">
        <f>'Hazard &amp; Exposure'!DQ131</f>
        <v>0.2</v>
      </c>
      <c r="K132" s="146">
        <f>'Hazard &amp; Exposure'!DT131</f>
        <v>0</v>
      </c>
      <c r="L132" s="40">
        <f>'Hazard &amp; Exposure'!DU131</f>
        <v>0.1</v>
      </c>
      <c r="M132" s="41">
        <f t="shared" ref="M132:M163" si="44">ROUND((10-GEOMEAN(((10-I132)/10*9+1),((10-L132)/10*9+1)))/9*10,1)</f>
        <v>3</v>
      </c>
      <c r="N132" s="146">
        <f>'Hazard &amp; Exposure'!BL131</f>
        <v>6.5</v>
      </c>
      <c r="O132" s="146">
        <f>'Hazard &amp; Exposure'!CR131</f>
        <v>5.5</v>
      </c>
      <c r="P132" s="146">
        <f>'Hazard &amp; Exposure'!DB131</f>
        <v>5</v>
      </c>
      <c r="Q132" s="146">
        <f>'Hazard &amp; Exposure'!DL131</f>
        <v>3.6</v>
      </c>
      <c r="R132" s="40">
        <f>'Hazard &amp; Exposure'!DM131</f>
        <v>5.2</v>
      </c>
      <c r="S132" s="223">
        <f t="shared" ref="S132:S163" si="45">ROUND((10-GEOMEAN(((10-M132)/10*9+1),((10-R132)/10*9+1)))/9*10,1)</f>
        <v>4.2</v>
      </c>
      <c r="T132" s="144">
        <f>Vulnerability!E131</f>
        <v>1.3</v>
      </c>
      <c r="U132" s="142">
        <f>Vulnerability!H131</f>
        <v>4.0999999999999996</v>
      </c>
      <c r="V132" s="142">
        <f>Vulnerability!N131</f>
        <v>0</v>
      </c>
      <c r="W132" s="40">
        <f>Vulnerability!O131</f>
        <v>1.7</v>
      </c>
      <c r="X132" s="142">
        <f>Vulnerability!T131</f>
        <v>1</v>
      </c>
      <c r="Y132" s="141">
        <f>Vulnerability!AB131</f>
        <v>0.1</v>
      </c>
      <c r="Z132" s="141">
        <f>Vulnerability!AE131</f>
        <v>1.6</v>
      </c>
      <c r="AA132" s="141">
        <f>Vulnerability!AH131</f>
        <v>0</v>
      </c>
      <c r="AB132" s="141">
        <f>Vulnerability!AK131</f>
        <v>2.2999999999999998</v>
      </c>
      <c r="AC132" s="142">
        <f>Vulnerability!AL131</f>
        <v>1</v>
      </c>
      <c r="AD132" s="40">
        <f>Vulnerability!AM131</f>
        <v>1</v>
      </c>
      <c r="AE132" s="41">
        <f t="shared" ref="AE132:AE163" si="46">ROUND((10-GEOMEAN(((10-W132)/10*9+1),((10-AD132)/10*9+1)))/9*10,1)</f>
        <v>1.4</v>
      </c>
      <c r="AF132" s="41">
        <f>Vulnerability!AZ131</f>
        <v>4.2</v>
      </c>
      <c r="AG132" s="41">
        <f t="shared" ref="AG132:AG163" si="47">ROUND((10-GEOMEAN(((10-AE132)/10*9+1),((10-AF132)/10*9+1)))/9*10,1)</f>
        <v>2.9</v>
      </c>
      <c r="AH132" s="156" t="str">
        <f>'Lack of Coping Capacity'!D131</f>
        <v>x</v>
      </c>
      <c r="AI132" s="140">
        <f>'Lack of Coping Capacity'!G131</f>
        <v>4.7</v>
      </c>
      <c r="AJ132" s="40">
        <f>'Lack of Coping Capacity'!H131</f>
        <v>4.7</v>
      </c>
      <c r="AK132" s="140">
        <f>'Lack of Coping Capacity'!M131</f>
        <v>1.6</v>
      </c>
      <c r="AL132" s="140">
        <f>'Lack of Coping Capacity'!R131</f>
        <v>3.4</v>
      </c>
      <c r="AM132" s="140">
        <f>'Lack of Coping Capacity'!Z131</f>
        <v>1.5</v>
      </c>
      <c r="AN132" s="40">
        <f>'Lack of Coping Capacity'!AA131</f>
        <v>2.2000000000000002</v>
      </c>
      <c r="AO132" s="41">
        <f t="shared" ref="AO132:AO163" si="48">ROUND((10-GEOMEAN(((10-AJ132)/10*9+1),((10-AN132)/10*9+1)))/9*10,1)</f>
        <v>3.6</v>
      </c>
      <c r="AP132" s="41">
        <f>'Lack of Coping Capacity'!AB131</f>
        <v>0</v>
      </c>
      <c r="AQ132" s="41">
        <f t="shared" ref="AQ132:AQ163" si="49">IF(AP132="x",AO132,ROUND((10-GEOMEAN(((10-AO132)/10*9+1),((10-AP132)/10*9+1)))/9*10,1))</f>
        <v>2</v>
      </c>
      <c r="AR132" s="149">
        <f t="shared" ref="AR132:AR163" si="50">ROUND(S132^(1/3)*AG132^(1/3)*AQ132^(1/3),1)</f>
        <v>2.9</v>
      </c>
      <c r="AS132" s="171" t="str">
        <f t="shared" ref="AS132:AS163" si="51">IF(AR132&gt;=6.5,"Very High",IF(AR132&gt;=5,"High",IF(AR132&gt;=3.5,"Medium",IF(AR132&gt;=2,"Low","Very Low"))))</f>
        <v>Low</v>
      </c>
      <c r="AT132" s="166">
        <f t="shared" ref="AT132:AT163" si="52">_xlfn.RANK.EQ(AR132,AR$4:AR$194)</f>
        <v>149</v>
      </c>
      <c r="AU132" s="169">
        <f>VLOOKUP($B132,'Lack of Reliability Index'!$A$2:$H$192,8,FALSE)</f>
        <v>5.2139303482587067</v>
      </c>
      <c r="AV132" s="47">
        <f>'Imputed and missing data hidden'!BY130</f>
        <v>10</v>
      </c>
      <c r="AW132" s="167">
        <f t="shared" ref="AW132:AW163" si="53">AV132/51</f>
        <v>0.19607843137254902</v>
      </c>
      <c r="AX132" s="47" t="str">
        <f t="shared" ref="AX132:AX163" si="54">IF(K132&gt;=7,"YES","")</f>
        <v/>
      </c>
      <c r="AY132" s="168">
        <f>'Indicator Date hidden2'!BZ131</f>
        <v>0.47761194029850745</v>
      </c>
      <c r="AZ132" s="172"/>
    </row>
    <row r="133" spans="1:52" ht="15" thickBot="1" x14ac:dyDescent="0.35">
      <c r="A133" s="120" t="str">
        <f>'Indicator Data'!A135</f>
        <v>Pakistan</v>
      </c>
      <c r="B133" s="43" t="str">
        <f>'Indicator Data'!B135</f>
        <v>PAK</v>
      </c>
      <c r="C133" s="147">
        <f>'Hazard &amp; Exposure'!AO132</f>
        <v>9.3000000000000007</v>
      </c>
      <c r="D133" s="146">
        <f>'Hazard &amp; Exposure'!AP132</f>
        <v>8.8000000000000007</v>
      </c>
      <c r="E133" s="146">
        <f>'Hazard &amp; Exposure'!AQ132</f>
        <v>6.7</v>
      </c>
      <c r="F133" s="146">
        <f>'Hazard &amp; Exposure'!AR132</f>
        <v>3.8</v>
      </c>
      <c r="G133" s="146">
        <f>'Hazard &amp; Exposure'!AU132</f>
        <v>5.5</v>
      </c>
      <c r="H133" s="146">
        <f>'Hazard &amp; Exposure'!DM132</f>
        <v>7.8</v>
      </c>
      <c r="I133" s="40">
        <f>'Hazard &amp; Exposure'!DN132</f>
        <v>7.4</v>
      </c>
      <c r="J133" s="146">
        <f>'Hazard &amp; Exposure'!DQ132</f>
        <v>9.6999999999999993</v>
      </c>
      <c r="K133" s="146">
        <f>'Hazard &amp; Exposure'!DT132</f>
        <v>7</v>
      </c>
      <c r="L133" s="40">
        <f>'Hazard &amp; Exposure'!DU132</f>
        <v>7</v>
      </c>
      <c r="M133" s="41">
        <f t="shared" si="44"/>
        <v>7.2</v>
      </c>
      <c r="N133" s="146">
        <f>'Hazard &amp; Exposure'!BL132</f>
        <v>9.4</v>
      </c>
      <c r="O133" s="146">
        <f>'Hazard &amp; Exposure'!CR132</f>
        <v>8.6999999999999993</v>
      </c>
      <c r="P133" s="146">
        <f>'Hazard &amp; Exposure'!DB132</f>
        <v>5.6</v>
      </c>
      <c r="Q133" s="146">
        <f>'Hazard &amp; Exposure'!DL132</f>
        <v>5.7</v>
      </c>
      <c r="R133" s="40">
        <f>'Hazard &amp; Exposure'!DM132</f>
        <v>7.8</v>
      </c>
      <c r="S133" s="223">
        <f t="shared" si="45"/>
        <v>7.5</v>
      </c>
      <c r="T133" s="144">
        <f>Vulnerability!E132</f>
        <v>7.8</v>
      </c>
      <c r="U133" s="142">
        <f>Vulnerability!H132</f>
        <v>4.7</v>
      </c>
      <c r="V133" s="142">
        <f>Vulnerability!N132</f>
        <v>1</v>
      </c>
      <c r="W133" s="40">
        <f>Vulnerability!O132</f>
        <v>5.3</v>
      </c>
      <c r="X133" s="142">
        <f>Vulnerability!T132</f>
        <v>7.6</v>
      </c>
      <c r="Y133" s="141">
        <f>Vulnerability!AB132</f>
        <v>1.8</v>
      </c>
      <c r="Z133" s="141">
        <f>Vulnerability!AE132</f>
        <v>6.2</v>
      </c>
      <c r="AA133" s="141">
        <f>Vulnerability!AH132</f>
        <v>2.2000000000000002</v>
      </c>
      <c r="AB133" s="141">
        <f>Vulnerability!AK132</f>
        <v>5.3</v>
      </c>
      <c r="AC133" s="142">
        <f>Vulnerability!AL132</f>
        <v>4.0999999999999996</v>
      </c>
      <c r="AD133" s="40">
        <f>Vulnerability!AM132</f>
        <v>6.1</v>
      </c>
      <c r="AE133" s="41">
        <f t="shared" si="46"/>
        <v>5.7</v>
      </c>
      <c r="AF133" s="41">
        <f>Vulnerability!AZ132</f>
        <v>6.1</v>
      </c>
      <c r="AG133" s="41">
        <f t="shared" si="47"/>
        <v>5.9</v>
      </c>
      <c r="AH133" s="156">
        <f>'Lack of Coping Capacity'!D132</f>
        <v>4</v>
      </c>
      <c r="AI133" s="140">
        <f>'Lack of Coping Capacity'!G132</f>
        <v>6.6</v>
      </c>
      <c r="AJ133" s="40">
        <f>'Lack of Coping Capacity'!H132</f>
        <v>5.3</v>
      </c>
      <c r="AK133" s="140">
        <f>'Lack of Coping Capacity'!M132</f>
        <v>6.2</v>
      </c>
      <c r="AL133" s="140">
        <f>'Lack of Coping Capacity'!R132</f>
        <v>5</v>
      </c>
      <c r="AM133" s="140">
        <f>'Lack of Coping Capacity'!Z132</f>
        <v>6.2</v>
      </c>
      <c r="AN133" s="40">
        <f>'Lack of Coping Capacity'!AA132</f>
        <v>5.8</v>
      </c>
      <c r="AO133" s="41">
        <f t="shared" si="48"/>
        <v>5.6</v>
      </c>
      <c r="AP133" s="41">
        <f>'Lack of Coping Capacity'!AB132</f>
        <v>4.9000000000000004</v>
      </c>
      <c r="AQ133" s="41">
        <f t="shared" si="49"/>
        <v>5.3</v>
      </c>
      <c r="AR133" s="149">
        <f t="shared" si="50"/>
        <v>6.2</v>
      </c>
      <c r="AS133" s="171" t="str">
        <f t="shared" si="51"/>
        <v>High</v>
      </c>
      <c r="AT133" s="166">
        <f t="shared" si="52"/>
        <v>18</v>
      </c>
      <c r="AU133" s="169">
        <f>VLOOKUP($B133,'Lack of Reliability Index'!$A$2:$H$192,8,FALSE)</f>
        <v>4.9111111111111114</v>
      </c>
      <c r="AV133" s="47">
        <f>'Imputed and missing data hidden'!BY131</f>
        <v>3</v>
      </c>
      <c r="AW133" s="167">
        <f t="shared" si="53"/>
        <v>5.8823529411764705E-2</v>
      </c>
      <c r="AX133" s="47" t="str">
        <f t="shared" si="54"/>
        <v>YES</v>
      </c>
      <c r="AY133" s="168">
        <f>'Indicator Date hidden2'!BZ132</f>
        <v>0.58666666666666667</v>
      </c>
      <c r="AZ133" s="172"/>
    </row>
    <row r="134" spans="1:52" ht="15" thickBot="1" x14ac:dyDescent="0.35">
      <c r="A134" s="120" t="str">
        <f>'Indicator Data'!A136</f>
        <v>Palau</v>
      </c>
      <c r="B134" s="43" t="str">
        <f>'Indicator Data'!B136</f>
        <v>PLW</v>
      </c>
      <c r="C134" s="147">
        <f>'Hazard &amp; Exposure'!AO133</f>
        <v>0.1</v>
      </c>
      <c r="D134" s="146">
        <f>'Hazard &amp; Exposure'!AP133</f>
        <v>0.1</v>
      </c>
      <c r="E134" s="146">
        <f>'Hazard &amp; Exposure'!AQ133</f>
        <v>7.7</v>
      </c>
      <c r="F134" s="146">
        <f>'Hazard &amp; Exposure'!AR133</f>
        <v>4.9000000000000004</v>
      </c>
      <c r="G134" s="146">
        <f>'Hazard &amp; Exposure'!AU133</f>
        <v>0</v>
      </c>
      <c r="H134" s="146">
        <f>'Hazard &amp; Exposure'!DM133</f>
        <v>2.2999999999999998</v>
      </c>
      <c r="I134" s="40">
        <f>'Hazard &amp; Exposure'!DN133</f>
        <v>3.2</v>
      </c>
      <c r="J134" s="146">
        <f>'Hazard &amp; Exposure'!DQ133</f>
        <v>0</v>
      </c>
      <c r="K134" s="146">
        <f>'Hazard &amp; Exposure'!DT133</f>
        <v>0</v>
      </c>
      <c r="L134" s="40">
        <f>'Hazard &amp; Exposure'!DU133</f>
        <v>0</v>
      </c>
      <c r="M134" s="41">
        <f t="shared" si="44"/>
        <v>1.7</v>
      </c>
      <c r="N134" s="146">
        <f>'Hazard &amp; Exposure'!BL133</f>
        <v>0</v>
      </c>
      <c r="O134" s="146">
        <f>'Hazard &amp; Exposure'!CR133</f>
        <v>2.5</v>
      </c>
      <c r="P134" s="146">
        <f>'Hazard &amp; Exposure'!DB133</f>
        <v>3.5</v>
      </c>
      <c r="Q134" s="146">
        <f>'Hazard &amp; Exposure'!DL133</f>
        <v>2.8</v>
      </c>
      <c r="R134" s="40">
        <f>'Hazard &amp; Exposure'!DM133</f>
        <v>2.2999999999999998</v>
      </c>
      <c r="S134" s="223">
        <f t="shared" si="45"/>
        <v>2</v>
      </c>
      <c r="T134" s="144">
        <f>Vulnerability!E133</f>
        <v>1.7</v>
      </c>
      <c r="U134" s="142" t="str">
        <f>Vulnerability!H133</f>
        <v>x</v>
      </c>
      <c r="V134" s="142">
        <f>Vulnerability!N133</f>
        <v>6.8</v>
      </c>
      <c r="W134" s="40">
        <f>Vulnerability!O133</f>
        <v>3.4</v>
      </c>
      <c r="X134" s="142">
        <f>Vulnerability!T133</f>
        <v>0</v>
      </c>
      <c r="Y134" s="141">
        <f>Vulnerability!AB133</f>
        <v>1</v>
      </c>
      <c r="Z134" s="141">
        <f>Vulnerability!AE133</f>
        <v>1.4</v>
      </c>
      <c r="AA134" s="141">
        <f>Vulnerability!AH133</f>
        <v>0.3</v>
      </c>
      <c r="AB134" s="141">
        <f>Vulnerability!AK133</f>
        <v>5</v>
      </c>
      <c r="AC134" s="142">
        <f>Vulnerability!AL133</f>
        <v>2.1</v>
      </c>
      <c r="AD134" s="40">
        <f>Vulnerability!AM133</f>
        <v>1.1000000000000001</v>
      </c>
      <c r="AE134" s="41">
        <f t="shared" si="46"/>
        <v>2.2999999999999998</v>
      </c>
      <c r="AF134" s="41">
        <f>Vulnerability!AZ133</f>
        <v>3.7</v>
      </c>
      <c r="AG134" s="41">
        <f t="shared" si="47"/>
        <v>3</v>
      </c>
      <c r="AH134" s="156">
        <f>'Lack of Coping Capacity'!D133</f>
        <v>5.9</v>
      </c>
      <c r="AI134" s="140">
        <f>'Lack of Coping Capacity'!G133</f>
        <v>5</v>
      </c>
      <c r="AJ134" s="40">
        <f>'Lack of Coping Capacity'!H133</f>
        <v>5.5</v>
      </c>
      <c r="AK134" s="140">
        <f>'Lack of Coping Capacity'!M133</f>
        <v>1.4</v>
      </c>
      <c r="AL134" s="140">
        <f>'Lack of Coping Capacity'!R133</f>
        <v>1.3</v>
      </c>
      <c r="AM134" s="140">
        <f>'Lack of Coping Capacity'!Z133</f>
        <v>3.9</v>
      </c>
      <c r="AN134" s="40">
        <f>'Lack of Coping Capacity'!AA133</f>
        <v>2.2000000000000002</v>
      </c>
      <c r="AO134" s="41">
        <f t="shared" si="48"/>
        <v>4</v>
      </c>
      <c r="AP134" s="41">
        <f>'Lack of Coping Capacity'!AB133</f>
        <v>4</v>
      </c>
      <c r="AQ134" s="41">
        <f t="shared" si="49"/>
        <v>4</v>
      </c>
      <c r="AR134" s="149">
        <f t="shared" si="50"/>
        <v>2.9</v>
      </c>
      <c r="AS134" s="171" t="str">
        <f t="shared" si="51"/>
        <v>Low</v>
      </c>
      <c r="AT134" s="166">
        <f t="shared" si="52"/>
        <v>149</v>
      </c>
      <c r="AU134" s="169">
        <f>VLOOKUP($B134,'Lack of Reliability Index'!$A$2:$H$192,8,FALSE)</f>
        <v>7.0107526881720439</v>
      </c>
      <c r="AV134" s="47">
        <f>'Imputed and missing data hidden'!BY132</f>
        <v>20</v>
      </c>
      <c r="AW134" s="167">
        <f t="shared" si="53"/>
        <v>0.39215686274509803</v>
      </c>
      <c r="AX134" s="47" t="str">
        <f t="shared" si="54"/>
        <v/>
      </c>
      <c r="AY134" s="168">
        <f>'Indicator Date hidden2'!BZ133</f>
        <v>0.56451612903225812</v>
      </c>
      <c r="AZ134" s="172"/>
    </row>
    <row r="135" spans="1:52" ht="15" thickBot="1" x14ac:dyDescent="0.35">
      <c r="A135" s="120" t="str">
        <f>'Indicator Data'!A137</f>
        <v>Palestine</v>
      </c>
      <c r="B135" s="43" t="str">
        <f>'Indicator Data'!B137</f>
        <v>PSE</v>
      </c>
      <c r="C135" s="147">
        <f>'Hazard &amp; Exposure'!AO134</f>
        <v>5.2</v>
      </c>
      <c r="D135" s="146">
        <f>'Hazard &amp; Exposure'!AP134</f>
        <v>1.8</v>
      </c>
      <c r="E135" s="146">
        <f>'Hazard &amp; Exposure'!AQ134</f>
        <v>5.6</v>
      </c>
      <c r="F135" s="146">
        <f>'Hazard &amp; Exposure'!AR134</f>
        <v>0</v>
      </c>
      <c r="G135" s="146">
        <f>'Hazard &amp; Exposure'!AU134</f>
        <v>0</v>
      </c>
      <c r="H135" s="146">
        <f>'Hazard &amp; Exposure'!DM134</f>
        <v>4.4000000000000004</v>
      </c>
      <c r="I135" s="40">
        <f>'Hazard &amp; Exposure'!DN134</f>
        <v>3.2</v>
      </c>
      <c r="J135" s="146">
        <f>'Hazard &amp; Exposure'!DQ134</f>
        <v>5.6</v>
      </c>
      <c r="K135" s="146">
        <f>'Hazard &amp; Exposure'!DT134</f>
        <v>7</v>
      </c>
      <c r="L135" s="40">
        <f>'Hazard &amp; Exposure'!DU134</f>
        <v>7</v>
      </c>
      <c r="M135" s="41">
        <f t="shared" si="44"/>
        <v>5.4</v>
      </c>
      <c r="N135" s="146">
        <f>'Hazard &amp; Exposure'!BL134</f>
        <v>0</v>
      </c>
      <c r="O135" s="146">
        <f>'Hazard &amp; Exposure'!CR134</f>
        <v>5.3</v>
      </c>
      <c r="P135" s="146">
        <f>'Hazard &amp; Exposure'!DB134</f>
        <v>5.6</v>
      </c>
      <c r="Q135" s="146">
        <f>'Hazard &amp; Exposure'!DL134</f>
        <v>5.5</v>
      </c>
      <c r="R135" s="40">
        <f>'Hazard &amp; Exposure'!DM134</f>
        <v>4.4000000000000004</v>
      </c>
      <c r="S135" s="223">
        <f t="shared" si="45"/>
        <v>4.9000000000000004</v>
      </c>
      <c r="T135" s="144">
        <f>Vulnerability!E134</f>
        <v>3.2</v>
      </c>
      <c r="U135" s="142">
        <f>Vulnerability!H134</f>
        <v>2.2000000000000002</v>
      </c>
      <c r="V135" s="142">
        <f>Vulnerability!N134</f>
        <v>8.1999999999999993</v>
      </c>
      <c r="W135" s="40">
        <f>Vulnerability!O134</f>
        <v>4.2</v>
      </c>
      <c r="X135" s="142">
        <f>Vulnerability!T134</f>
        <v>10</v>
      </c>
      <c r="Y135" s="141">
        <f>Vulnerability!AB134</f>
        <v>0</v>
      </c>
      <c r="Z135" s="141">
        <f>Vulnerability!AE134</f>
        <v>1</v>
      </c>
      <c r="AA135" s="141">
        <f>Vulnerability!AH134</f>
        <v>0</v>
      </c>
      <c r="AB135" s="141">
        <f>Vulnerability!AK134</f>
        <v>2.8</v>
      </c>
      <c r="AC135" s="142">
        <f>Vulnerability!AL134</f>
        <v>1</v>
      </c>
      <c r="AD135" s="40">
        <f>Vulnerability!AM134</f>
        <v>7.8</v>
      </c>
      <c r="AE135" s="41">
        <f t="shared" si="46"/>
        <v>6.3</v>
      </c>
      <c r="AF135" s="41">
        <f>Vulnerability!AZ134</f>
        <v>3.9</v>
      </c>
      <c r="AG135" s="41">
        <f t="shared" si="47"/>
        <v>5.2</v>
      </c>
      <c r="AH135" s="156">
        <f>'Lack of Coping Capacity'!D134</f>
        <v>5.8</v>
      </c>
      <c r="AI135" s="140">
        <f>'Lack of Coping Capacity'!G134</f>
        <v>6.5</v>
      </c>
      <c r="AJ135" s="40">
        <f>'Lack of Coping Capacity'!H134</f>
        <v>6.2</v>
      </c>
      <c r="AK135" s="140">
        <f>'Lack of Coping Capacity'!M134</f>
        <v>2.5</v>
      </c>
      <c r="AL135" s="140">
        <f>'Lack of Coping Capacity'!R134</f>
        <v>0.3</v>
      </c>
      <c r="AM135" s="140">
        <f>'Lack of Coping Capacity'!Z134</f>
        <v>0.2</v>
      </c>
      <c r="AN135" s="40">
        <f>'Lack of Coping Capacity'!AA134</f>
        <v>1</v>
      </c>
      <c r="AO135" s="41">
        <f t="shared" si="48"/>
        <v>4.0999999999999996</v>
      </c>
      <c r="AP135" s="41" t="str">
        <f>'Lack of Coping Capacity'!AB134</f>
        <v>x</v>
      </c>
      <c r="AQ135" s="41">
        <f t="shared" si="49"/>
        <v>4.0999999999999996</v>
      </c>
      <c r="AR135" s="149">
        <f t="shared" si="50"/>
        <v>4.7</v>
      </c>
      <c r="AS135" s="171" t="str">
        <f t="shared" si="51"/>
        <v>Medium</v>
      </c>
      <c r="AT135" s="166">
        <f t="shared" si="52"/>
        <v>72</v>
      </c>
      <c r="AU135" s="169">
        <f>VLOOKUP($B135,'Lack of Reliability Index'!$A$2:$H$192,8,FALSE)</f>
        <v>9.0404040404040416</v>
      </c>
      <c r="AV135" s="47">
        <f>'Imputed and missing data hidden'!BY133</f>
        <v>15</v>
      </c>
      <c r="AW135" s="167">
        <f t="shared" si="53"/>
        <v>0.29411764705882354</v>
      </c>
      <c r="AX135" s="47" t="str">
        <f t="shared" si="54"/>
        <v>YES</v>
      </c>
      <c r="AY135" s="168">
        <f>'Indicator Date hidden2'!BZ134</f>
        <v>0.60606060606060608</v>
      </c>
      <c r="AZ135" s="172"/>
    </row>
    <row r="136" spans="1:52" ht="15" thickBot="1" x14ac:dyDescent="0.35">
      <c r="A136" s="120" t="str">
        <f>'Indicator Data'!A138</f>
        <v>Panama</v>
      </c>
      <c r="B136" s="43" t="str">
        <f>'Indicator Data'!B138</f>
        <v>PAN</v>
      </c>
      <c r="C136" s="147">
        <f>'Hazard &amp; Exposure'!AO135</f>
        <v>9.3000000000000007</v>
      </c>
      <c r="D136" s="146">
        <f>'Hazard &amp; Exposure'!AP135</f>
        <v>3</v>
      </c>
      <c r="E136" s="146">
        <f>'Hazard &amp; Exposure'!AQ135</f>
        <v>9.1</v>
      </c>
      <c r="F136" s="146">
        <f>'Hazard &amp; Exposure'!AR135</f>
        <v>2.4</v>
      </c>
      <c r="G136" s="146">
        <f>'Hazard &amp; Exposure'!AU135</f>
        <v>1.3</v>
      </c>
      <c r="H136" s="146">
        <f>'Hazard &amp; Exposure'!DM135</f>
        <v>5.4</v>
      </c>
      <c r="I136" s="40">
        <f>'Hazard &amp; Exposure'!DN135</f>
        <v>6.2</v>
      </c>
      <c r="J136" s="146">
        <f>'Hazard &amp; Exposure'!DQ135</f>
        <v>0.2</v>
      </c>
      <c r="K136" s="146">
        <f>'Hazard &amp; Exposure'!DT135</f>
        <v>0</v>
      </c>
      <c r="L136" s="40">
        <f>'Hazard &amp; Exposure'!DU135</f>
        <v>0.1</v>
      </c>
      <c r="M136" s="41">
        <f t="shared" si="44"/>
        <v>3.8</v>
      </c>
      <c r="N136" s="146" t="str">
        <f>'Hazard &amp; Exposure'!BL135</f>
        <v>x</v>
      </c>
      <c r="O136" s="146">
        <f>'Hazard &amp; Exposure'!CR135</f>
        <v>7.7</v>
      </c>
      <c r="P136" s="146">
        <f>'Hazard &amp; Exposure'!DB135</f>
        <v>4</v>
      </c>
      <c r="Q136" s="146">
        <f>'Hazard &amp; Exposure'!DL135</f>
        <v>3.5</v>
      </c>
      <c r="R136" s="40">
        <f>'Hazard &amp; Exposure'!DM135</f>
        <v>5.4</v>
      </c>
      <c r="S136" s="223">
        <f t="shared" si="45"/>
        <v>4.5999999999999996</v>
      </c>
      <c r="T136" s="144">
        <f>Vulnerability!E135</f>
        <v>2.1</v>
      </c>
      <c r="U136" s="142">
        <f>Vulnerability!H135</f>
        <v>6.2</v>
      </c>
      <c r="V136" s="142">
        <f>Vulnerability!N135</f>
        <v>0.3</v>
      </c>
      <c r="W136" s="40">
        <f>Vulnerability!O135</f>
        <v>2.7</v>
      </c>
      <c r="X136" s="142">
        <f>Vulnerability!T135</f>
        <v>4.2</v>
      </c>
      <c r="Y136" s="141">
        <f>Vulnerability!AB135</f>
        <v>1</v>
      </c>
      <c r="Z136" s="141">
        <f>Vulnerability!AE135</f>
        <v>1.1000000000000001</v>
      </c>
      <c r="AA136" s="141">
        <f>Vulnerability!AH135</f>
        <v>0.1</v>
      </c>
      <c r="AB136" s="141">
        <f>Vulnerability!AK135</f>
        <v>2.9</v>
      </c>
      <c r="AC136" s="142">
        <f>Vulnerability!AL135</f>
        <v>1.3</v>
      </c>
      <c r="AD136" s="40">
        <f>Vulnerability!AM135</f>
        <v>2.9</v>
      </c>
      <c r="AE136" s="41">
        <f t="shared" si="46"/>
        <v>2.8</v>
      </c>
      <c r="AF136" s="41">
        <f>Vulnerability!AZ135</f>
        <v>4.7</v>
      </c>
      <c r="AG136" s="41">
        <f t="shared" si="47"/>
        <v>3.8</v>
      </c>
      <c r="AH136" s="156">
        <f>'Lack of Coping Capacity'!D135</f>
        <v>4.3</v>
      </c>
      <c r="AI136" s="140">
        <f>'Lack of Coping Capacity'!G135</f>
        <v>5.7</v>
      </c>
      <c r="AJ136" s="40">
        <f>'Lack of Coping Capacity'!H135</f>
        <v>5</v>
      </c>
      <c r="AK136" s="140">
        <f>'Lack of Coping Capacity'!M135</f>
        <v>2.1</v>
      </c>
      <c r="AL136" s="140">
        <f>'Lack of Coping Capacity'!R135</f>
        <v>3.7</v>
      </c>
      <c r="AM136" s="140">
        <f>'Lack of Coping Capacity'!Z135</f>
        <v>3.2</v>
      </c>
      <c r="AN136" s="40">
        <f>'Lack of Coping Capacity'!AA135</f>
        <v>3</v>
      </c>
      <c r="AO136" s="41">
        <f t="shared" si="48"/>
        <v>4.0999999999999996</v>
      </c>
      <c r="AP136" s="41">
        <f>'Lack of Coping Capacity'!AB135</f>
        <v>2.9</v>
      </c>
      <c r="AQ136" s="41">
        <f t="shared" si="49"/>
        <v>3.5</v>
      </c>
      <c r="AR136" s="149">
        <f t="shared" si="50"/>
        <v>3.9</v>
      </c>
      <c r="AS136" s="171" t="str">
        <f t="shared" si="51"/>
        <v>Medium</v>
      </c>
      <c r="AT136" s="166">
        <f t="shared" si="52"/>
        <v>103</v>
      </c>
      <c r="AU136" s="169">
        <f>VLOOKUP($B136,'Lack of Reliability Index'!$A$2:$H$192,8,FALSE)</f>
        <v>4.7851851851851848</v>
      </c>
      <c r="AV136" s="47">
        <f>'Imputed and missing data hidden'!BY134</f>
        <v>6</v>
      </c>
      <c r="AW136" s="167">
        <f t="shared" si="53"/>
        <v>0.11764705882352941</v>
      </c>
      <c r="AX136" s="47" t="str">
        <f t="shared" si="54"/>
        <v/>
      </c>
      <c r="AY136" s="168">
        <f>'Indicator Date hidden2'!BZ135</f>
        <v>0.59722222222222221</v>
      </c>
      <c r="AZ136" s="172"/>
    </row>
    <row r="137" spans="1:52" ht="15" thickBot="1" x14ac:dyDescent="0.35">
      <c r="A137" s="120" t="str">
        <f>'Indicator Data'!A139</f>
        <v>Papua New Guinea</v>
      </c>
      <c r="B137" s="43" t="str">
        <f>'Indicator Data'!B139</f>
        <v>PNG</v>
      </c>
      <c r="C137" s="147">
        <f>'Hazard &amp; Exposure'!AO136</f>
        <v>9.6999999999999993</v>
      </c>
      <c r="D137" s="146">
        <f>'Hazard &amp; Exposure'!AP136</f>
        <v>5</v>
      </c>
      <c r="E137" s="146">
        <f>'Hazard &amp; Exposure'!AQ136</f>
        <v>8.6</v>
      </c>
      <c r="F137" s="146">
        <f>'Hazard &amp; Exposure'!AR136</f>
        <v>2.6</v>
      </c>
      <c r="G137" s="146">
        <f>'Hazard &amp; Exposure'!AU136</f>
        <v>2.5</v>
      </c>
      <c r="H137" s="146">
        <f>'Hazard &amp; Exposure'!DM136</f>
        <v>6.4</v>
      </c>
      <c r="I137" s="40">
        <f>'Hazard &amp; Exposure'!DN136</f>
        <v>6.7</v>
      </c>
      <c r="J137" s="146">
        <f>'Hazard &amp; Exposure'!DQ136</f>
        <v>4.5999999999999996</v>
      </c>
      <c r="K137" s="146">
        <f>'Hazard &amp; Exposure'!DT136</f>
        <v>0</v>
      </c>
      <c r="L137" s="40">
        <f>'Hazard &amp; Exposure'!DU136</f>
        <v>3.2</v>
      </c>
      <c r="M137" s="41">
        <f t="shared" si="44"/>
        <v>5.2</v>
      </c>
      <c r="N137" s="146">
        <f>'Hazard &amp; Exposure'!BL136</f>
        <v>6.2</v>
      </c>
      <c r="O137" s="146">
        <f>'Hazard &amp; Exposure'!CR136</f>
        <v>6.8</v>
      </c>
      <c r="P137" s="146">
        <f>'Hazard &amp; Exposure'!DB136</f>
        <v>5.6</v>
      </c>
      <c r="Q137" s="146">
        <f>'Hazard &amp; Exposure'!DL136</f>
        <v>7</v>
      </c>
      <c r="R137" s="40">
        <f>'Hazard &amp; Exposure'!DM136</f>
        <v>6.4</v>
      </c>
      <c r="S137" s="223">
        <f t="shared" si="45"/>
        <v>5.8</v>
      </c>
      <c r="T137" s="144">
        <f>Vulnerability!E136</f>
        <v>7.1</v>
      </c>
      <c r="U137" s="142">
        <f>Vulnerability!H136</f>
        <v>7.1</v>
      </c>
      <c r="V137" s="142">
        <f>Vulnerability!N136</f>
        <v>1.7</v>
      </c>
      <c r="W137" s="40">
        <f>Vulnerability!O136</f>
        <v>5.8</v>
      </c>
      <c r="X137" s="142">
        <f>Vulnerability!T136</f>
        <v>4.3</v>
      </c>
      <c r="Y137" s="141">
        <f>Vulnerability!AB136</f>
        <v>5.7</v>
      </c>
      <c r="Z137" s="141">
        <f>Vulnerability!AE136</f>
        <v>5</v>
      </c>
      <c r="AA137" s="141">
        <f>Vulnerability!AH136</f>
        <v>3.3</v>
      </c>
      <c r="AB137" s="141">
        <f>Vulnerability!AK136</f>
        <v>3.9</v>
      </c>
      <c r="AC137" s="142">
        <f>Vulnerability!AL136</f>
        <v>4.5</v>
      </c>
      <c r="AD137" s="40">
        <f>Vulnerability!AM136</f>
        <v>4.4000000000000004</v>
      </c>
      <c r="AE137" s="41">
        <f t="shared" si="46"/>
        <v>5.0999999999999996</v>
      </c>
      <c r="AF137" s="41">
        <f>Vulnerability!AZ136</f>
        <v>3.9</v>
      </c>
      <c r="AG137" s="41">
        <f t="shared" si="47"/>
        <v>4.5</v>
      </c>
      <c r="AH137" s="156">
        <f>'Lack of Coping Capacity'!D136</f>
        <v>6.7</v>
      </c>
      <c r="AI137" s="140">
        <f>'Lack of Coping Capacity'!G136</f>
        <v>6.8</v>
      </c>
      <c r="AJ137" s="40">
        <f>'Lack of Coping Capacity'!H136</f>
        <v>6.8</v>
      </c>
      <c r="AK137" s="140">
        <f>'Lack of Coping Capacity'!M136</f>
        <v>7</v>
      </c>
      <c r="AL137" s="140">
        <f>'Lack of Coping Capacity'!R136</f>
        <v>9.8000000000000007</v>
      </c>
      <c r="AM137" s="140">
        <f>'Lack of Coping Capacity'!Z136</f>
        <v>6.4</v>
      </c>
      <c r="AN137" s="40">
        <f>'Lack of Coping Capacity'!AA136</f>
        <v>7.7</v>
      </c>
      <c r="AO137" s="41">
        <f t="shared" si="48"/>
        <v>7.3</v>
      </c>
      <c r="AP137" s="41">
        <f>'Lack of Coping Capacity'!AB136</f>
        <v>6.4</v>
      </c>
      <c r="AQ137" s="41">
        <f t="shared" si="49"/>
        <v>6.9</v>
      </c>
      <c r="AR137" s="149">
        <f t="shared" si="50"/>
        <v>5.6</v>
      </c>
      <c r="AS137" s="171" t="str">
        <f t="shared" si="51"/>
        <v>High</v>
      </c>
      <c r="AT137" s="166">
        <f t="shared" si="52"/>
        <v>38</v>
      </c>
      <c r="AU137" s="169">
        <f>VLOOKUP($B137,'Lack of Reliability Index'!$A$2:$H$192,8,FALSE)</f>
        <v>5.8357487922705324</v>
      </c>
      <c r="AV137" s="47">
        <f>'Imputed and missing data hidden'!BY135</f>
        <v>10</v>
      </c>
      <c r="AW137" s="167">
        <f t="shared" si="53"/>
        <v>0.19607843137254902</v>
      </c>
      <c r="AX137" s="47" t="str">
        <f t="shared" si="54"/>
        <v/>
      </c>
      <c r="AY137" s="168">
        <f>'Indicator Date hidden2'!BZ136</f>
        <v>0.59420289855072461</v>
      </c>
      <c r="AZ137" s="172"/>
    </row>
    <row r="138" spans="1:52" ht="15" thickBot="1" x14ac:dyDescent="0.35">
      <c r="A138" s="120" t="str">
        <f>'Indicator Data'!A140</f>
        <v>Paraguay</v>
      </c>
      <c r="B138" s="43" t="str">
        <f>'Indicator Data'!B140</f>
        <v>PRY</v>
      </c>
      <c r="C138" s="147">
        <f>'Hazard &amp; Exposure'!AO137</f>
        <v>0.1</v>
      </c>
      <c r="D138" s="146">
        <f>'Hazard &amp; Exposure'!AP137</f>
        <v>4.8</v>
      </c>
      <c r="E138" s="146">
        <f>'Hazard &amp; Exposure'!AQ137</f>
        <v>0</v>
      </c>
      <c r="F138" s="146">
        <f>'Hazard &amp; Exposure'!AR137</f>
        <v>0</v>
      </c>
      <c r="G138" s="146">
        <f>'Hazard &amp; Exposure'!AU137</f>
        <v>3.5</v>
      </c>
      <c r="H138" s="146">
        <f>'Hazard &amp; Exposure'!DM137</f>
        <v>5.0999999999999996</v>
      </c>
      <c r="I138" s="40">
        <f>'Hazard &amp; Exposure'!DN137</f>
        <v>2.6</v>
      </c>
      <c r="J138" s="146">
        <f>'Hazard &amp; Exposure'!DQ137</f>
        <v>3.1</v>
      </c>
      <c r="K138" s="146">
        <f>'Hazard &amp; Exposure'!DT137</f>
        <v>0</v>
      </c>
      <c r="L138" s="40">
        <f>'Hazard &amp; Exposure'!DU137</f>
        <v>2.2000000000000002</v>
      </c>
      <c r="M138" s="41">
        <f t="shared" si="44"/>
        <v>2.4</v>
      </c>
      <c r="N138" s="146" t="str">
        <f>'Hazard &amp; Exposure'!BL137</f>
        <v>x</v>
      </c>
      <c r="O138" s="146">
        <f>'Hazard &amp; Exposure'!CR137</f>
        <v>8</v>
      </c>
      <c r="P138" s="146">
        <f>'Hazard &amp; Exposure'!DB137</f>
        <v>2.7</v>
      </c>
      <c r="Q138" s="146">
        <f>'Hazard &amp; Exposure'!DL137</f>
        <v>2.9</v>
      </c>
      <c r="R138" s="40">
        <f>'Hazard &amp; Exposure'!DM137</f>
        <v>5.0999999999999996</v>
      </c>
      <c r="S138" s="223">
        <f t="shared" si="45"/>
        <v>3.9</v>
      </c>
      <c r="T138" s="144">
        <f>Vulnerability!E137</f>
        <v>4.0999999999999996</v>
      </c>
      <c r="U138" s="142">
        <f>Vulnerability!H137</f>
        <v>6.2</v>
      </c>
      <c r="V138" s="142">
        <f>Vulnerability!N137</f>
        <v>0.4</v>
      </c>
      <c r="W138" s="40">
        <f>Vulnerability!O137</f>
        <v>3.7</v>
      </c>
      <c r="X138" s="142">
        <f>Vulnerability!T137</f>
        <v>0.9</v>
      </c>
      <c r="Y138" s="141">
        <f>Vulnerability!AB137</f>
        <v>1.3</v>
      </c>
      <c r="Z138" s="141">
        <f>Vulnerability!AE137</f>
        <v>1</v>
      </c>
      <c r="AA138" s="141">
        <f>Vulnerability!AH137</f>
        <v>9.1999999999999993</v>
      </c>
      <c r="AB138" s="141">
        <f>Vulnerability!AK137</f>
        <v>3.5</v>
      </c>
      <c r="AC138" s="142">
        <f>Vulnerability!AL137</f>
        <v>4.9000000000000004</v>
      </c>
      <c r="AD138" s="40">
        <f>Vulnerability!AM137</f>
        <v>3.1</v>
      </c>
      <c r="AE138" s="41">
        <f t="shared" si="46"/>
        <v>3.4</v>
      </c>
      <c r="AF138" s="41">
        <f>Vulnerability!AZ137</f>
        <v>5.9</v>
      </c>
      <c r="AG138" s="41">
        <f t="shared" si="47"/>
        <v>4.8</v>
      </c>
      <c r="AH138" s="156">
        <f>'Lack of Coping Capacity'!D137</f>
        <v>3.7</v>
      </c>
      <c r="AI138" s="140">
        <f>'Lack of Coping Capacity'!G137</f>
        <v>6.6</v>
      </c>
      <c r="AJ138" s="40">
        <f>'Lack of Coping Capacity'!H137</f>
        <v>5.2</v>
      </c>
      <c r="AK138" s="140">
        <f>'Lack of Coping Capacity'!M137</f>
        <v>2.4</v>
      </c>
      <c r="AL138" s="140">
        <f>'Lack of Coping Capacity'!R137</f>
        <v>3.1</v>
      </c>
      <c r="AM138" s="140">
        <f>'Lack of Coping Capacity'!Z137</f>
        <v>4.3</v>
      </c>
      <c r="AN138" s="40">
        <f>'Lack of Coping Capacity'!AA137</f>
        <v>3.3</v>
      </c>
      <c r="AO138" s="41">
        <f t="shared" si="48"/>
        <v>4.3</v>
      </c>
      <c r="AP138" s="41">
        <f>'Lack of Coping Capacity'!AB137</f>
        <v>3.8</v>
      </c>
      <c r="AQ138" s="41">
        <f t="shared" si="49"/>
        <v>4.0999999999999996</v>
      </c>
      <c r="AR138" s="149">
        <f t="shared" si="50"/>
        <v>4.2</v>
      </c>
      <c r="AS138" s="171" t="str">
        <f t="shared" si="51"/>
        <v>Medium</v>
      </c>
      <c r="AT138" s="166">
        <f t="shared" si="52"/>
        <v>91</v>
      </c>
      <c r="AU138" s="169">
        <f>VLOOKUP($B138,'Lack of Reliability Index'!$A$2:$H$192,8,FALSE)</f>
        <v>3.1853881278538809</v>
      </c>
      <c r="AV138" s="47">
        <f>'Imputed and missing data hidden'!BY136</f>
        <v>4</v>
      </c>
      <c r="AW138" s="167">
        <f t="shared" si="53"/>
        <v>7.8431372549019607E-2</v>
      </c>
      <c r="AX138" s="47" t="str">
        <f t="shared" si="54"/>
        <v/>
      </c>
      <c r="AY138" s="168">
        <f>'Indicator Date hidden2'!BZ137</f>
        <v>0.39726027397260272</v>
      </c>
      <c r="AZ138" s="172"/>
    </row>
    <row r="139" spans="1:52" ht="15" thickBot="1" x14ac:dyDescent="0.35">
      <c r="A139" s="120" t="str">
        <f>'Indicator Data'!A141</f>
        <v>Peru</v>
      </c>
      <c r="B139" s="43" t="str">
        <f>'Indicator Data'!B141</f>
        <v>PER</v>
      </c>
      <c r="C139" s="147">
        <f>'Hazard &amp; Exposure'!AO138</f>
        <v>9.9</v>
      </c>
      <c r="D139" s="146">
        <f>'Hazard &amp; Exposure'!AP138</f>
        <v>6.4</v>
      </c>
      <c r="E139" s="146">
        <f>'Hazard &amp; Exposure'!AQ138</f>
        <v>9.3000000000000007</v>
      </c>
      <c r="F139" s="146">
        <f>'Hazard &amp; Exposure'!AR138</f>
        <v>0</v>
      </c>
      <c r="G139" s="146">
        <f>'Hazard &amp; Exposure'!AU138</f>
        <v>4.5999999999999996</v>
      </c>
      <c r="H139" s="146">
        <f>'Hazard &amp; Exposure'!DM138</f>
        <v>5.5</v>
      </c>
      <c r="I139" s="40">
        <f>'Hazard &amp; Exposure'!DN138</f>
        <v>7.1</v>
      </c>
      <c r="J139" s="146">
        <f>'Hazard &amp; Exposure'!DQ138</f>
        <v>2.8</v>
      </c>
      <c r="K139" s="146">
        <f>'Hazard &amp; Exposure'!DT138</f>
        <v>0</v>
      </c>
      <c r="L139" s="40">
        <f>'Hazard &amp; Exposure'!DU138</f>
        <v>2</v>
      </c>
      <c r="M139" s="41">
        <f t="shared" si="44"/>
        <v>5.0999999999999996</v>
      </c>
      <c r="N139" s="146" t="str">
        <f>'Hazard &amp; Exposure'!BL138</f>
        <v>x</v>
      </c>
      <c r="O139" s="146">
        <f>'Hazard &amp; Exposure'!CR138</f>
        <v>6.9</v>
      </c>
      <c r="P139" s="146">
        <f>'Hazard &amp; Exposure'!DB138</f>
        <v>4.2</v>
      </c>
      <c r="Q139" s="146">
        <f>'Hazard &amp; Exposure'!DL138</f>
        <v>4.9000000000000004</v>
      </c>
      <c r="R139" s="40">
        <f>'Hazard &amp; Exposure'!DM138</f>
        <v>5.5</v>
      </c>
      <c r="S139" s="223">
        <f t="shared" si="45"/>
        <v>5.3</v>
      </c>
      <c r="T139" s="144">
        <f>Vulnerability!E138</f>
        <v>4.9000000000000004</v>
      </c>
      <c r="U139" s="142">
        <f>Vulnerability!H138</f>
        <v>4.9000000000000004</v>
      </c>
      <c r="V139" s="142">
        <f>Vulnerability!N138</f>
        <v>0.4</v>
      </c>
      <c r="W139" s="40">
        <f>Vulnerability!O138</f>
        <v>3.8</v>
      </c>
      <c r="X139" s="142">
        <f>Vulnerability!T138</f>
        <v>6.9</v>
      </c>
      <c r="Y139" s="141">
        <f>Vulnerability!AB138</f>
        <v>0.9</v>
      </c>
      <c r="Z139" s="141">
        <f>Vulnerability!AE138</f>
        <v>0.9</v>
      </c>
      <c r="AA139" s="141">
        <f>Vulnerability!AH138</f>
        <v>1.8</v>
      </c>
      <c r="AB139" s="141">
        <f>Vulnerability!AK138</f>
        <v>3</v>
      </c>
      <c r="AC139" s="142">
        <f>Vulnerability!AL138</f>
        <v>1.7</v>
      </c>
      <c r="AD139" s="40">
        <f>Vulnerability!AM138</f>
        <v>4.8</v>
      </c>
      <c r="AE139" s="41">
        <f t="shared" si="46"/>
        <v>4.3</v>
      </c>
      <c r="AF139" s="41">
        <f>Vulnerability!AZ138</f>
        <v>4.8</v>
      </c>
      <c r="AG139" s="41">
        <f t="shared" si="47"/>
        <v>4.5999999999999996</v>
      </c>
      <c r="AH139" s="156">
        <f>'Lack of Coping Capacity'!D138</f>
        <v>3.6</v>
      </c>
      <c r="AI139" s="140">
        <f>'Lack of Coping Capacity'!G138</f>
        <v>6</v>
      </c>
      <c r="AJ139" s="40">
        <f>'Lack of Coping Capacity'!H138</f>
        <v>4.8</v>
      </c>
      <c r="AK139" s="140">
        <f>'Lack of Coping Capacity'!M138</f>
        <v>2.6</v>
      </c>
      <c r="AL139" s="140">
        <f>'Lack of Coping Capacity'!R138</f>
        <v>4.7</v>
      </c>
      <c r="AM139" s="140">
        <f>'Lack of Coping Capacity'!Z138</f>
        <v>4.9000000000000004</v>
      </c>
      <c r="AN139" s="40">
        <f>'Lack of Coping Capacity'!AA138</f>
        <v>4.0999999999999996</v>
      </c>
      <c r="AO139" s="41">
        <f t="shared" si="48"/>
        <v>4.5</v>
      </c>
      <c r="AP139" s="41">
        <f>'Lack of Coping Capacity'!AB138</f>
        <v>4.5</v>
      </c>
      <c r="AQ139" s="41">
        <f t="shared" si="49"/>
        <v>4.5</v>
      </c>
      <c r="AR139" s="149">
        <f t="shared" si="50"/>
        <v>4.8</v>
      </c>
      <c r="AS139" s="171" t="str">
        <f t="shared" si="51"/>
        <v>Medium</v>
      </c>
      <c r="AT139" s="166">
        <f t="shared" si="52"/>
        <v>67</v>
      </c>
      <c r="AU139" s="169">
        <f>VLOOKUP($B139,'Lack of Reliability Index'!$A$2:$H$192,8,FALSE)</f>
        <v>4</v>
      </c>
      <c r="AV139" s="47">
        <f>'Imputed and missing data hidden'!BY137</f>
        <v>5</v>
      </c>
      <c r="AW139" s="167">
        <f t="shared" si="53"/>
        <v>9.8039215686274508E-2</v>
      </c>
      <c r="AX139" s="47" t="str">
        <f t="shared" si="54"/>
        <v/>
      </c>
      <c r="AY139" s="168">
        <f>'Indicator Date hidden2'!BZ138</f>
        <v>0.5</v>
      </c>
      <c r="AZ139" s="172"/>
    </row>
    <row r="140" spans="1:52" ht="15" thickBot="1" x14ac:dyDescent="0.35">
      <c r="A140" s="120" t="str">
        <f>'Indicator Data'!A142</f>
        <v>Philippines</v>
      </c>
      <c r="B140" s="43" t="str">
        <f>'Indicator Data'!B142</f>
        <v>PHL</v>
      </c>
      <c r="C140" s="147">
        <f>'Hazard &amp; Exposure'!AO139</f>
        <v>10</v>
      </c>
      <c r="D140" s="146">
        <f>'Hazard &amp; Exposure'!AP139</f>
        <v>7.2</v>
      </c>
      <c r="E140" s="146">
        <f>'Hazard &amp; Exposure'!AQ139</f>
        <v>9.3000000000000007</v>
      </c>
      <c r="F140" s="146">
        <f>'Hazard &amp; Exposure'!AR139</f>
        <v>9.5</v>
      </c>
      <c r="G140" s="146">
        <f>'Hazard &amp; Exposure'!AU139</f>
        <v>4.0999999999999996</v>
      </c>
      <c r="H140" s="146">
        <f>'Hazard &amp; Exposure'!DM139</f>
        <v>6.8</v>
      </c>
      <c r="I140" s="40">
        <f>'Hazard &amp; Exposure'!DN139</f>
        <v>8.4</v>
      </c>
      <c r="J140" s="146">
        <f>'Hazard &amp; Exposure'!DQ139</f>
        <v>8.8000000000000007</v>
      </c>
      <c r="K140" s="146">
        <f>'Hazard &amp; Exposure'!DT139</f>
        <v>7</v>
      </c>
      <c r="L140" s="40">
        <f>'Hazard &amp; Exposure'!DU139</f>
        <v>7</v>
      </c>
      <c r="M140" s="41">
        <f t="shared" si="44"/>
        <v>7.8</v>
      </c>
      <c r="N140" s="146">
        <f>'Hazard &amp; Exposure'!BL139</f>
        <v>6.6</v>
      </c>
      <c r="O140" s="146">
        <f>'Hazard &amp; Exposure'!CR139</f>
        <v>9</v>
      </c>
      <c r="P140" s="146">
        <f>'Hazard &amp; Exposure'!DB139</f>
        <v>4.7</v>
      </c>
      <c r="Q140" s="146">
        <f>'Hazard &amp; Exposure'!DL139</f>
        <v>5.4</v>
      </c>
      <c r="R140" s="40">
        <f>'Hazard &amp; Exposure'!DM139</f>
        <v>6.8</v>
      </c>
      <c r="S140" s="223">
        <f t="shared" si="45"/>
        <v>7.3</v>
      </c>
      <c r="T140" s="144">
        <f>Vulnerability!E139</f>
        <v>4.5</v>
      </c>
      <c r="U140" s="142">
        <f>Vulnerability!H139</f>
        <v>4.8</v>
      </c>
      <c r="V140" s="142">
        <f>Vulnerability!N139</f>
        <v>1.3</v>
      </c>
      <c r="W140" s="40">
        <f>Vulnerability!O139</f>
        <v>3.8</v>
      </c>
      <c r="X140" s="142">
        <f>Vulnerability!T139</f>
        <v>6.2</v>
      </c>
      <c r="Y140" s="141">
        <f>Vulnerability!AB139</f>
        <v>3.9</v>
      </c>
      <c r="Z140" s="141">
        <f>Vulnerability!AE139</f>
        <v>3.5</v>
      </c>
      <c r="AA140" s="141">
        <f>Vulnerability!AH139</f>
        <v>10</v>
      </c>
      <c r="AB140" s="141">
        <f>Vulnerability!AK139</f>
        <v>3.4</v>
      </c>
      <c r="AC140" s="142">
        <f>Vulnerability!AL139</f>
        <v>6.5</v>
      </c>
      <c r="AD140" s="40">
        <f>Vulnerability!AM139</f>
        <v>6.4</v>
      </c>
      <c r="AE140" s="41">
        <f t="shared" si="46"/>
        <v>5.2</v>
      </c>
      <c r="AF140" s="41">
        <f>Vulnerability!AZ139</f>
        <v>4.7</v>
      </c>
      <c r="AG140" s="41">
        <f t="shared" si="47"/>
        <v>5</v>
      </c>
      <c r="AH140" s="156">
        <f>'Lack of Coping Capacity'!D139</f>
        <v>3.5</v>
      </c>
      <c r="AI140" s="140">
        <f>'Lack of Coping Capacity'!G139</f>
        <v>5.8</v>
      </c>
      <c r="AJ140" s="40">
        <f>'Lack of Coping Capacity'!H139</f>
        <v>4.7</v>
      </c>
      <c r="AK140" s="140">
        <f>'Lack of Coping Capacity'!M139</f>
        <v>2.2000000000000002</v>
      </c>
      <c r="AL140" s="140">
        <f>'Lack of Coping Capacity'!R139</f>
        <v>3</v>
      </c>
      <c r="AM140" s="140">
        <f>'Lack of Coping Capacity'!Z139</f>
        <v>4.7</v>
      </c>
      <c r="AN140" s="40">
        <f>'Lack of Coping Capacity'!AA139</f>
        <v>3.3</v>
      </c>
      <c r="AO140" s="41">
        <f t="shared" si="48"/>
        <v>4</v>
      </c>
      <c r="AP140" s="41" t="str">
        <f>'Lack of Coping Capacity'!AB139</f>
        <v>x</v>
      </c>
      <c r="AQ140" s="41">
        <f t="shared" si="49"/>
        <v>4</v>
      </c>
      <c r="AR140" s="149">
        <f t="shared" si="50"/>
        <v>5.3</v>
      </c>
      <c r="AS140" s="171" t="str">
        <f t="shared" si="51"/>
        <v>High</v>
      </c>
      <c r="AT140" s="166">
        <f t="shared" si="52"/>
        <v>48</v>
      </c>
      <c r="AU140" s="169">
        <f>VLOOKUP($B140,'Lack of Reliability Index'!$A$2:$H$192,8,FALSE)</f>
        <v>5.4504504504504503</v>
      </c>
      <c r="AV140" s="47">
        <f>'Imputed and missing data hidden'!BY138</f>
        <v>5</v>
      </c>
      <c r="AW140" s="167">
        <f t="shared" si="53"/>
        <v>9.8039215686274508E-2</v>
      </c>
      <c r="AX140" s="47" t="str">
        <f t="shared" si="54"/>
        <v>YES</v>
      </c>
      <c r="AY140" s="168">
        <f>'Indicator Date hidden2'!BZ139</f>
        <v>0.56756756756756754</v>
      </c>
      <c r="AZ140" s="172"/>
    </row>
    <row r="141" spans="1:52" ht="15" thickBot="1" x14ac:dyDescent="0.35">
      <c r="A141" s="120" t="str">
        <f>'Indicator Data'!A143</f>
        <v>Poland</v>
      </c>
      <c r="B141" s="43" t="str">
        <f>'Indicator Data'!B143</f>
        <v>POL</v>
      </c>
      <c r="C141" s="147">
        <f>'Hazard &amp; Exposure'!AO140</f>
        <v>1.3</v>
      </c>
      <c r="D141" s="146">
        <f>'Hazard &amp; Exposure'!AP140</f>
        <v>6.1</v>
      </c>
      <c r="E141" s="146">
        <f>'Hazard &amp; Exposure'!AQ140</f>
        <v>0</v>
      </c>
      <c r="F141" s="146">
        <f>'Hazard &amp; Exposure'!AR140</f>
        <v>0</v>
      </c>
      <c r="G141" s="146">
        <f>'Hazard &amp; Exposure'!AU140</f>
        <v>1.8</v>
      </c>
      <c r="H141" s="146">
        <f>'Hazard &amp; Exposure'!DM140</f>
        <v>2.2999999999999998</v>
      </c>
      <c r="I141" s="40">
        <f>'Hazard &amp; Exposure'!DN140</f>
        <v>2.2000000000000002</v>
      </c>
      <c r="J141" s="146">
        <f>'Hazard &amp; Exposure'!DQ140</f>
        <v>0.1</v>
      </c>
      <c r="K141" s="146">
        <f>'Hazard &amp; Exposure'!DT140</f>
        <v>0</v>
      </c>
      <c r="L141" s="40">
        <f>'Hazard &amp; Exposure'!DU140</f>
        <v>0.1</v>
      </c>
      <c r="M141" s="41">
        <f t="shared" si="44"/>
        <v>1.2</v>
      </c>
      <c r="N141" s="146">
        <f>'Hazard &amp; Exposure'!BL140</f>
        <v>2</v>
      </c>
      <c r="O141" s="146">
        <f>'Hazard &amp; Exposure'!CR140</f>
        <v>0</v>
      </c>
      <c r="P141" s="146">
        <f>'Hazard &amp; Exposure'!DB140</f>
        <v>2.6</v>
      </c>
      <c r="Q141" s="146">
        <f>'Hazard &amp; Exposure'!DL140</f>
        <v>4</v>
      </c>
      <c r="R141" s="40">
        <f>'Hazard &amp; Exposure'!DM140</f>
        <v>2.2999999999999998</v>
      </c>
      <c r="S141" s="223">
        <f t="shared" si="45"/>
        <v>1.8</v>
      </c>
      <c r="T141" s="144">
        <f>Vulnerability!E140</f>
        <v>0.6</v>
      </c>
      <c r="U141" s="142">
        <f>Vulnerability!H140</f>
        <v>1.6</v>
      </c>
      <c r="V141" s="142">
        <f>Vulnerability!N140</f>
        <v>0.2</v>
      </c>
      <c r="W141" s="40">
        <f>Vulnerability!O140</f>
        <v>0.8</v>
      </c>
      <c r="X141" s="142">
        <f>Vulnerability!T140</f>
        <v>3.3</v>
      </c>
      <c r="Y141" s="141">
        <f>Vulnerability!AB140</f>
        <v>0.2</v>
      </c>
      <c r="Z141" s="141">
        <f>Vulnerability!AE140</f>
        <v>0.3</v>
      </c>
      <c r="AA141" s="141">
        <f>Vulnerability!AH140</f>
        <v>0</v>
      </c>
      <c r="AB141" s="141">
        <f>Vulnerability!AK140</f>
        <v>0.8</v>
      </c>
      <c r="AC141" s="142">
        <f>Vulnerability!AL140</f>
        <v>0.3</v>
      </c>
      <c r="AD141" s="40">
        <f>Vulnerability!AM140</f>
        <v>1.9</v>
      </c>
      <c r="AE141" s="41">
        <f t="shared" si="46"/>
        <v>1.4</v>
      </c>
      <c r="AF141" s="41">
        <f>Vulnerability!AZ140</f>
        <v>4.3</v>
      </c>
      <c r="AG141" s="41">
        <f t="shared" si="47"/>
        <v>3</v>
      </c>
      <c r="AH141" s="156">
        <f>'Lack of Coping Capacity'!D140</f>
        <v>4.3</v>
      </c>
      <c r="AI141" s="140">
        <f>'Lack of Coping Capacity'!G140</f>
        <v>4</v>
      </c>
      <c r="AJ141" s="40">
        <f>'Lack of Coping Capacity'!H140</f>
        <v>4.2</v>
      </c>
      <c r="AK141" s="140">
        <f>'Lack of Coping Capacity'!M140</f>
        <v>1.5</v>
      </c>
      <c r="AL141" s="140">
        <f>'Lack of Coping Capacity'!R140</f>
        <v>0.1</v>
      </c>
      <c r="AM141" s="140">
        <f>'Lack of Coping Capacity'!Z140</f>
        <v>2.2000000000000002</v>
      </c>
      <c r="AN141" s="40">
        <f>'Lack of Coping Capacity'!AA140</f>
        <v>1.3</v>
      </c>
      <c r="AO141" s="41">
        <f t="shared" si="48"/>
        <v>2.9</v>
      </c>
      <c r="AP141" s="41" t="str">
        <f>'Lack of Coping Capacity'!AB140</f>
        <v>x</v>
      </c>
      <c r="AQ141" s="41">
        <f t="shared" si="49"/>
        <v>2.9</v>
      </c>
      <c r="AR141" s="149">
        <f t="shared" si="50"/>
        <v>2.5</v>
      </c>
      <c r="AS141" s="171" t="str">
        <f t="shared" si="51"/>
        <v>Low</v>
      </c>
      <c r="AT141" s="166">
        <f t="shared" si="52"/>
        <v>164</v>
      </c>
      <c r="AU141" s="169">
        <f>VLOOKUP($B141,'Lack of Reliability Index'!$A$2:$H$192,8,FALSE)</f>
        <v>5.5601990049751242</v>
      </c>
      <c r="AV141" s="47">
        <f>'Imputed and missing data hidden'!BY139</f>
        <v>11</v>
      </c>
      <c r="AW141" s="167">
        <f t="shared" si="53"/>
        <v>0.21568627450980393</v>
      </c>
      <c r="AX141" s="47" t="str">
        <f t="shared" si="54"/>
        <v/>
      </c>
      <c r="AY141" s="168">
        <f>'Indicator Date hidden2'!BZ140</f>
        <v>0.4925373134328358</v>
      </c>
      <c r="AZ141" s="172"/>
    </row>
    <row r="142" spans="1:52" ht="15" thickBot="1" x14ac:dyDescent="0.35">
      <c r="A142" s="120" t="str">
        <f>'Indicator Data'!A144</f>
        <v>Portugal</v>
      </c>
      <c r="B142" s="43" t="str">
        <f>'Indicator Data'!B144</f>
        <v>PRT</v>
      </c>
      <c r="C142" s="147">
        <f>'Hazard &amp; Exposure'!AO141</f>
        <v>3.7</v>
      </c>
      <c r="D142" s="146">
        <f>'Hazard &amp; Exposure'!AP141</f>
        <v>3.7</v>
      </c>
      <c r="E142" s="146">
        <f>'Hazard &amp; Exposure'!AQ141</f>
        <v>6.2</v>
      </c>
      <c r="F142" s="146">
        <f>'Hazard &amp; Exposure'!AR141</f>
        <v>0.3</v>
      </c>
      <c r="G142" s="146">
        <f>'Hazard &amp; Exposure'!AU141</f>
        <v>2.5</v>
      </c>
      <c r="H142" s="146">
        <f>'Hazard &amp; Exposure'!DM141</f>
        <v>1.8</v>
      </c>
      <c r="I142" s="40">
        <f>'Hazard &amp; Exposure'!DN141</f>
        <v>3.3</v>
      </c>
      <c r="J142" s="146">
        <f>'Hazard &amp; Exposure'!DQ141</f>
        <v>0</v>
      </c>
      <c r="K142" s="146">
        <f>'Hazard &amp; Exposure'!DT141</f>
        <v>0</v>
      </c>
      <c r="L142" s="40">
        <f>'Hazard &amp; Exposure'!DU141</f>
        <v>0</v>
      </c>
      <c r="M142" s="41">
        <f t="shared" si="44"/>
        <v>1.8</v>
      </c>
      <c r="N142" s="146">
        <f>'Hazard &amp; Exposure'!BL141</f>
        <v>0</v>
      </c>
      <c r="O142" s="146">
        <f>'Hazard &amp; Exposure'!CR141</f>
        <v>2.5</v>
      </c>
      <c r="P142" s="146">
        <f>'Hazard &amp; Exposure'!DB141</f>
        <v>2.7</v>
      </c>
      <c r="Q142" s="146">
        <f>'Hazard &amp; Exposure'!DL141</f>
        <v>1.9</v>
      </c>
      <c r="R142" s="40">
        <f>'Hazard &amp; Exposure'!DM141</f>
        <v>1.8</v>
      </c>
      <c r="S142" s="223">
        <f t="shared" si="45"/>
        <v>1.8</v>
      </c>
      <c r="T142" s="144">
        <f>Vulnerability!E141</f>
        <v>1</v>
      </c>
      <c r="U142" s="142">
        <f>Vulnerability!H141</f>
        <v>1.9</v>
      </c>
      <c r="V142" s="142">
        <f>Vulnerability!N141</f>
        <v>0.1</v>
      </c>
      <c r="W142" s="40">
        <f>Vulnerability!O141</f>
        <v>1</v>
      </c>
      <c r="X142" s="142">
        <f>Vulnerability!T141</f>
        <v>1.7</v>
      </c>
      <c r="Y142" s="141">
        <f>Vulnerability!AB141</f>
        <v>0.3</v>
      </c>
      <c r="Z142" s="141">
        <f>Vulnerability!AE141</f>
        <v>0.3</v>
      </c>
      <c r="AA142" s="141">
        <f>Vulnerability!AH141</f>
        <v>0</v>
      </c>
      <c r="AB142" s="141">
        <f>Vulnerability!AK141</f>
        <v>0.8</v>
      </c>
      <c r="AC142" s="142">
        <f>Vulnerability!AL141</f>
        <v>0.4</v>
      </c>
      <c r="AD142" s="40">
        <f>Vulnerability!AM141</f>
        <v>1.1000000000000001</v>
      </c>
      <c r="AE142" s="41">
        <f t="shared" si="46"/>
        <v>1.1000000000000001</v>
      </c>
      <c r="AF142" s="41">
        <f>Vulnerability!AZ141</f>
        <v>4.9000000000000004</v>
      </c>
      <c r="AG142" s="41">
        <f t="shared" si="47"/>
        <v>3.2</v>
      </c>
      <c r="AH142" s="156">
        <f>'Lack of Coping Capacity'!D141</f>
        <v>2.6</v>
      </c>
      <c r="AI142" s="140">
        <f>'Lack of Coping Capacity'!G141</f>
        <v>3.2</v>
      </c>
      <c r="AJ142" s="40">
        <f>'Lack of Coping Capacity'!H141</f>
        <v>2.9</v>
      </c>
      <c r="AK142" s="140">
        <f>'Lack of Coping Capacity'!M141</f>
        <v>1.9</v>
      </c>
      <c r="AL142" s="140">
        <f>'Lack of Coping Capacity'!R141</f>
        <v>0</v>
      </c>
      <c r="AM142" s="140">
        <f>'Lack of Coping Capacity'!Z141</f>
        <v>0.8</v>
      </c>
      <c r="AN142" s="40">
        <f>'Lack of Coping Capacity'!AA141</f>
        <v>0.9</v>
      </c>
      <c r="AO142" s="41">
        <f t="shared" si="48"/>
        <v>2</v>
      </c>
      <c r="AP142" s="41">
        <f>'Lack of Coping Capacity'!AB141</f>
        <v>2.2999999999999998</v>
      </c>
      <c r="AQ142" s="41">
        <f t="shared" si="49"/>
        <v>2.2000000000000002</v>
      </c>
      <c r="AR142" s="149">
        <f t="shared" si="50"/>
        <v>2.2999999999999998</v>
      </c>
      <c r="AS142" s="171" t="str">
        <f t="shared" si="51"/>
        <v>Low</v>
      </c>
      <c r="AT142" s="166">
        <f t="shared" si="52"/>
        <v>173</v>
      </c>
      <c r="AU142" s="169">
        <f>VLOOKUP($B142,'Lack of Reliability Index'!$A$2:$H$192,8,FALSE)</f>
        <v>5.0666666666666673</v>
      </c>
      <c r="AV142" s="47">
        <f>'Imputed and missing data hidden'!BY140</f>
        <v>9</v>
      </c>
      <c r="AW142" s="167">
        <f t="shared" si="53"/>
        <v>0.17647058823529413</v>
      </c>
      <c r="AX142" s="47" t="str">
        <f t="shared" si="54"/>
        <v/>
      </c>
      <c r="AY142" s="168">
        <f>'Indicator Date hidden2'!BZ141</f>
        <v>0.5</v>
      </c>
      <c r="AZ142" s="172"/>
    </row>
    <row r="143" spans="1:52" ht="15" thickBot="1" x14ac:dyDescent="0.35">
      <c r="A143" s="120" t="str">
        <f>'Indicator Data'!A145</f>
        <v>Qatar</v>
      </c>
      <c r="B143" s="43" t="str">
        <f>'Indicator Data'!B145</f>
        <v>QAT</v>
      </c>
      <c r="C143" s="147">
        <f>'Hazard &amp; Exposure'!AO142</f>
        <v>0.1</v>
      </c>
      <c r="D143" s="146">
        <f>'Hazard &amp; Exposure'!AP142</f>
        <v>0</v>
      </c>
      <c r="E143" s="146">
        <f>'Hazard &amp; Exposure'!AQ142</f>
        <v>1.6</v>
      </c>
      <c r="F143" s="146">
        <f>'Hazard &amp; Exposure'!AR142</f>
        <v>0</v>
      </c>
      <c r="G143" s="146">
        <f>'Hazard &amp; Exposure'!AU142</f>
        <v>3.1</v>
      </c>
      <c r="H143" s="146">
        <f>'Hazard &amp; Exposure'!DM142</f>
        <v>3.1</v>
      </c>
      <c r="I143" s="40">
        <f>'Hazard &amp; Exposure'!DN142</f>
        <v>1.4</v>
      </c>
      <c r="J143" s="146">
        <f>'Hazard &amp; Exposure'!DQ142</f>
        <v>0.1</v>
      </c>
      <c r="K143" s="146">
        <f>'Hazard &amp; Exposure'!DT142</f>
        <v>0</v>
      </c>
      <c r="L143" s="40">
        <f>'Hazard &amp; Exposure'!DU142</f>
        <v>0.1</v>
      </c>
      <c r="M143" s="41">
        <f t="shared" si="44"/>
        <v>0.8</v>
      </c>
      <c r="N143" s="146">
        <f>'Hazard &amp; Exposure'!BL142</f>
        <v>0</v>
      </c>
      <c r="O143" s="146">
        <f>'Hazard &amp; Exposure'!CR142</f>
        <v>3.4</v>
      </c>
      <c r="P143" s="146">
        <f>'Hazard &amp; Exposure'!DB142</f>
        <v>5</v>
      </c>
      <c r="Q143" s="146">
        <f>'Hazard &amp; Exposure'!DL142</f>
        <v>3.1</v>
      </c>
      <c r="R143" s="40">
        <f>'Hazard &amp; Exposure'!DM142</f>
        <v>3.1</v>
      </c>
      <c r="S143" s="223">
        <f t="shared" si="45"/>
        <v>2</v>
      </c>
      <c r="T143" s="144">
        <f>Vulnerability!E142</f>
        <v>1</v>
      </c>
      <c r="U143" s="142">
        <f>Vulnerability!H142</f>
        <v>2.7</v>
      </c>
      <c r="V143" s="142">
        <f>Vulnerability!N142</f>
        <v>0.1</v>
      </c>
      <c r="W143" s="40">
        <f>Vulnerability!O142</f>
        <v>1.2</v>
      </c>
      <c r="X143" s="142">
        <f>Vulnerability!T142</f>
        <v>0.9</v>
      </c>
      <c r="Y143" s="141">
        <f>Vulnerability!AB142</f>
        <v>0.3</v>
      </c>
      <c r="Z143" s="141">
        <f>Vulnerability!AE142</f>
        <v>0.5</v>
      </c>
      <c r="AA143" s="141">
        <f>Vulnerability!AH142</f>
        <v>0</v>
      </c>
      <c r="AB143" s="141">
        <f>Vulnerability!AK142</f>
        <v>1</v>
      </c>
      <c r="AC143" s="142">
        <f>Vulnerability!AL142</f>
        <v>0.5</v>
      </c>
      <c r="AD143" s="40">
        <f>Vulnerability!AM142</f>
        <v>0.7</v>
      </c>
      <c r="AE143" s="41">
        <f t="shared" si="46"/>
        <v>1</v>
      </c>
      <c r="AF143" s="41">
        <f>Vulnerability!AZ142</f>
        <v>4.9000000000000004</v>
      </c>
      <c r="AG143" s="41">
        <f t="shared" si="47"/>
        <v>3.2</v>
      </c>
      <c r="AH143" s="156">
        <f>'Lack of Coping Capacity'!D142</f>
        <v>4.7</v>
      </c>
      <c r="AI143" s="140">
        <f>'Lack of Coping Capacity'!G142</f>
        <v>3.8</v>
      </c>
      <c r="AJ143" s="40">
        <f>'Lack of Coping Capacity'!H142</f>
        <v>4.3</v>
      </c>
      <c r="AK143" s="140">
        <f>'Lack of Coping Capacity'!M142</f>
        <v>1.1000000000000001</v>
      </c>
      <c r="AL143" s="140">
        <f>'Lack of Coping Capacity'!R142</f>
        <v>0.2</v>
      </c>
      <c r="AM143" s="140">
        <f>'Lack of Coping Capacity'!Z142</f>
        <v>2.7</v>
      </c>
      <c r="AN143" s="40">
        <f>'Lack of Coping Capacity'!AA142</f>
        <v>1.3</v>
      </c>
      <c r="AO143" s="41">
        <f t="shared" si="48"/>
        <v>2.9</v>
      </c>
      <c r="AP143" s="41">
        <f>'Lack of Coping Capacity'!AB142</f>
        <v>1.3</v>
      </c>
      <c r="AQ143" s="41">
        <f t="shared" si="49"/>
        <v>2.1</v>
      </c>
      <c r="AR143" s="149">
        <f t="shared" si="50"/>
        <v>2.4</v>
      </c>
      <c r="AS143" s="171" t="str">
        <f t="shared" si="51"/>
        <v>Low</v>
      </c>
      <c r="AT143" s="166">
        <f t="shared" si="52"/>
        <v>166</v>
      </c>
      <c r="AU143" s="169">
        <f>VLOOKUP($B143,'Lack of Reliability Index'!$A$2:$H$192,8,FALSE)</f>
        <v>5.3252525252525249</v>
      </c>
      <c r="AV143" s="47">
        <f>'Imputed and missing data hidden'!BY141</f>
        <v>13</v>
      </c>
      <c r="AW143" s="167">
        <f t="shared" si="53"/>
        <v>0.25490196078431371</v>
      </c>
      <c r="AX143" s="47" t="str">
        <f t="shared" si="54"/>
        <v/>
      </c>
      <c r="AY143" s="168">
        <f>'Indicator Date hidden2'!BZ142</f>
        <v>0.34848484848484851</v>
      </c>
      <c r="AZ143" s="172"/>
    </row>
    <row r="144" spans="1:52" ht="15" thickBot="1" x14ac:dyDescent="0.35">
      <c r="A144" s="120" t="str">
        <f>'Indicator Data'!A146</f>
        <v>Romania</v>
      </c>
      <c r="B144" s="43" t="str">
        <f>'Indicator Data'!B146</f>
        <v>ROU</v>
      </c>
      <c r="C144" s="147">
        <f>'Hazard &amp; Exposure'!AO143</f>
        <v>6.6</v>
      </c>
      <c r="D144" s="146">
        <f>'Hazard &amp; Exposure'!AP143</f>
        <v>7</v>
      </c>
      <c r="E144" s="146">
        <f>'Hazard &amp; Exposure'!AQ143</f>
        <v>0</v>
      </c>
      <c r="F144" s="146">
        <f>'Hazard &amp; Exposure'!AR143</f>
        <v>0</v>
      </c>
      <c r="G144" s="146">
        <f>'Hazard &amp; Exposure'!AU143</f>
        <v>2.8</v>
      </c>
      <c r="H144" s="146">
        <f>'Hazard &amp; Exposure'!DM143</f>
        <v>4.5999999999999996</v>
      </c>
      <c r="I144" s="40">
        <f>'Hazard &amp; Exposure'!DN143</f>
        <v>4.0999999999999996</v>
      </c>
      <c r="J144" s="146">
        <f>'Hazard &amp; Exposure'!DQ143</f>
        <v>4</v>
      </c>
      <c r="K144" s="146">
        <f>'Hazard &amp; Exposure'!DT143</f>
        <v>0</v>
      </c>
      <c r="L144" s="40">
        <f>'Hazard &amp; Exposure'!DU143</f>
        <v>2.8</v>
      </c>
      <c r="M144" s="41">
        <f t="shared" si="44"/>
        <v>3.5</v>
      </c>
      <c r="N144" s="146">
        <f>'Hazard &amp; Exposure'!BL143</f>
        <v>9</v>
      </c>
      <c r="O144" s="146">
        <f>'Hazard &amp; Exposure'!CR143</f>
        <v>0</v>
      </c>
      <c r="P144" s="146">
        <f>'Hazard &amp; Exposure'!DB143</f>
        <v>2.6</v>
      </c>
      <c r="Q144" s="146">
        <f>'Hazard &amp; Exposure'!DL143</f>
        <v>2.1</v>
      </c>
      <c r="R144" s="40">
        <f>'Hazard &amp; Exposure'!DM143</f>
        <v>4.5999999999999996</v>
      </c>
      <c r="S144" s="223">
        <f t="shared" si="45"/>
        <v>4.0999999999999996</v>
      </c>
      <c r="T144" s="144">
        <f>Vulnerability!E143</f>
        <v>1.7</v>
      </c>
      <c r="U144" s="142">
        <f>Vulnerability!H143</f>
        <v>3.5</v>
      </c>
      <c r="V144" s="142">
        <f>Vulnerability!N143</f>
        <v>0.5</v>
      </c>
      <c r="W144" s="40">
        <f>Vulnerability!O143</f>
        <v>1.9</v>
      </c>
      <c r="X144" s="142">
        <f>Vulnerability!T143</f>
        <v>2.5</v>
      </c>
      <c r="Y144" s="141">
        <f>Vulnerability!AB143</f>
        <v>0.5</v>
      </c>
      <c r="Z144" s="141">
        <f>Vulnerability!AE143</f>
        <v>0.6</v>
      </c>
      <c r="AA144" s="141">
        <f>Vulnerability!AH143</f>
        <v>0</v>
      </c>
      <c r="AB144" s="141">
        <f>Vulnerability!AK143</f>
        <v>0.4</v>
      </c>
      <c r="AC144" s="142">
        <f>Vulnerability!AL143</f>
        <v>0.4</v>
      </c>
      <c r="AD144" s="40">
        <f>Vulnerability!AM143</f>
        <v>1.5</v>
      </c>
      <c r="AE144" s="41">
        <f t="shared" si="46"/>
        <v>1.7</v>
      </c>
      <c r="AF144" s="41">
        <f>Vulnerability!AZ143</f>
        <v>5.5</v>
      </c>
      <c r="AG144" s="41">
        <f t="shared" si="47"/>
        <v>3.8</v>
      </c>
      <c r="AH144" s="156">
        <f>'Lack of Coping Capacity'!D143</f>
        <v>3.8</v>
      </c>
      <c r="AI144" s="140">
        <f>'Lack of Coping Capacity'!G143</f>
        <v>5.6</v>
      </c>
      <c r="AJ144" s="40">
        <f>'Lack of Coping Capacity'!H143</f>
        <v>4.7</v>
      </c>
      <c r="AK144" s="140">
        <f>'Lack of Coping Capacity'!M143</f>
        <v>1.9</v>
      </c>
      <c r="AL144" s="140">
        <f>'Lack of Coping Capacity'!R143</f>
        <v>1</v>
      </c>
      <c r="AM144" s="140">
        <f>'Lack of Coping Capacity'!Z143</f>
        <v>3.6</v>
      </c>
      <c r="AN144" s="40">
        <f>'Lack of Coping Capacity'!AA143</f>
        <v>2.2000000000000002</v>
      </c>
      <c r="AO144" s="41">
        <f t="shared" si="48"/>
        <v>3.6</v>
      </c>
      <c r="AP144" s="41">
        <f>'Lack of Coping Capacity'!AB143</f>
        <v>2.8</v>
      </c>
      <c r="AQ144" s="41">
        <f t="shared" si="49"/>
        <v>3.2</v>
      </c>
      <c r="AR144" s="149">
        <f t="shared" si="50"/>
        <v>3.7</v>
      </c>
      <c r="AS144" s="171" t="str">
        <f t="shared" si="51"/>
        <v>Medium</v>
      </c>
      <c r="AT144" s="166">
        <f t="shared" si="52"/>
        <v>114</v>
      </c>
      <c r="AU144" s="169">
        <f>VLOOKUP($B144,'Lack of Reliability Index'!$A$2:$H$192,8,FALSE)</f>
        <v>4.8313725490196084</v>
      </c>
      <c r="AV144" s="47">
        <f>'Imputed and missing data hidden'!BY142</f>
        <v>9</v>
      </c>
      <c r="AW144" s="167">
        <f t="shared" si="53"/>
        <v>0.17647058823529413</v>
      </c>
      <c r="AX144" s="47" t="str">
        <f t="shared" si="54"/>
        <v/>
      </c>
      <c r="AY144" s="168">
        <f>'Indicator Date hidden2'!BZ143</f>
        <v>0.45588235294117646</v>
      </c>
      <c r="AZ144" s="172"/>
    </row>
    <row r="145" spans="1:52" s="1" customFormat="1" ht="15" thickBot="1" x14ac:dyDescent="0.35">
      <c r="A145" s="120" t="str">
        <f>'Indicator Data'!A147</f>
        <v>Russian Federation</v>
      </c>
      <c r="B145" s="43" t="str">
        <f>'Indicator Data'!B147</f>
        <v>RUS</v>
      </c>
      <c r="C145" s="147">
        <f>'Hazard &amp; Exposure'!AO144</f>
        <v>5.0999999999999996</v>
      </c>
      <c r="D145" s="146">
        <f>'Hazard &amp; Exposure'!AP144</f>
        <v>8.4</v>
      </c>
      <c r="E145" s="146">
        <f>'Hazard &amp; Exposure'!AQ144</f>
        <v>5.5</v>
      </c>
      <c r="F145" s="146">
        <f>'Hazard &amp; Exposure'!AR144</f>
        <v>3.8</v>
      </c>
      <c r="G145" s="146">
        <f>'Hazard &amp; Exposure'!AU144</f>
        <v>5.3</v>
      </c>
      <c r="H145" s="146">
        <f>'Hazard &amp; Exposure'!DM144</f>
        <v>3.2</v>
      </c>
      <c r="I145" s="40">
        <f>'Hazard &amp; Exposure'!DN144</f>
        <v>5.5</v>
      </c>
      <c r="J145" s="146">
        <f>'Hazard &amp; Exposure'!DQ144</f>
        <v>9.6999999999999993</v>
      </c>
      <c r="K145" s="146">
        <f>'Hazard &amp; Exposure'!DT144</f>
        <v>0</v>
      </c>
      <c r="L145" s="40">
        <f>'Hazard &amp; Exposure'!DU144</f>
        <v>6.8</v>
      </c>
      <c r="M145" s="41">
        <f t="shared" si="44"/>
        <v>6.2</v>
      </c>
      <c r="N145" s="146">
        <f>'Hazard &amp; Exposure'!BL144</f>
        <v>6.3</v>
      </c>
      <c r="O145" s="146">
        <f>'Hazard &amp; Exposure'!CR144</f>
        <v>1</v>
      </c>
      <c r="P145" s="146">
        <f>'Hazard &amp; Exposure'!DB144</f>
        <v>2.2999999999999998</v>
      </c>
      <c r="Q145" s="146">
        <f>'Hazard &amp; Exposure'!DL144</f>
        <v>2</v>
      </c>
      <c r="R145" s="40">
        <f>'Hazard &amp; Exposure'!DM144</f>
        <v>3.2</v>
      </c>
      <c r="S145" s="223">
        <f t="shared" si="45"/>
        <v>4.9000000000000004</v>
      </c>
      <c r="T145" s="144">
        <f>Vulnerability!E144</f>
        <v>1.5</v>
      </c>
      <c r="U145" s="142">
        <f>Vulnerability!H144</f>
        <v>3.3</v>
      </c>
      <c r="V145" s="142">
        <f>Vulnerability!N144</f>
        <v>0.1</v>
      </c>
      <c r="W145" s="40">
        <f>Vulnerability!O144</f>
        <v>1.6</v>
      </c>
      <c r="X145" s="142">
        <f>Vulnerability!T144</f>
        <v>4.5999999999999996</v>
      </c>
      <c r="Y145" s="141">
        <f>Vulnerability!AB144</f>
        <v>1.8</v>
      </c>
      <c r="Z145" s="141">
        <f>Vulnerability!AE144</f>
        <v>0.6</v>
      </c>
      <c r="AA145" s="141">
        <f>Vulnerability!AH144</f>
        <v>0</v>
      </c>
      <c r="AB145" s="141">
        <f>Vulnerability!AK144</f>
        <v>0.8</v>
      </c>
      <c r="AC145" s="142">
        <f>Vulnerability!AL144</f>
        <v>0.8</v>
      </c>
      <c r="AD145" s="40">
        <f>Vulnerability!AM144</f>
        <v>2.9</v>
      </c>
      <c r="AE145" s="41">
        <f t="shared" si="46"/>
        <v>2.2999999999999998</v>
      </c>
      <c r="AF145" s="41">
        <f>Vulnerability!AZ144</f>
        <v>4.8</v>
      </c>
      <c r="AG145" s="41">
        <f t="shared" si="47"/>
        <v>3.7</v>
      </c>
      <c r="AH145" s="156" t="str">
        <f>'Lack of Coping Capacity'!D144</f>
        <v>x</v>
      </c>
      <c r="AI145" s="140">
        <f>'Lack of Coping Capacity'!G144</f>
        <v>6.2</v>
      </c>
      <c r="AJ145" s="40">
        <f>'Lack of Coping Capacity'!H144</f>
        <v>6.2</v>
      </c>
      <c r="AK145" s="140">
        <f>'Lack of Coping Capacity'!M144</f>
        <v>1.1000000000000001</v>
      </c>
      <c r="AL145" s="140">
        <f>'Lack of Coping Capacity'!R144</f>
        <v>3.5</v>
      </c>
      <c r="AM145" s="140">
        <f>'Lack of Coping Capacity'!Z144</f>
        <v>1.9</v>
      </c>
      <c r="AN145" s="40">
        <f>'Lack of Coping Capacity'!AA144</f>
        <v>2.2000000000000002</v>
      </c>
      <c r="AO145" s="41">
        <f t="shared" si="48"/>
        <v>4.5</v>
      </c>
      <c r="AP145" s="41">
        <f>'Lack of Coping Capacity'!AB144</f>
        <v>0</v>
      </c>
      <c r="AQ145" s="41">
        <f t="shared" si="49"/>
        <v>2.5</v>
      </c>
      <c r="AR145" s="149">
        <f t="shared" si="50"/>
        <v>3.6</v>
      </c>
      <c r="AS145" s="171" t="str">
        <f t="shared" si="51"/>
        <v>Medium</v>
      </c>
      <c r="AT145" s="166">
        <f t="shared" si="52"/>
        <v>122</v>
      </c>
      <c r="AU145" s="169">
        <f>VLOOKUP($B145,'Lack of Reliability Index'!$A$2:$H$192,8,FALSE)</f>
        <v>5.6</v>
      </c>
      <c r="AV145" s="47">
        <f>'Imputed and missing data hidden'!BY143</f>
        <v>11</v>
      </c>
      <c r="AW145" s="167">
        <f t="shared" si="53"/>
        <v>0.21568627450980393</v>
      </c>
      <c r="AX145" s="47" t="str">
        <f t="shared" si="54"/>
        <v/>
      </c>
      <c r="AY145" s="168">
        <f>'Indicator Date hidden2'!BZ144</f>
        <v>0.5</v>
      </c>
      <c r="AZ145" s="172"/>
    </row>
    <row r="146" spans="1:52" ht="15" thickBot="1" x14ac:dyDescent="0.35">
      <c r="A146" s="120" t="str">
        <f>'Indicator Data'!A148</f>
        <v>Rwanda</v>
      </c>
      <c r="B146" s="43" t="str">
        <f>'Indicator Data'!B148</f>
        <v>RWA</v>
      </c>
      <c r="C146" s="147">
        <f>'Hazard &amp; Exposure'!AO145</f>
        <v>4.5</v>
      </c>
      <c r="D146" s="146">
        <f>'Hazard &amp; Exposure'!AP145</f>
        <v>4.4000000000000004</v>
      </c>
      <c r="E146" s="146">
        <f>'Hazard &amp; Exposure'!AQ145</f>
        <v>0</v>
      </c>
      <c r="F146" s="146">
        <f>'Hazard &amp; Exposure'!AR145</f>
        <v>0</v>
      </c>
      <c r="G146" s="146">
        <f>'Hazard &amp; Exposure'!AU145</f>
        <v>5.0999999999999996</v>
      </c>
      <c r="H146" s="146">
        <f>'Hazard &amp; Exposure'!DM145</f>
        <v>5.8</v>
      </c>
      <c r="I146" s="40">
        <f>'Hazard &amp; Exposure'!DN145</f>
        <v>3.6</v>
      </c>
      <c r="J146" s="146">
        <f>'Hazard &amp; Exposure'!DQ145</f>
        <v>4.3</v>
      </c>
      <c r="K146" s="146">
        <f>'Hazard &amp; Exposure'!DT145</f>
        <v>0</v>
      </c>
      <c r="L146" s="40">
        <f>'Hazard &amp; Exposure'!DU145</f>
        <v>3</v>
      </c>
      <c r="M146" s="41">
        <f t="shared" si="44"/>
        <v>3.3</v>
      </c>
      <c r="N146" s="146">
        <f>'Hazard &amp; Exposure'!BL145</f>
        <v>6.1</v>
      </c>
      <c r="O146" s="146">
        <f>'Hazard &amp; Exposure'!CR145</f>
        <v>6.1</v>
      </c>
      <c r="P146" s="146">
        <f>'Hazard &amp; Exposure'!DB145</f>
        <v>6</v>
      </c>
      <c r="Q146" s="146">
        <f>'Hazard &amp; Exposure'!DL145</f>
        <v>5.0999999999999996</v>
      </c>
      <c r="R146" s="40">
        <f>'Hazard &amp; Exposure'!DM145</f>
        <v>5.8</v>
      </c>
      <c r="S146" s="223">
        <f t="shared" si="45"/>
        <v>4.7</v>
      </c>
      <c r="T146" s="144">
        <f>Vulnerability!E145</f>
        <v>8.1999999999999993</v>
      </c>
      <c r="U146" s="142">
        <f>Vulnerability!H145</f>
        <v>5.0999999999999996</v>
      </c>
      <c r="V146" s="142">
        <f>Vulnerability!N145</f>
        <v>3.7</v>
      </c>
      <c r="W146" s="40">
        <f>Vulnerability!O145</f>
        <v>6.3</v>
      </c>
      <c r="X146" s="142">
        <f>Vulnerability!T145</f>
        <v>6.6</v>
      </c>
      <c r="Y146" s="141">
        <f>Vulnerability!AB145</f>
        <v>5.0999999999999996</v>
      </c>
      <c r="Z146" s="141">
        <f>Vulnerability!AE145</f>
        <v>2.4</v>
      </c>
      <c r="AA146" s="141">
        <f>Vulnerability!AH145</f>
        <v>0.2</v>
      </c>
      <c r="AB146" s="141">
        <f>Vulnerability!AK145</f>
        <v>8.4</v>
      </c>
      <c r="AC146" s="142">
        <f>Vulnerability!AL145</f>
        <v>4.8</v>
      </c>
      <c r="AD146" s="40">
        <f>Vulnerability!AM145</f>
        <v>5.8</v>
      </c>
      <c r="AE146" s="41">
        <f t="shared" si="46"/>
        <v>6.1</v>
      </c>
      <c r="AF146" s="41">
        <f>Vulnerability!AZ145</f>
        <v>5.2</v>
      </c>
      <c r="AG146" s="41">
        <f t="shared" si="47"/>
        <v>5.7</v>
      </c>
      <c r="AH146" s="156">
        <f>'Lack of Coping Capacity'!D145</f>
        <v>3</v>
      </c>
      <c r="AI146" s="140">
        <f>'Lack of Coping Capacity'!G145</f>
        <v>4.7</v>
      </c>
      <c r="AJ146" s="40">
        <f>'Lack of Coping Capacity'!H145</f>
        <v>3.9</v>
      </c>
      <c r="AK146" s="140">
        <f>'Lack of Coping Capacity'!M145</f>
        <v>6.4</v>
      </c>
      <c r="AL146" s="140">
        <f>'Lack of Coping Capacity'!R145</f>
        <v>6.3</v>
      </c>
      <c r="AM146" s="140">
        <f>'Lack of Coping Capacity'!Z145</f>
        <v>5.6</v>
      </c>
      <c r="AN146" s="40">
        <f>'Lack of Coping Capacity'!AA145</f>
        <v>6.1</v>
      </c>
      <c r="AO146" s="41">
        <f t="shared" si="48"/>
        <v>5.0999999999999996</v>
      </c>
      <c r="AP146" s="41">
        <f>'Lack of Coping Capacity'!AB145</f>
        <v>3.3</v>
      </c>
      <c r="AQ146" s="41">
        <f t="shared" si="49"/>
        <v>4.3</v>
      </c>
      <c r="AR146" s="149">
        <f t="shared" si="50"/>
        <v>4.9000000000000004</v>
      </c>
      <c r="AS146" s="171" t="str">
        <f t="shared" si="51"/>
        <v>Medium</v>
      </c>
      <c r="AT146" s="166">
        <f t="shared" si="52"/>
        <v>60</v>
      </c>
      <c r="AU146" s="169">
        <f>VLOOKUP($B146,'Lack of Reliability Index'!$A$2:$H$192,8,FALSE)</f>
        <v>2.5225225225225216</v>
      </c>
      <c r="AV146" s="47">
        <f>'Imputed and missing data hidden'!BY144</f>
        <v>0</v>
      </c>
      <c r="AW146" s="167">
        <f t="shared" si="53"/>
        <v>0</v>
      </c>
      <c r="AX146" s="47" t="str">
        <f t="shared" si="54"/>
        <v/>
      </c>
      <c r="AY146" s="168">
        <f>'Indicator Date hidden2'!BZ145</f>
        <v>0.47297297297297297</v>
      </c>
      <c r="AZ146" s="172"/>
    </row>
    <row r="147" spans="1:52" ht="15" thickBot="1" x14ac:dyDescent="0.35">
      <c r="A147" s="120" t="str">
        <f>'Indicator Data'!A149</f>
        <v>Saint Kitts and Nevis</v>
      </c>
      <c r="B147" s="43" t="str">
        <f>'Indicator Data'!B149</f>
        <v>KNA</v>
      </c>
      <c r="C147" s="147">
        <f>'Hazard &amp; Exposure'!AO146</f>
        <v>4.2</v>
      </c>
      <c r="D147" s="146">
        <f>'Hazard &amp; Exposure'!AP146</f>
        <v>0.1</v>
      </c>
      <c r="E147" s="146">
        <f>'Hazard &amp; Exposure'!AQ146</f>
        <v>0</v>
      </c>
      <c r="F147" s="146">
        <f>'Hazard &amp; Exposure'!AR146</f>
        <v>6.9</v>
      </c>
      <c r="G147" s="146">
        <f>'Hazard &amp; Exposure'!AU146</f>
        <v>0</v>
      </c>
      <c r="H147" s="146">
        <f>'Hazard &amp; Exposure'!DM146</f>
        <v>2.9</v>
      </c>
      <c r="I147" s="40">
        <f>'Hazard &amp; Exposure'!DN146</f>
        <v>2.8</v>
      </c>
      <c r="J147" s="146">
        <f>'Hazard &amp; Exposure'!DQ146</f>
        <v>0</v>
      </c>
      <c r="K147" s="146">
        <f>'Hazard &amp; Exposure'!DT146</f>
        <v>0</v>
      </c>
      <c r="L147" s="40">
        <f>'Hazard &amp; Exposure'!DU146</f>
        <v>0</v>
      </c>
      <c r="M147" s="41">
        <f t="shared" si="44"/>
        <v>1.5</v>
      </c>
      <c r="N147" s="146" t="str">
        <f>'Hazard &amp; Exposure'!BL146</f>
        <v>x</v>
      </c>
      <c r="O147" s="146">
        <f>'Hazard &amp; Exposure'!CR146</f>
        <v>3.6</v>
      </c>
      <c r="P147" s="146">
        <f>'Hazard &amp; Exposure'!DB146</f>
        <v>2.9</v>
      </c>
      <c r="Q147" s="146">
        <f>'Hazard &amp; Exposure'!DL146</f>
        <v>2.2000000000000002</v>
      </c>
      <c r="R147" s="40">
        <f>'Hazard &amp; Exposure'!DM146</f>
        <v>2.9</v>
      </c>
      <c r="S147" s="223">
        <f t="shared" si="45"/>
        <v>2.2000000000000002</v>
      </c>
      <c r="T147" s="144">
        <f>Vulnerability!E146</f>
        <v>2.5</v>
      </c>
      <c r="U147" s="142" t="str">
        <f>Vulnerability!H146</f>
        <v>x</v>
      </c>
      <c r="V147" s="142">
        <f>Vulnerability!N146</f>
        <v>0.5</v>
      </c>
      <c r="W147" s="40">
        <f>Vulnerability!O146</f>
        <v>1.8</v>
      </c>
      <c r="X147" s="142">
        <f>Vulnerability!T146</f>
        <v>0.9</v>
      </c>
      <c r="Y147" s="141">
        <f>Vulnerability!AB146</f>
        <v>0</v>
      </c>
      <c r="Z147" s="141">
        <f>Vulnerability!AE146</f>
        <v>0.9</v>
      </c>
      <c r="AA147" s="141">
        <f>Vulnerability!AH146</f>
        <v>0</v>
      </c>
      <c r="AB147" s="141">
        <f>Vulnerability!AK146</f>
        <v>3.5</v>
      </c>
      <c r="AC147" s="142">
        <f>Vulnerability!AL146</f>
        <v>1.2</v>
      </c>
      <c r="AD147" s="40">
        <f>Vulnerability!AM146</f>
        <v>1.1000000000000001</v>
      </c>
      <c r="AE147" s="41">
        <f t="shared" si="46"/>
        <v>1.5</v>
      </c>
      <c r="AF147" s="41">
        <f>Vulnerability!AZ146</f>
        <v>3.3</v>
      </c>
      <c r="AG147" s="41">
        <f t="shared" si="47"/>
        <v>2.4</v>
      </c>
      <c r="AH147" s="156">
        <f>'Lack of Coping Capacity'!D146</f>
        <v>4</v>
      </c>
      <c r="AI147" s="140">
        <f>'Lack of Coping Capacity'!G146</f>
        <v>3.9</v>
      </c>
      <c r="AJ147" s="40">
        <f>'Lack of Coping Capacity'!H146</f>
        <v>4</v>
      </c>
      <c r="AK147" s="140">
        <f>'Lack of Coping Capacity'!M146</f>
        <v>1.5</v>
      </c>
      <c r="AL147" s="140">
        <f>'Lack of Coping Capacity'!R146</f>
        <v>0.4</v>
      </c>
      <c r="AM147" s="140">
        <f>'Lack of Coping Capacity'!Z146</f>
        <v>3.1</v>
      </c>
      <c r="AN147" s="40">
        <f>'Lack of Coping Capacity'!AA146</f>
        <v>1.7</v>
      </c>
      <c r="AO147" s="41">
        <f t="shared" si="48"/>
        <v>2.9</v>
      </c>
      <c r="AP147" s="41">
        <f>'Lack of Coping Capacity'!AB146</f>
        <v>5.2</v>
      </c>
      <c r="AQ147" s="41">
        <f t="shared" si="49"/>
        <v>4.0999999999999996</v>
      </c>
      <c r="AR147" s="149">
        <f t="shared" si="50"/>
        <v>2.8</v>
      </c>
      <c r="AS147" s="171" t="str">
        <f t="shared" si="51"/>
        <v>Low</v>
      </c>
      <c r="AT147" s="166">
        <f t="shared" si="52"/>
        <v>153</v>
      </c>
      <c r="AU147" s="169">
        <f>VLOOKUP($B147,'Lack of Reliability Index'!$A$2:$H$192,8,FALSE)</f>
        <v>7.073446327683615</v>
      </c>
      <c r="AV147" s="47">
        <f>'Imputed and missing data hidden'!BY145</f>
        <v>23</v>
      </c>
      <c r="AW147" s="167">
        <f t="shared" si="53"/>
        <v>0.45098039215686275</v>
      </c>
      <c r="AX147" s="47" t="str">
        <f t="shared" si="54"/>
        <v/>
      </c>
      <c r="AY147" s="168">
        <f>'Indicator Date hidden2'!BZ146</f>
        <v>0.57627118644067798</v>
      </c>
      <c r="AZ147" s="172"/>
    </row>
    <row r="148" spans="1:52" ht="15" thickBot="1" x14ac:dyDescent="0.35">
      <c r="A148" s="120" t="str">
        <f>'Indicator Data'!A150</f>
        <v>Saint Lucia</v>
      </c>
      <c r="B148" s="43" t="str">
        <f>'Indicator Data'!B150</f>
        <v>LCA</v>
      </c>
      <c r="C148" s="147">
        <f>'Hazard &amp; Exposure'!AO147</f>
        <v>4.3</v>
      </c>
      <c r="D148" s="146">
        <f>'Hazard &amp; Exposure'!AP147</f>
        <v>0.1</v>
      </c>
      <c r="E148" s="146">
        <f>'Hazard &amp; Exposure'!AQ147</f>
        <v>0</v>
      </c>
      <c r="F148" s="146">
        <f>'Hazard &amp; Exposure'!AR147</f>
        <v>4.7</v>
      </c>
      <c r="G148" s="146">
        <f>'Hazard &amp; Exposure'!AU147</f>
        <v>0.5</v>
      </c>
      <c r="H148" s="146">
        <f>'Hazard &amp; Exposure'!DM147</f>
        <v>4.5</v>
      </c>
      <c r="I148" s="40">
        <f>'Hazard &amp; Exposure'!DN147</f>
        <v>2.6</v>
      </c>
      <c r="J148" s="146">
        <f>'Hazard &amp; Exposure'!DQ147</f>
        <v>0</v>
      </c>
      <c r="K148" s="146">
        <f>'Hazard &amp; Exposure'!DT147</f>
        <v>0</v>
      </c>
      <c r="L148" s="40">
        <f>'Hazard &amp; Exposure'!DU147</f>
        <v>0</v>
      </c>
      <c r="M148" s="41">
        <f t="shared" si="44"/>
        <v>1.4</v>
      </c>
      <c r="N148" s="146" t="str">
        <f>'Hazard &amp; Exposure'!BL147</f>
        <v>x</v>
      </c>
      <c r="O148" s="146">
        <f>'Hazard &amp; Exposure'!CR147</f>
        <v>6.8</v>
      </c>
      <c r="P148" s="146">
        <f>'Hazard &amp; Exposure'!DB147</f>
        <v>2.9</v>
      </c>
      <c r="Q148" s="146">
        <f>'Hazard &amp; Exposure'!DL147</f>
        <v>3</v>
      </c>
      <c r="R148" s="40">
        <f>'Hazard &amp; Exposure'!DM147</f>
        <v>4.5</v>
      </c>
      <c r="S148" s="223">
        <f t="shared" si="45"/>
        <v>3.1</v>
      </c>
      <c r="T148" s="144">
        <f>Vulnerability!E147</f>
        <v>3.2</v>
      </c>
      <c r="U148" s="142">
        <f>Vulnerability!H147</f>
        <v>5.5</v>
      </c>
      <c r="V148" s="142">
        <f>Vulnerability!N147</f>
        <v>0.6</v>
      </c>
      <c r="W148" s="40">
        <f>Vulnerability!O147</f>
        <v>3.1</v>
      </c>
      <c r="X148" s="142">
        <f>Vulnerability!T147</f>
        <v>0</v>
      </c>
      <c r="Y148" s="141">
        <f>Vulnerability!AB147</f>
        <v>0.8</v>
      </c>
      <c r="Z148" s="141">
        <f>Vulnerability!AE147</f>
        <v>1</v>
      </c>
      <c r="AA148" s="141">
        <f>Vulnerability!AH147</f>
        <v>0</v>
      </c>
      <c r="AB148" s="141">
        <f>Vulnerability!AK147</f>
        <v>6</v>
      </c>
      <c r="AC148" s="142">
        <f>Vulnerability!AL147</f>
        <v>2.2999999999999998</v>
      </c>
      <c r="AD148" s="40">
        <f>Vulnerability!AM147</f>
        <v>1.2</v>
      </c>
      <c r="AE148" s="41">
        <f t="shared" si="46"/>
        <v>2.2000000000000002</v>
      </c>
      <c r="AF148" s="41">
        <f>Vulnerability!AZ147</f>
        <v>6.5</v>
      </c>
      <c r="AG148" s="41">
        <f t="shared" si="47"/>
        <v>4.7</v>
      </c>
      <c r="AH148" s="156">
        <f>'Lack of Coping Capacity'!D147</f>
        <v>5.2</v>
      </c>
      <c r="AI148" s="140">
        <f>'Lack of Coping Capacity'!G147</f>
        <v>4.5999999999999996</v>
      </c>
      <c r="AJ148" s="40">
        <f>'Lack of Coping Capacity'!H147</f>
        <v>4.9000000000000004</v>
      </c>
      <c r="AK148" s="140">
        <f>'Lack of Coping Capacity'!M147</f>
        <v>3.3</v>
      </c>
      <c r="AL148" s="140">
        <f>'Lack of Coping Capacity'!R147</f>
        <v>0.6</v>
      </c>
      <c r="AM148" s="140">
        <f>'Lack of Coping Capacity'!Z147</f>
        <v>4.3</v>
      </c>
      <c r="AN148" s="40">
        <f>'Lack of Coping Capacity'!AA147</f>
        <v>2.7</v>
      </c>
      <c r="AO148" s="41">
        <f t="shared" si="48"/>
        <v>3.9</v>
      </c>
      <c r="AP148" s="41">
        <f>'Lack of Coping Capacity'!AB147</f>
        <v>4</v>
      </c>
      <c r="AQ148" s="41">
        <f t="shared" si="49"/>
        <v>4</v>
      </c>
      <c r="AR148" s="149">
        <f t="shared" si="50"/>
        <v>3.9</v>
      </c>
      <c r="AS148" s="171" t="str">
        <f t="shared" si="51"/>
        <v>Medium</v>
      </c>
      <c r="AT148" s="166">
        <f t="shared" si="52"/>
        <v>103</v>
      </c>
      <c r="AU148" s="169">
        <f>VLOOKUP($B148,'Lack of Reliability Index'!$A$2:$H$192,8,FALSE)</f>
        <v>6.2527363184079601</v>
      </c>
      <c r="AV148" s="47">
        <f>'Imputed and missing data hidden'!BY146</f>
        <v>13</v>
      </c>
      <c r="AW148" s="167">
        <f t="shared" si="53"/>
        <v>0.25490196078431371</v>
      </c>
      <c r="AX148" s="47" t="str">
        <f t="shared" si="54"/>
        <v/>
      </c>
      <c r="AY148" s="168">
        <f>'Indicator Date hidden2'!BZ147</f>
        <v>0.52238805970149249</v>
      </c>
      <c r="AZ148" s="172"/>
    </row>
    <row r="149" spans="1:52" ht="15" thickBot="1" x14ac:dyDescent="0.35">
      <c r="A149" s="120" t="str">
        <f>'Indicator Data'!A151</f>
        <v>Saint Vincent and the Grenadines</v>
      </c>
      <c r="B149" s="43" t="str">
        <f>'Indicator Data'!B151</f>
        <v>VCT</v>
      </c>
      <c r="C149" s="147">
        <f>'Hazard &amp; Exposure'!AO148</f>
        <v>5.0999999999999996</v>
      </c>
      <c r="D149" s="146">
        <f>'Hazard &amp; Exposure'!AP148</f>
        <v>0.1</v>
      </c>
      <c r="E149" s="146">
        <f>'Hazard &amp; Exposure'!AQ148</f>
        <v>0</v>
      </c>
      <c r="F149" s="146">
        <f>'Hazard &amp; Exposure'!AR148</f>
        <v>4.3</v>
      </c>
      <c r="G149" s="146">
        <f>'Hazard &amp; Exposure'!AU148</f>
        <v>0.5</v>
      </c>
      <c r="H149" s="146">
        <f>'Hazard &amp; Exposure'!DM148</f>
        <v>4.0999999999999996</v>
      </c>
      <c r="I149" s="40">
        <f>'Hazard &amp; Exposure'!DN148</f>
        <v>2.6</v>
      </c>
      <c r="J149" s="146">
        <f>'Hazard &amp; Exposure'!DQ148</f>
        <v>0</v>
      </c>
      <c r="K149" s="146">
        <f>'Hazard &amp; Exposure'!DT148</f>
        <v>0</v>
      </c>
      <c r="L149" s="40">
        <f>'Hazard &amp; Exposure'!DU148</f>
        <v>0</v>
      </c>
      <c r="M149" s="41">
        <f t="shared" si="44"/>
        <v>1.4</v>
      </c>
      <c r="N149" s="146" t="str">
        <f>'Hazard &amp; Exposure'!BL148</f>
        <v>x</v>
      </c>
      <c r="O149" s="146">
        <f>'Hazard &amp; Exposure'!CR148</f>
        <v>5.2</v>
      </c>
      <c r="P149" s="146">
        <f>'Hazard &amp; Exposure'!DB148</f>
        <v>3.8</v>
      </c>
      <c r="Q149" s="146">
        <f>'Hazard &amp; Exposure'!DL148</f>
        <v>3.2</v>
      </c>
      <c r="R149" s="40">
        <f>'Hazard &amp; Exposure'!DM148</f>
        <v>4.0999999999999996</v>
      </c>
      <c r="S149" s="223">
        <f t="shared" si="45"/>
        <v>2.9</v>
      </c>
      <c r="T149" s="144">
        <f>Vulnerability!E148</f>
        <v>3.4</v>
      </c>
      <c r="U149" s="142" t="str">
        <f>Vulnerability!H148</f>
        <v>x</v>
      </c>
      <c r="V149" s="142">
        <f>Vulnerability!N148</f>
        <v>1.4</v>
      </c>
      <c r="W149" s="40">
        <f>Vulnerability!O148</f>
        <v>2.7</v>
      </c>
      <c r="X149" s="142">
        <f>Vulnerability!T148</f>
        <v>0</v>
      </c>
      <c r="Y149" s="141">
        <f>Vulnerability!AB148</f>
        <v>0</v>
      </c>
      <c r="Z149" s="141">
        <f>Vulnerability!AE148</f>
        <v>1.3</v>
      </c>
      <c r="AA149" s="141">
        <f>Vulnerability!AH148</f>
        <v>0</v>
      </c>
      <c r="AB149" s="141">
        <f>Vulnerability!AK148</f>
        <v>2.1</v>
      </c>
      <c r="AC149" s="142">
        <f>Vulnerability!AL148</f>
        <v>0.9</v>
      </c>
      <c r="AD149" s="40">
        <f>Vulnerability!AM148</f>
        <v>0.5</v>
      </c>
      <c r="AE149" s="41">
        <f t="shared" si="46"/>
        <v>1.7</v>
      </c>
      <c r="AF149" s="41">
        <f>Vulnerability!AZ148</f>
        <v>4.8</v>
      </c>
      <c r="AG149" s="41">
        <f t="shared" si="47"/>
        <v>3.4</v>
      </c>
      <c r="AH149" s="156" t="str">
        <f>'Lack of Coping Capacity'!D148</f>
        <v>x</v>
      </c>
      <c r="AI149" s="140">
        <f>'Lack of Coping Capacity'!G148</f>
        <v>4.4000000000000004</v>
      </c>
      <c r="AJ149" s="40">
        <f>'Lack of Coping Capacity'!H148</f>
        <v>4.4000000000000004</v>
      </c>
      <c r="AK149" s="140">
        <f>'Lack of Coping Capacity'!M148</f>
        <v>4.4000000000000004</v>
      </c>
      <c r="AL149" s="140">
        <f>'Lack of Coping Capacity'!R148</f>
        <v>0.8</v>
      </c>
      <c r="AM149" s="140">
        <f>'Lack of Coping Capacity'!Z148</f>
        <v>3.2</v>
      </c>
      <c r="AN149" s="40">
        <f>'Lack of Coping Capacity'!AA148</f>
        <v>2.8</v>
      </c>
      <c r="AO149" s="41">
        <f t="shared" si="48"/>
        <v>3.6</v>
      </c>
      <c r="AP149" s="41">
        <f>'Lack of Coping Capacity'!AB148</f>
        <v>5.5</v>
      </c>
      <c r="AQ149" s="41">
        <f t="shared" si="49"/>
        <v>4.5999999999999996</v>
      </c>
      <c r="AR149" s="149">
        <f t="shared" si="50"/>
        <v>3.6</v>
      </c>
      <c r="AS149" s="171" t="str">
        <f t="shared" si="51"/>
        <v>Medium</v>
      </c>
      <c r="AT149" s="166">
        <f t="shared" si="52"/>
        <v>122</v>
      </c>
      <c r="AU149" s="169">
        <f>VLOOKUP($B149,'Lack of Reliability Index'!$A$2:$H$192,8,FALSE)</f>
        <v>5.7777777777777777</v>
      </c>
      <c r="AV149" s="47">
        <f>'Imputed and missing data hidden'!BY147</f>
        <v>20</v>
      </c>
      <c r="AW149" s="167">
        <f t="shared" si="53"/>
        <v>0.39215686274509803</v>
      </c>
      <c r="AX149" s="47" t="str">
        <f t="shared" si="54"/>
        <v/>
      </c>
      <c r="AY149" s="168">
        <f>'Indicator Date hidden2'!BZ148</f>
        <v>0.33333333333333331</v>
      </c>
      <c r="AZ149" s="172"/>
    </row>
    <row r="150" spans="1:52" ht="15" thickBot="1" x14ac:dyDescent="0.35">
      <c r="A150" s="120" t="str">
        <f>'Indicator Data'!A152</f>
        <v>Samoa</v>
      </c>
      <c r="B150" s="43" t="str">
        <f>'Indicator Data'!B152</f>
        <v>WSM</v>
      </c>
      <c r="C150" s="147">
        <f>'Hazard &amp; Exposure'!AO149</f>
        <v>4.3</v>
      </c>
      <c r="D150" s="146">
        <f>'Hazard &amp; Exposure'!AP149</f>
        <v>0.1</v>
      </c>
      <c r="E150" s="146">
        <f>'Hazard &amp; Exposure'!AQ149</f>
        <v>6.9</v>
      </c>
      <c r="F150" s="146">
        <f>'Hazard &amp; Exposure'!AR149</f>
        <v>4.4000000000000004</v>
      </c>
      <c r="G150" s="146">
        <f>'Hazard &amp; Exposure'!AU149</f>
        <v>0.5</v>
      </c>
      <c r="H150" s="146">
        <f>'Hazard &amp; Exposure'!DM149</f>
        <v>2.7</v>
      </c>
      <c r="I150" s="40">
        <f>'Hazard &amp; Exposure'!DN149</f>
        <v>3.5</v>
      </c>
      <c r="J150" s="146">
        <f>'Hazard &amp; Exposure'!DQ149</f>
        <v>0</v>
      </c>
      <c r="K150" s="146">
        <f>'Hazard &amp; Exposure'!DT149</f>
        <v>0</v>
      </c>
      <c r="L150" s="40">
        <f>'Hazard &amp; Exposure'!DU149</f>
        <v>0</v>
      </c>
      <c r="M150" s="41">
        <f t="shared" si="44"/>
        <v>1.9</v>
      </c>
      <c r="N150" s="146" t="str">
        <f>'Hazard &amp; Exposure'!BL149</f>
        <v>x</v>
      </c>
      <c r="O150" s="146">
        <f>'Hazard &amp; Exposure'!CR149</f>
        <v>3.5</v>
      </c>
      <c r="P150" s="146">
        <f>'Hazard &amp; Exposure'!DB149</f>
        <v>1.8</v>
      </c>
      <c r="Q150" s="146">
        <f>'Hazard &amp; Exposure'!DL149</f>
        <v>2.8</v>
      </c>
      <c r="R150" s="40">
        <f>'Hazard &amp; Exposure'!DM149</f>
        <v>2.7</v>
      </c>
      <c r="S150" s="223">
        <f t="shared" si="45"/>
        <v>2.2999999999999998</v>
      </c>
      <c r="T150" s="144">
        <f>Vulnerability!E149</f>
        <v>3.9</v>
      </c>
      <c r="U150" s="142">
        <f>Vulnerability!H149</f>
        <v>4.2</v>
      </c>
      <c r="V150" s="142">
        <f>Vulnerability!N149</f>
        <v>8.6</v>
      </c>
      <c r="W150" s="40">
        <f>Vulnerability!O149</f>
        <v>5.2</v>
      </c>
      <c r="X150" s="142">
        <f>Vulnerability!T149</f>
        <v>0</v>
      </c>
      <c r="Y150" s="141">
        <f>Vulnerability!AB149</f>
        <v>1.9</v>
      </c>
      <c r="Z150" s="141">
        <f>Vulnerability!AE149</f>
        <v>0.9</v>
      </c>
      <c r="AA150" s="141">
        <f>Vulnerability!AH149</f>
        <v>1.5</v>
      </c>
      <c r="AB150" s="141">
        <f>Vulnerability!AK149</f>
        <v>1.3</v>
      </c>
      <c r="AC150" s="142">
        <f>Vulnerability!AL149</f>
        <v>1.4</v>
      </c>
      <c r="AD150" s="40">
        <f>Vulnerability!AM149</f>
        <v>0.7</v>
      </c>
      <c r="AE150" s="41">
        <f t="shared" si="46"/>
        <v>3.3</v>
      </c>
      <c r="AF150" s="41">
        <f>Vulnerability!AZ149</f>
        <v>3.7</v>
      </c>
      <c r="AG150" s="41">
        <f t="shared" si="47"/>
        <v>3.5</v>
      </c>
      <c r="AH150" s="156">
        <f>'Lack of Coping Capacity'!D149</f>
        <v>4.5999999999999996</v>
      </c>
      <c r="AI150" s="140">
        <f>'Lack of Coping Capacity'!G149</f>
        <v>3.8</v>
      </c>
      <c r="AJ150" s="40">
        <f>'Lack of Coping Capacity'!H149</f>
        <v>4.2</v>
      </c>
      <c r="AK150" s="140">
        <f>'Lack of Coping Capacity'!M149</f>
        <v>3.5</v>
      </c>
      <c r="AL150" s="140">
        <f>'Lack of Coping Capacity'!R149</f>
        <v>1.7</v>
      </c>
      <c r="AM150" s="140">
        <f>'Lack of Coping Capacity'!Z149</f>
        <v>6.4</v>
      </c>
      <c r="AN150" s="40">
        <f>'Lack of Coping Capacity'!AA149</f>
        <v>3.9</v>
      </c>
      <c r="AO150" s="41">
        <f t="shared" si="48"/>
        <v>4.0999999999999996</v>
      </c>
      <c r="AP150" s="41">
        <f>'Lack of Coping Capacity'!AB149</f>
        <v>2.7</v>
      </c>
      <c r="AQ150" s="41">
        <f t="shared" si="49"/>
        <v>3.4</v>
      </c>
      <c r="AR150" s="149">
        <f t="shared" si="50"/>
        <v>3</v>
      </c>
      <c r="AS150" s="171" t="str">
        <f t="shared" si="51"/>
        <v>Low</v>
      </c>
      <c r="AT150" s="166">
        <f t="shared" si="52"/>
        <v>146</v>
      </c>
      <c r="AU150" s="169">
        <f>VLOOKUP($B150,'Lack of Reliability Index'!$A$2:$H$192,8,FALSE)</f>
        <v>6.7076923076923078</v>
      </c>
      <c r="AV150" s="47">
        <f>'Imputed and missing data hidden'!BY148</f>
        <v>15</v>
      </c>
      <c r="AW150" s="167">
        <f t="shared" si="53"/>
        <v>0.29411764705882354</v>
      </c>
      <c r="AX150" s="47" t="str">
        <f t="shared" si="54"/>
        <v/>
      </c>
      <c r="AY150" s="168">
        <f>'Indicator Date hidden2'!BZ149</f>
        <v>0.50769230769230766</v>
      </c>
      <c r="AZ150" s="172"/>
    </row>
    <row r="151" spans="1:52" ht="15" thickBot="1" x14ac:dyDescent="0.35">
      <c r="A151" s="120" t="str">
        <f>'Indicator Data'!A153</f>
        <v>Sao Tome and Principe</v>
      </c>
      <c r="B151" s="43" t="str">
        <f>'Indicator Data'!B153</f>
        <v>STP</v>
      </c>
      <c r="C151" s="147">
        <f>'Hazard &amp; Exposure'!AO150</f>
        <v>0.1</v>
      </c>
      <c r="D151" s="146">
        <f>'Hazard &amp; Exposure'!AP150</f>
        <v>0.1</v>
      </c>
      <c r="E151" s="146">
        <f>'Hazard &amp; Exposure'!AQ150</f>
        <v>0</v>
      </c>
      <c r="F151" s="146">
        <f>'Hazard &amp; Exposure'!AR150</f>
        <v>0</v>
      </c>
      <c r="G151" s="146">
        <f>'Hazard &amp; Exposure'!AU150</f>
        <v>0</v>
      </c>
      <c r="H151" s="146">
        <f>'Hazard &amp; Exposure'!DM150</f>
        <v>5.9</v>
      </c>
      <c r="I151" s="40">
        <f>'Hazard &amp; Exposure'!DN150</f>
        <v>1.3</v>
      </c>
      <c r="J151" s="146">
        <f>'Hazard &amp; Exposure'!DQ150</f>
        <v>0</v>
      </c>
      <c r="K151" s="146">
        <f>'Hazard &amp; Exposure'!DT150</f>
        <v>0</v>
      </c>
      <c r="L151" s="40">
        <f>'Hazard &amp; Exposure'!DU150</f>
        <v>0</v>
      </c>
      <c r="M151" s="41">
        <f t="shared" si="44"/>
        <v>0.7</v>
      </c>
      <c r="N151" s="146">
        <f>'Hazard &amp; Exposure'!BL150</f>
        <v>4.3</v>
      </c>
      <c r="O151" s="146">
        <f>'Hazard &amp; Exposure'!CR150</f>
        <v>5.5</v>
      </c>
      <c r="P151" s="146">
        <f>'Hazard &amp; Exposure'!DB150</f>
        <v>6</v>
      </c>
      <c r="Q151" s="146">
        <f>'Hazard &amp; Exposure'!DL150</f>
        <v>7.2</v>
      </c>
      <c r="R151" s="40">
        <f>'Hazard &amp; Exposure'!DM150</f>
        <v>5.9</v>
      </c>
      <c r="S151" s="223">
        <f t="shared" si="45"/>
        <v>3.7</v>
      </c>
      <c r="T151" s="144">
        <f>Vulnerability!E150</f>
        <v>6.6</v>
      </c>
      <c r="U151" s="142">
        <f>Vulnerability!H150</f>
        <v>4.4000000000000004</v>
      </c>
      <c r="V151" s="142">
        <f>Vulnerability!N150</f>
        <v>3.8</v>
      </c>
      <c r="W151" s="40">
        <f>Vulnerability!O150</f>
        <v>5.4</v>
      </c>
      <c r="X151" s="142">
        <f>Vulnerability!T150</f>
        <v>0</v>
      </c>
      <c r="Y151" s="141">
        <f>Vulnerability!AB150</f>
        <v>3.5</v>
      </c>
      <c r="Z151" s="141">
        <f>Vulnerability!AE150</f>
        <v>2.2000000000000002</v>
      </c>
      <c r="AA151" s="141">
        <f>Vulnerability!AH150</f>
        <v>0</v>
      </c>
      <c r="AB151" s="141">
        <f>Vulnerability!AK150</f>
        <v>2.5</v>
      </c>
      <c r="AC151" s="142">
        <f>Vulnerability!AL150</f>
        <v>2.1</v>
      </c>
      <c r="AD151" s="40">
        <f>Vulnerability!AM150</f>
        <v>1.1000000000000001</v>
      </c>
      <c r="AE151" s="41">
        <f t="shared" si="46"/>
        <v>3.5</v>
      </c>
      <c r="AF151" s="41">
        <f>Vulnerability!AZ150</f>
        <v>4.5999999999999996</v>
      </c>
      <c r="AG151" s="41">
        <f t="shared" si="47"/>
        <v>4.0999999999999996</v>
      </c>
      <c r="AH151" s="156" t="str">
        <f>'Lack of Coping Capacity'!D150</f>
        <v>x</v>
      </c>
      <c r="AI151" s="140">
        <f>'Lack of Coping Capacity'!G150</f>
        <v>5.9</v>
      </c>
      <c r="AJ151" s="40">
        <f>'Lack of Coping Capacity'!H150</f>
        <v>5.9</v>
      </c>
      <c r="AK151" s="140">
        <f>'Lack of Coping Capacity'!M150</f>
        <v>4.4000000000000004</v>
      </c>
      <c r="AL151" s="140">
        <f>'Lack of Coping Capacity'!R150</f>
        <v>4.3</v>
      </c>
      <c r="AM151" s="140">
        <f>'Lack of Coping Capacity'!Z150</f>
        <v>5.5</v>
      </c>
      <c r="AN151" s="40">
        <f>'Lack of Coping Capacity'!AA150</f>
        <v>4.7</v>
      </c>
      <c r="AO151" s="41">
        <f t="shared" si="48"/>
        <v>5.3</v>
      </c>
      <c r="AP151" s="41">
        <f>'Lack of Coping Capacity'!AB150</f>
        <v>6.1</v>
      </c>
      <c r="AQ151" s="41">
        <f t="shared" si="49"/>
        <v>5.7</v>
      </c>
      <c r="AR151" s="149">
        <f t="shared" si="50"/>
        <v>4.4000000000000004</v>
      </c>
      <c r="AS151" s="171" t="str">
        <f t="shared" si="51"/>
        <v>Medium</v>
      </c>
      <c r="AT151" s="166">
        <f t="shared" si="52"/>
        <v>86</v>
      </c>
      <c r="AU151" s="169">
        <f>VLOOKUP($B151,'Lack of Reliability Index'!$A$2:$H$192,8,FALSE)</f>
        <v>4.8</v>
      </c>
      <c r="AV151" s="47">
        <f>'Imputed and missing data hidden'!BY149</f>
        <v>3</v>
      </c>
      <c r="AW151" s="167">
        <f t="shared" si="53"/>
        <v>5.8823529411764705E-2</v>
      </c>
      <c r="AX151" s="47" t="str">
        <f t="shared" si="54"/>
        <v/>
      </c>
      <c r="AY151" s="168">
        <f>'Indicator Date hidden2'!BZ150</f>
        <v>0.86111111111111116</v>
      </c>
      <c r="AZ151" s="172"/>
    </row>
    <row r="152" spans="1:52" ht="15" thickBot="1" x14ac:dyDescent="0.35">
      <c r="A152" s="120" t="str">
        <f>'Indicator Data'!A154</f>
        <v>Saudi Arabia</v>
      </c>
      <c r="B152" s="43" t="str">
        <f>'Indicator Data'!B154</f>
        <v>SAU</v>
      </c>
      <c r="C152" s="147">
        <f>'Hazard &amp; Exposure'!AO151</f>
        <v>2.2999999999999998</v>
      </c>
      <c r="D152" s="146">
        <f>'Hazard &amp; Exposure'!AP151</f>
        <v>3.7</v>
      </c>
      <c r="E152" s="146">
        <f>'Hazard &amp; Exposure'!AQ151</f>
        <v>0</v>
      </c>
      <c r="F152" s="146">
        <f>'Hazard &amp; Exposure'!AR151</f>
        <v>0</v>
      </c>
      <c r="G152" s="146">
        <f>'Hazard &amp; Exposure'!AU151</f>
        <v>4.0999999999999996</v>
      </c>
      <c r="H152" s="146">
        <f>'Hazard &amp; Exposure'!DM151</f>
        <v>5.7</v>
      </c>
      <c r="I152" s="40">
        <f>'Hazard &amp; Exposure'!DN151</f>
        <v>2.9</v>
      </c>
      <c r="J152" s="146">
        <f>'Hazard &amp; Exposure'!DQ151</f>
        <v>6.6</v>
      </c>
      <c r="K152" s="146">
        <f>'Hazard &amp; Exposure'!DT151</f>
        <v>0</v>
      </c>
      <c r="L152" s="40">
        <f>'Hazard &amp; Exposure'!DU151</f>
        <v>4.5999999999999996</v>
      </c>
      <c r="M152" s="41">
        <f t="shared" si="44"/>
        <v>3.8</v>
      </c>
      <c r="N152" s="146">
        <f>'Hazard &amp; Exposure'!BL151</f>
        <v>8.1</v>
      </c>
      <c r="O152" s="146">
        <f>'Hazard &amp; Exposure'!CR151</f>
        <v>6.1</v>
      </c>
      <c r="P152" s="146">
        <f>'Hazard &amp; Exposure'!DB151</f>
        <v>3.7</v>
      </c>
      <c r="Q152" s="146">
        <f>'Hazard &amp; Exposure'!DL151</f>
        <v>3.3</v>
      </c>
      <c r="R152" s="40">
        <f>'Hazard &amp; Exposure'!DM151</f>
        <v>5.7</v>
      </c>
      <c r="S152" s="223">
        <f t="shared" si="45"/>
        <v>4.8</v>
      </c>
      <c r="T152" s="144">
        <f>Vulnerability!E151</f>
        <v>0.9</v>
      </c>
      <c r="U152" s="142">
        <f>Vulnerability!H151</f>
        <v>3</v>
      </c>
      <c r="V152" s="142">
        <f>Vulnerability!N151</f>
        <v>0</v>
      </c>
      <c r="W152" s="40">
        <f>Vulnerability!O151</f>
        <v>1.2</v>
      </c>
      <c r="X152" s="142">
        <f>Vulnerability!T151</f>
        <v>1.5</v>
      </c>
      <c r="Y152" s="141">
        <f>Vulnerability!AB151</f>
        <v>0.1</v>
      </c>
      <c r="Z152" s="141">
        <f>Vulnerability!AE151</f>
        <v>0.5</v>
      </c>
      <c r="AA152" s="141">
        <f>Vulnerability!AH151</f>
        <v>0</v>
      </c>
      <c r="AB152" s="141">
        <f>Vulnerability!AK151</f>
        <v>1.7</v>
      </c>
      <c r="AC152" s="142">
        <f>Vulnerability!AL151</f>
        <v>0.6</v>
      </c>
      <c r="AD152" s="40">
        <f>Vulnerability!AM151</f>
        <v>1.1000000000000001</v>
      </c>
      <c r="AE152" s="41">
        <f t="shared" si="46"/>
        <v>1.2</v>
      </c>
      <c r="AF152" s="41">
        <f>Vulnerability!AZ151</f>
        <v>5.4</v>
      </c>
      <c r="AG152" s="41">
        <f t="shared" si="47"/>
        <v>3.6</v>
      </c>
      <c r="AH152" s="156" t="str">
        <f>'Lack of Coping Capacity'!D151</f>
        <v>x</v>
      </c>
      <c r="AI152" s="140">
        <f>'Lack of Coping Capacity'!G151</f>
        <v>4.5999999999999996</v>
      </c>
      <c r="AJ152" s="40">
        <f>'Lack of Coping Capacity'!H151</f>
        <v>4.5999999999999996</v>
      </c>
      <c r="AK152" s="140">
        <f>'Lack of Coping Capacity'!M151</f>
        <v>1.4</v>
      </c>
      <c r="AL152" s="140">
        <f>'Lack of Coping Capacity'!R151</f>
        <v>3.2</v>
      </c>
      <c r="AM152" s="140">
        <f>'Lack of Coping Capacity'!Z151</f>
        <v>1.1000000000000001</v>
      </c>
      <c r="AN152" s="40">
        <f>'Lack of Coping Capacity'!AA151</f>
        <v>1.9</v>
      </c>
      <c r="AO152" s="41">
        <f t="shared" si="48"/>
        <v>3.4</v>
      </c>
      <c r="AP152" s="41">
        <f>'Lack of Coping Capacity'!AB151</f>
        <v>3.1</v>
      </c>
      <c r="AQ152" s="41">
        <f t="shared" si="49"/>
        <v>3.3</v>
      </c>
      <c r="AR152" s="149">
        <f t="shared" si="50"/>
        <v>3.8</v>
      </c>
      <c r="AS152" s="171" t="str">
        <f t="shared" si="51"/>
        <v>Medium</v>
      </c>
      <c r="AT152" s="166">
        <f t="shared" si="52"/>
        <v>110</v>
      </c>
      <c r="AU152" s="169">
        <f>VLOOKUP($B152,'Lack of Reliability Index'!$A$2:$H$192,8,FALSE)</f>
        <v>5.0343434343434348</v>
      </c>
      <c r="AV152" s="47">
        <f>'Imputed and missing data hidden'!BY150</f>
        <v>11</v>
      </c>
      <c r="AW152" s="167">
        <f t="shared" si="53"/>
        <v>0.21568627450980393</v>
      </c>
      <c r="AX152" s="47" t="str">
        <f t="shared" si="54"/>
        <v/>
      </c>
      <c r="AY152" s="168">
        <f>'Indicator Date hidden2'!BZ151</f>
        <v>0.39393939393939392</v>
      </c>
      <c r="AZ152" s="172"/>
    </row>
    <row r="153" spans="1:52" ht="15" thickBot="1" x14ac:dyDescent="0.35">
      <c r="A153" s="120" t="str">
        <f>'Indicator Data'!A155</f>
        <v>Senegal</v>
      </c>
      <c r="B153" s="43" t="str">
        <f>'Indicator Data'!B155</f>
        <v>SEN</v>
      </c>
      <c r="C153" s="147">
        <f>'Hazard &amp; Exposure'!AO152</f>
        <v>0.1</v>
      </c>
      <c r="D153" s="146">
        <f>'Hazard &amp; Exposure'!AP152</f>
        <v>4.8</v>
      </c>
      <c r="E153" s="146">
        <f>'Hazard &amp; Exposure'!AQ152</f>
        <v>6.4</v>
      </c>
      <c r="F153" s="146">
        <f>'Hazard &amp; Exposure'!AR152</f>
        <v>0</v>
      </c>
      <c r="G153" s="146">
        <f>'Hazard &amp; Exposure'!AU152</f>
        <v>7.5</v>
      </c>
      <c r="H153" s="146">
        <f>'Hazard &amp; Exposure'!DM152</f>
        <v>6.3</v>
      </c>
      <c r="I153" s="40">
        <f>'Hazard &amp; Exposure'!DN152</f>
        <v>4.8</v>
      </c>
      <c r="J153" s="146">
        <f>'Hazard &amp; Exposure'!DQ152</f>
        <v>5.2</v>
      </c>
      <c r="K153" s="146">
        <f>'Hazard &amp; Exposure'!DT152</f>
        <v>0</v>
      </c>
      <c r="L153" s="40">
        <f>'Hazard &amp; Exposure'!DU152</f>
        <v>3.6</v>
      </c>
      <c r="M153" s="41">
        <f t="shared" si="44"/>
        <v>4.2</v>
      </c>
      <c r="N153" s="146">
        <f>'Hazard &amp; Exposure'!BL152</f>
        <v>3.5</v>
      </c>
      <c r="O153" s="146">
        <f>'Hazard &amp; Exposure'!CR152</f>
        <v>7.8</v>
      </c>
      <c r="P153" s="146">
        <f>'Hazard &amp; Exposure'!DB152</f>
        <v>6.6</v>
      </c>
      <c r="Q153" s="146">
        <f>'Hazard &amp; Exposure'!DL152</f>
        <v>6.5</v>
      </c>
      <c r="R153" s="40">
        <f>'Hazard &amp; Exposure'!DM152</f>
        <v>6.3</v>
      </c>
      <c r="S153" s="223">
        <f t="shared" si="45"/>
        <v>5.3</v>
      </c>
      <c r="T153" s="144">
        <f>Vulnerability!E152</f>
        <v>8.5</v>
      </c>
      <c r="U153" s="142">
        <f>Vulnerability!H152</f>
        <v>5.4</v>
      </c>
      <c r="V153" s="142">
        <f>Vulnerability!N152</f>
        <v>2.6</v>
      </c>
      <c r="W153" s="40">
        <f>Vulnerability!O152</f>
        <v>6.3</v>
      </c>
      <c r="X153" s="142">
        <f>Vulnerability!T152</f>
        <v>4.5</v>
      </c>
      <c r="Y153" s="141">
        <f>Vulnerability!AB152</f>
        <v>3.2</v>
      </c>
      <c r="Z153" s="141">
        <f>Vulnerability!AE152</f>
        <v>3.2</v>
      </c>
      <c r="AA153" s="141">
        <f>Vulnerability!AH152</f>
        <v>0.1</v>
      </c>
      <c r="AB153" s="141">
        <f>Vulnerability!AK152</f>
        <v>3.5</v>
      </c>
      <c r="AC153" s="142">
        <f>Vulnerability!AL152</f>
        <v>2.6</v>
      </c>
      <c r="AD153" s="40">
        <f>Vulnerability!AM152</f>
        <v>3.6</v>
      </c>
      <c r="AE153" s="41">
        <f t="shared" si="46"/>
        <v>5.0999999999999996</v>
      </c>
      <c r="AF153" s="41">
        <f>Vulnerability!AZ152</f>
        <v>4.2</v>
      </c>
      <c r="AG153" s="41">
        <f t="shared" si="47"/>
        <v>4.7</v>
      </c>
      <c r="AH153" s="156">
        <f>'Lack of Coping Capacity'!D152</f>
        <v>4.7</v>
      </c>
      <c r="AI153" s="140">
        <f>'Lack of Coping Capacity'!G152</f>
        <v>5.5</v>
      </c>
      <c r="AJ153" s="40">
        <f>'Lack of Coping Capacity'!H152</f>
        <v>5.0999999999999996</v>
      </c>
      <c r="AK153" s="140">
        <f>'Lack of Coping Capacity'!M152</f>
        <v>5.5</v>
      </c>
      <c r="AL153" s="140">
        <f>'Lack of Coping Capacity'!R152</f>
        <v>6.1</v>
      </c>
      <c r="AM153" s="140">
        <f>'Lack of Coping Capacity'!Z152</f>
        <v>6.3</v>
      </c>
      <c r="AN153" s="40">
        <f>'Lack of Coping Capacity'!AA152</f>
        <v>6</v>
      </c>
      <c r="AO153" s="41">
        <f t="shared" si="48"/>
        <v>5.6</v>
      </c>
      <c r="AP153" s="41">
        <f>'Lack of Coping Capacity'!AB152</f>
        <v>5.5</v>
      </c>
      <c r="AQ153" s="41">
        <f t="shared" si="49"/>
        <v>5.6</v>
      </c>
      <c r="AR153" s="149">
        <f t="shared" si="50"/>
        <v>5.2</v>
      </c>
      <c r="AS153" s="171" t="str">
        <f t="shared" si="51"/>
        <v>High</v>
      </c>
      <c r="AT153" s="166">
        <f t="shared" si="52"/>
        <v>53</v>
      </c>
      <c r="AU153" s="169">
        <f>VLOOKUP($B153,'Lack of Reliability Index'!$A$2:$H$192,8,FALSE)</f>
        <v>2.488888888888888</v>
      </c>
      <c r="AV153" s="47">
        <f>'Imputed and missing data hidden'!BY151</f>
        <v>0</v>
      </c>
      <c r="AW153" s="167">
        <f t="shared" si="53"/>
        <v>0</v>
      </c>
      <c r="AX153" s="47" t="str">
        <f t="shared" si="54"/>
        <v/>
      </c>
      <c r="AY153" s="168">
        <f>'Indicator Date hidden2'!BZ152</f>
        <v>0.46666666666666667</v>
      </c>
      <c r="AZ153" s="172"/>
    </row>
    <row r="154" spans="1:52" ht="15" thickBot="1" x14ac:dyDescent="0.35">
      <c r="A154" s="120" t="str">
        <f>'Indicator Data'!A156</f>
        <v>Serbia</v>
      </c>
      <c r="B154" s="43" t="str">
        <f>'Indicator Data'!B156</f>
        <v>SRB</v>
      </c>
      <c r="C154" s="147">
        <f>'Hazard &amp; Exposure'!AO153</f>
        <v>5.5</v>
      </c>
      <c r="D154" s="146">
        <f>'Hazard &amp; Exposure'!AP153</f>
        <v>8.9</v>
      </c>
      <c r="E154" s="146">
        <f>'Hazard &amp; Exposure'!AQ153</f>
        <v>0</v>
      </c>
      <c r="F154" s="146">
        <f>'Hazard &amp; Exposure'!AR153</f>
        <v>0</v>
      </c>
      <c r="G154" s="146">
        <f>'Hazard &amp; Exposure'!AU153</f>
        <v>2.6</v>
      </c>
      <c r="H154" s="146">
        <f>'Hazard &amp; Exposure'!DM153</f>
        <v>3.9</v>
      </c>
      <c r="I154" s="40">
        <f>'Hazard &amp; Exposure'!DN153</f>
        <v>4.4000000000000004</v>
      </c>
      <c r="J154" s="146">
        <f>'Hazard &amp; Exposure'!DQ153</f>
        <v>2.8</v>
      </c>
      <c r="K154" s="146">
        <f>'Hazard &amp; Exposure'!DT153</f>
        <v>0</v>
      </c>
      <c r="L154" s="40">
        <f>'Hazard &amp; Exposure'!DU153</f>
        <v>2</v>
      </c>
      <c r="M154" s="41">
        <f t="shared" si="44"/>
        <v>3.3</v>
      </c>
      <c r="N154" s="146">
        <f>'Hazard &amp; Exposure'!BL153</f>
        <v>7.9</v>
      </c>
      <c r="O154" s="146">
        <f>'Hazard &amp; Exposure'!CR153</f>
        <v>0</v>
      </c>
      <c r="P154" s="146">
        <f>'Hazard &amp; Exposure'!DB153</f>
        <v>2.7</v>
      </c>
      <c r="Q154" s="146">
        <f>'Hazard &amp; Exposure'!DL153</f>
        <v>1.9</v>
      </c>
      <c r="R154" s="40">
        <f>'Hazard &amp; Exposure'!DM153</f>
        <v>3.9</v>
      </c>
      <c r="S154" s="223">
        <f t="shared" si="45"/>
        <v>3.6</v>
      </c>
      <c r="T154" s="144">
        <f>Vulnerability!E153</f>
        <v>1.3</v>
      </c>
      <c r="U154" s="142">
        <f>Vulnerability!H153</f>
        <v>1.6</v>
      </c>
      <c r="V154" s="142">
        <f>Vulnerability!N153</f>
        <v>1.8</v>
      </c>
      <c r="W154" s="40">
        <f>Vulnerability!O153</f>
        <v>1.5</v>
      </c>
      <c r="X154" s="142">
        <f>Vulnerability!T153</f>
        <v>4.7</v>
      </c>
      <c r="Y154" s="141">
        <f>Vulnerability!AB153</f>
        <v>0.2</v>
      </c>
      <c r="Z154" s="141">
        <f>Vulnerability!AE153</f>
        <v>0.4</v>
      </c>
      <c r="AA154" s="141">
        <f>Vulnerability!AH153</f>
        <v>0.1</v>
      </c>
      <c r="AB154" s="141">
        <f>Vulnerability!AK153</f>
        <v>2.8</v>
      </c>
      <c r="AC154" s="142">
        <f>Vulnerability!AL153</f>
        <v>0.9</v>
      </c>
      <c r="AD154" s="40">
        <f>Vulnerability!AM153</f>
        <v>3</v>
      </c>
      <c r="AE154" s="41">
        <f t="shared" si="46"/>
        <v>2.2999999999999998</v>
      </c>
      <c r="AF154" s="41">
        <f>Vulnerability!AZ153</f>
        <v>5.6</v>
      </c>
      <c r="AG154" s="41">
        <f t="shared" si="47"/>
        <v>4.0999999999999996</v>
      </c>
      <c r="AH154" s="156">
        <f>'Lack of Coping Capacity'!D153</f>
        <v>4.9000000000000004</v>
      </c>
      <c r="AI154" s="140">
        <f>'Lack of Coping Capacity'!G153</f>
        <v>5.5</v>
      </c>
      <c r="AJ154" s="40">
        <f>'Lack of Coping Capacity'!H153</f>
        <v>5.2</v>
      </c>
      <c r="AK154" s="140">
        <f>'Lack of Coping Capacity'!M153</f>
        <v>2.1</v>
      </c>
      <c r="AL154" s="140">
        <f>'Lack of Coping Capacity'!R153</f>
        <v>1.9</v>
      </c>
      <c r="AM154" s="140">
        <f>'Lack of Coping Capacity'!Z153</f>
        <v>2.2999999999999998</v>
      </c>
      <c r="AN154" s="40">
        <f>'Lack of Coping Capacity'!AA153</f>
        <v>2.1</v>
      </c>
      <c r="AO154" s="41">
        <f t="shared" si="48"/>
        <v>3.8</v>
      </c>
      <c r="AP154" s="41">
        <f>'Lack of Coping Capacity'!AB153</f>
        <v>3.1</v>
      </c>
      <c r="AQ154" s="41">
        <f t="shared" si="49"/>
        <v>3.5</v>
      </c>
      <c r="AR154" s="149">
        <f t="shared" si="50"/>
        <v>3.7</v>
      </c>
      <c r="AS154" s="171" t="str">
        <f t="shared" si="51"/>
        <v>Medium</v>
      </c>
      <c r="AT154" s="166">
        <f t="shared" si="52"/>
        <v>114</v>
      </c>
      <c r="AU154" s="169">
        <f>VLOOKUP($B154,'Lack of Reliability Index'!$A$2:$H$192,8,FALSE)</f>
        <v>4.3703703703703702</v>
      </c>
      <c r="AV154" s="47">
        <f>'Imputed and missing data hidden'!BY152</f>
        <v>5</v>
      </c>
      <c r="AW154" s="167">
        <f t="shared" si="53"/>
        <v>9.8039215686274508E-2</v>
      </c>
      <c r="AX154" s="47" t="str">
        <f t="shared" si="54"/>
        <v/>
      </c>
      <c r="AY154" s="168">
        <f>'Indicator Date hidden2'!BZ153</f>
        <v>0.56944444444444442</v>
      </c>
      <c r="AZ154" s="172"/>
    </row>
    <row r="155" spans="1:52" ht="15" thickBot="1" x14ac:dyDescent="0.35">
      <c r="A155" s="120" t="str">
        <f>'Indicator Data'!A157</f>
        <v>Seychelles</v>
      </c>
      <c r="B155" s="43" t="str">
        <f>'Indicator Data'!B157</f>
        <v>SYC</v>
      </c>
      <c r="C155" s="147">
        <f>'Hazard &amp; Exposure'!AO154</f>
        <v>0.1</v>
      </c>
      <c r="D155" s="146">
        <f>'Hazard &amp; Exposure'!AP154</f>
        <v>0.1</v>
      </c>
      <c r="E155" s="146">
        <f>'Hazard &amp; Exposure'!AQ154</f>
        <v>8.6</v>
      </c>
      <c r="F155" s="146">
        <f>'Hazard &amp; Exposure'!AR154</f>
        <v>0</v>
      </c>
      <c r="G155" s="146">
        <f>'Hazard &amp; Exposure'!AU154</f>
        <v>0</v>
      </c>
      <c r="H155" s="146">
        <f>'Hazard &amp; Exposure'!DM154</f>
        <v>2.6</v>
      </c>
      <c r="I155" s="40">
        <f>'Hazard &amp; Exposure'!DN154</f>
        <v>2.8</v>
      </c>
      <c r="J155" s="146">
        <f>'Hazard &amp; Exposure'!DQ154</f>
        <v>0</v>
      </c>
      <c r="K155" s="146">
        <f>'Hazard &amp; Exposure'!DT154</f>
        <v>0</v>
      </c>
      <c r="L155" s="40">
        <f>'Hazard &amp; Exposure'!DU154</f>
        <v>0</v>
      </c>
      <c r="M155" s="41">
        <f t="shared" si="44"/>
        <v>1.5</v>
      </c>
      <c r="N155" s="146">
        <f>'Hazard &amp; Exposure'!BL154</f>
        <v>0</v>
      </c>
      <c r="O155" s="146">
        <f>'Hazard &amp; Exposure'!CR154</f>
        <v>3.7</v>
      </c>
      <c r="P155" s="146">
        <f>'Hazard &amp; Exposure'!DB154</f>
        <v>3.8</v>
      </c>
      <c r="Q155" s="146">
        <f>'Hazard &amp; Exposure'!DL154</f>
        <v>2.2999999999999998</v>
      </c>
      <c r="R155" s="40">
        <f>'Hazard &amp; Exposure'!DM154</f>
        <v>2.6</v>
      </c>
      <c r="S155" s="223">
        <f t="shared" si="45"/>
        <v>2.1</v>
      </c>
      <c r="T155" s="144">
        <f>Vulnerability!E154</f>
        <v>2</v>
      </c>
      <c r="U155" s="142">
        <f>Vulnerability!H154</f>
        <v>5.5</v>
      </c>
      <c r="V155" s="142">
        <f>Vulnerability!N154</f>
        <v>1.1000000000000001</v>
      </c>
      <c r="W155" s="40">
        <f>Vulnerability!O154</f>
        <v>2.7</v>
      </c>
      <c r="X155" s="142">
        <f>Vulnerability!T154</f>
        <v>0</v>
      </c>
      <c r="Y155" s="141">
        <f>Vulnerability!AB154</f>
        <v>0.2</v>
      </c>
      <c r="Z155" s="141">
        <f>Vulnerability!AE154</f>
        <v>1</v>
      </c>
      <c r="AA155" s="141">
        <f>Vulnerability!AH154</f>
        <v>0</v>
      </c>
      <c r="AB155" s="141">
        <f>Vulnerability!AK154</f>
        <v>3.7</v>
      </c>
      <c r="AC155" s="142">
        <f>Vulnerability!AL154</f>
        <v>1.3</v>
      </c>
      <c r="AD155" s="40">
        <f>Vulnerability!AM154</f>
        <v>0.7</v>
      </c>
      <c r="AE155" s="41">
        <f t="shared" si="46"/>
        <v>1.8</v>
      </c>
      <c r="AF155" s="41">
        <f>Vulnerability!AZ154</f>
        <v>5.8</v>
      </c>
      <c r="AG155" s="41">
        <f t="shared" si="47"/>
        <v>4.0999999999999996</v>
      </c>
      <c r="AH155" s="156">
        <f>'Lack of Coping Capacity'!D154</f>
        <v>4.3</v>
      </c>
      <c r="AI155" s="140">
        <f>'Lack of Coping Capacity'!G154</f>
        <v>3.7</v>
      </c>
      <c r="AJ155" s="40">
        <f>'Lack of Coping Capacity'!H154</f>
        <v>4</v>
      </c>
      <c r="AK155" s="140">
        <f>'Lack of Coping Capacity'!M154</f>
        <v>1.5</v>
      </c>
      <c r="AL155" s="140">
        <f>'Lack of Coping Capacity'!R154</f>
        <v>0.9</v>
      </c>
      <c r="AM155" s="140">
        <f>'Lack of Coping Capacity'!Z154</f>
        <v>3.7</v>
      </c>
      <c r="AN155" s="40">
        <f>'Lack of Coping Capacity'!AA154</f>
        <v>2</v>
      </c>
      <c r="AO155" s="41">
        <f t="shared" si="48"/>
        <v>3.1</v>
      </c>
      <c r="AP155" s="41">
        <f>'Lack of Coping Capacity'!AB154</f>
        <v>5.2</v>
      </c>
      <c r="AQ155" s="41">
        <f t="shared" si="49"/>
        <v>4.2</v>
      </c>
      <c r="AR155" s="149">
        <f t="shared" si="50"/>
        <v>3.3</v>
      </c>
      <c r="AS155" s="171" t="str">
        <f t="shared" si="51"/>
        <v>Low</v>
      </c>
      <c r="AT155" s="166">
        <f t="shared" si="52"/>
        <v>134</v>
      </c>
      <c r="AU155" s="169">
        <f>VLOOKUP($B155,'Lack of Reliability Index'!$A$2:$H$192,8,FALSE)</f>
        <v>6.3833333333333329</v>
      </c>
      <c r="AV155" s="47">
        <f>'Imputed and missing data hidden'!BY153</f>
        <v>13</v>
      </c>
      <c r="AW155" s="167">
        <f t="shared" si="53"/>
        <v>0.25490196078431371</v>
      </c>
      <c r="AX155" s="47" t="str">
        <f t="shared" si="54"/>
        <v/>
      </c>
      <c r="AY155" s="168">
        <f>'Indicator Date hidden2'!BZ154</f>
        <v>0.546875</v>
      </c>
      <c r="AZ155" s="172"/>
    </row>
    <row r="156" spans="1:52" ht="15" thickBot="1" x14ac:dyDescent="0.35">
      <c r="A156" s="120" t="str">
        <f>'Indicator Data'!A158</f>
        <v>Sierra Leone</v>
      </c>
      <c r="B156" s="43" t="str">
        <f>'Indicator Data'!B158</f>
        <v>SLE</v>
      </c>
      <c r="C156" s="147">
        <f>'Hazard &amp; Exposure'!AO155</f>
        <v>0.1</v>
      </c>
      <c r="D156" s="146">
        <f>'Hazard &amp; Exposure'!AP155</f>
        <v>4.5999999999999996</v>
      </c>
      <c r="E156" s="146">
        <f>'Hazard &amp; Exposure'!AQ155</f>
        <v>5.8</v>
      </c>
      <c r="F156" s="146">
        <f>'Hazard &amp; Exposure'!AR155</f>
        <v>0</v>
      </c>
      <c r="G156" s="146">
        <f>'Hazard &amp; Exposure'!AU155</f>
        <v>1</v>
      </c>
      <c r="H156" s="146">
        <f>'Hazard &amp; Exposure'!DM155</f>
        <v>7.7</v>
      </c>
      <c r="I156" s="40">
        <f>'Hazard &amp; Exposure'!DN155</f>
        <v>3.9</v>
      </c>
      <c r="J156" s="146">
        <f>'Hazard &amp; Exposure'!DQ155</f>
        <v>5.4</v>
      </c>
      <c r="K156" s="146">
        <f>'Hazard &amp; Exposure'!DT155</f>
        <v>0</v>
      </c>
      <c r="L156" s="40">
        <f>'Hazard &amp; Exposure'!DU155</f>
        <v>3.8</v>
      </c>
      <c r="M156" s="41">
        <f t="shared" si="44"/>
        <v>3.9</v>
      </c>
      <c r="N156" s="146">
        <f>'Hazard &amp; Exposure'!BL155</f>
        <v>7.9</v>
      </c>
      <c r="O156" s="146">
        <f>'Hazard &amp; Exposure'!CR155</f>
        <v>7.9</v>
      </c>
      <c r="P156" s="146">
        <f>'Hazard &amp; Exposure'!DB155</f>
        <v>7.2</v>
      </c>
      <c r="Q156" s="146">
        <f>'Hazard &amp; Exposure'!DL155</f>
        <v>7.7</v>
      </c>
      <c r="R156" s="40">
        <f>'Hazard &amp; Exposure'!DM155</f>
        <v>7.7</v>
      </c>
      <c r="S156" s="223">
        <f t="shared" si="45"/>
        <v>6.2</v>
      </c>
      <c r="T156" s="144">
        <f>Vulnerability!E155</f>
        <v>9.1999999999999993</v>
      </c>
      <c r="U156" s="142">
        <f>Vulnerability!H155</f>
        <v>5.5</v>
      </c>
      <c r="V156" s="142">
        <f>Vulnerability!N155</f>
        <v>3.7</v>
      </c>
      <c r="W156" s="40">
        <f>Vulnerability!O155</f>
        <v>6.9</v>
      </c>
      <c r="X156" s="142">
        <f>Vulnerability!T155</f>
        <v>0.9</v>
      </c>
      <c r="Y156" s="141">
        <f>Vulnerability!AB155</f>
        <v>7</v>
      </c>
      <c r="Z156" s="141">
        <f>Vulnerability!AE155</f>
        <v>6.1</v>
      </c>
      <c r="AA156" s="141">
        <f>Vulnerability!AH155</f>
        <v>0.1</v>
      </c>
      <c r="AB156" s="141">
        <f>Vulnerability!AK155</f>
        <v>6.1</v>
      </c>
      <c r="AC156" s="142">
        <f>Vulnerability!AL155</f>
        <v>5.3</v>
      </c>
      <c r="AD156" s="40">
        <f>Vulnerability!AM155</f>
        <v>3.4</v>
      </c>
      <c r="AE156" s="41">
        <f t="shared" si="46"/>
        <v>5.4</v>
      </c>
      <c r="AF156" s="41">
        <f>Vulnerability!AZ155</f>
        <v>5.0999999999999996</v>
      </c>
      <c r="AG156" s="41">
        <f t="shared" si="47"/>
        <v>5.3</v>
      </c>
      <c r="AH156" s="156">
        <f>'Lack of Coping Capacity'!D155</f>
        <v>3.5</v>
      </c>
      <c r="AI156" s="140">
        <f>'Lack of Coping Capacity'!G155</f>
        <v>7</v>
      </c>
      <c r="AJ156" s="40">
        <f>'Lack of Coping Capacity'!H155</f>
        <v>5.3</v>
      </c>
      <c r="AK156" s="140">
        <f>'Lack of Coping Capacity'!M155</f>
        <v>7.9</v>
      </c>
      <c r="AL156" s="140">
        <f>'Lack of Coping Capacity'!R155</f>
        <v>8.4</v>
      </c>
      <c r="AM156" s="140">
        <f>'Lack of Coping Capacity'!Z155</f>
        <v>8.1999999999999993</v>
      </c>
      <c r="AN156" s="40">
        <f>'Lack of Coping Capacity'!AA155</f>
        <v>8.1999999999999993</v>
      </c>
      <c r="AO156" s="41">
        <f t="shared" si="48"/>
        <v>7</v>
      </c>
      <c r="AP156" s="41">
        <f>'Lack of Coping Capacity'!AB155</f>
        <v>6.2</v>
      </c>
      <c r="AQ156" s="41">
        <f t="shared" si="49"/>
        <v>6.6</v>
      </c>
      <c r="AR156" s="149">
        <f t="shared" si="50"/>
        <v>6</v>
      </c>
      <c r="AS156" s="171" t="str">
        <f t="shared" si="51"/>
        <v>High</v>
      </c>
      <c r="AT156" s="166">
        <f t="shared" si="52"/>
        <v>25</v>
      </c>
      <c r="AU156" s="169">
        <f>VLOOKUP($B156,'Lack of Reliability Index'!$A$2:$H$192,8,FALSE)</f>
        <v>3.8198198198198199</v>
      </c>
      <c r="AV156" s="47">
        <f>'Imputed and missing data hidden'!BY154</f>
        <v>0</v>
      </c>
      <c r="AW156" s="167">
        <f t="shared" si="53"/>
        <v>0</v>
      </c>
      <c r="AX156" s="47" t="str">
        <f t="shared" si="54"/>
        <v/>
      </c>
      <c r="AY156" s="168">
        <f>'Indicator Date hidden2'!BZ155</f>
        <v>0.71621621621621623</v>
      </c>
      <c r="AZ156" s="172"/>
    </row>
    <row r="157" spans="1:52" ht="15" thickBot="1" x14ac:dyDescent="0.35">
      <c r="A157" s="120" t="str">
        <f>'Indicator Data'!A159</f>
        <v>Singapore</v>
      </c>
      <c r="B157" s="43" t="str">
        <f>'Indicator Data'!B159</f>
        <v>SGP</v>
      </c>
      <c r="C157" s="147">
        <f>'Hazard &amp; Exposure'!AO156</f>
        <v>0.1</v>
      </c>
      <c r="D157" s="146">
        <f>'Hazard &amp; Exposure'!AP156</f>
        <v>0.1</v>
      </c>
      <c r="E157" s="146">
        <f>'Hazard &amp; Exposure'!AQ156</f>
        <v>0</v>
      </c>
      <c r="F157" s="146">
        <f>'Hazard &amp; Exposure'!AR156</f>
        <v>0</v>
      </c>
      <c r="G157" s="146">
        <f>'Hazard &amp; Exposure'!AU156</f>
        <v>0</v>
      </c>
      <c r="H157" s="146">
        <f>'Hazard &amp; Exposure'!DM156</f>
        <v>4.3</v>
      </c>
      <c r="I157" s="40">
        <f>'Hazard &amp; Exposure'!DN156</f>
        <v>0.9</v>
      </c>
      <c r="J157" s="146">
        <f>'Hazard &amp; Exposure'!DQ156</f>
        <v>0.1</v>
      </c>
      <c r="K157" s="146">
        <f>'Hazard &amp; Exposure'!DT156</f>
        <v>0</v>
      </c>
      <c r="L157" s="40">
        <f>'Hazard &amp; Exposure'!DU156</f>
        <v>0.1</v>
      </c>
      <c r="M157" s="41">
        <f t="shared" si="44"/>
        <v>0.5</v>
      </c>
      <c r="N157" s="146">
        <f>'Hazard &amp; Exposure'!BL156</f>
        <v>0</v>
      </c>
      <c r="O157" s="146">
        <f>'Hazard &amp; Exposure'!CR156</f>
        <v>7.7</v>
      </c>
      <c r="P157" s="146">
        <f>'Hazard &amp; Exposure'!DB156</f>
        <v>4</v>
      </c>
      <c r="Q157" s="146">
        <f>'Hazard &amp; Exposure'!DL156</f>
        <v>3.3</v>
      </c>
      <c r="R157" s="40">
        <f>'Hazard &amp; Exposure'!DM156</f>
        <v>4.3</v>
      </c>
      <c r="S157" s="223">
        <f t="shared" si="45"/>
        <v>2.6</v>
      </c>
      <c r="T157" s="144">
        <f>Vulnerability!E156</f>
        <v>0</v>
      </c>
      <c r="U157" s="142">
        <f>Vulnerability!H156</f>
        <v>0.9</v>
      </c>
      <c r="V157" s="142">
        <f>Vulnerability!N156</f>
        <v>0</v>
      </c>
      <c r="W157" s="40">
        <f>Vulnerability!O156</f>
        <v>0.2</v>
      </c>
      <c r="X157" s="142">
        <f>Vulnerability!T156</f>
        <v>0</v>
      </c>
      <c r="Y157" s="141">
        <f>Vulnerability!AB156</f>
        <v>0.4</v>
      </c>
      <c r="Z157" s="141">
        <f>Vulnerability!AE156</f>
        <v>0.2</v>
      </c>
      <c r="AA157" s="141">
        <f>Vulnerability!AH156</f>
        <v>0</v>
      </c>
      <c r="AB157" s="141">
        <f>Vulnerability!AK156</f>
        <v>1.7</v>
      </c>
      <c r="AC157" s="142">
        <f>Vulnerability!AL156</f>
        <v>0.6</v>
      </c>
      <c r="AD157" s="40">
        <f>Vulnerability!AM156</f>
        <v>0.3</v>
      </c>
      <c r="AE157" s="41">
        <f t="shared" si="46"/>
        <v>0.3</v>
      </c>
      <c r="AF157" s="41">
        <f>Vulnerability!AZ156</f>
        <v>4.8</v>
      </c>
      <c r="AG157" s="41">
        <f t="shared" si="47"/>
        <v>2.9</v>
      </c>
      <c r="AH157" s="156">
        <f>'Lack of Coping Capacity'!D156</f>
        <v>1.2</v>
      </c>
      <c r="AI157" s="140">
        <f>'Lack of Coping Capacity'!G156</f>
        <v>1</v>
      </c>
      <c r="AJ157" s="40">
        <f>'Lack of Coping Capacity'!H156</f>
        <v>1.1000000000000001</v>
      </c>
      <c r="AK157" s="140">
        <f>'Lack of Coping Capacity'!M156</f>
        <v>1.1000000000000001</v>
      </c>
      <c r="AL157" s="140">
        <f>'Lack of Coping Capacity'!R156</f>
        <v>0</v>
      </c>
      <c r="AM157" s="140">
        <f>'Lack of Coping Capacity'!Z156</f>
        <v>1.5</v>
      </c>
      <c r="AN157" s="40">
        <f>'Lack of Coping Capacity'!AA156</f>
        <v>0.9</v>
      </c>
      <c r="AO157" s="41">
        <f t="shared" si="48"/>
        <v>1</v>
      </c>
      <c r="AP157" s="41">
        <f>'Lack of Coping Capacity'!AB156</f>
        <v>0.9</v>
      </c>
      <c r="AQ157" s="41">
        <f t="shared" si="49"/>
        <v>1</v>
      </c>
      <c r="AR157" s="149">
        <f t="shared" si="50"/>
        <v>2</v>
      </c>
      <c r="AS157" s="171" t="str">
        <f t="shared" si="51"/>
        <v>Low</v>
      </c>
      <c r="AT157" s="166">
        <f t="shared" si="52"/>
        <v>180</v>
      </c>
      <c r="AU157" s="169">
        <f>VLOOKUP($B157,'Lack of Reliability Index'!$A$2:$H$192,8,FALSE)</f>
        <v>6.2383838383838386</v>
      </c>
      <c r="AV157" s="47">
        <f>'Imputed and missing data hidden'!BY155</f>
        <v>14</v>
      </c>
      <c r="AW157" s="167">
        <f t="shared" si="53"/>
        <v>0.27450980392156865</v>
      </c>
      <c r="AX157" s="47" t="str">
        <f t="shared" si="54"/>
        <v/>
      </c>
      <c r="AY157" s="168">
        <f>'Indicator Date hidden2'!BZ156</f>
        <v>0.46969696969696972</v>
      </c>
      <c r="AZ157" s="172"/>
    </row>
    <row r="158" spans="1:52" ht="15" thickBot="1" x14ac:dyDescent="0.35">
      <c r="A158" s="120" t="str">
        <f>'Indicator Data'!A160</f>
        <v>Slovakia</v>
      </c>
      <c r="B158" s="43" t="str">
        <f>'Indicator Data'!B160</f>
        <v>SVK</v>
      </c>
      <c r="C158" s="147">
        <f>'Hazard &amp; Exposure'!AO157</f>
        <v>4.2</v>
      </c>
      <c r="D158" s="146">
        <f>'Hazard &amp; Exposure'!AP157</f>
        <v>6.7</v>
      </c>
      <c r="E158" s="146">
        <f>'Hazard &amp; Exposure'!AQ157</f>
        <v>0</v>
      </c>
      <c r="F158" s="146">
        <f>'Hazard &amp; Exposure'!AR157</f>
        <v>0</v>
      </c>
      <c r="G158" s="146">
        <f>'Hazard &amp; Exposure'!AU157</f>
        <v>2</v>
      </c>
      <c r="H158" s="146">
        <f>'Hazard &amp; Exposure'!DM157</f>
        <v>1.9</v>
      </c>
      <c r="I158" s="40">
        <f>'Hazard &amp; Exposure'!DN157</f>
        <v>2.9</v>
      </c>
      <c r="J158" s="146">
        <f>'Hazard &amp; Exposure'!DQ157</f>
        <v>0.1</v>
      </c>
      <c r="K158" s="146">
        <f>'Hazard &amp; Exposure'!DT157</f>
        <v>0</v>
      </c>
      <c r="L158" s="40">
        <f>'Hazard &amp; Exposure'!DU157</f>
        <v>0.1</v>
      </c>
      <c r="M158" s="41">
        <f t="shared" si="44"/>
        <v>1.6</v>
      </c>
      <c r="N158" s="146">
        <f>'Hazard &amp; Exposure'!BL157</f>
        <v>2.2999999999999998</v>
      </c>
      <c r="O158" s="146">
        <f>'Hazard &amp; Exposure'!CR157</f>
        <v>0</v>
      </c>
      <c r="P158" s="146">
        <f>'Hazard &amp; Exposure'!DB157</f>
        <v>2.5</v>
      </c>
      <c r="Q158" s="146">
        <f>'Hazard &amp; Exposure'!DL157</f>
        <v>2.4</v>
      </c>
      <c r="R158" s="40">
        <f>'Hazard &amp; Exposure'!DM157</f>
        <v>1.9</v>
      </c>
      <c r="S158" s="223">
        <f t="shared" si="45"/>
        <v>1.8</v>
      </c>
      <c r="T158" s="144">
        <f>Vulnerability!E157</f>
        <v>0.9</v>
      </c>
      <c r="U158" s="142">
        <f>Vulnerability!H157</f>
        <v>1.5</v>
      </c>
      <c r="V158" s="142">
        <f>Vulnerability!N157</f>
        <v>0.4</v>
      </c>
      <c r="W158" s="40">
        <f>Vulnerability!O157</f>
        <v>0.9</v>
      </c>
      <c r="X158" s="142">
        <f>Vulnerability!T157</f>
        <v>1.1000000000000001</v>
      </c>
      <c r="Y158" s="141">
        <f>Vulnerability!AB157</f>
        <v>0.1</v>
      </c>
      <c r="Z158" s="141">
        <f>Vulnerability!AE157</f>
        <v>0.4</v>
      </c>
      <c r="AA158" s="141">
        <f>Vulnerability!AH157</f>
        <v>0</v>
      </c>
      <c r="AB158" s="141">
        <f>Vulnerability!AK157</f>
        <v>2.2999999999999998</v>
      </c>
      <c r="AC158" s="142">
        <f>Vulnerability!AL157</f>
        <v>0.7</v>
      </c>
      <c r="AD158" s="40">
        <f>Vulnerability!AM157</f>
        <v>0.9</v>
      </c>
      <c r="AE158" s="41">
        <f t="shared" si="46"/>
        <v>0.9</v>
      </c>
      <c r="AF158" s="41">
        <f>Vulnerability!AZ157</f>
        <v>5.6</v>
      </c>
      <c r="AG158" s="41">
        <f t="shared" si="47"/>
        <v>3.6</v>
      </c>
      <c r="AH158" s="156">
        <f>'Lack of Coping Capacity'!D157</f>
        <v>3.4</v>
      </c>
      <c r="AI158" s="140">
        <f>'Lack of Coping Capacity'!G157</f>
        <v>4.3</v>
      </c>
      <c r="AJ158" s="40">
        <f>'Lack of Coping Capacity'!H157</f>
        <v>3.9</v>
      </c>
      <c r="AK158" s="140">
        <f>'Lack of Coping Capacity'!M157</f>
        <v>1.8</v>
      </c>
      <c r="AL158" s="140">
        <f>'Lack of Coping Capacity'!R157</f>
        <v>0.1</v>
      </c>
      <c r="AM158" s="140">
        <f>'Lack of Coping Capacity'!Z157</f>
        <v>1.8</v>
      </c>
      <c r="AN158" s="40">
        <f>'Lack of Coping Capacity'!AA157</f>
        <v>1.2</v>
      </c>
      <c r="AO158" s="41">
        <f t="shared" si="48"/>
        <v>2.7</v>
      </c>
      <c r="AP158" s="41">
        <f>'Lack of Coping Capacity'!AB157</f>
        <v>3.1</v>
      </c>
      <c r="AQ158" s="41">
        <f t="shared" si="49"/>
        <v>2.9</v>
      </c>
      <c r="AR158" s="149">
        <f t="shared" si="50"/>
        <v>2.7</v>
      </c>
      <c r="AS158" s="171" t="str">
        <f t="shared" si="51"/>
        <v>Low</v>
      </c>
      <c r="AT158" s="166">
        <f t="shared" si="52"/>
        <v>158</v>
      </c>
      <c r="AU158" s="169">
        <f>VLOOKUP($B158,'Lack of Reliability Index'!$A$2:$H$192,8,FALSE)</f>
        <v>4.8955223880597023</v>
      </c>
      <c r="AV158" s="47">
        <f>'Imputed and missing data hidden'!BY156</f>
        <v>10</v>
      </c>
      <c r="AW158" s="167">
        <f t="shared" si="53"/>
        <v>0.19607843137254902</v>
      </c>
      <c r="AX158" s="47" t="str">
        <f t="shared" si="54"/>
        <v/>
      </c>
      <c r="AY158" s="168">
        <f>'Indicator Date hidden2'!BZ157</f>
        <v>0.41791044776119401</v>
      </c>
      <c r="AZ158" s="172"/>
    </row>
    <row r="159" spans="1:52" ht="15" thickBot="1" x14ac:dyDescent="0.35">
      <c r="A159" s="120" t="str">
        <f>'Indicator Data'!A161</f>
        <v>Slovenia</v>
      </c>
      <c r="B159" s="43" t="str">
        <f>'Indicator Data'!B161</f>
        <v>SVN</v>
      </c>
      <c r="C159" s="147">
        <f>'Hazard &amp; Exposure'!AO158</f>
        <v>6.1</v>
      </c>
      <c r="D159" s="146">
        <f>'Hazard &amp; Exposure'!AP158</f>
        <v>4</v>
      </c>
      <c r="E159" s="146">
        <f>'Hazard &amp; Exposure'!AQ158</f>
        <v>5.7</v>
      </c>
      <c r="F159" s="146">
        <f>'Hazard &amp; Exposure'!AR158</f>
        <v>0</v>
      </c>
      <c r="G159" s="146">
        <f>'Hazard &amp; Exposure'!AU158</f>
        <v>1.5</v>
      </c>
      <c r="H159" s="146">
        <f>'Hazard &amp; Exposure'!DM158</f>
        <v>1.4</v>
      </c>
      <c r="I159" s="40">
        <f>'Hazard &amp; Exposure'!DN158</f>
        <v>3.5</v>
      </c>
      <c r="J159" s="146">
        <f>'Hazard &amp; Exposure'!DQ158</f>
        <v>0</v>
      </c>
      <c r="K159" s="146">
        <f>'Hazard &amp; Exposure'!DT158</f>
        <v>0</v>
      </c>
      <c r="L159" s="40">
        <f>'Hazard &amp; Exposure'!DU158</f>
        <v>0</v>
      </c>
      <c r="M159" s="41">
        <f t="shared" si="44"/>
        <v>1.9</v>
      </c>
      <c r="N159" s="146">
        <f>'Hazard &amp; Exposure'!BL158</f>
        <v>1</v>
      </c>
      <c r="O159" s="146">
        <f>'Hazard &amp; Exposure'!CR158</f>
        <v>0.5</v>
      </c>
      <c r="P159" s="146">
        <f>'Hazard &amp; Exposure'!DB158</f>
        <v>2.4</v>
      </c>
      <c r="Q159" s="146">
        <f>'Hazard &amp; Exposure'!DL158</f>
        <v>1.6</v>
      </c>
      <c r="R159" s="40">
        <f>'Hazard &amp; Exposure'!DM158</f>
        <v>1.4</v>
      </c>
      <c r="S159" s="223">
        <f t="shared" si="45"/>
        <v>1.7</v>
      </c>
      <c r="T159" s="144">
        <f>Vulnerability!E158</f>
        <v>0</v>
      </c>
      <c r="U159" s="142">
        <f>Vulnerability!H158</f>
        <v>0.5</v>
      </c>
      <c r="V159" s="142">
        <f>Vulnerability!N158</f>
        <v>0.2</v>
      </c>
      <c r="W159" s="40">
        <f>Vulnerability!O158</f>
        <v>0.2</v>
      </c>
      <c r="X159" s="142">
        <f>Vulnerability!T158</f>
        <v>1.4</v>
      </c>
      <c r="Y159" s="141">
        <f>Vulnerability!AB158</f>
        <v>0.1</v>
      </c>
      <c r="Z159" s="141">
        <f>Vulnerability!AE158</f>
        <v>0.2</v>
      </c>
      <c r="AA159" s="141">
        <f>Vulnerability!AH158</f>
        <v>0</v>
      </c>
      <c r="AB159" s="141">
        <f>Vulnerability!AK158</f>
        <v>1.6</v>
      </c>
      <c r="AC159" s="142">
        <f>Vulnerability!AL158</f>
        <v>0.5</v>
      </c>
      <c r="AD159" s="40">
        <f>Vulnerability!AM158</f>
        <v>1</v>
      </c>
      <c r="AE159" s="41">
        <f t="shared" si="46"/>
        <v>0.6</v>
      </c>
      <c r="AF159" s="41">
        <f>Vulnerability!AZ158</f>
        <v>6.1</v>
      </c>
      <c r="AG159" s="41">
        <f t="shared" si="47"/>
        <v>3.9</v>
      </c>
      <c r="AH159" s="156">
        <f>'Lack of Coping Capacity'!D158</f>
        <v>0.9</v>
      </c>
      <c r="AI159" s="140">
        <f>'Lack of Coping Capacity'!G158</f>
        <v>3.4</v>
      </c>
      <c r="AJ159" s="40">
        <f>'Lack of Coping Capacity'!H158</f>
        <v>2.2000000000000002</v>
      </c>
      <c r="AK159" s="140">
        <f>'Lack of Coping Capacity'!M158</f>
        <v>1.6</v>
      </c>
      <c r="AL159" s="140">
        <f>'Lack of Coping Capacity'!R158</f>
        <v>0.1</v>
      </c>
      <c r="AM159" s="140">
        <f>'Lack of Coping Capacity'!Z158</f>
        <v>1.6</v>
      </c>
      <c r="AN159" s="40">
        <f>'Lack of Coping Capacity'!AA158</f>
        <v>1.1000000000000001</v>
      </c>
      <c r="AO159" s="41">
        <f t="shared" si="48"/>
        <v>1.7</v>
      </c>
      <c r="AP159" s="41">
        <f>'Lack of Coping Capacity'!AB158</f>
        <v>1.8</v>
      </c>
      <c r="AQ159" s="41">
        <f t="shared" si="49"/>
        <v>1.8</v>
      </c>
      <c r="AR159" s="149">
        <f t="shared" si="50"/>
        <v>2.2999999999999998</v>
      </c>
      <c r="AS159" s="171" t="str">
        <f t="shared" si="51"/>
        <v>Low</v>
      </c>
      <c r="AT159" s="166">
        <f t="shared" si="52"/>
        <v>173</v>
      </c>
      <c r="AU159" s="169">
        <f>VLOOKUP($B159,'Lack of Reliability Index'!$A$2:$H$192,8,FALSE)</f>
        <v>4.4862745098039216</v>
      </c>
      <c r="AV159" s="47">
        <f>'Imputed and missing data hidden'!BY157</f>
        <v>8</v>
      </c>
      <c r="AW159" s="167">
        <f t="shared" si="53"/>
        <v>0.15686274509803921</v>
      </c>
      <c r="AX159" s="47" t="str">
        <f t="shared" si="54"/>
        <v/>
      </c>
      <c r="AY159" s="168">
        <f>'Indicator Date hidden2'!BZ158</f>
        <v>0.44117647058823528</v>
      </c>
      <c r="AZ159" s="172"/>
    </row>
    <row r="160" spans="1:52" ht="15" thickBot="1" x14ac:dyDescent="0.35">
      <c r="A160" s="120" t="str">
        <f>'Indicator Data'!A162</f>
        <v>Solomon Islands</v>
      </c>
      <c r="B160" s="43" t="str">
        <f>'Indicator Data'!B162</f>
        <v>SLB</v>
      </c>
      <c r="C160" s="147">
        <f>'Hazard &amp; Exposure'!AO159</f>
        <v>8.4</v>
      </c>
      <c r="D160" s="146">
        <f>'Hazard &amp; Exposure'!AP159</f>
        <v>0.1</v>
      </c>
      <c r="E160" s="146">
        <f>'Hazard &amp; Exposure'!AQ159</f>
        <v>8.6999999999999993</v>
      </c>
      <c r="F160" s="146">
        <f>'Hazard &amp; Exposure'!AR159</f>
        <v>4.0999999999999996</v>
      </c>
      <c r="G160" s="146">
        <f>'Hazard &amp; Exposure'!AU159</f>
        <v>3.3</v>
      </c>
      <c r="H160" s="146">
        <f>'Hazard &amp; Exposure'!DM159</f>
        <v>5.6</v>
      </c>
      <c r="I160" s="40">
        <f>'Hazard &amp; Exposure'!DN159</f>
        <v>5.8</v>
      </c>
      <c r="J160" s="146">
        <f>'Hazard &amp; Exposure'!DQ159</f>
        <v>1.5</v>
      </c>
      <c r="K160" s="146">
        <f>'Hazard &amp; Exposure'!DT159</f>
        <v>0</v>
      </c>
      <c r="L160" s="40">
        <f>'Hazard &amp; Exposure'!DU159</f>
        <v>1.1000000000000001</v>
      </c>
      <c r="M160" s="41">
        <f t="shared" si="44"/>
        <v>3.8</v>
      </c>
      <c r="N160" s="146">
        <f>'Hazard &amp; Exposure'!BL159</f>
        <v>4.0999999999999996</v>
      </c>
      <c r="O160" s="146">
        <f>'Hazard &amp; Exposure'!CR159</f>
        <v>5.4</v>
      </c>
      <c r="P160" s="146">
        <f>'Hazard &amp; Exposure'!DB159</f>
        <v>5.7</v>
      </c>
      <c r="Q160" s="146">
        <f>'Hazard &amp; Exposure'!DL159</f>
        <v>7</v>
      </c>
      <c r="R160" s="40">
        <f>'Hazard &amp; Exposure'!DM159</f>
        <v>5.6</v>
      </c>
      <c r="S160" s="223">
        <f t="shared" si="45"/>
        <v>4.8</v>
      </c>
      <c r="T160" s="144">
        <f>Vulnerability!E159</f>
        <v>6.9</v>
      </c>
      <c r="U160" s="142">
        <f>Vulnerability!H159</f>
        <v>3</v>
      </c>
      <c r="V160" s="142">
        <f>Vulnerability!N159</f>
        <v>6.7</v>
      </c>
      <c r="W160" s="40">
        <f>Vulnerability!O159</f>
        <v>5.9</v>
      </c>
      <c r="X160" s="142">
        <f>Vulnerability!T159</f>
        <v>0</v>
      </c>
      <c r="Y160" s="141">
        <f>Vulnerability!AB159</f>
        <v>4.8</v>
      </c>
      <c r="Z160" s="141">
        <f>Vulnerability!AE159</f>
        <v>2.5</v>
      </c>
      <c r="AA160" s="141">
        <f>Vulnerability!AH159</f>
        <v>0.1</v>
      </c>
      <c r="AB160" s="141">
        <f>Vulnerability!AK159</f>
        <v>2.8</v>
      </c>
      <c r="AC160" s="142">
        <f>Vulnerability!AL159</f>
        <v>2.7</v>
      </c>
      <c r="AD160" s="40">
        <f>Vulnerability!AM159</f>
        <v>1.4</v>
      </c>
      <c r="AE160" s="41">
        <f t="shared" si="46"/>
        <v>4</v>
      </c>
      <c r="AF160" s="41">
        <f>Vulnerability!AZ159</f>
        <v>4.3</v>
      </c>
      <c r="AG160" s="41">
        <f t="shared" si="47"/>
        <v>4.2</v>
      </c>
      <c r="AH160" s="156">
        <f>'Lack of Coping Capacity'!D159</f>
        <v>6.6</v>
      </c>
      <c r="AI160" s="140">
        <f>'Lack of Coping Capacity'!G159</f>
        <v>6.5</v>
      </c>
      <c r="AJ160" s="40">
        <f>'Lack of Coping Capacity'!H159</f>
        <v>6.6</v>
      </c>
      <c r="AK160" s="140">
        <f>'Lack of Coping Capacity'!M159</f>
        <v>5.9</v>
      </c>
      <c r="AL160" s="140">
        <f>'Lack of Coping Capacity'!R159</f>
        <v>7.8</v>
      </c>
      <c r="AM160" s="140">
        <f>'Lack of Coping Capacity'!Z159</f>
        <v>5.6</v>
      </c>
      <c r="AN160" s="40">
        <f>'Lack of Coping Capacity'!AA159</f>
        <v>6.4</v>
      </c>
      <c r="AO160" s="41">
        <f t="shared" si="48"/>
        <v>6.5</v>
      </c>
      <c r="AP160" s="41">
        <f>'Lack of Coping Capacity'!AB159</f>
        <v>6.6</v>
      </c>
      <c r="AQ160" s="41">
        <f t="shared" si="49"/>
        <v>6.6</v>
      </c>
      <c r="AR160" s="149">
        <f t="shared" si="50"/>
        <v>5.0999999999999996</v>
      </c>
      <c r="AS160" s="171" t="str">
        <f t="shared" si="51"/>
        <v>High</v>
      </c>
      <c r="AT160" s="166">
        <f t="shared" si="52"/>
        <v>56</v>
      </c>
      <c r="AU160" s="169">
        <f>VLOOKUP($B160,'Lack of Reliability Index'!$A$2:$H$192,8,FALSE)</f>
        <v>6.5131313131313133</v>
      </c>
      <c r="AV160" s="47">
        <f>'Imputed and missing data hidden'!BY158</f>
        <v>12</v>
      </c>
      <c r="AW160" s="167">
        <f t="shared" si="53"/>
        <v>0.23529411764705882</v>
      </c>
      <c r="AX160" s="47" t="str">
        <f t="shared" si="54"/>
        <v/>
      </c>
      <c r="AY160" s="168">
        <f>'Indicator Date hidden2'!BZ159</f>
        <v>0.62121212121212122</v>
      </c>
      <c r="AZ160" s="172"/>
    </row>
    <row r="161" spans="1:52" ht="15" thickBot="1" x14ac:dyDescent="0.35">
      <c r="A161" s="120" t="str">
        <f>'Indicator Data'!A163</f>
        <v>Somalia</v>
      </c>
      <c r="B161" s="43" t="str">
        <f>'Indicator Data'!B163</f>
        <v>SOM</v>
      </c>
      <c r="C161" s="147">
        <f>'Hazard &amp; Exposure'!AO160</f>
        <v>1.6</v>
      </c>
      <c r="D161" s="146">
        <f>'Hazard &amp; Exposure'!AP160</f>
        <v>7.5</v>
      </c>
      <c r="E161" s="146">
        <f>'Hazard &amp; Exposure'!AQ160</f>
        <v>8.1</v>
      </c>
      <c r="F161" s="146">
        <f>'Hazard &amp; Exposure'!AR160</f>
        <v>1</v>
      </c>
      <c r="G161" s="146">
        <f>'Hazard &amp; Exposure'!AU160</f>
        <v>10</v>
      </c>
      <c r="H161" s="146">
        <f>'Hazard &amp; Exposure'!DM160</f>
        <v>6.3</v>
      </c>
      <c r="I161" s="40">
        <f>'Hazard &amp; Exposure'!DN160</f>
        <v>6.9</v>
      </c>
      <c r="J161" s="146">
        <f>'Hazard &amp; Exposure'!DQ160</f>
        <v>10</v>
      </c>
      <c r="K161" s="146">
        <f>'Hazard &amp; Exposure'!DT160</f>
        <v>10</v>
      </c>
      <c r="L161" s="40">
        <f>'Hazard &amp; Exposure'!DU160</f>
        <v>10</v>
      </c>
      <c r="M161" s="41">
        <f t="shared" si="44"/>
        <v>8.9</v>
      </c>
      <c r="N161" s="146">
        <f>'Hazard &amp; Exposure'!BL160</f>
        <v>2.2999999999999998</v>
      </c>
      <c r="O161" s="146">
        <f>'Hazard &amp; Exposure'!CR160</f>
        <v>7.2</v>
      </c>
      <c r="P161" s="146">
        <f>'Hazard &amp; Exposure'!DB160</f>
        <v>6.5</v>
      </c>
      <c r="Q161" s="146">
        <f>'Hazard &amp; Exposure'!DL160</f>
        <v>7.7</v>
      </c>
      <c r="R161" s="40">
        <f>'Hazard &amp; Exposure'!DM160</f>
        <v>6.3</v>
      </c>
      <c r="S161" s="223">
        <f t="shared" si="45"/>
        <v>7.8</v>
      </c>
      <c r="T161" s="144">
        <f>Vulnerability!E160</f>
        <v>8.6999999999999993</v>
      </c>
      <c r="U161" s="142" t="str">
        <f>Vulnerability!H160</f>
        <v>x</v>
      </c>
      <c r="V161" s="142">
        <f>Vulnerability!N160</f>
        <v>10</v>
      </c>
      <c r="W161" s="40">
        <f>Vulnerability!O160</f>
        <v>9.1</v>
      </c>
      <c r="X161" s="142">
        <f>Vulnerability!T160</f>
        <v>10</v>
      </c>
      <c r="Y161" s="141">
        <f>Vulnerability!AB160</f>
        <v>2</v>
      </c>
      <c r="Z161" s="141">
        <f>Vulnerability!AE160</f>
        <v>7.2</v>
      </c>
      <c r="AA161" s="141">
        <f>Vulnerability!AH160</f>
        <v>10</v>
      </c>
      <c r="AB161" s="141">
        <f>Vulnerability!AK160</f>
        <v>6.4</v>
      </c>
      <c r="AC161" s="142">
        <f>Vulnerability!AL160</f>
        <v>7.4</v>
      </c>
      <c r="AD161" s="40">
        <f>Vulnerability!AM160</f>
        <v>9.1</v>
      </c>
      <c r="AE161" s="41">
        <f t="shared" si="46"/>
        <v>9.1</v>
      </c>
      <c r="AF161" s="41">
        <f>Vulnerability!AZ160</f>
        <v>4.4000000000000004</v>
      </c>
      <c r="AG161" s="41">
        <f t="shared" si="47"/>
        <v>7.4</v>
      </c>
      <c r="AH161" s="156" t="str">
        <f>'Lack of Coping Capacity'!D160</f>
        <v>x</v>
      </c>
      <c r="AI161" s="140">
        <f>'Lack of Coping Capacity'!G160</f>
        <v>9.3000000000000007</v>
      </c>
      <c r="AJ161" s="40">
        <f>'Lack of Coping Capacity'!H160</f>
        <v>9.3000000000000007</v>
      </c>
      <c r="AK161" s="140">
        <f>'Lack of Coping Capacity'!M160</f>
        <v>8</v>
      </c>
      <c r="AL161" s="140">
        <f>'Lack of Coping Capacity'!R160</f>
        <v>7.8</v>
      </c>
      <c r="AM161" s="140">
        <f>'Lack of Coping Capacity'!Z160</f>
        <v>9.6</v>
      </c>
      <c r="AN161" s="40">
        <f>'Lack of Coping Capacity'!AA160</f>
        <v>8.5</v>
      </c>
      <c r="AO161" s="41">
        <f t="shared" si="48"/>
        <v>8.9</v>
      </c>
      <c r="AP161" s="41">
        <f>'Lack of Coping Capacity'!AB160</f>
        <v>6.9</v>
      </c>
      <c r="AQ161" s="41">
        <f t="shared" si="49"/>
        <v>8.1</v>
      </c>
      <c r="AR161" s="149">
        <f t="shared" si="50"/>
        <v>7.8</v>
      </c>
      <c r="AS161" s="171" t="str">
        <f t="shared" si="51"/>
        <v>Very High</v>
      </c>
      <c r="AT161" s="166">
        <f t="shared" si="52"/>
        <v>1</v>
      </c>
      <c r="AU161" s="169">
        <f>VLOOKUP($B161,'Lack of Reliability Index'!$A$2:$H$192,8,FALSE)</f>
        <v>8.0404040404040416</v>
      </c>
      <c r="AV161" s="47">
        <f>'Imputed and missing data hidden'!BY159</f>
        <v>12</v>
      </c>
      <c r="AW161" s="167">
        <f t="shared" si="53"/>
        <v>0.23529411764705882</v>
      </c>
      <c r="AX161" s="47" t="str">
        <f t="shared" si="54"/>
        <v>YES</v>
      </c>
      <c r="AY161" s="168">
        <f>'Indicator Date hidden2'!BZ160</f>
        <v>0.60606060606060608</v>
      </c>
      <c r="AZ161" s="172"/>
    </row>
    <row r="162" spans="1:52" ht="15" thickBot="1" x14ac:dyDescent="0.35">
      <c r="A162" s="120" t="str">
        <f>'Indicator Data'!A164</f>
        <v>South Africa</v>
      </c>
      <c r="B162" s="43" t="str">
        <f>'Indicator Data'!B164</f>
        <v>ZAF</v>
      </c>
      <c r="C162" s="147">
        <f>'Hazard &amp; Exposure'!AO161</f>
        <v>2</v>
      </c>
      <c r="D162" s="146">
        <f>'Hazard &amp; Exposure'!AP161</f>
        <v>5</v>
      </c>
      <c r="E162" s="146">
        <f>'Hazard &amp; Exposure'!AQ161</f>
        <v>4.9000000000000004</v>
      </c>
      <c r="F162" s="146">
        <f>'Hazard &amp; Exposure'!AR161</f>
        <v>0.4</v>
      </c>
      <c r="G162" s="146">
        <f>'Hazard &amp; Exposure'!AU161</f>
        <v>8.8000000000000007</v>
      </c>
      <c r="H162" s="146">
        <f>'Hazard &amp; Exposure'!DM161</f>
        <v>4.8</v>
      </c>
      <c r="I162" s="40">
        <f>'Hazard &amp; Exposure'!DN161</f>
        <v>5</v>
      </c>
      <c r="J162" s="146">
        <f>'Hazard &amp; Exposure'!DQ161</f>
        <v>9.4</v>
      </c>
      <c r="K162" s="146">
        <f>'Hazard &amp; Exposure'!DT161</f>
        <v>0</v>
      </c>
      <c r="L162" s="40">
        <f>'Hazard &amp; Exposure'!DU161</f>
        <v>6.6</v>
      </c>
      <c r="M162" s="41">
        <f t="shared" si="44"/>
        <v>5.9</v>
      </c>
      <c r="N162" s="146">
        <f>'Hazard &amp; Exposure'!BL161</f>
        <v>4.5999999999999996</v>
      </c>
      <c r="O162" s="146">
        <f>'Hazard &amp; Exposure'!CR161</f>
        <v>5.7</v>
      </c>
      <c r="P162" s="146">
        <f>'Hazard &amp; Exposure'!DB161</f>
        <v>4.4000000000000004</v>
      </c>
      <c r="Q162" s="146">
        <f>'Hazard &amp; Exposure'!DL161</f>
        <v>4.2</v>
      </c>
      <c r="R162" s="40">
        <f>'Hazard &amp; Exposure'!DM161</f>
        <v>4.8</v>
      </c>
      <c r="S162" s="223">
        <f t="shared" si="45"/>
        <v>5.4</v>
      </c>
      <c r="T162" s="144">
        <f>Vulnerability!E161</f>
        <v>4.5999999999999996</v>
      </c>
      <c r="U162" s="142">
        <f>Vulnerability!H161</f>
        <v>7.6</v>
      </c>
      <c r="V162" s="142">
        <f>Vulnerability!N161</f>
        <v>0.3</v>
      </c>
      <c r="W162" s="40">
        <f>Vulnerability!O161</f>
        <v>4.3</v>
      </c>
      <c r="X162" s="142">
        <f>Vulnerability!T161</f>
        <v>6.6</v>
      </c>
      <c r="Y162" s="141">
        <f>Vulnerability!AB161</f>
        <v>6</v>
      </c>
      <c r="Z162" s="141">
        <f>Vulnerability!AE161</f>
        <v>2</v>
      </c>
      <c r="AA162" s="141">
        <f>Vulnerability!AH161</f>
        <v>1.3</v>
      </c>
      <c r="AB162" s="141">
        <f>Vulnerability!AK161</f>
        <v>1.9</v>
      </c>
      <c r="AC162" s="142">
        <f>Vulnerability!AL161</f>
        <v>3.1</v>
      </c>
      <c r="AD162" s="40">
        <f>Vulnerability!AM161</f>
        <v>5.0999999999999996</v>
      </c>
      <c r="AE162" s="41">
        <f t="shared" si="46"/>
        <v>4.7</v>
      </c>
      <c r="AF162" s="41">
        <f>Vulnerability!AZ161</f>
        <v>4.5999999999999996</v>
      </c>
      <c r="AG162" s="41">
        <f t="shared" si="47"/>
        <v>4.7</v>
      </c>
      <c r="AH162" s="156">
        <f>'Lack of Coping Capacity'!D161</f>
        <v>3.9</v>
      </c>
      <c r="AI162" s="140">
        <f>'Lack of Coping Capacity'!G161</f>
        <v>5</v>
      </c>
      <c r="AJ162" s="40">
        <f>'Lack of Coping Capacity'!H161</f>
        <v>4.5</v>
      </c>
      <c r="AK162" s="140">
        <f>'Lack of Coping Capacity'!M161</f>
        <v>2.7</v>
      </c>
      <c r="AL162" s="140">
        <f>'Lack of Coping Capacity'!R161</f>
        <v>3.9</v>
      </c>
      <c r="AM162" s="140">
        <f>'Lack of Coping Capacity'!Z161</f>
        <v>5.4</v>
      </c>
      <c r="AN162" s="40">
        <f>'Lack of Coping Capacity'!AA161</f>
        <v>4</v>
      </c>
      <c r="AO162" s="41">
        <f t="shared" si="48"/>
        <v>4.3</v>
      </c>
      <c r="AP162" s="41">
        <f>'Lack of Coping Capacity'!AB161</f>
        <v>3.4</v>
      </c>
      <c r="AQ162" s="41">
        <f t="shared" si="49"/>
        <v>3.9</v>
      </c>
      <c r="AR162" s="149">
        <f t="shared" si="50"/>
        <v>4.5999999999999996</v>
      </c>
      <c r="AS162" s="171" t="str">
        <f t="shared" si="51"/>
        <v>Medium</v>
      </c>
      <c r="AT162" s="166">
        <f t="shared" si="52"/>
        <v>76</v>
      </c>
      <c r="AU162" s="169">
        <f>VLOOKUP($B162,'Lack of Reliability Index'!$A$2:$H$192,8,FALSE)</f>
        <v>2.5945945945945947</v>
      </c>
      <c r="AV162" s="47">
        <f>'Imputed and missing data hidden'!BY160</f>
        <v>0</v>
      </c>
      <c r="AW162" s="167">
        <f t="shared" si="53"/>
        <v>0</v>
      </c>
      <c r="AX162" s="47" t="str">
        <f t="shared" si="54"/>
        <v/>
      </c>
      <c r="AY162" s="168">
        <f>'Indicator Date hidden2'!BZ161</f>
        <v>0.48648648648648651</v>
      </c>
      <c r="AZ162" s="172"/>
    </row>
    <row r="163" spans="1:52" ht="15" thickBot="1" x14ac:dyDescent="0.35">
      <c r="A163" s="120" t="str">
        <f>'Indicator Data'!A165</f>
        <v>South Sudan</v>
      </c>
      <c r="B163" s="43" t="str">
        <f>'Indicator Data'!B165</f>
        <v>SSD</v>
      </c>
      <c r="C163" s="147">
        <f>'Hazard &amp; Exposure'!AO162</f>
        <v>2.8</v>
      </c>
      <c r="D163" s="146">
        <f>'Hazard &amp; Exposure'!AP162</f>
        <v>7.1</v>
      </c>
      <c r="E163" s="146">
        <f>'Hazard &amp; Exposure'!AQ162</f>
        <v>0</v>
      </c>
      <c r="F163" s="146">
        <f>'Hazard &amp; Exposure'!AR162</f>
        <v>0</v>
      </c>
      <c r="G163" s="146">
        <f>'Hazard &amp; Exposure'!AU162</f>
        <v>3.7</v>
      </c>
      <c r="H163" s="146">
        <f>'Hazard &amp; Exposure'!DM162</f>
        <v>7</v>
      </c>
      <c r="I163" s="40">
        <f>'Hazard &amp; Exposure'!DN162</f>
        <v>4</v>
      </c>
      <c r="J163" s="146">
        <f>'Hazard &amp; Exposure'!DQ162</f>
        <v>10</v>
      </c>
      <c r="K163" s="146">
        <f>'Hazard &amp; Exposure'!DT162</f>
        <v>8</v>
      </c>
      <c r="L163" s="40">
        <f>'Hazard &amp; Exposure'!DU162</f>
        <v>8</v>
      </c>
      <c r="M163" s="41">
        <f t="shared" si="44"/>
        <v>6.4</v>
      </c>
      <c r="N163" s="146">
        <f>'Hazard &amp; Exposure'!BL162</f>
        <v>5.2</v>
      </c>
      <c r="O163" s="146">
        <f>'Hazard &amp; Exposure'!CR162</f>
        <v>7.9</v>
      </c>
      <c r="P163" s="146">
        <f>'Hazard &amp; Exposure'!DB162</f>
        <v>6.6</v>
      </c>
      <c r="Q163" s="146">
        <f>'Hazard &amp; Exposure'!DL162</f>
        <v>7.9</v>
      </c>
      <c r="R163" s="40">
        <f>'Hazard &amp; Exposure'!DM162</f>
        <v>7</v>
      </c>
      <c r="S163" s="223">
        <f t="shared" si="45"/>
        <v>6.7</v>
      </c>
      <c r="T163" s="144">
        <f>Vulnerability!E162</f>
        <v>9.9</v>
      </c>
      <c r="U163" s="142">
        <f>Vulnerability!H162</f>
        <v>5.3</v>
      </c>
      <c r="V163" s="142">
        <f>Vulnerability!N162</f>
        <v>7.7</v>
      </c>
      <c r="W163" s="40">
        <f>Vulnerability!O162</f>
        <v>8.1999999999999993</v>
      </c>
      <c r="X163" s="142">
        <f>Vulnerability!T162</f>
        <v>10</v>
      </c>
      <c r="Y163" s="141">
        <f>Vulnerability!AB162</f>
        <v>5.4</v>
      </c>
      <c r="Z163" s="141">
        <f>Vulnerability!AE162</f>
        <v>6.9</v>
      </c>
      <c r="AA163" s="141">
        <f>Vulnerability!AH162</f>
        <v>2.1</v>
      </c>
      <c r="AB163" s="141">
        <f>Vulnerability!AK162</f>
        <v>8.1</v>
      </c>
      <c r="AC163" s="142">
        <f>Vulnerability!AL162</f>
        <v>6.1</v>
      </c>
      <c r="AD163" s="40">
        <f>Vulnerability!AM162</f>
        <v>8.8000000000000007</v>
      </c>
      <c r="AE163" s="41">
        <f t="shared" si="46"/>
        <v>8.5</v>
      </c>
      <c r="AF163" s="41">
        <f>Vulnerability!AZ162</f>
        <v>6.4</v>
      </c>
      <c r="AG163" s="41">
        <f t="shared" si="47"/>
        <v>7.6</v>
      </c>
      <c r="AH163" s="156" t="str">
        <f>'Lack of Coping Capacity'!D162</f>
        <v>x</v>
      </c>
      <c r="AI163" s="140">
        <f>'Lack of Coping Capacity'!G162</f>
        <v>9.4</v>
      </c>
      <c r="AJ163" s="40">
        <f>'Lack of Coping Capacity'!H162</f>
        <v>9.4</v>
      </c>
      <c r="AK163" s="140">
        <f>'Lack of Coping Capacity'!M162</f>
        <v>8.6999999999999993</v>
      </c>
      <c r="AL163" s="140">
        <f>'Lack of Coping Capacity'!R162</f>
        <v>9.8000000000000007</v>
      </c>
      <c r="AM163" s="140">
        <f>'Lack of Coping Capacity'!Z162</f>
        <v>10</v>
      </c>
      <c r="AN163" s="40">
        <f>'Lack of Coping Capacity'!AA162</f>
        <v>9.5</v>
      </c>
      <c r="AO163" s="41">
        <f t="shared" si="48"/>
        <v>9.5</v>
      </c>
      <c r="AP163" s="41">
        <f>'Lack of Coping Capacity'!AB162</f>
        <v>6.1</v>
      </c>
      <c r="AQ163" s="41">
        <f t="shared" si="49"/>
        <v>8.3000000000000007</v>
      </c>
      <c r="AR163" s="149">
        <f t="shared" si="50"/>
        <v>7.5</v>
      </c>
      <c r="AS163" s="171" t="str">
        <f t="shared" si="51"/>
        <v>Very High</v>
      </c>
      <c r="AT163" s="166">
        <f t="shared" si="52"/>
        <v>3</v>
      </c>
      <c r="AU163" s="169">
        <f>VLOOKUP($B163,'Lack of Reliability Index'!$A$2:$H$192,8,FALSE)</f>
        <v>7.6666666666666661</v>
      </c>
      <c r="AV163" s="47">
        <f>'Imputed and missing data hidden'!BY161</f>
        <v>8</v>
      </c>
      <c r="AW163" s="167">
        <f t="shared" si="53"/>
        <v>0.15686274509803921</v>
      </c>
      <c r="AX163" s="47" t="str">
        <f t="shared" si="54"/>
        <v>YES</v>
      </c>
      <c r="AY163" s="168">
        <f>'Indicator Date hidden2'!BZ162</f>
        <v>0.82089552238805974</v>
      </c>
      <c r="AZ163" s="172"/>
    </row>
    <row r="164" spans="1:52" ht="15" thickBot="1" x14ac:dyDescent="0.35">
      <c r="A164" s="120" t="str">
        <f>'Indicator Data'!A166</f>
        <v>Spain</v>
      </c>
      <c r="B164" s="43" t="str">
        <f>'Indicator Data'!B166</f>
        <v>ESP</v>
      </c>
      <c r="C164" s="147">
        <f>'Hazard &amp; Exposure'!AO163</f>
        <v>3.5</v>
      </c>
      <c r="D164" s="146">
        <f>'Hazard &amp; Exposure'!AP163</f>
        <v>5.4</v>
      </c>
      <c r="E164" s="146">
        <f>'Hazard &amp; Exposure'!AQ163</f>
        <v>7</v>
      </c>
      <c r="F164" s="146">
        <f>'Hazard &amp; Exposure'!AR163</f>
        <v>0</v>
      </c>
      <c r="G164" s="146">
        <f>'Hazard &amp; Exposure'!AU163</f>
        <v>4.5</v>
      </c>
      <c r="H164" s="146">
        <f>'Hazard &amp; Exposure'!DM163</f>
        <v>2.1</v>
      </c>
      <c r="I164" s="40">
        <f>'Hazard &amp; Exposure'!DN163</f>
        <v>4.0999999999999996</v>
      </c>
      <c r="J164" s="146">
        <f>'Hazard &amp; Exposure'!DQ163</f>
        <v>1.5</v>
      </c>
      <c r="K164" s="146">
        <f>'Hazard &amp; Exposure'!DT163</f>
        <v>0</v>
      </c>
      <c r="L164" s="40">
        <f>'Hazard &amp; Exposure'!DU163</f>
        <v>1.1000000000000001</v>
      </c>
      <c r="M164" s="41">
        <f t="shared" ref="M164:M194" si="55">ROUND((10-GEOMEAN(((10-I164)/10*9+1),((10-L164)/10*9+1)))/9*10,1)</f>
        <v>2.7</v>
      </c>
      <c r="N164" s="146">
        <f>'Hazard &amp; Exposure'!BL163</f>
        <v>0</v>
      </c>
      <c r="O164" s="146">
        <f>'Hazard &amp; Exposure'!CR163</f>
        <v>3.8</v>
      </c>
      <c r="P164" s="146">
        <f>'Hazard &amp; Exposure'!DB163</f>
        <v>2.9</v>
      </c>
      <c r="Q164" s="146">
        <f>'Hazard &amp; Exposure'!DL163</f>
        <v>1.4</v>
      </c>
      <c r="R164" s="40">
        <f>'Hazard &amp; Exposure'!DM163</f>
        <v>2.1</v>
      </c>
      <c r="S164" s="223">
        <f t="shared" ref="S164:S194" si="56">ROUND((10-GEOMEAN(((10-M164)/10*9+1),((10-R164)/10*9+1)))/9*10,1)</f>
        <v>2.4</v>
      </c>
      <c r="T164" s="144">
        <f>Vulnerability!E163</f>
        <v>0.1</v>
      </c>
      <c r="U164" s="142">
        <f>Vulnerability!H163</f>
        <v>1.9</v>
      </c>
      <c r="V164" s="142">
        <f>Vulnerability!N163</f>
        <v>0.1</v>
      </c>
      <c r="W164" s="40">
        <f>Vulnerability!O163</f>
        <v>0.6</v>
      </c>
      <c r="X164" s="142">
        <f>Vulnerability!T163</f>
        <v>5.3</v>
      </c>
      <c r="Y164" s="141">
        <f>Vulnerability!AB163</f>
        <v>0.3</v>
      </c>
      <c r="Z164" s="141">
        <f>Vulnerability!AE163</f>
        <v>0.2</v>
      </c>
      <c r="AA164" s="141">
        <f>Vulnerability!AH163</f>
        <v>0</v>
      </c>
      <c r="AB164" s="141">
        <f>Vulnerability!AK163</f>
        <v>1.4</v>
      </c>
      <c r="AC164" s="142">
        <f>Vulnerability!AL163</f>
        <v>0.5</v>
      </c>
      <c r="AD164" s="40">
        <f>Vulnerability!AM163</f>
        <v>3.3</v>
      </c>
      <c r="AE164" s="41">
        <f t="shared" ref="AE164:AE194" si="57">ROUND((10-GEOMEAN(((10-W164)/10*9+1),((10-AD164)/10*9+1)))/9*10,1)</f>
        <v>2.1</v>
      </c>
      <c r="AF164" s="41">
        <f>Vulnerability!AZ163</f>
        <v>5.6</v>
      </c>
      <c r="AG164" s="41">
        <f t="shared" ref="AG164:AG194" si="58">ROUND((10-GEOMEAN(((10-AE164)/10*9+1),((10-AF164)/10*9+1)))/9*10,1)</f>
        <v>4.0999999999999996</v>
      </c>
      <c r="AH164" s="156">
        <f>'Lack of Coping Capacity'!D163</f>
        <v>2.2000000000000002</v>
      </c>
      <c r="AI164" s="140">
        <f>'Lack of Coping Capacity'!G163</f>
        <v>3.4</v>
      </c>
      <c r="AJ164" s="40">
        <f>'Lack of Coping Capacity'!H163</f>
        <v>2.8</v>
      </c>
      <c r="AK164" s="140">
        <f>'Lack of Coping Capacity'!M163</f>
        <v>1.5</v>
      </c>
      <c r="AL164" s="140">
        <f>'Lack of Coping Capacity'!R163</f>
        <v>0</v>
      </c>
      <c r="AM164" s="140">
        <f>'Lack of Coping Capacity'!Z163</f>
        <v>0.2</v>
      </c>
      <c r="AN164" s="40">
        <f>'Lack of Coping Capacity'!AA163</f>
        <v>0.6</v>
      </c>
      <c r="AO164" s="41">
        <f t="shared" ref="AO164:AO194" si="59">ROUND((10-GEOMEAN(((10-AJ164)/10*9+1),((10-AN164)/10*9+1)))/9*10,1)</f>
        <v>1.8</v>
      </c>
      <c r="AP164" s="41">
        <f>'Lack of Coping Capacity'!AB163</f>
        <v>1.6</v>
      </c>
      <c r="AQ164" s="41">
        <f t="shared" ref="AQ164:AQ194" si="60">IF(AP164="x",AO164,ROUND((10-GEOMEAN(((10-AO164)/10*9+1),((10-AP164)/10*9+1)))/9*10,1))</f>
        <v>1.7</v>
      </c>
      <c r="AR164" s="149">
        <f t="shared" ref="AR164:AR194" si="61">ROUND(S164^(1/3)*AG164^(1/3)*AQ164^(1/3),1)</f>
        <v>2.6</v>
      </c>
      <c r="AS164" s="171" t="str">
        <f t="shared" ref="AS164:AS194" si="62">IF(AR164&gt;=6.5,"Very High",IF(AR164&gt;=5,"High",IF(AR164&gt;=3.5,"Medium",IF(AR164&gt;=2,"Low","Very Low"))))</f>
        <v>Low</v>
      </c>
      <c r="AT164" s="166">
        <f t="shared" ref="AT164:AT194" si="63">_xlfn.RANK.EQ(AR164,AR$4:AR$194)</f>
        <v>160</v>
      </c>
      <c r="AU164" s="169">
        <f>VLOOKUP($B164,'Lack of Reliability Index'!$A$2:$H$192,8,FALSE)</f>
        <v>4.7529411764705891</v>
      </c>
      <c r="AV164" s="47">
        <f>'Imputed and missing data hidden'!BY162</f>
        <v>9</v>
      </c>
      <c r="AW164" s="167">
        <f t="shared" ref="AW164:AW194" si="64">AV164/51</f>
        <v>0.17647058823529413</v>
      </c>
      <c r="AX164" s="47" t="str">
        <f t="shared" ref="AX164:AX194" si="65">IF(K164&gt;=7,"YES","")</f>
        <v/>
      </c>
      <c r="AY164" s="168">
        <f>'Indicator Date hidden2'!BZ163</f>
        <v>0.44117647058823528</v>
      </c>
      <c r="AZ164" s="172"/>
    </row>
    <row r="165" spans="1:52" ht="15" thickBot="1" x14ac:dyDescent="0.35">
      <c r="A165" s="120" t="str">
        <f>'Indicator Data'!A167</f>
        <v>Sri Lanka</v>
      </c>
      <c r="B165" s="43" t="str">
        <f>'Indicator Data'!B167</f>
        <v>LKA</v>
      </c>
      <c r="C165" s="147">
        <f>'Hazard &amp; Exposure'!AO164</f>
        <v>0.1</v>
      </c>
      <c r="D165" s="146">
        <f>'Hazard &amp; Exposure'!AP164</f>
        <v>6.1</v>
      </c>
      <c r="E165" s="146">
        <f>'Hazard &amp; Exposure'!AQ164</f>
        <v>8.5</v>
      </c>
      <c r="F165" s="146">
        <f>'Hazard &amp; Exposure'!AR164</f>
        <v>3.6</v>
      </c>
      <c r="G165" s="146">
        <f>'Hazard &amp; Exposure'!AU164</f>
        <v>3.5</v>
      </c>
      <c r="H165" s="146">
        <f>'Hazard &amp; Exposure'!DM164</f>
        <v>5.9</v>
      </c>
      <c r="I165" s="40">
        <f>'Hazard &amp; Exposure'!DN164</f>
        <v>5.2</v>
      </c>
      <c r="J165" s="146">
        <f>'Hazard &amp; Exposure'!DQ164</f>
        <v>4.2</v>
      </c>
      <c r="K165" s="146">
        <f>'Hazard &amp; Exposure'!DT164</f>
        <v>0</v>
      </c>
      <c r="L165" s="40">
        <f>'Hazard &amp; Exposure'!DU164</f>
        <v>2.9</v>
      </c>
      <c r="M165" s="41">
        <f t="shared" si="55"/>
        <v>4.0999999999999996</v>
      </c>
      <c r="N165" s="146">
        <f>'Hazard &amp; Exposure'!BL164</f>
        <v>6.2</v>
      </c>
      <c r="O165" s="146">
        <f>'Hazard &amp; Exposure'!CR164</f>
        <v>8.3000000000000007</v>
      </c>
      <c r="P165" s="146">
        <f>'Hazard &amp; Exposure'!DB164</f>
        <v>3.4</v>
      </c>
      <c r="Q165" s="146">
        <f>'Hazard &amp; Exposure'!DL164</f>
        <v>4.3</v>
      </c>
      <c r="R165" s="40">
        <f>'Hazard &amp; Exposure'!DM164</f>
        <v>5.9</v>
      </c>
      <c r="S165" s="223">
        <f t="shared" si="56"/>
        <v>5.0999999999999996</v>
      </c>
      <c r="T165" s="144">
        <f>Vulnerability!E164</f>
        <v>2.4</v>
      </c>
      <c r="U165" s="142">
        <f>Vulnerability!H164</f>
        <v>4.4000000000000004</v>
      </c>
      <c r="V165" s="142">
        <f>Vulnerability!N164</f>
        <v>1</v>
      </c>
      <c r="W165" s="40">
        <f>Vulnerability!O164</f>
        <v>2.6</v>
      </c>
      <c r="X165" s="142">
        <f>Vulnerability!T164</f>
        <v>4.5</v>
      </c>
      <c r="Y165" s="141">
        <f>Vulnerability!AB164</f>
        <v>0.4</v>
      </c>
      <c r="Z165" s="141">
        <f>Vulnerability!AE164</f>
        <v>2.6</v>
      </c>
      <c r="AA165" s="141">
        <f>Vulnerability!AH164</f>
        <v>3.9</v>
      </c>
      <c r="AB165" s="141">
        <f>Vulnerability!AK164</f>
        <v>3</v>
      </c>
      <c r="AC165" s="142">
        <f>Vulnerability!AL164</f>
        <v>2.6</v>
      </c>
      <c r="AD165" s="40">
        <f>Vulnerability!AM164</f>
        <v>3.6</v>
      </c>
      <c r="AE165" s="41">
        <f t="shared" si="57"/>
        <v>3.1</v>
      </c>
      <c r="AF165" s="41">
        <f>Vulnerability!AZ164</f>
        <v>6</v>
      </c>
      <c r="AG165" s="41">
        <f t="shared" si="58"/>
        <v>4.7</v>
      </c>
      <c r="AH165" s="156">
        <f>'Lack of Coping Capacity'!D164</f>
        <v>3.6</v>
      </c>
      <c r="AI165" s="140">
        <f>'Lack of Coping Capacity'!G164</f>
        <v>5.9</v>
      </c>
      <c r="AJ165" s="40">
        <f>'Lack of Coping Capacity'!H164</f>
        <v>4.8</v>
      </c>
      <c r="AK165" s="140">
        <f>'Lack of Coping Capacity'!M164</f>
        <v>2.9</v>
      </c>
      <c r="AL165" s="140">
        <f>'Lack of Coping Capacity'!R164</f>
        <v>2.8</v>
      </c>
      <c r="AM165" s="140">
        <f>'Lack of Coping Capacity'!Z164</f>
        <v>4.0999999999999996</v>
      </c>
      <c r="AN165" s="40">
        <f>'Lack of Coping Capacity'!AA164</f>
        <v>3.3</v>
      </c>
      <c r="AO165" s="41">
        <f t="shared" si="59"/>
        <v>4.0999999999999996</v>
      </c>
      <c r="AP165" s="41">
        <f>'Lack of Coping Capacity'!AB164</f>
        <v>5.4</v>
      </c>
      <c r="AQ165" s="41">
        <f t="shared" si="60"/>
        <v>4.8</v>
      </c>
      <c r="AR165" s="149">
        <f t="shared" si="61"/>
        <v>4.9000000000000004</v>
      </c>
      <c r="AS165" s="171" t="str">
        <f t="shared" si="62"/>
        <v>Medium</v>
      </c>
      <c r="AT165" s="166">
        <f t="shared" si="63"/>
        <v>60</v>
      </c>
      <c r="AU165" s="169">
        <f>VLOOKUP($B165,'Lack of Reliability Index'!$A$2:$H$192,8,FALSE)</f>
        <v>4.1142857142857139</v>
      </c>
      <c r="AV165" s="47">
        <f>'Imputed and missing data hidden'!BY163</f>
        <v>8</v>
      </c>
      <c r="AW165" s="167">
        <f t="shared" si="64"/>
        <v>0.15686274509803921</v>
      </c>
      <c r="AX165" s="47" t="str">
        <f t="shared" si="65"/>
        <v/>
      </c>
      <c r="AY165" s="168">
        <f>'Indicator Date hidden2'!BZ164</f>
        <v>0.37142857142857144</v>
      </c>
      <c r="AZ165" s="172"/>
    </row>
    <row r="166" spans="1:52" ht="15" thickBot="1" x14ac:dyDescent="0.35">
      <c r="A166" s="120" t="str">
        <f>'Indicator Data'!A168</f>
        <v>Sudan</v>
      </c>
      <c r="B166" s="43" t="str">
        <f>'Indicator Data'!B168</f>
        <v>SDN</v>
      </c>
      <c r="C166" s="147">
        <f>'Hazard &amp; Exposure'!AO165</f>
        <v>0.1</v>
      </c>
      <c r="D166" s="146">
        <f>'Hazard &amp; Exposure'!AP165</f>
        <v>8</v>
      </c>
      <c r="E166" s="146">
        <f>'Hazard &amp; Exposure'!AQ165</f>
        <v>0</v>
      </c>
      <c r="F166" s="146">
        <f>'Hazard &amp; Exposure'!AR165</f>
        <v>0</v>
      </c>
      <c r="G166" s="146">
        <f>'Hazard &amp; Exposure'!AU165</f>
        <v>6.9</v>
      </c>
      <c r="H166" s="146">
        <f>'Hazard &amp; Exposure'!DM165</f>
        <v>6.1</v>
      </c>
      <c r="I166" s="40">
        <f>'Hazard &amp; Exposure'!DN165</f>
        <v>4.4000000000000004</v>
      </c>
      <c r="J166" s="146">
        <f>'Hazard &amp; Exposure'!DQ165</f>
        <v>10</v>
      </c>
      <c r="K166" s="146">
        <f>'Hazard &amp; Exposure'!DT165</f>
        <v>8</v>
      </c>
      <c r="L166" s="40">
        <f>'Hazard &amp; Exposure'!DU165</f>
        <v>8</v>
      </c>
      <c r="M166" s="41">
        <f t="shared" si="55"/>
        <v>6.5</v>
      </c>
      <c r="N166" s="146">
        <f>'Hazard &amp; Exposure'!BL165</f>
        <v>3.2</v>
      </c>
      <c r="O166" s="146">
        <f>'Hazard &amp; Exposure'!CR165</f>
        <v>7.8</v>
      </c>
      <c r="P166" s="146">
        <f>'Hazard &amp; Exposure'!DB165</f>
        <v>6.2</v>
      </c>
      <c r="Q166" s="146">
        <f>'Hazard &amp; Exposure'!DL165</f>
        <v>6.2</v>
      </c>
      <c r="R166" s="40">
        <f>'Hazard &amp; Exposure'!DM165</f>
        <v>6.1</v>
      </c>
      <c r="S166" s="223">
        <f t="shared" si="56"/>
        <v>6.3</v>
      </c>
      <c r="T166" s="144">
        <f>Vulnerability!E165</f>
        <v>8.6</v>
      </c>
      <c r="U166" s="142">
        <f>Vulnerability!H165</f>
        <v>5.0999999999999996</v>
      </c>
      <c r="V166" s="142">
        <f>Vulnerability!N165</f>
        <v>3.3</v>
      </c>
      <c r="W166" s="40">
        <f>Vulnerability!O165</f>
        <v>6.4</v>
      </c>
      <c r="X166" s="142">
        <f>Vulnerability!T165</f>
        <v>9.6</v>
      </c>
      <c r="Y166" s="141">
        <f>Vulnerability!AB165</f>
        <v>1.4</v>
      </c>
      <c r="Z166" s="141">
        <f>Vulnerability!AE165</f>
        <v>6</v>
      </c>
      <c r="AA166" s="141">
        <f>Vulnerability!AH165</f>
        <v>1</v>
      </c>
      <c r="AB166" s="141">
        <f>Vulnerability!AK165</f>
        <v>5.0999999999999996</v>
      </c>
      <c r="AC166" s="142">
        <f>Vulnerability!AL165</f>
        <v>3.7</v>
      </c>
      <c r="AD166" s="40">
        <f>Vulnerability!AM165</f>
        <v>7.8</v>
      </c>
      <c r="AE166" s="41">
        <f t="shared" si="57"/>
        <v>7.2</v>
      </c>
      <c r="AF166" s="41">
        <f>Vulnerability!AZ165</f>
        <v>5.0999999999999996</v>
      </c>
      <c r="AG166" s="41">
        <f t="shared" si="58"/>
        <v>6.3</v>
      </c>
      <c r="AH166" s="156">
        <f>'Lack of Coping Capacity'!D165</f>
        <v>4.9000000000000004</v>
      </c>
      <c r="AI166" s="140">
        <f>'Lack of Coping Capacity'!G165</f>
        <v>8.3000000000000007</v>
      </c>
      <c r="AJ166" s="40">
        <f>'Lack of Coping Capacity'!H165</f>
        <v>6.6</v>
      </c>
      <c r="AK166" s="140">
        <f>'Lack of Coping Capacity'!M165</f>
        <v>6.2</v>
      </c>
      <c r="AL166" s="140">
        <f>'Lack of Coping Capacity'!R165</f>
        <v>8.3000000000000007</v>
      </c>
      <c r="AM166" s="140">
        <f>'Lack of Coping Capacity'!Z165</f>
        <v>5.9</v>
      </c>
      <c r="AN166" s="40">
        <f>'Lack of Coping Capacity'!AA165</f>
        <v>6.8</v>
      </c>
      <c r="AO166" s="41">
        <f t="shared" si="59"/>
        <v>6.7</v>
      </c>
      <c r="AP166" s="41">
        <f>'Lack of Coping Capacity'!AB165</f>
        <v>3.5</v>
      </c>
      <c r="AQ166" s="41">
        <f t="shared" si="60"/>
        <v>5.3</v>
      </c>
      <c r="AR166" s="149">
        <f t="shared" si="61"/>
        <v>5.9</v>
      </c>
      <c r="AS166" s="171" t="str">
        <f t="shared" si="62"/>
        <v>High</v>
      </c>
      <c r="AT166" s="166">
        <f t="shared" si="63"/>
        <v>30</v>
      </c>
      <c r="AU166" s="169">
        <f>VLOOKUP($B166,'Lack of Reliability Index'!$A$2:$H$192,8,FALSE)</f>
        <v>4.9777777777777779</v>
      </c>
      <c r="AV166" s="47">
        <f>'Imputed and missing data hidden'!BY164</f>
        <v>0</v>
      </c>
      <c r="AW166" s="167">
        <f t="shared" si="64"/>
        <v>0</v>
      </c>
      <c r="AX166" s="47" t="str">
        <f t="shared" si="65"/>
        <v>YES</v>
      </c>
      <c r="AY166" s="168">
        <f>'Indicator Date hidden2'!BZ165</f>
        <v>0.7466666666666667</v>
      </c>
      <c r="AZ166" s="172"/>
    </row>
    <row r="167" spans="1:52" ht="15" thickBot="1" x14ac:dyDescent="0.35">
      <c r="A167" s="120" t="str">
        <f>'Indicator Data'!A169</f>
        <v>Suriname</v>
      </c>
      <c r="B167" s="43" t="str">
        <f>'Indicator Data'!B169</f>
        <v>SUR</v>
      </c>
      <c r="C167" s="147">
        <f>'Hazard &amp; Exposure'!AO166</f>
        <v>0.1</v>
      </c>
      <c r="D167" s="146">
        <f>'Hazard &amp; Exposure'!AP166</f>
        <v>8.6</v>
      </c>
      <c r="E167" s="146">
        <f>'Hazard &amp; Exposure'!AQ166</f>
        <v>3.2</v>
      </c>
      <c r="F167" s="146">
        <f>'Hazard &amp; Exposure'!AR166</f>
        <v>0</v>
      </c>
      <c r="G167" s="146">
        <f>'Hazard &amp; Exposure'!AU166</f>
        <v>1.5</v>
      </c>
      <c r="H167" s="146">
        <f>'Hazard &amp; Exposure'!DM166</f>
        <v>5.2</v>
      </c>
      <c r="I167" s="40">
        <f>'Hazard &amp; Exposure'!DN166</f>
        <v>3.9</v>
      </c>
      <c r="J167" s="146">
        <f>'Hazard &amp; Exposure'!DQ166</f>
        <v>0.1</v>
      </c>
      <c r="K167" s="146">
        <f>'Hazard &amp; Exposure'!DT166</f>
        <v>0</v>
      </c>
      <c r="L167" s="40">
        <f>'Hazard &amp; Exposure'!DU166</f>
        <v>0.1</v>
      </c>
      <c r="M167" s="41">
        <f t="shared" si="55"/>
        <v>2.2000000000000002</v>
      </c>
      <c r="N167" s="146" t="str">
        <f>'Hazard &amp; Exposure'!BL166</f>
        <v>x</v>
      </c>
      <c r="O167" s="146">
        <f>'Hazard &amp; Exposure'!CR166</f>
        <v>7.9</v>
      </c>
      <c r="P167" s="146">
        <f>'Hazard &amp; Exposure'!DB166</f>
        <v>3</v>
      </c>
      <c r="Q167" s="146">
        <f>'Hazard &amp; Exposure'!DL166</f>
        <v>3.3</v>
      </c>
      <c r="R167" s="40">
        <f>'Hazard &amp; Exposure'!DM166</f>
        <v>5.2</v>
      </c>
      <c r="S167" s="223">
        <f t="shared" si="56"/>
        <v>3.9</v>
      </c>
      <c r="T167" s="144">
        <f>Vulnerability!E166</f>
        <v>4.9000000000000004</v>
      </c>
      <c r="U167" s="142">
        <f>Vulnerability!H166</f>
        <v>6.2</v>
      </c>
      <c r="V167" s="142">
        <f>Vulnerability!N166</f>
        <v>0.2</v>
      </c>
      <c r="W167" s="40">
        <f>Vulnerability!O166</f>
        <v>4.0999999999999996</v>
      </c>
      <c r="X167" s="142">
        <f>Vulnerability!T166</f>
        <v>1.3</v>
      </c>
      <c r="Y167" s="141">
        <f>Vulnerability!AB166</f>
        <v>1.1000000000000001</v>
      </c>
      <c r="Z167" s="141">
        <f>Vulnerability!AE166</f>
        <v>1.4</v>
      </c>
      <c r="AA167" s="141">
        <f>Vulnerability!AH166</f>
        <v>0</v>
      </c>
      <c r="AB167" s="141">
        <f>Vulnerability!AK166</f>
        <v>3</v>
      </c>
      <c r="AC167" s="142">
        <f>Vulnerability!AL166</f>
        <v>1.4</v>
      </c>
      <c r="AD167" s="40">
        <f>Vulnerability!AM166</f>
        <v>1.4</v>
      </c>
      <c r="AE167" s="41">
        <f t="shared" si="57"/>
        <v>2.9</v>
      </c>
      <c r="AF167" s="41">
        <f>Vulnerability!AZ166</f>
        <v>5</v>
      </c>
      <c r="AG167" s="41">
        <f t="shared" si="58"/>
        <v>4</v>
      </c>
      <c r="AH167" s="156" t="str">
        <f>'Lack of Coping Capacity'!D166</f>
        <v>x</v>
      </c>
      <c r="AI167" s="140">
        <f>'Lack of Coping Capacity'!G166</f>
        <v>6</v>
      </c>
      <c r="AJ167" s="40">
        <f>'Lack of Coping Capacity'!H166</f>
        <v>6</v>
      </c>
      <c r="AK167" s="140">
        <f>'Lack of Coping Capacity'!M166</f>
        <v>2.6</v>
      </c>
      <c r="AL167" s="140">
        <f>'Lack of Coping Capacity'!R166</f>
        <v>4.0999999999999996</v>
      </c>
      <c r="AM167" s="140">
        <f>'Lack of Coping Capacity'!Z166</f>
        <v>5.4</v>
      </c>
      <c r="AN167" s="40">
        <f>'Lack of Coping Capacity'!AA166</f>
        <v>4</v>
      </c>
      <c r="AO167" s="41">
        <f t="shared" si="59"/>
        <v>5.0999999999999996</v>
      </c>
      <c r="AP167" s="41">
        <f>'Lack of Coping Capacity'!AB166</f>
        <v>2.7</v>
      </c>
      <c r="AQ167" s="41">
        <f t="shared" si="60"/>
        <v>4</v>
      </c>
      <c r="AR167" s="149">
        <f t="shared" si="61"/>
        <v>4</v>
      </c>
      <c r="AS167" s="171" t="str">
        <f t="shared" si="62"/>
        <v>Medium</v>
      </c>
      <c r="AT167" s="166">
        <f t="shared" si="63"/>
        <v>100</v>
      </c>
      <c r="AU167" s="169">
        <f>VLOOKUP($B167,'Lack of Reliability Index'!$A$2:$H$192,8,FALSE)</f>
        <v>5.2571428571428571</v>
      </c>
      <c r="AV167" s="47">
        <f>'Imputed and missing data hidden'!BY165</f>
        <v>8</v>
      </c>
      <c r="AW167" s="167">
        <f t="shared" si="64"/>
        <v>0.15686274509803921</v>
      </c>
      <c r="AX167" s="47" t="str">
        <f t="shared" si="65"/>
        <v/>
      </c>
      <c r="AY167" s="168">
        <f>'Indicator Date hidden2'!BZ166</f>
        <v>0.58571428571428574</v>
      </c>
      <c r="AZ167" s="172"/>
    </row>
    <row r="168" spans="1:52" ht="15" thickBot="1" x14ac:dyDescent="0.35">
      <c r="A168" s="120" t="str">
        <f>'Indicator Data'!A170</f>
        <v>Sweden</v>
      </c>
      <c r="B168" s="43" t="str">
        <f>'Indicator Data'!B170</f>
        <v>SWE</v>
      </c>
      <c r="C168" s="147">
        <f>'Hazard &amp; Exposure'!AO167</f>
        <v>0.1</v>
      </c>
      <c r="D168" s="146">
        <f>'Hazard &amp; Exposure'!AP167</f>
        <v>3.2</v>
      </c>
      <c r="E168" s="146">
        <f>'Hazard &amp; Exposure'!AQ167</f>
        <v>0</v>
      </c>
      <c r="F168" s="146">
        <f>'Hazard &amp; Exposure'!AR167</f>
        <v>0</v>
      </c>
      <c r="G168" s="146">
        <f>'Hazard &amp; Exposure'!AU167</f>
        <v>1.5</v>
      </c>
      <c r="H168" s="146">
        <f>'Hazard &amp; Exposure'!DM167</f>
        <v>1.7</v>
      </c>
      <c r="I168" s="40">
        <f>'Hazard &amp; Exposure'!DN167</f>
        <v>1.2</v>
      </c>
      <c r="J168" s="146">
        <f>'Hazard &amp; Exposure'!DQ167</f>
        <v>0.1</v>
      </c>
      <c r="K168" s="146">
        <f>'Hazard &amp; Exposure'!DT167</f>
        <v>0</v>
      </c>
      <c r="L168" s="40">
        <f>'Hazard &amp; Exposure'!DU167</f>
        <v>0.1</v>
      </c>
      <c r="M168" s="41">
        <f t="shared" si="55"/>
        <v>0.7</v>
      </c>
      <c r="N168" s="146">
        <f>'Hazard &amp; Exposure'!BL167</f>
        <v>0</v>
      </c>
      <c r="O168" s="146">
        <f>'Hazard &amp; Exposure'!CR167</f>
        <v>0</v>
      </c>
      <c r="P168" s="146">
        <f>'Hazard &amp; Exposure'!DB167</f>
        <v>3.7</v>
      </c>
      <c r="Q168" s="146">
        <f>'Hazard &amp; Exposure'!DL167</f>
        <v>2.5</v>
      </c>
      <c r="R168" s="40">
        <f>'Hazard &amp; Exposure'!DM167</f>
        <v>1.7</v>
      </c>
      <c r="S168" s="223">
        <f t="shared" si="56"/>
        <v>1.2</v>
      </c>
      <c r="T168" s="144">
        <f>Vulnerability!E167</f>
        <v>0</v>
      </c>
      <c r="U168" s="142">
        <f>Vulnerability!H167</f>
        <v>0.8</v>
      </c>
      <c r="V168" s="142">
        <f>Vulnerability!N167</f>
        <v>0.1</v>
      </c>
      <c r="W168" s="40">
        <f>Vulnerability!O167</f>
        <v>0.2</v>
      </c>
      <c r="X168" s="142">
        <f>Vulnerability!T167</f>
        <v>7.8</v>
      </c>
      <c r="Y168" s="141">
        <f>Vulnerability!AB167</f>
        <v>0.2</v>
      </c>
      <c r="Z168" s="141">
        <f>Vulnerability!AE167</f>
        <v>0.2</v>
      </c>
      <c r="AA168" s="141">
        <f>Vulnerability!AH167</f>
        <v>0</v>
      </c>
      <c r="AB168" s="141">
        <f>Vulnerability!AK167</f>
        <v>1.6</v>
      </c>
      <c r="AC168" s="142">
        <f>Vulnerability!AL167</f>
        <v>0.5</v>
      </c>
      <c r="AD168" s="40">
        <f>Vulnerability!AM167</f>
        <v>5.2</v>
      </c>
      <c r="AE168" s="41">
        <f t="shared" si="57"/>
        <v>3.1</v>
      </c>
      <c r="AF168" s="41">
        <f>Vulnerability!AZ167</f>
        <v>6.9</v>
      </c>
      <c r="AG168" s="41">
        <f t="shared" si="58"/>
        <v>5.3</v>
      </c>
      <c r="AH168" s="156">
        <f>'Lack of Coping Capacity'!D167</f>
        <v>2.5</v>
      </c>
      <c r="AI168" s="140">
        <f>'Lack of Coping Capacity'!G167</f>
        <v>1.4</v>
      </c>
      <c r="AJ168" s="40">
        <f>'Lack of Coping Capacity'!H167</f>
        <v>2</v>
      </c>
      <c r="AK168" s="140">
        <f>'Lack of Coping Capacity'!M167</f>
        <v>1.5</v>
      </c>
      <c r="AL168" s="140">
        <f>'Lack of Coping Capacity'!R167</f>
        <v>0.9</v>
      </c>
      <c r="AM168" s="140">
        <f>'Lack of Coping Capacity'!Z167</f>
        <v>0.1</v>
      </c>
      <c r="AN168" s="40">
        <f>'Lack of Coping Capacity'!AA167</f>
        <v>0.8</v>
      </c>
      <c r="AO168" s="41">
        <f t="shared" si="59"/>
        <v>1.4</v>
      </c>
      <c r="AP168" s="41">
        <f>'Lack of Coping Capacity'!AB167</f>
        <v>0.8</v>
      </c>
      <c r="AQ168" s="41">
        <f t="shared" si="60"/>
        <v>1.1000000000000001</v>
      </c>
      <c r="AR168" s="149">
        <f t="shared" si="61"/>
        <v>1.9</v>
      </c>
      <c r="AS168" s="171" t="str">
        <f t="shared" si="62"/>
        <v>Very Low</v>
      </c>
      <c r="AT168" s="166">
        <f t="shared" si="63"/>
        <v>182</v>
      </c>
      <c r="AU168" s="169">
        <f>VLOOKUP($B168,'Lack of Reliability Index'!$A$2:$H$192,8,FALSE)</f>
        <v>4.872727272727273</v>
      </c>
      <c r="AV168" s="47">
        <f>'Imputed and missing data hidden'!BY166</f>
        <v>11</v>
      </c>
      <c r="AW168" s="167">
        <f t="shared" si="64"/>
        <v>0.21568627450980393</v>
      </c>
      <c r="AX168" s="47" t="str">
        <f t="shared" si="65"/>
        <v/>
      </c>
      <c r="AY168" s="168">
        <f>'Indicator Date hidden2'!BZ167</f>
        <v>0.36363636363636365</v>
      </c>
      <c r="AZ168" s="172"/>
    </row>
    <row r="169" spans="1:52" ht="15" thickBot="1" x14ac:dyDescent="0.35">
      <c r="A169" s="120" t="str">
        <f>'Indicator Data'!A171</f>
        <v>Switzerland</v>
      </c>
      <c r="B169" s="43" t="str">
        <f>'Indicator Data'!B171</f>
        <v>CHE</v>
      </c>
      <c r="C169" s="147">
        <f>'Hazard &amp; Exposure'!AO168</f>
        <v>5.0999999999999996</v>
      </c>
      <c r="D169" s="146">
        <f>'Hazard &amp; Exposure'!AP168</f>
        <v>4.3</v>
      </c>
      <c r="E169" s="146">
        <f>'Hazard &amp; Exposure'!AQ168</f>
        <v>0</v>
      </c>
      <c r="F169" s="146">
        <f>'Hazard &amp; Exposure'!AR168</f>
        <v>0</v>
      </c>
      <c r="G169" s="146">
        <f>'Hazard &amp; Exposure'!AU168</f>
        <v>0.5</v>
      </c>
      <c r="H169" s="146">
        <f>'Hazard &amp; Exposure'!DM168</f>
        <v>1.9</v>
      </c>
      <c r="I169" s="40">
        <f>'Hazard &amp; Exposure'!DN168</f>
        <v>2.2000000000000002</v>
      </c>
      <c r="J169" s="146">
        <f>'Hazard &amp; Exposure'!DQ168</f>
        <v>0.1</v>
      </c>
      <c r="K169" s="146">
        <f>'Hazard &amp; Exposure'!DT168</f>
        <v>0</v>
      </c>
      <c r="L169" s="40">
        <f>'Hazard &amp; Exposure'!DU168</f>
        <v>0.1</v>
      </c>
      <c r="M169" s="41">
        <f t="shared" si="55"/>
        <v>1.2</v>
      </c>
      <c r="N169" s="146">
        <f>'Hazard &amp; Exposure'!BL168</f>
        <v>0</v>
      </c>
      <c r="O169" s="146">
        <f>'Hazard &amp; Exposure'!CR168</f>
        <v>0</v>
      </c>
      <c r="P169" s="146">
        <f>'Hazard &amp; Exposure'!DB168</f>
        <v>3.7</v>
      </c>
      <c r="Q169" s="146">
        <f>'Hazard &amp; Exposure'!DL168</f>
        <v>3.4</v>
      </c>
      <c r="R169" s="40">
        <f>'Hazard &amp; Exposure'!DM168</f>
        <v>1.9</v>
      </c>
      <c r="S169" s="223">
        <f t="shared" si="56"/>
        <v>1.6</v>
      </c>
      <c r="T169" s="144">
        <f>Vulnerability!E168</f>
        <v>0</v>
      </c>
      <c r="U169" s="142">
        <f>Vulnerability!H168</f>
        <v>1.2</v>
      </c>
      <c r="V169" s="142">
        <f>Vulnerability!N168</f>
        <v>0.1</v>
      </c>
      <c r="W169" s="40">
        <f>Vulnerability!O168</f>
        <v>0.3</v>
      </c>
      <c r="X169" s="142">
        <f>Vulnerability!T168</f>
        <v>6.5</v>
      </c>
      <c r="Y169" s="141">
        <f>Vulnerability!AB168</f>
        <v>0.2</v>
      </c>
      <c r="Z169" s="141">
        <f>Vulnerability!AE168</f>
        <v>0.3</v>
      </c>
      <c r="AA169" s="141">
        <f>Vulnerability!AH168</f>
        <v>0</v>
      </c>
      <c r="AB169" s="141">
        <f>Vulnerability!AK168</f>
        <v>1.3</v>
      </c>
      <c r="AC169" s="142">
        <f>Vulnerability!AL168</f>
        <v>0.5</v>
      </c>
      <c r="AD169" s="40">
        <f>Vulnerability!AM168</f>
        <v>4.0999999999999996</v>
      </c>
      <c r="AE169" s="41">
        <f t="shared" si="57"/>
        <v>2.4</v>
      </c>
      <c r="AF169" s="41">
        <f>Vulnerability!AZ168</f>
        <v>6.4</v>
      </c>
      <c r="AG169" s="41">
        <f t="shared" si="58"/>
        <v>4.7</v>
      </c>
      <c r="AH169" s="156">
        <f>'Lack of Coping Capacity'!D168</f>
        <v>0.9</v>
      </c>
      <c r="AI169" s="140">
        <f>'Lack of Coping Capacity'!G168</f>
        <v>1.2</v>
      </c>
      <c r="AJ169" s="40">
        <f>'Lack of Coping Capacity'!H168</f>
        <v>1.1000000000000001</v>
      </c>
      <c r="AK169" s="140">
        <f>'Lack of Coping Capacity'!M168</f>
        <v>1.6</v>
      </c>
      <c r="AL169" s="140">
        <f>'Lack of Coping Capacity'!R168</f>
        <v>0</v>
      </c>
      <c r="AM169" s="140">
        <f>'Lack of Coping Capacity'!Z168</f>
        <v>0.4</v>
      </c>
      <c r="AN169" s="40">
        <f>'Lack of Coping Capacity'!AA168</f>
        <v>0.7</v>
      </c>
      <c r="AO169" s="41">
        <f t="shared" si="59"/>
        <v>0.9</v>
      </c>
      <c r="AP169" s="41" t="str">
        <f>'Lack of Coping Capacity'!AB168</f>
        <v>x</v>
      </c>
      <c r="AQ169" s="41">
        <f t="shared" si="60"/>
        <v>0.9</v>
      </c>
      <c r="AR169" s="149">
        <f t="shared" si="61"/>
        <v>1.9</v>
      </c>
      <c r="AS169" s="171" t="str">
        <f t="shared" si="62"/>
        <v>Very Low</v>
      </c>
      <c r="AT169" s="166">
        <f t="shared" si="63"/>
        <v>182</v>
      </c>
      <c r="AU169" s="169">
        <f>VLOOKUP($B169,'Lack of Reliability Index'!$A$2:$H$192,8,FALSE)</f>
        <v>5.6820512820512823</v>
      </c>
      <c r="AV169" s="47">
        <f>'Imputed and missing data hidden'!BY167</f>
        <v>13</v>
      </c>
      <c r="AW169" s="167">
        <f t="shared" si="64"/>
        <v>0.25490196078431371</v>
      </c>
      <c r="AX169" s="47" t="str">
        <f t="shared" si="65"/>
        <v/>
      </c>
      <c r="AY169" s="168">
        <f>'Indicator Date hidden2'!BZ168</f>
        <v>0.41538461538461541</v>
      </c>
      <c r="AZ169" s="172"/>
    </row>
    <row r="170" spans="1:52" ht="15" thickBot="1" x14ac:dyDescent="0.35">
      <c r="A170" s="120" t="str">
        <f>'Indicator Data'!A172</f>
        <v>Syria</v>
      </c>
      <c r="B170" s="43" t="str">
        <f>'Indicator Data'!B172</f>
        <v>SYR</v>
      </c>
      <c r="C170" s="147">
        <f>'Hazard &amp; Exposure'!AO169</f>
        <v>7.8</v>
      </c>
      <c r="D170" s="146">
        <f>'Hazard &amp; Exposure'!AP169</f>
        <v>5.2</v>
      </c>
      <c r="E170" s="146">
        <f>'Hazard &amp; Exposure'!AQ169</f>
        <v>5.6</v>
      </c>
      <c r="F170" s="146">
        <f>'Hazard &amp; Exposure'!AR169</f>
        <v>0</v>
      </c>
      <c r="G170" s="146">
        <f>'Hazard &amp; Exposure'!AU169</f>
        <v>7.2</v>
      </c>
      <c r="H170" s="146">
        <f>'Hazard &amp; Exposure'!DM169</f>
        <v>5.4</v>
      </c>
      <c r="I170" s="40">
        <f>'Hazard &amp; Exposure'!DN169</f>
        <v>5.6</v>
      </c>
      <c r="J170" s="146">
        <f>'Hazard &amp; Exposure'!DQ169</f>
        <v>10</v>
      </c>
      <c r="K170" s="146">
        <f>'Hazard &amp; Exposure'!DT169</f>
        <v>10</v>
      </c>
      <c r="L170" s="40">
        <f>'Hazard &amp; Exposure'!DU169</f>
        <v>10</v>
      </c>
      <c r="M170" s="41">
        <f t="shared" si="55"/>
        <v>8.6</v>
      </c>
      <c r="N170" s="146">
        <f>'Hazard &amp; Exposure'!BL169</f>
        <v>8.6</v>
      </c>
      <c r="O170" s="146">
        <f>'Hazard &amp; Exposure'!CR169</f>
        <v>4.8</v>
      </c>
      <c r="P170" s="146">
        <f>'Hazard &amp; Exposure'!DB169</f>
        <v>3.3</v>
      </c>
      <c r="Q170" s="146">
        <f>'Hazard &amp; Exposure'!DL169</f>
        <v>2.7</v>
      </c>
      <c r="R170" s="40">
        <f>'Hazard &amp; Exposure'!DM169</f>
        <v>5.4</v>
      </c>
      <c r="S170" s="223">
        <f t="shared" si="56"/>
        <v>7.3</v>
      </c>
      <c r="T170" s="144">
        <f>Vulnerability!E169</f>
        <v>6.3</v>
      </c>
      <c r="U170" s="142">
        <f>Vulnerability!H169</f>
        <v>7.3</v>
      </c>
      <c r="V170" s="142">
        <f>Vulnerability!N169</f>
        <v>10</v>
      </c>
      <c r="W170" s="40">
        <f>Vulnerability!O169</f>
        <v>7.5</v>
      </c>
      <c r="X170" s="142">
        <f>Vulnerability!T169</f>
        <v>10</v>
      </c>
      <c r="Y170" s="141">
        <f>Vulnerability!AB169</f>
        <v>0.5</v>
      </c>
      <c r="Z170" s="141">
        <f>Vulnerability!AE169</f>
        <v>1.8</v>
      </c>
      <c r="AA170" s="141">
        <f>Vulnerability!AH169</f>
        <v>1.4</v>
      </c>
      <c r="AB170" s="141">
        <f>Vulnerability!AK169</f>
        <v>5.6</v>
      </c>
      <c r="AC170" s="142">
        <f>Vulnerability!AL169</f>
        <v>2.6</v>
      </c>
      <c r="AD170" s="40">
        <f>Vulnerability!AM169</f>
        <v>8</v>
      </c>
      <c r="AE170" s="41">
        <f t="shared" si="57"/>
        <v>7.8</v>
      </c>
      <c r="AF170" s="41">
        <f>Vulnerability!AZ169</f>
        <v>5.8</v>
      </c>
      <c r="AG170" s="41">
        <f t="shared" si="58"/>
        <v>6.9</v>
      </c>
      <c r="AH170" s="156">
        <f>'Lack of Coping Capacity'!D169</f>
        <v>4.5999999999999996</v>
      </c>
      <c r="AI170" s="140">
        <f>'Lack of Coping Capacity'!G169</f>
        <v>8.5</v>
      </c>
      <c r="AJ170" s="40">
        <f>'Lack of Coping Capacity'!H169</f>
        <v>6.6</v>
      </c>
      <c r="AK170" s="140">
        <f>'Lack of Coping Capacity'!M169</f>
        <v>4.2</v>
      </c>
      <c r="AL170" s="140">
        <f>'Lack of Coping Capacity'!R169</f>
        <v>2.7</v>
      </c>
      <c r="AM170" s="140">
        <f>'Lack of Coping Capacity'!Z169</f>
        <v>6.2</v>
      </c>
      <c r="AN170" s="40">
        <f>'Lack of Coping Capacity'!AA169</f>
        <v>4.4000000000000004</v>
      </c>
      <c r="AO170" s="41">
        <f t="shared" si="59"/>
        <v>5.6</v>
      </c>
      <c r="AP170" s="41">
        <f>'Lack of Coping Capacity'!AB169</f>
        <v>2.5</v>
      </c>
      <c r="AQ170" s="41">
        <f t="shared" si="60"/>
        <v>4.2</v>
      </c>
      <c r="AR170" s="149">
        <f t="shared" si="61"/>
        <v>6</v>
      </c>
      <c r="AS170" s="171" t="str">
        <f t="shared" si="62"/>
        <v>High</v>
      </c>
      <c r="AT170" s="166">
        <f t="shared" si="63"/>
        <v>25</v>
      </c>
      <c r="AU170" s="169">
        <f>VLOOKUP($B170,'Lack of Reliability Index'!$A$2:$H$192,8,FALSE)</f>
        <v>8.6666666666666679</v>
      </c>
      <c r="AV170" s="47">
        <f>'Imputed and missing data hidden'!BY168</f>
        <v>11</v>
      </c>
      <c r="AW170" s="167">
        <f t="shared" si="64"/>
        <v>0.21568627450980393</v>
      </c>
      <c r="AX170" s="47" t="str">
        <f t="shared" si="65"/>
        <v>YES</v>
      </c>
      <c r="AY170" s="168">
        <f>'Indicator Date hidden2'!BZ169</f>
        <v>0.78260869565217395</v>
      </c>
      <c r="AZ170" s="172"/>
    </row>
    <row r="171" spans="1:52" ht="15" thickBot="1" x14ac:dyDescent="0.35">
      <c r="A171" s="120" t="str">
        <f>'Indicator Data'!A173</f>
        <v>Tajikistan</v>
      </c>
      <c r="B171" s="43" t="str">
        <f>'Indicator Data'!B173</f>
        <v>TJK</v>
      </c>
      <c r="C171" s="147">
        <f>'Hazard &amp; Exposure'!AO170</f>
        <v>9.3000000000000007</v>
      </c>
      <c r="D171" s="146">
        <f>'Hazard &amp; Exposure'!AP170</f>
        <v>5.4</v>
      </c>
      <c r="E171" s="146">
        <f>'Hazard &amp; Exposure'!AQ170</f>
        <v>0</v>
      </c>
      <c r="F171" s="146">
        <f>'Hazard &amp; Exposure'!AR170</f>
        <v>0</v>
      </c>
      <c r="G171" s="146">
        <f>'Hazard &amp; Exposure'!AU170</f>
        <v>7.6</v>
      </c>
      <c r="H171" s="146">
        <f>'Hazard &amp; Exposure'!DM170</f>
        <v>6.1</v>
      </c>
      <c r="I171" s="40">
        <f>'Hazard &amp; Exposure'!DN170</f>
        <v>5.8</v>
      </c>
      <c r="J171" s="146">
        <f>'Hazard &amp; Exposure'!DQ170</f>
        <v>6.5</v>
      </c>
      <c r="K171" s="146">
        <f>'Hazard &amp; Exposure'!DT170</f>
        <v>0</v>
      </c>
      <c r="L171" s="40">
        <f>'Hazard &amp; Exposure'!DU170</f>
        <v>4.5999999999999996</v>
      </c>
      <c r="M171" s="41">
        <f t="shared" si="55"/>
        <v>5.2</v>
      </c>
      <c r="N171" s="146">
        <f>'Hazard &amp; Exposure'!BL170</f>
        <v>8.9</v>
      </c>
      <c r="O171" s="146">
        <f>'Hazard &amp; Exposure'!CR170</f>
        <v>5.2</v>
      </c>
      <c r="P171" s="146">
        <f>'Hazard &amp; Exposure'!DB170</f>
        <v>4.8</v>
      </c>
      <c r="Q171" s="146">
        <f>'Hazard &amp; Exposure'!DL170</f>
        <v>3.7</v>
      </c>
      <c r="R171" s="40">
        <f>'Hazard &amp; Exposure'!DM170</f>
        <v>6.1</v>
      </c>
      <c r="S171" s="223">
        <f t="shared" si="56"/>
        <v>5.7</v>
      </c>
      <c r="T171" s="144">
        <f>Vulnerability!E170</f>
        <v>5.2</v>
      </c>
      <c r="U171" s="142">
        <f>Vulnerability!H170</f>
        <v>3.7</v>
      </c>
      <c r="V171" s="142">
        <f>Vulnerability!N170</f>
        <v>4.5</v>
      </c>
      <c r="W171" s="40">
        <f>Vulnerability!O170</f>
        <v>4.7</v>
      </c>
      <c r="X171" s="142">
        <f>Vulnerability!T170</f>
        <v>2</v>
      </c>
      <c r="Y171" s="141">
        <f>Vulnerability!AB170</f>
        <v>1.4</v>
      </c>
      <c r="Z171" s="141">
        <f>Vulnerability!AE170</f>
        <v>2.9</v>
      </c>
      <c r="AA171" s="141">
        <f>Vulnerability!AH170</f>
        <v>0.1</v>
      </c>
      <c r="AB171" s="141">
        <f>Vulnerability!AK170</f>
        <v>4</v>
      </c>
      <c r="AC171" s="142">
        <f>Vulnerability!AL170</f>
        <v>2.2000000000000002</v>
      </c>
      <c r="AD171" s="40">
        <f>Vulnerability!AM170</f>
        <v>2.1</v>
      </c>
      <c r="AE171" s="41">
        <f t="shared" si="57"/>
        <v>3.5</v>
      </c>
      <c r="AF171" s="41">
        <f>Vulnerability!AZ170</f>
        <v>5.2</v>
      </c>
      <c r="AG171" s="41">
        <f t="shared" si="58"/>
        <v>4.4000000000000004</v>
      </c>
      <c r="AH171" s="156">
        <f>'Lack of Coping Capacity'!D170</f>
        <v>4.5999999999999996</v>
      </c>
      <c r="AI171" s="140">
        <f>'Lack of Coping Capacity'!G170</f>
        <v>7.4</v>
      </c>
      <c r="AJ171" s="40">
        <f>'Lack of Coping Capacity'!H170</f>
        <v>6</v>
      </c>
      <c r="AK171" s="140">
        <f>'Lack of Coping Capacity'!M170</f>
        <v>3.1</v>
      </c>
      <c r="AL171" s="140">
        <f>'Lack of Coping Capacity'!R170</f>
        <v>4.4000000000000004</v>
      </c>
      <c r="AM171" s="140">
        <f>'Lack of Coping Capacity'!Z170</f>
        <v>3.9</v>
      </c>
      <c r="AN171" s="40">
        <f>'Lack of Coping Capacity'!AA170</f>
        <v>3.8</v>
      </c>
      <c r="AO171" s="41">
        <f t="shared" si="59"/>
        <v>5</v>
      </c>
      <c r="AP171" s="41">
        <f>'Lack of Coping Capacity'!AB170</f>
        <v>4.2</v>
      </c>
      <c r="AQ171" s="41">
        <f t="shared" si="60"/>
        <v>4.5999999999999996</v>
      </c>
      <c r="AR171" s="149">
        <f t="shared" si="61"/>
        <v>4.9000000000000004</v>
      </c>
      <c r="AS171" s="171" t="str">
        <f t="shared" si="62"/>
        <v>Medium</v>
      </c>
      <c r="AT171" s="166">
        <f t="shared" si="63"/>
        <v>60</v>
      </c>
      <c r="AU171" s="169">
        <f>VLOOKUP($B171,'Lack of Reliability Index'!$A$2:$H$192,8,FALSE)</f>
        <v>5.2529680365296798</v>
      </c>
      <c r="AV171" s="47">
        <f>'Imputed and missing data hidden'!BY169</f>
        <v>6</v>
      </c>
      <c r="AW171" s="167">
        <f t="shared" si="64"/>
        <v>0.11764705882352941</v>
      </c>
      <c r="AX171" s="47" t="str">
        <f t="shared" si="65"/>
        <v/>
      </c>
      <c r="AY171" s="168">
        <f>'Indicator Date hidden2'!BZ170</f>
        <v>0.68493150684931503</v>
      </c>
      <c r="AZ171" s="172"/>
    </row>
    <row r="172" spans="1:52" ht="15" thickBot="1" x14ac:dyDescent="0.35">
      <c r="A172" s="120" t="str">
        <f>'Indicator Data'!A174</f>
        <v>Tanzania</v>
      </c>
      <c r="B172" s="43" t="str">
        <f>'Indicator Data'!B174</f>
        <v>TZA</v>
      </c>
      <c r="C172" s="147">
        <f>'Hazard &amp; Exposure'!AO171</f>
        <v>4.8</v>
      </c>
      <c r="D172" s="146">
        <f>'Hazard &amp; Exposure'!AP171</f>
        <v>5.8</v>
      </c>
      <c r="E172" s="146">
        <f>'Hazard &amp; Exposure'!AQ171</f>
        <v>5.9</v>
      </c>
      <c r="F172" s="146">
        <f>'Hazard &amp; Exposure'!AR171</f>
        <v>0.8</v>
      </c>
      <c r="G172" s="146">
        <f>'Hazard &amp; Exposure'!AU171</f>
        <v>4.9000000000000004</v>
      </c>
      <c r="H172" s="146">
        <f>'Hazard &amp; Exposure'!DM171</f>
        <v>6.6</v>
      </c>
      <c r="I172" s="40">
        <f>'Hazard &amp; Exposure'!DN171</f>
        <v>5</v>
      </c>
      <c r="J172" s="146">
        <f>'Hazard &amp; Exposure'!DQ171</f>
        <v>6.6</v>
      </c>
      <c r="K172" s="146">
        <f>'Hazard &amp; Exposure'!DT171</f>
        <v>0</v>
      </c>
      <c r="L172" s="40">
        <f>'Hazard &amp; Exposure'!DU171</f>
        <v>4.5999999999999996</v>
      </c>
      <c r="M172" s="41">
        <f t="shared" si="55"/>
        <v>4.8</v>
      </c>
      <c r="N172" s="146">
        <f>'Hazard &amp; Exposure'!BL171</f>
        <v>5.4</v>
      </c>
      <c r="O172" s="146">
        <f>'Hazard &amp; Exposure'!CR171</f>
        <v>7.8</v>
      </c>
      <c r="P172" s="146">
        <f>'Hazard &amp; Exposure'!DB171</f>
        <v>6.6</v>
      </c>
      <c r="Q172" s="146">
        <f>'Hazard &amp; Exposure'!DL171</f>
        <v>6.4</v>
      </c>
      <c r="R172" s="40">
        <f>'Hazard &amp; Exposure'!DM171</f>
        <v>6.6</v>
      </c>
      <c r="S172" s="223">
        <f t="shared" si="56"/>
        <v>5.8</v>
      </c>
      <c r="T172" s="144">
        <f>Vulnerability!E171</f>
        <v>8.3000000000000007</v>
      </c>
      <c r="U172" s="142">
        <f>Vulnerability!H171</f>
        <v>5.2</v>
      </c>
      <c r="V172" s="142">
        <f>Vulnerability!N171</f>
        <v>1.5</v>
      </c>
      <c r="W172" s="40">
        <f>Vulnerability!O171</f>
        <v>5.8</v>
      </c>
      <c r="X172" s="142">
        <f>Vulnerability!T171</f>
        <v>6.5</v>
      </c>
      <c r="Y172" s="141">
        <f>Vulnerability!AB171</f>
        <v>5.3</v>
      </c>
      <c r="Z172" s="141">
        <f>Vulnerability!AE171</f>
        <v>3.6</v>
      </c>
      <c r="AA172" s="141">
        <f>Vulnerability!AH171</f>
        <v>3.5</v>
      </c>
      <c r="AB172" s="141">
        <f>Vulnerability!AK171</f>
        <v>7.1</v>
      </c>
      <c r="AC172" s="142">
        <f>Vulnerability!AL171</f>
        <v>5.0999999999999996</v>
      </c>
      <c r="AD172" s="40">
        <f>Vulnerability!AM171</f>
        <v>5.8</v>
      </c>
      <c r="AE172" s="41">
        <f t="shared" si="57"/>
        <v>5.8</v>
      </c>
      <c r="AF172" s="41">
        <f>Vulnerability!AZ171</f>
        <v>5.9</v>
      </c>
      <c r="AG172" s="41">
        <f t="shared" si="58"/>
        <v>5.9</v>
      </c>
      <c r="AH172" s="156">
        <f>'Lack of Coping Capacity'!D171</f>
        <v>3.5</v>
      </c>
      <c r="AI172" s="140">
        <f>'Lack of Coping Capacity'!G171</f>
        <v>6.4</v>
      </c>
      <c r="AJ172" s="40">
        <f>'Lack of Coping Capacity'!H171</f>
        <v>5</v>
      </c>
      <c r="AK172" s="140">
        <f>'Lack of Coping Capacity'!M171</f>
        <v>6.2</v>
      </c>
      <c r="AL172" s="140">
        <f>'Lack of Coping Capacity'!R171</f>
        <v>8.6</v>
      </c>
      <c r="AM172" s="140">
        <f>'Lack of Coping Capacity'!Z171</f>
        <v>6.7</v>
      </c>
      <c r="AN172" s="40">
        <f>'Lack of Coping Capacity'!AA171</f>
        <v>7.2</v>
      </c>
      <c r="AO172" s="41">
        <f t="shared" si="59"/>
        <v>6.2</v>
      </c>
      <c r="AP172" s="41">
        <f>'Lack of Coping Capacity'!AB171</f>
        <v>5.3</v>
      </c>
      <c r="AQ172" s="41">
        <f t="shared" si="60"/>
        <v>5.8</v>
      </c>
      <c r="AR172" s="149">
        <f t="shared" si="61"/>
        <v>5.8</v>
      </c>
      <c r="AS172" s="171" t="str">
        <f t="shared" si="62"/>
        <v>High</v>
      </c>
      <c r="AT172" s="166">
        <f t="shared" si="63"/>
        <v>33</v>
      </c>
      <c r="AU172" s="169">
        <f>VLOOKUP($B172,'Lack of Reliability Index'!$A$2:$H$192,8,FALSE)</f>
        <v>2.9549549549549559</v>
      </c>
      <c r="AV172" s="47">
        <f>'Imputed and missing data hidden'!BY170</f>
        <v>0</v>
      </c>
      <c r="AW172" s="167">
        <f t="shared" si="64"/>
        <v>0</v>
      </c>
      <c r="AX172" s="47" t="str">
        <f t="shared" si="65"/>
        <v/>
      </c>
      <c r="AY172" s="168">
        <f>'Indicator Date hidden2'!BZ171</f>
        <v>0.55405405405405406</v>
      </c>
      <c r="AZ172" s="172"/>
    </row>
    <row r="173" spans="1:52" ht="15" thickBot="1" x14ac:dyDescent="0.35">
      <c r="A173" s="120" t="str">
        <f>'Indicator Data'!A175</f>
        <v>Thailand</v>
      </c>
      <c r="B173" s="43" t="str">
        <f>'Indicator Data'!B175</f>
        <v>THA</v>
      </c>
      <c r="C173" s="147">
        <f>'Hazard &amp; Exposure'!AO172</f>
        <v>2.1</v>
      </c>
      <c r="D173" s="146">
        <f>'Hazard &amp; Exposure'!AP172</f>
        <v>8.8000000000000007</v>
      </c>
      <c r="E173" s="146">
        <f>'Hazard &amp; Exposure'!AQ172</f>
        <v>7.2</v>
      </c>
      <c r="F173" s="146">
        <f>'Hazard &amp; Exposure'!AR172</f>
        <v>4.9000000000000004</v>
      </c>
      <c r="G173" s="146">
        <f>'Hazard &amp; Exposure'!AU172</f>
        <v>5.7</v>
      </c>
      <c r="H173" s="146">
        <f>'Hazard &amp; Exposure'!DM172</f>
        <v>5.7</v>
      </c>
      <c r="I173" s="40">
        <f>'Hazard &amp; Exposure'!DN172</f>
        <v>6.2</v>
      </c>
      <c r="J173" s="146">
        <f>'Hazard &amp; Exposure'!DQ172</f>
        <v>6.9</v>
      </c>
      <c r="K173" s="146">
        <f>'Hazard &amp; Exposure'!DT172</f>
        <v>0</v>
      </c>
      <c r="L173" s="40">
        <f>'Hazard &amp; Exposure'!DU172</f>
        <v>4.8</v>
      </c>
      <c r="M173" s="41">
        <f t="shared" si="55"/>
        <v>5.5</v>
      </c>
      <c r="N173" s="146">
        <f>'Hazard &amp; Exposure'!BL172</f>
        <v>3.2</v>
      </c>
      <c r="O173" s="146">
        <f>'Hazard &amp; Exposure'!CR172</f>
        <v>9.3000000000000007</v>
      </c>
      <c r="P173" s="146">
        <f>'Hazard &amp; Exposure'!DB172</f>
        <v>3.6</v>
      </c>
      <c r="Q173" s="146">
        <f>'Hazard &amp; Exposure'!DL172</f>
        <v>3.1</v>
      </c>
      <c r="R173" s="40">
        <f>'Hazard &amp; Exposure'!DM172</f>
        <v>5.7</v>
      </c>
      <c r="S173" s="223">
        <f t="shared" si="56"/>
        <v>5.6</v>
      </c>
      <c r="T173" s="144">
        <f>Vulnerability!E172</f>
        <v>2.2999999999999998</v>
      </c>
      <c r="U173" s="142">
        <f>Vulnerability!H172</f>
        <v>4</v>
      </c>
      <c r="V173" s="142">
        <f>Vulnerability!N172</f>
        <v>0.2</v>
      </c>
      <c r="W173" s="40">
        <f>Vulnerability!O172</f>
        <v>2.2000000000000002</v>
      </c>
      <c r="X173" s="142">
        <f>Vulnerability!T172</f>
        <v>5.5</v>
      </c>
      <c r="Y173" s="141">
        <f>Vulnerability!AB172</f>
        <v>1.3</v>
      </c>
      <c r="Z173" s="141">
        <f>Vulnerability!AE172</f>
        <v>1.1000000000000001</v>
      </c>
      <c r="AA173" s="141">
        <f>Vulnerability!AH172</f>
        <v>2.6</v>
      </c>
      <c r="AB173" s="141">
        <f>Vulnerability!AK172</f>
        <v>2.7</v>
      </c>
      <c r="AC173" s="142">
        <f>Vulnerability!AL172</f>
        <v>2</v>
      </c>
      <c r="AD173" s="40">
        <f>Vulnerability!AM172</f>
        <v>4</v>
      </c>
      <c r="AE173" s="41">
        <f t="shared" si="57"/>
        <v>3.2</v>
      </c>
      <c r="AF173" s="41">
        <f>Vulnerability!AZ172</f>
        <v>4.9000000000000004</v>
      </c>
      <c r="AG173" s="41">
        <f t="shared" si="58"/>
        <v>4.0999999999999996</v>
      </c>
      <c r="AH173" s="156">
        <f>'Lack of Coping Capacity'!D172</f>
        <v>4.7</v>
      </c>
      <c r="AI173" s="140">
        <f>'Lack of Coping Capacity'!G172</f>
        <v>5.4</v>
      </c>
      <c r="AJ173" s="40">
        <f>'Lack of Coping Capacity'!H172</f>
        <v>5.0999999999999996</v>
      </c>
      <c r="AK173" s="140">
        <f>'Lack of Coping Capacity'!M172</f>
        <v>1.7</v>
      </c>
      <c r="AL173" s="140">
        <f>'Lack of Coping Capacity'!R172</f>
        <v>1.9</v>
      </c>
      <c r="AM173" s="140">
        <f>'Lack of Coping Capacity'!Z172</f>
        <v>4.2</v>
      </c>
      <c r="AN173" s="40">
        <f>'Lack of Coping Capacity'!AA172</f>
        <v>2.6</v>
      </c>
      <c r="AO173" s="41">
        <f t="shared" si="59"/>
        <v>4</v>
      </c>
      <c r="AP173" s="41">
        <f>'Lack of Coping Capacity'!AB172</f>
        <v>2.1</v>
      </c>
      <c r="AQ173" s="41">
        <f t="shared" si="60"/>
        <v>3.1</v>
      </c>
      <c r="AR173" s="149">
        <f t="shared" si="61"/>
        <v>4.0999999999999996</v>
      </c>
      <c r="AS173" s="171" t="str">
        <f t="shared" si="62"/>
        <v>Medium</v>
      </c>
      <c r="AT173" s="166">
        <f t="shared" si="63"/>
        <v>96</v>
      </c>
      <c r="AU173" s="169">
        <f>VLOOKUP($B173,'Lack of Reliability Index'!$A$2:$H$192,8,FALSE)</f>
        <v>3.7481481481481485</v>
      </c>
      <c r="AV173" s="47">
        <f>'Imputed and missing data hidden'!BY171</f>
        <v>6</v>
      </c>
      <c r="AW173" s="167">
        <f t="shared" si="64"/>
        <v>0.11764705882352941</v>
      </c>
      <c r="AX173" s="47" t="str">
        <f t="shared" si="65"/>
        <v/>
      </c>
      <c r="AY173" s="168">
        <f>'Indicator Date hidden2'!BZ172</f>
        <v>0.40277777777777779</v>
      </c>
      <c r="AZ173" s="172"/>
    </row>
    <row r="174" spans="1:52" s="3" customFormat="1" ht="15" thickBot="1" x14ac:dyDescent="0.35">
      <c r="A174" s="120" t="str">
        <f>'Indicator Data'!A176</f>
        <v>Timor-Leste</v>
      </c>
      <c r="B174" s="43" t="str">
        <f>'Indicator Data'!B176</f>
        <v>TLS</v>
      </c>
      <c r="C174" s="147">
        <f>'Hazard &amp; Exposure'!AO173</f>
        <v>6.3</v>
      </c>
      <c r="D174" s="146">
        <f>'Hazard &amp; Exposure'!AP173</f>
        <v>1.7</v>
      </c>
      <c r="E174" s="146">
        <f>'Hazard &amp; Exposure'!AQ173</f>
        <v>6</v>
      </c>
      <c r="F174" s="146">
        <f>'Hazard &amp; Exposure'!AR173</f>
        <v>3.6</v>
      </c>
      <c r="G174" s="146">
        <f>'Hazard &amp; Exposure'!AU173</f>
        <v>1.5</v>
      </c>
      <c r="H174" s="146">
        <f>'Hazard &amp; Exposure'!DM173</f>
        <v>6.1</v>
      </c>
      <c r="I174" s="40">
        <f>'Hazard &amp; Exposure'!DN173</f>
        <v>4.5</v>
      </c>
      <c r="J174" s="146">
        <f>'Hazard &amp; Exposure'!DQ173</f>
        <v>3</v>
      </c>
      <c r="K174" s="146">
        <f>'Hazard &amp; Exposure'!DT173</f>
        <v>0</v>
      </c>
      <c r="L174" s="40">
        <f>'Hazard &amp; Exposure'!DU173</f>
        <v>2.1</v>
      </c>
      <c r="M174" s="41">
        <f t="shared" si="55"/>
        <v>3.4</v>
      </c>
      <c r="N174" s="146">
        <f>'Hazard &amp; Exposure'!BL173</f>
        <v>5.4</v>
      </c>
      <c r="O174" s="146">
        <f>'Hazard &amp; Exposure'!CR173</f>
        <v>7.2</v>
      </c>
      <c r="P174" s="146">
        <f>'Hazard &amp; Exposure'!DB173</f>
        <v>6</v>
      </c>
      <c r="Q174" s="146">
        <f>'Hazard &amp; Exposure'!DL173</f>
        <v>5.8</v>
      </c>
      <c r="R174" s="40">
        <f>'Hazard &amp; Exposure'!DM173</f>
        <v>6.1</v>
      </c>
      <c r="S174" s="223">
        <f t="shared" si="56"/>
        <v>4.9000000000000004</v>
      </c>
      <c r="T174" s="144">
        <f>Vulnerability!E173</f>
        <v>7.4</v>
      </c>
      <c r="U174" s="142">
        <f>Vulnerability!H173</f>
        <v>0.9</v>
      </c>
      <c r="V174" s="142">
        <f>Vulnerability!N173</f>
        <v>4.0999999999999996</v>
      </c>
      <c r="W174" s="40">
        <f>Vulnerability!O173</f>
        <v>5</v>
      </c>
      <c r="X174" s="142">
        <f>Vulnerability!T173</f>
        <v>0</v>
      </c>
      <c r="Y174" s="141">
        <f>Vulnerability!AB173</f>
        <v>6.4</v>
      </c>
      <c r="Z174" s="141">
        <f>Vulnerability!AE173</f>
        <v>6</v>
      </c>
      <c r="AA174" s="141">
        <f>Vulnerability!AH173</f>
        <v>0</v>
      </c>
      <c r="AB174" s="141">
        <f>Vulnerability!AK173</f>
        <v>6.5</v>
      </c>
      <c r="AC174" s="142">
        <f>Vulnerability!AL173</f>
        <v>5.2</v>
      </c>
      <c r="AD174" s="40">
        <f>Vulnerability!AM173</f>
        <v>3</v>
      </c>
      <c r="AE174" s="41">
        <f t="shared" si="57"/>
        <v>4.0999999999999996</v>
      </c>
      <c r="AF174" s="41">
        <f>Vulnerability!AZ173</f>
        <v>5.4</v>
      </c>
      <c r="AG174" s="41">
        <f t="shared" si="58"/>
        <v>4.8</v>
      </c>
      <c r="AH174" s="156">
        <f>'Lack of Coping Capacity'!D173</f>
        <v>6.3</v>
      </c>
      <c r="AI174" s="140">
        <f>'Lack of Coping Capacity'!G173</f>
        <v>6.6</v>
      </c>
      <c r="AJ174" s="40">
        <f>'Lack of Coping Capacity'!H173</f>
        <v>6.5</v>
      </c>
      <c r="AK174" s="140">
        <f>'Lack of Coping Capacity'!M173</f>
        <v>4.9000000000000004</v>
      </c>
      <c r="AL174" s="140">
        <f>'Lack of Coping Capacity'!R173</f>
        <v>5.9</v>
      </c>
      <c r="AM174" s="140">
        <f>'Lack of Coping Capacity'!Z173</f>
        <v>6.4</v>
      </c>
      <c r="AN174" s="40">
        <f>'Lack of Coping Capacity'!AA173</f>
        <v>5.7</v>
      </c>
      <c r="AO174" s="41">
        <f t="shared" si="59"/>
        <v>6.1</v>
      </c>
      <c r="AP174" s="41">
        <f>'Lack of Coping Capacity'!AB173</f>
        <v>5.6</v>
      </c>
      <c r="AQ174" s="41">
        <f t="shared" si="60"/>
        <v>5.9</v>
      </c>
      <c r="AR174" s="149">
        <f t="shared" si="61"/>
        <v>5.2</v>
      </c>
      <c r="AS174" s="171" t="str">
        <f t="shared" si="62"/>
        <v>High</v>
      </c>
      <c r="AT174" s="166">
        <f t="shared" si="63"/>
        <v>53</v>
      </c>
      <c r="AU174" s="169">
        <f>VLOOKUP($B174,'Lack of Reliability Index'!$A$2:$H$192,8,FALSE)</f>
        <v>5.8666666666666654</v>
      </c>
      <c r="AV174" s="47">
        <f>'Imputed and missing data hidden'!BY172</f>
        <v>8</v>
      </c>
      <c r="AW174" s="167">
        <f t="shared" si="64"/>
        <v>0.15686274509803921</v>
      </c>
      <c r="AX174" s="47" t="str">
        <f t="shared" si="65"/>
        <v/>
      </c>
      <c r="AY174" s="168">
        <f>'Indicator Date hidden2'!BZ173</f>
        <v>0.7</v>
      </c>
      <c r="AZ174" s="172"/>
    </row>
    <row r="175" spans="1:52" ht="15" thickBot="1" x14ac:dyDescent="0.35">
      <c r="A175" s="120" t="str">
        <f>'Indicator Data'!A177</f>
        <v>Togo</v>
      </c>
      <c r="B175" s="43" t="str">
        <f>'Indicator Data'!B177</f>
        <v>TGO</v>
      </c>
      <c r="C175" s="147">
        <f>'Hazard &amp; Exposure'!AO174</f>
        <v>0.1</v>
      </c>
      <c r="D175" s="146">
        <f>'Hazard &amp; Exposure'!AP174</f>
        <v>4.3</v>
      </c>
      <c r="E175" s="146">
        <f>'Hazard &amp; Exposure'!AQ174</f>
        <v>0</v>
      </c>
      <c r="F175" s="146">
        <f>'Hazard &amp; Exposure'!AR174</f>
        <v>0</v>
      </c>
      <c r="G175" s="146">
        <f>'Hazard &amp; Exposure'!AU174</f>
        <v>2.5</v>
      </c>
      <c r="H175" s="146">
        <f>'Hazard &amp; Exposure'!DM174</f>
        <v>7.4</v>
      </c>
      <c r="I175" s="40">
        <f>'Hazard &amp; Exposure'!DN174</f>
        <v>2.9</v>
      </c>
      <c r="J175" s="146">
        <f>'Hazard &amp; Exposure'!DQ174</f>
        <v>3</v>
      </c>
      <c r="K175" s="146">
        <f>'Hazard &amp; Exposure'!DT174</f>
        <v>0</v>
      </c>
      <c r="L175" s="40">
        <f>'Hazard &amp; Exposure'!DU174</f>
        <v>2.1</v>
      </c>
      <c r="M175" s="41">
        <f t="shared" si="55"/>
        <v>2.5</v>
      </c>
      <c r="N175" s="146">
        <f>'Hazard &amp; Exposure'!BL174</f>
        <v>7.4</v>
      </c>
      <c r="O175" s="146">
        <f>'Hazard &amp; Exposure'!CR174</f>
        <v>8.1</v>
      </c>
      <c r="P175" s="146">
        <f>'Hazard &amp; Exposure'!DB174</f>
        <v>6.9</v>
      </c>
      <c r="Q175" s="146">
        <f>'Hazard &amp; Exposure'!DL174</f>
        <v>7.1</v>
      </c>
      <c r="R175" s="40">
        <f>'Hazard &amp; Exposure'!DM174</f>
        <v>7.4</v>
      </c>
      <c r="S175" s="223">
        <f t="shared" si="56"/>
        <v>5.5</v>
      </c>
      <c r="T175" s="144">
        <f>Vulnerability!E174</f>
        <v>8.4</v>
      </c>
      <c r="U175" s="142">
        <f>Vulnerability!H174</f>
        <v>6</v>
      </c>
      <c r="V175" s="142">
        <f>Vulnerability!N174</f>
        <v>2.4</v>
      </c>
      <c r="W175" s="40">
        <f>Vulnerability!O174</f>
        <v>6.3</v>
      </c>
      <c r="X175" s="142">
        <f>Vulnerability!T174</f>
        <v>3.7</v>
      </c>
      <c r="Y175" s="141">
        <f>Vulnerability!AB174</f>
        <v>5.3</v>
      </c>
      <c r="Z175" s="141">
        <f>Vulnerability!AE174</f>
        <v>4.5</v>
      </c>
      <c r="AA175" s="141">
        <f>Vulnerability!AH174</f>
        <v>0</v>
      </c>
      <c r="AB175" s="141">
        <f>Vulnerability!AK174</f>
        <v>4.3</v>
      </c>
      <c r="AC175" s="142">
        <f>Vulnerability!AL174</f>
        <v>3.8</v>
      </c>
      <c r="AD175" s="40">
        <f>Vulnerability!AM174</f>
        <v>3.8</v>
      </c>
      <c r="AE175" s="41">
        <f t="shared" si="57"/>
        <v>5.2</v>
      </c>
      <c r="AF175" s="41">
        <f>Vulnerability!AZ174</f>
        <v>6</v>
      </c>
      <c r="AG175" s="41">
        <f t="shared" si="58"/>
        <v>5.6</v>
      </c>
      <c r="AH175" s="156">
        <f>'Lack of Coping Capacity'!D174</f>
        <v>9.1999999999999993</v>
      </c>
      <c r="AI175" s="140">
        <f>'Lack of Coping Capacity'!G174</f>
        <v>7.1</v>
      </c>
      <c r="AJ175" s="40">
        <f>'Lack of Coping Capacity'!H174</f>
        <v>8.1999999999999993</v>
      </c>
      <c r="AK175" s="140">
        <f>'Lack of Coping Capacity'!M174</f>
        <v>6.7</v>
      </c>
      <c r="AL175" s="140">
        <f>'Lack of Coping Capacity'!R174</f>
        <v>8</v>
      </c>
      <c r="AM175" s="140">
        <f>'Lack of Coping Capacity'!Z174</f>
        <v>6.4</v>
      </c>
      <c r="AN175" s="40">
        <f>'Lack of Coping Capacity'!AA174</f>
        <v>7</v>
      </c>
      <c r="AO175" s="41">
        <f t="shared" si="59"/>
        <v>7.7</v>
      </c>
      <c r="AP175" s="41">
        <f>'Lack of Coping Capacity'!AB174</f>
        <v>6.8</v>
      </c>
      <c r="AQ175" s="41">
        <f t="shared" si="60"/>
        <v>7.3</v>
      </c>
      <c r="AR175" s="149">
        <f t="shared" si="61"/>
        <v>6.1</v>
      </c>
      <c r="AS175" s="171" t="str">
        <f t="shared" si="62"/>
        <v>High</v>
      </c>
      <c r="AT175" s="166">
        <f t="shared" si="63"/>
        <v>21</v>
      </c>
      <c r="AU175" s="169">
        <f>VLOOKUP($B175,'Lack of Reliability Index'!$A$2:$H$192,8,FALSE)</f>
        <v>2.969863013698629</v>
      </c>
      <c r="AV175" s="47">
        <f>'Imputed and missing data hidden'!BY173</f>
        <v>1</v>
      </c>
      <c r="AW175" s="167">
        <f t="shared" si="64"/>
        <v>1.9607843137254902E-2</v>
      </c>
      <c r="AX175" s="47" t="str">
        <f t="shared" si="65"/>
        <v/>
      </c>
      <c r="AY175" s="168">
        <f>'Indicator Date hidden2'!BZ174</f>
        <v>0.50684931506849318</v>
      </c>
      <c r="AZ175" s="172"/>
    </row>
    <row r="176" spans="1:52" ht="15" thickBot="1" x14ac:dyDescent="0.35">
      <c r="A176" s="120" t="str">
        <f>'Indicator Data'!A178</f>
        <v>Tonga</v>
      </c>
      <c r="B176" s="43" t="str">
        <f>'Indicator Data'!B178</f>
        <v>TON</v>
      </c>
      <c r="C176" s="147">
        <f>'Hazard &amp; Exposure'!AO175</f>
        <v>7.7</v>
      </c>
      <c r="D176" s="146">
        <f>'Hazard &amp; Exposure'!AP175</f>
        <v>0.1</v>
      </c>
      <c r="E176" s="146">
        <f>'Hazard &amp; Exposure'!AQ175</f>
        <v>8</v>
      </c>
      <c r="F176" s="146">
        <f>'Hazard &amp; Exposure'!AR175</f>
        <v>6.2</v>
      </c>
      <c r="G176" s="146">
        <f>'Hazard &amp; Exposure'!AU175</f>
        <v>0.5</v>
      </c>
      <c r="H176" s="146">
        <f>'Hazard &amp; Exposure'!DM175</f>
        <v>3.8</v>
      </c>
      <c r="I176" s="40">
        <f>'Hazard &amp; Exposure'!DN175</f>
        <v>5.2</v>
      </c>
      <c r="J176" s="146">
        <f>'Hazard &amp; Exposure'!DQ175</f>
        <v>0</v>
      </c>
      <c r="K176" s="146">
        <f>'Hazard &amp; Exposure'!DT175</f>
        <v>0</v>
      </c>
      <c r="L176" s="40">
        <f>'Hazard &amp; Exposure'!DU175</f>
        <v>0</v>
      </c>
      <c r="M176" s="41">
        <f t="shared" si="55"/>
        <v>3</v>
      </c>
      <c r="N176" s="146" t="str">
        <f>'Hazard &amp; Exposure'!BL175</f>
        <v>x</v>
      </c>
      <c r="O176" s="146">
        <f>'Hazard &amp; Exposure'!CR175</f>
        <v>5.3</v>
      </c>
      <c r="P176" s="146">
        <f>'Hazard &amp; Exposure'!DB175</f>
        <v>2.7</v>
      </c>
      <c r="Q176" s="146">
        <f>'Hazard &amp; Exposure'!DL175</f>
        <v>3.1</v>
      </c>
      <c r="R176" s="40">
        <f>'Hazard &amp; Exposure'!DM175</f>
        <v>3.8</v>
      </c>
      <c r="S176" s="223">
        <f t="shared" si="56"/>
        <v>3.4</v>
      </c>
      <c r="T176" s="144">
        <f>Vulnerability!E175</f>
        <v>3.7</v>
      </c>
      <c r="U176" s="142">
        <f>Vulnerability!H175</f>
        <v>4.4000000000000004</v>
      </c>
      <c r="V176" s="142">
        <f>Vulnerability!N175</f>
        <v>10</v>
      </c>
      <c r="W176" s="40">
        <f>Vulnerability!O175</f>
        <v>5.5</v>
      </c>
      <c r="X176" s="142">
        <f>Vulnerability!T175</f>
        <v>0</v>
      </c>
      <c r="Y176" s="141">
        <f>Vulnerability!AB175</f>
        <v>2.1</v>
      </c>
      <c r="Z176" s="141">
        <f>Vulnerability!AE175</f>
        <v>0.8</v>
      </c>
      <c r="AA176" s="141">
        <f>Vulnerability!AH175</f>
        <v>10</v>
      </c>
      <c r="AB176" s="141">
        <f>Vulnerability!AK175</f>
        <v>4.2</v>
      </c>
      <c r="AC176" s="142">
        <f>Vulnerability!AL175</f>
        <v>5.9</v>
      </c>
      <c r="AD176" s="40">
        <f>Vulnerability!AM175</f>
        <v>3.5</v>
      </c>
      <c r="AE176" s="41">
        <f t="shared" si="57"/>
        <v>4.5999999999999996</v>
      </c>
      <c r="AF176" s="41">
        <f>Vulnerability!AZ175</f>
        <v>2.6</v>
      </c>
      <c r="AG176" s="41">
        <f t="shared" si="58"/>
        <v>3.7</v>
      </c>
      <c r="AH176" s="156">
        <f>'Lack of Coping Capacity'!D175</f>
        <v>5.8</v>
      </c>
      <c r="AI176" s="140">
        <f>'Lack of Coping Capacity'!G175</f>
        <v>4.7</v>
      </c>
      <c r="AJ176" s="40">
        <f>'Lack of Coping Capacity'!H175</f>
        <v>5.3</v>
      </c>
      <c r="AK176" s="140">
        <f>'Lack of Coping Capacity'!M175</f>
        <v>2.8</v>
      </c>
      <c r="AL176" s="140">
        <f>'Lack of Coping Capacity'!R175</f>
        <v>0.2</v>
      </c>
      <c r="AM176" s="140">
        <f>'Lack of Coping Capacity'!Z175</f>
        <v>5.3</v>
      </c>
      <c r="AN176" s="40">
        <f>'Lack of Coping Capacity'!AA175</f>
        <v>2.8</v>
      </c>
      <c r="AO176" s="41">
        <f t="shared" si="59"/>
        <v>4.2</v>
      </c>
      <c r="AP176" s="41">
        <f>'Lack of Coping Capacity'!AB175</f>
        <v>4.3</v>
      </c>
      <c r="AQ176" s="41">
        <f t="shared" si="60"/>
        <v>4.3</v>
      </c>
      <c r="AR176" s="149">
        <f t="shared" si="61"/>
        <v>3.8</v>
      </c>
      <c r="AS176" s="171" t="str">
        <f t="shared" si="62"/>
        <v>Medium</v>
      </c>
      <c r="AT176" s="166">
        <f t="shared" si="63"/>
        <v>110</v>
      </c>
      <c r="AU176" s="169">
        <f>VLOOKUP($B176,'Lack of Reliability Index'!$A$2:$H$192,8,FALSE)</f>
        <v>6.9538461538461549</v>
      </c>
      <c r="AV176" s="47">
        <f>'Imputed and missing data hidden'!BY174</f>
        <v>17</v>
      </c>
      <c r="AW176" s="167">
        <f t="shared" si="64"/>
        <v>0.33333333333333331</v>
      </c>
      <c r="AX176" s="47" t="str">
        <f t="shared" si="65"/>
        <v/>
      </c>
      <c r="AY176" s="168">
        <f>'Indicator Date hidden2'!BZ175</f>
        <v>0.55384615384615388</v>
      </c>
      <c r="AZ176" s="172"/>
    </row>
    <row r="177" spans="1:52" ht="15" thickBot="1" x14ac:dyDescent="0.35">
      <c r="A177" s="120" t="str">
        <f>'Indicator Data'!A179</f>
        <v>Trinidad and Tobago</v>
      </c>
      <c r="B177" s="43" t="str">
        <f>'Indicator Data'!B179</f>
        <v>TTO</v>
      </c>
      <c r="C177" s="147">
        <f>'Hazard &amp; Exposure'!AO176</f>
        <v>6.3</v>
      </c>
      <c r="D177" s="146">
        <f>'Hazard &amp; Exposure'!AP176</f>
        <v>0.3</v>
      </c>
      <c r="E177" s="146">
        <f>'Hazard &amp; Exposure'!AQ176</f>
        <v>0</v>
      </c>
      <c r="F177" s="146">
        <f>'Hazard &amp; Exposure'!AR176</f>
        <v>2.4</v>
      </c>
      <c r="G177" s="146">
        <f>'Hazard &amp; Exposure'!AU176</f>
        <v>2.2999999999999998</v>
      </c>
      <c r="H177" s="146">
        <f>'Hazard &amp; Exposure'!DM176</f>
        <v>4.9000000000000004</v>
      </c>
      <c r="I177" s="40">
        <f>'Hazard &amp; Exposure'!DN176</f>
        <v>3</v>
      </c>
      <c r="J177" s="146">
        <f>'Hazard &amp; Exposure'!DQ176</f>
        <v>0.8</v>
      </c>
      <c r="K177" s="146">
        <f>'Hazard &amp; Exposure'!DT176</f>
        <v>0</v>
      </c>
      <c r="L177" s="40">
        <f>'Hazard &amp; Exposure'!DU176</f>
        <v>0.6</v>
      </c>
      <c r="M177" s="41">
        <f t="shared" si="55"/>
        <v>1.9</v>
      </c>
      <c r="N177" s="146" t="str">
        <f>'Hazard &amp; Exposure'!BL176</f>
        <v>x</v>
      </c>
      <c r="O177" s="146">
        <f>'Hazard &amp; Exposure'!CR176</f>
        <v>7.2</v>
      </c>
      <c r="P177" s="146">
        <f>'Hazard &amp; Exposure'!DB176</f>
        <v>3.2</v>
      </c>
      <c r="Q177" s="146">
        <f>'Hazard &amp; Exposure'!DL176</f>
        <v>3.4</v>
      </c>
      <c r="R177" s="40">
        <f>'Hazard &amp; Exposure'!DM176</f>
        <v>4.9000000000000004</v>
      </c>
      <c r="S177" s="223">
        <f t="shared" si="56"/>
        <v>3.5</v>
      </c>
      <c r="T177" s="144">
        <f>Vulnerability!E176</f>
        <v>1.7</v>
      </c>
      <c r="U177" s="142">
        <f>Vulnerability!H176</f>
        <v>4.3</v>
      </c>
      <c r="V177" s="142">
        <f>Vulnerability!N176</f>
        <v>0.7</v>
      </c>
      <c r="W177" s="40">
        <f>Vulnerability!O176</f>
        <v>2.1</v>
      </c>
      <c r="X177" s="142">
        <f>Vulnerability!T176</f>
        <v>4.4000000000000004</v>
      </c>
      <c r="Y177" s="141">
        <f>Vulnerability!AB176</f>
        <v>0.8</v>
      </c>
      <c r="Z177" s="141">
        <f>Vulnerability!AE176</f>
        <v>1.3</v>
      </c>
      <c r="AA177" s="141">
        <f>Vulnerability!AH176</f>
        <v>5.4</v>
      </c>
      <c r="AB177" s="141">
        <f>Vulnerability!AK176</f>
        <v>1.6</v>
      </c>
      <c r="AC177" s="142">
        <f>Vulnerability!AL176</f>
        <v>2.5</v>
      </c>
      <c r="AD177" s="40">
        <f>Vulnerability!AM176</f>
        <v>3.5</v>
      </c>
      <c r="AE177" s="41">
        <f t="shared" si="57"/>
        <v>2.8</v>
      </c>
      <c r="AF177" s="41">
        <f>Vulnerability!AZ176</f>
        <v>4.3</v>
      </c>
      <c r="AG177" s="41">
        <f t="shared" si="58"/>
        <v>3.6</v>
      </c>
      <c r="AH177" s="156">
        <f>'Lack of Coping Capacity'!D176</f>
        <v>4.4000000000000004</v>
      </c>
      <c r="AI177" s="140">
        <f>'Lack of Coping Capacity'!G176</f>
        <v>5.3</v>
      </c>
      <c r="AJ177" s="40">
        <f>'Lack of Coping Capacity'!H176</f>
        <v>4.9000000000000004</v>
      </c>
      <c r="AK177" s="140">
        <f>'Lack of Coping Capacity'!M176</f>
        <v>1.4</v>
      </c>
      <c r="AL177" s="140">
        <f>'Lack of Coping Capacity'!R176</f>
        <v>0.4</v>
      </c>
      <c r="AM177" s="140">
        <f>'Lack of Coping Capacity'!Z176</f>
        <v>2.4</v>
      </c>
      <c r="AN177" s="40">
        <f>'Lack of Coping Capacity'!AA176</f>
        <v>1.4</v>
      </c>
      <c r="AO177" s="41">
        <f t="shared" si="59"/>
        <v>3.3</v>
      </c>
      <c r="AP177" s="41">
        <f>'Lack of Coping Capacity'!AB176</f>
        <v>5.0999999999999996</v>
      </c>
      <c r="AQ177" s="41">
        <f t="shared" si="60"/>
        <v>4.3</v>
      </c>
      <c r="AR177" s="149">
        <f t="shared" si="61"/>
        <v>3.8</v>
      </c>
      <c r="AS177" s="171" t="str">
        <f t="shared" si="62"/>
        <v>Medium</v>
      </c>
      <c r="AT177" s="166">
        <f t="shared" si="63"/>
        <v>110</v>
      </c>
      <c r="AU177" s="169">
        <f>VLOOKUP($B177,'Lack of Reliability Index'!$A$2:$H$192,8,FALSE)</f>
        <v>4.5719806763285034</v>
      </c>
      <c r="AV177" s="47">
        <f>'Imputed and missing data hidden'!BY175</f>
        <v>7</v>
      </c>
      <c r="AW177" s="167">
        <f t="shared" si="64"/>
        <v>0.13725490196078433</v>
      </c>
      <c r="AX177" s="47" t="str">
        <f t="shared" si="65"/>
        <v/>
      </c>
      <c r="AY177" s="168">
        <f>'Indicator Date hidden2'!BZ176</f>
        <v>0.50724637681159424</v>
      </c>
      <c r="AZ177" s="172"/>
    </row>
    <row r="178" spans="1:52" ht="15" thickBot="1" x14ac:dyDescent="0.35">
      <c r="A178" s="120" t="str">
        <f>'Indicator Data'!A180</f>
        <v>Tunisia</v>
      </c>
      <c r="B178" s="43" t="str">
        <f>'Indicator Data'!B180</f>
        <v>TUN</v>
      </c>
      <c r="C178" s="147">
        <f>'Hazard &amp; Exposure'!AO177</f>
        <v>5.7</v>
      </c>
      <c r="D178" s="146">
        <f>'Hazard &amp; Exposure'!AP177</f>
        <v>3.8</v>
      </c>
      <c r="E178" s="146">
        <f>'Hazard &amp; Exposure'!AQ177</f>
        <v>7.5</v>
      </c>
      <c r="F178" s="146">
        <f>'Hazard &amp; Exposure'!AR177</f>
        <v>0</v>
      </c>
      <c r="G178" s="146">
        <f>'Hazard &amp; Exposure'!AU177</f>
        <v>5.3</v>
      </c>
      <c r="H178" s="146">
        <f>'Hazard &amp; Exposure'!DM177</f>
        <v>2.8</v>
      </c>
      <c r="I178" s="40">
        <f>'Hazard &amp; Exposure'!DN177</f>
        <v>4.5999999999999996</v>
      </c>
      <c r="J178" s="146">
        <f>'Hazard &amp; Exposure'!DQ177</f>
        <v>3.9</v>
      </c>
      <c r="K178" s="146">
        <f>'Hazard &amp; Exposure'!DT177</f>
        <v>0</v>
      </c>
      <c r="L178" s="40">
        <f>'Hazard &amp; Exposure'!DU177</f>
        <v>2.7</v>
      </c>
      <c r="M178" s="41">
        <f t="shared" si="55"/>
        <v>3.7</v>
      </c>
      <c r="N178" s="146">
        <f>'Hazard &amp; Exposure'!BL177</f>
        <v>0</v>
      </c>
      <c r="O178" s="146">
        <f>'Hazard &amp; Exposure'!CR177</f>
        <v>3.1</v>
      </c>
      <c r="P178" s="146">
        <f>'Hazard &amp; Exposure'!DB177</f>
        <v>4</v>
      </c>
      <c r="Q178" s="146">
        <f>'Hazard &amp; Exposure'!DL177</f>
        <v>3.7</v>
      </c>
      <c r="R178" s="40">
        <f>'Hazard &amp; Exposure'!DM177</f>
        <v>2.8</v>
      </c>
      <c r="S178" s="223">
        <f t="shared" si="56"/>
        <v>3.3</v>
      </c>
      <c r="T178" s="144">
        <f>Vulnerability!E177</f>
        <v>3</v>
      </c>
      <c r="U178" s="142">
        <f>Vulnerability!H177</f>
        <v>3</v>
      </c>
      <c r="V178" s="142">
        <f>Vulnerability!N177</f>
        <v>1.5</v>
      </c>
      <c r="W178" s="40">
        <f>Vulnerability!O177</f>
        <v>2.6</v>
      </c>
      <c r="X178" s="142">
        <f>Vulnerability!T177</f>
        <v>1.2</v>
      </c>
      <c r="Y178" s="141">
        <f>Vulnerability!AB177</f>
        <v>0.3</v>
      </c>
      <c r="Z178" s="141">
        <f>Vulnerability!AE177</f>
        <v>0.9</v>
      </c>
      <c r="AA178" s="141">
        <f>Vulnerability!AH177</f>
        <v>0.1</v>
      </c>
      <c r="AB178" s="141">
        <f>Vulnerability!AK177</f>
        <v>0.4</v>
      </c>
      <c r="AC178" s="142">
        <f>Vulnerability!AL177</f>
        <v>0.4</v>
      </c>
      <c r="AD178" s="40">
        <f>Vulnerability!AM177</f>
        <v>0.8</v>
      </c>
      <c r="AE178" s="41">
        <f t="shared" si="57"/>
        <v>1.7</v>
      </c>
      <c r="AF178" s="41">
        <f>Vulnerability!AZ177</f>
        <v>4.7</v>
      </c>
      <c r="AG178" s="41">
        <f t="shared" si="58"/>
        <v>3.3</v>
      </c>
      <c r="AH178" s="156">
        <f>'Lack of Coping Capacity'!D177</f>
        <v>6.4</v>
      </c>
      <c r="AI178" s="140">
        <f>'Lack of Coping Capacity'!G177</f>
        <v>5.5</v>
      </c>
      <c r="AJ178" s="40">
        <f>'Lack of Coping Capacity'!H177</f>
        <v>6</v>
      </c>
      <c r="AK178" s="140">
        <f>'Lack of Coping Capacity'!M177</f>
        <v>2.9</v>
      </c>
      <c r="AL178" s="140">
        <f>'Lack of Coping Capacity'!R177</f>
        <v>2.7</v>
      </c>
      <c r="AM178" s="140">
        <f>'Lack of Coping Capacity'!Z177</f>
        <v>3.7</v>
      </c>
      <c r="AN178" s="40">
        <f>'Lack of Coping Capacity'!AA177</f>
        <v>3.1</v>
      </c>
      <c r="AO178" s="41">
        <f t="shared" si="59"/>
        <v>4.7</v>
      </c>
      <c r="AP178" s="41">
        <f>'Lack of Coping Capacity'!AB177</f>
        <v>3.4</v>
      </c>
      <c r="AQ178" s="41">
        <f t="shared" si="60"/>
        <v>4.0999999999999996</v>
      </c>
      <c r="AR178" s="149">
        <f t="shared" si="61"/>
        <v>3.5</v>
      </c>
      <c r="AS178" s="171" t="str">
        <f t="shared" si="62"/>
        <v>Medium</v>
      </c>
      <c r="AT178" s="166">
        <f t="shared" si="63"/>
        <v>125</v>
      </c>
      <c r="AU178" s="169">
        <f>VLOOKUP($B178,'Lack of Reliability Index'!$A$2:$H$192,8,FALSE)</f>
        <v>3.8046948356807508</v>
      </c>
      <c r="AV178" s="47">
        <f>'Imputed and missing data hidden'!BY176</f>
        <v>3</v>
      </c>
      <c r="AW178" s="167">
        <f t="shared" si="64"/>
        <v>5.8823529411764705E-2</v>
      </c>
      <c r="AX178" s="47" t="str">
        <f t="shared" si="65"/>
        <v/>
      </c>
      <c r="AY178" s="168">
        <f>'Indicator Date hidden2'!BZ177</f>
        <v>0.56338028169014087</v>
      </c>
      <c r="AZ178" s="172"/>
    </row>
    <row r="179" spans="1:52" ht="15" thickBot="1" x14ac:dyDescent="0.35">
      <c r="A179" s="120" t="str">
        <f>'Indicator Data'!A181</f>
        <v>Turkey</v>
      </c>
      <c r="B179" s="43" t="str">
        <f>'Indicator Data'!B181</f>
        <v>TUR</v>
      </c>
      <c r="C179" s="147">
        <f>'Hazard &amp; Exposure'!AO178</f>
        <v>9.6999999999999993</v>
      </c>
      <c r="D179" s="146">
        <f>'Hazard &amp; Exposure'!AP178</f>
        <v>5.7</v>
      </c>
      <c r="E179" s="146">
        <f>'Hazard &amp; Exposure'!AQ178</f>
        <v>7</v>
      </c>
      <c r="F179" s="146">
        <f>'Hazard &amp; Exposure'!AR178</f>
        <v>0</v>
      </c>
      <c r="G179" s="146">
        <f>'Hazard &amp; Exposure'!AU178</f>
        <v>2.6</v>
      </c>
      <c r="H179" s="146">
        <f>'Hazard &amp; Exposure'!DM178</f>
        <v>6.2</v>
      </c>
      <c r="I179" s="40">
        <f>'Hazard &amp; Exposure'!DN178</f>
        <v>6.2</v>
      </c>
      <c r="J179" s="146">
        <f>'Hazard &amp; Exposure'!DQ178</f>
        <v>9.6</v>
      </c>
      <c r="K179" s="146">
        <f>'Hazard &amp; Exposure'!DT178</f>
        <v>9</v>
      </c>
      <c r="L179" s="40">
        <f>'Hazard &amp; Exposure'!DU178</f>
        <v>9</v>
      </c>
      <c r="M179" s="41">
        <f t="shared" si="55"/>
        <v>7.9</v>
      </c>
      <c r="N179" s="146">
        <f>'Hazard &amp; Exposure'!BL178</f>
        <v>9.3000000000000007</v>
      </c>
      <c r="O179" s="146">
        <f>'Hazard &amp; Exposure'!CR178</f>
        <v>5</v>
      </c>
      <c r="P179" s="146">
        <f>'Hazard &amp; Exposure'!DB178</f>
        <v>4.2</v>
      </c>
      <c r="Q179" s="146">
        <f>'Hazard &amp; Exposure'!DL178</f>
        <v>3.4</v>
      </c>
      <c r="R179" s="40">
        <f>'Hazard &amp; Exposure'!DM178</f>
        <v>6.2</v>
      </c>
      <c r="S179" s="223">
        <f t="shared" si="56"/>
        <v>7.1</v>
      </c>
      <c r="T179" s="144">
        <f>Vulnerability!E178</f>
        <v>1.9</v>
      </c>
      <c r="U179" s="142">
        <f>Vulnerability!H178</f>
        <v>4.2</v>
      </c>
      <c r="V179" s="142">
        <f>Vulnerability!N178</f>
        <v>2.4</v>
      </c>
      <c r="W179" s="40">
        <f>Vulnerability!O178</f>
        <v>2.6</v>
      </c>
      <c r="X179" s="142">
        <f>Vulnerability!T178</f>
        <v>9.4</v>
      </c>
      <c r="Y179" s="141">
        <f>Vulnerability!AB178</f>
        <v>0.1</v>
      </c>
      <c r="Z179" s="141">
        <f>Vulnerability!AE178</f>
        <v>0.6</v>
      </c>
      <c r="AA179" s="141">
        <f>Vulnerability!AH178</f>
        <v>0</v>
      </c>
      <c r="AB179" s="141">
        <f>Vulnerability!AK178</f>
        <v>0</v>
      </c>
      <c r="AC179" s="142">
        <f>Vulnerability!AL178</f>
        <v>0.2</v>
      </c>
      <c r="AD179" s="40">
        <f>Vulnerability!AM178</f>
        <v>6.8</v>
      </c>
      <c r="AE179" s="41">
        <f t="shared" si="57"/>
        <v>5.0999999999999996</v>
      </c>
      <c r="AF179" s="41">
        <f>Vulnerability!AZ178</f>
        <v>6.9</v>
      </c>
      <c r="AG179" s="41">
        <f t="shared" si="58"/>
        <v>6.1</v>
      </c>
      <c r="AH179" s="156">
        <f>'Lack of Coping Capacity'!D178</f>
        <v>2.1</v>
      </c>
      <c r="AI179" s="140">
        <f>'Lack of Coping Capacity'!G178</f>
        <v>5.6</v>
      </c>
      <c r="AJ179" s="40">
        <f>'Lack of Coping Capacity'!H178</f>
        <v>3.9</v>
      </c>
      <c r="AK179" s="140">
        <f>'Lack of Coping Capacity'!M178</f>
        <v>2.2999999999999998</v>
      </c>
      <c r="AL179" s="140">
        <f>'Lack of Coping Capacity'!R178</f>
        <v>1.8</v>
      </c>
      <c r="AM179" s="140">
        <f>'Lack of Coping Capacity'!Z178</f>
        <v>3.3</v>
      </c>
      <c r="AN179" s="40">
        <f>'Lack of Coping Capacity'!AA178</f>
        <v>2.5</v>
      </c>
      <c r="AO179" s="41">
        <f t="shared" si="59"/>
        <v>3.2</v>
      </c>
      <c r="AP179" s="41">
        <f>'Lack of Coping Capacity'!AB178</f>
        <v>2.7</v>
      </c>
      <c r="AQ179" s="41">
        <f t="shared" si="60"/>
        <v>3</v>
      </c>
      <c r="AR179" s="149">
        <f t="shared" si="61"/>
        <v>5.0999999999999996</v>
      </c>
      <c r="AS179" s="171" t="str">
        <f t="shared" si="62"/>
        <v>High</v>
      </c>
      <c r="AT179" s="166">
        <f t="shared" si="63"/>
        <v>56</v>
      </c>
      <c r="AU179" s="169">
        <f>VLOOKUP($B179,'Lack of Reliability Index'!$A$2:$H$192,8,FALSE)</f>
        <v>5.8095238095238093</v>
      </c>
      <c r="AV179" s="47">
        <f>'Imputed and missing data hidden'!BY177</f>
        <v>8</v>
      </c>
      <c r="AW179" s="167">
        <f t="shared" si="64"/>
        <v>0.15686274509803921</v>
      </c>
      <c r="AX179" s="47" t="str">
        <f t="shared" si="65"/>
        <v>YES</v>
      </c>
      <c r="AY179" s="168">
        <f>'Indicator Date hidden2'!BZ178</f>
        <v>0.47142857142857142</v>
      </c>
      <c r="AZ179" s="172"/>
    </row>
    <row r="180" spans="1:52" ht="15" thickBot="1" x14ac:dyDescent="0.35">
      <c r="A180" s="120" t="str">
        <f>'Indicator Data'!A182</f>
        <v>Turkmenistan</v>
      </c>
      <c r="B180" s="43" t="str">
        <f>'Indicator Data'!B182</f>
        <v>TKM</v>
      </c>
      <c r="C180" s="147">
        <f>'Hazard &amp; Exposure'!AO179</f>
        <v>3.3</v>
      </c>
      <c r="D180" s="146">
        <f>'Hazard &amp; Exposure'!AP179</f>
        <v>6.4</v>
      </c>
      <c r="E180" s="146">
        <f>'Hazard &amp; Exposure'!AQ179</f>
        <v>0</v>
      </c>
      <c r="F180" s="146">
        <f>'Hazard &amp; Exposure'!AR179</f>
        <v>0</v>
      </c>
      <c r="G180" s="146">
        <f>'Hazard &amp; Exposure'!AU179</f>
        <v>4.5999999999999996</v>
      </c>
      <c r="H180" s="146">
        <f>'Hazard &amp; Exposure'!DM179</f>
        <v>5.6</v>
      </c>
      <c r="I180" s="40">
        <f>'Hazard &amp; Exposure'!DN179</f>
        <v>3.7</v>
      </c>
      <c r="J180" s="146">
        <f>'Hazard &amp; Exposure'!DQ179</f>
        <v>1.2</v>
      </c>
      <c r="K180" s="146">
        <f>'Hazard &amp; Exposure'!DT179</f>
        <v>0</v>
      </c>
      <c r="L180" s="40">
        <f>'Hazard &amp; Exposure'!DU179</f>
        <v>0.8</v>
      </c>
      <c r="M180" s="41">
        <f t="shared" si="55"/>
        <v>2.4</v>
      </c>
      <c r="N180" s="146">
        <f>'Hazard &amp; Exposure'!BL179</f>
        <v>9.3000000000000007</v>
      </c>
      <c r="O180" s="146">
        <f>'Hazard &amp; Exposure'!CR179</f>
        <v>2.9</v>
      </c>
      <c r="P180" s="146">
        <f>'Hazard &amp; Exposure'!DB179</f>
        <v>3.1</v>
      </c>
      <c r="Q180" s="146">
        <f>'Hazard &amp; Exposure'!DL179</f>
        <v>3.1</v>
      </c>
      <c r="R180" s="40">
        <f>'Hazard &amp; Exposure'!DM179</f>
        <v>5.6</v>
      </c>
      <c r="S180" s="223">
        <f t="shared" si="56"/>
        <v>4.2</v>
      </c>
      <c r="T180" s="144">
        <f>Vulnerability!E179</f>
        <v>2.2999999999999998</v>
      </c>
      <c r="U180" s="142" t="str">
        <f>Vulnerability!H179</f>
        <v>x</v>
      </c>
      <c r="V180" s="142">
        <f>Vulnerability!N179</f>
        <v>0</v>
      </c>
      <c r="W180" s="40">
        <f>Vulnerability!O179</f>
        <v>1.5</v>
      </c>
      <c r="X180" s="142">
        <f>Vulnerability!T179</f>
        <v>0</v>
      </c>
      <c r="Y180" s="141">
        <f>Vulnerability!AB179</f>
        <v>0.3</v>
      </c>
      <c r="Z180" s="141">
        <f>Vulnerability!AE179</f>
        <v>2.1</v>
      </c>
      <c r="AA180" s="141">
        <f>Vulnerability!AH179</f>
        <v>0</v>
      </c>
      <c r="AB180" s="141">
        <f>Vulnerability!AK179</f>
        <v>2</v>
      </c>
      <c r="AC180" s="142">
        <f>Vulnerability!AL179</f>
        <v>1.1000000000000001</v>
      </c>
      <c r="AD180" s="40">
        <f>Vulnerability!AM179</f>
        <v>0.6</v>
      </c>
      <c r="AE180" s="41">
        <f t="shared" si="57"/>
        <v>1.1000000000000001</v>
      </c>
      <c r="AF180" s="41">
        <f>Vulnerability!AZ179</f>
        <v>4.5999999999999996</v>
      </c>
      <c r="AG180" s="41">
        <f t="shared" si="58"/>
        <v>3</v>
      </c>
      <c r="AH180" s="156" t="str">
        <f>'Lack of Coping Capacity'!D179</f>
        <v>x</v>
      </c>
      <c r="AI180" s="140">
        <f>'Lack of Coping Capacity'!G179</f>
        <v>7.6</v>
      </c>
      <c r="AJ180" s="40">
        <f>'Lack of Coping Capacity'!H179</f>
        <v>7.6</v>
      </c>
      <c r="AK180" s="140">
        <f>'Lack of Coping Capacity'!M179</f>
        <v>2.5</v>
      </c>
      <c r="AL180" s="140">
        <f>'Lack of Coping Capacity'!R179</f>
        <v>3.3</v>
      </c>
      <c r="AM180" s="140">
        <f>'Lack of Coping Capacity'!Z179</f>
        <v>2.7</v>
      </c>
      <c r="AN180" s="40">
        <f>'Lack of Coping Capacity'!AA179</f>
        <v>2.8</v>
      </c>
      <c r="AO180" s="41">
        <f t="shared" si="59"/>
        <v>5.7</v>
      </c>
      <c r="AP180" s="41">
        <f>'Lack of Coping Capacity'!AB179</f>
        <v>3.3</v>
      </c>
      <c r="AQ180" s="41">
        <f t="shared" si="60"/>
        <v>4.5999999999999996</v>
      </c>
      <c r="AR180" s="149">
        <f t="shared" si="61"/>
        <v>3.9</v>
      </c>
      <c r="AS180" s="171" t="str">
        <f t="shared" si="62"/>
        <v>Medium</v>
      </c>
      <c r="AT180" s="166">
        <f t="shared" si="63"/>
        <v>103</v>
      </c>
      <c r="AU180" s="169">
        <f>VLOOKUP($B180,'Lack of Reliability Index'!$A$2:$H$192,8,FALSE)</f>
        <v>5.2307692307692308</v>
      </c>
      <c r="AV180" s="47">
        <f>'Imputed and missing data hidden'!BY178</f>
        <v>11</v>
      </c>
      <c r="AW180" s="167">
        <f t="shared" si="64"/>
        <v>0.21568627450980393</v>
      </c>
      <c r="AX180" s="47" t="str">
        <f t="shared" si="65"/>
        <v/>
      </c>
      <c r="AY180" s="168">
        <f>'Indicator Date hidden2'!BZ179</f>
        <v>0.43076923076923079</v>
      </c>
      <c r="AZ180" s="172"/>
    </row>
    <row r="181" spans="1:52" ht="15" thickBot="1" x14ac:dyDescent="0.35">
      <c r="A181" s="120" t="str">
        <f>'Indicator Data'!A183</f>
        <v>Tuvalu</v>
      </c>
      <c r="B181" s="43" t="str">
        <f>'Indicator Data'!B183</f>
        <v>TUV</v>
      </c>
      <c r="C181" s="147">
        <f>'Hazard &amp; Exposure'!AO180</f>
        <v>0.1</v>
      </c>
      <c r="D181" s="146">
        <f>'Hazard &amp; Exposure'!AP180</f>
        <v>0.1</v>
      </c>
      <c r="E181" s="146">
        <f>'Hazard &amp; Exposure'!AQ180</f>
        <v>8.3000000000000007</v>
      </c>
      <c r="F181" s="146">
        <f>'Hazard &amp; Exposure'!AR180</f>
        <v>0.1</v>
      </c>
      <c r="G181" s="146">
        <f>'Hazard &amp; Exposure'!AU180</f>
        <v>0.5</v>
      </c>
      <c r="H181" s="146">
        <f>'Hazard &amp; Exposure'!DM180</f>
        <v>4.2</v>
      </c>
      <c r="I181" s="40">
        <f>'Hazard &amp; Exposure'!DN180</f>
        <v>3</v>
      </c>
      <c r="J181" s="146">
        <f>'Hazard &amp; Exposure'!DQ180</f>
        <v>0</v>
      </c>
      <c r="K181" s="146">
        <f>'Hazard &amp; Exposure'!DT180</f>
        <v>0</v>
      </c>
      <c r="L181" s="40">
        <f>'Hazard &amp; Exposure'!DU180</f>
        <v>0</v>
      </c>
      <c r="M181" s="41">
        <f t="shared" si="55"/>
        <v>1.6</v>
      </c>
      <c r="N181" s="146" t="str">
        <f>'Hazard &amp; Exposure'!BL180</f>
        <v>x</v>
      </c>
      <c r="O181" s="146">
        <f>'Hazard &amp; Exposure'!CR180</f>
        <v>1.9</v>
      </c>
      <c r="P181" s="146">
        <f>'Hazard &amp; Exposure'!DB180</f>
        <v>4.8</v>
      </c>
      <c r="Q181" s="146">
        <f>'Hazard &amp; Exposure'!DL180</f>
        <v>5.4</v>
      </c>
      <c r="R181" s="40">
        <f>'Hazard &amp; Exposure'!DM180</f>
        <v>4.2</v>
      </c>
      <c r="S181" s="223">
        <f t="shared" si="56"/>
        <v>3</v>
      </c>
      <c r="T181" s="144">
        <f>Vulnerability!E180</f>
        <v>4.5999999999999996</v>
      </c>
      <c r="U181" s="142">
        <f>Vulnerability!H180</f>
        <v>3.5</v>
      </c>
      <c r="V181" s="142">
        <f>Vulnerability!N180</f>
        <v>7.7</v>
      </c>
      <c r="W181" s="40">
        <f>Vulnerability!O180</f>
        <v>5.0999999999999996</v>
      </c>
      <c r="X181" s="142">
        <f>Vulnerability!T180</f>
        <v>0</v>
      </c>
      <c r="Y181" s="141">
        <f>Vulnerability!AB180</f>
        <v>7.2</v>
      </c>
      <c r="Z181" s="141">
        <f>Vulnerability!AE180</f>
        <v>1.2</v>
      </c>
      <c r="AA181" s="141">
        <f>Vulnerability!AH180</f>
        <v>0</v>
      </c>
      <c r="AB181" s="141">
        <f>Vulnerability!AK180</f>
        <v>4.2</v>
      </c>
      <c r="AC181" s="142">
        <f>Vulnerability!AL180</f>
        <v>3.7</v>
      </c>
      <c r="AD181" s="40">
        <f>Vulnerability!AM180</f>
        <v>2</v>
      </c>
      <c r="AE181" s="41">
        <f t="shared" si="57"/>
        <v>3.7</v>
      </c>
      <c r="AF181" s="41">
        <f>Vulnerability!AZ180</f>
        <v>3.5</v>
      </c>
      <c r="AG181" s="41">
        <f t="shared" si="58"/>
        <v>3.6</v>
      </c>
      <c r="AH181" s="156" t="str">
        <f>'Lack of Coping Capacity'!D180</f>
        <v>x</v>
      </c>
      <c r="AI181" s="140">
        <f>'Lack of Coping Capacity'!G180</f>
        <v>6.4</v>
      </c>
      <c r="AJ181" s="40">
        <f>'Lack of Coping Capacity'!H180</f>
        <v>6.4</v>
      </c>
      <c r="AK181" s="140">
        <f>'Lack of Coping Capacity'!M180</f>
        <v>3.9</v>
      </c>
      <c r="AL181" s="140">
        <f>'Lack of Coping Capacity'!R180</f>
        <v>0.6</v>
      </c>
      <c r="AM181" s="140">
        <f>'Lack of Coping Capacity'!Z180</f>
        <v>5.5</v>
      </c>
      <c r="AN181" s="40">
        <f>'Lack of Coping Capacity'!AA180</f>
        <v>3.3</v>
      </c>
      <c r="AO181" s="41">
        <f t="shared" si="59"/>
        <v>5</v>
      </c>
      <c r="AP181" s="41">
        <f>'Lack of Coping Capacity'!AB180</f>
        <v>4.5999999999999996</v>
      </c>
      <c r="AQ181" s="41">
        <f t="shared" si="60"/>
        <v>4.8</v>
      </c>
      <c r="AR181" s="149">
        <f t="shared" si="61"/>
        <v>3.7</v>
      </c>
      <c r="AS181" s="171" t="str">
        <f t="shared" si="62"/>
        <v>Medium</v>
      </c>
      <c r="AT181" s="166">
        <f t="shared" si="63"/>
        <v>114</v>
      </c>
      <c r="AU181" s="169">
        <f>VLOOKUP($B181,'Lack of Reliability Index'!$A$2:$H$192,8,FALSE)</f>
        <v>7.4350282485875709</v>
      </c>
      <c r="AV181" s="47">
        <f>'Imputed and missing data hidden'!BY179</f>
        <v>24</v>
      </c>
      <c r="AW181" s="167">
        <f t="shared" si="64"/>
        <v>0.47058823529411764</v>
      </c>
      <c r="AX181" s="47" t="str">
        <f t="shared" si="65"/>
        <v/>
      </c>
      <c r="AY181" s="168">
        <f>'Indicator Date hidden2'!BZ180</f>
        <v>0.64406779661016944</v>
      </c>
      <c r="AZ181" s="172"/>
    </row>
    <row r="182" spans="1:52" ht="15" thickBot="1" x14ac:dyDescent="0.35">
      <c r="A182" s="120" t="str">
        <f>'Indicator Data'!A184</f>
        <v>Uganda</v>
      </c>
      <c r="B182" s="43" t="str">
        <f>'Indicator Data'!B184</f>
        <v>UGA</v>
      </c>
      <c r="C182" s="147">
        <f>'Hazard &amp; Exposure'!AO181</f>
        <v>4</v>
      </c>
      <c r="D182" s="146">
        <f>'Hazard &amp; Exposure'!AP181</f>
        <v>5.0999999999999996</v>
      </c>
      <c r="E182" s="146">
        <f>'Hazard &amp; Exposure'!AQ181</f>
        <v>0</v>
      </c>
      <c r="F182" s="146">
        <f>'Hazard &amp; Exposure'!AR181</f>
        <v>0</v>
      </c>
      <c r="G182" s="146">
        <f>'Hazard &amp; Exposure'!AU181</f>
        <v>5.2</v>
      </c>
      <c r="H182" s="146">
        <f>'Hazard &amp; Exposure'!DM181</f>
        <v>7.9</v>
      </c>
      <c r="I182" s="40">
        <f>'Hazard &amp; Exposure'!DN181</f>
        <v>4.3</v>
      </c>
      <c r="J182" s="146">
        <f>'Hazard &amp; Exposure'!DQ181</f>
        <v>9.3000000000000007</v>
      </c>
      <c r="K182" s="146">
        <f>'Hazard &amp; Exposure'!DT181</f>
        <v>0</v>
      </c>
      <c r="L182" s="40">
        <f>'Hazard &amp; Exposure'!DU181</f>
        <v>6.5</v>
      </c>
      <c r="M182" s="41">
        <f t="shared" si="55"/>
        <v>5.5</v>
      </c>
      <c r="N182" s="146">
        <f>'Hazard &amp; Exposure'!BL181</f>
        <v>8.1</v>
      </c>
      <c r="O182" s="146">
        <f>'Hazard &amp; Exposure'!CR181</f>
        <v>8.5</v>
      </c>
      <c r="P182" s="146">
        <f>'Hazard &amp; Exposure'!DB181</f>
        <v>7.2</v>
      </c>
      <c r="Q182" s="146">
        <f>'Hazard &amp; Exposure'!DL181</f>
        <v>7.5</v>
      </c>
      <c r="R182" s="40">
        <f>'Hazard &amp; Exposure'!DM181</f>
        <v>7.9</v>
      </c>
      <c r="S182" s="223">
        <f t="shared" si="56"/>
        <v>6.9</v>
      </c>
      <c r="T182" s="144">
        <f>Vulnerability!E181</f>
        <v>8.3000000000000007</v>
      </c>
      <c r="U182" s="142">
        <f>Vulnerability!H181</f>
        <v>5.8</v>
      </c>
      <c r="V182" s="142">
        <f>Vulnerability!N181</f>
        <v>3.4</v>
      </c>
      <c r="W182" s="40">
        <f>Vulnerability!O181</f>
        <v>6.5</v>
      </c>
      <c r="X182" s="142">
        <f>Vulnerability!T181</f>
        <v>8.8000000000000007</v>
      </c>
      <c r="Y182" s="141">
        <f>Vulnerability!AB181</f>
        <v>5.9</v>
      </c>
      <c r="Z182" s="141">
        <f>Vulnerability!AE181</f>
        <v>3</v>
      </c>
      <c r="AA182" s="141">
        <f>Vulnerability!AH181</f>
        <v>0.5</v>
      </c>
      <c r="AB182" s="141">
        <f>Vulnerability!AK181</f>
        <v>8.6999999999999993</v>
      </c>
      <c r="AC182" s="142">
        <f>Vulnerability!AL181</f>
        <v>5.4</v>
      </c>
      <c r="AD182" s="40">
        <f>Vulnerability!AM181</f>
        <v>7.5</v>
      </c>
      <c r="AE182" s="41">
        <f t="shared" si="57"/>
        <v>7</v>
      </c>
      <c r="AF182" s="41">
        <f>Vulnerability!AZ181</f>
        <v>5.5</v>
      </c>
      <c r="AG182" s="41">
        <f t="shared" si="58"/>
        <v>6.3</v>
      </c>
      <c r="AH182" s="156" t="str">
        <f>'Lack of Coping Capacity'!D181</f>
        <v>x</v>
      </c>
      <c r="AI182" s="140">
        <f>'Lack of Coping Capacity'!G181</f>
        <v>6.7</v>
      </c>
      <c r="AJ182" s="40">
        <f>'Lack of Coping Capacity'!H181</f>
        <v>6.7</v>
      </c>
      <c r="AK182" s="140">
        <f>'Lack of Coping Capacity'!M181</f>
        <v>6.8</v>
      </c>
      <c r="AL182" s="140">
        <f>'Lack of Coping Capacity'!R181</f>
        <v>9</v>
      </c>
      <c r="AM182" s="140">
        <f>'Lack of Coping Capacity'!Z181</f>
        <v>6.6</v>
      </c>
      <c r="AN182" s="40">
        <f>'Lack of Coping Capacity'!AA181</f>
        <v>7.5</v>
      </c>
      <c r="AO182" s="41">
        <f t="shared" si="59"/>
        <v>7.1</v>
      </c>
      <c r="AP182" s="41">
        <f>'Lack of Coping Capacity'!AB181</f>
        <v>4.9000000000000004</v>
      </c>
      <c r="AQ182" s="41">
        <f t="shared" si="60"/>
        <v>6.1</v>
      </c>
      <c r="AR182" s="149">
        <f t="shared" si="61"/>
        <v>6.4</v>
      </c>
      <c r="AS182" s="171" t="str">
        <f t="shared" si="62"/>
        <v>High</v>
      </c>
      <c r="AT182" s="166">
        <f t="shared" si="63"/>
        <v>12</v>
      </c>
      <c r="AU182" s="169">
        <f>VLOOKUP($B182,'Lack of Reliability Index'!$A$2:$H$192,8,FALSE)</f>
        <v>2.8712328767123285</v>
      </c>
      <c r="AV182" s="47">
        <f>'Imputed and missing data hidden'!BY180</f>
        <v>2</v>
      </c>
      <c r="AW182" s="167">
        <f t="shared" si="64"/>
        <v>3.9215686274509803E-2</v>
      </c>
      <c r="AX182" s="47" t="str">
        <f t="shared" si="65"/>
        <v/>
      </c>
      <c r="AY182" s="168">
        <f>'Indicator Date hidden2'!BZ181</f>
        <v>0.43835616438356162</v>
      </c>
      <c r="AZ182" s="172"/>
    </row>
    <row r="183" spans="1:52" ht="15" thickBot="1" x14ac:dyDescent="0.35">
      <c r="A183" s="120" t="str">
        <f>'Indicator Data'!A185</f>
        <v>Ukraine</v>
      </c>
      <c r="B183" s="43" t="str">
        <f>'Indicator Data'!B185</f>
        <v>UKR</v>
      </c>
      <c r="C183" s="147">
        <f>'Hazard &amp; Exposure'!AO182</f>
        <v>2.5</v>
      </c>
      <c r="D183" s="146">
        <f>'Hazard &amp; Exposure'!AP182</f>
        <v>7.1</v>
      </c>
      <c r="E183" s="146">
        <f>'Hazard &amp; Exposure'!AQ182</f>
        <v>0</v>
      </c>
      <c r="F183" s="146">
        <f>'Hazard &amp; Exposure'!AR182</f>
        <v>0</v>
      </c>
      <c r="G183" s="146">
        <f>'Hazard &amp; Exposure'!AU182</f>
        <v>3.3</v>
      </c>
      <c r="H183" s="146">
        <f>'Hazard &amp; Exposure'!DM182</f>
        <v>3.9</v>
      </c>
      <c r="I183" s="40">
        <f>'Hazard &amp; Exposure'!DN182</f>
        <v>3.2</v>
      </c>
      <c r="J183" s="146">
        <f>'Hazard &amp; Exposure'!DQ182</f>
        <v>10</v>
      </c>
      <c r="K183" s="146">
        <f>'Hazard &amp; Exposure'!DT182</f>
        <v>7</v>
      </c>
      <c r="L183" s="40">
        <f>'Hazard &amp; Exposure'!DU182</f>
        <v>7</v>
      </c>
      <c r="M183" s="41">
        <f t="shared" si="55"/>
        <v>5.4</v>
      </c>
      <c r="N183" s="146">
        <f>'Hazard &amp; Exposure'!BL182</f>
        <v>7.9</v>
      </c>
      <c r="O183" s="146">
        <f>'Hazard &amp; Exposure'!CR182</f>
        <v>0</v>
      </c>
      <c r="P183" s="146">
        <f>'Hazard &amp; Exposure'!DB182</f>
        <v>2.6</v>
      </c>
      <c r="Q183" s="146">
        <f>'Hazard &amp; Exposure'!DL182</f>
        <v>2.4</v>
      </c>
      <c r="R183" s="40">
        <f>'Hazard &amp; Exposure'!DM182</f>
        <v>3.9</v>
      </c>
      <c r="S183" s="223">
        <f t="shared" si="56"/>
        <v>4.7</v>
      </c>
      <c r="T183" s="144">
        <f>Vulnerability!E182</f>
        <v>1.6</v>
      </c>
      <c r="U183" s="142">
        <f>Vulnerability!H182</f>
        <v>1.9</v>
      </c>
      <c r="V183" s="142">
        <f>Vulnerability!N182</f>
        <v>2.2000000000000002</v>
      </c>
      <c r="W183" s="40">
        <f>Vulnerability!O182</f>
        <v>1.8</v>
      </c>
      <c r="X183" s="142">
        <f>Vulnerability!T182</f>
        <v>8.1</v>
      </c>
      <c r="Y183" s="141">
        <f>Vulnerability!AB182</f>
        <v>1.1000000000000001</v>
      </c>
      <c r="Z183" s="141">
        <f>Vulnerability!AE182</f>
        <v>0.7</v>
      </c>
      <c r="AA183" s="141">
        <f>Vulnerability!AH182</f>
        <v>0</v>
      </c>
      <c r="AB183" s="141">
        <f>Vulnerability!AK182</f>
        <v>2.1</v>
      </c>
      <c r="AC183" s="142">
        <f>Vulnerability!AL182</f>
        <v>1</v>
      </c>
      <c r="AD183" s="40">
        <f>Vulnerability!AM182</f>
        <v>5.6</v>
      </c>
      <c r="AE183" s="41">
        <f t="shared" si="57"/>
        <v>3.9</v>
      </c>
      <c r="AF183" s="41">
        <f>Vulnerability!AZ182</f>
        <v>3.6</v>
      </c>
      <c r="AG183" s="41">
        <f t="shared" si="58"/>
        <v>3.8</v>
      </c>
      <c r="AH183" s="156" t="str">
        <f>'Lack of Coping Capacity'!D182</f>
        <v>x</v>
      </c>
      <c r="AI183" s="140">
        <f>'Lack of Coping Capacity'!G182</f>
        <v>6.4</v>
      </c>
      <c r="AJ183" s="40">
        <f>'Lack of Coping Capacity'!H182</f>
        <v>6.4</v>
      </c>
      <c r="AK183" s="140">
        <f>'Lack of Coping Capacity'!M182</f>
        <v>1.9</v>
      </c>
      <c r="AL183" s="140">
        <f>'Lack of Coping Capacity'!R182</f>
        <v>1.4</v>
      </c>
      <c r="AM183" s="140">
        <f>'Lack of Coping Capacity'!Z182</f>
        <v>4.0999999999999996</v>
      </c>
      <c r="AN183" s="40">
        <f>'Lack of Coping Capacity'!AA182</f>
        <v>2.5</v>
      </c>
      <c r="AO183" s="41">
        <f t="shared" si="59"/>
        <v>4.7</v>
      </c>
      <c r="AP183" s="41">
        <f>'Lack of Coping Capacity'!AB182</f>
        <v>2.5</v>
      </c>
      <c r="AQ183" s="41">
        <f t="shared" si="60"/>
        <v>3.7</v>
      </c>
      <c r="AR183" s="149">
        <f t="shared" si="61"/>
        <v>4</v>
      </c>
      <c r="AS183" s="171" t="str">
        <f t="shared" si="62"/>
        <v>Medium</v>
      </c>
      <c r="AT183" s="166">
        <f t="shared" si="63"/>
        <v>100</v>
      </c>
      <c r="AU183" s="169">
        <f>VLOOKUP($B183,'Lack of Reliability Index'!$A$2:$H$192,8,FALSE)</f>
        <v>6.9523809523809526</v>
      </c>
      <c r="AV183" s="47">
        <f>'Imputed and missing data hidden'!BY181</f>
        <v>8</v>
      </c>
      <c r="AW183" s="167">
        <f t="shared" si="64"/>
        <v>0.15686274509803921</v>
      </c>
      <c r="AX183" s="47" t="str">
        <f t="shared" si="65"/>
        <v>YES</v>
      </c>
      <c r="AY183" s="168">
        <f>'Indicator Date hidden2'!BZ182</f>
        <v>0.6428571428571429</v>
      </c>
      <c r="AZ183" s="172"/>
    </row>
    <row r="184" spans="1:52" ht="15" thickBot="1" x14ac:dyDescent="0.35">
      <c r="A184" s="120" t="str">
        <f>'Indicator Data'!A186</f>
        <v>United Arab Emirates</v>
      </c>
      <c r="B184" s="43" t="str">
        <f>'Indicator Data'!B186</f>
        <v>ARE</v>
      </c>
      <c r="C184" s="147">
        <f>'Hazard &amp; Exposure'!AO183</f>
        <v>0.1</v>
      </c>
      <c r="D184" s="146">
        <f>'Hazard &amp; Exposure'!AP183</f>
        <v>3.8</v>
      </c>
      <c r="E184" s="146">
        <f>'Hazard &amp; Exposure'!AQ183</f>
        <v>7</v>
      </c>
      <c r="F184" s="146">
        <f>'Hazard &amp; Exposure'!AR183</f>
        <v>1.8</v>
      </c>
      <c r="G184" s="146">
        <f>'Hazard &amp; Exposure'!AU183</f>
        <v>4.0999999999999996</v>
      </c>
      <c r="H184" s="146">
        <f>'Hazard &amp; Exposure'!DM183</f>
        <v>5.5</v>
      </c>
      <c r="I184" s="40">
        <f>'Hazard &amp; Exposure'!DN183</f>
        <v>4.0999999999999996</v>
      </c>
      <c r="J184" s="146">
        <f>'Hazard &amp; Exposure'!DQ183</f>
        <v>0.1</v>
      </c>
      <c r="K184" s="146">
        <f>'Hazard &amp; Exposure'!DT183</f>
        <v>0</v>
      </c>
      <c r="L184" s="40">
        <f>'Hazard &amp; Exposure'!DU183</f>
        <v>0.1</v>
      </c>
      <c r="M184" s="41">
        <f t="shared" si="55"/>
        <v>2.2999999999999998</v>
      </c>
      <c r="N184" s="146">
        <f>'Hazard &amp; Exposure'!BL183</f>
        <v>7.1</v>
      </c>
      <c r="O184" s="146">
        <f>'Hazard &amp; Exposure'!CR183</f>
        <v>6.5</v>
      </c>
      <c r="P184" s="146">
        <f>'Hazard &amp; Exposure'!DB183</f>
        <v>4.4000000000000004</v>
      </c>
      <c r="Q184" s="146">
        <f>'Hazard &amp; Exposure'!DL183</f>
        <v>3.2</v>
      </c>
      <c r="R184" s="40">
        <f>'Hazard &amp; Exposure'!DM183</f>
        <v>5.5</v>
      </c>
      <c r="S184" s="223">
        <f t="shared" si="56"/>
        <v>4.0999999999999996</v>
      </c>
      <c r="T184" s="144">
        <f>Vulnerability!E183</f>
        <v>0.7</v>
      </c>
      <c r="U184" s="142">
        <f>Vulnerability!H183</f>
        <v>1.5</v>
      </c>
      <c r="V184" s="142">
        <f>Vulnerability!N183</f>
        <v>0</v>
      </c>
      <c r="W184" s="40">
        <f>Vulnerability!O183</f>
        <v>0.7</v>
      </c>
      <c r="X184" s="142">
        <f>Vulnerability!T183</f>
        <v>3</v>
      </c>
      <c r="Y184" s="141">
        <f>Vulnerability!AB183</f>
        <v>0</v>
      </c>
      <c r="Z184" s="141">
        <f>Vulnerability!AE183</f>
        <v>0.6</v>
      </c>
      <c r="AA184" s="141">
        <f>Vulnerability!AH183</f>
        <v>0</v>
      </c>
      <c r="AB184" s="141">
        <f>Vulnerability!AK183</f>
        <v>1.5</v>
      </c>
      <c r="AC184" s="142">
        <f>Vulnerability!AL183</f>
        <v>0.5</v>
      </c>
      <c r="AD184" s="40">
        <f>Vulnerability!AM183</f>
        <v>1.8</v>
      </c>
      <c r="AE184" s="41">
        <f t="shared" si="57"/>
        <v>1.3</v>
      </c>
      <c r="AF184" s="41">
        <f>Vulnerability!AZ183</f>
        <v>4.2</v>
      </c>
      <c r="AG184" s="41">
        <f t="shared" si="58"/>
        <v>2.9</v>
      </c>
      <c r="AH184" s="156">
        <f>'Lack of Coping Capacity'!D183</f>
        <v>2.1</v>
      </c>
      <c r="AI184" s="140">
        <f>'Lack of Coping Capacity'!G183</f>
        <v>2.5</v>
      </c>
      <c r="AJ184" s="40">
        <f>'Lack of Coping Capacity'!H183</f>
        <v>2.2999999999999998</v>
      </c>
      <c r="AK184" s="140">
        <f>'Lack of Coping Capacity'!M183</f>
        <v>0.1</v>
      </c>
      <c r="AL184" s="140">
        <f>'Lack of Coping Capacity'!R183</f>
        <v>2</v>
      </c>
      <c r="AM184" s="140">
        <f>'Lack of Coping Capacity'!Z183</f>
        <v>1.4</v>
      </c>
      <c r="AN184" s="40">
        <f>'Lack of Coping Capacity'!AA183</f>
        <v>1.2</v>
      </c>
      <c r="AO184" s="41">
        <f t="shared" si="59"/>
        <v>1.8</v>
      </c>
      <c r="AP184" s="41">
        <f>'Lack of Coping Capacity'!AB183</f>
        <v>0.5</v>
      </c>
      <c r="AQ184" s="41">
        <f t="shared" si="60"/>
        <v>1.2</v>
      </c>
      <c r="AR184" s="149">
        <f t="shared" si="61"/>
        <v>2.4</v>
      </c>
      <c r="AS184" s="171" t="str">
        <f t="shared" si="62"/>
        <v>Low</v>
      </c>
      <c r="AT184" s="166">
        <f t="shared" si="63"/>
        <v>166</v>
      </c>
      <c r="AU184" s="169">
        <f>VLOOKUP($B184,'Lack of Reliability Index'!$A$2:$H$192,8,FALSE)</f>
        <v>5.7333333333333334</v>
      </c>
      <c r="AV184" s="47">
        <f>'Imputed and missing data hidden'!BY182</f>
        <v>14</v>
      </c>
      <c r="AW184" s="167">
        <f t="shared" si="64"/>
        <v>0.27450980392156865</v>
      </c>
      <c r="AX184" s="47" t="str">
        <f t="shared" si="65"/>
        <v/>
      </c>
      <c r="AY184" s="168">
        <f>'Indicator Date hidden2'!BZ183</f>
        <v>0.375</v>
      </c>
      <c r="AZ184" s="172"/>
    </row>
    <row r="185" spans="1:52" ht="15" thickBot="1" x14ac:dyDescent="0.35">
      <c r="A185" s="120" t="str">
        <f>'Indicator Data'!A187</f>
        <v>United Kingdom</v>
      </c>
      <c r="B185" s="43" t="str">
        <f>'Indicator Data'!B187</f>
        <v>GBR</v>
      </c>
      <c r="C185" s="147">
        <f>'Hazard &amp; Exposure'!AO184</f>
        <v>0.6</v>
      </c>
      <c r="D185" s="146">
        <f>'Hazard &amp; Exposure'!AP184</f>
        <v>4.8</v>
      </c>
      <c r="E185" s="146">
        <f>'Hazard &amp; Exposure'!AQ184</f>
        <v>4.9000000000000004</v>
      </c>
      <c r="F185" s="146">
        <f>'Hazard &amp; Exposure'!AR184</f>
        <v>0</v>
      </c>
      <c r="G185" s="146">
        <f>'Hazard &amp; Exposure'!AU184</f>
        <v>0.5</v>
      </c>
      <c r="H185" s="146">
        <f>'Hazard &amp; Exposure'!DM184</f>
        <v>1.5</v>
      </c>
      <c r="I185" s="40">
        <f>'Hazard &amp; Exposure'!DN184</f>
        <v>2.2999999999999998</v>
      </c>
      <c r="J185" s="146">
        <f>'Hazard &amp; Exposure'!DQ184</f>
        <v>2</v>
      </c>
      <c r="K185" s="146">
        <f>'Hazard &amp; Exposure'!DT184</f>
        <v>0</v>
      </c>
      <c r="L185" s="40">
        <f>'Hazard &amp; Exposure'!DU184</f>
        <v>1.4</v>
      </c>
      <c r="M185" s="41">
        <f t="shared" si="55"/>
        <v>1.9</v>
      </c>
      <c r="N185" s="146">
        <f>'Hazard &amp; Exposure'!BL184</f>
        <v>0</v>
      </c>
      <c r="O185" s="146">
        <f>'Hazard &amp; Exposure'!CR184</f>
        <v>0</v>
      </c>
      <c r="P185" s="146">
        <f>'Hazard &amp; Exposure'!DB184</f>
        <v>3.2</v>
      </c>
      <c r="Q185" s="146">
        <f>'Hazard &amp; Exposure'!DL184</f>
        <v>2.2000000000000002</v>
      </c>
      <c r="R185" s="40">
        <f>'Hazard &amp; Exposure'!DM184</f>
        <v>1.5</v>
      </c>
      <c r="S185" s="223">
        <f t="shared" si="56"/>
        <v>1.7</v>
      </c>
      <c r="T185" s="144">
        <f>Vulnerability!E184</f>
        <v>0</v>
      </c>
      <c r="U185" s="142">
        <f>Vulnerability!H184</f>
        <v>1.9</v>
      </c>
      <c r="V185" s="142">
        <f>Vulnerability!N184</f>
        <v>0.1</v>
      </c>
      <c r="W185" s="40">
        <f>Vulnerability!O184</f>
        <v>0.5</v>
      </c>
      <c r="X185" s="142">
        <f>Vulnerability!T184</f>
        <v>5.8</v>
      </c>
      <c r="Y185" s="141">
        <f>Vulnerability!AB184</f>
        <v>0.3</v>
      </c>
      <c r="Z185" s="141">
        <f>Vulnerability!AE184</f>
        <v>0.3</v>
      </c>
      <c r="AA185" s="141">
        <f>Vulnerability!AH184</f>
        <v>0</v>
      </c>
      <c r="AB185" s="141">
        <f>Vulnerability!AK184</f>
        <v>1</v>
      </c>
      <c r="AC185" s="142">
        <f>Vulnerability!AL184</f>
        <v>0.4</v>
      </c>
      <c r="AD185" s="40">
        <f>Vulnerability!AM184</f>
        <v>3.6</v>
      </c>
      <c r="AE185" s="41">
        <f t="shared" si="57"/>
        <v>2.2000000000000002</v>
      </c>
      <c r="AF185" s="41">
        <f>Vulnerability!AZ184</f>
        <v>5</v>
      </c>
      <c r="AG185" s="41">
        <f t="shared" si="58"/>
        <v>3.7</v>
      </c>
      <c r="AH185" s="156">
        <f>'Lack of Coping Capacity'!D184</f>
        <v>2.1</v>
      </c>
      <c r="AI185" s="140">
        <f>'Lack of Coping Capacity'!G184</f>
        <v>2.2999999999999998</v>
      </c>
      <c r="AJ185" s="40">
        <f>'Lack of Coping Capacity'!H184</f>
        <v>2.2000000000000002</v>
      </c>
      <c r="AK185" s="140">
        <f>'Lack of Coping Capacity'!M184</f>
        <v>1.6</v>
      </c>
      <c r="AL185" s="140">
        <f>'Lack of Coping Capacity'!R184</f>
        <v>0</v>
      </c>
      <c r="AM185" s="140">
        <f>'Lack of Coping Capacity'!Z184</f>
        <v>1.1000000000000001</v>
      </c>
      <c r="AN185" s="40">
        <f>'Lack of Coping Capacity'!AA184</f>
        <v>0.9</v>
      </c>
      <c r="AO185" s="41">
        <f t="shared" si="59"/>
        <v>1.6</v>
      </c>
      <c r="AP185" s="41">
        <f>'Lack of Coping Capacity'!AB184</f>
        <v>0.7</v>
      </c>
      <c r="AQ185" s="41">
        <f t="shared" si="60"/>
        <v>1.2</v>
      </c>
      <c r="AR185" s="149">
        <f t="shared" si="61"/>
        <v>2</v>
      </c>
      <c r="AS185" s="171" t="str">
        <f t="shared" si="62"/>
        <v>Low</v>
      </c>
      <c r="AT185" s="166">
        <f t="shared" si="63"/>
        <v>180</v>
      </c>
      <c r="AU185" s="169">
        <f>VLOOKUP($B185,'Lack of Reliability Index'!$A$2:$H$192,8,FALSE)</f>
        <v>5.5191919191919201</v>
      </c>
      <c r="AV185" s="47">
        <f>'Imputed and missing data hidden'!BY183</f>
        <v>11</v>
      </c>
      <c r="AW185" s="167">
        <f t="shared" si="64"/>
        <v>0.21568627450980393</v>
      </c>
      <c r="AX185" s="47" t="str">
        <f t="shared" si="65"/>
        <v/>
      </c>
      <c r="AY185" s="168">
        <f>'Indicator Date hidden2'!BZ184</f>
        <v>0.48484848484848486</v>
      </c>
      <c r="AZ185" s="172"/>
    </row>
    <row r="186" spans="1:52" ht="15" thickBot="1" x14ac:dyDescent="0.35">
      <c r="A186" s="120" t="str">
        <f>'Indicator Data'!A188</f>
        <v>United States of America</v>
      </c>
      <c r="B186" s="43" t="str">
        <f>'Indicator Data'!B188</f>
        <v>USA</v>
      </c>
      <c r="C186" s="147">
        <f>'Hazard &amp; Exposure'!AO185</f>
        <v>7.9</v>
      </c>
      <c r="D186" s="146">
        <f>'Hazard &amp; Exposure'!AP185</f>
        <v>6.4</v>
      </c>
      <c r="E186" s="146">
        <f>'Hazard &amp; Exposure'!AQ185</f>
        <v>7.9</v>
      </c>
      <c r="F186" s="146">
        <f>'Hazard &amp; Exposure'!AR185</f>
        <v>7.6</v>
      </c>
      <c r="G186" s="146">
        <f>'Hazard &amp; Exposure'!AU185</f>
        <v>4.5</v>
      </c>
      <c r="H186" s="146">
        <f>'Hazard &amp; Exposure'!DM185</f>
        <v>4</v>
      </c>
      <c r="I186" s="40">
        <f>'Hazard &amp; Exposure'!DN185</f>
        <v>6.6</v>
      </c>
      <c r="J186" s="146">
        <f>'Hazard &amp; Exposure'!DQ185</f>
        <v>9.6</v>
      </c>
      <c r="K186" s="146">
        <f>'Hazard &amp; Exposure'!DT185</f>
        <v>0</v>
      </c>
      <c r="L186" s="40">
        <f>'Hazard &amp; Exposure'!DU185</f>
        <v>6.7</v>
      </c>
      <c r="M186" s="41">
        <f t="shared" si="55"/>
        <v>6.7</v>
      </c>
      <c r="N186" s="146" t="str">
        <f>'Hazard &amp; Exposure'!BL185</f>
        <v>x</v>
      </c>
      <c r="O186" s="146">
        <f>'Hazard &amp; Exposure'!CR185</f>
        <v>6.5</v>
      </c>
      <c r="P186" s="146">
        <f>'Hazard &amp; Exposure'!DB185</f>
        <v>2.8</v>
      </c>
      <c r="Q186" s="146">
        <f>'Hazard &amp; Exposure'!DL185</f>
        <v>1.9</v>
      </c>
      <c r="R186" s="40">
        <f>'Hazard &amp; Exposure'!DM185</f>
        <v>4</v>
      </c>
      <c r="S186" s="223">
        <f t="shared" si="56"/>
        <v>5.5</v>
      </c>
      <c r="T186" s="144">
        <f>Vulnerability!E185</f>
        <v>0</v>
      </c>
      <c r="U186" s="142">
        <f>Vulnerability!H185</f>
        <v>3.3</v>
      </c>
      <c r="V186" s="142">
        <f>Vulnerability!N185</f>
        <v>0</v>
      </c>
      <c r="W186" s="40">
        <f>Vulnerability!O185</f>
        <v>0.8</v>
      </c>
      <c r="X186" s="142">
        <f>Vulnerability!T185</f>
        <v>7.1</v>
      </c>
      <c r="Y186" s="141">
        <f>Vulnerability!AB185</f>
        <v>0.1</v>
      </c>
      <c r="Z186" s="141">
        <f>Vulnerability!AE185</f>
        <v>0.3</v>
      </c>
      <c r="AA186" s="141">
        <f>Vulnerability!AH185</f>
        <v>0.3</v>
      </c>
      <c r="AB186" s="141">
        <f>Vulnerability!AK185</f>
        <v>0.2</v>
      </c>
      <c r="AC186" s="142">
        <f>Vulnerability!AL185</f>
        <v>0.2</v>
      </c>
      <c r="AD186" s="40">
        <f>Vulnerability!AM185</f>
        <v>4.5</v>
      </c>
      <c r="AE186" s="41">
        <f t="shared" si="57"/>
        <v>2.9</v>
      </c>
      <c r="AF186" s="41">
        <f>Vulnerability!AZ185</f>
        <v>5.3</v>
      </c>
      <c r="AG186" s="41">
        <f t="shared" si="58"/>
        <v>4.2</v>
      </c>
      <c r="AH186" s="156">
        <f>'Lack of Coping Capacity'!D185</f>
        <v>3</v>
      </c>
      <c r="AI186" s="140">
        <f>'Lack of Coping Capacity'!G185</f>
        <v>2.5</v>
      </c>
      <c r="AJ186" s="40">
        <f>'Lack of Coping Capacity'!H185</f>
        <v>2.8</v>
      </c>
      <c r="AK186" s="140">
        <f>'Lack of Coping Capacity'!M185</f>
        <v>1.6</v>
      </c>
      <c r="AL186" s="140">
        <f>'Lack of Coping Capacity'!R185</f>
        <v>1</v>
      </c>
      <c r="AM186" s="140">
        <f>'Lack of Coping Capacity'!Z185</f>
        <v>1.1000000000000001</v>
      </c>
      <c r="AN186" s="40">
        <f>'Lack of Coping Capacity'!AA185</f>
        <v>1.2</v>
      </c>
      <c r="AO186" s="41">
        <f t="shared" si="59"/>
        <v>2</v>
      </c>
      <c r="AP186" s="41">
        <f>'Lack of Coping Capacity'!AB185</f>
        <v>0.9</v>
      </c>
      <c r="AQ186" s="41">
        <f t="shared" si="60"/>
        <v>1.5</v>
      </c>
      <c r="AR186" s="149">
        <f t="shared" si="61"/>
        <v>3.3</v>
      </c>
      <c r="AS186" s="171" t="str">
        <f t="shared" si="62"/>
        <v>Low</v>
      </c>
      <c r="AT186" s="166">
        <f t="shared" si="63"/>
        <v>134</v>
      </c>
      <c r="AU186" s="169">
        <f>VLOOKUP($B186,'Lack of Reliability Index'!$A$2:$H$192,8,FALSE)</f>
        <v>6.1090909090909093</v>
      </c>
      <c r="AV186" s="47">
        <f>'Imputed and missing data hidden'!BY184</f>
        <v>12</v>
      </c>
      <c r="AW186" s="167">
        <f t="shared" si="64"/>
        <v>0.23529411764705882</v>
      </c>
      <c r="AX186" s="47" t="str">
        <f t="shared" si="65"/>
        <v/>
      </c>
      <c r="AY186" s="168">
        <f>'Indicator Date hidden2'!BZ185</f>
        <v>0.54545454545454541</v>
      </c>
      <c r="AZ186" s="172"/>
    </row>
    <row r="187" spans="1:52" ht="15" thickBot="1" x14ac:dyDescent="0.35">
      <c r="A187" s="120" t="str">
        <f>'Indicator Data'!A189</f>
        <v>Uruguay</v>
      </c>
      <c r="B187" s="43" t="str">
        <f>'Indicator Data'!B189</f>
        <v>URY</v>
      </c>
      <c r="C187" s="147">
        <f>'Hazard &amp; Exposure'!AO186</f>
        <v>0.3</v>
      </c>
      <c r="D187" s="146">
        <f>'Hazard &amp; Exposure'!AP186</f>
        <v>3.9</v>
      </c>
      <c r="E187" s="146">
        <f>'Hazard &amp; Exposure'!AQ186</f>
        <v>0</v>
      </c>
      <c r="F187" s="146">
        <f>'Hazard &amp; Exposure'!AR186</f>
        <v>0</v>
      </c>
      <c r="G187" s="146">
        <f>'Hazard &amp; Exposure'!AU186</f>
        <v>2.5</v>
      </c>
      <c r="H187" s="146">
        <f>'Hazard &amp; Exposure'!DM186</f>
        <v>3</v>
      </c>
      <c r="I187" s="40">
        <f>'Hazard &amp; Exposure'!DN186</f>
        <v>1.8</v>
      </c>
      <c r="J187" s="146">
        <f>'Hazard &amp; Exposure'!DQ186</f>
        <v>0.1</v>
      </c>
      <c r="K187" s="146">
        <f>'Hazard &amp; Exposure'!DT186</f>
        <v>0</v>
      </c>
      <c r="L187" s="40">
        <f>'Hazard &amp; Exposure'!DU186</f>
        <v>0.1</v>
      </c>
      <c r="M187" s="41">
        <f t="shared" si="55"/>
        <v>1</v>
      </c>
      <c r="N187" s="146" t="str">
        <f>'Hazard &amp; Exposure'!BL186</f>
        <v>x</v>
      </c>
      <c r="O187" s="146">
        <f>'Hazard &amp; Exposure'!CR186</f>
        <v>4.2</v>
      </c>
      <c r="P187" s="146">
        <f>'Hazard &amp; Exposure'!DB186</f>
        <v>2.9</v>
      </c>
      <c r="Q187" s="146">
        <f>'Hazard &amp; Exposure'!DL186</f>
        <v>1.6</v>
      </c>
      <c r="R187" s="40">
        <f>'Hazard &amp; Exposure'!DM186</f>
        <v>3</v>
      </c>
      <c r="S187" s="223">
        <f t="shared" si="56"/>
        <v>2.1</v>
      </c>
      <c r="T187" s="144">
        <f>Vulnerability!E186</f>
        <v>1.8</v>
      </c>
      <c r="U187" s="142">
        <f>Vulnerability!H186</f>
        <v>3.7</v>
      </c>
      <c r="V187" s="142">
        <f>Vulnerability!N186</f>
        <v>0.1</v>
      </c>
      <c r="W187" s="40">
        <f>Vulnerability!O186</f>
        <v>1.9</v>
      </c>
      <c r="X187" s="142">
        <f>Vulnerability!T186</f>
        <v>3.3</v>
      </c>
      <c r="Y187" s="141">
        <f>Vulnerability!AB186</f>
        <v>0.6</v>
      </c>
      <c r="Z187" s="141">
        <f>Vulnerability!AE186</f>
        <v>0.8</v>
      </c>
      <c r="AA187" s="141">
        <f>Vulnerability!AH186</f>
        <v>0.6</v>
      </c>
      <c r="AB187" s="141">
        <f>Vulnerability!AK186</f>
        <v>1.3</v>
      </c>
      <c r="AC187" s="142">
        <f>Vulnerability!AL186</f>
        <v>0.8</v>
      </c>
      <c r="AD187" s="40">
        <f>Vulnerability!AM186</f>
        <v>2.1</v>
      </c>
      <c r="AE187" s="41">
        <f t="shared" si="57"/>
        <v>2</v>
      </c>
      <c r="AF187" s="41">
        <f>Vulnerability!AZ186</f>
        <v>5</v>
      </c>
      <c r="AG187" s="41">
        <f t="shared" si="58"/>
        <v>3.6</v>
      </c>
      <c r="AH187" s="156">
        <f>'Lack of Coping Capacity'!D186</f>
        <v>4</v>
      </c>
      <c r="AI187" s="140">
        <f>'Lack of Coping Capacity'!G186</f>
        <v>3.4</v>
      </c>
      <c r="AJ187" s="40">
        <f>'Lack of Coping Capacity'!H186</f>
        <v>3.7</v>
      </c>
      <c r="AK187" s="140">
        <f>'Lack of Coping Capacity'!M186</f>
        <v>1.4</v>
      </c>
      <c r="AL187" s="140">
        <f>'Lack of Coping Capacity'!R186</f>
        <v>2.4</v>
      </c>
      <c r="AM187" s="140">
        <f>'Lack of Coping Capacity'!Z186</f>
        <v>1.2</v>
      </c>
      <c r="AN187" s="40">
        <f>'Lack of Coping Capacity'!AA186</f>
        <v>1.7</v>
      </c>
      <c r="AO187" s="41">
        <f t="shared" si="59"/>
        <v>2.8</v>
      </c>
      <c r="AP187" s="41">
        <f>'Lack of Coping Capacity'!AB186</f>
        <v>1.5</v>
      </c>
      <c r="AQ187" s="41">
        <f t="shared" si="60"/>
        <v>2.2000000000000002</v>
      </c>
      <c r="AR187" s="149">
        <f t="shared" si="61"/>
        <v>2.6</v>
      </c>
      <c r="AS187" s="171" t="str">
        <f t="shared" si="62"/>
        <v>Low</v>
      </c>
      <c r="AT187" s="166">
        <f t="shared" si="63"/>
        <v>160</v>
      </c>
      <c r="AU187" s="169">
        <f>VLOOKUP($B187,'Lack of Reliability Index'!$A$2:$H$192,8,FALSE)</f>
        <v>4.8</v>
      </c>
      <c r="AV187" s="47">
        <f>'Imputed and missing data hidden'!BY185</f>
        <v>8</v>
      </c>
      <c r="AW187" s="167">
        <f t="shared" si="64"/>
        <v>0.15686274509803921</v>
      </c>
      <c r="AX187" s="47" t="str">
        <f t="shared" si="65"/>
        <v/>
      </c>
      <c r="AY187" s="168">
        <f>'Indicator Date hidden2'!BZ186</f>
        <v>0.5</v>
      </c>
      <c r="AZ187" s="172"/>
    </row>
    <row r="188" spans="1:52" ht="15" thickBot="1" x14ac:dyDescent="0.35">
      <c r="A188" s="120" t="str">
        <f>'Indicator Data'!A190</f>
        <v>Uzbekistan</v>
      </c>
      <c r="B188" s="43" t="str">
        <f>'Indicator Data'!B190</f>
        <v>UZB</v>
      </c>
      <c r="C188" s="147">
        <f>'Hazard &amp; Exposure'!AO187</f>
        <v>8.1</v>
      </c>
      <c r="D188" s="146">
        <f>'Hazard &amp; Exposure'!AP187</f>
        <v>6.3</v>
      </c>
      <c r="E188" s="146">
        <f>'Hazard &amp; Exposure'!AQ187</f>
        <v>0</v>
      </c>
      <c r="F188" s="146">
        <f>'Hazard &amp; Exposure'!AR187</f>
        <v>0</v>
      </c>
      <c r="G188" s="146">
        <f>'Hazard &amp; Exposure'!AU187</f>
        <v>6.6</v>
      </c>
      <c r="H188" s="146">
        <f>'Hazard &amp; Exposure'!DM187</f>
        <v>6.1</v>
      </c>
      <c r="I188" s="40">
        <f>'Hazard &amp; Exposure'!DN187</f>
        <v>5.3</v>
      </c>
      <c r="J188" s="146">
        <f>'Hazard &amp; Exposure'!DQ187</f>
        <v>2.9</v>
      </c>
      <c r="K188" s="146">
        <f>'Hazard &amp; Exposure'!DT187</f>
        <v>0</v>
      </c>
      <c r="L188" s="40">
        <f>'Hazard &amp; Exposure'!DU187</f>
        <v>2</v>
      </c>
      <c r="M188" s="41">
        <f t="shared" si="55"/>
        <v>3.8</v>
      </c>
      <c r="N188" s="146">
        <f>'Hazard &amp; Exposure'!BL187</f>
        <v>9.6</v>
      </c>
      <c r="O188" s="146">
        <f>'Hazard &amp; Exposure'!CR187</f>
        <v>3.6</v>
      </c>
      <c r="P188" s="146">
        <f>'Hazard &amp; Exposure'!DB187</f>
        <v>3.3</v>
      </c>
      <c r="Q188" s="146">
        <f>'Hazard &amp; Exposure'!DL187</f>
        <v>4</v>
      </c>
      <c r="R188" s="40">
        <f>'Hazard &amp; Exposure'!DM187</f>
        <v>6.1</v>
      </c>
      <c r="S188" s="223">
        <f t="shared" si="56"/>
        <v>5.0999999999999996</v>
      </c>
      <c r="T188" s="144">
        <f>Vulnerability!E187</f>
        <v>3.8</v>
      </c>
      <c r="U188" s="142">
        <f>Vulnerability!H187</f>
        <v>4</v>
      </c>
      <c r="V188" s="142">
        <f>Vulnerability!N187</f>
        <v>2</v>
      </c>
      <c r="W188" s="40">
        <f>Vulnerability!O187</f>
        <v>3.4</v>
      </c>
      <c r="X188" s="142">
        <f>Vulnerability!T187</f>
        <v>0</v>
      </c>
      <c r="Y188" s="141">
        <f>Vulnerability!AB187</f>
        <v>0.6</v>
      </c>
      <c r="Z188" s="141">
        <f>Vulnerability!AE187</f>
        <v>1.6</v>
      </c>
      <c r="AA188" s="141">
        <f>Vulnerability!AH187</f>
        <v>0</v>
      </c>
      <c r="AB188" s="141">
        <f>Vulnerability!AK187</f>
        <v>2.4</v>
      </c>
      <c r="AC188" s="142">
        <f>Vulnerability!AL187</f>
        <v>1.2</v>
      </c>
      <c r="AD188" s="40">
        <f>Vulnerability!AM187</f>
        <v>0.6</v>
      </c>
      <c r="AE188" s="41">
        <f t="shared" si="57"/>
        <v>2.1</v>
      </c>
      <c r="AF188" s="41">
        <f>Vulnerability!AZ187</f>
        <v>4.0999999999999996</v>
      </c>
      <c r="AG188" s="41">
        <f t="shared" si="58"/>
        <v>3.2</v>
      </c>
      <c r="AH188" s="156">
        <f>'Lack of Coping Capacity'!D187</f>
        <v>2.6</v>
      </c>
      <c r="AI188" s="140">
        <f>'Lack of Coping Capacity'!G187</f>
        <v>6.8</v>
      </c>
      <c r="AJ188" s="40">
        <f>'Lack of Coping Capacity'!H187</f>
        <v>4.7</v>
      </c>
      <c r="AK188" s="140">
        <f>'Lack of Coping Capacity'!M187</f>
        <v>2.8</v>
      </c>
      <c r="AL188" s="140">
        <f>'Lack of Coping Capacity'!R187</f>
        <v>2.9</v>
      </c>
      <c r="AM188" s="140">
        <f>'Lack of Coping Capacity'!Z187</f>
        <v>3.3</v>
      </c>
      <c r="AN188" s="40">
        <f>'Lack of Coping Capacity'!AA187</f>
        <v>3</v>
      </c>
      <c r="AO188" s="41">
        <f t="shared" si="59"/>
        <v>3.9</v>
      </c>
      <c r="AP188" s="41">
        <f>'Lack of Coping Capacity'!AB187</f>
        <v>5.6</v>
      </c>
      <c r="AQ188" s="41">
        <f t="shared" si="60"/>
        <v>4.8</v>
      </c>
      <c r="AR188" s="149">
        <f t="shared" si="61"/>
        <v>4.3</v>
      </c>
      <c r="AS188" s="171" t="str">
        <f t="shared" si="62"/>
        <v>Medium</v>
      </c>
      <c r="AT188" s="166">
        <f t="shared" si="63"/>
        <v>88</v>
      </c>
      <c r="AU188" s="169">
        <f>VLOOKUP($B188,'Lack of Reliability Index'!$A$2:$H$192,8,FALSE)</f>
        <v>5.333333333333333</v>
      </c>
      <c r="AV188" s="47">
        <f>'Imputed and missing data hidden'!BY186</f>
        <v>8</v>
      </c>
      <c r="AW188" s="167">
        <f t="shared" si="64"/>
        <v>0.15686274509803921</v>
      </c>
      <c r="AX188" s="47" t="str">
        <f t="shared" si="65"/>
        <v/>
      </c>
      <c r="AY188" s="168">
        <f>'Indicator Date hidden2'!BZ187</f>
        <v>0.6</v>
      </c>
      <c r="AZ188" s="172"/>
    </row>
    <row r="189" spans="1:52" ht="15" thickBot="1" x14ac:dyDescent="0.35">
      <c r="A189" s="120" t="str">
        <f>'Indicator Data'!A191</f>
        <v>Vanuatu</v>
      </c>
      <c r="B189" s="43" t="str">
        <f>'Indicator Data'!B191</f>
        <v>VUT</v>
      </c>
      <c r="C189" s="147">
        <f>'Hazard &amp; Exposure'!AO188</f>
        <v>7.7</v>
      </c>
      <c r="D189" s="146">
        <f>'Hazard &amp; Exposure'!AP188</f>
        <v>0.1</v>
      </c>
      <c r="E189" s="146">
        <f>'Hazard &amp; Exposure'!AQ188</f>
        <v>8.5</v>
      </c>
      <c r="F189" s="146">
        <f>'Hazard &amp; Exposure'!AR188</f>
        <v>4.5</v>
      </c>
      <c r="G189" s="146">
        <f>'Hazard &amp; Exposure'!AU188</f>
        <v>1.5</v>
      </c>
      <c r="H189" s="146">
        <f>'Hazard &amp; Exposure'!DM188</f>
        <v>4.4000000000000004</v>
      </c>
      <c r="I189" s="40">
        <f>'Hazard &amp; Exposure'!DN188</f>
        <v>5.2</v>
      </c>
      <c r="J189" s="146">
        <f>'Hazard &amp; Exposure'!DQ188</f>
        <v>0</v>
      </c>
      <c r="K189" s="146">
        <f>'Hazard &amp; Exposure'!DT188</f>
        <v>0</v>
      </c>
      <c r="L189" s="40">
        <f>'Hazard &amp; Exposure'!DU188</f>
        <v>0</v>
      </c>
      <c r="M189" s="41">
        <f t="shared" si="55"/>
        <v>3</v>
      </c>
      <c r="N189" s="146">
        <f>'Hazard &amp; Exposure'!BL188</f>
        <v>0</v>
      </c>
      <c r="O189" s="146">
        <f>'Hazard &amp; Exposure'!CR188</f>
        <v>5.8</v>
      </c>
      <c r="P189" s="146">
        <f>'Hazard &amp; Exposure'!DB188</f>
        <v>4.7</v>
      </c>
      <c r="Q189" s="146">
        <f>'Hazard &amp; Exposure'!DL188</f>
        <v>5.8</v>
      </c>
      <c r="R189" s="40">
        <f>'Hazard &amp; Exposure'!DM188</f>
        <v>4.4000000000000004</v>
      </c>
      <c r="S189" s="223">
        <f t="shared" si="56"/>
        <v>3.7</v>
      </c>
      <c r="T189" s="144">
        <f>Vulnerability!E188</f>
        <v>7.4</v>
      </c>
      <c r="U189" s="142">
        <f>Vulnerability!H188</f>
        <v>3.2</v>
      </c>
      <c r="V189" s="142">
        <f>Vulnerability!N188</f>
        <v>6.7</v>
      </c>
      <c r="W189" s="40">
        <f>Vulnerability!O188</f>
        <v>6.2</v>
      </c>
      <c r="X189" s="142">
        <f>Vulnerability!T188</f>
        <v>0</v>
      </c>
      <c r="Y189" s="141">
        <f>Vulnerability!AB188</f>
        <v>3.7</v>
      </c>
      <c r="Z189" s="141">
        <f>Vulnerability!AE188</f>
        <v>2.2000000000000002</v>
      </c>
      <c r="AA189" s="141">
        <f>Vulnerability!AH188</f>
        <v>2.2999999999999998</v>
      </c>
      <c r="AB189" s="141">
        <f>Vulnerability!AK188</f>
        <v>1.8</v>
      </c>
      <c r="AC189" s="142">
        <f>Vulnerability!AL188</f>
        <v>2.5</v>
      </c>
      <c r="AD189" s="40">
        <f>Vulnerability!AM188</f>
        <v>1.3</v>
      </c>
      <c r="AE189" s="41">
        <f t="shared" si="57"/>
        <v>4.2</v>
      </c>
      <c r="AF189" s="41">
        <f>Vulnerability!AZ188</f>
        <v>3.7</v>
      </c>
      <c r="AG189" s="41">
        <f t="shared" si="58"/>
        <v>4</v>
      </c>
      <c r="AH189" s="156">
        <f>'Lack of Coping Capacity'!D188</f>
        <v>5.4</v>
      </c>
      <c r="AI189" s="140">
        <f>'Lack of Coping Capacity'!G188</f>
        <v>5.7</v>
      </c>
      <c r="AJ189" s="40">
        <f>'Lack of Coping Capacity'!H188</f>
        <v>5.6</v>
      </c>
      <c r="AK189" s="140">
        <f>'Lack of Coping Capacity'!M188</f>
        <v>4.9000000000000004</v>
      </c>
      <c r="AL189" s="140">
        <f>'Lack of Coping Capacity'!R188</f>
        <v>6.1</v>
      </c>
      <c r="AM189" s="140">
        <f>'Lack of Coping Capacity'!Z188</f>
        <v>5.7</v>
      </c>
      <c r="AN189" s="40">
        <f>'Lack of Coping Capacity'!AA188</f>
        <v>5.6</v>
      </c>
      <c r="AO189" s="41">
        <f t="shared" si="59"/>
        <v>5.6</v>
      </c>
      <c r="AP189" s="41">
        <f>'Lack of Coping Capacity'!AB188</f>
        <v>6.6</v>
      </c>
      <c r="AQ189" s="41">
        <f t="shared" si="60"/>
        <v>6.1</v>
      </c>
      <c r="AR189" s="149">
        <f t="shared" si="61"/>
        <v>4.5</v>
      </c>
      <c r="AS189" s="171" t="str">
        <f t="shared" si="62"/>
        <v>Medium</v>
      </c>
      <c r="AT189" s="166">
        <f t="shared" si="63"/>
        <v>79</v>
      </c>
      <c r="AU189" s="169">
        <f>VLOOKUP($B189,'Lack of Reliability Index'!$A$2:$H$192,8,FALSE)</f>
        <v>6.9333333333333336</v>
      </c>
      <c r="AV189" s="47">
        <f>'Imputed and missing data hidden'!BY187</f>
        <v>11</v>
      </c>
      <c r="AW189" s="167">
        <f t="shared" si="64"/>
        <v>0.21568627450980393</v>
      </c>
      <c r="AX189" s="47" t="str">
        <f t="shared" si="65"/>
        <v/>
      </c>
      <c r="AY189" s="168">
        <f>'Indicator Date hidden2'!BZ188</f>
        <v>0.76119402985074625</v>
      </c>
      <c r="AZ189" s="172"/>
    </row>
    <row r="190" spans="1:52" ht="15" thickBot="1" x14ac:dyDescent="0.35">
      <c r="A190" s="120" t="str">
        <f>'Indicator Data'!A192</f>
        <v>Venezuela</v>
      </c>
      <c r="B190" s="43" t="str">
        <f>'Indicator Data'!B192</f>
        <v>VEN</v>
      </c>
      <c r="C190" s="147">
        <f>'Hazard &amp; Exposure'!AO189</f>
        <v>9.1999999999999993</v>
      </c>
      <c r="D190" s="146">
        <f>'Hazard &amp; Exposure'!AP189</f>
        <v>5.6</v>
      </c>
      <c r="E190" s="146">
        <f>'Hazard &amp; Exposure'!AQ189</f>
        <v>6.8</v>
      </c>
      <c r="F190" s="146">
        <f>'Hazard &amp; Exposure'!AR189</f>
        <v>4.5999999999999996</v>
      </c>
      <c r="G190" s="146">
        <f>'Hazard &amp; Exposure'!AU189</f>
        <v>1.3</v>
      </c>
      <c r="H190" s="146">
        <f>'Hazard &amp; Exposure'!DM189</f>
        <v>5.4</v>
      </c>
      <c r="I190" s="40">
        <f>'Hazard &amp; Exposure'!DN189</f>
        <v>6.1</v>
      </c>
      <c r="J190" s="146">
        <f>'Hazard &amp; Exposure'!DQ189</f>
        <v>8.4</v>
      </c>
      <c r="K190" s="146">
        <f>'Hazard &amp; Exposure'!DT189</f>
        <v>0</v>
      </c>
      <c r="L190" s="40">
        <f>'Hazard &amp; Exposure'!DU189</f>
        <v>5.9</v>
      </c>
      <c r="M190" s="41">
        <f t="shared" si="55"/>
        <v>6</v>
      </c>
      <c r="N190" s="146" t="str">
        <f>'Hazard &amp; Exposure'!BL189</f>
        <v>x</v>
      </c>
      <c r="O190" s="146">
        <f>'Hazard &amp; Exposure'!CR189</f>
        <v>8.3000000000000007</v>
      </c>
      <c r="P190" s="146">
        <f>'Hazard &amp; Exposure'!DB189</f>
        <v>3.3</v>
      </c>
      <c r="Q190" s="146">
        <f>'Hazard &amp; Exposure'!DL189</f>
        <v>2.8</v>
      </c>
      <c r="R190" s="40">
        <f>'Hazard &amp; Exposure'!DM189</f>
        <v>5.4</v>
      </c>
      <c r="S190" s="223">
        <f t="shared" si="56"/>
        <v>5.7</v>
      </c>
      <c r="T190" s="144">
        <f>Vulnerability!E189</f>
        <v>3.5</v>
      </c>
      <c r="U190" s="142">
        <f>Vulnerability!H189</f>
        <v>6.1</v>
      </c>
      <c r="V190" s="142">
        <f>Vulnerability!N189</f>
        <v>0.6</v>
      </c>
      <c r="W190" s="40">
        <f>Vulnerability!O189</f>
        <v>3.4</v>
      </c>
      <c r="X190" s="142">
        <f>Vulnerability!T189</f>
        <v>5</v>
      </c>
      <c r="Y190" s="141">
        <f>Vulnerability!AB189</f>
        <v>1.2</v>
      </c>
      <c r="Z190" s="141">
        <f>Vulnerability!AE189</f>
        <v>1.3</v>
      </c>
      <c r="AA190" s="141">
        <f>Vulnerability!AH189</f>
        <v>0</v>
      </c>
      <c r="AB190" s="141">
        <f>Vulnerability!AK189</f>
        <v>6.1</v>
      </c>
      <c r="AC190" s="142">
        <f>Vulnerability!AL189</f>
        <v>2.5</v>
      </c>
      <c r="AD190" s="40">
        <f>Vulnerability!AM189</f>
        <v>3.9</v>
      </c>
      <c r="AE190" s="41">
        <f t="shared" si="57"/>
        <v>3.7</v>
      </c>
      <c r="AF190" s="41">
        <f>Vulnerability!AZ189</f>
        <v>4.5999999999999996</v>
      </c>
      <c r="AG190" s="41">
        <f t="shared" si="58"/>
        <v>4.2</v>
      </c>
      <c r="AH190" s="156">
        <f>'Lack of Coping Capacity'!D189</f>
        <v>2.5</v>
      </c>
      <c r="AI190" s="140">
        <f>'Lack of Coping Capacity'!G189</f>
        <v>8.3000000000000007</v>
      </c>
      <c r="AJ190" s="40">
        <f>'Lack of Coping Capacity'!H189</f>
        <v>5.4</v>
      </c>
      <c r="AK190" s="140">
        <f>'Lack of Coping Capacity'!M189</f>
        <v>2.5</v>
      </c>
      <c r="AL190" s="140">
        <f>'Lack of Coping Capacity'!R189</f>
        <v>3.6</v>
      </c>
      <c r="AM190" s="140">
        <f>'Lack of Coping Capacity'!Z189</f>
        <v>4.9000000000000004</v>
      </c>
      <c r="AN190" s="40">
        <f>'Lack of Coping Capacity'!AA189</f>
        <v>3.7</v>
      </c>
      <c r="AO190" s="41">
        <f t="shared" si="59"/>
        <v>4.5999999999999996</v>
      </c>
      <c r="AP190" s="41">
        <f>'Lack of Coping Capacity'!AB189</f>
        <v>3.3</v>
      </c>
      <c r="AQ190" s="41">
        <f t="shared" si="60"/>
        <v>4</v>
      </c>
      <c r="AR190" s="149">
        <f t="shared" si="61"/>
        <v>4.5999999999999996</v>
      </c>
      <c r="AS190" s="171" t="str">
        <f t="shared" si="62"/>
        <v>Medium</v>
      </c>
      <c r="AT190" s="166">
        <f t="shared" si="63"/>
        <v>76</v>
      </c>
      <c r="AU190" s="169">
        <f>VLOOKUP($B190,'Lack of Reliability Index'!$A$2:$H$192,8,FALSE)</f>
        <v>5.4527363184079602</v>
      </c>
      <c r="AV190" s="47">
        <f>'Imputed and missing data hidden'!BY188</f>
        <v>10</v>
      </c>
      <c r="AW190" s="167">
        <f t="shared" si="64"/>
        <v>0.19607843137254902</v>
      </c>
      <c r="AX190" s="47" t="str">
        <f t="shared" si="65"/>
        <v/>
      </c>
      <c r="AY190" s="168">
        <f>'Indicator Date hidden2'!BZ189</f>
        <v>0.52238805970149249</v>
      </c>
      <c r="AZ190" s="172"/>
    </row>
    <row r="191" spans="1:52" ht="15" thickBot="1" x14ac:dyDescent="0.35">
      <c r="A191" s="120" t="str">
        <f>'Indicator Data'!A193</f>
        <v>Viet Nam</v>
      </c>
      <c r="B191" s="43" t="str">
        <f>'Indicator Data'!B193</f>
        <v>VNM</v>
      </c>
      <c r="C191" s="147">
        <f>'Hazard &amp; Exposure'!AO190</f>
        <v>4.0999999999999996</v>
      </c>
      <c r="D191" s="146">
        <f>'Hazard &amp; Exposure'!AP190</f>
        <v>10</v>
      </c>
      <c r="E191" s="146">
        <f>'Hazard &amp; Exposure'!AQ190</f>
        <v>7.4</v>
      </c>
      <c r="F191" s="146">
        <f>'Hazard &amp; Exposure'!AR190</f>
        <v>7.9</v>
      </c>
      <c r="G191" s="146">
        <f>'Hazard &amp; Exposure'!AU190</f>
        <v>3.4</v>
      </c>
      <c r="H191" s="146">
        <f>'Hazard &amp; Exposure'!DM190</f>
        <v>6.9</v>
      </c>
      <c r="I191" s="40">
        <f>'Hazard &amp; Exposure'!DN190</f>
        <v>7.3</v>
      </c>
      <c r="J191" s="146">
        <f>'Hazard &amp; Exposure'!DQ190</f>
        <v>4.4000000000000004</v>
      </c>
      <c r="K191" s="146">
        <f>'Hazard &amp; Exposure'!DT190</f>
        <v>0</v>
      </c>
      <c r="L191" s="40">
        <f>'Hazard &amp; Exposure'!DU190</f>
        <v>3.1</v>
      </c>
      <c r="M191" s="41">
        <f t="shared" si="55"/>
        <v>5.6</v>
      </c>
      <c r="N191" s="146">
        <f>'Hazard &amp; Exposure'!BL190</f>
        <v>7.8</v>
      </c>
      <c r="O191" s="146">
        <f>'Hazard &amp; Exposure'!CR190</f>
        <v>9.1999999999999993</v>
      </c>
      <c r="P191" s="146">
        <f>'Hazard &amp; Exposure'!DB190</f>
        <v>4.2</v>
      </c>
      <c r="Q191" s="146">
        <f>'Hazard &amp; Exposure'!DL190</f>
        <v>3.7</v>
      </c>
      <c r="R191" s="40">
        <f>'Hazard &amp; Exposure'!DM190</f>
        <v>6.9</v>
      </c>
      <c r="S191" s="223">
        <f t="shared" si="56"/>
        <v>6.3</v>
      </c>
      <c r="T191" s="144">
        <f>Vulnerability!E190</f>
        <v>4.5</v>
      </c>
      <c r="U191" s="142">
        <f>Vulnerability!H190</f>
        <v>3.4</v>
      </c>
      <c r="V191" s="142">
        <f>Vulnerability!N190</f>
        <v>1.1000000000000001</v>
      </c>
      <c r="W191" s="40">
        <f>Vulnerability!O190</f>
        <v>3.4</v>
      </c>
      <c r="X191" s="142">
        <f>Vulnerability!T190</f>
        <v>0</v>
      </c>
      <c r="Y191" s="141">
        <f>Vulnerability!AB190</f>
        <v>1</v>
      </c>
      <c r="Z191" s="141">
        <f>Vulnerability!AE190</f>
        <v>2.4</v>
      </c>
      <c r="AA191" s="141">
        <f>Vulnerability!AH190</f>
        <v>1.6</v>
      </c>
      <c r="AB191" s="141">
        <f>Vulnerability!AK190</f>
        <v>2.2999999999999998</v>
      </c>
      <c r="AC191" s="142">
        <f>Vulnerability!AL190</f>
        <v>1.8</v>
      </c>
      <c r="AD191" s="40">
        <f>Vulnerability!AM190</f>
        <v>0.9</v>
      </c>
      <c r="AE191" s="41">
        <f t="shared" si="57"/>
        <v>2.2000000000000002</v>
      </c>
      <c r="AF191" s="41">
        <f>Vulnerability!AZ190</f>
        <v>6.5</v>
      </c>
      <c r="AG191" s="41">
        <f t="shared" si="58"/>
        <v>4.7</v>
      </c>
      <c r="AH191" s="156">
        <f>'Lack of Coping Capacity'!D190</f>
        <v>4.2</v>
      </c>
      <c r="AI191" s="140">
        <f>'Lack of Coping Capacity'!G190</f>
        <v>5.7</v>
      </c>
      <c r="AJ191" s="40">
        <f>'Lack of Coping Capacity'!H190</f>
        <v>5</v>
      </c>
      <c r="AK191" s="140">
        <f>'Lack of Coping Capacity'!M190</f>
        <v>1.7</v>
      </c>
      <c r="AL191" s="140">
        <f>'Lack of Coping Capacity'!R190</f>
        <v>3.5</v>
      </c>
      <c r="AM191" s="140">
        <f>'Lack of Coping Capacity'!Z190</f>
        <v>4.5999999999999996</v>
      </c>
      <c r="AN191" s="40">
        <f>'Lack of Coping Capacity'!AA190</f>
        <v>3.3</v>
      </c>
      <c r="AO191" s="41">
        <f t="shared" si="59"/>
        <v>4.2</v>
      </c>
      <c r="AP191" s="41">
        <f>'Lack of Coping Capacity'!AB190</f>
        <v>3.9</v>
      </c>
      <c r="AQ191" s="41">
        <f t="shared" si="60"/>
        <v>4.0999999999999996</v>
      </c>
      <c r="AR191" s="149">
        <f t="shared" si="61"/>
        <v>5</v>
      </c>
      <c r="AS191" s="171" t="str">
        <f t="shared" si="62"/>
        <v>High</v>
      </c>
      <c r="AT191" s="166">
        <f t="shared" si="63"/>
        <v>59</v>
      </c>
      <c r="AU191" s="169">
        <f>VLOOKUP($B191,'Lack of Reliability Index'!$A$2:$H$192,8,FALSE)</f>
        <v>4.3703703703703702</v>
      </c>
      <c r="AV191" s="47">
        <f>'Imputed and missing data hidden'!BY189</f>
        <v>5</v>
      </c>
      <c r="AW191" s="167">
        <f t="shared" si="64"/>
        <v>9.8039215686274508E-2</v>
      </c>
      <c r="AX191" s="47" t="str">
        <f t="shared" si="65"/>
        <v/>
      </c>
      <c r="AY191" s="168">
        <f>'Indicator Date hidden2'!BZ190</f>
        <v>0.56944444444444442</v>
      </c>
      <c r="AZ191" s="172"/>
    </row>
    <row r="192" spans="1:52" ht="15" thickBot="1" x14ac:dyDescent="0.35">
      <c r="A192" s="120" t="str">
        <f>'Indicator Data'!A194</f>
        <v>Yemen</v>
      </c>
      <c r="B192" s="43" t="str">
        <f>'Indicator Data'!B194</f>
        <v>YEM</v>
      </c>
      <c r="C192" s="147">
        <f>'Hazard &amp; Exposure'!AO191</f>
        <v>2.1</v>
      </c>
      <c r="D192" s="146">
        <f>'Hazard &amp; Exposure'!AP191</f>
        <v>4.8</v>
      </c>
      <c r="E192" s="146">
        <f>'Hazard &amp; Exposure'!AQ191</f>
        <v>5.5</v>
      </c>
      <c r="F192" s="146">
        <f>'Hazard &amp; Exposure'!AR191</f>
        <v>0</v>
      </c>
      <c r="G192" s="146">
        <f>'Hazard &amp; Exposure'!AU191</f>
        <v>2.6</v>
      </c>
      <c r="H192" s="146">
        <f>'Hazard &amp; Exposure'!DM191</f>
        <v>6.9</v>
      </c>
      <c r="I192" s="40">
        <f>'Hazard &amp; Exposure'!DN191</f>
        <v>4</v>
      </c>
      <c r="J192" s="146">
        <f>'Hazard &amp; Exposure'!DQ191</f>
        <v>10</v>
      </c>
      <c r="K192" s="146">
        <f>'Hazard &amp; Exposure'!DT191</f>
        <v>10</v>
      </c>
      <c r="L192" s="40">
        <f>'Hazard &amp; Exposure'!DU191</f>
        <v>10</v>
      </c>
      <c r="M192" s="41">
        <f t="shared" si="55"/>
        <v>8.3000000000000007</v>
      </c>
      <c r="N192" s="146">
        <f>'Hazard &amp; Exposure'!BL191</f>
        <v>8.1</v>
      </c>
      <c r="O192" s="146">
        <f>'Hazard &amp; Exposure'!CR191</f>
        <v>6.3</v>
      </c>
      <c r="P192" s="146">
        <f>'Hazard &amp; Exposure'!DB191</f>
        <v>6.3</v>
      </c>
      <c r="Q192" s="146">
        <f>'Hazard &amp; Exposure'!DL191</f>
        <v>6.7</v>
      </c>
      <c r="R192" s="40">
        <f>'Hazard &amp; Exposure'!DM191</f>
        <v>6.9</v>
      </c>
      <c r="S192" s="223">
        <f t="shared" si="56"/>
        <v>7.7</v>
      </c>
      <c r="T192" s="144">
        <f>Vulnerability!E191</f>
        <v>8.8000000000000007</v>
      </c>
      <c r="U192" s="142">
        <f>Vulnerability!H191</f>
        <v>6.5</v>
      </c>
      <c r="V192" s="142">
        <f>Vulnerability!N191</f>
        <v>5.3</v>
      </c>
      <c r="W192" s="40">
        <f>Vulnerability!O191</f>
        <v>7.4</v>
      </c>
      <c r="X192" s="142">
        <f>Vulnerability!T191</f>
        <v>10</v>
      </c>
      <c r="Y192" s="141">
        <f>Vulnerability!AB191</f>
        <v>1.2</v>
      </c>
      <c r="Z192" s="141">
        <f>Vulnerability!AE191</f>
        <v>3.9</v>
      </c>
      <c r="AA192" s="141">
        <f>Vulnerability!AH191</f>
        <v>2.1</v>
      </c>
      <c r="AB192" s="141">
        <f>Vulnerability!AK191</f>
        <v>9</v>
      </c>
      <c r="AC192" s="142">
        <f>Vulnerability!AL191</f>
        <v>5</v>
      </c>
      <c r="AD192" s="40">
        <f>Vulnerability!AM191</f>
        <v>8.5</v>
      </c>
      <c r="AE192" s="41">
        <f t="shared" si="57"/>
        <v>8</v>
      </c>
      <c r="AF192" s="41">
        <f>Vulnerability!AZ191</f>
        <v>4.4000000000000004</v>
      </c>
      <c r="AG192" s="41">
        <f t="shared" si="58"/>
        <v>6.5</v>
      </c>
      <c r="AH192" s="156">
        <f>'Lack of Coping Capacity'!D191</f>
        <v>8.5</v>
      </c>
      <c r="AI192" s="140">
        <f>'Lack of Coping Capacity'!G191</f>
        <v>9</v>
      </c>
      <c r="AJ192" s="40">
        <f>'Lack of Coping Capacity'!H191</f>
        <v>8.8000000000000007</v>
      </c>
      <c r="AK192" s="140">
        <f>'Lack of Coping Capacity'!M191</f>
        <v>5.6</v>
      </c>
      <c r="AL192" s="140">
        <f>'Lack of Coping Capacity'!R191</f>
        <v>7.2</v>
      </c>
      <c r="AM192" s="140">
        <f>'Lack of Coping Capacity'!Z191</f>
        <v>6.8</v>
      </c>
      <c r="AN192" s="40">
        <f>'Lack of Coping Capacity'!AA191</f>
        <v>6.5</v>
      </c>
      <c r="AO192" s="41">
        <f t="shared" si="59"/>
        <v>7.8</v>
      </c>
      <c r="AP192" s="41">
        <f>'Lack of Coping Capacity'!AB191</f>
        <v>4.8</v>
      </c>
      <c r="AQ192" s="41">
        <f t="shared" si="60"/>
        <v>6.5</v>
      </c>
      <c r="AR192" s="149">
        <f t="shared" si="61"/>
        <v>6.9</v>
      </c>
      <c r="AS192" s="171" t="str">
        <f t="shared" si="62"/>
        <v>Very High</v>
      </c>
      <c r="AT192" s="166">
        <f t="shared" si="63"/>
        <v>7</v>
      </c>
      <c r="AU192" s="169">
        <f>VLOOKUP($B192,'Lack of Reliability Index'!$A$2:$H$192,8,FALSE)</f>
        <v>5.8108108108108114</v>
      </c>
      <c r="AV192" s="47">
        <f>'Imputed and missing data hidden'!BY190</f>
        <v>5</v>
      </c>
      <c r="AW192" s="167">
        <f t="shared" si="64"/>
        <v>9.8039215686274508E-2</v>
      </c>
      <c r="AX192" s="47" t="str">
        <f t="shared" si="65"/>
        <v>YES</v>
      </c>
      <c r="AY192" s="168">
        <f>'Indicator Date hidden2'!BZ191</f>
        <v>0.6216216216216216</v>
      </c>
      <c r="AZ192" s="172"/>
    </row>
    <row r="193" spans="1:52" ht="15" thickBot="1" x14ac:dyDescent="0.35">
      <c r="A193" s="120" t="str">
        <f>'Indicator Data'!A195</f>
        <v>Zambia</v>
      </c>
      <c r="B193" s="43" t="str">
        <f>'Indicator Data'!B195</f>
        <v>ZMB</v>
      </c>
      <c r="C193" s="147">
        <f>'Hazard &amp; Exposure'!AO192</f>
        <v>2.8</v>
      </c>
      <c r="D193" s="146">
        <f>'Hazard &amp; Exposure'!AP192</f>
        <v>5.5</v>
      </c>
      <c r="E193" s="146">
        <f>'Hazard &amp; Exposure'!AQ192</f>
        <v>0</v>
      </c>
      <c r="F193" s="146">
        <f>'Hazard &amp; Exposure'!AR192</f>
        <v>0</v>
      </c>
      <c r="G193" s="146">
        <f>'Hazard &amp; Exposure'!AU192</f>
        <v>3.3</v>
      </c>
      <c r="H193" s="146">
        <f>'Hazard &amp; Exposure'!DM192</f>
        <v>6.5</v>
      </c>
      <c r="I193" s="40">
        <f>'Hazard &amp; Exposure'!DN192</f>
        <v>3.4</v>
      </c>
      <c r="J193" s="146">
        <f>'Hazard &amp; Exposure'!DQ192</f>
        <v>1.3</v>
      </c>
      <c r="K193" s="146">
        <f>'Hazard &amp; Exposure'!DT192</f>
        <v>0</v>
      </c>
      <c r="L193" s="40">
        <f>'Hazard &amp; Exposure'!DU192</f>
        <v>0.9</v>
      </c>
      <c r="M193" s="41">
        <f t="shared" si="55"/>
        <v>2.2000000000000002</v>
      </c>
      <c r="N193" s="146">
        <f>'Hazard &amp; Exposure'!BL192</f>
        <v>3.6</v>
      </c>
      <c r="O193" s="146">
        <f>'Hazard &amp; Exposure'!CR192</f>
        <v>7.2</v>
      </c>
      <c r="P193" s="146">
        <f>'Hazard &amp; Exposure'!DB192</f>
        <v>6.8</v>
      </c>
      <c r="Q193" s="146">
        <f>'Hazard &amp; Exposure'!DL192</f>
        <v>7.6</v>
      </c>
      <c r="R193" s="40">
        <f>'Hazard &amp; Exposure'!DM192</f>
        <v>6.5</v>
      </c>
      <c r="S193" s="223">
        <f t="shared" si="56"/>
        <v>4.7</v>
      </c>
      <c r="T193" s="144">
        <f>Vulnerability!E192</f>
        <v>7.9</v>
      </c>
      <c r="U193" s="142">
        <f>Vulnerability!H192</f>
        <v>7.6</v>
      </c>
      <c r="V193" s="142">
        <f>Vulnerability!N192</f>
        <v>1.6</v>
      </c>
      <c r="W193" s="40">
        <f>Vulnerability!O192</f>
        <v>6.3</v>
      </c>
      <c r="X193" s="142">
        <f>Vulnerability!T192</f>
        <v>5.0999999999999996</v>
      </c>
      <c r="Y193" s="141">
        <f>Vulnerability!AB192</f>
        <v>7.4</v>
      </c>
      <c r="Z193" s="141">
        <f>Vulnerability!AE192</f>
        <v>3.9</v>
      </c>
      <c r="AA193" s="141">
        <f>Vulnerability!AH192</f>
        <v>0</v>
      </c>
      <c r="AB193" s="141">
        <f>Vulnerability!AK192</f>
        <v>9</v>
      </c>
      <c r="AC193" s="142">
        <f>Vulnerability!AL192</f>
        <v>6.1</v>
      </c>
      <c r="AD193" s="40">
        <f>Vulnerability!AM192</f>
        <v>5.6</v>
      </c>
      <c r="AE193" s="41">
        <f t="shared" si="57"/>
        <v>6</v>
      </c>
      <c r="AF193" s="41">
        <f>Vulnerability!AZ192</f>
        <v>5.4</v>
      </c>
      <c r="AG193" s="41">
        <f t="shared" si="58"/>
        <v>5.7</v>
      </c>
      <c r="AH193" s="156">
        <f>'Lack of Coping Capacity'!D192</f>
        <v>3.5</v>
      </c>
      <c r="AI193" s="140">
        <f>'Lack of Coping Capacity'!G192</f>
        <v>6.4</v>
      </c>
      <c r="AJ193" s="40">
        <f>'Lack of Coping Capacity'!H192</f>
        <v>5</v>
      </c>
      <c r="AK193" s="140">
        <f>'Lack of Coping Capacity'!M192</f>
        <v>5.8</v>
      </c>
      <c r="AL193" s="140">
        <f>'Lack of Coping Capacity'!R192</f>
        <v>8.6</v>
      </c>
      <c r="AM193" s="140">
        <f>'Lack of Coping Capacity'!Z192</f>
        <v>6.1</v>
      </c>
      <c r="AN193" s="40">
        <f>'Lack of Coping Capacity'!AA192</f>
        <v>6.8</v>
      </c>
      <c r="AO193" s="41">
        <f t="shared" si="59"/>
        <v>6</v>
      </c>
      <c r="AP193" s="41">
        <f>'Lack of Coping Capacity'!AB192</f>
        <v>6.9</v>
      </c>
      <c r="AQ193" s="41">
        <f t="shared" si="60"/>
        <v>6.5</v>
      </c>
      <c r="AR193" s="149">
        <f t="shared" si="61"/>
        <v>5.6</v>
      </c>
      <c r="AS193" s="171" t="str">
        <f t="shared" si="62"/>
        <v>High</v>
      </c>
      <c r="AT193" s="166">
        <f t="shared" si="63"/>
        <v>38</v>
      </c>
      <c r="AU193" s="169">
        <f>VLOOKUP($B193,'Lack of Reliability Index'!$A$2:$H$192,8,FALSE)</f>
        <v>2.9549549549549559</v>
      </c>
      <c r="AV193" s="47">
        <f>'Imputed and missing data hidden'!BY191</f>
        <v>0</v>
      </c>
      <c r="AW193" s="167">
        <f t="shared" si="64"/>
        <v>0</v>
      </c>
      <c r="AX193" s="47" t="str">
        <f t="shared" si="65"/>
        <v/>
      </c>
      <c r="AY193" s="168">
        <f>'Indicator Date hidden2'!BZ192</f>
        <v>0.55405405405405406</v>
      </c>
      <c r="AZ193" s="172"/>
    </row>
    <row r="194" spans="1:52" ht="15" customHeight="1" thickBot="1" x14ac:dyDescent="0.35">
      <c r="A194" s="120" t="str">
        <f>'Indicator Data'!A196</f>
        <v>Zimbabwe</v>
      </c>
      <c r="B194" s="43" t="str">
        <f>'Indicator Data'!B196</f>
        <v>ZWE</v>
      </c>
      <c r="C194" s="147">
        <f>'Hazard &amp; Exposure'!AO193</f>
        <v>2.2000000000000002</v>
      </c>
      <c r="D194" s="146">
        <f>'Hazard &amp; Exposure'!AP193</f>
        <v>6</v>
      </c>
      <c r="E194" s="146">
        <f>'Hazard &amp; Exposure'!AQ193</f>
        <v>0</v>
      </c>
      <c r="F194" s="146">
        <f>'Hazard &amp; Exposure'!AR193</f>
        <v>0.4</v>
      </c>
      <c r="G194" s="146">
        <f>'Hazard &amp; Exposure'!AU193</f>
        <v>9</v>
      </c>
      <c r="H194" s="146">
        <f>'Hazard &amp; Exposure'!DM193</f>
        <v>4.8</v>
      </c>
      <c r="I194" s="40">
        <f>'Hazard &amp; Exposure'!DN193</f>
        <v>4.7</v>
      </c>
      <c r="J194" s="146">
        <f>'Hazard &amp; Exposure'!DQ193</f>
        <v>5.2</v>
      </c>
      <c r="K194" s="146">
        <f>'Hazard &amp; Exposure'!DT193</f>
        <v>0</v>
      </c>
      <c r="L194" s="40">
        <f>'Hazard &amp; Exposure'!DU193</f>
        <v>3.6</v>
      </c>
      <c r="M194" s="41">
        <f t="shared" si="55"/>
        <v>4.2</v>
      </c>
      <c r="N194" s="146">
        <f>'Hazard &amp; Exposure'!BL193</f>
        <v>3</v>
      </c>
      <c r="O194" s="146">
        <f>'Hazard &amp; Exposure'!CR193</f>
        <v>5.9</v>
      </c>
      <c r="P194" s="146">
        <f>'Hazard &amp; Exposure'!DB193</f>
        <v>4.9000000000000004</v>
      </c>
      <c r="Q194" s="146">
        <f>'Hazard &amp; Exposure'!DL193</f>
        <v>5.0999999999999996</v>
      </c>
      <c r="R194" s="40">
        <f>'Hazard &amp; Exposure'!DM193</f>
        <v>4.8</v>
      </c>
      <c r="S194" s="223">
        <f t="shared" si="56"/>
        <v>4.5</v>
      </c>
      <c r="T194" s="144">
        <f>Vulnerability!E193</f>
        <v>7.3</v>
      </c>
      <c r="U194" s="142">
        <f>Vulnerability!H193</f>
        <v>5.8</v>
      </c>
      <c r="V194" s="142">
        <f>Vulnerability!N193</f>
        <v>3.3</v>
      </c>
      <c r="W194" s="40">
        <f>Vulnerability!O193</f>
        <v>5.9</v>
      </c>
      <c r="X194" s="142">
        <f>Vulnerability!T193</f>
        <v>4.0999999999999996</v>
      </c>
      <c r="Y194" s="141">
        <f>Vulnerability!AB193</f>
        <v>6.1</v>
      </c>
      <c r="Z194" s="141">
        <f>Vulnerability!AE193</f>
        <v>2.8</v>
      </c>
      <c r="AA194" s="141">
        <f>Vulnerability!AH193</f>
        <v>10</v>
      </c>
      <c r="AB194" s="141">
        <f>Vulnerability!AK193</f>
        <v>9.4</v>
      </c>
      <c r="AC194" s="142">
        <f>Vulnerability!AL193</f>
        <v>8.1</v>
      </c>
      <c r="AD194" s="40">
        <f>Vulnerability!AM193</f>
        <v>6.5</v>
      </c>
      <c r="AE194" s="41">
        <f t="shared" si="57"/>
        <v>6.2</v>
      </c>
      <c r="AF194" s="41">
        <f>Vulnerability!AZ193</f>
        <v>5.7</v>
      </c>
      <c r="AG194" s="41">
        <f t="shared" si="58"/>
        <v>6</v>
      </c>
      <c r="AH194" s="156">
        <f>'Lack of Coping Capacity'!D193</f>
        <v>2.6</v>
      </c>
      <c r="AI194" s="140">
        <f>'Lack of Coping Capacity'!G193</f>
        <v>7.5</v>
      </c>
      <c r="AJ194" s="40">
        <f>'Lack of Coping Capacity'!H193</f>
        <v>5.0999999999999996</v>
      </c>
      <c r="AK194" s="140">
        <f>'Lack of Coping Capacity'!M193</f>
        <v>5.3</v>
      </c>
      <c r="AL194" s="140">
        <f>'Lack of Coping Capacity'!R193</f>
        <v>7.7</v>
      </c>
      <c r="AM194" s="140">
        <f>'Lack of Coping Capacity'!Z193</f>
        <v>6.7</v>
      </c>
      <c r="AN194" s="40">
        <f>'Lack of Coping Capacity'!AA193</f>
        <v>6.6</v>
      </c>
      <c r="AO194" s="41">
        <f t="shared" si="59"/>
        <v>5.9</v>
      </c>
      <c r="AP194" s="41">
        <f>'Lack of Coping Capacity'!AB193</f>
        <v>4.5</v>
      </c>
      <c r="AQ194" s="41">
        <f t="shared" si="60"/>
        <v>5.2</v>
      </c>
      <c r="AR194" s="149">
        <f t="shared" si="61"/>
        <v>5.2</v>
      </c>
      <c r="AS194" s="171" t="str">
        <f t="shared" si="62"/>
        <v>High</v>
      </c>
      <c r="AT194" s="166">
        <f t="shared" si="63"/>
        <v>53</v>
      </c>
      <c r="AU194" s="169">
        <f>VLOOKUP($B194,'Lack of Reliability Index'!$A$2:$H$192,8,FALSE)</f>
        <v>2.8108108108108096</v>
      </c>
      <c r="AV194" s="47">
        <f>'Imputed and missing data hidden'!BY192</f>
        <v>0</v>
      </c>
      <c r="AW194" s="167">
        <f t="shared" si="64"/>
        <v>0</v>
      </c>
      <c r="AX194" s="47" t="str">
        <f t="shared" si="65"/>
        <v/>
      </c>
      <c r="AY194" s="168">
        <f>'Indicator Date hidden2'!BZ193</f>
        <v>0.52702702702702697</v>
      </c>
      <c r="AZ194" s="172"/>
    </row>
    <row r="197" spans="1:52" x14ac:dyDescent="0.3">
      <c r="A197" s="229" t="s">
        <v>885</v>
      </c>
      <c r="B197" s="229"/>
    </row>
    <row r="198" spans="1:52" x14ac:dyDescent="0.3">
      <c r="A198" s="229"/>
      <c r="B198" s="229"/>
    </row>
  </sheetData>
  <sheetProtection sheet="1" formatCells="0" formatRows="0" insertColumns="0" insertRows="0" insertHyperlinks="0" deleteColumns="0" deleteRows="0" sort="0" autoFilter="0" pivotTables="0"/>
  <autoFilter ref="A3:AY3" xr:uid="{00000000-0009-0000-0000-000002000000}">
    <sortState ref="A4:AY194">
      <sortCondition ref="A3"/>
    </sortState>
  </autoFilter>
  <sortState ref="A4:B194">
    <sortCondition ref="A4:A194"/>
  </sortState>
  <mergeCells count="2">
    <mergeCell ref="A1:AY1"/>
    <mergeCell ref="A197:B198"/>
  </mergeCells>
  <conditionalFormatting sqref="M4:M194 R4:S194">
    <cfRule type="cellIs" dxfId="55" priority="41" stopIfTrue="1" operator="between">
      <formula>6.1</formula>
      <formula>10</formula>
    </cfRule>
    <cfRule type="cellIs" dxfId="54" priority="252" stopIfTrue="1" operator="between">
      <formula>4.1</formula>
      <formula>6</formula>
    </cfRule>
    <cfRule type="cellIs" dxfId="53" priority="253" stopIfTrue="1" operator="between">
      <formula>2.7</formula>
      <formula>4</formula>
    </cfRule>
    <cfRule type="cellIs" dxfId="52" priority="254" stopIfTrue="1" operator="between">
      <formula>1.5</formula>
      <formula>2.6</formula>
    </cfRule>
    <cfRule type="cellIs" dxfId="51" priority="255" stopIfTrue="1" operator="between">
      <formula>0</formula>
      <formula>1.4</formula>
    </cfRule>
  </conditionalFormatting>
  <conditionalFormatting sqref="AE4:AG194">
    <cfRule type="cellIs" dxfId="50" priority="34" stopIfTrue="1" operator="between">
      <formula>6.4</formula>
      <formula>10</formula>
    </cfRule>
    <cfRule type="cellIs" dxfId="49" priority="248" stopIfTrue="1" operator="between">
      <formula>4.8</formula>
      <formula>6.3</formula>
    </cfRule>
    <cfRule type="cellIs" dxfId="48" priority="249" stopIfTrue="1" operator="between">
      <formula>3.2</formula>
      <formula>4.7</formula>
    </cfRule>
    <cfRule type="cellIs" dxfId="47" priority="250" stopIfTrue="1" operator="between">
      <formula>2</formula>
      <formula>3.1</formula>
    </cfRule>
    <cfRule type="cellIs" dxfId="46" priority="251" stopIfTrue="1" operator="between">
      <formula>0</formula>
      <formula>1.9</formula>
    </cfRule>
  </conditionalFormatting>
  <conditionalFormatting sqref="AO4:AQ194">
    <cfRule type="cellIs" dxfId="45" priority="54" stopIfTrue="1" operator="between">
      <formula>7.4</formula>
      <formula>10</formula>
    </cfRule>
    <cfRule type="cellIs" dxfId="44" priority="244" stopIfTrue="1" operator="between">
      <formula>6</formula>
      <formula>7.3</formula>
    </cfRule>
    <cfRule type="cellIs" dxfId="43" priority="245" stopIfTrue="1" operator="between">
      <formula>4.7</formula>
      <formula>5.9</formula>
    </cfRule>
    <cfRule type="cellIs" dxfId="42" priority="246" stopIfTrue="1" operator="between">
      <formula>3.2</formula>
      <formula>4.6</formula>
    </cfRule>
    <cfRule type="cellIs" dxfId="41" priority="247" stopIfTrue="1" operator="between">
      <formula>0</formula>
      <formula>3.1</formula>
    </cfRule>
  </conditionalFormatting>
  <conditionalFormatting sqref="W4:W194">
    <cfRule type="cellIs" dxfId="40" priority="40" stopIfTrue="1" operator="between">
      <formula>7.1</formula>
      <formula>10</formula>
    </cfRule>
    <cfRule type="cellIs" dxfId="39" priority="160" stopIfTrue="1" operator="between">
      <formula>5.4</formula>
      <formula>7</formula>
    </cfRule>
    <cfRule type="cellIs" dxfId="38" priority="161" stopIfTrue="1" operator="between">
      <formula>3.5</formula>
      <formula>5.3</formula>
    </cfRule>
    <cfRule type="cellIs" dxfId="37" priority="162" stopIfTrue="1" operator="between">
      <formula>1.8</formula>
      <formula>3.4</formula>
    </cfRule>
    <cfRule type="cellIs" dxfId="36" priority="163" stopIfTrue="1" operator="between">
      <formula>0</formula>
      <formula>1.7</formula>
    </cfRule>
  </conditionalFormatting>
  <conditionalFormatting sqref="AN4:AN194">
    <cfRule type="cellIs" dxfId="35" priority="53" stopIfTrue="1" operator="between">
      <formula>7.4</formula>
      <formula>10</formula>
    </cfRule>
    <cfRule type="cellIs" dxfId="34" priority="140" stopIfTrue="1" operator="between">
      <formula>5.4</formula>
      <formula>7.3</formula>
    </cfRule>
    <cfRule type="cellIs" dxfId="33" priority="141" stopIfTrue="1" operator="between">
      <formula>3.5</formula>
      <formula>5.3</formula>
    </cfRule>
    <cfRule type="cellIs" dxfId="32" priority="142" stopIfTrue="1" operator="between">
      <formula>2.1</formula>
      <formula>3.4</formula>
    </cfRule>
    <cfRule type="cellIs" dxfId="31" priority="143" stopIfTrue="1" operator="between">
      <formula>0</formula>
      <formula>2</formula>
    </cfRule>
  </conditionalFormatting>
  <conditionalFormatting sqref="I4:I194">
    <cfRule type="cellIs" dxfId="30" priority="47" stopIfTrue="1" operator="between">
      <formula>6.9</formula>
      <formula>10</formula>
    </cfRule>
    <cfRule type="cellIs" dxfId="29" priority="68" stopIfTrue="1" operator="between">
      <formula>4.7</formula>
      <formula>6.8</formula>
    </cfRule>
    <cfRule type="cellIs" dxfId="28" priority="69" stopIfTrue="1" operator="between">
      <formula>2.8</formula>
      <formula>4.6</formula>
    </cfRule>
    <cfRule type="cellIs" dxfId="27" priority="70" stopIfTrue="1" operator="between">
      <formula>1.3</formula>
      <formula>2.7</formula>
    </cfRule>
    <cfRule type="cellIs" dxfId="26" priority="71" stopIfTrue="1" operator="between">
      <formula>0</formula>
      <formula>1.2</formula>
    </cfRule>
  </conditionalFormatting>
  <conditionalFormatting sqref="AJ4:AJ194">
    <cfRule type="cellIs" dxfId="25" priority="48" stopIfTrue="1" operator="between">
      <formula>7.3</formula>
      <formula>10</formula>
    </cfRule>
    <cfRule type="cellIs" dxfId="24" priority="49" stopIfTrue="1" operator="between">
      <formula>6</formula>
      <formula>7.2</formula>
    </cfRule>
    <cfRule type="cellIs" dxfId="23" priority="50" stopIfTrue="1" operator="between">
      <formula>4.9</formula>
      <formula>5.9</formula>
    </cfRule>
    <cfRule type="cellIs" dxfId="22" priority="51" stopIfTrue="1" operator="between">
      <formula>3.3</formula>
      <formula>4.8</formula>
    </cfRule>
    <cfRule type="cellIs" dxfId="21" priority="52" stopIfTrue="1" operator="between">
      <formula>0</formula>
      <formula>3.2</formula>
    </cfRule>
  </conditionalFormatting>
  <conditionalFormatting sqref="L4:L194">
    <cfRule type="cellIs" dxfId="20" priority="42" stopIfTrue="1" operator="between">
      <formula>9</formula>
      <formula>10</formula>
    </cfRule>
    <cfRule type="cellIs" dxfId="19" priority="43" stopIfTrue="1" operator="between">
      <formula>7</formula>
      <formula>8</formula>
    </cfRule>
    <cfRule type="cellIs" dxfId="18" priority="44" stopIfTrue="1" operator="between">
      <formula>3.1</formula>
      <formula>6.9</formula>
    </cfRule>
    <cfRule type="cellIs" dxfId="17" priority="45" stopIfTrue="1" operator="between">
      <formula>1</formula>
      <formula>3</formula>
    </cfRule>
    <cfRule type="cellIs" dxfId="16" priority="46" stopIfTrue="1" operator="between">
      <formula>0</formula>
      <formula>0.9</formula>
    </cfRule>
  </conditionalFormatting>
  <conditionalFormatting sqref="AD4:AD194">
    <cfRule type="cellIs" dxfId="15" priority="35" stopIfTrue="1" operator="between">
      <formula>6.3</formula>
      <formula>10</formula>
    </cfRule>
    <cfRule type="cellIs" dxfId="14" priority="36" stopIfTrue="1" operator="between">
      <formula>4.4</formula>
      <formula>6.2</formula>
    </cfRule>
    <cfRule type="cellIs" dxfId="13" priority="37" stopIfTrue="1" operator="between">
      <formula>2.9</formula>
      <formula>4.3</formula>
    </cfRule>
    <cfRule type="cellIs" dxfId="12" priority="38" stopIfTrue="1" operator="between">
      <formula>1.6</formula>
      <formula>2.8</formula>
    </cfRule>
    <cfRule type="cellIs" dxfId="11" priority="39" stopIfTrue="1" operator="between">
      <formula>0</formula>
      <formula>1.5</formula>
    </cfRule>
  </conditionalFormatting>
  <conditionalFormatting sqref="AX4:AX194">
    <cfRule type="cellIs" dxfId="10" priority="31" operator="equal">
      <formula>"YES"</formula>
    </cfRule>
  </conditionalFormatting>
  <conditionalFormatting sqref="AU4:AU194">
    <cfRule type="dataBar" priority="27">
      <dataBar>
        <cfvo type="min"/>
        <cfvo type="max"/>
        <color rgb="FF996600"/>
      </dataBar>
      <extLst>
        <ext xmlns:x14="http://schemas.microsoft.com/office/spreadsheetml/2009/9/main" uri="{B025F937-C7B1-47D3-B67F-A62EFF666E3E}">
          <x14:id>{BE362045-C717-4087-BED3-D3B0EAE29680}</x14:id>
        </ext>
      </extLst>
    </cfRule>
  </conditionalFormatting>
  <conditionalFormatting sqref="AS4:AS194">
    <cfRule type="cellIs" dxfId="9" priority="55" stopIfTrue="1" operator="equal">
      <formula>"Very High"</formula>
    </cfRule>
    <cfRule type="cellIs" dxfId="8" priority="188" stopIfTrue="1" operator="equal">
      <formula>"High"</formula>
    </cfRule>
    <cfRule type="cellIs" dxfId="7" priority="189" stopIfTrue="1" operator="equal">
      <formula>"Medium"</formula>
    </cfRule>
    <cfRule type="cellIs" dxfId="6" priority="190" stopIfTrue="1" operator="equal">
      <formula>"Low"</formula>
    </cfRule>
    <cfRule type="cellIs" dxfId="5" priority="191" stopIfTrue="1" operator="equal">
      <formula>"Very Low"</formula>
    </cfRule>
  </conditionalFormatting>
  <conditionalFormatting sqref="AR4:AR194">
    <cfRule type="cellIs" dxfId="4" priority="22" stopIfTrue="1" operator="between">
      <formula>6.5</formula>
      <formula>10</formula>
    </cfRule>
    <cfRule type="cellIs" dxfId="3" priority="23" stopIfTrue="1" operator="between">
      <formula>5</formula>
      <formula>6.5</formula>
    </cfRule>
    <cfRule type="cellIs" dxfId="2" priority="24" stopIfTrue="1" operator="between">
      <formula>3.5</formula>
      <formula>5</formula>
    </cfRule>
    <cfRule type="cellIs" dxfId="1" priority="25" stopIfTrue="1" operator="between">
      <formula>2</formula>
      <formula>3.5</formula>
    </cfRule>
    <cfRule type="cellIs" dxfId="0" priority="26" stopIfTrue="1" operator="between">
      <formula>0</formula>
      <formula>2</formula>
    </cfRule>
  </conditionalFormatting>
  <conditionalFormatting sqref="AZ4:AZ194">
    <cfRule type="dataBar" priority="21">
      <dataBar>
        <cfvo type="min"/>
        <cfvo type="max"/>
        <color theme="5" tint="0.59999389629810485"/>
      </dataBar>
      <extLst>
        <ext xmlns:x14="http://schemas.microsoft.com/office/spreadsheetml/2009/9/main" uri="{B025F937-C7B1-47D3-B67F-A62EFF666E3E}">
          <x14:id>{C6EDCE4F-220E-4892-A414-4FCC27F2B7D2}</x14:id>
        </ext>
      </extLst>
    </cfRule>
  </conditionalFormatting>
  <pageMargins left="0.70866141732283472" right="0.70866141732283472" top="0.74803149606299213" bottom="0.74803149606299213" header="0.31496062992125984" footer="0.31496062992125984"/>
  <pageSetup paperSize="9" scale="5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E362045-C717-4087-BED3-D3B0EAE29680}">
            <x14:dataBar minLength="0" maxLength="100">
              <x14:cfvo type="autoMin"/>
              <x14:cfvo type="autoMax"/>
              <x14:negativeFillColor rgb="FFFF0000"/>
              <x14:axisColor rgb="FF000000"/>
            </x14:dataBar>
          </x14:cfRule>
          <xm:sqref>AU4:AU194</xm:sqref>
        </x14:conditionalFormatting>
        <x14:conditionalFormatting xmlns:xm="http://schemas.microsoft.com/office/excel/2006/main">
          <x14:cfRule type="dataBar" id="{C6EDCE4F-220E-4892-A414-4FCC27F2B7D2}">
            <x14:dataBar minLength="0" maxLength="100" negativeBarColorSameAsPositive="1" axisPosition="none">
              <x14:cfvo type="min"/>
              <x14:cfvo type="max"/>
            </x14:dataBar>
          </x14:cfRule>
          <xm:sqref>AZ4:AZ194</xm:sqref>
        </x14:conditionalFormatting>
        <x14:conditionalFormatting xmlns:xm="http://schemas.microsoft.com/office/excel/2006/main">
          <x14:cfRule type="iconSet" priority="32" id="{C9F477B2-44E6-439F-9470-4771227F9C10}">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AV4:AV194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sheetPr>
  <dimension ref="A1:DX195"/>
  <sheetViews>
    <sheetView showGridLines="0" workbookViewId="0">
      <pane xSplit="2" ySplit="2" topLeftCell="CX3" activePane="bottomRight" state="frozen"/>
      <selection pane="topRight" activeCell="B1" sqref="B1"/>
      <selection pane="bottomLeft" activeCell="A5" sqref="A5"/>
      <selection pane="bottomRight" sqref="A1:DU1"/>
    </sheetView>
  </sheetViews>
  <sheetFormatPr defaultColWidth="9.109375" defaultRowHeight="14.4" x14ac:dyDescent="0.3"/>
  <cols>
    <col min="1" max="1" width="25.6640625" style="1" customWidth="1"/>
    <col min="2" max="2" width="9.109375" style="1"/>
    <col min="3" max="13" width="7.88671875" style="7" customWidth="1"/>
    <col min="14" max="14" width="8" style="8" customWidth="1"/>
    <col min="15" max="20" width="7.88671875" style="8" customWidth="1"/>
    <col min="21" max="21" width="7.88671875" style="9" customWidth="1"/>
    <col min="22" max="48" width="7.88671875" style="7" customWidth="1"/>
    <col min="49" max="49" width="8.44140625" style="8" customWidth="1"/>
    <col min="50" max="52" width="7.88671875" style="7" customWidth="1"/>
    <col min="53" max="53" width="7.88671875" style="8" customWidth="1"/>
    <col min="54" max="56" width="7.88671875" style="7" customWidth="1"/>
    <col min="57" max="57" width="7.88671875" style="8" customWidth="1"/>
    <col min="58" max="60" width="7.88671875" style="7" customWidth="1"/>
    <col min="61" max="61" width="7.88671875" style="8" customWidth="1"/>
    <col min="62" max="67" width="7.88671875" style="7" customWidth="1"/>
    <col min="68" max="69" width="7.88671875" style="8" customWidth="1"/>
    <col min="70" max="76" width="7.88671875" style="7" customWidth="1"/>
    <col min="77" max="78" width="7.88671875" style="8" customWidth="1"/>
    <col min="79" max="84" width="7.88671875" style="7" customWidth="1"/>
    <col min="85" max="85" width="7.88671875" style="8" customWidth="1"/>
    <col min="86" max="88" width="7.88671875" style="7" customWidth="1"/>
    <col min="89" max="89" width="8.33203125" style="8" customWidth="1"/>
    <col min="90" max="92" width="7.88671875" style="7" customWidth="1"/>
    <col min="93" max="93" width="7.88671875" style="8" customWidth="1"/>
    <col min="94" max="96" width="7.88671875" style="7" customWidth="1"/>
    <col min="97" max="111" width="7.88671875" style="1" customWidth="1"/>
    <col min="112" max="112" width="7.88671875" style="8" customWidth="1"/>
    <col min="113" max="118" width="7.88671875" style="1" customWidth="1"/>
    <col min="119" max="121" width="7.88671875" style="1" hidden="1" customWidth="1"/>
    <col min="122" max="125" width="7.88671875" style="1" customWidth="1"/>
    <col min="126" max="16384" width="9.109375" style="1"/>
  </cols>
  <sheetData>
    <row r="1" spans="1:127" x14ac:dyDescent="0.3">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c r="CC1" s="230"/>
      <c r="CD1" s="230"/>
      <c r="CE1" s="230"/>
      <c r="CF1" s="230"/>
      <c r="CG1" s="230"/>
      <c r="CH1" s="230"/>
      <c r="CI1" s="230"/>
      <c r="CJ1" s="230"/>
      <c r="CK1" s="230"/>
      <c r="CL1" s="230"/>
      <c r="CM1" s="230"/>
      <c r="CN1" s="230"/>
      <c r="CO1" s="230"/>
      <c r="CP1" s="230"/>
      <c r="CQ1" s="230"/>
      <c r="CR1" s="230"/>
      <c r="CS1" s="230"/>
      <c r="CT1" s="230"/>
      <c r="CU1" s="230"/>
      <c r="CV1" s="230"/>
      <c r="CW1" s="230"/>
      <c r="CX1" s="230"/>
      <c r="CY1" s="230"/>
      <c r="CZ1" s="230"/>
      <c r="DA1" s="230"/>
      <c r="DB1" s="230"/>
      <c r="DC1" s="230"/>
      <c r="DD1" s="230"/>
      <c r="DE1" s="230"/>
      <c r="DF1" s="230"/>
      <c r="DG1" s="230"/>
      <c r="DH1" s="230"/>
      <c r="DI1" s="230"/>
      <c r="DJ1" s="230"/>
      <c r="DK1" s="230"/>
      <c r="DL1" s="230"/>
      <c r="DM1" s="230"/>
      <c r="DN1" s="230"/>
      <c r="DO1" s="230"/>
      <c r="DP1" s="230"/>
      <c r="DQ1" s="230"/>
      <c r="DR1" s="230"/>
      <c r="DS1" s="230"/>
      <c r="DT1" s="230"/>
      <c r="DU1" s="230"/>
    </row>
    <row r="2" spans="1:127" s="4" customFormat="1" ht="117.75" customHeight="1" thickBot="1" x14ac:dyDescent="0.35">
      <c r="A2" s="121" t="s">
        <v>379</v>
      </c>
      <c r="B2" s="47" t="s">
        <v>391</v>
      </c>
      <c r="C2" s="48" t="s">
        <v>800</v>
      </c>
      <c r="D2" s="48" t="s">
        <v>801</v>
      </c>
      <c r="E2" s="48" t="s">
        <v>436</v>
      </c>
      <c r="F2" s="48" t="s">
        <v>765</v>
      </c>
      <c r="G2" s="48" t="s">
        <v>766</v>
      </c>
      <c r="H2" s="48" t="s">
        <v>767</v>
      </c>
      <c r="I2" s="48" t="s">
        <v>768</v>
      </c>
      <c r="J2" s="48" t="s">
        <v>769</v>
      </c>
      <c r="K2" s="48" t="s">
        <v>446</v>
      </c>
      <c r="L2" s="48" t="s">
        <v>770</v>
      </c>
      <c r="M2" s="49" t="s">
        <v>419</v>
      </c>
      <c r="N2" s="50" t="s">
        <v>802</v>
      </c>
      <c r="O2" s="50" t="s">
        <v>803</v>
      </c>
      <c r="P2" s="50" t="s">
        <v>439</v>
      </c>
      <c r="Q2" s="50" t="s">
        <v>440</v>
      </c>
      <c r="R2" s="50" t="s">
        <v>441</v>
      </c>
      <c r="S2" s="50" t="s">
        <v>442</v>
      </c>
      <c r="T2" s="50" t="s">
        <v>445</v>
      </c>
      <c r="U2" s="51" t="s">
        <v>420</v>
      </c>
      <c r="V2" s="48" t="s">
        <v>802</v>
      </c>
      <c r="W2" s="48" t="s">
        <v>803</v>
      </c>
      <c r="X2" s="48" t="s">
        <v>438</v>
      </c>
      <c r="Y2" s="48" t="s">
        <v>439</v>
      </c>
      <c r="Z2" s="48" t="s">
        <v>440</v>
      </c>
      <c r="AA2" s="48" t="s">
        <v>441</v>
      </c>
      <c r="AB2" s="48" t="s">
        <v>442</v>
      </c>
      <c r="AC2" s="48" t="s">
        <v>443</v>
      </c>
      <c r="AD2" s="48" t="s">
        <v>445</v>
      </c>
      <c r="AE2" s="48" t="s">
        <v>444</v>
      </c>
      <c r="AF2" s="49" t="s">
        <v>420</v>
      </c>
      <c r="AG2" s="49" t="s">
        <v>721</v>
      </c>
      <c r="AH2" s="49" t="s">
        <v>429</v>
      </c>
      <c r="AI2" s="49" t="s">
        <v>430</v>
      </c>
      <c r="AJ2" s="49" t="s">
        <v>450</v>
      </c>
      <c r="AK2" s="49" t="s">
        <v>451</v>
      </c>
      <c r="AL2" s="49" t="s">
        <v>452</v>
      </c>
      <c r="AM2" s="49" t="s">
        <v>453</v>
      </c>
      <c r="AN2" s="49" t="s">
        <v>723</v>
      </c>
      <c r="AO2" s="52" t="s">
        <v>447</v>
      </c>
      <c r="AP2" s="52" t="s">
        <v>448</v>
      </c>
      <c r="AQ2" s="52" t="s">
        <v>449</v>
      </c>
      <c r="AR2" s="52" t="s">
        <v>454</v>
      </c>
      <c r="AS2" s="49" t="s">
        <v>724</v>
      </c>
      <c r="AT2" s="49" t="s">
        <v>722</v>
      </c>
      <c r="AU2" s="52" t="s">
        <v>736</v>
      </c>
      <c r="AV2" s="48" t="s">
        <v>1105</v>
      </c>
      <c r="AW2" s="50" t="s">
        <v>1106</v>
      </c>
      <c r="AX2" s="48" t="s">
        <v>1107</v>
      </c>
      <c r="AY2" s="49" t="s">
        <v>1029</v>
      </c>
      <c r="AZ2" s="48" t="s">
        <v>1108</v>
      </c>
      <c r="BA2" s="50" t="s">
        <v>1109</v>
      </c>
      <c r="BB2" s="48" t="s">
        <v>1109</v>
      </c>
      <c r="BC2" s="49" t="s">
        <v>1030</v>
      </c>
      <c r="BD2" s="48" t="s">
        <v>1110</v>
      </c>
      <c r="BE2" s="50" t="s">
        <v>1111</v>
      </c>
      <c r="BF2" s="48" t="s">
        <v>1111</v>
      </c>
      <c r="BG2" s="49" t="s">
        <v>1031</v>
      </c>
      <c r="BH2" s="48" t="s">
        <v>1115</v>
      </c>
      <c r="BI2" s="50" t="s">
        <v>1112</v>
      </c>
      <c r="BJ2" s="48" t="s">
        <v>1112</v>
      </c>
      <c r="BK2" s="49" t="s">
        <v>1032</v>
      </c>
      <c r="BL2" s="194" t="s">
        <v>1033</v>
      </c>
      <c r="BM2" s="48" t="s">
        <v>1116</v>
      </c>
      <c r="BN2" s="48" t="s">
        <v>1117</v>
      </c>
      <c r="BO2" s="48" t="s">
        <v>1034</v>
      </c>
      <c r="BP2" s="50" t="s">
        <v>1113</v>
      </c>
      <c r="BQ2" s="50" t="s">
        <v>1114</v>
      </c>
      <c r="BR2" s="48" t="s">
        <v>1113</v>
      </c>
      <c r="BS2" s="48" t="s">
        <v>1114</v>
      </c>
      <c r="BT2" s="48" t="s">
        <v>1118</v>
      </c>
      <c r="BU2" s="49" t="s">
        <v>1035</v>
      </c>
      <c r="BV2" s="48" t="s">
        <v>1119</v>
      </c>
      <c r="BW2" s="48" t="s">
        <v>1120</v>
      </c>
      <c r="BX2" s="48" t="s">
        <v>1036</v>
      </c>
      <c r="BY2" s="50" t="s">
        <v>1121</v>
      </c>
      <c r="BZ2" s="50" t="s">
        <v>1122</v>
      </c>
      <c r="CA2" s="48" t="s">
        <v>1121</v>
      </c>
      <c r="CB2" s="48" t="s">
        <v>1122</v>
      </c>
      <c r="CC2" s="48" t="s">
        <v>1123</v>
      </c>
      <c r="CD2" s="49" t="s">
        <v>1037</v>
      </c>
      <c r="CE2" s="49" t="s">
        <v>1038</v>
      </c>
      <c r="CF2" s="48" t="s">
        <v>1124</v>
      </c>
      <c r="CG2" s="50" t="s">
        <v>1125</v>
      </c>
      <c r="CH2" s="48" t="s">
        <v>1125</v>
      </c>
      <c r="CI2" s="49" t="s">
        <v>1064</v>
      </c>
      <c r="CJ2" s="48" t="s">
        <v>1104</v>
      </c>
      <c r="CK2" s="50" t="s">
        <v>1126</v>
      </c>
      <c r="CL2" s="48" t="s">
        <v>1126</v>
      </c>
      <c r="CM2" s="49" t="s">
        <v>992</v>
      </c>
      <c r="CN2" s="48" t="s">
        <v>1152</v>
      </c>
      <c r="CO2" s="50" t="s">
        <v>1153</v>
      </c>
      <c r="CP2" s="48" t="s">
        <v>1153</v>
      </c>
      <c r="CQ2" s="49" t="s">
        <v>1154</v>
      </c>
      <c r="CR2" s="194" t="s">
        <v>1039</v>
      </c>
      <c r="CS2" s="49" t="s">
        <v>1207</v>
      </c>
      <c r="CT2" s="49" t="s">
        <v>1208</v>
      </c>
      <c r="CU2" s="49" t="s">
        <v>1209</v>
      </c>
      <c r="CV2" s="195" t="s">
        <v>1040</v>
      </c>
      <c r="CW2" s="49" t="s">
        <v>1213</v>
      </c>
      <c r="CX2" s="49" t="s">
        <v>1214</v>
      </c>
      <c r="CY2" s="49" t="s">
        <v>1215</v>
      </c>
      <c r="CZ2" s="49" t="s">
        <v>997</v>
      </c>
      <c r="DA2" s="195" t="s">
        <v>1041</v>
      </c>
      <c r="DB2" s="194" t="s">
        <v>1042</v>
      </c>
      <c r="DC2" s="49" t="s">
        <v>1004</v>
      </c>
      <c r="DD2" s="49" t="s">
        <v>1005</v>
      </c>
      <c r="DE2" s="195" t="s">
        <v>1041</v>
      </c>
      <c r="DF2" s="49" t="s">
        <v>1210</v>
      </c>
      <c r="DG2" s="195" t="s">
        <v>1040</v>
      </c>
      <c r="DH2" s="50" t="s">
        <v>1043</v>
      </c>
      <c r="DI2" s="49" t="s">
        <v>1002</v>
      </c>
      <c r="DJ2" s="49" t="s">
        <v>1003</v>
      </c>
      <c r="DK2" s="195" t="s">
        <v>1044</v>
      </c>
      <c r="DL2" s="194" t="s">
        <v>1045</v>
      </c>
      <c r="DM2" s="52" t="s">
        <v>1048</v>
      </c>
      <c r="DN2" s="53" t="s">
        <v>758</v>
      </c>
      <c r="DO2" s="49" t="s">
        <v>704</v>
      </c>
      <c r="DP2" s="49" t="s">
        <v>739</v>
      </c>
      <c r="DQ2" s="52" t="s">
        <v>706</v>
      </c>
      <c r="DR2" s="49" t="s">
        <v>725</v>
      </c>
      <c r="DS2" s="49" t="s">
        <v>726</v>
      </c>
      <c r="DT2" s="52" t="s">
        <v>756</v>
      </c>
      <c r="DU2" s="53" t="s">
        <v>757</v>
      </c>
    </row>
    <row r="3" spans="1:127" s="4" customFormat="1" x14ac:dyDescent="0.3">
      <c r="A3" s="121" t="str">
        <f>'Indicator Data'!A6</f>
        <v>Afghanistan</v>
      </c>
      <c r="B3" s="54" t="str">
        <f>'Indicator Data'!B6</f>
        <v>AFG</v>
      </c>
      <c r="C3" s="55">
        <f>ROUND(IF('Indicator Data'!C6=0,0.1,IF(LOG('Indicator Data'!C6)&gt;C$195,10,IF(LOG('Indicator Data'!C6)&lt;C$194,0,10-(C$195-LOG('Indicator Data'!C6))/(C$195-C$194)*10))),1)</f>
        <v>9.5</v>
      </c>
      <c r="D3" s="55">
        <f>ROUND(IF('Indicator Data'!D6=0,0.1,IF(LOG('Indicator Data'!D6)&gt;D$195,10,IF(LOG('Indicator Data'!D6)&lt;D$194,0,10-(D$195-LOG('Indicator Data'!D6))/(D$195-D$194)*10))),1)</f>
        <v>10</v>
      </c>
      <c r="E3" s="55">
        <f t="shared" ref="E3:E34" si="0">ROUND((10-GEOMEAN(((10-C3)/10*9+1),((10-D3)/10*9+1)))/9*10,1)</f>
        <v>9.8000000000000007</v>
      </c>
      <c r="F3" s="55">
        <f>IF('Indicator Data'!E6="No data",0.1,(ROUND(IF('Indicator Data'!E6=0,0,IF(LOG('Indicator Data'!E6)&gt;F$195,10,IF(LOG('Indicator Data'!E6)&lt;F$194,0,10-(F$195-LOG('Indicator Data'!E6))/(F$195-F$194)*10))),1)))</f>
        <v>8.5</v>
      </c>
      <c r="G3" s="55">
        <f>ROUND(IF('Indicator Data'!F6=0,0,IF(LOG('Indicator Data'!F6)&gt;G$195,10,IF(LOG('Indicator Data'!F6)&lt;G$194,0,10-(G$195-LOG('Indicator Data'!F6))/(G$195-G$194)*10))),1)</f>
        <v>0</v>
      </c>
      <c r="H3" s="55">
        <f>ROUND(IF('Indicator Data'!G6=0,0,IF(LOG('Indicator Data'!G6)&gt;H$195,10,IF(LOG('Indicator Data'!G6)&lt;H$194,0,10-(H$195-LOG('Indicator Data'!G6))/(H$195-H$194)*10))),1)</f>
        <v>0</v>
      </c>
      <c r="I3" s="55">
        <f>ROUND(IF('Indicator Data'!H6=0,0,IF(LOG('Indicator Data'!H6)&gt;I$195,10,IF(LOG('Indicator Data'!H6)&lt;I$194,0,10-(I$195-LOG('Indicator Data'!H6))/(I$195-I$194)*10))),1)</f>
        <v>0</v>
      </c>
      <c r="J3" s="55">
        <f t="shared" ref="J3:J34" si="1">ROUND((10-GEOMEAN(((10-H3)/10*9+1),((10-I3)/10*9+1)))/9*10,1)</f>
        <v>0</v>
      </c>
      <c r="K3" s="55">
        <f>ROUND(IF('Indicator Data'!I6=0,0,IF(LOG('Indicator Data'!I6)&gt;K$195,10,IF(LOG('Indicator Data'!I6)&lt;K$194,0,10-(K$195-LOG('Indicator Data'!I6))/(K$195-K$194)*10))),1)</f>
        <v>0</v>
      </c>
      <c r="L3" s="55">
        <f t="shared" ref="L3:L34" si="2">ROUND((10-GEOMEAN(((10-J3)/10*9+1),((10-K3)/10*9+1)))/9*10,1)</f>
        <v>0</v>
      </c>
      <c r="M3" s="55">
        <f>ROUND(IF('Indicator Data'!J6=0,0,IF(LOG('Indicator Data'!J6)&gt;M$195,10,IF(LOG('Indicator Data'!J6)&lt;M$194,0,10-(M$195-LOG('Indicator Data'!J6))/(M$195-M$194)*10))),1)</f>
        <v>10</v>
      </c>
      <c r="N3" s="56">
        <f>'Indicator Data'!C6/'Indicator Data'!$CK6</f>
        <v>1.9223052976802765E-3</v>
      </c>
      <c r="O3" s="56">
        <f>'Indicator Data'!D6/'Indicator Data'!$CK6</f>
        <v>9.2983772768010983E-4</v>
      </c>
      <c r="P3" s="56">
        <f>IF(F3=0.1,"x",'Indicator Data'!E6/'Indicator Data'!$CK6)</f>
        <v>7.752656669506303E-3</v>
      </c>
      <c r="Q3" s="56">
        <f>'Indicator Data'!F6/'Indicator Data'!$CK6</f>
        <v>0</v>
      </c>
      <c r="R3" s="56">
        <f>'Indicator Data'!G6/'Indicator Data'!$CK6</f>
        <v>0</v>
      </c>
      <c r="S3" s="56">
        <f>'Indicator Data'!H6/'Indicator Data'!$CK6</f>
        <v>0</v>
      </c>
      <c r="T3" s="56">
        <f>'Indicator Data'!I6/'Indicator Data'!$CK6</f>
        <v>0</v>
      </c>
      <c r="U3" s="56">
        <f>'Indicator Data'!J6/'Indicator Data'!$CK6</f>
        <v>1.5034398555783477E-2</v>
      </c>
      <c r="V3" s="55">
        <f t="shared" ref="V3:V34" si="3">ROUND(IF(N3&gt;V$195,10,IF(N3&lt;V$194,0,10-(V$195-N3)/(V$195-V$194)*10)),1)</f>
        <v>9.6</v>
      </c>
      <c r="W3" s="55">
        <f t="shared" ref="W3:W34" si="4">ROUND(IF(O3&gt;W$195,10,IF(O3&lt;W$194,0,10-(W$195-O3)/(W$195-W$194)*10)),1)</f>
        <v>9.3000000000000007</v>
      </c>
      <c r="X3" s="55">
        <f t="shared" ref="X3:X34" si="5">ROUND(((10-GEOMEAN(((10-V3)/10*9+1),((10-W3)/10*9+1)))/9*10),1)</f>
        <v>9.5</v>
      </c>
      <c r="Y3" s="55">
        <f t="shared" ref="Y3:Y34" si="6">IF(P3="x",0.1,ROUND(IF(P3&gt;Y$195,10,IF(P3&lt;Y$194,0,10-(Y$195-P3)/(Y$195-Y$194)*10)),1))</f>
        <v>5.2</v>
      </c>
      <c r="Z3" s="55">
        <f t="shared" ref="Z3:Z34" si="7">ROUND(IF(Q3=0,0,IF(LOG(Q3)&gt;Z$195,10,IF(LOG(Q3)&lt;=Z$194,0,10-(Z$195-LOG(Q3))/(Z$195-Z$194)*10))),1)</f>
        <v>0</v>
      </c>
      <c r="AA3" s="55">
        <f t="shared" ref="AA3:AA34" si="8">ROUND(IF(R3&gt;AA$195,10,IF(R3&lt;AA$194,0,10-(AA$195-R3)/(AA$195-AA$194)*10)),1)</f>
        <v>0</v>
      </c>
      <c r="AB3" s="55">
        <f t="shared" ref="AB3:AB34" si="9">ROUND(IF(S3&gt;AB$195,10,IF(S3&lt;AB$194,0,10-(AB$195-S3)/(AB$195-AB$194)*10)),1)</f>
        <v>0</v>
      </c>
      <c r="AC3" s="55">
        <f t="shared" ref="AC3:AC34" si="10">ROUND(((10-GEOMEAN(((10-AA3)/10*9+1),((10-AB3)/10*9+1)))/9*10),1)</f>
        <v>0</v>
      </c>
      <c r="AD3" s="55">
        <f t="shared" ref="AD3:AD34" si="11">ROUND(IF(T3=0,0,IF(T3&gt;AD$195,10,IF(T3&lt;=AD$194,0,10-(AD$195-T3)/(AD$195-AD$194)*10))),1)</f>
        <v>0</v>
      </c>
      <c r="AE3" s="55">
        <f t="shared" ref="AE3:AE34" si="12">ROUND((10-GEOMEAN(((10-AC3)/10*9+1),((10-AD3)/10*9+1)))/9*10,1)</f>
        <v>0</v>
      </c>
      <c r="AF3" s="55">
        <f t="shared" ref="AF3:AF34" si="13">ROUND(IF(U3&gt;AF$195,10,IF(U3&lt;AF$194,0,10-(AF$195-U3)/(AF$195-AF$194)*10)),1)</f>
        <v>5</v>
      </c>
      <c r="AG3" s="55">
        <f>ROUND(IF('Indicator Data'!K6=0,0,IF('Indicator Data'!K6&gt;AG$195,10,IF('Indicator Data'!K6&lt;AG$194,0,10-(AG$195-'Indicator Data'!K6)/(AG$195-AG$194)*10))),1)</f>
        <v>4.8</v>
      </c>
      <c r="AH3" s="55">
        <f t="shared" ref="AH3:AH34" si="14">ROUND(AVERAGE(C3,V3),1)</f>
        <v>9.6</v>
      </c>
      <c r="AI3" s="55">
        <f t="shared" ref="AI3:AI34" si="15">ROUND(AVERAGE(D3,W3),1)</f>
        <v>9.6999999999999993</v>
      </c>
      <c r="AJ3" s="55">
        <f t="shared" ref="AJ3:AJ34" si="16">ROUND(AVERAGE(AA3,H3),1)</f>
        <v>0</v>
      </c>
      <c r="AK3" s="55">
        <f t="shared" ref="AK3:AK34" si="17">ROUND(AVERAGE(AB3,I3),1)</f>
        <v>0</v>
      </c>
      <c r="AL3" s="55">
        <f t="shared" ref="AL3:AL34" si="18">ROUND((10-GEOMEAN(((10-AJ3)/10*9+1),((10-AK3)/10*9+1)))/9*10,1)</f>
        <v>0</v>
      </c>
      <c r="AM3" s="55">
        <f t="shared" ref="AM3:AM34" si="19">ROUND(AVERAGE(AD3,K3),1)</f>
        <v>0</v>
      </c>
      <c r="AN3" s="55">
        <f t="shared" ref="AN3:AN34" si="20">ROUND((10-GEOMEAN(((10-M3)/10*9+1),((10-AF3)/10*9+1)))/9*10,1)</f>
        <v>8.5</v>
      </c>
      <c r="AO3" s="180">
        <f t="shared" ref="AO3:AO34" si="21">ROUND((10-GEOMEAN(((10-E3)/10*9+1),((10-X3)/10*9+1)))/9*10,1)</f>
        <v>9.6999999999999993</v>
      </c>
      <c r="AP3" s="180">
        <f>IF(AND(Y3="x",F3="x"),"x",ROUND((10-GEOMEAN(((10-F3)/10*9+1),((10-Y3)/10*9+1)))/9*10,1))</f>
        <v>7.2</v>
      </c>
      <c r="AQ3" s="180">
        <f t="shared" ref="AQ3:AQ34" si="22">ROUND((10-GEOMEAN(((10-G3)/10*9+1),((10-Z3)/10*9+1)))/9*10,1)</f>
        <v>0</v>
      </c>
      <c r="AR3" s="180">
        <f t="shared" ref="AR3:AR34" si="23">ROUND((10-GEOMEAN(((10-L3)/10*9+1),((10-AE3)/10*9+1)))/9*10,1)</f>
        <v>0</v>
      </c>
      <c r="AS3" s="55">
        <f t="shared" ref="AS3:AS34" si="24">ROUND(AVERAGE(AG3,AN3),1)</f>
        <v>6.7</v>
      </c>
      <c r="AT3" s="55">
        <f>IF('Indicator Data'!L6="No data","x",IF('Indicator Data'!CL6&lt;1000,"x",ROUND((IF('Indicator Data'!L6&gt;AT$195,10,IF('Indicator Data'!L6&lt;AT$194,0,10-(AT$195-'Indicator Data'!L6)/(AT$195-AT$194)*10))),1)))</f>
        <v>9.1</v>
      </c>
      <c r="AU3" s="180">
        <f t="shared" ref="AU3:AU34" si="25">ROUND(AVERAGE(AS3,AT3),1)</f>
        <v>7.9</v>
      </c>
      <c r="AV3" s="55">
        <f>IF('Indicator Data'!M6="No data","x",ROUND(IF('Indicator Data'!M6=0,0,IF(LOG('Indicator Data'!M6)&gt;AV$195,10,IF(LOG('Indicator Data'!M6)&lt;AV$194,0,10-(AV$195-LOG('Indicator Data'!M6))/(AV$195-AV$194)*10))),1))</f>
        <v>9.1</v>
      </c>
      <c r="AW3" s="56">
        <f>IF(AV3="x","x",'Indicator Data'!M6/'Indicator Data'!$CK6)</f>
        <v>0.66566855180081119</v>
      </c>
      <c r="AX3" s="55">
        <f>IF(AV3="x","x",ROUND(IF(AW3&gt;AX$195,10,IF(AW3&lt;AX$194,0,10-(AX$195-AW3)/(AX$195-AX$194)*10)),1))</f>
        <v>7.4</v>
      </c>
      <c r="AY3" s="55">
        <f>IF(AND(AV3="x",AX3="x"),"x",ROUND((10-GEOMEAN(((10-AV3)/10*9+1),((10-AX3)/10*9+1)))/9*10,1))</f>
        <v>8.4</v>
      </c>
      <c r="AZ3" s="55" t="str">
        <f>IF('Indicator Data'!N6="No data","x",ROUND(IF('Indicator Data'!N6=0,0,IF(LOG('Indicator Data'!N6)&gt;AZ$195,10,IF(LOG('Indicator Data'!N6)&lt;AZ$194,0,10-(AZ$195-LOG('Indicator Data'!N6))/(AZ$195-AZ$194)*10))),1))</f>
        <v>x</v>
      </c>
      <c r="BA3" s="56" t="str">
        <f>IF(AZ3="x","x",'Indicator Data'!N6/'Indicator Data'!$CK6)</f>
        <v>x</v>
      </c>
      <c r="BB3" s="55" t="str">
        <f>IF(AZ3="x","x",ROUND(IF(BA3&gt;BB$195,10,IF(BA3&lt;BB$194,0,10-(BB$195-BA3)/(BB$195-BB$194)*10)),1))</f>
        <v>x</v>
      </c>
      <c r="BC3" s="55" t="str">
        <f>IF(AND(AZ3="x",BB3="x"),"x",ROUND((10-GEOMEAN(((10-AZ3)/10*9+1),((10-BB3)/10*9+1)))/9*10,1))</f>
        <v>x</v>
      </c>
      <c r="BD3" s="55" t="str">
        <f>IF('Indicator Data'!O6="No data","x",ROUND(IF('Indicator Data'!O6=0,0,IF(LOG('Indicator Data'!O6)&gt;BD$195,10,IF(LOG('Indicator Data'!O6)&lt;BD$194,0,10-(BD$195-LOG('Indicator Data'!O6))/(BD$195-BD$194)*10))),1))</f>
        <v>x</v>
      </c>
      <c r="BE3" s="56" t="str">
        <f>IF(BD3="x","x",'Indicator Data'!O6/'Indicator Data'!$CK6)</f>
        <v>x</v>
      </c>
      <c r="BF3" s="55" t="str">
        <f>IF(BD3="x","x",ROUND(IF(BE3&gt;BF$195,10,IF(BE3&lt;BF$194,0,10-(BF$195-BE3)/(BF$195-BF$194)*10)),1))</f>
        <v>x</v>
      </c>
      <c r="BG3" s="55" t="str">
        <f>IF(AND(BD3="x",BF3="x"),"x",ROUND((10-GEOMEAN(((10-BD3)/10*9+1),((10-BF3)/10*9+1)))/9*10,1))</f>
        <v>x</v>
      </c>
      <c r="BH3" s="55" t="str">
        <f>IF('Indicator Data'!P6="No data","x",ROUND(IF('Indicator Data'!P6=0,0,IF(LOG('Indicator Data'!P6)&gt;BH$195,10,IF(LOG('Indicator Data'!P6)&lt;BH$194,0,10-(BH$195-LOG('Indicator Data'!P6))/(BH$195-BH$194)*10))),1))</f>
        <v>x</v>
      </c>
      <c r="BI3" s="56" t="str">
        <f>IF(BH3="x","x",'Indicator Data'!P6/'Indicator Data'!$CK6)</f>
        <v>x</v>
      </c>
      <c r="BJ3" s="55" t="str">
        <f>IF(BH3="x","x",ROUND(IF(BI3&gt;BJ$195,10,IF(BI3&lt;BJ$194,0,10-(BJ$195-BI3)/(BJ$195-BJ$194)*10)),1))</f>
        <v>x</v>
      </c>
      <c r="BK3" s="55" t="str">
        <f>IF(AND(BH3="x",BJ3="x"),"x",ROUND((10-GEOMEAN(((10-BH3)/10*9+1),((10-BJ3)/10*9+1)))/9*10,1))</f>
        <v>x</v>
      </c>
      <c r="BL3" s="55">
        <f>IF(AND(BC3="x",BG3="x",BK3="x",AY3="x"),"x",IF(AND(BC3="x",BG3="x",BK3="x"),AY3,ROUND((10-GEOMEAN(((10-AY3)/10*9+1),((10-BC3)/10*9+1),((10-BG3)/10*9+1),((10-BK3)/10*9+1)))/9*10,1)))</f>
        <v>8.4</v>
      </c>
      <c r="BM3" s="55">
        <f>ROUND(IF('Indicator Data'!Q6=0,0,IF(LOG('Indicator Data'!Q6)&gt;BM$195,10,IF(LOG('Indicator Data'!Q6)&lt;BM$194,0,10-(BM$195-LOG('Indicator Data'!Q6))/(BM$195-BM$194)*10))),1)</f>
        <v>9.1</v>
      </c>
      <c r="BN3" s="55">
        <f>ROUND(IF('Indicator Data'!R6=0,0,IF(LOG('Indicator Data'!R6)&gt;BN$195,10,IF(LOG('Indicator Data'!R6)&lt;BN$194,0,10-(BN$195-LOG('Indicator Data'!R6))/(BN$195-BN$194)*10))),1)</f>
        <v>9.4</v>
      </c>
      <c r="BO3" s="55">
        <f>AVERAGE(BM3,BN3,BN3)</f>
        <v>9.2999999999999989</v>
      </c>
      <c r="BP3" s="56">
        <f>'Indicator Data'!Q6/'Indicator Data'!$CK6</f>
        <v>0.780898914069732</v>
      </c>
      <c r="BQ3" s="56">
        <f>'Indicator Data'!R6/'Indicator Data'!$CK6</f>
        <v>0.12866440725921779</v>
      </c>
      <c r="BR3" s="55">
        <f t="shared" ref="BR3:BR34" si="26">ROUND(IF(BP3&gt;BR$195,10,IF(BP3&lt;BR$194,0,10-(BR$195-BP3)/(BR$195-BR$194)*10)),1)</f>
        <v>7.8</v>
      </c>
      <c r="BS3" s="55">
        <f t="shared" ref="BS3:BS34" si="27">ROUND(IF(BQ3&gt;BS$195,10,IF(BQ3&lt;BS$194,0,10-(BS$195-BQ3)/(BS$195-BS$194)*10)),1)</f>
        <v>1.6</v>
      </c>
      <c r="BT3" s="55">
        <f t="shared" ref="BT3:BT66" si="28">AVERAGE(BR3,BS3,BS3)</f>
        <v>3.6666666666666665</v>
      </c>
      <c r="BU3" s="55">
        <f>ROUND((10-GEOMEAN(((10-BT3)/10*9+1),((10-BO3)/10*9+1)))/9*10,1)</f>
        <v>7.4</v>
      </c>
      <c r="BV3" s="55">
        <f>ROUND(IF('Indicator Data'!S6=0,0,IF(LOG('Indicator Data'!S6)&gt;BV$195,10,IF(LOG('Indicator Data'!S6)&lt;BV$194,0,10-(BV$195-LOG('Indicator Data'!S6))/(BV$195-BV$194)*10))),1)</f>
        <v>8.6999999999999993</v>
      </c>
      <c r="BW3" s="55">
        <f>ROUND(IF('Indicator Data'!T6=0,0,IF(LOG('Indicator Data'!T6)&gt;BW$195,10,IF(LOG('Indicator Data'!T6)&lt;BW$194,0,10-(BW$195-LOG('Indicator Data'!T6))/(BW$195-BW$194)*10))),1)</f>
        <v>8.1999999999999993</v>
      </c>
      <c r="BX3" s="55">
        <f>AVERAGE(BV3,BW3,BW3)</f>
        <v>8.3666666666666654</v>
      </c>
      <c r="BY3" s="56">
        <f>'Indicator Data'!S6/'Indicator Data'!$CK6</f>
        <v>0.39878111939082111</v>
      </c>
      <c r="BZ3" s="56">
        <f>'Indicator Data'!T6/'Indicator Data'!$CK6</f>
        <v>0.17096891059450914</v>
      </c>
      <c r="CA3" s="55">
        <f t="shared" ref="CA3:CA34" si="29">ROUND(IF(BY3&gt;CA$195,10,IF(BY3&lt;CA$194,0,10-(CA$195-BY3)/(CA$195-CA$194)*10)),1)</f>
        <v>6.6</v>
      </c>
      <c r="CB3" s="55">
        <f t="shared" ref="CB3:CB34" si="30">ROUND(IF(BZ3&gt;CB$195,10,IF(BZ3&lt;CB$194,0,10-(CB$195-BZ3)/(CB$195-CB$194)*10)),1)</f>
        <v>1.7</v>
      </c>
      <c r="CC3" s="55">
        <f>AVERAGE(CA3,CB3,CB3)</f>
        <v>3.3333333333333326</v>
      </c>
      <c r="CD3" s="55">
        <f>ROUND((10-GEOMEAN(((10-CC3)/10*9+1),((10-BX3)/10*9+1)))/9*10,1)</f>
        <v>6.5</v>
      </c>
      <c r="CE3" s="55">
        <f>ROUND((10-GEOMEAN(((10-CD3)/10*9+1),((10-BU3)/10*9+1)))/9*10,1)</f>
        <v>7</v>
      </c>
      <c r="CF3" s="55">
        <f>ROUND(IF('Indicator Data'!U6=0,0,IF(LOG('Indicator Data'!U6)&gt;CF$195,10,IF(LOG('Indicator Data'!U6)&lt;CF$194,0,10-(CF$195-LOG('Indicator Data'!U6))/(CF$195-CF$194)*10))),1)</f>
        <v>0</v>
      </c>
      <c r="CG3" s="56">
        <f>'Indicator Data'!U6/'Indicator Data'!$CK6</f>
        <v>0</v>
      </c>
      <c r="CH3" s="55">
        <f t="shared" ref="CH3:CH34" si="31">ROUND(IF(CG3&gt;CH$195,10,IF(CG3&lt;CH$194,0,10-(CH$195-CG3)/(CH$195-CH$194)*10)),1)</f>
        <v>0</v>
      </c>
      <c r="CI3" s="55">
        <f>ROUND((10-GEOMEAN(((10-CF3)/10*9+1),((10-CH3)/10*9+1)))/9*10,1)</f>
        <v>0</v>
      </c>
      <c r="CJ3" s="55">
        <f>ROUND(IF('Indicator Data'!V6=0,0,IF(LOG('Indicator Data'!V6)&gt;CJ$195,10,IF(LOG('Indicator Data'!V6)&lt;CJ$194,0,10-(CJ$195-LOG('Indicator Data'!V6))/(CJ$195-CJ$194)*10))),1)</f>
        <v>8.4</v>
      </c>
      <c r="CK3" s="56">
        <f>IF('Indicator Data'!V6/'Indicator Data'!$CK6&gt;1,1,'Indicator Data'!V6/'Indicator Data'!$CK6)</f>
        <v>0.24071444051833105</v>
      </c>
      <c r="CL3" s="55">
        <f t="shared" ref="CL3:CL34" si="32">ROUND(IF(CK3&gt;CL$195,10,IF(CK3&lt;CL$194,0,10-(CL$195-CK3)/(CL$195-CL$194)*10)),1)</f>
        <v>2.4</v>
      </c>
      <c r="CM3" s="55">
        <f>ROUND((10-GEOMEAN(((10-CJ3)/10*9+1),((10-CL3)/10*9+1)))/9*10,1)</f>
        <v>6.3</v>
      </c>
      <c r="CN3" s="55">
        <f>ROUND(IF('Indicator Data'!W6=0,0,IF(LOG('Indicator Data'!W6)&gt;CN$195,10,IF(LOG('Indicator Data'!W6)&lt;CN$194,0,10-(CN$195-LOG('Indicator Data'!W6))/(CN$195-CN$194)*10))),1)</f>
        <v>7.8</v>
      </c>
      <c r="CO3" s="56">
        <f>'Indicator Data'!W6/'Indicator Data'!$CK6</f>
        <v>9.1460110606503275E-2</v>
      </c>
      <c r="CP3" s="55">
        <f t="shared" ref="CP3:CP34" si="33">ROUND(IF(CO3&gt;CP$195,10,IF(CO3&lt;CP$194,0,10-(CP$195-CO3)/(CP$195-CP$194)*10)),1)</f>
        <v>0.9</v>
      </c>
      <c r="CQ3" s="55">
        <f>ROUND((10-GEOMEAN(((10-CN3)/10*9+1),((10-CP3)/10*9+1)))/9*10,1)</f>
        <v>5.3</v>
      </c>
      <c r="CR3" s="55">
        <f t="shared" ref="CR3:CR34" si="34">ROUND((10-GEOMEAN(((10-CM3)/10*9+1),((10-CE3)/10*9+1),((10-CI3)/10*9+1),((10-CQ3)/10*9+1)))/9*10,1)</f>
        <v>5.0999999999999996</v>
      </c>
      <c r="CS3" s="55">
        <f>IF('Indicator Data'!BZ6="No data","x",ROUND(IF('Indicator Data'!BZ6&gt;CS$195,0,IF('Indicator Data'!BZ6&lt;CS$194,10,(CS$195-'Indicator Data'!BZ6)/(CS$195-CS$194)*10)),1))</f>
        <v>6.3</v>
      </c>
      <c r="CT3" s="55">
        <f>IF('Indicator Data'!CA6="No data","x",ROUND(IF('Indicator Data'!CA6&gt;CT$195,0,IF('Indicator Data'!CA6&lt;CT$194,10,(CT$195-'Indicator Data'!CA6)/(CT$195-CT$194)*10)),1))</f>
        <v>5.5</v>
      </c>
      <c r="CU3" s="55">
        <f>IF('Indicator Data'!AC6="No data","x",ROUND(IF('Indicator Data'!AC6&gt;CU$195,0,IF('Indicator Data'!AC6&lt;CU$194,10,(CU$195-'Indicator Data'!AC6)/(CU$195-CU$194)*10)),1))</f>
        <v>6.2</v>
      </c>
      <c r="CV3" s="55">
        <f t="shared" ref="CV3:CV34" si="35">IF(AND(CT3="x",CS3="x",CU3="x"),"x",ROUND(AVERAGE(CS3:CU3),1))</f>
        <v>6</v>
      </c>
      <c r="CW3" s="55">
        <f>IF('Indicator Data'!X6="No data","x",ROUND(IF(LOG('Indicator Data'!X6)&gt;CW$195,10,IF(LOG('Indicator Data'!X6)&lt;CW$194,0,10-(CW$195-LOG('Indicator Data'!X6))/(CW$195-CW$194)*10)),1))</f>
        <v>5.9</v>
      </c>
      <c r="CX3" s="55">
        <f>IF('Indicator Data'!Y6="No data","x",ROUND(IF('Indicator Data'!Y6&gt;CX$195,10,IF('Indicator Data'!Y6&lt;CX$194,0,10-(CX$195-'Indicator Data'!Y6)/(CX$195-CX$194)*10)),1))</f>
        <v>6.7</v>
      </c>
      <c r="CY3" s="55">
        <f>IF('Indicator Data'!Z6="No data","x",ROUND(IF('Indicator Data'!Z6&gt;CY$195,10,IF('Indicator Data'!Z6&lt;CY$194,0,10-(CY$195-'Indicator Data'!Z6)/(CY$195-CY$194)*10)),1))</f>
        <v>2.5</v>
      </c>
      <c r="CZ3" s="55">
        <f>IF('Indicator Data'!AA6="No data","x",ROUND(IF('Indicator Data'!AA6&gt;CZ$195,10,IF('Indicator Data'!AA6&lt;CZ$194,0,10-(CZ$195-'Indicator Data'!AA6)/(CZ$195-CZ$194)*10)),1))</f>
        <v>10</v>
      </c>
      <c r="DA3" s="55">
        <f>ROUND(AVERAGE(CW3:CZ3),1)</f>
        <v>6.3</v>
      </c>
      <c r="DB3" s="55">
        <f>ROUND(AVERAGE(CV3,DA3,DA3),1)</f>
        <v>6.2</v>
      </c>
      <c r="DC3" s="55">
        <f>IF('Indicator Data'!AF6="No data","x",ROUND(IF('Indicator Data'!AF6&gt;DC$195,10,IF('Indicator Data'!AF6&lt;DC$194,0,10-(DC$195-'Indicator Data'!AF6)/(DC$195-DC$194)*10)),1))</f>
        <v>7.9</v>
      </c>
      <c r="DD3" s="55">
        <f>IF('Indicator Data'!AG6="No data","x",ROUND(IF('Indicator Data'!AG6&gt;DD$195,10,IF('Indicator Data'!AG6&lt;DD$194,0,10-(DD$195-'Indicator Data'!AG6)/(DD$195-DD$194)*10)),1))</f>
        <v>6.5</v>
      </c>
      <c r="DE3" s="55">
        <f>ROUND(AVERAGE(CW3,CX3,CY3,CZ3,DC3,DD3),1)</f>
        <v>6.6</v>
      </c>
      <c r="DF3" s="55">
        <f>IF('Indicator Data'!AB6="No data","x",ROUND(IF('Indicator Data'!AB6&gt;DF$195,10,IF('Indicator Data'!AB6&lt;DF$194,0,10-(DF$195-'Indicator Data'!AB6)/(DF$195-DF$194)*10)),1))</f>
        <v>4.2</v>
      </c>
      <c r="DG3" s="55">
        <f>IF(AND(CT3="x",CS3="x",CU3="x"),"x",ROUND(AVERAGE(CS3:CU3,DF3),1))</f>
        <v>5.6</v>
      </c>
      <c r="DH3" s="181">
        <f>IF('Indicator Data'!AD6="No data","x",'Indicator Data'!AD6/'Indicator Data'!$CJ6)</f>
        <v>6.3929749616980093E-5</v>
      </c>
      <c r="DI3" s="55">
        <f>IF(DH3="x","x",ROUND(IF(DH3&gt;DI$195,0,IF(DH3&lt;DI$194,10,(DI$195-DH3)/(DI$195-DI$194)*10)),1))</f>
        <v>9.4</v>
      </c>
      <c r="DJ3" s="55">
        <f>IF('Indicator Data'!AE6="No data","x",ROUND(IF('Indicator Data'!AE6&gt;DJ$195,0,IF('Indicator Data'!AE6&lt;DJ$194,10,(DJ$195-'Indicator Data'!AE6)/(DJ$195-DJ$194)*10)),1))</f>
        <v>8</v>
      </c>
      <c r="DK3" s="55">
        <f>IF(AND(DI3="x",DJ3="x"),"x",ROUND(AVERAGE(DI3:DJ3),1))</f>
        <v>8.6999999999999993</v>
      </c>
      <c r="DL3" s="55">
        <f>ROUND(AVERAGE(DG3,DK3,DE3),1)</f>
        <v>7</v>
      </c>
      <c r="DM3" s="57">
        <f t="shared" ref="DM3:DM34" si="36">IF(BL3="x",ROUND((10-GEOMEAN(((10-DL3)/10*9+1),((10-CR3)/10*9+1),((10-DB3)/10*9+1)))/9*10,1),ROUND((10-GEOMEAN(((10-BL3)/10*9+1),((10-DL3)/10*9+1),((10-CR3)/10*9+1),((10-DB3)/10*9+1)))/9*10,1))</f>
        <v>6.9</v>
      </c>
      <c r="DN3" s="58">
        <f t="shared" ref="DN3:DN34" si="37">IF(ROUND(IF(AP3="x",(10-GEOMEAN(((10-AO3)/10*9+1),((10-DM3)/10*9+1),((10-AU3)/10*9+1),((10-AQ3)/10*9+1),((10-AR3)/10*9+1)))/9*10,(10-GEOMEAN(((10-AO3)/10*9+1),((10-DM3)/10*9+1),((10-AP3)/10*9+1),((10-AQ3)/10*9+1),((10-AR3)/10*9+1),((10-AU3)/10*9+1)))/9*10),1)=0,0.1,ROUND(IF(AP3="x",(10-GEOMEAN(((10-AO3)/10*9+1),((10-DM3)/10*9+1),((10-AU3)/10*9+1),((10-AQ3)/10*9+1),((10-AR3)/10*9+1)))/9*10,(10-GEOMEAN(((10-AO3)/10*9+1),((10-DM3)/10*9+1),((10-AP3)/10*9+1),((10-AQ3)/10*9+1),((10-AR3)/10*9+1),((10-AU3)/10*9+1)))/9*10),1))</f>
        <v>6.5</v>
      </c>
      <c r="DO3" s="55">
        <f>ROUND(IF('Indicator Data'!AH6=0,0,IF('Indicator Data'!AH6&gt;DO$195,10,IF('Indicator Data'!AH6&lt;DO$194,0,10-(DO$195-'Indicator Data'!AH6)/(DO$195-DO$194)*10))),1)</f>
        <v>10</v>
      </c>
      <c r="DP3" s="55">
        <f>ROUND(IF('Indicator Data'!AI6=0,0,IF(LOG('Indicator Data'!AI6)&gt;LOG(DP$195),10,IF(LOG('Indicator Data'!AI6)&lt;LOG(DP$194),0,10-(LOG(DP$195)-LOG('Indicator Data'!AI6))/(LOG(DP$195)-LOG(DP$194))*10))),1)</f>
        <v>10</v>
      </c>
      <c r="DQ3" s="57">
        <f t="shared" ref="DQ3:DQ34" si="38">ROUND((10-GEOMEAN(((10-DO3)/10*9+1),((10-DP3)/10*9+1)))/9*10,1)</f>
        <v>10</v>
      </c>
      <c r="DR3" s="55">
        <f>'Indicator Data'!AJ6</f>
        <v>5</v>
      </c>
      <c r="DS3" s="55">
        <f>'Indicator Data'!AK6</f>
        <v>0</v>
      </c>
      <c r="DT3" s="57">
        <f t="shared" ref="DT3:DT34" si="39">ROUND(IF(DR3=5,10,IF(DS3=5,9,IF(DR3=4,8,IF(DS3=4,7,0)))),1)</f>
        <v>10</v>
      </c>
      <c r="DU3" s="58">
        <f t="shared" ref="DU3:DU34" si="40">ROUND(IF(DT3&gt;5,DT3,DQ3/10*7),1)</f>
        <v>10</v>
      </c>
      <c r="DV3" s="15"/>
      <c r="DW3" s="103"/>
    </row>
    <row r="4" spans="1:127" s="4" customFormat="1" x14ac:dyDescent="0.3">
      <c r="A4" s="121" t="str">
        <f>'Indicator Data'!A7</f>
        <v>Albania</v>
      </c>
      <c r="B4" s="54" t="str">
        <f>'Indicator Data'!B7</f>
        <v>ALB</v>
      </c>
      <c r="C4" s="55">
        <f>ROUND(IF('Indicator Data'!C7=0,0.1,IF(LOG('Indicator Data'!C7)&gt;C$195,10,IF(LOG('Indicator Data'!C7)&lt;C$194,0,10-(C$195-LOG('Indicator Data'!C7))/(C$195-C$194)*10))),1)</f>
        <v>7</v>
      </c>
      <c r="D4" s="55">
        <f>ROUND(IF('Indicator Data'!D7=0,0.1,IF(LOG('Indicator Data'!D7)&gt;D$195,10,IF(LOG('Indicator Data'!D7)&lt;D$194,0,10-(D$195-LOG('Indicator Data'!D7))/(D$195-D$194)*10))),1)</f>
        <v>8.9</v>
      </c>
      <c r="E4" s="55">
        <f t="shared" si="0"/>
        <v>8.1</v>
      </c>
      <c r="F4" s="55">
        <f>IF('Indicator Data'!E7="No data",0.1,(ROUND(IF('Indicator Data'!E7=0,0,IF(LOG('Indicator Data'!E7)&gt;F$195,10,IF(LOG('Indicator Data'!E7)&lt;F$194,0,10-(F$195-LOG('Indicator Data'!E7))/(F$195-F$194)*10))),1)))</f>
        <v>5.5</v>
      </c>
      <c r="G4" s="55">
        <f>ROUND(IF('Indicator Data'!F7=0,0,IF(LOG('Indicator Data'!F7)&gt;G$195,10,IF(LOG('Indicator Data'!F7)&lt;G$194,0,10-(G$195-LOG('Indicator Data'!F7))/(G$195-G$194)*10))),1)</f>
        <v>6.5</v>
      </c>
      <c r="H4" s="55">
        <f>ROUND(IF('Indicator Data'!G7=0,0,IF(LOG('Indicator Data'!G7)&gt;H$195,10,IF(LOG('Indicator Data'!G7)&lt;H$194,0,10-(H$195-LOG('Indicator Data'!G7))/(H$195-H$194)*10))),1)</f>
        <v>0</v>
      </c>
      <c r="I4" s="55">
        <f>ROUND(IF('Indicator Data'!H7=0,0,IF(LOG('Indicator Data'!H7)&gt;I$195,10,IF(LOG('Indicator Data'!H7)&lt;I$194,0,10-(I$195-LOG('Indicator Data'!H7))/(I$195-I$194)*10))),1)</f>
        <v>0</v>
      </c>
      <c r="J4" s="55">
        <f t="shared" si="1"/>
        <v>0</v>
      </c>
      <c r="K4" s="55">
        <f>ROUND(IF('Indicator Data'!I7=0,0,IF(LOG('Indicator Data'!I7)&gt;K$195,10,IF(LOG('Indicator Data'!I7)&lt;K$194,0,10-(K$195-LOG('Indicator Data'!I7))/(K$195-K$194)*10))),1)</f>
        <v>0</v>
      </c>
      <c r="L4" s="55">
        <f t="shared" si="2"/>
        <v>0</v>
      </c>
      <c r="M4" s="55">
        <f>ROUND(IF('Indicator Data'!J7=0,0,IF(LOG('Indicator Data'!J7)&gt;M$195,10,IF(LOG('Indicator Data'!J7)&lt;M$194,0,10-(M$195-LOG('Indicator Data'!J7))/(M$195-M$194)*10))),1)</f>
        <v>9.9</v>
      </c>
      <c r="N4" s="56">
        <f>'Indicator Data'!C7/'Indicator Data'!$CK7</f>
        <v>2.103623748855588E-3</v>
      </c>
      <c r="O4" s="56">
        <f>'Indicator Data'!D7/'Indicator Data'!$CK7</f>
        <v>1.6064773137065185E-3</v>
      </c>
      <c r="P4" s="56">
        <f>IF(F4=0.1,"x",'Indicator Data'!E7/'Indicator Data'!$CK7)</f>
        <v>5.4884269900234818E-3</v>
      </c>
      <c r="Q4" s="56">
        <f>'Indicator Data'!F7/'Indicator Data'!$CK7</f>
        <v>2.5982156291888058E-5</v>
      </c>
      <c r="R4" s="56">
        <f>'Indicator Data'!G7/'Indicator Data'!$CK7</f>
        <v>0</v>
      </c>
      <c r="S4" s="56">
        <f>'Indicator Data'!H7/'Indicator Data'!$CK7</f>
        <v>0</v>
      </c>
      <c r="T4" s="56">
        <f>'Indicator Data'!I7/'Indicator Data'!$CK7</f>
        <v>0</v>
      </c>
      <c r="U4" s="56">
        <f>'Indicator Data'!J7/'Indicator Data'!$CK7</f>
        <v>3.1552965829699298E-2</v>
      </c>
      <c r="V4" s="55">
        <f t="shared" si="3"/>
        <v>10</v>
      </c>
      <c r="W4" s="55">
        <f t="shared" si="4"/>
        <v>10</v>
      </c>
      <c r="X4" s="55">
        <f t="shared" si="5"/>
        <v>10</v>
      </c>
      <c r="Y4" s="55">
        <f t="shared" si="6"/>
        <v>3.7</v>
      </c>
      <c r="Z4" s="55">
        <f t="shared" si="7"/>
        <v>8.6999999999999993</v>
      </c>
      <c r="AA4" s="55">
        <f t="shared" si="8"/>
        <v>0</v>
      </c>
      <c r="AB4" s="55">
        <f t="shared" si="9"/>
        <v>0</v>
      </c>
      <c r="AC4" s="55">
        <f t="shared" si="10"/>
        <v>0</v>
      </c>
      <c r="AD4" s="55">
        <f t="shared" si="11"/>
        <v>0</v>
      </c>
      <c r="AE4" s="55">
        <f t="shared" si="12"/>
        <v>0</v>
      </c>
      <c r="AF4" s="55">
        <f t="shared" si="13"/>
        <v>10</v>
      </c>
      <c r="AG4" s="55">
        <f>ROUND(IF('Indicator Data'!K7=0,0,IF('Indicator Data'!K7&gt;AG$195,10,IF('Indicator Data'!K7&lt;AG$194,0,10-(AG$195-'Indicator Data'!K7)/(AG$195-AG$194)*10))),1)</f>
        <v>1</v>
      </c>
      <c r="AH4" s="55">
        <f t="shared" si="14"/>
        <v>8.5</v>
      </c>
      <c r="AI4" s="55">
        <f t="shared" si="15"/>
        <v>9.5</v>
      </c>
      <c r="AJ4" s="55">
        <f t="shared" si="16"/>
        <v>0</v>
      </c>
      <c r="AK4" s="55">
        <f t="shared" si="17"/>
        <v>0</v>
      </c>
      <c r="AL4" s="55">
        <f t="shared" si="18"/>
        <v>0</v>
      </c>
      <c r="AM4" s="55">
        <f t="shared" si="19"/>
        <v>0</v>
      </c>
      <c r="AN4" s="55">
        <f t="shared" si="20"/>
        <v>10</v>
      </c>
      <c r="AO4" s="182">
        <f t="shared" si="21"/>
        <v>9.3000000000000007</v>
      </c>
      <c r="AP4" s="182">
        <f t="shared" ref="AP4:AP67" si="41">IF(AND(Y4="x",F4="x"),"x",ROUND((10-GEOMEAN(((10-F4)/10*9+1),((10-Y4)/10*9+1)))/9*10,1))</f>
        <v>4.7</v>
      </c>
      <c r="AQ4" s="182">
        <f t="shared" si="22"/>
        <v>7.8</v>
      </c>
      <c r="AR4" s="182">
        <f t="shared" si="23"/>
        <v>0</v>
      </c>
      <c r="AS4" s="55">
        <f t="shared" si="24"/>
        <v>5.5</v>
      </c>
      <c r="AT4" s="55">
        <f>IF('Indicator Data'!L7="No data","x",IF('Indicator Data'!CL7&lt;1000,"x",ROUND((IF('Indicator Data'!L7&gt;AT$195,10,IF('Indicator Data'!L7&lt;AT$194,0,10-(AT$195-'Indicator Data'!L7)/(AT$195-AT$194)*10))),1)))</f>
        <v>8.1</v>
      </c>
      <c r="AU4" s="182">
        <f t="shared" si="25"/>
        <v>6.8</v>
      </c>
      <c r="AV4" s="55">
        <f>IF('Indicator Data'!M7="No data","x",ROUND(IF('Indicator Data'!M7=0,0,IF(LOG('Indicator Data'!M7)&gt;AV$195,10,IF(LOG('Indicator Data'!M7)&lt;AV$194,0,10-(AV$195-LOG('Indicator Data'!M7))/(AV$195-AV$194)*10))),1))</f>
        <v>7.7</v>
      </c>
      <c r="AW4" s="56">
        <f>IF(AV4="x","x",'Indicator Data'!M7/'Indicator Data'!$CK7)</f>
        <v>0.80903146991445352</v>
      </c>
      <c r="AX4" s="55">
        <f t="shared" ref="AX4:AX67" si="42">IF(AV4="x","x",ROUND(IF(AW4&gt;AX$195,10,IF(AW4&lt;AX$194,0,10-(AX$195-AW4)/(AX$195-AX$194)*10)),1))</f>
        <v>9</v>
      </c>
      <c r="AY4" s="55">
        <f t="shared" ref="AY4:AY67" si="43">IF(AND(AV4="x",AX4="x"),"x",ROUND((10-GEOMEAN(((10-AV4)/10*9+1),((10-AX4)/10*9+1)))/9*10,1))</f>
        <v>8.4</v>
      </c>
      <c r="AZ4" s="55" t="str">
        <f>IF('Indicator Data'!N7="No data","x",ROUND(IF('Indicator Data'!N7=0,0,IF(LOG('Indicator Data'!N7)&gt;AZ$195,10,IF(LOG('Indicator Data'!N7)&lt;AZ$194,0,10-(AZ$195-LOG('Indicator Data'!N7))/(AZ$195-AZ$194)*10))),1))</f>
        <v>x</v>
      </c>
      <c r="BA4" s="56" t="str">
        <f>IF(AZ4="x","x",'Indicator Data'!N7/'Indicator Data'!$CK7)</f>
        <v>x</v>
      </c>
      <c r="BB4" s="55" t="str">
        <f t="shared" ref="BB4:BB67" si="44">IF(AZ4="x","x",ROUND(IF(BA4&gt;BB$195,10,IF(BA4&lt;BB$194,0,10-(BB$195-BA4)/(BB$195-BB$194)*10)),1))</f>
        <v>x</v>
      </c>
      <c r="BC4" s="55" t="str">
        <f t="shared" ref="BC4:BC67" si="45">IF(AND(AZ4="x",BB4="x"),"x",ROUND((10-GEOMEAN(((10-AZ4)/10*9+1),((10-BB4)/10*9+1)))/9*10,1))</f>
        <v>x</v>
      </c>
      <c r="BD4" s="55" t="str">
        <f>IF('Indicator Data'!O7="No data","x",ROUND(IF('Indicator Data'!O7=0,0,IF(LOG('Indicator Data'!O7)&gt;BD$195,10,IF(LOG('Indicator Data'!O7)&lt;BD$194,0,10-(BD$195-LOG('Indicator Data'!O7))/(BD$195-BD$194)*10))),1))</f>
        <v>x</v>
      </c>
      <c r="BE4" s="56" t="str">
        <f>IF(BD4="x","x",'Indicator Data'!O7/'Indicator Data'!$CK7)</f>
        <v>x</v>
      </c>
      <c r="BF4" s="55" t="str">
        <f t="shared" ref="BF4:BF67" si="46">IF(BD4="x","x",ROUND(IF(BE4&gt;BF$195,10,IF(BE4&lt;BF$194,0,10-(BF$195-BE4)/(BF$195-BF$194)*10)),1))</f>
        <v>x</v>
      </c>
      <c r="BG4" s="55" t="str">
        <f t="shared" ref="BG4:BG67" si="47">IF(AND(BD4="x",BF4="x"),"x",ROUND((10-GEOMEAN(((10-BD4)/10*9+1),((10-BF4)/10*9+1)))/9*10,1))</f>
        <v>x</v>
      </c>
      <c r="BH4" s="55" t="str">
        <f>IF('Indicator Data'!P7="No data","x",ROUND(IF('Indicator Data'!P7=0,0,IF(LOG('Indicator Data'!P7)&gt;BH$195,10,IF(LOG('Indicator Data'!P7)&lt;BH$194,0,10-(BH$195-LOG('Indicator Data'!P7))/(BH$195-BH$194)*10))),1))</f>
        <v>x</v>
      </c>
      <c r="BI4" s="56" t="str">
        <f>IF(BH4="x","x",'Indicator Data'!P7/'Indicator Data'!$CK7)</f>
        <v>x</v>
      </c>
      <c r="BJ4" s="55" t="str">
        <f t="shared" ref="BJ4:BJ67" si="48">IF(BH4="x","x",ROUND(IF(BI4&gt;BJ$195,10,IF(BI4&lt;BJ$194,0,10-(BJ$195-BI4)/(BJ$195-BJ$194)*10)),1))</f>
        <v>x</v>
      </c>
      <c r="BK4" s="55" t="str">
        <f t="shared" ref="BK4:BK67" si="49">IF(AND(BH4="x",BJ4="x"),"x",ROUND((10-GEOMEAN(((10-BH4)/10*9+1),((10-BJ4)/10*9+1)))/9*10,1))</f>
        <v>x</v>
      </c>
      <c r="BL4" s="55">
        <f t="shared" ref="BL4:BL67" si="50">IF(AND(BC4="x",BG4="x",BK4="x",AY4="x"),"x",IF(AND(BC4="x",BG4="x",BK4="x"),AY4,ROUND((10-GEOMEAN(((10-AY4)/10*9+1),((10-BC4)/10*9+1),((10-BG4)/10*9+1),((10-BK4)/10*9+1)))/9*10,1)))</f>
        <v>8.4</v>
      </c>
      <c r="BM4" s="55">
        <f>ROUND(IF('Indicator Data'!Q7=0,0,IF(LOG('Indicator Data'!Q7)&gt;BM$195,10,IF(LOG('Indicator Data'!Q7)&lt;BM$194,0,10-(BM$195-LOG('Indicator Data'!Q7))/(BM$195-BM$194)*10))),1)</f>
        <v>0</v>
      </c>
      <c r="BN4" s="55">
        <f>ROUND(IF('Indicator Data'!R7=0,0,IF(LOG('Indicator Data'!R7)&gt;BN$195,10,IF(LOG('Indicator Data'!R7)&lt;BN$194,0,10-(BN$195-LOG('Indicator Data'!R7))/(BN$195-BN$194)*10))),1)</f>
        <v>0</v>
      </c>
      <c r="BO4" s="55">
        <f t="shared" ref="BO4:BO67" si="51">AVERAGE(BM4,BN4,BN4)</f>
        <v>0</v>
      </c>
      <c r="BP4" s="56">
        <f>'Indicator Data'!Q7/'Indicator Data'!$CK7</f>
        <v>0</v>
      </c>
      <c r="BQ4" s="56">
        <f>'Indicator Data'!R7/'Indicator Data'!$CK7</f>
        <v>0</v>
      </c>
      <c r="BR4" s="55">
        <f t="shared" si="26"/>
        <v>0</v>
      </c>
      <c r="BS4" s="55">
        <f t="shared" si="27"/>
        <v>0</v>
      </c>
      <c r="BT4" s="55">
        <f t="shared" si="28"/>
        <v>0</v>
      </c>
      <c r="BU4" s="55">
        <f t="shared" ref="BU4:BU67" si="52">ROUND((10-GEOMEAN(((10-BT4)/10*9+1),((10-BO4)/10*9+1)))/9*10,1)</f>
        <v>0</v>
      </c>
      <c r="BV4" s="55">
        <f>ROUND(IF('Indicator Data'!S7=0,0,IF(LOG('Indicator Data'!S7)&gt;BV$195,10,IF(LOG('Indicator Data'!S7)&lt;BV$194,0,10-(BV$195-LOG('Indicator Data'!S7))/(BV$195-BV$194)*10))),1)</f>
        <v>0</v>
      </c>
      <c r="BW4" s="55">
        <f>ROUND(IF('Indicator Data'!T7=0,0,IF(LOG('Indicator Data'!T7)&gt;BW$195,10,IF(LOG('Indicator Data'!T7)&lt;BW$194,0,10-(BW$195-LOG('Indicator Data'!T7))/(BW$195-BW$194)*10))),1)</f>
        <v>0</v>
      </c>
      <c r="BX4" s="55">
        <f t="shared" ref="BX4:BX67" si="53">AVERAGE(BV4,BW4,BW4)</f>
        <v>0</v>
      </c>
      <c r="BY4" s="56">
        <f>'Indicator Data'!S7/'Indicator Data'!$CK7</f>
        <v>0</v>
      </c>
      <c r="BZ4" s="56">
        <f>'Indicator Data'!T7/'Indicator Data'!$CK7</f>
        <v>0</v>
      </c>
      <c r="CA4" s="55">
        <f t="shared" si="29"/>
        <v>0</v>
      </c>
      <c r="CB4" s="55">
        <f t="shared" si="30"/>
        <v>0</v>
      </c>
      <c r="CC4" s="55">
        <f t="shared" ref="CC4:CC67" si="54">AVERAGE(CA4,CB4,CB4)</f>
        <v>0</v>
      </c>
      <c r="CD4" s="55">
        <f t="shared" ref="CD4:CD67" si="55">ROUND((10-GEOMEAN(((10-CC4)/10*9+1),((10-BX4)/10*9+1)))/9*10,1)</f>
        <v>0</v>
      </c>
      <c r="CE4" s="55">
        <f t="shared" ref="CE4:CE67" si="56">ROUND((10-GEOMEAN(((10-CD4)/10*9+1),((10-BU4)/10*9+1)))/9*10,1)</f>
        <v>0</v>
      </c>
      <c r="CF4" s="55">
        <f>ROUND(IF('Indicator Data'!U7=0,0,IF(LOG('Indicator Data'!U7)&gt;CF$195,10,IF(LOG('Indicator Data'!U7)&lt;CF$194,0,10-(CF$195-LOG('Indicator Data'!U7))/(CF$195-CF$194)*10))),1)</f>
        <v>0</v>
      </c>
      <c r="CG4" s="56">
        <f>'Indicator Data'!U7/'Indicator Data'!$CK7</f>
        <v>0</v>
      </c>
      <c r="CH4" s="55">
        <f t="shared" si="31"/>
        <v>0</v>
      </c>
      <c r="CI4" s="55">
        <f t="shared" ref="CI4:CI67" si="57">ROUND((10-GEOMEAN(((10-CF4)/10*9+1),((10-CH4)/10*9+1)))/9*10,1)</f>
        <v>0</v>
      </c>
      <c r="CJ4" s="55">
        <f>ROUND(IF('Indicator Data'!V7=0,0,IF(LOG('Indicator Data'!V7)&gt;CJ$195,10,IF(LOG('Indicator Data'!V7)&lt;CJ$194,0,10-(CJ$195-LOG('Indicator Data'!V7))/(CJ$195-CJ$194)*10))),1)</f>
        <v>0</v>
      </c>
      <c r="CK4" s="56">
        <f>IF('Indicator Data'!V7/'Indicator Data'!$CK7&gt;1,1,'Indicator Data'!V7/'Indicator Data'!$CK7)</f>
        <v>0</v>
      </c>
      <c r="CL4" s="55">
        <f t="shared" si="32"/>
        <v>0</v>
      </c>
      <c r="CM4" s="55">
        <f t="shared" ref="CM4:CM67" si="58">ROUND((10-GEOMEAN(((10-CJ4)/10*9+1),((10-CL4)/10*9+1)))/9*10,1)</f>
        <v>0</v>
      </c>
      <c r="CN4" s="55">
        <f>ROUND(IF('Indicator Data'!W7=0,0,IF(LOG('Indicator Data'!W7)&gt;CN$195,10,IF(LOG('Indicator Data'!W7)&lt;CN$194,0,10-(CN$195-LOG('Indicator Data'!W7))/(CN$195-CN$194)*10))),1)</f>
        <v>6.1</v>
      </c>
      <c r="CO4" s="56">
        <f>'Indicator Data'!W7/'Indicator Data'!$CK7</f>
        <v>6.2595905243090499E-2</v>
      </c>
      <c r="CP4" s="55">
        <f t="shared" si="33"/>
        <v>0.6</v>
      </c>
      <c r="CQ4" s="55">
        <f t="shared" ref="CQ4:CQ67" si="59">ROUND((10-GEOMEAN(((10-CN4)/10*9+1),((10-CP4)/10*9+1)))/9*10,1)</f>
        <v>3.9</v>
      </c>
      <c r="CR4" s="55">
        <f t="shared" si="34"/>
        <v>1.1000000000000001</v>
      </c>
      <c r="CS4" s="55">
        <f>IF('Indicator Data'!BZ7="No data","x",ROUND(IF('Indicator Data'!BZ7&gt;CS$195,0,IF('Indicator Data'!BZ7&lt;CS$194,10,(CS$195-'Indicator Data'!BZ7)/(CS$195-CS$194)*10)),1))</f>
        <v>0.3</v>
      </c>
      <c r="CT4" s="55">
        <f>IF('Indicator Data'!CA7="No data","x",ROUND(IF('Indicator Data'!CA7&gt;CT$195,0,IF('Indicator Data'!CA7&lt;CT$194,10,(CT$195-'Indicator Data'!CA7)/(CT$195-CT$194)*10)),1))</f>
        <v>1.5</v>
      </c>
      <c r="CU4" s="55" t="str">
        <f>IF('Indicator Data'!AC7="No data","x",ROUND(IF('Indicator Data'!AC7&gt;CU$195,0,IF('Indicator Data'!AC7&lt;CU$194,10,(CU$195-'Indicator Data'!AC7)/(CU$195-CU$194)*10)),1))</f>
        <v>x</v>
      </c>
      <c r="CV4" s="55">
        <f t="shared" si="35"/>
        <v>0.9</v>
      </c>
      <c r="CW4" s="55">
        <f>IF('Indicator Data'!X7="No data","x",ROUND(IF(LOG('Indicator Data'!X7)&gt;CW$195,10,IF(LOG('Indicator Data'!X7)&lt;CW$194,0,10-(CW$195-LOG('Indicator Data'!X7))/(CW$195-CW$194)*10)),1))</f>
        <v>6.7</v>
      </c>
      <c r="CX4" s="55">
        <f>IF('Indicator Data'!Y7="No data","x",ROUND(IF('Indicator Data'!Y7&gt;CX$195,10,IF('Indicator Data'!Y7&lt;CX$194,0,10-(CX$195-'Indicator Data'!Y7)/(CX$195-CX$194)*10)),1))</f>
        <v>2.6</v>
      </c>
      <c r="CY4" s="55">
        <f>IF('Indicator Data'!Z7="No data","x",ROUND(IF('Indicator Data'!Z7&gt;CY$195,10,IF('Indicator Data'!Z7&lt;CY$194,0,10-(CY$195-'Indicator Data'!Z7)/(CY$195-CY$194)*10)),1))</f>
        <v>6</v>
      </c>
      <c r="CZ4" s="55">
        <f>IF('Indicator Data'!AA7="No data","x",ROUND(IF('Indicator Data'!AA7&gt;CZ$195,10,IF('Indicator Data'!AA7&lt;CZ$194,0,10-(CZ$195-'Indicator Data'!AA7)/(CZ$195-CZ$194)*10)),1))</f>
        <v>4.5999999999999996</v>
      </c>
      <c r="DA4" s="55">
        <f t="shared" ref="DA4:DA67" si="60">ROUND(AVERAGE(CW4:CZ4),1)</f>
        <v>5</v>
      </c>
      <c r="DB4" s="55">
        <f t="shared" ref="DB4:DB67" si="61">ROUND(AVERAGE(CV4,DA4,DA4),1)</f>
        <v>3.6</v>
      </c>
      <c r="DC4" s="55" t="str">
        <f>IF('Indicator Data'!AF7="No data","x",ROUND(IF('Indicator Data'!AF7&gt;DC$195,10,IF('Indicator Data'!AF7&lt;DC$194,0,10-(DC$195-'Indicator Data'!AF7)/(DC$195-DC$194)*10)),1))</f>
        <v>x</v>
      </c>
      <c r="DD4" s="55">
        <f>IF('Indicator Data'!AG7="No data","x",ROUND(IF('Indicator Data'!AG7&gt;DD$195,10,IF('Indicator Data'!AG7&lt;DD$194,0,10-(DD$195-'Indicator Data'!AG7)/(DD$195-DD$194)*10)),1))</f>
        <v>0.6</v>
      </c>
      <c r="DE4" s="55">
        <f t="shared" ref="DE4:DE67" si="62">ROUND(AVERAGE(CW4,CX4,CY4,CZ4,DC4,DD4),1)</f>
        <v>4.0999999999999996</v>
      </c>
      <c r="DF4" s="55">
        <f>IF('Indicator Data'!AB7="No data","x",ROUND(IF('Indicator Data'!AB7&gt;DF$195,10,IF('Indicator Data'!AB7&lt;DF$194,0,10-(DF$195-'Indicator Data'!AB7)/(DF$195-DF$194)*10)),1))</f>
        <v>0</v>
      </c>
      <c r="DG4" s="55">
        <f t="shared" ref="DG4:DG67" si="63">IF(AND(CT4="x",CS4="x",CU4="x"),"x",ROUND(AVERAGE(CS4:CU4,DF4),1))</f>
        <v>0.6</v>
      </c>
      <c r="DH4" s="183">
        <f>IF('Indicator Data'!AD7="No data","x",'Indicator Data'!AD7/'Indicator Data'!$CJ7)</f>
        <v>2.6033413712944471E-4</v>
      </c>
      <c r="DI4" s="55">
        <f t="shared" ref="DI4:DI67" si="64">IF(DH4="x","x",ROUND(IF(DH4&gt;DI$195,0,IF(DH4&lt;DI$194,10,(DI$195-DH4)/(DI$195-DI$194)*10)),1))</f>
        <v>7.4</v>
      </c>
      <c r="DJ4" s="55" t="str">
        <f>IF('Indicator Data'!AE7="No data","x",ROUND(IF('Indicator Data'!AE7&gt;DJ$195,0,IF('Indicator Data'!AE7&lt;DJ$194,10,(DJ$195-'Indicator Data'!AE7)/(DJ$195-DJ$194)*10)),1))</f>
        <v>x</v>
      </c>
      <c r="DK4" s="55">
        <f t="shared" ref="DK4:DK67" si="65">IF(AND(DI4="x",DJ4="x"),"x",ROUND(AVERAGE(DI4:DJ4),1))</f>
        <v>7.4</v>
      </c>
      <c r="DL4" s="55">
        <f t="shared" ref="DL4:DL67" si="66">ROUND(AVERAGE(DG4,DK4,DE4),1)</f>
        <v>4</v>
      </c>
      <c r="DM4" s="57">
        <f t="shared" si="36"/>
        <v>4.9000000000000004</v>
      </c>
      <c r="DN4" s="58">
        <f t="shared" si="37"/>
        <v>6.4</v>
      </c>
      <c r="DO4" s="55">
        <f>ROUND(IF('Indicator Data'!AH7=0,0,IF('Indicator Data'!AH7&gt;DO$195,10,IF('Indicator Data'!AH7&lt;DO$194,0,10-(DO$195-'Indicator Data'!AH7)/(DO$195-DO$194)*10))),1)</f>
        <v>0.2</v>
      </c>
      <c r="DP4" s="55">
        <f>ROUND(IF('Indicator Data'!AI7=0,0,IF(LOG('Indicator Data'!AI7)&gt;LOG(DP$195),10,IF(LOG('Indicator Data'!AI7)&lt;LOG(DP$194),0,10-(LOG(DP$195)-LOG('Indicator Data'!AI7))/(LOG(DP$195)-LOG(DP$194))*10))),1)</f>
        <v>0</v>
      </c>
      <c r="DQ4" s="57">
        <f t="shared" si="38"/>
        <v>0.1</v>
      </c>
      <c r="DR4" s="55">
        <f>'Indicator Data'!AJ7</f>
        <v>0</v>
      </c>
      <c r="DS4" s="55">
        <f>'Indicator Data'!AK7</f>
        <v>0</v>
      </c>
      <c r="DT4" s="57">
        <f t="shared" si="39"/>
        <v>0</v>
      </c>
      <c r="DU4" s="58">
        <f t="shared" si="40"/>
        <v>0.1</v>
      </c>
      <c r="DV4" s="15"/>
      <c r="DW4" s="103"/>
    </row>
    <row r="5" spans="1:127" s="4" customFormat="1" x14ac:dyDescent="0.3">
      <c r="A5" s="121" t="str">
        <f>'Indicator Data'!A8</f>
        <v>Algeria</v>
      </c>
      <c r="B5" s="59" t="str">
        <f>'Indicator Data'!B8</f>
        <v>DZA</v>
      </c>
      <c r="C5" s="55">
        <f>ROUND(IF('Indicator Data'!C8=0,0.1,IF(LOG('Indicator Data'!C8)&gt;C$195,10,IF(LOG('Indicator Data'!C8)&lt;C$194,0,10-(C$195-LOG('Indicator Data'!C8))/(C$195-C$194)*10))),1)</f>
        <v>9.6</v>
      </c>
      <c r="D5" s="55">
        <f>ROUND(IF('Indicator Data'!D8=0,0.1,IF(LOG('Indicator Data'!D8)&gt;D$195,10,IF(LOG('Indicator Data'!D8)&lt;D$194,0,10-(D$195-LOG('Indicator Data'!D8))/(D$195-D$194)*10))),1)</f>
        <v>10</v>
      </c>
      <c r="E5" s="55">
        <f t="shared" si="0"/>
        <v>9.8000000000000007</v>
      </c>
      <c r="F5" s="55">
        <f>IF('Indicator Data'!E8="No data",0.1,(ROUND(IF('Indicator Data'!E8=0,0,IF(LOG('Indicator Data'!E8)&gt;F$195,10,IF(LOG('Indicator Data'!E8)&lt;F$194,0,10-(F$195-LOG('Indicator Data'!E8))/(F$195-F$194)*10))),1)))</f>
        <v>7.4</v>
      </c>
      <c r="G5" s="55">
        <f>ROUND(IF('Indicator Data'!F8=0,0,IF(LOG('Indicator Data'!F8)&gt;G$195,10,IF(LOG('Indicator Data'!F8)&lt;G$194,0,10-(G$195-LOG('Indicator Data'!F8))/(G$195-G$194)*10))),1)</f>
        <v>5</v>
      </c>
      <c r="H5" s="55">
        <f>ROUND(IF('Indicator Data'!G8=0,0,IF(LOG('Indicator Data'!G8)&gt;H$195,10,IF(LOG('Indicator Data'!G8)&lt;H$194,0,10-(H$195-LOG('Indicator Data'!G8))/(H$195-H$194)*10))),1)</f>
        <v>0</v>
      </c>
      <c r="I5" s="55">
        <f>ROUND(IF('Indicator Data'!H8=0,0,IF(LOG('Indicator Data'!H8)&gt;I$195,10,IF(LOG('Indicator Data'!H8)&lt;I$194,0,10-(I$195-LOG('Indicator Data'!H8))/(I$195-I$194)*10))),1)</f>
        <v>0</v>
      </c>
      <c r="J5" s="55">
        <f t="shared" si="1"/>
        <v>0</v>
      </c>
      <c r="K5" s="55">
        <f>ROUND(IF('Indicator Data'!I8=0,0,IF(LOG('Indicator Data'!I8)&gt;K$195,10,IF(LOG('Indicator Data'!I8)&lt;K$194,0,10-(K$195-LOG('Indicator Data'!I8))/(K$195-K$194)*10))),1)</f>
        <v>0</v>
      </c>
      <c r="L5" s="55">
        <f t="shared" si="2"/>
        <v>0</v>
      </c>
      <c r="M5" s="55">
        <f>ROUND(IF('Indicator Data'!J8=0,0,IF(LOG('Indicator Data'!J8)&gt;M$195,10,IF(LOG('Indicator Data'!J8)&lt;M$194,0,10-(M$195-LOG('Indicator Data'!J8))/(M$195-M$194)*10))),1)</f>
        <v>0</v>
      </c>
      <c r="N5" s="56">
        <f>'Indicator Data'!C8/'Indicator Data'!$CK8</f>
        <v>1.6831176615099551E-3</v>
      </c>
      <c r="O5" s="56">
        <f>'Indicator Data'!D8/'Indicator Data'!$CK8</f>
        <v>5.0364240652106876E-4</v>
      </c>
      <c r="P5" s="56">
        <f>IF(F5=0.1,"x",'Indicator Data'!E8/'Indicator Data'!$CK8)</f>
        <v>2.3944270167287752E-3</v>
      </c>
      <c r="Q5" s="56">
        <f>'Indicator Data'!F8/'Indicator Data'!$CK8</f>
        <v>2.4364961712671245E-7</v>
      </c>
      <c r="R5" s="56">
        <f>'Indicator Data'!G8/'Indicator Data'!$CK8</f>
        <v>0</v>
      </c>
      <c r="S5" s="56">
        <f>'Indicator Data'!H8/'Indicator Data'!$CK8</f>
        <v>0</v>
      </c>
      <c r="T5" s="56">
        <f>'Indicator Data'!I8/'Indicator Data'!$CK8</f>
        <v>0</v>
      </c>
      <c r="U5" s="56">
        <f>'Indicator Data'!J8/'Indicator Data'!$CK8</f>
        <v>0</v>
      </c>
      <c r="V5" s="55">
        <f t="shared" si="3"/>
        <v>8.4</v>
      </c>
      <c r="W5" s="55">
        <f t="shared" si="4"/>
        <v>5</v>
      </c>
      <c r="X5" s="55">
        <f t="shared" si="5"/>
        <v>7</v>
      </c>
      <c r="Y5" s="55">
        <f t="shared" si="6"/>
        <v>1.6</v>
      </c>
      <c r="Z5" s="55">
        <f t="shared" si="7"/>
        <v>4.2</v>
      </c>
      <c r="AA5" s="55">
        <f t="shared" si="8"/>
        <v>0</v>
      </c>
      <c r="AB5" s="55">
        <f t="shared" si="9"/>
        <v>0</v>
      </c>
      <c r="AC5" s="55">
        <f t="shared" si="10"/>
        <v>0</v>
      </c>
      <c r="AD5" s="55">
        <f t="shared" si="11"/>
        <v>0</v>
      </c>
      <c r="AE5" s="55">
        <f t="shared" si="12"/>
        <v>0</v>
      </c>
      <c r="AF5" s="55">
        <f t="shared" si="13"/>
        <v>0</v>
      </c>
      <c r="AG5" s="55">
        <f>ROUND(IF('Indicator Data'!K8=0,0,IF('Indicator Data'!K8&gt;AG$195,10,IF('Indicator Data'!K8&lt;AG$194,0,10-(AG$195-'Indicator Data'!K8)/(AG$195-AG$194)*10))),1)</f>
        <v>0</v>
      </c>
      <c r="AH5" s="55">
        <f t="shared" si="14"/>
        <v>9</v>
      </c>
      <c r="AI5" s="55">
        <f t="shared" si="15"/>
        <v>7.5</v>
      </c>
      <c r="AJ5" s="55">
        <f t="shared" si="16"/>
        <v>0</v>
      </c>
      <c r="AK5" s="55">
        <f t="shared" si="17"/>
        <v>0</v>
      </c>
      <c r="AL5" s="55">
        <f t="shared" si="18"/>
        <v>0</v>
      </c>
      <c r="AM5" s="55">
        <f t="shared" si="19"/>
        <v>0</v>
      </c>
      <c r="AN5" s="55">
        <f t="shared" si="20"/>
        <v>0</v>
      </c>
      <c r="AO5" s="182">
        <f t="shared" si="21"/>
        <v>8.8000000000000007</v>
      </c>
      <c r="AP5" s="182">
        <f t="shared" si="41"/>
        <v>5.2</v>
      </c>
      <c r="AQ5" s="182">
        <f t="shared" si="22"/>
        <v>4.5999999999999996</v>
      </c>
      <c r="AR5" s="182">
        <f t="shared" si="23"/>
        <v>0</v>
      </c>
      <c r="AS5" s="55">
        <f t="shared" si="24"/>
        <v>0</v>
      </c>
      <c r="AT5" s="55">
        <f>IF('Indicator Data'!L8="No data","x",IF('Indicator Data'!CL8&lt;1000,"x",ROUND((IF('Indicator Data'!L8&gt;AT$195,10,IF('Indicator Data'!L8&lt;AT$194,0,10-(AT$195-'Indicator Data'!L8)/(AT$195-AT$194)*10))),1)))</f>
        <v>8.1</v>
      </c>
      <c r="AU5" s="182">
        <f t="shared" si="25"/>
        <v>4.0999999999999996</v>
      </c>
      <c r="AV5" s="55">
        <f>IF('Indicator Data'!M8="No data","x",ROUND(IF('Indicator Data'!M8=0,0,IF(LOG('Indicator Data'!M8)&gt;AV$195,10,IF(LOG('Indicator Data'!M8)&lt;AV$194,0,10-(AV$195-LOG('Indicator Data'!M8))/(AV$195-AV$194)*10))),1))</f>
        <v>0.1</v>
      </c>
      <c r="AW5" s="56">
        <f>IF(AV5="x","x",'Indicator Data'!M8/'Indicator Data'!$CK8)</f>
        <v>3.009767697889804E-7</v>
      </c>
      <c r="AX5" s="55">
        <f t="shared" si="42"/>
        <v>0</v>
      </c>
      <c r="AY5" s="55">
        <f t="shared" si="43"/>
        <v>0.1</v>
      </c>
      <c r="AZ5" s="55">
        <f>IF('Indicator Data'!N8="No data","x",ROUND(IF('Indicator Data'!N8=0,0,IF(LOG('Indicator Data'!N8)&gt;AZ$195,10,IF(LOG('Indicator Data'!N8)&lt;AZ$194,0,10-(AZ$195-LOG('Indicator Data'!N8))/(AZ$195-AZ$194)*10))),1))</f>
        <v>0</v>
      </c>
      <c r="BA5" s="56">
        <f>IF(AZ5="x","x",'Indicator Data'!N8/'Indicator Data'!$CK8)</f>
        <v>0</v>
      </c>
      <c r="BB5" s="55">
        <f t="shared" si="44"/>
        <v>0</v>
      </c>
      <c r="BC5" s="55">
        <f t="shared" si="45"/>
        <v>0</v>
      </c>
      <c r="BD5" s="55">
        <f>IF('Indicator Data'!O8="No data","x",ROUND(IF('Indicator Data'!O8=0,0,IF(LOG('Indicator Data'!O8)&gt;BD$195,10,IF(LOG('Indicator Data'!O8)&lt;BD$194,0,10-(BD$195-LOG('Indicator Data'!O8))/(BD$195-BD$194)*10))),1))</f>
        <v>0</v>
      </c>
      <c r="BE5" s="56">
        <f>IF(BD5="x","x",'Indicator Data'!O8/'Indicator Data'!$CK8)</f>
        <v>0</v>
      </c>
      <c r="BF5" s="55">
        <f t="shared" si="46"/>
        <v>0</v>
      </c>
      <c r="BG5" s="55">
        <f t="shared" si="47"/>
        <v>0</v>
      </c>
      <c r="BH5" s="55">
        <f>IF('Indicator Data'!P8="No data","x",ROUND(IF('Indicator Data'!P8=0,0,IF(LOG('Indicator Data'!P8)&gt;BH$195,10,IF(LOG('Indicator Data'!P8)&lt;BH$194,0,10-(BH$195-LOG('Indicator Data'!P8))/(BH$195-BH$194)*10))),1))</f>
        <v>0</v>
      </c>
      <c r="BI5" s="56">
        <f>IF(BH5="x","x",'Indicator Data'!P8/'Indicator Data'!$CK8)</f>
        <v>0</v>
      </c>
      <c r="BJ5" s="55">
        <f t="shared" si="48"/>
        <v>0</v>
      </c>
      <c r="BK5" s="55">
        <f t="shared" si="49"/>
        <v>0</v>
      </c>
      <c r="BL5" s="55">
        <f t="shared" si="50"/>
        <v>0</v>
      </c>
      <c r="BM5" s="55">
        <f>ROUND(IF('Indicator Data'!Q8=0,0,IF(LOG('Indicator Data'!Q8)&gt;BM$195,10,IF(LOG('Indicator Data'!Q8)&lt;BM$194,0,10-(BM$195-LOG('Indicator Data'!Q8))/(BM$195-BM$194)*10))),1)</f>
        <v>0</v>
      </c>
      <c r="BN5" s="55">
        <f>ROUND(IF('Indicator Data'!R8=0,0,IF(LOG('Indicator Data'!R8)&gt;BN$195,10,IF(LOG('Indicator Data'!R8)&lt;BN$194,0,10-(BN$195-LOG('Indicator Data'!R8))/(BN$195-BN$194)*10))),1)</f>
        <v>0</v>
      </c>
      <c r="BO5" s="55">
        <f t="shared" si="51"/>
        <v>0</v>
      </c>
      <c r="BP5" s="56">
        <f>'Indicator Data'!Q8/'Indicator Data'!$CK8</f>
        <v>0</v>
      </c>
      <c r="BQ5" s="56">
        <f>'Indicator Data'!R8/'Indicator Data'!$CK8</f>
        <v>0</v>
      </c>
      <c r="BR5" s="55">
        <f t="shared" si="26"/>
        <v>0</v>
      </c>
      <c r="BS5" s="55">
        <f t="shared" si="27"/>
        <v>0</v>
      </c>
      <c r="BT5" s="55">
        <f t="shared" si="28"/>
        <v>0</v>
      </c>
      <c r="BU5" s="55">
        <f t="shared" si="52"/>
        <v>0</v>
      </c>
      <c r="BV5" s="55">
        <f>ROUND(IF('Indicator Data'!S8=0,0,IF(LOG('Indicator Data'!S8)&gt;BV$195,10,IF(LOG('Indicator Data'!S8)&lt;BV$194,0,10-(BV$195-LOG('Indicator Data'!S8))/(BV$195-BV$194)*10))),1)</f>
        <v>0</v>
      </c>
      <c r="BW5" s="55">
        <f>ROUND(IF('Indicator Data'!T8=0,0,IF(LOG('Indicator Data'!T8)&gt;BW$195,10,IF(LOG('Indicator Data'!T8)&lt;BW$194,0,10-(BW$195-LOG('Indicator Data'!T8))/(BW$195-BW$194)*10))),1)</f>
        <v>0</v>
      </c>
      <c r="BX5" s="55">
        <f t="shared" si="53"/>
        <v>0</v>
      </c>
      <c r="BY5" s="56">
        <f>'Indicator Data'!S8/'Indicator Data'!$CK8</f>
        <v>0</v>
      </c>
      <c r="BZ5" s="56">
        <f>'Indicator Data'!T8/'Indicator Data'!$CK8</f>
        <v>0</v>
      </c>
      <c r="CA5" s="55">
        <f t="shared" si="29"/>
        <v>0</v>
      </c>
      <c r="CB5" s="55">
        <f t="shared" si="30"/>
        <v>0</v>
      </c>
      <c r="CC5" s="55">
        <f t="shared" si="54"/>
        <v>0</v>
      </c>
      <c r="CD5" s="55">
        <f t="shared" si="55"/>
        <v>0</v>
      </c>
      <c r="CE5" s="55">
        <f t="shared" si="56"/>
        <v>0</v>
      </c>
      <c r="CF5" s="55">
        <f>ROUND(IF('Indicator Data'!U8=0,0,IF(LOG('Indicator Data'!U8)&gt;CF$195,10,IF(LOG('Indicator Data'!U8)&lt;CF$194,0,10-(CF$195-LOG('Indicator Data'!U8))/(CF$195-CF$194)*10))),1)</f>
        <v>7.8</v>
      </c>
      <c r="CG5" s="56">
        <f>'Indicator Data'!U8/'Indicator Data'!$CK8</f>
        <v>7.4122000385543244E-2</v>
      </c>
      <c r="CH5" s="55">
        <f t="shared" si="31"/>
        <v>0.8</v>
      </c>
      <c r="CI5" s="55">
        <f t="shared" si="57"/>
        <v>5.3</v>
      </c>
      <c r="CJ5" s="55">
        <f>ROUND(IF('Indicator Data'!V8=0,0,IF(LOG('Indicator Data'!V8)&gt;CJ$195,10,IF(LOG('Indicator Data'!V8)&lt;CJ$194,0,10-(CJ$195-LOG('Indicator Data'!V8))/(CJ$195-CJ$194)*10))),1)</f>
        <v>9</v>
      </c>
      <c r="CK5" s="56">
        <f>IF('Indicator Data'!V8/'Indicator Data'!$CK8&gt;1,1,'Indicator Data'!V8/'Indicator Data'!$CK8)</f>
        <v>0.49226920711311661</v>
      </c>
      <c r="CL5" s="55">
        <f t="shared" si="32"/>
        <v>4.9000000000000004</v>
      </c>
      <c r="CM5" s="55">
        <f t="shared" si="58"/>
        <v>7.5</v>
      </c>
      <c r="CN5" s="55">
        <f>ROUND(IF('Indicator Data'!W8=0,0,IF(LOG('Indicator Data'!W8)&gt;CN$195,10,IF(LOG('Indicator Data'!W8)&lt;CN$194,0,10-(CN$195-LOG('Indicator Data'!W8))/(CN$195-CN$194)*10))),1)</f>
        <v>7.3</v>
      </c>
      <c r="CO5" s="56">
        <f>'Indicator Data'!W8/'Indicator Data'!$CK8</f>
        <v>3.4044172759125683E-2</v>
      </c>
      <c r="CP5" s="55">
        <f t="shared" si="33"/>
        <v>0.3</v>
      </c>
      <c r="CQ5" s="55">
        <f t="shared" si="59"/>
        <v>4.7</v>
      </c>
      <c r="CR5" s="55">
        <f t="shared" si="34"/>
        <v>4.9000000000000004</v>
      </c>
      <c r="CS5" s="55">
        <f>IF('Indicator Data'!BZ8="No data","x",ROUND(IF('Indicator Data'!BZ8&gt;CS$195,0,IF('Indicator Data'!BZ8&lt;CS$194,10,(CS$195-'Indicator Data'!BZ8)/(CS$195-CS$194)*10)),1))</f>
        <v>1.4</v>
      </c>
      <c r="CT5" s="55">
        <f>IF('Indicator Data'!CA8="No data","x",ROUND(IF('Indicator Data'!CA8&gt;CT$195,0,IF('Indicator Data'!CA8&lt;CT$194,10,(CT$195-'Indicator Data'!CA8)/(CT$195-CT$194)*10)),1))</f>
        <v>1.1000000000000001</v>
      </c>
      <c r="CU5" s="55">
        <f>IF('Indicator Data'!AC8="No data","x",ROUND(IF('Indicator Data'!AC8&gt;CU$195,0,IF('Indicator Data'!AC8&lt;CU$194,10,(CU$195-'Indicator Data'!AC8)/(CU$195-CU$194)*10)),1))</f>
        <v>1.6</v>
      </c>
      <c r="CV5" s="55">
        <f t="shared" si="35"/>
        <v>1.4</v>
      </c>
      <c r="CW5" s="55">
        <f>IF('Indicator Data'!X8="No data","x",ROUND(IF(LOG('Indicator Data'!X8)&gt;CW$195,10,IF(LOG('Indicator Data'!X8)&lt;CW$194,0,10-(CW$195-LOG('Indicator Data'!X8))/(CW$195-CW$194)*10)),1))</f>
        <v>4.2</v>
      </c>
      <c r="CX5" s="55">
        <f>IF('Indicator Data'!Y8="No data","x",ROUND(IF('Indicator Data'!Y8&gt;CX$195,10,IF('Indicator Data'!Y8&lt;CX$194,0,10-(CX$195-'Indicator Data'!Y8)/(CX$195-CX$194)*10)),1))</f>
        <v>5.6</v>
      </c>
      <c r="CY5" s="55">
        <f>IF('Indicator Data'!Z8="No data","x",ROUND(IF('Indicator Data'!Z8&gt;CY$195,10,IF('Indicator Data'!Z8&lt;CY$194,0,10-(CY$195-'Indicator Data'!Z8)/(CY$195-CY$194)*10)),1))</f>
        <v>7.3</v>
      </c>
      <c r="CZ5" s="55" t="str">
        <f>IF('Indicator Data'!AA8="No data","x",ROUND(IF('Indicator Data'!AA8&gt;CZ$195,10,IF('Indicator Data'!AA8&lt;CZ$194,0,10-(CZ$195-'Indicator Data'!AA8)/(CZ$195-CZ$194)*10)),1))</f>
        <v>x</v>
      </c>
      <c r="DA5" s="55">
        <f t="shared" si="60"/>
        <v>5.7</v>
      </c>
      <c r="DB5" s="55">
        <f t="shared" si="61"/>
        <v>4.3</v>
      </c>
      <c r="DC5" s="55" t="str">
        <f>IF('Indicator Data'!AF8="No data","x",ROUND(IF('Indicator Data'!AF8&gt;DC$195,10,IF('Indicator Data'!AF8&lt;DC$194,0,10-(DC$195-'Indicator Data'!AF8)/(DC$195-DC$194)*10)),1))</f>
        <v>x</v>
      </c>
      <c r="DD5" s="55">
        <f>IF('Indicator Data'!AG8="No data","x",ROUND(IF('Indicator Data'!AG8&gt;DD$195,10,IF('Indicator Data'!AG8&lt;DD$194,0,10-(DD$195-'Indicator Data'!AG8)/(DD$195-DD$194)*10)),1))</f>
        <v>4.4000000000000004</v>
      </c>
      <c r="DE5" s="55">
        <f t="shared" si="62"/>
        <v>5.4</v>
      </c>
      <c r="DF5" s="55">
        <f>IF('Indicator Data'!AB8="No data","x",ROUND(IF('Indicator Data'!AB8&gt;DF$195,10,IF('Indicator Data'!AB8&lt;DF$194,0,10-(DF$195-'Indicator Data'!AB8)/(DF$195-DF$194)*10)),1))</f>
        <v>0.3</v>
      </c>
      <c r="DG5" s="55">
        <f t="shared" si="63"/>
        <v>1.1000000000000001</v>
      </c>
      <c r="DH5" s="183">
        <f>IF('Indicator Data'!AD8="No data","x",'Indicator Data'!AD8/'Indicator Data'!$CJ8)</f>
        <v>3.1442601028953721E-4</v>
      </c>
      <c r="DI5" s="55">
        <f t="shared" si="64"/>
        <v>6.9</v>
      </c>
      <c r="DJ5" s="55">
        <f>IF('Indicator Data'!AE8="No data","x",ROUND(IF('Indicator Data'!AE8&gt;DJ$195,0,IF('Indicator Data'!AE8&lt;DJ$194,10,(DJ$195-'Indicator Data'!AE8)/(DJ$195-DJ$194)*10)),1))</f>
        <v>2</v>
      </c>
      <c r="DK5" s="55">
        <f t="shared" si="65"/>
        <v>4.5</v>
      </c>
      <c r="DL5" s="55">
        <f t="shared" si="66"/>
        <v>3.7</v>
      </c>
      <c r="DM5" s="57">
        <f t="shared" si="36"/>
        <v>3.4</v>
      </c>
      <c r="DN5" s="58">
        <f t="shared" si="37"/>
        <v>5</v>
      </c>
      <c r="DO5" s="55">
        <f>ROUND(IF('Indicator Data'!AH8=0,0,IF('Indicator Data'!AH8&gt;DO$195,10,IF('Indicator Data'!AH8&lt;DO$194,0,10-(DO$195-'Indicator Data'!AH8)/(DO$195-DO$194)*10))),1)</f>
        <v>8.1999999999999993</v>
      </c>
      <c r="DP5" s="55">
        <f>ROUND(IF('Indicator Data'!AI8=0,0,IF(LOG('Indicator Data'!AI8)&gt;LOG(DP$195),10,IF(LOG('Indicator Data'!AI8)&lt;LOG(DP$194),0,10-(LOG(DP$195)-LOG('Indicator Data'!AI8))/(LOG(DP$195)-LOG(DP$194))*10))),1)</f>
        <v>6.9</v>
      </c>
      <c r="DQ5" s="57">
        <f t="shared" si="38"/>
        <v>7.6</v>
      </c>
      <c r="DR5" s="55">
        <f>'Indicator Data'!AJ8</f>
        <v>0</v>
      </c>
      <c r="DS5" s="55">
        <f>'Indicator Data'!AK8</f>
        <v>0</v>
      </c>
      <c r="DT5" s="57">
        <f t="shared" si="39"/>
        <v>0</v>
      </c>
      <c r="DU5" s="58">
        <f t="shared" si="40"/>
        <v>5.3</v>
      </c>
      <c r="DV5" s="15"/>
      <c r="DW5" s="103"/>
    </row>
    <row r="6" spans="1:127" s="4" customFormat="1" x14ac:dyDescent="0.3">
      <c r="A6" s="121" t="str">
        <f>'Indicator Data'!A9</f>
        <v>Angola</v>
      </c>
      <c r="B6" s="59" t="str">
        <f>'Indicator Data'!B9</f>
        <v>AGO</v>
      </c>
      <c r="C6" s="55">
        <f>ROUND(IF('Indicator Data'!C9=0,0.1,IF(LOG('Indicator Data'!C9)&gt;C$195,10,IF(LOG('Indicator Data'!C9)&lt;C$194,0,10-(C$195-LOG('Indicator Data'!C9))/(C$195-C$194)*10))),1)</f>
        <v>0.1</v>
      </c>
      <c r="D6" s="55">
        <f>ROUND(IF('Indicator Data'!D9=0,0.1,IF(LOG('Indicator Data'!D9)&gt;D$195,10,IF(LOG('Indicator Data'!D9)&lt;D$194,0,10-(D$195-LOG('Indicator Data'!D9))/(D$195-D$194)*10))),1)</f>
        <v>0.1</v>
      </c>
      <c r="E6" s="55">
        <f t="shared" si="0"/>
        <v>0.1</v>
      </c>
      <c r="F6" s="55">
        <f>IF('Indicator Data'!E9="No data",0.1,(ROUND(IF('Indicator Data'!E9=0,0,IF(LOG('Indicator Data'!E9)&gt;F$195,10,IF(LOG('Indicator Data'!E9)&lt;F$194,0,10-(F$195-LOG('Indicator Data'!E9))/(F$195-F$194)*10))),1)))</f>
        <v>7.2</v>
      </c>
      <c r="G6" s="55">
        <f>ROUND(IF('Indicator Data'!F9=0,0,IF(LOG('Indicator Data'!F9)&gt;G$195,10,IF(LOG('Indicator Data'!F9)&lt;G$194,0,10-(G$195-LOG('Indicator Data'!F9))/(G$195-G$194)*10))),1)</f>
        <v>0</v>
      </c>
      <c r="H6" s="55">
        <f>ROUND(IF('Indicator Data'!G9=0,0,IF(LOG('Indicator Data'!G9)&gt;H$195,10,IF(LOG('Indicator Data'!G9)&lt;H$194,0,10-(H$195-LOG('Indicator Data'!G9))/(H$195-H$194)*10))),1)</f>
        <v>0</v>
      </c>
      <c r="I6" s="55">
        <f>ROUND(IF('Indicator Data'!H9=0,0,IF(LOG('Indicator Data'!H9)&gt;I$195,10,IF(LOG('Indicator Data'!H9)&lt;I$194,0,10-(I$195-LOG('Indicator Data'!H9))/(I$195-I$194)*10))),1)</f>
        <v>0</v>
      </c>
      <c r="J6" s="55">
        <f t="shared" si="1"/>
        <v>0</v>
      </c>
      <c r="K6" s="55">
        <f>ROUND(IF('Indicator Data'!I9=0,0,IF(LOG('Indicator Data'!I9)&gt;K$195,10,IF(LOG('Indicator Data'!I9)&lt;K$194,0,10-(K$195-LOG('Indicator Data'!I9))/(K$195-K$194)*10))),1)</f>
        <v>0</v>
      </c>
      <c r="L6" s="55">
        <f t="shared" si="2"/>
        <v>0</v>
      </c>
      <c r="M6" s="55">
        <f>ROUND(IF('Indicator Data'!J9=0,0,IF(LOG('Indicator Data'!J9)&gt;M$195,10,IF(LOG('Indicator Data'!J9)&lt;M$194,0,10-(M$195-LOG('Indicator Data'!J9))/(M$195-M$194)*10))),1)</f>
        <v>10</v>
      </c>
      <c r="N6" s="56">
        <f>'Indicator Data'!C9/'Indicator Data'!$CK9</f>
        <v>0</v>
      </c>
      <c r="O6" s="56">
        <f>'Indicator Data'!D9/'Indicator Data'!$CK9</f>
        <v>0</v>
      </c>
      <c r="P6" s="56">
        <f>IF(F6=0.1,"x",'Indicator Data'!E9/'Indicator Data'!$CK9)</f>
        <v>3.0505623782331559E-3</v>
      </c>
      <c r="Q6" s="56">
        <f>'Indicator Data'!F9/'Indicator Data'!$CK9</f>
        <v>0</v>
      </c>
      <c r="R6" s="56">
        <f>'Indicator Data'!G9/'Indicator Data'!$CK9</f>
        <v>0</v>
      </c>
      <c r="S6" s="56">
        <f>'Indicator Data'!H9/'Indicator Data'!$CK9</f>
        <v>0</v>
      </c>
      <c r="T6" s="56">
        <f>'Indicator Data'!I9/'Indicator Data'!$CK9</f>
        <v>0</v>
      </c>
      <c r="U6" s="56">
        <f>'Indicator Data'!J9/'Indicator Data'!$CK9</f>
        <v>6.6079537364064885E-3</v>
      </c>
      <c r="V6" s="55">
        <f t="shared" si="3"/>
        <v>0</v>
      </c>
      <c r="W6" s="55">
        <f t="shared" si="4"/>
        <v>0</v>
      </c>
      <c r="X6" s="55">
        <f t="shared" si="5"/>
        <v>0</v>
      </c>
      <c r="Y6" s="55">
        <f t="shared" si="6"/>
        <v>2</v>
      </c>
      <c r="Z6" s="55">
        <f t="shared" si="7"/>
        <v>0</v>
      </c>
      <c r="AA6" s="55">
        <f t="shared" si="8"/>
        <v>0</v>
      </c>
      <c r="AB6" s="55">
        <f t="shared" si="9"/>
        <v>0</v>
      </c>
      <c r="AC6" s="55">
        <f t="shared" si="10"/>
        <v>0</v>
      </c>
      <c r="AD6" s="55">
        <f t="shared" si="11"/>
        <v>0</v>
      </c>
      <c r="AE6" s="55">
        <f t="shared" si="12"/>
        <v>0</v>
      </c>
      <c r="AF6" s="55">
        <f t="shared" si="13"/>
        <v>2.2000000000000002</v>
      </c>
      <c r="AG6" s="55">
        <f>ROUND(IF('Indicator Data'!K9=0,0,IF('Indicator Data'!K9&gt;AG$195,10,IF('Indicator Data'!K9&lt;AG$194,0,10-(AG$195-'Indicator Data'!K9)/(AG$195-AG$194)*10))),1)</f>
        <v>6.7</v>
      </c>
      <c r="AH6" s="55">
        <f t="shared" si="14"/>
        <v>0.1</v>
      </c>
      <c r="AI6" s="55">
        <f t="shared" si="15"/>
        <v>0.1</v>
      </c>
      <c r="AJ6" s="55">
        <f t="shared" si="16"/>
        <v>0</v>
      </c>
      <c r="AK6" s="55">
        <f t="shared" si="17"/>
        <v>0</v>
      </c>
      <c r="AL6" s="55">
        <f t="shared" si="18"/>
        <v>0</v>
      </c>
      <c r="AM6" s="55">
        <f t="shared" si="19"/>
        <v>0</v>
      </c>
      <c r="AN6" s="55">
        <f t="shared" si="20"/>
        <v>8</v>
      </c>
      <c r="AO6" s="182">
        <f t="shared" si="21"/>
        <v>0.1</v>
      </c>
      <c r="AP6" s="182">
        <f t="shared" si="41"/>
        <v>5.0999999999999996</v>
      </c>
      <c r="AQ6" s="182">
        <f t="shared" si="22"/>
        <v>0</v>
      </c>
      <c r="AR6" s="182">
        <f t="shared" si="23"/>
        <v>0</v>
      </c>
      <c r="AS6" s="55">
        <f t="shared" si="24"/>
        <v>7.4</v>
      </c>
      <c r="AT6" s="55">
        <f>IF('Indicator Data'!L9="No data","x",IF('Indicator Data'!CL9&lt;1000,"x",ROUND((IF('Indicator Data'!L9&gt;AT$195,10,IF('Indicator Data'!L9&lt;AT$194,0,10-(AT$195-'Indicator Data'!L9)/(AT$195-AT$194)*10))),1)))</f>
        <v>1</v>
      </c>
      <c r="AU6" s="182">
        <f t="shared" si="25"/>
        <v>4.2</v>
      </c>
      <c r="AV6" s="55">
        <f>IF('Indicator Data'!M9="No data","x",ROUND(IF('Indicator Data'!M9=0,0,IF(LOG('Indicator Data'!M9)&gt;AV$195,10,IF(LOG('Indicator Data'!M9)&lt;AV$194,0,10-(AV$195-LOG('Indicator Data'!M9))/(AV$195-AV$194)*10))),1))</f>
        <v>4.2</v>
      </c>
      <c r="AW6" s="56">
        <f>IF(AV6="x","x",'Indicator Data'!M9/'Indicator Data'!$CK9)</f>
        <v>3.3739613467455488E-4</v>
      </c>
      <c r="AX6" s="55">
        <f t="shared" si="42"/>
        <v>0</v>
      </c>
      <c r="AY6" s="55">
        <f t="shared" si="43"/>
        <v>2.2999999999999998</v>
      </c>
      <c r="AZ6" s="55">
        <f>IF('Indicator Data'!N9="No data","x",ROUND(IF('Indicator Data'!N9=0,0,IF(LOG('Indicator Data'!N9)&gt;AZ$195,10,IF(LOG('Indicator Data'!N9)&lt;AZ$194,0,10-(AZ$195-LOG('Indicator Data'!N9))/(AZ$195-AZ$194)*10))),1))</f>
        <v>7.4</v>
      </c>
      <c r="BA6" s="56">
        <f>IF(AZ6="x","x",'Indicator Data'!N9/'Indicator Data'!$CK9)</f>
        <v>1.1403605061901932E-2</v>
      </c>
      <c r="BB6" s="55">
        <f t="shared" si="44"/>
        <v>2.2999999999999998</v>
      </c>
      <c r="BC6" s="55">
        <f t="shared" si="45"/>
        <v>5.4</v>
      </c>
      <c r="BD6" s="55">
        <f>IF('Indicator Data'!O9="No data","x",ROUND(IF('Indicator Data'!O9=0,0,IF(LOG('Indicator Data'!O9)&gt;BD$195,10,IF(LOG('Indicator Data'!O9)&lt;BD$194,0,10-(BD$195-LOG('Indicator Data'!O9))/(BD$195-BD$194)*10))),1))</f>
        <v>0</v>
      </c>
      <c r="BE6" s="56">
        <f>IF(BD6="x","x",'Indicator Data'!O9/'Indicator Data'!$CK9)</f>
        <v>0</v>
      </c>
      <c r="BF6" s="55">
        <f t="shared" si="46"/>
        <v>0</v>
      </c>
      <c r="BG6" s="55">
        <f t="shared" si="47"/>
        <v>0</v>
      </c>
      <c r="BH6" s="55">
        <f>IF('Indicator Data'!P9="No data","x",ROUND(IF('Indicator Data'!P9=0,0,IF(LOG('Indicator Data'!P9)&gt;BH$195,10,IF(LOG('Indicator Data'!P9)&lt;BH$194,0,10-(BH$195-LOG('Indicator Data'!P9))/(BH$195-BH$194)*10))),1))</f>
        <v>8.6</v>
      </c>
      <c r="BI6" s="56">
        <f>IF(BH6="x","x",'Indicator Data'!P9/'Indicator Data'!$CK9)</f>
        <v>5.4175128529686506E-2</v>
      </c>
      <c r="BJ6" s="55">
        <f t="shared" si="48"/>
        <v>5.4</v>
      </c>
      <c r="BK6" s="55">
        <f t="shared" si="49"/>
        <v>7.3</v>
      </c>
      <c r="BL6" s="55">
        <f t="shared" si="50"/>
        <v>4.3</v>
      </c>
      <c r="BM6" s="55">
        <f>ROUND(IF('Indicator Data'!Q9=0,0,IF(LOG('Indicator Data'!Q9)&gt;BM$195,10,IF(LOG('Indicator Data'!Q9)&lt;BM$194,0,10-(BM$195-LOG('Indicator Data'!Q9))/(BM$195-BM$194)*10))),1)</f>
        <v>9.1</v>
      </c>
      <c r="BN6" s="55">
        <f>ROUND(IF('Indicator Data'!R9=0,0,IF(LOG('Indicator Data'!R9)&gt;BN$195,10,IF(LOG('Indicator Data'!R9)&lt;BN$194,0,10-(BN$195-LOG('Indicator Data'!R9))/(BN$195-BN$194)*10))),1)</f>
        <v>0</v>
      </c>
      <c r="BO6" s="55">
        <f t="shared" si="51"/>
        <v>3.0333333333333332</v>
      </c>
      <c r="BP6" s="56">
        <f>'Indicator Data'!Q9/'Indicator Data'!$CK9</f>
        <v>0.9923816636101539</v>
      </c>
      <c r="BQ6" s="56">
        <f>'Indicator Data'!R9/'Indicator Data'!$CK9</f>
        <v>0</v>
      </c>
      <c r="BR6" s="55">
        <f t="shared" si="26"/>
        <v>9.9</v>
      </c>
      <c r="BS6" s="55">
        <f t="shared" si="27"/>
        <v>0</v>
      </c>
      <c r="BT6" s="55">
        <f t="shared" si="28"/>
        <v>3.3000000000000003</v>
      </c>
      <c r="BU6" s="55">
        <f t="shared" si="52"/>
        <v>3.2</v>
      </c>
      <c r="BV6" s="55">
        <f>ROUND(IF('Indicator Data'!S9=0,0,IF(LOG('Indicator Data'!S9)&gt;BV$195,10,IF(LOG('Indicator Data'!S9)&lt;BV$194,0,10-(BV$195-LOG('Indicator Data'!S9))/(BV$195-BV$194)*10))),1)</f>
        <v>6.5</v>
      </c>
      <c r="BW6" s="55">
        <f>ROUND(IF('Indicator Data'!T9=0,0,IF(LOG('Indicator Data'!T9)&gt;BW$195,10,IF(LOG('Indicator Data'!T9)&lt;BW$194,0,10-(BW$195-LOG('Indicator Data'!T9))/(BW$195-BW$194)*10))),1)</f>
        <v>9.1</v>
      </c>
      <c r="BX6" s="55">
        <f t="shared" si="53"/>
        <v>8.2333333333333325</v>
      </c>
      <c r="BY6" s="56">
        <f>'Indicator Data'!S9/'Indicator Data'!$CK9</f>
        <v>1.408449746798539E-2</v>
      </c>
      <c r="BZ6" s="56">
        <f>'Indicator Data'!T9/'Indicator Data'!$CK9</f>
        <v>0.97819595993289765</v>
      </c>
      <c r="CA6" s="55">
        <f t="shared" si="29"/>
        <v>0.2</v>
      </c>
      <c r="CB6" s="55">
        <f t="shared" si="30"/>
        <v>9.8000000000000007</v>
      </c>
      <c r="CC6" s="55">
        <f t="shared" si="54"/>
        <v>6.6000000000000005</v>
      </c>
      <c r="CD6" s="55">
        <f t="shared" si="55"/>
        <v>7.5</v>
      </c>
      <c r="CE6" s="55">
        <f t="shared" si="56"/>
        <v>5.8</v>
      </c>
      <c r="CF6" s="55">
        <f>ROUND(IF('Indicator Data'!U9=0,0,IF(LOG('Indicator Data'!U9)&gt;CF$195,10,IF(LOG('Indicator Data'!U9)&lt;CF$194,0,10-(CF$195-LOG('Indicator Data'!U9))/(CF$195-CF$194)*10))),1)</f>
        <v>8.6</v>
      </c>
      <c r="CG6" s="56">
        <f>'Indicator Data'!U9/'Indicator Data'!$CK9</f>
        <v>0.40169020367479708</v>
      </c>
      <c r="CH6" s="55">
        <f t="shared" si="31"/>
        <v>4.5</v>
      </c>
      <c r="CI6" s="55">
        <f t="shared" si="57"/>
        <v>7</v>
      </c>
      <c r="CJ6" s="55">
        <f>ROUND(IF('Indicator Data'!V9=0,0,IF(LOG('Indicator Data'!V9)&gt;CJ$195,10,IF(LOG('Indicator Data'!V9)&lt;CJ$194,0,10-(CJ$195-LOG('Indicator Data'!V9))/(CJ$195-CJ$194)*10))),1)</f>
        <v>9</v>
      </c>
      <c r="CK6" s="56">
        <f>IF('Indicator Data'!V9/'Indicator Data'!$CK9&gt;1,1,'Indicator Data'!V9/'Indicator Data'!$CK9)</f>
        <v>0.83676823038723835</v>
      </c>
      <c r="CL6" s="55">
        <f t="shared" si="32"/>
        <v>8.4</v>
      </c>
      <c r="CM6" s="55">
        <f t="shared" si="58"/>
        <v>8.6999999999999993</v>
      </c>
      <c r="CN6" s="55">
        <f>ROUND(IF('Indicator Data'!W9=0,0,IF(LOG('Indicator Data'!W9)&gt;CN$195,10,IF(LOG('Indicator Data'!W9)&lt;CN$194,0,10-(CN$195-LOG('Indicator Data'!W9))/(CN$195-CN$194)*10))),1)</f>
        <v>8.9</v>
      </c>
      <c r="CO6" s="56">
        <f>'Indicator Data'!W9/'Indicator Data'!$CK9</f>
        <v>0.69659382358218247</v>
      </c>
      <c r="CP6" s="55">
        <f t="shared" si="33"/>
        <v>7</v>
      </c>
      <c r="CQ6" s="55">
        <f t="shared" si="59"/>
        <v>8.1</v>
      </c>
      <c r="CR6" s="55">
        <f t="shared" si="34"/>
        <v>7.6</v>
      </c>
      <c r="CS6" s="55">
        <f>IF('Indicator Data'!BZ9="No data","x",ROUND(IF('Indicator Data'!BZ9&gt;CS$195,0,IF('Indicator Data'!BZ9&lt;CS$194,10,(CS$195-'Indicator Data'!BZ9)/(CS$195-CS$194)*10)),1))</f>
        <v>5.6</v>
      </c>
      <c r="CT6" s="55">
        <f>IF('Indicator Data'!CA9="No data","x",ROUND(IF('Indicator Data'!CA9&gt;CT$195,0,IF('Indicator Data'!CA9&lt;CT$194,10,(CT$195-'Indicator Data'!CA9)/(CT$195-CT$194)*10)),1))</f>
        <v>7.4</v>
      </c>
      <c r="CU6" s="55">
        <f>IF('Indicator Data'!AC9="No data","x",ROUND(IF('Indicator Data'!AC9&gt;CU$195,0,IF('Indicator Data'!AC9&lt;CU$194,10,(CU$195-'Indicator Data'!AC9)/(CU$195-CU$194)*10)),1))</f>
        <v>7.3</v>
      </c>
      <c r="CV6" s="55">
        <f t="shared" si="35"/>
        <v>6.8</v>
      </c>
      <c r="CW6" s="55">
        <f>IF('Indicator Data'!X9="No data","x",ROUND(IF(LOG('Indicator Data'!X9)&gt;CW$195,10,IF(LOG('Indicator Data'!X9)&lt;CW$194,0,10-(CW$195-LOG('Indicator Data'!X9))/(CW$195-CW$194)*10)),1))</f>
        <v>4.5999999999999996</v>
      </c>
      <c r="CX6" s="55">
        <f>IF('Indicator Data'!Y9="No data","x",ROUND(IF('Indicator Data'!Y9&gt;CX$195,10,IF('Indicator Data'!Y9&lt;CX$194,0,10-(CX$195-'Indicator Data'!Y9)/(CX$195-CX$194)*10)),1))</f>
        <v>8.6</v>
      </c>
      <c r="CY6" s="55">
        <f>IF('Indicator Data'!Z9="No data","x",ROUND(IF('Indicator Data'!Z9&gt;CY$195,10,IF('Indicator Data'!Z9&lt;CY$194,0,10-(CY$195-'Indicator Data'!Z9)/(CY$195-CY$194)*10)),1))</f>
        <v>6.6</v>
      </c>
      <c r="CZ6" s="55">
        <f>IF('Indicator Data'!AA9="No data","x",ROUND(IF('Indicator Data'!AA9&gt;CZ$195,10,IF('Indicator Data'!AA9&lt;CZ$194,0,10-(CZ$195-'Indicator Data'!AA9)/(CZ$195-CZ$194)*10)),1))</f>
        <v>7</v>
      </c>
      <c r="DA6" s="55">
        <f t="shared" si="60"/>
        <v>6.7</v>
      </c>
      <c r="DB6" s="55">
        <f t="shared" si="61"/>
        <v>6.7</v>
      </c>
      <c r="DC6" s="55">
        <f>IF('Indicator Data'!AF9="No data","x",ROUND(IF('Indicator Data'!AF9&gt;DC$195,10,IF('Indicator Data'!AF9&lt;DC$194,0,10-(DC$195-'Indicator Data'!AF9)/(DC$195-DC$194)*10)),1))</f>
        <v>5.4</v>
      </c>
      <c r="DD6" s="55">
        <f>IF('Indicator Data'!AG9="No data","x",ROUND(IF('Indicator Data'!AG9&gt;DD$195,10,IF('Indicator Data'!AG9&lt;DD$194,0,10-(DD$195-'Indicator Data'!AG9)/(DD$195-DD$194)*10)),1))</f>
        <v>8.5</v>
      </c>
      <c r="DE6" s="55">
        <f t="shared" si="62"/>
        <v>6.8</v>
      </c>
      <c r="DF6" s="55">
        <f>IF('Indicator Data'!AB9="No data","x",ROUND(IF('Indicator Data'!AB9&gt;DF$195,10,IF('Indicator Data'!AB9&lt;DF$194,0,10-(DF$195-'Indicator Data'!AB9)/(DF$195-DF$194)*10)),1))</f>
        <v>6.6</v>
      </c>
      <c r="DG6" s="55">
        <f t="shared" si="63"/>
        <v>6.7</v>
      </c>
      <c r="DH6" s="183">
        <f>IF('Indicator Data'!AD9="No data","x",'Indicator Data'!AD9/'Indicator Data'!$CJ9)</f>
        <v>1.5208026796543216E-5</v>
      </c>
      <c r="DI6" s="55">
        <f t="shared" si="64"/>
        <v>9.8000000000000007</v>
      </c>
      <c r="DJ6" s="55">
        <f>IF('Indicator Data'!AE9="No data","x",ROUND(IF('Indicator Data'!AE9&gt;DJ$195,0,IF('Indicator Data'!AE9&lt;DJ$194,10,(DJ$195-'Indicator Data'!AE9)/(DJ$195-DJ$194)*10)),1))</f>
        <v>8</v>
      </c>
      <c r="DK6" s="55">
        <f t="shared" si="65"/>
        <v>8.9</v>
      </c>
      <c r="DL6" s="55">
        <f t="shared" si="66"/>
        <v>7.5</v>
      </c>
      <c r="DM6" s="57">
        <f t="shared" si="36"/>
        <v>6.7</v>
      </c>
      <c r="DN6" s="58">
        <f t="shared" si="37"/>
        <v>3.2</v>
      </c>
      <c r="DO6" s="55">
        <f>ROUND(IF('Indicator Data'!AH9=0,0,IF('Indicator Data'!AH9&gt;DO$195,10,IF('Indicator Data'!AH9&lt;DO$194,0,10-(DO$195-'Indicator Data'!AH9)/(DO$195-DO$194)*10))),1)</f>
        <v>7.4</v>
      </c>
      <c r="DP6" s="55">
        <f>ROUND(IF('Indicator Data'!AI9=0,0,IF(LOG('Indicator Data'!AI9)&gt;LOG(DP$195),10,IF(LOG('Indicator Data'!AI9)&lt;LOG(DP$194),0,10-(LOG(DP$195)-LOG('Indicator Data'!AI9))/(LOG(DP$195)-LOG(DP$194))*10))),1)</f>
        <v>5.8</v>
      </c>
      <c r="DQ6" s="57">
        <f t="shared" si="38"/>
        <v>6.7</v>
      </c>
      <c r="DR6" s="55">
        <f>'Indicator Data'!AJ9</f>
        <v>0</v>
      </c>
      <c r="DS6" s="55">
        <f>'Indicator Data'!AK9</f>
        <v>0</v>
      </c>
      <c r="DT6" s="57">
        <f t="shared" si="39"/>
        <v>0</v>
      </c>
      <c r="DU6" s="58">
        <f t="shared" si="40"/>
        <v>4.7</v>
      </c>
      <c r="DV6" s="15"/>
      <c r="DW6" s="103"/>
    </row>
    <row r="7" spans="1:127" s="4" customFormat="1" x14ac:dyDescent="0.3">
      <c r="A7" s="121" t="str">
        <f>'Indicator Data'!A10</f>
        <v>Antigua and Barbuda</v>
      </c>
      <c r="B7" s="59" t="str">
        <f>'Indicator Data'!B10</f>
        <v>ATG</v>
      </c>
      <c r="C7" s="55">
        <f>ROUND(IF('Indicator Data'!C10=0,0.1,IF(LOG('Indicator Data'!C10)&gt;C$195,10,IF(LOG('Indicator Data'!C10)&lt;C$194,0,10-(C$195-LOG('Indicator Data'!C10))/(C$195-C$194)*10))),1)</f>
        <v>3.1</v>
      </c>
      <c r="D7" s="55">
        <f>ROUND(IF('Indicator Data'!D10=0,0.1,IF(LOG('Indicator Data'!D10)&gt;D$195,10,IF(LOG('Indicator Data'!D10)&lt;D$194,0,10-(D$195-LOG('Indicator Data'!D10))/(D$195-D$194)*10))),1)</f>
        <v>0.1</v>
      </c>
      <c r="E7" s="55">
        <f t="shared" si="0"/>
        <v>1.7</v>
      </c>
      <c r="F7" s="55">
        <f>IF('Indicator Data'!E10="No data",0.1,(ROUND(IF('Indicator Data'!E10=0,0,IF(LOG('Indicator Data'!E10)&gt;F$195,10,IF(LOG('Indicator Data'!E10)&lt;F$194,0,10-(F$195-LOG('Indicator Data'!E10))/(F$195-F$194)*10))),1)))</f>
        <v>0.1</v>
      </c>
      <c r="G7" s="55">
        <f>ROUND(IF('Indicator Data'!F10=0,0,IF(LOG('Indicator Data'!F10)&gt;G$195,10,IF(LOG('Indicator Data'!F10)&lt;G$194,0,10-(G$195-LOG('Indicator Data'!F10))/(G$195-G$194)*10))),1)</f>
        <v>0</v>
      </c>
      <c r="H7" s="55">
        <f>ROUND(IF('Indicator Data'!G10=0,0,IF(LOG('Indicator Data'!G10)&gt;H$195,10,IF(LOG('Indicator Data'!G10)&lt;H$194,0,10-(H$195-LOG('Indicator Data'!G10))/(H$195-H$194)*10))),1)</f>
        <v>3.1</v>
      </c>
      <c r="I7" s="55">
        <f>ROUND(IF('Indicator Data'!H10=0,0,IF(LOG('Indicator Data'!H10)&gt;I$195,10,IF(LOG('Indicator Data'!H10)&lt;I$194,0,10-(I$195-LOG('Indicator Data'!H10))/(I$195-I$194)*10))),1)</f>
        <v>6.8</v>
      </c>
      <c r="J7" s="55">
        <f t="shared" si="1"/>
        <v>5.2</v>
      </c>
      <c r="K7" s="55">
        <f>ROUND(IF('Indicator Data'!I10=0,0,IF(LOG('Indicator Data'!I10)&gt;K$195,10,IF(LOG('Indicator Data'!I10)&lt;K$194,0,10-(K$195-LOG('Indicator Data'!I10))/(K$195-K$194)*10))),1)</f>
        <v>3.9</v>
      </c>
      <c r="L7" s="55">
        <f t="shared" si="2"/>
        <v>4.5999999999999996</v>
      </c>
      <c r="M7" s="55">
        <f>ROUND(IF('Indicator Data'!J10=0,0,IF(LOG('Indicator Data'!J10)&gt;M$195,10,IF(LOG('Indicator Data'!J10)&lt;M$194,0,10-(M$195-LOG('Indicator Data'!J10))/(M$195-M$194)*10))),1)</f>
        <v>0</v>
      </c>
      <c r="N7" s="56">
        <f>'Indicator Data'!C10/'Indicator Data'!$CK10</f>
        <v>1.9798941348136072E-3</v>
      </c>
      <c r="O7" s="56">
        <f>'Indicator Data'!D10/'Indicator Data'!$CK10</f>
        <v>0</v>
      </c>
      <c r="P7" s="56" t="str">
        <f>IF(F7=0.1,"x",'Indicator Data'!E10/'Indicator Data'!$CK10)</f>
        <v>x</v>
      </c>
      <c r="Q7" s="56">
        <f>'Indicator Data'!F10/'Indicator Data'!$CK10</f>
        <v>0</v>
      </c>
      <c r="R7" s="56">
        <f>'Indicator Data'!G10/'Indicator Data'!$CK10</f>
        <v>1.89749613365571E-2</v>
      </c>
      <c r="S7" s="56">
        <f>'Indicator Data'!H10/'Indicator Data'!$CK10</f>
        <v>5.9920930536496112E-3</v>
      </c>
      <c r="T7" s="56">
        <f>'Indicator Data'!I10/'Indicator Data'!$CK10</f>
        <v>9.9309285760961902E-3</v>
      </c>
      <c r="U7" s="56">
        <f>'Indicator Data'!J10/'Indicator Data'!$CK10</f>
        <v>0</v>
      </c>
      <c r="V7" s="55">
        <f t="shared" si="3"/>
        <v>9.9</v>
      </c>
      <c r="W7" s="55">
        <f t="shared" si="4"/>
        <v>0</v>
      </c>
      <c r="X7" s="55">
        <f t="shared" si="5"/>
        <v>7.4</v>
      </c>
      <c r="Y7" s="55">
        <f t="shared" si="6"/>
        <v>0.1</v>
      </c>
      <c r="Z7" s="55">
        <f t="shared" si="7"/>
        <v>0</v>
      </c>
      <c r="AA7" s="55">
        <f t="shared" si="8"/>
        <v>10</v>
      </c>
      <c r="AB7" s="55">
        <f t="shared" si="9"/>
        <v>10</v>
      </c>
      <c r="AC7" s="55">
        <f t="shared" si="10"/>
        <v>10</v>
      </c>
      <c r="AD7" s="55">
        <f t="shared" si="11"/>
        <v>9.9</v>
      </c>
      <c r="AE7" s="55">
        <f t="shared" si="12"/>
        <v>10</v>
      </c>
      <c r="AF7" s="55">
        <f t="shared" si="13"/>
        <v>0</v>
      </c>
      <c r="AG7" s="55">
        <f>ROUND(IF('Indicator Data'!K10=0,0,IF('Indicator Data'!K10&gt;AG$195,10,IF('Indicator Data'!K10&lt;AG$194,0,10-(AG$195-'Indicator Data'!K10)/(AG$195-AG$194)*10))),1)</f>
        <v>0</v>
      </c>
      <c r="AH7" s="55">
        <f t="shared" si="14"/>
        <v>6.5</v>
      </c>
      <c r="AI7" s="55">
        <f t="shared" si="15"/>
        <v>0.1</v>
      </c>
      <c r="AJ7" s="55">
        <f t="shared" si="16"/>
        <v>6.6</v>
      </c>
      <c r="AK7" s="55">
        <f t="shared" si="17"/>
        <v>8.4</v>
      </c>
      <c r="AL7" s="55">
        <f t="shared" si="18"/>
        <v>7.6</v>
      </c>
      <c r="AM7" s="55">
        <f t="shared" si="19"/>
        <v>6.9</v>
      </c>
      <c r="AN7" s="55">
        <f t="shared" si="20"/>
        <v>0</v>
      </c>
      <c r="AO7" s="182">
        <f t="shared" si="21"/>
        <v>5.2</v>
      </c>
      <c r="AP7" s="182">
        <f t="shared" si="41"/>
        <v>0.1</v>
      </c>
      <c r="AQ7" s="182">
        <f t="shared" si="22"/>
        <v>0</v>
      </c>
      <c r="AR7" s="182">
        <f t="shared" si="23"/>
        <v>8.4</v>
      </c>
      <c r="AS7" s="55">
        <f t="shared" si="24"/>
        <v>0</v>
      </c>
      <c r="AT7" s="55" t="str">
        <f>IF('Indicator Data'!L10="No data","x",IF('Indicator Data'!CL10&lt;1000,"x",ROUND((IF('Indicator Data'!L10&gt;AT$195,10,IF('Indicator Data'!L10&lt;AT$194,0,10-(AT$195-'Indicator Data'!L10)/(AT$195-AT$194)*10))),1)))</f>
        <v>x</v>
      </c>
      <c r="AU7" s="182">
        <f t="shared" si="25"/>
        <v>0</v>
      </c>
      <c r="AV7" s="55" t="str">
        <f>IF('Indicator Data'!M10="No data","x",ROUND(IF('Indicator Data'!M10=0,0,IF(LOG('Indicator Data'!M10)&gt;AV$195,10,IF(LOG('Indicator Data'!M10)&lt;AV$194,0,10-(AV$195-LOG('Indicator Data'!M10))/(AV$195-AV$194)*10))),1))</f>
        <v>x</v>
      </c>
      <c r="AW7" s="56" t="str">
        <f>IF(AV7="x","x",'Indicator Data'!M10/'Indicator Data'!$CK10)</f>
        <v>x</v>
      </c>
      <c r="AX7" s="55" t="str">
        <f t="shared" si="42"/>
        <v>x</v>
      </c>
      <c r="AY7" s="55" t="str">
        <f t="shared" si="43"/>
        <v>x</v>
      </c>
      <c r="AZ7" s="55" t="str">
        <f>IF('Indicator Data'!N10="No data","x",ROUND(IF('Indicator Data'!N10=0,0,IF(LOG('Indicator Data'!N10)&gt;AZ$195,10,IF(LOG('Indicator Data'!N10)&lt;AZ$194,0,10-(AZ$195-LOG('Indicator Data'!N10))/(AZ$195-AZ$194)*10))),1))</f>
        <v>x</v>
      </c>
      <c r="BA7" s="56" t="str">
        <f>IF(AZ7="x","x",'Indicator Data'!N10/'Indicator Data'!$CK10)</f>
        <v>x</v>
      </c>
      <c r="BB7" s="55" t="str">
        <f t="shared" si="44"/>
        <v>x</v>
      </c>
      <c r="BC7" s="55" t="str">
        <f t="shared" si="45"/>
        <v>x</v>
      </c>
      <c r="BD7" s="55" t="str">
        <f>IF('Indicator Data'!O10="No data","x",ROUND(IF('Indicator Data'!O10=0,0,IF(LOG('Indicator Data'!O10)&gt;BD$195,10,IF(LOG('Indicator Data'!O10)&lt;BD$194,0,10-(BD$195-LOG('Indicator Data'!O10))/(BD$195-BD$194)*10))),1))</f>
        <v>x</v>
      </c>
      <c r="BE7" s="56" t="str">
        <f>IF(BD7="x","x",'Indicator Data'!O10/'Indicator Data'!$CK10)</f>
        <v>x</v>
      </c>
      <c r="BF7" s="55" t="str">
        <f t="shared" si="46"/>
        <v>x</v>
      </c>
      <c r="BG7" s="55" t="str">
        <f t="shared" si="47"/>
        <v>x</v>
      </c>
      <c r="BH7" s="55" t="str">
        <f>IF('Indicator Data'!P10="No data","x",ROUND(IF('Indicator Data'!P10=0,0,IF(LOG('Indicator Data'!P10)&gt;BH$195,10,IF(LOG('Indicator Data'!P10)&lt;BH$194,0,10-(BH$195-LOG('Indicator Data'!P10))/(BH$195-BH$194)*10))),1))</f>
        <v>x</v>
      </c>
      <c r="BI7" s="56" t="str">
        <f>IF(BH7="x","x",'Indicator Data'!P10/'Indicator Data'!$CK10)</f>
        <v>x</v>
      </c>
      <c r="BJ7" s="55" t="str">
        <f t="shared" si="48"/>
        <v>x</v>
      </c>
      <c r="BK7" s="55" t="str">
        <f t="shared" si="49"/>
        <v>x</v>
      </c>
      <c r="BL7" s="55" t="str">
        <f t="shared" si="50"/>
        <v>x</v>
      </c>
      <c r="BM7" s="55">
        <f>ROUND(IF('Indicator Data'!Q10=0,0,IF(LOG('Indicator Data'!Q10)&gt;BM$195,10,IF(LOG('Indicator Data'!Q10)&lt;BM$194,0,10-(BM$195-LOG('Indicator Data'!Q10))/(BM$195-BM$194)*10))),1)</f>
        <v>0</v>
      </c>
      <c r="BN7" s="55">
        <f>ROUND(IF('Indicator Data'!R10=0,0,IF(LOG('Indicator Data'!R10)&gt;BN$195,10,IF(LOG('Indicator Data'!R10)&lt;BN$194,0,10-(BN$195-LOG('Indicator Data'!R10))/(BN$195-BN$194)*10))),1)</f>
        <v>0</v>
      </c>
      <c r="BO7" s="55">
        <f t="shared" si="51"/>
        <v>0</v>
      </c>
      <c r="BP7" s="56">
        <f>'Indicator Data'!Q10/'Indicator Data'!$CK10</f>
        <v>0</v>
      </c>
      <c r="BQ7" s="56">
        <f>'Indicator Data'!R10/'Indicator Data'!$CK10</f>
        <v>0</v>
      </c>
      <c r="BR7" s="55">
        <f t="shared" si="26"/>
        <v>0</v>
      </c>
      <c r="BS7" s="55">
        <f t="shared" si="27"/>
        <v>0</v>
      </c>
      <c r="BT7" s="55">
        <f t="shared" si="28"/>
        <v>0</v>
      </c>
      <c r="BU7" s="55">
        <f t="shared" si="52"/>
        <v>0</v>
      </c>
      <c r="BV7" s="55">
        <f>ROUND(IF('Indicator Data'!S10=0,0,IF(LOG('Indicator Data'!S10)&gt;BV$195,10,IF(LOG('Indicator Data'!S10)&lt;BV$194,0,10-(BV$195-LOG('Indicator Data'!S10))/(BV$195-BV$194)*10))),1)</f>
        <v>0</v>
      </c>
      <c r="BW7" s="55">
        <f>ROUND(IF('Indicator Data'!T10=0,0,IF(LOG('Indicator Data'!T10)&gt;BW$195,10,IF(LOG('Indicator Data'!T10)&lt;BW$194,0,10-(BW$195-LOG('Indicator Data'!T10))/(BW$195-BW$194)*10))),1)</f>
        <v>0</v>
      </c>
      <c r="BX7" s="55">
        <f t="shared" si="53"/>
        <v>0</v>
      </c>
      <c r="BY7" s="56">
        <f>'Indicator Data'!S10/'Indicator Data'!$CK10</f>
        <v>0</v>
      </c>
      <c r="BZ7" s="56">
        <f>'Indicator Data'!T10/'Indicator Data'!$CK10</f>
        <v>0</v>
      </c>
      <c r="CA7" s="55">
        <f t="shared" si="29"/>
        <v>0</v>
      </c>
      <c r="CB7" s="55">
        <f t="shared" si="30"/>
        <v>0</v>
      </c>
      <c r="CC7" s="55">
        <f t="shared" si="54"/>
        <v>0</v>
      </c>
      <c r="CD7" s="55">
        <f t="shared" si="55"/>
        <v>0</v>
      </c>
      <c r="CE7" s="55">
        <f t="shared" si="56"/>
        <v>0</v>
      </c>
      <c r="CF7" s="55">
        <f>ROUND(IF('Indicator Data'!U10=0,0,IF(LOG('Indicator Data'!U10)&gt;CF$195,10,IF(LOG('Indicator Data'!U10)&lt;CF$194,0,10-(CF$195-LOG('Indicator Data'!U10))/(CF$195-CF$194)*10))),1)</f>
        <v>5.3</v>
      </c>
      <c r="CG7" s="56">
        <f>'Indicator Data'!U10/'Indicator Data'!$CK10</f>
        <v>0.53676838964037554</v>
      </c>
      <c r="CH7" s="55">
        <f t="shared" si="31"/>
        <v>6</v>
      </c>
      <c r="CI7" s="55">
        <f t="shared" si="57"/>
        <v>5.7</v>
      </c>
      <c r="CJ7" s="55">
        <f>ROUND(IF('Indicator Data'!V10=0,0,IF(LOG('Indicator Data'!V10)&gt;CJ$195,10,IF(LOG('Indicator Data'!V10)&lt;CJ$194,0,10-(CJ$195-LOG('Indicator Data'!V10))/(CJ$195-CJ$194)*10))),1)</f>
        <v>5.6</v>
      </c>
      <c r="CK7" s="56">
        <f>IF('Indicator Data'!V10/'Indicator Data'!$CK10&gt;1,1,'Indicator Data'!V10/'Indicator Data'!$CK10)</f>
        <v>0.85501433486462353</v>
      </c>
      <c r="CL7" s="55">
        <f t="shared" si="32"/>
        <v>8.6</v>
      </c>
      <c r="CM7" s="55">
        <f t="shared" si="58"/>
        <v>7.4</v>
      </c>
      <c r="CN7" s="55">
        <f>ROUND(IF('Indicator Data'!W10=0,0,IF(LOG('Indicator Data'!W10)&gt;CN$195,10,IF(LOG('Indicator Data'!W10)&lt;CN$194,0,10-(CN$195-LOG('Indicator Data'!W10))/(CN$195-CN$194)*10))),1)</f>
        <v>5.4</v>
      </c>
      <c r="CO7" s="56">
        <f>'Indicator Data'!W10/'Indicator Data'!$CK10</f>
        <v>0.62264262918817659</v>
      </c>
      <c r="CP7" s="55">
        <f t="shared" si="33"/>
        <v>6.2</v>
      </c>
      <c r="CQ7" s="55">
        <f t="shared" si="59"/>
        <v>5.8</v>
      </c>
      <c r="CR7" s="55">
        <f t="shared" si="34"/>
        <v>5.2</v>
      </c>
      <c r="CS7" s="55">
        <f>IF('Indicator Data'!BZ10="No data","x",ROUND(IF('Indicator Data'!BZ10&gt;CS$195,0,IF('Indicator Data'!BZ10&lt;CS$194,10,(CS$195-'Indicator Data'!BZ10)/(CS$195-CS$194)*10)),1))</f>
        <v>1.4</v>
      </c>
      <c r="CT7" s="55">
        <f>IF('Indicator Data'!CA10="No data","x",ROUND(IF('Indicator Data'!CA10&gt;CT$195,0,IF('Indicator Data'!CA10&lt;CT$194,10,(CT$195-'Indicator Data'!CA10)/(CT$195-CT$194)*10)),1))</f>
        <v>0.5</v>
      </c>
      <c r="CU7" s="55" t="str">
        <f>IF('Indicator Data'!AC10="No data","x",ROUND(IF('Indicator Data'!AC10&gt;CU$195,0,IF('Indicator Data'!AC10&lt;CU$194,10,(CU$195-'Indicator Data'!AC10)/(CU$195-CU$194)*10)),1))</f>
        <v>x</v>
      </c>
      <c r="CV7" s="55">
        <f t="shared" si="35"/>
        <v>1</v>
      </c>
      <c r="CW7" s="55">
        <f>IF('Indicator Data'!X10="No data","x",ROUND(IF(LOG('Indicator Data'!X10)&gt;CW$195,10,IF(LOG('Indicator Data'!X10)&lt;CW$194,0,10-(CW$195-LOG('Indicator Data'!X10))/(CW$195-CW$194)*10)),1))</f>
        <v>7.8</v>
      </c>
      <c r="CX7" s="55">
        <f>IF('Indicator Data'!Y10="No data","x",ROUND(IF('Indicator Data'!Y10&gt;CX$195,10,IF('Indicator Data'!Y10&lt;CX$194,0,10-(CX$195-'Indicator Data'!Y10)/(CX$195-CX$194)*10)),1))</f>
        <v>0.9</v>
      </c>
      <c r="CY7" s="55">
        <f>IF('Indicator Data'!Z10="No data","x",ROUND(IF('Indicator Data'!Z10&gt;CY$195,10,IF('Indicator Data'!Z10&lt;CY$194,0,10-(CY$195-'Indicator Data'!Z10)/(CY$195-CY$194)*10)),1))</f>
        <v>2.5</v>
      </c>
      <c r="CZ7" s="55" t="str">
        <f>IF('Indicator Data'!AA10="No data","x",ROUND(IF('Indicator Data'!AA10&gt;CZ$195,10,IF('Indicator Data'!AA10&lt;CZ$194,0,10-(CZ$195-'Indicator Data'!AA10)/(CZ$195-CZ$194)*10)),1))</f>
        <v>x</v>
      </c>
      <c r="DA7" s="55">
        <f t="shared" si="60"/>
        <v>3.7</v>
      </c>
      <c r="DB7" s="55">
        <f t="shared" si="61"/>
        <v>2.8</v>
      </c>
      <c r="DC7" s="55" t="str">
        <f>IF('Indicator Data'!AF10="No data","x",ROUND(IF('Indicator Data'!AF10&gt;DC$195,10,IF('Indicator Data'!AF10&lt;DC$194,0,10-(DC$195-'Indicator Data'!AF10)/(DC$195-DC$194)*10)),1))</f>
        <v>x</v>
      </c>
      <c r="DD7" s="55">
        <f>IF('Indicator Data'!AG10="No data","x",ROUND(IF('Indicator Data'!AG10&gt;DD$195,10,IF('Indicator Data'!AG10&lt;DD$194,0,10-(DD$195-'Indicator Data'!AG10)/(DD$195-DD$194)*10)),1))</f>
        <v>1.7</v>
      </c>
      <c r="DE7" s="55">
        <f t="shared" si="62"/>
        <v>3.2</v>
      </c>
      <c r="DF7" s="55">
        <f>IF('Indicator Data'!AB10="No data","x",ROUND(IF('Indicator Data'!AB10&gt;DF$195,10,IF('Indicator Data'!AB10&lt;DF$194,0,10-(DF$195-'Indicator Data'!AB10)/(DF$195-DF$194)*10)),1))</f>
        <v>0.1</v>
      </c>
      <c r="DG7" s="55">
        <f t="shared" si="63"/>
        <v>0.7</v>
      </c>
      <c r="DH7" s="183" t="str">
        <f>IF('Indicator Data'!AD10="No data","x",'Indicator Data'!AD10/'Indicator Data'!$CJ10)</f>
        <v>x</v>
      </c>
      <c r="DI7" s="55" t="str">
        <f t="shared" si="64"/>
        <v>x</v>
      </c>
      <c r="DJ7" s="55">
        <f>IF('Indicator Data'!AE10="No data","x",ROUND(IF('Indicator Data'!AE10&gt;DJ$195,0,IF('Indicator Data'!AE10&lt;DJ$194,10,(DJ$195-'Indicator Data'!AE10)/(DJ$195-DJ$194)*10)),1))</f>
        <v>2</v>
      </c>
      <c r="DK7" s="55">
        <f t="shared" si="65"/>
        <v>2</v>
      </c>
      <c r="DL7" s="55">
        <f t="shared" si="66"/>
        <v>2</v>
      </c>
      <c r="DM7" s="57">
        <f t="shared" si="36"/>
        <v>3.5</v>
      </c>
      <c r="DN7" s="58">
        <f t="shared" si="37"/>
        <v>3.7</v>
      </c>
      <c r="DO7" s="55">
        <f>ROUND(IF('Indicator Data'!AH10=0,0,IF('Indicator Data'!AH10&gt;DO$195,10,IF('Indicator Data'!AH10&lt;DO$194,0,10-(DO$195-'Indicator Data'!AH10)/(DO$195-DO$194)*10))),1)</f>
        <v>0</v>
      </c>
      <c r="DP7" s="55">
        <f>ROUND(IF('Indicator Data'!AI10=0,0,IF(LOG('Indicator Data'!AI10)&gt;LOG(DP$195),10,IF(LOG('Indicator Data'!AI10)&lt;LOG(DP$194),0,10-(LOG(DP$195)-LOG('Indicator Data'!AI10))/(LOG(DP$195)-LOG(DP$194))*10))),1)</f>
        <v>0</v>
      </c>
      <c r="DQ7" s="57">
        <f t="shared" si="38"/>
        <v>0</v>
      </c>
      <c r="DR7" s="55">
        <f>'Indicator Data'!AJ10</f>
        <v>0</v>
      </c>
      <c r="DS7" s="55">
        <f>'Indicator Data'!AK10</f>
        <v>0</v>
      </c>
      <c r="DT7" s="57">
        <f t="shared" si="39"/>
        <v>0</v>
      </c>
      <c r="DU7" s="58">
        <f t="shared" si="40"/>
        <v>0</v>
      </c>
      <c r="DV7" s="15"/>
      <c r="DW7" s="103"/>
    </row>
    <row r="8" spans="1:127" s="4" customFormat="1" x14ac:dyDescent="0.3">
      <c r="A8" s="121" t="str">
        <f>'Indicator Data'!A11</f>
        <v>Argentina</v>
      </c>
      <c r="B8" s="59" t="str">
        <f>'Indicator Data'!B11</f>
        <v>ARG</v>
      </c>
      <c r="C8" s="55">
        <f>ROUND(IF('Indicator Data'!C11=0,0.1,IF(LOG('Indicator Data'!C11)&gt;C$195,10,IF(LOG('Indicator Data'!C11)&lt;C$194,0,10-(C$195-LOG('Indicator Data'!C11))/(C$195-C$194)*10))),1)</f>
        <v>8.4</v>
      </c>
      <c r="D8" s="55">
        <f>ROUND(IF('Indicator Data'!D11=0,0.1,IF(LOG('Indicator Data'!D11)&gt;D$195,10,IF(LOG('Indicator Data'!D11)&lt;D$194,0,10-(D$195-LOG('Indicator Data'!D11))/(D$195-D$194)*10))),1)</f>
        <v>9.4</v>
      </c>
      <c r="E8" s="55">
        <f t="shared" si="0"/>
        <v>9</v>
      </c>
      <c r="F8" s="55">
        <f>IF('Indicator Data'!E11="No data",0.1,(ROUND(IF('Indicator Data'!E11=0,0,IF(LOG('Indicator Data'!E11)&gt;F$195,10,IF(LOG('Indicator Data'!E11)&lt;F$194,0,10-(F$195-LOG('Indicator Data'!E11))/(F$195-F$194)*10))),1)))</f>
        <v>8.4</v>
      </c>
      <c r="G8" s="55">
        <f>ROUND(IF('Indicator Data'!F11=0,0,IF(LOG('Indicator Data'!F11)&gt;G$195,10,IF(LOG('Indicator Data'!F11)&lt;G$194,0,10-(G$195-LOG('Indicator Data'!F11))/(G$195-G$194)*10))),1)</f>
        <v>0</v>
      </c>
      <c r="H8" s="55">
        <f>ROUND(IF('Indicator Data'!G11=0,0,IF(LOG('Indicator Data'!G11)&gt;H$195,10,IF(LOG('Indicator Data'!G11)&lt;H$194,0,10-(H$195-LOG('Indicator Data'!G11))/(H$195-H$194)*10))),1)</f>
        <v>0</v>
      </c>
      <c r="I8" s="55">
        <f>ROUND(IF('Indicator Data'!H11=0,0,IF(LOG('Indicator Data'!H11)&gt;I$195,10,IF(LOG('Indicator Data'!H11)&lt;I$194,0,10-(I$195-LOG('Indicator Data'!H11))/(I$195-I$194)*10))),1)</f>
        <v>0</v>
      </c>
      <c r="J8" s="55">
        <f t="shared" si="1"/>
        <v>0</v>
      </c>
      <c r="K8" s="55">
        <f>ROUND(IF('Indicator Data'!I11=0,0,IF(LOG('Indicator Data'!I11)&gt;K$195,10,IF(LOG('Indicator Data'!I11)&lt;K$194,0,10-(K$195-LOG('Indicator Data'!I11))/(K$195-K$194)*10))),1)</f>
        <v>0</v>
      </c>
      <c r="L8" s="55">
        <f t="shared" si="2"/>
        <v>0</v>
      </c>
      <c r="M8" s="55">
        <f>ROUND(IF('Indicator Data'!J11=0,0,IF(LOG('Indicator Data'!J11)&gt;M$195,10,IF(LOG('Indicator Data'!J11)&lt;M$194,0,10-(M$195-LOG('Indicator Data'!J11))/(M$195-M$194)*10))),1)</f>
        <v>0</v>
      </c>
      <c r="N8" s="56">
        <f>'Indicator Data'!C11/'Indicator Data'!$CK11</f>
        <v>5.1972197437581984E-4</v>
      </c>
      <c r="O8" s="56">
        <f>'Indicator Data'!D11/'Indicator Data'!$CK11</f>
        <v>1.5158073961881615E-4</v>
      </c>
      <c r="P8" s="56">
        <f>IF(F8=0.1,"x",'Indicator Data'!E11/'Indicator Data'!$CK11)</f>
        <v>5.0840236749046652E-3</v>
      </c>
      <c r="Q8" s="56">
        <f>'Indicator Data'!F11/'Indicator Data'!$CK11</f>
        <v>0</v>
      </c>
      <c r="R8" s="56">
        <f>'Indicator Data'!G11/'Indicator Data'!$CK11</f>
        <v>0</v>
      </c>
      <c r="S8" s="56">
        <f>'Indicator Data'!H11/'Indicator Data'!$CK11</f>
        <v>0</v>
      </c>
      <c r="T8" s="56">
        <f>'Indicator Data'!I11/'Indicator Data'!$CK11</f>
        <v>0</v>
      </c>
      <c r="U8" s="56">
        <f>'Indicator Data'!J11/'Indicator Data'!$CK11</f>
        <v>0</v>
      </c>
      <c r="V8" s="55">
        <f t="shared" si="3"/>
        <v>2.6</v>
      </c>
      <c r="W8" s="55">
        <f t="shared" si="4"/>
        <v>1.5</v>
      </c>
      <c r="X8" s="55">
        <f t="shared" si="5"/>
        <v>2.1</v>
      </c>
      <c r="Y8" s="55">
        <f t="shared" si="6"/>
        <v>3.4</v>
      </c>
      <c r="Z8" s="55">
        <f t="shared" si="7"/>
        <v>0</v>
      </c>
      <c r="AA8" s="55">
        <f t="shared" si="8"/>
        <v>0</v>
      </c>
      <c r="AB8" s="55">
        <f t="shared" si="9"/>
        <v>0</v>
      </c>
      <c r="AC8" s="55">
        <f t="shared" si="10"/>
        <v>0</v>
      </c>
      <c r="AD8" s="55">
        <f t="shared" si="11"/>
        <v>0</v>
      </c>
      <c r="AE8" s="55">
        <f t="shared" si="12"/>
        <v>0</v>
      </c>
      <c r="AF8" s="55">
        <f t="shared" si="13"/>
        <v>0</v>
      </c>
      <c r="AG8" s="55">
        <f>ROUND(IF('Indicator Data'!K11=0,0,IF('Indicator Data'!K11&gt;AG$195,10,IF('Indicator Data'!K11&lt;AG$194,0,10-(AG$195-'Indicator Data'!K11)/(AG$195-AG$194)*10))),1)</f>
        <v>2.9</v>
      </c>
      <c r="AH8" s="55">
        <f t="shared" si="14"/>
        <v>5.5</v>
      </c>
      <c r="AI8" s="55">
        <f t="shared" si="15"/>
        <v>5.5</v>
      </c>
      <c r="AJ8" s="55">
        <f t="shared" si="16"/>
        <v>0</v>
      </c>
      <c r="AK8" s="55">
        <f t="shared" si="17"/>
        <v>0</v>
      </c>
      <c r="AL8" s="55">
        <f t="shared" si="18"/>
        <v>0</v>
      </c>
      <c r="AM8" s="55">
        <f t="shared" si="19"/>
        <v>0</v>
      </c>
      <c r="AN8" s="55">
        <f t="shared" si="20"/>
        <v>0</v>
      </c>
      <c r="AO8" s="182">
        <f t="shared" si="21"/>
        <v>6.7</v>
      </c>
      <c r="AP8" s="182">
        <f t="shared" si="41"/>
        <v>6.5</v>
      </c>
      <c r="AQ8" s="182">
        <f t="shared" si="22"/>
        <v>0</v>
      </c>
      <c r="AR8" s="182">
        <f t="shared" si="23"/>
        <v>0</v>
      </c>
      <c r="AS8" s="55">
        <f t="shared" si="24"/>
        <v>1.5</v>
      </c>
      <c r="AT8" s="55">
        <f>IF('Indicator Data'!L11="No data","x",IF('Indicator Data'!CL11&lt;1000,"x",ROUND((IF('Indicator Data'!L11&gt;AT$195,10,IF('Indicator Data'!L11&lt;AT$194,0,10-(AT$195-'Indicator Data'!L11)/(AT$195-AT$194)*10))),1)))</f>
        <v>5.0999999999999996</v>
      </c>
      <c r="AU8" s="182">
        <f t="shared" si="25"/>
        <v>3.3</v>
      </c>
      <c r="AV8" s="55" t="str">
        <f>IF('Indicator Data'!M11="No data","x",ROUND(IF('Indicator Data'!M11=0,0,IF(LOG('Indicator Data'!M11)&gt;AV$195,10,IF(LOG('Indicator Data'!M11)&lt;AV$194,0,10-(AV$195-LOG('Indicator Data'!M11))/(AV$195-AV$194)*10))),1))</f>
        <v>x</v>
      </c>
      <c r="AW8" s="56" t="str">
        <f>IF(AV8="x","x",'Indicator Data'!M11/'Indicator Data'!$CK11)</f>
        <v>x</v>
      </c>
      <c r="AX8" s="55" t="str">
        <f t="shared" si="42"/>
        <v>x</v>
      </c>
      <c r="AY8" s="55" t="str">
        <f t="shared" si="43"/>
        <v>x</v>
      </c>
      <c r="AZ8" s="55" t="str">
        <f>IF('Indicator Data'!N11="No data","x",ROUND(IF('Indicator Data'!N11=0,0,IF(LOG('Indicator Data'!N11)&gt;AZ$195,10,IF(LOG('Indicator Data'!N11)&lt;AZ$194,0,10-(AZ$195-LOG('Indicator Data'!N11))/(AZ$195-AZ$194)*10))),1))</f>
        <v>x</v>
      </c>
      <c r="BA8" s="56" t="str">
        <f>IF(AZ8="x","x",'Indicator Data'!N11/'Indicator Data'!$CK11)</f>
        <v>x</v>
      </c>
      <c r="BB8" s="55" t="str">
        <f t="shared" si="44"/>
        <v>x</v>
      </c>
      <c r="BC8" s="55" t="str">
        <f t="shared" si="45"/>
        <v>x</v>
      </c>
      <c r="BD8" s="55" t="str">
        <f>IF('Indicator Data'!O11="No data","x",ROUND(IF('Indicator Data'!O11=0,0,IF(LOG('Indicator Data'!O11)&gt;BD$195,10,IF(LOG('Indicator Data'!O11)&lt;BD$194,0,10-(BD$195-LOG('Indicator Data'!O11))/(BD$195-BD$194)*10))),1))</f>
        <v>x</v>
      </c>
      <c r="BE8" s="56" t="str">
        <f>IF(BD8="x","x",'Indicator Data'!O11/'Indicator Data'!$CK11)</f>
        <v>x</v>
      </c>
      <c r="BF8" s="55" t="str">
        <f t="shared" si="46"/>
        <v>x</v>
      </c>
      <c r="BG8" s="55" t="str">
        <f t="shared" si="47"/>
        <v>x</v>
      </c>
      <c r="BH8" s="55" t="str">
        <f>IF('Indicator Data'!P11="No data","x",ROUND(IF('Indicator Data'!P11=0,0,IF(LOG('Indicator Data'!P11)&gt;BH$195,10,IF(LOG('Indicator Data'!P11)&lt;BH$194,0,10-(BH$195-LOG('Indicator Data'!P11))/(BH$195-BH$194)*10))),1))</f>
        <v>x</v>
      </c>
      <c r="BI8" s="56" t="str">
        <f>IF(BH8="x","x",'Indicator Data'!P11/'Indicator Data'!$CK11)</f>
        <v>x</v>
      </c>
      <c r="BJ8" s="55" t="str">
        <f t="shared" si="48"/>
        <v>x</v>
      </c>
      <c r="BK8" s="55" t="str">
        <f t="shared" si="49"/>
        <v>x</v>
      </c>
      <c r="BL8" s="55" t="str">
        <f t="shared" si="50"/>
        <v>x</v>
      </c>
      <c r="BM8" s="55">
        <f>ROUND(IF('Indicator Data'!Q11=0,0,IF(LOG('Indicator Data'!Q11)&gt;BM$195,10,IF(LOG('Indicator Data'!Q11)&lt;BM$194,0,10-(BM$195-LOG('Indicator Data'!Q11))/(BM$195-BM$194)*10))),1)</f>
        <v>7.1</v>
      </c>
      <c r="BN8" s="55">
        <f>ROUND(IF('Indicator Data'!R11=0,0,IF(LOG('Indicator Data'!R11)&gt;BN$195,10,IF(LOG('Indicator Data'!R11)&lt;BN$194,0,10-(BN$195-LOG('Indicator Data'!R11))/(BN$195-BN$194)*10))),1)</f>
        <v>7.7</v>
      </c>
      <c r="BO8" s="55">
        <f t="shared" si="51"/>
        <v>7.5</v>
      </c>
      <c r="BP8" s="56">
        <f>'Indicator Data'!Q11/'Indicator Data'!$CK11</f>
        <v>2.2092948309208323E-2</v>
      </c>
      <c r="BQ8" s="56">
        <f>'Indicator Data'!R11/'Indicator Data'!$CK11</f>
        <v>9.4513622600178905E-3</v>
      </c>
      <c r="BR8" s="55">
        <f t="shared" si="26"/>
        <v>0.2</v>
      </c>
      <c r="BS8" s="55">
        <f t="shared" si="27"/>
        <v>0.1</v>
      </c>
      <c r="BT8" s="55">
        <f t="shared" si="28"/>
        <v>0.13333333333333333</v>
      </c>
      <c r="BU8" s="55">
        <f t="shared" si="52"/>
        <v>4.8</v>
      </c>
      <c r="BV8" s="55">
        <f>ROUND(IF('Indicator Data'!S11=0,0,IF(LOG('Indicator Data'!S11)&gt;BV$195,10,IF(LOG('Indicator Data'!S11)&lt;BV$194,0,10-(BV$195-LOG('Indicator Data'!S11))/(BV$195-BV$194)*10))),1)</f>
        <v>0</v>
      </c>
      <c r="BW8" s="55">
        <f>ROUND(IF('Indicator Data'!T11=0,0,IF(LOG('Indicator Data'!T11)&gt;BW$195,10,IF(LOG('Indicator Data'!T11)&lt;BW$194,0,10-(BW$195-LOG('Indicator Data'!T11))/(BW$195-BW$194)*10))),1)</f>
        <v>0</v>
      </c>
      <c r="BX8" s="55">
        <f t="shared" si="53"/>
        <v>0</v>
      </c>
      <c r="BY8" s="56">
        <f>'Indicator Data'!S11/'Indicator Data'!$CK11</f>
        <v>0</v>
      </c>
      <c r="BZ8" s="56">
        <f>'Indicator Data'!T11/'Indicator Data'!$CK11</f>
        <v>0</v>
      </c>
      <c r="CA8" s="55">
        <f t="shared" si="29"/>
        <v>0</v>
      </c>
      <c r="CB8" s="55">
        <f t="shared" si="30"/>
        <v>0</v>
      </c>
      <c r="CC8" s="55">
        <f t="shared" si="54"/>
        <v>0</v>
      </c>
      <c r="CD8" s="55">
        <f t="shared" si="55"/>
        <v>0</v>
      </c>
      <c r="CE8" s="55">
        <f t="shared" si="56"/>
        <v>2.7</v>
      </c>
      <c r="CF8" s="55">
        <f>ROUND(IF('Indicator Data'!U11=0,0,IF(LOG('Indicator Data'!U11)&gt;CF$195,10,IF(LOG('Indicator Data'!U11)&lt;CF$194,0,10-(CF$195-LOG('Indicator Data'!U11))/(CF$195-CF$194)*10))),1)</f>
        <v>8.1999999999999993</v>
      </c>
      <c r="CG8" s="56">
        <f>'Indicator Data'!U11/'Indicator Data'!$CK11</f>
        <v>0.12653790889783983</v>
      </c>
      <c r="CH8" s="55">
        <f t="shared" si="31"/>
        <v>1.4</v>
      </c>
      <c r="CI8" s="55">
        <f t="shared" si="57"/>
        <v>5.8</v>
      </c>
      <c r="CJ8" s="55">
        <f>ROUND(IF('Indicator Data'!V11=0,0,IF(LOG('Indicator Data'!V11)&gt;CJ$195,10,IF(LOG('Indicator Data'!V11)&lt;CJ$194,0,10-(CJ$195-LOG('Indicator Data'!V11))/(CJ$195-CJ$194)*10))),1)</f>
        <v>9.1999999999999993</v>
      </c>
      <c r="CK8" s="56">
        <f>IF('Indicator Data'!V11/'Indicator Data'!$CK11&gt;1,1,'Indicator Data'!V11/'Indicator Data'!$CK11)</f>
        <v>0.59607217716447158</v>
      </c>
      <c r="CL8" s="55">
        <f t="shared" si="32"/>
        <v>6</v>
      </c>
      <c r="CM8" s="55">
        <f t="shared" si="58"/>
        <v>8</v>
      </c>
      <c r="CN8" s="55">
        <f>ROUND(IF('Indicator Data'!W11=0,0,IF(LOG('Indicator Data'!W11)&gt;CN$195,10,IF(LOG('Indicator Data'!W11)&lt;CN$194,0,10-(CN$195-LOG('Indicator Data'!W11))/(CN$195-CN$194)*10))),1)</f>
        <v>7.8</v>
      </c>
      <c r="CO8" s="56">
        <f>'Indicator Data'!W11/'Indicator Data'!$CK11</f>
        <v>7.1827153740477476E-2</v>
      </c>
      <c r="CP8" s="55">
        <f t="shared" si="33"/>
        <v>0.7</v>
      </c>
      <c r="CQ8" s="55">
        <f t="shared" si="59"/>
        <v>5.2</v>
      </c>
      <c r="CR8" s="55">
        <f t="shared" si="34"/>
        <v>5.8</v>
      </c>
      <c r="CS8" s="55">
        <f>IF('Indicator Data'!BZ11="No data","x",ROUND(IF('Indicator Data'!BZ11&gt;CS$195,0,IF('Indicator Data'!BZ11&lt;CS$194,10,(CS$195-'Indicator Data'!BZ11)/(CS$195-CS$194)*10)),1))</f>
        <v>0.6</v>
      </c>
      <c r="CT8" s="55">
        <f>IF('Indicator Data'!CA11="No data","x",ROUND(IF('Indicator Data'!CA11&gt;CT$195,0,IF('Indicator Data'!CA11&lt;CT$194,10,(CT$195-'Indicator Data'!CA11)/(CT$195-CT$194)*10)),1))</f>
        <v>0.2</v>
      </c>
      <c r="CU8" s="55" t="str">
        <f>IF('Indicator Data'!AC11="No data","x",ROUND(IF('Indicator Data'!AC11&gt;CU$195,0,IF('Indicator Data'!AC11&lt;CU$194,10,(CU$195-'Indicator Data'!AC11)/(CU$195-CU$194)*10)),1))</f>
        <v>x</v>
      </c>
      <c r="CV8" s="55">
        <f t="shared" si="35"/>
        <v>0.4</v>
      </c>
      <c r="CW8" s="55">
        <f>IF('Indicator Data'!X11="No data","x",ROUND(IF(LOG('Indicator Data'!X11)&gt;CW$195,10,IF(LOG('Indicator Data'!X11)&lt;CW$194,0,10-(CW$195-LOG('Indicator Data'!X11))/(CW$195-CW$194)*10)),1))</f>
        <v>4</v>
      </c>
      <c r="CX8" s="55">
        <f>IF('Indicator Data'!Y11="No data","x",ROUND(IF('Indicator Data'!Y11&gt;CX$195,10,IF('Indicator Data'!Y11&lt;CX$194,0,10-(CX$195-'Indicator Data'!Y11)/(CX$195-CX$194)*10)),1))</f>
        <v>2.2999999999999998</v>
      </c>
      <c r="CY8" s="55">
        <f>IF('Indicator Data'!Z11="No data","x",ROUND(IF('Indicator Data'!Z11&gt;CY$195,10,IF('Indicator Data'!Z11&lt;CY$194,0,10-(CY$195-'Indicator Data'!Z11)/(CY$195-CY$194)*10)),1))</f>
        <v>9.1999999999999993</v>
      </c>
      <c r="CZ8" s="55">
        <f>IF('Indicator Data'!AA11="No data","x",ROUND(IF('Indicator Data'!AA11&gt;CZ$195,10,IF('Indicator Data'!AA11&lt;CZ$194,0,10-(CZ$195-'Indicator Data'!AA11)/(CZ$195-CZ$194)*10)),1))</f>
        <v>3.1</v>
      </c>
      <c r="DA8" s="55">
        <f t="shared" si="60"/>
        <v>4.7</v>
      </c>
      <c r="DB8" s="55">
        <f t="shared" si="61"/>
        <v>3.3</v>
      </c>
      <c r="DC8" s="55">
        <f>IF('Indicator Data'!AF11="No data","x",ROUND(IF('Indicator Data'!AF11&gt;DC$195,10,IF('Indicator Data'!AF11&lt;DC$194,0,10-(DC$195-'Indicator Data'!AF11)/(DC$195-DC$194)*10)),1))</f>
        <v>1.6</v>
      </c>
      <c r="DD8" s="55">
        <f>IF('Indicator Data'!AG11="No data","x",ROUND(IF('Indicator Data'!AG11&gt;DD$195,10,IF('Indicator Data'!AG11&lt;DD$194,0,10-(DD$195-'Indicator Data'!AG11)/(DD$195-DD$194)*10)),1))</f>
        <v>2.2000000000000002</v>
      </c>
      <c r="DE8" s="55">
        <f t="shared" si="62"/>
        <v>3.7</v>
      </c>
      <c r="DF8" s="55">
        <f>IF('Indicator Data'!AB11="No data","x",ROUND(IF('Indicator Data'!AB11&gt;DF$195,10,IF('Indicator Data'!AB11&lt;DF$194,0,10-(DF$195-'Indicator Data'!AB11)/(DF$195-DF$194)*10)),1))</f>
        <v>0.7</v>
      </c>
      <c r="DG8" s="55">
        <f t="shared" si="63"/>
        <v>0.5</v>
      </c>
      <c r="DH8" s="183">
        <f>IF('Indicator Data'!AD11="No data","x",'Indicator Data'!AD11/'Indicator Data'!$CJ11)</f>
        <v>6.7147268325008498E-4</v>
      </c>
      <c r="DI8" s="55">
        <f t="shared" si="64"/>
        <v>3.3</v>
      </c>
      <c r="DJ8" s="55">
        <f>IF('Indicator Data'!AE11="No data","x",ROUND(IF('Indicator Data'!AE11&gt;DJ$195,0,IF('Indicator Data'!AE11&lt;DJ$194,10,(DJ$195-'Indicator Data'!AE11)/(DJ$195-DJ$194)*10)),1))</f>
        <v>2</v>
      </c>
      <c r="DK8" s="55">
        <f t="shared" si="65"/>
        <v>2.7</v>
      </c>
      <c r="DL8" s="55">
        <f t="shared" si="66"/>
        <v>2.2999999999999998</v>
      </c>
      <c r="DM8" s="57">
        <f t="shared" si="36"/>
        <v>4</v>
      </c>
      <c r="DN8" s="58">
        <f t="shared" si="37"/>
        <v>3.9</v>
      </c>
      <c r="DO8" s="55">
        <f>ROUND(IF('Indicator Data'!AH11=0,0,IF('Indicator Data'!AH11&gt;DO$195,10,IF('Indicator Data'!AH11&lt;DO$194,0,10-(DO$195-'Indicator Data'!AH11)/(DO$195-DO$194)*10))),1)</f>
        <v>1.2</v>
      </c>
      <c r="DP8" s="55">
        <f>ROUND(IF('Indicator Data'!AI11=0,0,IF(LOG('Indicator Data'!AI11)&gt;LOG(DP$195),10,IF(LOG('Indicator Data'!AI11)&lt;LOG(DP$194),0,10-(LOG(DP$195)-LOG('Indicator Data'!AI11))/(LOG(DP$195)-LOG(DP$194))*10))),1)</f>
        <v>3.1</v>
      </c>
      <c r="DQ8" s="57">
        <f t="shared" si="38"/>
        <v>2.2000000000000002</v>
      </c>
      <c r="DR8" s="55">
        <f>'Indicator Data'!AJ11</f>
        <v>0</v>
      </c>
      <c r="DS8" s="55">
        <f>'Indicator Data'!AK11</f>
        <v>0</v>
      </c>
      <c r="DT8" s="57">
        <f t="shared" si="39"/>
        <v>0</v>
      </c>
      <c r="DU8" s="58">
        <f t="shared" si="40"/>
        <v>1.5</v>
      </c>
      <c r="DV8" s="15"/>
      <c r="DW8" s="103"/>
    </row>
    <row r="9" spans="1:127" s="4" customFormat="1" x14ac:dyDescent="0.3">
      <c r="A9" s="121" t="str">
        <f>'Indicator Data'!A12</f>
        <v>Armenia</v>
      </c>
      <c r="B9" s="59" t="str">
        <f>'Indicator Data'!B12</f>
        <v>ARM</v>
      </c>
      <c r="C9" s="55">
        <f>ROUND(IF('Indicator Data'!C12=0,0.1,IF(LOG('Indicator Data'!C12)&gt;C$195,10,IF(LOG('Indicator Data'!C12)&lt;C$194,0,10-(C$195-LOG('Indicator Data'!C12))/(C$195-C$194)*10))),1)</f>
        <v>7</v>
      </c>
      <c r="D9" s="55">
        <f>ROUND(IF('Indicator Data'!D12=0,0.1,IF(LOG('Indicator Data'!D12)&gt;D$195,10,IF(LOG('Indicator Data'!D12)&lt;D$194,0,10-(D$195-LOG('Indicator Data'!D12))/(D$195-D$194)*10))),1)</f>
        <v>7.7</v>
      </c>
      <c r="E9" s="55">
        <f t="shared" si="0"/>
        <v>7.4</v>
      </c>
      <c r="F9" s="55">
        <f>IF('Indicator Data'!E12="No data",0.1,(ROUND(IF('Indicator Data'!E12=0,0,IF(LOG('Indicator Data'!E12)&gt;F$195,10,IF(LOG('Indicator Data'!E12)&lt;F$194,0,10-(F$195-LOG('Indicator Data'!E12))/(F$195-F$194)*10))),1)))</f>
        <v>5.4</v>
      </c>
      <c r="G9" s="55">
        <f>ROUND(IF('Indicator Data'!F12=0,0,IF(LOG('Indicator Data'!F12)&gt;G$195,10,IF(LOG('Indicator Data'!F12)&lt;G$194,0,10-(G$195-LOG('Indicator Data'!F12))/(G$195-G$194)*10))),1)</f>
        <v>0</v>
      </c>
      <c r="H9" s="55">
        <f>ROUND(IF('Indicator Data'!G12=0,0,IF(LOG('Indicator Data'!G12)&gt;H$195,10,IF(LOG('Indicator Data'!G12)&lt;H$194,0,10-(H$195-LOG('Indicator Data'!G12))/(H$195-H$194)*10))),1)</f>
        <v>0</v>
      </c>
      <c r="I9" s="55">
        <f>ROUND(IF('Indicator Data'!H12=0,0,IF(LOG('Indicator Data'!H12)&gt;I$195,10,IF(LOG('Indicator Data'!H12)&lt;I$194,0,10-(I$195-LOG('Indicator Data'!H12))/(I$195-I$194)*10))),1)</f>
        <v>0</v>
      </c>
      <c r="J9" s="55">
        <f t="shared" si="1"/>
        <v>0</v>
      </c>
      <c r="K9" s="55">
        <f>ROUND(IF('Indicator Data'!I12=0,0,IF(LOG('Indicator Data'!I12)&gt;K$195,10,IF(LOG('Indicator Data'!I12)&lt;K$194,0,10-(K$195-LOG('Indicator Data'!I12))/(K$195-K$194)*10))),1)</f>
        <v>0</v>
      </c>
      <c r="L9" s="55">
        <f t="shared" si="2"/>
        <v>0</v>
      </c>
      <c r="M9" s="55">
        <f>ROUND(IF('Indicator Data'!J12=0,0,IF(LOG('Indicator Data'!J12)&gt;M$195,10,IF(LOG('Indicator Data'!J12)&lt;M$194,0,10-(M$195-LOG('Indicator Data'!J12))/(M$195-M$194)*10))),1)</f>
        <v>7.3</v>
      </c>
      <c r="N9" s="56">
        <f>'Indicator Data'!C12/'Indicator Data'!$CK12</f>
        <v>2.1052629243023492E-3</v>
      </c>
      <c r="O9" s="56">
        <f>'Indicator Data'!D12/'Indicator Data'!$CK12</f>
        <v>6.8512921870027201E-4</v>
      </c>
      <c r="P9" s="56">
        <f>IF(F9=0.1,"x",'Indicator Data'!E12/'Indicator Data'!$CK12)</f>
        <v>4.7121636511480687E-3</v>
      </c>
      <c r="Q9" s="56">
        <f>'Indicator Data'!F12/'Indicator Data'!$CK12</f>
        <v>0</v>
      </c>
      <c r="R9" s="56">
        <f>'Indicator Data'!G12/'Indicator Data'!$CK12</f>
        <v>0</v>
      </c>
      <c r="S9" s="56">
        <f>'Indicator Data'!H12/'Indicator Data'!$CK12</f>
        <v>0</v>
      </c>
      <c r="T9" s="56">
        <f>'Indicator Data'!I12/'Indicator Data'!$CK12</f>
        <v>0</v>
      </c>
      <c r="U9" s="56">
        <f>'Indicator Data'!J12/'Indicator Data'!$CK12</f>
        <v>2.8092528877199396E-3</v>
      </c>
      <c r="V9" s="55">
        <f t="shared" si="3"/>
        <v>10</v>
      </c>
      <c r="W9" s="55">
        <f t="shared" si="4"/>
        <v>6.9</v>
      </c>
      <c r="X9" s="55">
        <f t="shared" si="5"/>
        <v>8.9</v>
      </c>
      <c r="Y9" s="55">
        <f t="shared" si="6"/>
        <v>3.1</v>
      </c>
      <c r="Z9" s="55">
        <f t="shared" si="7"/>
        <v>0</v>
      </c>
      <c r="AA9" s="55">
        <f t="shared" si="8"/>
        <v>0</v>
      </c>
      <c r="AB9" s="55">
        <f t="shared" si="9"/>
        <v>0</v>
      </c>
      <c r="AC9" s="55">
        <f t="shared" si="10"/>
        <v>0</v>
      </c>
      <c r="AD9" s="55">
        <f t="shared" si="11"/>
        <v>0</v>
      </c>
      <c r="AE9" s="55">
        <f t="shared" si="12"/>
        <v>0</v>
      </c>
      <c r="AF9" s="55">
        <f t="shared" si="13"/>
        <v>0.9</v>
      </c>
      <c r="AG9" s="55">
        <f>ROUND(IF('Indicator Data'!K12=0,0,IF('Indicator Data'!K12&gt;AG$195,10,IF('Indicator Data'!K12&lt;AG$194,0,10-(AG$195-'Indicator Data'!K12)/(AG$195-AG$194)*10))),1)</f>
        <v>1</v>
      </c>
      <c r="AH9" s="55">
        <f t="shared" si="14"/>
        <v>8.5</v>
      </c>
      <c r="AI9" s="55">
        <f t="shared" si="15"/>
        <v>7.3</v>
      </c>
      <c r="AJ9" s="55">
        <f t="shared" si="16"/>
        <v>0</v>
      </c>
      <c r="AK9" s="55">
        <f t="shared" si="17"/>
        <v>0</v>
      </c>
      <c r="AL9" s="55">
        <f t="shared" si="18"/>
        <v>0</v>
      </c>
      <c r="AM9" s="55">
        <f t="shared" si="19"/>
        <v>0</v>
      </c>
      <c r="AN9" s="55">
        <f t="shared" si="20"/>
        <v>4.9000000000000004</v>
      </c>
      <c r="AO9" s="182">
        <f t="shared" si="21"/>
        <v>8.1999999999999993</v>
      </c>
      <c r="AP9" s="182">
        <f t="shared" si="41"/>
        <v>4.3</v>
      </c>
      <c r="AQ9" s="182">
        <f t="shared" si="22"/>
        <v>0</v>
      </c>
      <c r="AR9" s="182">
        <f t="shared" si="23"/>
        <v>0</v>
      </c>
      <c r="AS9" s="55">
        <f t="shared" si="24"/>
        <v>3</v>
      </c>
      <c r="AT9" s="55">
        <f>IF('Indicator Data'!L12="No data","x",IF('Indicator Data'!CL12&lt;1000,"x",ROUND((IF('Indicator Data'!L12&gt;AT$195,10,IF('Indicator Data'!L12&lt;AT$194,0,10-(AT$195-'Indicator Data'!L12)/(AT$195-AT$194)*10))),1)))</f>
        <v>6.1</v>
      </c>
      <c r="AU9" s="182">
        <f t="shared" si="25"/>
        <v>4.5999999999999996</v>
      </c>
      <c r="AV9" s="55">
        <f>IF('Indicator Data'!M12="No data","x",ROUND(IF('Indicator Data'!M12=0,0,IF(LOG('Indicator Data'!M12)&gt;AV$195,10,IF(LOG('Indicator Data'!M12)&lt;AV$194,0,10-(AV$195-LOG('Indicator Data'!M12))/(AV$195-AV$194)*10))),1))</f>
        <v>7.8</v>
      </c>
      <c r="AW9" s="56">
        <f>IF(AV9="x","x",'Indicator Data'!M12/'Indicator Data'!$CK12)</f>
        <v>0.90781794099476354</v>
      </c>
      <c r="AX9" s="55">
        <f t="shared" si="42"/>
        <v>10</v>
      </c>
      <c r="AY9" s="55">
        <f t="shared" si="43"/>
        <v>9.1999999999999993</v>
      </c>
      <c r="AZ9" s="55" t="str">
        <f>IF('Indicator Data'!N12="No data","x",ROUND(IF('Indicator Data'!N12=0,0,IF(LOG('Indicator Data'!N12)&gt;AZ$195,10,IF(LOG('Indicator Data'!N12)&lt;AZ$194,0,10-(AZ$195-LOG('Indicator Data'!N12))/(AZ$195-AZ$194)*10))),1))</f>
        <v>x</v>
      </c>
      <c r="BA9" s="56" t="str">
        <f>IF(AZ9="x","x",'Indicator Data'!N12/'Indicator Data'!$CK12)</f>
        <v>x</v>
      </c>
      <c r="BB9" s="55" t="str">
        <f t="shared" si="44"/>
        <v>x</v>
      </c>
      <c r="BC9" s="55" t="str">
        <f t="shared" si="45"/>
        <v>x</v>
      </c>
      <c r="BD9" s="55" t="str">
        <f>IF('Indicator Data'!O12="No data","x",ROUND(IF('Indicator Data'!O12=0,0,IF(LOG('Indicator Data'!O12)&gt;BD$195,10,IF(LOG('Indicator Data'!O12)&lt;BD$194,0,10-(BD$195-LOG('Indicator Data'!O12))/(BD$195-BD$194)*10))),1))</f>
        <v>x</v>
      </c>
      <c r="BE9" s="56" t="str">
        <f>IF(BD9="x","x",'Indicator Data'!O12/'Indicator Data'!$CK12)</f>
        <v>x</v>
      </c>
      <c r="BF9" s="55" t="str">
        <f t="shared" si="46"/>
        <v>x</v>
      </c>
      <c r="BG9" s="55" t="str">
        <f t="shared" si="47"/>
        <v>x</v>
      </c>
      <c r="BH9" s="55" t="str">
        <f>IF('Indicator Data'!P12="No data","x",ROUND(IF('Indicator Data'!P12=0,0,IF(LOG('Indicator Data'!P12)&gt;BH$195,10,IF(LOG('Indicator Data'!P12)&lt;BH$194,0,10-(BH$195-LOG('Indicator Data'!P12))/(BH$195-BH$194)*10))),1))</f>
        <v>x</v>
      </c>
      <c r="BI9" s="56" t="str">
        <f>IF(BH9="x","x",'Indicator Data'!P12/'Indicator Data'!$CK12)</f>
        <v>x</v>
      </c>
      <c r="BJ9" s="55" t="str">
        <f t="shared" si="48"/>
        <v>x</v>
      </c>
      <c r="BK9" s="55" t="str">
        <f t="shared" si="49"/>
        <v>x</v>
      </c>
      <c r="BL9" s="55">
        <f t="shared" si="50"/>
        <v>9.1999999999999993</v>
      </c>
      <c r="BM9" s="55">
        <f>ROUND(IF('Indicator Data'!Q12=0,0,IF(LOG('Indicator Data'!Q12)&gt;BM$195,10,IF(LOG('Indicator Data'!Q12)&lt;BM$194,0,10-(BM$195-LOG('Indicator Data'!Q12))/(BM$195-BM$194)*10))),1)</f>
        <v>3.6</v>
      </c>
      <c r="BN9" s="55">
        <f>ROUND(IF('Indicator Data'!R12=0,0,IF(LOG('Indicator Data'!R12)&gt;BN$195,10,IF(LOG('Indicator Data'!R12)&lt;BN$194,0,10-(BN$195-LOG('Indicator Data'!R12))/(BN$195-BN$194)*10))),1)</f>
        <v>2.1</v>
      </c>
      <c r="BO9" s="55">
        <f t="shared" si="51"/>
        <v>2.6</v>
      </c>
      <c r="BP9" s="56">
        <f>'Indicator Data'!Q12/'Indicator Data'!$CK12</f>
        <v>1.1031739094735226E-3</v>
      </c>
      <c r="BQ9" s="56">
        <f>'Indicator Data'!R12/'Indicator Data'!$CK12</f>
        <v>5.7608721563143133E-5</v>
      </c>
      <c r="BR9" s="55">
        <f t="shared" si="26"/>
        <v>0</v>
      </c>
      <c r="BS9" s="55">
        <f t="shared" si="27"/>
        <v>0</v>
      </c>
      <c r="BT9" s="55">
        <f t="shared" si="28"/>
        <v>0</v>
      </c>
      <c r="BU9" s="55">
        <f t="shared" si="52"/>
        <v>1.4</v>
      </c>
      <c r="BV9" s="55">
        <f>ROUND(IF('Indicator Data'!S12=0,0,IF(LOG('Indicator Data'!S12)&gt;BV$195,10,IF(LOG('Indicator Data'!S12)&lt;BV$194,0,10-(BV$195-LOG('Indicator Data'!S12))/(BV$195-BV$194)*10))),1)</f>
        <v>0</v>
      </c>
      <c r="BW9" s="55">
        <f>ROUND(IF('Indicator Data'!T12=0,0,IF(LOG('Indicator Data'!T12)&gt;BW$195,10,IF(LOG('Indicator Data'!T12)&lt;BW$194,0,10-(BW$195-LOG('Indicator Data'!T12))/(BW$195-BW$194)*10))),1)</f>
        <v>0</v>
      </c>
      <c r="BX9" s="55">
        <f t="shared" si="53"/>
        <v>0</v>
      </c>
      <c r="BY9" s="56">
        <f>'Indicator Data'!S12/'Indicator Data'!$CK12</f>
        <v>0</v>
      </c>
      <c r="BZ9" s="56">
        <f>'Indicator Data'!T12/'Indicator Data'!$CK12</f>
        <v>0</v>
      </c>
      <c r="CA9" s="55">
        <f t="shared" si="29"/>
        <v>0</v>
      </c>
      <c r="CB9" s="55">
        <f t="shared" si="30"/>
        <v>0</v>
      </c>
      <c r="CC9" s="55">
        <f t="shared" si="54"/>
        <v>0</v>
      </c>
      <c r="CD9" s="55">
        <f t="shared" si="55"/>
        <v>0</v>
      </c>
      <c r="CE9" s="55">
        <f t="shared" si="56"/>
        <v>0.7</v>
      </c>
      <c r="CF9" s="55">
        <f>ROUND(IF('Indicator Data'!U12=0,0,IF(LOG('Indicator Data'!U12)&gt;CF$195,10,IF(LOG('Indicator Data'!U12)&lt;CF$194,0,10-(CF$195-LOG('Indicator Data'!U12))/(CF$195-CF$194)*10))),1)</f>
        <v>0</v>
      </c>
      <c r="CG9" s="56">
        <f>'Indicator Data'!U12/'Indicator Data'!$CK12</f>
        <v>0</v>
      </c>
      <c r="CH9" s="55">
        <f t="shared" si="31"/>
        <v>0</v>
      </c>
      <c r="CI9" s="55">
        <f t="shared" si="57"/>
        <v>0</v>
      </c>
      <c r="CJ9" s="55">
        <f>ROUND(IF('Indicator Data'!V12=0,0,IF(LOG('Indicator Data'!V12)&gt;CJ$195,10,IF(LOG('Indicator Data'!V12)&lt;CJ$194,0,10-(CJ$195-LOG('Indicator Data'!V12))/(CJ$195-CJ$194)*10))),1)</f>
        <v>0</v>
      </c>
      <c r="CK9" s="56">
        <f>IF('Indicator Data'!V12/'Indicator Data'!$CK12&gt;1,1,'Indicator Data'!V12/'Indicator Data'!$CK12)</f>
        <v>0</v>
      </c>
      <c r="CL9" s="55">
        <f t="shared" si="32"/>
        <v>0</v>
      </c>
      <c r="CM9" s="55">
        <f t="shared" si="58"/>
        <v>0</v>
      </c>
      <c r="CN9" s="55">
        <f>ROUND(IF('Indicator Data'!W12=0,0,IF(LOG('Indicator Data'!W12)&gt;CN$195,10,IF(LOG('Indicator Data'!W12)&lt;CN$194,0,10-(CN$195-LOG('Indicator Data'!W12))/(CN$195-CN$194)*10))),1)</f>
        <v>0</v>
      </c>
      <c r="CO9" s="56">
        <f>'Indicator Data'!W12/'Indicator Data'!$CK12</f>
        <v>0</v>
      </c>
      <c r="CP9" s="55">
        <f t="shared" si="33"/>
        <v>0</v>
      </c>
      <c r="CQ9" s="55">
        <f t="shared" si="59"/>
        <v>0</v>
      </c>
      <c r="CR9" s="55">
        <f t="shared" si="34"/>
        <v>0.2</v>
      </c>
      <c r="CS9" s="55">
        <f>IF('Indicator Data'!BZ12="No data","x",ROUND(IF('Indicator Data'!BZ12&gt;CS$195,0,IF('Indicator Data'!BZ12&lt;CS$194,10,(CS$195-'Indicator Data'!BZ12)/(CS$195-CS$194)*10)),1))</f>
        <v>0.7</v>
      </c>
      <c r="CT9" s="55">
        <f>IF('Indicator Data'!CA12="No data","x",ROUND(IF('Indicator Data'!CA12&gt;CT$195,0,IF('Indicator Data'!CA12&lt;CT$194,10,(CT$195-'Indicator Data'!CA12)/(CT$195-CT$194)*10)),1))</f>
        <v>0</v>
      </c>
      <c r="CU9" s="55">
        <f>IF('Indicator Data'!AC12="No data","x",ROUND(IF('Indicator Data'!AC12&gt;CU$195,0,IF('Indicator Data'!AC12&lt;CU$194,10,(CU$195-'Indicator Data'!AC12)/(CU$195-CU$194)*10)),1))</f>
        <v>0.6</v>
      </c>
      <c r="CV9" s="55">
        <f t="shared" si="35"/>
        <v>0.4</v>
      </c>
      <c r="CW9" s="55">
        <f>IF('Indicator Data'!X12="No data","x",ROUND(IF(LOG('Indicator Data'!X12)&gt;CW$195,10,IF(LOG('Indicator Data'!X12)&lt;CW$194,0,10-(CW$195-LOG('Indicator Data'!X12))/(CW$195-CW$194)*10)),1))</f>
        <v>6.7</v>
      </c>
      <c r="CX9" s="55">
        <f>IF('Indicator Data'!Y12="No data","x",ROUND(IF('Indicator Data'!Y12&gt;CX$195,10,IF('Indicator Data'!Y12&lt;CX$194,0,10-(CX$195-'Indicator Data'!Y12)/(CX$195-CX$194)*10)),1))</f>
        <v>0.6</v>
      </c>
      <c r="CY9" s="55">
        <f>IF('Indicator Data'!Z12="No data","x",ROUND(IF('Indicator Data'!Z12&gt;CY$195,10,IF('Indicator Data'!Z12&lt;CY$194,0,10-(CY$195-'Indicator Data'!Z12)/(CY$195-CY$194)*10)),1))</f>
        <v>6.3</v>
      </c>
      <c r="CZ9" s="55">
        <f>IF('Indicator Data'!AA12="No data","x",ROUND(IF('Indicator Data'!AA12&gt;CZ$195,10,IF('Indicator Data'!AA12&lt;CZ$194,0,10-(CZ$195-'Indicator Data'!AA12)/(CZ$195-CZ$194)*10)),1))</f>
        <v>5</v>
      </c>
      <c r="DA9" s="55">
        <f t="shared" si="60"/>
        <v>4.7</v>
      </c>
      <c r="DB9" s="55">
        <f t="shared" si="61"/>
        <v>3.3</v>
      </c>
      <c r="DC9" s="55">
        <f>IF('Indicator Data'!AF12="No data","x",ROUND(IF('Indicator Data'!AF12&gt;DC$195,10,IF('Indicator Data'!AF12&lt;DC$194,0,10-(DC$195-'Indicator Data'!AF12)/(DC$195-DC$194)*10)),1))</f>
        <v>1</v>
      </c>
      <c r="DD9" s="55">
        <f>IF('Indicator Data'!AG12="No data","x",ROUND(IF('Indicator Data'!AG12&gt;DD$195,10,IF('Indicator Data'!AG12&lt;DD$194,0,10-(DD$195-'Indicator Data'!AG12)/(DD$195-DD$194)*10)),1))</f>
        <v>1.4</v>
      </c>
      <c r="DE9" s="55">
        <f t="shared" si="62"/>
        <v>3.5</v>
      </c>
      <c r="DF9" s="55">
        <f>IF('Indicator Data'!AB12="No data","x",ROUND(IF('Indicator Data'!AB12&gt;DF$195,10,IF('Indicator Data'!AB12&lt;DF$194,0,10-(DF$195-'Indicator Data'!AB12)/(DF$195-DF$194)*10)),1))</f>
        <v>0</v>
      </c>
      <c r="DG9" s="55">
        <f t="shared" si="63"/>
        <v>0.3</v>
      </c>
      <c r="DH9" s="183">
        <f>IF('Indicator Data'!AD12="No data","x",'Indicator Data'!AD12/'Indicator Data'!$CJ12)</f>
        <v>2.8839703989007781E-4</v>
      </c>
      <c r="DI9" s="55">
        <f t="shared" si="64"/>
        <v>7.1</v>
      </c>
      <c r="DJ9" s="55">
        <f>IF('Indicator Data'!AE12="No data","x",ROUND(IF('Indicator Data'!AE12&gt;DJ$195,0,IF('Indicator Data'!AE12&lt;DJ$194,10,(DJ$195-'Indicator Data'!AE12)/(DJ$195-DJ$194)*10)),1))</f>
        <v>6</v>
      </c>
      <c r="DK9" s="55">
        <f t="shared" si="65"/>
        <v>6.6</v>
      </c>
      <c r="DL9" s="55">
        <f t="shared" si="66"/>
        <v>3.5</v>
      </c>
      <c r="DM9" s="57">
        <f t="shared" si="36"/>
        <v>5.2</v>
      </c>
      <c r="DN9" s="58">
        <f t="shared" si="37"/>
        <v>4.4000000000000004</v>
      </c>
      <c r="DO9" s="55">
        <f>ROUND(IF('Indicator Data'!AH12=0,0,IF('Indicator Data'!AH12&gt;DO$195,10,IF('Indicator Data'!AH12&lt;DO$194,0,10-(DO$195-'Indicator Data'!AH12)/(DO$195-DO$194)*10))),1)</f>
        <v>1.3</v>
      </c>
      <c r="DP9" s="55">
        <f>ROUND(IF('Indicator Data'!AI12=0,0,IF(LOG('Indicator Data'!AI12)&gt;LOG(DP$195),10,IF(LOG('Indicator Data'!AI12)&lt;LOG(DP$194),0,10-(LOG(DP$195)-LOG('Indicator Data'!AI12))/(LOG(DP$195)-LOG(DP$194))*10))),1)</f>
        <v>6.5</v>
      </c>
      <c r="DQ9" s="57">
        <f t="shared" si="38"/>
        <v>4.4000000000000004</v>
      </c>
      <c r="DR9" s="55">
        <f>'Indicator Data'!AJ12</f>
        <v>0</v>
      </c>
      <c r="DS9" s="55">
        <f>'Indicator Data'!AK12</f>
        <v>0</v>
      </c>
      <c r="DT9" s="57">
        <f t="shared" si="39"/>
        <v>0</v>
      </c>
      <c r="DU9" s="58">
        <f t="shared" si="40"/>
        <v>3.1</v>
      </c>
      <c r="DV9" s="15"/>
      <c r="DW9" s="103"/>
    </row>
    <row r="10" spans="1:127" s="4" customFormat="1" x14ac:dyDescent="0.3">
      <c r="A10" s="121" t="str">
        <f>'Indicator Data'!A13</f>
        <v>Australia</v>
      </c>
      <c r="B10" s="59" t="str">
        <f>'Indicator Data'!B13</f>
        <v>AUS</v>
      </c>
      <c r="C10" s="55">
        <f>ROUND(IF('Indicator Data'!C13=0,0.1,IF(LOG('Indicator Data'!C13)&gt;C$195,10,IF(LOG('Indicator Data'!C13)&lt;C$194,0,10-(C$195-LOG('Indicator Data'!C13))/(C$195-C$194)*10))),1)</f>
        <v>0.7</v>
      </c>
      <c r="D10" s="55">
        <f>ROUND(IF('Indicator Data'!D13=0,0.1,IF(LOG('Indicator Data'!D13)&gt;D$195,10,IF(LOG('Indicator Data'!D13)&lt;D$194,0,10-(D$195-LOG('Indicator Data'!D13))/(D$195-D$194)*10))),1)</f>
        <v>0.1</v>
      </c>
      <c r="E10" s="55">
        <f t="shared" si="0"/>
        <v>0.4</v>
      </c>
      <c r="F10" s="55">
        <f>IF('Indicator Data'!E13="No data",0.1,(ROUND(IF('Indicator Data'!E13=0,0,IF(LOG('Indicator Data'!E13)&gt;F$195,10,IF(LOG('Indicator Data'!E13)&lt;F$194,0,10-(F$195-LOG('Indicator Data'!E13))/(F$195-F$194)*10))),1)))</f>
        <v>7.3</v>
      </c>
      <c r="G10" s="55">
        <f>ROUND(IF('Indicator Data'!F13=0,0,IF(LOG('Indicator Data'!F13)&gt;G$195,10,IF(LOG('Indicator Data'!F13)&lt;G$194,0,10-(G$195-LOG('Indicator Data'!F13))/(G$195-G$194)*10))),1)</f>
        <v>7</v>
      </c>
      <c r="H10" s="55">
        <f>ROUND(IF('Indicator Data'!G13=0,0,IF(LOG('Indicator Data'!G13)&gt;H$195,10,IF(LOG('Indicator Data'!G13)&lt;H$194,0,10-(H$195-LOG('Indicator Data'!G13))/(H$195-H$194)*10))),1)</f>
        <v>6.4</v>
      </c>
      <c r="I10" s="55">
        <f>ROUND(IF('Indicator Data'!H13=0,0,IF(LOG('Indicator Data'!H13)&gt;I$195,10,IF(LOG('Indicator Data'!H13)&lt;I$194,0,10-(I$195-LOG('Indicator Data'!H13))/(I$195-I$194)*10))),1)</f>
        <v>7.6</v>
      </c>
      <c r="J10" s="55">
        <f t="shared" si="1"/>
        <v>7</v>
      </c>
      <c r="K10" s="55">
        <f>ROUND(IF('Indicator Data'!I13=0,0,IF(LOG('Indicator Data'!I13)&gt;K$195,10,IF(LOG('Indicator Data'!I13)&lt;K$194,0,10-(K$195-LOG('Indicator Data'!I13))/(K$195-K$194)*10))),1)</f>
        <v>7.1</v>
      </c>
      <c r="L10" s="55">
        <f t="shared" si="2"/>
        <v>7.1</v>
      </c>
      <c r="M10" s="55">
        <f>ROUND(IF('Indicator Data'!J13=0,0,IF(LOG('Indicator Data'!J13)&gt;M$195,10,IF(LOG('Indicator Data'!J13)&lt;M$194,0,10-(M$195-LOG('Indicator Data'!J13))/(M$195-M$194)*10))),1)</f>
        <v>10</v>
      </c>
      <c r="N10" s="56">
        <f>'Indicator Data'!C13/'Indicator Data'!$CK13</f>
        <v>7.6576085553336757E-7</v>
      </c>
      <c r="O10" s="56">
        <f>'Indicator Data'!D13/'Indicator Data'!$CK13</f>
        <v>0</v>
      </c>
      <c r="P10" s="56">
        <f>IF(F10=0.1,"x",'Indicator Data'!E13/'Indicator Data'!$CK13)</f>
        <v>3.4925497598790171E-3</v>
      </c>
      <c r="Q10" s="56">
        <f>'Indicator Data'!F13/'Indicator Data'!$CK13</f>
        <v>6.9615038350226232E-6</v>
      </c>
      <c r="R10" s="56">
        <f>'Indicator Data'!G13/'Indicator Data'!$CK13</f>
        <v>1.4941485568897672E-3</v>
      </c>
      <c r="S10" s="56">
        <f>'Indicator Data'!H13/'Indicator Data'!$CK13</f>
        <v>9.2755175558521336E-5</v>
      </c>
      <c r="T10" s="56">
        <f>'Indicator Data'!I13/'Indicator Data'!$CK13</f>
        <v>1.5584066458622589E-3</v>
      </c>
      <c r="U10" s="56">
        <f>'Indicator Data'!J13/'Indicator Data'!$CK13</f>
        <v>8.3441254165439564E-3</v>
      </c>
      <c r="V10" s="55">
        <f t="shared" si="3"/>
        <v>0</v>
      </c>
      <c r="W10" s="55">
        <f t="shared" si="4"/>
        <v>0</v>
      </c>
      <c r="X10" s="55">
        <f t="shared" si="5"/>
        <v>0</v>
      </c>
      <c r="Y10" s="55">
        <f t="shared" si="6"/>
        <v>2.2999999999999998</v>
      </c>
      <c r="Z10" s="55">
        <f t="shared" si="7"/>
        <v>7.4</v>
      </c>
      <c r="AA10" s="55">
        <f t="shared" si="8"/>
        <v>0.8</v>
      </c>
      <c r="AB10" s="55">
        <f t="shared" si="9"/>
        <v>0.2</v>
      </c>
      <c r="AC10" s="55">
        <f t="shared" si="10"/>
        <v>0.5</v>
      </c>
      <c r="AD10" s="55">
        <f t="shared" si="11"/>
        <v>1.6</v>
      </c>
      <c r="AE10" s="55">
        <f t="shared" si="12"/>
        <v>1.1000000000000001</v>
      </c>
      <c r="AF10" s="55">
        <f t="shared" si="13"/>
        <v>2.8</v>
      </c>
      <c r="AG10" s="55">
        <f>ROUND(IF('Indicator Data'!K13=0,0,IF('Indicator Data'!K13&gt;AG$195,10,IF('Indicator Data'!K13&lt;AG$194,0,10-(AG$195-'Indicator Data'!K13)/(AG$195-AG$194)*10))),1)</f>
        <v>4.8</v>
      </c>
      <c r="AH10" s="55">
        <f t="shared" si="14"/>
        <v>0.4</v>
      </c>
      <c r="AI10" s="55">
        <f t="shared" si="15"/>
        <v>0.1</v>
      </c>
      <c r="AJ10" s="55">
        <f t="shared" si="16"/>
        <v>3.6</v>
      </c>
      <c r="AK10" s="55">
        <f t="shared" si="17"/>
        <v>3.9</v>
      </c>
      <c r="AL10" s="55">
        <f t="shared" si="18"/>
        <v>3.8</v>
      </c>
      <c r="AM10" s="55">
        <f t="shared" si="19"/>
        <v>4.4000000000000004</v>
      </c>
      <c r="AN10" s="55">
        <f t="shared" si="20"/>
        <v>8.1</v>
      </c>
      <c r="AO10" s="182">
        <f t="shared" si="21"/>
        <v>0.2</v>
      </c>
      <c r="AP10" s="182">
        <f t="shared" si="41"/>
        <v>5.3</v>
      </c>
      <c r="AQ10" s="182">
        <f t="shared" si="22"/>
        <v>7.2</v>
      </c>
      <c r="AR10" s="182">
        <f t="shared" si="23"/>
        <v>4.8</v>
      </c>
      <c r="AS10" s="55">
        <f t="shared" si="24"/>
        <v>6.5</v>
      </c>
      <c r="AT10" s="55">
        <f>IF('Indicator Data'!L13="No data","x",IF('Indicator Data'!CL13&lt;1000,"x",ROUND((IF('Indicator Data'!L13&gt;AT$195,10,IF('Indicator Data'!L13&lt;AT$194,0,10-(AT$195-'Indicator Data'!L13)/(AT$195-AT$194)*10))),1)))</f>
        <v>7.1</v>
      </c>
      <c r="AU10" s="182">
        <f t="shared" si="25"/>
        <v>6.8</v>
      </c>
      <c r="AV10" s="55">
        <f>IF('Indicator Data'!M13="No data","x",ROUND(IF('Indicator Data'!M13=0,0,IF(LOG('Indicator Data'!M13)&gt;AV$195,10,IF(LOG('Indicator Data'!M13)&lt;AV$194,0,10-(AV$195-LOG('Indicator Data'!M13))/(AV$195-AV$194)*10))),1))</f>
        <v>0</v>
      </c>
      <c r="AW10" s="56">
        <f>IF(AV10="x","x",'Indicator Data'!M13/'Indicator Data'!$CK13)</f>
        <v>0</v>
      </c>
      <c r="AX10" s="55">
        <f t="shared" si="42"/>
        <v>0</v>
      </c>
      <c r="AY10" s="55">
        <f t="shared" si="43"/>
        <v>0</v>
      </c>
      <c r="AZ10" s="55" t="str">
        <f>IF('Indicator Data'!N13="No data","x",ROUND(IF('Indicator Data'!N13=0,0,IF(LOG('Indicator Data'!N13)&gt;AZ$195,10,IF(LOG('Indicator Data'!N13)&lt;AZ$194,0,10-(AZ$195-LOG('Indicator Data'!N13))/(AZ$195-AZ$194)*10))),1))</f>
        <v>x</v>
      </c>
      <c r="BA10" s="56" t="str">
        <f>IF(AZ10="x","x",'Indicator Data'!N13/'Indicator Data'!$CK13)</f>
        <v>x</v>
      </c>
      <c r="BB10" s="55" t="str">
        <f t="shared" si="44"/>
        <v>x</v>
      </c>
      <c r="BC10" s="55" t="str">
        <f t="shared" si="45"/>
        <v>x</v>
      </c>
      <c r="BD10" s="55" t="str">
        <f>IF('Indicator Data'!O13="No data","x",ROUND(IF('Indicator Data'!O13=0,0,IF(LOG('Indicator Data'!O13)&gt;BD$195,10,IF(LOG('Indicator Data'!O13)&lt;BD$194,0,10-(BD$195-LOG('Indicator Data'!O13))/(BD$195-BD$194)*10))),1))</f>
        <v>x</v>
      </c>
      <c r="BE10" s="56" t="str">
        <f>IF(BD10="x","x",'Indicator Data'!O13/'Indicator Data'!$CK13)</f>
        <v>x</v>
      </c>
      <c r="BF10" s="55" t="str">
        <f t="shared" si="46"/>
        <v>x</v>
      </c>
      <c r="BG10" s="55" t="str">
        <f t="shared" si="47"/>
        <v>x</v>
      </c>
      <c r="BH10" s="55" t="str">
        <f>IF('Indicator Data'!P13="No data","x",ROUND(IF('Indicator Data'!P13=0,0,IF(LOG('Indicator Data'!P13)&gt;BH$195,10,IF(LOG('Indicator Data'!P13)&lt;BH$194,0,10-(BH$195-LOG('Indicator Data'!P13))/(BH$195-BH$194)*10))),1))</f>
        <v>x</v>
      </c>
      <c r="BI10" s="56" t="str">
        <f>IF(BH10="x","x",'Indicator Data'!P13/'Indicator Data'!$CK13)</f>
        <v>x</v>
      </c>
      <c r="BJ10" s="55" t="str">
        <f t="shared" si="48"/>
        <v>x</v>
      </c>
      <c r="BK10" s="55" t="str">
        <f t="shared" si="49"/>
        <v>x</v>
      </c>
      <c r="BL10" s="55">
        <f t="shared" si="50"/>
        <v>0</v>
      </c>
      <c r="BM10" s="55">
        <f>ROUND(IF('Indicator Data'!Q13=0,0,IF(LOG('Indicator Data'!Q13)&gt;BM$195,10,IF(LOG('Indicator Data'!Q13)&lt;BM$194,0,10-(BM$195-LOG('Indicator Data'!Q13))/(BM$195-BM$194)*10))),1)</f>
        <v>0</v>
      </c>
      <c r="BN10" s="55">
        <f>ROUND(IF('Indicator Data'!R13=0,0,IF(LOG('Indicator Data'!R13)&gt;BN$195,10,IF(LOG('Indicator Data'!R13)&lt;BN$194,0,10-(BN$195-LOG('Indicator Data'!R13))/(BN$195-BN$194)*10))),1)</f>
        <v>0</v>
      </c>
      <c r="BO10" s="55">
        <f t="shared" si="51"/>
        <v>0</v>
      </c>
      <c r="BP10" s="56">
        <f>'Indicator Data'!Q13/'Indicator Data'!$CK13</f>
        <v>0</v>
      </c>
      <c r="BQ10" s="56">
        <f>'Indicator Data'!R13/'Indicator Data'!$CK13</f>
        <v>0</v>
      </c>
      <c r="BR10" s="55">
        <f t="shared" si="26"/>
        <v>0</v>
      </c>
      <c r="BS10" s="55">
        <f t="shared" si="27"/>
        <v>0</v>
      </c>
      <c r="BT10" s="55">
        <f t="shared" si="28"/>
        <v>0</v>
      </c>
      <c r="BU10" s="55">
        <f t="shared" si="52"/>
        <v>0</v>
      </c>
      <c r="BV10" s="55">
        <f>ROUND(IF('Indicator Data'!S13=0,0,IF(LOG('Indicator Data'!S13)&gt;BV$195,10,IF(LOG('Indicator Data'!S13)&lt;BV$194,0,10-(BV$195-LOG('Indicator Data'!S13))/(BV$195-BV$194)*10))),1)</f>
        <v>0</v>
      </c>
      <c r="BW10" s="55">
        <f>ROUND(IF('Indicator Data'!T13=0,0,IF(LOG('Indicator Data'!T13)&gt;BW$195,10,IF(LOG('Indicator Data'!T13)&lt;BW$194,0,10-(BW$195-LOG('Indicator Data'!T13))/(BW$195-BW$194)*10))),1)</f>
        <v>0</v>
      </c>
      <c r="BX10" s="55">
        <f t="shared" si="53"/>
        <v>0</v>
      </c>
      <c r="BY10" s="56">
        <f>'Indicator Data'!S13/'Indicator Data'!$CK13</f>
        <v>0</v>
      </c>
      <c r="BZ10" s="56">
        <f>'Indicator Data'!T13/'Indicator Data'!$CK13</f>
        <v>0</v>
      </c>
      <c r="CA10" s="55">
        <f t="shared" si="29"/>
        <v>0</v>
      </c>
      <c r="CB10" s="55">
        <f t="shared" si="30"/>
        <v>0</v>
      </c>
      <c r="CC10" s="55">
        <f t="shared" si="54"/>
        <v>0</v>
      </c>
      <c r="CD10" s="55">
        <f t="shared" si="55"/>
        <v>0</v>
      </c>
      <c r="CE10" s="55">
        <f t="shared" si="56"/>
        <v>0</v>
      </c>
      <c r="CF10" s="55">
        <f>ROUND(IF('Indicator Data'!U13=0,0,IF(LOG('Indicator Data'!U13)&gt;CF$195,10,IF(LOG('Indicator Data'!U13)&lt;CF$194,0,10-(CF$195-LOG('Indicator Data'!U13))/(CF$195-CF$194)*10))),1)</f>
        <v>6.9</v>
      </c>
      <c r="CG10" s="56">
        <f>'Indicator Data'!U13/'Indicator Data'!$CK13</f>
        <v>2.8959956083199109E-2</v>
      </c>
      <c r="CH10" s="55">
        <f t="shared" si="31"/>
        <v>0.3</v>
      </c>
      <c r="CI10" s="55">
        <f t="shared" si="57"/>
        <v>4.4000000000000004</v>
      </c>
      <c r="CJ10" s="55">
        <f>ROUND(IF('Indicator Data'!V13=0,0,IF(LOG('Indicator Data'!V13)&gt;CJ$195,10,IF(LOG('Indicator Data'!V13)&lt;CJ$194,0,10-(CJ$195-LOG('Indicator Data'!V13))/(CJ$195-CJ$194)*10))),1)</f>
        <v>8.1</v>
      </c>
      <c r="CK10" s="56">
        <f>IF('Indicator Data'!V13/'Indicator Data'!$CK13&gt;1,1,'Indicator Data'!V13/'Indicator Data'!$CK13)</f>
        <v>0.18549202339033583</v>
      </c>
      <c r="CL10" s="55">
        <f t="shared" si="32"/>
        <v>1.9</v>
      </c>
      <c r="CM10" s="55">
        <f t="shared" si="58"/>
        <v>5.8</v>
      </c>
      <c r="CN10" s="55">
        <f>ROUND(IF('Indicator Data'!W13=0,0,IF(LOG('Indicator Data'!W13)&gt;CN$195,10,IF(LOG('Indicator Data'!W13)&lt;CN$194,0,10-(CN$195-LOG('Indicator Data'!W13))/(CN$195-CN$194)*10))),1)</f>
        <v>7.5</v>
      </c>
      <c r="CO10" s="56">
        <f>'Indicator Data'!W13/'Indicator Data'!$CK13</f>
        <v>7.4424433870907789E-2</v>
      </c>
      <c r="CP10" s="55">
        <f t="shared" si="33"/>
        <v>0.7</v>
      </c>
      <c r="CQ10" s="55">
        <f t="shared" si="59"/>
        <v>5</v>
      </c>
      <c r="CR10" s="55">
        <f t="shared" si="34"/>
        <v>4.0999999999999996</v>
      </c>
      <c r="CS10" s="55">
        <f>IF('Indicator Data'!BZ13="No data","x",ROUND(IF('Indicator Data'!BZ13&gt;CS$195,0,IF('Indicator Data'!BZ13&lt;CS$194,10,(CS$195-'Indicator Data'!BZ13)/(CS$195-CS$194)*10)),1))</f>
        <v>0</v>
      </c>
      <c r="CT10" s="55">
        <f>IF('Indicator Data'!CA13="No data","x",ROUND(IF('Indicator Data'!CA13&gt;CT$195,0,IF('Indicator Data'!CA13&lt;CT$194,10,(CT$195-'Indicator Data'!CA13)/(CT$195-CT$194)*10)),1))</f>
        <v>0</v>
      </c>
      <c r="CU10" s="55" t="str">
        <f>IF('Indicator Data'!AC13="No data","x",ROUND(IF('Indicator Data'!AC13&gt;CU$195,0,IF('Indicator Data'!AC13&lt;CU$194,10,(CU$195-'Indicator Data'!AC13)/(CU$195-CU$194)*10)),1))</f>
        <v>x</v>
      </c>
      <c r="CV10" s="55">
        <f t="shared" si="35"/>
        <v>0</v>
      </c>
      <c r="CW10" s="55">
        <f>IF('Indicator Data'!X13="No data","x",ROUND(IF(LOG('Indicator Data'!X13)&gt;CW$195,10,IF(LOG('Indicator Data'!X13)&lt;CW$194,0,10-(CW$195-LOG('Indicator Data'!X13))/(CW$195-CW$194)*10)),1))</f>
        <v>1.7</v>
      </c>
      <c r="CX10" s="55">
        <f>IF('Indicator Data'!Y13="No data","x",ROUND(IF('Indicator Data'!Y13&gt;CX$195,10,IF('Indicator Data'!Y13&lt;CX$194,0,10-(CX$195-'Indicator Data'!Y13)/(CX$195-CX$194)*10)),1))</f>
        <v>3.4</v>
      </c>
      <c r="CY10" s="55">
        <f>IF('Indicator Data'!Z13="No data","x",ROUND(IF('Indicator Data'!Z13&gt;CY$195,10,IF('Indicator Data'!Z13&lt;CY$194,0,10-(CY$195-'Indicator Data'!Z13)/(CY$195-CY$194)*10)),1))</f>
        <v>8.6</v>
      </c>
      <c r="CZ10" s="55">
        <f>IF('Indicator Data'!AA13="No data","x",ROUND(IF('Indicator Data'!AA13&gt;CZ$195,10,IF('Indicator Data'!AA13&lt;CZ$194,0,10-(CZ$195-'Indicator Data'!AA13)/(CZ$195-CZ$194)*10)),1))</f>
        <v>1.3</v>
      </c>
      <c r="DA10" s="55">
        <f t="shared" si="60"/>
        <v>3.8</v>
      </c>
      <c r="DB10" s="55">
        <f t="shared" si="61"/>
        <v>2.5</v>
      </c>
      <c r="DC10" s="55" t="str">
        <f>IF('Indicator Data'!AF13="No data","x",ROUND(IF('Indicator Data'!AF13&gt;DC$195,10,IF('Indicator Data'!AF13&lt;DC$194,0,10-(DC$195-'Indicator Data'!AF13)/(DC$195-DC$194)*10)),1))</f>
        <v>x</v>
      </c>
      <c r="DD10" s="55">
        <f>IF('Indicator Data'!AG13="No data","x",ROUND(IF('Indicator Data'!AG13&gt;DD$195,10,IF('Indicator Data'!AG13&lt;DD$194,0,10-(DD$195-'Indicator Data'!AG13)/(DD$195-DD$194)*10)),1))</f>
        <v>1</v>
      </c>
      <c r="DE10" s="55">
        <f t="shared" si="62"/>
        <v>3.2</v>
      </c>
      <c r="DF10" s="55">
        <f>IF('Indicator Data'!AB13="No data","x",ROUND(IF('Indicator Data'!AB13&gt;DF$195,10,IF('Indicator Data'!AB13&lt;DF$194,0,10-(DF$195-'Indicator Data'!AB13)/(DF$195-DF$194)*10)),1))</f>
        <v>0</v>
      </c>
      <c r="DG10" s="55">
        <f t="shared" si="63"/>
        <v>0</v>
      </c>
      <c r="DH10" s="183">
        <f>IF('Indicator Data'!AD13="No data","x",'Indicator Data'!AD13/'Indicator Data'!$CJ13)</f>
        <v>6.4944134078212296E-4</v>
      </c>
      <c r="DI10" s="55">
        <f t="shared" si="64"/>
        <v>3.5</v>
      </c>
      <c r="DJ10" s="55">
        <f>IF('Indicator Data'!AE13="No data","x",ROUND(IF('Indicator Data'!AE13&gt;DJ$195,0,IF('Indicator Data'!AE13&lt;DJ$194,10,(DJ$195-'Indicator Data'!AE13)/(DJ$195-DJ$194)*10)),1))</f>
        <v>0</v>
      </c>
      <c r="DK10" s="55">
        <f t="shared" si="65"/>
        <v>1.8</v>
      </c>
      <c r="DL10" s="55">
        <f t="shared" si="66"/>
        <v>1.7</v>
      </c>
      <c r="DM10" s="57">
        <f t="shared" si="36"/>
        <v>2.2000000000000002</v>
      </c>
      <c r="DN10" s="58">
        <f t="shared" si="37"/>
        <v>4.9000000000000004</v>
      </c>
      <c r="DO10" s="55">
        <f>ROUND(IF('Indicator Data'!AH13=0,0,IF('Indicator Data'!AH13&gt;DO$195,10,IF('Indicator Data'!AH13&lt;DO$194,0,10-(DO$195-'Indicator Data'!AH13)/(DO$195-DO$194)*10))),1)</f>
        <v>0.1</v>
      </c>
      <c r="DP10" s="55">
        <f>ROUND(IF('Indicator Data'!AI13=0,0,IF(LOG('Indicator Data'!AI13)&gt;LOG(DP$195),10,IF(LOG('Indicator Data'!AI13)&lt;LOG(DP$194),0,10-(LOG(DP$195)-LOG('Indicator Data'!AI13))/(LOG(DP$195)-LOG(DP$194))*10))),1)</f>
        <v>0</v>
      </c>
      <c r="DQ10" s="57">
        <f t="shared" si="38"/>
        <v>0.1</v>
      </c>
      <c r="DR10" s="55">
        <f>'Indicator Data'!AJ13</f>
        <v>0</v>
      </c>
      <c r="DS10" s="55">
        <f>'Indicator Data'!AK13</f>
        <v>0</v>
      </c>
      <c r="DT10" s="57">
        <f t="shared" si="39"/>
        <v>0</v>
      </c>
      <c r="DU10" s="58">
        <f t="shared" si="40"/>
        <v>0.1</v>
      </c>
      <c r="DV10" s="15"/>
      <c r="DW10" s="103"/>
    </row>
    <row r="11" spans="1:127" s="4" customFormat="1" x14ac:dyDescent="0.3">
      <c r="A11" s="121" t="str">
        <f>'Indicator Data'!A14</f>
        <v>Austria</v>
      </c>
      <c r="B11" s="59" t="str">
        <f>'Indicator Data'!B14</f>
        <v>AUT</v>
      </c>
      <c r="C11" s="55">
        <f>ROUND(IF('Indicator Data'!C14=0,0.1,IF(LOG('Indicator Data'!C14)&gt;C$195,10,IF(LOG('Indicator Data'!C14)&lt;C$194,0,10-(C$195-LOG('Indicator Data'!C14))/(C$195-C$194)*10))),1)</f>
        <v>7.5</v>
      </c>
      <c r="D11" s="55">
        <f>ROUND(IF('Indicator Data'!D14=0,0.1,IF(LOG('Indicator Data'!D14)&gt;D$195,10,IF(LOG('Indicator Data'!D14)&lt;D$194,0,10-(D$195-LOG('Indicator Data'!D14))/(D$195-D$194)*10))),1)</f>
        <v>0.1</v>
      </c>
      <c r="E11" s="55">
        <f t="shared" si="0"/>
        <v>4.8</v>
      </c>
      <c r="F11" s="55">
        <f>IF('Indicator Data'!E14="No data",0.1,(ROUND(IF('Indicator Data'!E14=0,0,IF(LOG('Indicator Data'!E14)&gt;F$195,10,IF(LOG('Indicator Data'!E14)&lt;F$194,0,10-(F$195-LOG('Indicator Data'!E14))/(F$195-F$194)*10))),1)))</f>
        <v>6.7</v>
      </c>
      <c r="G11" s="55">
        <f>ROUND(IF('Indicator Data'!F14=0,0,IF(LOG('Indicator Data'!F14)&gt;G$195,10,IF(LOG('Indicator Data'!F14)&lt;G$194,0,10-(G$195-LOG('Indicator Data'!F14))/(G$195-G$194)*10))),1)</f>
        <v>0</v>
      </c>
      <c r="H11" s="55">
        <f>ROUND(IF('Indicator Data'!G14=0,0,IF(LOG('Indicator Data'!G14)&gt;H$195,10,IF(LOG('Indicator Data'!G14)&lt;H$194,0,10-(H$195-LOG('Indicator Data'!G14))/(H$195-H$194)*10))),1)</f>
        <v>0</v>
      </c>
      <c r="I11" s="55">
        <f>ROUND(IF('Indicator Data'!H14=0,0,IF(LOG('Indicator Data'!H14)&gt;I$195,10,IF(LOG('Indicator Data'!H14)&lt;I$194,0,10-(I$195-LOG('Indicator Data'!H14))/(I$195-I$194)*10))),1)</f>
        <v>0</v>
      </c>
      <c r="J11" s="55">
        <f t="shared" si="1"/>
        <v>0</v>
      </c>
      <c r="K11" s="55">
        <f>ROUND(IF('Indicator Data'!I14=0,0,IF(LOG('Indicator Data'!I14)&gt;K$195,10,IF(LOG('Indicator Data'!I14)&lt;K$194,0,10-(K$195-LOG('Indicator Data'!I14))/(K$195-K$194)*10))),1)</f>
        <v>0</v>
      </c>
      <c r="L11" s="55">
        <f t="shared" si="2"/>
        <v>0</v>
      </c>
      <c r="M11" s="55">
        <f>ROUND(IF('Indicator Data'!J14=0,0,IF(LOG('Indicator Data'!J14)&gt;M$195,10,IF(LOG('Indicator Data'!J14)&lt;M$194,0,10-(M$195-LOG('Indicator Data'!J14))/(M$195-M$194)*10))),1)</f>
        <v>0</v>
      </c>
      <c r="N11" s="56">
        <f>'Indicator Data'!C14/'Indicator Data'!$CK14</f>
        <v>1.1867971661574681E-3</v>
      </c>
      <c r="O11" s="56">
        <f>'Indicator Data'!D14/'Indicator Data'!$CK14</f>
        <v>0</v>
      </c>
      <c r="P11" s="56">
        <f>IF(F11=0.1,"x",'Indicator Data'!E14/'Indicator Data'!$CK14)</f>
        <v>5.8700141192357938E-3</v>
      </c>
      <c r="Q11" s="56">
        <f>'Indicator Data'!F14/'Indicator Data'!$CK14</f>
        <v>0</v>
      </c>
      <c r="R11" s="56">
        <f>'Indicator Data'!G14/'Indicator Data'!$CK14</f>
        <v>0</v>
      </c>
      <c r="S11" s="56">
        <f>'Indicator Data'!H14/'Indicator Data'!$CK14</f>
        <v>0</v>
      </c>
      <c r="T11" s="56">
        <f>'Indicator Data'!I14/'Indicator Data'!$CK14</f>
        <v>0</v>
      </c>
      <c r="U11" s="56">
        <f>'Indicator Data'!J14/'Indicator Data'!$CK14</f>
        <v>0</v>
      </c>
      <c r="V11" s="55">
        <f t="shared" si="3"/>
        <v>5.9</v>
      </c>
      <c r="W11" s="55">
        <f t="shared" si="4"/>
        <v>0</v>
      </c>
      <c r="X11" s="55">
        <f t="shared" si="5"/>
        <v>3.5</v>
      </c>
      <c r="Y11" s="55">
        <f t="shared" si="6"/>
        <v>3.9</v>
      </c>
      <c r="Z11" s="55">
        <f t="shared" si="7"/>
        <v>0</v>
      </c>
      <c r="AA11" s="55">
        <f t="shared" si="8"/>
        <v>0</v>
      </c>
      <c r="AB11" s="55">
        <f t="shared" si="9"/>
        <v>0</v>
      </c>
      <c r="AC11" s="55">
        <f t="shared" si="10"/>
        <v>0</v>
      </c>
      <c r="AD11" s="55">
        <f t="shared" si="11"/>
        <v>0</v>
      </c>
      <c r="AE11" s="55">
        <f t="shared" si="12"/>
        <v>0</v>
      </c>
      <c r="AF11" s="55">
        <f t="shared" si="13"/>
        <v>0</v>
      </c>
      <c r="AG11" s="55">
        <f>ROUND(IF('Indicator Data'!K14=0,0,IF('Indicator Data'!K14&gt;AG$195,10,IF('Indicator Data'!K14&lt;AG$194,0,10-(AG$195-'Indicator Data'!K14)/(AG$195-AG$194)*10))),1)</f>
        <v>0</v>
      </c>
      <c r="AH11" s="55">
        <f t="shared" si="14"/>
        <v>6.7</v>
      </c>
      <c r="AI11" s="55">
        <f t="shared" si="15"/>
        <v>0.1</v>
      </c>
      <c r="AJ11" s="55">
        <f t="shared" si="16"/>
        <v>0</v>
      </c>
      <c r="AK11" s="55">
        <f t="shared" si="17"/>
        <v>0</v>
      </c>
      <c r="AL11" s="55">
        <f t="shared" si="18"/>
        <v>0</v>
      </c>
      <c r="AM11" s="55">
        <f t="shared" si="19"/>
        <v>0</v>
      </c>
      <c r="AN11" s="55">
        <f t="shared" si="20"/>
        <v>0</v>
      </c>
      <c r="AO11" s="182">
        <f t="shared" si="21"/>
        <v>4.2</v>
      </c>
      <c r="AP11" s="182">
        <f t="shared" si="41"/>
        <v>5.5</v>
      </c>
      <c r="AQ11" s="182">
        <f t="shared" si="22"/>
        <v>0</v>
      </c>
      <c r="AR11" s="182">
        <f t="shared" si="23"/>
        <v>0</v>
      </c>
      <c r="AS11" s="55">
        <f t="shared" si="24"/>
        <v>0</v>
      </c>
      <c r="AT11" s="55">
        <f>IF('Indicator Data'!L14="No data","x",IF('Indicator Data'!CL14&lt;1000,"x",ROUND((IF('Indicator Data'!L14&gt;AT$195,10,IF('Indicator Data'!L14&lt;AT$194,0,10-(AT$195-'Indicator Data'!L14)/(AT$195-AT$194)*10))),1)))</f>
        <v>1</v>
      </c>
      <c r="AU11" s="182">
        <f t="shared" si="25"/>
        <v>0.5</v>
      </c>
      <c r="AV11" s="55">
        <f>IF('Indicator Data'!M14="No data","x",ROUND(IF('Indicator Data'!M14=0,0,IF(LOG('Indicator Data'!M14)&gt;AV$195,10,IF(LOG('Indicator Data'!M14)&lt;AV$194,0,10-(AV$195-LOG('Indicator Data'!M14))/(AV$195-AV$194)*10))),1))</f>
        <v>3.5</v>
      </c>
      <c r="AW11" s="56">
        <f>IF(AV11="x","x",'Indicator Data'!M14/'Indicator Data'!$CK14)</f>
        <v>3.4470996155955177E-4</v>
      </c>
      <c r="AX11" s="55">
        <f t="shared" si="42"/>
        <v>0</v>
      </c>
      <c r="AY11" s="55">
        <f t="shared" si="43"/>
        <v>1.9</v>
      </c>
      <c r="AZ11" s="55" t="str">
        <f>IF('Indicator Data'!N14="No data","x",ROUND(IF('Indicator Data'!N14=0,0,IF(LOG('Indicator Data'!N14)&gt;AZ$195,10,IF(LOG('Indicator Data'!N14)&lt;AZ$194,0,10-(AZ$195-LOG('Indicator Data'!N14))/(AZ$195-AZ$194)*10))),1))</f>
        <v>x</v>
      </c>
      <c r="BA11" s="56" t="str">
        <f>IF(AZ11="x","x",'Indicator Data'!N14/'Indicator Data'!$CK14)</f>
        <v>x</v>
      </c>
      <c r="BB11" s="55" t="str">
        <f t="shared" si="44"/>
        <v>x</v>
      </c>
      <c r="BC11" s="55" t="str">
        <f t="shared" si="45"/>
        <v>x</v>
      </c>
      <c r="BD11" s="55" t="str">
        <f>IF('Indicator Data'!O14="No data","x",ROUND(IF('Indicator Data'!O14=0,0,IF(LOG('Indicator Data'!O14)&gt;BD$195,10,IF(LOG('Indicator Data'!O14)&lt;BD$194,0,10-(BD$195-LOG('Indicator Data'!O14))/(BD$195-BD$194)*10))),1))</f>
        <v>x</v>
      </c>
      <c r="BE11" s="56" t="str">
        <f>IF(BD11="x","x",'Indicator Data'!O14/'Indicator Data'!$CK14)</f>
        <v>x</v>
      </c>
      <c r="BF11" s="55" t="str">
        <f t="shared" si="46"/>
        <v>x</v>
      </c>
      <c r="BG11" s="55" t="str">
        <f t="shared" si="47"/>
        <v>x</v>
      </c>
      <c r="BH11" s="55" t="str">
        <f>IF('Indicator Data'!P14="No data","x",ROUND(IF('Indicator Data'!P14=0,0,IF(LOG('Indicator Data'!P14)&gt;BH$195,10,IF(LOG('Indicator Data'!P14)&lt;BH$194,0,10-(BH$195-LOG('Indicator Data'!P14))/(BH$195-BH$194)*10))),1))</f>
        <v>x</v>
      </c>
      <c r="BI11" s="56" t="str">
        <f>IF(BH11="x","x",'Indicator Data'!P14/'Indicator Data'!$CK14)</f>
        <v>x</v>
      </c>
      <c r="BJ11" s="55" t="str">
        <f t="shared" si="48"/>
        <v>x</v>
      </c>
      <c r="BK11" s="55" t="str">
        <f t="shared" si="49"/>
        <v>x</v>
      </c>
      <c r="BL11" s="55">
        <f t="shared" si="50"/>
        <v>1.9</v>
      </c>
      <c r="BM11" s="55">
        <f>ROUND(IF('Indicator Data'!Q14=0,0,IF(LOG('Indicator Data'!Q14)&gt;BM$195,10,IF(LOG('Indicator Data'!Q14)&lt;BM$194,0,10-(BM$195-LOG('Indicator Data'!Q14))/(BM$195-BM$194)*10))),1)</f>
        <v>0</v>
      </c>
      <c r="BN11" s="55">
        <f>ROUND(IF('Indicator Data'!R14=0,0,IF(LOG('Indicator Data'!R14)&gt;BN$195,10,IF(LOG('Indicator Data'!R14)&lt;BN$194,0,10-(BN$195-LOG('Indicator Data'!R14))/(BN$195-BN$194)*10))),1)</f>
        <v>0</v>
      </c>
      <c r="BO11" s="55">
        <f t="shared" si="51"/>
        <v>0</v>
      </c>
      <c r="BP11" s="56">
        <f>'Indicator Data'!Q14/'Indicator Data'!$CK14</f>
        <v>0</v>
      </c>
      <c r="BQ11" s="56">
        <f>'Indicator Data'!R14/'Indicator Data'!$CK14</f>
        <v>0</v>
      </c>
      <c r="BR11" s="55">
        <f t="shared" si="26"/>
        <v>0</v>
      </c>
      <c r="BS11" s="55">
        <f t="shared" si="27"/>
        <v>0</v>
      </c>
      <c r="BT11" s="55">
        <f t="shared" si="28"/>
        <v>0</v>
      </c>
      <c r="BU11" s="55">
        <f t="shared" si="52"/>
        <v>0</v>
      </c>
      <c r="BV11" s="55">
        <f>ROUND(IF('Indicator Data'!S14=0,0,IF(LOG('Indicator Data'!S14)&gt;BV$195,10,IF(LOG('Indicator Data'!S14)&lt;BV$194,0,10-(BV$195-LOG('Indicator Data'!S14))/(BV$195-BV$194)*10))),1)</f>
        <v>0</v>
      </c>
      <c r="BW11" s="55">
        <f>ROUND(IF('Indicator Data'!T14=0,0,IF(LOG('Indicator Data'!T14)&gt;BW$195,10,IF(LOG('Indicator Data'!T14)&lt;BW$194,0,10-(BW$195-LOG('Indicator Data'!T14))/(BW$195-BW$194)*10))),1)</f>
        <v>0</v>
      </c>
      <c r="BX11" s="55">
        <f t="shared" si="53"/>
        <v>0</v>
      </c>
      <c r="BY11" s="56">
        <f>'Indicator Data'!S14/'Indicator Data'!$CK14</f>
        <v>0</v>
      </c>
      <c r="BZ11" s="56">
        <f>'Indicator Data'!T14/'Indicator Data'!$CK14</f>
        <v>0</v>
      </c>
      <c r="CA11" s="55">
        <f t="shared" si="29"/>
        <v>0</v>
      </c>
      <c r="CB11" s="55">
        <f t="shared" si="30"/>
        <v>0</v>
      </c>
      <c r="CC11" s="55">
        <f t="shared" si="54"/>
        <v>0</v>
      </c>
      <c r="CD11" s="55">
        <f t="shared" si="55"/>
        <v>0</v>
      </c>
      <c r="CE11" s="55">
        <f t="shared" si="56"/>
        <v>0</v>
      </c>
      <c r="CF11" s="55">
        <f>ROUND(IF('Indicator Data'!U14=0,0,IF(LOG('Indicator Data'!U14)&gt;CF$195,10,IF(LOG('Indicator Data'!U14)&lt;CF$194,0,10-(CF$195-LOG('Indicator Data'!U14))/(CF$195-CF$194)*10))),1)</f>
        <v>0</v>
      </c>
      <c r="CG11" s="56">
        <f>'Indicator Data'!U14/'Indicator Data'!$CK14</f>
        <v>0</v>
      </c>
      <c r="CH11" s="55">
        <f t="shared" si="31"/>
        <v>0</v>
      </c>
      <c r="CI11" s="55">
        <f t="shared" si="57"/>
        <v>0</v>
      </c>
      <c r="CJ11" s="55">
        <f>ROUND(IF('Indicator Data'!V14=0,0,IF(LOG('Indicator Data'!V14)&gt;CJ$195,10,IF(LOG('Indicator Data'!V14)&lt;CJ$194,0,10-(CJ$195-LOG('Indicator Data'!V14))/(CJ$195-CJ$194)*10))),1)</f>
        <v>0</v>
      </c>
      <c r="CK11" s="56">
        <f>IF('Indicator Data'!V14/'Indicator Data'!$CK14&gt;1,1,'Indicator Data'!V14/'Indicator Data'!$CK14)</f>
        <v>0</v>
      </c>
      <c r="CL11" s="55">
        <f t="shared" si="32"/>
        <v>0</v>
      </c>
      <c r="CM11" s="55">
        <f t="shared" si="58"/>
        <v>0</v>
      </c>
      <c r="CN11" s="55">
        <f>ROUND(IF('Indicator Data'!W14=0,0,IF(LOG('Indicator Data'!W14)&gt;CN$195,10,IF(LOG('Indicator Data'!W14)&lt;CN$194,0,10-(CN$195-LOG('Indicator Data'!W14))/(CN$195-CN$194)*10))),1)</f>
        <v>0</v>
      </c>
      <c r="CO11" s="56">
        <f>'Indicator Data'!W14/'Indicator Data'!$CK14</f>
        <v>0</v>
      </c>
      <c r="CP11" s="55">
        <f t="shared" si="33"/>
        <v>0</v>
      </c>
      <c r="CQ11" s="55">
        <f t="shared" si="59"/>
        <v>0</v>
      </c>
      <c r="CR11" s="55">
        <f t="shared" si="34"/>
        <v>0</v>
      </c>
      <c r="CS11" s="55">
        <f>IF('Indicator Data'!BZ14="No data","x",ROUND(IF('Indicator Data'!BZ14&gt;CS$195,0,IF('Indicator Data'!BZ14&lt;CS$194,10,(CS$195-'Indicator Data'!BZ14)/(CS$195-CS$194)*10)),1))</f>
        <v>0</v>
      </c>
      <c r="CT11" s="55">
        <f>IF('Indicator Data'!CA14="No data","x",ROUND(IF('Indicator Data'!CA14&gt;CT$195,0,IF('Indicator Data'!CA14&lt;CT$194,10,(CT$195-'Indicator Data'!CA14)/(CT$195-CT$194)*10)),1))</f>
        <v>0</v>
      </c>
      <c r="CU11" s="55" t="str">
        <f>IF('Indicator Data'!AC14="No data","x",ROUND(IF('Indicator Data'!AC14&gt;CU$195,0,IF('Indicator Data'!AC14&lt;CU$194,10,(CU$195-'Indicator Data'!AC14)/(CU$195-CU$194)*10)),1))</f>
        <v>x</v>
      </c>
      <c r="CV11" s="55">
        <f t="shared" si="35"/>
        <v>0</v>
      </c>
      <c r="CW11" s="55">
        <f>IF('Indicator Data'!X14="No data","x",ROUND(IF(LOG('Indicator Data'!X14)&gt;CW$195,10,IF(LOG('Indicator Data'!X14)&lt;CW$194,0,10-(CW$195-LOG('Indicator Data'!X14))/(CW$195-CW$194)*10)),1))</f>
        <v>6.8</v>
      </c>
      <c r="CX11" s="55">
        <f>IF('Indicator Data'!Y14="No data","x",ROUND(IF('Indicator Data'!Y14&gt;CX$195,10,IF('Indicator Data'!Y14&lt;CX$194,0,10-(CX$195-'Indicator Data'!Y14)/(CX$195-CX$194)*10)),1))</f>
        <v>1.8</v>
      </c>
      <c r="CY11" s="55">
        <f>IF('Indicator Data'!Z14="No data","x",ROUND(IF('Indicator Data'!Z14&gt;CY$195,10,IF('Indicator Data'!Z14&lt;CY$194,0,10-(CY$195-'Indicator Data'!Z14)/(CY$195-CY$194)*10)),1))</f>
        <v>5.8</v>
      </c>
      <c r="CZ11" s="55">
        <f>IF('Indicator Data'!AA14="No data","x",ROUND(IF('Indicator Data'!AA14&gt;CZ$195,10,IF('Indicator Data'!AA14&lt;CZ$194,0,10-(CZ$195-'Indicator Data'!AA14)/(CZ$195-CZ$194)*10)),1))</f>
        <v>0.7</v>
      </c>
      <c r="DA11" s="55">
        <f t="shared" si="60"/>
        <v>3.8</v>
      </c>
      <c r="DB11" s="55">
        <f t="shared" si="61"/>
        <v>2.5</v>
      </c>
      <c r="DC11" s="55" t="str">
        <f>IF('Indicator Data'!AF14="No data","x",ROUND(IF('Indicator Data'!AF14&gt;DC$195,10,IF('Indicator Data'!AF14&lt;DC$194,0,10-(DC$195-'Indicator Data'!AF14)/(DC$195-DC$194)*10)),1))</f>
        <v>x</v>
      </c>
      <c r="DD11" s="55">
        <f>IF('Indicator Data'!AG14="No data","x",ROUND(IF('Indicator Data'!AG14&gt;DD$195,10,IF('Indicator Data'!AG14&lt;DD$194,0,10-(DD$195-'Indicator Data'!AG14)/(DD$195-DD$194)*10)),1))</f>
        <v>0</v>
      </c>
      <c r="DE11" s="55">
        <f t="shared" si="62"/>
        <v>3</v>
      </c>
      <c r="DF11" s="55">
        <f>IF('Indicator Data'!AB14="No data","x",ROUND(IF('Indicator Data'!AB14&gt;DF$195,10,IF('Indicator Data'!AB14&lt;DF$194,0,10-(DF$195-'Indicator Data'!AB14)/(DF$195-DF$194)*10)),1))</f>
        <v>0</v>
      </c>
      <c r="DG11" s="55">
        <f t="shared" si="63"/>
        <v>0</v>
      </c>
      <c r="DH11" s="183">
        <f>IF('Indicator Data'!AD14="No data","x",'Indicator Data'!AD14/'Indicator Data'!$CJ14)</f>
        <v>5.5454384246398812E-4</v>
      </c>
      <c r="DI11" s="55">
        <f t="shared" si="64"/>
        <v>4.5</v>
      </c>
      <c r="DJ11" s="55">
        <f>IF('Indicator Data'!AE14="No data","x",ROUND(IF('Indicator Data'!AE14&gt;DJ$195,0,IF('Indicator Data'!AE14&lt;DJ$194,10,(DJ$195-'Indicator Data'!AE14)/(DJ$195-DJ$194)*10)),1))</f>
        <v>2</v>
      </c>
      <c r="DK11" s="55">
        <f t="shared" si="65"/>
        <v>3.3</v>
      </c>
      <c r="DL11" s="55">
        <f t="shared" si="66"/>
        <v>2.1</v>
      </c>
      <c r="DM11" s="57">
        <f t="shared" si="36"/>
        <v>1.7</v>
      </c>
      <c r="DN11" s="58">
        <f t="shared" si="37"/>
        <v>2.2999999999999998</v>
      </c>
      <c r="DO11" s="55">
        <f>ROUND(IF('Indicator Data'!AH14=0,0,IF('Indicator Data'!AH14&gt;DO$195,10,IF('Indicator Data'!AH14&lt;DO$194,0,10-(DO$195-'Indicator Data'!AH14)/(DO$195-DO$194)*10))),1)</f>
        <v>0</v>
      </c>
      <c r="DP11" s="55">
        <f>ROUND(IF('Indicator Data'!AI14=0,0,IF(LOG('Indicator Data'!AI14)&gt;LOG(DP$195),10,IF(LOG('Indicator Data'!AI14)&lt;LOG(DP$194),0,10-(LOG(DP$195)-LOG('Indicator Data'!AI14))/(LOG(DP$195)-LOG(DP$194))*10))),1)</f>
        <v>0</v>
      </c>
      <c r="DQ11" s="57">
        <f t="shared" si="38"/>
        <v>0</v>
      </c>
      <c r="DR11" s="55">
        <f>'Indicator Data'!AJ14</f>
        <v>0</v>
      </c>
      <c r="DS11" s="55">
        <f>'Indicator Data'!AK14</f>
        <v>0</v>
      </c>
      <c r="DT11" s="57">
        <f t="shared" si="39"/>
        <v>0</v>
      </c>
      <c r="DU11" s="58">
        <f t="shared" si="40"/>
        <v>0</v>
      </c>
      <c r="DV11" s="15"/>
      <c r="DW11" s="103"/>
    </row>
    <row r="12" spans="1:127" s="4" customFormat="1" x14ac:dyDescent="0.3">
      <c r="A12" s="121" t="str">
        <f>'Indicator Data'!A15</f>
        <v>Azerbaijan</v>
      </c>
      <c r="B12" s="59" t="str">
        <f>'Indicator Data'!B15</f>
        <v>AZE</v>
      </c>
      <c r="C12" s="55">
        <f>ROUND(IF('Indicator Data'!C15=0,0.1,IF(LOG('Indicator Data'!C15)&gt;C$195,10,IF(LOG('Indicator Data'!C15)&lt;C$194,0,10-(C$195-LOG('Indicator Data'!C15))/(C$195-C$194)*10))),1)</f>
        <v>8.3000000000000007</v>
      </c>
      <c r="D12" s="55">
        <f>ROUND(IF('Indicator Data'!D15=0,0.1,IF(LOG('Indicator Data'!D15)&gt;D$195,10,IF(LOG('Indicator Data'!D15)&lt;D$194,0,10-(D$195-LOG('Indicator Data'!D15))/(D$195-D$194)*10))),1)</f>
        <v>9.1999999999999993</v>
      </c>
      <c r="E12" s="55">
        <f t="shared" si="0"/>
        <v>8.8000000000000007</v>
      </c>
      <c r="F12" s="55">
        <f>IF('Indicator Data'!E15="No data",0.1,(ROUND(IF('Indicator Data'!E15=0,0,IF(LOG('Indicator Data'!E15)&gt;F$195,10,IF(LOG('Indicator Data'!E15)&lt;F$194,0,10-(F$195-LOG('Indicator Data'!E15))/(F$195-F$194)*10))),1)))</f>
        <v>6.5</v>
      </c>
      <c r="G12" s="55">
        <f>ROUND(IF('Indicator Data'!F15=0,0,IF(LOG('Indicator Data'!F15)&gt;G$195,10,IF(LOG('Indicator Data'!F15)&lt;G$194,0,10-(G$195-LOG('Indicator Data'!F15))/(G$195-G$194)*10))),1)</f>
        <v>0</v>
      </c>
      <c r="H12" s="55">
        <f>ROUND(IF('Indicator Data'!G15=0,0,IF(LOG('Indicator Data'!G15)&gt;H$195,10,IF(LOG('Indicator Data'!G15)&lt;H$194,0,10-(H$195-LOG('Indicator Data'!G15))/(H$195-H$194)*10))),1)</f>
        <v>0</v>
      </c>
      <c r="I12" s="55">
        <f>ROUND(IF('Indicator Data'!H15=0,0,IF(LOG('Indicator Data'!H15)&gt;I$195,10,IF(LOG('Indicator Data'!H15)&lt;I$194,0,10-(I$195-LOG('Indicator Data'!H15))/(I$195-I$194)*10))),1)</f>
        <v>0</v>
      </c>
      <c r="J12" s="55">
        <f t="shared" si="1"/>
        <v>0</v>
      </c>
      <c r="K12" s="55">
        <f>ROUND(IF('Indicator Data'!I15=0,0,IF(LOG('Indicator Data'!I15)&gt;K$195,10,IF(LOG('Indicator Data'!I15)&lt;K$194,0,10-(K$195-LOG('Indicator Data'!I15))/(K$195-K$194)*10))),1)</f>
        <v>0</v>
      </c>
      <c r="L12" s="55">
        <f t="shared" si="2"/>
        <v>0</v>
      </c>
      <c r="M12" s="55">
        <f>ROUND(IF('Indicator Data'!J15=0,0,IF(LOG('Indicator Data'!J15)&gt;M$195,10,IF(LOG('Indicator Data'!J15)&lt;M$194,0,10-(M$195-LOG('Indicator Data'!J15))/(M$195-M$194)*10))),1)</f>
        <v>0</v>
      </c>
      <c r="N12" s="56">
        <f>'Indicator Data'!C15/'Indicator Data'!$CK15</f>
        <v>2.105263209610889E-3</v>
      </c>
      <c r="O12" s="56">
        <f>'Indicator Data'!D15/'Indicator Data'!$CK15</f>
        <v>5.8953816106569563E-4</v>
      </c>
      <c r="P12" s="56">
        <f>IF(F12=0.1,"x",'Indicator Data'!E15/'Indicator Data'!$CK15)</f>
        <v>4.0650936353290737E-3</v>
      </c>
      <c r="Q12" s="56">
        <f>'Indicator Data'!F15/'Indicator Data'!$CK15</f>
        <v>0</v>
      </c>
      <c r="R12" s="56">
        <f>'Indicator Data'!G15/'Indicator Data'!$CK15</f>
        <v>0</v>
      </c>
      <c r="S12" s="56">
        <f>'Indicator Data'!H15/'Indicator Data'!$CK15</f>
        <v>0</v>
      </c>
      <c r="T12" s="56">
        <f>'Indicator Data'!I15/'Indicator Data'!$CK15</f>
        <v>0</v>
      </c>
      <c r="U12" s="56">
        <f>'Indicator Data'!J15/'Indicator Data'!$CK15</f>
        <v>0</v>
      </c>
      <c r="V12" s="55">
        <f t="shared" si="3"/>
        <v>10</v>
      </c>
      <c r="W12" s="55">
        <f t="shared" si="4"/>
        <v>5.9</v>
      </c>
      <c r="X12" s="55">
        <f t="shared" si="5"/>
        <v>8.6999999999999993</v>
      </c>
      <c r="Y12" s="55">
        <f t="shared" si="6"/>
        <v>2.7</v>
      </c>
      <c r="Z12" s="55">
        <f t="shared" si="7"/>
        <v>0</v>
      </c>
      <c r="AA12" s="55">
        <f t="shared" si="8"/>
        <v>0</v>
      </c>
      <c r="AB12" s="55">
        <f t="shared" si="9"/>
        <v>0</v>
      </c>
      <c r="AC12" s="55">
        <f t="shared" si="10"/>
        <v>0</v>
      </c>
      <c r="AD12" s="55">
        <f t="shared" si="11"/>
        <v>0</v>
      </c>
      <c r="AE12" s="55">
        <f t="shared" si="12"/>
        <v>0</v>
      </c>
      <c r="AF12" s="55">
        <f t="shared" si="13"/>
        <v>0</v>
      </c>
      <c r="AG12" s="55">
        <f>ROUND(IF('Indicator Data'!K15=0,0,IF('Indicator Data'!K15&gt;AG$195,10,IF('Indicator Data'!K15&lt;AG$194,0,10-(AG$195-'Indicator Data'!K15)/(AG$195-AG$194)*10))),1)</f>
        <v>1</v>
      </c>
      <c r="AH12" s="55">
        <f t="shared" si="14"/>
        <v>9.1999999999999993</v>
      </c>
      <c r="AI12" s="55">
        <f t="shared" si="15"/>
        <v>7.6</v>
      </c>
      <c r="AJ12" s="55">
        <f t="shared" si="16"/>
        <v>0</v>
      </c>
      <c r="AK12" s="55">
        <f t="shared" si="17"/>
        <v>0</v>
      </c>
      <c r="AL12" s="55">
        <f t="shared" si="18"/>
        <v>0</v>
      </c>
      <c r="AM12" s="55">
        <f t="shared" si="19"/>
        <v>0</v>
      </c>
      <c r="AN12" s="55">
        <f t="shared" si="20"/>
        <v>0</v>
      </c>
      <c r="AO12" s="182">
        <f t="shared" si="21"/>
        <v>8.8000000000000007</v>
      </c>
      <c r="AP12" s="182">
        <f t="shared" si="41"/>
        <v>4.9000000000000004</v>
      </c>
      <c r="AQ12" s="182">
        <f t="shared" si="22"/>
        <v>0</v>
      </c>
      <c r="AR12" s="182">
        <f t="shared" si="23"/>
        <v>0</v>
      </c>
      <c r="AS12" s="55">
        <f t="shared" si="24"/>
        <v>0.5</v>
      </c>
      <c r="AT12" s="55">
        <f>IF('Indicator Data'!L15="No data","x",IF('Indicator Data'!CL15&lt;1000,"x",ROUND((IF('Indicator Data'!L15&gt;AT$195,10,IF('Indicator Data'!L15&lt;AT$194,0,10-(AT$195-'Indicator Data'!L15)/(AT$195-AT$194)*10))),1)))</f>
        <v>10</v>
      </c>
      <c r="AU12" s="182">
        <f t="shared" si="25"/>
        <v>5.3</v>
      </c>
      <c r="AV12" s="55">
        <f>IF('Indicator Data'!M15="No data","x",ROUND(IF('Indicator Data'!M15=0,0,IF(LOG('Indicator Data'!M15)&gt;AV$195,10,IF(LOG('Indicator Data'!M15)&lt;AV$194,0,10-(AV$195-LOG('Indicator Data'!M15))/(AV$195-AV$194)*10))),1))</f>
        <v>8.5</v>
      </c>
      <c r="AW12" s="56">
        <f>IF(AV12="x","x",'Indicator Data'!M15/'Indicator Data'!$CK15)</f>
        <v>0.87624509641312198</v>
      </c>
      <c r="AX12" s="55">
        <f t="shared" si="42"/>
        <v>9.6999999999999993</v>
      </c>
      <c r="AY12" s="55">
        <f t="shared" si="43"/>
        <v>9.1999999999999993</v>
      </c>
      <c r="AZ12" s="55" t="str">
        <f>IF('Indicator Data'!N15="No data","x",ROUND(IF('Indicator Data'!N15=0,0,IF(LOG('Indicator Data'!N15)&gt;AZ$195,10,IF(LOG('Indicator Data'!N15)&lt;AZ$194,0,10-(AZ$195-LOG('Indicator Data'!N15))/(AZ$195-AZ$194)*10))),1))</f>
        <v>x</v>
      </c>
      <c r="BA12" s="56" t="str">
        <f>IF(AZ12="x","x",'Indicator Data'!N15/'Indicator Data'!$CK15)</f>
        <v>x</v>
      </c>
      <c r="BB12" s="55" t="str">
        <f t="shared" si="44"/>
        <v>x</v>
      </c>
      <c r="BC12" s="55" t="str">
        <f t="shared" si="45"/>
        <v>x</v>
      </c>
      <c r="BD12" s="55" t="str">
        <f>IF('Indicator Data'!O15="No data","x",ROUND(IF('Indicator Data'!O15=0,0,IF(LOG('Indicator Data'!O15)&gt;BD$195,10,IF(LOG('Indicator Data'!O15)&lt;BD$194,0,10-(BD$195-LOG('Indicator Data'!O15))/(BD$195-BD$194)*10))),1))</f>
        <v>x</v>
      </c>
      <c r="BE12" s="56" t="str">
        <f>IF(BD12="x","x",'Indicator Data'!O15/'Indicator Data'!$CK15)</f>
        <v>x</v>
      </c>
      <c r="BF12" s="55" t="str">
        <f t="shared" si="46"/>
        <v>x</v>
      </c>
      <c r="BG12" s="55" t="str">
        <f t="shared" si="47"/>
        <v>x</v>
      </c>
      <c r="BH12" s="55" t="str">
        <f>IF('Indicator Data'!P15="No data","x",ROUND(IF('Indicator Data'!P15=0,0,IF(LOG('Indicator Data'!P15)&gt;BH$195,10,IF(LOG('Indicator Data'!P15)&lt;BH$194,0,10-(BH$195-LOG('Indicator Data'!P15))/(BH$195-BH$194)*10))),1))</f>
        <v>x</v>
      </c>
      <c r="BI12" s="56" t="str">
        <f>IF(BH12="x","x",'Indicator Data'!P15/'Indicator Data'!$CK15)</f>
        <v>x</v>
      </c>
      <c r="BJ12" s="55" t="str">
        <f t="shared" si="48"/>
        <v>x</v>
      </c>
      <c r="BK12" s="55" t="str">
        <f t="shared" si="49"/>
        <v>x</v>
      </c>
      <c r="BL12" s="55">
        <f t="shared" si="50"/>
        <v>9.1999999999999993</v>
      </c>
      <c r="BM12" s="55">
        <f>ROUND(IF('Indicator Data'!Q15=0,0,IF(LOG('Indicator Data'!Q15)&gt;BM$195,10,IF(LOG('Indicator Data'!Q15)&lt;BM$194,0,10-(BM$195-LOG('Indicator Data'!Q15))/(BM$195-BM$194)*10))),1)</f>
        <v>8.1</v>
      </c>
      <c r="BN12" s="55">
        <f>ROUND(IF('Indicator Data'!R15=0,0,IF(LOG('Indicator Data'!R15)&gt;BN$195,10,IF(LOG('Indicator Data'!R15)&lt;BN$194,0,10-(BN$195-LOG('Indicator Data'!R15))/(BN$195-BN$194)*10))),1)</f>
        <v>4.9000000000000004</v>
      </c>
      <c r="BO12" s="55">
        <f t="shared" si="51"/>
        <v>5.9666666666666659</v>
      </c>
      <c r="BP12" s="56">
        <f>'Indicator Data'!Q15/'Indicator Data'!$CK15</f>
        <v>0.48163878858542519</v>
      </c>
      <c r="BQ12" s="56">
        <f>'Indicator Data'!R15/'Indicator Data'!$CK15</f>
        <v>8.5776597212909947E-4</v>
      </c>
      <c r="BR12" s="55">
        <f t="shared" si="26"/>
        <v>4.8</v>
      </c>
      <c r="BS12" s="55">
        <f t="shared" si="27"/>
        <v>0</v>
      </c>
      <c r="BT12" s="55">
        <f t="shared" si="28"/>
        <v>1.5999999999999999</v>
      </c>
      <c r="BU12" s="55">
        <f t="shared" si="52"/>
        <v>4.0999999999999996</v>
      </c>
      <c r="BV12" s="55">
        <f>ROUND(IF('Indicator Data'!S15=0,0,IF(LOG('Indicator Data'!S15)&gt;BV$195,10,IF(LOG('Indicator Data'!S15)&lt;BV$194,0,10-(BV$195-LOG('Indicator Data'!S15))/(BV$195-BV$194)*10))),1)</f>
        <v>0</v>
      </c>
      <c r="BW12" s="55">
        <f>ROUND(IF('Indicator Data'!T15=0,0,IF(LOG('Indicator Data'!T15)&gt;BW$195,10,IF(LOG('Indicator Data'!T15)&lt;BW$194,0,10-(BW$195-LOG('Indicator Data'!T15))/(BW$195-BW$194)*10))),1)</f>
        <v>0</v>
      </c>
      <c r="BX12" s="55">
        <f t="shared" si="53"/>
        <v>0</v>
      </c>
      <c r="BY12" s="56">
        <f>'Indicator Data'!S15/'Indicator Data'!$CK15</f>
        <v>0</v>
      </c>
      <c r="BZ12" s="56">
        <f>'Indicator Data'!T15/'Indicator Data'!$CK15</f>
        <v>0</v>
      </c>
      <c r="CA12" s="55">
        <f t="shared" si="29"/>
        <v>0</v>
      </c>
      <c r="CB12" s="55">
        <f t="shared" si="30"/>
        <v>0</v>
      </c>
      <c r="CC12" s="55">
        <f t="shared" si="54"/>
        <v>0</v>
      </c>
      <c r="CD12" s="55">
        <f t="shared" si="55"/>
        <v>0</v>
      </c>
      <c r="CE12" s="55">
        <f t="shared" si="56"/>
        <v>2.2999999999999998</v>
      </c>
      <c r="CF12" s="55">
        <f>ROUND(IF('Indicator Data'!U15=0,0,IF(LOG('Indicator Data'!U15)&gt;CF$195,10,IF(LOG('Indicator Data'!U15)&lt;CF$194,0,10-(CF$195-LOG('Indicator Data'!U15))/(CF$195-CF$194)*10))),1)</f>
        <v>0</v>
      </c>
      <c r="CG12" s="56">
        <f>'Indicator Data'!U15/'Indicator Data'!$CK15</f>
        <v>0</v>
      </c>
      <c r="CH12" s="55">
        <f t="shared" si="31"/>
        <v>0</v>
      </c>
      <c r="CI12" s="55">
        <f t="shared" si="57"/>
        <v>0</v>
      </c>
      <c r="CJ12" s="55">
        <f>ROUND(IF('Indicator Data'!V15=0,0,IF(LOG('Indicator Data'!V15)&gt;CJ$195,10,IF(LOG('Indicator Data'!V15)&lt;CJ$194,0,10-(CJ$195-LOG('Indicator Data'!V15))/(CJ$195-CJ$194)*10))),1)</f>
        <v>1.8</v>
      </c>
      <c r="CK12" s="56">
        <f>IF('Indicator Data'!V15/'Indicator Data'!$CK15&gt;1,1,'Indicator Data'!V15/'Indicator Data'!$CK15)</f>
        <v>1.7851788008736804E-5</v>
      </c>
      <c r="CL12" s="55">
        <f t="shared" si="32"/>
        <v>0</v>
      </c>
      <c r="CM12" s="55">
        <f t="shared" si="58"/>
        <v>0.9</v>
      </c>
      <c r="CN12" s="55">
        <f>ROUND(IF('Indicator Data'!W15=0,0,IF(LOG('Indicator Data'!W15)&gt;CN$195,10,IF(LOG('Indicator Data'!W15)&lt;CN$194,0,10-(CN$195-LOG('Indicator Data'!W15))/(CN$195-CN$194)*10))),1)</f>
        <v>5.0999999999999996</v>
      </c>
      <c r="CO12" s="56">
        <f>'Indicator Data'!W15/'Indicator Data'!$CK15</f>
        <v>3.730284587722444E-3</v>
      </c>
      <c r="CP12" s="55">
        <f t="shared" si="33"/>
        <v>0</v>
      </c>
      <c r="CQ12" s="55">
        <f t="shared" si="59"/>
        <v>2.9</v>
      </c>
      <c r="CR12" s="55">
        <f t="shared" si="34"/>
        <v>1.6</v>
      </c>
      <c r="CS12" s="55">
        <f>IF('Indicator Data'!BZ15="No data","x",ROUND(IF('Indicator Data'!BZ15&gt;CS$195,0,IF('Indicator Data'!BZ15&lt;CS$194,10,(CS$195-'Indicator Data'!BZ15)/(CS$195-CS$194)*10)),1))</f>
        <v>0.8</v>
      </c>
      <c r="CT12" s="55">
        <f>IF('Indicator Data'!CA15="No data","x",ROUND(IF('Indicator Data'!CA15&gt;CT$195,0,IF('Indicator Data'!CA15&lt;CT$194,10,(CT$195-'Indicator Data'!CA15)/(CT$195-CT$194)*10)),1))</f>
        <v>1.4</v>
      </c>
      <c r="CU12" s="55">
        <f>IF('Indicator Data'!AC15="No data","x",ROUND(IF('Indicator Data'!AC15&gt;CU$195,0,IF('Indicator Data'!AC15&lt;CU$194,10,(CU$195-'Indicator Data'!AC15)/(CU$195-CU$194)*10)),1))</f>
        <v>1.7</v>
      </c>
      <c r="CV12" s="55">
        <f t="shared" si="35"/>
        <v>1.3</v>
      </c>
      <c r="CW12" s="55">
        <f>IF('Indicator Data'!X15="No data","x",ROUND(IF(LOG('Indicator Data'!X15)&gt;CW$195,10,IF(LOG('Indicator Data'!X15)&lt;CW$194,0,10-(CW$195-LOG('Indicator Data'!X15))/(CW$195-CW$194)*10)),1))</f>
        <v>6.9</v>
      </c>
      <c r="CX12" s="55">
        <f>IF('Indicator Data'!Y15="No data","x",ROUND(IF('Indicator Data'!Y15&gt;CX$195,10,IF('Indicator Data'!Y15&lt;CX$194,0,10-(CX$195-'Indicator Data'!Y15)/(CX$195-CX$194)*10)),1))</f>
        <v>3</v>
      </c>
      <c r="CY12" s="55">
        <f>IF('Indicator Data'!Z15="No data","x",ROUND(IF('Indicator Data'!Z15&gt;CY$195,10,IF('Indicator Data'!Z15&lt;CY$194,0,10-(CY$195-'Indicator Data'!Z15)/(CY$195-CY$194)*10)),1))</f>
        <v>5.6</v>
      </c>
      <c r="CZ12" s="55">
        <f>IF('Indicator Data'!AA15="No data","x",ROUND(IF('Indicator Data'!AA15&gt;CZ$195,10,IF('Indicator Data'!AA15&lt;CZ$194,0,10-(CZ$195-'Indicator Data'!AA15)/(CZ$195-CZ$194)*10)),1))</f>
        <v>6.4</v>
      </c>
      <c r="DA12" s="55">
        <f t="shared" si="60"/>
        <v>5.5</v>
      </c>
      <c r="DB12" s="55">
        <f t="shared" si="61"/>
        <v>4.0999999999999996</v>
      </c>
      <c r="DC12" s="55" t="str">
        <f>IF('Indicator Data'!AF15="No data","x",ROUND(IF('Indicator Data'!AF15&gt;DC$195,10,IF('Indicator Data'!AF15&lt;DC$194,0,10-(DC$195-'Indicator Data'!AF15)/(DC$195-DC$194)*10)),1))</f>
        <v>x</v>
      </c>
      <c r="DD12" s="55">
        <f>IF('Indicator Data'!AG15="No data","x",ROUND(IF('Indicator Data'!AG15&gt;DD$195,10,IF('Indicator Data'!AG15&lt;DD$194,0,10-(DD$195-'Indicator Data'!AG15)/(DD$195-DD$194)*10)),1))</f>
        <v>2.2999999999999998</v>
      </c>
      <c r="DE12" s="55">
        <f t="shared" si="62"/>
        <v>4.8</v>
      </c>
      <c r="DF12" s="55">
        <f>IF('Indicator Data'!AB15="No data","x",ROUND(IF('Indicator Data'!AB15&gt;DF$195,10,IF('Indicator Data'!AB15&lt;DF$194,0,10-(DF$195-'Indicator Data'!AB15)/(DF$195-DF$194)*10)),1))</f>
        <v>0.1</v>
      </c>
      <c r="DG12" s="55">
        <f t="shared" si="63"/>
        <v>1</v>
      </c>
      <c r="DH12" s="183">
        <f>IF('Indicator Data'!AD15="No data","x",'Indicator Data'!AD15/'Indicator Data'!$CJ15)</f>
        <v>2.8872224631281985E-4</v>
      </c>
      <c r="DI12" s="55">
        <f t="shared" si="64"/>
        <v>7.1</v>
      </c>
      <c r="DJ12" s="55">
        <f>IF('Indicator Data'!AE15="No data","x",ROUND(IF('Indicator Data'!AE15&gt;DJ$195,0,IF('Indicator Data'!AE15&lt;DJ$194,10,(DJ$195-'Indicator Data'!AE15)/(DJ$195-DJ$194)*10)),1))</f>
        <v>4</v>
      </c>
      <c r="DK12" s="55">
        <f t="shared" si="65"/>
        <v>5.6</v>
      </c>
      <c r="DL12" s="55">
        <f t="shared" si="66"/>
        <v>3.8</v>
      </c>
      <c r="DM12" s="57">
        <f t="shared" si="36"/>
        <v>5.6</v>
      </c>
      <c r="DN12" s="58">
        <f t="shared" si="37"/>
        <v>4.9000000000000004</v>
      </c>
      <c r="DO12" s="55">
        <f>ROUND(IF('Indicator Data'!AH15=0,0,IF('Indicator Data'!AH15&gt;DO$195,10,IF('Indicator Data'!AH15&lt;DO$194,0,10-(DO$195-'Indicator Data'!AH15)/(DO$195-DO$194)*10))),1)</f>
        <v>8</v>
      </c>
      <c r="DP12" s="55">
        <f>ROUND(IF('Indicator Data'!AI15=0,0,IF(LOG('Indicator Data'!AI15)&gt;LOG(DP$195),10,IF(LOG('Indicator Data'!AI15)&lt;LOG(DP$194),0,10-(LOG(DP$195)-LOG('Indicator Data'!AI15))/(LOG(DP$195)-LOG(DP$194))*10))),1)</f>
        <v>6.2</v>
      </c>
      <c r="DQ12" s="57">
        <f t="shared" si="38"/>
        <v>7.2</v>
      </c>
      <c r="DR12" s="55">
        <f>'Indicator Data'!AJ15</f>
        <v>0</v>
      </c>
      <c r="DS12" s="55">
        <f>'Indicator Data'!AK15</f>
        <v>0</v>
      </c>
      <c r="DT12" s="57">
        <f t="shared" si="39"/>
        <v>0</v>
      </c>
      <c r="DU12" s="58">
        <f t="shared" si="40"/>
        <v>5</v>
      </c>
      <c r="DV12" s="15"/>
      <c r="DW12" s="103"/>
    </row>
    <row r="13" spans="1:127" s="4" customFormat="1" x14ac:dyDescent="0.3">
      <c r="A13" s="121" t="str">
        <f>'Indicator Data'!A16</f>
        <v>Bahamas</v>
      </c>
      <c r="B13" s="59" t="str">
        <f>'Indicator Data'!B16</f>
        <v>BHS</v>
      </c>
      <c r="C13" s="55">
        <f>ROUND(IF('Indicator Data'!C16=0,0.1,IF(LOG('Indicator Data'!C16)&gt;C$195,10,IF(LOG('Indicator Data'!C16)&lt;C$194,0,10-(C$195-LOG('Indicator Data'!C16))/(C$195-C$194)*10))),1)</f>
        <v>0.1</v>
      </c>
      <c r="D13" s="55">
        <f>ROUND(IF('Indicator Data'!D16=0,0.1,IF(LOG('Indicator Data'!D16)&gt;D$195,10,IF(LOG('Indicator Data'!D16)&lt;D$194,0,10-(D$195-LOG('Indicator Data'!D16))/(D$195-D$194)*10))),1)</f>
        <v>0.1</v>
      </c>
      <c r="E13" s="55">
        <f t="shared" si="0"/>
        <v>0.1</v>
      </c>
      <c r="F13" s="55">
        <f>IF('Indicator Data'!E16="No data",0.1,(ROUND(IF('Indicator Data'!E16=0,0,IF(LOG('Indicator Data'!E16)&gt;F$195,10,IF(LOG('Indicator Data'!E16)&lt;F$194,0,10-(F$195-LOG('Indicator Data'!E16))/(F$195-F$194)*10))),1)))</f>
        <v>0.1</v>
      </c>
      <c r="G13" s="55">
        <f>ROUND(IF('Indicator Data'!F16=0,0,IF(LOG('Indicator Data'!F16)&gt;G$195,10,IF(LOG('Indicator Data'!F16)&lt;G$194,0,10-(G$195-LOG('Indicator Data'!F16))/(G$195-G$194)*10))),1)</f>
        <v>0</v>
      </c>
      <c r="H13" s="55">
        <f>ROUND(IF('Indicator Data'!G16=0,0,IF(LOG('Indicator Data'!G16)&gt;H$195,10,IF(LOG('Indicator Data'!G16)&lt;H$194,0,10-(H$195-LOG('Indicator Data'!G16))/(H$195-H$194)*10))),1)</f>
        <v>4.7</v>
      </c>
      <c r="I13" s="55">
        <f>ROUND(IF('Indicator Data'!H16=0,0,IF(LOG('Indicator Data'!H16)&gt;I$195,10,IF(LOG('Indicator Data'!H16)&lt;I$194,0,10-(I$195-LOG('Indicator Data'!H16))/(I$195-I$194)*10))),1)</f>
        <v>7.7</v>
      </c>
      <c r="J13" s="55">
        <f t="shared" si="1"/>
        <v>6.4</v>
      </c>
      <c r="K13" s="55">
        <f>ROUND(IF('Indicator Data'!I16=0,0,IF(LOG('Indicator Data'!I16)&gt;K$195,10,IF(LOG('Indicator Data'!I16)&lt;K$194,0,10-(K$195-LOG('Indicator Data'!I16))/(K$195-K$194)*10))),1)</f>
        <v>6.5</v>
      </c>
      <c r="L13" s="55">
        <f t="shared" si="2"/>
        <v>6.5</v>
      </c>
      <c r="M13" s="55">
        <f>ROUND(IF('Indicator Data'!J16=0,0,IF(LOG('Indicator Data'!J16)&gt;M$195,10,IF(LOG('Indicator Data'!J16)&lt;M$194,0,10-(M$195-LOG('Indicator Data'!J16))/(M$195-M$194)*10))),1)</f>
        <v>0</v>
      </c>
      <c r="N13" s="56">
        <f>'Indicator Data'!C16/'Indicator Data'!$CK16</f>
        <v>0</v>
      </c>
      <c r="O13" s="56">
        <f>'Indicator Data'!D16/'Indicator Data'!$CK16</f>
        <v>0</v>
      </c>
      <c r="P13" s="56" t="str">
        <f>IF(F13=0.1,"x",'Indicator Data'!E16/'Indicator Data'!$CK16)</f>
        <v>x</v>
      </c>
      <c r="Q13" s="56">
        <f>'Indicator Data'!F16/'Indicator Data'!$CK16</f>
        <v>0</v>
      </c>
      <c r="R13" s="56">
        <f>'Indicator Data'!G16/'Indicator Data'!$CK16</f>
        <v>1.8972235895664904E-2</v>
      </c>
      <c r="S13" s="56">
        <f>'Indicator Data'!H16/'Indicator Data'!$CK16</f>
        <v>5.9912323881047063E-3</v>
      </c>
      <c r="T13" s="56">
        <f>'Indicator Data'!I16/'Indicator Data'!$CK16</f>
        <v>4.7870859416678048E-2</v>
      </c>
      <c r="U13" s="56">
        <f>'Indicator Data'!J16/'Indicator Data'!$CK16</f>
        <v>0</v>
      </c>
      <c r="V13" s="55">
        <f t="shared" si="3"/>
        <v>0</v>
      </c>
      <c r="W13" s="55">
        <f t="shared" si="4"/>
        <v>0</v>
      </c>
      <c r="X13" s="55">
        <f t="shared" si="5"/>
        <v>0</v>
      </c>
      <c r="Y13" s="55">
        <f t="shared" si="6"/>
        <v>0.1</v>
      </c>
      <c r="Z13" s="55">
        <f t="shared" si="7"/>
        <v>0</v>
      </c>
      <c r="AA13" s="55">
        <f t="shared" si="8"/>
        <v>10</v>
      </c>
      <c r="AB13" s="55">
        <f t="shared" si="9"/>
        <v>10</v>
      </c>
      <c r="AC13" s="55">
        <f t="shared" si="10"/>
        <v>10</v>
      </c>
      <c r="AD13" s="55">
        <f t="shared" si="11"/>
        <v>10</v>
      </c>
      <c r="AE13" s="55">
        <f t="shared" si="12"/>
        <v>10</v>
      </c>
      <c r="AF13" s="55">
        <f t="shared" si="13"/>
        <v>0</v>
      </c>
      <c r="AG13" s="55">
        <f>ROUND(IF('Indicator Data'!K16=0,0,IF('Indicator Data'!K16&gt;AG$195,10,IF('Indicator Data'!K16&lt;AG$194,0,10-(AG$195-'Indicator Data'!K16)/(AG$195-AG$194)*10))),1)</f>
        <v>0</v>
      </c>
      <c r="AH13" s="55">
        <f t="shared" si="14"/>
        <v>0.1</v>
      </c>
      <c r="AI13" s="55">
        <f t="shared" si="15"/>
        <v>0.1</v>
      </c>
      <c r="AJ13" s="55">
        <f t="shared" si="16"/>
        <v>7.4</v>
      </c>
      <c r="AK13" s="55">
        <f t="shared" si="17"/>
        <v>8.9</v>
      </c>
      <c r="AL13" s="55">
        <f t="shared" si="18"/>
        <v>8.1999999999999993</v>
      </c>
      <c r="AM13" s="55">
        <f t="shared" si="19"/>
        <v>8.3000000000000007</v>
      </c>
      <c r="AN13" s="55">
        <f t="shared" si="20"/>
        <v>0</v>
      </c>
      <c r="AO13" s="182">
        <f t="shared" si="21"/>
        <v>0.1</v>
      </c>
      <c r="AP13" s="182">
        <f t="shared" si="41"/>
        <v>0.1</v>
      </c>
      <c r="AQ13" s="182">
        <f t="shared" si="22"/>
        <v>0</v>
      </c>
      <c r="AR13" s="182">
        <f t="shared" si="23"/>
        <v>8.8000000000000007</v>
      </c>
      <c r="AS13" s="55">
        <f t="shared" si="24"/>
        <v>0</v>
      </c>
      <c r="AT13" s="55">
        <f>IF('Indicator Data'!L16="No data","x",IF('Indicator Data'!CL16&lt;1000,"x",ROUND((IF('Indicator Data'!L16&gt;AT$195,10,IF('Indicator Data'!L16&lt;AT$194,0,10-(AT$195-'Indicator Data'!L16)/(AT$195-AT$194)*10))),1)))</f>
        <v>5.0999999999999996</v>
      </c>
      <c r="AU13" s="182">
        <f t="shared" si="25"/>
        <v>2.6</v>
      </c>
      <c r="AV13" s="55" t="str">
        <f>IF('Indicator Data'!M16="No data","x",ROUND(IF('Indicator Data'!M16=0,0,IF(LOG('Indicator Data'!M16)&gt;AV$195,10,IF(LOG('Indicator Data'!M16)&lt;AV$194,0,10-(AV$195-LOG('Indicator Data'!M16))/(AV$195-AV$194)*10))),1))</f>
        <v>x</v>
      </c>
      <c r="AW13" s="56" t="str">
        <f>IF(AV13="x","x",'Indicator Data'!M16/'Indicator Data'!$CK16)</f>
        <v>x</v>
      </c>
      <c r="AX13" s="55" t="str">
        <f t="shared" si="42"/>
        <v>x</v>
      </c>
      <c r="AY13" s="55" t="str">
        <f t="shared" si="43"/>
        <v>x</v>
      </c>
      <c r="AZ13" s="55" t="str">
        <f>IF('Indicator Data'!N16="No data","x",ROUND(IF('Indicator Data'!N16=0,0,IF(LOG('Indicator Data'!N16)&gt;AZ$195,10,IF(LOG('Indicator Data'!N16)&lt;AZ$194,0,10-(AZ$195-LOG('Indicator Data'!N16))/(AZ$195-AZ$194)*10))),1))</f>
        <v>x</v>
      </c>
      <c r="BA13" s="56" t="str">
        <f>IF(AZ13="x","x",'Indicator Data'!N16/'Indicator Data'!$CK16)</f>
        <v>x</v>
      </c>
      <c r="BB13" s="55" t="str">
        <f t="shared" si="44"/>
        <v>x</v>
      </c>
      <c r="BC13" s="55" t="str">
        <f t="shared" si="45"/>
        <v>x</v>
      </c>
      <c r="BD13" s="55" t="str">
        <f>IF('Indicator Data'!O16="No data","x",ROUND(IF('Indicator Data'!O16=0,0,IF(LOG('Indicator Data'!O16)&gt;BD$195,10,IF(LOG('Indicator Data'!O16)&lt;BD$194,0,10-(BD$195-LOG('Indicator Data'!O16))/(BD$195-BD$194)*10))),1))</f>
        <v>x</v>
      </c>
      <c r="BE13" s="56" t="str">
        <f>IF(BD13="x","x",'Indicator Data'!O16/'Indicator Data'!$CK16)</f>
        <v>x</v>
      </c>
      <c r="BF13" s="55" t="str">
        <f t="shared" si="46"/>
        <v>x</v>
      </c>
      <c r="BG13" s="55" t="str">
        <f t="shared" si="47"/>
        <v>x</v>
      </c>
      <c r="BH13" s="55" t="str">
        <f>IF('Indicator Data'!P16="No data","x",ROUND(IF('Indicator Data'!P16=0,0,IF(LOG('Indicator Data'!P16)&gt;BH$195,10,IF(LOG('Indicator Data'!P16)&lt;BH$194,0,10-(BH$195-LOG('Indicator Data'!P16))/(BH$195-BH$194)*10))),1))</f>
        <v>x</v>
      </c>
      <c r="BI13" s="56" t="str">
        <f>IF(BH13="x","x",'Indicator Data'!P16/'Indicator Data'!$CK16)</f>
        <v>x</v>
      </c>
      <c r="BJ13" s="55" t="str">
        <f t="shared" si="48"/>
        <v>x</v>
      </c>
      <c r="BK13" s="55" t="str">
        <f t="shared" si="49"/>
        <v>x</v>
      </c>
      <c r="BL13" s="55" t="str">
        <f t="shared" si="50"/>
        <v>x</v>
      </c>
      <c r="BM13" s="55">
        <f>ROUND(IF('Indicator Data'!Q16=0,0,IF(LOG('Indicator Data'!Q16)&gt;BM$195,10,IF(LOG('Indicator Data'!Q16)&lt;BM$194,0,10-(BM$195-LOG('Indicator Data'!Q16))/(BM$195-BM$194)*10))),1)</f>
        <v>0</v>
      </c>
      <c r="BN13" s="55">
        <f>ROUND(IF('Indicator Data'!R16=0,0,IF(LOG('Indicator Data'!R16)&gt;BN$195,10,IF(LOG('Indicator Data'!R16)&lt;BN$194,0,10-(BN$195-LOG('Indicator Data'!R16))/(BN$195-BN$194)*10))),1)</f>
        <v>0</v>
      </c>
      <c r="BO13" s="55">
        <f t="shared" si="51"/>
        <v>0</v>
      </c>
      <c r="BP13" s="56">
        <f>'Indicator Data'!Q16/'Indicator Data'!$CK16</f>
        <v>0</v>
      </c>
      <c r="BQ13" s="56">
        <f>'Indicator Data'!R16/'Indicator Data'!$CK16</f>
        <v>0</v>
      </c>
      <c r="BR13" s="55">
        <f t="shared" si="26"/>
        <v>0</v>
      </c>
      <c r="BS13" s="55">
        <f t="shared" si="27"/>
        <v>0</v>
      </c>
      <c r="BT13" s="55">
        <f t="shared" si="28"/>
        <v>0</v>
      </c>
      <c r="BU13" s="55">
        <f t="shared" si="52"/>
        <v>0</v>
      </c>
      <c r="BV13" s="55">
        <f>ROUND(IF('Indicator Data'!S16=0,0,IF(LOG('Indicator Data'!S16)&gt;BV$195,10,IF(LOG('Indicator Data'!S16)&lt;BV$194,0,10-(BV$195-LOG('Indicator Data'!S16))/(BV$195-BV$194)*10))),1)</f>
        <v>0</v>
      </c>
      <c r="BW13" s="55">
        <f>ROUND(IF('Indicator Data'!T16=0,0,IF(LOG('Indicator Data'!T16)&gt;BW$195,10,IF(LOG('Indicator Data'!T16)&lt;BW$194,0,10-(BW$195-LOG('Indicator Data'!T16))/(BW$195-BW$194)*10))),1)</f>
        <v>0</v>
      </c>
      <c r="BX13" s="55">
        <f t="shared" si="53"/>
        <v>0</v>
      </c>
      <c r="BY13" s="56">
        <f>'Indicator Data'!S16/'Indicator Data'!$CK16</f>
        <v>0</v>
      </c>
      <c r="BZ13" s="56">
        <f>'Indicator Data'!T16/'Indicator Data'!$CK16</f>
        <v>0</v>
      </c>
      <c r="CA13" s="55">
        <f t="shared" si="29"/>
        <v>0</v>
      </c>
      <c r="CB13" s="55">
        <f t="shared" si="30"/>
        <v>0</v>
      </c>
      <c r="CC13" s="55">
        <f t="shared" si="54"/>
        <v>0</v>
      </c>
      <c r="CD13" s="55">
        <f t="shared" si="55"/>
        <v>0</v>
      </c>
      <c r="CE13" s="55">
        <f t="shared" si="56"/>
        <v>0</v>
      </c>
      <c r="CF13" s="55">
        <f>ROUND(IF('Indicator Data'!U16=0,0,IF(LOG('Indicator Data'!U16)&gt;CF$195,10,IF(LOG('Indicator Data'!U16)&lt;CF$194,0,10-(CF$195-LOG('Indicator Data'!U16))/(CF$195-CF$194)*10))),1)</f>
        <v>5.8</v>
      </c>
      <c r="CG13" s="56">
        <f>'Indicator Data'!U16/'Indicator Data'!$CK16</f>
        <v>0.29148572621443797</v>
      </c>
      <c r="CH13" s="55">
        <f t="shared" si="31"/>
        <v>3.2</v>
      </c>
      <c r="CI13" s="55">
        <f t="shared" si="57"/>
        <v>4.5999999999999996</v>
      </c>
      <c r="CJ13" s="55">
        <f>ROUND(IF('Indicator Data'!V16=0,0,IF(LOG('Indicator Data'!V16)&gt;CJ$195,10,IF(LOG('Indicator Data'!V16)&lt;CJ$194,0,10-(CJ$195-LOG('Indicator Data'!V16))/(CJ$195-CJ$194)*10))),1)</f>
        <v>6.3</v>
      </c>
      <c r="CK13" s="56">
        <f>IF('Indicator Data'!V16/'Indicator Data'!$CK16&gt;1,1,'Indicator Data'!V16/'Indicator Data'!$CK16)</f>
        <v>0.7134402084820588</v>
      </c>
      <c r="CL13" s="55">
        <f t="shared" si="32"/>
        <v>7.1</v>
      </c>
      <c r="CM13" s="55">
        <f t="shared" si="58"/>
        <v>6.7</v>
      </c>
      <c r="CN13" s="55">
        <f>ROUND(IF('Indicator Data'!W16=0,0,IF(LOG('Indicator Data'!W16)&gt;CN$195,10,IF(LOG('Indicator Data'!W16)&lt;CN$194,0,10-(CN$195-LOG('Indicator Data'!W16))/(CN$195-CN$194)*10))),1)</f>
        <v>6.2</v>
      </c>
      <c r="CO13" s="56">
        <f>'Indicator Data'!W16/'Indicator Data'!$CK16</f>
        <v>0.54806859311786282</v>
      </c>
      <c r="CP13" s="55">
        <f t="shared" si="33"/>
        <v>5.5</v>
      </c>
      <c r="CQ13" s="55">
        <f t="shared" si="59"/>
        <v>5.9</v>
      </c>
      <c r="CR13" s="55">
        <f t="shared" si="34"/>
        <v>4.7</v>
      </c>
      <c r="CS13" s="55">
        <f>IF('Indicator Data'!BZ16="No data","x",ROUND(IF('Indicator Data'!BZ16&gt;CS$195,0,IF('Indicator Data'!BZ16&lt;CS$194,10,(CS$195-'Indicator Data'!BZ16)/(CS$195-CS$194)*10)),1))</f>
        <v>0.6</v>
      </c>
      <c r="CT13" s="55">
        <f>IF('Indicator Data'!CA16="No data","x",ROUND(IF('Indicator Data'!CA16&gt;CT$195,0,IF('Indicator Data'!CA16&lt;CT$194,10,(CT$195-'Indicator Data'!CA16)/(CT$195-CT$194)*10)),1))</f>
        <v>0.2</v>
      </c>
      <c r="CU13" s="55" t="str">
        <f>IF('Indicator Data'!AC16="No data","x",ROUND(IF('Indicator Data'!AC16&gt;CU$195,0,IF('Indicator Data'!AC16&lt;CU$194,10,(CU$195-'Indicator Data'!AC16)/(CU$195-CU$194)*10)),1))</f>
        <v>x</v>
      </c>
      <c r="CV13" s="55">
        <f t="shared" si="35"/>
        <v>0.4</v>
      </c>
      <c r="CW13" s="55">
        <f>IF('Indicator Data'!X16="No data","x",ROUND(IF(LOG('Indicator Data'!X16)&gt;CW$195,10,IF(LOG('Indicator Data'!X16)&lt;CW$194,0,10-(CW$195-LOG('Indicator Data'!X16))/(CW$195-CW$194)*10)),1))</f>
        <v>5.3</v>
      </c>
      <c r="CX13" s="55">
        <f>IF('Indicator Data'!Y16="No data","x",ROUND(IF('Indicator Data'!Y16&gt;CX$195,10,IF('Indicator Data'!Y16&lt;CX$194,0,10-(CX$195-'Indicator Data'!Y16)/(CX$195-CX$194)*10)),1))</f>
        <v>2.2999999999999998</v>
      </c>
      <c r="CY13" s="55">
        <f>IF('Indicator Data'!Z16="No data","x",ROUND(IF('Indicator Data'!Z16&gt;CY$195,10,IF('Indicator Data'!Z16&lt;CY$194,0,10-(CY$195-'Indicator Data'!Z16)/(CY$195-CY$194)*10)),1))</f>
        <v>8.3000000000000007</v>
      </c>
      <c r="CZ13" s="55">
        <f>IF('Indicator Data'!AA16="No data","x",ROUND(IF('Indicator Data'!AA16&gt;CZ$195,10,IF('Indicator Data'!AA16&lt;CZ$194,0,10-(CZ$195-'Indicator Data'!AA16)/(CZ$195-CZ$194)*10)),1))</f>
        <v>3.5</v>
      </c>
      <c r="DA13" s="55">
        <f t="shared" si="60"/>
        <v>4.9000000000000004</v>
      </c>
      <c r="DB13" s="55">
        <f t="shared" si="61"/>
        <v>3.4</v>
      </c>
      <c r="DC13" s="55" t="str">
        <f>IF('Indicator Data'!AF16="No data","x",ROUND(IF('Indicator Data'!AF16&gt;DC$195,10,IF('Indicator Data'!AF16&lt;DC$194,0,10-(DC$195-'Indicator Data'!AF16)/(DC$195-DC$194)*10)),1))</f>
        <v>x</v>
      </c>
      <c r="DD13" s="55">
        <f>IF('Indicator Data'!AG16="No data","x",ROUND(IF('Indicator Data'!AG16&gt;DD$195,10,IF('Indicator Data'!AG16&lt;DD$194,0,10-(DD$195-'Indicator Data'!AG16)/(DD$195-DD$194)*10)),1))</f>
        <v>1.2</v>
      </c>
      <c r="DE13" s="55">
        <f t="shared" si="62"/>
        <v>4.0999999999999996</v>
      </c>
      <c r="DF13" s="55">
        <f>IF('Indicator Data'!AB16="No data","x",ROUND(IF('Indicator Data'!AB16&gt;DF$195,10,IF('Indicator Data'!AB16&lt;DF$194,0,10-(DF$195-'Indicator Data'!AB16)/(DF$195-DF$194)*10)),1))</f>
        <v>0.1</v>
      </c>
      <c r="DG13" s="55">
        <f t="shared" si="63"/>
        <v>0.3</v>
      </c>
      <c r="DH13" s="183">
        <f>IF('Indicator Data'!AD16="No data","x",'Indicator Data'!AD16/'Indicator Data'!$CJ16)</f>
        <v>3.3377322933301839E-4</v>
      </c>
      <c r="DI13" s="55">
        <f t="shared" si="64"/>
        <v>6.7</v>
      </c>
      <c r="DJ13" s="55">
        <f>IF('Indicator Data'!AE16="No data","x",ROUND(IF('Indicator Data'!AE16&gt;DJ$195,0,IF('Indicator Data'!AE16&lt;DJ$194,10,(DJ$195-'Indicator Data'!AE16)/(DJ$195-DJ$194)*10)),1))</f>
        <v>2</v>
      </c>
      <c r="DK13" s="55">
        <f t="shared" si="65"/>
        <v>4.4000000000000004</v>
      </c>
      <c r="DL13" s="55">
        <f t="shared" si="66"/>
        <v>2.9</v>
      </c>
      <c r="DM13" s="57">
        <f t="shared" si="36"/>
        <v>3.7</v>
      </c>
      <c r="DN13" s="58">
        <f t="shared" si="37"/>
        <v>3.5</v>
      </c>
      <c r="DO13" s="55">
        <f>ROUND(IF('Indicator Data'!AH16=0,0,IF('Indicator Data'!AH16&gt;DO$195,10,IF('Indicator Data'!AH16&lt;DO$194,0,10-(DO$195-'Indicator Data'!AH16)/(DO$195-DO$194)*10))),1)</f>
        <v>0</v>
      </c>
      <c r="DP13" s="55">
        <f>ROUND(IF('Indicator Data'!AI16=0,0,IF(LOG('Indicator Data'!AI16)&gt;LOG(DP$195),10,IF(LOG('Indicator Data'!AI16)&lt;LOG(DP$194),0,10-(LOG(DP$195)-LOG('Indicator Data'!AI16))/(LOG(DP$195)-LOG(DP$194))*10))),1)</f>
        <v>0</v>
      </c>
      <c r="DQ13" s="57">
        <f t="shared" si="38"/>
        <v>0</v>
      </c>
      <c r="DR13" s="55">
        <f>'Indicator Data'!AJ16</f>
        <v>0</v>
      </c>
      <c r="DS13" s="55">
        <f>'Indicator Data'!AK16</f>
        <v>0</v>
      </c>
      <c r="DT13" s="57">
        <f t="shared" si="39"/>
        <v>0</v>
      </c>
      <c r="DU13" s="58">
        <f t="shared" si="40"/>
        <v>0</v>
      </c>
      <c r="DV13" s="15"/>
      <c r="DW13" s="103"/>
    </row>
    <row r="14" spans="1:127" s="4" customFormat="1" x14ac:dyDescent="0.3">
      <c r="A14" s="121" t="str">
        <f>'Indicator Data'!A17</f>
        <v>Bahrain</v>
      </c>
      <c r="B14" s="59" t="str">
        <f>'Indicator Data'!B17</f>
        <v>BHR</v>
      </c>
      <c r="C14" s="55">
        <f>ROUND(IF('Indicator Data'!C17=0,0.1,IF(LOG('Indicator Data'!C17)&gt;C$195,10,IF(LOG('Indicator Data'!C17)&lt;C$194,0,10-(C$195-LOG('Indicator Data'!C17))/(C$195-C$194)*10))),1)</f>
        <v>0.1</v>
      </c>
      <c r="D14" s="55">
        <f>ROUND(IF('Indicator Data'!D17=0,0.1,IF(LOG('Indicator Data'!D17)&gt;D$195,10,IF(LOG('Indicator Data'!D17)&lt;D$194,0,10-(D$195-LOG('Indicator Data'!D17))/(D$195-D$194)*10))),1)</f>
        <v>0.1</v>
      </c>
      <c r="E14" s="55">
        <f t="shared" si="0"/>
        <v>0.1</v>
      </c>
      <c r="F14" s="55">
        <f>IF('Indicator Data'!E17="No data",0.1,(ROUND(IF('Indicator Data'!E17=0,0,IF(LOG('Indicator Data'!E17)&gt;F$195,10,IF(LOG('Indicator Data'!E17)&lt;F$194,0,10-(F$195-LOG('Indicator Data'!E17))/(F$195-F$194)*10))),1)))</f>
        <v>0.1</v>
      </c>
      <c r="G14" s="55">
        <f>ROUND(IF('Indicator Data'!F17=0,0,IF(LOG('Indicator Data'!F17)&gt;G$195,10,IF(LOG('Indicator Data'!F17)&lt;G$194,0,10-(G$195-LOG('Indicator Data'!F17))/(G$195-G$194)*10))),1)</f>
        <v>0</v>
      </c>
      <c r="H14" s="55">
        <f>ROUND(IF('Indicator Data'!G17=0,0,IF(LOG('Indicator Data'!G17)&gt;H$195,10,IF(LOG('Indicator Data'!G17)&lt;H$194,0,10-(H$195-LOG('Indicator Data'!G17))/(H$195-H$194)*10))),1)</f>
        <v>0</v>
      </c>
      <c r="I14" s="55">
        <f>ROUND(IF('Indicator Data'!H17=0,0,IF(LOG('Indicator Data'!H17)&gt;I$195,10,IF(LOG('Indicator Data'!H17)&lt;I$194,0,10-(I$195-LOG('Indicator Data'!H17))/(I$195-I$194)*10))),1)</f>
        <v>0</v>
      </c>
      <c r="J14" s="55">
        <f t="shared" si="1"/>
        <v>0</v>
      </c>
      <c r="K14" s="55">
        <f>ROUND(IF('Indicator Data'!I17=0,0,IF(LOG('Indicator Data'!I17)&gt;K$195,10,IF(LOG('Indicator Data'!I17)&lt;K$194,0,10-(K$195-LOG('Indicator Data'!I17))/(K$195-K$194)*10))),1)</f>
        <v>0</v>
      </c>
      <c r="L14" s="55">
        <f t="shared" si="2"/>
        <v>0</v>
      </c>
      <c r="M14" s="55">
        <f>ROUND(IF('Indicator Data'!J17=0,0,IF(LOG('Indicator Data'!J17)&gt;M$195,10,IF(LOG('Indicator Data'!J17)&lt;M$194,0,10-(M$195-LOG('Indicator Data'!J17))/(M$195-M$194)*10))),1)</f>
        <v>0</v>
      </c>
      <c r="N14" s="56">
        <f>'Indicator Data'!C17/'Indicator Data'!$CK17</f>
        <v>0</v>
      </c>
      <c r="O14" s="56">
        <f>'Indicator Data'!D17/'Indicator Data'!$CK17</f>
        <v>0</v>
      </c>
      <c r="P14" s="56" t="str">
        <f>IF(F14=0.1,"x",'Indicator Data'!E17/'Indicator Data'!$CK17)</f>
        <v>x</v>
      </c>
      <c r="Q14" s="56">
        <f>'Indicator Data'!F17/'Indicator Data'!$CK17</f>
        <v>0</v>
      </c>
      <c r="R14" s="56">
        <f>'Indicator Data'!G17/'Indicator Data'!$CK17</f>
        <v>0</v>
      </c>
      <c r="S14" s="56">
        <f>'Indicator Data'!H17/'Indicator Data'!$CK17</f>
        <v>0</v>
      </c>
      <c r="T14" s="56">
        <f>'Indicator Data'!I17/'Indicator Data'!$CK17</f>
        <v>0</v>
      </c>
      <c r="U14" s="56">
        <f>'Indicator Data'!J17/'Indicator Data'!$CK17</f>
        <v>0</v>
      </c>
      <c r="V14" s="55">
        <f t="shared" si="3"/>
        <v>0</v>
      </c>
      <c r="W14" s="55">
        <f t="shared" si="4"/>
        <v>0</v>
      </c>
      <c r="X14" s="55">
        <f t="shared" si="5"/>
        <v>0</v>
      </c>
      <c r="Y14" s="55">
        <f t="shared" si="6"/>
        <v>0.1</v>
      </c>
      <c r="Z14" s="55">
        <f t="shared" si="7"/>
        <v>0</v>
      </c>
      <c r="AA14" s="55">
        <f t="shared" si="8"/>
        <v>0</v>
      </c>
      <c r="AB14" s="55">
        <f t="shared" si="9"/>
        <v>0</v>
      </c>
      <c r="AC14" s="55">
        <f t="shared" si="10"/>
        <v>0</v>
      </c>
      <c r="AD14" s="55">
        <f t="shared" si="11"/>
        <v>0</v>
      </c>
      <c r="AE14" s="55">
        <f t="shared" si="12"/>
        <v>0</v>
      </c>
      <c r="AF14" s="55">
        <f t="shared" si="13"/>
        <v>0</v>
      </c>
      <c r="AG14" s="55">
        <f>ROUND(IF('Indicator Data'!K17=0,0,IF('Indicator Data'!K17&gt;AG$195,10,IF('Indicator Data'!K17&lt;AG$194,0,10-(AG$195-'Indicator Data'!K17)/(AG$195-AG$194)*10))),1)</f>
        <v>0</v>
      </c>
      <c r="AH14" s="55">
        <f t="shared" si="14"/>
        <v>0.1</v>
      </c>
      <c r="AI14" s="55">
        <f t="shared" si="15"/>
        <v>0.1</v>
      </c>
      <c r="AJ14" s="55">
        <f t="shared" si="16"/>
        <v>0</v>
      </c>
      <c r="AK14" s="55">
        <f t="shared" si="17"/>
        <v>0</v>
      </c>
      <c r="AL14" s="55">
        <f t="shared" si="18"/>
        <v>0</v>
      </c>
      <c r="AM14" s="55">
        <f t="shared" si="19"/>
        <v>0</v>
      </c>
      <c r="AN14" s="55">
        <f t="shared" si="20"/>
        <v>0</v>
      </c>
      <c r="AO14" s="182">
        <f t="shared" si="21"/>
        <v>0.1</v>
      </c>
      <c r="AP14" s="182">
        <f t="shared" si="41"/>
        <v>0.1</v>
      </c>
      <c r="AQ14" s="182">
        <f t="shared" si="22"/>
        <v>0</v>
      </c>
      <c r="AR14" s="182">
        <f t="shared" si="23"/>
        <v>0</v>
      </c>
      <c r="AS14" s="55">
        <f t="shared" si="24"/>
        <v>0</v>
      </c>
      <c r="AT14" s="55" t="str">
        <f>IF('Indicator Data'!L17="No data","x",IF('Indicator Data'!CL17&lt;1000,"x",ROUND((IF('Indicator Data'!L17&gt;AT$195,10,IF('Indicator Data'!L17&lt;AT$194,0,10-(AT$195-'Indicator Data'!L17)/(AT$195-AT$194)*10))),1)))</f>
        <v>x</v>
      </c>
      <c r="AU14" s="182">
        <f t="shared" si="25"/>
        <v>0</v>
      </c>
      <c r="AV14" s="55">
        <f>IF('Indicator Data'!M17="No data","x",ROUND(IF('Indicator Data'!M17=0,0,IF(LOG('Indicator Data'!M17)&gt;AV$195,10,IF(LOG('Indicator Data'!M17)&lt;AV$194,0,10-(AV$195-LOG('Indicator Data'!M17))/(AV$195-AV$194)*10))),1))</f>
        <v>0</v>
      </c>
      <c r="AW14" s="56">
        <f>IF(AV14="x","x",'Indicator Data'!M17/'Indicator Data'!$CK17)</f>
        <v>0</v>
      </c>
      <c r="AX14" s="55">
        <f t="shared" si="42"/>
        <v>0</v>
      </c>
      <c r="AY14" s="55">
        <f t="shared" si="43"/>
        <v>0</v>
      </c>
      <c r="AZ14" s="55" t="str">
        <f>IF('Indicator Data'!N17="No data","x",ROUND(IF('Indicator Data'!N17=0,0,IF(LOG('Indicator Data'!N17)&gt;AZ$195,10,IF(LOG('Indicator Data'!N17)&lt;AZ$194,0,10-(AZ$195-LOG('Indicator Data'!N17))/(AZ$195-AZ$194)*10))),1))</f>
        <v>x</v>
      </c>
      <c r="BA14" s="56" t="str">
        <f>IF(AZ14="x","x",'Indicator Data'!N17/'Indicator Data'!$CK17)</f>
        <v>x</v>
      </c>
      <c r="BB14" s="55" t="str">
        <f t="shared" si="44"/>
        <v>x</v>
      </c>
      <c r="BC14" s="55" t="str">
        <f t="shared" si="45"/>
        <v>x</v>
      </c>
      <c r="BD14" s="55" t="str">
        <f>IF('Indicator Data'!O17="No data","x",ROUND(IF('Indicator Data'!O17=0,0,IF(LOG('Indicator Data'!O17)&gt;BD$195,10,IF(LOG('Indicator Data'!O17)&lt;BD$194,0,10-(BD$195-LOG('Indicator Data'!O17))/(BD$195-BD$194)*10))),1))</f>
        <v>x</v>
      </c>
      <c r="BE14" s="56" t="str">
        <f>IF(BD14="x","x",'Indicator Data'!O17/'Indicator Data'!$CK17)</f>
        <v>x</v>
      </c>
      <c r="BF14" s="55" t="str">
        <f t="shared" si="46"/>
        <v>x</v>
      </c>
      <c r="BG14" s="55" t="str">
        <f t="shared" si="47"/>
        <v>x</v>
      </c>
      <c r="BH14" s="55" t="str">
        <f>IF('Indicator Data'!P17="No data","x",ROUND(IF('Indicator Data'!P17=0,0,IF(LOG('Indicator Data'!P17)&gt;BH$195,10,IF(LOG('Indicator Data'!P17)&lt;BH$194,0,10-(BH$195-LOG('Indicator Data'!P17))/(BH$195-BH$194)*10))),1))</f>
        <v>x</v>
      </c>
      <c r="BI14" s="56" t="str">
        <f>IF(BH14="x","x",'Indicator Data'!P17/'Indicator Data'!$CK17)</f>
        <v>x</v>
      </c>
      <c r="BJ14" s="55" t="str">
        <f t="shared" si="48"/>
        <v>x</v>
      </c>
      <c r="BK14" s="55" t="str">
        <f t="shared" si="49"/>
        <v>x</v>
      </c>
      <c r="BL14" s="55">
        <f t="shared" si="50"/>
        <v>0</v>
      </c>
      <c r="BM14" s="55">
        <f>ROUND(IF('Indicator Data'!Q17=0,0,IF(LOG('Indicator Data'!Q17)&gt;BM$195,10,IF(LOG('Indicator Data'!Q17)&lt;BM$194,0,10-(BM$195-LOG('Indicator Data'!Q17))/(BM$195-BM$194)*10))),1)</f>
        <v>0</v>
      </c>
      <c r="BN14" s="55">
        <f>ROUND(IF('Indicator Data'!R17=0,0,IF(LOG('Indicator Data'!R17)&gt;BN$195,10,IF(LOG('Indicator Data'!R17)&lt;BN$194,0,10-(BN$195-LOG('Indicator Data'!R17))/(BN$195-BN$194)*10))),1)</f>
        <v>0</v>
      </c>
      <c r="BO14" s="55">
        <f t="shared" si="51"/>
        <v>0</v>
      </c>
      <c r="BP14" s="56">
        <f>'Indicator Data'!Q17/'Indicator Data'!$CK17</f>
        <v>0</v>
      </c>
      <c r="BQ14" s="56">
        <f>'Indicator Data'!R17/'Indicator Data'!$CK17</f>
        <v>0</v>
      </c>
      <c r="BR14" s="55">
        <f t="shared" si="26"/>
        <v>0</v>
      </c>
      <c r="BS14" s="55">
        <f t="shared" si="27"/>
        <v>0</v>
      </c>
      <c r="BT14" s="55">
        <f t="shared" si="28"/>
        <v>0</v>
      </c>
      <c r="BU14" s="55">
        <f t="shared" si="52"/>
        <v>0</v>
      </c>
      <c r="BV14" s="55">
        <f>ROUND(IF('Indicator Data'!S17=0,0,IF(LOG('Indicator Data'!S17)&gt;BV$195,10,IF(LOG('Indicator Data'!S17)&lt;BV$194,0,10-(BV$195-LOG('Indicator Data'!S17))/(BV$195-BV$194)*10))),1)</f>
        <v>0</v>
      </c>
      <c r="BW14" s="55">
        <f>ROUND(IF('Indicator Data'!T17=0,0,IF(LOG('Indicator Data'!T17)&gt;BW$195,10,IF(LOG('Indicator Data'!T17)&lt;BW$194,0,10-(BW$195-LOG('Indicator Data'!T17))/(BW$195-BW$194)*10))),1)</f>
        <v>0</v>
      </c>
      <c r="BX14" s="55">
        <f t="shared" si="53"/>
        <v>0</v>
      </c>
      <c r="BY14" s="56">
        <f>'Indicator Data'!S17/'Indicator Data'!$CK17</f>
        <v>0</v>
      </c>
      <c r="BZ14" s="56">
        <f>'Indicator Data'!T17/'Indicator Data'!$CK17</f>
        <v>0</v>
      </c>
      <c r="CA14" s="55">
        <f t="shared" si="29"/>
        <v>0</v>
      </c>
      <c r="CB14" s="55">
        <f t="shared" si="30"/>
        <v>0</v>
      </c>
      <c r="CC14" s="55">
        <f t="shared" si="54"/>
        <v>0</v>
      </c>
      <c r="CD14" s="55">
        <f t="shared" si="55"/>
        <v>0</v>
      </c>
      <c r="CE14" s="55">
        <f t="shared" si="56"/>
        <v>0</v>
      </c>
      <c r="CF14" s="55">
        <f>ROUND(IF('Indicator Data'!U17=0,0,IF(LOG('Indicator Data'!U17)&gt;CF$195,10,IF(LOG('Indicator Data'!U17)&lt;CF$194,0,10-(CF$195-LOG('Indicator Data'!U17))/(CF$195-CF$194)*10))),1)</f>
        <v>0</v>
      </c>
      <c r="CG14" s="56">
        <f>'Indicator Data'!U17/'Indicator Data'!$CK17</f>
        <v>0</v>
      </c>
      <c r="CH14" s="55">
        <f t="shared" si="31"/>
        <v>0</v>
      </c>
      <c r="CI14" s="55">
        <f t="shared" si="57"/>
        <v>0</v>
      </c>
      <c r="CJ14" s="55">
        <f>ROUND(IF('Indicator Data'!V17=0,0,IF(LOG('Indicator Data'!V17)&gt;CJ$195,10,IF(LOG('Indicator Data'!V17)&lt;CJ$194,0,10-(CJ$195-LOG('Indicator Data'!V17))/(CJ$195-CJ$194)*10))),1)</f>
        <v>7.3</v>
      </c>
      <c r="CK14" s="56">
        <f>IF('Indicator Data'!V17/'Indicator Data'!$CK17&gt;1,1,'Indicator Data'!V17/'Indicator Data'!$CK17)</f>
        <v>0.89819364211594765</v>
      </c>
      <c r="CL14" s="55">
        <f t="shared" si="32"/>
        <v>9</v>
      </c>
      <c r="CM14" s="55">
        <f t="shared" si="58"/>
        <v>8.3000000000000007</v>
      </c>
      <c r="CN14" s="55">
        <f>ROUND(IF('Indicator Data'!W17=0,0,IF(LOG('Indicator Data'!W17)&gt;CN$195,10,IF(LOG('Indicator Data'!W17)&lt;CN$194,0,10-(CN$195-LOG('Indicator Data'!W17))/(CN$195-CN$194)*10))),1)</f>
        <v>7</v>
      </c>
      <c r="CO14" s="56">
        <f>'Indicator Data'!W17/'Indicator Data'!$CK17</f>
        <v>0.54374591549336682</v>
      </c>
      <c r="CP14" s="55">
        <f t="shared" si="33"/>
        <v>5.4</v>
      </c>
      <c r="CQ14" s="55">
        <f t="shared" si="59"/>
        <v>6.3</v>
      </c>
      <c r="CR14" s="55">
        <f t="shared" si="34"/>
        <v>4.7</v>
      </c>
      <c r="CS14" s="55">
        <f>IF('Indicator Data'!BZ17="No data","x",ROUND(IF('Indicator Data'!BZ17&gt;CS$195,0,IF('Indicator Data'!BZ17&lt;CS$194,10,(CS$195-'Indicator Data'!BZ17)/(CS$195-CS$194)*10)),1))</f>
        <v>0</v>
      </c>
      <c r="CT14" s="55">
        <f>IF('Indicator Data'!CA17="No data","x",ROUND(IF('Indicator Data'!CA17&gt;CT$195,0,IF('Indicator Data'!CA17&lt;CT$194,10,(CT$195-'Indicator Data'!CA17)/(CT$195-CT$194)*10)),1))</f>
        <v>0</v>
      </c>
      <c r="CU14" s="55" t="str">
        <f>IF('Indicator Data'!AC17="No data","x",ROUND(IF('Indicator Data'!AC17&gt;CU$195,0,IF('Indicator Data'!AC17&lt;CU$194,10,(CU$195-'Indicator Data'!AC17)/(CU$195-CU$194)*10)),1))</f>
        <v>x</v>
      </c>
      <c r="CV14" s="55">
        <f t="shared" si="35"/>
        <v>0</v>
      </c>
      <c r="CW14" s="55">
        <f>IF('Indicator Data'!X17="No data","x",ROUND(IF(LOG('Indicator Data'!X17)&gt;CW$195,10,IF(LOG('Indicator Data'!X17)&lt;CW$194,0,10-(CW$195-LOG('Indicator Data'!X17))/(CW$195-CW$194)*10)),1))</f>
        <v>10</v>
      </c>
      <c r="CX14" s="55">
        <f>IF('Indicator Data'!Y17="No data","x",ROUND(IF('Indicator Data'!Y17&gt;CX$195,10,IF('Indicator Data'!Y17&lt;CX$194,0,10-(CX$195-'Indicator Data'!Y17)/(CX$195-CX$194)*10)),1))</f>
        <v>10</v>
      </c>
      <c r="CY14" s="55">
        <f>IF('Indicator Data'!Z17="No data","x",ROUND(IF('Indicator Data'!Z17&gt;CY$195,10,IF('Indicator Data'!Z17&lt;CY$194,0,10-(CY$195-'Indicator Data'!Z17)/(CY$195-CY$194)*10)),1))</f>
        <v>8.9</v>
      </c>
      <c r="CZ14" s="55" t="str">
        <f>IF('Indicator Data'!AA17="No data","x",ROUND(IF('Indicator Data'!AA17&gt;CZ$195,10,IF('Indicator Data'!AA17&lt;CZ$194,0,10-(CZ$195-'Indicator Data'!AA17)/(CZ$195-CZ$194)*10)),1))</f>
        <v>x</v>
      </c>
      <c r="DA14" s="55">
        <f t="shared" si="60"/>
        <v>9.6</v>
      </c>
      <c r="DB14" s="55">
        <f t="shared" si="61"/>
        <v>6.4</v>
      </c>
      <c r="DC14" s="55" t="str">
        <f>IF('Indicator Data'!AF17="No data","x",ROUND(IF('Indicator Data'!AF17&gt;DC$195,10,IF('Indicator Data'!AF17&lt;DC$194,0,10-(DC$195-'Indicator Data'!AF17)/(DC$195-DC$194)*10)),1))</f>
        <v>x</v>
      </c>
      <c r="DD14" s="55">
        <f>IF('Indicator Data'!AG17="No data","x",ROUND(IF('Indicator Data'!AG17&gt;DD$195,10,IF('Indicator Data'!AG17&lt;DD$194,0,10-(DD$195-'Indicator Data'!AG17)/(DD$195-DD$194)*10)),1))</f>
        <v>1.1000000000000001</v>
      </c>
      <c r="DE14" s="55">
        <f t="shared" si="62"/>
        <v>7.5</v>
      </c>
      <c r="DF14" s="55">
        <f>IF('Indicator Data'!AB17="No data","x",ROUND(IF('Indicator Data'!AB17&gt;DF$195,10,IF('Indicator Data'!AB17&lt;DF$194,0,10-(DF$195-'Indicator Data'!AB17)/(DF$195-DF$194)*10)),1))</f>
        <v>0</v>
      </c>
      <c r="DG14" s="55">
        <f t="shared" si="63"/>
        <v>0</v>
      </c>
      <c r="DH14" s="183">
        <f>IF('Indicator Data'!AD17="No data","x",'Indicator Data'!AD17/'Indicator Data'!$CJ17)</f>
        <v>1.1881810714834106E-4</v>
      </c>
      <c r="DI14" s="55">
        <f t="shared" si="64"/>
        <v>8.8000000000000007</v>
      </c>
      <c r="DJ14" s="55">
        <f>IF('Indicator Data'!AE17="No data","x",ROUND(IF('Indicator Data'!AE17&gt;DJ$195,0,IF('Indicator Data'!AE17&lt;DJ$194,10,(DJ$195-'Indicator Data'!AE17)/(DJ$195-DJ$194)*10)),1))</f>
        <v>0</v>
      </c>
      <c r="DK14" s="55">
        <f t="shared" si="65"/>
        <v>4.4000000000000004</v>
      </c>
      <c r="DL14" s="55">
        <f t="shared" si="66"/>
        <v>4</v>
      </c>
      <c r="DM14" s="57">
        <f t="shared" si="36"/>
        <v>4.0999999999999996</v>
      </c>
      <c r="DN14" s="58">
        <f t="shared" si="37"/>
        <v>0.9</v>
      </c>
      <c r="DO14" s="55">
        <f>ROUND(IF('Indicator Data'!AH17=0,0,IF('Indicator Data'!AH17&gt;DO$195,10,IF('Indicator Data'!AH17&lt;DO$194,0,10-(DO$195-'Indicator Data'!AH17)/(DO$195-DO$194)*10))),1)</f>
        <v>0.6</v>
      </c>
      <c r="DP14" s="55">
        <f>ROUND(IF('Indicator Data'!AI17=0,0,IF(LOG('Indicator Data'!AI17)&gt;LOG(DP$195),10,IF(LOG('Indicator Data'!AI17)&lt;LOG(DP$194),0,10-(LOG(DP$195)-LOG('Indicator Data'!AI17))/(LOG(DP$195)-LOG(DP$194))*10))),1)</f>
        <v>0</v>
      </c>
      <c r="DQ14" s="57">
        <f t="shared" si="38"/>
        <v>0.3</v>
      </c>
      <c r="DR14" s="55">
        <f>'Indicator Data'!AJ17</f>
        <v>0</v>
      </c>
      <c r="DS14" s="55">
        <f>'Indicator Data'!AK17</f>
        <v>0</v>
      </c>
      <c r="DT14" s="57">
        <f t="shared" si="39"/>
        <v>0</v>
      </c>
      <c r="DU14" s="58">
        <f t="shared" si="40"/>
        <v>0.2</v>
      </c>
      <c r="DV14" s="15"/>
      <c r="DW14" s="103"/>
    </row>
    <row r="15" spans="1:127" s="4" customFormat="1" x14ac:dyDescent="0.3">
      <c r="A15" s="121" t="str">
        <f>'Indicator Data'!A18</f>
        <v>Bangladesh</v>
      </c>
      <c r="B15" s="59" t="str">
        <f>'Indicator Data'!B18</f>
        <v>BGD</v>
      </c>
      <c r="C15" s="55">
        <f>ROUND(IF('Indicator Data'!C18=0,0.1,IF(LOG('Indicator Data'!C18)&gt;C$195,10,IF(LOG('Indicator Data'!C18)&lt;C$194,0,10-(C$195-LOG('Indicator Data'!C18))/(C$195-C$194)*10))),1)</f>
        <v>10</v>
      </c>
      <c r="D15" s="55">
        <f>ROUND(IF('Indicator Data'!D18=0,0.1,IF(LOG('Indicator Data'!D18)&gt;D$195,10,IF(LOG('Indicator Data'!D18)&lt;D$194,0,10-(D$195-LOG('Indicator Data'!D18))/(D$195-D$194)*10))),1)</f>
        <v>10</v>
      </c>
      <c r="E15" s="55">
        <f t="shared" si="0"/>
        <v>10</v>
      </c>
      <c r="F15" s="55">
        <f>IF('Indicator Data'!E18="No data",0.1,(ROUND(IF('Indicator Data'!E18=0,0,IF(LOG('Indicator Data'!E18)&gt;F$195,10,IF(LOG('Indicator Data'!E18)&lt;F$194,0,10-(F$195-LOG('Indicator Data'!E18))/(F$195-F$194)*10))),1)))</f>
        <v>10</v>
      </c>
      <c r="G15" s="55">
        <f>ROUND(IF('Indicator Data'!F18=0,0,IF(LOG('Indicator Data'!F18)&gt;G$195,10,IF(LOG('Indicator Data'!F18)&lt;G$194,0,10-(G$195-LOG('Indicator Data'!F18))/(G$195-G$194)*10))),1)</f>
        <v>8.6</v>
      </c>
      <c r="H15" s="55">
        <f>ROUND(IF('Indicator Data'!G18=0,0,IF(LOG('Indicator Data'!G18)&gt;H$195,10,IF(LOG('Indicator Data'!G18)&lt;H$194,0,10-(H$195-LOG('Indicator Data'!G18))/(H$195-H$194)*10))),1)</f>
        <v>9.6</v>
      </c>
      <c r="I15" s="55">
        <f>ROUND(IF('Indicator Data'!H18=0,0,IF(LOG('Indicator Data'!H18)&gt;I$195,10,IF(LOG('Indicator Data'!H18)&lt;I$194,0,10-(I$195-LOG('Indicator Data'!H18))/(I$195-I$194)*10))),1)</f>
        <v>9.1</v>
      </c>
      <c r="J15" s="55">
        <f t="shared" si="1"/>
        <v>9.4</v>
      </c>
      <c r="K15" s="55">
        <f>ROUND(IF('Indicator Data'!I18=0,0,IF(LOG('Indicator Data'!I18)&gt;K$195,10,IF(LOG('Indicator Data'!I18)&lt;K$194,0,10-(K$195-LOG('Indicator Data'!I18))/(K$195-K$194)*10))),1)</f>
        <v>9</v>
      </c>
      <c r="L15" s="55">
        <f t="shared" si="2"/>
        <v>9.1999999999999993</v>
      </c>
      <c r="M15" s="55">
        <f>ROUND(IF('Indicator Data'!J18=0,0,IF(LOG('Indicator Data'!J18)&gt;M$195,10,IF(LOG('Indicator Data'!J18)&lt;M$194,0,10-(M$195-LOG('Indicator Data'!J18))/(M$195-M$194)*10))),1)</f>
        <v>10</v>
      </c>
      <c r="N15" s="56">
        <f>'Indicator Data'!C18/'Indicator Data'!$CK18</f>
        <v>2.1015928800047863E-3</v>
      </c>
      <c r="O15" s="56">
        <f>'Indicator Data'!D18/'Indicator Data'!$CK18</f>
        <v>1.9541457172720953E-4</v>
      </c>
      <c r="P15" s="56">
        <f>IF(F15=0.1,"x",'Indicator Data'!E18/'Indicator Data'!$CK18)</f>
        <v>2.2009733046259861E-2</v>
      </c>
      <c r="Q15" s="56">
        <f>'Indicator Data'!F18/'Indicator Data'!$CK18</f>
        <v>9.0949858512369267E-6</v>
      </c>
      <c r="R15" s="56">
        <f>'Indicator Data'!G18/'Indicator Data'!$CK18</f>
        <v>4.1985604599136597E-3</v>
      </c>
      <c r="S15" s="56">
        <f>'Indicator Data'!H18/'Indicator Data'!$CK18</f>
        <v>1.371432569401962E-4</v>
      </c>
      <c r="T15" s="56">
        <f>'Indicator Data'!I18/'Indicator Data'!$CK18</f>
        <v>1.9344810373292381E-3</v>
      </c>
      <c r="U15" s="56">
        <f>'Indicator Data'!J18/'Indicator Data'!$CK18</f>
        <v>8.8705777508868899E-4</v>
      </c>
      <c r="V15" s="55">
        <f t="shared" si="3"/>
        <v>10</v>
      </c>
      <c r="W15" s="55">
        <f t="shared" si="4"/>
        <v>2</v>
      </c>
      <c r="X15" s="55">
        <f t="shared" si="5"/>
        <v>7.9</v>
      </c>
      <c r="Y15" s="55">
        <f t="shared" si="6"/>
        <v>10</v>
      </c>
      <c r="Z15" s="55">
        <f t="shared" si="7"/>
        <v>7.7</v>
      </c>
      <c r="AA15" s="55">
        <f t="shared" si="8"/>
        <v>2.2999999999999998</v>
      </c>
      <c r="AB15" s="55">
        <f t="shared" si="9"/>
        <v>0.3</v>
      </c>
      <c r="AC15" s="55">
        <f t="shared" si="10"/>
        <v>1.4</v>
      </c>
      <c r="AD15" s="55">
        <f t="shared" si="11"/>
        <v>1.9</v>
      </c>
      <c r="AE15" s="55">
        <f t="shared" si="12"/>
        <v>1.7</v>
      </c>
      <c r="AF15" s="55">
        <f t="shared" si="13"/>
        <v>0.3</v>
      </c>
      <c r="AG15" s="55">
        <f>ROUND(IF('Indicator Data'!K18=0,0,IF('Indicator Data'!K18&gt;AG$195,10,IF('Indicator Data'!K18&lt;AG$194,0,10-(AG$195-'Indicator Data'!K18)/(AG$195-AG$194)*10))),1)</f>
        <v>1.9</v>
      </c>
      <c r="AH15" s="55">
        <f t="shared" si="14"/>
        <v>10</v>
      </c>
      <c r="AI15" s="55">
        <f t="shared" si="15"/>
        <v>6</v>
      </c>
      <c r="AJ15" s="55">
        <f t="shared" si="16"/>
        <v>6</v>
      </c>
      <c r="AK15" s="55">
        <f t="shared" si="17"/>
        <v>4.7</v>
      </c>
      <c r="AL15" s="55">
        <f t="shared" si="18"/>
        <v>5.4</v>
      </c>
      <c r="AM15" s="55">
        <f t="shared" si="19"/>
        <v>5.5</v>
      </c>
      <c r="AN15" s="55">
        <f t="shared" si="20"/>
        <v>7.6</v>
      </c>
      <c r="AO15" s="182">
        <f t="shared" si="21"/>
        <v>9.1999999999999993</v>
      </c>
      <c r="AP15" s="182">
        <f t="shared" si="41"/>
        <v>10</v>
      </c>
      <c r="AQ15" s="182">
        <f t="shared" si="22"/>
        <v>8.1999999999999993</v>
      </c>
      <c r="AR15" s="182">
        <f t="shared" si="23"/>
        <v>6.9</v>
      </c>
      <c r="AS15" s="55">
        <f t="shared" si="24"/>
        <v>4.8</v>
      </c>
      <c r="AT15" s="55">
        <f>IF('Indicator Data'!L18="No data","x",IF('Indicator Data'!CL18&lt;1000,"x",ROUND((IF('Indicator Data'!L18&gt;AT$195,10,IF('Indicator Data'!L18&lt;AT$194,0,10-(AT$195-'Indicator Data'!L18)/(AT$195-AT$194)*10))),1)))</f>
        <v>5.0999999999999996</v>
      </c>
      <c r="AU15" s="182">
        <f t="shared" si="25"/>
        <v>5</v>
      </c>
      <c r="AV15" s="55">
        <f>IF('Indicator Data'!M18="No data","x",ROUND(IF('Indicator Data'!M18=0,0,IF(LOG('Indicator Data'!M18)&gt;AV$195,10,IF(LOG('Indicator Data'!M18)&lt;AV$194,0,10-(AV$195-LOG('Indicator Data'!M18))/(AV$195-AV$194)*10))),1))</f>
        <v>9.8000000000000007</v>
      </c>
      <c r="AW15" s="56">
        <f>IF(AV15="x","x",'Indicator Data'!M18/'Indicator Data'!$CK18)</f>
        <v>0.43324990783682266</v>
      </c>
      <c r="AX15" s="55">
        <f t="shared" si="42"/>
        <v>4.8</v>
      </c>
      <c r="AY15" s="55">
        <f t="shared" si="43"/>
        <v>8.1999999999999993</v>
      </c>
      <c r="AZ15" s="55" t="str">
        <f>IF('Indicator Data'!N18="No data","x",ROUND(IF('Indicator Data'!N18=0,0,IF(LOG('Indicator Data'!N18)&gt;AZ$195,10,IF(LOG('Indicator Data'!N18)&lt;AZ$194,0,10-(AZ$195-LOG('Indicator Data'!N18))/(AZ$195-AZ$194)*10))),1))</f>
        <v>x</v>
      </c>
      <c r="BA15" s="56" t="str">
        <f>IF(AZ15="x","x",'Indicator Data'!N18/'Indicator Data'!$CK18)</f>
        <v>x</v>
      </c>
      <c r="BB15" s="55" t="str">
        <f t="shared" si="44"/>
        <v>x</v>
      </c>
      <c r="BC15" s="55" t="str">
        <f t="shared" si="45"/>
        <v>x</v>
      </c>
      <c r="BD15" s="55" t="str">
        <f>IF('Indicator Data'!O18="No data","x",ROUND(IF('Indicator Data'!O18=0,0,IF(LOG('Indicator Data'!O18)&gt;BD$195,10,IF(LOG('Indicator Data'!O18)&lt;BD$194,0,10-(BD$195-LOG('Indicator Data'!O18))/(BD$195-BD$194)*10))),1))</f>
        <v>x</v>
      </c>
      <c r="BE15" s="56" t="str">
        <f>IF(BD15="x","x",'Indicator Data'!O18/'Indicator Data'!$CK18)</f>
        <v>x</v>
      </c>
      <c r="BF15" s="55" t="str">
        <f t="shared" si="46"/>
        <v>x</v>
      </c>
      <c r="BG15" s="55" t="str">
        <f t="shared" si="47"/>
        <v>x</v>
      </c>
      <c r="BH15" s="55" t="str">
        <f>IF('Indicator Data'!P18="No data","x",ROUND(IF('Indicator Data'!P18=0,0,IF(LOG('Indicator Data'!P18)&gt;BH$195,10,IF(LOG('Indicator Data'!P18)&lt;BH$194,0,10-(BH$195-LOG('Indicator Data'!P18))/(BH$195-BH$194)*10))),1))</f>
        <v>x</v>
      </c>
      <c r="BI15" s="56" t="str">
        <f>IF(BH15="x","x",'Indicator Data'!P18/'Indicator Data'!$CK18)</f>
        <v>x</v>
      </c>
      <c r="BJ15" s="55" t="str">
        <f t="shared" si="48"/>
        <v>x</v>
      </c>
      <c r="BK15" s="55" t="str">
        <f t="shared" si="49"/>
        <v>x</v>
      </c>
      <c r="BL15" s="55">
        <f t="shared" si="50"/>
        <v>8.1999999999999993</v>
      </c>
      <c r="BM15" s="55">
        <f>ROUND(IF('Indicator Data'!Q18=0,0,IF(LOG('Indicator Data'!Q18)&gt;BM$195,10,IF(LOG('Indicator Data'!Q18)&lt;BM$194,0,10-(BM$195-LOG('Indicator Data'!Q18))/(BM$195-BM$194)*10))),1)</f>
        <v>9</v>
      </c>
      <c r="BN15" s="55">
        <f>ROUND(IF('Indicator Data'!R18=0,0,IF(LOG('Indicator Data'!R18)&gt;BN$195,10,IF(LOG('Indicator Data'!R18)&lt;BN$194,0,10-(BN$195-LOG('Indicator Data'!R18))/(BN$195-BN$194)*10))),1)</f>
        <v>10</v>
      </c>
      <c r="BO15" s="55">
        <f t="shared" si="51"/>
        <v>9.6666666666666661</v>
      </c>
      <c r="BP15" s="56">
        <f>'Indicator Data'!Q18/'Indicator Data'!$CK18</f>
        <v>0.13252457001694176</v>
      </c>
      <c r="BQ15" s="56">
        <f>'Indicator Data'!R18/'Indicator Data'!$CK18</f>
        <v>9.4258667157458481E-2</v>
      </c>
      <c r="BR15" s="55">
        <f t="shared" si="26"/>
        <v>1.3</v>
      </c>
      <c r="BS15" s="55">
        <f t="shared" si="27"/>
        <v>1.2</v>
      </c>
      <c r="BT15" s="55">
        <f t="shared" si="28"/>
        <v>1.2333333333333334</v>
      </c>
      <c r="BU15" s="55">
        <f t="shared" si="52"/>
        <v>7.3</v>
      </c>
      <c r="BV15" s="55">
        <f>ROUND(IF('Indicator Data'!S18=0,0,IF(LOG('Indicator Data'!S18)&gt;BV$195,10,IF(LOG('Indicator Data'!S18)&lt;BV$194,0,10-(BV$195-LOG('Indicator Data'!S18))/(BV$195-BV$194)*10))),1)</f>
        <v>6.3</v>
      </c>
      <c r="BW15" s="55">
        <f>ROUND(IF('Indicator Data'!T18=0,0,IF(LOG('Indicator Data'!T18)&gt;BW$195,10,IF(LOG('Indicator Data'!T18)&lt;BW$194,0,10-(BW$195-LOG('Indicator Data'!T18))/(BW$195-BW$194)*10))),1)</f>
        <v>9.4</v>
      </c>
      <c r="BX15" s="55">
        <f t="shared" si="53"/>
        <v>8.3666666666666671</v>
      </c>
      <c r="BY15" s="56">
        <f>'Indicator Data'!S18/'Indicator Data'!$CK18</f>
        <v>1.4822794597415345E-3</v>
      </c>
      <c r="BZ15" s="56">
        <f>'Indicator Data'!T18/'Indicator Data'!$CK18</f>
        <v>0.22530026847007822</v>
      </c>
      <c r="CA15" s="55">
        <f t="shared" si="29"/>
        <v>0</v>
      </c>
      <c r="CB15" s="55">
        <f t="shared" si="30"/>
        <v>2.2999999999999998</v>
      </c>
      <c r="CC15" s="55">
        <f t="shared" si="54"/>
        <v>1.5333333333333332</v>
      </c>
      <c r="CD15" s="55">
        <f t="shared" si="55"/>
        <v>6</v>
      </c>
      <c r="CE15" s="55">
        <f t="shared" si="56"/>
        <v>6.7</v>
      </c>
      <c r="CF15" s="55">
        <f>ROUND(IF('Indicator Data'!U18=0,0,IF(LOG('Indicator Data'!U18)&gt;CF$195,10,IF(LOG('Indicator Data'!U18)&lt;CF$194,0,10-(CF$195-LOG('Indicator Data'!U18))/(CF$195-CF$194)*10))),1)</f>
        <v>10</v>
      </c>
      <c r="CG15" s="56">
        <f>'Indicator Data'!U18/'Indicator Data'!$CK18</f>
        <v>0.84477720262076872</v>
      </c>
      <c r="CH15" s="55">
        <f t="shared" si="31"/>
        <v>9.4</v>
      </c>
      <c r="CI15" s="55">
        <f t="shared" si="57"/>
        <v>9.6999999999999993</v>
      </c>
      <c r="CJ15" s="55">
        <f>ROUND(IF('Indicator Data'!V18=0,0,IF(LOG('Indicator Data'!V18)&gt;CJ$195,10,IF(LOG('Indicator Data'!V18)&lt;CJ$194,0,10-(CJ$195-LOG('Indicator Data'!V18))/(CJ$195-CJ$194)*10))),1)</f>
        <v>10</v>
      </c>
      <c r="CK15" s="56">
        <f>IF('Indicator Data'!V18/'Indicator Data'!$CK18&gt;1,1,'Indicator Data'!V18/'Indicator Data'!$CK18)</f>
        <v>0.99369751555892027</v>
      </c>
      <c r="CL15" s="55">
        <f t="shared" si="32"/>
        <v>9.9</v>
      </c>
      <c r="CM15" s="55">
        <f t="shared" si="58"/>
        <v>10</v>
      </c>
      <c r="CN15" s="55">
        <f>ROUND(IF('Indicator Data'!W18=0,0,IF(LOG('Indicator Data'!W18)&gt;CN$195,10,IF(LOG('Indicator Data'!W18)&lt;CN$194,0,10-(CN$195-LOG('Indicator Data'!W18))/(CN$195-CN$194)*10))),1)</f>
        <v>10</v>
      </c>
      <c r="CO15" s="56">
        <f>'Indicator Data'!W18/'Indicator Data'!$CK18</f>
        <v>0.989684645903391</v>
      </c>
      <c r="CP15" s="55">
        <f t="shared" si="33"/>
        <v>9.9</v>
      </c>
      <c r="CQ15" s="55">
        <f t="shared" si="59"/>
        <v>10</v>
      </c>
      <c r="CR15" s="55">
        <f t="shared" si="34"/>
        <v>9.4</v>
      </c>
      <c r="CS15" s="55">
        <f>IF('Indicator Data'!BZ18="No data","x",ROUND(IF('Indicator Data'!BZ18&gt;CS$195,0,IF('Indicator Data'!BZ18&lt;CS$194,10,(CS$195-'Indicator Data'!BZ18)/(CS$195-CS$194)*10)),1))</f>
        <v>5.8</v>
      </c>
      <c r="CT15" s="55">
        <f>IF('Indicator Data'!CA18="No data","x",ROUND(IF('Indicator Data'!CA18&gt;CT$195,0,IF('Indicator Data'!CA18&lt;CT$194,10,(CT$195-'Indicator Data'!CA18)/(CT$195-CT$194)*10)),1))</f>
        <v>0.5</v>
      </c>
      <c r="CU15" s="55">
        <f>IF('Indicator Data'!AC18="No data","x",ROUND(IF('Indicator Data'!AC18&gt;CU$195,0,IF('Indicator Data'!AC18&lt;CU$194,10,(CU$195-'Indicator Data'!AC18)/(CU$195-CU$194)*10)),1))</f>
        <v>6.5</v>
      </c>
      <c r="CV15" s="55">
        <f t="shared" si="35"/>
        <v>4.3</v>
      </c>
      <c r="CW15" s="55">
        <f>IF('Indicator Data'!X18="No data","x",ROUND(IF(LOG('Indicator Data'!X18)&gt;CW$195,10,IF(LOG('Indicator Data'!X18)&lt;CW$194,0,10-(CW$195-LOG('Indicator Data'!X18))/(CW$195-CW$194)*10)),1))</f>
        <v>10</v>
      </c>
      <c r="CX15" s="55">
        <f>IF('Indicator Data'!Y18="No data","x",ROUND(IF('Indicator Data'!Y18&gt;CX$195,10,IF('Indicator Data'!Y18&lt;CX$194,0,10-(CX$195-'Indicator Data'!Y18)/(CX$195-CX$194)*10)),1))</f>
        <v>6.4</v>
      </c>
      <c r="CY15" s="55">
        <f>IF('Indicator Data'!Z18="No data","x",ROUND(IF('Indicator Data'!Z18&gt;CY$195,10,IF('Indicator Data'!Z18&lt;CY$194,0,10-(CY$195-'Indicator Data'!Z18)/(CY$195-CY$194)*10)),1))</f>
        <v>3.7</v>
      </c>
      <c r="CZ15" s="55">
        <f>IF('Indicator Data'!AA18="No data","x",ROUND(IF('Indicator Data'!AA18&gt;CZ$195,10,IF('Indicator Data'!AA18&lt;CZ$194,0,10-(CZ$195-'Indicator Data'!AA18)/(CZ$195-CZ$194)*10)),1))</f>
        <v>6.2</v>
      </c>
      <c r="DA15" s="55">
        <f t="shared" si="60"/>
        <v>6.6</v>
      </c>
      <c r="DB15" s="55">
        <f t="shared" si="61"/>
        <v>5.8</v>
      </c>
      <c r="DC15" s="55">
        <f>IF('Indicator Data'!AF18="No data","x",ROUND(IF('Indicator Data'!AF18&gt;DC$195,10,IF('Indicator Data'!AF18&lt;DC$194,0,10-(DC$195-'Indicator Data'!AF18)/(DC$195-DC$194)*10)),1))</f>
        <v>5.5</v>
      </c>
      <c r="DD15" s="55">
        <f>IF('Indicator Data'!AG18="No data","x",ROUND(IF('Indicator Data'!AG18&gt;DD$195,10,IF('Indicator Data'!AG18&lt;DD$194,0,10-(DD$195-'Indicator Data'!AG18)/(DD$195-DD$194)*10)),1))</f>
        <v>2.6</v>
      </c>
      <c r="DE15" s="55">
        <f t="shared" si="62"/>
        <v>5.7</v>
      </c>
      <c r="DF15" s="55">
        <f>IF('Indicator Data'!AB18="No data","x",ROUND(IF('Indicator Data'!AB18&gt;DF$195,10,IF('Indicator Data'!AB18&lt;DF$194,0,10-(DF$195-'Indicator Data'!AB18)/(DF$195-DF$194)*10)),1))</f>
        <v>0</v>
      </c>
      <c r="DG15" s="55">
        <f t="shared" si="63"/>
        <v>3.2</v>
      </c>
      <c r="DH15" s="183">
        <f>IF('Indicator Data'!AD18="No data","x",'Indicator Data'!AD18/'Indicator Data'!$CJ18)</f>
        <v>2.1755800425932108E-4</v>
      </c>
      <c r="DI15" s="55">
        <f t="shared" si="64"/>
        <v>7.8</v>
      </c>
      <c r="DJ15" s="55">
        <f>IF('Indicator Data'!AE18="No data","x",ROUND(IF('Indicator Data'!AE18&gt;DJ$195,0,IF('Indicator Data'!AE18&lt;DJ$194,10,(DJ$195-'Indicator Data'!AE18)/(DJ$195-DJ$194)*10)),1))</f>
        <v>6</v>
      </c>
      <c r="DK15" s="55">
        <f t="shared" si="65"/>
        <v>6.9</v>
      </c>
      <c r="DL15" s="55">
        <f t="shared" si="66"/>
        <v>5.3</v>
      </c>
      <c r="DM15" s="57">
        <f t="shared" si="36"/>
        <v>7.6</v>
      </c>
      <c r="DN15" s="58">
        <f t="shared" si="37"/>
        <v>8.1999999999999993</v>
      </c>
      <c r="DO15" s="55">
        <f>ROUND(IF('Indicator Data'!AH18=0,0,IF('Indicator Data'!AH18&gt;DO$195,10,IF('Indicator Data'!AH18&lt;DO$194,0,10-(DO$195-'Indicator Data'!AH18)/(DO$195-DO$194)*10))),1)</f>
        <v>10</v>
      </c>
      <c r="DP15" s="55">
        <f>ROUND(IF('Indicator Data'!AI18=0,0,IF(LOG('Indicator Data'!AI18)&gt;LOG(DP$195),10,IF(LOG('Indicator Data'!AI18)&lt;LOG(DP$194),0,10-(LOG(DP$195)-LOG('Indicator Data'!AI18))/(LOG(DP$195)-LOG(DP$194))*10))),1)</f>
        <v>9.5</v>
      </c>
      <c r="DQ15" s="57">
        <f t="shared" si="38"/>
        <v>9.8000000000000007</v>
      </c>
      <c r="DR15" s="55">
        <f>'Indicator Data'!AJ18</f>
        <v>0</v>
      </c>
      <c r="DS15" s="55">
        <f>'Indicator Data'!AK18</f>
        <v>0</v>
      </c>
      <c r="DT15" s="57">
        <f t="shared" si="39"/>
        <v>0</v>
      </c>
      <c r="DU15" s="58">
        <f t="shared" si="40"/>
        <v>6.9</v>
      </c>
      <c r="DV15" s="15"/>
      <c r="DW15" s="103"/>
    </row>
    <row r="16" spans="1:127" s="4" customFormat="1" x14ac:dyDescent="0.3">
      <c r="A16" s="121" t="str">
        <f>'Indicator Data'!A19</f>
        <v>Barbados</v>
      </c>
      <c r="B16" s="59" t="str">
        <f>'Indicator Data'!B19</f>
        <v>BRB</v>
      </c>
      <c r="C16" s="55">
        <f>ROUND(IF('Indicator Data'!C19=0,0.1,IF(LOG('Indicator Data'!C19)&gt;C$195,10,IF(LOG('Indicator Data'!C19)&lt;C$194,0,10-(C$195-LOG('Indicator Data'!C19))/(C$195-C$194)*10))),1)</f>
        <v>4.4000000000000004</v>
      </c>
      <c r="D16" s="55">
        <f>ROUND(IF('Indicator Data'!D19=0,0.1,IF(LOG('Indicator Data'!D19)&gt;D$195,10,IF(LOG('Indicator Data'!D19)&lt;D$194,0,10-(D$195-LOG('Indicator Data'!D19))/(D$195-D$194)*10))),1)</f>
        <v>0.1</v>
      </c>
      <c r="E16" s="55">
        <f t="shared" si="0"/>
        <v>2.5</v>
      </c>
      <c r="F16" s="55">
        <f>IF('Indicator Data'!E19="No data",0.1,(ROUND(IF('Indicator Data'!E19=0,0,IF(LOG('Indicator Data'!E19)&gt;F$195,10,IF(LOG('Indicator Data'!E19)&lt;F$194,0,10-(F$195-LOG('Indicator Data'!E19))/(F$195-F$194)*10))),1)))</f>
        <v>0.1</v>
      </c>
      <c r="G16" s="55">
        <f>ROUND(IF('Indicator Data'!F19=0,0,IF(LOG('Indicator Data'!F19)&gt;G$195,10,IF(LOG('Indicator Data'!F19)&lt;G$194,0,10-(G$195-LOG('Indicator Data'!F19))/(G$195-G$194)*10))),1)</f>
        <v>3.6</v>
      </c>
      <c r="H16" s="55">
        <f>ROUND(IF('Indicator Data'!G19=0,0,IF(LOG('Indicator Data'!G19)&gt;H$195,10,IF(LOG('Indicator Data'!G19)&lt;H$194,0,10-(H$195-LOG('Indicator Data'!G19))/(H$195-H$194)*10))),1)</f>
        <v>4</v>
      </c>
      <c r="I16" s="55">
        <f>ROUND(IF('Indicator Data'!H19=0,0,IF(LOG('Indicator Data'!H19)&gt;I$195,10,IF(LOG('Indicator Data'!H19)&lt;I$194,0,10-(I$195-LOG('Indicator Data'!H19))/(I$195-I$194)*10))),1)</f>
        <v>6.8</v>
      </c>
      <c r="J16" s="55">
        <f t="shared" si="1"/>
        <v>5.6</v>
      </c>
      <c r="K16" s="55">
        <f>ROUND(IF('Indicator Data'!I19=0,0,IF(LOG('Indicator Data'!I19)&gt;K$195,10,IF(LOG('Indicator Data'!I19)&lt;K$194,0,10-(K$195-LOG('Indicator Data'!I19))/(K$195-K$194)*10))),1)</f>
        <v>3.5</v>
      </c>
      <c r="L16" s="55">
        <f t="shared" si="2"/>
        <v>4.5999999999999996</v>
      </c>
      <c r="M16" s="55">
        <f>ROUND(IF('Indicator Data'!J19=0,0,IF(LOG('Indicator Data'!J19)&gt;M$195,10,IF(LOG('Indicator Data'!J19)&lt;M$194,0,10-(M$195-LOG('Indicator Data'!J19))/(M$195-M$194)*10))),1)</f>
        <v>0</v>
      </c>
      <c r="N16" s="56">
        <f>'Indicator Data'!C19/'Indicator Data'!$CK19</f>
        <v>2.0486271707797188E-3</v>
      </c>
      <c r="O16" s="56">
        <f>'Indicator Data'!D19/'Indicator Data'!$CK19</f>
        <v>0</v>
      </c>
      <c r="P16" s="56" t="str">
        <f>IF(F16=0.1,"x",'Indicator Data'!E19/'Indicator Data'!$CK19)</f>
        <v>x</v>
      </c>
      <c r="Q16" s="56">
        <f>'Indicator Data'!F19/'Indicator Data'!$CK19</f>
        <v>5.4113963020952445E-6</v>
      </c>
      <c r="R16" s="56">
        <f>'Indicator Data'!G19/'Indicator Data'!$CK19</f>
        <v>1.39889168411238E-2</v>
      </c>
      <c r="S16" s="56">
        <f>'Indicator Data'!H19/'Indicator Data'!$CK19</f>
        <v>1.9984166915891139E-3</v>
      </c>
      <c r="T16" s="56">
        <f>'Indicator Data'!I19/'Indicator Data'!$CK19</f>
        <v>1.9141565364248897E-3</v>
      </c>
      <c r="U16" s="56">
        <f>'Indicator Data'!J19/'Indicator Data'!$CK19</f>
        <v>0</v>
      </c>
      <c r="V16" s="55">
        <f t="shared" si="3"/>
        <v>10</v>
      </c>
      <c r="W16" s="55">
        <f t="shared" si="4"/>
        <v>0</v>
      </c>
      <c r="X16" s="55">
        <f t="shared" si="5"/>
        <v>7.6</v>
      </c>
      <c r="Y16" s="55">
        <f t="shared" si="6"/>
        <v>0.1</v>
      </c>
      <c r="Z16" s="55">
        <f t="shared" si="7"/>
        <v>7.2</v>
      </c>
      <c r="AA16" s="55">
        <f t="shared" si="8"/>
        <v>7.8</v>
      </c>
      <c r="AB16" s="55">
        <f t="shared" si="9"/>
        <v>4</v>
      </c>
      <c r="AC16" s="55">
        <f t="shared" si="10"/>
        <v>6.3</v>
      </c>
      <c r="AD16" s="55">
        <f t="shared" si="11"/>
        <v>1.9</v>
      </c>
      <c r="AE16" s="55">
        <f t="shared" si="12"/>
        <v>4.5</v>
      </c>
      <c r="AF16" s="55">
        <f t="shared" si="13"/>
        <v>0</v>
      </c>
      <c r="AG16" s="55">
        <f>ROUND(IF('Indicator Data'!K19=0,0,IF('Indicator Data'!K19&gt;AG$195,10,IF('Indicator Data'!K19&lt;AG$194,0,10-(AG$195-'Indicator Data'!K19)/(AG$195-AG$194)*10))),1)</f>
        <v>1</v>
      </c>
      <c r="AH16" s="55">
        <f t="shared" si="14"/>
        <v>7.2</v>
      </c>
      <c r="AI16" s="55">
        <f t="shared" si="15"/>
        <v>0.1</v>
      </c>
      <c r="AJ16" s="55">
        <f t="shared" si="16"/>
        <v>5.9</v>
      </c>
      <c r="AK16" s="55">
        <f t="shared" si="17"/>
        <v>5.4</v>
      </c>
      <c r="AL16" s="55">
        <f t="shared" si="18"/>
        <v>5.7</v>
      </c>
      <c r="AM16" s="55">
        <f t="shared" si="19"/>
        <v>2.7</v>
      </c>
      <c r="AN16" s="55">
        <f t="shared" si="20"/>
        <v>0</v>
      </c>
      <c r="AO16" s="182">
        <f t="shared" si="21"/>
        <v>5.6</v>
      </c>
      <c r="AP16" s="182">
        <f t="shared" si="41"/>
        <v>0.1</v>
      </c>
      <c r="AQ16" s="182">
        <f t="shared" si="22"/>
        <v>5.7</v>
      </c>
      <c r="AR16" s="182">
        <f t="shared" si="23"/>
        <v>4.5999999999999996</v>
      </c>
      <c r="AS16" s="55">
        <f t="shared" si="24"/>
        <v>0.5</v>
      </c>
      <c r="AT16" s="55" t="str">
        <f>IF('Indicator Data'!L19="No data","x",IF('Indicator Data'!CL19&lt;1000,"x",ROUND((IF('Indicator Data'!L19&gt;AT$195,10,IF('Indicator Data'!L19&lt;AT$194,0,10-(AT$195-'Indicator Data'!L19)/(AT$195-AT$194)*10))),1)))</f>
        <v>x</v>
      </c>
      <c r="AU16" s="182">
        <f t="shared" si="25"/>
        <v>0.5</v>
      </c>
      <c r="AV16" s="55" t="str">
        <f>IF('Indicator Data'!M19="No data","x",ROUND(IF('Indicator Data'!M19=0,0,IF(LOG('Indicator Data'!M19)&gt;AV$195,10,IF(LOG('Indicator Data'!M19)&lt;AV$194,0,10-(AV$195-LOG('Indicator Data'!M19))/(AV$195-AV$194)*10))),1))</f>
        <v>x</v>
      </c>
      <c r="AW16" s="56" t="str">
        <f>IF(AV16="x","x",'Indicator Data'!M19/'Indicator Data'!$CK19)</f>
        <v>x</v>
      </c>
      <c r="AX16" s="55" t="str">
        <f t="shared" si="42"/>
        <v>x</v>
      </c>
      <c r="AY16" s="55" t="str">
        <f t="shared" si="43"/>
        <v>x</v>
      </c>
      <c r="AZ16" s="55" t="str">
        <f>IF('Indicator Data'!N19="No data","x",ROUND(IF('Indicator Data'!N19=0,0,IF(LOG('Indicator Data'!N19)&gt;AZ$195,10,IF(LOG('Indicator Data'!N19)&lt;AZ$194,0,10-(AZ$195-LOG('Indicator Data'!N19))/(AZ$195-AZ$194)*10))),1))</f>
        <v>x</v>
      </c>
      <c r="BA16" s="56" t="str">
        <f>IF(AZ16="x","x",'Indicator Data'!N19/'Indicator Data'!$CK19)</f>
        <v>x</v>
      </c>
      <c r="BB16" s="55" t="str">
        <f t="shared" si="44"/>
        <v>x</v>
      </c>
      <c r="BC16" s="55" t="str">
        <f t="shared" si="45"/>
        <v>x</v>
      </c>
      <c r="BD16" s="55" t="str">
        <f>IF('Indicator Data'!O19="No data","x",ROUND(IF('Indicator Data'!O19=0,0,IF(LOG('Indicator Data'!O19)&gt;BD$195,10,IF(LOG('Indicator Data'!O19)&lt;BD$194,0,10-(BD$195-LOG('Indicator Data'!O19))/(BD$195-BD$194)*10))),1))</f>
        <v>x</v>
      </c>
      <c r="BE16" s="56" t="str">
        <f>IF(BD16="x","x",'Indicator Data'!O19/'Indicator Data'!$CK19)</f>
        <v>x</v>
      </c>
      <c r="BF16" s="55" t="str">
        <f t="shared" si="46"/>
        <v>x</v>
      </c>
      <c r="BG16" s="55" t="str">
        <f t="shared" si="47"/>
        <v>x</v>
      </c>
      <c r="BH16" s="55" t="str">
        <f>IF('Indicator Data'!P19="No data","x",ROUND(IF('Indicator Data'!P19=0,0,IF(LOG('Indicator Data'!P19)&gt;BH$195,10,IF(LOG('Indicator Data'!P19)&lt;BH$194,0,10-(BH$195-LOG('Indicator Data'!P19))/(BH$195-BH$194)*10))),1))</f>
        <v>x</v>
      </c>
      <c r="BI16" s="56" t="str">
        <f>IF(BH16="x","x",'Indicator Data'!P19/'Indicator Data'!$CK19)</f>
        <v>x</v>
      </c>
      <c r="BJ16" s="55" t="str">
        <f t="shared" si="48"/>
        <v>x</v>
      </c>
      <c r="BK16" s="55" t="str">
        <f t="shared" si="49"/>
        <v>x</v>
      </c>
      <c r="BL16" s="55" t="str">
        <f t="shared" si="50"/>
        <v>x</v>
      </c>
      <c r="BM16" s="55">
        <f>ROUND(IF('Indicator Data'!Q19=0,0,IF(LOG('Indicator Data'!Q19)&gt;BM$195,10,IF(LOG('Indicator Data'!Q19)&lt;BM$194,0,10-(BM$195-LOG('Indicator Data'!Q19))/(BM$195-BM$194)*10))),1)</f>
        <v>0</v>
      </c>
      <c r="BN16" s="55">
        <f>ROUND(IF('Indicator Data'!R19=0,0,IF(LOG('Indicator Data'!R19)&gt;BN$195,10,IF(LOG('Indicator Data'!R19)&lt;BN$194,0,10-(BN$195-LOG('Indicator Data'!R19))/(BN$195-BN$194)*10))),1)</f>
        <v>0</v>
      </c>
      <c r="BO16" s="55">
        <f t="shared" si="51"/>
        <v>0</v>
      </c>
      <c r="BP16" s="56">
        <f>'Indicator Data'!Q19/'Indicator Data'!$CK19</f>
        <v>0</v>
      </c>
      <c r="BQ16" s="56">
        <f>'Indicator Data'!R19/'Indicator Data'!$CK19</f>
        <v>0</v>
      </c>
      <c r="BR16" s="55">
        <f t="shared" si="26"/>
        <v>0</v>
      </c>
      <c r="BS16" s="55">
        <f t="shared" si="27"/>
        <v>0</v>
      </c>
      <c r="BT16" s="55">
        <f t="shared" si="28"/>
        <v>0</v>
      </c>
      <c r="BU16" s="55">
        <f t="shared" si="52"/>
        <v>0</v>
      </c>
      <c r="BV16" s="55">
        <f>ROUND(IF('Indicator Data'!S19=0,0,IF(LOG('Indicator Data'!S19)&gt;BV$195,10,IF(LOG('Indicator Data'!S19)&lt;BV$194,0,10-(BV$195-LOG('Indicator Data'!S19))/(BV$195-BV$194)*10))),1)</f>
        <v>0</v>
      </c>
      <c r="BW16" s="55">
        <f>ROUND(IF('Indicator Data'!T19=0,0,IF(LOG('Indicator Data'!T19)&gt;BW$195,10,IF(LOG('Indicator Data'!T19)&lt;BW$194,0,10-(BW$195-LOG('Indicator Data'!T19))/(BW$195-BW$194)*10))),1)</f>
        <v>0</v>
      </c>
      <c r="BX16" s="55">
        <f t="shared" si="53"/>
        <v>0</v>
      </c>
      <c r="BY16" s="56">
        <f>'Indicator Data'!S19/'Indicator Data'!$CK19</f>
        <v>0</v>
      </c>
      <c r="BZ16" s="56">
        <f>'Indicator Data'!T19/'Indicator Data'!$CK19</f>
        <v>0</v>
      </c>
      <c r="CA16" s="55">
        <f t="shared" si="29"/>
        <v>0</v>
      </c>
      <c r="CB16" s="55">
        <f t="shared" si="30"/>
        <v>0</v>
      </c>
      <c r="CC16" s="55">
        <f t="shared" si="54"/>
        <v>0</v>
      </c>
      <c r="CD16" s="55">
        <f t="shared" si="55"/>
        <v>0</v>
      </c>
      <c r="CE16" s="55">
        <f t="shared" si="56"/>
        <v>0</v>
      </c>
      <c r="CF16" s="55">
        <f>ROUND(IF('Indicator Data'!U19=0,0,IF(LOG('Indicator Data'!U19)&gt;CF$195,10,IF(LOG('Indicator Data'!U19)&lt;CF$194,0,10-(CF$195-LOG('Indicator Data'!U19))/(CF$195-CF$194)*10))),1)</f>
        <v>6</v>
      </c>
      <c r="CG16" s="56">
        <f>'Indicator Data'!U19/'Indicator Data'!$CK19</f>
        <v>0.56166282567774395</v>
      </c>
      <c r="CH16" s="55">
        <f t="shared" si="31"/>
        <v>6.2</v>
      </c>
      <c r="CI16" s="55">
        <f t="shared" si="57"/>
        <v>6.1</v>
      </c>
      <c r="CJ16" s="55">
        <f>ROUND(IF('Indicator Data'!V19=0,0,IF(LOG('Indicator Data'!V19)&gt;CJ$195,10,IF(LOG('Indicator Data'!V19)&lt;CJ$194,0,10-(CJ$195-LOG('Indicator Data'!V19))/(CJ$195-CJ$194)*10))),1)</f>
        <v>6.3</v>
      </c>
      <c r="CK16" s="56">
        <f>IF('Indicator Data'!V19/'Indicator Data'!$CK19&gt;1,1,'Indicator Data'!V19/'Indicator Data'!$CK19)</f>
        <v>0.8971024871593688</v>
      </c>
      <c r="CL16" s="55">
        <f t="shared" si="32"/>
        <v>9</v>
      </c>
      <c r="CM16" s="55">
        <f t="shared" si="58"/>
        <v>7.9</v>
      </c>
      <c r="CN16" s="55">
        <f>ROUND(IF('Indicator Data'!W19=0,0,IF(LOG('Indicator Data'!W19)&gt;CN$195,10,IF(LOG('Indicator Data'!W19)&lt;CN$194,0,10-(CN$195-LOG('Indicator Data'!W19))/(CN$195-CN$194)*10))),1)</f>
        <v>6.2</v>
      </c>
      <c r="CO16" s="56">
        <f>'Indicator Data'!W19/'Indicator Data'!$CK19</f>
        <v>0.82039021004169388</v>
      </c>
      <c r="CP16" s="55">
        <f t="shared" si="33"/>
        <v>8.1999999999999993</v>
      </c>
      <c r="CQ16" s="55">
        <f t="shared" si="59"/>
        <v>7.3</v>
      </c>
      <c r="CR16" s="55">
        <f t="shared" si="34"/>
        <v>6</v>
      </c>
      <c r="CS16" s="55">
        <f>IF('Indicator Data'!BZ19="No data","x",ROUND(IF('Indicator Data'!BZ19&gt;CS$195,0,IF('Indicator Data'!BZ19&lt;CS$194,10,(CS$195-'Indicator Data'!BZ19)/(CS$195-CS$194)*10)),1))</f>
        <v>0.3</v>
      </c>
      <c r="CT16" s="55">
        <f>IF('Indicator Data'!CA19="No data","x",ROUND(IF('Indicator Data'!CA19&gt;CT$195,0,IF('Indicator Data'!CA19&lt;CT$194,10,(CT$195-'Indicator Data'!CA19)/(CT$195-CT$194)*10)),1))</f>
        <v>0.3</v>
      </c>
      <c r="CU16" s="55">
        <f>IF('Indicator Data'!AC19="No data","x",ROUND(IF('Indicator Data'!AC19&gt;CU$195,0,IF('Indicator Data'!AC19&lt;CU$194,10,(CU$195-'Indicator Data'!AC19)/(CU$195-CU$194)*10)),1))</f>
        <v>1.2</v>
      </c>
      <c r="CV16" s="55">
        <f t="shared" si="35"/>
        <v>0.6</v>
      </c>
      <c r="CW16" s="55">
        <f>IF('Indicator Data'!X19="No data","x",ROUND(IF(LOG('Indicator Data'!X19)&gt;CW$195,10,IF(LOG('Indicator Data'!X19)&lt;CW$194,0,10-(CW$195-LOG('Indicator Data'!X19))/(CW$195-CW$194)*10)),1))</f>
        <v>9.4</v>
      </c>
      <c r="CX16" s="55">
        <f>IF('Indicator Data'!Y19="No data","x",ROUND(IF('Indicator Data'!Y19&gt;CX$195,10,IF('Indicator Data'!Y19&lt;CX$194,0,10-(CX$195-'Indicator Data'!Y19)/(CX$195-CX$194)*10)),1))</f>
        <v>0.2</v>
      </c>
      <c r="CY16" s="55">
        <f>IF('Indicator Data'!Z19="No data","x",ROUND(IF('Indicator Data'!Z19&gt;CY$195,10,IF('Indicator Data'!Z19&lt;CY$194,0,10-(CY$195-'Indicator Data'!Z19)/(CY$195-CY$194)*10)),1))</f>
        <v>3.1</v>
      </c>
      <c r="CZ16" s="55" t="str">
        <f>IF('Indicator Data'!AA19="No data","x",ROUND(IF('Indicator Data'!AA19&gt;CZ$195,10,IF('Indicator Data'!AA19&lt;CZ$194,0,10-(CZ$195-'Indicator Data'!AA19)/(CZ$195-CZ$194)*10)),1))</f>
        <v>x</v>
      </c>
      <c r="DA16" s="55">
        <f t="shared" si="60"/>
        <v>4.2</v>
      </c>
      <c r="DB16" s="55">
        <f t="shared" si="61"/>
        <v>3</v>
      </c>
      <c r="DC16" s="55" t="str">
        <f>IF('Indicator Data'!AF19="No data","x",ROUND(IF('Indicator Data'!AF19&gt;DC$195,10,IF('Indicator Data'!AF19&lt;DC$194,0,10-(DC$195-'Indicator Data'!AF19)/(DC$195-DC$194)*10)),1))</f>
        <v>x</v>
      </c>
      <c r="DD16" s="55">
        <f>IF('Indicator Data'!AG19="No data","x",ROUND(IF('Indicator Data'!AG19&gt;DD$195,10,IF('Indicator Data'!AG19&lt;DD$194,0,10-(DD$195-'Indicator Data'!AG19)/(DD$195-DD$194)*10)),1))</f>
        <v>0.2</v>
      </c>
      <c r="DE16" s="55">
        <f t="shared" si="62"/>
        <v>3.2</v>
      </c>
      <c r="DF16" s="55">
        <f>IF('Indicator Data'!AB19="No data","x",ROUND(IF('Indicator Data'!AB19&gt;DF$195,10,IF('Indicator Data'!AB19&lt;DF$194,0,10-(DF$195-'Indicator Data'!AB19)/(DF$195-DF$194)*10)),1))</f>
        <v>0.3</v>
      </c>
      <c r="DG16" s="55">
        <f t="shared" si="63"/>
        <v>0.5</v>
      </c>
      <c r="DH16" s="183">
        <f>IF('Indicator Data'!AD19="No data","x",'Indicator Data'!AD19/'Indicator Data'!$CJ19)</f>
        <v>2.055598719257476E-4</v>
      </c>
      <c r="DI16" s="55">
        <f t="shared" si="64"/>
        <v>7.9</v>
      </c>
      <c r="DJ16" s="55" t="str">
        <f>IF('Indicator Data'!AE19="No data","x",ROUND(IF('Indicator Data'!AE19&gt;DJ$195,0,IF('Indicator Data'!AE19&lt;DJ$194,10,(DJ$195-'Indicator Data'!AE19)/(DJ$195-DJ$194)*10)),1))</f>
        <v>x</v>
      </c>
      <c r="DK16" s="55">
        <f t="shared" si="65"/>
        <v>7.9</v>
      </c>
      <c r="DL16" s="55">
        <f t="shared" si="66"/>
        <v>3.9</v>
      </c>
      <c r="DM16" s="57">
        <f t="shared" si="36"/>
        <v>4.4000000000000004</v>
      </c>
      <c r="DN16" s="58">
        <f t="shared" si="37"/>
        <v>3.8</v>
      </c>
      <c r="DO16" s="55">
        <f>ROUND(IF('Indicator Data'!AH19=0,0,IF('Indicator Data'!AH19&gt;DO$195,10,IF('Indicator Data'!AH19&lt;DO$194,0,10-(DO$195-'Indicator Data'!AH19)/(DO$195-DO$194)*10))),1)</f>
        <v>0</v>
      </c>
      <c r="DP16" s="55">
        <f>ROUND(IF('Indicator Data'!AI19=0,0,IF(LOG('Indicator Data'!AI19)&gt;LOG(DP$195),10,IF(LOG('Indicator Data'!AI19)&lt;LOG(DP$194),0,10-(LOG(DP$195)-LOG('Indicator Data'!AI19))/(LOG(DP$195)-LOG(DP$194))*10))),1)</f>
        <v>0</v>
      </c>
      <c r="DQ16" s="57">
        <f t="shared" si="38"/>
        <v>0</v>
      </c>
      <c r="DR16" s="55">
        <f>'Indicator Data'!AJ19</f>
        <v>0</v>
      </c>
      <c r="DS16" s="55">
        <f>'Indicator Data'!AK19</f>
        <v>0</v>
      </c>
      <c r="DT16" s="57">
        <f t="shared" si="39"/>
        <v>0</v>
      </c>
      <c r="DU16" s="58">
        <f t="shared" si="40"/>
        <v>0</v>
      </c>
      <c r="DV16" s="15"/>
      <c r="DW16" s="103"/>
    </row>
    <row r="17" spans="1:127" s="4" customFormat="1" x14ac:dyDescent="0.3">
      <c r="A17" s="121" t="str">
        <f>'Indicator Data'!A20</f>
        <v>Belarus</v>
      </c>
      <c r="B17" s="59" t="str">
        <f>'Indicator Data'!B20</f>
        <v>BLR</v>
      </c>
      <c r="C17" s="55">
        <f>ROUND(IF('Indicator Data'!C20=0,0.1,IF(LOG('Indicator Data'!C20)&gt;C$195,10,IF(LOG('Indicator Data'!C20)&lt;C$194,0,10-(C$195-LOG('Indicator Data'!C20))/(C$195-C$194)*10))),1)</f>
        <v>0.1</v>
      </c>
      <c r="D17" s="55">
        <f>ROUND(IF('Indicator Data'!D20=0,0.1,IF(LOG('Indicator Data'!D20)&gt;D$195,10,IF(LOG('Indicator Data'!D20)&lt;D$194,0,10-(D$195-LOG('Indicator Data'!D20))/(D$195-D$194)*10))),1)</f>
        <v>0.1</v>
      </c>
      <c r="E17" s="55">
        <f t="shared" si="0"/>
        <v>0.1</v>
      </c>
      <c r="F17" s="55">
        <f>IF('Indicator Data'!E20="No data",0.1,(ROUND(IF('Indicator Data'!E20=0,0,IF(LOG('Indicator Data'!E20)&gt;F$195,10,IF(LOG('Indicator Data'!E20)&lt;F$194,0,10-(F$195-LOG('Indicator Data'!E20))/(F$195-F$194)*10))),1)))</f>
        <v>7.1</v>
      </c>
      <c r="G17" s="55">
        <f>ROUND(IF('Indicator Data'!F20=0,0,IF(LOG('Indicator Data'!F20)&gt;G$195,10,IF(LOG('Indicator Data'!F20)&lt;G$194,0,10-(G$195-LOG('Indicator Data'!F20))/(G$195-G$194)*10))),1)</f>
        <v>0</v>
      </c>
      <c r="H17" s="55">
        <f>ROUND(IF('Indicator Data'!G20=0,0,IF(LOG('Indicator Data'!G20)&gt;H$195,10,IF(LOG('Indicator Data'!G20)&lt;H$194,0,10-(H$195-LOG('Indicator Data'!G20))/(H$195-H$194)*10))),1)</f>
        <v>0</v>
      </c>
      <c r="I17" s="55">
        <f>ROUND(IF('Indicator Data'!H20=0,0,IF(LOG('Indicator Data'!H20)&gt;I$195,10,IF(LOG('Indicator Data'!H20)&lt;I$194,0,10-(I$195-LOG('Indicator Data'!H20))/(I$195-I$194)*10))),1)</f>
        <v>0</v>
      </c>
      <c r="J17" s="55">
        <f t="shared" si="1"/>
        <v>0</v>
      </c>
      <c r="K17" s="55">
        <f>ROUND(IF('Indicator Data'!I20=0,0,IF(LOG('Indicator Data'!I20)&gt;K$195,10,IF(LOG('Indicator Data'!I20)&lt;K$194,0,10-(K$195-LOG('Indicator Data'!I20))/(K$195-K$194)*10))),1)</f>
        <v>0</v>
      </c>
      <c r="L17" s="55">
        <f t="shared" si="2"/>
        <v>0</v>
      </c>
      <c r="M17" s="55">
        <f>ROUND(IF('Indicator Data'!J20=0,0,IF(LOG('Indicator Data'!J20)&gt;M$195,10,IF(LOG('Indicator Data'!J20)&lt;M$194,0,10-(M$195-LOG('Indicator Data'!J20))/(M$195-M$194)*10))),1)</f>
        <v>0</v>
      </c>
      <c r="N17" s="56">
        <f>'Indicator Data'!C20/'Indicator Data'!$CK20</f>
        <v>0</v>
      </c>
      <c r="O17" s="56">
        <f>'Indicator Data'!D20/'Indicator Data'!$CK20</f>
        <v>0</v>
      </c>
      <c r="P17" s="56">
        <f>IF(F17=0.1,"x",'Indicator Data'!E20/'Indicator Data'!$CK20)</f>
        <v>7.5713172034969139E-3</v>
      </c>
      <c r="Q17" s="56">
        <f>'Indicator Data'!F20/'Indicator Data'!$CK20</f>
        <v>0</v>
      </c>
      <c r="R17" s="56">
        <f>'Indicator Data'!G20/'Indicator Data'!$CK20</f>
        <v>0</v>
      </c>
      <c r="S17" s="56">
        <f>'Indicator Data'!H20/'Indicator Data'!$CK20</f>
        <v>0</v>
      </c>
      <c r="T17" s="56">
        <f>'Indicator Data'!I20/'Indicator Data'!$CK20</f>
        <v>0</v>
      </c>
      <c r="U17" s="56">
        <f>'Indicator Data'!J20/'Indicator Data'!$CK20</f>
        <v>0</v>
      </c>
      <c r="V17" s="55">
        <f t="shared" si="3"/>
        <v>0</v>
      </c>
      <c r="W17" s="55">
        <f t="shared" si="4"/>
        <v>0</v>
      </c>
      <c r="X17" s="55">
        <f t="shared" si="5"/>
        <v>0</v>
      </c>
      <c r="Y17" s="55">
        <f t="shared" si="6"/>
        <v>5</v>
      </c>
      <c r="Z17" s="55">
        <f t="shared" si="7"/>
        <v>0</v>
      </c>
      <c r="AA17" s="55">
        <f t="shared" si="8"/>
        <v>0</v>
      </c>
      <c r="AB17" s="55">
        <f t="shared" si="9"/>
        <v>0</v>
      </c>
      <c r="AC17" s="55">
        <f t="shared" si="10"/>
        <v>0</v>
      </c>
      <c r="AD17" s="55">
        <f t="shared" si="11"/>
        <v>0</v>
      </c>
      <c r="AE17" s="55">
        <f t="shared" si="12"/>
        <v>0</v>
      </c>
      <c r="AF17" s="55">
        <f t="shared" si="13"/>
        <v>0</v>
      </c>
      <c r="AG17" s="55">
        <f>ROUND(IF('Indicator Data'!K20=0,0,IF('Indicator Data'!K20&gt;AG$195,10,IF('Indicator Data'!K20&lt;AG$194,0,10-(AG$195-'Indicator Data'!K20)/(AG$195-AG$194)*10))),1)</f>
        <v>0</v>
      </c>
      <c r="AH17" s="55">
        <f t="shared" si="14"/>
        <v>0.1</v>
      </c>
      <c r="AI17" s="55">
        <f t="shared" si="15"/>
        <v>0.1</v>
      </c>
      <c r="AJ17" s="55">
        <f t="shared" si="16"/>
        <v>0</v>
      </c>
      <c r="AK17" s="55">
        <f t="shared" si="17"/>
        <v>0</v>
      </c>
      <c r="AL17" s="55">
        <f t="shared" si="18"/>
        <v>0</v>
      </c>
      <c r="AM17" s="55">
        <f t="shared" si="19"/>
        <v>0</v>
      </c>
      <c r="AN17" s="55">
        <f t="shared" si="20"/>
        <v>0</v>
      </c>
      <c r="AO17" s="182">
        <f t="shared" si="21"/>
        <v>0.1</v>
      </c>
      <c r="AP17" s="182">
        <f t="shared" si="41"/>
        <v>6.2</v>
      </c>
      <c r="AQ17" s="182">
        <f t="shared" si="22"/>
        <v>0</v>
      </c>
      <c r="AR17" s="182">
        <f t="shared" si="23"/>
        <v>0</v>
      </c>
      <c r="AS17" s="55">
        <f t="shared" si="24"/>
        <v>0</v>
      </c>
      <c r="AT17" s="55">
        <f>IF('Indicator Data'!L20="No data","x",IF('Indicator Data'!CL20&lt;1000,"x",ROUND((IF('Indicator Data'!L20&gt;AT$195,10,IF('Indicator Data'!L20&lt;AT$194,0,10-(AT$195-'Indicator Data'!L20)/(AT$195-AT$194)*10))),1)))</f>
        <v>6.1</v>
      </c>
      <c r="AU17" s="182">
        <f t="shared" si="25"/>
        <v>3.1</v>
      </c>
      <c r="AV17" s="55">
        <f>IF('Indicator Data'!M20="No data","x",ROUND(IF('Indicator Data'!M20=0,0,IF(LOG('Indicator Data'!M20)&gt;AV$195,10,IF(LOG('Indicator Data'!M20)&lt;AV$194,0,10-(AV$195-LOG('Indicator Data'!M20))/(AV$195-AV$194)*10))),1))</f>
        <v>6.9</v>
      </c>
      <c r="AW17" s="56">
        <f>IF(AV17="x","x",'Indicator Data'!M20/'Indicator Data'!$CK20)</f>
        <v>6.9886281057568292E-2</v>
      </c>
      <c r="AX17" s="55">
        <f t="shared" si="42"/>
        <v>0.8</v>
      </c>
      <c r="AY17" s="55">
        <f t="shared" si="43"/>
        <v>4.5</v>
      </c>
      <c r="AZ17" s="55" t="str">
        <f>IF('Indicator Data'!N20="No data","x",ROUND(IF('Indicator Data'!N20=0,0,IF(LOG('Indicator Data'!N20)&gt;AZ$195,10,IF(LOG('Indicator Data'!N20)&lt;AZ$194,0,10-(AZ$195-LOG('Indicator Data'!N20))/(AZ$195-AZ$194)*10))),1))</f>
        <v>x</v>
      </c>
      <c r="BA17" s="56" t="str">
        <f>IF(AZ17="x","x",'Indicator Data'!N20/'Indicator Data'!$CK20)</f>
        <v>x</v>
      </c>
      <c r="BB17" s="55" t="str">
        <f t="shared" si="44"/>
        <v>x</v>
      </c>
      <c r="BC17" s="55" t="str">
        <f t="shared" si="45"/>
        <v>x</v>
      </c>
      <c r="BD17" s="55" t="str">
        <f>IF('Indicator Data'!O20="No data","x",ROUND(IF('Indicator Data'!O20=0,0,IF(LOG('Indicator Data'!O20)&gt;BD$195,10,IF(LOG('Indicator Data'!O20)&lt;BD$194,0,10-(BD$195-LOG('Indicator Data'!O20))/(BD$195-BD$194)*10))),1))</f>
        <v>x</v>
      </c>
      <c r="BE17" s="56" t="str">
        <f>IF(BD17="x","x",'Indicator Data'!O20/'Indicator Data'!$CK20)</f>
        <v>x</v>
      </c>
      <c r="BF17" s="55" t="str">
        <f t="shared" si="46"/>
        <v>x</v>
      </c>
      <c r="BG17" s="55" t="str">
        <f t="shared" si="47"/>
        <v>x</v>
      </c>
      <c r="BH17" s="55" t="str">
        <f>IF('Indicator Data'!P20="No data","x",ROUND(IF('Indicator Data'!P20=0,0,IF(LOG('Indicator Data'!P20)&gt;BH$195,10,IF(LOG('Indicator Data'!P20)&lt;BH$194,0,10-(BH$195-LOG('Indicator Data'!P20))/(BH$195-BH$194)*10))),1))</f>
        <v>x</v>
      </c>
      <c r="BI17" s="56" t="str">
        <f>IF(BH17="x","x",'Indicator Data'!P20/'Indicator Data'!$CK20)</f>
        <v>x</v>
      </c>
      <c r="BJ17" s="55" t="str">
        <f t="shared" si="48"/>
        <v>x</v>
      </c>
      <c r="BK17" s="55" t="str">
        <f t="shared" si="49"/>
        <v>x</v>
      </c>
      <c r="BL17" s="55">
        <f t="shared" si="50"/>
        <v>4.5</v>
      </c>
      <c r="BM17" s="55">
        <f>ROUND(IF('Indicator Data'!Q20=0,0,IF(LOG('Indicator Data'!Q20)&gt;BM$195,10,IF(LOG('Indicator Data'!Q20)&lt;BM$194,0,10-(BM$195-LOG('Indicator Data'!Q20))/(BM$195-BM$194)*10))),1)</f>
        <v>0</v>
      </c>
      <c r="BN17" s="55">
        <f>ROUND(IF('Indicator Data'!R20=0,0,IF(LOG('Indicator Data'!R20)&gt;BN$195,10,IF(LOG('Indicator Data'!R20)&lt;BN$194,0,10-(BN$195-LOG('Indicator Data'!R20))/(BN$195-BN$194)*10))),1)</f>
        <v>0</v>
      </c>
      <c r="BO17" s="55">
        <f t="shared" si="51"/>
        <v>0</v>
      </c>
      <c r="BP17" s="56">
        <f>'Indicator Data'!Q20/'Indicator Data'!$CK20</f>
        <v>0</v>
      </c>
      <c r="BQ17" s="56">
        <f>'Indicator Data'!R20/'Indicator Data'!$CK20</f>
        <v>0</v>
      </c>
      <c r="BR17" s="55">
        <f t="shared" si="26"/>
        <v>0</v>
      </c>
      <c r="BS17" s="55">
        <f t="shared" si="27"/>
        <v>0</v>
      </c>
      <c r="BT17" s="55">
        <f t="shared" si="28"/>
        <v>0</v>
      </c>
      <c r="BU17" s="55">
        <f t="shared" si="52"/>
        <v>0</v>
      </c>
      <c r="BV17" s="55">
        <f>ROUND(IF('Indicator Data'!S20=0,0,IF(LOG('Indicator Data'!S20)&gt;BV$195,10,IF(LOG('Indicator Data'!S20)&lt;BV$194,0,10-(BV$195-LOG('Indicator Data'!S20))/(BV$195-BV$194)*10))),1)</f>
        <v>0</v>
      </c>
      <c r="BW17" s="55">
        <f>ROUND(IF('Indicator Data'!T20=0,0,IF(LOG('Indicator Data'!T20)&gt;BW$195,10,IF(LOG('Indicator Data'!T20)&lt;BW$194,0,10-(BW$195-LOG('Indicator Data'!T20))/(BW$195-BW$194)*10))),1)</f>
        <v>0</v>
      </c>
      <c r="BX17" s="55">
        <f t="shared" si="53"/>
        <v>0</v>
      </c>
      <c r="BY17" s="56">
        <f>'Indicator Data'!S20/'Indicator Data'!$CK20</f>
        <v>0</v>
      </c>
      <c r="BZ17" s="56">
        <f>'Indicator Data'!T20/'Indicator Data'!$CK20</f>
        <v>0</v>
      </c>
      <c r="CA17" s="55">
        <f t="shared" si="29"/>
        <v>0</v>
      </c>
      <c r="CB17" s="55">
        <f t="shared" si="30"/>
        <v>0</v>
      </c>
      <c r="CC17" s="55">
        <f t="shared" si="54"/>
        <v>0</v>
      </c>
      <c r="CD17" s="55">
        <f t="shared" si="55"/>
        <v>0</v>
      </c>
      <c r="CE17" s="55">
        <f t="shared" si="56"/>
        <v>0</v>
      </c>
      <c r="CF17" s="55">
        <f>ROUND(IF('Indicator Data'!U20=0,0,IF(LOG('Indicator Data'!U20)&gt;CF$195,10,IF(LOG('Indicator Data'!U20)&lt;CF$194,0,10-(CF$195-LOG('Indicator Data'!U20))/(CF$195-CF$194)*10))),1)</f>
        <v>0</v>
      </c>
      <c r="CG17" s="56">
        <f>'Indicator Data'!U20/'Indicator Data'!$CK20</f>
        <v>0</v>
      </c>
      <c r="CH17" s="55">
        <f t="shared" si="31"/>
        <v>0</v>
      </c>
      <c r="CI17" s="55">
        <f t="shared" si="57"/>
        <v>0</v>
      </c>
      <c r="CJ17" s="55">
        <f>ROUND(IF('Indicator Data'!V20=0,0,IF(LOG('Indicator Data'!V20)&gt;CJ$195,10,IF(LOG('Indicator Data'!V20)&lt;CJ$194,0,10-(CJ$195-LOG('Indicator Data'!V20))/(CJ$195-CJ$194)*10))),1)</f>
        <v>0</v>
      </c>
      <c r="CK17" s="56">
        <f>IF('Indicator Data'!V20/'Indicator Data'!$CK20&gt;1,1,'Indicator Data'!V20/'Indicator Data'!$CK20)</f>
        <v>0</v>
      </c>
      <c r="CL17" s="55">
        <f t="shared" si="32"/>
        <v>0</v>
      </c>
      <c r="CM17" s="55">
        <f t="shared" si="58"/>
        <v>0</v>
      </c>
      <c r="CN17" s="55">
        <f>ROUND(IF('Indicator Data'!W20=0,0,IF(LOG('Indicator Data'!W20)&gt;CN$195,10,IF(LOG('Indicator Data'!W20)&lt;CN$194,0,10-(CN$195-LOG('Indicator Data'!W20))/(CN$195-CN$194)*10))),1)</f>
        <v>0</v>
      </c>
      <c r="CO17" s="56">
        <f>'Indicator Data'!W20/'Indicator Data'!$CK20</f>
        <v>0</v>
      </c>
      <c r="CP17" s="55">
        <f t="shared" si="33"/>
        <v>0</v>
      </c>
      <c r="CQ17" s="55">
        <f t="shared" si="59"/>
        <v>0</v>
      </c>
      <c r="CR17" s="55">
        <f t="shared" si="34"/>
        <v>0</v>
      </c>
      <c r="CS17" s="55">
        <f>IF('Indicator Data'!BZ20="No data","x",ROUND(IF('Indicator Data'!BZ20&gt;CS$195,0,IF('Indicator Data'!BZ20&lt;CS$194,10,(CS$195-'Indicator Data'!BZ20)/(CS$195-CS$194)*10)),1))</f>
        <v>0.2</v>
      </c>
      <c r="CT17" s="55">
        <f>IF('Indicator Data'!CA20="No data","x",ROUND(IF('Indicator Data'!CA20&gt;CT$195,0,IF('Indicator Data'!CA20&lt;CT$194,10,(CT$195-'Indicator Data'!CA20)/(CT$195-CT$194)*10)),1))</f>
        <v>0.6</v>
      </c>
      <c r="CU17" s="55" t="str">
        <f>IF('Indicator Data'!AC20="No data","x",ROUND(IF('Indicator Data'!AC20&gt;CU$195,0,IF('Indicator Data'!AC20&lt;CU$194,10,(CU$195-'Indicator Data'!AC20)/(CU$195-CU$194)*10)),1))</f>
        <v>x</v>
      </c>
      <c r="CV17" s="55">
        <f t="shared" si="35"/>
        <v>0.4</v>
      </c>
      <c r="CW17" s="55">
        <f>IF('Indicator Data'!X20="No data","x",ROUND(IF(LOG('Indicator Data'!X20)&gt;CW$195,10,IF(LOG('Indicator Data'!X20)&lt;CW$194,0,10-(CW$195-LOG('Indicator Data'!X20))/(CW$195-CW$194)*10)),1))</f>
        <v>5.6</v>
      </c>
      <c r="CX17" s="55">
        <f>IF('Indicator Data'!Y20="No data","x",ROUND(IF('Indicator Data'!Y20&gt;CX$195,10,IF('Indicator Data'!Y20&lt;CX$194,0,10-(CX$195-'Indicator Data'!Y20)/(CX$195-CX$194)*10)),1))</f>
        <v>0.9</v>
      </c>
      <c r="CY17" s="55">
        <f>IF('Indicator Data'!Z20="No data","x",ROUND(IF('Indicator Data'!Z20&gt;CY$195,10,IF('Indicator Data'!Z20&lt;CY$194,0,10-(CY$195-'Indicator Data'!Z20)/(CY$195-CY$194)*10)),1))</f>
        <v>7.9</v>
      </c>
      <c r="CZ17" s="55">
        <f>IF('Indicator Data'!AA20="No data","x",ROUND(IF('Indicator Data'!AA20&gt;CZ$195,10,IF('Indicator Data'!AA20&lt;CZ$194,0,10-(CZ$195-'Indicator Data'!AA20)/(CZ$195-CZ$194)*10)),1))</f>
        <v>1.2</v>
      </c>
      <c r="DA17" s="55">
        <f t="shared" si="60"/>
        <v>3.9</v>
      </c>
      <c r="DB17" s="55">
        <f t="shared" si="61"/>
        <v>2.7</v>
      </c>
      <c r="DC17" s="55">
        <f>IF('Indicator Data'!AF20="No data","x",ROUND(IF('Indicator Data'!AF20&gt;DC$195,10,IF('Indicator Data'!AF20&lt;DC$194,0,10-(DC$195-'Indicator Data'!AF20)/(DC$195-DC$194)*10)),1))</f>
        <v>5</v>
      </c>
      <c r="DD17" s="55">
        <f>IF('Indicator Data'!AG20="No data","x",ROUND(IF('Indicator Data'!AG20&gt;DD$195,10,IF('Indicator Data'!AG20&lt;DD$194,0,10-(DD$195-'Indicator Data'!AG20)/(DD$195-DD$194)*10)),1))</f>
        <v>0.6</v>
      </c>
      <c r="DE17" s="55">
        <f t="shared" si="62"/>
        <v>3.5</v>
      </c>
      <c r="DF17" s="55">
        <f>IF('Indicator Data'!AB20="No data","x",ROUND(IF('Indicator Data'!AB20&gt;DF$195,10,IF('Indicator Data'!AB20&lt;DF$194,0,10-(DF$195-'Indicator Data'!AB20)/(DF$195-DF$194)*10)),1))</f>
        <v>0</v>
      </c>
      <c r="DG17" s="55">
        <f t="shared" si="63"/>
        <v>0.3</v>
      </c>
      <c r="DH17" s="183" t="str">
        <f>IF('Indicator Data'!AD20="No data","x",'Indicator Data'!AD20/'Indicator Data'!$CJ20)</f>
        <v>x</v>
      </c>
      <c r="DI17" s="55" t="str">
        <f t="shared" si="64"/>
        <v>x</v>
      </c>
      <c r="DJ17" s="55" t="str">
        <f>IF('Indicator Data'!AE20="No data","x",ROUND(IF('Indicator Data'!AE20&gt;DJ$195,0,IF('Indicator Data'!AE20&lt;DJ$194,10,(DJ$195-'Indicator Data'!AE20)/(DJ$195-DJ$194)*10)),1))</f>
        <v>x</v>
      </c>
      <c r="DK17" s="55" t="str">
        <f t="shared" si="65"/>
        <v>x</v>
      </c>
      <c r="DL17" s="55">
        <f t="shared" si="66"/>
        <v>1.9</v>
      </c>
      <c r="DM17" s="57">
        <f t="shared" si="36"/>
        <v>2.4</v>
      </c>
      <c r="DN17" s="58">
        <f t="shared" si="37"/>
        <v>2.2999999999999998</v>
      </c>
      <c r="DO17" s="55">
        <f>ROUND(IF('Indicator Data'!AH20=0,0,IF('Indicator Data'!AH20&gt;DO$195,10,IF('Indicator Data'!AH20&lt;DO$194,0,10-(DO$195-'Indicator Data'!AH20)/(DO$195-DO$194)*10))),1)</f>
        <v>1.1000000000000001</v>
      </c>
      <c r="DP17" s="55">
        <f>ROUND(IF('Indicator Data'!AI20=0,0,IF(LOG('Indicator Data'!AI20)&gt;LOG(DP$195),10,IF(LOG('Indicator Data'!AI20)&lt;LOG(DP$194),0,10-(LOG(DP$195)-LOG('Indicator Data'!AI20))/(LOG(DP$195)-LOG(DP$194))*10))),1)</f>
        <v>4</v>
      </c>
      <c r="DQ17" s="57">
        <f t="shared" si="38"/>
        <v>2.7</v>
      </c>
      <c r="DR17" s="55">
        <f>'Indicator Data'!AJ20</f>
        <v>0</v>
      </c>
      <c r="DS17" s="55">
        <f>'Indicator Data'!AK20</f>
        <v>0</v>
      </c>
      <c r="DT17" s="57">
        <f t="shared" si="39"/>
        <v>0</v>
      </c>
      <c r="DU17" s="58">
        <f t="shared" si="40"/>
        <v>1.9</v>
      </c>
      <c r="DV17" s="15"/>
      <c r="DW17" s="103"/>
    </row>
    <row r="18" spans="1:127" s="4" customFormat="1" x14ac:dyDescent="0.3">
      <c r="A18" s="121" t="str">
        <f>'Indicator Data'!A21</f>
        <v>Belgium</v>
      </c>
      <c r="B18" s="59" t="str">
        <f>'Indicator Data'!B21</f>
        <v>BEL</v>
      </c>
      <c r="C18" s="55">
        <f>ROUND(IF('Indicator Data'!C21=0,0.1,IF(LOG('Indicator Data'!C21)&gt;C$195,10,IF(LOG('Indicator Data'!C21)&lt;C$194,0,10-(C$195-LOG('Indicator Data'!C21))/(C$195-C$194)*10))),1)</f>
        <v>7.3</v>
      </c>
      <c r="D18" s="55">
        <f>ROUND(IF('Indicator Data'!D21=0,0.1,IF(LOG('Indicator Data'!D21)&gt;D$195,10,IF(LOG('Indicator Data'!D21)&lt;D$194,0,10-(D$195-LOG('Indicator Data'!D21))/(D$195-D$194)*10))),1)</f>
        <v>0.1</v>
      </c>
      <c r="E18" s="55">
        <f t="shared" si="0"/>
        <v>4.5999999999999996</v>
      </c>
      <c r="F18" s="55">
        <f>IF('Indicator Data'!E21="No data",0.1,(ROUND(IF('Indicator Data'!E21=0,0,IF(LOG('Indicator Data'!E21)&gt;F$195,10,IF(LOG('Indicator Data'!E21)&lt;F$194,0,10-(F$195-LOG('Indicator Data'!E21))/(F$195-F$194)*10))),1)))</f>
        <v>5.9</v>
      </c>
      <c r="G18" s="55">
        <f>ROUND(IF('Indicator Data'!F21=0,0,IF(LOG('Indicator Data'!F21)&gt;G$195,10,IF(LOG('Indicator Data'!F21)&lt;G$194,0,10-(G$195-LOG('Indicator Data'!F21))/(G$195-G$194)*10))),1)</f>
        <v>0</v>
      </c>
      <c r="H18" s="55">
        <f>ROUND(IF('Indicator Data'!G21=0,0,IF(LOG('Indicator Data'!G21)&gt;H$195,10,IF(LOG('Indicator Data'!G21)&lt;H$194,0,10-(H$195-LOG('Indicator Data'!G21))/(H$195-H$194)*10))),1)</f>
        <v>0</v>
      </c>
      <c r="I18" s="55">
        <f>ROUND(IF('Indicator Data'!H21=0,0,IF(LOG('Indicator Data'!H21)&gt;I$195,10,IF(LOG('Indicator Data'!H21)&lt;I$194,0,10-(I$195-LOG('Indicator Data'!H21))/(I$195-I$194)*10))),1)</f>
        <v>0</v>
      </c>
      <c r="J18" s="55">
        <f t="shared" si="1"/>
        <v>0</v>
      </c>
      <c r="K18" s="55">
        <f>ROUND(IF('Indicator Data'!I21=0,0,IF(LOG('Indicator Data'!I21)&gt;K$195,10,IF(LOG('Indicator Data'!I21)&lt;K$194,0,10-(K$195-LOG('Indicator Data'!I21))/(K$195-K$194)*10))),1)</f>
        <v>0</v>
      </c>
      <c r="L18" s="55">
        <f t="shared" si="2"/>
        <v>0</v>
      </c>
      <c r="M18" s="55">
        <f>ROUND(IF('Indicator Data'!J21=0,0,IF(LOG('Indicator Data'!J21)&gt;M$195,10,IF(LOG('Indicator Data'!J21)&lt;M$194,0,10-(M$195-LOG('Indicator Data'!J21))/(M$195-M$194)*10))),1)</f>
        <v>0</v>
      </c>
      <c r="N18" s="56">
        <f>'Indicator Data'!C21/'Indicator Data'!$CK21</f>
        <v>7.0612974929983561E-4</v>
      </c>
      <c r="O18" s="56">
        <f>'Indicator Data'!D21/'Indicator Data'!$CK21</f>
        <v>0</v>
      </c>
      <c r="P18" s="56">
        <f>IF(F18=0.1,"x",'Indicator Data'!E21/'Indicator Data'!$CK21)</f>
        <v>1.9403083232425891E-3</v>
      </c>
      <c r="Q18" s="56">
        <f>'Indicator Data'!F21/'Indicator Data'!$CK21</f>
        <v>0</v>
      </c>
      <c r="R18" s="56">
        <f>'Indicator Data'!G21/'Indicator Data'!$CK21</f>
        <v>0</v>
      </c>
      <c r="S18" s="56">
        <f>'Indicator Data'!H21/'Indicator Data'!$CK21</f>
        <v>0</v>
      </c>
      <c r="T18" s="56">
        <f>'Indicator Data'!I21/'Indicator Data'!$CK21</f>
        <v>0</v>
      </c>
      <c r="U18" s="56">
        <f>'Indicator Data'!J21/'Indicator Data'!$CK21</f>
        <v>0</v>
      </c>
      <c r="V18" s="55">
        <f t="shared" si="3"/>
        <v>3.5</v>
      </c>
      <c r="W18" s="55">
        <f t="shared" si="4"/>
        <v>0</v>
      </c>
      <c r="X18" s="55">
        <f t="shared" si="5"/>
        <v>1.9</v>
      </c>
      <c r="Y18" s="55">
        <f t="shared" si="6"/>
        <v>1.3</v>
      </c>
      <c r="Z18" s="55">
        <f t="shared" si="7"/>
        <v>0</v>
      </c>
      <c r="AA18" s="55">
        <f t="shared" si="8"/>
        <v>0</v>
      </c>
      <c r="AB18" s="55">
        <f t="shared" si="9"/>
        <v>0</v>
      </c>
      <c r="AC18" s="55">
        <f t="shared" si="10"/>
        <v>0</v>
      </c>
      <c r="AD18" s="55">
        <f t="shared" si="11"/>
        <v>0</v>
      </c>
      <c r="AE18" s="55">
        <f t="shared" si="12"/>
        <v>0</v>
      </c>
      <c r="AF18" s="55">
        <f t="shared" si="13"/>
        <v>0</v>
      </c>
      <c r="AG18" s="55">
        <f>ROUND(IF('Indicator Data'!K21=0,0,IF('Indicator Data'!K21&gt;AG$195,10,IF('Indicator Data'!K21&lt;AG$194,0,10-(AG$195-'Indicator Data'!K21)/(AG$195-AG$194)*10))),1)</f>
        <v>0</v>
      </c>
      <c r="AH18" s="55">
        <f t="shared" si="14"/>
        <v>5.4</v>
      </c>
      <c r="AI18" s="55">
        <f t="shared" si="15"/>
        <v>0.1</v>
      </c>
      <c r="AJ18" s="55">
        <f t="shared" si="16"/>
        <v>0</v>
      </c>
      <c r="AK18" s="55">
        <f t="shared" si="17"/>
        <v>0</v>
      </c>
      <c r="AL18" s="55">
        <f t="shared" si="18"/>
        <v>0</v>
      </c>
      <c r="AM18" s="55">
        <f t="shared" si="19"/>
        <v>0</v>
      </c>
      <c r="AN18" s="55">
        <f t="shared" si="20"/>
        <v>0</v>
      </c>
      <c r="AO18" s="182">
        <f t="shared" si="21"/>
        <v>3.4</v>
      </c>
      <c r="AP18" s="182">
        <f t="shared" si="41"/>
        <v>4</v>
      </c>
      <c r="AQ18" s="182">
        <f t="shared" si="22"/>
        <v>0</v>
      </c>
      <c r="AR18" s="182">
        <f t="shared" si="23"/>
        <v>0</v>
      </c>
      <c r="AS18" s="55">
        <f t="shared" si="24"/>
        <v>0</v>
      </c>
      <c r="AT18" s="55">
        <f>IF('Indicator Data'!L21="No data","x",IF('Indicator Data'!CL21&lt;1000,"x",ROUND((IF('Indicator Data'!L21&gt;AT$195,10,IF('Indicator Data'!L21&lt;AT$194,0,10-(AT$195-'Indicator Data'!L21)/(AT$195-AT$194)*10))),1)))</f>
        <v>1</v>
      </c>
      <c r="AU18" s="182">
        <f t="shared" si="25"/>
        <v>0.5</v>
      </c>
      <c r="AV18" s="55">
        <f>IF('Indicator Data'!M21="No data","x",ROUND(IF('Indicator Data'!M21=0,0,IF(LOG('Indicator Data'!M21)&gt;AV$195,10,IF(LOG('Indicator Data'!M21)&lt;AV$194,0,10-(AV$195-LOG('Indicator Data'!M21))/(AV$195-AV$194)*10))),1))</f>
        <v>0</v>
      </c>
      <c r="AW18" s="56">
        <f>IF(AV18="x","x",'Indicator Data'!M21/'Indicator Data'!$CK21)</f>
        <v>0</v>
      </c>
      <c r="AX18" s="55">
        <f t="shared" si="42"/>
        <v>0</v>
      </c>
      <c r="AY18" s="55">
        <f t="shared" si="43"/>
        <v>0</v>
      </c>
      <c r="AZ18" s="55" t="str">
        <f>IF('Indicator Data'!N21="No data","x",ROUND(IF('Indicator Data'!N21=0,0,IF(LOG('Indicator Data'!N21)&gt;AZ$195,10,IF(LOG('Indicator Data'!N21)&lt;AZ$194,0,10-(AZ$195-LOG('Indicator Data'!N21))/(AZ$195-AZ$194)*10))),1))</f>
        <v>x</v>
      </c>
      <c r="BA18" s="56" t="str">
        <f>IF(AZ18="x","x",'Indicator Data'!N21/'Indicator Data'!$CK21)</f>
        <v>x</v>
      </c>
      <c r="BB18" s="55" t="str">
        <f t="shared" si="44"/>
        <v>x</v>
      </c>
      <c r="BC18" s="55" t="str">
        <f t="shared" si="45"/>
        <v>x</v>
      </c>
      <c r="BD18" s="55" t="str">
        <f>IF('Indicator Data'!O21="No data","x",ROUND(IF('Indicator Data'!O21=0,0,IF(LOG('Indicator Data'!O21)&gt;BD$195,10,IF(LOG('Indicator Data'!O21)&lt;BD$194,0,10-(BD$195-LOG('Indicator Data'!O21))/(BD$195-BD$194)*10))),1))</f>
        <v>x</v>
      </c>
      <c r="BE18" s="56" t="str">
        <f>IF(BD18="x","x",'Indicator Data'!O21/'Indicator Data'!$CK21)</f>
        <v>x</v>
      </c>
      <c r="BF18" s="55" t="str">
        <f t="shared" si="46"/>
        <v>x</v>
      </c>
      <c r="BG18" s="55" t="str">
        <f t="shared" si="47"/>
        <v>x</v>
      </c>
      <c r="BH18" s="55" t="str">
        <f>IF('Indicator Data'!P21="No data","x",ROUND(IF('Indicator Data'!P21=0,0,IF(LOG('Indicator Data'!P21)&gt;BH$195,10,IF(LOG('Indicator Data'!P21)&lt;BH$194,0,10-(BH$195-LOG('Indicator Data'!P21))/(BH$195-BH$194)*10))),1))</f>
        <v>x</v>
      </c>
      <c r="BI18" s="56" t="str">
        <f>IF(BH18="x","x",'Indicator Data'!P21/'Indicator Data'!$CK21)</f>
        <v>x</v>
      </c>
      <c r="BJ18" s="55" t="str">
        <f t="shared" si="48"/>
        <v>x</v>
      </c>
      <c r="BK18" s="55" t="str">
        <f t="shared" si="49"/>
        <v>x</v>
      </c>
      <c r="BL18" s="55">
        <f t="shared" si="50"/>
        <v>0</v>
      </c>
      <c r="BM18" s="55">
        <f>ROUND(IF('Indicator Data'!Q21=0,0,IF(LOG('Indicator Data'!Q21)&gt;BM$195,10,IF(LOG('Indicator Data'!Q21)&lt;BM$194,0,10-(BM$195-LOG('Indicator Data'!Q21))/(BM$195-BM$194)*10))),1)</f>
        <v>0</v>
      </c>
      <c r="BN18" s="55">
        <f>ROUND(IF('Indicator Data'!R21=0,0,IF(LOG('Indicator Data'!R21)&gt;BN$195,10,IF(LOG('Indicator Data'!R21)&lt;BN$194,0,10-(BN$195-LOG('Indicator Data'!R21))/(BN$195-BN$194)*10))),1)</f>
        <v>0</v>
      </c>
      <c r="BO18" s="55">
        <f t="shared" si="51"/>
        <v>0</v>
      </c>
      <c r="BP18" s="56">
        <f>'Indicator Data'!Q21/'Indicator Data'!$CK21</f>
        <v>0</v>
      </c>
      <c r="BQ18" s="56">
        <f>'Indicator Data'!R21/'Indicator Data'!$CK21</f>
        <v>0</v>
      </c>
      <c r="BR18" s="55">
        <f t="shared" si="26"/>
        <v>0</v>
      </c>
      <c r="BS18" s="55">
        <f t="shared" si="27"/>
        <v>0</v>
      </c>
      <c r="BT18" s="55">
        <f t="shared" si="28"/>
        <v>0</v>
      </c>
      <c r="BU18" s="55">
        <f t="shared" si="52"/>
        <v>0</v>
      </c>
      <c r="BV18" s="55">
        <f>ROUND(IF('Indicator Data'!S21=0,0,IF(LOG('Indicator Data'!S21)&gt;BV$195,10,IF(LOG('Indicator Data'!S21)&lt;BV$194,0,10-(BV$195-LOG('Indicator Data'!S21))/(BV$195-BV$194)*10))),1)</f>
        <v>0</v>
      </c>
      <c r="BW18" s="55">
        <f>ROUND(IF('Indicator Data'!T21=0,0,IF(LOG('Indicator Data'!T21)&gt;BW$195,10,IF(LOG('Indicator Data'!T21)&lt;BW$194,0,10-(BW$195-LOG('Indicator Data'!T21))/(BW$195-BW$194)*10))),1)</f>
        <v>0</v>
      </c>
      <c r="BX18" s="55">
        <f t="shared" si="53"/>
        <v>0</v>
      </c>
      <c r="BY18" s="56">
        <f>'Indicator Data'!S21/'Indicator Data'!$CK21</f>
        <v>0</v>
      </c>
      <c r="BZ18" s="56">
        <f>'Indicator Data'!T21/'Indicator Data'!$CK21</f>
        <v>0</v>
      </c>
      <c r="CA18" s="55">
        <f t="shared" si="29"/>
        <v>0</v>
      </c>
      <c r="CB18" s="55">
        <f t="shared" si="30"/>
        <v>0</v>
      </c>
      <c r="CC18" s="55">
        <f t="shared" si="54"/>
        <v>0</v>
      </c>
      <c r="CD18" s="55">
        <f t="shared" si="55"/>
        <v>0</v>
      </c>
      <c r="CE18" s="55">
        <f t="shared" si="56"/>
        <v>0</v>
      </c>
      <c r="CF18" s="55">
        <f>ROUND(IF('Indicator Data'!U21=0,0,IF(LOG('Indicator Data'!U21)&gt;CF$195,10,IF(LOG('Indicator Data'!U21)&lt;CF$194,0,10-(CF$195-LOG('Indicator Data'!U21))/(CF$195-CF$194)*10))),1)</f>
        <v>0</v>
      </c>
      <c r="CG18" s="56">
        <f>'Indicator Data'!U21/'Indicator Data'!$CK21</f>
        <v>0</v>
      </c>
      <c r="CH18" s="55">
        <f t="shared" si="31"/>
        <v>0</v>
      </c>
      <c r="CI18" s="55">
        <f t="shared" si="57"/>
        <v>0</v>
      </c>
      <c r="CJ18" s="55">
        <f>ROUND(IF('Indicator Data'!V21=0,0,IF(LOG('Indicator Data'!V21)&gt;CJ$195,10,IF(LOG('Indicator Data'!V21)&lt;CJ$194,0,10-(CJ$195-LOG('Indicator Data'!V21))/(CJ$195-CJ$194)*10))),1)</f>
        <v>0</v>
      </c>
      <c r="CK18" s="56">
        <f>IF('Indicator Data'!V21/'Indicator Data'!$CK21&gt;1,1,'Indicator Data'!V21/'Indicator Data'!$CK21)</f>
        <v>0</v>
      </c>
      <c r="CL18" s="55">
        <f t="shared" si="32"/>
        <v>0</v>
      </c>
      <c r="CM18" s="55">
        <f t="shared" si="58"/>
        <v>0</v>
      </c>
      <c r="CN18" s="55">
        <f>ROUND(IF('Indicator Data'!W21=0,0,IF(LOG('Indicator Data'!W21)&gt;CN$195,10,IF(LOG('Indicator Data'!W21)&lt;CN$194,0,10-(CN$195-LOG('Indicator Data'!W21))/(CN$195-CN$194)*10))),1)</f>
        <v>0</v>
      </c>
      <c r="CO18" s="56">
        <f>'Indicator Data'!W21/'Indicator Data'!$CK21</f>
        <v>0</v>
      </c>
      <c r="CP18" s="55">
        <f t="shared" si="33"/>
        <v>0</v>
      </c>
      <c r="CQ18" s="55">
        <f t="shared" si="59"/>
        <v>0</v>
      </c>
      <c r="CR18" s="55">
        <f t="shared" si="34"/>
        <v>0</v>
      </c>
      <c r="CS18" s="55">
        <f>IF('Indicator Data'!BZ21="No data","x",ROUND(IF('Indicator Data'!BZ21&gt;CS$195,0,IF('Indicator Data'!BZ21&lt;CS$194,10,(CS$195-'Indicator Data'!BZ21)/(CS$195-CS$194)*10)),1))</f>
        <v>0.1</v>
      </c>
      <c r="CT18" s="55">
        <f>IF('Indicator Data'!CA21="No data","x",ROUND(IF('Indicator Data'!CA21&gt;CT$195,0,IF('Indicator Data'!CA21&lt;CT$194,10,(CT$195-'Indicator Data'!CA21)/(CT$195-CT$194)*10)),1))</f>
        <v>0</v>
      </c>
      <c r="CU18" s="55" t="str">
        <f>IF('Indicator Data'!AC21="No data","x",ROUND(IF('Indicator Data'!AC21&gt;CU$195,0,IF('Indicator Data'!AC21&lt;CU$194,10,(CU$195-'Indicator Data'!AC21)/(CU$195-CU$194)*10)),1))</f>
        <v>x</v>
      </c>
      <c r="CV18" s="55">
        <f t="shared" si="35"/>
        <v>0.1</v>
      </c>
      <c r="CW18" s="55">
        <f>IF('Indicator Data'!X21="No data","x",ROUND(IF(LOG('Indicator Data'!X21)&gt;CW$195,10,IF(LOG('Indicator Data'!X21)&lt;CW$194,0,10-(CW$195-LOG('Indicator Data'!X21))/(CW$195-CW$194)*10)),1))</f>
        <v>8.6</v>
      </c>
      <c r="CX18" s="55">
        <f>IF('Indicator Data'!Y21="No data","x",ROUND(IF('Indicator Data'!Y21&gt;CX$195,10,IF('Indicator Data'!Y21&lt;CX$194,0,10-(CX$195-'Indicator Data'!Y21)/(CX$195-CX$194)*10)),1))</f>
        <v>0.9</v>
      </c>
      <c r="CY18" s="55">
        <f>IF('Indicator Data'!Z21="No data","x",ROUND(IF('Indicator Data'!Z21&gt;CY$195,10,IF('Indicator Data'!Z21&lt;CY$194,0,10-(CY$195-'Indicator Data'!Z21)/(CY$195-CY$194)*10)),1))</f>
        <v>9.8000000000000007</v>
      </c>
      <c r="CZ18" s="55">
        <f>IF('Indicator Data'!AA21="No data","x",ROUND(IF('Indicator Data'!AA21&gt;CZ$195,10,IF('Indicator Data'!AA21&lt;CZ$194,0,10-(CZ$195-'Indicator Data'!AA21)/(CZ$195-CZ$194)*10)),1))</f>
        <v>0.9</v>
      </c>
      <c r="DA18" s="55">
        <f t="shared" si="60"/>
        <v>5.0999999999999996</v>
      </c>
      <c r="DB18" s="55">
        <f t="shared" si="61"/>
        <v>3.4</v>
      </c>
      <c r="DC18" s="55" t="str">
        <f>IF('Indicator Data'!AF21="No data","x",ROUND(IF('Indicator Data'!AF21&gt;DC$195,10,IF('Indicator Data'!AF21&lt;DC$194,0,10-(DC$195-'Indicator Data'!AF21)/(DC$195-DC$194)*10)),1))</f>
        <v>x</v>
      </c>
      <c r="DD18" s="55">
        <f>IF('Indicator Data'!AG21="No data","x",ROUND(IF('Indicator Data'!AG21&gt;DD$195,10,IF('Indicator Data'!AG21&lt;DD$194,0,10-(DD$195-'Indicator Data'!AG21)/(DD$195-DD$194)*10)),1))</f>
        <v>0.3</v>
      </c>
      <c r="DE18" s="55">
        <f t="shared" si="62"/>
        <v>4.0999999999999996</v>
      </c>
      <c r="DF18" s="55">
        <f>IF('Indicator Data'!AB21="No data","x",ROUND(IF('Indicator Data'!AB21&gt;DF$195,10,IF('Indicator Data'!AB21&lt;DF$194,0,10-(DF$195-'Indicator Data'!AB21)/(DF$195-DF$194)*10)),1))</f>
        <v>0</v>
      </c>
      <c r="DG18" s="55">
        <f t="shared" si="63"/>
        <v>0</v>
      </c>
      <c r="DH18" s="183">
        <f>IF('Indicator Data'!AD21="No data","x",'Indicator Data'!AD21/'Indicator Data'!$CJ21)</f>
        <v>9.7692014247625892E-4</v>
      </c>
      <c r="DI18" s="55">
        <f t="shared" si="64"/>
        <v>0.2</v>
      </c>
      <c r="DJ18" s="55">
        <f>IF('Indicator Data'!AE21="No data","x",ROUND(IF('Indicator Data'!AE21&gt;DJ$195,0,IF('Indicator Data'!AE21&lt;DJ$194,10,(DJ$195-'Indicator Data'!AE21)/(DJ$195-DJ$194)*10)),1))</f>
        <v>0</v>
      </c>
      <c r="DK18" s="55">
        <f t="shared" si="65"/>
        <v>0.1</v>
      </c>
      <c r="DL18" s="55">
        <f t="shared" si="66"/>
        <v>1.4</v>
      </c>
      <c r="DM18" s="57">
        <f t="shared" si="36"/>
        <v>1.3</v>
      </c>
      <c r="DN18" s="58">
        <f t="shared" si="37"/>
        <v>1.7</v>
      </c>
      <c r="DO18" s="55">
        <f>ROUND(IF('Indicator Data'!AH21=0,0,IF('Indicator Data'!AH21&gt;DO$195,10,IF('Indicator Data'!AH21&lt;DO$194,0,10-(DO$195-'Indicator Data'!AH21)/(DO$195-DO$194)*10))),1)</f>
        <v>1.6</v>
      </c>
      <c r="DP18" s="55">
        <f>ROUND(IF('Indicator Data'!AI21=0,0,IF(LOG('Indicator Data'!AI21)&gt;LOG(DP$195),10,IF(LOG('Indicator Data'!AI21)&lt;LOG(DP$194),0,10-(LOG(DP$195)-LOG('Indicator Data'!AI21))/(LOG(DP$195)-LOG(DP$194))*10))),1)</f>
        <v>4.9000000000000004</v>
      </c>
      <c r="DQ18" s="57">
        <f t="shared" si="38"/>
        <v>3.4</v>
      </c>
      <c r="DR18" s="55">
        <f>'Indicator Data'!AJ21</f>
        <v>0</v>
      </c>
      <c r="DS18" s="55">
        <f>'Indicator Data'!AK21</f>
        <v>0</v>
      </c>
      <c r="DT18" s="57">
        <f t="shared" si="39"/>
        <v>0</v>
      </c>
      <c r="DU18" s="58">
        <f t="shared" si="40"/>
        <v>2.4</v>
      </c>
      <c r="DV18" s="15"/>
      <c r="DW18" s="103"/>
    </row>
    <row r="19" spans="1:127" s="4" customFormat="1" x14ac:dyDescent="0.3">
      <c r="A19" s="121" t="str">
        <f>'Indicator Data'!A22</f>
        <v>Belize</v>
      </c>
      <c r="B19" s="59" t="str">
        <f>'Indicator Data'!B22</f>
        <v>BLZ</v>
      </c>
      <c r="C19" s="55">
        <f>ROUND(IF('Indicator Data'!C22=0,0.1,IF(LOG('Indicator Data'!C22)&gt;C$195,10,IF(LOG('Indicator Data'!C22)&lt;C$194,0,10-(C$195-LOG('Indicator Data'!C22))/(C$195-C$194)*10))),1)</f>
        <v>3.8</v>
      </c>
      <c r="D19" s="55">
        <f>ROUND(IF('Indicator Data'!D22=0,0.1,IF(LOG('Indicator Data'!D22)&gt;D$195,10,IF(LOG('Indicator Data'!D22)&lt;D$194,0,10-(D$195-LOG('Indicator Data'!D22))/(D$195-D$194)*10))),1)</f>
        <v>0.1</v>
      </c>
      <c r="E19" s="55">
        <f t="shared" si="0"/>
        <v>2.1</v>
      </c>
      <c r="F19" s="55">
        <f>IF('Indicator Data'!E22="No data",0.1,(ROUND(IF('Indicator Data'!E22=0,0,IF(LOG('Indicator Data'!E22)&gt;F$195,10,IF(LOG('Indicator Data'!E22)&lt;F$194,0,10-(F$195-LOG('Indicator Data'!E22))/(F$195-F$194)*10))),1)))</f>
        <v>4.5</v>
      </c>
      <c r="G19" s="55">
        <f>ROUND(IF('Indicator Data'!F22=0,0,IF(LOG('Indicator Data'!F22)&gt;G$195,10,IF(LOG('Indicator Data'!F22)&lt;G$194,0,10-(G$195-LOG('Indicator Data'!F22))/(G$195-G$194)*10))),1)</f>
        <v>3.5</v>
      </c>
      <c r="H19" s="55">
        <f>ROUND(IF('Indicator Data'!G22=0,0,IF(LOG('Indicator Data'!G22)&gt;H$195,10,IF(LOG('Indicator Data'!G22)&lt;H$194,0,10-(H$195-LOG('Indicator Data'!G22))/(H$195-H$194)*10))),1)</f>
        <v>4.0999999999999996</v>
      </c>
      <c r="I19" s="55">
        <f>ROUND(IF('Indicator Data'!H22=0,0,IF(LOG('Indicator Data'!H22)&gt;I$195,10,IF(LOG('Indicator Data'!H22)&lt;I$194,0,10-(I$195-LOG('Indicator Data'!H22))/(I$195-I$194)*10))),1)</f>
        <v>6.7</v>
      </c>
      <c r="J19" s="55">
        <f t="shared" si="1"/>
        <v>5.5</v>
      </c>
      <c r="K19" s="55">
        <f>ROUND(IF('Indicator Data'!I22=0,0,IF(LOG('Indicator Data'!I22)&gt;K$195,10,IF(LOG('Indicator Data'!I22)&lt;K$194,0,10-(K$195-LOG('Indicator Data'!I22))/(K$195-K$194)*10))),1)</f>
        <v>5.2</v>
      </c>
      <c r="L19" s="55">
        <f t="shared" si="2"/>
        <v>5.4</v>
      </c>
      <c r="M19" s="55">
        <f>ROUND(IF('Indicator Data'!J22=0,0,IF(LOG('Indicator Data'!J22)&gt;M$195,10,IF(LOG('Indicator Data'!J22)&lt;M$194,0,10-(M$195-LOG('Indicator Data'!J22))/(M$195-M$194)*10))),1)</f>
        <v>0</v>
      </c>
      <c r="N19" s="56">
        <f>'Indicator Data'!C22/'Indicator Data'!$CK22</f>
        <v>9.2517875113180673E-4</v>
      </c>
      <c r="O19" s="56">
        <f>'Indicator Data'!D22/'Indicator Data'!$CK22</f>
        <v>0</v>
      </c>
      <c r="P19" s="56">
        <f>IF(F19=0.1,"x",'Indicator Data'!E22/'Indicator Data'!$CK22)</f>
        <v>1.7538672520103903E-2</v>
      </c>
      <c r="Q19" s="56">
        <f>'Indicator Data'!F22/'Indicator Data'!$CK22</f>
        <v>3.3139970732813825E-6</v>
      </c>
      <c r="R19" s="56">
        <f>'Indicator Data'!G22/'Indicator Data'!$CK22</f>
        <v>1.1649020600447584E-2</v>
      </c>
      <c r="S19" s="56">
        <f>'Indicator Data'!H22/'Indicator Data'!$CK22</f>
        <v>1.4235194206314297E-3</v>
      </c>
      <c r="T19" s="56">
        <f>'Indicator Data'!I22/'Indicator Data'!$CK22</f>
        <v>1.1366841218599323E-2</v>
      </c>
      <c r="U19" s="56">
        <f>'Indicator Data'!J22/'Indicator Data'!$CK22</f>
        <v>0</v>
      </c>
      <c r="V19" s="55">
        <f t="shared" si="3"/>
        <v>4.5999999999999996</v>
      </c>
      <c r="W19" s="55">
        <f t="shared" si="4"/>
        <v>0</v>
      </c>
      <c r="X19" s="55">
        <f t="shared" si="5"/>
        <v>2.6</v>
      </c>
      <c r="Y19" s="55">
        <f t="shared" si="6"/>
        <v>10</v>
      </c>
      <c r="Z19" s="55">
        <f t="shared" si="7"/>
        <v>6.7</v>
      </c>
      <c r="AA19" s="55">
        <f t="shared" si="8"/>
        <v>6.5</v>
      </c>
      <c r="AB19" s="55">
        <f t="shared" si="9"/>
        <v>2.8</v>
      </c>
      <c r="AC19" s="55">
        <f t="shared" si="10"/>
        <v>4.9000000000000004</v>
      </c>
      <c r="AD19" s="55">
        <f t="shared" si="11"/>
        <v>10</v>
      </c>
      <c r="AE19" s="55">
        <f t="shared" si="12"/>
        <v>8.5</v>
      </c>
      <c r="AF19" s="55">
        <f t="shared" si="13"/>
        <v>0</v>
      </c>
      <c r="AG19" s="55">
        <f>ROUND(IF('Indicator Data'!K22=0,0,IF('Indicator Data'!K22&gt;AG$195,10,IF('Indicator Data'!K22&lt;AG$194,0,10-(AG$195-'Indicator Data'!K22)/(AG$195-AG$194)*10))),1)</f>
        <v>0</v>
      </c>
      <c r="AH19" s="55">
        <f t="shared" si="14"/>
        <v>4.2</v>
      </c>
      <c r="AI19" s="55">
        <f t="shared" si="15"/>
        <v>0.1</v>
      </c>
      <c r="AJ19" s="55">
        <f t="shared" si="16"/>
        <v>5.3</v>
      </c>
      <c r="AK19" s="55">
        <f t="shared" si="17"/>
        <v>4.8</v>
      </c>
      <c r="AL19" s="55">
        <f t="shared" si="18"/>
        <v>5.0999999999999996</v>
      </c>
      <c r="AM19" s="55">
        <f t="shared" si="19"/>
        <v>7.6</v>
      </c>
      <c r="AN19" s="55">
        <f t="shared" si="20"/>
        <v>0</v>
      </c>
      <c r="AO19" s="182">
        <f t="shared" si="21"/>
        <v>2.4</v>
      </c>
      <c r="AP19" s="182">
        <f t="shared" si="41"/>
        <v>8.4</v>
      </c>
      <c r="AQ19" s="182">
        <f t="shared" si="22"/>
        <v>5.3</v>
      </c>
      <c r="AR19" s="182">
        <f t="shared" si="23"/>
        <v>7.2</v>
      </c>
      <c r="AS19" s="55">
        <f t="shared" si="24"/>
        <v>0</v>
      </c>
      <c r="AT19" s="55">
        <f>IF('Indicator Data'!L22="No data","x",IF('Indicator Data'!CL22&lt;1000,"x",ROUND((IF('Indicator Data'!L22&gt;AT$195,10,IF('Indicator Data'!L22&lt;AT$194,0,10-(AT$195-'Indicator Data'!L22)/(AT$195-AT$194)*10))),1)))</f>
        <v>2</v>
      </c>
      <c r="AU19" s="182">
        <f t="shared" si="25"/>
        <v>1</v>
      </c>
      <c r="AV19" s="55" t="str">
        <f>IF('Indicator Data'!M22="No data","x",ROUND(IF('Indicator Data'!M22=0,0,IF(LOG('Indicator Data'!M22)&gt;AV$195,10,IF(LOG('Indicator Data'!M22)&lt;AV$194,0,10-(AV$195-LOG('Indicator Data'!M22))/(AV$195-AV$194)*10))),1))</f>
        <v>x</v>
      </c>
      <c r="AW19" s="56" t="str">
        <f>IF(AV19="x","x",'Indicator Data'!M22/'Indicator Data'!$CK22)</f>
        <v>x</v>
      </c>
      <c r="AX19" s="55" t="str">
        <f t="shared" si="42"/>
        <v>x</v>
      </c>
      <c r="AY19" s="55" t="str">
        <f t="shared" si="43"/>
        <v>x</v>
      </c>
      <c r="AZ19" s="55" t="str">
        <f>IF('Indicator Data'!N22="No data","x",ROUND(IF('Indicator Data'!N22=0,0,IF(LOG('Indicator Data'!N22)&gt;AZ$195,10,IF(LOG('Indicator Data'!N22)&lt;AZ$194,0,10-(AZ$195-LOG('Indicator Data'!N22))/(AZ$195-AZ$194)*10))),1))</f>
        <v>x</v>
      </c>
      <c r="BA19" s="56" t="str">
        <f>IF(AZ19="x","x",'Indicator Data'!N22/'Indicator Data'!$CK22)</f>
        <v>x</v>
      </c>
      <c r="BB19" s="55" t="str">
        <f t="shared" si="44"/>
        <v>x</v>
      </c>
      <c r="BC19" s="55" t="str">
        <f t="shared" si="45"/>
        <v>x</v>
      </c>
      <c r="BD19" s="55" t="str">
        <f>IF('Indicator Data'!O22="No data","x",ROUND(IF('Indicator Data'!O22=0,0,IF(LOG('Indicator Data'!O22)&gt;BD$195,10,IF(LOG('Indicator Data'!O22)&lt;BD$194,0,10-(BD$195-LOG('Indicator Data'!O22))/(BD$195-BD$194)*10))),1))</f>
        <v>x</v>
      </c>
      <c r="BE19" s="56" t="str">
        <f>IF(BD19="x","x",'Indicator Data'!O22/'Indicator Data'!$CK22)</f>
        <v>x</v>
      </c>
      <c r="BF19" s="55" t="str">
        <f t="shared" si="46"/>
        <v>x</v>
      </c>
      <c r="BG19" s="55" t="str">
        <f t="shared" si="47"/>
        <v>x</v>
      </c>
      <c r="BH19" s="55" t="str">
        <f>IF('Indicator Data'!P22="No data","x",ROUND(IF('Indicator Data'!P22=0,0,IF(LOG('Indicator Data'!P22)&gt;BH$195,10,IF(LOG('Indicator Data'!P22)&lt;BH$194,0,10-(BH$195-LOG('Indicator Data'!P22))/(BH$195-BH$194)*10))),1))</f>
        <v>x</v>
      </c>
      <c r="BI19" s="56" t="str">
        <f>IF(BH19="x","x",'Indicator Data'!P22/'Indicator Data'!$CK22)</f>
        <v>x</v>
      </c>
      <c r="BJ19" s="55" t="str">
        <f t="shared" si="48"/>
        <v>x</v>
      </c>
      <c r="BK19" s="55" t="str">
        <f t="shared" si="49"/>
        <v>x</v>
      </c>
      <c r="BL19" s="55" t="str">
        <f t="shared" si="50"/>
        <v>x</v>
      </c>
      <c r="BM19" s="55">
        <f>ROUND(IF('Indicator Data'!Q22=0,0,IF(LOG('Indicator Data'!Q22)&gt;BM$195,10,IF(LOG('Indicator Data'!Q22)&lt;BM$194,0,10-(BM$195-LOG('Indicator Data'!Q22))/(BM$195-BM$194)*10))),1)</f>
        <v>2.6</v>
      </c>
      <c r="BN19" s="55">
        <f>ROUND(IF('Indicator Data'!R22=0,0,IF(LOG('Indicator Data'!R22)&gt;BN$195,10,IF(LOG('Indicator Data'!R22)&lt;BN$194,0,10-(BN$195-LOG('Indicator Data'!R22))/(BN$195-BN$194)*10))),1)</f>
        <v>7.3</v>
      </c>
      <c r="BO19" s="55">
        <f t="shared" si="51"/>
        <v>5.7333333333333334</v>
      </c>
      <c r="BP19" s="56">
        <f>'Indicator Data'!Q22/'Indicator Data'!$CK22</f>
        <v>1.9557562026794135E-3</v>
      </c>
      <c r="BQ19" s="56">
        <f>'Indicator Data'!R22/'Indicator Data'!$CK22</f>
        <v>0.70562411306317896</v>
      </c>
      <c r="BR19" s="55">
        <f t="shared" si="26"/>
        <v>0</v>
      </c>
      <c r="BS19" s="55">
        <f t="shared" si="27"/>
        <v>8.8000000000000007</v>
      </c>
      <c r="BT19" s="55">
        <f t="shared" si="28"/>
        <v>5.8666666666666671</v>
      </c>
      <c r="BU19" s="55">
        <f t="shared" si="52"/>
        <v>5.8</v>
      </c>
      <c r="BV19" s="55">
        <f>ROUND(IF('Indicator Data'!S22=0,0,IF(LOG('Indicator Data'!S22)&gt;BV$195,10,IF(LOG('Indicator Data'!S22)&lt;BV$194,0,10-(BV$195-LOG('Indicator Data'!S22))/(BV$195-BV$194)*10))),1)</f>
        <v>0</v>
      </c>
      <c r="BW19" s="55">
        <f>ROUND(IF('Indicator Data'!T22=0,0,IF(LOG('Indicator Data'!T22)&gt;BW$195,10,IF(LOG('Indicator Data'!T22)&lt;BW$194,0,10-(BW$195-LOG('Indicator Data'!T22))/(BW$195-BW$194)*10))),1)</f>
        <v>2.8</v>
      </c>
      <c r="BX19" s="55">
        <f t="shared" si="53"/>
        <v>1.8666666666666665</v>
      </c>
      <c r="BY19" s="56">
        <f>'Indicator Data'!S22/'Indicator Data'!$CK22</f>
        <v>0</v>
      </c>
      <c r="BZ19" s="56">
        <f>'Indicator Data'!T22/'Indicator Data'!$CK22</f>
        <v>2.4232566245363032E-3</v>
      </c>
      <c r="CA19" s="55">
        <f t="shared" si="29"/>
        <v>0</v>
      </c>
      <c r="CB19" s="55">
        <f t="shared" si="30"/>
        <v>0</v>
      </c>
      <c r="CC19" s="55">
        <f t="shared" si="54"/>
        <v>0</v>
      </c>
      <c r="CD19" s="55">
        <f t="shared" si="55"/>
        <v>1</v>
      </c>
      <c r="CE19" s="55">
        <f t="shared" si="56"/>
        <v>3.8</v>
      </c>
      <c r="CF19" s="55">
        <f>ROUND(IF('Indicator Data'!U22=0,0,IF(LOG('Indicator Data'!U22)&gt;CF$195,10,IF(LOG('Indicator Data'!U22)&lt;CF$194,0,10-(CF$195-LOG('Indicator Data'!U22))/(CF$195-CF$194)*10))),1)</f>
        <v>6.3</v>
      </c>
      <c r="CG19" s="56">
        <f>'Indicator Data'!U22/'Indicator Data'!$CK22</f>
        <v>0.66164034556303375</v>
      </c>
      <c r="CH19" s="55">
        <f t="shared" si="31"/>
        <v>7.4</v>
      </c>
      <c r="CI19" s="55">
        <f t="shared" si="57"/>
        <v>6.9</v>
      </c>
      <c r="CJ19" s="55">
        <f>ROUND(IF('Indicator Data'!V22=0,0,IF(LOG('Indicator Data'!V22)&gt;CJ$195,10,IF(LOG('Indicator Data'!V22)&lt;CJ$194,0,10-(CJ$195-LOG('Indicator Data'!V22))/(CJ$195-CJ$194)*10))),1)</f>
        <v>6.3</v>
      </c>
      <c r="CK19" s="56">
        <f>IF('Indicator Data'!V22/'Indicator Data'!$CK22&gt;1,1,'Indicator Data'!V22/'Indicator Data'!$CK22)</f>
        <v>0.75358058633404978</v>
      </c>
      <c r="CL19" s="55">
        <f t="shared" si="32"/>
        <v>7.5</v>
      </c>
      <c r="CM19" s="55">
        <f t="shared" si="58"/>
        <v>6.9</v>
      </c>
      <c r="CN19" s="55">
        <f>ROUND(IF('Indicator Data'!W22=0,0,IF(LOG('Indicator Data'!W22)&gt;CN$195,10,IF(LOG('Indicator Data'!W22)&lt;CN$194,0,10-(CN$195-LOG('Indicator Data'!W22))/(CN$195-CN$194)*10))),1)</f>
        <v>6.4</v>
      </c>
      <c r="CO19" s="56">
        <f>'Indicator Data'!W22/'Indicator Data'!$CK22</f>
        <v>0.80858483817846338</v>
      </c>
      <c r="CP19" s="55">
        <f t="shared" si="33"/>
        <v>8.1</v>
      </c>
      <c r="CQ19" s="55">
        <f t="shared" si="59"/>
        <v>7.3</v>
      </c>
      <c r="CR19" s="55">
        <f t="shared" si="34"/>
        <v>6.4</v>
      </c>
      <c r="CS19" s="55">
        <f>IF('Indicator Data'!BZ22="No data","x",ROUND(IF('Indicator Data'!BZ22&gt;CS$195,0,IF('Indicator Data'!BZ22&lt;CS$194,10,(CS$195-'Indicator Data'!BZ22)/(CS$195-CS$194)*10)),1))</f>
        <v>1.3</v>
      </c>
      <c r="CT19" s="55">
        <f>IF('Indicator Data'!CA22="No data","x",ROUND(IF('Indicator Data'!CA22&gt;CT$195,0,IF('Indicator Data'!CA22&lt;CT$194,10,(CT$195-'Indicator Data'!CA22)/(CT$195-CT$194)*10)),1))</f>
        <v>0.3</v>
      </c>
      <c r="CU19" s="55">
        <f>IF('Indicator Data'!AC22="No data","x",ROUND(IF('Indicator Data'!AC22&gt;CU$195,0,IF('Indicator Data'!AC22&lt;CU$194,10,(CU$195-'Indicator Data'!AC22)/(CU$195-CU$194)*10)),1))</f>
        <v>1</v>
      </c>
      <c r="CV19" s="55">
        <f t="shared" si="35"/>
        <v>0.9</v>
      </c>
      <c r="CW19" s="55">
        <f>IF('Indicator Data'!X22="No data","x",ROUND(IF(LOG('Indicator Data'!X22)&gt;CW$195,10,IF(LOG('Indicator Data'!X22)&lt;CW$194,0,10-(CW$195-LOG('Indicator Data'!X22))/(CW$195-CW$194)*10)),1))</f>
        <v>4.0999999999999996</v>
      </c>
      <c r="CX19" s="55">
        <f>IF('Indicator Data'!Y22="No data","x",ROUND(IF('Indicator Data'!Y22&gt;CX$195,10,IF('Indicator Data'!Y22&lt;CX$194,0,10-(CX$195-'Indicator Data'!Y22)/(CX$195-CX$194)*10)),1))</f>
        <v>4.4000000000000004</v>
      </c>
      <c r="CY19" s="55">
        <f>IF('Indicator Data'!Z22="No data","x",ROUND(IF('Indicator Data'!Z22&gt;CY$195,10,IF('Indicator Data'!Z22&lt;CY$194,0,10-(CY$195-'Indicator Data'!Z22)/(CY$195-CY$194)*10)),1))</f>
        <v>4.5999999999999996</v>
      </c>
      <c r="CZ19" s="55" t="str">
        <f>IF('Indicator Data'!AA22="No data","x",ROUND(IF('Indicator Data'!AA22&gt;CZ$195,10,IF('Indicator Data'!AA22&lt;CZ$194,0,10-(CZ$195-'Indicator Data'!AA22)/(CZ$195-CZ$194)*10)),1))</f>
        <v>x</v>
      </c>
      <c r="DA19" s="55">
        <f t="shared" si="60"/>
        <v>4.4000000000000004</v>
      </c>
      <c r="DB19" s="55">
        <f t="shared" si="61"/>
        <v>3.2</v>
      </c>
      <c r="DC19" s="55">
        <f>IF('Indicator Data'!AF22="No data","x",ROUND(IF('Indicator Data'!AF22&gt;DC$195,10,IF('Indicator Data'!AF22&lt;DC$194,0,10-(DC$195-'Indicator Data'!AF22)/(DC$195-DC$194)*10)),1))</f>
        <v>0.6</v>
      </c>
      <c r="DD19" s="55">
        <f>IF('Indicator Data'!AG22="No data","x",ROUND(IF('Indicator Data'!AG22&gt;DD$195,10,IF('Indicator Data'!AG22&lt;DD$194,0,10-(DD$195-'Indicator Data'!AG22)/(DD$195-DD$194)*10)),1))</f>
        <v>3.4</v>
      </c>
      <c r="DE19" s="55">
        <f t="shared" si="62"/>
        <v>3.4</v>
      </c>
      <c r="DF19" s="55">
        <f>IF('Indicator Data'!AB22="No data","x",ROUND(IF('Indicator Data'!AB22&gt;DF$195,10,IF('Indicator Data'!AB22&lt;DF$194,0,10-(DF$195-'Indicator Data'!AB22)/(DF$195-DF$194)*10)),1))</f>
        <v>0.3</v>
      </c>
      <c r="DG19" s="55">
        <f t="shared" si="63"/>
        <v>0.7</v>
      </c>
      <c r="DH19" s="183">
        <f>IF('Indicator Data'!AD22="No data","x",'Indicator Data'!AD22/'Indicator Data'!$CJ22)</f>
        <v>1.6907859849212632E-4</v>
      </c>
      <c r="DI19" s="55">
        <f t="shared" si="64"/>
        <v>8.3000000000000007</v>
      </c>
      <c r="DJ19" s="55">
        <f>IF('Indicator Data'!AE22="No data","x",ROUND(IF('Indicator Data'!AE22&gt;DJ$195,0,IF('Indicator Data'!AE22&lt;DJ$194,10,(DJ$195-'Indicator Data'!AE22)/(DJ$195-DJ$194)*10)),1))</f>
        <v>6</v>
      </c>
      <c r="DK19" s="55">
        <f t="shared" si="65"/>
        <v>7.2</v>
      </c>
      <c r="DL19" s="55">
        <f t="shared" si="66"/>
        <v>3.8</v>
      </c>
      <c r="DM19" s="57">
        <f t="shared" si="36"/>
        <v>4.5999999999999996</v>
      </c>
      <c r="DN19" s="58">
        <f t="shared" si="37"/>
        <v>5.4</v>
      </c>
      <c r="DO19" s="55">
        <f>ROUND(IF('Indicator Data'!AH22=0,0,IF('Indicator Data'!AH22&gt;DO$195,10,IF('Indicator Data'!AH22&lt;DO$194,0,10-(DO$195-'Indicator Data'!AH22)/(DO$195-DO$194)*10))),1)</f>
        <v>0.4</v>
      </c>
      <c r="DP19" s="55">
        <f>ROUND(IF('Indicator Data'!AI22=0,0,IF(LOG('Indicator Data'!AI22)&gt;LOG(DP$195),10,IF(LOG('Indicator Data'!AI22)&lt;LOG(DP$194),0,10-(LOG(DP$195)-LOG('Indicator Data'!AI22))/(LOG(DP$195)-LOG(DP$194))*10))),1)</f>
        <v>0</v>
      </c>
      <c r="DQ19" s="57">
        <f t="shared" si="38"/>
        <v>0.2</v>
      </c>
      <c r="DR19" s="55">
        <f>'Indicator Data'!AJ22</f>
        <v>0</v>
      </c>
      <c r="DS19" s="55">
        <f>'Indicator Data'!AK22</f>
        <v>0</v>
      </c>
      <c r="DT19" s="57">
        <f t="shared" si="39"/>
        <v>0</v>
      </c>
      <c r="DU19" s="58">
        <f t="shared" si="40"/>
        <v>0.1</v>
      </c>
      <c r="DV19" s="15"/>
      <c r="DW19" s="103"/>
    </row>
    <row r="20" spans="1:127" s="4" customFormat="1" x14ac:dyDescent="0.3">
      <c r="A20" s="121" t="str">
        <f>'Indicator Data'!A23</f>
        <v>Benin</v>
      </c>
      <c r="B20" s="59" t="str">
        <f>'Indicator Data'!B23</f>
        <v>BEN</v>
      </c>
      <c r="C20" s="55">
        <f>ROUND(IF('Indicator Data'!C23=0,0.1,IF(LOG('Indicator Data'!C23)&gt;C$195,10,IF(LOG('Indicator Data'!C23)&lt;C$194,0,10-(C$195-LOG('Indicator Data'!C23))/(C$195-C$194)*10))),1)</f>
        <v>0.1</v>
      </c>
      <c r="D20" s="55">
        <f>ROUND(IF('Indicator Data'!D23=0,0.1,IF(LOG('Indicator Data'!D23)&gt;D$195,10,IF(LOG('Indicator Data'!D23)&lt;D$194,0,10-(D$195-LOG('Indicator Data'!D23))/(D$195-D$194)*10))),1)</f>
        <v>0.1</v>
      </c>
      <c r="E20" s="55">
        <f t="shared" si="0"/>
        <v>0.1</v>
      </c>
      <c r="F20" s="55">
        <f>IF('Indicator Data'!E23="No data",0.1,(ROUND(IF('Indicator Data'!E23=0,0,IF(LOG('Indicator Data'!E23)&gt;F$195,10,IF(LOG('Indicator Data'!E23)&lt;F$194,0,10-(F$195-LOG('Indicator Data'!E23))/(F$195-F$194)*10))),1)))</f>
        <v>6.7</v>
      </c>
      <c r="G20" s="55">
        <f>ROUND(IF('Indicator Data'!F23=0,0,IF(LOG('Indicator Data'!F23)&gt;G$195,10,IF(LOG('Indicator Data'!F23)&lt;G$194,0,10-(G$195-LOG('Indicator Data'!F23))/(G$195-G$194)*10))),1)</f>
        <v>0</v>
      </c>
      <c r="H20" s="55">
        <f>ROUND(IF('Indicator Data'!G23=0,0,IF(LOG('Indicator Data'!G23)&gt;H$195,10,IF(LOG('Indicator Data'!G23)&lt;H$194,0,10-(H$195-LOG('Indicator Data'!G23))/(H$195-H$194)*10))),1)</f>
        <v>0</v>
      </c>
      <c r="I20" s="55">
        <f>ROUND(IF('Indicator Data'!H23=0,0,IF(LOG('Indicator Data'!H23)&gt;I$195,10,IF(LOG('Indicator Data'!H23)&lt;I$194,0,10-(I$195-LOG('Indicator Data'!H23))/(I$195-I$194)*10))),1)</f>
        <v>0</v>
      </c>
      <c r="J20" s="55">
        <f t="shared" si="1"/>
        <v>0</v>
      </c>
      <c r="K20" s="55">
        <f>ROUND(IF('Indicator Data'!I23=0,0,IF(LOG('Indicator Data'!I23)&gt;K$195,10,IF(LOG('Indicator Data'!I23)&lt;K$194,0,10-(K$195-LOG('Indicator Data'!I23))/(K$195-K$194)*10))),1)</f>
        <v>0</v>
      </c>
      <c r="L20" s="55">
        <f t="shared" si="2"/>
        <v>0</v>
      </c>
      <c r="M20" s="55">
        <f>ROUND(IF('Indicator Data'!J23=0,0,IF(LOG('Indicator Data'!J23)&gt;M$195,10,IF(LOG('Indicator Data'!J23)&lt;M$194,0,10-(M$195-LOG('Indicator Data'!J23))/(M$195-M$194)*10))),1)</f>
        <v>0</v>
      </c>
      <c r="N20" s="56">
        <f>'Indicator Data'!C23/'Indicator Data'!$CK23</f>
        <v>0</v>
      </c>
      <c r="O20" s="56">
        <f>'Indicator Data'!D23/'Indicator Data'!$CK23</f>
        <v>0</v>
      </c>
      <c r="P20" s="56">
        <f>IF(F20=0.1,"x",'Indicator Data'!E23/'Indicator Data'!$CK23)</f>
        <v>4.4294917591233317E-3</v>
      </c>
      <c r="Q20" s="56">
        <f>'Indicator Data'!F23/'Indicator Data'!$CK23</f>
        <v>0</v>
      </c>
      <c r="R20" s="56">
        <f>'Indicator Data'!G23/'Indicator Data'!$CK23</f>
        <v>0</v>
      </c>
      <c r="S20" s="56">
        <f>'Indicator Data'!H23/'Indicator Data'!$CK23</f>
        <v>0</v>
      </c>
      <c r="T20" s="56">
        <f>'Indicator Data'!I23/'Indicator Data'!$CK23</f>
        <v>0</v>
      </c>
      <c r="U20" s="56">
        <f>'Indicator Data'!J23/'Indicator Data'!$CK23</f>
        <v>0</v>
      </c>
      <c r="V20" s="55">
        <f t="shared" si="3"/>
        <v>0</v>
      </c>
      <c r="W20" s="55">
        <f t="shared" si="4"/>
        <v>0</v>
      </c>
      <c r="X20" s="55">
        <f t="shared" si="5"/>
        <v>0</v>
      </c>
      <c r="Y20" s="55">
        <f t="shared" si="6"/>
        <v>3</v>
      </c>
      <c r="Z20" s="55">
        <f t="shared" si="7"/>
        <v>0</v>
      </c>
      <c r="AA20" s="55">
        <f t="shared" si="8"/>
        <v>0</v>
      </c>
      <c r="AB20" s="55">
        <f t="shared" si="9"/>
        <v>0</v>
      </c>
      <c r="AC20" s="55">
        <f t="shared" si="10"/>
        <v>0</v>
      </c>
      <c r="AD20" s="55">
        <f t="shared" si="11"/>
        <v>0</v>
      </c>
      <c r="AE20" s="55">
        <f t="shared" si="12"/>
        <v>0</v>
      </c>
      <c r="AF20" s="55">
        <f t="shared" si="13"/>
        <v>0</v>
      </c>
      <c r="AG20" s="55">
        <f>ROUND(IF('Indicator Data'!K23=0,0,IF('Indicator Data'!K23&gt;AG$195,10,IF('Indicator Data'!K23&lt;AG$194,0,10-(AG$195-'Indicator Data'!K23)/(AG$195-AG$194)*10))),1)</f>
        <v>0</v>
      </c>
      <c r="AH20" s="55">
        <f t="shared" si="14"/>
        <v>0.1</v>
      </c>
      <c r="AI20" s="55">
        <f t="shared" si="15"/>
        <v>0.1</v>
      </c>
      <c r="AJ20" s="55">
        <f t="shared" si="16"/>
        <v>0</v>
      </c>
      <c r="AK20" s="55">
        <f t="shared" si="17"/>
        <v>0</v>
      </c>
      <c r="AL20" s="55">
        <f t="shared" si="18"/>
        <v>0</v>
      </c>
      <c r="AM20" s="55">
        <f t="shared" si="19"/>
        <v>0</v>
      </c>
      <c r="AN20" s="55">
        <f t="shared" si="20"/>
        <v>0</v>
      </c>
      <c r="AO20" s="182">
        <f t="shared" si="21"/>
        <v>0.1</v>
      </c>
      <c r="AP20" s="182">
        <f t="shared" si="41"/>
        <v>5.0999999999999996</v>
      </c>
      <c r="AQ20" s="182">
        <f t="shared" si="22"/>
        <v>0</v>
      </c>
      <c r="AR20" s="182">
        <f t="shared" si="23"/>
        <v>0</v>
      </c>
      <c r="AS20" s="55">
        <f t="shared" si="24"/>
        <v>0</v>
      </c>
      <c r="AT20" s="55">
        <f>IF('Indicator Data'!L23="No data","x",IF('Indicator Data'!CL23&lt;1000,"x",ROUND((IF('Indicator Data'!L23&gt;AT$195,10,IF('Indicator Data'!L23&lt;AT$194,0,10-(AT$195-'Indicator Data'!L23)/(AT$195-AT$194)*10))),1)))</f>
        <v>1</v>
      </c>
      <c r="AU20" s="182">
        <f t="shared" si="25"/>
        <v>0.5</v>
      </c>
      <c r="AV20" s="55">
        <f>IF('Indicator Data'!M23="No data","x",ROUND(IF('Indicator Data'!M23=0,0,IF(LOG('Indicator Data'!M23)&gt;AV$195,10,IF(LOG('Indicator Data'!M23)&lt;AV$194,0,10-(AV$195-LOG('Indicator Data'!M23))/(AV$195-AV$194)*10))),1))</f>
        <v>7.9</v>
      </c>
      <c r="AW20" s="56">
        <f>IF(AV20="x","x",'Indicator Data'!M23/'Indicator Data'!$CK23)</f>
        <v>0.3366609403566011</v>
      </c>
      <c r="AX20" s="55">
        <f t="shared" si="42"/>
        <v>3.7</v>
      </c>
      <c r="AY20" s="55">
        <f t="shared" si="43"/>
        <v>6.2</v>
      </c>
      <c r="AZ20" s="55">
        <f>IF('Indicator Data'!N23="No data","x",ROUND(IF('Indicator Data'!N23=0,0,IF(LOG('Indicator Data'!N23)&gt;AZ$195,10,IF(LOG('Indicator Data'!N23)&lt;AZ$194,0,10-(AZ$195-LOG('Indicator Data'!N23))/(AZ$195-AZ$194)*10))),1))</f>
        <v>4.9000000000000004</v>
      </c>
      <c r="BA20" s="56">
        <f>IF(AZ20="x","x",'Indicator Data'!N23/'Indicator Data'!$CK23)</f>
        <v>8.0200421371424133E-4</v>
      </c>
      <c r="BB20" s="55">
        <f t="shared" si="44"/>
        <v>0.2</v>
      </c>
      <c r="BC20" s="55">
        <f t="shared" si="45"/>
        <v>2.9</v>
      </c>
      <c r="BD20" s="55">
        <f>IF('Indicator Data'!O23="No data","x",ROUND(IF('Indicator Data'!O23=0,0,IF(LOG('Indicator Data'!O23)&gt;BD$195,10,IF(LOG('Indicator Data'!O23)&lt;BD$194,0,10-(BD$195-LOG('Indicator Data'!O23))/(BD$195-BD$194)*10))),1))</f>
        <v>9.4</v>
      </c>
      <c r="BE20" s="56">
        <f>IF(BD20="x","x",'Indicator Data'!O23/'Indicator Data'!$CK23)</f>
        <v>0.39254387228981202</v>
      </c>
      <c r="BF20" s="55">
        <f t="shared" si="46"/>
        <v>10</v>
      </c>
      <c r="BG20" s="55">
        <f t="shared" si="47"/>
        <v>9.6999999999999993</v>
      </c>
      <c r="BH20" s="55">
        <f>IF('Indicator Data'!P23="No data","x",ROUND(IF('Indicator Data'!P23=0,0,IF(LOG('Indicator Data'!P23)&gt;BH$195,10,IF(LOG('Indicator Data'!P23)&lt;BH$194,0,10-(BH$195-LOG('Indicator Data'!P23))/(BH$195-BH$194)*10))),1))</f>
        <v>0</v>
      </c>
      <c r="BI20" s="56">
        <f>IF(BH20="x","x",'Indicator Data'!P23/'Indicator Data'!$CK23)</f>
        <v>0</v>
      </c>
      <c r="BJ20" s="55">
        <f t="shared" si="48"/>
        <v>0</v>
      </c>
      <c r="BK20" s="55">
        <f t="shared" si="49"/>
        <v>0</v>
      </c>
      <c r="BL20" s="55">
        <f t="shared" si="50"/>
        <v>6.1</v>
      </c>
      <c r="BM20" s="55">
        <f>ROUND(IF('Indicator Data'!Q23=0,0,IF(LOG('Indicator Data'!Q23)&gt;BM$195,10,IF(LOG('Indicator Data'!Q23)&lt;BM$194,0,10-(BM$195-LOG('Indicator Data'!Q23))/(BM$195-BM$194)*10))),1)</f>
        <v>8.6</v>
      </c>
      <c r="BN20" s="55">
        <f>ROUND(IF('Indicator Data'!R23=0,0,IF(LOG('Indicator Data'!R23)&gt;BN$195,10,IF(LOG('Indicator Data'!R23)&lt;BN$194,0,10-(BN$195-LOG('Indicator Data'!R23))/(BN$195-BN$194)*10))),1)</f>
        <v>0</v>
      </c>
      <c r="BO20" s="55">
        <f t="shared" si="51"/>
        <v>2.8666666666666667</v>
      </c>
      <c r="BP20" s="56">
        <f>'Indicator Data'!Q23/'Indicator Data'!$CK23</f>
        <v>0.99866034149246974</v>
      </c>
      <c r="BQ20" s="56">
        <f>'Indicator Data'!R23/'Indicator Data'!$CK23</f>
        <v>0</v>
      </c>
      <c r="BR20" s="55">
        <f t="shared" si="26"/>
        <v>10</v>
      </c>
      <c r="BS20" s="55">
        <f t="shared" si="27"/>
        <v>0</v>
      </c>
      <c r="BT20" s="55">
        <f t="shared" si="28"/>
        <v>3.3333333333333335</v>
      </c>
      <c r="BU20" s="55">
        <f t="shared" si="52"/>
        <v>3.1</v>
      </c>
      <c r="BV20" s="55">
        <f>ROUND(IF('Indicator Data'!S23=0,0,IF(LOG('Indicator Data'!S23)&gt;BV$195,10,IF(LOG('Indicator Data'!S23)&lt;BV$194,0,10-(BV$195-LOG('Indicator Data'!S23))/(BV$195-BV$194)*10))),1)</f>
        <v>1.7</v>
      </c>
      <c r="BW20" s="55">
        <f>ROUND(IF('Indicator Data'!T23=0,0,IF(LOG('Indicator Data'!T23)&gt;BW$195,10,IF(LOG('Indicator Data'!T23)&lt;BW$194,0,10-(BW$195-LOG('Indicator Data'!T23))/(BW$195-BW$194)*10))),1)</f>
        <v>8.6</v>
      </c>
      <c r="BX20" s="55">
        <f t="shared" si="53"/>
        <v>6.3</v>
      </c>
      <c r="BY20" s="56">
        <f>'Indicator Data'!S23/'Indicator Data'!$CK23</f>
        <v>1.4343632613227808E-5</v>
      </c>
      <c r="BZ20" s="56">
        <f>'Indicator Data'!T23/'Indicator Data'!$CK23</f>
        <v>0.99864599785985642</v>
      </c>
      <c r="CA20" s="55">
        <f t="shared" si="29"/>
        <v>0</v>
      </c>
      <c r="CB20" s="55">
        <f t="shared" si="30"/>
        <v>10</v>
      </c>
      <c r="CC20" s="55">
        <f t="shared" si="54"/>
        <v>6.666666666666667</v>
      </c>
      <c r="CD20" s="55">
        <f t="shared" si="55"/>
        <v>6.5</v>
      </c>
      <c r="CE20" s="55">
        <f t="shared" si="56"/>
        <v>5</v>
      </c>
      <c r="CF20" s="55">
        <f>ROUND(IF('Indicator Data'!U23=0,0,IF(LOG('Indicator Data'!U23)&gt;CF$195,10,IF(LOG('Indicator Data'!U23)&lt;CF$194,0,10-(CF$195-LOG('Indicator Data'!U23))/(CF$195-CF$194)*10))),1)</f>
        <v>8.3000000000000007</v>
      </c>
      <c r="CG20" s="56">
        <f>'Indicator Data'!U23/'Indicator Data'!$CK23</f>
        <v>0.60804304487368688</v>
      </c>
      <c r="CH20" s="55">
        <f t="shared" si="31"/>
        <v>6.8</v>
      </c>
      <c r="CI20" s="55">
        <f t="shared" si="57"/>
        <v>7.6</v>
      </c>
      <c r="CJ20" s="55">
        <f>ROUND(IF('Indicator Data'!V23=0,0,IF(LOG('Indicator Data'!V23)&gt;CJ$195,10,IF(LOG('Indicator Data'!V23)&lt;CJ$194,0,10-(CJ$195-LOG('Indicator Data'!V23))/(CJ$195-CJ$194)*10))),1)</f>
        <v>8.6</v>
      </c>
      <c r="CK20" s="56">
        <f>IF('Indicator Data'!V23/'Indicator Data'!$CK23&gt;1,1,'Indicator Data'!V23/'Indicator Data'!$CK23)</f>
        <v>0.91348632709127864</v>
      </c>
      <c r="CL20" s="55">
        <f t="shared" si="32"/>
        <v>9.1</v>
      </c>
      <c r="CM20" s="55">
        <f t="shared" si="58"/>
        <v>8.9</v>
      </c>
      <c r="CN20" s="55">
        <f>ROUND(IF('Indicator Data'!W23=0,0,IF(LOG('Indicator Data'!W23)&gt;CN$195,10,IF(LOG('Indicator Data'!W23)&lt;CN$194,0,10-(CN$195-LOG('Indicator Data'!W23))/(CN$195-CN$194)*10))),1)</f>
        <v>8.6</v>
      </c>
      <c r="CO20" s="56">
        <f>'Indicator Data'!W23/'Indicator Data'!$CK23</f>
        <v>0.99612849432497852</v>
      </c>
      <c r="CP20" s="55">
        <f t="shared" si="33"/>
        <v>10</v>
      </c>
      <c r="CQ20" s="55">
        <f t="shared" si="59"/>
        <v>9.4</v>
      </c>
      <c r="CR20" s="55">
        <f t="shared" si="34"/>
        <v>8.1</v>
      </c>
      <c r="CS20" s="55">
        <f>IF('Indicator Data'!BZ23="No data","x",ROUND(IF('Indicator Data'!BZ23&gt;CS$195,0,IF('Indicator Data'!BZ23&lt;CS$194,10,(CS$195-'Indicator Data'!BZ23)/(CS$195-CS$194)*10)),1))</f>
        <v>9.3000000000000007</v>
      </c>
      <c r="CT20" s="55">
        <f>IF('Indicator Data'!CA23="No data","x",ROUND(IF('Indicator Data'!CA23&gt;CT$195,0,IF('Indicator Data'!CA23&lt;CT$194,10,(CT$195-'Indicator Data'!CA23)/(CT$195-CT$194)*10)),1))</f>
        <v>5.6</v>
      </c>
      <c r="CU20" s="55">
        <f>IF('Indicator Data'!AC23="No data","x",ROUND(IF('Indicator Data'!AC23&gt;CU$195,0,IF('Indicator Data'!AC23&lt;CU$194,10,(CU$195-'Indicator Data'!AC23)/(CU$195-CU$194)*10)),1))</f>
        <v>8.9</v>
      </c>
      <c r="CV20" s="55">
        <f t="shared" si="35"/>
        <v>7.9</v>
      </c>
      <c r="CW20" s="55">
        <f>IF('Indicator Data'!X23="No data","x",ROUND(IF(LOG('Indicator Data'!X23)&gt;CW$195,10,IF(LOG('Indicator Data'!X23)&lt;CW$194,0,10-(CW$195-LOG('Indicator Data'!X23))/(CW$195-CW$194)*10)),1))</f>
        <v>6.7</v>
      </c>
      <c r="CX20" s="55">
        <f>IF('Indicator Data'!Y23="No data","x",ROUND(IF('Indicator Data'!Y23&gt;CX$195,10,IF('Indicator Data'!Y23&lt;CX$194,0,10-(CX$195-'Indicator Data'!Y23)/(CX$195-CX$194)*10)),1))</f>
        <v>7.8</v>
      </c>
      <c r="CY20" s="55">
        <f>IF('Indicator Data'!Z23="No data","x",ROUND(IF('Indicator Data'!Z23&gt;CY$195,10,IF('Indicator Data'!Z23&lt;CY$194,0,10-(CY$195-'Indicator Data'!Z23)/(CY$195-CY$194)*10)),1))</f>
        <v>4.7</v>
      </c>
      <c r="CZ20" s="55">
        <f>IF('Indicator Data'!AA23="No data","x",ROUND(IF('Indicator Data'!AA23&gt;CZ$195,10,IF('Indicator Data'!AA23&lt;CZ$194,0,10-(CZ$195-'Indicator Data'!AA23)/(CZ$195-CZ$194)*10)),1))</f>
        <v>7.4</v>
      </c>
      <c r="DA20" s="55">
        <f t="shared" si="60"/>
        <v>6.7</v>
      </c>
      <c r="DB20" s="55">
        <f t="shared" si="61"/>
        <v>7.1</v>
      </c>
      <c r="DC20" s="55">
        <f>IF('Indicator Data'!AF23="No data","x",ROUND(IF('Indicator Data'!AF23&gt;DC$195,10,IF('Indicator Data'!AF23&lt;DC$194,0,10-(DC$195-'Indicator Data'!AF23)/(DC$195-DC$194)*10)),1))</f>
        <v>6.6</v>
      </c>
      <c r="DD20" s="55">
        <f>IF('Indicator Data'!AG23="No data","x",ROUND(IF('Indicator Data'!AG23&gt;DD$195,10,IF('Indicator Data'!AG23&lt;DD$194,0,10-(DD$195-'Indicator Data'!AG23)/(DD$195-DD$194)*10)),1))</f>
        <v>7.3</v>
      </c>
      <c r="DE20" s="55">
        <f t="shared" si="62"/>
        <v>6.8</v>
      </c>
      <c r="DF20" s="55">
        <f>IF('Indicator Data'!AB23="No data","x",ROUND(IF('Indicator Data'!AB23&gt;DF$195,10,IF('Indicator Data'!AB23&lt;DF$194,0,10-(DF$195-'Indicator Data'!AB23)/(DF$195-DF$194)*10)),1))</f>
        <v>10</v>
      </c>
      <c r="DG20" s="55">
        <f t="shared" si="63"/>
        <v>8.5</v>
      </c>
      <c r="DH20" s="183">
        <f>IF('Indicator Data'!AD23="No data","x",'Indicator Data'!AD23/'Indicator Data'!$CJ23)</f>
        <v>4.6859835960068637E-5</v>
      </c>
      <c r="DI20" s="55">
        <f t="shared" si="64"/>
        <v>9.5</v>
      </c>
      <c r="DJ20" s="55">
        <f>IF('Indicator Data'!AE23="No data","x",ROUND(IF('Indicator Data'!AE23&gt;DJ$195,0,IF('Indicator Data'!AE23&lt;DJ$194,10,(DJ$195-'Indicator Data'!AE23)/(DJ$195-DJ$194)*10)),1))</f>
        <v>6</v>
      </c>
      <c r="DK20" s="55">
        <f t="shared" si="65"/>
        <v>7.8</v>
      </c>
      <c r="DL20" s="55">
        <f t="shared" si="66"/>
        <v>7.7</v>
      </c>
      <c r="DM20" s="57">
        <f t="shared" si="36"/>
        <v>7.3</v>
      </c>
      <c r="DN20" s="58">
        <f t="shared" si="37"/>
        <v>2.8</v>
      </c>
      <c r="DO20" s="55">
        <f>ROUND(IF('Indicator Data'!AH23=0,0,IF('Indicator Data'!AH23&gt;DO$195,10,IF('Indicator Data'!AH23&lt;DO$194,0,10-(DO$195-'Indicator Data'!AH23)/(DO$195-DO$194)*10))),1)</f>
        <v>2.4</v>
      </c>
      <c r="DP20" s="55">
        <f>ROUND(IF('Indicator Data'!AI23=0,0,IF(LOG('Indicator Data'!AI23)&gt;LOG(DP$195),10,IF(LOG('Indicator Data'!AI23)&lt;LOG(DP$194),0,10-(LOG(DP$195)-LOG('Indicator Data'!AI23))/(LOG(DP$195)-LOG(DP$194))*10))),1)</f>
        <v>3.3</v>
      </c>
      <c r="DQ20" s="57">
        <f t="shared" si="38"/>
        <v>2.9</v>
      </c>
      <c r="DR20" s="55">
        <f>'Indicator Data'!AJ23</f>
        <v>0</v>
      </c>
      <c r="DS20" s="55">
        <f>'Indicator Data'!AK23</f>
        <v>0</v>
      </c>
      <c r="DT20" s="57">
        <f t="shared" si="39"/>
        <v>0</v>
      </c>
      <c r="DU20" s="58">
        <f t="shared" si="40"/>
        <v>2</v>
      </c>
      <c r="DV20" s="15"/>
      <c r="DW20" s="103"/>
    </row>
    <row r="21" spans="1:127" s="4" customFormat="1" x14ac:dyDescent="0.3">
      <c r="A21" s="121" t="str">
        <f>'Indicator Data'!A24</f>
        <v>Bhutan</v>
      </c>
      <c r="B21" s="59" t="str">
        <f>'Indicator Data'!B24</f>
        <v>BTN</v>
      </c>
      <c r="C21" s="55">
        <f>ROUND(IF('Indicator Data'!C24=0,0.1,IF(LOG('Indicator Data'!C24)&gt;C$195,10,IF(LOG('Indicator Data'!C24)&lt;C$194,0,10-(C$195-LOG('Indicator Data'!C24))/(C$195-C$194)*10))),1)</f>
        <v>5.6</v>
      </c>
      <c r="D21" s="55">
        <f>ROUND(IF('Indicator Data'!D24=0,0.1,IF(LOG('Indicator Data'!D24)&gt;D$195,10,IF(LOG('Indicator Data'!D24)&lt;D$194,0,10-(D$195-LOG('Indicator Data'!D24))/(D$195-D$194)*10))),1)</f>
        <v>5.5</v>
      </c>
      <c r="E21" s="55">
        <f t="shared" si="0"/>
        <v>5.6</v>
      </c>
      <c r="F21" s="55">
        <f>IF('Indicator Data'!E24="No data",0.1,(ROUND(IF('Indicator Data'!E24=0,0,IF(LOG('Indicator Data'!E24)&gt;F$195,10,IF(LOG('Indicator Data'!E24)&lt;F$194,0,10-(F$195-LOG('Indicator Data'!E24))/(F$195-F$194)*10))),1)))</f>
        <v>4.5999999999999996</v>
      </c>
      <c r="G21" s="55">
        <f>ROUND(IF('Indicator Data'!F24=0,0,IF(LOG('Indicator Data'!F24)&gt;G$195,10,IF(LOG('Indicator Data'!F24)&lt;G$194,0,10-(G$195-LOG('Indicator Data'!F24))/(G$195-G$194)*10))),1)</f>
        <v>0</v>
      </c>
      <c r="H21" s="55">
        <f>ROUND(IF('Indicator Data'!G24=0,0,IF(LOG('Indicator Data'!G24)&gt;H$195,10,IF(LOG('Indicator Data'!G24)&lt;H$194,0,10-(H$195-LOG('Indicator Data'!G24))/(H$195-H$194)*10))),1)</f>
        <v>0</v>
      </c>
      <c r="I21" s="55">
        <f>ROUND(IF('Indicator Data'!H24=0,0,IF(LOG('Indicator Data'!H24)&gt;I$195,10,IF(LOG('Indicator Data'!H24)&lt;I$194,0,10-(I$195-LOG('Indicator Data'!H24))/(I$195-I$194)*10))),1)</f>
        <v>0</v>
      </c>
      <c r="J21" s="55">
        <f t="shared" si="1"/>
        <v>0</v>
      </c>
      <c r="K21" s="55">
        <f>ROUND(IF('Indicator Data'!I24=0,0,IF(LOG('Indicator Data'!I24)&gt;K$195,10,IF(LOG('Indicator Data'!I24)&lt;K$194,0,10-(K$195-LOG('Indicator Data'!I24))/(K$195-K$194)*10))),1)</f>
        <v>0</v>
      </c>
      <c r="L21" s="55">
        <f t="shared" si="2"/>
        <v>0</v>
      </c>
      <c r="M21" s="55">
        <f>ROUND(IF('Indicator Data'!J24=0,0,IF(LOG('Indicator Data'!J24)&gt;M$195,10,IF(LOG('Indicator Data'!J24)&lt;M$194,0,10-(M$195-LOG('Indicator Data'!J24))/(M$195-M$194)*10))),1)</f>
        <v>0</v>
      </c>
      <c r="N21" s="56">
        <f>'Indicator Data'!C24/'Indicator Data'!$CK24</f>
        <v>2.1052636186584318E-3</v>
      </c>
      <c r="O21" s="56">
        <f>'Indicator Data'!D24/'Indicator Data'!$CK24</f>
        <v>5.6450590184693868E-4</v>
      </c>
      <c r="P21" s="56">
        <f>IF(F21=0.1,"x",'Indicator Data'!E24/'Indicator Data'!$CK24)</f>
        <v>8.3628576510741126E-3</v>
      </c>
      <c r="Q21" s="56">
        <f>'Indicator Data'!F24/'Indicator Data'!$CK24</f>
        <v>0</v>
      </c>
      <c r="R21" s="56">
        <f>'Indicator Data'!G24/'Indicator Data'!$CK24</f>
        <v>0</v>
      </c>
      <c r="S21" s="56">
        <f>'Indicator Data'!H24/'Indicator Data'!$CK24</f>
        <v>0</v>
      </c>
      <c r="T21" s="56">
        <f>'Indicator Data'!I24/'Indicator Data'!$CK24</f>
        <v>0</v>
      </c>
      <c r="U21" s="56">
        <f>'Indicator Data'!J24/'Indicator Data'!$CK24</f>
        <v>0</v>
      </c>
      <c r="V21" s="55">
        <f t="shared" si="3"/>
        <v>10</v>
      </c>
      <c r="W21" s="55">
        <f t="shared" si="4"/>
        <v>5.6</v>
      </c>
      <c r="X21" s="55">
        <f t="shared" si="5"/>
        <v>8.6</v>
      </c>
      <c r="Y21" s="55">
        <f t="shared" si="6"/>
        <v>5.6</v>
      </c>
      <c r="Z21" s="55">
        <f t="shared" si="7"/>
        <v>0</v>
      </c>
      <c r="AA21" s="55">
        <f t="shared" si="8"/>
        <v>0</v>
      </c>
      <c r="AB21" s="55">
        <f t="shared" si="9"/>
        <v>0</v>
      </c>
      <c r="AC21" s="55">
        <f t="shared" si="10"/>
        <v>0</v>
      </c>
      <c r="AD21" s="55">
        <f t="shared" si="11"/>
        <v>0</v>
      </c>
      <c r="AE21" s="55">
        <f t="shared" si="12"/>
        <v>0</v>
      </c>
      <c r="AF21" s="55">
        <f t="shared" si="13"/>
        <v>0</v>
      </c>
      <c r="AG21" s="55">
        <f>ROUND(IF('Indicator Data'!K24=0,0,IF('Indicator Data'!K24&gt;AG$195,10,IF('Indicator Data'!K24&lt;AG$194,0,10-(AG$195-'Indicator Data'!K24)/(AG$195-AG$194)*10))),1)</f>
        <v>0</v>
      </c>
      <c r="AH21" s="55">
        <f t="shared" si="14"/>
        <v>7.8</v>
      </c>
      <c r="AI21" s="55">
        <f t="shared" si="15"/>
        <v>5.6</v>
      </c>
      <c r="AJ21" s="55">
        <f t="shared" si="16"/>
        <v>0</v>
      </c>
      <c r="AK21" s="55">
        <f t="shared" si="17"/>
        <v>0</v>
      </c>
      <c r="AL21" s="55">
        <f t="shared" si="18"/>
        <v>0</v>
      </c>
      <c r="AM21" s="55">
        <f t="shared" si="19"/>
        <v>0</v>
      </c>
      <c r="AN21" s="55">
        <f t="shared" si="20"/>
        <v>0</v>
      </c>
      <c r="AO21" s="182">
        <f t="shared" si="21"/>
        <v>7.4</v>
      </c>
      <c r="AP21" s="182">
        <f t="shared" si="41"/>
        <v>5.0999999999999996</v>
      </c>
      <c r="AQ21" s="182">
        <f t="shared" si="22"/>
        <v>0</v>
      </c>
      <c r="AR21" s="182">
        <f t="shared" si="23"/>
        <v>0</v>
      </c>
      <c r="AS21" s="55">
        <f t="shared" si="24"/>
        <v>0</v>
      </c>
      <c r="AT21" s="55">
        <f>IF('Indicator Data'!L24="No data","x",IF('Indicator Data'!CL24&lt;1000,"x",ROUND((IF('Indicator Data'!L24&gt;AT$195,10,IF('Indicator Data'!L24&lt;AT$194,0,10-(AT$195-'Indicator Data'!L24)/(AT$195-AT$194)*10))),1)))</f>
        <v>0</v>
      </c>
      <c r="AU21" s="182">
        <f t="shared" si="25"/>
        <v>0</v>
      </c>
      <c r="AV21" s="55">
        <f>IF('Indicator Data'!M24="No data","x",ROUND(IF('Indicator Data'!M24=0,0,IF(LOG('Indicator Data'!M24)&gt;AV$195,10,IF(LOG('Indicator Data'!M24)&lt;AV$194,0,10-(AV$195-LOG('Indicator Data'!M24))/(AV$195-AV$194)*10))),1))</f>
        <v>6.8</v>
      </c>
      <c r="AW21" s="56">
        <f>IF(AV21="x","x",'Indicator Data'!M24/'Indicator Data'!$CK24)</f>
        <v>0.69843639522427803</v>
      </c>
      <c r="AX21" s="55">
        <f t="shared" si="42"/>
        <v>7.8</v>
      </c>
      <c r="AY21" s="55">
        <f t="shared" si="43"/>
        <v>7.3</v>
      </c>
      <c r="AZ21" s="55" t="str">
        <f>IF('Indicator Data'!N24="No data","x",ROUND(IF('Indicator Data'!N24=0,0,IF(LOG('Indicator Data'!N24)&gt;AZ$195,10,IF(LOG('Indicator Data'!N24)&lt;AZ$194,0,10-(AZ$195-LOG('Indicator Data'!N24))/(AZ$195-AZ$194)*10))),1))</f>
        <v>x</v>
      </c>
      <c r="BA21" s="56" t="str">
        <f>IF(AZ21="x","x",'Indicator Data'!N24/'Indicator Data'!$CK24)</f>
        <v>x</v>
      </c>
      <c r="BB21" s="55" t="str">
        <f t="shared" si="44"/>
        <v>x</v>
      </c>
      <c r="BC21" s="55" t="str">
        <f t="shared" si="45"/>
        <v>x</v>
      </c>
      <c r="BD21" s="55" t="str">
        <f>IF('Indicator Data'!O24="No data","x",ROUND(IF('Indicator Data'!O24=0,0,IF(LOG('Indicator Data'!O24)&gt;BD$195,10,IF(LOG('Indicator Data'!O24)&lt;BD$194,0,10-(BD$195-LOG('Indicator Data'!O24))/(BD$195-BD$194)*10))),1))</f>
        <v>x</v>
      </c>
      <c r="BE21" s="56" t="str">
        <f>IF(BD21="x","x",'Indicator Data'!O24/'Indicator Data'!$CK24)</f>
        <v>x</v>
      </c>
      <c r="BF21" s="55" t="str">
        <f t="shared" si="46"/>
        <v>x</v>
      </c>
      <c r="BG21" s="55" t="str">
        <f t="shared" si="47"/>
        <v>x</v>
      </c>
      <c r="BH21" s="55" t="str">
        <f>IF('Indicator Data'!P24="No data","x",ROUND(IF('Indicator Data'!P24=0,0,IF(LOG('Indicator Data'!P24)&gt;BH$195,10,IF(LOG('Indicator Data'!P24)&lt;BH$194,0,10-(BH$195-LOG('Indicator Data'!P24))/(BH$195-BH$194)*10))),1))</f>
        <v>x</v>
      </c>
      <c r="BI21" s="56" t="str">
        <f>IF(BH21="x","x",'Indicator Data'!P24/'Indicator Data'!$CK24)</f>
        <v>x</v>
      </c>
      <c r="BJ21" s="55" t="str">
        <f t="shared" si="48"/>
        <v>x</v>
      </c>
      <c r="BK21" s="55" t="str">
        <f t="shared" si="49"/>
        <v>x</v>
      </c>
      <c r="BL21" s="55">
        <f t="shared" si="50"/>
        <v>7.3</v>
      </c>
      <c r="BM21" s="55">
        <f>ROUND(IF('Indicator Data'!Q24=0,0,IF(LOG('Indicator Data'!Q24)&gt;BM$195,10,IF(LOG('Indicator Data'!Q24)&lt;BM$194,0,10-(BM$195-LOG('Indicator Data'!Q24))/(BM$195-BM$194)*10))),1)</f>
        <v>6.6</v>
      </c>
      <c r="BN21" s="55">
        <f>ROUND(IF('Indicator Data'!R24=0,0,IF(LOG('Indicator Data'!R24)&gt;BN$195,10,IF(LOG('Indicator Data'!R24)&lt;BN$194,0,10-(BN$195-LOG('Indicator Data'!R24))/(BN$195-BN$194)*10))),1)</f>
        <v>6.8</v>
      </c>
      <c r="BO21" s="55">
        <f t="shared" si="51"/>
        <v>6.7333333333333334</v>
      </c>
      <c r="BP21" s="56">
        <f>'Indicator Data'!Q24/'Indicator Data'!$CK24</f>
        <v>0.53835141121087815</v>
      </c>
      <c r="BQ21" s="56">
        <f>'Indicator Data'!R24/'Indicator Data'!$CK24</f>
        <v>0.15592431872897761</v>
      </c>
      <c r="BR21" s="55">
        <f t="shared" si="26"/>
        <v>5.4</v>
      </c>
      <c r="BS21" s="55">
        <f t="shared" si="27"/>
        <v>1.9</v>
      </c>
      <c r="BT21" s="55">
        <f t="shared" si="28"/>
        <v>3.0666666666666669</v>
      </c>
      <c r="BU21" s="55">
        <f t="shared" si="52"/>
        <v>5.2</v>
      </c>
      <c r="BV21" s="55">
        <f>ROUND(IF('Indicator Data'!S24=0,0,IF(LOG('Indicator Data'!S24)&gt;BV$195,10,IF(LOG('Indicator Data'!S24)&lt;BV$194,0,10-(BV$195-LOG('Indicator Data'!S24))/(BV$195-BV$194)*10))),1)</f>
        <v>5.4</v>
      </c>
      <c r="BW21" s="55">
        <f>ROUND(IF('Indicator Data'!T24=0,0,IF(LOG('Indicator Data'!T24)&gt;BW$195,10,IF(LOG('Indicator Data'!T24)&lt;BW$194,0,10-(BW$195-LOG('Indicator Data'!T24))/(BW$195-BW$194)*10))),1)</f>
        <v>6.5</v>
      </c>
      <c r="BX21" s="55">
        <f t="shared" si="53"/>
        <v>6.1333333333333329</v>
      </c>
      <c r="BY21" s="56">
        <f>'Indicator Data'!S24/'Indicator Data'!$CK24</f>
        <v>7.6832523627236263E-2</v>
      </c>
      <c r="BZ21" s="56">
        <f>'Indicator Data'!T24/'Indicator Data'!$CK24</f>
        <v>0.4604059277156653</v>
      </c>
      <c r="CA21" s="55">
        <f t="shared" si="29"/>
        <v>1.3</v>
      </c>
      <c r="CB21" s="55">
        <f t="shared" si="30"/>
        <v>4.5999999999999996</v>
      </c>
      <c r="CC21" s="55">
        <f t="shared" si="54"/>
        <v>3.5</v>
      </c>
      <c r="CD21" s="55">
        <f t="shared" si="55"/>
        <v>5</v>
      </c>
      <c r="CE21" s="55">
        <f t="shared" si="56"/>
        <v>5.0999999999999996</v>
      </c>
      <c r="CF21" s="55">
        <f>ROUND(IF('Indicator Data'!U24=0,0,IF(LOG('Indicator Data'!U24)&gt;CF$195,10,IF(LOG('Indicator Data'!U24)&lt;CF$194,0,10-(CF$195-LOG('Indicator Data'!U24))/(CF$195-CF$194)*10))),1)</f>
        <v>6</v>
      </c>
      <c r="CG21" s="56">
        <f>'Indicator Data'!U24/'Indicator Data'!$CK24</f>
        <v>0.2071871761330018</v>
      </c>
      <c r="CH21" s="55">
        <f t="shared" si="31"/>
        <v>2.2999999999999998</v>
      </c>
      <c r="CI21" s="55">
        <f t="shared" si="57"/>
        <v>4.4000000000000004</v>
      </c>
      <c r="CJ21" s="55">
        <f>ROUND(IF('Indicator Data'!V24=0,0,IF(LOG('Indicator Data'!V24)&gt;CJ$195,10,IF(LOG('Indicator Data'!V24)&lt;CJ$194,0,10-(CJ$195-LOG('Indicator Data'!V24))/(CJ$195-CJ$194)*10))),1)</f>
        <v>6.5</v>
      </c>
      <c r="CK21" s="56">
        <f>IF('Indicator Data'!V24/'Indicator Data'!$CK24&gt;1,1,'Indicator Data'!V24/'Indicator Data'!$CK24)</f>
        <v>0.42209629378064195</v>
      </c>
      <c r="CL21" s="55">
        <f t="shared" si="32"/>
        <v>4.2</v>
      </c>
      <c r="CM21" s="55">
        <f t="shared" si="58"/>
        <v>5.5</v>
      </c>
      <c r="CN21" s="55">
        <f>ROUND(IF('Indicator Data'!W24=0,0,IF(LOG('Indicator Data'!W24)&gt;CN$195,10,IF(LOG('Indicator Data'!W24)&lt;CN$194,0,10-(CN$195-LOG('Indicator Data'!W24))/(CN$195-CN$194)*10))),1)</f>
        <v>6.7</v>
      </c>
      <c r="CO21" s="56">
        <f>'Indicator Data'!W24/'Indicator Data'!$CK24</f>
        <v>0.55912751123521254</v>
      </c>
      <c r="CP21" s="55">
        <f t="shared" si="33"/>
        <v>5.6</v>
      </c>
      <c r="CQ21" s="55">
        <f t="shared" si="59"/>
        <v>6.2</v>
      </c>
      <c r="CR21" s="55">
        <f t="shared" si="34"/>
        <v>5.3</v>
      </c>
      <c r="CS21" s="55">
        <f>IF('Indicator Data'!BZ24="No data","x",ROUND(IF('Indicator Data'!BZ24&gt;CS$195,0,IF('Indicator Data'!BZ24&lt;CS$194,10,(CS$195-'Indicator Data'!BZ24)/(CS$195-CS$194)*10)),1))</f>
        <v>3.4</v>
      </c>
      <c r="CT21" s="55">
        <f>IF('Indicator Data'!CA24="No data","x",ROUND(IF('Indicator Data'!CA24&gt;CT$195,0,IF('Indicator Data'!CA24&lt;CT$194,10,(CT$195-'Indicator Data'!CA24)/(CT$195-CT$194)*10)),1))</f>
        <v>0.5</v>
      </c>
      <c r="CU21" s="55">
        <f>IF('Indicator Data'!AC24="No data","x",ROUND(IF('Indicator Data'!AC24&gt;CU$195,0,IF('Indicator Data'!AC24&lt;CU$194,10,(CU$195-'Indicator Data'!AC24)/(CU$195-CU$194)*10)),1))</f>
        <v>2</v>
      </c>
      <c r="CV21" s="55">
        <f t="shared" si="35"/>
        <v>2</v>
      </c>
      <c r="CW21" s="55">
        <f>IF('Indicator Data'!X24="No data","x",ROUND(IF(LOG('Indicator Data'!X24)&gt;CW$195,10,IF(LOG('Indicator Data'!X24)&lt;CW$194,0,10-(CW$195-LOG('Indicator Data'!X24))/(CW$195-CW$194)*10)),1))</f>
        <v>4.3</v>
      </c>
      <c r="CX21" s="55">
        <f>IF('Indicator Data'!Y24="No data","x",ROUND(IF('Indicator Data'!Y24&gt;CX$195,10,IF('Indicator Data'!Y24&lt;CX$194,0,10-(CX$195-'Indicator Data'!Y24)/(CX$195-CX$194)*10)),1))</f>
        <v>5.9</v>
      </c>
      <c r="CY21" s="55">
        <f>IF('Indicator Data'!Z24="No data","x",ROUND(IF('Indicator Data'!Z24&gt;CY$195,10,IF('Indicator Data'!Z24&lt;CY$194,0,10-(CY$195-'Indicator Data'!Z24)/(CY$195-CY$194)*10)),1))</f>
        <v>4.0999999999999996</v>
      </c>
      <c r="CZ21" s="55" t="str">
        <f>IF('Indicator Data'!AA24="No data","x",ROUND(IF('Indicator Data'!AA24&gt;CZ$195,10,IF('Indicator Data'!AA24&lt;CZ$194,0,10-(CZ$195-'Indicator Data'!AA24)/(CZ$195-CZ$194)*10)),1))</f>
        <v>x</v>
      </c>
      <c r="DA21" s="55">
        <f t="shared" si="60"/>
        <v>4.8</v>
      </c>
      <c r="DB21" s="55">
        <f t="shared" si="61"/>
        <v>3.9</v>
      </c>
      <c r="DC21" s="55" t="str">
        <f>IF('Indicator Data'!AF24="No data","x",ROUND(IF('Indicator Data'!AF24&gt;DC$195,10,IF('Indicator Data'!AF24&lt;DC$194,0,10-(DC$195-'Indicator Data'!AF24)/(DC$195-DC$194)*10)),1))</f>
        <v>x</v>
      </c>
      <c r="DD21" s="55">
        <f>IF('Indicator Data'!AG24="No data","x",ROUND(IF('Indicator Data'!AG24&gt;DD$195,10,IF('Indicator Data'!AG24&lt;DD$194,0,10-(DD$195-'Indicator Data'!AG24)/(DD$195-DD$194)*10)),1))</f>
        <v>2.2000000000000002</v>
      </c>
      <c r="DE21" s="55">
        <f t="shared" si="62"/>
        <v>4.0999999999999996</v>
      </c>
      <c r="DF21" s="55">
        <f>IF('Indicator Data'!AB24="No data","x",ROUND(IF('Indicator Data'!AB24&gt;DF$195,10,IF('Indicator Data'!AB24&lt;DF$194,0,10-(DF$195-'Indicator Data'!AB24)/(DF$195-DF$194)*10)),1))</f>
        <v>0</v>
      </c>
      <c r="DG21" s="55">
        <f t="shared" si="63"/>
        <v>1.5</v>
      </c>
      <c r="DH21" s="183">
        <f>IF('Indicator Data'!AD24="No data","x",'Indicator Data'!AD24/'Indicator Data'!$CJ24)</f>
        <v>1.0837459081056856E-3</v>
      </c>
      <c r="DI21" s="55">
        <f t="shared" si="64"/>
        <v>0</v>
      </c>
      <c r="DJ21" s="55">
        <f>IF('Indicator Data'!AE24="No data","x",ROUND(IF('Indicator Data'!AE24&gt;DJ$195,0,IF('Indicator Data'!AE24&lt;DJ$194,10,(DJ$195-'Indicator Data'!AE24)/(DJ$195-DJ$194)*10)),1))</f>
        <v>6</v>
      </c>
      <c r="DK21" s="55">
        <f t="shared" si="65"/>
        <v>3</v>
      </c>
      <c r="DL21" s="55">
        <f t="shared" si="66"/>
        <v>2.9</v>
      </c>
      <c r="DM21" s="57">
        <f t="shared" si="36"/>
        <v>5.0999999999999996</v>
      </c>
      <c r="DN21" s="58">
        <f t="shared" si="37"/>
        <v>3.6</v>
      </c>
      <c r="DO21" s="55">
        <f>ROUND(IF('Indicator Data'!AH24=0,0,IF('Indicator Data'!AH24&gt;DO$195,10,IF('Indicator Data'!AH24&lt;DO$194,0,10-(DO$195-'Indicator Data'!AH24)/(DO$195-DO$194)*10))),1)</f>
        <v>0.2</v>
      </c>
      <c r="DP21" s="55">
        <f>ROUND(IF('Indicator Data'!AI24=0,0,IF(LOG('Indicator Data'!AI24)&gt;LOG(DP$195),10,IF(LOG('Indicator Data'!AI24)&lt;LOG(DP$194),0,10-(LOG(DP$195)-LOG('Indicator Data'!AI24))/(LOG(DP$195)-LOG(DP$194))*10))),1)</f>
        <v>0</v>
      </c>
      <c r="DQ21" s="57">
        <f t="shared" si="38"/>
        <v>0.1</v>
      </c>
      <c r="DR21" s="55">
        <f>'Indicator Data'!AJ24</f>
        <v>0</v>
      </c>
      <c r="DS21" s="55">
        <f>'Indicator Data'!AK24</f>
        <v>0</v>
      </c>
      <c r="DT21" s="57">
        <f t="shared" si="39"/>
        <v>0</v>
      </c>
      <c r="DU21" s="58">
        <f t="shared" si="40"/>
        <v>0.1</v>
      </c>
      <c r="DV21" s="15"/>
      <c r="DW21" s="103"/>
    </row>
    <row r="22" spans="1:127" s="4" customFormat="1" x14ac:dyDescent="0.3">
      <c r="A22" s="121" t="str">
        <f>'Indicator Data'!A25</f>
        <v>Bolivia</v>
      </c>
      <c r="B22" s="59" t="str">
        <f>'Indicator Data'!B25</f>
        <v>BOL</v>
      </c>
      <c r="C22" s="55">
        <f>ROUND(IF('Indicator Data'!C25=0,0.1,IF(LOG('Indicator Data'!C25)&gt;C$195,10,IF(LOG('Indicator Data'!C25)&lt;C$194,0,10-(C$195-LOG('Indicator Data'!C25))/(C$195-C$194)*10))),1)</f>
        <v>8.3000000000000007</v>
      </c>
      <c r="D22" s="55">
        <f>ROUND(IF('Indicator Data'!D25=0,0.1,IF(LOG('Indicator Data'!D25)&gt;D$195,10,IF(LOG('Indicator Data'!D25)&lt;D$194,0,10-(D$195-LOG('Indicator Data'!D25))/(D$195-D$194)*10))),1)</f>
        <v>8.1</v>
      </c>
      <c r="E22" s="55">
        <f t="shared" si="0"/>
        <v>8.1999999999999993</v>
      </c>
      <c r="F22" s="55">
        <f>IF('Indicator Data'!E25="No data",0.1,(ROUND(IF('Indicator Data'!E25=0,0,IF(LOG('Indicator Data'!E25)&gt;F$195,10,IF(LOG('Indicator Data'!E25)&lt;F$194,0,10-(F$195-LOG('Indicator Data'!E25))/(F$195-F$194)*10))),1)))</f>
        <v>6.9</v>
      </c>
      <c r="G22" s="55">
        <f>ROUND(IF('Indicator Data'!F25=0,0,IF(LOG('Indicator Data'!F25)&gt;G$195,10,IF(LOG('Indicator Data'!F25)&lt;G$194,0,10-(G$195-LOG('Indicator Data'!F25))/(G$195-G$194)*10))),1)</f>
        <v>0</v>
      </c>
      <c r="H22" s="55">
        <f>ROUND(IF('Indicator Data'!G25=0,0,IF(LOG('Indicator Data'!G25)&gt;H$195,10,IF(LOG('Indicator Data'!G25)&lt;H$194,0,10-(H$195-LOG('Indicator Data'!G25))/(H$195-H$194)*10))),1)</f>
        <v>0</v>
      </c>
      <c r="I22" s="55">
        <f>ROUND(IF('Indicator Data'!H25=0,0,IF(LOG('Indicator Data'!H25)&gt;I$195,10,IF(LOG('Indicator Data'!H25)&lt;I$194,0,10-(I$195-LOG('Indicator Data'!H25))/(I$195-I$194)*10))),1)</f>
        <v>0</v>
      </c>
      <c r="J22" s="55">
        <f t="shared" si="1"/>
        <v>0</v>
      </c>
      <c r="K22" s="55">
        <f>ROUND(IF('Indicator Data'!I25=0,0,IF(LOG('Indicator Data'!I25)&gt;K$195,10,IF(LOG('Indicator Data'!I25)&lt;K$194,0,10-(K$195-LOG('Indicator Data'!I25))/(K$195-K$194)*10))),1)</f>
        <v>0</v>
      </c>
      <c r="L22" s="55">
        <f t="shared" si="2"/>
        <v>0</v>
      </c>
      <c r="M22" s="55">
        <f>ROUND(IF('Indicator Data'!J25=0,0,IF(LOG('Indicator Data'!J25)&gt;M$195,10,IF(LOG('Indicator Data'!J25)&lt;M$194,0,10-(M$195-LOG('Indicator Data'!J25))/(M$195-M$194)*10))),1)</f>
        <v>9.1</v>
      </c>
      <c r="N22" s="56">
        <f>'Indicator Data'!C25/'Indicator Data'!$CK25</f>
        <v>1.869821411973175E-3</v>
      </c>
      <c r="O22" s="56">
        <f>'Indicator Data'!D25/'Indicator Data'!$CK25</f>
        <v>2.5563244703215272E-4</v>
      </c>
      <c r="P22" s="56">
        <f>IF(F22=0.1,"x",'Indicator Data'!E25/'Indicator Data'!$CK25)</f>
        <v>5.5175120753811714E-3</v>
      </c>
      <c r="Q22" s="56">
        <f>'Indicator Data'!F25/'Indicator Data'!$CK25</f>
        <v>0</v>
      </c>
      <c r="R22" s="56">
        <f>'Indicator Data'!G25/'Indicator Data'!$CK25</f>
        <v>0</v>
      </c>
      <c r="S22" s="56">
        <f>'Indicator Data'!H25/'Indicator Data'!$CK25</f>
        <v>0</v>
      </c>
      <c r="T22" s="56">
        <f>'Indicator Data'!I25/'Indicator Data'!$CK25</f>
        <v>0</v>
      </c>
      <c r="U22" s="56">
        <f>'Indicator Data'!J25/'Indicator Data'!$CK25</f>
        <v>4.1398244607808504E-3</v>
      </c>
      <c r="V22" s="55">
        <f t="shared" si="3"/>
        <v>9.3000000000000007</v>
      </c>
      <c r="W22" s="55">
        <f t="shared" si="4"/>
        <v>2.6</v>
      </c>
      <c r="X22" s="55">
        <f t="shared" si="5"/>
        <v>7.2</v>
      </c>
      <c r="Y22" s="55">
        <f t="shared" si="6"/>
        <v>3.7</v>
      </c>
      <c r="Z22" s="55">
        <f t="shared" si="7"/>
        <v>0</v>
      </c>
      <c r="AA22" s="55">
        <f t="shared" si="8"/>
        <v>0</v>
      </c>
      <c r="AB22" s="55">
        <f t="shared" si="9"/>
        <v>0</v>
      </c>
      <c r="AC22" s="55">
        <f t="shared" si="10"/>
        <v>0</v>
      </c>
      <c r="AD22" s="55">
        <f t="shared" si="11"/>
        <v>0</v>
      </c>
      <c r="AE22" s="55">
        <f t="shared" si="12"/>
        <v>0</v>
      </c>
      <c r="AF22" s="55">
        <f t="shared" si="13"/>
        <v>1.4</v>
      </c>
      <c r="AG22" s="55">
        <f>ROUND(IF('Indicator Data'!K25=0,0,IF('Indicator Data'!K25&gt;AG$195,10,IF('Indicator Data'!K25&lt;AG$194,0,10-(AG$195-'Indicator Data'!K25)/(AG$195-AG$194)*10))),1)</f>
        <v>9.5</v>
      </c>
      <c r="AH22" s="55">
        <f t="shared" si="14"/>
        <v>8.8000000000000007</v>
      </c>
      <c r="AI22" s="55">
        <f t="shared" si="15"/>
        <v>5.4</v>
      </c>
      <c r="AJ22" s="55">
        <f t="shared" si="16"/>
        <v>0</v>
      </c>
      <c r="AK22" s="55">
        <f t="shared" si="17"/>
        <v>0</v>
      </c>
      <c r="AL22" s="55">
        <f t="shared" si="18"/>
        <v>0</v>
      </c>
      <c r="AM22" s="55">
        <f t="shared" si="19"/>
        <v>0</v>
      </c>
      <c r="AN22" s="55">
        <f t="shared" si="20"/>
        <v>6.7</v>
      </c>
      <c r="AO22" s="182">
        <f t="shared" si="21"/>
        <v>7.7</v>
      </c>
      <c r="AP22" s="182">
        <f t="shared" si="41"/>
        <v>5.5</v>
      </c>
      <c r="AQ22" s="182">
        <f t="shared" si="22"/>
        <v>0</v>
      </c>
      <c r="AR22" s="182">
        <f t="shared" si="23"/>
        <v>0</v>
      </c>
      <c r="AS22" s="55">
        <f t="shared" si="24"/>
        <v>8.1</v>
      </c>
      <c r="AT22" s="55">
        <f>IF('Indicator Data'!L25="No data","x",IF('Indicator Data'!CL25&lt;1000,"x",ROUND((IF('Indicator Data'!L25&gt;AT$195,10,IF('Indicator Data'!L25&lt;AT$194,0,10-(AT$195-'Indicator Data'!L25)/(AT$195-AT$194)*10))),1)))</f>
        <v>0</v>
      </c>
      <c r="AU22" s="182">
        <f t="shared" si="25"/>
        <v>4.0999999999999996</v>
      </c>
      <c r="AV22" s="55" t="str">
        <f>IF('Indicator Data'!M25="No data","x",ROUND(IF('Indicator Data'!M25=0,0,IF(LOG('Indicator Data'!M25)&gt;AV$195,10,IF(LOG('Indicator Data'!M25)&lt;AV$194,0,10-(AV$195-LOG('Indicator Data'!M25))/(AV$195-AV$194)*10))),1))</f>
        <v>x</v>
      </c>
      <c r="AW22" s="56" t="str">
        <f>IF(AV22="x","x",'Indicator Data'!M25/'Indicator Data'!$CK25)</f>
        <v>x</v>
      </c>
      <c r="AX22" s="55" t="str">
        <f t="shared" si="42"/>
        <v>x</v>
      </c>
      <c r="AY22" s="55" t="str">
        <f t="shared" si="43"/>
        <v>x</v>
      </c>
      <c r="AZ22" s="55" t="str">
        <f>IF('Indicator Data'!N25="No data","x",ROUND(IF('Indicator Data'!N25=0,0,IF(LOG('Indicator Data'!N25)&gt;AZ$195,10,IF(LOG('Indicator Data'!N25)&lt;AZ$194,0,10-(AZ$195-LOG('Indicator Data'!N25))/(AZ$195-AZ$194)*10))),1))</f>
        <v>x</v>
      </c>
      <c r="BA22" s="56" t="str">
        <f>IF(AZ22="x","x",'Indicator Data'!N25/'Indicator Data'!$CK25)</f>
        <v>x</v>
      </c>
      <c r="BB22" s="55" t="str">
        <f t="shared" si="44"/>
        <v>x</v>
      </c>
      <c r="BC22" s="55" t="str">
        <f t="shared" si="45"/>
        <v>x</v>
      </c>
      <c r="BD22" s="55" t="str">
        <f>IF('Indicator Data'!O25="No data","x",ROUND(IF('Indicator Data'!O25=0,0,IF(LOG('Indicator Data'!O25)&gt;BD$195,10,IF(LOG('Indicator Data'!O25)&lt;BD$194,0,10-(BD$195-LOG('Indicator Data'!O25))/(BD$195-BD$194)*10))),1))</f>
        <v>x</v>
      </c>
      <c r="BE22" s="56" t="str">
        <f>IF(BD22="x","x",'Indicator Data'!O25/'Indicator Data'!$CK25)</f>
        <v>x</v>
      </c>
      <c r="BF22" s="55" t="str">
        <f t="shared" si="46"/>
        <v>x</v>
      </c>
      <c r="BG22" s="55" t="str">
        <f t="shared" si="47"/>
        <v>x</v>
      </c>
      <c r="BH22" s="55" t="str">
        <f>IF('Indicator Data'!P25="No data","x",ROUND(IF('Indicator Data'!P25=0,0,IF(LOG('Indicator Data'!P25)&gt;BH$195,10,IF(LOG('Indicator Data'!P25)&lt;BH$194,0,10-(BH$195-LOG('Indicator Data'!P25))/(BH$195-BH$194)*10))),1))</f>
        <v>x</v>
      </c>
      <c r="BI22" s="56" t="str">
        <f>IF(BH22="x","x",'Indicator Data'!P25/'Indicator Data'!$CK25)</f>
        <v>x</v>
      </c>
      <c r="BJ22" s="55" t="str">
        <f t="shared" si="48"/>
        <v>x</v>
      </c>
      <c r="BK22" s="55" t="str">
        <f t="shared" si="49"/>
        <v>x</v>
      </c>
      <c r="BL22" s="55" t="str">
        <f t="shared" si="50"/>
        <v>x</v>
      </c>
      <c r="BM22" s="55">
        <f>ROUND(IF('Indicator Data'!Q25=0,0,IF(LOG('Indicator Data'!Q25)&gt;BM$195,10,IF(LOG('Indicator Data'!Q25)&lt;BM$194,0,10-(BM$195-LOG('Indicator Data'!Q25))/(BM$195-BM$194)*10))),1)</f>
        <v>7.2</v>
      </c>
      <c r="BN22" s="55">
        <f>ROUND(IF('Indicator Data'!R25=0,0,IF(LOG('Indicator Data'!R25)&gt;BN$195,10,IF(LOG('Indicator Data'!R25)&lt;BN$194,0,10-(BN$195-LOG('Indicator Data'!R25))/(BN$195-BN$194)*10))),1)</f>
        <v>9.1999999999999993</v>
      </c>
      <c r="BO22" s="55">
        <f t="shared" si="51"/>
        <v>8.5333333333333332</v>
      </c>
      <c r="BP22" s="56">
        <f>'Indicator Data'!Q25/'Indicator Data'!$CK25</f>
        <v>9.8005141252089298E-2</v>
      </c>
      <c r="BQ22" s="56">
        <f>'Indicator Data'!R25/'Indicator Data'!$CK25</f>
        <v>0.32591115002289911</v>
      </c>
      <c r="BR22" s="55">
        <f t="shared" si="26"/>
        <v>1</v>
      </c>
      <c r="BS22" s="55">
        <f t="shared" si="27"/>
        <v>4.0999999999999996</v>
      </c>
      <c r="BT22" s="55">
        <f t="shared" si="28"/>
        <v>3.0666666666666664</v>
      </c>
      <c r="BU22" s="55">
        <f t="shared" si="52"/>
        <v>6.6</v>
      </c>
      <c r="BV22" s="55">
        <f>ROUND(IF('Indicator Data'!S25=0,0,IF(LOG('Indicator Data'!S25)&gt;BV$195,10,IF(LOG('Indicator Data'!S25)&lt;BV$194,0,10-(BV$195-LOG('Indicator Data'!S25))/(BV$195-BV$194)*10))),1)</f>
        <v>6.6</v>
      </c>
      <c r="BW22" s="55">
        <f>ROUND(IF('Indicator Data'!T25=0,0,IF(LOG('Indicator Data'!T25)&gt;BW$195,10,IF(LOG('Indicator Data'!T25)&lt;BW$194,0,10-(BW$195-LOG('Indicator Data'!T25))/(BW$195-BW$194)*10))),1)</f>
        <v>6.5</v>
      </c>
      <c r="BX22" s="55">
        <f t="shared" si="53"/>
        <v>6.5333333333333341</v>
      </c>
      <c r="BY22" s="56">
        <f>'Indicator Data'!S25/'Indicator Data'!$CK25</f>
        <v>3.6933433814720695E-2</v>
      </c>
      <c r="BZ22" s="56">
        <f>'Indicator Data'!T25/'Indicator Data'!$CK25</f>
        <v>3.5665549081510525E-2</v>
      </c>
      <c r="CA22" s="55">
        <f t="shared" si="29"/>
        <v>0.6</v>
      </c>
      <c r="CB22" s="55">
        <f t="shared" si="30"/>
        <v>0.4</v>
      </c>
      <c r="CC22" s="55">
        <f t="shared" si="54"/>
        <v>0.46666666666666662</v>
      </c>
      <c r="CD22" s="55">
        <f t="shared" si="55"/>
        <v>4.0999999999999996</v>
      </c>
      <c r="CE22" s="55">
        <f t="shared" si="56"/>
        <v>5.5</v>
      </c>
      <c r="CF22" s="55">
        <f>ROUND(IF('Indicator Data'!U25=0,0,IF(LOG('Indicator Data'!U25)&gt;CF$195,10,IF(LOG('Indicator Data'!U25)&lt;CF$194,0,10-(CF$195-LOG('Indicator Data'!U25))/(CF$195-CF$194)*10))),1)</f>
        <v>7.9</v>
      </c>
      <c r="CG22" s="56">
        <f>'Indicator Data'!U25/'Indicator Data'!$CK25</f>
        <v>0.32363391571157468</v>
      </c>
      <c r="CH22" s="55">
        <f t="shared" si="31"/>
        <v>3.6</v>
      </c>
      <c r="CI22" s="55">
        <f t="shared" si="57"/>
        <v>6.2</v>
      </c>
      <c r="CJ22" s="55">
        <f>ROUND(IF('Indicator Data'!V25=0,0,IF(LOG('Indicator Data'!V25)&gt;CJ$195,10,IF(LOG('Indicator Data'!V25)&lt;CJ$194,0,10-(CJ$195-LOG('Indicator Data'!V25))/(CJ$195-CJ$194)*10))),1)</f>
        <v>8.1</v>
      </c>
      <c r="CK22" s="56">
        <f>IF('Indicator Data'!V25/'Indicator Data'!$CK25&gt;1,1,'Indicator Data'!V25/'Indicator Data'!$CK25)</f>
        <v>0.41230215534346687</v>
      </c>
      <c r="CL22" s="55">
        <f t="shared" si="32"/>
        <v>4.0999999999999996</v>
      </c>
      <c r="CM22" s="55">
        <f t="shared" si="58"/>
        <v>6.5</v>
      </c>
      <c r="CN22" s="55">
        <f>ROUND(IF('Indicator Data'!W25=0,0,IF(LOG('Indicator Data'!W25)&gt;CN$195,10,IF(LOG('Indicator Data'!W25)&lt;CN$194,0,10-(CN$195-LOG('Indicator Data'!W25))/(CN$195-CN$194)*10))),1)</f>
        <v>8</v>
      </c>
      <c r="CO22" s="56">
        <f>'Indicator Data'!W25/'Indicator Data'!$CK25</f>
        <v>0.37811142361069039</v>
      </c>
      <c r="CP22" s="55">
        <f t="shared" si="33"/>
        <v>3.8</v>
      </c>
      <c r="CQ22" s="55">
        <f t="shared" si="59"/>
        <v>6.3</v>
      </c>
      <c r="CR22" s="55">
        <f t="shared" si="34"/>
        <v>6.1</v>
      </c>
      <c r="CS22" s="55">
        <f>IF('Indicator Data'!BZ25="No data","x",ROUND(IF('Indicator Data'!BZ25&gt;CS$195,0,IF('Indicator Data'!BZ25&lt;CS$194,10,(CS$195-'Indicator Data'!BZ25)/(CS$195-CS$194)*10)),1))</f>
        <v>4.4000000000000004</v>
      </c>
      <c r="CT22" s="55">
        <f>IF('Indicator Data'!CA25="No data","x",ROUND(IF('Indicator Data'!CA25&gt;CT$195,0,IF('Indicator Data'!CA25&lt;CT$194,10,(CT$195-'Indicator Data'!CA25)/(CT$195-CT$194)*10)),1))</f>
        <v>1.2</v>
      </c>
      <c r="CU22" s="55">
        <f>IF('Indicator Data'!AC25="No data","x",ROUND(IF('Indicator Data'!AC25&gt;CU$195,0,IF('Indicator Data'!AC25&lt;CU$194,10,(CU$195-'Indicator Data'!AC25)/(CU$195-CU$194)*10)),1))</f>
        <v>7.5</v>
      </c>
      <c r="CV22" s="55">
        <f t="shared" si="35"/>
        <v>4.4000000000000004</v>
      </c>
      <c r="CW22" s="55">
        <f>IF('Indicator Data'!X25="No data","x",ROUND(IF(LOG('Indicator Data'!X25)&gt;CW$195,10,IF(LOG('Indicator Data'!X25)&lt;CW$194,0,10-(CW$195-LOG('Indicator Data'!X25))/(CW$195-CW$194)*10)),1))</f>
        <v>3.4</v>
      </c>
      <c r="CX22" s="55">
        <f>IF('Indicator Data'!Y25="No data","x",ROUND(IF('Indicator Data'!Y25&gt;CX$195,10,IF('Indicator Data'!Y25&lt;CX$194,0,10-(CX$195-'Indicator Data'!Y25)/(CX$195-CX$194)*10)),1))</f>
        <v>3.8</v>
      </c>
      <c r="CY22" s="55">
        <f>IF('Indicator Data'!Z25="No data","x",ROUND(IF('Indicator Data'!Z25&gt;CY$195,10,IF('Indicator Data'!Z25&lt;CY$194,0,10-(CY$195-'Indicator Data'!Z25)/(CY$195-CY$194)*10)),1))</f>
        <v>6.9</v>
      </c>
      <c r="CZ22" s="55">
        <f>IF('Indicator Data'!AA25="No data","x",ROUND(IF('Indicator Data'!AA25&gt;CZ$195,10,IF('Indicator Data'!AA25&lt;CZ$194,0,10-(CZ$195-'Indicator Data'!AA25)/(CZ$195-CZ$194)*10)),1))</f>
        <v>3.8</v>
      </c>
      <c r="DA22" s="55">
        <f t="shared" si="60"/>
        <v>4.5</v>
      </c>
      <c r="DB22" s="55">
        <f t="shared" si="61"/>
        <v>4.5</v>
      </c>
      <c r="DC22" s="55">
        <f>IF('Indicator Data'!AF25="No data","x",ROUND(IF('Indicator Data'!AF25&gt;DC$195,10,IF('Indicator Data'!AF25&lt;DC$194,0,10-(DC$195-'Indicator Data'!AF25)/(DC$195-DC$194)*10)),1))</f>
        <v>5.5</v>
      </c>
      <c r="DD22" s="55">
        <f>IF('Indicator Data'!AG25="No data","x",ROUND(IF('Indicator Data'!AG25&gt;DD$195,10,IF('Indicator Data'!AG25&lt;DD$194,0,10-(DD$195-'Indicator Data'!AG25)/(DD$195-DD$194)*10)),1))</f>
        <v>3.5</v>
      </c>
      <c r="DE22" s="55">
        <f t="shared" si="62"/>
        <v>4.5</v>
      </c>
      <c r="DF22" s="55">
        <f>IF('Indicator Data'!AB25="No data","x",ROUND(IF('Indicator Data'!AB25&gt;DF$195,10,IF('Indicator Data'!AB25&lt;DF$194,0,10-(DF$195-'Indicator Data'!AB25)/(DF$195-DF$194)*10)),1))</f>
        <v>4.4000000000000004</v>
      </c>
      <c r="DG22" s="55">
        <f t="shared" si="63"/>
        <v>4.4000000000000004</v>
      </c>
      <c r="DH22" s="183">
        <f>IF('Indicator Data'!AD25="No data","x",'Indicator Data'!AD25/'Indicator Data'!$CJ25)</f>
        <v>1.1717954031849973E-3</v>
      </c>
      <c r="DI22" s="55">
        <f t="shared" si="64"/>
        <v>0</v>
      </c>
      <c r="DJ22" s="55" t="str">
        <f>IF('Indicator Data'!AE25="No data","x",ROUND(IF('Indicator Data'!AE25&gt;DJ$195,0,IF('Indicator Data'!AE25&lt;DJ$194,10,(DJ$195-'Indicator Data'!AE25)/(DJ$195-DJ$194)*10)),1))</f>
        <v>x</v>
      </c>
      <c r="DK22" s="55">
        <f t="shared" si="65"/>
        <v>0</v>
      </c>
      <c r="DL22" s="55">
        <f t="shared" si="66"/>
        <v>3</v>
      </c>
      <c r="DM22" s="57">
        <f t="shared" si="36"/>
        <v>4.7</v>
      </c>
      <c r="DN22" s="58">
        <f t="shared" si="37"/>
        <v>4.2</v>
      </c>
      <c r="DO22" s="55">
        <f>ROUND(IF('Indicator Data'!AH25=0,0,IF('Indicator Data'!AH25&gt;DO$195,10,IF('Indicator Data'!AH25&lt;DO$194,0,10-(DO$195-'Indicator Data'!AH25)/(DO$195-DO$194)*10))),1)</f>
        <v>7.9</v>
      </c>
      <c r="DP22" s="55">
        <f>ROUND(IF('Indicator Data'!AI25=0,0,IF(LOG('Indicator Data'!AI25)&gt;LOG(DP$195),10,IF(LOG('Indicator Data'!AI25)&lt;LOG(DP$194),0,10-(LOG(DP$195)-LOG('Indicator Data'!AI25))/(LOG(DP$195)-LOG(DP$194))*10))),1)</f>
        <v>2.7</v>
      </c>
      <c r="DQ22" s="57">
        <f t="shared" si="38"/>
        <v>5.9</v>
      </c>
      <c r="DR22" s="55">
        <f>'Indicator Data'!AJ25</f>
        <v>0</v>
      </c>
      <c r="DS22" s="55">
        <f>'Indicator Data'!AK25</f>
        <v>0</v>
      </c>
      <c r="DT22" s="57">
        <f t="shared" si="39"/>
        <v>0</v>
      </c>
      <c r="DU22" s="58">
        <f t="shared" si="40"/>
        <v>4.0999999999999996</v>
      </c>
      <c r="DV22" s="15"/>
      <c r="DW22" s="103"/>
    </row>
    <row r="23" spans="1:127" s="4" customFormat="1" x14ac:dyDescent="0.3">
      <c r="A23" s="121" t="str">
        <f>'Indicator Data'!A26</f>
        <v>Bosnia and Herzegovina</v>
      </c>
      <c r="B23" s="59" t="str">
        <f>'Indicator Data'!B26</f>
        <v>BIH</v>
      </c>
      <c r="C23" s="55">
        <f>ROUND(IF('Indicator Data'!C26=0,0.1,IF(LOG('Indicator Data'!C26)&gt;C$195,10,IF(LOG('Indicator Data'!C26)&lt;C$194,0,10-(C$195-LOG('Indicator Data'!C26))/(C$195-C$194)*10))),1)</f>
        <v>7.3</v>
      </c>
      <c r="D23" s="55">
        <f>ROUND(IF('Indicator Data'!D26=0,0.1,IF(LOG('Indicator Data'!D26)&gt;D$195,10,IF(LOG('Indicator Data'!D26)&lt;D$194,0,10-(D$195-LOG('Indicator Data'!D26))/(D$195-D$194)*10))),1)</f>
        <v>0.1</v>
      </c>
      <c r="E23" s="55">
        <f t="shared" si="0"/>
        <v>4.5999999999999996</v>
      </c>
      <c r="F23" s="55">
        <f>IF('Indicator Data'!E26="No data",0.1,(ROUND(IF('Indicator Data'!E26=0,0,IF(LOG('Indicator Data'!E26)&gt;F$195,10,IF(LOG('Indicator Data'!E26)&lt;F$194,0,10-(F$195-LOG('Indicator Data'!E26))/(F$195-F$194)*10))),1)))</f>
        <v>6.6</v>
      </c>
      <c r="G23" s="55">
        <f>ROUND(IF('Indicator Data'!F26=0,0,IF(LOG('Indicator Data'!F26)&gt;G$195,10,IF(LOG('Indicator Data'!F26)&lt;G$194,0,10-(G$195-LOG('Indicator Data'!F26))/(G$195-G$194)*10))),1)</f>
        <v>2.7</v>
      </c>
      <c r="H23" s="55">
        <f>ROUND(IF('Indicator Data'!G26=0,0,IF(LOG('Indicator Data'!G26)&gt;H$195,10,IF(LOG('Indicator Data'!G26)&lt;H$194,0,10-(H$195-LOG('Indicator Data'!G26))/(H$195-H$194)*10))),1)</f>
        <v>0</v>
      </c>
      <c r="I23" s="55">
        <f>ROUND(IF('Indicator Data'!H26=0,0,IF(LOG('Indicator Data'!H26)&gt;I$195,10,IF(LOG('Indicator Data'!H26)&lt;I$194,0,10-(I$195-LOG('Indicator Data'!H26))/(I$195-I$194)*10))),1)</f>
        <v>0</v>
      </c>
      <c r="J23" s="55">
        <f t="shared" si="1"/>
        <v>0</v>
      </c>
      <c r="K23" s="55">
        <f>ROUND(IF('Indicator Data'!I26=0,0,IF(LOG('Indicator Data'!I26)&gt;K$195,10,IF(LOG('Indicator Data'!I26)&lt;K$194,0,10-(K$195-LOG('Indicator Data'!I26))/(K$195-K$194)*10))),1)</f>
        <v>0</v>
      </c>
      <c r="L23" s="55">
        <f t="shared" si="2"/>
        <v>0</v>
      </c>
      <c r="M23" s="55">
        <f>ROUND(IF('Indicator Data'!J26=0,0,IF(LOG('Indicator Data'!J26)&gt;M$195,10,IF(LOG('Indicator Data'!J26)&lt;M$194,0,10-(M$195-LOG('Indicator Data'!J26))/(M$195-M$194)*10))),1)</f>
        <v>5.6</v>
      </c>
      <c r="N23" s="56">
        <f>'Indicator Data'!C26/'Indicator Data'!$CK26</f>
        <v>2.105262974272389E-3</v>
      </c>
      <c r="O23" s="56">
        <f>'Indicator Data'!D26/'Indicator Data'!$CK26</f>
        <v>0</v>
      </c>
      <c r="P23" s="56">
        <f>IF(F23=0.1,"x",'Indicator Data'!E26/'Indicator Data'!$CK26)</f>
        <v>1.1235980673152774E-2</v>
      </c>
      <c r="Q23" s="56">
        <f>'Indicator Data'!F26/'Indicator Data'!$CK26</f>
        <v>1.1622403365763871E-7</v>
      </c>
      <c r="R23" s="56">
        <f>'Indicator Data'!G26/'Indicator Data'!$CK26</f>
        <v>0</v>
      </c>
      <c r="S23" s="56">
        <f>'Indicator Data'!H26/'Indicator Data'!$CK26</f>
        <v>0</v>
      </c>
      <c r="T23" s="56">
        <f>'Indicator Data'!I26/'Indicator Data'!$CK26</f>
        <v>0</v>
      </c>
      <c r="U23" s="56">
        <f>'Indicator Data'!J26/'Indicator Data'!$CK26</f>
        <v>4.6989219037601895E-4</v>
      </c>
      <c r="V23" s="55">
        <f t="shared" si="3"/>
        <v>10</v>
      </c>
      <c r="W23" s="55">
        <f t="shared" si="4"/>
        <v>0</v>
      </c>
      <c r="X23" s="55">
        <f t="shared" si="5"/>
        <v>7.6</v>
      </c>
      <c r="Y23" s="55">
        <f t="shared" si="6"/>
        <v>7.5</v>
      </c>
      <c r="Z23" s="55">
        <f t="shared" si="7"/>
        <v>3.5</v>
      </c>
      <c r="AA23" s="55">
        <f t="shared" si="8"/>
        <v>0</v>
      </c>
      <c r="AB23" s="55">
        <f t="shared" si="9"/>
        <v>0</v>
      </c>
      <c r="AC23" s="55">
        <f t="shared" si="10"/>
        <v>0</v>
      </c>
      <c r="AD23" s="55">
        <f t="shared" si="11"/>
        <v>0</v>
      </c>
      <c r="AE23" s="55">
        <f t="shared" si="12"/>
        <v>0</v>
      </c>
      <c r="AF23" s="55">
        <f t="shared" si="13"/>
        <v>0.2</v>
      </c>
      <c r="AG23" s="55">
        <f>ROUND(IF('Indicator Data'!K26=0,0,IF('Indicator Data'!K26&gt;AG$195,10,IF('Indicator Data'!K26&lt;AG$194,0,10-(AG$195-'Indicator Data'!K26)/(AG$195-AG$194)*10))),1)</f>
        <v>1.9</v>
      </c>
      <c r="AH23" s="55">
        <f t="shared" si="14"/>
        <v>8.6999999999999993</v>
      </c>
      <c r="AI23" s="55">
        <f t="shared" si="15"/>
        <v>0.1</v>
      </c>
      <c r="AJ23" s="55">
        <f t="shared" si="16"/>
        <v>0</v>
      </c>
      <c r="AK23" s="55">
        <f t="shared" si="17"/>
        <v>0</v>
      </c>
      <c r="AL23" s="55">
        <f t="shared" si="18"/>
        <v>0</v>
      </c>
      <c r="AM23" s="55">
        <f t="shared" si="19"/>
        <v>0</v>
      </c>
      <c r="AN23" s="55">
        <f t="shared" si="20"/>
        <v>3.4</v>
      </c>
      <c r="AO23" s="182">
        <f t="shared" si="21"/>
        <v>6.3</v>
      </c>
      <c r="AP23" s="182">
        <f t="shared" si="41"/>
        <v>7.1</v>
      </c>
      <c r="AQ23" s="182">
        <f t="shared" si="22"/>
        <v>3.1</v>
      </c>
      <c r="AR23" s="182">
        <f t="shared" si="23"/>
        <v>0</v>
      </c>
      <c r="AS23" s="55">
        <f t="shared" si="24"/>
        <v>2.7</v>
      </c>
      <c r="AT23" s="55">
        <f>IF('Indicator Data'!L26="No data","x",IF('Indicator Data'!CL26&lt;1000,"x",ROUND((IF('Indicator Data'!L26&gt;AT$195,10,IF('Indicator Data'!L26&lt;AT$194,0,10-(AT$195-'Indicator Data'!L26)/(AT$195-AT$194)*10))),1)))</f>
        <v>4</v>
      </c>
      <c r="AU23" s="182">
        <f t="shared" si="25"/>
        <v>3.4</v>
      </c>
      <c r="AV23" s="55">
        <f>IF('Indicator Data'!M26="No data","x",ROUND(IF('Indicator Data'!M26=0,0,IF(LOG('Indicator Data'!M26)&gt;AV$195,10,IF(LOG('Indicator Data'!M26)&lt;AV$194,0,10-(AV$195-LOG('Indicator Data'!M26))/(AV$195-AV$194)*10))),1))</f>
        <v>3.1</v>
      </c>
      <c r="AW23" s="56">
        <f>IF(AV23="x","x",'Indicator Data'!M26/'Indicator Data'!$CK26)</f>
        <v>3.7298777433868001E-4</v>
      </c>
      <c r="AX23" s="55">
        <f t="shared" si="42"/>
        <v>0</v>
      </c>
      <c r="AY23" s="55">
        <f t="shared" si="43"/>
        <v>1.7</v>
      </c>
      <c r="AZ23" s="55" t="str">
        <f>IF('Indicator Data'!N26="No data","x",ROUND(IF('Indicator Data'!N26=0,0,IF(LOG('Indicator Data'!N26)&gt;AZ$195,10,IF(LOG('Indicator Data'!N26)&lt;AZ$194,0,10-(AZ$195-LOG('Indicator Data'!N26))/(AZ$195-AZ$194)*10))),1))</f>
        <v>x</v>
      </c>
      <c r="BA23" s="56" t="str">
        <f>IF(AZ23="x","x",'Indicator Data'!N26/'Indicator Data'!$CK26)</f>
        <v>x</v>
      </c>
      <c r="BB23" s="55" t="str">
        <f t="shared" si="44"/>
        <v>x</v>
      </c>
      <c r="BC23" s="55" t="str">
        <f t="shared" si="45"/>
        <v>x</v>
      </c>
      <c r="BD23" s="55" t="str">
        <f>IF('Indicator Data'!O26="No data","x",ROUND(IF('Indicator Data'!O26=0,0,IF(LOG('Indicator Data'!O26)&gt;BD$195,10,IF(LOG('Indicator Data'!O26)&lt;BD$194,0,10-(BD$195-LOG('Indicator Data'!O26))/(BD$195-BD$194)*10))),1))</f>
        <v>x</v>
      </c>
      <c r="BE23" s="56" t="str">
        <f>IF(BD23="x","x",'Indicator Data'!O26/'Indicator Data'!$CK26)</f>
        <v>x</v>
      </c>
      <c r="BF23" s="55" t="str">
        <f t="shared" si="46"/>
        <v>x</v>
      </c>
      <c r="BG23" s="55" t="str">
        <f t="shared" si="47"/>
        <v>x</v>
      </c>
      <c r="BH23" s="55" t="str">
        <f>IF('Indicator Data'!P26="No data","x",ROUND(IF('Indicator Data'!P26=0,0,IF(LOG('Indicator Data'!P26)&gt;BH$195,10,IF(LOG('Indicator Data'!P26)&lt;BH$194,0,10-(BH$195-LOG('Indicator Data'!P26))/(BH$195-BH$194)*10))),1))</f>
        <v>x</v>
      </c>
      <c r="BI23" s="56" t="str">
        <f>IF(BH23="x","x",'Indicator Data'!P26/'Indicator Data'!$CK26)</f>
        <v>x</v>
      </c>
      <c r="BJ23" s="55" t="str">
        <f t="shared" si="48"/>
        <v>x</v>
      </c>
      <c r="BK23" s="55" t="str">
        <f t="shared" si="49"/>
        <v>x</v>
      </c>
      <c r="BL23" s="55">
        <f t="shared" si="50"/>
        <v>1.7</v>
      </c>
      <c r="BM23" s="55">
        <f>ROUND(IF('Indicator Data'!Q26=0,0,IF(LOG('Indicator Data'!Q26)&gt;BM$195,10,IF(LOG('Indicator Data'!Q26)&lt;BM$194,0,10-(BM$195-LOG('Indicator Data'!Q26))/(BM$195-BM$194)*10))),1)</f>
        <v>0</v>
      </c>
      <c r="BN23" s="55">
        <f>ROUND(IF('Indicator Data'!R26=0,0,IF(LOG('Indicator Data'!R26)&gt;BN$195,10,IF(LOG('Indicator Data'!R26)&lt;BN$194,0,10-(BN$195-LOG('Indicator Data'!R26))/(BN$195-BN$194)*10))),1)</f>
        <v>0</v>
      </c>
      <c r="BO23" s="55">
        <f t="shared" si="51"/>
        <v>0</v>
      </c>
      <c r="BP23" s="56">
        <f>'Indicator Data'!Q26/'Indicator Data'!$CK26</f>
        <v>0</v>
      </c>
      <c r="BQ23" s="56">
        <f>'Indicator Data'!R26/'Indicator Data'!$CK26</f>
        <v>0</v>
      </c>
      <c r="BR23" s="55">
        <f t="shared" si="26"/>
        <v>0</v>
      </c>
      <c r="BS23" s="55">
        <f t="shared" si="27"/>
        <v>0</v>
      </c>
      <c r="BT23" s="55">
        <f t="shared" si="28"/>
        <v>0</v>
      </c>
      <c r="BU23" s="55">
        <f t="shared" si="52"/>
        <v>0</v>
      </c>
      <c r="BV23" s="55">
        <f>ROUND(IF('Indicator Data'!S26=0,0,IF(LOG('Indicator Data'!S26)&gt;BV$195,10,IF(LOG('Indicator Data'!S26)&lt;BV$194,0,10-(BV$195-LOG('Indicator Data'!S26))/(BV$195-BV$194)*10))),1)</f>
        <v>0</v>
      </c>
      <c r="BW23" s="55">
        <f>ROUND(IF('Indicator Data'!T26=0,0,IF(LOG('Indicator Data'!T26)&gt;BW$195,10,IF(LOG('Indicator Data'!T26)&lt;BW$194,0,10-(BW$195-LOG('Indicator Data'!T26))/(BW$195-BW$194)*10))),1)</f>
        <v>0</v>
      </c>
      <c r="BX23" s="55">
        <f t="shared" si="53"/>
        <v>0</v>
      </c>
      <c r="BY23" s="56">
        <f>'Indicator Data'!S26/'Indicator Data'!$CK26</f>
        <v>0</v>
      </c>
      <c r="BZ23" s="56">
        <f>'Indicator Data'!T26/'Indicator Data'!$CK26</f>
        <v>0</v>
      </c>
      <c r="CA23" s="55">
        <f t="shared" si="29"/>
        <v>0</v>
      </c>
      <c r="CB23" s="55">
        <f t="shared" si="30"/>
        <v>0</v>
      </c>
      <c r="CC23" s="55">
        <f t="shared" si="54"/>
        <v>0</v>
      </c>
      <c r="CD23" s="55">
        <f t="shared" si="55"/>
        <v>0</v>
      </c>
      <c r="CE23" s="55">
        <f t="shared" si="56"/>
        <v>0</v>
      </c>
      <c r="CF23" s="55">
        <f>ROUND(IF('Indicator Data'!U26=0,0,IF(LOG('Indicator Data'!U26)&gt;CF$195,10,IF(LOG('Indicator Data'!U26)&lt;CF$194,0,10-(CF$195-LOG('Indicator Data'!U26))/(CF$195-CF$194)*10))),1)</f>
        <v>0</v>
      </c>
      <c r="CG23" s="56">
        <f>'Indicator Data'!U26/'Indicator Data'!$CK26</f>
        <v>0</v>
      </c>
      <c r="CH23" s="55">
        <f t="shared" si="31"/>
        <v>0</v>
      </c>
      <c r="CI23" s="55">
        <f t="shared" si="57"/>
        <v>0</v>
      </c>
      <c r="CJ23" s="55">
        <f>ROUND(IF('Indicator Data'!V26=0,0,IF(LOG('Indicator Data'!V26)&gt;CJ$195,10,IF(LOG('Indicator Data'!V26)&lt;CJ$194,0,10-(CJ$195-LOG('Indicator Data'!V26))/(CJ$195-CJ$194)*10))),1)</f>
        <v>0</v>
      </c>
      <c r="CK23" s="56">
        <f>IF('Indicator Data'!V26/'Indicator Data'!$CK26&gt;1,1,'Indicator Data'!V26/'Indicator Data'!$CK26)</f>
        <v>0</v>
      </c>
      <c r="CL23" s="55">
        <f t="shared" si="32"/>
        <v>0</v>
      </c>
      <c r="CM23" s="55">
        <f t="shared" si="58"/>
        <v>0</v>
      </c>
      <c r="CN23" s="55">
        <f>ROUND(IF('Indicator Data'!W26=0,0,IF(LOG('Indicator Data'!W26)&gt;CN$195,10,IF(LOG('Indicator Data'!W26)&lt;CN$194,0,10-(CN$195-LOG('Indicator Data'!W26))/(CN$195-CN$194)*10))),1)</f>
        <v>5.6</v>
      </c>
      <c r="CO23" s="56">
        <f>'Indicator Data'!W26/'Indicator Data'!$CK26</f>
        <v>2.0956740774546411E-2</v>
      </c>
      <c r="CP23" s="55">
        <f t="shared" si="33"/>
        <v>0.2</v>
      </c>
      <c r="CQ23" s="55">
        <f t="shared" si="59"/>
        <v>3.4</v>
      </c>
      <c r="CR23" s="55">
        <f t="shared" si="34"/>
        <v>1</v>
      </c>
      <c r="CS23" s="55">
        <f>IF('Indicator Data'!BZ26="No data","x",ROUND(IF('Indicator Data'!BZ26&gt;CS$195,0,IF('Indicator Data'!BZ26&lt;CS$194,10,(CS$195-'Indicator Data'!BZ26)/(CS$195-CS$194)*10)),1))</f>
        <v>0.5</v>
      </c>
      <c r="CT23" s="55">
        <f>IF('Indicator Data'!CA26="No data","x",ROUND(IF('Indicator Data'!CA26&gt;CT$195,0,IF('Indicator Data'!CA26&lt;CT$194,10,(CT$195-'Indicator Data'!CA26)/(CT$195-CT$194)*10)),1))</f>
        <v>0.6</v>
      </c>
      <c r="CU23" s="55">
        <f>IF('Indicator Data'!AC26="No data","x",ROUND(IF('Indicator Data'!AC26&gt;CU$195,0,IF('Indicator Data'!AC26&lt;CU$194,10,(CU$195-'Indicator Data'!AC26)/(CU$195-CU$194)*10)),1))</f>
        <v>0.3</v>
      </c>
      <c r="CV23" s="55">
        <f t="shared" si="35"/>
        <v>0.5</v>
      </c>
      <c r="CW23" s="55">
        <f>IF('Indicator Data'!X26="No data","x",ROUND(IF(LOG('Indicator Data'!X26)&gt;CW$195,10,IF(LOG('Indicator Data'!X26)&lt;CW$194,0,10-(CW$195-LOG('Indicator Data'!X26))/(CW$195-CW$194)*10)),1))</f>
        <v>6</v>
      </c>
      <c r="CX23" s="55">
        <f>IF('Indicator Data'!Y26="No data","x",ROUND(IF('Indicator Data'!Y26&gt;CX$195,10,IF('Indicator Data'!Y26&lt;CX$194,0,10-(CX$195-'Indicator Data'!Y26)/(CX$195-CX$194)*10)),1))</f>
        <v>0</v>
      </c>
      <c r="CY23" s="55">
        <f>IF('Indicator Data'!Z26="No data","x",ROUND(IF('Indicator Data'!Z26&gt;CY$195,10,IF('Indicator Data'!Z26&lt;CY$194,0,10-(CY$195-'Indicator Data'!Z26)/(CY$195-CY$194)*10)),1))</f>
        <v>4.8</v>
      </c>
      <c r="CZ23" s="55" t="str">
        <f>IF('Indicator Data'!AA26="No data","x",ROUND(IF('Indicator Data'!AA26&gt;CZ$195,10,IF('Indicator Data'!AA26&lt;CZ$194,0,10-(CZ$195-'Indicator Data'!AA26)/(CZ$195-CZ$194)*10)),1))</f>
        <v>x</v>
      </c>
      <c r="DA23" s="55">
        <f t="shared" si="60"/>
        <v>3.6</v>
      </c>
      <c r="DB23" s="55">
        <f t="shared" si="61"/>
        <v>2.6</v>
      </c>
      <c r="DC23" s="55">
        <f>IF('Indicator Data'!AF26="No data","x",ROUND(IF('Indicator Data'!AF26&gt;DC$195,10,IF('Indicator Data'!AF26&lt;DC$194,0,10-(DC$195-'Indicator Data'!AF26)/(DC$195-DC$194)*10)),1))</f>
        <v>0.8</v>
      </c>
      <c r="DD23" s="55">
        <f>IF('Indicator Data'!AG26="No data","x",ROUND(IF('Indicator Data'!AG26&gt;DD$195,10,IF('Indicator Data'!AG26&lt;DD$194,0,10-(DD$195-'Indicator Data'!AG26)/(DD$195-DD$194)*10)),1))</f>
        <v>0</v>
      </c>
      <c r="DE23" s="55">
        <f t="shared" si="62"/>
        <v>2.2999999999999998</v>
      </c>
      <c r="DF23" s="55">
        <f>IF('Indicator Data'!AB26="No data","x",ROUND(IF('Indicator Data'!AB26&gt;DF$195,10,IF('Indicator Data'!AB26&lt;DF$194,0,10-(DF$195-'Indicator Data'!AB26)/(DF$195-DF$194)*10)),1))</f>
        <v>0</v>
      </c>
      <c r="DG23" s="55">
        <f t="shared" si="63"/>
        <v>0.4</v>
      </c>
      <c r="DH23" s="183">
        <f>IF('Indicator Data'!AD26="No data","x",'Indicator Data'!AD26/'Indicator Data'!$CJ26)</f>
        <v>2.1781291597268462E-4</v>
      </c>
      <c r="DI23" s="55">
        <f t="shared" si="64"/>
        <v>7.8</v>
      </c>
      <c r="DJ23" s="55">
        <f>IF('Indicator Data'!AE26="No data","x",ROUND(IF('Indicator Data'!AE26&gt;DJ$195,0,IF('Indicator Data'!AE26&lt;DJ$194,10,(DJ$195-'Indicator Data'!AE26)/(DJ$195-DJ$194)*10)),1))</f>
        <v>2</v>
      </c>
      <c r="DK23" s="55">
        <f t="shared" si="65"/>
        <v>4.9000000000000004</v>
      </c>
      <c r="DL23" s="55">
        <f t="shared" si="66"/>
        <v>2.5</v>
      </c>
      <c r="DM23" s="57">
        <f t="shared" si="36"/>
        <v>2</v>
      </c>
      <c r="DN23" s="58">
        <f t="shared" si="37"/>
        <v>4.0999999999999996</v>
      </c>
      <c r="DO23" s="55">
        <f>ROUND(IF('Indicator Data'!AH26=0,0,IF('Indicator Data'!AH26&gt;DO$195,10,IF('Indicator Data'!AH26&lt;DO$194,0,10-(DO$195-'Indicator Data'!AH26)/(DO$195-DO$194)*10))),1)</f>
        <v>0.8</v>
      </c>
      <c r="DP23" s="55">
        <f>ROUND(IF('Indicator Data'!AI26=0,0,IF(LOG('Indicator Data'!AI26)&gt;LOG(DP$195),10,IF(LOG('Indicator Data'!AI26)&lt;LOG(DP$194),0,10-(LOG(DP$195)-LOG('Indicator Data'!AI26))/(LOG(DP$195)-LOG(DP$194))*10))),1)</f>
        <v>3.6</v>
      </c>
      <c r="DQ23" s="57">
        <f t="shared" si="38"/>
        <v>2.2999999999999998</v>
      </c>
      <c r="DR23" s="55">
        <f>'Indicator Data'!AJ26</f>
        <v>0</v>
      </c>
      <c r="DS23" s="55">
        <f>'Indicator Data'!AK26</f>
        <v>0</v>
      </c>
      <c r="DT23" s="57">
        <f t="shared" si="39"/>
        <v>0</v>
      </c>
      <c r="DU23" s="58">
        <f t="shared" si="40"/>
        <v>1.6</v>
      </c>
      <c r="DV23" s="15"/>
      <c r="DW23" s="103"/>
    </row>
    <row r="24" spans="1:127" s="4" customFormat="1" x14ac:dyDescent="0.3">
      <c r="A24" s="121" t="str">
        <f>'Indicator Data'!A27</f>
        <v>Botswana</v>
      </c>
      <c r="B24" s="59" t="str">
        <f>'Indicator Data'!B27</f>
        <v>BWA</v>
      </c>
      <c r="C24" s="55">
        <f>ROUND(IF('Indicator Data'!C27=0,0.1,IF(LOG('Indicator Data'!C27)&gt;C$195,10,IF(LOG('Indicator Data'!C27)&lt;C$194,0,10-(C$195-LOG('Indicator Data'!C27))/(C$195-C$194)*10))),1)</f>
        <v>0.1</v>
      </c>
      <c r="D24" s="55">
        <f>ROUND(IF('Indicator Data'!D27=0,0.1,IF(LOG('Indicator Data'!D27)&gt;D$195,10,IF(LOG('Indicator Data'!D27)&lt;D$194,0,10-(D$195-LOG('Indicator Data'!D27))/(D$195-D$194)*10))),1)</f>
        <v>0.1</v>
      </c>
      <c r="E24" s="55">
        <f t="shared" si="0"/>
        <v>0.1</v>
      </c>
      <c r="F24" s="55">
        <f>IF('Indicator Data'!E27="No data",0.1,(ROUND(IF('Indicator Data'!E27=0,0,IF(LOG('Indicator Data'!E27)&gt;F$195,10,IF(LOG('Indicator Data'!E27)&lt;F$194,0,10-(F$195-LOG('Indicator Data'!E27))/(F$195-F$194)*10))),1)))</f>
        <v>5.4</v>
      </c>
      <c r="G24" s="55">
        <f>ROUND(IF('Indicator Data'!F27=0,0,IF(LOG('Indicator Data'!F27)&gt;G$195,10,IF(LOG('Indicator Data'!F27)&lt;G$194,0,10-(G$195-LOG('Indicator Data'!F27))/(G$195-G$194)*10))),1)</f>
        <v>0</v>
      </c>
      <c r="H24" s="55">
        <f>ROUND(IF('Indicator Data'!G27=0,0,IF(LOG('Indicator Data'!G27)&gt;H$195,10,IF(LOG('Indicator Data'!G27)&lt;H$194,0,10-(H$195-LOG('Indicator Data'!G27))/(H$195-H$194)*10))),1)</f>
        <v>0</v>
      </c>
      <c r="I24" s="55">
        <f>ROUND(IF('Indicator Data'!H27=0,0,IF(LOG('Indicator Data'!H27)&gt;I$195,10,IF(LOG('Indicator Data'!H27)&lt;I$194,0,10-(I$195-LOG('Indicator Data'!H27))/(I$195-I$194)*10))),1)</f>
        <v>0</v>
      </c>
      <c r="J24" s="55">
        <f t="shared" si="1"/>
        <v>0</v>
      </c>
      <c r="K24" s="55">
        <f>ROUND(IF('Indicator Data'!I27=0,0,IF(LOG('Indicator Data'!I27)&gt;K$195,10,IF(LOG('Indicator Data'!I27)&lt;K$194,0,10-(K$195-LOG('Indicator Data'!I27))/(K$195-K$194)*10))),1)</f>
        <v>0</v>
      </c>
      <c r="L24" s="55">
        <f t="shared" si="2"/>
        <v>0</v>
      </c>
      <c r="M24" s="55">
        <f>ROUND(IF('Indicator Data'!J27=0,0,IF(LOG('Indicator Data'!J27)&gt;M$195,10,IF(LOG('Indicator Data'!J27)&lt;M$194,0,10-(M$195-LOG('Indicator Data'!J27))/(M$195-M$194)*10))),1)</f>
        <v>6.1</v>
      </c>
      <c r="N24" s="56">
        <f>'Indicator Data'!C27/'Indicator Data'!$CK27</f>
        <v>0</v>
      </c>
      <c r="O24" s="56">
        <f>'Indicator Data'!D27/'Indicator Data'!$CK27</f>
        <v>0</v>
      </c>
      <c r="P24" s="56">
        <f>IF(F24=0.1,"x",'Indicator Data'!E27/'Indicator Data'!$CK27)</f>
        <v>6.1218620964351303E-3</v>
      </c>
      <c r="Q24" s="56">
        <f>'Indicator Data'!F27/'Indicator Data'!$CK27</f>
        <v>0</v>
      </c>
      <c r="R24" s="56">
        <f>'Indicator Data'!G27/'Indicator Data'!$CK27</f>
        <v>0</v>
      </c>
      <c r="S24" s="56">
        <f>'Indicator Data'!H27/'Indicator Data'!$CK27</f>
        <v>0</v>
      </c>
      <c r="T24" s="56">
        <f>'Indicator Data'!I27/'Indicator Data'!$CK27</f>
        <v>0</v>
      </c>
      <c r="U24" s="56">
        <f>'Indicator Data'!J27/'Indicator Data'!$CK27</f>
        <v>1.2644110552986214E-3</v>
      </c>
      <c r="V24" s="55">
        <f t="shared" si="3"/>
        <v>0</v>
      </c>
      <c r="W24" s="55">
        <f t="shared" si="4"/>
        <v>0</v>
      </c>
      <c r="X24" s="55">
        <f t="shared" si="5"/>
        <v>0</v>
      </c>
      <c r="Y24" s="55">
        <f t="shared" si="6"/>
        <v>4.0999999999999996</v>
      </c>
      <c r="Z24" s="55">
        <f t="shared" si="7"/>
        <v>0</v>
      </c>
      <c r="AA24" s="55">
        <f t="shared" si="8"/>
        <v>0</v>
      </c>
      <c r="AB24" s="55">
        <f t="shared" si="9"/>
        <v>0</v>
      </c>
      <c r="AC24" s="55">
        <f t="shared" si="10"/>
        <v>0</v>
      </c>
      <c r="AD24" s="55">
        <f t="shared" si="11"/>
        <v>0</v>
      </c>
      <c r="AE24" s="55">
        <f t="shared" si="12"/>
        <v>0</v>
      </c>
      <c r="AF24" s="55">
        <f t="shared" si="13"/>
        <v>0.4</v>
      </c>
      <c r="AG24" s="55">
        <f>ROUND(IF('Indicator Data'!K27=0,0,IF('Indicator Data'!K27&gt;AG$195,10,IF('Indicator Data'!K27&lt;AG$194,0,10-(AG$195-'Indicator Data'!K27)/(AG$195-AG$194)*10))),1)</f>
        <v>1.9</v>
      </c>
      <c r="AH24" s="55">
        <f t="shared" si="14"/>
        <v>0.1</v>
      </c>
      <c r="AI24" s="55">
        <f t="shared" si="15"/>
        <v>0.1</v>
      </c>
      <c r="AJ24" s="55">
        <f t="shared" si="16"/>
        <v>0</v>
      </c>
      <c r="AK24" s="55">
        <f t="shared" si="17"/>
        <v>0</v>
      </c>
      <c r="AL24" s="55">
        <f t="shared" si="18"/>
        <v>0</v>
      </c>
      <c r="AM24" s="55">
        <f t="shared" si="19"/>
        <v>0</v>
      </c>
      <c r="AN24" s="55">
        <f t="shared" si="20"/>
        <v>3.8</v>
      </c>
      <c r="AO24" s="182">
        <f t="shared" si="21"/>
        <v>0.1</v>
      </c>
      <c r="AP24" s="182">
        <f t="shared" si="41"/>
        <v>4.8</v>
      </c>
      <c r="AQ24" s="182">
        <f t="shared" si="22"/>
        <v>0</v>
      </c>
      <c r="AR24" s="182">
        <f t="shared" si="23"/>
        <v>0</v>
      </c>
      <c r="AS24" s="55">
        <f t="shared" si="24"/>
        <v>2.9</v>
      </c>
      <c r="AT24" s="55">
        <f>IF('Indicator Data'!L27="No data","x",IF('Indicator Data'!CL27&lt;1000,"x",ROUND((IF('Indicator Data'!L27&gt;AT$195,10,IF('Indicator Data'!L27&lt;AT$194,0,10-(AT$195-'Indicator Data'!L27)/(AT$195-AT$194)*10))),1)))</f>
        <v>10</v>
      </c>
      <c r="AU24" s="182">
        <f t="shared" si="25"/>
        <v>6.5</v>
      </c>
      <c r="AV24" s="55">
        <f>IF('Indicator Data'!M27="No data","x",ROUND(IF('Indicator Data'!M27=0,0,IF(LOG('Indicator Data'!M27)&gt;AV$195,10,IF(LOG('Indicator Data'!M27)&lt;AV$194,0,10-(AV$195-LOG('Indicator Data'!M27))/(AV$195-AV$194)*10))),1))</f>
        <v>3.9</v>
      </c>
      <c r="AW24" s="56">
        <f>IF(AV24="x","x",'Indicator Data'!M27/'Indicator Data'!$CK27)</f>
        <v>2.3480715601469321E-3</v>
      </c>
      <c r="AX24" s="55">
        <f t="shared" si="42"/>
        <v>0</v>
      </c>
      <c r="AY24" s="55">
        <f t="shared" si="43"/>
        <v>2.2000000000000002</v>
      </c>
      <c r="AZ24" s="55">
        <f>IF('Indicator Data'!N27="No data","x",ROUND(IF('Indicator Data'!N27=0,0,IF(LOG('Indicator Data'!N27)&gt;AZ$195,10,IF(LOG('Indicator Data'!N27)&lt;AZ$194,0,10-(AZ$195-LOG('Indicator Data'!N27))/(AZ$195-AZ$194)*10))),1))</f>
        <v>0</v>
      </c>
      <c r="BA24" s="56">
        <f>IF(AZ24="x","x",'Indicator Data'!N27/'Indicator Data'!$CK27)</f>
        <v>0</v>
      </c>
      <c r="BB24" s="55">
        <f t="shared" si="44"/>
        <v>0</v>
      </c>
      <c r="BC24" s="55">
        <f t="shared" si="45"/>
        <v>0</v>
      </c>
      <c r="BD24" s="55">
        <f>IF('Indicator Data'!O27="No data","x",ROUND(IF('Indicator Data'!O27=0,0,IF(LOG('Indicator Data'!O27)&gt;BD$195,10,IF(LOG('Indicator Data'!O27)&lt;BD$194,0,10-(BD$195-LOG('Indicator Data'!O27))/(BD$195-BD$194)*10))),1))</f>
        <v>0</v>
      </c>
      <c r="BE24" s="56">
        <f>IF(BD24="x","x",'Indicator Data'!O27/'Indicator Data'!$CK27)</f>
        <v>0</v>
      </c>
      <c r="BF24" s="55">
        <f t="shared" si="46"/>
        <v>0</v>
      </c>
      <c r="BG24" s="55">
        <f t="shared" si="47"/>
        <v>0</v>
      </c>
      <c r="BH24" s="55">
        <f>IF('Indicator Data'!P27="No data","x",ROUND(IF('Indicator Data'!P27=0,0,IF(LOG('Indicator Data'!P27)&gt;BH$195,10,IF(LOG('Indicator Data'!P27)&lt;BH$194,0,10-(BH$195-LOG('Indicator Data'!P27))/(BH$195-BH$194)*10))),1))</f>
        <v>0</v>
      </c>
      <c r="BI24" s="56">
        <f>IF(BH24="x","x",'Indicator Data'!P27/'Indicator Data'!$CK27)</f>
        <v>0</v>
      </c>
      <c r="BJ24" s="55">
        <f t="shared" si="48"/>
        <v>0</v>
      </c>
      <c r="BK24" s="55">
        <f t="shared" si="49"/>
        <v>0</v>
      </c>
      <c r="BL24" s="55">
        <f t="shared" si="50"/>
        <v>0.6</v>
      </c>
      <c r="BM24" s="55">
        <f>ROUND(IF('Indicator Data'!Q27=0,0,IF(LOG('Indicator Data'!Q27)&gt;BM$195,10,IF(LOG('Indicator Data'!Q27)&lt;BM$194,0,10-(BM$195-LOG('Indicator Data'!Q27))/(BM$195-BM$194)*10))),1)</f>
        <v>7.2</v>
      </c>
      <c r="BN24" s="55">
        <f>ROUND(IF('Indicator Data'!R27=0,0,IF(LOG('Indicator Data'!R27)&gt;BN$195,10,IF(LOG('Indicator Data'!R27)&lt;BN$194,0,10-(BN$195-LOG('Indicator Data'!R27))/(BN$195-BN$194)*10))),1)</f>
        <v>0</v>
      </c>
      <c r="BO24" s="55">
        <f t="shared" si="51"/>
        <v>2.4</v>
      </c>
      <c r="BP24" s="56">
        <f>'Indicator Data'!Q27/'Indicator Data'!$CK27</f>
        <v>0.49582217698214248</v>
      </c>
      <c r="BQ24" s="56">
        <f>'Indicator Data'!R27/'Indicator Data'!$CK27</f>
        <v>0</v>
      </c>
      <c r="BR24" s="55">
        <f t="shared" si="26"/>
        <v>5</v>
      </c>
      <c r="BS24" s="55">
        <f t="shared" si="27"/>
        <v>0</v>
      </c>
      <c r="BT24" s="55">
        <f t="shared" si="28"/>
        <v>1.6666666666666667</v>
      </c>
      <c r="BU24" s="55">
        <f t="shared" si="52"/>
        <v>2</v>
      </c>
      <c r="BV24" s="55">
        <f>ROUND(IF('Indicator Data'!S27=0,0,IF(LOG('Indicator Data'!S27)&gt;BV$195,10,IF(LOG('Indicator Data'!S27)&lt;BV$194,0,10-(BV$195-LOG('Indicator Data'!S27))/(BV$195-BV$194)*10))),1)</f>
        <v>3.5</v>
      </c>
      <c r="BW24" s="55">
        <f>ROUND(IF('Indicator Data'!T27=0,0,IF(LOG('Indicator Data'!T27)&gt;BW$195,10,IF(LOG('Indicator Data'!T27)&lt;BW$194,0,10-(BW$195-LOG('Indicator Data'!T27))/(BW$195-BW$194)*10))),1)</f>
        <v>7.2</v>
      </c>
      <c r="BX24" s="55">
        <f t="shared" si="53"/>
        <v>5.9666666666666659</v>
      </c>
      <c r="BY24" s="56">
        <f>'Indicator Data'!S27/'Indicator Data'!$CK27</f>
        <v>1.2334314354628135E-3</v>
      </c>
      <c r="BZ24" s="56">
        <f>'Indicator Data'!T27/'Indicator Data'!$CK27</f>
        <v>0.49458874554667964</v>
      </c>
      <c r="CA24" s="55">
        <f t="shared" si="29"/>
        <v>0</v>
      </c>
      <c r="CB24" s="55">
        <f t="shared" si="30"/>
        <v>4.9000000000000004</v>
      </c>
      <c r="CC24" s="55">
        <f t="shared" si="54"/>
        <v>3.2666666666666671</v>
      </c>
      <c r="CD24" s="55">
        <f t="shared" si="55"/>
        <v>4.8</v>
      </c>
      <c r="CE24" s="55">
        <f t="shared" si="56"/>
        <v>3.5</v>
      </c>
      <c r="CF24" s="55">
        <f>ROUND(IF('Indicator Data'!U27=0,0,IF(LOG('Indicator Data'!U27)&gt;CF$195,10,IF(LOG('Indicator Data'!U27)&lt;CF$194,0,10-(CF$195-LOG('Indicator Data'!U27))/(CF$195-CF$194)*10))),1)</f>
        <v>6.3</v>
      </c>
      <c r="CG24" s="56">
        <f>'Indicator Data'!U27/'Indicator Data'!$CK27</f>
        <v>0.11435639839791109</v>
      </c>
      <c r="CH24" s="55">
        <f t="shared" si="31"/>
        <v>1.3</v>
      </c>
      <c r="CI24" s="55">
        <f t="shared" si="57"/>
        <v>4.2</v>
      </c>
      <c r="CJ24" s="55">
        <f>ROUND(IF('Indicator Data'!V27=0,0,IF(LOG('Indicator Data'!V27)&gt;CJ$195,10,IF(LOG('Indicator Data'!V27)&lt;CJ$194,0,10-(CJ$195-LOG('Indicator Data'!V27))/(CJ$195-CJ$194)*10))),1)</f>
        <v>7.6</v>
      </c>
      <c r="CK24" s="56">
        <f>IF('Indicator Data'!V27/'Indicator Data'!$CK27&gt;1,1,'Indicator Data'!V27/'Indicator Data'!$CK27)</f>
        <v>0.89256206903144431</v>
      </c>
      <c r="CL24" s="55">
        <f t="shared" si="32"/>
        <v>8.9</v>
      </c>
      <c r="CM24" s="55">
        <f t="shared" si="58"/>
        <v>8.3000000000000007</v>
      </c>
      <c r="CN24" s="55">
        <f>ROUND(IF('Indicator Data'!W27=0,0,IF(LOG('Indicator Data'!W27)&gt;CN$195,10,IF(LOG('Indicator Data'!W27)&lt;CN$194,0,10-(CN$195-LOG('Indicator Data'!W27))/(CN$195-CN$194)*10))),1)</f>
        <v>5.0999999999999996</v>
      </c>
      <c r="CO24" s="56">
        <f>'Indicator Data'!W27/'Indicator Data'!$CK27</f>
        <v>1.7526301496802461E-2</v>
      </c>
      <c r="CP24" s="55">
        <f t="shared" si="33"/>
        <v>0.2</v>
      </c>
      <c r="CQ24" s="55">
        <f t="shared" si="59"/>
        <v>3</v>
      </c>
      <c r="CR24" s="55">
        <f t="shared" si="34"/>
        <v>5.2</v>
      </c>
      <c r="CS24" s="55">
        <f>IF('Indicator Data'!BZ27="No data","x",ROUND(IF('Indicator Data'!BZ27&gt;CS$195,0,IF('Indicator Data'!BZ27&lt;CS$194,10,(CS$195-'Indicator Data'!BZ27)/(CS$195-CS$194)*10)),1))</f>
        <v>2.5</v>
      </c>
      <c r="CT24" s="55">
        <f>IF('Indicator Data'!CA27="No data","x",ROUND(IF('Indicator Data'!CA27&gt;CT$195,0,IF('Indicator Data'!CA27&lt;CT$194,10,(CT$195-'Indicator Data'!CA27)/(CT$195-CT$194)*10)),1))</f>
        <v>1.6</v>
      </c>
      <c r="CU24" s="55" t="str">
        <f>IF('Indicator Data'!AC27="No data","x",ROUND(IF('Indicator Data'!AC27&gt;CU$195,0,IF('Indicator Data'!AC27&lt;CU$194,10,(CU$195-'Indicator Data'!AC27)/(CU$195-CU$194)*10)),1))</f>
        <v>x</v>
      </c>
      <c r="CV24" s="55">
        <f t="shared" si="35"/>
        <v>2.1</v>
      </c>
      <c r="CW24" s="55">
        <f>IF('Indicator Data'!X27="No data","x",ROUND(IF(LOG('Indicator Data'!X27)&gt;CW$195,10,IF(LOG('Indicator Data'!X27)&lt;CW$194,0,10-(CW$195-LOG('Indicator Data'!X27))/(CW$195-CW$194)*10)),1))</f>
        <v>2</v>
      </c>
      <c r="CX24" s="55">
        <f>IF('Indicator Data'!Y27="No data","x",ROUND(IF('Indicator Data'!Y27&gt;CX$195,10,IF('Indicator Data'!Y27&lt;CX$194,0,10-(CX$195-'Indicator Data'!Y27)/(CX$195-CX$194)*10)),1))</f>
        <v>6.6</v>
      </c>
      <c r="CY24" s="55">
        <f>IF('Indicator Data'!Z27="No data","x",ROUND(IF('Indicator Data'!Z27&gt;CY$195,10,IF('Indicator Data'!Z27&lt;CY$194,0,10-(CY$195-'Indicator Data'!Z27)/(CY$195-CY$194)*10)),1))</f>
        <v>6.9</v>
      </c>
      <c r="CZ24" s="55">
        <f>IF('Indicator Data'!AA27="No data","x",ROUND(IF('Indicator Data'!AA27&gt;CZ$195,10,IF('Indicator Data'!AA27&lt;CZ$194,0,10-(CZ$195-'Indicator Data'!AA27)/(CZ$195-CZ$194)*10)),1))</f>
        <v>3.8</v>
      </c>
      <c r="DA24" s="55">
        <f t="shared" si="60"/>
        <v>4.8</v>
      </c>
      <c r="DB24" s="55">
        <f t="shared" si="61"/>
        <v>3.9</v>
      </c>
      <c r="DC24" s="55" t="str">
        <f>IF('Indicator Data'!AF27="No data","x",ROUND(IF('Indicator Data'!AF27&gt;DC$195,10,IF('Indicator Data'!AF27&lt;DC$194,0,10-(DC$195-'Indicator Data'!AF27)/(DC$195-DC$194)*10)),1))</f>
        <v>x</v>
      </c>
      <c r="DD24" s="55">
        <f>IF('Indicator Data'!AG27="No data","x",ROUND(IF('Indicator Data'!AG27&gt;DD$195,10,IF('Indicator Data'!AG27&lt;DD$194,0,10-(DD$195-'Indicator Data'!AG27)/(DD$195-DD$194)*10)),1))</f>
        <v>4.5</v>
      </c>
      <c r="DE24" s="55">
        <f t="shared" si="62"/>
        <v>4.8</v>
      </c>
      <c r="DF24" s="55">
        <f>IF('Indicator Data'!AB27="No data","x",ROUND(IF('Indicator Data'!AB27&gt;DF$195,10,IF('Indicator Data'!AB27&lt;DF$194,0,10-(DF$195-'Indicator Data'!AB27)/(DF$195-DF$194)*10)),1))</f>
        <v>3.7</v>
      </c>
      <c r="DG24" s="55">
        <f t="shared" si="63"/>
        <v>2.6</v>
      </c>
      <c r="DH24" s="183">
        <f>IF('Indicator Data'!AD27="No data","x",'Indicator Data'!AD27/'Indicator Data'!$CJ27)</f>
        <v>3.0429269745275322E-4</v>
      </c>
      <c r="DI24" s="55">
        <f t="shared" si="64"/>
        <v>7</v>
      </c>
      <c r="DJ24" s="55">
        <f>IF('Indicator Data'!AE27="No data","x",ROUND(IF('Indicator Data'!AE27&gt;DJ$195,0,IF('Indicator Data'!AE27&lt;DJ$194,10,(DJ$195-'Indicator Data'!AE27)/(DJ$195-DJ$194)*10)),1))</f>
        <v>6</v>
      </c>
      <c r="DK24" s="55">
        <f t="shared" si="65"/>
        <v>6.5</v>
      </c>
      <c r="DL24" s="55">
        <f t="shared" si="66"/>
        <v>4.5999999999999996</v>
      </c>
      <c r="DM24" s="57">
        <f t="shared" si="36"/>
        <v>3.8</v>
      </c>
      <c r="DN24" s="58">
        <f t="shared" si="37"/>
        <v>3</v>
      </c>
      <c r="DO24" s="55">
        <f>ROUND(IF('Indicator Data'!AH27=0,0,IF('Indicator Data'!AH27&gt;DO$195,10,IF('Indicator Data'!AH27&lt;DO$194,0,10-(DO$195-'Indicator Data'!AH27)/(DO$195-DO$194)*10))),1)</f>
        <v>0.5</v>
      </c>
      <c r="DP24" s="55">
        <f>ROUND(IF('Indicator Data'!AI27=0,0,IF(LOG('Indicator Data'!AI27)&gt;LOG(DP$195),10,IF(LOG('Indicator Data'!AI27)&lt;LOG(DP$194),0,10-(LOG(DP$195)-LOG('Indicator Data'!AI27))/(LOG(DP$195)-LOG(DP$194))*10))),1)</f>
        <v>2.7</v>
      </c>
      <c r="DQ24" s="57">
        <f t="shared" si="38"/>
        <v>1.7</v>
      </c>
      <c r="DR24" s="55">
        <f>'Indicator Data'!AJ27</f>
        <v>0</v>
      </c>
      <c r="DS24" s="55">
        <f>'Indicator Data'!AK27</f>
        <v>0</v>
      </c>
      <c r="DT24" s="57">
        <f t="shared" si="39"/>
        <v>0</v>
      </c>
      <c r="DU24" s="58">
        <f t="shared" si="40"/>
        <v>1.2</v>
      </c>
      <c r="DV24" s="15"/>
      <c r="DW24" s="103"/>
    </row>
    <row r="25" spans="1:127" s="4" customFormat="1" x14ac:dyDescent="0.3">
      <c r="A25" s="121" t="str">
        <f>'Indicator Data'!A28</f>
        <v>Brazil</v>
      </c>
      <c r="B25" s="59" t="str">
        <f>'Indicator Data'!B28</f>
        <v>BRA</v>
      </c>
      <c r="C25" s="55">
        <f>ROUND(IF('Indicator Data'!C28=0,0.1,IF(LOG('Indicator Data'!C28)&gt;C$195,10,IF(LOG('Indicator Data'!C28)&lt;C$194,0,10-(C$195-LOG('Indicator Data'!C28))/(C$195-C$194)*10))),1)</f>
        <v>3.5</v>
      </c>
      <c r="D25" s="55">
        <f>ROUND(IF('Indicator Data'!D28=0,0.1,IF(LOG('Indicator Data'!D28)&gt;D$195,10,IF(LOG('Indicator Data'!D28)&lt;D$194,0,10-(D$195-LOG('Indicator Data'!D28))/(D$195-D$194)*10))),1)</f>
        <v>0</v>
      </c>
      <c r="E25" s="55">
        <f t="shared" si="0"/>
        <v>1.9</v>
      </c>
      <c r="F25" s="55">
        <f>IF('Indicator Data'!E28="No data",0.1,(ROUND(IF('Indicator Data'!E28=0,0,IF(LOG('Indicator Data'!E28)&gt;F$195,10,IF(LOG('Indicator Data'!E28)&lt;F$194,0,10-(F$195-LOG('Indicator Data'!E28))/(F$195-F$194)*10))),1)))</f>
        <v>10</v>
      </c>
      <c r="G25" s="55">
        <f>ROUND(IF('Indicator Data'!F28=0,0,IF(LOG('Indicator Data'!F28)&gt;G$195,10,IF(LOG('Indicator Data'!F28)&lt;G$194,0,10-(G$195-LOG('Indicator Data'!F28))/(G$195-G$194)*10))),1)</f>
        <v>0</v>
      </c>
      <c r="H25" s="55">
        <f>ROUND(IF('Indicator Data'!G28=0,0,IF(LOG('Indicator Data'!G28)&gt;H$195,10,IF(LOG('Indicator Data'!G28)&lt;H$194,0,10-(H$195-LOG('Indicator Data'!G28))/(H$195-H$194)*10))),1)</f>
        <v>0</v>
      </c>
      <c r="I25" s="55">
        <f>ROUND(IF('Indicator Data'!H28=0,0,IF(LOG('Indicator Data'!H28)&gt;I$195,10,IF(LOG('Indicator Data'!H28)&lt;I$194,0,10-(I$195-LOG('Indicator Data'!H28))/(I$195-I$194)*10))),1)</f>
        <v>0</v>
      </c>
      <c r="J25" s="55">
        <f t="shared" si="1"/>
        <v>0</v>
      </c>
      <c r="K25" s="55">
        <f>ROUND(IF('Indicator Data'!I28=0,0,IF(LOG('Indicator Data'!I28)&gt;K$195,10,IF(LOG('Indicator Data'!I28)&lt;K$194,0,10-(K$195-LOG('Indicator Data'!I28))/(K$195-K$194)*10))),1)</f>
        <v>0</v>
      </c>
      <c r="L25" s="55">
        <f t="shared" si="2"/>
        <v>0</v>
      </c>
      <c r="M25" s="55">
        <f>ROUND(IF('Indicator Data'!J28=0,0,IF(LOG('Indicator Data'!J28)&gt;M$195,10,IF(LOG('Indicator Data'!J28)&lt;M$194,0,10-(M$195-LOG('Indicator Data'!J28))/(M$195-M$194)*10))),1)</f>
        <v>10</v>
      </c>
      <c r="N25" s="56">
        <f>'Indicator Data'!C28/'Indicator Data'!$CK28</f>
        <v>1.2614216736674627E-6</v>
      </c>
      <c r="O25" s="56">
        <f>'Indicator Data'!D28/'Indicator Data'!$CK28</f>
        <v>2.9841813250579518E-9</v>
      </c>
      <c r="P25" s="56">
        <f>IF(F25=0.1,"x",'Indicator Data'!E28/'Indicator Data'!$CK28)</f>
        <v>4.7054764579780826E-3</v>
      </c>
      <c r="Q25" s="56">
        <f>'Indicator Data'!F28/'Indicator Data'!$CK28</f>
        <v>0</v>
      </c>
      <c r="R25" s="56">
        <f>'Indicator Data'!G28/'Indicator Data'!$CK28</f>
        <v>0</v>
      </c>
      <c r="S25" s="56">
        <f>'Indicator Data'!H28/'Indicator Data'!$CK28</f>
        <v>0</v>
      </c>
      <c r="T25" s="56">
        <f>'Indicator Data'!I28/'Indicator Data'!$CK28</f>
        <v>0</v>
      </c>
      <c r="U25" s="56">
        <f>'Indicator Data'!J28/'Indicator Data'!$CK28</f>
        <v>6.0227083400652137E-3</v>
      </c>
      <c r="V25" s="55">
        <f t="shared" si="3"/>
        <v>0</v>
      </c>
      <c r="W25" s="55">
        <f t="shared" si="4"/>
        <v>0</v>
      </c>
      <c r="X25" s="55">
        <f t="shared" si="5"/>
        <v>0</v>
      </c>
      <c r="Y25" s="55">
        <f t="shared" si="6"/>
        <v>3.1</v>
      </c>
      <c r="Z25" s="55">
        <f t="shared" si="7"/>
        <v>0</v>
      </c>
      <c r="AA25" s="55">
        <f t="shared" si="8"/>
        <v>0</v>
      </c>
      <c r="AB25" s="55">
        <f t="shared" si="9"/>
        <v>0</v>
      </c>
      <c r="AC25" s="55">
        <f t="shared" si="10"/>
        <v>0</v>
      </c>
      <c r="AD25" s="55">
        <f t="shared" si="11"/>
        <v>0</v>
      </c>
      <c r="AE25" s="55">
        <f t="shared" si="12"/>
        <v>0</v>
      </c>
      <c r="AF25" s="55">
        <f t="shared" si="13"/>
        <v>2</v>
      </c>
      <c r="AG25" s="55">
        <f>ROUND(IF('Indicator Data'!K28=0,0,IF('Indicator Data'!K28&gt;AG$195,10,IF('Indicator Data'!K28&lt;AG$194,0,10-(AG$195-'Indicator Data'!K28)/(AG$195-AG$194)*10))),1)</f>
        <v>10</v>
      </c>
      <c r="AH25" s="55">
        <f t="shared" si="14"/>
        <v>1.8</v>
      </c>
      <c r="AI25" s="55">
        <f t="shared" si="15"/>
        <v>0</v>
      </c>
      <c r="AJ25" s="55">
        <f t="shared" si="16"/>
        <v>0</v>
      </c>
      <c r="AK25" s="55">
        <f t="shared" si="17"/>
        <v>0</v>
      </c>
      <c r="AL25" s="55">
        <f t="shared" si="18"/>
        <v>0</v>
      </c>
      <c r="AM25" s="55">
        <f t="shared" si="19"/>
        <v>0</v>
      </c>
      <c r="AN25" s="55">
        <f t="shared" si="20"/>
        <v>7.9</v>
      </c>
      <c r="AO25" s="182">
        <f t="shared" si="21"/>
        <v>1</v>
      </c>
      <c r="AP25" s="182">
        <f t="shared" si="41"/>
        <v>8.1</v>
      </c>
      <c r="AQ25" s="182">
        <f t="shared" si="22"/>
        <v>0</v>
      </c>
      <c r="AR25" s="182">
        <f t="shared" si="23"/>
        <v>0</v>
      </c>
      <c r="AS25" s="55">
        <f t="shared" si="24"/>
        <v>9</v>
      </c>
      <c r="AT25" s="55">
        <f>IF('Indicator Data'!L28="No data","x",IF('Indicator Data'!CL28&lt;1000,"x",ROUND((IF('Indicator Data'!L28&gt;AT$195,10,IF('Indicator Data'!L28&lt;AT$194,0,10-(AT$195-'Indicator Data'!L28)/(AT$195-AT$194)*10))),1)))</f>
        <v>0</v>
      </c>
      <c r="AU25" s="182">
        <f t="shared" si="25"/>
        <v>4.5</v>
      </c>
      <c r="AV25" s="55" t="str">
        <f>IF('Indicator Data'!M28="No data","x",ROUND(IF('Indicator Data'!M28=0,0,IF(LOG('Indicator Data'!M28)&gt;AV$195,10,IF(LOG('Indicator Data'!M28)&lt;AV$194,0,10-(AV$195-LOG('Indicator Data'!M28))/(AV$195-AV$194)*10))),1))</f>
        <v>x</v>
      </c>
      <c r="AW25" s="56" t="str">
        <f>IF(AV25="x","x",'Indicator Data'!M28/'Indicator Data'!$CK28)</f>
        <v>x</v>
      </c>
      <c r="AX25" s="55" t="str">
        <f t="shared" si="42"/>
        <v>x</v>
      </c>
      <c r="AY25" s="55" t="str">
        <f t="shared" si="43"/>
        <v>x</v>
      </c>
      <c r="AZ25" s="55" t="str">
        <f>IF('Indicator Data'!N28="No data","x",ROUND(IF('Indicator Data'!N28=0,0,IF(LOG('Indicator Data'!N28)&gt;AZ$195,10,IF(LOG('Indicator Data'!N28)&lt;AZ$194,0,10-(AZ$195-LOG('Indicator Data'!N28))/(AZ$195-AZ$194)*10))),1))</f>
        <v>x</v>
      </c>
      <c r="BA25" s="56" t="str">
        <f>IF(AZ25="x","x",'Indicator Data'!N28/'Indicator Data'!$CK28)</f>
        <v>x</v>
      </c>
      <c r="BB25" s="55" t="str">
        <f t="shared" si="44"/>
        <v>x</v>
      </c>
      <c r="BC25" s="55" t="str">
        <f t="shared" si="45"/>
        <v>x</v>
      </c>
      <c r="BD25" s="55" t="str">
        <f>IF('Indicator Data'!O28="No data","x",ROUND(IF('Indicator Data'!O28=0,0,IF(LOG('Indicator Data'!O28)&gt;BD$195,10,IF(LOG('Indicator Data'!O28)&lt;BD$194,0,10-(BD$195-LOG('Indicator Data'!O28))/(BD$195-BD$194)*10))),1))</f>
        <v>x</v>
      </c>
      <c r="BE25" s="56" t="str">
        <f>IF(BD25="x","x",'Indicator Data'!O28/'Indicator Data'!$CK28)</f>
        <v>x</v>
      </c>
      <c r="BF25" s="55" t="str">
        <f t="shared" si="46"/>
        <v>x</v>
      </c>
      <c r="BG25" s="55" t="str">
        <f t="shared" si="47"/>
        <v>x</v>
      </c>
      <c r="BH25" s="55" t="str">
        <f>IF('Indicator Data'!P28="No data","x",ROUND(IF('Indicator Data'!P28=0,0,IF(LOG('Indicator Data'!P28)&gt;BH$195,10,IF(LOG('Indicator Data'!P28)&lt;BH$194,0,10-(BH$195-LOG('Indicator Data'!P28))/(BH$195-BH$194)*10))),1))</f>
        <v>x</v>
      </c>
      <c r="BI25" s="56" t="str">
        <f>IF(BH25="x","x",'Indicator Data'!P28/'Indicator Data'!$CK28)</f>
        <v>x</v>
      </c>
      <c r="BJ25" s="55" t="str">
        <f t="shared" si="48"/>
        <v>x</v>
      </c>
      <c r="BK25" s="55" t="str">
        <f t="shared" si="49"/>
        <v>x</v>
      </c>
      <c r="BL25" s="55" t="str">
        <f t="shared" si="50"/>
        <v>x</v>
      </c>
      <c r="BM25" s="55">
        <f>ROUND(IF('Indicator Data'!Q28=0,0,IF(LOG('Indicator Data'!Q28)&gt;BM$195,10,IF(LOG('Indicator Data'!Q28)&lt;BM$194,0,10-(BM$195-LOG('Indicator Data'!Q28))/(BM$195-BM$194)*10))),1)</f>
        <v>9.4</v>
      </c>
      <c r="BN25" s="55">
        <f>ROUND(IF('Indicator Data'!R28=0,0,IF(LOG('Indicator Data'!R28)&gt;BN$195,10,IF(LOG('Indicator Data'!R28)&lt;BN$194,0,10-(BN$195-LOG('Indicator Data'!R28))/(BN$195-BN$194)*10))),1)</f>
        <v>10</v>
      </c>
      <c r="BO25" s="55">
        <f t="shared" si="51"/>
        <v>9.7999999999999989</v>
      </c>
      <c r="BP25" s="56">
        <f>'Indicator Data'!Q28/'Indicator Data'!$CK28</f>
        <v>0.17210128530595056</v>
      </c>
      <c r="BQ25" s="56">
        <f>'Indicator Data'!R28/'Indicator Data'!$CK28</f>
        <v>9.1282273645374529E-2</v>
      </c>
      <c r="BR25" s="55">
        <f t="shared" si="26"/>
        <v>1.7</v>
      </c>
      <c r="BS25" s="55">
        <f t="shared" si="27"/>
        <v>1.1000000000000001</v>
      </c>
      <c r="BT25" s="55">
        <f t="shared" si="28"/>
        <v>1.3</v>
      </c>
      <c r="BU25" s="55">
        <f t="shared" si="52"/>
        <v>7.5</v>
      </c>
      <c r="BV25" s="55">
        <f>ROUND(IF('Indicator Data'!S28=0,0,IF(LOG('Indicator Data'!S28)&gt;BV$195,10,IF(LOG('Indicator Data'!S28)&lt;BV$194,0,10-(BV$195-LOG('Indicator Data'!S28))/(BV$195-BV$194)*10))),1)</f>
        <v>9.1999999999999993</v>
      </c>
      <c r="BW25" s="55">
        <f>ROUND(IF('Indicator Data'!T28=0,0,IF(LOG('Indicator Data'!T28)&gt;BW$195,10,IF(LOG('Indicator Data'!T28)&lt;BW$194,0,10-(BW$195-LOG('Indicator Data'!T28))/(BW$195-BW$194)*10))),1)</f>
        <v>8.6999999999999993</v>
      </c>
      <c r="BX25" s="55">
        <f t="shared" si="53"/>
        <v>8.8666666666666654</v>
      </c>
      <c r="BY25" s="56">
        <f>'Indicator Data'!S28/'Indicator Data'!$CK28</f>
        <v>0.12395270142769496</v>
      </c>
      <c r="BZ25" s="56">
        <f>'Indicator Data'!T28/'Indicator Data'!$CK28</f>
        <v>6.3951044206317698E-2</v>
      </c>
      <c r="CA25" s="55">
        <f t="shared" si="29"/>
        <v>2.1</v>
      </c>
      <c r="CB25" s="55">
        <f t="shared" si="30"/>
        <v>0.6</v>
      </c>
      <c r="CC25" s="55">
        <f t="shared" si="54"/>
        <v>1.1000000000000001</v>
      </c>
      <c r="CD25" s="55">
        <f t="shared" si="55"/>
        <v>6.4</v>
      </c>
      <c r="CE25" s="55">
        <f t="shared" si="56"/>
        <v>7</v>
      </c>
      <c r="CF25" s="55">
        <f>ROUND(IF('Indicator Data'!U28=0,0,IF(LOG('Indicator Data'!U28)&gt;CF$195,10,IF(LOG('Indicator Data'!U28)&lt;CF$194,0,10-(CF$195-LOG('Indicator Data'!U28))/(CF$195-CF$194)*10))),1)</f>
        <v>10</v>
      </c>
      <c r="CG25" s="56">
        <f>'Indicator Data'!U28/'Indicator Data'!$CK28</f>
        <v>0.57067663784943901</v>
      </c>
      <c r="CH25" s="55">
        <f t="shared" si="31"/>
        <v>6.3</v>
      </c>
      <c r="CI25" s="55">
        <f t="shared" si="57"/>
        <v>8.8000000000000007</v>
      </c>
      <c r="CJ25" s="55">
        <f>ROUND(IF('Indicator Data'!V28=0,0,IF(LOG('Indicator Data'!V28)&gt;CJ$195,10,IF(LOG('Indicator Data'!V28)&lt;CJ$194,0,10-(CJ$195-LOG('Indicator Data'!V28))/(CJ$195-CJ$194)*10))),1)</f>
        <v>10</v>
      </c>
      <c r="CK25" s="56">
        <f>IF('Indicator Data'!V28/'Indicator Data'!$CK28&gt;1,1,'Indicator Data'!V28/'Indicator Data'!$CK28)</f>
        <v>0.82048428532756312</v>
      </c>
      <c r="CL25" s="55">
        <f t="shared" si="32"/>
        <v>8.1999999999999993</v>
      </c>
      <c r="CM25" s="55">
        <f t="shared" si="58"/>
        <v>9.3000000000000007</v>
      </c>
      <c r="CN25" s="55">
        <f>ROUND(IF('Indicator Data'!W28=0,0,IF(LOG('Indicator Data'!W28)&gt;CN$195,10,IF(LOG('Indicator Data'!W28)&lt;CN$194,0,10-(CN$195-LOG('Indicator Data'!W28))/(CN$195-CN$194)*10))),1)</f>
        <v>10</v>
      </c>
      <c r="CO25" s="56">
        <f>'Indicator Data'!W28/'Indicator Data'!$CK28</f>
        <v>0.84320739389881172</v>
      </c>
      <c r="CP25" s="55">
        <f t="shared" si="33"/>
        <v>8.4</v>
      </c>
      <c r="CQ25" s="55">
        <f t="shared" si="59"/>
        <v>9.4</v>
      </c>
      <c r="CR25" s="55">
        <f t="shared" si="34"/>
        <v>8.8000000000000007</v>
      </c>
      <c r="CS25" s="55">
        <f>IF('Indicator Data'!BZ28="No data","x",ROUND(IF('Indicator Data'!BZ28&gt;CS$195,0,IF('Indicator Data'!BZ28&lt;CS$194,10,(CS$195-'Indicator Data'!BZ28)/(CS$195-CS$194)*10)),1))</f>
        <v>1.3</v>
      </c>
      <c r="CT25" s="55">
        <f>IF('Indicator Data'!CA28="No data","x",ROUND(IF('Indicator Data'!CA28&gt;CT$195,0,IF('Indicator Data'!CA28&lt;CT$194,10,(CT$195-'Indicator Data'!CA28)/(CT$195-CT$194)*10)),1))</f>
        <v>0.3</v>
      </c>
      <c r="CU25" s="55" t="str">
        <f>IF('Indicator Data'!AC28="No data","x",ROUND(IF('Indicator Data'!AC28&gt;CU$195,0,IF('Indicator Data'!AC28&lt;CU$194,10,(CU$195-'Indicator Data'!AC28)/(CU$195-CU$194)*10)),1))</f>
        <v>x</v>
      </c>
      <c r="CV25" s="55">
        <f t="shared" si="35"/>
        <v>0.8</v>
      </c>
      <c r="CW25" s="55">
        <f>IF('Indicator Data'!X28="No data","x",ROUND(IF(LOG('Indicator Data'!X28)&gt;CW$195,10,IF(LOG('Indicator Data'!X28)&lt;CW$194,0,10-(CW$195-LOG('Indicator Data'!X28))/(CW$195-CW$194)*10)),1))</f>
        <v>4.7</v>
      </c>
      <c r="CX25" s="55">
        <f>IF('Indicator Data'!Y28="No data","x",ROUND(IF('Indicator Data'!Y28&gt;CX$195,10,IF('Indicator Data'!Y28&lt;CX$194,0,10-(CX$195-'Indicator Data'!Y28)/(CX$195-CX$194)*10)),1))</f>
        <v>2.2000000000000002</v>
      </c>
      <c r="CY25" s="55">
        <f>IF('Indicator Data'!Z28="No data","x",ROUND(IF('Indicator Data'!Z28&gt;CY$195,10,IF('Indicator Data'!Z28&lt;CY$194,0,10-(CY$195-'Indicator Data'!Z28)/(CY$195-CY$194)*10)),1))</f>
        <v>8.6999999999999993</v>
      </c>
      <c r="CZ25" s="55">
        <f>IF('Indicator Data'!AA28="No data","x",ROUND(IF('Indicator Data'!AA28&gt;CZ$195,10,IF('Indicator Data'!AA28&lt;CZ$194,0,10-(CZ$195-'Indicator Data'!AA28)/(CZ$195-CZ$194)*10)),1))</f>
        <v>3.3</v>
      </c>
      <c r="DA25" s="55">
        <f t="shared" si="60"/>
        <v>4.7</v>
      </c>
      <c r="DB25" s="55">
        <f t="shared" si="61"/>
        <v>3.4</v>
      </c>
      <c r="DC25" s="55">
        <f>IF('Indicator Data'!AF28="No data","x",ROUND(IF('Indicator Data'!AF28&gt;DC$195,10,IF('Indicator Data'!AF28&lt;DC$194,0,10-(DC$195-'Indicator Data'!AF28)/(DC$195-DC$194)*10)),1))</f>
        <v>1.8</v>
      </c>
      <c r="DD25" s="55">
        <f>IF('Indicator Data'!AG28="No data","x",ROUND(IF('Indicator Data'!AG28&gt;DD$195,10,IF('Indicator Data'!AG28&lt;DD$194,0,10-(DD$195-'Indicator Data'!AG28)/(DD$195-DD$194)*10)),1))</f>
        <v>1.3</v>
      </c>
      <c r="DE25" s="55">
        <f t="shared" si="62"/>
        <v>3.7</v>
      </c>
      <c r="DF25" s="55">
        <f>IF('Indicator Data'!AB28="No data","x",ROUND(IF('Indicator Data'!AB28&gt;DF$195,10,IF('Indicator Data'!AB28&lt;DF$194,0,10-(DF$195-'Indicator Data'!AB28)/(DF$195-DF$194)*10)),1))</f>
        <v>0.4</v>
      </c>
      <c r="DG25" s="55">
        <f t="shared" si="63"/>
        <v>0.7</v>
      </c>
      <c r="DH25" s="183">
        <f>IF('Indicator Data'!AD28="No data","x",'Indicator Data'!AD28/'Indicator Data'!$CJ28)</f>
        <v>7.3237788331562126E-4</v>
      </c>
      <c r="DI25" s="55">
        <f t="shared" si="64"/>
        <v>2.7</v>
      </c>
      <c r="DJ25" s="55">
        <f>IF('Indicator Data'!AE28="No data","x",ROUND(IF('Indicator Data'!AE28&gt;DJ$195,0,IF('Indicator Data'!AE28&lt;DJ$194,10,(DJ$195-'Indicator Data'!AE28)/(DJ$195-DJ$194)*10)),1))</f>
        <v>2</v>
      </c>
      <c r="DK25" s="55">
        <f t="shared" si="65"/>
        <v>2.4</v>
      </c>
      <c r="DL25" s="55">
        <f t="shared" si="66"/>
        <v>2.2999999999999998</v>
      </c>
      <c r="DM25" s="57">
        <f t="shared" si="36"/>
        <v>5.7</v>
      </c>
      <c r="DN25" s="58">
        <f t="shared" si="37"/>
        <v>4</v>
      </c>
      <c r="DO25" s="55">
        <f>ROUND(IF('Indicator Data'!AH28=0,0,IF('Indicator Data'!AH28&gt;DO$195,10,IF('Indicator Data'!AH28&lt;DO$194,0,10-(DO$195-'Indicator Data'!AH28)/(DO$195-DO$194)*10))),1)</f>
        <v>9.1</v>
      </c>
      <c r="DP25" s="55">
        <f>ROUND(IF('Indicator Data'!AI28=0,0,IF(LOG('Indicator Data'!AI28)&gt;LOG(DP$195),10,IF(LOG('Indicator Data'!AI28)&lt;LOG(DP$194),0,10-(LOG(DP$195)-LOG('Indicator Data'!AI28))/(LOG(DP$195)-LOG(DP$194))*10))),1)</f>
        <v>9.3000000000000007</v>
      </c>
      <c r="DQ25" s="57">
        <f t="shared" si="38"/>
        <v>9.1999999999999993</v>
      </c>
      <c r="DR25" s="55">
        <f>'Indicator Data'!AJ28</f>
        <v>0</v>
      </c>
      <c r="DS25" s="55">
        <f>'Indicator Data'!AK28</f>
        <v>5</v>
      </c>
      <c r="DT25" s="57">
        <f t="shared" si="39"/>
        <v>9</v>
      </c>
      <c r="DU25" s="58">
        <f t="shared" si="40"/>
        <v>9</v>
      </c>
      <c r="DV25" s="15"/>
      <c r="DW25" s="103"/>
    </row>
    <row r="26" spans="1:127" s="4" customFormat="1" x14ac:dyDescent="0.3">
      <c r="A26" s="121" t="str">
        <f>'Indicator Data'!A29</f>
        <v>Brunei Darussalam</v>
      </c>
      <c r="B26" s="59" t="str">
        <f>'Indicator Data'!B29</f>
        <v>BRN</v>
      </c>
      <c r="C26" s="55">
        <f>ROUND(IF('Indicator Data'!C29=0,0.1,IF(LOG('Indicator Data'!C29)&gt;C$195,10,IF(LOG('Indicator Data'!C29)&lt;C$194,0,10-(C$195-LOG('Indicator Data'!C29))/(C$195-C$194)*10))),1)</f>
        <v>0.1</v>
      </c>
      <c r="D26" s="55">
        <f>ROUND(IF('Indicator Data'!D29=0,0.1,IF(LOG('Indicator Data'!D29)&gt;D$195,10,IF(LOG('Indicator Data'!D29)&lt;D$194,0,10-(D$195-LOG('Indicator Data'!D29))/(D$195-D$194)*10))),1)</f>
        <v>0.1</v>
      </c>
      <c r="E26" s="55">
        <f t="shared" si="0"/>
        <v>0.1</v>
      </c>
      <c r="F26" s="55">
        <f>IF('Indicator Data'!E29="No data",0.1,(ROUND(IF('Indicator Data'!E29=0,0,IF(LOG('Indicator Data'!E29)&gt;F$195,10,IF(LOG('Indicator Data'!E29)&lt;F$194,0,10-(F$195-LOG('Indicator Data'!E29))/(F$195-F$194)*10))),1)))</f>
        <v>1.9</v>
      </c>
      <c r="G26" s="55">
        <f>ROUND(IF('Indicator Data'!F29=0,0,IF(LOG('Indicator Data'!F29)&gt;G$195,10,IF(LOG('Indicator Data'!F29)&lt;G$194,0,10-(G$195-LOG('Indicator Data'!F29))/(G$195-G$194)*10))),1)</f>
        <v>3.3</v>
      </c>
      <c r="H26" s="55">
        <f>ROUND(IF('Indicator Data'!G29=0,0,IF(LOG('Indicator Data'!G29)&gt;H$195,10,IF(LOG('Indicator Data'!G29)&lt;H$194,0,10-(H$195-LOG('Indicator Data'!G29))/(H$195-H$194)*10))),1)</f>
        <v>0.7</v>
      </c>
      <c r="I26" s="55">
        <f>ROUND(IF('Indicator Data'!H29=0,0,IF(LOG('Indicator Data'!H29)&gt;I$195,10,IF(LOG('Indicator Data'!H29)&lt;I$194,0,10-(I$195-LOG('Indicator Data'!H29))/(I$195-I$194)*10))),1)</f>
        <v>0</v>
      </c>
      <c r="J26" s="55">
        <f t="shared" si="1"/>
        <v>0.4</v>
      </c>
      <c r="K26" s="55">
        <f>ROUND(IF('Indicator Data'!I29=0,0,IF(LOG('Indicator Data'!I29)&gt;K$195,10,IF(LOG('Indicator Data'!I29)&lt;K$194,0,10-(K$195-LOG('Indicator Data'!I29))/(K$195-K$194)*10))),1)</f>
        <v>4.0999999999999996</v>
      </c>
      <c r="L26" s="55">
        <f t="shared" si="2"/>
        <v>2.4</v>
      </c>
      <c r="M26" s="55">
        <f>ROUND(IF('Indicator Data'!J29=0,0,IF(LOG('Indicator Data'!J29)&gt;M$195,10,IF(LOG('Indicator Data'!J29)&lt;M$194,0,10-(M$195-LOG('Indicator Data'!J29))/(M$195-M$194)*10))),1)</f>
        <v>0</v>
      </c>
      <c r="N26" s="56">
        <f>'Indicator Data'!C29/'Indicator Data'!$CK29</f>
        <v>0</v>
      </c>
      <c r="O26" s="56">
        <f>'Indicator Data'!D29/'Indicator Data'!$CK29</f>
        <v>0</v>
      </c>
      <c r="P26" s="56">
        <f>IF(F26=0.1,"x",'Indicator Data'!E29/'Indicator Data'!$CK29)</f>
        <v>1.3790149336270114E-3</v>
      </c>
      <c r="Q26" s="56">
        <f>'Indicator Data'!F29/'Indicator Data'!$CK29</f>
        <v>2.3254769709244481E-6</v>
      </c>
      <c r="R26" s="56">
        <f>'Indicator Data'!G29/'Indicator Data'!$CK29</f>
        <v>4.5855144526975772E-4</v>
      </c>
      <c r="S26" s="56">
        <f>'Indicator Data'!H29/'Indicator Data'!$CK29</f>
        <v>0</v>
      </c>
      <c r="T26" s="56">
        <f>'Indicator Data'!I29/'Indicator Data'!$CK29</f>
        <v>2.5093054528181049E-3</v>
      </c>
      <c r="U26" s="56">
        <f>'Indicator Data'!J29/'Indicator Data'!$CK29</f>
        <v>0</v>
      </c>
      <c r="V26" s="55">
        <f t="shared" si="3"/>
        <v>0</v>
      </c>
      <c r="W26" s="55">
        <f t="shared" si="4"/>
        <v>0</v>
      </c>
      <c r="X26" s="55">
        <f t="shared" si="5"/>
        <v>0</v>
      </c>
      <c r="Y26" s="55">
        <f t="shared" si="6"/>
        <v>0.9</v>
      </c>
      <c r="Z26" s="55">
        <f t="shared" si="7"/>
        <v>6.4</v>
      </c>
      <c r="AA26" s="55">
        <f t="shared" si="8"/>
        <v>0.3</v>
      </c>
      <c r="AB26" s="55">
        <f t="shared" si="9"/>
        <v>0</v>
      </c>
      <c r="AC26" s="55">
        <f t="shared" si="10"/>
        <v>0.2</v>
      </c>
      <c r="AD26" s="55">
        <f t="shared" si="11"/>
        <v>2.5</v>
      </c>
      <c r="AE26" s="55">
        <f t="shared" si="12"/>
        <v>1.4</v>
      </c>
      <c r="AF26" s="55">
        <f t="shared" si="13"/>
        <v>0</v>
      </c>
      <c r="AG26" s="55">
        <f>ROUND(IF('Indicator Data'!K29=0,0,IF('Indicator Data'!K29&gt;AG$195,10,IF('Indicator Data'!K29&lt;AG$194,0,10-(AG$195-'Indicator Data'!K29)/(AG$195-AG$194)*10))),1)</f>
        <v>0</v>
      </c>
      <c r="AH26" s="55">
        <f t="shared" si="14"/>
        <v>0.1</v>
      </c>
      <c r="AI26" s="55">
        <f t="shared" si="15"/>
        <v>0.1</v>
      </c>
      <c r="AJ26" s="55">
        <f t="shared" si="16"/>
        <v>0.5</v>
      </c>
      <c r="AK26" s="55">
        <f t="shared" si="17"/>
        <v>0</v>
      </c>
      <c r="AL26" s="55">
        <f t="shared" si="18"/>
        <v>0.3</v>
      </c>
      <c r="AM26" s="55">
        <f t="shared" si="19"/>
        <v>3.3</v>
      </c>
      <c r="AN26" s="55">
        <f t="shared" si="20"/>
        <v>0</v>
      </c>
      <c r="AO26" s="182">
        <f t="shared" si="21"/>
        <v>0.1</v>
      </c>
      <c r="AP26" s="182">
        <f t="shared" si="41"/>
        <v>1.4</v>
      </c>
      <c r="AQ26" s="182">
        <f t="shared" si="22"/>
        <v>5</v>
      </c>
      <c r="AR26" s="182">
        <f t="shared" si="23"/>
        <v>1.9</v>
      </c>
      <c r="AS26" s="55">
        <f t="shared" si="24"/>
        <v>0</v>
      </c>
      <c r="AT26" s="55">
        <f>IF('Indicator Data'!L29="No data","x",IF('Indicator Data'!CL29&lt;1000,"x",ROUND((IF('Indicator Data'!L29&gt;AT$195,10,IF('Indicator Data'!L29&lt;AT$194,0,10-(AT$195-'Indicator Data'!L29)/(AT$195-AT$194)*10))),1)))</f>
        <v>4</v>
      </c>
      <c r="AU26" s="182">
        <f t="shared" si="25"/>
        <v>2</v>
      </c>
      <c r="AV26" s="55">
        <f>IF('Indicator Data'!M29="No data","x",ROUND(IF('Indicator Data'!M29=0,0,IF(LOG('Indicator Data'!M29)&gt;AV$195,10,IF(LOG('Indicator Data'!M29)&lt;AV$194,0,10-(AV$195-LOG('Indicator Data'!M29))/(AV$195-AV$194)*10))),1))</f>
        <v>0</v>
      </c>
      <c r="AW26" s="56">
        <f>IF(AV26="x","x",'Indicator Data'!M29/'Indicator Data'!$CK29)</f>
        <v>0</v>
      </c>
      <c r="AX26" s="55">
        <f t="shared" si="42"/>
        <v>0</v>
      </c>
      <c r="AY26" s="55">
        <f t="shared" si="43"/>
        <v>0</v>
      </c>
      <c r="AZ26" s="55" t="str">
        <f>IF('Indicator Data'!N29="No data","x",ROUND(IF('Indicator Data'!N29=0,0,IF(LOG('Indicator Data'!N29)&gt;AZ$195,10,IF(LOG('Indicator Data'!N29)&lt;AZ$194,0,10-(AZ$195-LOG('Indicator Data'!N29))/(AZ$195-AZ$194)*10))),1))</f>
        <v>x</v>
      </c>
      <c r="BA26" s="56" t="str">
        <f>IF(AZ26="x","x",'Indicator Data'!N29/'Indicator Data'!$CK29)</f>
        <v>x</v>
      </c>
      <c r="BB26" s="55" t="str">
        <f t="shared" si="44"/>
        <v>x</v>
      </c>
      <c r="BC26" s="55" t="str">
        <f t="shared" si="45"/>
        <v>x</v>
      </c>
      <c r="BD26" s="55" t="str">
        <f>IF('Indicator Data'!O29="No data","x",ROUND(IF('Indicator Data'!O29=0,0,IF(LOG('Indicator Data'!O29)&gt;BD$195,10,IF(LOG('Indicator Data'!O29)&lt;BD$194,0,10-(BD$195-LOG('Indicator Data'!O29))/(BD$195-BD$194)*10))),1))</f>
        <v>x</v>
      </c>
      <c r="BE26" s="56" t="str">
        <f>IF(BD26="x","x",'Indicator Data'!O29/'Indicator Data'!$CK29)</f>
        <v>x</v>
      </c>
      <c r="BF26" s="55" t="str">
        <f t="shared" si="46"/>
        <v>x</v>
      </c>
      <c r="BG26" s="55" t="str">
        <f t="shared" si="47"/>
        <v>x</v>
      </c>
      <c r="BH26" s="55" t="str">
        <f>IF('Indicator Data'!P29="No data","x",ROUND(IF('Indicator Data'!P29=0,0,IF(LOG('Indicator Data'!P29)&gt;BH$195,10,IF(LOG('Indicator Data'!P29)&lt;BH$194,0,10-(BH$195-LOG('Indicator Data'!P29))/(BH$195-BH$194)*10))),1))</f>
        <v>x</v>
      </c>
      <c r="BI26" s="56" t="str">
        <f>IF(BH26="x","x",'Indicator Data'!P29/'Indicator Data'!$CK29)</f>
        <v>x</v>
      </c>
      <c r="BJ26" s="55" t="str">
        <f t="shared" si="48"/>
        <v>x</v>
      </c>
      <c r="BK26" s="55" t="str">
        <f t="shared" si="49"/>
        <v>x</v>
      </c>
      <c r="BL26" s="55">
        <f t="shared" si="50"/>
        <v>0</v>
      </c>
      <c r="BM26" s="55">
        <f>ROUND(IF('Indicator Data'!Q29=0,0,IF(LOG('Indicator Data'!Q29)&gt;BM$195,10,IF(LOG('Indicator Data'!Q29)&lt;BM$194,0,10-(BM$195-LOG('Indicator Data'!Q29))/(BM$195-BM$194)*10))),1)</f>
        <v>0</v>
      </c>
      <c r="BN26" s="55">
        <f>ROUND(IF('Indicator Data'!R29=0,0,IF(LOG('Indicator Data'!R29)&gt;BN$195,10,IF(LOG('Indicator Data'!R29)&lt;BN$194,0,10-(BN$195-LOG('Indicator Data'!R29))/(BN$195-BN$194)*10))),1)</f>
        <v>2.9</v>
      </c>
      <c r="BO26" s="55">
        <f t="shared" si="51"/>
        <v>1.9333333333333333</v>
      </c>
      <c r="BP26" s="56">
        <f>'Indicator Data'!Q29/'Indicator Data'!$CK29</f>
        <v>0</v>
      </c>
      <c r="BQ26" s="56">
        <f>'Indicator Data'!R29/'Indicator Data'!$CK29</f>
        <v>1.3612548122484574E-3</v>
      </c>
      <c r="BR26" s="55">
        <f t="shared" si="26"/>
        <v>0</v>
      </c>
      <c r="BS26" s="55">
        <f t="shared" si="27"/>
        <v>0</v>
      </c>
      <c r="BT26" s="55">
        <f t="shared" si="28"/>
        <v>0</v>
      </c>
      <c r="BU26" s="55">
        <f t="shared" si="52"/>
        <v>1</v>
      </c>
      <c r="BV26" s="55">
        <f>ROUND(IF('Indicator Data'!S29=0,0,IF(LOG('Indicator Data'!S29)&gt;BV$195,10,IF(LOG('Indicator Data'!S29)&lt;BV$194,0,10-(BV$195-LOG('Indicator Data'!S29))/(BV$195-BV$194)*10))),1)</f>
        <v>0</v>
      </c>
      <c r="BW26" s="55">
        <f>ROUND(IF('Indicator Data'!T29=0,0,IF(LOG('Indicator Data'!T29)&gt;BW$195,10,IF(LOG('Indicator Data'!T29)&lt;BW$194,0,10-(BW$195-LOG('Indicator Data'!T29))/(BW$195-BW$194)*10))),1)</f>
        <v>2.5</v>
      </c>
      <c r="BX26" s="55">
        <f t="shared" si="53"/>
        <v>1.6666666666666667</v>
      </c>
      <c r="BY26" s="56">
        <f>'Indicator Data'!S29/'Indicator Data'!$CK29</f>
        <v>0</v>
      </c>
      <c r="BZ26" s="56">
        <f>'Indicator Data'!T29/'Indicator Data'!$CK29</f>
        <v>1.3612548122484574E-3</v>
      </c>
      <c r="CA26" s="55">
        <f t="shared" si="29"/>
        <v>0</v>
      </c>
      <c r="CB26" s="55">
        <f t="shared" si="30"/>
        <v>0</v>
      </c>
      <c r="CC26" s="55">
        <f t="shared" si="54"/>
        <v>0</v>
      </c>
      <c r="CD26" s="55">
        <f t="shared" si="55"/>
        <v>0.9</v>
      </c>
      <c r="CE26" s="55">
        <f t="shared" si="56"/>
        <v>1</v>
      </c>
      <c r="CF26" s="55">
        <f>ROUND(IF('Indicator Data'!U29=0,0,IF(LOG('Indicator Data'!U29)&gt;CF$195,10,IF(LOG('Indicator Data'!U29)&lt;CF$194,0,10-(CF$195-LOG('Indicator Data'!U29))/(CF$195-CF$194)*10))),1)</f>
        <v>6.5</v>
      </c>
      <c r="CG26" s="56">
        <f>'Indicator Data'!U29/'Indicator Data'!$CK29</f>
        <v>0.82039944320896918</v>
      </c>
      <c r="CH26" s="55">
        <f t="shared" si="31"/>
        <v>9.1</v>
      </c>
      <c r="CI26" s="55">
        <f t="shared" si="57"/>
        <v>8.1</v>
      </c>
      <c r="CJ26" s="55">
        <f>ROUND(IF('Indicator Data'!V29=0,0,IF(LOG('Indicator Data'!V29)&gt;CJ$195,10,IF(LOG('Indicator Data'!V29)&lt;CJ$194,0,10-(CJ$195-LOG('Indicator Data'!V29))/(CJ$195-CJ$194)*10))),1)</f>
        <v>6.6</v>
      </c>
      <c r="CK26" s="56">
        <f>IF('Indicator Data'!V29/'Indicator Data'!$CK29&gt;1,1,'Indicator Data'!V29/'Indicator Data'!$CK29)</f>
        <v>0.96842877779405823</v>
      </c>
      <c r="CL26" s="55">
        <f t="shared" si="32"/>
        <v>9.6999999999999993</v>
      </c>
      <c r="CM26" s="55">
        <f t="shared" si="58"/>
        <v>8.6</v>
      </c>
      <c r="CN26" s="55">
        <f>ROUND(IF('Indicator Data'!W29=0,0,IF(LOG('Indicator Data'!W29)&gt;CN$195,10,IF(LOG('Indicator Data'!W29)&lt;CN$194,0,10-(CN$195-LOG('Indicator Data'!W29))/(CN$195-CN$194)*10))),1)</f>
        <v>6.6</v>
      </c>
      <c r="CO26" s="56">
        <f>'Indicator Data'!W29/'Indicator Data'!$CK29</f>
        <v>0.91894500879380059</v>
      </c>
      <c r="CP26" s="55">
        <f t="shared" si="33"/>
        <v>9.1999999999999993</v>
      </c>
      <c r="CQ26" s="55">
        <f t="shared" si="59"/>
        <v>8.1999999999999993</v>
      </c>
      <c r="CR26" s="55">
        <f t="shared" si="34"/>
        <v>7.2</v>
      </c>
      <c r="CS26" s="55">
        <f>IF('Indicator Data'!BZ29="No data","x",ROUND(IF('Indicator Data'!BZ29&gt;CS$195,0,IF('Indicator Data'!BZ29&lt;CS$194,10,(CS$195-'Indicator Data'!BZ29)/(CS$195-CS$194)*10)),1))</f>
        <v>0.4</v>
      </c>
      <c r="CT26" s="55">
        <f>IF('Indicator Data'!CA29="No data","x",ROUND(IF('Indicator Data'!CA29&gt;CT$195,0,IF('Indicator Data'!CA29&lt;CT$194,10,(CT$195-'Indicator Data'!CA29)/(CT$195-CT$194)*10)),1))</f>
        <v>0</v>
      </c>
      <c r="CU26" s="55" t="str">
        <f>IF('Indicator Data'!AC29="No data","x",ROUND(IF('Indicator Data'!AC29&gt;CU$195,0,IF('Indicator Data'!AC29&lt;CU$194,10,(CU$195-'Indicator Data'!AC29)/(CU$195-CU$194)*10)),1))</f>
        <v>x</v>
      </c>
      <c r="CV26" s="55">
        <f t="shared" si="35"/>
        <v>0.2</v>
      </c>
      <c r="CW26" s="55">
        <f>IF('Indicator Data'!X29="No data","x",ROUND(IF(LOG('Indicator Data'!X29)&gt;CW$195,10,IF(LOG('Indicator Data'!X29)&lt;CW$194,0,10-(CW$195-LOG('Indicator Data'!X29))/(CW$195-CW$194)*10)),1))</f>
        <v>6.4</v>
      </c>
      <c r="CX26" s="55">
        <f>IF('Indicator Data'!Y29="No data","x",ROUND(IF('Indicator Data'!Y29&gt;CX$195,10,IF('Indicator Data'!Y29&lt;CX$194,0,10-(CX$195-'Indicator Data'!Y29)/(CX$195-CX$194)*10)),1))</f>
        <v>2.9</v>
      </c>
      <c r="CY26" s="55">
        <f>IF('Indicator Data'!Z29="No data","x",ROUND(IF('Indicator Data'!Z29&gt;CY$195,10,IF('Indicator Data'!Z29&lt;CY$194,0,10-(CY$195-'Indicator Data'!Z29)/(CY$195-CY$194)*10)),1))</f>
        <v>7.8</v>
      </c>
      <c r="CZ26" s="55" t="str">
        <f>IF('Indicator Data'!AA29="No data","x",ROUND(IF('Indicator Data'!AA29&gt;CZ$195,10,IF('Indicator Data'!AA29&lt;CZ$194,0,10-(CZ$195-'Indicator Data'!AA29)/(CZ$195-CZ$194)*10)),1))</f>
        <v>x</v>
      </c>
      <c r="DA26" s="55">
        <f t="shared" si="60"/>
        <v>5.7</v>
      </c>
      <c r="DB26" s="55">
        <f t="shared" si="61"/>
        <v>3.9</v>
      </c>
      <c r="DC26" s="55" t="str">
        <f>IF('Indicator Data'!AF29="No data","x",ROUND(IF('Indicator Data'!AF29&gt;DC$195,10,IF('Indicator Data'!AF29&lt;DC$194,0,10-(DC$195-'Indicator Data'!AF29)/(DC$195-DC$194)*10)),1))</f>
        <v>x</v>
      </c>
      <c r="DD26" s="55">
        <f>IF('Indicator Data'!AG29="No data","x",ROUND(IF('Indicator Data'!AG29&gt;DD$195,10,IF('Indicator Data'!AG29&lt;DD$194,0,10-(DD$195-'Indicator Data'!AG29)/(DD$195-DD$194)*10)),1))</f>
        <v>1.7</v>
      </c>
      <c r="DE26" s="55">
        <f t="shared" si="62"/>
        <v>4.7</v>
      </c>
      <c r="DF26" s="55">
        <f>IF('Indicator Data'!AB29="No data","x",ROUND(IF('Indicator Data'!AB29&gt;DF$195,10,IF('Indicator Data'!AB29&lt;DF$194,0,10-(DF$195-'Indicator Data'!AB29)/(DF$195-DF$194)*10)),1))</f>
        <v>0.9</v>
      </c>
      <c r="DG26" s="55">
        <f t="shared" si="63"/>
        <v>0.4</v>
      </c>
      <c r="DH26" s="183">
        <f>IF('Indicator Data'!AD29="No data","x",'Indicator Data'!AD29/'Indicator Data'!$CJ29)</f>
        <v>2.2386544071489235E-4</v>
      </c>
      <c r="DI26" s="55">
        <f t="shared" si="64"/>
        <v>7.8</v>
      </c>
      <c r="DJ26" s="55" t="str">
        <f>IF('Indicator Data'!AE29="No data","x",ROUND(IF('Indicator Data'!AE29&gt;DJ$195,0,IF('Indicator Data'!AE29&lt;DJ$194,10,(DJ$195-'Indicator Data'!AE29)/(DJ$195-DJ$194)*10)),1))</f>
        <v>x</v>
      </c>
      <c r="DK26" s="55">
        <f t="shared" si="65"/>
        <v>7.8</v>
      </c>
      <c r="DL26" s="55">
        <f t="shared" si="66"/>
        <v>4.3</v>
      </c>
      <c r="DM26" s="57">
        <f t="shared" si="36"/>
        <v>4.3</v>
      </c>
      <c r="DN26" s="58">
        <f t="shared" si="37"/>
        <v>2.6</v>
      </c>
      <c r="DO26" s="55">
        <f>ROUND(IF('Indicator Data'!AH29=0,0,IF('Indicator Data'!AH29&gt;DO$195,10,IF('Indicator Data'!AH29&lt;DO$194,0,10-(DO$195-'Indicator Data'!AH29)/(DO$195-DO$194)*10))),1)</f>
        <v>0</v>
      </c>
      <c r="DP26" s="55">
        <f>ROUND(IF('Indicator Data'!AI29=0,0,IF(LOG('Indicator Data'!AI29)&gt;LOG(DP$195),10,IF(LOG('Indicator Data'!AI29)&lt;LOG(DP$194),0,10-(LOG(DP$195)-LOG('Indicator Data'!AI29))/(LOG(DP$195)-LOG(DP$194))*10))),1)</f>
        <v>0</v>
      </c>
      <c r="DQ26" s="57">
        <f t="shared" si="38"/>
        <v>0</v>
      </c>
      <c r="DR26" s="55">
        <f>'Indicator Data'!AJ29</f>
        <v>0</v>
      </c>
      <c r="DS26" s="55">
        <f>'Indicator Data'!AK29</f>
        <v>0</v>
      </c>
      <c r="DT26" s="57">
        <f t="shared" si="39"/>
        <v>0</v>
      </c>
      <c r="DU26" s="58">
        <f t="shared" si="40"/>
        <v>0</v>
      </c>
      <c r="DV26" s="15"/>
      <c r="DW26" s="103"/>
    </row>
    <row r="27" spans="1:127" s="4" customFormat="1" x14ac:dyDescent="0.3">
      <c r="A27" s="121" t="str">
        <f>'Indicator Data'!A30</f>
        <v>Bulgaria</v>
      </c>
      <c r="B27" s="59" t="str">
        <f>'Indicator Data'!B30</f>
        <v>BGR</v>
      </c>
      <c r="C27" s="55">
        <f>ROUND(IF('Indicator Data'!C30=0,0.1,IF(LOG('Indicator Data'!C30)&gt;C$195,10,IF(LOG('Indicator Data'!C30)&lt;C$194,0,10-(C$195-LOG('Indicator Data'!C30))/(C$195-C$194)*10))),1)</f>
        <v>7.9</v>
      </c>
      <c r="D27" s="55">
        <f>ROUND(IF('Indicator Data'!D30=0,0.1,IF(LOG('Indicator Data'!D30)&gt;D$195,10,IF(LOG('Indicator Data'!D30)&lt;D$194,0,10-(D$195-LOG('Indicator Data'!D30))/(D$195-D$194)*10))),1)</f>
        <v>0.1</v>
      </c>
      <c r="E27" s="55">
        <f t="shared" si="0"/>
        <v>5.2</v>
      </c>
      <c r="F27" s="55">
        <f>IF('Indicator Data'!E30="No data",0.1,(ROUND(IF('Indicator Data'!E30=0,0,IF(LOG('Indicator Data'!E30)&gt;F$195,10,IF(LOG('Indicator Data'!E30)&lt;F$194,0,10-(F$195-LOG('Indicator Data'!E30))/(F$195-F$194)*10))),1)))</f>
        <v>6.3</v>
      </c>
      <c r="G27" s="55">
        <f>ROUND(IF('Indicator Data'!F30=0,0,IF(LOG('Indicator Data'!F30)&gt;G$195,10,IF(LOG('Indicator Data'!F30)&lt;G$194,0,10-(G$195-LOG('Indicator Data'!F30))/(G$195-G$194)*10))),1)</f>
        <v>0</v>
      </c>
      <c r="H27" s="55">
        <f>ROUND(IF('Indicator Data'!G30=0,0,IF(LOG('Indicator Data'!G30)&gt;H$195,10,IF(LOG('Indicator Data'!G30)&lt;H$194,0,10-(H$195-LOG('Indicator Data'!G30))/(H$195-H$194)*10))),1)</f>
        <v>0</v>
      </c>
      <c r="I27" s="55">
        <f>ROUND(IF('Indicator Data'!H30=0,0,IF(LOG('Indicator Data'!H30)&gt;I$195,10,IF(LOG('Indicator Data'!H30)&lt;I$194,0,10-(I$195-LOG('Indicator Data'!H30))/(I$195-I$194)*10))),1)</f>
        <v>0</v>
      </c>
      <c r="J27" s="55">
        <f t="shared" si="1"/>
        <v>0</v>
      </c>
      <c r="K27" s="55">
        <f>ROUND(IF('Indicator Data'!I30=0,0,IF(LOG('Indicator Data'!I30)&gt;K$195,10,IF(LOG('Indicator Data'!I30)&lt;K$194,0,10-(K$195-LOG('Indicator Data'!I30))/(K$195-K$194)*10))),1)</f>
        <v>0</v>
      </c>
      <c r="L27" s="55">
        <f t="shared" si="2"/>
        <v>0</v>
      </c>
      <c r="M27" s="55">
        <f>ROUND(IF('Indicator Data'!J30=0,0,IF(LOG('Indicator Data'!J30)&gt;M$195,10,IF(LOG('Indicator Data'!J30)&lt;M$194,0,10-(M$195-LOG('Indicator Data'!J30))/(M$195-M$194)*10))),1)</f>
        <v>0</v>
      </c>
      <c r="N27" s="56">
        <f>'Indicator Data'!C30/'Indicator Data'!$CK30</f>
        <v>2.0226475079561067E-3</v>
      </c>
      <c r="O27" s="56">
        <f>'Indicator Data'!D30/'Indicator Data'!$CK30</f>
        <v>0</v>
      </c>
      <c r="P27" s="56">
        <f>IF(F27=0.1,"x",'Indicator Data'!E30/'Indicator Data'!$CK30)</f>
        <v>4.6925649923267691E-3</v>
      </c>
      <c r="Q27" s="56">
        <f>'Indicator Data'!F30/'Indicator Data'!$CK30</f>
        <v>0</v>
      </c>
      <c r="R27" s="56">
        <f>'Indicator Data'!G30/'Indicator Data'!$CK30</f>
        <v>0</v>
      </c>
      <c r="S27" s="56">
        <f>'Indicator Data'!H30/'Indicator Data'!$CK30</f>
        <v>0</v>
      </c>
      <c r="T27" s="56">
        <f>'Indicator Data'!I30/'Indicator Data'!$CK30</f>
        <v>0</v>
      </c>
      <c r="U27" s="56">
        <f>'Indicator Data'!J30/'Indicator Data'!$CK30</f>
        <v>0</v>
      </c>
      <c r="V27" s="55">
        <f t="shared" si="3"/>
        <v>10</v>
      </c>
      <c r="W27" s="55">
        <f t="shared" si="4"/>
        <v>0</v>
      </c>
      <c r="X27" s="55">
        <f t="shared" si="5"/>
        <v>7.6</v>
      </c>
      <c r="Y27" s="55">
        <f t="shared" si="6"/>
        <v>3.1</v>
      </c>
      <c r="Z27" s="55">
        <f t="shared" si="7"/>
        <v>0</v>
      </c>
      <c r="AA27" s="55">
        <f t="shared" si="8"/>
        <v>0</v>
      </c>
      <c r="AB27" s="55">
        <f t="shared" si="9"/>
        <v>0</v>
      </c>
      <c r="AC27" s="55">
        <f t="shared" si="10"/>
        <v>0</v>
      </c>
      <c r="AD27" s="55">
        <f t="shared" si="11"/>
        <v>0</v>
      </c>
      <c r="AE27" s="55">
        <f t="shared" si="12"/>
        <v>0</v>
      </c>
      <c r="AF27" s="55">
        <f t="shared" si="13"/>
        <v>0</v>
      </c>
      <c r="AG27" s="55">
        <f>ROUND(IF('Indicator Data'!K30=0,0,IF('Indicator Data'!K30&gt;AG$195,10,IF('Indicator Data'!K30&lt;AG$194,0,10-(AG$195-'Indicator Data'!K30)/(AG$195-AG$194)*10))),1)</f>
        <v>1</v>
      </c>
      <c r="AH27" s="55">
        <f t="shared" si="14"/>
        <v>9</v>
      </c>
      <c r="AI27" s="55">
        <f t="shared" si="15"/>
        <v>0.1</v>
      </c>
      <c r="AJ27" s="55">
        <f t="shared" si="16"/>
        <v>0</v>
      </c>
      <c r="AK27" s="55">
        <f t="shared" si="17"/>
        <v>0</v>
      </c>
      <c r="AL27" s="55">
        <f t="shared" si="18"/>
        <v>0</v>
      </c>
      <c r="AM27" s="55">
        <f t="shared" si="19"/>
        <v>0</v>
      </c>
      <c r="AN27" s="55">
        <f t="shared" si="20"/>
        <v>0</v>
      </c>
      <c r="AO27" s="182">
        <f t="shared" si="21"/>
        <v>6.6</v>
      </c>
      <c r="AP27" s="182">
        <f t="shared" si="41"/>
        <v>4.9000000000000004</v>
      </c>
      <c r="AQ27" s="182">
        <f t="shared" si="22"/>
        <v>0</v>
      </c>
      <c r="AR27" s="182">
        <f t="shared" si="23"/>
        <v>0</v>
      </c>
      <c r="AS27" s="55">
        <f t="shared" si="24"/>
        <v>0.5</v>
      </c>
      <c r="AT27" s="55">
        <f>IF('Indicator Data'!L30="No data","x",IF('Indicator Data'!CL30&lt;1000,"x",ROUND((IF('Indicator Data'!L30&gt;AT$195,10,IF('Indicator Data'!L30&lt;AT$194,0,10-(AT$195-'Indicator Data'!L30)/(AT$195-AT$194)*10))),1)))</f>
        <v>5.0999999999999996</v>
      </c>
      <c r="AU27" s="182">
        <f t="shared" si="25"/>
        <v>2.8</v>
      </c>
      <c r="AV27" s="55">
        <f>IF('Indicator Data'!M30="No data","x",ROUND(IF('Indicator Data'!M30=0,0,IF(LOG('Indicator Data'!M30)&gt;AV$195,10,IF(LOG('Indicator Data'!M30)&lt;AV$194,0,10-(AV$195-LOG('Indicator Data'!M30))/(AV$195-AV$194)*10))),1))</f>
        <v>8.3000000000000007</v>
      </c>
      <c r="AW27" s="56">
        <f>IF(AV27="x","x",'Indicator Data'!M30/'Indicator Data'!$CK30)</f>
        <v>0.86547796028864143</v>
      </c>
      <c r="AX27" s="55">
        <f t="shared" si="42"/>
        <v>9.6</v>
      </c>
      <c r="AY27" s="55">
        <f t="shared" si="43"/>
        <v>9.1</v>
      </c>
      <c r="AZ27" s="55" t="str">
        <f>IF('Indicator Data'!N30="No data","x",ROUND(IF('Indicator Data'!N30=0,0,IF(LOG('Indicator Data'!N30)&gt;AZ$195,10,IF(LOG('Indicator Data'!N30)&lt;AZ$194,0,10-(AZ$195-LOG('Indicator Data'!N30))/(AZ$195-AZ$194)*10))),1))</f>
        <v>x</v>
      </c>
      <c r="BA27" s="56" t="str">
        <f>IF(AZ27="x","x",'Indicator Data'!N30/'Indicator Data'!$CK30)</f>
        <v>x</v>
      </c>
      <c r="BB27" s="55" t="str">
        <f t="shared" si="44"/>
        <v>x</v>
      </c>
      <c r="BC27" s="55" t="str">
        <f t="shared" si="45"/>
        <v>x</v>
      </c>
      <c r="BD27" s="55" t="str">
        <f>IF('Indicator Data'!O30="No data","x",ROUND(IF('Indicator Data'!O30=0,0,IF(LOG('Indicator Data'!O30)&gt;BD$195,10,IF(LOG('Indicator Data'!O30)&lt;BD$194,0,10-(BD$195-LOG('Indicator Data'!O30))/(BD$195-BD$194)*10))),1))</f>
        <v>x</v>
      </c>
      <c r="BE27" s="56" t="str">
        <f>IF(BD27="x","x",'Indicator Data'!O30/'Indicator Data'!$CK30)</f>
        <v>x</v>
      </c>
      <c r="BF27" s="55" t="str">
        <f t="shared" si="46"/>
        <v>x</v>
      </c>
      <c r="BG27" s="55" t="str">
        <f t="shared" si="47"/>
        <v>x</v>
      </c>
      <c r="BH27" s="55" t="str">
        <f>IF('Indicator Data'!P30="No data","x",ROUND(IF('Indicator Data'!P30=0,0,IF(LOG('Indicator Data'!P30)&gt;BH$195,10,IF(LOG('Indicator Data'!P30)&lt;BH$194,0,10-(BH$195-LOG('Indicator Data'!P30))/(BH$195-BH$194)*10))),1))</f>
        <v>x</v>
      </c>
      <c r="BI27" s="56" t="str">
        <f>IF(BH27="x","x",'Indicator Data'!P30/'Indicator Data'!$CK30)</f>
        <v>x</v>
      </c>
      <c r="BJ27" s="55" t="str">
        <f t="shared" si="48"/>
        <v>x</v>
      </c>
      <c r="BK27" s="55" t="str">
        <f t="shared" si="49"/>
        <v>x</v>
      </c>
      <c r="BL27" s="55">
        <f t="shared" si="50"/>
        <v>9.1</v>
      </c>
      <c r="BM27" s="55">
        <f>ROUND(IF('Indicator Data'!Q30=0,0,IF(LOG('Indicator Data'!Q30)&gt;BM$195,10,IF(LOG('Indicator Data'!Q30)&lt;BM$194,0,10-(BM$195-LOG('Indicator Data'!Q30))/(BM$195-BM$194)*10))),1)</f>
        <v>0</v>
      </c>
      <c r="BN27" s="55">
        <f>ROUND(IF('Indicator Data'!R30=0,0,IF(LOG('Indicator Data'!R30)&gt;BN$195,10,IF(LOG('Indicator Data'!R30)&lt;BN$194,0,10-(BN$195-LOG('Indicator Data'!R30))/(BN$195-BN$194)*10))),1)</f>
        <v>0</v>
      </c>
      <c r="BO27" s="55">
        <f t="shared" si="51"/>
        <v>0</v>
      </c>
      <c r="BP27" s="56">
        <f>'Indicator Data'!Q30/'Indicator Data'!$CK30</f>
        <v>0</v>
      </c>
      <c r="BQ27" s="56">
        <f>'Indicator Data'!R30/'Indicator Data'!$CK30</f>
        <v>0</v>
      </c>
      <c r="BR27" s="55">
        <f t="shared" si="26"/>
        <v>0</v>
      </c>
      <c r="BS27" s="55">
        <f t="shared" si="27"/>
        <v>0</v>
      </c>
      <c r="BT27" s="55">
        <f t="shared" si="28"/>
        <v>0</v>
      </c>
      <c r="BU27" s="55">
        <f t="shared" si="52"/>
        <v>0</v>
      </c>
      <c r="BV27" s="55">
        <f>ROUND(IF('Indicator Data'!S30=0,0,IF(LOG('Indicator Data'!S30)&gt;BV$195,10,IF(LOG('Indicator Data'!S30)&lt;BV$194,0,10-(BV$195-LOG('Indicator Data'!S30))/(BV$195-BV$194)*10))),1)</f>
        <v>0</v>
      </c>
      <c r="BW27" s="55">
        <f>ROUND(IF('Indicator Data'!T30=0,0,IF(LOG('Indicator Data'!T30)&gt;BW$195,10,IF(LOG('Indicator Data'!T30)&lt;BW$194,0,10-(BW$195-LOG('Indicator Data'!T30))/(BW$195-BW$194)*10))),1)</f>
        <v>0</v>
      </c>
      <c r="BX27" s="55">
        <f t="shared" si="53"/>
        <v>0</v>
      </c>
      <c r="BY27" s="56">
        <f>'Indicator Data'!S30/'Indicator Data'!$CK30</f>
        <v>0</v>
      </c>
      <c r="BZ27" s="56">
        <f>'Indicator Data'!T30/'Indicator Data'!$CK30</f>
        <v>0</v>
      </c>
      <c r="CA27" s="55">
        <f t="shared" si="29"/>
        <v>0</v>
      </c>
      <c r="CB27" s="55">
        <f t="shared" si="30"/>
        <v>0</v>
      </c>
      <c r="CC27" s="55">
        <f t="shared" si="54"/>
        <v>0</v>
      </c>
      <c r="CD27" s="55">
        <f t="shared" si="55"/>
        <v>0</v>
      </c>
      <c r="CE27" s="55">
        <f t="shared" si="56"/>
        <v>0</v>
      </c>
      <c r="CF27" s="55">
        <f>ROUND(IF('Indicator Data'!U30=0,0,IF(LOG('Indicator Data'!U30)&gt;CF$195,10,IF(LOG('Indicator Data'!U30)&lt;CF$194,0,10-(CF$195-LOG('Indicator Data'!U30))/(CF$195-CF$194)*10))),1)</f>
        <v>0</v>
      </c>
      <c r="CG27" s="56">
        <f>'Indicator Data'!U30/'Indicator Data'!$CK30</f>
        <v>0</v>
      </c>
      <c r="CH27" s="55">
        <f t="shared" si="31"/>
        <v>0</v>
      </c>
      <c r="CI27" s="55">
        <f t="shared" si="57"/>
        <v>0</v>
      </c>
      <c r="CJ27" s="55">
        <f>ROUND(IF('Indicator Data'!V30=0,0,IF(LOG('Indicator Data'!V30)&gt;CJ$195,10,IF(LOG('Indicator Data'!V30)&lt;CJ$194,0,10-(CJ$195-LOG('Indicator Data'!V30))/(CJ$195-CJ$194)*10))),1)</f>
        <v>0</v>
      </c>
      <c r="CK27" s="56">
        <f>IF('Indicator Data'!V30/'Indicator Data'!$CK30&gt;1,1,'Indicator Data'!V30/'Indicator Data'!$CK30)</f>
        <v>0</v>
      </c>
      <c r="CL27" s="55">
        <f t="shared" si="32"/>
        <v>0</v>
      </c>
      <c r="CM27" s="55">
        <f t="shared" si="58"/>
        <v>0</v>
      </c>
      <c r="CN27" s="55">
        <f>ROUND(IF('Indicator Data'!W30=0,0,IF(LOG('Indicator Data'!W30)&gt;CN$195,10,IF(LOG('Indicator Data'!W30)&lt;CN$194,0,10-(CN$195-LOG('Indicator Data'!W30))/(CN$195-CN$194)*10))),1)</f>
        <v>0</v>
      </c>
      <c r="CO27" s="56">
        <f>'Indicator Data'!W30/'Indicator Data'!$CK30</f>
        <v>0</v>
      </c>
      <c r="CP27" s="55">
        <f t="shared" si="33"/>
        <v>0</v>
      </c>
      <c r="CQ27" s="55">
        <f t="shared" si="59"/>
        <v>0</v>
      </c>
      <c r="CR27" s="55">
        <f t="shared" si="34"/>
        <v>0</v>
      </c>
      <c r="CS27" s="55">
        <f>IF('Indicator Data'!BZ30="No data","x",ROUND(IF('Indicator Data'!BZ30&gt;CS$195,0,IF('Indicator Data'!BZ30&lt;CS$194,10,(CS$195-'Indicator Data'!BZ30)/(CS$195-CS$194)*10)),1))</f>
        <v>1.6</v>
      </c>
      <c r="CT27" s="55">
        <f>IF('Indicator Data'!CA30="No data","x",ROUND(IF('Indicator Data'!CA30&gt;CT$195,0,IF('Indicator Data'!CA30&lt;CT$194,10,(CT$195-'Indicator Data'!CA30)/(CT$195-CT$194)*10)),1))</f>
        <v>0.1</v>
      </c>
      <c r="CU27" s="55" t="str">
        <f>IF('Indicator Data'!AC30="No data","x",ROUND(IF('Indicator Data'!AC30&gt;CU$195,0,IF('Indicator Data'!AC30&lt;CU$194,10,(CU$195-'Indicator Data'!AC30)/(CU$195-CU$194)*10)),1))</f>
        <v>x</v>
      </c>
      <c r="CV27" s="55">
        <f t="shared" si="35"/>
        <v>0.9</v>
      </c>
      <c r="CW27" s="55">
        <f>IF('Indicator Data'!X30="No data","x",ROUND(IF(LOG('Indicator Data'!X30)&gt;CW$195,10,IF(LOG('Indicator Data'!X30)&lt;CW$194,0,10-(CW$195-LOG('Indicator Data'!X30))/(CW$195-CW$194)*10)),1))</f>
        <v>6</v>
      </c>
      <c r="CX27" s="55">
        <f>IF('Indicator Data'!Y30="No data","x",ROUND(IF('Indicator Data'!Y30&gt;CX$195,10,IF('Indicator Data'!Y30&lt;CX$194,0,10-(CX$195-'Indicator Data'!Y30)/(CX$195-CX$194)*10)),1))</f>
        <v>0</v>
      </c>
      <c r="CY27" s="55">
        <f>IF('Indicator Data'!Z30="No data","x",ROUND(IF('Indicator Data'!Z30&gt;CY$195,10,IF('Indicator Data'!Z30&lt;CY$194,0,10-(CY$195-'Indicator Data'!Z30)/(CY$195-CY$194)*10)),1))</f>
        <v>7.5</v>
      </c>
      <c r="CZ27" s="55">
        <f>IF('Indicator Data'!AA30="No data","x",ROUND(IF('Indicator Data'!AA30&gt;CZ$195,10,IF('Indicator Data'!AA30&lt;CZ$194,0,10-(CZ$195-'Indicator Data'!AA30)/(CZ$195-CZ$194)*10)),1))</f>
        <v>0.8</v>
      </c>
      <c r="DA27" s="55">
        <f t="shared" si="60"/>
        <v>3.6</v>
      </c>
      <c r="DB27" s="55">
        <f t="shared" si="61"/>
        <v>2.7</v>
      </c>
      <c r="DC27" s="55" t="str">
        <f>IF('Indicator Data'!AF30="No data","x",ROUND(IF('Indicator Data'!AF30&gt;DC$195,10,IF('Indicator Data'!AF30&lt;DC$194,0,10-(DC$195-'Indicator Data'!AF30)/(DC$195-DC$194)*10)),1))</f>
        <v>x</v>
      </c>
      <c r="DD27" s="55">
        <f>IF('Indicator Data'!AG30="No data","x",ROUND(IF('Indicator Data'!AG30&gt;DD$195,10,IF('Indicator Data'!AG30&lt;DD$194,0,10-(DD$195-'Indicator Data'!AG30)/(DD$195-DD$194)*10)),1))</f>
        <v>0</v>
      </c>
      <c r="DE27" s="55">
        <f t="shared" si="62"/>
        <v>2.9</v>
      </c>
      <c r="DF27" s="55">
        <f>IF('Indicator Data'!AB30="No data","x",ROUND(IF('Indicator Data'!AB30&gt;DF$195,10,IF('Indicator Data'!AB30&lt;DF$194,0,10-(DF$195-'Indicator Data'!AB30)/(DF$195-DF$194)*10)),1))</f>
        <v>0</v>
      </c>
      <c r="DG27" s="55">
        <f t="shared" si="63"/>
        <v>0.6</v>
      </c>
      <c r="DH27" s="183">
        <f>IF('Indicator Data'!AD30="No data","x",'Indicator Data'!AD30/'Indicator Data'!$CJ30)</f>
        <v>9.4055570785459724E-4</v>
      </c>
      <c r="DI27" s="55">
        <f t="shared" si="64"/>
        <v>0.6</v>
      </c>
      <c r="DJ27" s="55">
        <f>IF('Indicator Data'!AE30="No data","x",ROUND(IF('Indicator Data'!AE30&gt;DJ$195,0,IF('Indicator Data'!AE30&lt;DJ$194,10,(DJ$195-'Indicator Data'!AE30)/(DJ$195-DJ$194)*10)),1))</f>
        <v>2</v>
      </c>
      <c r="DK27" s="55">
        <f t="shared" si="65"/>
        <v>1.3</v>
      </c>
      <c r="DL27" s="55">
        <f t="shared" si="66"/>
        <v>1.6</v>
      </c>
      <c r="DM27" s="57">
        <f t="shared" si="36"/>
        <v>4.5999999999999996</v>
      </c>
      <c r="DN27" s="58">
        <f t="shared" si="37"/>
        <v>3.5</v>
      </c>
      <c r="DO27" s="55">
        <f>ROUND(IF('Indicator Data'!AH30=0,0,IF('Indicator Data'!AH30&gt;DO$195,10,IF('Indicator Data'!AH30&lt;DO$194,0,10-(DO$195-'Indicator Data'!AH30)/(DO$195-DO$194)*10))),1)</f>
        <v>0.5</v>
      </c>
      <c r="DP27" s="55">
        <f>ROUND(IF('Indicator Data'!AI30=0,0,IF(LOG('Indicator Data'!AI30)&gt;LOG(DP$195),10,IF(LOG('Indicator Data'!AI30)&lt;LOG(DP$194),0,10-(LOG(DP$195)-LOG('Indicator Data'!AI30))/(LOG(DP$195)-LOG(DP$194))*10))),1)</f>
        <v>0.2</v>
      </c>
      <c r="DQ27" s="57">
        <f t="shared" si="38"/>
        <v>0.4</v>
      </c>
      <c r="DR27" s="55">
        <f>'Indicator Data'!AJ30</f>
        <v>0</v>
      </c>
      <c r="DS27" s="55">
        <f>'Indicator Data'!AK30</f>
        <v>0</v>
      </c>
      <c r="DT27" s="57">
        <f t="shared" si="39"/>
        <v>0</v>
      </c>
      <c r="DU27" s="58">
        <f t="shared" si="40"/>
        <v>0.3</v>
      </c>
      <c r="DV27" s="15"/>
      <c r="DW27" s="103"/>
    </row>
    <row r="28" spans="1:127" s="4" customFormat="1" x14ac:dyDescent="0.3">
      <c r="A28" s="121" t="str">
        <f>'Indicator Data'!A31</f>
        <v>Burkina Faso</v>
      </c>
      <c r="B28" s="59" t="str">
        <f>'Indicator Data'!B31</f>
        <v>BFA</v>
      </c>
      <c r="C28" s="55">
        <f>ROUND(IF('Indicator Data'!C31=0,0.1,IF(LOG('Indicator Data'!C31)&gt;C$195,10,IF(LOG('Indicator Data'!C31)&lt;C$194,0,10-(C$195-LOG('Indicator Data'!C31))/(C$195-C$194)*10))),1)</f>
        <v>0.1</v>
      </c>
      <c r="D28" s="55">
        <f>ROUND(IF('Indicator Data'!D31=0,0.1,IF(LOG('Indicator Data'!D31)&gt;D$195,10,IF(LOG('Indicator Data'!D31)&lt;D$194,0,10-(D$195-LOG('Indicator Data'!D31))/(D$195-D$194)*10))),1)</f>
        <v>0.1</v>
      </c>
      <c r="E28" s="55">
        <f t="shared" si="0"/>
        <v>0.1</v>
      </c>
      <c r="F28" s="55">
        <f>IF('Indicator Data'!E31="No data",0.1,(ROUND(IF('Indicator Data'!E31=0,0,IF(LOG('Indicator Data'!E31)&gt;F$195,10,IF(LOG('Indicator Data'!E31)&lt;F$194,0,10-(F$195-LOG('Indicator Data'!E31))/(F$195-F$194)*10))),1)))</f>
        <v>6.6</v>
      </c>
      <c r="G28" s="55">
        <f>ROUND(IF('Indicator Data'!F31=0,0,IF(LOG('Indicator Data'!F31)&gt;G$195,10,IF(LOG('Indicator Data'!F31)&lt;G$194,0,10-(G$195-LOG('Indicator Data'!F31))/(G$195-G$194)*10))),1)</f>
        <v>0</v>
      </c>
      <c r="H28" s="55">
        <f>ROUND(IF('Indicator Data'!G31=0,0,IF(LOG('Indicator Data'!G31)&gt;H$195,10,IF(LOG('Indicator Data'!G31)&lt;H$194,0,10-(H$195-LOG('Indicator Data'!G31))/(H$195-H$194)*10))),1)</f>
        <v>0</v>
      </c>
      <c r="I28" s="55">
        <f>ROUND(IF('Indicator Data'!H31=0,0,IF(LOG('Indicator Data'!H31)&gt;I$195,10,IF(LOG('Indicator Data'!H31)&lt;I$194,0,10-(I$195-LOG('Indicator Data'!H31))/(I$195-I$194)*10))),1)</f>
        <v>0</v>
      </c>
      <c r="J28" s="55">
        <f t="shared" si="1"/>
        <v>0</v>
      </c>
      <c r="K28" s="55">
        <f>ROUND(IF('Indicator Data'!I31=0,0,IF(LOG('Indicator Data'!I31)&gt;K$195,10,IF(LOG('Indicator Data'!I31)&lt;K$194,0,10-(K$195-LOG('Indicator Data'!I31))/(K$195-K$194)*10))),1)</f>
        <v>0</v>
      </c>
      <c r="L28" s="55">
        <f t="shared" si="2"/>
        <v>0</v>
      </c>
      <c r="M28" s="55">
        <f>ROUND(IF('Indicator Data'!J31=0,0,IF(LOG('Indicator Data'!J31)&gt;M$195,10,IF(LOG('Indicator Data'!J31)&lt;M$194,0,10-(M$195-LOG('Indicator Data'!J31))/(M$195-M$194)*10))),1)</f>
        <v>10</v>
      </c>
      <c r="N28" s="56">
        <f>'Indicator Data'!C31/'Indicator Data'!$CK31</f>
        <v>0</v>
      </c>
      <c r="O28" s="56">
        <f>'Indicator Data'!D31/'Indicator Data'!$CK31</f>
        <v>0</v>
      </c>
      <c r="P28" s="56">
        <f>IF(F28=0.1,"x",'Indicator Data'!E31/'Indicator Data'!$CK31)</f>
        <v>2.5099128276320766E-3</v>
      </c>
      <c r="Q28" s="56">
        <f>'Indicator Data'!F31/'Indicator Data'!$CK31</f>
        <v>0</v>
      </c>
      <c r="R28" s="56">
        <f>'Indicator Data'!G31/'Indicator Data'!$CK31</f>
        <v>0</v>
      </c>
      <c r="S28" s="56">
        <f>'Indicator Data'!H31/'Indicator Data'!$CK31</f>
        <v>0</v>
      </c>
      <c r="T28" s="56">
        <f>'Indicator Data'!I31/'Indicator Data'!$CK31</f>
        <v>0</v>
      </c>
      <c r="U28" s="56">
        <f>'Indicator Data'!J31/'Indicator Data'!$CK31</f>
        <v>1.5403451614443141E-2</v>
      </c>
      <c r="V28" s="55">
        <f t="shared" si="3"/>
        <v>0</v>
      </c>
      <c r="W28" s="55">
        <f t="shared" si="4"/>
        <v>0</v>
      </c>
      <c r="X28" s="55">
        <f t="shared" si="5"/>
        <v>0</v>
      </c>
      <c r="Y28" s="55">
        <f t="shared" si="6"/>
        <v>1.7</v>
      </c>
      <c r="Z28" s="55">
        <f t="shared" si="7"/>
        <v>0</v>
      </c>
      <c r="AA28" s="55">
        <f t="shared" si="8"/>
        <v>0</v>
      </c>
      <c r="AB28" s="55">
        <f t="shared" si="9"/>
        <v>0</v>
      </c>
      <c r="AC28" s="55">
        <f t="shared" si="10"/>
        <v>0</v>
      </c>
      <c r="AD28" s="55">
        <f t="shared" si="11"/>
        <v>0</v>
      </c>
      <c r="AE28" s="55">
        <f t="shared" si="12"/>
        <v>0</v>
      </c>
      <c r="AF28" s="55">
        <f t="shared" si="13"/>
        <v>5.0999999999999996</v>
      </c>
      <c r="AG28" s="55">
        <f>ROUND(IF('Indicator Data'!K31=0,0,IF('Indicator Data'!K31&gt;AG$195,10,IF('Indicator Data'!K31&lt;AG$194,0,10-(AG$195-'Indicator Data'!K31)/(AG$195-AG$194)*10))),1)</f>
        <v>6.7</v>
      </c>
      <c r="AH28" s="55">
        <f t="shared" si="14"/>
        <v>0.1</v>
      </c>
      <c r="AI28" s="55">
        <f t="shared" si="15"/>
        <v>0.1</v>
      </c>
      <c r="AJ28" s="55">
        <f t="shared" si="16"/>
        <v>0</v>
      </c>
      <c r="AK28" s="55">
        <f t="shared" si="17"/>
        <v>0</v>
      </c>
      <c r="AL28" s="55">
        <f t="shared" si="18"/>
        <v>0</v>
      </c>
      <c r="AM28" s="55">
        <f t="shared" si="19"/>
        <v>0</v>
      </c>
      <c r="AN28" s="55">
        <f t="shared" si="20"/>
        <v>8.5</v>
      </c>
      <c r="AO28" s="182">
        <f t="shared" si="21"/>
        <v>0.1</v>
      </c>
      <c r="AP28" s="182">
        <f t="shared" si="41"/>
        <v>4.5999999999999996</v>
      </c>
      <c r="AQ28" s="182">
        <f t="shared" si="22"/>
        <v>0</v>
      </c>
      <c r="AR28" s="182">
        <f t="shared" si="23"/>
        <v>0</v>
      </c>
      <c r="AS28" s="55">
        <f t="shared" si="24"/>
        <v>7.6</v>
      </c>
      <c r="AT28" s="55">
        <f>IF('Indicator Data'!L31="No data","x",IF('Indicator Data'!CL31&lt;1000,"x",ROUND((IF('Indicator Data'!L31&gt;AT$195,10,IF('Indicator Data'!L31&lt;AT$194,0,10-(AT$195-'Indicator Data'!L31)/(AT$195-AT$194)*10))),1)))</f>
        <v>4</v>
      </c>
      <c r="AU28" s="182">
        <f t="shared" si="25"/>
        <v>5.8</v>
      </c>
      <c r="AV28" s="55">
        <f>IF('Indicator Data'!M31="No data","x",ROUND(IF('Indicator Data'!M31=0,0,IF(LOG('Indicator Data'!M31)&gt;AV$195,10,IF(LOG('Indicator Data'!M31)&lt;AV$194,0,10-(AV$195-LOG('Indicator Data'!M31))/(AV$195-AV$194)*10))),1))</f>
        <v>8.5</v>
      </c>
      <c r="AW28" s="56">
        <f>IF(AV28="x","x",'Indicator Data'!M31/'Indicator Data'!$CK31)</f>
        <v>0.48239481281237051</v>
      </c>
      <c r="AX28" s="55">
        <f t="shared" si="42"/>
        <v>5.4</v>
      </c>
      <c r="AY28" s="55">
        <f t="shared" si="43"/>
        <v>7.2</v>
      </c>
      <c r="AZ28" s="55">
        <f>IF('Indicator Data'!N31="No data","x",ROUND(IF('Indicator Data'!N31=0,0,IF(LOG('Indicator Data'!N31)&gt;AZ$195,10,IF(LOG('Indicator Data'!N31)&lt;AZ$194,0,10-(AZ$195-LOG('Indicator Data'!N31))/(AZ$195-AZ$194)*10))),1))</f>
        <v>0</v>
      </c>
      <c r="BA28" s="56">
        <f>IF(AZ28="x","x",'Indicator Data'!N31/'Indicator Data'!$CK31)</f>
        <v>0</v>
      </c>
      <c r="BB28" s="55">
        <f t="shared" si="44"/>
        <v>0</v>
      </c>
      <c r="BC28" s="55">
        <f t="shared" si="45"/>
        <v>0</v>
      </c>
      <c r="BD28" s="55">
        <f>IF('Indicator Data'!O31="No data","x",ROUND(IF('Indicator Data'!O31=0,0,IF(LOG('Indicator Data'!O31)&gt;BD$195,10,IF(LOG('Indicator Data'!O31)&lt;BD$194,0,10-(BD$195-LOG('Indicator Data'!O31))/(BD$195-BD$194)*10))),1))</f>
        <v>8.1</v>
      </c>
      <c r="BE28" s="56">
        <f>IF(BD28="x","x",'Indicator Data'!O31/'Indicator Data'!$CK31)</f>
        <v>3.7721757126291708E-2</v>
      </c>
      <c r="BF28" s="55">
        <f t="shared" si="46"/>
        <v>3.8</v>
      </c>
      <c r="BG28" s="55">
        <f t="shared" si="47"/>
        <v>6.4</v>
      </c>
      <c r="BH28" s="55">
        <f>IF('Indicator Data'!P31="No data","x",ROUND(IF('Indicator Data'!P31=0,0,IF(LOG('Indicator Data'!P31)&gt;BH$195,10,IF(LOG('Indicator Data'!P31)&lt;BH$194,0,10-(BH$195-LOG('Indicator Data'!P31))/(BH$195-BH$194)*10))),1))</f>
        <v>0</v>
      </c>
      <c r="BI28" s="56">
        <f>IF(BH28="x","x",'Indicator Data'!P31/'Indicator Data'!$CK31)</f>
        <v>0</v>
      </c>
      <c r="BJ28" s="55">
        <f t="shared" si="48"/>
        <v>0</v>
      </c>
      <c r="BK28" s="55">
        <f t="shared" si="49"/>
        <v>0</v>
      </c>
      <c r="BL28" s="55">
        <f t="shared" si="50"/>
        <v>4.2</v>
      </c>
      <c r="BM28" s="55">
        <f>ROUND(IF('Indicator Data'!Q31=0,0,IF(LOG('Indicator Data'!Q31)&gt;BM$195,10,IF(LOG('Indicator Data'!Q31)&lt;BM$194,0,10-(BM$195-LOG('Indicator Data'!Q31))/(BM$195-BM$194)*10))),1)</f>
        <v>8.9</v>
      </c>
      <c r="BN28" s="55">
        <f>ROUND(IF('Indicator Data'!R31=0,0,IF(LOG('Indicator Data'!R31)&gt;BN$195,10,IF(LOG('Indicator Data'!R31)&lt;BN$194,0,10-(BN$195-LOG('Indicator Data'!R31))/(BN$195-BN$194)*10))),1)</f>
        <v>0</v>
      </c>
      <c r="BO28" s="55">
        <f t="shared" si="51"/>
        <v>2.9666666666666668</v>
      </c>
      <c r="BP28" s="56">
        <f>'Indicator Data'!Q31/'Indicator Data'!$CK31</f>
        <v>0.99930844468035918</v>
      </c>
      <c r="BQ28" s="56">
        <f>'Indicator Data'!R31/'Indicator Data'!$CK31</f>
        <v>0</v>
      </c>
      <c r="BR28" s="55">
        <f t="shared" si="26"/>
        <v>10</v>
      </c>
      <c r="BS28" s="55">
        <f t="shared" si="27"/>
        <v>0</v>
      </c>
      <c r="BT28" s="55">
        <f t="shared" si="28"/>
        <v>3.3333333333333335</v>
      </c>
      <c r="BU28" s="55">
        <f t="shared" si="52"/>
        <v>3.2</v>
      </c>
      <c r="BV28" s="55">
        <f>ROUND(IF('Indicator Data'!S31=0,0,IF(LOG('Indicator Data'!S31)&gt;BV$195,10,IF(LOG('Indicator Data'!S31)&lt;BV$194,0,10-(BV$195-LOG('Indicator Data'!S31))/(BV$195-BV$194)*10))),1)</f>
        <v>5.6</v>
      </c>
      <c r="BW28" s="55">
        <f>ROUND(IF('Indicator Data'!T31=0,0,IF(LOG('Indicator Data'!T31)&gt;BW$195,10,IF(LOG('Indicator Data'!T31)&lt;BW$194,0,10-(BW$195-LOG('Indicator Data'!T31))/(BW$195-BW$194)*10))),1)</f>
        <v>8.9</v>
      </c>
      <c r="BX28" s="55">
        <f t="shared" si="53"/>
        <v>7.8</v>
      </c>
      <c r="BY28" s="56">
        <f>'Indicator Data'!S31/'Indicator Data'!$CK31</f>
        <v>4.3476935700788319E-3</v>
      </c>
      <c r="BZ28" s="56">
        <f>'Indicator Data'!T31/'Indicator Data'!$CK31</f>
        <v>0.99496075111028037</v>
      </c>
      <c r="CA28" s="55">
        <f t="shared" si="29"/>
        <v>0.1</v>
      </c>
      <c r="CB28" s="55">
        <f t="shared" si="30"/>
        <v>9.9</v>
      </c>
      <c r="CC28" s="55">
        <f t="shared" si="54"/>
        <v>6.6333333333333329</v>
      </c>
      <c r="CD28" s="55">
        <f t="shared" si="55"/>
        <v>7.3</v>
      </c>
      <c r="CE28" s="55">
        <f t="shared" si="56"/>
        <v>5.6</v>
      </c>
      <c r="CF28" s="55">
        <f>ROUND(IF('Indicator Data'!U31=0,0,IF(LOG('Indicator Data'!U31)&gt;CF$195,10,IF(LOG('Indicator Data'!U31)&lt;CF$194,0,10-(CF$195-LOG('Indicator Data'!U31))/(CF$195-CF$194)*10))),1)</f>
        <v>7.9</v>
      </c>
      <c r="CG28" s="56">
        <f>'Indicator Data'!U31/'Indicator Data'!$CK31</f>
        <v>0.1986844186147752</v>
      </c>
      <c r="CH28" s="55">
        <f t="shared" si="31"/>
        <v>2.2000000000000002</v>
      </c>
      <c r="CI28" s="55">
        <f t="shared" si="57"/>
        <v>5.8</v>
      </c>
      <c r="CJ28" s="55">
        <f>ROUND(IF('Indicator Data'!V31=0,0,IF(LOG('Indicator Data'!V31)&gt;CJ$195,10,IF(LOG('Indicator Data'!V31)&lt;CJ$194,0,10-(CJ$195-LOG('Indicator Data'!V31))/(CJ$195-CJ$194)*10))),1)</f>
        <v>8.9</v>
      </c>
      <c r="CK28" s="56">
        <f>IF('Indicator Data'!V31/'Indicator Data'!$CK31&gt;1,1,'Indicator Data'!V31/'Indicator Data'!$CK31)</f>
        <v>0.99645568365597892</v>
      </c>
      <c r="CL28" s="55">
        <f t="shared" si="32"/>
        <v>10</v>
      </c>
      <c r="CM28" s="55">
        <f t="shared" si="58"/>
        <v>9.5</v>
      </c>
      <c r="CN28" s="55">
        <f>ROUND(IF('Indicator Data'!W31=0,0,IF(LOG('Indicator Data'!W31)&gt;CN$195,10,IF(LOG('Indicator Data'!W31)&lt;CN$194,0,10-(CN$195-LOG('Indicator Data'!W31))/(CN$195-CN$194)*10))),1)</f>
        <v>8.9</v>
      </c>
      <c r="CO28" s="56">
        <f>'Indicator Data'!W31/'Indicator Data'!$CK31</f>
        <v>0.96284537292128902</v>
      </c>
      <c r="CP28" s="55">
        <f t="shared" si="33"/>
        <v>9.6</v>
      </c>
      <c r="CQ28" s="55">
        <f t="shared" si="59"/>
        <v>9.3000000000000007</v>
      </c>
      <c r="CR28" s="55">
        <f t="shared" si="34"/>
        <v>8.1</v>
      </c>
      <c r="CS28" s="55">
        <f>IF('Indicator Data'!BZ31="No data","x",ROUND(IF('Indicator Data'!BZ31&gt;CS$195,0,IF('Indicator Data'!BZ31&lt;CS$194,10,(CS$195-'Indicator Data'!BZ31)/(CS$195-CS$194)*10)),1))</f>
        <v>9</v>
      </c>
      <c r="CT28" s="55">
        <f>IF('Indicator Data'!CA31="No data","x",ROUND(IF('Indicator Data'!CA31&gt;CT$195,0,IF('Indicator Data'!CA31&lt;CT$194,10,(CT$195-'Indicator Data'!CA31)/(CT$195-CT$194)*10)),1))</f>
        <v>8.6999999999999993</v>
      </c>
      <c r="CU28" s="55">
        <f>IF('Indicator Data'!AC31="No data","x",ROUND(IF('Indicator Data'!AC31&gt;CU$195,0,IF('Indicator Data'!AC31&lt;CU$194,10,(CU$195-'Indicator Data'!AC31)/(CU$195-CU$194)*10)),1))</f>
        <v>8.8000000000000007</v>
      </c>
      <c r="CV28" s="55">
        <f t="shared" si="35"/>
        <v>8.8000000000000007</v>
      </c>
      <c r="CW28" s="55">
        <f>IF('Indicator Data'!X31="No data","x",ROUND(IF(LOG('Indicator Data'!X31)&gt;CW$195,10,IF(LOG('Indicator Data'!X31)&lt;CW$194,0,10-(CW$195-LOG('Indicator Data'!X31))/(CW$195-CW$194)*10)),1))</f>
        <v>6.2</v>
      </c>
      <c r="CX28" s="55">
        <f>IF('Indicator Data'!Y31="No data","x",ROUND(IF('Indicator Data'!Y31&gt;CX$195,10,IF('Indicator Data'!Y31&lt;CX$194,0,10-(CX$195-'Indicator Data'!Y31)/(CX$195-CX$194)*10)),1))</f>
        <v>10</v>
      </c>
      <c r="CY28" s="55">
        <f>IF('Indicator Data'!Z31="No data","x",ROUND(IF('Indicator Data'!Z31&gt;CY$195,10,IF('Indicator Data'!Z31&lt;CY$194,0,10-(CY$195-'Indicator Data'!Z31)/(CY$195-CY$194)*10)),1))</f>
        <v>2.9</v>
      </c>
      <c r="CZ28" s="55">
        <f>IF('Indicator Data'!AA31="No data","x",ROUND(IF('Indicator Data'!AA31&gt;CZ$195,10,IF('Indicator Data'!AA31&lt;CZ$194,0,10-(CZ$195-'Indicator Data'!AA31)/(CZ$195-CZ$194)*10)),1))</f>
        <v>9.8000000000000007</v>
      </c>
      <c r="DA28" s="55">
        <f t="shared" si="60"/>
        <v>7.2</v>
      </c>
      <c r="DB28" s="55">
        <f t="shared" si="61"/>
        <v>7.7</v>
      </c>
      <c r="DC28" s="55">
        <f>IF('Indicator Data'!AF31="No data","x",ROUND(IF('Indicator Data'!AF31&gt;DC$195,10,IF('Indicator Data'!AF31&lt;DC$194,0,10-(DC$195-'Indicator Data'!AF31)/(DC$195-DC$194)*10)),1))</f>
        <v>6.5</v>
      </c>
      <c r="DD28" s="55">
        <f>IF('Indicator Data'!AG31="No data","x",ROUND(IF('Indicator Data'!AG31&gt;DD$195,10,IF('Indicator Data'!AG31&lt;DD$194,0,10-(DD$195-'Indicator Data'!AG31)/(DD$195-DD$194)*10)),1))</f>
        <v>7.8</v>
      </c>
      <c r="DE28" s="55">
        <f t="shared" si="62"/>
        <v>7.2</v>
      </c>
      <c r="DF28" s="55">
        <f>IF('Indicator Data'!AB31="No data","x",ROUND(IF('Indicator Data'!AB31&gt;DF$195,10,IF('Indicator Data'!AB31&lt;DF$194,0,10-(DF$195-'Indicator Data'!AB31)/(DF$195-DF$194)*10)),1))</f>
        <v>10</v>
      </c>
      <c r="DG28" s="55">
        <f t="shared" si="63"/>
        <v>9.1</v>
      </c>
      <c r="DH28" s="183">
        <f>IF('Indicator Data'!AD31="No data","x",'Indicator Data'!AD31/'Indicator Data'!$CJ31)</f>
        <v>1.6278419633151937E-4</v>
      </c>
      <c r="DI28" s="55">
        <f t="shared" si="64"/>
        <v>8.4</v>
      </c>
      <c r="DJ28" s="55">
        <f>IF('Indicator Data'!AE31="No data","x",ROUND(IF('Indicator Data'!AE31&gt;DJ$195,0,IF('Indicator Data'!AE31&lt;DJ$194,10,(DJ$195-'Indicator Data'!AE31)/(DJ$195-DJ$194)*10)),1))</f>
        <v>6</v>
      </c>
      <c r="DK28" s="55">
        <f t="shared" si="65"/>
        <v>7.2</v>
      </c>
      <c r="DL28" s="55">
        <f t="shared" si="66"/>
        <v>7.8</v>
      </c>
      <c r="DM28" s="57">
        <f t="shared" si="36"/>
        <v>7.2</v>
      </c>
      <c r="DN28" s="58">
        <f t="shared" si="37"/>
        <v>3.6</v>
      </c>
      <c r="DO28" s="55">
        <f>ROUND(IF('Indicator Data'!AH31=0,0,IF('Indicator Data'!AH31&gt;DO$195,10,IF('Indicator Data'!AH31&lt;DO$194,0,10-(DO$195-'Indicator Data'!AH31)/(DO$195-DO$194)*10))),1)</f>
        <v>5.9</v>
      </c>
      <c r="DP28" s="55">
        <f>ROUND(IF('Indicator Data'!AI31=0,0,IF(LOG('Indicator Data'!AI31)&gt;LOG(DP$195),10,IF(LOG('Indicator Data'!AI31)&lt;LOG(DP$194),0,10-(LOG(DP$195)-LOG('Indicator Data'!AI31))/(LOG(DP$195)-LOG(DP$194))*10))),1)</f>
        <v>5</v>
      </c>
      <c r="DQ28" s="57">
        <f t="shared" si="38"/>
        <v>5.5</v>
      </c>
      <c r="DR28" s="55">
        <f>'Indicator Data'!AJ31</f>
        <v>0</v>
      </c>
      <c r="DS28" s="55">
        <f>'Indicator Data'!AK31</f>
        <v>4</v>
      </c>
      <c r="DT28" s="57">
        <f t="shared" si="39"/>
        <v>7</v>
      </c>
      <c r="DU28" s="58">
        <f t="shared" si="40"/>
        <v>7</v>
      </c>
      <c r="DV28" s="15"/>
      <c r="DW28" s="103"/>
    </row>
    <row r="29" spans="1:127" s="4" customFormat="1" x14ac:dyDescent="0.3">
      <c r="A29" s="121" t="str">
        <f>'Indicator Data'!A32</f>
        <v>Burundi</v>
      </c>
      <c r="B29" s="59" t="str">
        <f>'Indicator Data'!B32</f>
        <v>BDI</v>
      </c>
      <c r="C29" s="55">
        <f>ROUND(IF('Indicator Data'!C32=0,0.1,IF(LOG('Indicator Data'!C32)&gt;C$195,10,IF(LOG('Indicator Data'!C32)&lt;C$194,0,10-(C$195-LOG('Indicator Data'!C32))/(C$195-C$194)*10))),1)</f>
        <v>8</v>
      </c>
      <c r="D29" s="55">
        <f>ROUND(IF('Indicator Data'!D32=0,0.1,IF(LOG('Indicator Data'!D32)&gt;D$195,10,IF(LOG('Indicator Data'!D32)&lt;D$194,0,10-(D$195-LOG('Indicator Data'!D32))/(D$195-D$194)*10))),1)</f>
        <v>0.1</v>
      </c>
      <c r="E29" s="55">
        <f t="shared" si="0"/>
        <v>5.3</v>
      </c>
      <c r="F29" s="55">
        <f>IF('Indicator Data'!E32="No data",0.1,(ROUND(IF('Indicator Data'!E32=0,0,IF(LOG('Indicator Data'!E32)&gt;F$195,10,IF(LOG('Indicator Data'!E32)&lt;F$194,0,10-(F$195-LOG('Indicator Data'!E32))/(F$195-F$194)*10))),1)))</f>
        <v>5.6</v>
      </c>
      <c r="G29" s="55">
        <f>ROUND(IF('Indicator Data'!F32=0,0,IF(LOG('Indicator Data'!F32)&gt;G$195,10,IF(LOG('Indicator Data'!F32)&lt;G$194,0,10-(G$195-LOG('Indicator Data'!F32))/(G$195-G$194)*10))),1)</f>
        <v>0</v>
      </c>
      <c r="H29" s="55">
        <f>ROUND(IF('Indicator Data'!G32=0,0,IF(LOG('Indicator Data'!G32)&gt;H$195,10,IF(LOG('Indicator Data'!G32)&lt;H$194,0,10-(H$195-LOG('Indicator Data'!G32))/(H$195-H$194)*10))),1)</f>
        <v>0</v>
      </c>
      <c r="I29" s="55">
        <f>ROUND(IF('Indicator Data'!H32=0,0,IF(LOG('Indicator Data'!H32)&gt;I$195,10,IF(LOG('Indicator Data'!H32)&lt;I$194,0,10-(I$195-LOG('Indicator Data'!H32))/(I$195-I$194)*10))),1)</f>
        <v>0</v>
      </c>
      <c r="J29" s="55">
        <f t="shared" si="1"/>
        <v>0</v>
      </c>
      <c r="K29" s="55">
        <f>ROUND(IF('Indicator Data'!I32=0,0,IF(LOG('Indicator Data'!I32)&gt;K$195,10,IF(LOG('Indicator Data'!I32)&lt;K$194,0,10-(K$195-LOG('Indicator Data'!I32))/(K$195-K$194)*10))),1)</f>
        <v>0</v>
      </c>
      <c r="L29" s="55">
        <f t="shared" si="2"/>
        <v>0</v>
      </c>
      <c r="M29" s="55">
        <f>ROUND(IF('Indicator Data'!J32=0,0,IF(LOG('Indicator Data'!J32)&gt;M$195,10,IF(LOG('Indicator Data'!J32)&lt;M$194,0,10-(M$195-LOG('Indicator Data'!J32))/(M$195-M$194)*10))),1)</f>
        <v>9.9</v>
      </c>
      <c r="N29" s="56">
        <f>'Indicator Data'!C32/'Indicator Data'!$CK32</f>
        <v>1.4113147766879862E-3</v>
      </c>
      <c r="O29" s="56">
        <f>'Indicator Data'!D32/'Indicator Data'!$CK32</f>
        <v>0</v>
      </c>
      <c r="P29" s="56">
        <f>IF(F29=0.1,"x",'Indicator Data'!E32/'Indicator Data'!$CK32)</f>
        <v>1.6154330241142177E-3</v>
      </c>
      <c r="Q29" s="56">
        <f>'Indicator Data'!F32/'Indicator Data'!$CK32</f>
        <v>0</v>
      </c>
      <c r="R29" s="56">
        <f>'Indicator Data'!G32/'Indicator Data'!$CK32</f>
        <v>0</v>
      </c>
      <c r="S29" s="56">
        <f>'Indicator Data'!H32/'Indicator Data'!$CK32</f>
        <v>0</v>
      </c>
      <c r="T29" s="56">
        <f>'Indicator Data'!I32/'Indicator Data'!$CK32</f>
        <v>0</v>
      </c>
      <c r="U29" s="56">
        <f>'Indicator Data'!J32/'Indicator Data'!$CK32</f>
        <v>7.8384241882841453E-3</v>
      </c>
      <c r="V29" s="55">
        <f t="shared" si="3"/>
        <v>7.1</v>
      </c>
      <c r="W29" s="55">
        <f t="shared" si="4"/>
        <v>0</v>
      </c>
      <c r="X29" s="55">
        <f t="shared" si="5"/>
        <v>4.4000000000000004</v>
      </c>
      <c r="Y29" s="55">
        <f t="shared" si="6"/>
        <v>1.1000000000000001</v>
      </c>
      <c r="Z29" s="55">
        <f t="shared" si="7"/>
        <v>0</v>
      </c>
      <c r="AA29" s="55">
        <f t="shared" si="8"/>
        <v>0</v>
      </c>
      <c r="AB29" s="55">
        <f t="shared" si="9"/>
        <v>0</v>
      </c>
      <c r="AC29" s="55">
        <f t="shared" si="10"/>
        <v>0</v>
      </c>
      <c r="AD29" s="55">
        <f t="shared" si="11"/>
        <v>0</v>
      </c>
      <c r="AE29" s="55">
        <f t="shared" si="12"/>
        <v>0</v>
      </c>
      <c r="AF29" s="55">
        <f t="shared" si="13"/>
        <v>2.6</v>
      </c>
      <c r="AG29" s="55">
        <f>ROUND(IF('Indicator Data'!K32=0,0,IF('Indicator Data'!K32&gt;AG$195,10,IF('Indicator Data'!K32&lt;AG$194,0,10-(AG$195-'Indicator Data'!K32)/(AG$195-AG$194)*10))),1)</f>
        <v>5.7</v>
      </c>
      <c r="AH29" s="55">
        <f t="shared" si="14"/>
        <v>7.6</v>
      </c>
      <c r="AI29" s="55">
        <f t="shared" si="15"/>
        <v>0.1</v>
      </c>
      <c r="AJ29" s="55">
        <f t="shared" si="16"/>
        <v>0</v>
      </c>
      <c r="AK29" s="55">
        <f t="shared" si="17"/>
        <v>0</v>
      </c>
      <c r="AL29" s="55">
        <f t="shared" si="18"/>
        <v>0</v>
      </c>
      <c r="AM29" s="55">
        <f t="shared" si="19"/>
        <v>0</v>
      </c>
      <c r="AN29" s="55">
        <f t="shared" si="20"/>
        <v>7.9</v>
      </c>
      <c r="AO29" s="182">
        <f t="shared" si="21"/>
        <v>4.9000000000000004</v>
      </c>
      <c r="AP29" s="182">
        <f t="shared" si="41"/>
        <v>3.7</v>
      </c>
      <c r="AQ29" s="182">
        <f t="shared" si="22"/>
        <v>0</v>
      </c>
      <c r="AR29" s="182">
        <f t="shared" si="23"/>
        <v>0</v>
      </c>
      <c r="AS29" s="55">
        <f t="shared" si="24"/>
        <v>6.8</v>
      </c>
      <c r="AT29" s="55">
        <f>IF('Indicator Data'!L32="No data","x",IF('Indicator Data'!CL32&lt;1000,"x",ROUND((IF('Indicator Data'!L32&gt;AT$195,10,IF('Indicator Data'!L32&lt;AT$194,0,10-(AT$195-'Indicator Data'!L32)/(AT$195-AT$194)*10))),1)))</f>
        <v>3</v>
      </c>
      <c r="AU29" s="182">
        <f t="shared" si="25"/>
        <v>4.9000000000000004</v>
      </c>
      <c r="AV29" s="55">
        <f>IF('Indicator Data'!M32="No data","x",ROUND(IF('Indicator Data'!M32=0,0,IF(LOG('Indicator Data'!M32)&gt;AV$195,10,IF(LOG('Indicator Data'!M32)&lt;AV$194,0,10-(AV$195-LOG('Indicator Data'!M32))/(AV$195-AV$194)*10))),1))</f>
        <v>7.9</v>
      </c>
      <c r="AW29" s="56">
        <f>IF(AV29="x","x",'Indicator Data'!M32/'Indicator Data'!$CK32)</f>
        <v>0.32031998547248858</v>
      </c>
      <c r="AX29" s="55">
        <f t="shared" si="42"/>
        <v>3.6</v>
      </c>
      <c r="AY29" s="55">
        <f t="shared" si="43"/>
        <v>6.2</v>
      </c>
      <c r="AZ29" s="55">
        <f>IF('Indicator Data'!N32="No data","x",ROUND(IF('Indicator Data'!N32=0,0,IF(LOG('Indicator Data'!N32)&gt;AZ$195,10,IF(LOG('Indicator Data'!N32)&lt;AZ$194,0,10-(AZ$195-LOG('Indicator Data'!N32))/(AZ$195-AZ$194)*10))),1))</f>
        <v>7.5</v>
      </c>
      <c r="BA29" s="56">
        <f>IF(AZ29="x","x",'Indicator Data'!N32/'Indicator Data'!$CK32)</f>
        <v>2.9453601016504766E-2</v>
      </c>
      <c r="BB29" s="55">
        <f t="shared" si="44"/>
        <v>5.9</v>
      </c>
      <c r="BC29" s="55">
        <f t="shared" si="45"/>
        <v>6.8</v>
      </c>
      <c r="BD29" s="55">
        <f>IF('Indicator Data'!O32="No data","x",ROUND(IF('Indicator Data'!O32=0,0,IF(LOG('Indicator Data'!O32)&gt;BD$195,10,IF(LOG('Indicator Data'!O32)&lt;BD$194,0,10-(BD$195-LOG('Indicator Data'!O32))/(BD$195-BD$194)*10))),1))</f>
        <v>0</v>
      </c>
      <c r="BE29" s="56">
        <f>IF(BD29="x","x",'Indicator Data'!O32/'Indicator Data'!$CK32)</f>
        <v>0</v>
      </c>
      <c r="BF29" s="55">
        <f t="shared" si="46"/>
        <v>0</v>
      </c>
      <c r="BG29" s="55">
        <f t="shared" si="47"/>
        <v>0</v>
      </c>
      <c r="BH29" s="55">
        <f>IF('Indicator Data'!P32="No data","x",ROUND(IF('Indicator Data'!P32=0,0,IF(LOG('Indicator Data'!P32)&gt;BH$195,10,IF(LOG('Indicator Data'!P32)&lt;BH$194,0,10-(BH$195-LOG('Indicator Data'!P32))/(BH$195-BH$194)*10))),1))</f>
        <v>8.6999999999999993</v>
      </c>
      <c r="BI29" s="56">
        <f>IF(BH29="x","x",'Indicator Data'!P32/'Indicator Data'!$CK32)</f>
        <v>0.14888092466262079</v>
      </c>
      <c r="BJ29" s="55">
        <f t="shared" si="48"/>
        <v>10</v>
      </c>
      <c r="BK29" s="55">
        <f t="shared" si="49"/>
        <v>9.5</v>
      </c>
      <c r="BL29" s="55">
        <f t="shared" si="50"/>
        <v>6.7</v>
      </c>
      <c r="BM29" s="55">
        <f>ROUND(IF('Indicator Data'!Q32=0,0,IF(LOG('Indicator Data'!Q32)&gt;BM$195,10,IF(LOG('Indicator Data'!Q32)&lt;BM$194,0,10-(BM$195-LOG('Indicator Data'!Q32))/(BM$195-BM$194)*10))),1)</f>
        <v>8.6</v>
      </c>
      <c r="BN29" s="55">
        <f>ROUND(IF('Indicator Data'!R32=0,0,IF(LOG('Indicator Data'!R32)&gt;BN$195,10,IF(LOG('Indicator Data'!R32)&lt;BN$194,0,10-(BN$195-LOG('Indicator Data'!R32))/(BN$195-BN$194)*10))),1)</f>
        <v>0</v>
      </c>
      <c r="BO29" s="55">
        <f t="shared" si="51"/>
        <v>2.8666666666666667</v>
      </c>
      <c r="BP29" s="56">
        <f>'Indicator Data'!Q32/'Indicator Data'!$CK32</f>
        <v>0.97260439392497944</v>
      </c>
      <c r="BQ29" s="56">
        <f>'Indicator Data'!R32/'Indicator Data'!$CK32</f>
        <v>0</v>
      </c>
      <c r="BR29" s="55">
        <f t="shared" si="26"/>
        <v>9.6999999999999993</v>
      </c>
      <c r="BS29" s="55">
        <f t="shared" si="27"/>
        <v>0</v>
      </c>
      <c r="BT29" s="55">
        <f t="shared" si="28"/>
        <v>3.2333333333333329</v>
      </c>
      <c r="BU29" s="55">
        <f t="shared" si="52"/>
        <v>3.1</v>
      </c>
      <c r="BV29" s="55">
        <f>ROUND(IF('Indicator Data'!S32=0,0,IF(LOG('Indicator Data'!S32)&gt;BV$195,10,IF(LOG('Indicator Data'!S32)&lt;BV$194,0,10-(BV$195-LOG('Indicator Data'!S32))/(BV$195-BV$194)*10))),1)</f>
        <v>0</v>
      </c>
      <c r="BW29" s="55">
        <f>ROUND(IF('Indicator Data'!T32=0,0,IF(LOG('Indicator Data'!T32)&gt;BW$195,10,IF(LOG('Indicator Data'!T32)&lt;BW$194,0,10-(BW$195-LOG('Indicator Data'!T32))/(BW$195-BW$194)*10))),1)</f>
        <v>8.6</v>
      </c>
      <c r="BX29" s="55">
        <f t="shared" si="53"/>
        <v>5.7333333333333334</v>
      </c>
      <c r="BY29" s="56">
        <f>'Indicator Data'!S32/'Indicator Data'!$CK32</f>
        <v>0</v>
      </c>
      <c r="BZ29" s="56">
        <f>'Indicator Data'!T32/'Indicator Data'!$CK32</f>
        <v>0.86708737952789927</v>
      </c>
      <c r="CA29" s="55">
        <f t="shared" si="29"/>
        <v>0</v>
      </c>
      <c r="CB29" s="55">
        <f t="shared" si="30"/>
        <v>8.6999999999999993</v>
      </c>
      <c r="CC29" s="55">
        <f t="shared" si="54"/>
        <v>5.8</v>
      </c>
      <c r="CD29" s="55">
        <f t="shared" si="55"/>
        <v>5.8</v>
      </c>
      <c r="CE29" s="55">
        <f t="shared" si="56"/>
        <v>4.5999999999999996</v>
      </c>
      <c r="CF29" s="55">
        <f>ROUND(IF('Indicator Data'!U32=0,0,IF(LOG('Indicator Data'!U32)&gt;CF$195,10,IF(LOG('Indicator Data'!U32)&lt;CF$194,0,10-(CF$195-LOG('Indicator Data'!U32))/(CF$195-CF$194)*10))),1)</f>
        <v>8.4</v>
      </c>
      <c r="CG29" s="56">
        <f>'Indicator Data'!U32/'Indicator Data'!$CK32</f>
        <v>0.70350573745775991</v>
      </c>
      <c r="CH29" s="55">
        <f t="shared" si="31"/>
        <v>7.8</v>
      </c>
      <c r="CI29" s="55">
        <f t="shared" si="57"/>
        <v>8.1</v>
      </c>
      <c r="CJ29" s="55">
        <f>ROUND(IF('Indicator Data'!V32=0,0,IF(LOG('Indicator Data'!V32)&gt;CJ$195,10,IF(LOG('Indicator Data'!V32)&lt;CJ$194,0,10-(CJ$195-LOG('Indicator Data'!V32))/(CJ$195-CJ$194)*10))),1)</f>
        <v>8.1999999999999993</v>
      </c>
      <c r="CK29" s="56">
        <f>IF('Indicator Data'!V32/'Indicator Data'!$CK32&gt;1,1,'Indicator Data'!V32/'Indicator Data'!$CK32)</f>
        <v>0.51716619796204555</v>
      </c>
      <c r="CL29" s="55">
        <f t="shared" si="32"/>
        <v>5.2</v>
      </c>
      <c r="CM29" s="55">
        <f t="shared" si="58"/>
        <v>7</v>
      </c>
      <c r="CN29" s="55">
        <f>ROUND(IF('Indicator Data'!W32=0,0,IF(LOG('Indicator Data'!W32)&gt;CN$195,10,IF(LOG('Indicator Data'!W32)&lt;CN$194,0,10-(CN$195-LOG('Indicator Data'!W32))/(CN$195-CN$194)*10))),1)</f>
        <v>7.9</v>
      </c>
      <c r="CO29" s="56">
        <f>'Indicator Data'!W32/'Indicator Data'!$CK32</f>
        <v>0.31965354875114643</v>
      </c>
      <c r="CP29" s="55">
        <f t="shared" si="33"/>
        <v>3.2</v>
      </c>
      <c r="CQ29" s="55">
        <f t="shared" si="59"/>
        <v>6.1</v>
      </c>
      <c r="CR29" s="55">
        <f t="shared" si="34"/>
        <v>6.6</v>
      </c>
      <c r="CS29" s="55">
        <f>IF('Indicator Data'!BZ32="No data","x",ROUND(IF('Indicator Data'!BZ32&gt;CS$195,0,IF('Indicator Data'!BZ32&lt;CS$194,10,(CS$195-'Indicator Data'!BZ32)/(CS$195-CS$194)*10)),1))</f>
        <v>6</v>
      </c>
      <c r="CT29" s="55">
        <f>IF('Indicator Data'!CA32="No data","x",ROUND(IF('Indicator Data'!CA32&gt;CT$195,0,IF('Indicator Data'!CA32&lt;CT$194,10,(CT$195-'Indicator Data'!CA32)/(CT$195-CT$194)*10)),1))</f>
        <v>6.5</v>
      </c>
      <c r="CU29" s="55">
        <f>IF('Indicator Data'!AC32="No data","x",ROUND(IF('Indicator Data'!AC32&gt;CU$195,0,IF('Indicator Data'!AC32&lt;CU$194,10,(CU$195-'Indicator Data'!AC32)/(CU$195-CU$194)*10)),1))</f>
        <v>9.4</v>
      </c>
      <c r="CV29" s="55">
        <f t="shared" si="35"/>
        <v>7.3</v>
      </c>
      <c r="CW29" s="55">
        <f>IF('Indicator Data'!X32="No data","x",ROUND(IF(LOG('Indicator Data'!X32)&gt;CW$195,10,IF(LOG('Indicator Data'!X32)&lt;CW$194,0,10-(CW$195-LOG('Indicator Data'!X32))/(CW$195-CW$194)*10)),1))</f>
        <v>8.8000000000000007</v>
      </c>
      <c r="CX29" s="55">
        <f>IF('Indicator Data'!Y32="No data","x",ROUND(IF('Indicator Data'!Y32&gt;CX$195,10,IF('Indicator Data'!Y32&lt;CX$194,0,10-(CX$195-'Indicator Data'!Y32)/(CX$195-CX$194)*10)),1))</f>
        <v>10</v>
      </c>
      <c r="CY29" s="55">
        <f>IF('Indicator Data'!Z32="No data","x",ROUND(IF('Indicator Data'!Z32&gt;CY$195,10,IF('Indicator Data'!Z32&lt;CY$194,0,10-(CY$195-'Indicator Data'!Z32)/(CY$195-CY$194)*10)),1))</f>
        <v>1.3</v>
      </c>
      <c r="CZ29" s="55">
        <f>IF('Indicator Data'!AA32="No data","x",ROUND(IF('Indicator Data'!AA32&gt;CZ$195,10,IF('Indicator Data'!AA32&lt;CZ$194,0,10-(CZ$195-'Indicator Data'!AA32)/(CZ$195-CZ$194)*10)),1))</f>
        <v>7.1</v>
      </c>
      <c r="DA29" s="55">
        <f t="shared" si="60"/>
        <v>6.8</v>
      </c>
      <c r="DB29" s="55">
        <f t="shared" si="61"/>
        <v>7</v>
      </c>
      <c r="DC29" s="55">
        <f>IF('Indicator Data'!AF32="No data","x",ROUND(IF('Indicator Data'!AF32&gt;DC$195,10,IF('Indicator Data'!AF32&lt;DC$194,0,10-(DC$195-'Indicator Data'!AF32)/(DC$195-DC$194)*10)),1))</f>
        <v>5.4</v>
      </c>
      <c r="DD29" s="55">
        <f>IF('Indicator Data'!AG32="No data","x",ROUND(IF('Indicator Data'!AG32&gt;DD$195,10,IF('Indicator Data'!AG32&lt;DD$194,0,10-(DD$195-'Indicator Data'!AG32)/(DD$195-DD$194)*10)),1))</f>
        <v>8.3000000000000007</v>
      </c>
      <c r="DE29" s="55">
        <f t="shared" si="62"/>
        <v>6.8</v>
      </c>
      <c r="DF29" s="55">
        <f>IF('Indicator Data'!AB32="No data","x",ROUND(IF('Indicator Data'!AB32&gt;DF$195,10,IF('Indicator Data'!AB32&lt;DF$194,0,10-(DF$195-'Indicator Data'!AB32)/(DF$195-DF$194)*10)),1))</f>
        <v>0.9</v>
      </c>
      <c r="DG29" s="55">
        <f t="shared" si="63"/>
        <v>5.7</v>
      </c>
      <c r="DH29" s="183">
        <f>IF('Indicator Data'!AD32="No data","x",'Indicator Data'!AD32/'Indicator Data'!$CJ32)</f>
        <v>1.7137043532166691E-4</v>
      </c>
      <c r="DI29" s="55">
        <f t="shared" si="64"/>
        <v>8.3000000000000007</v>
      </c>
      <c r="DJ29" s="55">
        <f>IF('Indicator Data'!AE32="No data","x",ROUND(IF('Indicator Data'!AE32&gt;DJ$195,0,IF('Indicator Data'!AE32&lt;DJ$194,10,(DJ$195-'Indicator Data'!AE32)/(DJ$195-DJ$194)*10)),1))</f>
        <v>6</v>
      </c>
      <c r="DK29" s="55">
        <f t="shared" si="65"/>
        <v>7.2</v>
      </c>
      <c r="DL29" s="55">
        <f t="shared" si="66"/>
        <v>6.6</v>
      </c>
      <c r="DM29" s="57">
        <f t="shared" si="36"/>
        <v>6.7</v>
      </c>
      <c r="DN29" s="58">
        <f t="shared" si="37"/>
        <v>3.8</v>
      </c>
      <c r="DO29" s="55">
        <f>ROUND(IF('Indicator Data'!AH32=0,0,IF('Indicator Data'!AH32&gt;DO$195,10,IF('Indicator Data'!AH32&lt;DO$194,0,10-(DO$195-'Indicator Data'!AH32)/(DO$195-DO$194)*10))),1)</f>
        <v>8.8000000000000007</v>
      </c>
      <c r="DP29" s="55">
        <f>ROUND(IF('Indicator Data'!AI32=0,0,IF(LOG('Indicator Data'!AI32)&gt;LOG(DP$195),10,IF(LOG('Indicator Data'!AI32)&lt;LOG(DP$194),0,10-(LOG(DP$195)-LOG('Indicator Data'!AI32))/(LOG(DP$195)-LOG(DP$194))*10))),1)</f>
        <v>9.1999999999999993</v>
      </c>
      <c r="DQ29" s="57">
        <f t="shared" si="38"/>
        <v>9</v>
      </c>
      <c r="DR29" s="55">
        <f>'Indicator Data'!AJ32</f>
        <v>0</v>
      </c>
      <c r="DS29" s="55">
        <f>'Indicator Data'!AK32</f>
        <v>0</v>
      </c>
      <c r="DT29" s="57">
        <f t="shared" si="39"/>
        <v>0</v>
      </c>
      <c r="DU29" s="58">
        <f t="shared" si="40"/>
        <v>6.3</v>
      </c>
      <c r="DV29" s="15"/>
      <c r="DW29" s="103"/>
    </row>
    <row r="30" spans="1:127" s="4" customFormat="1" x14ac:dyDescent="0.3">
      <c r="A30" s="121" t="str">
        <f>'Indicator Data'!A33</f>
        <v>Cabo Verde</v>
      </c>
      <c r="B30" s="59" t="str">
        <f>'Indicator Data'!B33</f>
        <v>CPV</v>
      </c>
      <c r="C30" s="55">
        <f>ROUND(IF('Indicator Data'!C33=0,0.1,IF(LOG('Indicator Data'!C33)&gt;C$195,10,IF(LOG('Indicator Data'!C33)&lt;C$194,0,10-(C$195-LOG('Indicator Data'!C33))/(C$195-C$194)*10))),1)</f>
        <v>0.1</v>
      </c>
      <c r="D30" s="55">
        <f>ROUND(IF('Indicator Data'!D33=0,0.1,IF(LOG('Indicator Data'!D33)&gt;D$195,10,IF(LOG('Indicator Data'!D33)&lt;D$194,0,10-(D$195-LOG('Indicator Data'!D33))/(D$195-D$194)*10))),1)</f>
        <v>0.1</v>
      </c>
      <c r="E30" s="55">
        <f t="shared" si="0"/>
        <v>0.1</v>
      </c>
      <c r="F30" s="55">
        <f>IF('Indicator Data'!E33="No data",0.1,(ROUND(IF('Indicator Data'!E33=0,0,IF(LOG('Indicator Data'!E33)&gt;F$195,10,IF(LOG('Indicator Data'!E33)&lt;F$194,0,10-(F$195-LOG('Indicator Data'!E33))/(F$195-F$194)*10))),1)))</f>
        <v>0.1</v>
      </c>
      <c r="G30" s="55">
        <f>ROUND(IF('Indicator Data'!F33=0,0,IF(LOG('Indicator Data'!F33)&gt;G$195,10,IF(LOG('Indicator Data'!F33)&lt;G$194,0,10-(G$195-LOG('Indicator Data'!F33))/(G$195-G$194)*10))),1)</f>
        <v>0</v>
      </c>
      <c r="H30" s="55">
        <f>ROUND(IF('Indicator Data'!G33=0,0,IF(LOG('Indicator Data'!G33)&gt;H$195,10,IF(LOG('Indicator Data'!G33)&lt;H$194,0,10-(H$195-LOG('Indicator Data'!G33))/(H$195-H$194)*10))),1)</f>
        <v>0</v>
      </c>
      <c r="I30" s="55">
        <f>ROUND(IF('Indicator Data'!H33=0,0,IF(LOG('Indicator Data'!H33)&gt;I$195,10,IF(LOG('Indicator Data'!H33)&lt;I$194,0,10-(I$195-LOG('Indicator Data'!H33))/(I$195-I$194)*10))),1)</f>
        <v>0</v>
      </c>
      <c r="J30" s="55">
        <f t="shared" si="1"/>
        <v>0</v>
      </c>
      <c r="K30" s="55">
        <f>ROUND(IF('Indicator Data'!I33=0,0,IF(LOG('Indicator Data'!I33)&gt;K$195,10,IF(LOG('Indicator Data'!I33)&lt;K$194,0,10-(K$195-LOG('Indicator Data'!I33))/(K$195-K$194)*10))),1)</f>
        <v>0</v>
      </c>
      <c r="L30" s="55">
        <f t="shared" si="2"/>
        <v>0</v>
      </c>
      <c r="M30" s="55">
        <f>ROUND(IF('Indicator Data'!J33=0,0,IF(LOG('Indicator Data'!J33)&gt;M$195,10,IF(LOG('Indicator Data'!J33)&lt;M$194,0,10-(M$195-LOG('Indicator Data'!J33))/(M$195-M$194)*10))),1)</f>
        <v>5.0999999999999996</v>
      </c>
      <c r="N30" s="56">
        <f>'Indicator Data'!C33/'Indicator Data'!$CK33</f>
        <v>0</v>
      </c>
      <c r="O30" s="56">
        <f>'Indicator Data'!D33/'Indicator Data'!$CK33</f>
        <v>0</v>
      </c>
      <c r="P30" s="56" t="str">
        <f>IF(F30=0.1,"x",'Indicator Data'!E33/'Indicator Data'!$CK33)</f>
        <v>x</v>
      </c>
      <c r="Q30" s="56">
        <f>'Indicator Data'!F33/'Indicator Data'!$CK33</f>
        <v>0</v>
      </c>
      <c r="R30" s="56">
        <f>'Indicator Data'!G33/'Indicator Data'!$CK33</f>
        <v>0</v>
      </c>
      <c r="S30" s="56">
        <f>'Indicator Data'!H33/'Indicator Data'!$CK33</f>
        <v>0</v>
      </c>
      <c r="T30" s="56">
        <f>'Indicator Data'!I33/'Indicator Data'!$CK33</f>
        <v>0</v>
      </c>
      <c r="U30" s="56">
        <f>'Indicator Data'!J33/'Indicator Data'!$CK33</f>
        <v>2.1940357577876742E-3</v>
      </c>
      <c r="V30" s="55">
        <f t="shared" si="3"/>
        <v>0</v>
      </c>
      <c r="W30" s="55">
        <f t="shared" si="4"/>
        <v>0</v>
      </c>
      <c r="X30" s="55">
        <f t="shared" si="5"/>
        <v>0</v>
      </c>
      <c r="Y30" s="55">
        <f t="shared" si="6"/>
        <v>0.1</v>
      </c>
      <c r="Z30" s="55">
        <f t="shared" si="7"/>
        <v>0</v>
      </c>
      <c r="AA30" s="55">
        <f t="shared" si="8"/>
        <v>0</v>
      </c>
      <c r="AB30" s="55">
        <f t="shared" si="9"/>
        <v>0</v>
      </c>
      <c r="AC30" s="55">
        <f t="shared" si="10"/>
        <v>0</v>
      </c>
      <c r="AD30" s="55">
        <f t="shared" si="11"/>
        <v>0</v>
      </c>
      <c r="AE30" s="55">
        <f t="shared" si="12"/>
        <v>0</v>
      </c>
      <c r="AF30" s="55">
        <f t="shared" si="13"/>
        <v>0.7</v>
      </c>
      <c r="AG30" s="55">
        <f>ROUND(IF('Indicator Data'!K33=0,0,IF('Indicator Data'!K33&gt;AG$195,10,IF('Indicator Data'!K33&lt;AG$194,0,10-(AG$195-'Indicator Data'!K33)/(AG$195-AG$194)*10))),1)</f>
        <v>2.9</v>
      </c>
      <c r="AH30" s="55">
        <f t="shared" si="14"/>
        <v>0.1</v>
      </c>
      <c r="AI30" s="55">
        <f t="shared" si="15"/>
        <v>0.1</v>
      </c>
      <c r="AJ30" s="55">
        <f t="shared" si="16"/>
        <v>0</v>
      </c>
      <c r="AK30" s="55">
        <f t="shared" si="17"/>
        <v>0</v>
      </c>
      <c r="AL30" s="55">
        <f t="shared" si="18"/>
        <v>0</v>
      </c>
      <c r="AM30" s="55">
        <f t="shared" si="19"/>
        <v>0</v>
      </c>
      <c r="AN30" s="55">
        <f t="shared" si="20"/>
        <v>3.2</v>
      </c>
      <c r="AO30" s="182">
        <f t="shared" si="21"/>
        <v>0.1</v>
      </c>
      <c r="AP30" s="182">
        <f t="shared" si="41"/>
        <v>0.1</v>
      </c>
      <c r="AQ30" s="182">
        <f t="shared" si="22"/>
        <v>0</v>
      </c>
      <c r="AR30" s="182">
        <f t="shared" si="23"/>
        <v>0</v>
      </c>
      <c r="AS30" s="55">
        <f t="shared" si="24"/>
        <v>3.1</v>
      </c>
      <c r="AT30" s="55">
        <f>IF('Indicator Data'!L33="No data","x",IF('Indicator Data'!CL33&lt;1000,"x",ROUND((IF('Indicator Data'!L33&gt;AT$195,10,IF('Indicator Data'!L33&lt;AT$194,0,10-(AT$195-'Indicator Data'!L33)/(AT$195-AT$194)*10))),1)))</f>
        <v>10</v>
      </c>
      <c r="AU30" s="182">
        <f t="shared" si="25"/>
        <v>6.6</v>
      </c>
      <c r="AV30" s="55">
        <f>IF('Indicator Data'!M33="No data","x",ROUND(IF('Indicator Data'!M33=0,0,IF(LOG('Indicator Data'!M33)&gt;AV$195,10,IF(LOG('Indicator Data'!M33)&lt;AV$194,0,10-(AV$195-LOG('Indicator Data'!M33))/(AV$195-AV$194)*10))),1))</f>
        <v>5.9</v>
      </c>
      <c r="AW30" s="56">
        <f>IF(AV30="x","x",'Indicator Data'!M33/'Indicator Data'!$CK33)</f>
        <v>0.25276054731970288</v>
      </c>
      <c r="AX30" s="55">
        <f t="shared" si="42"/>
        <v>2.8</v>
      </c>
      <c r="AY30" s="55">
        <f t="shared" si="43"/>
        <v>4.5</v>
      </c>
      <c r="AZ30" s="55" t="str">
        <f>IF('Indicator Data'!N33="No data","x",ROUND(IF('Indicator Data'!N33=0,0,IF(LOG('Indicator Data'!N33)&gt;AZ$195,10,IF(LOG('Indicator Data'!N33)&lt;AZ$194,0,10-(AZ$195-LOG('Indicator Data'!N33))/(AZ$195-AZ$194)*10))),1))</f>
        <v>x</v>
      </c>
      <c r="BA30" s="56" t="str">
        <f>IF(AZ30="x","x",'Indicator Data'!N33/'Indicator Data'!$CK33)</f>
        <v>x</v>
      </c>
      <c r="BB30" s="55" t="str">
        <f t="shared" si="44"/>
        <v>x</v>
      </c>
      <c r="BC30" s="55" t="str">
        <f t="shared" si="45"/>
        <v>x</v>
      </c>
      <c r="BD30" s="55" t="str">
        <f>IF('Indicator Data'!O33="No data","x",ROUND(IF('Indicator Data'!O33=0,0,IF(LOG('Indicator Data'!O33)&gt;BD$195,10,IF(LOG('Indicator Data'!O33)&lt;BD$194,0,10-(BD$195-LOG('Indicator Data'!O33))/(BD$195-BD$194)*10))),1))</f>
        <v>x</v>
      </c>
      <c r="BE30" s="56" t="str">
        <f>IF(BD30="x","x",'Indicator Data'!O33/'Indicator Data'!$CK33)</f>
        <v>x</v>
      </c>
      <c r="BF30" s="55" t="str">
        <f t="shared" si="46"/>
        <v>x</v>
      </c>
      <c r="BG30" s="55" t="str">
        <f t="shared" si="47"/>
        <v>x</v>
      </c>
      <c r="BH30" s="55" t="str">
        <f>IF('Indicator Data'!P33="No data","x",ROUND(IF('Indicator Data'!P33=0,0,IF(LOG('Indicator Data'!P33)&gt;BH$195,10,IF(LOG('Indicator Data'!P33)&lt;BH$194,0,10-(BH$195-LOG('Indicator Data'!P33))/(BH$195-BH$194)*10))),1))</f>
        <v>x</v>
      </c>
      <c r="BI30" s="56" t="str">
        <f>IF(BH30="x","x",'Indicator Data'!P33/'Indicator Data'!$CK33)</f>
        <v>x</v>
      </c>
      <c r="BJ30" s="55" t="str">
        <f t="shared" si="48"/>
        <v>x</v>
      </c>
      <c r="BK30" s="55" t="str">
        <f t="shared" si="49"/>
        <v>x</v>
      </c>
      <c r="BL30" s="55">
        <f t="shared" si="50"/>
        <v>4.5</v>
      </c>
      <c r="BM30" s="55">
        <f>ROUND(IF('Indicator Data'!Q33=0,0,IF(LOG('Indicator Data'!Q33)&gt;BM$195,10,IF(LOG('Indicator Data'!Q33)&lt;BM$194,0,10-(BM$195-LOG('Indicator Data'!Q33))/(BM$195-BM$194)*10))),1)</f>
        <v>0</v>
      </c>
      <c r="BN30" s="55">
        <f>ROUND(IF('Indicator Data'!R33=0,0,IF(LOG('Indicator Data'!R33)&gt;BN$195,10,IF(LOG('Indicator Data'!R33)&lt;BN$194,0,10-(BN$195-LOG('Indicator Data'!R33))/(BN$195-BN$194)*10))),1)</f>
        <v>0</v>
      </c>
      <c r="BO30" s="55">
        <f t="shared" si="51"/>
        <v>0</v>
      </c>
      <c r="BP30" s="56">
        <f>'Indicator Data'!Q33/'Indicator Data'!$CK33</f>
        <v>0</v>
      </c>
      <c r="BQ30" s="56">
        <f>'Indicator Data'!R33/'Indicator Data'!$CK33</f>
        <v>0</v>
      </c>
      <c r="BR30" s="55">
        <f t="shared" si="26"/>
        <v>0</v>
      </c>
      <c r="BS30" s="55">
        <f t="shared" si="27"/>
        <v>0</v>
      </c>
      <c r="BT30" s="55">
        <f t="shared" si="28"/>
        <v>0</v>
      </c>
      <c r="BU30" s="55">
        <f t="shared" si="52"/>
        <v>0</v>
      </c>
      <c r="BV30" s="55">
        <f>ROUND(IF('Indicator Data'!S33=0,0,IF(LOG('Indicator Data'!S33)&gt;BV$195,10,IF(LOG('Indicator Data'!S33)&lt;BV$194,0,10-(BV$195-LOG('Indicator Data'!S33))/(BV$195-BV$194)*10))),1)</f>
        <v>6.3</v>
      </c>
      <c r="BW30" s="55">
        <f>ROUND(IF('Indicator Data'!T33=0,0,IF(LOG('Indicator Data'!T33)&gt;BW$195,10,IF(LOG('Indicator Data'!T33)&lt;BW$194,0,10-(BW$195-LOG('Indicator Data'!T33))/(BW$195-BW$194)*10))),1)</f>
        <v>0</v>
      </c>
      <c r="BX30" s="55">
        <f t="shared" si="53"/>
        <v>2.1</v>
      </c>
      <c r="BY30" s="56">
        <f>'Indicator Data'!S33/'Indicator Data'!$CK33</f>
        <v>0.46516247776185299</v>
      </c>
      <c r="BZ30" s="56">
        <f>'Indicator Data'!T33/'Indicator Data'!$CK33</f>
        <v>0</v>
      </c>
      <c r="CA30" s="55">
        <f t="shared" si="29"/>
        <v>7.8</v>
      </c>
      <c r="CB30" s="55">
        <f t="shared" si="30"/>
        <v>0</v>
      </c>
      <c r="CC30" s="55">
        <f t="shared" si="54"/>
        <v>2.6</v>
      </c>
      <c r="CD30" s="55">
        <f t="shared" si="55"/>
        <v>2.4</v>
      </c>
      <c r="CE30" s="55">
        <f t="shared" si="56"/>
        <v>1.3</v>
      </c>
      <c r="CF30" s="55">
        <f>ROUND(IF('Indicator Data'!U33=0,0,IF(LOG('Indicator Data'!U33)&gt;CF$195,10,IF(LOG('Indicator Data'!U33)&lt;CF$194,0,10-(CF$195-LOG('Indicator Data'!U33))/(CF$195-CF$194)*10))),1)</f>
        <v>0</v>
      </c>
      <c r="CG30" s="56">
        <f>'Indicator Data'!U33/'Indicator Data'!$CK33</f>
        <v>0</v>
      </c>
      <c r="CH30" s="55">
        <f t="shared" si="31"/>
        <v>0</v>
      </c>
      <c r="CI30" s="55">
        <f t="shared" si="57"/>
        <v>0</v>
      </c>
      <c r="CJ30" s="55">
        <f>ROUND(IF('Indicator Data'!V33=0,0,IF(LOG('Indicator Data'!V33)&gt;CJ$195,10,IF(LOG('Indicator Data'!V33)&lt;CJ$194,0,10-(CJ$195-LOG('Indicator Data'!V33))/(CJ$195-CJ$194)*10))),1)</f>
        <v>6.6</v>
      </c>
      <c r="CK30" s="56">
        <f>IF('Indicator Data'!V33/'Indicator Data'!$CK33&gt;1,1,'Indicator Data'!V33/'Indicator Data'!$CK33)</f>
        <v>0.76305712687559313</v>
      </c>
      <c r="CL30" s="55">
        <f t="shared" si="32"/>
        <v>7.6</v>
      </c>
      <c r="CM30" s="55">
        <f t="shared" si="58"/>
        <v>7.1</v>
      </c>
      <c r="CN30" s="55">
        <f>ROUND(IF('Indicator Data'!W33=0,0,IF(LOG('Indicator Data'!W33)&gt;CN$195,10,IF(LOG('Indicator Data'!W33)&lt;CN$194,0,10-(CN$195-LOG('Indicator Data'!W33))/(CN$195-CN$194)*10))),1)</f>
        <v>6.6</v>
      </c>
      <c r="CO30" s="56">
        <f>'Indicator Data'!W33/'Indicator Data'!$CK33</f>
        <v>0.81715581170485407</v>
      </c>
      <c r="CP30" s="55">
        <f t="shared" si="33"/>
        <v>8.1999999999999993</v>
      </c>
      <c r="CQ30" s="55">
        <f t="shared" si="59"/>
        <v>7.5</v>
      </c>
      <c r="CR30" s="55">
        <f t="shared" si="34"/>
        <v>4.8</v>
      </c>
      <c r="CS30" s="55">
        <f>IF('Indicator Data'!BZ33="No data","x",ROUND(IF('Indicator Data'!BZ33&gt;CS$195,0,IF('Indicator Data'!BZ33&lt;CS$194,10,(CS$195-'Indicator Data'!BZ33)/(CS$195-CS$194)*10)),1))</f>
        <v>2.9</v>
      </c>
      <c r="CT30" s="55">
        <f>IF('Indicator Data'!CA33="No data","x",ROUND(IF('Indicator Data'!CA33&gt;CT$195,0,IF('Indicator Data'!CA33&lt;CT$194,10,(CT$195-'Indicator Data'!CA33)/(CT$195-CT$194)*10)),1))</f>
        <v>2.2000000000000002</v>
      </c>
      <c r="CU30" s="55" t="str">
        <f>IF('Indicator Data'!AC33="No data","x",ROUND(IF('Indicator Data'!AC33&gt;CU$195,0,IF('Indicator Data'!AC33&lt;CU$194,10,(CU$195-'Indicator Data'!AC33)/(CU$195-CU$194)*10)),1))</f>
        <v>x</v>
      </c>
      <c r="CV30" s="55">
        <f t="shared" si="35"/>
        <v>2.6</v>
      </c>
      <c r="CW30" s="55">
        <f>IF('Indicator Data'!X33="No data","x",ROUND(IF(LOG('Indicator Data'!X33)&gt;CW$195,10,IF(LOG('Indicator Data'!X33)&lt;CW$194,0,10-(CW$195-LOG('Indicator Data'!X33))/(CW$195-CW$194)*10)),1))</f>
        <v>7.1</v>
      </c>
      <c r="CX30" s="55">
        <f>IF('Indicator Data'!Y33="No data","x",ROUND(IF('Indicator Data'!Y33&gt;CX$195,10,IF('Indicator Data'!Y33&lt;CX$194,0,10-(CX$195-'Indicator Data'!Y33)/(CX$195-CX$194)*10)),1))</f>
        <v>3.8</v>
      </c>
      <c r="CY30" s="55">
        <f>IF('Indicator Data'!Z33="No data","x",ROUND(IF('Indicator Data'!Z33&gt;CY$195,10,IF('Indicator Data'!Z33&lt;CY$194,0,10-(CY$195-'Indicator Data'!Z33)/(CY$195-CY$194)*10)),1))</f>
        <v>6.6</v>
      </c>
      <c r="CZ30" s="55" t="str">
        <f>IF('Indicator Data'!AA33="No data","x",ROUND(IF('Indicator Data'!AA33&gt;CZ$195,10,IF('Indicator Data'!AA33&lt;CZ$194,0,10-(CZ$195-'Indicator Data'!AA33)/(CZ$195-CZ$194)*10)),1))</f>
        <v>x</v>
      </c>
      <c r="DA30" s="55">
        <f t="shared" si="60"/>
        <v>5.8</v>
      </c>
      <c r="DB30" s="55">
        <f t="shared" si="61"/>
        <v>4.7</v>
      </c>
      <c r="DC30" s="55" t="str">
        <f>IF('Indicator Data'!AF33="No data","x",ROUND(IF('Indicator Data'!AF33&gt;DC$195,10,IF('Indicator Data'!AF33&lt;DC$194,0,10-(DC$195-'Indicator Data'!AF33)/(DC$195-DC$194)*10)),1))</f>
        <v>x</v>
      </c>
      <c r="DD30" s="55">
        <f>IF('Indicator Data'!AG33="No data","x",ROUND(IF('Indicator Data'!AG33&gt;DD$195,10,IF('Indicator Data'!AG33&lt;DD$194,0,10-(DD$195-'Indicator Data'!AG33)/(DD$195-DD$194)*10)),1))</f>
        <v>3</v>
      </c>
      <c r="DE30" s="55">
        <f t="shared" si="62"/>
        <v>5.0999999999999996</v>
      </c>
      <c r="DF30" s="55">
        <f>IF('Indicator Data'!AB33="No data","x",ROUND(IF('Indicator Data'!AB33&gt;DF$195,10,IF('Indicator Data'!AB33&lt;DF$194,0,10-(DF$195-'Indicator Data'!AB33)/(DF$195-DF$194)*10)),1))</f>
        <v>6.7</v>
      </c>
      <c r="DG30" s="55">
        <f t="shared" si="63"/>
        <v>3.9</v>
      </c>
      <c r="DH30" s="183">
        <f>IF('Indicator Data'!AD33="No data","x",'Indicator Data'!AD33/'Indicator Data'!$CJ33)</f>
        <v>9.6374850891740133E-5</v>
      </c>
      <c r="DI30" s="55">
        <f t="shared" si="64"/>
        <v>9</v>
      </c>
      <c r="DJ30" s="55">
        <f>IF('Indicator Data'!AE33="No data","x",ROUND(IF('Indicator Data'!AE33&gt;DJ$195,0,IF('Indicator Data'!AE33&lt;DJ$194,10,(DJ$195-'Indicator Data'!AE33)/(DJ$195-DJ$194)*10)),1))</f>
        <v>2</v>
      </c>
      <c r="DK30" s="55">
        <f t="shared" si="65"/>
        <v>5.5</v>
      </c>
      <c r="DL30" s="55">
        <f t="shared" si="66"/>
        <v>4.8</v>
      </c>
      <c r="DM30" s="57">
        <f t="shared" si="36"/>
        <v>4.7</v>
      </c>
      <c r="DN30" s="58">
        <f t="shared" si="37"/>
        <v>2.4</v>
      </c>
      <c r="DO30" s="55">
        <f>ROUND(IF('Indicator Data'!AH33=0,0,IF('Indicator Data'!AH33&gt;DO$195,10,IF('Indicator Data'!AH33&lt;DO$194,0,10-(DO$195-'Indicator Data'!AH33)/(DO$195-DO$194)*10))),1)</f>
        <v>0</v>
      </c>
      <c r="DP30" s="55">
        <f>ROUND(IF('Indicator Data'!AI33=0,0,IF(LOG('Indicator Data'!AI33)&gt;LOG(DP$195),10,IF(LOG('Indicator Data'!AI33)&lt;LOG(DP$194),0,10-(LOG(DP$195)-LOG('Indicator Data'!AI33))/(LOG(DP$195)-LOG(DP$194))*10))),1)</f>
        <v>0</v>
      </c>
      <c r="DQ30" s="57">
        <f t="shared" si="38"/>
        <v>0</v>
      </c>
      <c r="DR30" s="55">
        <f>'Indicator Data'!AJ33</f>
        <v>0</v>
      </c>
      <c r="DS30" s="55">
        <f>'Indicator Data'!AK33</f>
        <v>0</v>
      </c>
      <c r="DT30" s="57">
        <f t="shared" si="39"/>
        <v>0</v>
      </c>
      <c r="DU30" s="58">
        <f t="shared" si="40"/>
        <v>0</v>
      </c>
      <c r="DV30" s="15"/>
      <c r="DW30" s="103"/>
    </row>
    <row r="31" spans="1:127" s="4" customFormat="1" x14ac:dyDescent="0.3">
      <c r="A31" s="121" t="str">
        <f>'Indicator Data'!A34</f>
        <v>Cambodia</v>
      </c>
      <c r="B31" s="59" t="str">
        <f>'Indicator Data'!B34</f>
        <v>KHM</v>
      </c>
      <c r="C31" s="55">
        <f>ROUND(IF('Indicator Data'!C34=0,0.1,IF(LOG('Indicator Data'!C34)&gt;C$195,10,IF(LOG('Indicator Data'!C34)&lt;C$194,0,10-(C$195-LOG('Indicator Data'!C34))/(C$195-C$194)*10))),1)</f>
        <v>0.1</v>
      </c>
      <c r="D31" s="55">
        <f>ROUND(IF('Indicator Data'!D34=0,0.1,IF(LOG('Indicator Data'!D34)&gt;D$195,10,IF(LOG('Indicator Data'!D34)&lt;D$194,0,10-(D$195-LOG('Indicator Data'!D34))/(D$195-D$194)*10))),1)</f>
        <v>0.1</v>
      </c>
      <c r="E31" s="55">
        <f t="shared" si="0"/>
        <v>0.1</v>
      </c>
      <c r="F31" s="55">
        <f>IF('Indicator Data'!E34="No data",0.1,(ROUND(IF('Indicator Data'!E34=0,0,IF(LOG('Indicator Data'!E34)&gt;F$195,10,IF(LOG('Indicator Data'!E34)&lt;F$194,0,10-(F$195-LOG('Indicator Data'!E34))/(F$195-F$194)*10))),1)))</f>
        <v>8.6999999999999993</v>
      </c>
      <c r="G31" s="55">
        <f>ROUND(IF('Indicator Data'!F34=0,0,IF(LOG('Indicator Data'!F34)&gt;G$195,10,IF(LOG('Indicator Data'!F34)&lt;G$194,0,10-(G$195-LOG('Indicator Data'!F34))/(G$195-G$194)*10))),1)</f>
        <v>5.0999999999999996</v>
      </c>
      <c r="H31" s="55">
        <f>ROUND(IF('Indicator Data'!G34=0,0,IF(LOG('Indicator Data'!G34)&gt;H$195,10,IF(LOG('Indicator Data'!G34)&lt;H$194,0,10-(H$195-LOG('Indicator Data'!G34))/(H$195-H$194)*10))),1)</f>
        <v>6.3</v>
      </c>
      <c r="I31" s="55">
        <f>ROUND(IF('Indicator Data'!H34=0,0,IF(LOG('Indicator Data'!H34)&gt;I$195,10,IF(LOG('Indicator Data'!H34)&lt;I$194,0,10-(I$195-LOG('Indicator Data'!H34))/(I$195-I$194)*10))),1)</f>
        <v>6.8</v>
      </c>
      <c r="J31" s="55">
        <f t="shared" si="1"/>
        <v>6.6</v>
      </c>
      <c r="K31" s="55">
        <f>ROUND(IF('Indicator Data'!I34=0,0,IF(LOG('Indicator Data'!I34)&gt;K$195,10,IF(LOG('Indicator Data'!I34)&lt;K$194,0,10-(K$195-LOG('Indicator Data'!I34))/(K$195-K$194)*10))),1)</f>
        <v>5.9</v>
      </c>
      <c r="L31" s="55">
        <f t="shared" si="2"/>
        <v>6.3</v>
      </c>
      <c r="M31" s="55">
        <f>ROUND(IF('Indicator Data'!J34=0,0,IF(LOG('Indicator Data'!J34)&gt;M$195,10,IF(LOG('Indicator Data'!J34)&lt;M$194,0,10-(M$195-LOG('Indicator Data'!J34))/(M$195-M$194)*10))),1)</f>
        <v>10</v>
      </c>
      <c r="N31" s="56">
        <f>'Indicator Data'!C34/'Indicator Data'!$CK34</f>
        <v>0</v>
      </c>
      <c r="O31" s="56">
        <f>'Indicator Data'!D34/'Indicator Data'!$CK34</f>
        <v>0</v>
      </c>
      <c r="P31" s="56">
        <f>IF(F31=0.1,"x",'Indicator Data'!E34/'Indicator Data'!$CK34)</f>
        <v>1.9488033547371917E-2</v>
      </c>
      <c r="Q31" s="56">
        <f>'Indicator Data'!F34/'Indicator Data'!$CK34</f>
        <v>7.1962808564958362E-7</v>
      </c>
      <c r="R31" s="56">
        <f>'Indicator Data'!G34/'Indicator Data'!$CK34</f>
        <v>2.0926424787287355E-3</v>
      </c>
      <c r="S31" s="56">
        <f>'Indicator Data'!H34/'Indicator Data'!$CK34</f>
        <v>3.5552964911695183E-5</v>
      </c>
      <c r="T31" s="56">
        <f>'Indicator Data'!I34/'Indicator Data'!$CK34</f>
        <v>5.6127711411932824E-4</v>
      </c>
      <c r="U31" s="56">
        <f>'Indicator Data'!J34/'Indicator Data'!$CK34</f>
        <v>1.6724335226900817E-2</v>
      </c>
      <c r="V31" s="55">
        <f t="shared" si="3"/>
        <v>0</v>
      </c>
      <c r="W31" s="55">
        <f t="shared" si="4"/>
        <v>0</v>
      </c>
      <c r="X31" s="55">
        <f t="shared" si="5"/>
        <v>0</v>
      </c>
      <c r="Y31" s="55">
        <f t="shared" si="6"/>
        <v>10</v>
      </c>
      <c r="Z31" s="55">
        <f t="shared" si="7"/>
        <v>5.2</v>
      </c>
      <c r="AA31" s="55">
        <f t="shared" si="8"/>
        <v>1.2</v>
      </c>
      <c r="AB31" s="55">
        <f t="shared" si="9"/>
        <v>0.1</v>
      </c>
      <c r="AC31" s="55">
        <f t="shared" si="10"/>
        <v>0.7</v>
      </c>
      <c r="AD31" s="55">
        <f t="shared" si="11"/>
        <v>0.6</v>
      </c>
      <c r="AE31" s="55">
        <f t="shared" si="12"/>
        <v>0.7</v>
      </c>
      <c r="AF31" s="55">
        <f t="shared" si="13"/>
        <v>5.6</v>
      </c>
      <c r="AG31" s="55">
        <f>ROUND(IF('Indicator Data'!K34=0,0,IF('Indicator Data'!K34&gt;AG$195,10,IF('Indicator Data'!K34&lt;AG$194,0,10-(AG$195-'Indicator Data'!K34)/(AG$195-AG$194)*10))),1)</f>
        <v>5.7</v>
      </c>
      <c r="AH31" s="55">
        <f t="shared" si="14"/>
        <v>0.1</v>
      </c>
      <c r="AI31" s="55">
        <f t="shared" si="15"/>
        <v>0.1</v>
      </c>
      <c r="AJ31" s="55">
        <f t="shared" si="16"/>
        <v>3.8</v>
      </c>
      <c r="AK31" s="55">
        <f t="shared" si="17"/>
        <v>3.5</v>
      </c>
      <c r="AL31" s="55">
        <f t="shared" si="18"/>
        <v>3.7</v>
      </c>
      <c r="AM31" s="55">
        <f t="shared" si="19"/>
        <v>3.3</v>
      </c>
      <c r="AN31" s="55">
        <f t="shared" si="20"/>
        <v>8.6</v>
      </c>
      <c r="AO31" s="182">
        <f t="shared" si="21"/>
        <v>0.1</v>
      </c>
      <c r="AP31" s="182">
        <f t="shared" si="41"/>
        <v>9.5</v>
      </c>
      <c r="AQ31" s="182">
        <f t="shared" si="22"/>
        <v>5.2</v>
      </c>
      <c r="AR31" s="182">
        <f t="shared" si="23"/>
        <v>4</v>
      </c>
      <c r="AS31" s="55">
        <f t="shared" si="24"/>
        <v>7.2</v>
      </c>
      <c r="AT31" s="55">
        <f>IF('Indicator Data'!L34="No data","x",IF('Indicator Data'!CL34&lt;1000,"x",ROUND((IF('Indicator Data'!L34&gt;AT$195,10,IF('Indicator Data'!L34&lt;AT$194,0,10-(AT$195-'Indicator Data'!L34)/(AT$195-AT$194)*10))),1)))</f>
        <v>2</v>
      </c>
      <c r="AU31" s="182">
        <f t="shared" si="25"/>
        <v>4.5999999999999996</v>
      </c>
      <c r="AV31" s="55">
        <f>IF('Indicator Data'!M34="No data","x",ROUND(IF('Indicator Data'!M34=0,0,IF(LOG('Indicator Data'!M34)&gt;AV$195,10,IF(LOG('Indicator Data'!M34)&lt;AV$194,0,10-(AV$195-LOG('Indicator Data'!M34))/(AV$195-AV$194)*10))),1))</f>
        <v>8.1</v>
      </c>
      <c r="AW31" s="56">
        <f>IF(AV31="x","x",'Indicator Data'!M34/'Indicator Data'!$CK34)</f>
        <v>0.31150849279699244</v>
      </c>
      <c r="AX31" s="55">
        <f t="shared" si="42"/>
        <v>3.5</v>
      </c>
      <c r="AY31" s="55">
        <f t="shared" si="43"/>
        <v>6.3</v>
      </c>
      <c r="AZ31" s="55" t="str">
        <f>IF('Indicator Data'!N34="No data","x",ROUND(IF('Indicator Data'!N34=0,0,IF(LOG('Indicator Data'!N34)&gt;AZ$195,10,IF(LOG('Indicator Data'!N34)&lt;AZ$194,0,10-(AZ$195-LOG('Indicator Data'!N34))/(AZ$195-AZ$194)*10))),1))</f>
        <v>x</v>
      </c>
      <c r="BA31" s="56" t="str">
        <f>IF(AZ31="x","x",'Indicator Data'!N34/'Indicator Data'!$CK34)</f>
        <v>x</v>
      </c>
      <c r="BB31" s="55" t="str">
        <f t="shared" si="44"/>
        <v>x</v>
      </c>
      <c r="BC31" s="55" t="str">
        <f t="shared" si="45"/>
        <v>x</v>
      </c>
      <c r="BD31" s="55" t="str">
        <f>IF('Indicator Data'!O34="No data","x",ROUND(IF('Indicator Data'!O34=0,0,IF(LOG('Indicator Data'!O34)&gt;BD$195,10,IF(LOG('Indicator Data'!O34)&lt;BD$194,0,10-(BD$195-LOG('Indicator Data'!O34))/(BD$195-BD$194)*10))),1))</f>
        <v>x</v>
      </c>
      <c r="BE31" s="56" t="str">
        <f>IF(BD31="x","x",'Indicator Data'!O34/'Indicator Data'!$CK34)</f>
        <v>x</v>
      </c>
      <c r="BF31" s="55" t="str">
        <f t="shared" si="46"/>
        <v>x</v>
      </c>
      <c r="BG31" s="55" t="str">
        <f t="shared" si="47"/>
        <v>x</v>
      </c>
      <c r="BH31" s="55" t="str">
        <f>IF('Indicator Data'!P34="No data","x",ROUND(IF('Indicator Data'!P34=0,0,IF(LOG('Indicator Data'!P34)&gt;BH$195,10,IF(LOG('Indicator Data'!P34)&lt;BH$194,0,10-(BH$195-LOG('Indicator Data'!P34))/(BH$195-BH$194)*10))),1))</f>
        <v>x</v>
      </c>
      <c r="BI31" s="56" t="str">
        <f>IF(BH31="x","x",'Indicator Data'!P34/'Indicator Data'!$CK34)</f>
        <v>x</v>
      </c>
      <c r="BJ31" s="55" t="str">
        <f t="shared" si="48"/>
        <v>x</v>
      </c>
      <c r="BK31" s="55" t="str">
        <f t="shared" si="49"/>
        <v>x</v>
      </c>
      <c r="BL31" s="55">
        <f t="shared" si="50"/>
        <v>6.3</v>
      </c>
      <c r="BM31" s="55">
        <f>ROUND(IF('Indicator Data'!Q34=0,0,IF(LOG('Indicator Data'!Q34)&gt;BM$195,10,IF(LOG('Indicator Data'!Q34)&lt;BM$194,0,10-(BM$195-LOG('Indicator Data'!Q34))/(BM$195-BM$194)*10))),1)</f>
        <v>8.3000000000000007</v>
      </c>
      <c r="BN31" s="55">
        <f>ROUND(IF('Indicator Data'!R34=0,0,IF(LOG('Indicator Data'!R34)&gt;BN$195,10,IF(LOG('Indicator Data'!R34)&lt;BN$194,0,10-(BN$195-LOG('Indicator Data'!R34))/(BN$195-BN$194)*10))),1)</f>
        <v>9.6999999999999993</v>
      </c>
      <c r="BO31" s="55">
        <f t="shared" si="51"/>
        <v>9.2333333333333325</v>
      </c>
      <c r="BP31" s="56">
        <f>'Indicator Data'!Q34/'Indicator Data'!$CK34</f>
        <v>0.45199279932091324</v>
      </c>
      <c r="BQ31" s="56">
        <f>'Indicator Data'!R34/'Indicator Data'!$CK34</f>
        <v>0.41491138471552891</v>
      </c>
      <c r="BR31" s="55">
        <f t="shared" si="26"/>
        <v>4.5</v>
      </c>
      <c r="BS31" s="55">
        <f t="shared" si="27"/>
        <v>5.2</v>
      </c>
      <c r="BT31" s="55">
        <f t="shared" si="28"/>
        <v>4.9666666666666659</v>
      </c>
      <c r="BU31" s="55">
        <f t="shared" si="52"/>
        <v>7.7</v>
      </c>
      <c r="BV31" s="55">
        <f>ROUND(IF('Indicator Data'!S34=0,0,IF(LOG('Indicator Data'!S34)&gt;BV$195,10,IF(LOG('Indicator Data'!S34)&lt;BV$194,0,10-(BV$195-LOG('Indicator Data'!S34))/(BV$195-BV$194)*10))),1)</f>
        <v>7.7</v>
      </c>
      <c r="BW31" s="55">
        <f>ROUND(IF('Indicator Data'!T34=0,0,IF(LOG('Indicator Data'!T34)&gt;BW$195,10,IF(LOG('Indicator Data'!T34)&lt;BW$194,0,10-(BW$195-LOG('Indicator Data'!T34))/(BW$195-BW$194)*10))),1)</f>
        <v>8.6</v>
      </c>
      <c r="BX31" s="55">
        <f t="shared" si="53"/>
        <v>8.2999999999999989</v>
      </c>
      <c r="BY31" s="56">
        <f>'Indicator Data'!S34/'Indicator Data'!$CK34</f>
        <v>0.16104689263738842</v>
      </c>
      <c r="BZ31" s="56">
        <f>'Indicator Data'!T34/'Indicator Data'!$CK34</f>
        <v>0.7060050201917577</v>
      </c>
      <c r="CA31" s="55">
        <f t="shared" si="29"/>
        <v>2.7</v>
      </c>
      <c r="CB31" s="55">
        <f t="shared" si="30"/>
        <v>7.1</v>
      </c>
      <c r="CC31" s="55">
        <f t="shared" si="54"/>
        <v>5.6333333333333329</v>
      </c>
      <c r="CD31" s="55">
        <f t="shared" si="55"/>
        <v>7.2</v>
      </c>
      <c r="CE31" s="55">
        <f t="shared" si="56"/>
        <v>7.5</v>
      </c>
      <c r="CF31" s="55">
        <f>ROUND(IF('Indicator Data'!U34=0,0,IF(LOG('Indicator Data'!U34)&gt;CF$195,10,IF(LOG('Indicator Data'!U34)&lt;CF$194,0,10-(CF$195-LOG('Indicator Data'!U34))/(CF$195-CF$194)*10))),1)</f>
        <v>8.4</v>
      </c>
      <c r="CG31" s="56">
        <f>'Indicator Data'!U34/'Indicator Data'!$CK34</f>
        <v>0.50783900459252851</v>
      </c>
      <c r="CH31" s="55">
        <f t="shared" si="31"/>
        <v>5.6</v>
      </c>
      <c r="CI31" s="55">
        <f t="shared" si="57"/>
        <v>7.2</v>
      </c>
      <c r="CJ31" s="55">
        <f>ROUND(IF('Indicator Data'!V34=0,0,IF(LOG('Indicator Data'!V34)&gt;CJ$195,10,IF(LOG('Indicator Data'!V34)&lt;CJ$194,0,10-(CJ$195-LOG('Indicator Data'!V34))/(CJ$195-CJ$194)*10))),1)</f>
        <v>8.8000000000000007</v>
      </c>
      <c r="CK31" s="56">
        <f>IF('Indicator Data'!V34/'Indicator Data'!$CK34&gt;1,1,'Indicator Data'!V34/'Indicator Data'!$CK34)</f>
        <v>0.97283058377322107</v>
      </c>
      <c r="CL31" s="55">
        <f t="shared" si="32"/>
        <v>9.6999999999999993</v>
      </c>
      <c r="CM31" s="55">
        <f t="shared" si="58"/>
        <v>9.3000000000000007</v>
      </c>
      <c r="CN31" s="55">
        <f>ROUND(IF('Indicator Data'!W34=0,0,IF(LOG('Indicator Data'!W34)&gt;CN$195,10,IF(LOG('Indicator Data'!W34)&lt;CN$194,0,10-(CN$195-LOG('Indicator Data'!W34))/(CN$195-CN$194)*10))),1)</f>
        <v>8.8000000000000007</v>
      </c>
      <c r="CO31" s="56">
        <f>'Indicator Data'!W34/'Indicator Data'!$CK34</f>
        <v>0.99423565596758356</v>
      </c>
      <c r="CP31" s="55">
        <f t="shared" si="33"/>
        <v>9.9</v>
      </c>
      <c r="CQ31" s="55">
        <f t="shared" si="59"/>
        <v>9.4</v>
      </c>
      <c r="CR31" s="55">
        <f t="shared" si="34"/>
        <v>8.5</v>
      </c>
      <c r="CS31" s="55">
        <f>IF('Indicator Data'!BZ34="No data","x",ROUND(IF('Indicator Data'!BZ34&gt;CS$195,0,IF('Indicator Data'!BZ34&lt;CS$194,10,(CS$195-'Indicator Data'!BZ34)/(CS$195-CS$194)*10)),1))</f>
        <v>4.5</v>
      </c>
      <c r="CT31" s="55">
        <f>IF('Indicator Data'!CA34="No data","x",ROUND(IF('Indicator Data'!CA34&gt;CT$195,0,IF('Indicator Data'!CA34&lt;CT$194,10,(CT$195-'Indicator Data'!CA34)/(CT$195-CT$194)*10)),1))</f>
        <v>3.6</v>
      </c>
      <c r="CU31" s="55">
        <f>IF('Indicator Data'!AC34="No data","x",ROUND(IF('Indicator Data'!AC34&gt;CU$195,0,IF('Indicator Data'!AC34&lt;CU$194,10,(CU$195-'Indicator Data'!AC34)/(CU$195-CU$194)*10)),1))</f>
        <v>3.4</v>
      </c>
      <c r="CV31" s="55">
        <f t="shared" si="35"/>
        <v>3.8</v>
      </c>
      <c r="CW31" s="55">
        <f>IF('Indicator Data'!X34="No data","x",ROUND(IF(LOG('Indicator Data'!X34)&gt;CW$195,10,IF(LOG('Indicator Data'!X34)&lt;CW$194,0,10-(CW$195-LOG('Indicator Data'!X34))/(CW$195-CW$194)*10)),1))</f>
        <v>6.5</v>
      </c>
      <c r="CX31" s="55">
        <f>IF('Indicator Data'!Y34="No data","x",ROUND(IF('Indicator Data'!Y34&gt;CX$195,10,IF('Indicator Data'!Y34&lt;CX$194,0,10-(CX$195-'Indicator Data'!Y34)/(CX$195-CX$194)*10)),1))</f>
        <v>6.5</v>
      </c>
      <c r="CY31" s="55">
        <f>IF('Indicator Data'!Z34="No data","x",ROUND(IF('Indicator Data'!Z34&gt;CY$195,10,IF('Indicator Data'!Z34&lt;CY$194,0,10-(CY$195-'Indicator Data'!Z34)/(CY$195-CY$194)*10)),1))</f>
        <v>2.2999999999999998</v>
      </c>
      <c r="CZ31" s="55">
        <f>IF('Indicator Data'!AA34="No data","x",ROUND(IF('Indicator Data'!AA34&gt;CZ$195,10,IF('Indicator Data'!AA34&lt;CZ$194,0,10-(CZ$195-'Indicator Data'!AA34)/(CZ$195-CZ$194)*10)),1))</f>
        <v>6.5</v>
      </c>
      <c r="DA31" s="55">
        <f t="shared" si="60"/>
        <v>5.5</v>
      </c>
      <c r="DB31" s="55">
        <f t="shared" si="61"/>
        <v>4.9000000000000004</v>
      </c>
      <c r="DC31" s="55">
        <f>IF('Indicator Data'!AF34="No data","x",ROUND(IF('Indicator Data'!AF34&gt;DC$195,10,IF('Indicator Data'!AF34&lt;DC$194,0,10-(DC$195-'Indicator Data'!AF34)/(DC$195-DC$194)*10)),1))</f>
        <v>5.3</v>
      </c>
      <c r="DD31" s="55">
        <f>IF('Indicator Data'!AG34="No data","x",ROUND(IF('Indicator Data'!AG34&gt;DD$195,10,IF('Indicator Data'!AG34&lt;DD$194,0,10-(DD$195-'Indicator Data'!AG34)/(DD$195-DD$194)*10)),1))</f>
        <v>3.9</v>
      </c>
      <c r="DE31" s="55">
        <f t="shared" si="62"/>
        <v>5.2</v>
      </c>
      <c r="DF31" s="55">
        <f>IF('Indicator Data'!AB34="No data","x",ROUND(IF('Indicator Data'!AB34&gt;DF$195,10,IF('Indicator Data'!AB34&lt;DF$194,0,10-(DF$195-'Indicator Data'!AB34)/(DF$195-DF$194)*10)),1))</f>
        <v>10</v>
      </c>
      <c r="DG31" s="55">
        <f t="shared" si="63"/>
        <v>5.4</v>
      </c>
      <c r="DH31" s="183">
        <f>IF('Indicator Data'!AD34="No data","x",'Indicator Data'!AD34/'Indicator Data'!$CJ34)</f>
        <v>7.4048275253840365E-4</v>
      </c>
      <c r="DI31" s="55">
        <f t="shared" si="64"/>
        <v>2.6</v>
      </c>
      <c r="DJ31" s="55">
        <f>IF('Indicator Data'!AE34="No data","x",ROUND(IF('Indicator Data'!AE34&gt;DJ$195,0,IF('Indicator Data'!AE34&lt;DJ$194,10,(DJ$195-'Indicator Data'!AE34)/(DJ$195-DJ$194)*10)),1))</f>
        <v>6</v>
      </c>
      <c r="DK31" s="55">
        <f t="shared" si="65"/>
        <v>4.3</v>
      </c>
      <c r="DL31" s="55">
        <f t="shared" si="66"/>
        <v>5</v>
      </c>
      <c r="DM31" s="57">
        <f t="shared" si="36"/>
        <v>6.4</v>
      </c>
      <c r="DN31" s="58">
        <f t="shared" si="37"/>
        <v>5.8</v>
      </c>
      <c r="DO31" s="55">
        <f>ROUND(IF('Indicator Data'!AH34=0,0,IF('Indicator Data'!AH34&gt;DO$195,10,IF('Indicator Data'!AH34&lt;DO$194,0,10-(DO$195-'Indicator Data'!AH34)/(DO$195-DO$194)*10))),1)</f>
        <v>3.9</v>
      </c>
      <c r="DP31" s="55">
        <f>ROUND(IF('Indicator Data'!AI34=0,0,IF(LOG('Indicator Data'!AI34)&gt;LOG(DP$195),10,IF(LOG('Indicator Data'!AI34)&lt;LOG(DP$194),0,10-(LOG(DP$195)-LOG('Indicator Data'!AI34))/(LOG(DP$195)-LOG(DP$194))*10))),1)</f>
        <v>5.3</v>
      </c>
      <c r="DQ31" s="57">
        <f t="shared" si="38"/>
        <v>4.5999999999999996</v>
      </c>
      <c r="DR31" s="55">
        <f>'Indicator Data'!AJ34</f>
        <v>0</v>
      </c>
      <c r="DS31" s="55">
        <f>'Indicator Data'!AK34</f>
        <v>0</v>
      </c>
      <c r="DT31" s="57">
        <f t="shared" si="39"/>
        <v>0</v>
      </c>
      <c r="DU31" s="58">
        <f t="shared" si="40"/>
        <v>3.2</v>
      </c>
      <c r="DV31" s="15"/>
      <c r="DW31" s="103"/>
    </row>
    <row r="32" spans="1:127" s="4" customFormat="1" x14ac:dyDescent="0.3">
      <c r="A32" s="121" t="str">
        <f>'Indicator Data'!A35</f>
        <v>Cameroon</v>
      </c>
      <c r="B32" s="59" t="str">
        <f>'Indicator Data'!B35</f>
        <v>CMR</v>
      </c>
      <c r="C32" s="55">
        <f>ROUND(IF('Indicator Data'!C35=0,0.1,IF(LOG('Indicator Data'!C35)&gt;C$195,10,IF(LOG('Indicator Data'!C35)&lt;C$194,0,10-(C$195-LOG('Indicator Data'!C35))/(C$195-C$194)*10))),1)</f>
        <v>0.1</v>
      </c>
      <c r="D32" s="55">
        <f>ROUND(IF('Indicator Data'!D35=0,0.1,IF(LOG('Indicator Data'!D35)&gt;D$195,10,IF(LOG('Indicator Data'!D35)&lt;D$194,0,10-(D$195-LOG('Indicator Data'!D35))/(D$195-D$194)*10))),1)</f>
        <v>0.1</v>
      </c>
      <c r="E32" s="55">
        <f t="shared" si="0"/>
        <v>0.1</v>
      </c>
      <c r="F32" s="55">
        <f>IF('Indicator Data'!E35="No data",0.1,(ROUND(IF('Indicator Data'!E35=0,0,IF(LOG('Indicator Data'!E35)&gt;F$195,10,IF(LOG('Indicator Data'!E35)&lt;F$194,0,10-(F$195-LOG('Indicator Data'!E35))/(F$195-F$194)*10))),1)))</f>
        <v>7.7</v>
      </c>
      <c r="G32" s="55">
        <f>ROUND(IF('Indicator Data'!F35=0,0,IF(LOG('Indicator Data'!F35)&gt;G$195,10,IF(LOG('Indicator Data'!F35)&lt;G$194,0,10-(G$195-LOG('Indicator Data'!F35))/(G$195-G$194)*10))),1)</f>
        <v>0</v>
      </c>
      <c r="H32" s="55">
        <f>ROUND(IF('Indicator Data'!G35=0,0,IF(LOG('Indicator Data'!G35)&gt;H$195,10,IF(LOG('Indicator Data'!G35)&lt;H$194,0,10-(H$195-LOG('Indicator Data'!G35))/(H$195-H$194)*10))),1)</f>
        <v>0</v>
      </c>
      <c r="I32" s="55">
        <f>ROUND(IF('Indicator Data'!H35=0,0,IF(LOG('Indicator Data'!H35)&gt;I$195,10,IF(LOG('Indicator Data'!H35)&lt;I$194,0,10-(I$195-LOG('Indicator Data'!H35))/(I$195-I$194)*10))),1)</f>
        <v>0</v>
      </c>
      <c r="J32" s="55">
        <f t="shared" si="1"/>
        <v>0</v>
      </c>
      <c r="K32" s="55">
        <f>ROUND(IF('Indicator Data'!I35=0,0,IF(LOG('Indicator Data'!I35)&gt;K$195,10,IF(LOG('Indicator Data'!I35)&lt;K$194,0,10-(K$195-LOG('Indicator Data'!I35))/(K$195-K$194)*10))),1)</f>
        <v>0</v>
      </c>
      <c r="L32" s="55">
        <f t="shared" si="2"/>
        <v>0</v>
      </c>
      <c r="M32" s="55">
        <f>ROUND(IF('Indicator Data'!J35=0,0,IF(LOG('Indicator Data'!J35)&gt;M$195,10,IF(LOG('Indicator Data'!J35)&lt;M$194,0,10-(M$195-LOG('Indicator Data'!J35))/(M$195-M$194)*10))),1)</f>
        <v>6.9</v>
      </c>
      <c r="N32" s="56">
        <f>'Indicator Data'!C35/'Indicator Data'!$CK35</f>
        <v>0</v>
      </c>
      <c r="O32" s="56">
        <f>'Indicator Data'!D35/'Indicator Data'!$CK35</f>
        <v>0</v>
      </c>
      <c r="P32" s="56">
        <f>IF(F32=0.1,"x",'Indicator Data'!E35/'Indicator Data'!$CK35)</f>
        <v>5.2185822483691042E-3</v>
      </c>
      <c r="Q32" s="56">
        <f>'Indicator Data'!F35/'Indicator Data'!$CK35</f>
        <v>0</v>
      </c>
      <c r="R32" s="56">
        <f>'Indicator Data'!G35/'Indicator Data'!$CK35</f>
        <v>0</v>
      </c>
      <c r="S32" s="56">
        <f>'Indicator Data'!H35/'Indicator Data'!$CK35</f>
        <v>0</v>
      </c>
      <c r="T32" s="56">
        <f>'Indicator Data'!I35/'Indicator Data'!$CK35</f>
        <v>0</v>
      </c>
      <c r="U32" s="56">
        <f>'Indicator Data'!J35/'Indicator Data'!$CK35</f>
        <v>2.4312132871069062E-4</v>
      </c>
      <c r="V32" s="55">
        <f t="shared" si="3"/>
        <v>0</v>
      </c>
      <c r="W32" s="55">
        <f t="shared" si="4"/>
        <v>0</v>
      </c>
      <c r="X32" s="55">
        <f t="shared" si="5"/>
        <v>0</v>
      </c>
      <c r="Y32" s="55">
        <f t="shared" si="6"/>
        <v>3.5</v>
      </c>
      <c r="Z32" s="55">
        <f t="shared" si="7"/>
        <v>0</v>
      </c>
      <c r="AA32" s="55">
        <f t="shared" si="8"/>
        <v>0</v>
      </c>
      <c r="AB32" s="55">
        <f t="shared" si="9"/>
        <v>0</v>
      </c>
      <c r="AC32" s="55">
        <f t="shared" si="10"/>
        <v>0</v>
      </c>
      <c r="AD32" s="55">
        <f t="shared" si="11"/>
        <v>0</v>
      </c>
      <c r="AE32" s="55">
        <f t="shared" si="12"/>
        <v>0</v>
      </c>
      <c r="AF32" s="55">
        <f t="shared" si="13"/>
        <v>0.1</v>
      </c>
      <c r="AG32" s="55">
        <f>ROUND(IF('Indicator Data'!K35=0,0,IF('Indicator Data'!K35&gt;AG$195,10,IF('Indicator Data'!K35&lt;AG$194,0,10-(AG$195-'Indicator Data'!K35)/(AG$195-AG$194)*10))),1)</f>
        <v>3.8</v>
      </c>
      <c r="AH32" s="55">
        <f t="shared" si="14"/>
        <v>0.1</v>
      </c>
      <c r="AI32" s="55">
        <f t="shared" si="15"/>
        <v>0.1</v>
      </c>
      <c r="AJ32" s="55">
        <f t="shared" si="16"/>
        <v>0</v>
      </c>
      <c r="AK32" s="55">
        <f t="shared" si="17"/>
        <v>0</v>
      </c>
      <c r="AL32" s="55">
        <f t="shared" si="18"/>
        <v>0</v>
      </c>
      <c r="AM32" s="55">
        <f t="shared" si="19"/>
        <v>0</v>
      </c>
      <c r="AN32" s="55">
        <f t="shared" si="20"/>
        <v>4.3</v>
      </c>
      <c r="AO32" s="182">
        <f t="shared" si="21"/>
        <v>0.1</v>
      </c>
      <c r="AP32" s="182">
        <f t="shared" si="41"/>
        <v>6</v>
      </c>
      <c r="AQ32" s="182">
        <f t="shared" si="22"/>
        <v>0</v>
      </c>
      <c r="AR32" s="182">
        <f t="shared" si="23"/>
        <v>0</v>
      </c>
      <c r="AS32" s="55">
        <f t="shared" si="24"/>
        <v>4.0999999999999996</v>
      </c>
      <c r="AT32" s="55">
        <f>IF('Indicator Data'!L35="No data","x",IF('Indicator Data'!CL35&lt;1000,"x",ROUND((IF('Indicator Data'!L35&gt;AT$195,10,IF('Indicator Data'!L35&lt;AT$194,0,10-(AT$195-'Indicator Data'!L35)/(AT$195-AT$194)*10))),1)))</f>
        <v>2</v>
      </c>
      <c r="AU32" s="182">
        <f t="shared" si="25"/>
        <v>3.1</v>
      </c>
      <c r="AV32" s="55">
        <f>IF('Indicator Data'!M35="No data","x",ROUND(IF('Indicator Data'!M35=0,0,IF(LOG('Indicator Data'!M35)&gt;AV$195,10,IF(LOG('Indicator Data'!M35)&lt;AV$194,0,10-(AV$195-LOG('Indicator Data'!M35))/(AV$195-AV$194)*10))),1))</f>
        <v>8.6</v>
      </c>
      <c r="AW32" s="56">
        <f>IF(AV32="x","x",'Indicator Data'!M35/'Indicator Data'!$CK35)</f>
        <v>0.43328746445976513</v>
      </c>
      <c r="AX32" s="55">
        <f t="shared" si="42"/>
        <v>4.8</v>
      </c>
      <c r="AY32" s="55">
        <f t="shared" si="43"/>
        <v>7.1</v>
      </c>
      <c r="AZ32" s="55">
        <f>IF('Indicator Data'!N35="No data","x",ROUND(IF('Indicator Data'!N35=0,0,IF(LOG('Indicator Data'!N35)&gt;AZ$195,10,IF(LOG('Indicator Data'!N35)&lt;AZ$194,0,10-(AZ$195-LOG('Indicator Data'!N35))/(AZ$195-AZ$194)*10))),1))</f>
        <v>8.9</v>
      </c>
      <c r="BA32" s="56">
        <f>IF(AZ32="x","x",'Indicator Data'!N35/'Indicator Data'!$CK35)</f>
        <v>8.9317362037310527E-2</v>
      </c>
      <c r="BB32" s="55">
        <f t="shared" si="44"/>
        <v>10</v>
      </c>
      <c r="BC32" s="55">
        <f t="shared" si="45"/>
        <v>9.5</v>
      </c>
      <c r="BD32" s="55">
        <f>IF('Indicator Data'!O35="No data","x",ROUND(IF('Indicator Data'!O35=0,0,IF(LOG('Indicator Data'!O35)&gt;BD$195,10,IF(LOG('Indicator Data'!O35)&lt;BD$194,0,10-(BD$195-LOG('Indicator Data'!O35))/(BD$195-BD$194)*10))),1))</f>
        <v>8.6</v>
      </c>
      <c r="BE32" s="56">
        <f>IF(BD32="x","x",'Indicator Data'!O35/'Indicator Data'!$CK35)</f>
        <v>6.4953196057497983E-2</v>
      </c>
      <c r="BF32" s="55">
        <f t="shared" si="46"/>
        <v>6.5</v>
      </c>
      <c r="BG32" s="55">
        <f t="shared" si="47"/>
        <v>7.7</v>
      </c>
      <c r="BH32" s="55">
        <f>IF('Indicator Data'!P35="No data","x",ROUND(IF('Indicator Data'!P35=0,0,IF(LOG('Indicator Data'!P35)&gt;BH$195,10,IF(LOG('Indicator Data'!P35)&lt;BH$194,0,10-(BH$195-LOG('Indicator Data'!P35))/(BH$195-BH$194)*10))),1))</f>
        <v>9.3000000000000007</v>
      </c>
      <c r="BI32" s="56">
        <f>IF(BH32="x","x",'Indicator Data'!P35/'Indicator Data'!$CK35)</f>
        <v>0.17426662149325187</v>
      </c>
      <c r="BJ32" s="55">
        <f t="shared" si="48"/>
        <v>10</v>
      </c>
      <c r="BK32" s="55">
        <f t="shared" si="49"/>
        <v>9.6999999999999993</v>
      </c>
      <c r="BL32" s="55">
        <f t="shared" si="50"/>
        <v>8.6999999999999993</v>
      </c>
      <c r="BM32" s="55">
        <f>ROUND(IF('Indicator Data'!Q35=0,0,IF(LOG('Indicator Data'!Q35)&gt;BM$195,10,IF(LOG('Indicator Data'!Q35)&lt;BM$194,0,10-(BM$195-LOG('Indicator Data'!Q35))/(BM$195-BM$194)*10))),1)</f>
        <v>9.1</v>
      </c>
      <c r="BN32" s="55">
        <f>ROUND(IF('Indicator Data'!R35=0,0,IF(LOG('Indicator Data'!R35)&gt;BN$195,10,IF(LOG('Indicator Data'!R35)&lt;BN$194,0,10-(BN$195-LOG('Indicator Data'!R35))/(BN$195-BN$194)*10))),1)</f>
        <v>0</v>
      </c>
      <c r="BO32" s="55">
        <f t="shared" si="51"/>
        <v>3.0333333333333332</v>
      </c>
      <c r="BP32" s="56">
        <f>'Indicator Data'!Q35/'Indicator Data'!$CK35</f>
        <v>0.99307703244959455</v>
      </c>
      <c r="BQ32" s="56">
        <f>'Indicator Data'!R35/'Indicator Data'!$CK35</f>
        <v>0</v>
      </c>
      <c r="BR32" s="55">
        <f t="shared" si="26"/>
        <v>9.9</v>
      </c>
      <c r="BS32" s="55">
        <f t="shared" si="27"/>
        <v>0</v>
      </c>
      <c r="BT32" s="55">
        <f t="shared" si="28"/>
        <v>3.3000000000000003</v>
      </c>
      <c r="BU32" s="55">
        <f t="shared" si="52"/>
        <v>3.2</v>
      </c>
      <c r="BV32" s="55">
        <f>ROUND(IF('Indicator Data'!S35=0,0,IF(LOG('Indicator Data'!S35)&gt;BV$195,10,IF(LOG('Indicator Data'!S35)&lt;BV$194,0,10-(BV$195-LOG('Indicator Data'!S35))/(BV$195-BV$194)*10))),1)</f>
        <v>5.2</v>
      </c>
      <c r="BW32" s="55">
        <f>ROUND(IF('Indicator Data'!T35=0,0,IF(LOG('Indicator Data'!T35)&gt;BW$195,10,IF(LOG('Indicator Data'!T35)&lt;BW$194,0,10-(BW$195-LOG('Indicator Data'!T35))/(BW$195-BW$194)*10))),1)</f>
        <v>9.1</v>
      </c>
      <c r="BX32" s="55">
        <f t="shared" si="53"/>
        <v>7.8</v>
      </c>
      <c r="BY32" s="56">
        <f>'Indicator Data'!S35/'Indicator Data'!$CK35</f>
        <v>1.9074455671583735E-3</v>
      </c>
      <c r="BZ32" s="56">
        <f>'Indicator Data'!T35/'Indicator Data'!$CK35</f>
        <v>0.98778039340727863</v>
      </c>
      <c r="CA32" s="55">
        <f t="shared" si="29"/>
        <v>0</v>
      </c>
      <c r="CB32" s="55">
        <f t="shared" si="30"/>
        <v>9.9</v>
      </c>
      <c r="CC32" s="55">
        <f t="shared" si="54"/>
        <v>6.6000000000000005</v>
      </c>
      <c r="CD32" s="55">
        <f t="shared" si="55"/>
        <v>7.2</v>
      </c>
      <c r="CE32" s="55">
        <f t="shared" si="56"/>
        <v>5.5</v>
      </c>
      <c r="CF32" s="55">
        <f>ROUND(IF('Indicator Data'!U35=0,0,IF(LOG('Indicator Data'!U35)&gt;CF$195,10,IF(LOG('Indicator Data'!U35)&lt;CF$194,0,10-(CF$195-LOG('Indicator Data'!U35))/(CF$195-CF$194)*10))),1)</f>
        <v>8.8000000000000007</v>
      </c>
      <c r="CG32" s="56">
        <f>'Indicator Data'!U35/'Indicator Data'!$CK35</f>
        <v>0.61781335684276362</v>
      </c>
      <c r="CH32" s="55">
        <f t="shared" si="31"/>
        <v>6.9</v>
      </c>
      <c r="CI32" s="55">
        <f t="shared" si="57"/>
        <v>8</v>
      </c>
      <c r="CJ32" s="55">
        <f>ROUND(IF('Indicator Data'!V35=0,0,IF(LOG('Indicator Data'!V35)&gt;CJ$195,10,IF(LOG('Indicator Data'!V35)&lt;CJ$194,0,10-(CJ$195-LOG('Indicator Data'!V35))/(CJ$195-CJ$194)*10))),1)</f>
        <v>9.1</v>
      </c>
      <c r="CK32" s="56">
        <f>IF('Indicator Data'!V35/'Indicator Data'!$CK35&gt;1,1,'Indicator Data'!V35/'Indicator Data'!$CK35)</f>
        <v>0.92800582806581156</v>
      </c>
      <c r="CL32" s="55">
        <f t="shared" si="32"/>
        <v>9.3000000000000007</v>
      </c>
      <c r="CM32" s="55">
        <f t="shared" si="58"/>
        <v>9.1999999999999993</v>
      </c>
      <c r="CN32" s="55">
        <f>ROUND(IF('Indicator Data'!W35=0,0,IF(LOG('Indicator Data'!W35)&gt;CN$195,10,IF(LOG('Indicator Data'!W35)&lt;CN$194,0,10-(CN$195-LOG('Indicator Data'!W35))/(CN$195-CN$194)*10))),1)</f>
        <v>9.1</v>
      </c>
      <c r="CO32" s="56">
        <f>'Indicator Data'!W35/'Indicator Data'!$CK35</f>
        <v>0.96312109366345466</v>
      </c>
      <c r="CP32" s="55">
        <f t="shared" si="33"/>
        <v>9.6</v>
      </c>
      <c r="CQ32" s="55">
        <f t="shared" si="59"/>
        <v>9.4</v>
      </c>
      <c r="CR32" s="55">
        <f t="shared" si="34"/>
        <v>8.4</v>
      </c>
      <c r="CS32" s="55">
        <f>IF('Indicator Data'!BZ35="No data","x",ROUND(IF('Indicator Data'!BZ35&gt;CS$195,0,IF('Indicator Data'!BZ35&lt;CS$194,10,(CS$195-'Indicator Data'!BZ35)/(CS$195-CS$194)*10)),1))</f>
        <v>6.8</v>
      </c>
      <c r="CT32" s="55">
        <f>IF('Indicator Data'!CA35="No data","x",ROUND(IF('Indicator Data'!CA35&gt;CT$195,0,IF('Indicator Data'!CA35&lt;CT$194,10,(CT$195-'Indicator Data'!CA35)/(CT$195-CT$194)*10)),1))</f>
        <v>6.6</v>
      </c>
      <c r="CU32" s="55">
        <f>IF('Indicator Data'!AC35="No data","x",ROUND(IF('Indicator Data'!AC35&gt;CU$195,0,IF('Indicator Data'!AC35&lt;CU$194,10,(CU$195-'Indicator Data'!AC35)/(CU$195-CU$194)*10)),1))</f>
        <v>9.6999999999999993</v>
      </c>
      <c r="CV32" s="55">
        <f t="shared" si="35"/>
        <v>7.7</v>
      </c>
      <c r="CW32" s="55">
        <f>IF('Indicator Data'!X35="No data","x",ROUND(IF(LOG('Indicator Data'!X35)&gt;CW$195,10,IF(LOG('Indicator Data'!X35)&lt;CW$194,0,10-(CW$195-LOG('Indicator Data'!X35))/(CW$195-CW$194)*10)),1))</f>
        <v>5.8</v>
      </c>
      <c r="CX32" s="55">
        <f>IF('Indicator Data'!Y35="No data","x",ROUND(IF('Indicator Data'!Y35&gt;CX$195,10,IF('Indicator Data'!Y35&lt;CX$194,0,10-(CX$195-'Indicator Data'!Y35)/(CX$195-CX$194)*10)),1))</f>
        <v>7.4</v>
      </c>
      <c r="CY32" s="55">
        <f>IF('Indicator Data'!Z35="No data","x",ROUND(IF('Indicator Data'!Z35&gt;CY$195,10,IF('Indicator Data'!Z35&lt;CY$194,0,10-(CY$195-'Indicator Data'!Z35)/(CY$195-CY$194)*10)),1))</f>
        <v>5.6</v>
      </c>
      <c r="CZ32" s="55">
        <f>IF('Indicator Data'!AA35="No data","x",ROUND(IF('Indicator Data'!AA35&gt;CZ$195,10,IF('Indicator Data'!AA35&lt;CZ$194,0,10-(CZ$195-'Indicator Data'!AA35)/(CZ$195-CZ$194)*10)),1))</f>
        <v>7.5</v>
      </c>
      <c r="DA32" s="55">
        <f t="shared" si="60"/>
        <v>6.6</v>
      </c>
      <c r="DB32" s="55">
        <f t="shared" si="61"/>
        <v>7</v>
      </c>
      <c r="DC32" s="55">
        <f>IF('Indicator Data'!AF35="No data","x",ROUND(IF('Indicator Data'!AF35&gt;DC$195,10,IF('Indicator Data'!AF35&lt;DC$194,0,10-(DC$195-'Indicator Data'!AF35)/(DC$195-DC$194)*10)),1))</f>
        <v>2.4</v>
      </c>
      <c r="DD32" s="55">
        <f>IF('Indicator Data'!AG35="No data","x",ROUND(IF('Indicator Data'!AG35&gt;DD$195,10,IF('Indicator Data'!AG35&lt;DD$194,0,10-(DD$195-'Indicator Data'!AG35)/(DD$195-DD$194)*10)),1))</f>
        <v>7.1</v>
      </c>
      <c r="DE32" s="55">
        <f t="shared" si="62"/>
        <v>6</v>
      </c>
      <c r="DF32" s="55">
        <f>IF('Indicator Data'!AB35="No data","x",ROUND(IF('Indicator Data'!AB35&gt;DF$195,10,IF('Indicator Data'!AB35&lt;DF$194,0,10-(DF$195-'Indicator Data'!AB35)/(DF$195-DF$194)*10)),1))</f>
        <v>2.2999999999999998</v>
      </c>
      <c r="DG32" s="55">
        <f t="shared" si="63"/>
        <v>6.4</v>
      </c>
      <c r="DH32" s="183">
        <f>IF('Indicator Data'!AD35="No data","x",'Indicator Data'!AD35/'Indicator Data'!$CJ35)</f>
        <v>1.7289894450875232E-4</v>
      </c>
      <c r="DI32" s="55">
        <f t="shared" si="64"/>
        <v>8.3000000000000007</v>
      </c>
      <c r="DJ32" s="55">
        <f>IF('Indicator Data'!AE35="No data","x",ROUND(IF('Indicator Data'!AE35&gt;DJ$195,0,IF('Indicator Data'!AE35&lt;DJ$194,10,(DJ$195-'Indicator Data'!AE35)/(DJ$195-DJ$194)*10)),1))</f>
        <v>6</v>
      </c>
      <c r="DK32" s="55">
        <f t="shared" si="65"/>
        <v>7.2</v>
      </c>
      <c r="DL32" s="55">
        <f t="shared" si="66"/>
        <v>6.5</v>
      </c>
      <c r="DM32" s="57">
        <f t="shared" si="36"/>
        <v>7.8</v>
      </c>
      <c r="DN32" s="58">
        <f t="shared" si="37"/>
        <v>3.6</v>
      </c>
      <c r="DO32" s="55">
        <f>ROUND(IF('Indicator Data'!AH35=0,0,IF('Indicator Data'!AH35&gt;DO$195,10,IF('Indicator Data'!AH35&lt;DO$194,0,10-(DO$195-'Indicator Data'!AH35)/(DO$195-DO$194)*10))),1)</f>
        <v>10</v>
      </c>
      <c r="DP32" s="55">
        <f>ROUND(IF('Indicator Data'!AI35=0,0,IF(LOG('Indicator Data'!AI35)&gt;LOG(DP$195),10,IF(LOG('Indicator Data'!AI35)&lt;LOG(DP$194),0,10-(LOG(DP$195)-LOG('Indicator Data'!AI35))/(LOG(DP$195)-LOG(DP$194))*10))),1)</f>
        <v>9.4</v>
      </c>
      <c r="DQ32" s="57">
        <f t="shared" si="38"/>
        <v>9.6999999999999993</v>
      </c>
      <c r="DR32" s="55">
        <f>'Indicator Data'!AJ35</f>
        <v>0</v>
      </c>
      <c r="DS32" s="55">
        <f>'Indicator Data'!AK35</f>
        <v>5</v>
      </c>
      <c r="DT32" s="57">
        <f t="shared" si="39"/>
        <v>9</v>
      </c>
      <c r="DU32" s="58">
        <f t="shared" si="40"/>
        <v>9</v>
      </c>
      <c r="DV32" s="15"/>
      <c r="DW32" s="103"/>
    </row>
    <row r="33" spans="1:127" s="4" customFormat="1" x14ac:dyDescent="0.3">
      <c r="A33" s="121" t="str">
        <f>'Indicator Data'!A36</f>
        <v>Canada</v>
      </c>
      <c r="B33" s="59" t="str">
        <f>'Indicator Data'!B36</f>
        <v>CAN</v>
      </c>
      <c r="C33" s="55">
        <f>ROUND(IF('Indicator Data'!C36=0,0.1,IF(LOG('Indicator Data'!C36)&gt;C$195,10,IF(LOG('Indicator Data'!C36)&lt;C$194,0,10-(C$195-LOG('Indicator Data'!C36))/(C$195-C$194)*10))),1)</f>
        <v>8.4</v>
      </c>
      <c r="D33" s="55">
        <f>ROUND(IF('Indicator Data'!D36=0,0.1,IF(LOG('Indicator Data'!D36)&gt;D$195,10,IF(LOG('Indicator Data'!D36)&lt;D$194,0,10-(D$195-LOG('Indicator Data'!D36))/(D$195-D$194)*10))),1)</f>
        <v>6.8</v>
      </c>
      <c r="E33" s="55">
        <f t="shared" si="0"/>
        <v>7.7</v>
      </c>
      <c r="F33" s="55">
        <f>IF('Indicator Data'!E36="No data",0.1,(ROUND(IF('Indicator Data'!E36=0,0,IF(LOG('Indicator Data'!E36)&gt;F$195,10,IF(LOG('Indicator Data'!E36)&lt;F$194,0,10-(F$195-LOG('Indicator Data'!E36))/(F$195-F$194)*10))),1)))</f>
        <v>7.4</v>
      </c>
      <c r="G33" s="55">
        <f>ROUND(IF('Indicator Data'!F36=0,0,IF(LOG('Indicator Data'!F36)&gt;G$195,10,IF(LOG('Indicator Data'!F36)&lt;G$194,0,10-(G$195-LOG('Indicator Data'!F36))/(G$195-G$194)*10))),1)</f>
        <v>6.9</v>
      </c>
      <c r="H33" s="55">
        <f>ROUND(IF('Indicator Data'!G36=0,0,IF(LOG('Indicator Data'!G36)&gt;H$195,10,IF(LOG('Indicator Data'!G36)&lt;H$194,0,10-(H$195-LOG('Indicator Data'!G36))/(H$195-H$194)*10))),1)</f>
        <v>6</v>
      </c>
      <c r="I33" s="55">
        <f>ROUND(IF('Indicator Data'!H36=0,0,IF(LOG('Indicator Data'!H36)&gt;I$195,10,IF(LOG('Indicator Data'!H36)&lt;I$194,0,10-(I$195-LOG('Indicator Data'!H36))/(I$195-I$194)*10))),1)</f>
        <v>7</v>
      </c>
      <c r="J33" s="55">
        <f t="shared" si="1"/>
        <v>6.5</v>
      </c>
      <c r="K33" s="55">
        <f>ROUND(IF('Indicator Data'!I36=0,0,IF(LOG('Indicator Data'!I36)&gt;K$195,10,IF(LOG('Indicator Data'!I36)&lt;K$194,0,10-(K$195-LOG('Indicator Data'!I36))/(K$195-K$194)*10))),1)</f>
        <v>1.5</v>
      </c>
      <c r="L33" s="55">
        <f t="shared" si="2"/>
        <v>4.5</v>
      </c>
      <c r="M33" s="55">
        <f>ROUND(IF('Indicator Data'!J36=0,0,IF(LOG('Indicator Data'!J36)&gt;M$195,10,IF(LOG('Indicator Data'!J36)&lt;M$194,0,10-(M$195-LOG('Indicator Data'!J36))/(M$195-M$194)*10))),1)</f>
        <v>4.8</v>
      </c>
      <c r="N33" s="56">
        <f>'Indicator Data'!C36/'Indicator Data'!$CK36</f>
        <v>6.3603080853631222E-4</v>
      </c>
      <c r="O33" s="56">
        <f>'Indicator Data'!D36/'Indicator Data'!$CK36</f>
        <v>2.975412257847402E-5</v>
      </c>
      <c r="P33" s="56">
        <f>IF(F33=0.1,"x",'Indicator Data'!E36/'Indicator Data'!$CK36)</f>
        <v>2.654466111476838E-3</v>
      </c>
      <c r="Q33" s="56">
        <f>'Indicator Data'!F36/'Indicator Data'!$CK36</f>
        <v>4.0309703413761588E-6</v>
      </c>
      <c r="R33" s="56">
        <f>'Indicator Data'!G36/'Indicator Data'!$CK36</f>
        <v>6.7005362786773967E-4</v>
      </c>
      <c r="S33" s="56">
        <f>'Indicator Data'!H36/'Indicator Data'!$CK36</f>
        <v>2.0428093715870847E-5</v>
      </c>
      <c r="T33" s="56">
        <f>'Indicator Data'!I36/'Indicator Data'!$CK36</f>
        <v>1.5573583567764798E-6</v>
      </c>
      <c r="U33" s="56">
        <f>'Indicator Data'!J36/'Indicator Data'!$CK36</f>
        <v>2.3857001854666152E-5</v>
      </c>
      <c r="V33" s="55">
        <f t="shared" si="3"/>
        <v>3.2</v>
      </c>
      <c r="W33" s="55">
        <f t="shared" si="4"/>
        <v>0.3</v>
      </c>
      <c r="X33" s="55">
        <f t="shared" si="5"/>
        <v>1.9</v>
      </c>
      <c r="Y33" s="55">
        <f t="shared" si="6"/>
        <v>1.8</v>
      </c>
      <c r="Z33" s="55">
        <f t="shared" si="7"/>
        <v>6.9</v>
      </c>
      <c r="AA33" s="55">
        <f t="shared" si="8"/>
        <v>0.4</v>
      </c>
      <c r="AB33" s="55">
        <f t="shared" si="9"/>
        <v>0</v>
      </c>
      <c r="AC33" s="55">
        <f t="shared" si="10"/>
        <v>0.2</v>
      </c>
      <c r="AD33" s="55">
        <f t="shared" si="11"/>
        <v>0</v>
      </c>
      <c r="AE33" s="55">
        <f t="shared" si="12"/>
        <v>0.1</v>
      </c>
      <c r="AF33" s="55">
        <f t="shared" si="13"/>
        <v>0</v>
      </c>
      <c r="AG33" s="55">
        <f>ROUND(IF('Indicator Data'!K36=0,0,IF('Indicator Data'!K36&gt;AG$195,10,IF('Indicator Data'!K36&lt;AG$194,0,10-(AG$195-'Indicator Data'!K36)/(AG$195-AG$194)*10))),1)</f>
        <v>1.9</v>
      </c>
      <c r="AH33" s="55">
        <f t="shared" si="14"/>
        <v>5.8</v>
      </c>
      <c r="AI33" s="55">
        <f t="shared" si="15"/>
        <v>3.6</v>
      </c>
      <c r="AJ33" s="55">
        <f t="shared" si="16"/>
        <v>3.2</v>
      </c>
      <c r="AK33" s="55">
        <f t="shared" si="17"/>
        <v>3.5</v>
      </c>
      <c r="AL33" s="55">
        <f t="shared" si="18"/>
        <v>3.4</v>
      </c>
      <c r="AM33" s="55">
        <f t="shared" si="19"/>
        <v>0.8</v>
      </c>
      <c r="AN33" s="55">
        <f t="shared" si="20"/>
        <v>2.7</v>
      </c>
      <c r="AO33" s="182">
        <f t="shared" si="21"/>
        <v>5.5</v>
      </c>
      <c r="AP33" s="182">
        <f t="shared" si="41"/>
        <v>5.2</v>
      </c>
      <c r="AQ33" s="182">
        <f t="shared" si="22"/>
        <v>6.9</v>
      </c>
      <c r="AR33" s="182">
        <f t="shared" si="23"/>
        <v>2.6</v>
      </c>
      <c r="AS33" s="55">
        <f t="shared" si="24"/>
        <v>2.2999999999999998</v>
      </c>
      <c r="AT33" s="55">
        <f>IF('Indicator Data'!L36="No data","x",IF('Indicator Data'!CL36&lt;1000,"x",ROUND((IF('Indicator Data'!L36&gt;AT$195,10,IF('Indicator Data'!L36&lt;AT$194,0,10-(AT$195-'Indicator Data'!L36)/(AT$195-AT$194)*10))),1)))</f>
        <v>7.1</v>
      </c>
      <c r="AU33" s="182">
        <f t="shared" si="25"/>
        <v>4.7</v>
      </c>
      <c r="AV33" s="55" t="str">
        <f>IF('Indicator Data'!M36="No data","x",ROUND(IF('Indicator Data'!M36=0,0,IF(LOG('Indicator Data'!M36)&gt;AV$195,10,IF(LOG('Indicator Data'!M36)&lt;AV$194,0,10-(AV$195-LOG('Indicator Data'!M36))/(AV$195-AV$194)*10))),1))</f>
        <v>x</v>
      </c>
      <c r="AW33" s="56" t="str">
        <f>IF(AV33="x","x",'Indicator Data'!M36/'Indicator Data'!$CK36)</f>
        <v>x</v>
      </c>
      <c r="AX33" s="55" t="str">
        <f t="shared" si="42"/>
        <v>x</v>
      </c>
      <c r="AY33" s="55" t="str">
        <f t="shared" si="43"/>
        <v>x</v>
      </c>
      <c r="AZ33" s="55" t="str">
        <f>IF('Indicator Data'!N36="No data","x",ROUND(IF('Indicator Data'!N36=0,0,IF(LOG('Indicator Data'!N36)&gt;AZ$195,10,IF(LOG('Indicator Data'!N36)&lt;AZ$194,0,10-(AZ$195-LOG('Indicator Data'!N36))/(AZ$195-AZ$194)*10))),1))</f>
        <v>x</v>
      </c>
      <c r="BA33" s="56" t="str">
        <f>IF(AZ33="x","x",'Indicator Data'!N36/'Indicator Data'!$CK36)</f>
        <v>x</v>
      </c>
      <c r="BB33" s="55" t="str">
        <f t="shared" si="44"/>
        <v>x</v>
      </c>
      <c r="BC33" s="55" t="str">
        <f t="shared" si="45"/>
        <v>x</v>
      </c>
      <c r="BD33" s="55" t="str">
        <f>IF('Indicator Data'!O36="No data","x",ROUND(IF('Indicator Data'!O36=0,0,IF(LOG('Indicator Data'!O36)&gt;BD$195,10,IF(LOG('Indicator Data'!O36)&lt;BD$194,0,10-(BD$195-LOG('Indicator Data'!O36))/(BD$195-BD$194)*10))),1))</f>
        <v>x</v>
      </c>
      <c r="BE33" s="56" t="str">
        <f>IF(BD33="x","x",'Indicator Data'!O36/'Indicator Data'!$CK36)</f>
        <v>x</v>
      </c>
      <c r="BF33" s="55" t="str">
        <f t="shared" si="46"/>
        <v>x</v>
      </c>
      <c r="BG33" s="55" t="str">
        <f t="shared" si="47"/>
        <v>x</v>
      </c>
      <c r="BH33" s="55" t="str">
        <f>IF('Indicator Data'!P36="No data","x",ROUND(IF('Indicator Data'!P36=0,0,IF(LOG('Indicator Data'!P36)&gt;BH$195,10,IF(LOG('Indicator Data'!P36)&lt;BH$194,0,10-(BH$195-LOG('Indicator Data'!P36))/(BH$195-BH$194)*10))),1))</f>
        <v>x</v>
      </c>
      <c r="BI33" s="56" t="str">
        <f>IF(BH33="x","x",'Indicator Data'!P36/'Indicator Data'!$CK36)</f>
        <v>x</v>
      </c>
      <c r="BJ33" s="55" t="str">
        <f t="shared" si="48"/>
        <v>x</v>
      </c>
      <c r="BK33" s="55" t="str">
        <f t="shared" si="49"/>
        <v>x</v>
      </c>
      <c r="BL33" s="55" t="str">
        <f t="shared" si="50"/>
        <v>x</v>
      </c>
      <c r="BM33" s="55">
        <f>ROUND(IF('Indicator Data'!Q36=0,0,IF(LOG('Indicator Data'!Q36)&gt;BM$195,10,IF(LOG('Indicator Data'!Q36)&lt;BM$194,0,10-(BM$195-LOG('Indicator Data'!Q36))/(BM$195-BM$194)*10))),1)</f>
        <v>0</v>
      </c>
      <c r="BN33" s="55">
        <f>ROUND(IF('Indicator Data'!R36=0,0,IF(LOG('Indicator Data'!R36)&gt;BN$195,10,IF(LOG('Indicator Data'!R36)&lt;BN$194,0,10-(BN$195-LOG('Indicator Data'!R36))/(BN$195-BN$194)*10))),1)</f>
        <v>0</v>
      </c>
      <c r="BO33" s="55">
        <f t="shared" si="51"/>
        <v>0</v>
      </c>
      <c r="BP33" s="56">
        <f>'Indicator Data'!Q36/'Indicator Data'!$CK36</f>
        <v>0</v>
      </c>
      <c r="BQ33" s="56">
        <f>'Indicator Data'!R36/'Indicator Data'!$CK36</f>
        <v>0</v>
      </c>
      <c r="BR33" s="55">
        <f t="shared" si="26"/>
        <v>0</v>
      </c>
      <c r="BS33" s="55">
        <f t="shared" si="27"/>
        <v>0</v>
      </c>
      <c r="BT33" s="55">
        <f t="shared" si="28"/>
        <v>0</v>
      </c>
      <c r="BU33" s="55">
        <f t="shared" si="52"/>
        <v>0</v>
      </c>
      <c r="BV33" s="55">
        <f>ROUND(IF('Indicator Data'!S36=0,0,IF(LOG('Indicator Data'!S36)&gt;BV$195,10,IF(LOG('Indicator Data'!S36)&lt;BV$194,0,10-(BV$195-LOG('Indicator Data'!S36))/(BV$195-BV$194)*10))),1)</f>
        <v>0</v>
      </c>
      <c r="BW33" s="55">
        <f>ROUND(IF('Indicator Data'!T36=0,0,IF(LOG('Indicator Data'!T36)&gt;BW$195,10,IF(LOG('Indicator Data'!T36)&lt;BW$194,0,10-(BW$195-LOG('Indicator Data'!T36))/(BW$195-BW$194)*10))),1)</f>
        <v>0</v>
      </c>
      <c r="BX33" s="55">
        <f t="shared" si="53"/>
        <v>0</v>
      </c>
      <c r="BY33" s="56">
        <f>'Indicator Data'!S36/'Indicator Data'!$CK36</f>
        <v>0</v>
      </c>
      <c r="BZ33" s="56">
        <f>'Indicator Data'!T36/'Indicator Data'!$CK36</f>
        <v>0</v>
      </c>
      <c r="CA33" s="55">
        <f t="shared" si="29"/>
        <v>0</v>
      </c>
      <c r="CB33" s="55">
        <f t="shared" si="30"/>
        <v>0</v>
      </c>
      <c r="CC33" s="55">
        <f t="shared" si="54"/>
        <v>0</v>
      </c>
      <c r="CD33" s="55">
        <f t="shared" si="55"/>
        <v>0</v>
      </c>
      <c r="CE33" s="55">
        <f t="shared" si="56"/>
        <v>0</v>
      </c>
      <c r="CF33" s="55">
        <f>ROUND(IF('Indicator Data'!U36=0,0,IF(LOG('Indicator Data'!U36)&gt;CF$195,10,IF(LOG('Indicator Data'!U36)&lt;CF$194,0,10-(CF$195-LOG('Indicator Data'!U36))/(CF$195-CF$194)*10))),1)</f>
        <v>0</v>
      </c>
      <c r="CG33" s="56">
        <f>'Indicator Data'!U36/'Indicator Data'!$CK36</f>
        <v>0</v>
      </c>
      <c r="CH33" s="55">
        <f t="shared" si="31"/>
        <v>0</v>
      </c>
      <c r="CI33" s="55">
        <f t="shared" si="57"/>
        <v>0</v>
      </c>
      <c r="CJ33" s="55">
        <f>ROUND(IF('Indicator Data'!V36=0,0,IF(LOG('Indicator Data'!V36)&gt;CJ$195,10,IF(LOG('Indicator Data'!V36)&lt;CJ$194,0,10-(CJ$195-LOG('Indicator Data'!V36))/(CJ$195-CJ$194)*10))),1)</f>
        <v>0</v>
      </c>
      <c r="CK33" s="56">
        <f>IF('Indicator Data'!V36/'Indicator Data'!$CK36&gt;1,1,'Indicator Data'!V36/'Indicator Data'!$CK36)</f>
        <v>0</v>
      </c>
      <c r="CL33" s="55">
        <f t="shared" si="32"/>
        <v>0</v>
      </c>
      <c r="CM33" s="55">
        <f t="shared" si="58"/>
        <v>0</v>
      </c>
      <c r="CN33" s="55">
        <f>ROUND(IF('Indicator Data'!W36=0,0,IF(LOG('Indicator Data'!W36)&gt;CN$195,10,IF(LOG('Indicator Data'!W36)&lt;CN$194,0,10-(CN$195-LOG('Indicator Data'!W36))/(CN$195-CN$194)*10))),1)</f>
        <v>0</v>
      </c>
      <c r="CO33" s="56">
        <f>'Indicator Data'!W36/'Indicator Data'!$CK36</f>
        <v>0</v>
      </c>
      <c r="CP33" s="55">
        <f t="shared" si="33"/>
        <v>0</v>
      </c>
      <c r="CQ33" s="55">
        <f t="shared" si="59"/>
        <v>0</v>
      </c>
      <c r="CR33" s="55">
        <f t="shared" si="34"/>
        <v>0</v>
      </c>
      <c r="CS33" s="55">
        <f>IF('Indicator Data'!BZ36="No data","x",ROUND(IF('Indicator Data'!BZ36&gt;CS$195,0,IF('Indicator Data'!BZ36&lt;CS$194,10,(CS$195-'Indicator Data'!BZ36)/(CS$195-CS$194)*10)),1))</f>
        <v>0.1</v>
      </c>
      <c r="CT33" s="55">
        <f>IF('Indicator Data'!CA36="No data","x",ROUND(IF('Indicator Data'!CA36&gt;CT$195,0,IF('Indicator Data'!CA36&lt;CT$194,10,(CT$195-'Indicator Data'!CA36)/(CT$195-CT$194)*10)),1))</f>
        <v>0.1</v>
      </c>
      <c r="CU33" s="55" t="str">
        <f>IF('Indicator Data'!AC36="No data","x",ROUND(IF('Indicator Data'!AC36&gt;CU$195,0,IF('Indicator Data'!AC36&lt;CU$194,10,(CU$195-'Indicator Data'!AC36)/(CU$195-CU$194)*10)),1))</f>
        <v>x</v>
      </c>
      <c r="CV33" s="55">
        <f t="shared" si="35"/>
        <v>0.1</v>
      </c>
      <c r="CW33" s="55">
        <f>IF('Indicator Data'!X36="No data","x",ROUND(IF(LOG('Indicator Data'!X36)&gt;CW$195,10,IF(LOG('Indicator Data'!X36)&lt;CW$194,0,10-(CW$195-LOG('Indicator Data'!X36))/(CW$195-CW$194)*10)),1))</f>
        <v>2</v>
      </c>
      <c r="CX33" s="55">
        <f>IF('Indicator Data'!Y36="No data","x",ROUND(IF('Indicator Data'!Y36&gt;CX$195,10,IF('Indicator Data'!Y36&lt;CX$194,0,10-(CX$195-'Indicator Data'!Y36)/(CX$195-CX$194)*10)),1))</f>
        <v>3</v>
      </c>
      <c r="CY33" s="55">
        <f>IF('Indicator Data'!Z36="No data","x",ROUND(IF('Indicator Data'!Z36&gt;CY$195,10,IF('Indicator Data'!Z36&lt;CY$194,0,10-(CY$195-'Indicator Data'!Z36)/(CY$195-CY$194)*10)),1))</f>
        <v>8.1</v>
      </c>
      <c r="CZ33" s="55">
        <f>IF('Indicator Data'!AA36="No data","x",ROUND(IF('Indicator Data'!AA36&gt;CZ$195,10,IF('Indicator Data'!AA36&lt;CZ$194,0,10-(CZ$195-'Indicator Data'!AA36)/(CZ$195-CZ$194)*10)),1))</f>
        <v>1.2</v>
      </c>
      <c r="DA33" s="55">
        <f t="shared" si="60"/>
        <v>3.6</v>
      </c>
      <c r="DB33" s="55">
        <f t="shared" si="61"/>
        <v>2.4</v>
      </c>
      <c r="DC33" s="55">
        <f>IF('Indicator Data'!AF36="No data","x",ROUND(IF('Indicator Data'!AF36&gt;DC$195,10,IF('Indicator Data'!AF36&lt;DC$194,0,10-(DC$195-'Indicator Data'!AF36)/(DC$195-DC$194)*10)),1))</f>
        <v>0</v>
      </c>
      <c r="DD33" s="55">
        <f>IF('Indicator Data'!AG36="No data","x",ROUND(IF('Indicator Data'!AG36&gt;DD$195,10,IF('Indicator Data'!AG36&lt;DD$194,0,10-(DD$195-'Indicator Data'!AG36)/(DD$195-DD$194)*10)),1))</f>
        <v>0.2</v>
      </c>
      <c r="DE33" s="55">
        <f t="shared" si="62"/>
        <v>2.4</v>
      </c>
      <c r="DF33" s="55">
        <f>IF('Indicator Data'!AB36="No data","x",ROUND(IF('Indicator Data'!AB36&gt;DF$195,10,IF('Indicator Data'!AB36&lt;DF$194,0,10-(DF$195-'Indicator Data'!AB36)/(DF$195-DF$194)*10)),1))</f>
        <v>0</v>
      </c>
      <c r="DG33" s="55">
        <f t="shared" si="63"/>
        <v>0.1</v>
      </c>
      <c r="DH33" s="183">
        <f>IF('Indicator Data'!AD36="No data","x",'Indicator Data'!AD36/'Indicator Data'!$CJ36)</f>
        <v>8.2342008259701316E-4</v>
      </c>
      <c r="DI33" s="55">
        <f t="shared" si="64"/>
        <v>1.8</v>
      </c>
      <c r="DJ33" s="55">
        <f>IF('Indicator Data'!AE36="No data","x",ROUND(IF('Indicator Data'!AE36&gt;DJ$195,0,IF('Indicator Data'!AE36&lt;DJ$194,10,(DJ$195-'Indicator Data'!AE36)/(DJ$195-DJ$194)*10)),1))</f>
        <v>0</v>
      </c>
      <c r="DK33" s="55">
        <f t="shared" si="65"/>
        <v>0.9</v>
      </c>
      <c r="DL33" s="55">
        <f t="shared" si="66"/>
        <v>1.1000000000000001</v>
      </c>
      <c r="DM33" s="57">
        <f t="shared" si="36"/>
        <v>1.2</v>
      </c>
      <c r="DN33" s="58">
        <f t="shared" si="37"/>
        <v>4.5999999999999996</v>
      </c>
      <c r="DO33" s="55">
        <f>ROUND(IF('Indicator Data'!AH36=0,0,IF('Indicator Data'!AH36&gt;DO$195,10,IF('Indicator Data'!AH36&lt;DO$194,0,10-(DO$195-'Indicator Data'!AH36)/(DO$195-DO$194)*10))),1)</f>
        <v>0.2</v>
      </c>
      <c r="DP33" s="55">
        <f>ROUND(IF('Indicator Data'!AI36=0,0,IF(LOG('Indicator Data'!AI36)&gt;LOG(DP$195),10,IF(LOG('Indicator Data'!AI36)&lt;LOG(DP$194),0,10-(LOG(DP$195)-LOG('Indicator Data'!AI36))/(LOG(DP$195)-LOG(DP$194))*10))),1)</f>
        <v>0</v>
      </c>
      <c r="DQ33" s="57">
        <f t="shared" si="38"/>
        <v>0.1</v>
      </c>
      <c r="DR33" s="55">
        <f>'Indicator Data'!AJ36</f>
        <v>0</v>
      </c>
      <c r="DS33" s="55">
        <f>'Indicator Data'!AK36</f>
        <v>0</v>
      </c>
      <c r="DT33" s="57">
        <f t="shared" si="39"/>
        <v>0</v>
      </c>
      <c r="DU33" s="58">
        <f t="shared" si="40"/>
        <v>0.1</v>
      </c>
      <c r="DV33" s="15"/>
      <c r="DW33" s="103"/>
    </row>
    <row r="34" spans="1:127" s="4" customFormat="1" x14ac:dyDescent="0.3">
      <c r="A34" s="121" t="str">
        <f>'Indicator Data'!A37</f>
        <v>Central African Republic</v>
      </c>
      <c r="B34" s="59" t="str">
        <f>'Indicator Data'!B37</f>
        <v>CAF</v>
      </c>
      <c r="C34" s="55">
        <f>ROUND(IF('Indicator Data'!C37=0,0.1,IF(LOG('Indicator Data'!C37)&gt;C$195,10,IF(LOG('Indicator Data'!C37)&lt;C$194,0,10-(C$195-LOG('Indicator Data'!C37))/(C$195-C$194)*10))),1)</f>
        <v>0.1</v>
      </c>
      <c r="D34" s="55">
        <f>ROUND(IF('Indicator Data'!D37=0,0.1,IF(LOG('Indicator Data'!D37)&gt;D$195,10,IF(LOG('Indicator Data'!D37)&lt;D$194,0,10-(D$195-LOG('Indicator Data'!D37))/(D$195-D$194)*10))),1)</f>
        <v>0.1</v>
      </c>
      <c r="E34" s="55">
        <f t="shared" si="0"/>
        <v>0.1</v>
      </c>
      <c r="F34" s="55">
        <f>IF('Indicator Data'!E37="No data",0.1,(ROUND(IF('Indicator Data'!E37=0,0,IF(LOG('Indicator Data'!E37)&gt;F$195,10,IF(LOG('Indicator Data'!E37)&lt;F$194,0,10-(F$195-LOG('Indicator Data'!E37))/(F$195-F$194)*10))),1)))</f>
        <v>6.4</v>
      </c>
      <c r="G34" s="55">
        <f>ROUND(IF('Indicator Data'!F37=0,0,IF(LOG('Indicator Data'!F37)&gt;G$195,10,IF(LOG('Indicator Data'!F37)&lt;G$194,0,10-(G$195-LOG('Indicator Data'!F37))/(G$195-G$194)*10))),1)</f>
        <v>0</v>
      </c>
      <c r="H34" s="55">
        <f>ROUND(IF('Indicator Data'!G37=0,0,IF(LOG('Indicator Data'!G37)&gt;H$195,10,IF(LOG('Indicator Data'!G37)&lt;H$194,0,10-(H$195-LOG('Indicator Data'!G37))/(H$195-H$194)*10))),1)</f>
        <v>0</v>
      </c>
      <c r="I34" s="55">
        <f>ROUND(IF('Indicator Data'!H37=0,0,IF(LOG('Indicator Data'!H37)&gt;I$195,10,IF(LOG('Indicator Data'!H37)&lt;I$194,0,10-(I$195-LOG('Indicator Data'!H37))/(I$195-I$194)*10))),1)</f>
        <v>0</v>
      </c>
      <c r="J34" s="55">
        <f t="shared" si="1"/>
        <v>0</v>
      </c>
      <c r="K34" s="55">
        <f>ROUND(IF('Indicator Data'!I37=0,0,IF(LOG('Indicator Data'!I37)&gt;K$195,10,IF(LOG('Indicator Data'!I37)&lt;K$194,0,10-(K$195-LOG('Indicator Data'!I37))/(K$195-K$194)*10))),1)</f>
        <v>0</v>
      </c>
      <c r="L34" s="55">
        <f t="shared" si="2"/>
        <v>0</v>
      </c>
      <c r="M34" s="55">
        <f>ROUND(IF('Indicator Data'!J37=0,0,IF(LOG('Indicator Data'!J37)&gt;M$195,10,IF(LOG('Indicator Data'!J37)&lt;M$194,0,10-(M$195-LOG('Indicator Data'!J37))/(M$195-M$194)*10))),1)</f>
        <v>0</v>
      </c>
      <c r="N34" s="56">
        <f>'Indicator Data'!C37/'Indicator Data'!$CK37</f>
        <v>0</v>
      </c>
      <c r="O34" s="56">
        <f>'Indicator Data'!D37/'Indicator Data'!$CK37</f>
        <v>0</v>
      </c>
      <c r="P34" s="56">
        <f>IF(F34=0.1,"x",'Indicator Data'!E37/'Indicator Data'!$CK37)</f>
        <v>7.5738897053734648E-3</v>
      </c>
      <c r="Q34" s="56">
        <f>'Indicator Data'!F37/'Indicator Data'!$CK37</f>
        <v>0</v>
      </c>
      <c r="R34" s="56">
        <f>'Indicator Data'!G37/'Indicator Data'!$CK37</f>
        <v>0</v>
      </c>
      <c r="S34" s="56">
        <f>'Indicator Data'!H37/'Indicator Data'!$CK37</f>
        <v>0</v>
      </c>
      <c r="T34" s="56">
        <f>'Indicator Data'!I37/'Indicator Data'!$CK37</f>
        <v>0</v>
      </c>
      <c r="U34" s="56">
        <f>'Indicator Data'!J37/'Indicator Data'!$CK37</f>
        <v>0</v>
      </c>
      <c r="V34" s="55">
        <f t="shared" si="3"/>
        <v>0</v>
      </c>
      <c r="W34" s="55">
        <f t="shared" si="4"/>
        <v>0</v>
      </c>
      <c r="X34" s="55">
        <f t="shared" si="5"/>
        <v>0</v>
      </c>
      <c r="Y34" s="55">
        <f t="shared" si="6"/>
        <v>5</v>
      </c>
      <c r="Z34" s="55">
        <f t="shared" si="7"/>
        <v>0</v>
      </c>
      <c r="AA34" s="55">
        <f t="shared" si="8"/>
        <v>0</v>
      </c>
      <c r="AB34" s="55">
        <f t="shared" si="9"/>
        <v>0</v>
      </c>
      <c r="AC34" s="55">
        <f t="shared" si="10"/>
        <v>0</v>
      </c>
      <c r="AD34" s="55">
        <f t="shared" si="11"/>
        <v>0</v>
      </c>
      <c r="AE34" s="55">
        <f t="shared" si="12"/>
        <v>0</v>
      </c>
      <c r="AF34" s="55">
        <f t="shared" si="13"/>
        <v>0</v>
      </c>
      <c r="AG34" s="55">
        <f>ROUND(IF('Indicator Data'!K37=0,0,IF('Indicator Data'!K37&gt;AG$195,10,IF('Indicator Data'!K37&lt;AG$194,0,10-(AG$195-'Indicator Data'!K37)/(AG$195-AG$194)*10))),1)</f>
        <v>0</v>
      </c>
      <c r="AH34" s="55">
        <f t="shared" si="14"/>
        <v>0.1</v>
      </c>
      <c r="AI34" s="55">
        <f t="shared" si="15"/>
        <v>0.1</v>
      </c>
      <c r="AJ34" s="55">
        <f t="shared" si="16"/>
        <v>0</v>
      </c>
      <c r="AK34" s="55">
        <f t="shared" si="17"/>
        <v>0</v>
      </c>
      <c r="AL34" s="55">
        <f t="shared" si="18"/>
        <v>0</v>
      </c>
      <c r="AM34" s="55">
        <f t="shared" si="19"/>
        <v>0</v>
      </c>
      <c r="AN34" s="55">
        <f t="shared" si="20"/>
        <v>0</v>
      </c>
      <c r="AO34" s="182">
        <f t="shared" si="21"/>
        <v>0.1</v>
      </c>
      <c r="AP34" s="182">
        <f t="shared" si="41"/>
        <v>5.7</v>
      </c>
      <c r="AQ34" s="182">
        <f t="shared" si="22"/>
        <v>0</v>
      </c>
      <c r="AR34" s="182">
        <f t="shared" si="23"/>
        <v>0</v>
      </c>
      <c r="AS34" s="55">
        <f t="shared" si="24"/>
        <v>0</v>
      </c>
      <c r="AT34" s="55">
        <f>IF('Indicator Data'!L37="No data","x",IF('Indicator Data'!CL37&lt;1000,"x",ROUND((IF('Indicator Data'!L37&gt;AT$195,10,IF('Indicator Data'!L37&lt;AT$194,0,10-(AT$195-'Indicator Data'!L37)/(AT$195-AT$194)*10))),1)))</f>
        <v>1</v>
      </c>
      <c r="AU34" s="182">
        <f t="shared" si="25"/>
        <v>0.5</v>
      </c>
      <c r="AV34" s="55">
        <f>IF('Indicator Data'!M37="No data","x",ROUND(IF('Indicator Data'!M37=0,0,IF(LOG('Indicator Data'!M37)&gt;AV$195,10,IF(LOG('Indicator Data'!M37)&lt;AV$194,0,10-(AV$195-LOG('Indicator Data'!M37))/(AV$195-AV$194)*10))),1))</f>
        <v>7.4</v>
      </c>
      <c r="AW34" s="56">
        <f>IF(AV34="x","x",'Indicator Data'!M37/'Indicator Data'!$CK37)</f>
        <v>0.31812371954501228</v>
      </c>
      <c r="AX34" s="55">
        <f t="shared" si="42"/>
        <v>3.5</v>
      </c>
      <c r="AY34" s="55">
        <f t="shared" si="43"/>
        <v>5.8</v>
      </c>
      <c r="AZ34" s="55">
        <f>IF('Indicator Data'!N37="No data","x",ROUND(IF('Indicator Data'!N37=0,0,IF(LOG('Indicator Data'!N37)&gt;AZ$195,10,IF(LOG('Indicator Data'!N37)&lt;AZ$194,0,10-(AZ$195-LOG('Indicator Data'!N37))/(AZ$195-AZ$194)*10))),1))</f>
        <v>8.1999999999999993</v>
      </c>
      <c r="BA34" s="56">
        <f>IF(AZ34="x","x",'Indicator Data'!N37/'Indicator Data'!$CK37)</f>
        <v>0.17736499545907919</v>
      </c>
      <c r="BB34" s="55">
        <f t="shared" si="44"/>
        <v>10</v>
      </c>
      <c r="BC34" s="55">
        <f t="shared" si="45"/>
        <v>9.3000000000000007</v>
      </c>
      <c r="BD34" s="55">
        <f>IF('Indicator Data'!O37="No data","x",ROUND(IF('Indicator Data'!O37=0,0,IF(LOG('Indicator Data'!O37)&gt;BD$195,10,IF(LOG('Indicator Data'!O37)&lt;BD$194,0,10-(BD$195-LOG('Indicator Data'!O37))/(BD$195-BD$194)*10))),1))</f>
        <v>4</v>
      </c>
      <c r="BE34" s="56">
        <f>IF(BD34="x","x",'Indicator Data'!O37/'Indicator Data'!$CK37)</f>
        <v>4.877363662944311E-4</v>
      </c>
      <c r="BF34" s="55">
        <f t="shared" si="46"/>
        <v>0</v>
      </c>
      <c r="BG34" s="55">
        <f t="shared" si="47"/>
        <v>2.2000000000000002</v>
      </c>
      <c r="BH34" s="55">
        <f>IF('Indicator Data'!P37="No data","x",ROUND(IF('Indicator Data'!P37=0,0,IF(LOG('Indicator Data'!P37)&gt;BH$195,10,IF(LOG('Indicator Data'!P37)&lt;BH$194,0,10-(BH$195-LOG('Indicator Data'!P37))/(BH$195-BH$194)*10))),1))</f>
        <v>8.3000000000000007</v>
      </c>
      <c r="BI34" s="56">
        <f>IF(BH34="x","x",'Indicator Data'!P37/'Indicator Data'!$CK37)</f>
        <v>0.18983467541067364</v>
      </c>
      <c r="BJ34" s="55">
        <f t="shared" si="48"/>
        <v>10</v>
      </c>
      <c r="BK34" s="55">
        <f t="shared" si="49"/>
        <v>9.3000000000000007</v>
      </c>
      <c r="BL34" s="55">
        <f t="shared" si="50"/>
        <v>7.6</v>
      </c>
      <c r="BM34" s="55">
        <f>ROUND(IF('Indicator Data'!Q37=0,0,IF(LOG('Indicator Data'!Q37)&gt;BM$195,10,IF(LOG('Indicator Data'!Q37)&lt;BM$194,0,10-(BM$195-LOG('Indicator Data'!Q37))/(BM$195-BM$194)*10))),1)</f>
        <v>8.1</v>
      </c>
      <c r="BN34" s="55">
        <f>ROUND(IF('Indicator Data'!R37=0,0,IF(LOG('Indicator Data'!R37)&gt;BN$195,10,IF(LOG('Indicator Data'!R37)&lt;BN$194,0,10-(BN$195-LOG('Indicator Data'!R37))/(BN$195-BN$194)*10))),1)</f>
        <v>0</v>
      </c>
      <c r="BO34" s="55">
        <f t="shared" si="51"/>
        <v>2.6999999999999997</v>
      </c>
      <c r="BP34" s="56">
        <f>'Indicator Data'!Q37/'Indicator Data'!$CK37</f>
        <v>0.99919168027097338</v>
      </c>
      <c r="BQ34" s="56">
        <f>'Indicator Data'!R37/'Indicator Data'!$CK37</f>
        <v>0</v>
      </c>
      <c r="BR34" s="55">
        <f t="shared" si="26"/>
        <v>10</v>
      </c>
      <c r="BS34" s="55">
        <f t="shared" si="27"/>
        <v>0</v>
      </c>
      <c r="BT34" s="55">
        <f t="shared" si="28"/>
        <v>3.3333333333333335</v>
      </c>
      <c r="BU34" s="55">
        <f t="shared" si="52"/>
        <v>3</v>
      </c>
      <c r="BV34" s="55">
        <f>ROUND(IF('Indicator Data'!S37=0,0,IF(LOG('Indicator Data'!S37)&gt;BV$195,10,IF(LOG('Indicator Data'!S37)&lt;BV$194,0,10-(BV$195-LOG('Indicator Data'!S37))/(BV$195-BV$194)*10))),1)</f>
        <v>3.7</v>
      </c>
      <c r="BW34" s="55">
        <f>ROUND(IF('Indicator Data'!T37=0,0,IF(LOG('Indicator Data'!T37)&gt;BW$195,10,IF(LOG('Indicator Data'!T37)&lt;BW$194,0,10-(BW$195-LOG('Indicator Data'!T37))/(BW$195-BW$194)*10))),1)</f>
        <v>8.1</v>
      </c>
      <c r="BX34" s="55">
        <f t="shared" si="53"/>
        <v>6.6333333333333329</v>
      </c>
      <c r="BY34" s="56">
        <f>'Indicator Data'!S37/'Indicator Data'!$CK37</f>
        <v>8.2399351878615658E-4</v>
      </c>
      <c r="BZ34" s="56">
        <f>'Indicator Data'!T37/'Indicator Data'!$CK37</f>
        <v>0.99836768675218723</v>
      </c>
      <c r="CA34" s="55">
        <f t="shared" si="29"/>
        <v>0</v>
      </c>
      <c r="CB34" s="55">
        <f t="shared" si="30"/>
        <v>10</v>
      </c>
      <c r="CC34" s="55">
        <f t="shared" si="54"/>
        <v>6.666666666666667</v>
      </c>
      <c r="CD34" s="55">
        <f t="shared" si="55"/>
        <v>6.7</v>
      </c>
      <c r="CE34" s="55">
        <f t="shared" si="56"/>
        <v>5.0999999999999996</v>
      </c>
      <c r="CF34" s="55">
        <f>ROUND(IF('Indicator Data'!U37=0,0,IF(LOG('Indicator Data'!U37)&gt;CF$195,10,IF(LOG('Indicator Data'!U37)&lt;CF$194,0,10-(CF$195-LOG('Indicator Data'!U37))/(CF$195-CF$194)*10))),1)</f>
        <v>8.1</v>
      </c>
      <c r="CG34" s="56">
        <f>'Indicator Data'!U37/'Indicator Data'!$CK37</f>
        <v>0.96948577756246102</v>
      </c>
      <c r="CH34" s="55">
        <f t="shared" si="31"/>
        <v>10</v>
      </c>
      <c r="CI34" s="55">
        <f t="shared" si="57"/>
        <v>9.3000000000000007</v>
      </c>
      <c r="CJ34" s="55">
        <f>ROUND(IF('Indicator Data'!V37=0,0,IF(LOG('Indicator Data'!V37)&gt;CJ$195,10,IF(LOG('Indicator Data'!V37)&lt;CJ$194,0,10-(CJ$195-LOG('Indicator Data'!V37))/(CJ$195-CJ$194)*10))),1)</f>
        <v>8.1</v>
      </c>
      <c r="CK34" s="56">
        <f>IF('Indicator Data'!V37/'Indicator Data'!$CK37&gt;1,1,'Indicator Data'!V37/'Indicator Data'!$CK37)</f>
        <v>0.99159252035760659</v>
      </c>
      <c r="CL34" s="55">
        <f t="shared" si="32"/>
        <v>9.9</v>
      </c>
      <c r="CM34" s="55">
        <f t="shared" si="58"/>
        <v>9.1999999999999993</v>
      </c>
      <c r="CN34" s="55">
        <f>ROUND(IF('Indicator Data'!W37=0,0,IF(LOG('Indicator Data'!W37)&gt;CN$195,10,IF(LOG('Indicator Data'!W37)&lt;CN$194,0,10-(CN$195-LOG('Indicator Data'!W37))/(CN$195-CN$194)*10))),1)</f>
        <v>8.1</v>
      </c>
      <c r="CO34" s="56">
        <f>'Indicator Data'!W37/'Indicator Data'!$CK37</f>
        <v>0.99615540460972263</v>
      </c>
      <c r="CP34" s="55">
        <f t="shared" si="33"/>
        <v>10</v>
      </c>
      <c r="CQ34" s="55">
        <f t="shared" si="59"/>
        <v>9.3000000000000007</v>
      </c>
      <c r="CR34" s="55">
        <f t="shared" si="34"/>
        <v>8.6</v>
      </c>
      <c r="CS34" s="55">
        <f>IF('Indicator Data'!BZ37="No data","x",ROUND(IF('Indicator Data'!BZ37&gt;CS$195,0,IF('Indicator Data'!BZ37&lt;CS$194,10,(CS$195-'Indicator Data'!BZ37)/(CS$195-CS$194)*10)),1))</f>
        <v>8.3000000000000007</v>
      </c>
      <c r="CT34" s="55">
        <f>IF('Indicator Data'!CA37="No data","x",ROUND(IF('Indicator Data'!CA37&gt;CT$195,0,IF('Indicator Data'!CA37&lt;CT$194,10,(CT$195-'Indicator Data'!CA37)/(CT$195-CT$194)*10)),1))</f>
        <v>8.9</v>
      </c>
      <c r="CU34" s="55">
        <f>IF('Indicator Data'!AC37="No data","x",ROUND(IF('Indicator Data'!AC37&gt;CU$195,0,IF('Indicator Data'!AC37&lt;CU$194,10,(CU$195-'Indicator Data'!AC37)/(CU$195-CU$194)*10)),1))</f>
        <v>8.3000000000000007</v>
      </c>
      <c r="CV34" s="55">
        <f t="shared" si="35"/>
        <v>8.5</v>
      </c>
      <c r="CW34" s="55">
        <f>IF('Indicator Data'!X37="No data","x",ROUND(IF(LOG('Indicator Data'!X37)&gt;CW$195,10,IF(LOG('Indicator Data'!X37)&lt;CW$194,0,10-(CW$195-LOG('Indicator Data'!X37))/(CW$195-CW$194)*10)),1))</f>
        <v>2.9</v>
      </c>
      <c r="CX34" s="55">
        <f>IF('Indicator Data'!Y37="No data","x",ROUND(IF('Indicator Data'!Y37&gt;CX$195,10,IF('Indicator Data'!Y37&lt;CX$194,0,10-(CX$195-'Indicator Data'!Y37)/(CX$195-CX$194)*10)),1))</f>
        <v>4.9000000000000004</v>
      </c>
      <c r="CY34" s="55">
        <f>IF('Indicator Data'!Z37="No data","x",ROUND(IF('Indicator Data'!Z37&gt;CY$195,10,IF('Indicator Data'!Z37&lt;CY$194,0,10-(CY$195-'Indicator Data'!Z37)/(CY$195-CY$194)*10)),1))</f>
        <v>4.0999999999999996</v>
      </c>
      <c r="CZ34" s="55" t="str">
        <f>IF('Indicator Data'!AA37="No data","x",ROUND(IF('Indicator Data'!AA37&gt;CZ$195,10,IF('Indicator Data'!AA37&lt;CZ$194,0,10-(CZ$195-'Indicator Data'!AA37)/(CZ$195-CZ$194)*10)),1))</f>
        <v>x</v>
      </c>
      <c r="DA34" s="55">
        <f t="shared" si="60"/>
        <v>4</v>
      </c>
      <c r="DB34" s="55">
        <f t="shared" si="61"/>
        <v>5.5</v>
      </c>
      <c r="DC34" s="55">
        <f>IF('Indicator Data'!AF37="No data","x",ROUND(IF('Indicator Data'!AF37&gt;DC$195,10,IF('Indicator Data'!AF37&lt;DC$194,0,10-(DC$195-'Indicator Data'!AF37)/(DC$195-DC$194)*10)),1))</f>
        <v>10</v>
      </c>
      <c r="DD34" s="55">
        <f>IF('Indicator Data'!AG37="No data","x",ROUND(IF('Indicator Data'!AG37&gt;DD$195,10,IF('Indicator Data'!AG37&lt;DD$194,0,10-(DD$195-'Indicator Data'!AG37)/(DD$195-DD$194)*10)),1))</f>
        <v>6.9</v>
      </c>
      <c r="DE34" s="55">
        <f t="shared" si="62"/>
        <v>5.8</v>
      </c>
      <c r="DF34" s="55">
        <f>IF('Indicator Data'!AB37="No data","x",ROUND(IF('Indicator Data'!AB37&gt;DF$195,10,IF('Indicator Data'!AB37&lt;DF$194,0,10-(DF$195-'Indicator Data'!AB37)/(DF$195-DF$194)*10)),1))</f>
        <v>7.9</v>
      </c>
      <c r="DG34" s="55">
        <f t="shared" si="63"/>
        <v>8.4</v>
      </c>
      <c r="DH34" s="183">
        <f>IF('Indicator Data'!AD37="No data","x",'Indicator Data'!AD37/'Indicator Data'!$CJ37)</f>
        <v>5.4581713355808077E-5</v>
      </c>
      <c r="DI34" s="55">
        <f t="shared" si="64"/>
        <v>9.5</v>
      </c>
      <c r="DJ34" s="55">
        <f>IF('Indicator Data'!AE37="No data","x",ROUND(IF('Indicator Data'!AE37&gt;DJ$195,0,IF('Indicator Data'!AE37&lt;DJ$194,10,(DJ$195-'Indicator Data'!AE37)/(DJ$195-DJ$194)*10)),1))</f>
        <v>10</v>
      </c>
      <c r="DK34" s="55">
        <f t="shared" si="65"/>
        <v>9.8000000000000007</v>
      </c>
      <c r="DL34" s="55">
        <f t="shared" si="66"/>
        <v>8</v>
      </c>
      <c r="DM34" s="57">
        <f t="shared" si="36"/>
        <v>7.6</v>
      </c>
      <c r="DN34" s="58">
        <f t="shared" si="37"/>
        <v>3.1</v>
      </c>
      <c r="DO34" s="55">
        <f>ROUND(IF('Indicator Data'!AH37=0,0,IF('Indicator Data'!AH37&gt;DO$195,10,IF('Indicator Data'!AH37&lt;DO$194,0,10-(DO$195-'Indicator Data'!AH37)/(DO$195-DO$194)*10))),1)</f>
        <v>9.6</v>
      </c>
      <c r="DP34" s="55">
        <f>ROUND(IF('Indicator Data'!AI37=0,0,IF(LOG('Indicator Data'!AI37)&gt;LOG(DP$195),10,IF(LOG('Indicator Data'!AI37)&lt;LOG(DP$194),0,10-(LOG(DP$195)-LOG('Indicator Data'!AI37))/(LOG(DP$195)-LOG(DP$194))*10))),1)</f>
        <v>8.6999999999999993</v>
      </c>
      <c r="DQ34" s="57">
        <f t="shared" si="38"/>
        <v>9.1999999999999993</v>
      </c>
      <c r="DR34" s="55">
        <f>'Indicator Data'!AJ37</f>
        <v>4</v>
      </c>
      <c r="DS34" s="55">
        <f>'Indicator Data'!AK37</f>
        <v>0</v>
      </c>
      <c r="DT34" s="57">
        <f t="shared" si="39"/>
        <v>8</v>
      </c>
      <c r="DU34" s="58">
        <f t="shared" si="40"/>
        <v>8</v>
      </c>
      <c r="DV34" s="15"/>
      <c r="DW34" s="103"/>
    </row>
    <row r="35" spans="1:127" s="4" customFormat="1" x14ac:dyDescent="0.3">
      <c r="A35" s="121" t="str">
        <f>'Indicator Data'!A38</f>
        <v>Chad</v>
      </c>
      <c r="B35" s="59" t="str">
        <f>'Indicator Data'!B38</f>
        <v>TCD</v>
      </c>
      <c r="C35" s="55">
        <f>ROUND(IF('Indicator Data'!C38=0,0.1,IF(LOG('Indicator Data'!C38)&gt;C$195,10,IF(LOG('Indicator Data'!C38)&lt;C$194,0,10-(C$195-LOG('Indicator Data'!C38))/(C$195-C$194)*10))),1)</f>
        <v>0.1</v>
      </c>
      <c r="D35" s="55">
        <f>ROUND(IF('Indicator Data'!D38=0,0.1,IF(LOG('Indicator Data'!D38)&gt;D$195,10,IF(LOG('Indicator Data'!D38)&lt;D$194,0,10-(D$195-LOG('Indicator Data'!D38))/(D$195-D$194)*10))),1)</f>
        <v>0.1</v>
      </c>
      <c r="E35" s="55">
        <f t="shared" ref="E35:E66" si="67">ROUND((10-GEOMEAN(((10-C35)/10*9+1),((10-D35)/10*9+1)))/9*10,1)</f>
        <v>0.1</v>
      </c>
      <c r="F35" s="55">
        <f>IF('Indicator Data'!E38="No data",0.1,(ROUND(IF('Indicator Data'!E38=0,0,IF(LOG('Indicator Data'!E38)&gt;F$195,10,IF(LOG('Indicator Data'!E38)&lt;F$194,0,10-(F$195-LOG('Indicator Data'!E38))/(F$195-F$194)*10))),1)))</f>
        <v>7.9</v>
      </c>
      <c r="G35" s="55">
        <f>ROUND(IF('Indicator Data'!F38=0,0,IF(LOG('Indicator Data'!F38)&gt;G$195,10,IF(LOG('Indicator Data'!F38)&lt;G$194,0,10-(G$195-LOG('Indicator Data'!F38))/(G$195-G$194)*10))),1)</f>
        <v>0</v>
      </c>
      <c r="H35" s="55">
        <f>ROUND(IF('Indicator Data'!G38=0,0,IF(LOG('Indicator Data'!G38)&gt;H$195,10,IF(LOG('Indicator Data'!G38)&lt;H$194,0,10-(H$195-LOG('Indicator Data'!G38))/(H$195-H$194)*10))),1)</f>
        <v>0</v>
      </c>
      <c r="I35" s="55">
        <f>ROUND(IF('Indicator Data'!H38=0,0,IF(LOG('Indicator Data'!H38)&gt;I$195,10,IF(LOG('Indicator Data'!H38)&lt;I$194,0,10-(I$195-LOG('Indicator Data'!H38))/(I$195-I$194)*10))),1)</f>
        <v>0</v>
      </c>
      <c r="J35" s="55">
        <f t="shared" ref="J35:J66" si="68">ROUND((10-GEOMEAN(((10-H35)/10*9+1),((10-I35)/10*9+1)))/9*10,1)</f>
        <v>0</v>
      </c>
      <c r="K35" s="55">
        <f>ROUND(IF('Indicator Data'!I38=0,0,IF(LOG('Indicator Data'!I38)&gt;K$195,10,IF(LOG('Indicator Data'!I38)&lt;K$194,0,10-(K$195-LOG('Indicator Data'!I38))/(K$195-K$194)*10))),1)</f>
        <v>0</v>
      </c>
      <c r="L35" s="55">
        <f t="shared" ref="L35:L66" si="69">ROUND((10-GEOMEAN(((10-J35)/10*9+1),((10-K35)/10*9+1)))/9*10,1)</f>
        <v>0</v>
      </c>
      <c r="M35" s="55">
        <f>ROUND(IF('Indicator Data'!J38=0,0,IF(LOG('Indicator Data'!J38)&gt;M$195,10,IF(LOG('Indicator Data'!J38)&lt;M$194,0,10-(M$195-LOG('Indicator Data'!J38))/(M$195-M$194)*10))),1)</f>
        <v>10</v>
      </c>
      <c r="N35" s="56">
        <f>'Indicator Data'!C38/'Indicator Data'!$CK38</f>
        <v>0</v>
      </c>
      <c r="O35" s="56">
        <f>'Indicator Data'!D38/'Indicator Data'!$CK38</f>
        <v>0</v>
      </c>
      <c r="P35" s="56">
        <f>IF(F35=0.1,"x",'Indicator Data'!E38/'Indicator Data'!$CK38)</f>
        <v>1.0515339700790414E-2</v>
      </c>
      <c r="Q35" s="56">
        <f>'Indicator Data'!F38/'Indicator Data'!$CK38</f>
        <v>0</v>
      </c>
      <c r="R35" s="56">
        <f>'Indicator Data'!G38/'Indicator Data'!$CK38</f>
        <v>0</v>
      </c>
      <c r="S35" s="56">
        <f>'Indicator Data'!H38/'Indicator Data'!$CK38</f>
        <v>0</v>
      </c>
      <c r="T35" s="56">
        <f>'Indicator Data'!I38/'Indicator Data'!$CK38</f>
        <v>0</v>
      </c>
      <c r="U35" s="56">
        <f>'Indicator Data'!J38/'Indicator Data'!$CK38</f>
        <v>1.4971469187007419E-2</v>
      </c>
      <c r="V35" s="55">
        <f t="shared" ref="V35:V66" si="70">ROUND(IF(N35&gt;V$195,10,IF(N35&lt;V$194,0,10-(V$195-N35)/(V$195-V$194)*10)),1)</f>
        <v>0</v>
      </c>
      <c r="W35" s="55">
        <f t="shared" ref="W35:W66" si="71">ROUND(IF(O35&gt;W$195,10,IF(O35&lt;W$194,0,10-(W$195-O35)/(W$195-W$194)*10)),1)</f>
        <v>0</v>
      </c>
      <c r="X35" s="55">
        <f t="shared" ref="X35:X66" si="72">ROUND(((10-GEOMEAN(((10-V35)/10*9+1),((10-W35)/10*9+1)))/9*10),1)</f>
        <v>0</v>
      </c>
      <c r="Y35" s="55">
        <f t="shared" ref="Y35:Y66" si="73">IF(P35="x",0.1,ROUND(IF(P35&gt;Y$195,10,IF(P35&lt;Y$194,0,10-(Y$195-P35)/(Y$195-Y$194)*10)),1))</f>
        <v>7</v>
      </c>
      <c r="Z35" s="55">
        <f t="shared" ref="Z35:Z66" si="74">ROUND(IF(Q35=0,0,IF(LOG(Q35)&gt;Z$195,10,IF(LOG(Q35)&lt;=Z$194,0,10-(Z$195-LOG(Q35))/(Z$195-Z$194)*10))),1)</f>
        <v>0</v>
      </c>
      <c r="AA35" s="55">
        <f t="shared" ref="AA35:AA66" si="75">ROUND(IF(R35&gt;AA$195,10,IF(R35&lt;AA$194,0,10-(AA$195-R35)/(AA$195-AA$194)*10)),1)</f>
        <v>0</v>
      </c>
      <c r="AB35" s="55">
        <f t="shared" ref="AB35:AB66" si="76">ROUND(IF(S35&gt;AB$195,10,IF(S35&lt;AB$194,0,10-(AB$195-S35)/(AB$195-AB$194)*10)),1)</f>
        <v>0</v>
      </c>
      <c r="AC35" s="55">
        <f t="shared" ref="AC35:AC66" si="77">ROUND(((10-GEOMEAN(((10-AA35)/10*9+1),((10-AB35)/10*9+1)))/9*10),1)</f>
        <v>0</v>
      </c>
      <c r="AD35" s="55">
        <f t="shared" ref="AD35:AD66" si="78">ROUND(IF(T35=0,0,IF(T35&gt;AD$195,10,IF(T35&lt;=AD$194,0,10-(AD$195-T35)/(AD$195-AD$194)*10))),1)</f>
        <v>0</v>
      </c>
      <c r="AE35" s="55">
        <f t="shared" ref="AE35:AE66" si="79">ROUND((10-GEOMEAN(((10-AC35)/10*9+1),((10-AD35)/10*9+1)))/9*10,1)</f>
        <v>0</v>
      </c>
      <c r="AF35" s="55">
        <f t="shared" ref="AF35:AF66" si="80">ROUND(IF(U35&gt;AF$195,10,IF(U35&lt;AF$194,0,10-(AF$195-U35)/(AF$195-AF$194)*10)),1)</f>
        <v>5</v>
      </c>
      <c r="AG35" s="55">
        <f>ROUND(IF('Indicator Data'!K38=0,0,IF('Indicator Data'!K38&gt;AG$195,10,IF('Indicator Data'!K38&lt;AG$194,0,10-(AG$195-'Indicator Data'!K38)/(AG$195-AG$194)*10))),1)</f>
        <v>5.7</v>
      </c>
      <c r="AH35" s="55">
        <f t="shared" ref="AH35:AH66" si="81">ROUND(AVERAGE(C35,V35),1)</f>
        <v>0.1</v>
      </c>
      <c r="AI35" s="55">
        <f t="shared" ref="AI35:AI66" si="82">ROUND(AVERAGE(D35,W35),1)</f>
        <v>0.1</v>
      </c>
      <c r="AJ35" s="55">
        <f t="shared" ref="AJ35:AJ66" si="83">ROUND(AVERAGE(AA35,H35),1)</f>
        <v>0</v>
      </c>
      <c r="AK35" s="55">
        <f t="shared" ref="AK35:AK66" si="84">ROUND(AVERAGE(AB35,I35),1)</f>
        <v>0</v>
      </c>
      <c r="AL35" s="55">
        <f t="shared" ref="AL35:AL66" si="85">ROUND((10-GEOMEAN(((10-AJ35)/10*9+1),((10-AK35)/10*9+1)))/9*10,1)</f>
        <v>0</v>
      </c>
      <c r="AM35" s="55">
        <f t="shared" ref="AM35:AM66" si="86">ROUND(AVERAGE(AD35,K35),1)</f>
        <v>0</v>
      </c>
      <c r="AN35" s="55">
        <f t="shared" ref="AN35:AN66" si="87">ROUND((10-GEOMEAN(((10-M35)/10*9+1),((10-AF35)/10*9+1)))/9*10,1)</f>
        <v>8.5</v>
      </c>
      <c r="AO35" s="182">
        <f t="shared" ref="AO35:AO66" si="88">ROUND((10-GEOMEAN(((10-E35)/10*9+1),((10-X35)/10*9+1)))/9*10,1)</f>
        <v>0.1</v>
      </c>
      <c r="AP35" s="182">
        <f t="shared" si="41"/>
        <v>7.5</v>
      </c>
      <c r="AQ35" s="182">
        <f t="shared" ref="AQ35:AQ66" si="89">ROUND((10-GEOMEAN(((10-G35)/10*9+1),((10-Z35)/10*9+1)))/9*10,1)</f>
        <v>0</v>
      </c>
      <c r="AR35" s="182">
        <f t="shared" ref="AR35:AR66" si="90">ROUND((10-GEOMEAN(((10-L35)/10*9+1),((10-AE35)/10*9+1)))/9*10,1)</f>
        <v>0</v>
      </c>
      <c r="AS35" s="55">
        <f t="shared" ref="AS35:AS66" si="91">ROUND(AVERAGE(AG35,AN35),1)</f>
        <v>7.1</v>
      </c>
      <c r="AT35" s="55">
        <f>IF('Indicator Data'!L38="No data","x",IF('Indicator Data'!CL38&lt;1000,"x",ROUND((IF('Indicator Data'!L38&gt;AT$195,10,IF('Indicator Data'!L38&lt;AT$194,0,10-(AT$195-'Indicator Data'!L38)/(AT$195-AT$194)*10))),1)))</f>
        <v>4</v>
      </c>
      <c r="AU35" s="182">
        <f t="shared" ref="AU35:AU66" si="92">ROUND(AVERAGE(AS35,AT35),1)</f>
        <v>5.6</v>
      </c>
      <c r="AV35" s="55">
        <f>IF('Indicator Data'!M38="No data","x",ROUND(IF('Indicator Data'!M38=0,0,IF(LOG('Indicator Data'!M38)&gt;AV$195,10,IF(LOG('Indicator Data'!M38)&lt;AV$194,0,10-(AV$195-LOG('Indicator Data'!M38))/(AV$195-AV$194)*10))),1))</f>
        <v>8.1999999999999993</v>
      </c>
      <c r="AW35" s="56">
        <f>IF(AV35="x","x",'Indicator Data'!M38/'Indicator Data'!$CK38)</f>
        <v>0.39737492530678831</v>
      </c>
      <c r="AX35" s="55">
        <f t="shared" si="42"/>
        <v>4.4000000000000004</v>
      </c>
      <c r="AY35" s="55">
        <f t="shared" si="43"/>
        <v>6.7</v>
      </c>
      <c r="AZ35" s="55">
        <f>IF('Indicator Data'!N38="No data","x",ROUND(IF('Indicator Data'!N38=0,0,IF(LOG('Indicator Data'!N38)&gt;AZ$195,10,IF(LOG('Indicator Data'!N38)&lt;AZ$194,0,10-(AZ$195-LOG('Indicator Data'!N38))/(AZ$195-AZ$194)*10))),1))</f>
        <v>0</v>
      </c>
      <c r="BA35" s="56">
        <f>IF(AZ35="x","x",'Indicator Data'!N38/'Indicator Data'!$CK38)</f>
        <v>0</v>
      </c>
      <c r="BB35" s="55">
        <f t="shared" si="44"/>
        <v>0</v>
      </c>
      <c r="BC35" s="55">
        <f t="shared" si="45"/>
        <v>0</v>
      </c>
      <c r="BD35" s="55">
        <f>IF('Indicator Data'!O38="No data","x",ROUND(IF('Indicator Data'!O38=0,0,IF(LOG('Indicator Data'!O38)&gt;BD$195,10,IF(LOG('Indicator Data'!O38)&lt;BD$194,0,10-(BD$195-LOG('Indicator Data'!O38))/(BD$195-BD$194)*10))),1))</f>
        <v>4.4000000000000004</v>
      </c>
      <c r="BE35" s="56">
        <f>IF(BD35="x","x",'Indicator Data'!O38/'Indicator Data'!$CK38)</f>
        <v>2.9288719843615751E-4</v>
      </c>
      <c r="BF35" s="55">
        <f t="shared" si="46"/>
        <v>0</v>
      </c>
      <c r="BG35" s="55">
        <f t="shared" si="47"/>
        <v>2.5</v>
      </c>
      <c r="BH35" s="55">
        <f>IF('Indicator Data'!P38="No data","x",ROUND(IF('Indicator Data'!P38=0,0,IF(LOG('Indicator Data'!P38)&gt;BH$195,10,IF(LOG('Indicator Data'!P38)&lt;BH$194,0,10-(BH$195-LOG('Indicator Data'!P38))/(BH$195-BH$194)*10))),1))</f>
        <v>0</v>
      </c>
      <c r="BI35" s="56">
        <f>IF(BH35="x","x",'Indicator Data'!P38/'Indicator Data'!$CK38)</f>
        <v>0</v>
      </c>
      <c r="BJ35" s="55">
        <f t="shared" si="48"/>
        <v>0</v>
      </c>
      <c r="BK35" s="55">
        <f t="shared" si="49"/>
        <v>0</v>
      </c>
      <c r="BL35" s="55">
        <f t="shared" si="50"/>
        <v>2.8</v>
      </c>
      <c r="BM35" s="55">
        <f>ROUND(IF('Indicator Data'!Q38=0,0,IF(LOG('Indicator Data'!Q38)&gt;BM$195,10,IF(LOG('Indicator Data'!Q38)&lt;BM$194,0,10-(BM$195-LOG('Indicator Data'!Q38))/(BM$195-BM$194)*10))),1)</f>
        <v>8.8000000000000007</v>
      </c>
      <c r="BN35" s="55">
        <f>ROUND(IF('Indicator Data'!R38=0,0,IF(LOG('Indicator Data'!R38)&gt;BN$195,10,IF(LOG('Indicator Data'!R38)&lt;BN$194,0,10-(BN$195-LOG('Indicator Data'!R38))/(BN$195-BN$194)*10))),1)</f>
        <v>0</v>
      </c>
      <c r="BO35" s="55">
        <f t="shared" si="51"/>
        <v>2.9333333333333336</v>
      </c>
      <c r="BP35" s="56">
        <f>'Indicator Data'!Q38/'Indicator Data'!$CK38</f>
        <v>0.99828279901690731</v>
      </c>
      <c r="BQ35" s="56">
        <f>'Indicator Data'!R38/'Indicator Data'!$CK38</f>
        <v>0</v>
      </c>
      <c r="BR35" s="55">
        <f t="shared" ref="BR35:BR66" si="93">ROUND(IF(BP35&gt;BR$195,10,IF(BP35&lt;BR$194,0,10-(BR$195-BP35)/(BR$195-BR$194)*10)),1)</f>
        <v>10</v>
      </c>
      <c r="BS35" s="55">
        <f t="shared" ref="BS35:BS66" si="94">ROUND(IF(BQ35&gt;BS$195,10,IF(BQ35&lt;BS$194,0,10-(BS$195-BQ35)/(BS$195-BS$194)*10)),1)</f>
        <v>0</v>
      </c>
      <c r="BT35" s="55">
        <f t="shared" si="28"/>
        <v>3.3333333333333335</v>
      </c>
      <c r="BU35" s="55">
        <f t="shared" si="52"/>
        <v>3.1</v>
      </c>
      <c r="BV35" s="55">
        <f>ROUND(IF('Indicator Data'!S38=0,0,IF(LOG('Indicator Data'!S38)&gt;BV$195,10,IF(LOG('Indicator Data'!S38)&lt;BV$194,0,10-(BV$195-LOG('Indicator Data'!S38))/(BV$195-BV$194)*10))),1)</f>
        <v>7</v>
      </c>
      <c r="BW35" s="55">
        <f>ROUND(IF('Indicator Data'!T38=0,0,IF(LOG('Indicator Data'!T38)&gt;BW$195,10,IF(LOG('Indicator Data'!T38)&lt;BW$194,0,10-(BW$195-LOG('Indicator Data'!T38))/(BW$195-BW$194)*10))),1)</f>
        <v>8.6999999999999993</v>
      </c>
      <c r="BX35" s="55">
        <f t="shared" si="53"/>
        <v>8.1333333333333329</v>
      </c>
      <c r="BY35" s="56">
        <f>'Indicator Data'!S38/'Indicator Data'!$CK38</f>
        <v>5.6503569562946193E-2</v>
      </c>
      <c r="BZ35" s="56">
        <f>'Indicator Data'!T38/'Indicator Data'!$CK38</f>
        <v>0.94177922945396109</v>
      </c>
      <c r="CA35" s="55">
        <f t="shared" ref="CA35:CA66" si="95">ROUND(IF(BY35&gt;CA$195,10,IF(BY35&lt;CA$194,0,10-(CA$195-BY35)/(CA$195-CA$194)*10)),1)</f>
        <v>0.9</v>
      </c>
      <c r="CB35" s="55">
        <f t="shared" ref="CB35:CB66" si="96">ROUND(IF(BZ35&gt;CB$195,10,IF(BZ35&lt;CB$194,0,10-(CB$195-BZ35)/(CB$195-CB$194)*10)),1)</f>
        <v>9.4</v>
      </c>
      <c r="CC35" s="55">
        <f t="shared" si="54"/>
        <v>6.5666666666666673</v>
      </c>
      <c r="CD35" s="55">
        <f t="shared" si="55"/>
        <v>7.4</v>
      </c>
      <c r="CE35" s="55">
        <f t="shared" si="56"/>
        <v>5.7</v>
      </c>
      <c r="CF35" s="55">
        <f>ROUND(IF('Indicator Data'!U38=0,0,IF(LOG('Indicator Data'!U38)&gt;CF$195,10,IF(LOG('Indicator Data'!U38)&lt;CF$194,0,10-(CF$195-LOG('Indicator Data'!U38))/(CF$195-CF$194)*10))),1)</f>
        <v>7.3</v>
      </c>
      <c r="CG35" s="56">
        <f>'Indicator Data'!U38/'Indicator Data'!$CK38</f>
        <v>8.7285519363558772E-2</v>
      </c>
      <c r="CH35" s="55">
        <f t="shared" ref="CH35:CH66" si="97">ROUND(IF(CG35&gt;CH$195,10,IF(CG35&lt;CH$194,0,10-(CH$195-CG35)/(CH$195-CH$194)*10)),1)</f>
        <v>1</v>
      </c>
      <c r="CI35" s="55">
        <f t="shared" si="57"/>
        <v>4.9000000000000004</v>
      </c>
      <c r="CJ35" s="55">
        <f>ROUND(IF('Indicator Data'!V38=0,0,IF(LOG('Indicator Data'!V38)&gt;CJ$195,10,IF(LOG('Indicator Data'!V38)&lt;CJ$194,0,10-(CJ$195-LOG('Indicator Data'!V38))/(CJ$195-CJ$194)*10))),1)</f>
        <v>8.8000000000000007</v>
      </c>
      <c r="CK35" s="56">
        <f>IF('Indicator Data'!V38/'Indicator Data'!$CK38&gt;1,1,'Indicator Data'!V38/'Indicator Data'!$CK38)</f>
        <v>0.97783931806504287</v>
      </c>
      <c r="CL35" s="55">
        <f t="shared" ref="CL35:CL66" si="98">ROUND(IF(CK35&gt;CL$195,10,IF(CK35&lt;CL$194,0,10-(CL$195-CK35)/(CL$195-CL$194)*10)),1)</f>
        <v>9.8000000000000007</v>
      </c>
      <c r="CM35" s="55">
        <f t="shared" si="58"/>
        <v>9.4</v>
      </c>
      <c r="CN35" s="55">
        <f>ROUND(IF('Indicator Data'!W38=0,0,IF(LOG('Indicator Data'!W38)&gt;CN$195,10,IF(LOG('Indicator Data'!W38)&lt;CN$194,0,10-(CN$195-LOG('Indicator Data'!W38))/(CN$195-CN$194)*10))),1)</f>
        <v>8.6999999999999993</v>
      </c>
      <c r="CO35" s="56">
        <f>'Indicator Data'!W38/'Indicator Data'!$CK38</f>
        <v>0.89238468515484271</v>
      </c>
      <c r="CP35" s="55">
        <f t="shared" ref="CP35:CP66" si="99">ROUND(IF(CO35&gt;CP$195,10,IF(CO35&lt;CP$194,0,10-(CP$195-CO35)/(CP$195-CP$194)*10)),1)</f>
        <v>8.9</v>
      </c>
      <c r="CQ35" s="55">
        <f t="shared" si="59"/>
        <v>8.8000000000000007</v>
      </c>
      <c r="CR35" s="55">
        <f t="shared" ref="CR35:CR66" si="100">ROUND((10-GEOMEAN(((10-CM35)/10*9+1),((10-CE35)/10*9+1),((10-CI35)/10*9+1),((10-CQ35)/10*9+1)))/9*10,1)</f>
        <v>7.7</v>
      </c>
      <c r="CS35" s="55">
        <f>IF('Indicator Data'!BZ38="No data","x",ROUND(IF('Indicator Data'!BZ38&gt;CS$195,0,IF('Indicator Data'!BZ38&lt;CS$194,10,(CS$195-'Indicator Data'!BZ38)/(CS$195-CS$194)*10)),1))</f>
        <v>10</v>
      </c>
      <c r="CT35" s="55">
        <f>IF('Indicator Data'!CA38="No data","x",ROUND(IF('Indicator Data'!CA38&gt;CT$195,0,IF('Indicator Data'!CA38&lt;CT$194,10,(CT$195-'Indicator Data'!CA38)/(CT$195-CT$194)*10)),1))</f>
        <v>10</v>
      </c>
      <c r="CU35" s="55">
        <f>IF('Indicator Data'!AC38="No data","x",ROUND(IF('Indicator Data'!AC38&gt;CU$195,0,IF('Indicator Data'!AC38&lt;CU$194,10,(CU$195-'Indicator Data'!AC38)/(CU$195-CU$194)*10)),1))</f>
        <v>9.4</v>
      </c>
      <c r="CV35" s="55">
        <f t="shared" ref="CV35:CV66" si="101">IF(AND(CT35="x",CS35="x",CU35="x"),"x",ROUND(AVERAGE(CS35:CU35),1))</f>
        <v>9.8000000000000007</v>
      </c>
      <c r="CW35" s="55">
        <f>IF('Indicator Data'!X38="No data","x",ROUND(IF(LOG('Indicator Data'!X38)&gt;CW$195,10,IF(LOG('Indicator Data'!X38)&lt;CW$194,0,10-(CW$195-LOG('Indicator Data'!X38))/(CW$195-CW$194)*10)),1))</f>
        <v>3.6</v>
      </c>
      <c r="CX35" s="55">
        <f>IF('Indicator Data'!Y38="No data","x",ROUND(IF('Indicator Data'!Y38&gt;CX$195,10,IF('Indicator Data'!Y38&lt;CX$194,0,10-(CX$195-'Indicator Data'!Y38)/(CX$195-CX$194)*10)),1))</f>
        <v>7.8</v>
      </c>
      <c r="CY35" s="55">
        <f>IF('Indicator Data'!Z38="No data","x",ROUND(IF('Indicator Data'!Z38&gt;CY$195,10,IF('Indicator Data'!Z38&lt;CY$194,0,10-(CY$195-'Indicator Data'!Z38)/(CY$195-CY$194)*10)),1))</f>
        <v>2.2999999999999998</v>
      </c>
      <c r="CZ35" s="55">
        <f>IF('Indicator Data'!AA38="No data","x",ROUND(IF('Indicator Data'!AA38&gt;CZ$195,10,IF('Indicator Data'!AA38&lt;CZ$194,0,10-(CZ$195-'Indicator Data'!AA38)/(CZ$195-CZ$194)*10)),1))</f>
        <v>9.4</v>
      </c>
      <c r="DA35" s="55">
        <f t="shared" si="60"/>
        <v>5.8</v>
      </c>
      <c r="DB35" s="55">
        <f t="shared" si="61"/>
        <v>7.1</v>
      </c>
      <c r="DC35" s="55">
        <f>IF('Indicator Data'!AF38="No data","x",ROUND(IF('Indicator Data'!AF38&gt;DC$195,10,IF('Indicator Data'!AF38&lt;DC$194,0,10-(DC$195-'Indicator Data'!AF38)/(DC$195-DC$194)*10)),1))</f>
        <v>9.6999999999999993</v>
      </c>
      <c r="DD35" s="55">
        <f>IF('Indicator Data'!AG38="No data","x",ROUND(IF('Indicator Data'!AG38&gt;DD$195,10,IF('Indicator Data'!AG38&lt;DD$194,0,10-(DD$195-'Indicator Data'!AG38)/(DD$195-DD$194)*10)),1))</f>
        <v>8.6999999999999993</v>
      </c>
      <c r="DE35" s="55">
        <f t="shared" si="62"/>
        <v>6.9</v>
      </c>
      <c r="DF35" s="55">
        <f>IF('Indicator Data'!AB38="No data","x",ROUND(IF('Indicator Data'!AB38&gt;DF$195,10,IF('Indicator Data'!AB38&lt;DF$194,0,10-(DF$195-'Indicator Data'!AB38)/(DF$195-DF$194)*10)),1))</f>
        <v>10</v>
      </c>
      <c r="DG35" s="55">
        <f t="shared" si="63"/>
        <v>9.9</v>
      </c>
      <c r="DH35" s="183">
        <f>IF('Indicator Data'!AD38="No data","x",'Indicator Data'!AD38/'Indicator Data'!$CJ38)</f>
        <v>5.4430703130555555E-5</v>
      </c>
      <c r="DI35" s="55">
        <f t="shared" si="64"/>
        <v>9.5</v>
      </c>
      <c r="DJ35" s="55">
        <f>IF('Indicator Data'!AE38="No data","x",ROUND(IF('Indicator Data'!AE38&gt;DJ$195,0,IF('Indicator Data'!AE38&lt;DJ$194,10,(DJ$195-'Indicator Data'!AE38)/(DJ$195-DJ$194)*10)),1))</f>
        <v>8</v>
      </c>
      <c r="DK35" s="55">
        <f t="shared" si="65"/>
        <v>8.8000000000000007</v>
      </c>
      <c r="DL35" s="55">
        <f t="shared" si="66"/>
        <v>8.5</v>
      </c>
      <c r="DM35" s="57">
        <f t="shared" ref="DM35:DM66" si="102">IF(BL35="x",ROUND((10-GEOMEAN(((10-DL35)/10*9+1),((10-CR35)/10*9+1),((10-DB35)/10*9+1)))/9*10,1),ROUND((10-GEOMEAN(((10-BL35)/10*9+1),((10-DL35)/10*9+1),((10-CR35)/10*9+1),((10-DB35)/10*9+1)))/9*10,1))</f>
        <v>7</v>
      </c>
      <c r="DN35" s="58">
        <f t="shared" ref="DN35:DN66" si="103">IF(ROUND(IF(AP35="x",(10-GEOMEAN(((10-AO35)/10*9+1),((10-DM35)/10*9+1),((10-AU35)/10*9+1),((10-AQ35)/10*9+1),((10-AR35)/10*9+1)))/9*10,(10-GEOMEAN(((10-AO35)/10*9+1),((10-DM35)/10*9+1),((10-AP35)/10*9+1),((10-AQ35)/10*9+1),((10-AR35)/10*9+1),((10-AU35)/10*9+1)))/9*10),1)=0,0.1,ROUND(IF(AP35="x",(10-GEOMEAN(((10-AO35)/10*9+1),((10-DM35)/10*9+1),((10-AU35)/10*9+1),((10-AQ35)/10*9+1),((10-AR35)/10*9+1)))/9*10,(10-GEOMEAN(((10-AO35)/10*9+1),((10-DM35)/10*9+1),((10-AP35)/10*9+1),((10-AQ35)/10*9+1),((10-AR35)/10*9+1),((10-AU35)/10*9+1)))/9*10),1))</f>
        <v>4.2</v>
      </c>
      <c r="DO35" s="55">
        <f>ROUND(IF('Indicator Data'!AH38=0,0,IF('Indicator Data'!AH38&gt;DO$195,10,IF('Indicator Data'!AH38&lt;DO$194,0,10-(DO$195-'Indicator Data'!AH38)/(DO$195-DO$194)*10))),1)</f>
        <v>10</v>
      </c>
      <c r="DP35" s="55">
        <f>ROUND(IF('Indicator Data'!AI38=0,0,IF(LOG('Indicator Data'!AI38)&gt;LOG(DP$195),10,IF(LOG('Indicator Data'!AI38)&lt;LOG(DP$194),0,10-(LOG(DP$195)-LOG('Indicator Data'!AI38))/(LOG(DP$195)-LOG(DP$194))*10))),1)</f>
        <v>10</v>
      </c>
      <c r="DQ35" s="57">
        <f t="shared" ref="DQ35:DQ66" si="104">ROUND((10-GEOMEAN(((10-DO35)/10*9+1),((10-DP35)/10*9+1)))/9*10,1)</f>
        <v>10</v>
      </c>
      <c r="DR35" s="55">
        <f>'Indicator Data'!AJ38</f>
        <v>0</v>
      </c>
      <c r="DS35" s="55">
        <f>'Indicator Data'!AK38</f>
        <v>0</v>
      </c>
      <c r="DT35" s="57">
        <f t="shared" ref="DT35:DT66" si="105">ROUND(IF(DR35=5,10,IF(DS35=5,9,IF(DR35=4,8,IF(DS35=4,7,0)))),1)</f>
        <v>0</v>
      </c>
      <c r="DU35" s="58">
        <f t="shared" ref="DU35:DU66" si="106">ROUND(IF(DT35&gt;5,DT35,DQ35/10*7),1)</f>
        <v>7</v>
      </c>
      <c r="DV35" s="15"/>
      <c r="DW35" s="103"/>
    </row>
    <row r="36" spans="1:127" s="4" customFormat="1" x14ac:dyDescent="0.3">
      <c r="A36" s="121" t="str">
        <f>'Indicator Data'!A39</f>
        <v>Chile</v>
      </c>
      <c r="B36" s="59" t="str">
        <f>'Indicator Data'!B39</f>
        <v>CHL</v>
      </c>
      <c r="C36" s="55">
        <f>ROUND(IF('Indicator Data'!C39=0,0.1,IF(LOG('Indicator Data'!C39)&gt;C$195,10,IF(LOG('Indicator Data'!C39)&lt;C$194,0,10-(C$195-LOG('Indicator Data'!C39))/(C$195-C$194)*10))),1)</f>
        <v>8.9</v>
      </c>
      <c r="D36" s="55">
        <f>ROUND(IF('Indicator Data'!D39=0,0.1,IF(LOG('Indicator Data'!D39)&gt;D$195,10,IF(LOG('Indicator Data'!D39)&lt;D$194,0,10-(D$195-LOG('Indicator Data'!D39))/(D$195-D$194)*10))),1)</f>
        <v>10</v>
      </c>
      <c r="E36" s="55">
        <f t="shared" si="67"/>
        <v>9.5</v>
      </c>
      <c r="F36" s="55">
        <f>IF('Indicator Data'!E39="No data",0.1,(ROUND(IF('Indicator Data'!E39=0,0,IF(LOG('Indicator Data'!E39)&gt;F$195,10,IF(LOG('Indicator Data'!E39)&lt;F$194,0,10-(F$195-LOG('Indicator Data'!E39))/(F$195-F$194)*10))),1)))</f>
        <v>7.3</v>
      </c>
      <c r="G36" s="55">
        <f>ROUND(IF('Indicator Data'!F39=0,0,IF(LOG('Indicator Data'!F39)&gt;G$195,10,IF(LOG('Indicator Data'!F39)&lt;G$194,0,10-(G$195-LOG('Indicator Data'!F39))/(G$195-G$194)*10))),1)</f>
        <v>8.5</v>
      </c>
      <c r="H36" s="55">
        <f>ROUND(IF('Indicator Data'!G39=0,0,IF(LOG('Indicator Data'!G39)&gt;H$195,10,IF(LOG('Indicator Data'!G39)&lt;H$194,0,10-(H$195-LOG('Indicator Data'!G39))/(H$195-H$194)*10))),1)</f>
        <v>0</v>
      </c>
      <c r="I36" s="55">
        <f>ROUND(IF('Indicator Data'!H39=0,0,IF(LOG('Indicator Data'!H39)&gt;I$195,10,IF(LOG('Indicator Data'!H39)&lt;I$194,0,10-(I$195-LOG('Indicator Data'!H39))/(I$195-I$194)*10))),1)</f>
        <v>0</v>
      </c>
      <c r="J36" s="55">
        <f t="shared" si="68"/>
        <v>0</v>
      </c>
      <c r="K36" s="55">
        <f>ROUND(IF('Indicator Data'!I39=0,0,IF(LOG('Indicator Data'!I39)&gt;K$195,10,IF(LOG('Indicator Data'!I39)&lt;K$194,0,10-(K$195-LOG('Indicator Data'!I39))/(K$195-K$194)*10))),1)</f>
        <v>0</v>
      </c>
      <c r="L36" s="55">
        <f t="shared" si="69"/>
        <v>0</v>
      </c>
      <c r="M36" s="55">
        <f>ROUND(IF('Indicator Data'!J39=0,0,IF(LOG('Indicator Data'!J39)&gt;M$195,10,IF(LOG('Indicator Data'!J39)&lt;M$194,0,10-(M$195-LOG('Indicator Data'!J39))/(M$195-M$194)*10))),1)</f>
        <v>0</v>
      </c>
      <c r="N36" s="56">
        <f>'Indicator Data'!C39/'Indicator Data'!$CK39</f>
        <v>2.0780861844420947E-3</v>
      </c>
      <c r="O36" s="56">
        <f>'Indicator Data'!D39/'Indicator Data'!$CK39</f>
        <v>2.05352713571716E-3</v>
      </c>
      <c r="P36" s="56">
        <f>IF(F36=0.1,"x",'Indicator Data'!E39/'Indicator Data'!$CK39)</f>
        <v>4.5945077329242424E-3</v>
      </c>
      <c r="Q36" s="56">
        <f>'Indicator Data'!F39/'Indicator Data'!$CK39</f>
        <v>6.6272751298237413E-5</v>
      </c>
      <c r="R36" s="56">
        <f>'Indicator Data'!G39/'Indicator Data'!$CK39</f>
        <v>0</v>
      </c>
      <c r="S36" s="56">
        <f>'Indicator Data'!H39/'Indicator Data'!$CK39</f>
        <v>0</v>
      </c>
      <c r="T36" s="56">
        <f>'Indicator Data'!I39/'Indicator Data'!$CK39</f>
        <v>0</v>
      </c>
      <c r="U36" s="56">
        <f>'Indicator Data'!J39/'Indicator Data'!$CK39</f>
        <v>0</v>
      </c>
      <c r="V36" s="55">
        <f t="shared" si="70"/>
        <v>10</v>
      </c>
      <c r="W36" s="55">
        <f t="shared" si="71"/>
        <v>10</v>
      </c>
      <c r="X36" s="55">
        <f t="shared" si="72"/>
        <v>10</v>
      </c>
      <c r="Y36" s="55">
        <f t="shared" si="73"/>
        <v>3.1</v>
      </c>
      <c r="Z36" s="55">
        <f t="shared" si="74"/>
        <v>9.6</v>
      </c>
      <c r="AA36" s="55">
        <f t="shared" si="75"/>
        <v>0</v>
      </c>
      <c r="AB36" s="55">
        <f t="shared" si="76"/>
        <v>0</v>
      </c>
      <c r="AC36" s="55">
        <f t="shared" si="77"/>
        <v>0</v>
      </c>
      <c r="AD36" s="55">
        <f t="shared" si="78"/>
        <v>0</v>
      </c>
      <c r="AE36" s="55">
        <f t="shared" si="79"/>
        <v>0</v>
      </c>
      <c r="AF36" s="55">
        <f t="shared" si="80"/>
        <v>0</v>
      </c>
      <c r="AG36" s="55">
        <f>ROUND(IF('Indicator Data'!K39=0,0,IF('Indicator Data'!K39&gt;AG$195,10,IF('Indicator Data'!K39&lt;AG$194,0,10-(AG$195-'Indicator Data'!K39)/(AG$195-AG$194)*10))),1)</f>
        <v>1</v>
      </c>
      <c r="AH36" s="55">
        <f t="shared" si="81"/>
        <v>9.5</v>
      </c>
      <c r="AI36" s="55">
        <f t="shared" si="82"/>
        <v>10</v>
      </c>
      <c r="AJ36" s="55">
        <f t="shared" si="83"/>
        <v>0</v>
      </c>
      <c r="AK36" s="55">
        <f t="shared" si="84"/>
        <v>0</v>
      </c>
      <c r="AL36" s="55">
        <f t="shared" si="85"/>
        <v>0</v>
      </c>
      <c r="AM36" s="55">
        <f t="shared" si="86"/>
        <v>0</v>
      </c>
      <c r="AN36" s="55">
        <f t="shared" si="87"/>
        <v>0</v>
      </c>
      <c r="AO36" s="182">
        <f t="shared" si="88"/>
        <v>9.8000000000000007</v>
      </c>
      <c r="AP36" s="182">
        <f t="shared" si="41"/>
        <v>5.6</v>
      </c>
      <c r="AQ36" s="182">
        <f t="shared" si="89"/>
        <v>9.1</v>
      </c>
      <c r="AR36" s="182">
        <f t="shared" si="90"/>
        <v>0</v>
      </c>
      <c r="AS36" s="55">
        <f t="shared" si="91"/>
        <v>0.5</v>
      </c>
      <c r="AT36" s="55">
        <f>IF('Indicator Data'!L39="No data","x",IF('Indicator Data'!CL39&lt;1000,"x",ROUND((IF('Indicator Data'!L39&gt;AT$195,10,IF('Indicator Data'!L39&lt;AT$194,0,10-(AT$195-'Indicator Data'!L39)/(AT$195-AT$194)*10))),1)))</f>
        <v>0</v>
      </c>
      <c r="AU36" s="182">
        <f t="shared" si="92"/>
        <v>0.3</v>
      </c>
      <c r="AV36" s="55" t="str">
        <f>IF('Indicator Data'!M39="No data","x",ROUND(IF('Indicator Data'!M39=0,0,IF(LOG('Indicator Data'!M39)&gt;AV$195,10,IF(LOG('Indicator Data'!M39)&lt;AV$194,0,10-(AV$195-LOG('Indicator Data'!M39))/(AV$195-AV$194)*10))),1))</f>
        <v>x</v>
      </c>
      <c r="AW36" s="56" t="str">
        <f>IF(AV36="x","x",'Indicator Data'!M39/'Indicator Data'!$CK39)</f>
        <v>x</v>
      </c>
      <c r="AX36" s="55" t="str">
        <f t="shared" si="42"/>
        <v>x</v>
      </c>
      <c r="AY36" s="55" t="str">
        <f t="shared" si="43"/>
        <v>x</v>
      </c>
      <c r="AZ36" s="55" t="str">
        <f>IF('Indicator Data'!N39="No data","x",ROUND(IF('Indicator Data'!N39=0,0,IF(LOG('Indicator Data'!N39)&gt;AZ$195,10,IF(LOG('Indicator Data'!N39)&lt;AZ$194,0,10-(AZ$195-LOG('Indicator Data'!N39))/(AZ$195-AZ$194)*10))),1))</f>
        <v>x</v>
      </c>
      <c r="BA36" s="56" t="str">
        <f>IF(AZ36="x","x",'Indicator Data'!N39/'Indicator Data'!$CK39)</f>
        <v>x</v>
      </c>
      <c r="BB36" s="55" t="str">
        <f t="shared" si="44"/>
        <v>x</v>
      </c>
      <c r="BC36" s="55" t="str">
        <f t="shared" si="45"/>
        <v>x</v>
      </c>
      <c r="BD36" s="55" t="str">
        <f>IF('Indicator Data'!O39="No data","x",ROUND(IF('Indicator Data'!O39=0,0,IF(LOG('Indicator Data'!O39)&gt;BD$195,10,IF(LOG('Indicator Data'!O39)&lt;BD$194,0,10-(BD$195-LOG('Indicator Data'!O39))/(BD$195-BD$194)*10))),1))</f>
        <v>x</v>
      </c>
      <c r="BE36" s="56" t="str">
        <f>IF(BD36="x","x",'Indicator Data'!O39/'Indicator Data'!$CK39)</f>
        <v>x</v>
      </c>
      <c r="BF36" s="55" t="str">
        <f t="shared" si="46"/>
        <v>x</v>
      </c>
      <c r="BG36" s="55" t="str">
        <f t="shared" si="47"/>
        <v>x</v>
      </c>
      <c r="BH36" s="55" t="str">
        <f>IF('Indicator Data'!P39="No data","x",ROUND(IF('Indicator Data'!P39=0,0,IF(LOG('Indicator Data'!P39)&gt;BH$195,10,IF(LOG('Indicator Data'!P39)&lt;BH$194,0,10-(BH$195-LOG('Indicator Data'!P39))/(BH$195-BH$194)*10))),1))</f>
        <v>x</v>
      </c>
      <c r="BI36" s="56" t="str">
        <f>IF(BH36="x","x",'Indicator Data'!P39/'Indicator Data'!$CK39)</f>
        <v>x</v>
      </c>
      <c r="BJ36" s="55" t="str">
        <f t="shared" si="48"/>
        <v>x</v>
      </c>
      <c r="BK36" s="55" t="str">
        <f t="shared" si="49"/>
        <v>x</v>
      </c>
      <c r="BL36" s="55" t="str">
        <f t="shared" si="50"/>
        <v>x</v>
      </c>
      <c r="BM36" s="55">
        <f>ROUND(IF('Indicator Data'!Q39=0,0,IF(LOG('Indicator Data'!Q39)&gt;BM$195,10,IF(LOG('Indicator Data'!Q39)&lt;BM$194,0,10-(BM$195-LOG('Indicator Data'!Q39))/(BM$195-BM$194)*10))),1)</f>
        <v>0</v>
      </c>
      <c r="BN36" s="55">
        <f>ROUND(IF('Indicator Data'!R39=0,0,IF(LOG('Indicator Data'!R39)&gt;BN$195,10,IF(LOG('Indicator Data'!R39)&lt;BN$194,0,10-(BN$195-LOG('Indicator Data'!R39))/(BN$195-BN$194)*10))),1)</f>
        <v>0</v>
      </c>
      <c r="BO36" s="55">
        <f t="shared" si="51"/>
        <v>0</v>
      </c>
      <c r="BP36" s="56">
        <f>'Indicator Data'!Q39/'Indicator Data'!$CK39</f>
        <v>0</v>
      </c>
      <c r="BQ36" s="56">
        <f>'Indicator Data'!R39/'Indicator Data'!$CK39</f>
        <v>0</v>
      </c>
      <c r="BR36" s="55">
        <f t="shared" si="93"/>
        <v>0</v>
      </c>
      <c r="BS36" s="55">
        <f t="shared" si="94"/>
        <v>0</v>
      </c>
      <c r="BT36" s="55">
        <f t="shared" si="28"/>
        <v>0</v>
      </c>
      <c r="BU36" s="55">
        <f t="shared" si="52"/>
        <v>0</v>
      </c>
      <c r="BV36" s="55">
        <f>ROUND(IF('Indicator Data'!S39=0,0,IF(LOG('Indicator Data'!S39)&gt;BV$195,10,IF(LOG('Indicator Data'!S39)&lt;BV$194,0,10-(BV$195-LOG('Indicator Data'!S39))/(BV$195-BV$194)*10))),1)</f>
        <v>0</v>
      </c>
      <c r="BW36" s="55">
        <f>ROUND(IF('Indicator Data'!T39=0,0,IF(LOG('Indicator Data'!T39)&gt;BW$195,10,IF(LOG('Indicator Data'!T39)&lt;BW$194,0,10-(BW$195-LOG('Indicator Data'!T39))/(BW$195-BW$194)*10))),1)</f>
        <v>0</v>
      </c>
      <c r="BX36" s="55">
        <f t="shared" si="53"/>
        <v>0</v>
      </c>
      <c r="BY36" s="56">
        <f>'Indicator Data'!S39/'Indicator Data'!$CK39</f>
        <v>0</v>
      </c>
      <c r="BZ36" s="56">
        <f>'Indicator Data'!T39/'Indicator Data'!$CK39</f>
        <v>0</v>
      </c>
      <c r="CA36" s="55">
        <f t="shared" si="95"/>
        <v>0</v>
      </c>
      <c r="CB36" s="55">
        <f t="shared" si="96"/>
        <v>0</v>
      </c>
      <c r="CC36" s="55">
        <f t="shared" si="54"/>
        <v>0</v>
      </c>
      <c r="CD36" s="55">
        <f t="shared" si="55"/>
        <v>0</v>
      </c>
      <c r="CE36" s="55">
        <f t="shared" si="56"/>
        <v>0</v>
      </c>
      <c r="CF36" s="55">
        <f>ROUND(IF('Indicator Data'!U39=0,0,IF(LOG('Indicator Data'!U39)&gt;CF$195,10,IF(LOG('Indicator Data'!U39)&lt;CF$194,0,10-(CF$195-LOG('Indicator Data'!U39))/(CF$195-CF$194)*10))),1)</f>
        <v>0</v>
      </c>
      <c r="CG36" s="56">
        <f>'Indicator Data'!U39/'Indicator Data'!$CK39</f>
        <v>0</v>
      </c>
      <c r="CH36" s="55">
        <f t="shared" si="97"/>
        <v>0</v>
      </c>
      <c r="CI36" s="55">
        <f t="shared" si="57"/>
        <v>0</v>
      </c>
      <c r="CJ36" s="55">
        <f>ROUND(IF('Indicator Data'!V39=0,0,IF(LOG('Indicator Data'!V39)&gt;CJ$195,10,IF(LOG('Indicator Data'!V39)&lt;CJ$194,0,10-(CJ$195-LOG('Indicator Data'!V39))/(CJ$195-CJ$194)*10))),1)</f>
        <v>6.8</v>
      </c>
      <c r="CK36" s="56">
        <f>IF('Indicator Data'!V39/'Indicator Data'!$CK39&gt;1,1,'Indicator Data'!V39/'Indicator Data'!$CK39)</f>
        <v>3.141165591338594E-2</v>
      </c>
      <c r="CL36" s="55">
        <f t="shared" si="98"/>
        <v>0.3</v>
      </c>
      <c r="CM36" s="55">
        <f t="shared" si="58"/>
        <v>4.3</v>
      </c>
      <c r="CN36" s="55">
        <f>ROUND(IF('Indicator Data'!W39=0,0,IF(LOG('Indicator Data'!W39)&gt;CN$195,10,IF(LOG('Indicator Data'!W39)&lt;CN$194,0,10-(CN$195-LOG('Indicator Data'!W39))/(CN$195-CN$194)*10))),1)</f>
        <v>3.7</v>
      </c>
      <c r="CO36" s="56">
        <f>'Indicator Data'!W39/'Indicator Data'!$CK39</f>
        <v>2.2972171077314868E-4</v>
      </c>
      <c r="CP36" s="55">
        <f t="shared" si="99"/>
        <v>0</v>
      </c>
      <c r="CQ36" s="55">
        <f t="shared" si="59"/>
        <v>2</v>
      </c>
      <c r="CR36" s="55">
        <f t="shared" si="100"/>
        <v>1.8</v>
      </c>
      <c r="CS36" s="55">
        <f>IF('Indicator Data'!BZ39="No data","x",ROUND(IF('Indicator Data'!BZ39&gt;CS$195,0,IF('Indicator Data'!BZ39&lt;CS$194,10,(CS$195-'Indicator Data'!BZ39)/(CS$195-CS$194)*10)),1))</f>
        <v>0</v>
      </c>
      <c r="CT36" s="55">
        <f>IF('Indicator Data'!CA39="No data","x",ROUND(IF('Indicator Data'!CA39&gt;CT$195,0,IF('Indicator Data'!CA39&lt;CT$194,10,(CT$195-'Indicator Data'!CA39)/(CT$195-CT$194)*10)),1))</f>
        <v>0</v>
      </c>
      <c r="CU36" s="55" t="str">
        <f>IF('Indicator Data'!AC39="No data","x",ROUND(IF('Indicator Data'!AC39&gt;CU$195,0,IF('Indicator Data'!AC39&lt;CU$194,10,(CU$195-'Indicator Data'!AC39)/(CU$195-CU$194)*10)),1))</f>
        <v>x</v>
      </c>
      <c r="CV36" s="55">
        <f t="shared" si="101"/>
        <v>0</v>
      </c>
      <c r="CW36" s="55">
        <f>IF('Indicator Data'!X39="No data","x",ROUND(IF(LOG('Indicator Data'!X39)&gt;CW$195,10,IF(LOG('Indicator Data'!X39)&lt;CW$194,0,10-(CW$195-LOG('Indicator Data'!X39))/(CW$195-CW$194)*10)),1))</f>
        <v>4.7</v>
      </c>
      <c r="CX36" s="55">
        <f>IF('Indicator Data'!Y39="No data","x",ROUND(IF('Indicator Data'!Y39&gt;CX$195,10,IF('Indicator Data'!Y39&lt;CX$194,0,10-(CX$195-'Indicator Data'!Y39)/(CX$195-CX$194)*10)),1))</f>
        <v>3</v>
      </c>
      <c r="CY36" s="55">
        <f>IF('Indicator Data'!Z39="No data","x",ROUND(IF('Indicator Data'!Z39&gt;CY$195,10,IF('Indicator Data'!Z39&lt;CY$194,0,10-(CY$195-'Indicator Data'!Z39)/(CY$195-CY$194)*10)),1))</f>
        <v>8.8000000000000007</v>
      </c>
      <c r="CZ36" s="55" t="str">
        <f>IF('Indicator Data'!AA39="No data","x",ROUND(IF('Indicator Data'!AA39&gt;CZ$195,10,IF('Indicator Data'!AA39&lt;CZ$194,0,10-(CZ$195-'Indicator Data'!AA39)/(CZ$195-CZ$194)*10)),1))</f>
        <v>x</v>
      </c>
      <c r="DA36" s="55">
        <f t="shared" si="60"/>
        <v>5.5</v>
      </c>
      <c r="DB36" s="55">
        <f t="shared" si="61"/>
        <v>3.7</v>
      </c>
      <c r="DC36" s="55">
        <f>IF('Indicator Data'!AF39="No data","x",ROUND(IF('Indicator Data'!AF39&gt;DC$195,10,IF('Indicator Data'!AF39&lt;DC$194,0,10-(DC$195-'Indicator Data'!AF39)/(DC$195-DC$194)*10)),1))</f>
        <v>1</v>
      </c>
      <c r="DD36" s="55">
        <f>IF('Indicator Data'!AG39="No data","x",ROUND(IF('Indicator Data'!AG39&gt;DD$195,10,IF('Indicator Data'!AG39&lt;DD$194,0,10-(DD$195-'Indicator Data'!AG39)/(DD$195-DD$194)*10)),1))</f>
        <v>0.8</v>
      </c>
      <c r="DE36" s="55">
        <f t="shared" si="62"/>
        <v>3.7</v>
      </c>
      <c r="DF36" s="55">
        <f>IF('Indicator Data'!AB39="No data","x",ROUND(IF('Indicator Data'!AB39&gt;DF$195,10,IF('Indicator Data'!AB39&lt;DF$194,0,10-(DF$195-'Indicator Data'!AB39)/(DF$195-DF$194)*10)),1))</f>
        <v>0</v>
      </c>
      <c r="DG36" s="55">
        <f t="shared" si="63"/>
        <v>0</v>
      </c>
      <c r="DH36" s="183">
        <f>IF('Indicator Data'!AD39="No data","x",'Indicator Data'!AD39/'Indicator Data'!$CJ39)</f>
        <v>8.7220185061920793E-5</v>
      </c>
      <c r="DI36" s="55">
        <f t="shared" si="64"/>
        <v>9.1</v>
      </c>
      <c r="DJ36" s="55">
        <f>IF('Indicator Data'!AE39="No data","x",ROUND(IF('Indicator Data'!AE39&gt;DJ$195,0,IF('Indicator Data'!AE39&lt;DJ$194,10,(DJ$195-'Indicator Data'!AE39)/(DJ$195-DJ$194)*10)),1))</f>
        <v>0</v>
      </c>
      <c r="DK36" s="55">
        <f t="shared" si="65"/>
        <v>4.5999999999999996</v>
      </c>
      <c r="DL36" s="55">
        <f t="shared" si="66"/>
        <v>2.8</v>
      </c>
      <c r="DM36" s="57">
        <f t="shared" si="102"/>
        <v>2.8</v>
      </c>
      <c r="DN36" s="58">
        <f t="shared" si="103"/>
        <v>6.2</v>
      </c>
      <c r="DO36" s="55">
        <f>ROUND(IF('Indicator Data'!AH39=0,0,IF('Indicator Data'!AH39&gt;DO$195,10,IF('Indicator Data'!AH39&lt;DO$194,0,10-(DO$195-'Indicator Data'!AH39)/(DO$195-DO$194)*10))),1)</f>
        <v>1.8</v>
      </c>
      <c r="DP36" s="55">
        <f>ROUND(IF('Indicator Data'!AI39=0,0,IF(LOG('Indicator Data'!AI39)&gt;LOG(DP$195),10,IF(LOG('Indicator Data'!AI39)&lt;LOG(DP$194),0,10-(LOG(DP$195)-LOG('Indicator Data'!AI39))/(LOG(DP$195)-LOG(DP$194))*10))),1)</f>
        <v>5.4</v>
      </c>
      <c r="DQ36" s="57">
        <f t="shared" si="104"/>
        <v>3.8</v>
      </c>
      <c r="DR36" s="55">
        <f>'Indicator Data'!AJ39</f>
        <v>0</v>
      </c>
      <c r="DS36" s="55">
        <f>'Indicator Data'!AK39</f>
        <v>0</v>
      </c>
      <c r="DT36" s="57">
        <f t="shared" si="105"/>
        <v>0</v>
      </c>
      <c r="DU36" s="58">
        <f t="shared" si="106"/>
        <v>2.7</v>
      </c>
      <c r="DV36" s="15"/>
      <c r="DW36" s="103"/>
    </row>
    <row r="37" spans="1:127" s="4" customFormat="1" x14ac:dyDescent="0.3">
      <c r="A37" s="121" t="str">
        <f>'Indicator Data'!A40</f>
        <v>China</v>
      </c>
      <c r="B37" s="59" t="str">
        <f>'Indicator Data'!B40</f>
        <v>CHN</v>
      </c>
      <c r="C37" s="55">
        <f>ROUND(IF('Indicator Data'!C40=0,0.1,IF(LOG('Indicator Data'!C40)&gt;C$195,10,IF(LOG('Indicator Data'!C40)&lt;C$194,0,10-(C$195-LOG('Indicator Data'!C40))/(C$195-C$194)*10))),1)</f>
        <v>10</v>
      </c>
      <c r="D37" s="55">
        <f>ROUND(IF('Indicator Data'!D40=0,0.1,IF(LOG('Indicator Data'!D40)&gt;D$195,10,IF(LOG('Indicator Data'!D40)&lt;D$194,0,10-(D$195-LOG('Indicator Data'!D40))/(D$195-D$194)*10))),1)</f>
        <v>8.6999999999999993</v>
      </c>
      <c r="E37" s="55">
        <f t="shared" si="67"/>
        <v>9.5</v>
      </c>
      <c r="F37" s="55">
        <f>IF('Indicator Data'!E40="No data",0.1,(ROUND(IF('Indicator Data'!E40=0,0,IF(LOG('Indicator Data'!E40)&gt;F$195,10,IF(LOG('Indicator Data'!E40)&lt;F$194,0,10-(F$195-LOG('Indicator Data'!E40))/(F$195-F$194)*10))),1)))</f>
        <v>10</v>
      </c>
      <c r="G37" s="55">
        <f>ROUND(IF('Indicator Data'!F40=0,0,IF(LOG('Indicator Data'!F40)&gt;G$195,10,IF(LOG('Indicator Data'!F40)&lt;G$194,0,10-(G$195-LOG('Indicator Data'!F40))/(G$195-G$194)*10))),1)</f>
        <v>10</v>
      </c>
      <c r="H37" s="55">
        <f>ROUND(IF('Indicator Data'!G40=0,0,IF(LOG('Indicator Data'!G40)&gt;H$195,10,IF(LOG('Indicator Data'!G40)&lt;H$194,0,10-(H$195-LOG('Indicator Data'!G40))/(H$195-H$194)*10))),1)</f>
        <v>10</v>
      </c>
      <c r="I37" s="55">
        <f>ROUND(IF('Indicator Data'!H40=0,0,IF(LOG('Indicator Data'!H40)&gt;I$195,10,IF(LOG('Indicator Data'!H40)&lt;I$194,0,10-(I$195-LOG('Indicator Data'!H40))/(I$195-I$194)*10))),1)</f>
        <v>10</v>
      </c>
      <c r="J37" s="55">
        <f t="shared" si="68"/>
        <v>10</v>
      </c>
      <c r="K37" s="55">
        <f>ROUND(IF('Indicator Data'!I40=0,0,IF(LOG('Indicator Data'!I40)&gt;K$195,10,IF(LOG('Indicator Data'!I40)&lt;K$194,0,10-(K$195-LOG('Indicator Data'!I40))/(K$195-K$194)*10))),1)</f>
        <v>10</v>
      </c>
      <c r="L37" s="55">
        <f t="shared" si="69"/>
        <v>10</v>
      </c>
      <c r="M37" s="55">
        <f>ROUND(IF('Indicator Data'!J40=0,0,IF(LOG('Indicator Data'!J40)&gt;M$195,10,IF(LOG('Indicator Data'!J40)&lt;M$194,0,10-(M$195-LOG('Indicator Data'!J40))/(M$195-M$194)*10))),1)</f>
        <v>10</v>
      </c>
      <c r="N37" s="56">
        <f>'Indicator Data'!C40/'Indicator Data'!$CK40</f>
        <v>6.1750932195175131E-4</v>
      </c>
      <c r="O37" s="56">
        <f>'Indicator Data'!D40/'Indicator Data'!$CK40</f>
        <v>2.9562788960847982E-6</v>
      </c>
      <c r="P37" s="56">
        <f>IF(F37=0.1,"x",'Indicator Data'!E40/'Indicator Data'!$CK40)</f>
        <v>6.7112946138374084E-3</v>
      </c>
      <c r="Q37" s="56">
        <f>'Indicator Data'!F40/'Indicator Data'!$CK40</f>
        <v>1.190133470083439E-5</v>
      </c>
      <c r="R37" s="56">
        <f>'Indicator Data'!G40/'Indicator Data'!$CK40</f>
        <v>7.3696989939892599E-3</v>
      </c>
      <c r="S37" s="56">
        <f>'Indicator Data'!H40/'Indicator Data'!$CK40</f>
        <v>2.1638503403567572E-3</v>
      </c>
      <c r="T37" s="56">
        <f>'Indicator Data'!I40/'Indicator Data'!$CK40</f>
        <v>1.5721725273837666E-3</v>
      </c>
      <c r="U37" s="56">
        <f>'Indicator Data'!J40/'Indicator Data'!$CK40</f>
        <v>1.0464190099383711E-2</v>
      </c>
      <c r="V37" s="55">
        <f t="shared" si="70"/>
        <v>3.1</v>
      </c>
      <c r="W37" s="55">
        <f t="shared" si="71"/>
        <v>0</v>
      </c>
      <c r="X37" s="55">
        <f t="shared" si="72"/>
        <v>1.7</v>
      </c>
      <c r="Y37" s="55">
        <f t="shared" si="73"/>
        <v>4.5</v>
      </c>
      <c r="Z37" s="55">
        <f t="shared" si="74"/>
        <v>7.9</v>
      </c>
      <c r="AA37" s="55">
        <f t="shared" si="75"/>
        <v>4.0999999999999996</v>
      </c>
      <c r="AB37" s="55">
        <f t="shared" si="76"/>
        <v>4.3</v>
      </c>
      <c r="AC37" s="55">
        <f t="shared" si="77"/>
        <v>4.2</v>
      </c>
      <c r="AD37" s="55">
        <f t="shared" si="78"/>
        <v>1.6</v>
      </c>
      <c r="AE37" s="55">
        <f t="shared" si="79"/>
        <v>3</v>
      </c>
      <c r="AF37" s="55">
        <f t="shared" si="80"/>
        <v>3.5</v>
      </c>
      <c r="AG37" s="55">
        <f>ROUND(IF('Indicator Data'!K40=0,0,IF('Indicator Data'!K40&gt;AG$195,10,IF('Indicator Data'!K40&lt;AG$194,0,10-(AG$195-'Indicator Data'!K40)/(AG$195-AG$194)*10))),1)</f>
        <v>10</v>
      </c>
      <c r="AH37" s="55">
        <f t="shared" si="81"/>
        <v>6.6</v>
      </c>
      <c r="AI37" s="55">
        <f t="shared" si="82"/>
        <v>4.4000000000000004</v>
      </c>
      <c r="AJ37" s="55">
        <f t="shared" si="83"/>
        <v>7.1</v>
      </c>
      <c r="AK37" s="55">
        <f t="shared" si="84"/>
        <v>7.2</v>
      </c>
      <c r="AL37" s="55">
        <f t="shared" si="85"/>
        <v>7.2</v>
      </c>
      <c r="AM37" s="55">
        <f t="shared" si="86"/>
        <v>5.8</v>
      </c>
      <c r="AN37" s="55">
        <f t="shared" si="87"/>
        <v>8.1999999999999993</v>
      </c>
      <c r="AO37" s="182">
        <f t="shared" si="88"/>
        <v>7.2</v>
      </c>
      <c r="AP37" s="182">
        <f t="shared" si="41"/>
        <v>8.4</v>
      </c>
      <c r="AQ37" s="182">
        <f t="shared" si="89"/>
        <v>9.1999999999999993</v>
      </c>
      <c r="AR37" s="182">
        <f t="shared" si="90"/>
        <v>8.1</v>
      </c>
      <c r="AS37" s="55">
        <f t="shared" si="91"/>
        <v>9.1</v>
      </c>
      <c r="AT37" s="55">
        <f>IF('Indicator Data'!L40="No data","x",IF('Indicator Data'!CL40&lt;1000,"x",ROUND((IF('Indicator Data'!L40&gt;AT$195,10,IF('Indicator Data'!L40&lt;AT$194,0,10-(AT$195-'Indicator Data'!L40)/(AT$195-AT$194)*10))),1)))</f>
        <v>0</v>
      </c>
      <c r="AU37" s="182">
        <f t="shared" si="92"/>
        <v>4.5999999999999996</v>
      </c>
      <c r="AV37" s="55">
        <f>IF('Indicator Data'!M40="No data","x",ROUND(IF('Indicator Data'!M40=0,0,IF(LOG('Indicator Data'!M40)&gt;AV$195,10,IF(LOG('Indicator Data'!M40)&lt;AV$194,0,10-(AV$195-LOG('Indicator Data'!M40))/(AV$195-AV$194)*10))),1))</f>
        <v>9.6</v>
      </c>
      <c r="AW37" s="56">
        <f>IF(AV37="x","x",'Indicator Data'!M40/'Indicator Data'!$CK40)</f>
        <v>3.9937699925991069E-2</v>
      </c>
      <c r="AX37" s="55">
        <f t="shared" si="42"/>
        <v>0.4</v>
      </c>
      <c r="AY37" s="55">
        <f t="shared" si="43"/>
        <v>7.1</v>
      </c>
      <c r="AZ37" s="55" t="str">
        <f>IF('Indicator Data'!N40="No data","x",ROUND(IF('Indicator Data'!N40=0,0,IF(LOG('Indicator Data'!N40)&gt;AZ$195,10,IF(LOG('Indicator Data'!N40)&lt;AZ$194,0,10-(AZ$195-LOG('Indicator Data'!N40))/(AZ$195-AZ$194)*10))),1))</f>
        <v>x</v>
      </c>
      <c r="BA37" s="56" t="str">
        <f>IF(AZ37="x","x",'Indicator Data'!N40/'Indicator Data'!$CK40)</f>
        <v>x</v>
      </c>
      <c r="BB37" s="55" t="str">
        <f t="shared" si="44"/>
        <v>x</v>
      </c>
      <c r="BC37" s="55" t="str">
        <f t="shared" si="45"/>
        <v>x</v>
      </c>
      <c r="BD37" s="55" t="str">
        <f>IF('Indicator Data'!O40="No data","x",ROUND(IF('Indicator Data'!O40=0,0,IF(LOG('Indicator Data'!O40)&gt;BD$195,10,IF(LOG('Indicator Data'!O40)&lt;BD$194,0,10-(BD$195-LOG('Indicator Data'!O40))/(BD$195-BD$194)*10))),1))</f>
        <v>x</v>
      </c>
      <c r="BE37" s="56" t="str">
        <f>IF(BD37="x","x",'Indicator Data'!O40/'Indicator Data'!$CK40)</f>
        <v>x</v>
      </c>
      <c r="BF37" s="55" t="str">
        <f t="shared" si="46"/>
        <v>x</v>
      </c>
      <c r="BG37" s="55" t="str">
        <f t="shared" si="47"/>
        <v>x</v>
      </c>
      <c r="BH37" s="55" t="str">
        <f>IF('Indicator Data'!P40="No data","x",ROUND(IF('Indicator Data'!P40=0,0,IF(LOG('Indicator Data'!P40)&gt;BH$195,10,IF(LOG('Indicator Data'!P40)&lt;BH$194,0,10-(BH$195-LOG('Indicator Data'!P40))/(BH$195-BH$194)*10))),1))</f>
        <v>x</v>
      </c>
      <c r="BI37" s="56" t="str">
        <f>IF(BH37="x","x",'Indicator Data'!P40/'Indicator Data'!$CK40)</f>
        <v>x</v>
      </c>
      <c r="BJ37" s="55" t="str">
        <f t="shared" si="48"/>
        <v>x</v>
      </c>
      <c r="BK37" s="55" t="str">
        <f t="shared" si="49"/>
        <v>x</v>
      </c>
      <c r="BL37" s="55">
        <f t="shared" si="50"/>
        <v>7.1</v>
      </c>
      <c r="BM37" s="55">
        <f>ROUND(IF('Indicator Data'!Q40=0,0,IF(LOG('Indicator Data'!Q40)&gt;BM$195,10,IF(LOG('Indicator Data'!Q40)&lt;BM$194,0,10-(BM$195-LOG('Indicator Data'!Q40))/(BM$195-BM$194)*10))),1)</f>
        <v>10</v>
      </c>
      <c r="BN37" s="55">
        <f>ROUND(IF('Indicator Data'!R40=0,0,IF(LOG('Indicator Data'!R40)&gt;BN$195,10,IF(LOG('Indicator Data'!R40)&lt;BN$194,0,10-(BN$195-LOG('Indicator Data'!R40))/(BN$195-BN$194)*10))),1)</f>
        <v>10</v>
      </c>
      <c r="BO37" s="55">
        <f t="shared" si="51"/>
        <v>10</v>
      </c>
      <c r="BP37" s="56">
        <f>'Indicator Data'!Q40/'Indicator Data'!$CK40</f>
        <v>0.36488941386858603</v>
      </c>
      <c r="BQ37" s="56">
        <f>'Indicator Data'!R40/'Indicator Data'!$CK40</f>
        <v>3.3286407036172583E-2</v>
      </c>
      <c r="BR37" s="55">
        <f t="shared" si="93"/>
        <v>3.6</v>
      </c>
      <c r="BS37" s="55">
        <f t="shared" si="94"/>
        <v>0.4</v>
      </c>
      <c r="BT37" s="55">
        <f t="shared" si="28"/>
        <v>1.4666666666666668</v>
      </c>
      <c r="BU37" s="55">
        <f t="shared" si="52"/>
        <v>7.8</v>
      </c>
      <c r="BV37" s="55">
        <f>ROUND(IF('Indicator Data'!S40=0,0,IF(LOG('Indicator Data'!S40)&gt;BV$195,10,IF(LOG('Indicator Data'!S40)&lt;BV$194,0,10-(BV$195-LOG('Indicator Data'!S40))/(BV$195-BV$194)*10))),1)</f>
        <v>8.9</v>
      </c>
      <c r="BW37" s="55">
        <f>ROUND(IF('Indicator Data'!T40=0,0,IF(LOG('Indicator Data'!T40)&gt;BW$195,10,IF(LOG('Indicator Data'!T40)&lt;BW$194,0,10-(BW$195-LOG('Indicator Data'!T40))/(BW$195-BW$194)*10))),1)</f>
        <v>8.3000000000000007</v>
      </c>
      <c r="BX37" s="55">
        <f t="shared" si="53"/>
        <v>8.5000000000000018</v>
      </c>
      <c r="BY37" s="56">
        <f>'Indicator Data'!S40/'Indicator Data'!$CK40</f>
        <v>1.2822852701738595E-2</v>
      </c>
      <c r="BZ37" s="56">
        <f>'Indicator Data'!T40/'Indicator Data'!$CK40</f>
        <v>4.7686113630746388E-3</v>
      </c>
      <c r="CA37" s="55">
        <f t="shared" si="95"/>
        <v>0.2</v>
      </c>
      <c r="CB37" s="55">
        <f t="shared" si="96"/>
        <v>0</v>
      </c>
      <c r="CC37" s="55">
        <f t="shared" si="54"/>
        <v>6.6666666666666666E-2</v>
      </c>
      <c r="CD37" s="55">
        <f t="shared" si="55"/>
        <v>5.7</v>
      </c>
      <c r="CE37" s="55">
        <f t="shared" si="56"/>
        <v>6.9</v>
      </c>
      <c r="CF37" s="55">
        <f>ROUND(IF('Indicator Data'!U40=0,0,IF(LOG('Indicator Data'!U40)&gt;CF$195,10,IF(LOG('Indicator Data'!U40)&lt;CF$194,0,10-(CF$195-LOG('Indicator Data'!U40))/(CF$195-CF$194)*10))),1)</f>
        <v>10</v>
      </c>
      <c r="CG37" s="56">
        <f>'Indicator Data'!U40/'Indicator Data'!$CK40</f>
        <v>0.13502806472894238</v>
      </c>
      <c r="CH37" s="55">
        <f t="shared" si="97"/>
        <v>1.5</v>
      </c>
      <c r="CI37" s="55">
        <f t="shared" si="57"/>
        <v>7.8</v>
      </c>
      <c r="CJ37" s="55">
        <f>ROUND(IF('Indicator Data'!V40=0,0,IF(LOG('Indicator Data'!V40)&gt;CJ$195,10,IF(LOG('Indicator Data'!V40)&lt;CJ$194,0,10-(CJ$195-LOG('Indicator Data'!V40))/(CJ$195-CJ$194)*10))),1)</f>
        <v>10</v>
      </c>
      <c r="CK37" s="56">
        <f>IF('Indicator Data'!V40/'Indicator Data'!$CK40&gt;1,1,'Indicator Data'!V40/'Indicator Data'!$CK40)</f>
        <v>0.56433341022914363</v>
      </c>
      <c r="CL37" s="55">
        <f t="shared" si="98"/>
        <v>5.6</v>
      </c>
      <c r="CM37" s="55">
        <f t="shared" si="58"/>
        <v>8.6</v>
      </c>
      <c r="CN37" s="55">
        <f>ROUND(IF('Indicator Data'!W40=0,0,IF(LOG('Indicator Data'!W40)&gt;CN$195,10,IF(LOG('Indicator Data'!W40)&lt;CN$194,0,10-(CN$195-LOG('Indicator Data'!W40))/(CN$195-CN$194)*10))),1)</f>
        <v>10</v>
      </c>
      <c r="CO37" s="56">
        <f>'Indicator Data'!W40/'Indicator Data'!$CK40</f>
        <v>0.25127272595129296</v>
      </c>
      <c r="CP37" s="55">
        <f t="shared" si="99"/>
        <v>2.5</v>
      </c>
      <c r="CQ37" s="55">
        <f t="shared" si="59"/>
        <v>8</v>
      </c>
      <c r="CR37" s="55">
        <f t="shared" si="100"/>
        <v>7.9</v>
      </c>
      <c r="CS37" s="55">
        <f>IF('Indicator Data'!BZ40="No data","x",ROUND(IF('Indicator Data'!BZ40&gt;CS$195,0,IF('Indicator Data'!BZ40&lt;CS$194,10,(CS$195-'Indicator Data'!BZ40)/(CS$195-CS$194)*10)),1))</f>
        <v>1.7</v>
      </c>
      <c r="CT37" s="55">
        <f>IF('Indicator Data'!CA40="No data","x",ROUND(IF('Indicator Data'!CA40&gt;CT$195,0,IF('Indicator Data'!CA40&lt;CT$194,10,(CT$195-'Indicator Data'!CA40)/(CT$195-CT$194)*10)),1))</f>
        <v>1.2</v>
      </c>
      <c r="CU37" s="55" t="str">
        <f>IF('Indicator Data'!AC40="No data","x",ROUND(IF('Indicator Data'!AC40&gt;CU$195,0,IF('Indicator Data'!AC40&lt;CU$194,10,(CU$195-'Indicator Data'!AC40)/(CU$195-CU$194)*10)),1))</f>
        <v>x</v>
      </c>
      <c r="CV37" s="55">
        <f t="shared" si="101"/>
        <v>1.5</v>
      </c>
      <c r="CW37" s="55">
        <f>IF('Indicator Data'!X40="No data","x",ROUND(IF(LOG('Indicator Data'!X40)&gt;CW$195,10,IF(LOG('Indicator Data'!X40)&lt;CW$194,0,10-(CW$195-LOG('Indicator Data'!X40))/(CW$195-CW$194)*10)),1))</f>
        <v>7.2</v>
      </c>
      <c r="CX37" s="55">
        <f>IF('Indicator Data'!Y40="No data","x",ROUND(IF('Indicator Data'!Y40&gt;CX$195,10,IF('Indicator Data'!Y40&lt;CX$194,0,10-(CX$195-'Indicator Data'!Y40)/(CX$195-CX$194)*10)),1))</f>
        <v>5</v>
      </c>
      <c r="CY37" s="55">
        <f>IF('Indicator Data'!Z40="No data","x",ROUND(IF('Indicator Data'!Z40&gt;CY$195,10,IF('Indicator Data'!Z40&lt;CY$194,0,10-(CY$195-'Indicator Data'!Z40)/(CY$195-CY$194)*10)),1))</f>
        <v>5.9</v>
      </c>
      <c r="CZ37" s="55" t="str">
        <f>IF('Indicator Data'!AA40="No data","x",ROUND(IF('Indicator Data'!AA40&gt;CZ$195,10,IF('Indicator Data'!AA40&lt;CZ$194,0,10-(CZ$195-'Indicator Data'!AA40)/(CZ$195-CZ$194)*10)),1))</f>
        <v>x</v>
      </c>
      <c r="DA37" s="55">
        <f t="shared" si="60"/>
        <v>6</v>
      </c>
      <c r="DB37" s="55">
        <f t="shared" si="61"/>
        <v>4.5</v>
      </c>
      <c r="DC37" s="55">
        <f>IF('Indicator Data'!AF40="No data","x",ROUND(IF('Indicator Data'!AF40&gt;DC$195,10,IF('Indicator Data'!AF40&lt;DC$194,0,10-(DC$195-'Indicator Data'!AF40)/(DC$195-DC$194)*10)),1))</f>
        <v>2.8</v>
      </c>
      <c r="DD37" s="55">
        <f>IF('Indicator Data'!AG40="No data","x",ROUND(IF('Indicator Data'!AG40&gt;DD$195,10,IF('Indicator Data'!AG40&lt;DD$194,0,10-(DD$195-'Indicator Data'!AG40)/(DD$195-DD$194)*10)),1))</f>
        <v>0.6</v>
      </c>
      <c r="DE37" s="55">
        <f t="shared" si="62"/>
        <v>4.3</v>
      </c>
      <c r="DF37" s="55">
        <f>IF('Indicator Data'!AB40="No data","x",ROUND(IF('Indicator Data'!AB40&gt;DF$195,10,IF('Indicator Data'!AB40&lt;DF$194,0,10-(DF$195-'Indicator Data'!AB40)/(DF$195-DF$194)*10)),1))</f>
        <v>0.1</v>
      </c>
      <c r="DG37" s="55">
        <f t="shared" si="63"/>
        <v>1</v>
      </c>
      <c r="DH37" s="183" t="str">
        <f>IF('Indicator Data'!AD40="No data","x",'Indicator Data'!AD40/'Indicator Data'!$CJ40)</f>
        <v>x</v>
      </c>
      <c r="DI37" s="55" t="str">
        <f t="shared" si="64"/>
        <v>x</v>
      </c>
      <c r="DJ37" s="55">
        <f>IF('Indicator Data'!AE40="No data","x",ROUND(IF('Indicator Data'!AE40&gt;DJ$195,0,IF('Indicator Data'!AE40&lt;DJ$194,10,(DJ$195-'Indicator Data'!AE40)/(DJ$195-DJ$194)*10)),1))</f>
        <v>0</v>
      </c>
      <c r="DK37" s="55">
        <f t="shared" si="65"/>
        <v>0</v>
      </c>
      <c r="DL37" s="55">
        <f t="shared" si="66"/>
        <v>1.8</v>
      </c>
      <c r="DM37" s="57">
        <f t="shared" si="102"/>
        <v>5.8</v>
      </c>
      <c r="DN37" s="58">
        <f t="shared" si="103"/>
        <v>7.5</v>
      </c>
      <c r="DO37" s="55">
        <f>ROUND(IF('Indicator Data'!AH40=0,0,IF('Indicator Data'!AH40&gt;DO$195,10,IF('Indicator Data'!AH40&lt;DO$194,0,10-(DO$195-'Indicator Data'!AH40)/(DO$195-DO$194)*10))),1)</f>
        <v>8.6999999999999993</v>
      </c>
      <c r="DP37" s="55">
        <f>ROUND(IF('Indicator Data'!AI40=0,0,IF(LOG('Indicator Data'!AI40)&gt;LOG(DP$195),10,IF(LOG('Indicator Data'!AI40)&lt;LOG(DP$194),0,10-(LOG(DP$195)-LOG('Indicator Data'!AI40))/(LOG(DP$195)-LOG(DP$194))*10))),1)</f>
        <v>9.3000000000000007</v>
      </c>
      <c r="DQ37" s="57">
        <f t="shared" si="104"/>
        <v>9</v>
      </c>
      <c r="DR37" s="55">
        <f>'Indicator Data'!AJ40</f>
        <v>0</v>
      </c>
      <c r="DS37" s="55">
        <f>'Indicator Data'!AK40</f>
        <v>0</v>
      </c>
      <c r="DT37" s="57">
        <f t="shared" si="105"/>
        <v>0</v>
      </c>
      <c r="DU37" s="58">
        <f t="shared" si="106"/>
        <v>6.3</v>
      </c>
      <c r="DV37" s="15"/>
      <c r="DW37" s="103"/>
    </row>
    <row r="38" spans="1:127" s="4" customFormat="1" x14ac:dyDescent="0.3">
      <c r="A38" s="121" t="str">
        <f>'Indicator Data'!A41</f>
        <v>Colombia</v>
      </c>
      <c r="B38" s="59" t="str">
        <f>'Indicator Data'!B41</f>
        <v>COL</v>
      </c>
      <c r="C38" s="55">
        <f>ROUND(IF('Indicator Data'!C41=0,0.1,IF(LOG('Indicator Data'!C41)&gt;C$195,10,IF(LOG('Indicator Data'!C41)&lt;C$194,0,10-(C$195-LOG('Indicator Data'!C41))/(C$195-C$194)*10))),1)</f>
        <v>9.9</v>
      </c>
      <c r="D38" s="55">
        <f>ROUND(IF('Indicator Data'!D41=0,0.1,IF(LOG('Indicator Data'!D41)&gt;D$195,10,IF(LOG('Indicator Data'!D41)&lt;D$194,0,10-(D$195-LOG('Indicator Data'!D41))/(D$195-D$194)*10))),1)</f>
        <v>10</v>
      </c>
      <c r="E38" s="55">
        <f t="shared" si="67"/>
        <v>10</v>
      </c>
      <c r="F38" s="55">
        <f>IF('Indicator Data'!E41="No data",0.1,(ROUND(IF('Indicator Data'!E41=0,0,IF(LOG('Indicator Data'!E41)&gt;F$195,10,IF(LOG('Indicator Data'!E41)&lt;F$194,0,10-(F$195-LOG('Indicator Data'!E41))/(F$195-F$194)*10))),1)))</f>
        <v>8.6</v>
      </c>
      <c r="G38" s="55">
        <f>ROUND(IF('Indicator Data'!F41=0,0,IF(LOG('Indicator Data'!F41)&gt;G$195,10,IF(LOG('Indicator Data'!F41)&lt;G$194,0,10-(G$195-LOG('Indicator Data'!F41))/(G$195-G$194)*10))),1)</f>
        <v>7.9</v>
      </c>
      <c r="H38" s="55">
        <f>ROUND(IF('Indicator Data'!G41=0,0,IF(LOG('Indicator Data'!G41)&gt;H$195,10,IF(LOG('Indicator Data'!G41)&lt;H$194,0,10-(H$195-LOG('Indicator Data'!G41))/(H$195-H$194)*10))),1)</f>
        <v>5.5</v>
      </c>
      <c r="I38" s="55">
        <f>ROUND(IF('Indicator Data'!H41=0,0,IF(LOG('Indicator Data'!H41)&gt;I$195,10,IF(LOG('Indicator Data'!H41)&lt;I$194,0,10-(I$195-LOG('Indicator Data'!H41))/(I$195-I$194)*10))),1)</f>
        <v>5.6</v>
      </c>
      <c r="J38" s="55">
        <f t="shared" si="68"/>
        <v>5.6</v>
      </c>
      <c r="K38" s="55">
        <f>ROUND(IF('Indicator Data'!I41=0,0,IF(LOG('Indicator Data'!I41)&gt;K$195,10,IF(LOG('Indicator Data'!I41)&lt;K$194,0,10-(K$195-LOG('Indicator Data'!I41))/(K$195-K$194)*10))),1)</f>
        <v>7.3</v>
      </c>
      <c r="L38" s="55">
        <f t="shared" si="69"/>
        <v>6.5</v>
      </c>
      <c r="M38" s="55">
        <f>ROUND(IF('Indicator Data'!J41=0,0,IF(LOG('Indicator Data'!J41)&gt;M$195,10,IF(LOG('Indicator Data'!J41)&lt;M$194,0,10-(M$195-LOG('Indicator Data'!J41))/(M$195-M$194)*10))),1)</f>
        <v>6.1</v>
      </c>
      <c r="N38" s="56">
        <f>'Indicator Data'!C41/'Indicator Data'!$CK41</f>
        <v>1.9612117860595486E-3</v>
      </c>
      <c r="O38" s="56">
        <f>'Indicator Data'!D41/'Indicator Data'!$CK41</f>
        <v>7.7249544016491807E-4</v>
      </c>
      <c r="P38" s="56">
        <f>IF(F38=0.1,"x",'Indicator Data'!E41/'Indicator Data'!$CK41)</f>
        <v>5.5967477112226528E-3</v>
      </c>
      <c r="Q38" s="56">
        <f>'Indicator Data'!F41/'Indicator Data'!$CK41</f>
        <v>1.0648566371145215E-5</v>
      </c>
      <c r="R38" s="56">
        <f>'Indicator Data'!G41/'Indicator Data'!$CK41</f>
        <v>3.4187734471221134E-4</v>
      </c>
      <c r="S38" s="56">
        <f>'Indicator Data'!H41/'Indicator Data'!$CK41</f>
        <v>1.7444518787941166E-6</v>
      </c>
      <c r="T38" s="56">
        <f>'Indicator Data'!I41/'Indicator Data'!$CK41</f>
        <v>8.8996486258205822E-4</v>
      </c>
      <c r="U38" s="56">
        <f>'Indicator Data'!J41/'Indicator Data'!$CK41</f>
        <v>5.9283434056724721E-5</v>
      </c>
      <c r="V38" s="55">
        <f t="shared" si="70"/>
        <v>9.8000000000000007</v>
      </c>
      <c r="W38" s="55">
        <f t="shared" si="71"/>
        <v>7.7</v>
      </c>
      <c r="X38" s="55">
        <f t="shared" si="72"/>
        <v>9</v>
      </c>
      <c r="Y38" s="55">
        <f t="shared" si="73"/>
        <v>3.7</v>
      </c>
      <c r="Z38" s="55">
        <f t="shared" si="74"/>
        <v>7.8</v>
      </c>
      <c r="AA38" s="55">
        <f t="shared" si="75"/>
        <v>0.2</v>
      </c>
      <c r="AB38" s="55">
        <f t="shared" si="76"/>
        <v>0</v>
      </c>
      <c r="AC38" s="55">
        <f t="shared" si="77"/>
        <v>0.1</v>
      </c>
      <c r="AD38" s="55">
        <f t="shared" si="78"/>
        <v>0.9</v>
      </c>
      <c r="AE38" s="55">
        <f t="shared" si="79"/>
        <v>0.5</v>
      </c>
      <c r="AF38" s="55">
        <f t="shared" si="80"/>
        <v>0</v>
      </c>
      <c r="AG38" s="55">
        <f>ROUND(IF('Indicator Data'!K41=0,0,IF('Indicator Data'!K41&gt;AG$195,10,IF('Indicator Data'!K41&lt;AG$194,0,10-(AG$195-'Indicator Data'!K41)/(AG$195-AG$194)*10))),1)</f>
        <v>1.9</v>
      </c>
      <c r="AH38" s="55">
        <f t="shared" si="81"/>
        <v>9.9</v>
      </c>
      <c r="AI38" s="55">
        <f t="shared" si="82"/>
        <v>8.9</v>
      </c>
      <c r="AJ38" s="55">
        <f t="shared" si="83"/>
        <v>2.9</v>
      </c>
      <c r="AK38" s="55">
        <f t="shared" si="84"/>
        <v>2.8</v>
      </c>
      <c r="AL38" s="55">
        <f t="shared" si="85"/>
        <v>2.9</v>
      </c>
      <c r="AM38" s="55">
        <f t="shared" si="86"/>
        <v>4.0999999999999996</v>
      </c>
      <c r="AN38" s="55">
        <f t="shared" si="87"/>
        <v>3.6</v>
      </c>
      <c r="AO38" s="182">
        <f t="shared" si="88"/>
        <v>9.6</v>
      </c>
      <c r="AP38" s="182">
        <f t="shared" si="41"/>
        <v>6.8</v>
      </c>
      <c r="AQ38" s="182">
        <f t="shared" si="89"/>
        <v>7.9</v>
      </c>
      <c r="AR38" s="182">
        <f t="shared" si="90"/>
        <v>4.0999999999999996</v>
      </c>
      <c r="AS38" s="55">
        <f t="shared" si="91"/>
        <v>2.8</v>
      </c>
      <c r="AT38" s="55">
        <f>IF('Indicator Data'!L41="No data","x",IF('Indicator Data'!CL41&lt;1000,"x",ROUND((IF('Indicator Data'!L41&gt;AT$195,10,IF('Indicator Data'!L41&lt;AT$194,0,10-(AT$195-'Indicator Data'!L41)/(AT$195-AT$194)*10))),1)))</f>
        <v>1</v>
      </c>
      <c r="AU38" s="182">
        <f t="shared" si="92"/>
        <v>1.9</v>
      </c>
      <c r="AV38" s="55" t="str">
        <f>IF('Indicator Data'!M41="No data","x",ROUND(IF('Indicator Data'!M41=0,0,IF(LOG('Indicator Data'!M41)&gt;AV$195,10,IF(LOG('Indicator Data'!M41)&lt;AV$194,0,10-(AV$195-LOG('Indicator Data'!M41))/(AV$195-AV$194)*10))),1))</f>
        <v>x</v>
      </c>
      <c r="AW38" s="56" t="str">
        <f>IF(AV38="x","x",'Indicator Data'!M41/'Indicator Data'!$CK41)</f>
        <v>x</v>
      </c>
      <c r="AX38" s="55" t="str">
        <f t="shared" si="42"/>
        <v>x</v>
      </c>
      <c r="AY38" s="55" t="str">
        <f t="shared" si="43"/>
        <v>x</v>
      </c>
      <c r="AZ38" s="55" t="str">
        <f>IF('Indicator Data'!N41="No data","x",ROUND(IF('Indicator Data'!N41=0,0,IF(LOG('Indicator Data'!N41)&gt;AZ$195,10,IF(LOG('Indicator Data'!N41)&lt;AZ$194,0,10-(AZ$195-LOG('Indicator Data'!N41))/(AZ$195-AZ$194)*10))),1))</f>
        <v>x</v>
      </c>
      <c r="BA38" s="56" t="str">
        <f>IF(AZ38="x","x",'Indicator Data'!N41/'Indicator Data'!$CK41)</f>
        <v>x</v>
      </c>
      <c r="BB38" s="55" t="str">
        <f t="shared" si="44"/>
        <v>x</v>
      </c>
      <c r="BC38" s="55" t="str">
        <f t="shared" si="45"/>
        <v>x</v>
      </c>
      <c r="BD38" s="55" t="str">
        <f>IF('Indicator Data'!O41="No data","x",ROUND(IF('Indicator Data'!O41=0,0,IF(LOG('Indicator Data'!O41)&gt;BD$195,10,IF(LOG('Indicator Data'!O41)&lt;BD$194,0,10-(BD$195-LOG('Indicator Data'!O41))/(BD$195-BD$194)*10))),1))</f>
        <v>x</v>
      </c>
      <c r="BE38" s="56" t="str">
        <f>IF(BD38="x","x",'Indicator Data'!O41/'Indicator Data'!$CK41)</f>
        <v>x</v>
      </c>
      <c r="BF38" s="55" t="str">
        <f t="shared" si="46"/>
        <v>x</v>
      </c>
      <c r="BG38" s="55" t="str">
        <f t="shared" si="47"/>
        <v>x</v>
      </c>
      <c r="BH38" s="55" t="str">
        <f>IF('Indicator Data'!P41="No data","x",ROUND(IF('Indicator Data'!P41=0,0,IF(LOG('Indicator Data'!P41)&gt;BH$195,10,IF(LOG('Indicator Data'!P41)&lt;BH$194,0,10-(BH$195-LOG('Indicator Data'!P41))/(BH$195-BH$194)*10))),1))</f>
        <v>x</v>
      </c>
      <c r="BI38" s="56" t="str">
        <f>IF(BH38="x","x",'Indicator Data'!P41/'Indicator Data'!$CK41)</f>
        <v>x</v>
      </c>
      <c r="BJ38" s="55" t="str">
        <f t="shared" si="48"/>
        <v>x</v>
      </c>
      <c r="BK38" s="55" t="str">
        <f t="shared" si="49"/>
        <v>x</v>
      </c>
      <c r="BL38" s="55" t="str">
        <f t="shared" si="50"/>
        <v>x</v>
      </c>
      <c r="BM38" s="55">
        <f>ROUND(IF('Indicator Data'!Q41=0,0,IF(LOG('Indicator Data'!Q41)&gt;BM$195,10,IF(LOG('Indicator Data'!Q41)&lt;BM$194,0,10-(BM$195-LOG('Indicator Data'!Q41))/(BM$195-BM$194)*10))),1)</f>
        <v>8.9</v>
      </c>
      <c r="BN38" s="55">
        <f>ROUND(IF('Indicator Data'!R41=0,0,IF(LOG('Indicator Data'!R41)&gt;BN$195,10,IF(LOG('Indicator Data'!R41)&lt;BN$194,0,10-(BN$195-LOG('Indicator Data'!R41))/(BN$195-BN$194)*10))),1)</f>
        <v>10</v>
      </c>
      <c r="BO38" s="55">
        <f t="shared" si="51"/>
        <v>9.6333333333333329</v>
      </c>
      <c r="BP38" s="56">
        <f>'Indicator Data'!Q41/'Indicator Data'!$CK41</f>
        <v>0.35219321211942634</v>
      </c>
      <c r="BQ38" s="56">
        <f>'Indicator Data'!R41/'Indicator Data'!$CK41</f>
        <v>0.22900885547593111</v>
      </c>
      <c r="BR38" s="55">
        <f t="shared" si="93"/>
        <v>3.5</v>
      </c>
      <c r="BS38" s="55">
        <f t="shared" si="94"/>
        <v>2.9</v>
      </c>
      <c r="BT38" s="55">
        <f t="shared" si="28"/>
        <v>3.1</v>
      </c>
      <c r="BU38" s="55">
        <f t="shared" si="52"/>
        <v>7.7</v>
      </c>
      <c r="BV38" s="55">
        <f>ROUND(IF('Indicator Data'!S41=0,0,IF(LOG('Indicator Data'!S41)&gt;BV$195,10,IF(LOG('Indicator Data'!S41)&lt;BV$194,0,10-(BV$195-LOG('Indicator Data'!S41))/(BV$195-BV$194)*10))),1)</f>
        <v>8.6</v>
      </c>
      <c r="BW38" s="55">
        <f>ROUND(IF('Indicator Data'!T41=0,0,IF(LOG('Indicator Data'!T41)&gt;BW$195,10,IF(LOG('Indicator Data'!T41)&lt;BW$194,0,10-(BW$195-LOG('Indicator Data'!T41))/(BW$195-BW$194)*10))),1)</f>
        <v>8.3000000000000007</v>
      </c>
      <c r="BX38" s="55">
        <f t="shared" si="53"/>
        <v>8.4</v>
      </c>
      <c r="BY38" s="56">
        <f>'Indicator Data'!S41/'Indicator Data'!$CK41</f>
        <v>0.23152376374482891</v>
      </c>
      <c r="BZ38" s="56">
        <f>'Indicator Data'!T41/'Indicator Data'!$CK41</f>
        <v>0.14416152069374691</v>
      </c>
      <c r="CA38" s="55">
        <f t="shared" si="95"/>
        <v>3.9</v>
      </c>
      <c r="CB38" s="55">
        <f t="shared" si="96"/>
        <v>1.4</v>
      </c>
      <c r="CC38" s="55">
        <f t="shared" si="54"/>
        <v>2.2333333333333329</v>
      </c>
      <c r="CD38" s="55">
        <f t="shared" si="55"/>
        <v>6.2</v>
      </c>
      <c r="CE38" s="55">
        <f t="shared" si="56"/>
        <v>7</v>
      </c>
      <c r="CF38" s="55">
        <f>ROUND(IF('Indicator Data'!U41=0,0,IF(LOG('Indicator Data'!U41)&gt;CF$195,10,IF(LOG('Indicator Data'!U41)&lt;CF$194,0,10-(CF$195-LOG('Indicator Data'!U41))/(CF$195-CF$194)*10))),1)</f>
        <v>9.1999999999999993</v>
      </c>
      <c r="CG38" s="56">
        <f>'Indicator Data'!U41/'Indicator Data'!$CK41</f>
        <v>0.60795178225362745</v>
      </c>
      <c r="CH38" s="55">
        <f t="shared" si="97"/>
        <v>6.8</v>
      </c>
      <c r="CI38" s="55">
        <f t="shared" si="57"/>
        <v>8.1999999999999993</v>
      </c>
      <c r="CJ38" s="55">
        <f>ROUND(IF('Indicator Data'!V41=0,0,IF(LOG('Indicator Data'!V41)&gt;CJ$195,10,IF(LOG('Indicator Data'!V41)&lt;CJ$194,0,10-(CJ$195-LOG('Indicator Data'!V41))/(CJ$195-CJ$194)*10))),1)</f>
        <v>9.3000000000000007</v>
      </c>
      <c r="CK38" s="56">
        <f>IF('Indicator Data'!V41/'Indicator Data'!$CK41&gt;1,1,'Indicator Data'!V41/'Indicator Data'!$CK41)</f>
        <v>0.62622145857998024</v>
      </c>
      <c r="CL38" s="55">
        <f t="shared" si="98"/>
        <v>6.3</v>
      </c>
      <c r="CM38" s="55">
        <f t="shared" si="58"/>
        <v>8.1999999999999993</v>
      </c>
      <c r="CN38" s="55">
        <f>ROUND(IF('Indicator Data'!W41=0,0,IF(LOG('Indicator Data'!W41)&gt;CN$195,10,IF(LOG('Indicator Data'!W41)&lt;CN$194,0,10-(CN$195-LOG('Indicator Data'!W41))/(CN$195-CN$194)*10))),1)</f>
        <v>9.3000000000000007</v>
      </c>
      <c r="CO38" s="56">
        <f>'Indicator Data'!W41/'Indicator Data'!$CK41</f>
        <v>0.70911536092914595</v>
      </c>
      <c r="CP38" s="55">
        <f t="shared" si="99"/>
        <v>7.1</v>
      </c>
      <c r="CQ38" s="55">
        <f t="shared" si="59"/>
        <v>8.4</v>
      </c>
      <c r="CR38" s="55">
        <f t="shared" si="100"/>
        <v>8</v>
      </c>
      <c r="CS38" s="55">
        <f>IF('Indicator Data'!BZ41="No data","x",ROUND(IF('Indicator Data'!BZ41&gt;CS$195,0,IF('Indicator Data'!BZ41&lt;CS$194,10,(CS$195-'Indicator Data'!BZ41)/(CS$195-CS$194)*10)),1))</f>
        <v>1.2</v>
      </c>
      <c r="CT38" s="55">
        <f>IF('Indicator Data'!CA41="No data","x",ROUND(IF('Indicator Data'!CA41&gt;CT$195,0,IF('Indicator Data'!CA41&lt;CT$194,10,(CT$195-'Indicator Data'!CA41)/(CT$195-CT$194)*10)),1))</f>
        <v>0.4</v>
      </c>
      <c r="CU38" s="55">
        <f>IF('Indicator Data'!AC41="No data","x",ROUND(IF('Indicator Data'!AC41&gt;CU$195,0,IF('Indicator Data'!AC41&lt;CU$194,10,(CU$195-'Indicator Data'!AC41)/(CU$195-CU$194)*10)),1))</f>
        <v>3.5</v>
      </c>
      <c r="CV38" s="55">
        <f t="shared" si="101"/>
        <v>1.7</v>
      </c>
      <c r="CW38" s="55">
        <f>IF('Indicator Data'!X41="No data","x",ROUND(IF(LOG('Indicator Data'!X41)&gt;CW$195,10,IF(LOG('Indicator Data'!X41)&lt;CW$194,0,10-(CW$195-LOG('Indicator Data'!X41))/(CW$195-CW$194)*10)),1))</f>
        <v>5.5</v>
      </c>
      <c r="CX38" s="55">
        <f>IF('Indicator Data'!Y41="No data","x",ROUND(IF('Indicator Data'!Y41&gt;CX$195,10,IF('Indicator Data'!Y41&lt;CX$194,0,10-(CX$195-'Indicator Data'!Y41)/(CX$195-CX$194)*10)),1))</f>
        <v>3.9</v>
      </c>
      <c r="CY38" s="55">
        <f>IF('Indicator Data'!Z41="No data","x",ROUND(IF('Indicator Data'!Z41&gt;CY$195,10,IF('Indicator Data'!Z41&lt;CY$194,0,10-(CY$195-'Indicator Data'!Z41)/(CY$195-CY$194)*10)),1))</f>
        <v>8.1</v>
      </c>
      <c r="CZ38" s="55">
        <f>IF('Indicator Data'!AA41="No data","x",ROUND(IF('Indicator Data'!AA41&gt;CZ$195,10,IF('Indicator Data'!AA41&lt;CZ$194,0,10-(CZ$195-'Indicator Data'!AA41)/(CZ$195-CZ$194)*10)),1))</f>
        <v>3.8</v>
      </c>
      <c r="DA38" s="55">
        <f t="shared" si="60"/>
        <v>5.3</v>
      </c>
      <c r="DB38" s="55">
        <f t="shared" si="61"/>
        <v>4.0999999999999996</v>
      </c>
      <c r="DC38" s="55">
        <f>IF('Indicator Data'!AF41="No data","x",ROUND(IF('Indicator Data'!AF41&gt;DC$195,10,IF('Indicator Data'!AF41&lt;DC$194,0,10-(DC$195-'Indicator Data'!AF41)/(DC$195-DC$194)*10)),1))</f>
        <v>3.1</v>
      </c>
      <c r="DD38" s="55">
        <f>IF('Indicator Data'!AG41="No data","x",ROUND(IF('Indicator Data'!AG41&gt;DD$195,10,IF('Indicator Data'!AG41&lt;DD$194,0,10-(DD$195-'Indicator Data'!AG41)/(DD$195-DD$194)*10)),1))</f>
        <v>1.6</v>
      </c>
      <c r="DE38" s="55">
        <f t="shared" si="62"/>
        <v>4.3</v>
      </c>
      <c r="DF38" s="55">
        <f>IF('Indicator Data'!AB41="No data","x",ROUND(IF('Indicator Data'!AB41&gt;DF$195,10,IF('Indicator Data'!AB41&lt;DF$194,0,10-(DF$195-'Indicator Data'!AB41)/(DF$195-DF$194)*10)),1))</f>
        <v>1</v>
      </c>
      <c r="DG38" s="55">
        <f t="shared" si="63"/>
        <v>1.5</v>
      </c>
      <c r="DH38" s="183">
        <f>IF('Indicator Data'!AD41="No data","x",'Indicator Data'!AD41/'Indicator Data'!$CJ41)</f>
        <v>7.4228075984074751E-4</v>
      </c>
      <c r="DI38" s="55">
        <f t="shared" si="64"/>
        <v>2.6</v>
      </c>
      <c r="DJ38" s="55">
        <f>IF('Indicator Data'!AE41="No data","x",ROUND(IF('Indicator Data'!AE41&gt;DJ$195,0,IF('Indicator Data'!AE41&lt;DJ$194,10,(DJ$195-'Indicator Data'!AE41)/(DJ$195-DJ$194)*10)),1))</f>
        <v>2</v>
      </c>
      <c r="DK38" s="55">
        <f t="shared" si="65"/>
        <v>2.2999999999999998</v>
      </c>
      <c r="DL38" s="55">
        <f t="shared" si="66"/>
        <v>2.7</v>
      </c>
      <c r="DM38" s="57">
        <f t="shared" si="102"/>
        <v>5.4</v>
      </c>
      <c r="DN38" s="58">
        <f t="shared" si="103"/>
        <v>6.7</v>
      </c>
      <c r="DO38" s="55">
        <f>ROUND(IF('Indicator Data'!AH41=0,0,IF('Indicator Data'!AH41&gt;DO$195,10,IF('Indicator Data'!AH41&lt;DO$194,0,10-(DO$195-'Indicator Data'!AH41)/(DO$195-DO$194)*10))),1)</f>
        <v>8.3000000000000007</v>
      </c>
      <c r="DP38" s="55">
        <f>ROUND(IF('Indicator Data'!AI41=0,0,IF(LOG('Indicator Data'!AI41)&gt;LOG(DP$195),10,IF(LOG('Indicator Data'!AI41)&lt;LOG(DP$194),0,10-(LOG(DP$195)-LOG('Indicator Data'!AI41))/(LOG(DP$195)-LOG(DP$194))*10))),1)</f>
        <v>7.9</v>
      </c>
      <c r="DQ38" s="57">
        <f t="shared" si="104"/>
        <v>8.1</v>
      </c>
      <c r="DR38" s="55">
        <f>'Indicator Data'!AJ41</f>
        <v>0</v>
      </c>
      <c r="DS38" s="55">
        <f>'Indicator Data'!AK41</f>
        <v>4</v>
      </c>
      <c r="DT38" s="57">
        <f t="shared" si="105"/>
        <v>7</v>
      </c>
      <c r="DU38" s="58">
        <f t="shared" si="106"/>
        <v>7</v>
      </c>
      <c r="DV38" s="15"/>
      <c r="DW38" s="103"/>
    </row>
    <row r="39" spans="1:127" s="4" customFormat="1" x14ac:dyDescent="0.3">
      <c r="A39" s="121" t="str">
        <f>'Indicator Data'!A42</f>
        <v>Comoros</v>
      </c>
      <c r="B39" s="59" t="str">
        <f>'Indicator Data'!B42</f>
        <v>COM</v>
      </c>
      <c r="C39" s="55">
        <f>ROUND(IF('Indicator Data'!C42=0,0.1,IF(LOG('Indicator Data'!C42)&gt;C$195,10,IF(LOG('Indicator Data'!C42)&lt;C$194,0,10-(C$195-LOG('Indicator Data'!C42))/(C$195-C$194)*10))),1)</f>
        <v>0.1</v>
      </c>
      <c r="D39" s="55">
        <f>ROUND(IF('Indicator Data'!D42=0,0.1,IF(LOG('Indicator Data'!D42)&gt;D$195,10,IF(LOG('Indicator Data'!D42)&lt;D$194,0,10-(D$195-LOG('Indicator Data'!D42))/(D$195-D$194)*10))),1)</f>
        <v>0.1</v>
      </c>
      <c r="E39" s="55">
        <f t="shared" si="67"/>
        <v>0.1</v>
      </c>
      <c r="F39" s="55">
        <f>IF('Indicator Data'!E42="No data",0.1,(ROUND(IF('Indicator Data'!E42=0,0,IF(LOG('Indicator Data'!E42)&gt;F$195,10,IF(LOG('Indicator Data'!E42)&lt;F$194,0,10-(F$195-LOG('Indicator Data'!E42))/(F$195-F$194)*10))),1)))</f>
        <v>0.1</v>
      </c>
      <c r="G39" s="55">
        <f>ROUND(IF('Indicator Data'!F42=0,0,IF(LOG('Indicator Data'!F42)&gt;G$195,10,IF(LOG('Indicator Data'!F42)&lt;G$194,0,10-(G$195-LOG('Indicator Data'!F42))/(G$195-G$194)*10))),1)</f>
        <v>4</v>
      </c>
      <c r="H39" s="55">
        <f>ROUND(IF('Indicator Data'!G42=0,0,IF(LOG('Indicator Data'!G42)&gt;H$195,10,IF(LOG('Indicator Data'!G42)&lt;H$194,0,10-(H$195-LOG('Indicator Data'!G42))/(H$195-H$194)*10))),1)</f>
        <v>4.7</v>
      </c>
      <c r="I39" s="55">
        <f>ROUND(IF('Indicator Data'!H42=0,0,IF(LOG('Indicator Data'!H42)&gt;I$195,10,IF(LOG('Indicator Data'!H42)&lt;I$194,0,10-(I$195-LOG('Indicator Data'!H42))/(I$195-I$194)*10))),1)</f>
        <v>7.1</v>
      </c>
      <c r="J39" s="55">
        <f t="shared" si="68"/>
        <v>6</v>
      </c>
      <c r="K39" s="55">
        <f>ROUND(IF('Indicator Data'!I42=0,0,IF(LOG('Indicator Data'!I42)&gt;K$195,10,IF(LOG('Indicator Data'!I42)&lt;K$194,0,10-(K$195-LOG('Indicator Data'!I42))/(K$195-K$194)*10))),1)</f>
        <v>0</v>
      </c>
      <c r="L39" s="55">
        <f t="shared" si="69"/>
        <v>3.6</v>
      </c>
      <c r="M39" s="55">
        <f>ROUND(IF('Indicator Data'!J42=0,0,IF(LOG('Indicator Data'!J42)&gt;M$195,10,IF(LOG('Indicator Data'!J42)&lt;M$194,0,10-(M$195-LOG('Indicator Data'!J42))/(M$195-M$194)*10))),1)</f>
        <v>0</v>
      </c>
      <c r="N39" s="56">
        <f>'Indicator Data'!C42/'Indicator Data'!$CK42</f>
        <v>0</v>
      </c>
      <c r="O39" s="56">
        <f>'Indicator Data'!D42/'Indicator Data'!$CK42</f>
        <v>0</v>
      </c>
      <c r="P39" s="56" t="str">
        <f>IF(F39=0.1,"x",'Indicator Data'!E42/'Indicator Data'!$CK42)</f>
        <v>x</v>
      </c>
      <c r="Q39" s="56">
        <f>'Indicator Data'!F42/'Indicator Data'!$CK42</f>
        <v>3.3938975793748434E-6</v>
      </c>
      <c r="R39" s="56">
        <f>'Indicator Data'!G42/'Indicator Data'!$CK42</f>
        <v>9.3778691497753888E-3</v>
      </c>
      <c r="S39" s="56">
        <f>'Indicator Data'!H42/'Indicator Data'!$CK42</f>
        <v>1.1343449498651826E-3</v>
      </c>
      <c r="T39" s="56">
        <f>'Indicator Data'!I42/'Indicator Data'!$CK42</f>
        <v>0</v>
      </c>
      <c r="U39" s="56">
        <f>'Indicator Data'!J42/'Indicator Data'!$CK42</f>
        <v>0</v>
      </c>
      <c r="V39" s="55">
        <f t="shared" si="70"/>
        <v>0</v>
      </c>
      <c r="W39" s="55">
        <f t="shared" si="71"/>
        <v>0</v>
      </c>
      <c r="X39" s="55">
        <f t="shared" si="72"/>
        <v>0</v>
      </c>
      <c r="Y39" s="55">
        <f t="shared" si="73"/>
        <v>0.1</v>
      </c>
      <c r="Z39" s="55">
        <f t="shared" si="74"/>
        <v>6.7</v>
      </c>
      <c r="AA39" s="55">
        <f t="shared" si="75"/>
        <v>5.2</v>
      </c>
      <c r="AB39" s="55">
        <f t="shared" si="76"/>
        <v>2.2999999999999998</v>
      </c>
      <c r="AC39" s="55">
        <f t="shared" si="77"/>
        <v>3.9</v>
      </c>
      <c r="AD39" s="55">
        <f t="shared" si="78"/>
        <v>0</v>
      </c>
      <c r="AE39" s="55">
        <f t="shared" si="79"/>
        <v>2.2000000000000002</v>
      </c>
      <c r="AF39" s="55">
        <f t="shared" si="80"/>
        <v>0</v>
      </c>
      <c r="AG39" s="55">
        <f>ROUND(IF('Indicator Data'!K42=0,0,IF('Indicator Data'!K42&gt;AG$195,10,IF('Indicator Data'!K42&lt;AG$194,0,10-(AG$195-'Indicator Data'!K42)/(AG$195-AG$194)*10))),1)</f>
        <v>0</v>
      </c>
      <c r="AH39" s="55">
        <f t="shared" si="81"/>
        <v>0.1</v>
      </c>
      <c r="AI39" s="55">
        <f t="shared" si="82"/>
        <v>0.1</v>
      </c>
      <c r="AJ39" s="55">
        <f t="shared" si="83"/>
        <v>5</v>
      </c>
      <c r="AK39" s="55">
        <f t="shared" si="84"/>
        <v>4.7</v>
      </c>
      <c r="AL39" s="55">
        <f t="shared" si="85"/>
        <v>4.9000000000000004</v>
      </c>
      <c r="AM39" s="55">
        <f t="shared" si="86"/>
        <v>0</v>
      </c>
      <c r="AN39" s="55">
        <f t="shared" si="87"/>
        <v>0</v>
      </c>
      <c r="AO39" s="182">
        <f t="shared" si="88"/>
        <v>0.1</v>
      </c>
      <c r="AP39" s="182">
        <f t="shared" si="41"/>
        <v>0.1</v>
      </c>
      <c r="AQ39" s="182">
        <f t="shared" si="89"/>
        <v>5.5</v>
      </c>
      <c r="AR39" s="182">
        <f t="shared" si="90"/>
        <v>2.9</v>
      </c>
      <c r="AS39" s="55">
        <f t="shared" si="91"/>
        <v>0</v>
      </c>
      <c r="AT39" s="55">
        <f>IF('Indicator Data'!L42="No data","x",IF('Indicator Data'!CL42&lt;1000,"x",ROUND((IF('Indicator Data'!L42&gt;AT$195,10,IF('Indicator Data'!L42&lt;AT$194,0,10-(AT$195-'Indicator Data'!L42)/(AT$195-AT$194)*10))),1)))</f>
        <v>2</v>
      </c>
      <c r="AU39" s="182">
        <f t="shared" si="92"/>
        <v>1</v>
      </c>
      <c r="AV39" s="55">
        <f>IF('Indicator Data'!M42="No data","x",ROUND(IF('Indicator Data'!M42=0,0,IF(LOG('Indicator Data'!M42)&gt;AV$195,10,IF(LOG('Indicator Data'!M42)&lt;AV$194,0,10-(AV$195-LOG('Indicator Data'!M42))/(AV$195-AV$194)*10))),1))</f>
        <v>5.6</v>
      </c>
      <c r="AW39" s="56">
        <f>IF(AV39="x","x",'Indicator Data'!M42/'Indicator Data'!$CK42)</f>
        <v>0.10881191701641399</v>
      </c>
      <c r="AX39" s="55">
        <f t="shared" si="42"/>
        <v>1.2</v>
      </c>
      <c r="AY39" s="55">
        <f t="shared" si="43"/>
        <v>3.7</v>
      </c>
      <c r="AZ39" s="55">
        <f>IF('Indicator Data'!N42="No data","x",ROUND(IF('Indicator Data'!N42=0,0,IF(LOG('Indicator Data'!N42)&gt;AZ$195,10,IF(LOG('Indicator Data'!N42)&lt;AZ$194,0,10-(AZ$195-LOG('Indicator Data'!N42))/(AZ$195-AZ$194)*10))),1))</f>
        <v>0</v>
      </c>
      <c r="BA39" s="56">
        <f>IF(AZ39="x","x",'Indicator Data'!N42/'Indicator Data'!$CK42)</f>
        <v>0</v>
      </c>
      <c r="BB39" s="55">
        <f t="shared" si="44"/>
        <v>0</v>
      </c>
      <c r="BC39" s="55">
        <f t="shared" si="45"/>
        <v>0</v>
      </c>
      <c r="BD39" s="55">
        <f>IF('Indicator Data'!O42="No data","x",ROUND(IF('Indicator Data'!O42=0,0,IF(LOG('Indicator Data'!O42)&gt;BD$195,10,IF(LOG('Indicator Data'!O42)&lt;BD$194,0,10-(BD$195-LOG('Indicator Data'!O42))/(BD$195-BD$194)*10))),1))</f>
        <v>0</v>
      </c>
      <c r="BE39" s="56">
        <f>IF(BD39="x","x",'Indicator Data'!O42/'Indicator Data'!$CK42)</f>
        <v>0</v>
      </c>
      <c r="BF39" s="55">
        <f t="shared" si="46"/>
        <v>0</v>
      </c>
      <c r="BG39" s="55">
        <f t="shared" si="47"/>
        <v>0</v>
      </c>
      <c r="BH39" s="55">
        <f>IF('Indicator Data'!P42="No data","x",ROUND(IF('Indicator Data'!P42=0,0,IF(LOG('Indicator Data'!P42)&gt;BH$195,10,IF(LOG('Indicator Data'!P42)&lt;BH$194,0,10-(BH$195-LOG('Indicator Data'!P42))/(BH$195-BH$194)*10))),1))</f>
        <v>0.4</v>
      </c>
      <c r="BI39" s="56">
        <f>IF(BH39="x","x",'Indicator Data'!P42/'Indicator Data'!$CK42)</f>
        <v>2.1747793403967668E-5</v>
      </c>
      <c r="BJ39" s="55">
        <f t="shared" si="48"/>
        <v>0</v>
      </c>
      <c r="BK39" s="55">
        <f t="shared" si="49"/>
        <v>0.2</v>
      </c>
      <c r="BL39" s="55">
        <f t="shared" si="50"/>
        <v>1.1000000000000001</v>
      </c>
      <c r="BM39" s="55">
        <f>ROUND(IF('Indicator Data'!Q42=0,0,IF(LOG('Indicator Data'!Q42)&gt;BM$195,10,IF(LOG('Indicator Data'!Q42)&lt;BM$194,0,10-(BM$195-LOG('Indicator Data'!Q42))/(BM$195-BM$194)*10))),1)</f>
        <v>0</v>
      </c>
      <c r="BN39" s="55">
        <f>ROUND(IF('Indicator Data'!R42=0,0,IF(LOG('Indicator Data'!R42)&gt;BN$195,10,IF(LOG('Indicator Data'!R42)&lt;BN$194,0,10-(BN$195-LOG('Indicator Data'!R42))/(BN$195-BN$194)*10))),1)</f>
        <v>8.1</v>
      </c>
      <c r="BO39" s="55">
        <f t="shared" si="51"/>
        <v>5.3999999999999995</v>
      </c>
      <c r="BP39" s="56">
        <f>'Indicator Data'!Q42/'Indicator Data'!$CK42</f>
        <v>0</v>
      </c>
      <c r="BQ39" s="56">
        <f>'Indicator Data'!R42/'Indicator Data'!$CK42</f>
        <v>0.88083056638519475</v>
      </c>
      <c r="BR39" s="55">
        <f t="shared" si="93"/>
        <v>0</v>
      </c>
      <c r="BS39" s="55">
        <f t="shared" si="94"/>
        <v>10</v>
      </c>
      <c r="BT39" s="55">
        <f t="shared" si="28"/>
        <v>6.666666666666667</v>
      </c>
      <c r="BU39" s="55">
        <f t="shared" si="52"/>
        <v>6.1</v>
      </c>
      <c r="BV39" s="55">
        <f>ROUND(IF('Indicator Data'!S42=0,0,IF(LOG('Indicator Data'!S42)&gt;BV$195,10,IF(LOG('Indicator Data'!S42)&lt;BV$194,0,10-(BV$195-LOG('Indicator Data'!S42))/(BV$195-BV$194)*10))),1)</f>
        <v>0</v>
      </c>
      <c r="BW39" s="55">
        <f>ROUND(IF('Indicator Data'!T42=0,0,IF(LOG('Indicator Data'!T42)&gt;BW$195,10,IF(LOG('Indicator Data'!T42)&lt;BW$194,0,10-(BW$195-LOG('Indicator Data'!T42))/(BW$195-BW$194)*10))),1)</f>
        <v>6.9</v>
      </c>
      <c r="BX39" s="55">
        <f t="shared" si="53"/>
        <v>4.6000000000000005</v>
      </c>
      <c r="BY39" s="56">
        <f>'Indicator Data'!S42/'Indicator Data'!$CK42</f>
        <v>0</v>
      </c>
      <c r="BZ39" s="56">
        <f>'Indicator Data'!T42/'Indicator Data'!$CK42</f>
        <v>0.88083056638519475</v>
      </c>
      <c r="CA39" s="55">
        <f t="shared" si="95"/>
        <v>0</v>
      </c>
      <c r="CB39" s="55">
        <f t="shared" si="96"/>
        <v>8.8000000000000007</v>
      </c>
      <c r="CC39" s="55">
        <f t="shared" si="54"/>
        <v>5.8666666666666671</v>
      </c>
      <c r="CD39" s="55">
        <f t="shared" si="55"/>
        <v>5.3</v>
      </c>
      <c r="CE39" s="55">
        <f t="shared" si="56"/>
        <v>5.7</v>
      </c>
      <c r="CF39" s="55">
        <f>ROUND(IF('Indicator Data'!U42=0,0,IF(LOG('Indicator Data'!U42)&gt;CF$195,10,IF(LOG('Indicator Data'!U42)&lt;CF$194,0,10-(CF$195-LOG('Indicator Data'!U42))/(CF$195-CF$194)*10))),1)</f>
        <v>6.7</v>
      </c>
      <c r="CG39" s="56">
        <f>'Indicator Data'!U42/'Indicator Data'!$CK42</f>
        <v>0.66654448973586955</v>
      </c>
      <c r="CH39" s="55">
        <f t="shared" si="97"/>
        <v>7.4</v>
      </c>
      <c r="CI39" s="55">
        <f t="shared" si="57"/>
        <v>7.1</v>
      </c>
      <c r="CJ39" s="55">
        <f>ROUND(IF('Indicator Data'!V42=0,0,IF(LOG('Indicator Data'!V42)&gt;CJ$195,10,IF(LOG('Indicator Data'!V42)&lt;CJ$194,0,10-(CJ$195-LOG('Indicator Data'!V42))/(CJ$195-CJ$194)*10))),1)</f>
        <v>6.8</v>
      </c>
      <c r="CK39" s="56">
        <f>IF('Indicator Data'!V42/'Indicator Data'!$CK42&gt;1,1,'Indicator Data'!V42/'Indicator Data'!$CK42)</f>
        <v>0.68403043634920113</v>
      </c>
      <c r="CL39" s="55">
        <f t="shared" si="98"/>
        <v>6.8</v>
      </c>
      <c r="CM39" s="55">
        <f t="shared" si="58"/>
        <v>6.8</v>
      </c>
      <c r="CN39" s="55">
        <f>ROUND(IF('Indicator Data'!W42=0,0,IF(LOG('Indicator Data'!W42)&gt;CN$195,10,IF(LOG('Indicator Data'!W42)&lt;CN$194,0,10-(CN$195-LOG('Indicator Data'!W42))/(CN$195-CN$194)*10))),1)</f>
        <v>6.9</v>
      </c>
      <c r="CO39" s="56">
        <f>'Indicator Data'!W42/'Indicator Data'!$CK42</f>
        <v>0.8172498229022136</v>
      </c>
      <c r="CP39" s="55">
        <f t="shared" si="99"/>
        <v>8.1999999999999993</v>
      </c>
      <c r="CQ39" s="55">
        <f t="shared" si="59"/>
        <v>7.6</v>
      </c>
      <c r="CR39" s="55">
        <f t="shared" si="100"/>
        <v>6.9</v>
      </c>
      <c r="CS39" s="55">
        <f>IF('Indicator Data'!BZ42="No data","x",ROUND(IF('Indicator Data'!BZ42&gt;CS$195,0,IF('Indicator Data'!BZ42&lt;CS$194,10,(CS$195-'Indicator Data'!BZ42)/(CS$195-CS$194)*10)),1))</f>
        <v>7.1</v>
      </c>
      <c r="CT39" s="55">
        <f>IF('Indicator Data'!CA42="No data","x",ROUND(IF('Indicator Data'!CA42&gt;CT$195,0,IF('Indicator Data'!CA42&lt;CT$194,10,(CT$195-'Indicator Data'!CA42)/(CT$195-CT$194)*10)),1))</f>
        <v>3.3</v>
      </c>
      <c r="CU39" s="55">
        <f>IF('Indicator Data'!AC42="No data","x",ROUND(IF('Indicator Data'!AC42&gt;CU$195,0,IF('Indicator Data'!AC42&lt;CU$194,10,(CU$195-'Indicator Data'!AC42)/(CU$195-CU$194)*10)),1))</f>
        <v>8.4</v>
      </c>
      <c r="CV39" s="55">
        <f t="shared" si="101"/>
        <v>6.3</v>
      </c>
      <c r="CW39" s="55">
        <f>IF('Indicator Data'!X42="No data","x",ROUND(IF(LOG('Indicator Data'!X42)&gt;CW$195,10,IF(LOG('Indicator Data'!X42)&lt;CW$194,0,10-(CW$195-LOG('Indicator Data'!X42))/(CW$195-CW$194)*10)),1))</f>
        <v>8.8000000000000007</v>
      </c>
      <c r="CX39" s="55">
        <f>IF('Indicator Data'!Y42="No data","x",ROUND(IF('Indicator Data'!Y42&gt;CX$195,10,IF('Indicator Data'!Y42&lt;CX$194,0,10-(CX$195-'Indicator Data'!Y42)/(CX$195-CX$194)*10)),1))</f>
        <v>5.7</v>
      </c>
      <c r="CY39" s="55">
        <f>IF('Indicator Data'!Z42="No data","x",ROUND(IF('Indicator Data'!Z42&gt;CY$195,10,IF('Indicator Data'!Z42&lt;CY$194,0,10-(CY$195-'Indicator Data'!Z42)/(CY$195-CY$194)*10)),1))</f>
        <v>2.9</v>
      </c>
      <c r="CZ39" s="55">
        <f>IF('Indicator Data'!AA42="No data","x",ROUND(IF('Indicator Data'!AA42&gt;CZ$195,10,IF('Indicator Data'!AA42&lt;CZ$194,0,10-(CZ$195-'Indicator Data'!AA42)/(CZ$195-CZ$194)*10)),1))</f>
        <v>8.4</v>
      </c>
      <c r="DA39" s="55">
        <f t="shared" si="60"/>
        <v>6.5</v>
      </c>
      <c r="DB39" s="55">
        <f t="shared" si="61"/>
        <v>6.4</v>
      </c>
      <c r="DC39" s="55">
        <f>IF('Indicator Data'!AF42="No data","x",ROUND(IF('Indicator Data'!AF42&gt;DC$195,10,IF('Indicator Data'!AF42&lt;DC$194,0,10-(DC$195-'Indicator Data'!AF42)/(DC$195-DC$194)*10)),1))</f>
        <v>7.7</v>
      </c>
      <c r="DD39" s="55">
        <f>IF('Indicator Data'!AG42="No data","x",ROUND(IF('Indicator Data'!AG42&gt;DD$195,10,IF('Indicator Data'!AG42&lt;DD$194,0,10-(DD$195-'Indicator Data'!AG42)/(DD$195-DD$194)*10)),1))</f>
        <v>6.3</v>
      </c>
      <c r="DE39" s="55">
        <f t="shared" si="62"/>
        <v>6.6</v>
      </c>
      <c r="DF39" s="55">
        <f>IF('Indicator Data'!AB42="No data","x",ROUND(IF('Indicator Data'!AB42&gt;DF$195,10,IF('Indicator Data'!AB42&lt;DF$194,0,10-(DF$195-'Indicator Data'!AB42)/(DF$195-DF$194)*10)),1))</f>
        <v>0.2</v>
      </c>
      <c r="DG39" s="55">
        <f t="shared" si="63"/>
        <v>4.8</v>
      </c>
      <c r="DH39" s="183">
        <f>IF('Indicator Data'!AD42="No data","x",'Indicator Data'!AD42/'Indicator Data'!$CJ42)</f>
        <v>3.4081921186144876E-5</v>
      </c>
      <c r="DI39" s="55">
        <f t="shared" si="64"/>
        <v>9.6999999999999993</v>
      </c>
      <c r="DJ39" s="55">
        <f>IF('Indicator Data'!AE42="No data","x",ROUND(IF('Indicator Data'!AE42&gt;DJ$195,0,IF('Indicator Data'!AE42&lt;DJ$194,10,(DJ$195-'Indicator Data'!AE42)/(DJ$195-DJ$194)*10)),1))</f>
        <v>8</v>
      </c>
      <c r="DK39" s="55">
        <f t="shared" si="65"/>
        <v>8.9</v>
      </c>
      <c r="DL39" s="55">
        <f t="shared" si="66"/>
        <v>6.8</v>
      </c>
      <c r="DM39" s="57">
        <f t="shared" si="102"/>
        <v>5.7</v>
      </c>
      <c r="DN39" s="58">
        <f t="shared" si="103"/>
        <v>2.9</v>
      </c>
      <c r="DO39" s="55">
        <f>ROUND(IF('Indicator Data'!AH42=0,0,IF('Indicator Data'!AH42&gt;DO$195,10,IF('Indicator Data'!AH42&lt;DO$194,0,10-(DO$195-'Indicator Data'!AH42)/(DO$195-DO$194)*10))),1)</f>
        <v>0.6</v>
      </c>
      <c r="DP39" s="55">
        <f>ROUND(IF('Indicator Data'!AI42=0,0,IF(LOG('Indicator Data'!AI42)&gt;LOG(DP$195),10,IF(LOG('Indicator Data'!AI42)&lt;LOG(DP$194),0,10-(LOG(DP$195)-LOG('Indicator Data'!AI42))/(LOG(DP$195)-LOG(DP$194))*10))),1)</f>
        <v>0.1</v>
      </c>
      <c r="DQ39" s="57">
        <f t="shared" si="104"/>
        <v>0.4</v>
      </c>
      <c r="DR39" s="55">
        <f>'Indicator Data'!AJ42</f>
        <v>0</v>
      </c>
      <c r="DS39" s="55">
        <f>'Indicator Data'!AK42</f>
        <v>0</v>
      </c>
      <c r="DT39" s="57">
        <f t="shared" si="105"/>
        <v>0</v>
      </c>
      <c r="DU39" s="58">
        <f t="shared" si="106"/>
        <v>0.3</v>
      </c>
      <c r="DV39" s="15"/>
      <c r="DW39" s="103"/>
    </row>
    <row r="40" spans="1:127" s="4" customFormat="1" x14ac:dyDescent="0.3">
      <c r="A40" s="121" t="str">
        <f>'Indicator Data'!A43</f>
        <v>Congo</v>
      </c>
      <c r="B40" s="59" t="str">
        <f>'Indicator Data'!B43</f>
        <v>COG</v>
      </c>
      <c r="C40" s="55">
        <f>ROUND(IF('Indicator Data'!C43=0,0.1,IF(LOG('Indicator Data'!C43)&gt;C$195,10,IF(LOG('Indicator Data'!C43)&lt;C$194,0,10-(C$195-LOG('Indicator Data'!C43))/(C$195-C$194)*10))),1)</f>
        <v>0.1</v>
      </c>
      <c r="D40" s="55">
        <f>ROUND(IF('Indicator Data'!D43=0,0.1,IF(LOG('Indicator Data'!D43)&gt;D$195,10,IF(LOG('Indicator Data'!D43)&lt;D$194,0,10-(D$195-LOG('Indicator Data'!D43))/(D$195-D$194)*10))),1)</f>
        <v>0.1</v>
      </c>
      <c r="E40" s="55">
        <f t="shared" si="67"/>
        <v>0.1</v>
      </c>
      <c r="F40" s="55">
        <f>IF('Indicator Data'!E43="No data",0.1,(ROUND(IF('Indicator Data'!E43=0,0,IF(LOG('Indicator Data'!E43)&gt;F$195,10,IF(LOG('Indicator Data'!E43)&lt;F$194,0,10-(F$195-LOG('Indicator Data'!E43))/(F$195-F$194)*10))),1)))</f>
        <v>7.1</v>
      </c>
      <c r="G40" s="55">
        <f>ROUND(IF('Indicator Data'!F43=0,0,IF(LOG('Indicator Data'!F43)&gt;G$195,10,IF(LOG('Indicator Data'!F43)&lt;G$194,0,10-(G$195-LOG('Indicator Data'!F43))/(G$195-G$194)*10))),1)</f>
        <v>0</v>
      </c>
      <c r="H40" s="55">
        <f>ROUND(IF('Indicator Data'!G43=0,0,IF(LOG('Indicator Data'!G43)&gt;H$195,10,IF(LOG('Indicator Data'!G43)&lt;H$194,0,10-(H$195-LOG('Indicator Data'!G43))/(H$195-H$194)*10))),1)</f>
        <v>0</v>
      </c>
      <c r="I40" s="55">
        <f>ROUND(IF('Indicator Data'!H43=0,0,IF(LOG('Indicator Data'!H43)&gt;I$195,10,IF(LOG('Indicator Data'!H43)&lt;I$194,0,10-(I$195-LOG('Indicator Data'!H43))/(I$195-I$194)*10))),1)</f>
        <v>0</v>
      </c>
      <c r="J40" s="55">
        <f t="shared" si="68"/>
        <v>0</v>
      </c>
      <c r="K40" s="55">
        <f>ROUND(IF('Indicator Data'!I43=0,0,IF(LOG('Indicator Data'!I43)&gt;K$195,10,IF(LOG('Indicator Data'!I43)&lt;K$194,0,10-(K$195-LOG('Indicator Data'!I43))/(K$195-K$194)*10))),1)</f>
        <v>0</v>
      </c>
      <c r="L40" s="55">
        <f t="shared" si="69"/>
        <v>0</v>
      </c>
      <c r="M40" s="55">
        <f>ROUND(IF('Indicator Data'!J43=0,0,IF(LOG('Indicator Data'!J43)&gt;M$195,10,IF(LOG('Indicator Data'!J43)&lt;M$194,0,10-(M$195-LOG('Indicator Data'!J43))/(M$195-M$194)*10))),1)</f>
        <v>0</v>
      </c>
      <c r="N40" s="56">
        <f>'Indicator Data'!C43/'Indicator Data'!$CK43</f>
        <v>0</v>
      </c>
      <c r="O40" s="56">
        <f>'Indicator Data'!D43/'Indicator Data'!$CK43</f>
        <v>0</v>
      </c>
      <c r="P40" s="56">
        <f>IF(F40=0.1,"x",'Indicator Data'!E43/'Indicator Data'!$CK43)</f>
        <v>1.435373485125116E-2</v>
      </c>
      <c r="Q40" s="56">
        <f>'Indicator Data'!F43/'Indicator Data'!$CK43</f>
        <v>0</v>
      </c>
      <c r="R40" s="56">
        <f>'Indicator Data'!G43/'Indicator Data'!$CK43</f>
        <v>0</v>
      </c>
      <c r="S40" s="56">
        <f>'Indicator Data'!H43/'Indicator Data'!$CK43</f>
        <v>0</v>
      </c>
      <c r="T40" s="56">
        <f>'Indicator Data'!I43/'Indicator Data'!$CK43</f>
        <v>0</v>
      </c>
      <c r="U40" s="56">
        <f>'Indicator Data'!J43/'Indicator Data'!$CK43</f>
        <v>0</v>
      </c>
      <c r="V40" s="55">
        <f t="shared" si="70"/>
        <v>0</v>
      </c>
      <c r="W40" s="55">
        <f t="shared" si="71"/>
        <v>0</v>
      </c>
      <c r="X40" s="55">
        <f t="shared" si="72"/>
        <v>0</v>
      </c>
      <c r="Y40" s="55">
        <f t="shared" si="73"/>
        <v>9.6</v>
      </c>
      <c r="Z40" s="55">
        <f t="shared" si="74"/>
        <v>0</v>
      </c>
      <c r="AA40" s="55">
        <f t="shared" si="75"/>
        <v>0</v>
      </c>
      <c r="AB40" s="55">
        <f t="shared" si="76"/>
        <v>0</v>
      </c>
      <c r="AC40" s="55">
        <f t="shared" si="77"/>
        <v>0</v>
      </c>
      <c r="AD40" s="55">
        <f t="shared" si="78"/>
        <v>0</v>
      </c>
      <c r="AE40" s="55">
        <f t="shared" si="79"/>
        <v>0</v>
      </c>
      <c r="AF40" s="55">
        <f t="shared" si="80"/>
        <v>0</v>
      </c>
      <c r="AG40" s="55">
        <f>ROUND(IF('Indicator Data'!K43=0,0,IF('Indicator Data'!K43&gt;AG$195,10,IF('Indicator Data'!K43&lt;AG$194,0,10-(AG$195-'Indicator Data'!K43)/(AG$195-AG$194)*10))),1)</f>
        <v>0</v>
      </c>
      <c r="AH40" s="55">
        <f t="shared" si="81"/>
        <v>0.1</v>
      </c>
      <c r="AI40" s="55">
        <f t="shared" si="82"/>
        <v>0.1</v>
      </c>
      <c r="AJ40" s="55">
        <f t="shared" si="83"/>
        <v>0</v>
      </c>
      <c r="AK40" s="55">
        <f t="shared" si="84"/>
        <v>0</v>
      </c>
      <c r="AL40" s="55">
        <f t="shared" si="85"/>
        <v>0</v>
      </c>
      <c r="AM40" s="55">
        <f t="shared" si="86"/>
        <v>0</v>
      </c>
      <c r="AN40" s="55">
        <f t="shared" si="87"/>
        <v>0</v>
      </c>
      <c r="AO40" s="182">
        <f t="shared" si="88"/>
        <v>0.1</v>
      </c>
      <c r="AP40" s="182">
        <f t="shared" si="41"/>
        <v>8.6</v>
      </c>
      <c r="AQ40" s="182">
        <f t="shared" si="89"/>
        <v>0</v>
      </c>
      <c r="AR40" s="182">
        <f t="shared" si="90"/>
        <v>0</v>
      </c>
      <c r="AS40" s="55">
        <f t="shared" si="91"/>
        <v>0</v>
      </c>
      <c r="AT40" s="55">
        <f>IF('Indicator Data'!L43="No data","x",IF('Indicator Data'!CL43&lt;1000,"x",ROUND((IF('Indicator Data'!L43&gt;AT$195,10,IF('Indicator Data'!L43&lt;AT$194,0,10-(AT$195-'Indicator Data'!L43)/(AT$195-AT$194)*10))),1)))</f>
        <v>1</v>
      </c>
      <c r="AU40" s="182">
        <f t="shared" si="92"/>
        <v>0.5</v>
      </c>
      <c r="AV40" s="55">
        <f>IF('Indicator Data'!M43="No data","x",ROUND(IF('Indicator Data'!M43=0,0,IF(LOG('Indicator Data'!M43)&gt;AV$195,10,IF(LOG('Indicator Data'!M43)&lt;AV$194,0,10-(AV$195-LOG('Indicator Data'!M43))/(AV$195-AV$194)*10))),1))</f>
        <v>7.7</v>
      </c>
      <c r="AW40" s="56">
        <f>IF(AV40="x","x",'Indicator Data'!M43/'Indicator Data'!$CK43)</f>
        <v>0.51758885715824499</v>
      </c>
      <c r="AX40" s="55">
        <f t="shared" si="42"/>
        <v>5.8</v>
      </c>
      <c r="AY40" s="55">
        <f t="shared" si="43"/>
        <v>6.9</v>
      </c>
      <c r="AZ40" s="55">
        <f>IF('Indicator Data'!N43="No data","x",ROUND(IF('Indicator Data'!N43=0,0,IF(LOG('Indicator Data'!N43)&gt;AZ$195,10,IF(LOG('Indicator Data'!N43)&lt;AZ$194,0,10-(AZ$195-LOG('Indicator Data'!N43))/(AZ$195-AZ$194)*10))),1))</f>
        <v>7.7</v>
      </c>
      <c r="BA40" s="56">
        <f>IF(AZ40="x","x",'Indicator Data'!N43/'Indicator Data'!$CK43)</f>
        <v>8.8032751205383161E-2</v>
      </c>
      <c r="BB40" s="55">
        <f t="shared" si="44"/>
        <v>10</v>
      </c>
      <c r="BC40" s="55">
        <f t="shared" si="45"/>
        <v>9.1999999999999993</v>
      </c>
      <c r="BD40" s="55">
        <f>IF('Indicator Data'!O43="No data","x",ROUND(IF('Indicator Data'!O43=0,0,IF(LOG('Indicator Data'!O43)&gt;BD$195,10,IF(LOG('Indicator Data'!O43)&lt;BD$194,0,10-(BD$195-LOG('Indicator Data'!O43))/(BD$195-BD$194)*10))),1))</f>
        <v>4.0999999999999996</v>
      </c>
      <c r="BE40" s="56">
        <f>IF(BD40="x","x",'Indicator Data'!O43/'Indicator Data'!$CK43)</f>
        <v>6.4096205940259181E-4</v>
      </c>
      <c r="BF40" s="55">
        <f t="shared" si="46"/>
        <v>0.1</v>
      </c>
      <c r="BG40" s="55">
        <f t="shared" si="47"/>
        <v>2.2999999999999998</v>
      </c>
      <c r="BH40" s="55">
        <f>IF('Indicator Data'!P43="No data","x",ROUND(IF('Indicator Data'!P43=0,0,IF(LOG('Indicator Data'!P43)&gt;BH$195,10,IF(LOG('Indicator Data'!P43)&lt;BH$194,0,10-(BH$195-LOG('Indicator Data'!P43))/(BH$195-BH$194)*10))),1))</f>
        <v>7.5</v>
      </c>
      <c r="BI40" s="56">
        <f>IF(BH40="x","x",'Indicator Data'!P43/'Indicator Data'!$CK43)</f>
        <v>6.5710541114008633E-2</v>
      </c>
      <c r="BJ40" s="55">
        <f t="shared" si="48"/>
        <v>6.6</v>
      </c>
      <c r="BK40" s="55">
        <f t="shared" si="49"/>
        <v>7.1</v>
      </c>
      <c r="BL40" s="55">
        <f t="shared" si="50"/>
        <v>7</v>
      </c>
      <c r="BM40" s="55">
        <f>ROUND(IF('Indicator Data'!Q43=0,0,IF(LOG('Indicator Data'!Q43)&gt;BM$195,10,IF(LOG('Indicator Data'!Q43)&lt;BM$194,0,10-(BM$195-LOG('Indicator Data'!Q43))/(BM$195-BM$194)*10))),1)</f>
        <v>8.1</v>
      </c>
      <c r="BN40" s="55">
        <f>ROUND(IF('Indicator Data'!R43=0,0,IF(LOG('Indicator Data'!R43)&gt;BN$195,10,IF(LOG('Indicator Data'!R43)&lt;BN$194,0,10-(BN$195-LOG('Indicator Data'!R43))/(BN$195-BN$194)*10))),1)</f>
        <v>0</v>
      </c>
      <c r="BO40" s="55">
        <f t="shared" si="51"/>
        <v>2.6999999999999997</v>
      </c>
      <c r="BP40" s="56">
        <f>'Indicator Data'!Q43/'Indicator Data'!$CK43</f>
        <v>0.99636117654788947</v>
      </c>
      <c r="BQ40" s="56">
        <f>'Indicator Data'!R43/'Indicator Data'!$CK43</f>
        <v>0</v>
      </c>
      <c r="BR40" s="55">
        <f t="shared" si="93"/>
        <v>10</v>
      </c>
      <c r="BS40" s="55">
        <f t="shared" si="94"/>
        <v>0</v>
      </c>
      <c r="BT40" s="55">
        <f t="shared" si="28"/>
        <v>3.3333333333333335</v>
      </c>
      <c r="BU40" s="55">
        <f t="shared" si="52"/>
        <v>3</v>
      </c>
      <c r="BV40" s="55">
        <f>ROUND(IF('Indicator Data'!S43=0,0,IF(LOG('Indicator Data'!S43)&gt;BV$195,10,IF(LOG('Indicator Data'!S43)&lt;BV$194,0,10-(BV$195-LOG('Indicator Data'!S43))/(BV$195-BV$194)*10))),1)</f>
        <v>0</v>
      </c>
      <c r="BW40" s="55">
        <f>ROUND(IF('Indicator Data'!T43=0,0,IF(LOG('Indicator Data'!T43)&gt;BW$195,10,IF(LOG('Indicator Data'!T43)&lt;BW$194,0,10-(BW$195-LOG('Indicator Data'!T43))/(BW$195-BW$194)*10))),1)</f>
        <v>8.1</v>
      </c>
      <c r="BX40" s="55">
        <f t="shared" si="53"/>
        <v>5.3999999999999995</v>
      </c>
      <c r="BY40" s="56">
        <f>'Indicator Data'!S43/'Indicator Data'!$CK43</f>
        <v>0</v>
      </c>
      <c r="BZ40" s="56">
        <f>'Indicator Data'!T43/'Indicator Data'!$CK43</f>
        <v>0.99636117654788947</v>
      </c>
      <c r="CA40" s="55">
        <f t="shared" si="95"/>
        <v>0</v>
      </c>
      <c r="CB40" s="55">
        <f t="shared" si="96"/>
        <v>10</v>
      </c>
      <c r="CC40" s="55">
        <f t="shared" si="54"/>
        <v>6.666666666666667</v>
      </c>
      <c r="CD40" s="55">
        <f t="shared" si="55"/>
        <v>6.1</v>
      </c>
      <c r="CE40" s="55">
        <f t="shared" si="56"/>
        <v>4.7</v>
      </c>
      <c r="CF40" s="55">
        <f>ROUND(IF('Indicator Data'!U43=0,0,IF(LOG('Indicator Data'!U43)&gt;CF$195,10,IF(LOG('Indicator Data'!U43)&lt;CF$194,0,10-(CF$195-LOG('Indicator Data'!U43))/(CF$195-CF$194)*10))),1)</f>
        <v>8</v>
      </c>
      <c r="CG40" s="56">
        <f>'Indicator Data'!U43/'Indicator Data'!$CK43</f>
        <v>0.85648868940096534</v>
      </c>
      <c r="CH40" s="55">
        <f t="shared" si="97"/>
        <v>9.5</v>
      </c>
      <c r="CI40" s="55">
        <f t="shared" si="57"/>
        <v>8.9</v>
      </c>
      <c r="CJ40" s="55">
        <f>ROUND(IF('Indicator Data'!V43=0,0,IF(LOG('Indicator Data'!V43)&gt;CJ$195,10,IF(LOG('Indicator Data'!V43)&lt;CJ$194,0,10-(CJ$195-LOG('Indicator Data'!V43))/(CJ$195-CJ$194)*10))),1)</f>
        <v>8.1</v>
      </c>
      <c r="CK40" s="56">
        <f>IF('Indicator Data'!V43/'Indicator Data'!$CK43&gt;1,1,'Indicator Data'!V43/'Indicator Data'!$CK43)</f>
        <v>0.96902357133362849</v>
      </c>
      <c r="CL40" s="55">
        <f t="shared" si="98"/>
        <v>9.6999999999999993</v>
      </c>
      <c r="CM40" s="55">
        <f t="shared" si="58"/>
        <v>9</v>
      </c>
      <c r="CN40" s="55">
        <f>ROUND(IF('Indicator Data'!W43=0,0,IF(LOG('Indicator Data'!W43)&gt;CN$195,10,IF(LOG('Indicator Data'!W43)&lt;CN$194,0,10-(CN$195-LOG('Indicator Data'!W43))/(CN$195-CN$194)*10))),1)</f>
        <v>8.1</v>
      </c>
      <c r="CO40" s="56">
        <f>'Indicator Data'!W43/'Indicator Data'!$CK43</f>
        <v>0.98295648997982499</v>
      </c>
      <c r="CP40" s="55">
        <f t="shared" si="99"/>
        <v>9.8000000000000007</v>
      </c>
      <c r="CQ40" s="55">
        <f t="shared" si="59"/>
        <v>9.1</v>
      </c>
      <c r="CR40" s="55">
        <f t="shared" si="100"/>
        <v>8.3000000000000007</v>
      </c>
      <c r="CS40" s="55">
        <f>IF('Indicator Data'!BZ43="No data","x",ROUND(IF('Indicator Data'!BZ43&gt;CS$195,0,IF('Indicator Data'!BZ43&lt;CS$194,10,(CS$195-'Indicator Data'!BZ43)/(CS$195-CS$194)*10)),1))</f>
        <v>8.9</v>
      </c>
      <c r="CT40" s="55">
        <f>IF('Indicator Data'!CA43="No data","x",ROUND(IF('Indicator Data'!CA43&gt;CT$195,0,IF('Indicator Data'!CA43&lt;CT$194,10,(CT$195-'Indicator Data'!CA43)/(CT$195-CT$194)*10)),1))</f>
        <v>4.5</v>
      </c>
      <c r="CU40" s="55">
        <f>IF('Indicator Data'!AC43="No data","x",ROUND(IF('Indicator Data'!AC43&gt;CU$195,0,IF('Indicator Data'!AC43&lt;CU$194,10,(CU$195-'Indicator Data'!AC43)/(CU$195-CU$194)*10)),1))</f>
        <v>5.2</v>
      </c>
      <c r="CV40" s="55">
        <f t="shared" si="101"/>
        <v>6.2</v>
      </c>
      <c r="CW40" s="55">
        <f>IF('Indicator Data'!X43="No data","x",ROUND(IF(LOG('Indicator Data'!X43)&gt;CW$195,10,IF(LOG('Indicator Data'!X43)&lt;CW$194,0,10-(CW$195-LOG('Indicator Data'!X43))/(CW$195-CW$194)*10)),1))</f>
        <v>4</v>
      </c>
      <c r="CX40" s="55">
        <f>IF('Indicator Data'!Y43="No data","x",ROUND(IF('Indicator Data'!Y43&gt;CX$195,10,IF('Indicator Data'!Y43&lt;CX$194,0,10-(CX$195-'Indicator Data'!Y43)/(CX$195-CX$194)*10)),1))</f>
        <v>6.5</v>
      </c>
      <c r="CY40" s="55">
        <f>IF('Indicator Data'!Z43="No data","x",ROUND(IF('Indicator Data'!Z43&gt;CY$195,10,IF('Indicator Data'!Z43&lt;CY$194,0,10-(CY$195-'Indicator Data'!Z43)/(CY$195-CY$194)*10)),1))</f>
        <v>6.7</v>
      </c>
      <c r="CZ40" s="55">
        <f>IF('Indicator Data'!AA43="No data","x",ROUND(IF('Indicator Data'!AA43&gt;CZ$195,10,IF('Indicator Data'!AA43&lt;CZ$194,0,10-(CZ$195-'Indicator Data'!AA43)/(CZ$195-CZ$194)*10)),1))</f>
        <v>5.8</v>
      </c>
      <c r="DA40" s="55">
        <f t="shared" si="60"/>
        <v>5.8</v>
      </c>
      <c r="DB40" s="55">
        <f t="shared" si="61"/>
        <v>5.9</v>
      </c>
      <c r="DC40" s="55">
        <f>IF('Indicator Data'!AF43="No data","x",ROUND(IF('Indicator Data'!AF43&gt;DC$195,10,IF('Indicator Data'!AF43&lt;DC$194,0,10-(DC$195-'Indicator Data'!AF43)/(DC$195-DC$194)*10)),1))</f>
        <v>5.3</v>
      </c>
      <c r="DD40" s="55">
        <f>IF('Indicator Data'!AG43="No data","x",ROUND(IF('Indicator Data'!AG43&gt;DD$195,10,IF('Indicator Data'!AG43&lt;DD$194,0,10-(DD$195-'Indicator Data'!AG43)/(DD$195-DD$194)*10)),1))</f>
        <v>6.7</v>
      </c>
      <c r="DE40" s="55">
        <f t="shared" si="62"/>
        <v>5.8</v>
      </c>
      <c r="DF40" s="55">
        <f>IF('Indicator Data'!AB43="No data","x",ROUND(IF('Indicator Data'!AB43&gt;DF$195,10,IF('Indicator Data'!AB43&lt;DF$194,0,10-(DF$195-'Indicator Data'!AB43)/(DF$195-DF$194)*10)),1))</f>
        <v>2.9</v>
      </c>
      <c r="DG40" s="55">
        <f t="shared" si="63"/>
        <v>5.4</v>
      </c>
      <c r="DH40" s="183">
        <f>IF('Indicator Data'!AD43="No data","x",'Indicator Data'!AD43/'Indicator Data'!$CJ43)</f>
        <v>5.6500283244841005E-5</v>
      </c>
      <c r="DI40" s="55">
        <f t="shared" si="64"/>
        <v>9.4</v>
      </c>
      <c r="DJ40" s="55">
        <f>IF('Indicator Data'!AE43="No data","x",ROUND(IF('Indicator Data'!AE43&gt;DJ$195,0,IF('Indicator Data'!AE43&lt;DJ$194,10,(DJ$195-'Indicator Data'!AE43)/(DJ$195-DJ$194)*10)),1))</f>
        <v>6</v>
      </c>
      <c r="DK40" s="55">
        <f t="shared" si="65"/>
        <v>7.7</v>
      </c>
      <c r="DL40" s="55">
        <f t="shared" si="66"/>
        <v>6.3</v>
      </c>
      <c r="DM40" s="57">
        <f t="shared" si="102"/>
        <v>7</v>
      </c>
      <c r="DN40" s="58">
        <f t="shared" si="103"/>
        <v>3.8</v>
      </c>
      <c r="DO40" s="55">
        <f>ROUND(IF('Indicator Data'!AH43=0,0,IF('Indicator Data'!AH43&gt;DO$195,10,IF('Indicator Data'!AH43&lt;DO$194,0,10-(DO$195-'Indicator Data'!AH43)/(DO$195-DO$194)*10))),1)</f>
        <v>4.5999999999999996</v>
      </c>
      <c r="DP40" s="55">
        <f>ROUND(IF('Indicator Data'!AI43=0,0,IF(LOG('Indicator Data'!AI43)&gt;LOG(DP$195),10,IF(LOG('Indicator Data'!AI43)&lt;LOG(DP$194),0,10-(LOG(DP$195)-LOG('Indicator Data'!AI43))/(LOG(DP$195)-LOG(DP$194))*10))),1)</f>
        <v>5.4</v>
      </c>
      <c r="DQ40" s="57">
        <f t="shared" si="104"/>
        <v>5</v>
      </c>
      <c r="DR40" s="55">
        <f>'Indicator Data'!AJ43</f>
        <v>0</v>
      </c>
      <c r="DS40" s="55">
        <f>'Indicator Data'!AK43</f>
        <v>0</v>
      </c>
      <c r="DT40" s="57">
        <f t="shared" si="105"/>
        <v>0</v>
      </c>
      <c r="DU40" s="58">
        <f t="shared" si="106"/>
        <v>3.5</v>
      </c>
      <c r="DV40" s="15"/>
      <c r="DW40" s="103"/>
    </row>
    <row r="41" spans="1:127" s="4" customFormat="1" x14ac:dyDescent="0.3">
      <c r="A41" s="121" t="str">
        <f>'Indicator Data'!A44</f>
        <v>Congo DR</v>
      </c>
      <c r="B41" s="59" t="str">
        <f>'Indicator Data'!B44</f>
        <v>COD</v>
      </c>
      <c r="C41" s="55">
        <f>ROUND(IF('Indicator Data'!C44=0,0.1,IF(LOG('Indicator Data'!C44)&gt;C$195,10,IF(LOG('Indicator Data'!C44)&lt;C$194,0,10-(C$195-LOG('Indicator Data'!C44))/(C$195-C$194)*10))),1)</f>
        <v>9.1999999999999993</v>
      </c>
      <c r="D41" s="55">
        <f>ROUND(IF('Indicator Data'!D44=0,0.1,IF(LOG('Indicator Data'!D44)&gt;D$195,10,IF(LOG('Indicator Data'!D44)&lt;D$194,0,10-(D$195-LOG('Indicator Data'!D44))/(D$195-D$194)*10))),1)</f>
        <v>0.1</v>
      </c>
      <c r="E41" s="55">
        <f t="shared" si="67"/>
        <v>6.5</v>
      </c>
      <c r="F41" s="55">
        <f>IF('Indicator Data'!E44="No data",0.1,(ROUND(IF('Indicator Data'!E44=0,0,IF(LOG('Indicator Data'!E44)&gt;F$195,10,IF(LOG('Indicator Data'!E44)&lt;F$194,0,10-(F$195-LOG('Indicator Data'!E44))/(F$195-F$194)*10))),1)))</f>
        <v>9.1999999999999993</v>
      </c>
      <c r="G41" s="55">
        <f>ROUND(IF('Indicator Data'!F44=0,0,IF(LOG('Indicator Data'!F44)&gt;G$195,10,IF(LOG('Indicator Data'!F44)&lt;G$194,0,10-(G$195-LOG('Indicator Data'!F44))/(G$195-G$194)*10))),1)</f>
        <v>0</v>
      </c>
      <c r="H41" s="55">
        <f>ROUND(IF('Indicator Data'!G44=0,0,IF(LOG('Indicator Data'!G44)&gt;H$195,10,IF(LOG('Indicator Data'!G44)&lt;H$194,0,10-(H$195-LOG('Indicator Data'!G44))/(H$195-H$194)*10))),1)</f>
        <v>0</v>
      </c>
      <c r="I41" s="55">
        <f>ROUND(IF('Indicator Data'!H44=0,0,IF(LOG('Indicator Data'!H44)&gt;I$195,10,IF(LOG('Indicator Data'!H44)&lt;I$194,0,10-(I$195-LOG('Indicator Data'!H44))/(I$195-I$194)*10))),1)</f>
        <v>0</v>
      </c>
      <c r="J41" s="55">
        <f t="shared" si="68"/>
        <v>0</v>
      </c>
      <c r="K41" s="55">
        <f>ROUND(IF('Indicator Data'!I44=0,0,IF(LOG('Indicator Data'!I44)&gt;K$195,10,IF(LOG('Indicator Data'!I44)&lt;K$194,0,10-(K$195-LOG('Indicator Data'!I44))/(K$195-K$194)*10))),1)</f>
        <v>0</v>
      </c>
      <c r="L41" s="55">
        <f t="shared" si="69"/>
        <v>0</v>
      </c>
      <c r="M41" s="55">
        <f>ROUND(IF('Indicator Data'!J44=0,0,IF(LOG('Indicator Data'!J44)&gt;M$195,10,IF(LOG('Indicator Data'!J44)&lt;M$194,0,10-(M$195-LOG('Indicator Data'!J44))/(M$195-M$194)*10))),1)</f>
        <v>7.3</v>
      </c>
      <c r="N41" s="56">
        <f>'Indicator Data'!C44/'Indicator Data'!$CK44</f>
        <v>6.1036673193068727E-4</v>
      </c>
      <c r="O41" s="56">
        <f>'Indicator Data'!D44/'Indicator Data'!$CK44</f>
        <v>0</v>
      </c>
      <c r="P41" s="56">
        <f>IF(F41=0.1,"x",'Indicator Data'!E44/'Indicator Data'!$CK44)</f>
        <v>6.3535345392926566E-3</v>
      </c>
      <c r="Q41" s="56">
        <f>'Indicator Data'!F44/'Indicator Data'!$CK44</f>
        <v>0</v>
      </c>
      <c r="R41" s="56">
        <f>'Indicator Data'!G44/'Indicator Data'!$CK44</f>
        <v>0</v>
      </c>
      <c r="S41" s="56">
        <f>'Indicator Data'!H44/'Indicator Data'!$CK44</f>
        <v>0</v>
      </c>
      <c r="T41" s="56">
        <f>'Indicator Data'!I44/'Indicator Data'!$CK44</f>
        <v>0</v>
      </c>
      <c r="U41" s="56">
        <f>'Indicator Data'!J44/'Indicator Data'!$CK44</f>
        <v>1.1097149726030134E-4</v>
      </c>
      <c r="V41" s="55">
        <f t="shared" si="70"/>
        <v>3.1</v>
      </c>
      <c r="W41" s="55">
        <f t="shared" si="71"/>
        <v>0</v>
      </c>
      <c r="X41" s="55">
        <f t="shared" si="72"/>
        <v>1.7</v>
      </c>
      <c r="Y41" s="55">
        <f t="shared" si="73"/>
        <v>4.2</v>
      </c>
      <c r="Z41" s="55">
        <f t="shared" si="74"/>
        <v>0</v>
      </c>
      <c r="AA41" s="55">
        <f t="shared" si="75"/>
        <v>0</v>
      </c>
      <c r="AB41" s="55">
        <f t="shared" si="76"/>
        <v>0</v>
      </c>
      <c r="AC41" s="55">
        <f t="shared" si="77"/>
        <v>0</v>
      </c>
      <c r="AD41" s="55">
        <f t="shared" si="78"/>
        <v>0</v>
      </c>
      <c r="AE41" s="55">
        <f t="shared" si="79"/>
        <v>0</v>
      </c>
      <c r="AF41" s="55">
        <f t="shared" si="80"/>
        <v>0</v>
      </c>
      <c r="AG41" s="55">
        <f>ROUND(IF('Indicator Data'!K44=0,0,IF('Indicator Data'!K44&gt;AG$195,10,IF('Indicator Data'!K44&lt;AG$194,0,10-(AG$195-'Indicator Data'!K44)/(AG$195-AG$194)*10))),1)</f>
        <v>1</v>
      </c>
      <c r="AH41" s="55">
        <f t="shared" si="81"/>
        <v>6.2</v>
      </c>
      <c r="AI41" s="55">
        <f t="shared" si="82"/>
        <v>0.1</v>
      </c>
      <c r="AJ41" s="55">
        <f t="shared" si="83"/>
        <v>0</v>
      </c>
      <c r="AK41" s="55">
        <f t="shared" si="84"/>
        <v>0</v>
      </c>
      <c r="AL41" s="55">
        <f t="shared" si="85"/>
        <v>0</v>
      </c>
      <c r="AM41" s="55">
        <f t="shared" si="86"/>
        <v>0</v>
      </c>
      <c r="AN41" s="55">
        <f t="shared" si="87"/>
        <v>4.5999999999999996</v>
      </c>
      <c r="AO41" s="182">
        <f t="shared" si="88"/>
        <v>4.5</v>
      </c>
      <c r="AP41" s="182">
        <f t="shared" si="41"/>
        <v>7.5</v>
      </c>
      <c r="AQ41" s="182">
        <f t="shared" si="89"/>
        <v>0</v>
      </c>
      <c r="AR41" s="182">
        <f t="shared" si="90"/>
        <v>0</v>
      </c>
      <c r="AS41" s="55">
        <f t="shared" si="91"/>
        <v>2.8</v>
      </c>
      <c r="AT41" s="55">
        <f>IF('Indicator Data'!L44="No data","x",IF('Indicator Data'!CL44&lt;1000,"x",ROUND((IF('Indicator Data'!L44&gt;AT$195,10,IF('Indicator Data'!L44&lt;AT$194,0,10-(AT$195-'Indicator Data'!L44)/(AT$195-AT$194)*10))),1)))</f>
        <v>1</v>
      </c>
      <c r="AU41" s="182">
        <f t="shared" si="92"/>
        <v>1.9</v>
      </c>
      <c r="AV41" s="55">
        <f>IF('Indicator Data'!M44="No data","x",ROUND(IF('Indicator Data'!M44=0,0,IF(LOG('Indicator Data'!M44)&gt;AV$195,10,IF(LOG('Indicator Data'!M44)&lt;AV$194,0,10-(AV$195-LOG('Indicator Data'!M44))/(AV$195-AV$194)*10))),1))</f>
        <v>9.4</v>
      </c>
      <c r="AW41" s="56">
        <f>IF(AV41="x","x",'Indicator Data'!M44/'Indicator Data'!$CK44)</f>
        <v>0.4573979022347453</v>
      </c>
      <c r="AX41" s="55">
        <f t="shared" si="42"/>
        <v>5.0999999999999996</v>
      </c>
      <c r="AY41" s="55">
        <f t="shared" si="43"/>
        <v>7.9</v>
      </c>
      <c r="AZ41" s="55">
        <f>IF('Indicator Data'!N44="No data","x",ROUND(IF('Indicator Data'!N44=0,0,IF(LOG('Indicator Data'!N44)&gt;AZ$195,10,IF(LOG('Indicator Data'!N44)&lt;AZ$194,0,10-(AZ$195-LOG('Indicator Data'!N44))/(AZ$195-AZ$194)*10))),1))</f>
        <v>10</v>
      </c>
      <c r="BA41" s="56">
        <f>IF(AZ41="x","x",'Indicator Data'!N44/'Indicator Data'!$CK44)</f>
        <v>0.2409522440007256</v>
      </c>
      <c r="BB41" s="55">
        <f t="shared" si="44"/>
        <v>10</v>
      </c>
      <c r="BC41" s="55">
        <f t="shared" si="45"/>
        <v>10</v>
      </c>
      <c r="BD41" s="55">
        <f>IF('Indicator Data'!O44="No data","x",ROUND(IF('Indicator Data'!O44=0,0,IF(LOG('Indicator Data'!O44)&gt;BD$195,10,IF(LOG('Indicator Data'!O44)&lt;BD$194,0,10-(BD$195-LOG('Indicator Data'!O44))/(BD$195-BD$194)*10))),1))</f>
        <v>0</v>
      </c>
      <c r="BE41" s="56">
        <f>IF(BD41="x","x",'Indicator Data'!O44/'Indicator Data'!$CK44)</f>
        <v>0</v>
      </c>
      <c r="BF41" s="55">
        <f t="shared" si="46"/>
        <v>0</v>
      </c>
      <c r="BG41" s="55">
        <f t="shared" si="47"/>
        <v>0</v>
      </c>
      <c r="BH41" s="55">
        <f>IF('Indicator Data'!P44="No data","x",ROUND(IF('Indicator Data'!P44=0,0,IF(LOG('Indicator Data'!P44)&gt;BH$195,10,IF(LOG('Indicator Data'!P44)&lt;BH$194,0,10-(BH$195-LOG('Indicator Data'!P44))/(BH$195-BH$194)*10))),1))</f>
        <v>10</v>
      </c>
      <c r="BI41" s="56">
        <f>IF(BH41="x","x",'Indicator Data'!P44/'Indicator Data'!$CK44)</f>
        <v>0.26003360178483498</v>
      </c>
      <c r="BJ41" s="55">
        <f t="shared" si="48"/>
        <v>10</v>
      </c>
      <c r="BK41" s="55">
        <f t="shared" si="49"/>
        <v>10</v>
      </c>
      <c r="BL41" s="55">
        <f t="shared" si="50"/>
        <v>8.5</v>
      </c>
      <c r="BM41" s="55">
        <f>ROUND(IF('Indicator Data'!Q44=0,0,IF(LOG('Indicator Data'!Q44)&gt;BM$195,10,IF(LOG('Indicator Data'!Q44)&lt;BM$194,0,10-(BM$195-LOG('Indicator Data'!Q44))/(BM$195-BM$194)*10))),1)</f>
        <v>9.8000000000000007</v>
      </c>
      <c r="BN41" s="55">
        <f>ROUND(IF('Indicator Data'!R44=0,0,IF(LOG('Indicator Data'!R44)&gt;BN$195,10,IF(LOG('Indicator Data'!R44)&lt;BN$194,0,10-(BN$195-LOG('Indicator Data'!R44))/(BN$195-BN$194)*10))),1)</f>
        <v>8.1</v>
      </c>
      <c r="BO41" s="55">
        <f t="shared" si="51"/>
        <v>8.6666666666666661</v>
      </c>
      <c r="BP41" s="56">
        <f>'Indicator Data'!Q44/'Indicator Data'!$CK44</f>
        <v>0.97242092225613452</v>
      </c>
      <c r="BQ41" s="56">
        <f>'Indicator Data'!R44/'Indicator Data'!$CK44</f>
        <v>8.7922674553173995E-3</v>
      </c>
      <c r="BR41" s="55">
        <f t="shared" si="93"/>
        <v>9.6999999999999993</v>
      </c>
      <c r="BS41" s="55">
        <f t="shared" si="94"/>
        <v>0.1</v>
      </c>
      <c r="BT41" s="55">
        <f t="shared" si="28"/>
        <v>3.2999999999999994</v>
      </c>
      <c r="BU41" s="55">
        <f t="shared" si="52"/>
        <v>6.7</v>
      </c>
      <c r="BV41" s="55">
        <f>ROUND(IF('Indicator Data'!S44=0,0,IF(LOG('Indicator Data'!S44)&gt;BV$195,10,IF(LOG('Indicator Data'!S44)&lt;BV$194,0,10-(BV$195-LOG('Indicator Data'!S44))/(BV$195-BV$194)*10))),1)</f>
        <v>4</v>
      </c>
      <c r="BW41" s="55">
        <f>ROUND(IF('Indicator Data'!T44=0,0,IF(LOG('Indicator Data'!T44)&gt;BW$195,10,IF(LOG('Indicator Data'!T44)&lt;BW$194,0,10-(BW$195-LOG('Indicator Data'!T44))/(BW$195-BW$194)*10))),1)</f>
        <v>9.8000000000000007</v>
      </c>
      <c r="BX41" s="55">
        <f t="shared" si="53"/>
        <v>7.8666666666666671</v>
      </c>
      <c r="BY41" s="56">
        <f>'Indicator Data'!S44/'Indicator Data'!$CK44</f>
        <v>7.958718861965609E-5</v>
      </c>
      <c r="BZ41" s="56">
        <f>'Indicator Data'!T44/'Indicator Data'!$CK44</f>
        <v>0.96059635313556757</v>
      </c>
      <c r="CA41" s="55">
        <f t="shared" si="95"/>
        <v>0</v>
      </c>
      <c r="CB41" s="55">
        <f t="shared" si="96"/>
        <v>9.6</v>
      </c>
      <c r="CC41" s="55">
        <f t="shared" si="54"/>
        <v>6.3999999999999995</v>
      </c>
      <c r="CD41" s="55">
        <f t="shared" si="55"/>
        <v>7.2</v>
      </c>
      <c r="CE41" s="55">
        <f t="shared" si="56"/>
        <v>7</v>
      </c>
      <c r="CF41" s="55">
        <f>ROUND(IF('Indicator Data'!U44=0,0,IF(LOG('Indicator Data'!U44)&gt;CF$195,10,IF(LOG('Indicator Data'!U44)&lt;CF$194,0,10-(CF$195-LOG('Indicator Data'!U44))/(CF$195-CF$194)*10))),1)</f>
        <v>9.6999999999999993</v>
      </c>
      <c r="CG41" s="56">
        <f>'Indicator Data'!U44/'Indicator Data'!$CK44</f>
        <v>0.83900945010794115</v>
      </c>
      <c r="CH41" s="55">
        <f t="shared" si="97"/>
        <v>9.3000000000000007</v>
      </c>
      <c r="CI41" s="55">
        <f t="shared" si="57"/>
        <v>9.5</v>
      </c>
      <c r="CJ41" s="55">
        <f>ROUND(IF('Indicator Data'!V44=0,0,IF(LOG('Indicator Data'!V44)&gt;CJ$195,10,IF(LOG('Indicator Data'!V44)&lt;CJ$194,0,10-(CJ$195-LOG('Indicator Data'!V44))/(CJ$195-CJ$194)*10))),1)</f>
        <v>9.6999999999999993</v>
      </c>
      <c r="CK41" s="56">
        <f>IF('Indicator Data'!V44/'Indicator Data'!$CK44&gt;1,1,'Indicator Data'!V44/'Indicator Data'!$CK44)</f>
        <v>0.85961161680473841</v>
      </c>
      <c r="CL41" s="55">
        <f t="shared" si="98"/>
        <v>8.6</v>
      </c>
      <c r="CM41" s="55">
        <f t="shared" si="58"/>
        <v>9.1999999999999993</v>
      </c>
      <c r="CN41" s="55">
        <f>ROUND(IF('Indicator Data'!W44=0,0,IF(LOG('Indicator Data'!W44)&gt;CN$195,10,IF(LOG('Indicator Data'!W44)&lt;CN$194,0,10-(CN$195-LOG('Indicator Data'!W44))/(CN$195-CN$194)*10))),1)</f>
        <v>9.8000000000000007</v>
      </c>
      <c r="CO41" s="56">
        <f>'Indicator Data'!W44/'Indicator Data'!$CK44</f>
        <v>0.90301532156312136</v>
      </c>
      <c r="CP41" s="55">
        <f t="shared" si="99"/>
        <v>9</v>
      </c>
      <c r="CQ41" s="55">
        <f t="shared" si="59"/>
        <v>9.4</v>
      </c>
      <c r="CR41" s="55">
        <f t="shared" si="100"/>
        <v>9</v>
      </c>
      <c r="CS41" s="55">
        <f>IF('Indicator Data'!BZ44="No data","x",ROUND(IF('Indicator Data'!BZ44&gt;CS$195,0,IF('Indicator Data'!BZ44&lt;CS$194,10,(CS$195-'Indicator Data'!BZ44)/(CS$195-CS$194)*10)),1))</f>
        <v>8.8000000000000007</v>
      </c>
      <c r="CT41" s="55">
        <f>IF('Indicator Data'!CA44="No data","x",ROUND(IF('Indicator Data'!CA44&gt;CT$195,0,IF('Indicator Data'!CA44&lt;CT$194,10,(CT$195-'Indicator Data'!CA44)/(CT$195-CT$194)*10)),1))</f>
        <v>9.5</v>
      </c>
      <c r="CU41" s="55">
        <f>IF('Indicator Data'!AC44="No data","x",ROUND(IF('Indicator Data'!AC44&gt;CU$195,0,IF('Indicator Data'!AC44&lt;CU$194,10,(CU$195-'Indicator Data'!AC44)/(CU$195-CU$194)*10)),1))</f>
        <v>9.6</v>
      </c>
      <c r="CV41" s="55">
        <f t="shared" si="101"/>
        <v>9.3000000000000007</v>
      </c>
      <c r="CW41" s="55">
        <f>IF('Indicator Data'!X44="No data","x",ROUND(IF(LOG('Indicator Data'!X44)&gt;CW$195,10,IF(LOG('Indicator Data'!X44)&lt;CW$194,0,10-(CW$195-LOG('Indicator Data'!X44))/(CW$195-CW$194)*10)),1))</f>
        <v>5.2</v>
      </c>
      <c r="CX41" s="55">
        <f>IF('Indicator Data'!Y44="No data","x",ROUND(IF('Indicator Data'!Y44&gt;CX$195,10,IF('Indicator Data'!Y44&lt;CX$194,0,10-(CX$195-'Indicator Data'!Y44)/(CX$195-CX$194)*10)),1))</f>
        <v>9.1</v>
      </c>
      <c r="CY41" s="55">
        <f>IF('Indicator Data'!Z44="No data","x",ROUND(IF('Indicator Data'!Z44&gt;CY$195,10,IF('Indicator Data'!Z44&lt;CY$194,0,10-(CY$195-'Indicator Data'!Z44)/(CY$195-CY$194)*10)),1))</f>
        <v>4.4000000000000004</v>
      </c>
      <c r="CZ41" s="55">
        <f>IF('Indicator Data'!AA44="No data","x",ROUND(IF('Indicator Data'!AA44&gt;CZ$195,10,IF('Indicator Data'!AA44&lt;CZ$194,0,10-(CZ$195-'Indicator Data'!AA44)/(CZ$195-CZ$194)*10)),1))</f>
        <v>8.3000000000000007</v>
      </c>
      <c r="DA41" s="55">
        <f t="shared" si="60"/>
        <v>6.8</v>
      </c>
      <c r="DB41" s="55">
        <f t="shared" si="61"/>
        <v>7.6</v>
      </c>
      <c r="DC41" s="55">
        <f>IF('Indicator Data'!AF44="No data","x",ROUND(IF('Indicator Data'!AF44&gt;DC$195,10,IF('Indicator Data'!AF44&lt;DC$194,0,10-(DC$195-'Indicator Data'!AF44)/(DC$195-DC$194)*10)),1))</f>
        <v>8.8000000000000007</v>
      </c>
      <c r="DD41" s="55">
        <f>IF('Indicator Data'!AG44="No data","x",ROUND(IF('Indicator Data'!AG44&gt;DD$195,10,IF('Indicator Data'!AG44&lt;DD$194,0,10-(DD$195-'Indicator Data'!AG44)/(DD$195-DD$194)*10)),1))</f>
        <v>8.6</v>
      </c>
      <c r="DE41" s="55">
        <f t="shared" si="62"/>
        <v>7.4</v>
      </c>
      <c r="DF41" s="55">
        <f>IF('Indicator Data'!AB44="No data","x",ROUND(IF('Indicator Data'!AB44&gt;DF$195,10,IF('Indicator Data'!AB44&lt;DF$194,0,10-(DF$195-'Indicator Data'!AB44)/(DF$195-DF$194)*10)),1))</f>
        <v>4</v>
      </c>
      <c r="DG41" s="55">
        <f t="shared" si="63"/>
        <v>8</v>
      </c>
      <c r="DH41" s="183">
        <f>IF('Indicator Data'!AD44="No data","x",'Indicator Data'!AD44/'Indicator Data'!$CJ44)</f>
        <v>4.5385116041641763E-5</v>
      </c>
      <c r="DI41" s="55">
        <f t="shared" si="64"/>
        <v>9.5</v>
      </c>
      <c r="DJ41" s="55">
        <f>IF('Indicator Data'!AE44="No data","x",ROUND(IF('Indicator Data'!AE44&gt;DJ$195,0,IF('Indicator Data'!AE44&lt;DJ$194,10,(DJ$195-'Indicator Data'!AE44)/(DJ$195-DJ$194)*10)),1))</f>
        <v>8</v>
      </c>
      <c r="DK41" s="55">
        <f t="shared" si="65"/>
        <v>8.8000000000000007</v>
      </c>
      <c r="DL41" s="55">
        <f t="shared" si="66"/>
        <v>8.1</v>
      </c>
      <c r="DM41" s="57">
        <f t="shared" si="102"/>
        <v>8.3000000000000007</v>
      </c>
      <c r="DN41" s="58">
        <f t="shared" si="103"/>
        <v>4.5999999999999996</v>
      </c>
      <c r="DO41" s="55">
        <f>ROUND(IF('Indicator Data'!AH44=0,0,IF('Indicator Data'!AH44&gt;DO$195,10,IF('Indicator Data'!AH44&lt;DO$194,0,10-(DO$195-'Indicator Data'!AH44)/(DO$195-DO$194)*10))),1)</f>
        <v>10</v>
      </c>
      <c r="DP41" s="55">
        <f>ROUND(IF('Indicator Data'!AI44=0,0,IF(LOG('Indicator Data'!AI44)&gt;LOG(DP$195),10,IF(LOG('Indicator Data'!AI44)&lt;LOG(DP$194),0,10-(LOG(DP$195)-LOG('Indicator Data'!AI44))/(LOG(DP$195)-LOG(DP$194))*10))),1)</f>
        <v>9.8000000000000007</v>
      </c>
      <c r="DQ41" s="57">
        <f t="shared" si="104"/>
        <v>9.9</v>
      </c>
      <c r="DR41" s="55">
        <f>'Indicator Data'!AJ44</f>
        <v>0</v>
      </c>
      <c r="DS41" s="55">
        <f>'Indicator Data'!AK44</f>
        <v>5</v>
      </c>
      <c r="DT41" s="57">
        <f t="shared" si="105"/>
        <v>9</v>
      </c>
      <c r="DU41" s="58">
        <f t="shared" si="106"/>
        <v>9</v>
      </c>
      <c r="DV41" s="15"/>
      <c r="DW41" s="103"/>
    </row>
    <row r="42" spans="1:127" s="4" customFormat="1" x14ac:dyDescent="0.3">
      <c r="A42" s="121" t="str">
        <f>'Indicator Data'!A45</f>
        <v>Costa Rica</v>
      </c>
      <c r="B42" s="59" t="str">
        <f>'Indicator Data'!B45</f>
        <v>CRI</v>
      </c>
      <c r="C42" s="55">
        <f>ROUND(IF('Indicator Data'!C45=0,0.1,IF(LOG('Indicator Data'!C45)&gt;C$195,10,IF(LOG('Indicator Data'!C45)&lt;C$194,0,10-(C$195-LOG('Indicator Data'!C45))/(C$195-C$194)*10))),1)</f>
        <v>7.5</v>
      </c>
      <c r="D42" s="55">
        <f>ROUND(IF('Indicator Data'!D45=0,0.1,IF(LOG('Indicator Data'!D45)&gt;D$195,10,IF(LOG('Indicator Data'!D45)&lt;D$194,0,10-(D$195-LOG('Indicator Data'!D45))/(D$195-D$194)*10))),1)</f>
        <v>10</v>
      </c>
      <c r="E42" s="55">
        <f t="shared" si="67"/>
        <v>9.1</v>
      </c>
      <c r="F42" s="55">
        <f>IF('Indicator Data'!E45="No data",0.1,(ROUND(IF('Indicator Data'!E45=0,0,IF(LOG('Indicator Data'!E45)&gt;F$195,10,IF(LOG('Indicator Data'!E45)&lt;F$194,0,10-(F$195-LOG('Indicator Data'!E45))/(F$195-F$194)*10))),1)))</f>
        <v>4.9000000000000004</v>
      </c>
      <c r="G42" s="55">
        <f>ROUND(IF('Indicator Data'!F45=0,0,IF(LOG('Indicator Data'!F45)&gt;G$195,10,IF(LOG('Indicator Data'!F45)&lt;G$194,0,10-(G$195-LOG('Indicator Data'!F45))/(G$195-G$194)*10))),1)</f>
        <v>7.5</v>
      </c>
      <c r="H42" s="55">
        <f>ROUND(IF('Indicator Data'!G45=0,0,IF(LOG('Indicator Data'!G45)&gt;H$195,10,IF(LOG('Indicator Data'!G45)&lt;H$194,0,10-(H$195-LOG('Indicator Data'!G45))/(H$195-H$194)*10))),1)</f>
        <v>3.4</v>
      </c>
      <c r="I42" s="55">
        <f>ROUND(IF('Indicator Data'!H45=0,0,IF(LOG('Indicator Data'!H45)&gt;I$195,10,IF(LOG('Indicator Data'!H45)&lt;I$194,0,10-(I$195-LOG('Indicator Data'!H45))/(I$195-I$194)*10))),1)</f>
        <v>0</v>
      </c>
      <c r="J42" s="55">
        <f t="shared" si="68"/>
        <v>1.9</v>
      </c>
      <c r="K42" s="55">
        <f>ROUND(IF('Indicator Data'!I45=0,0,IF(LOG('Indicator Data'!I45)&gt;K$195,10,IF(LOG('Indicator Data'!I45)&lt;K$194,0,10-(K$195-LOG('Indicator Data'!I45))/(K$195-K$194)*10))),1)</f>
        <v>4.5</v>
      </c>
      <c r="L42" s="55">
        <f t="shared" si="69"/>
        <v>3.3</v>
      </c>
      <c r="M42" s="55">
        <f>ROUND(IF('Indicator Data'!J45=0,0,IF(LOG('Indicator Data'!J45)&gt;M$195,10,IF(LOG('Indicator Data'!J45)&lt;M$194,0,10-(M$195-LOG('Indicator Data'!J45))/(M$195-M$194)*10))),1)</f>
        <v>0</v>
      </c>
      <c r="N42" s="56">
        <f>'Indicator Data'!C45/'Indicator Data'!$CK45</f>
        <v>2.1000957033339121E-3</v>
      </c>
      <c r="O42" s="56">
        <f>'Indicator Data'!D45/'Indicator Data'!$CK45</f>
        <v>2.097913881341154E-3</v>
      </c>
      <c r="P42" s="56">
        <f>IF(F42=0.1,"x",'Indicator Data'!E45/'Indicator Data'!$CK45)</f>
        <v>1.8486721553655769E-3</v>
      </c>
      <c r="Q42" s="56">
        <f>'Indicator Data'!F45/'Indicator Data'!$CK45</f>
        <v>6.2082781199494558E-5</v>
      </c>
      <c r="R42" s="56">
        <f>'Indicator Data'!G45/'Indicator Data'!$CK45</f>
        <v>4.75618933890713E-4</v>
      </c>
      <c r="S42" s="56">
        <f>'Indicator Data'!H45/'Indicator Data'!$CK45</f>
        <v>0</v>
      </c>
      <c r="T42" s="56">
        <f>'Indicator Data'!I45/'Indicator Data'!$CK45</f>
        <v>3.695923973717113E-4</v>
      </c>
      <c r="U42" s="56">
        <f>'Indicator Data'!J45/'Indicator Data'!$CK45</f>
        <v>0</v>
      </c>
      <c r="V42" s="55">
        <f t="shared" si="70"/>
        <v>10</v>
      </c>
      <c r="W42" s="55">
        <f t="shared" si="71"/>
        <v>10</v>
      </c>
      <c r="X42" s="55">
        <f t="shared" si="72"/>
        <v>10</v>
      </c>
      <c r="Y42" s="55">
        <f t="shared" si="73"/>
        <v>1.2</v>
      </c>
      <c r="Z42" s="55">
        <f t="shared" si="74"/>
        <v>9.5</v>
      </c>
      <c r="AA42" s="55">
        <f t="shared" si="75"/>
        <v>0.3</v>
      </c>
      <c r="AB42" s="55">
        <f t="shared" si="76"/>
        <v>0</v>
      </c>
      <c r="AC42" s="55">
        <f t="shared" si="77"/>
        <v>0.2</v>
      </c>
      <c r="AD42" s="55">
        <f t="shared" si="78"/>
        <v>0.4</v>
      </c>
      <c r="AE42" s="55">
        <f t="shared" si="79"/>
        <v>0.3</v>
      </c>
      <c r="AF42" s="55">
        <f t="shared" si="80"/>
        <v>0</v>
      </c>
      <c r="AG42" s="55">
        <f>ROUND(IF('Indicator Data'!K45=0,0,IF('Indicator Data'!K45&gt;AG$195,10,IF('Indicator Data'!K45&lt;AG$194,0,10-(AG$195-'Indicator Data'!K45)/(AG$195-AG$194)*10))),1)</f>
        <v>3.8</v>
      </c>
      <c r="AH42" s="55">
        <f t="shared" si="81"/>
        <v>8.8000000000000007</v>
      </c>
      <c r="AI42" s="55">
        <f t="shared" si="82"/>
        <v>10</v>
      </c>
      <c r="AJ42" s="55">
        <f t="shared" si="83"/>
        <v>1.9</v>
      </c>
      <c r="AK42" s="55">
        <f t="shared" si="84"/>
        <v>0</v>
      </c>
      <c r="AL42" s="55">
        <f t="shared" si="85"/>
        <v>1</v>
      </c>
      <c r="AM42" s="55">
        <f t="shared" si="86"/>
        <v>2.5</v>
      </c>
      <c r="AN42" s="55">
        <f t="shared" si="87"/>
        <v>0</v>
      </c>
      <c r="AO42" s="182">
        <f t="shared" si="88"/>
        <v>9.6</v>
      </c>
      <c r="AP42" s="182">
        <f t="shared" si="41"/>
        <v>3.3</v>
      </c>
      <c r="AQ42" s="182">
        <f t="shared" si="89"/>
        <v>8.6999999999999993</v>
      </c>
      <c r="AR42" s="182">
        <f t="shared" si="90"/>
        <v>1.9</v>
      </c>
      <c r="AS42" s="55">
        <f t="shared" si="91"/>
        <v>1.9</v>
      </c>
      <c r="AT42" s="55">
        <f>IF('Indicator Data'!L45="No data","x",IF('Indicator Data'!CL45&lt;1000,"x",ROUND((IF('Indicator Data'!L45&gt;AT$195,10,IF('Indicator Data'!L45&lt;AT$194,0,10-(AT$195-'Indicator Data'!L45)/(AT$195-AT$194)*10))),1)))</f>
        <v>0</v>
      </c>
      <c r="AU42" s="182">
        <f t="shared" si="92"/>
        <v>1</v>
      </c>
      <c r="AV42" s="55" t="str">
        <f>IF('Indicator Data'!M45="No data","x",ROUND(IF('Indicator Data'!M45=0,0,IF(LOG('Indicator Data'!M45)&gt;AV$195,10,IF(LOG('Indicator Data'!M45)&lt;AV$194,0,10-(AV$195-LOG('Indicator Data'!M45))/(AV$195-AV$194)*10))),1))</f>
        <v>x</v>
      </c>
      <c r="AW42" s="56" t="str">
        <f>IF(AV42="x","x",'Indicator Data'!M45/'Indicator Data'!$CK45)</f>
        <v>x</v>
      </c>
      <c r="AX42" s="55" t="str">
        <f t="shared" si="42"/>
        <v>x</v>
      </c>
      <c r="AY42" s="55" t="str">
        <f t="shared" si="43"/>
        <v>x</v>
      </c>
      <c r="AZ42" s="55" t="str">
        <f>IF('Indicator Data'!N45="No data","x",ROUND(IF('Indicator Data'!N45=0,0,IF(LOG('Indicator Data'!N45)&gt;AZ$195,10,IF(LOG('Indicator Data'!N45)&lt;AZ$194,0,10-(AZ$195-LOG('Indicator Data'!N45))/(AZ$195-AZ$194)*10))),1))</f>
        <v>x</v>
      </c>
      <c r="BA42" s="56" t="str">
        <f>IF(AZ42="x","x",'Indicator Data'!N45/'Indicator Data'!$CK45)</f>
        <v>x</v>
      </c>
      <c r="BB42" s="55" t="str">
        <f t="shared" si="44"/>
        <v>x</v>
      </c>
      <c r="BC42" s="55" t="str">
        <f t="shared" si="45"/>
        <v>x</v>
      </c>
      <c r="BD42" s="55" t="str">
        <f>IF('Indicator Data'!O45="No data","x",ROUND(IF('Indicator Data'!O45=0,0,IF(LOG('Indicator Data'!O45)&gt;BD$195,10,IF(LOG('Indicator Data'!O45)&lt;BD$194,0,10-(BD$195-LOG('Indicator Data'!O45))/(BD$195-BD$194)*10))),1))</f>
        <v>x</v>
      </c>
      <c r="BE42" s="56" t="str">
        <f>IF(BD42="x","x",'Indicator Data'!O45/'Indicator Data'!$CK45)</f>
        <v>x</v>
      </c>
      <c r="BF42" s="55" t="str">
        <f t="shared" si="46"/>
        <v>x</v>
      </c>
      <c r="BG42" s="55" t="str">
        <f t="shared" si="47"/>
        <v>x</v>
      </c>
      <c r="BH42" s="55" t="str">
        <f>IF('Indicator Data'!P45="No data","x",ROUND(IF('Indicator Data'!P45=0,0,IF(LOG('Indicator Data'!P45)&gt;BH$195,10,IF(LOG('Indicator Data'!P45)&lt;BH$194,0,10-(BH$195-LOG('Indicator Data'!P45))/(BH$195-BH$194)*10))),1))</f>
        <v>x</v>
      </c>
      <c r="BI42" s="56" t="str">
        <f>IF(BH42="x","x",'Indicator Data'!P45/'Indicator Data'!$CK45)</f>
        <v>x</v>
      </c>
      <c r="BJ42" s="55" t="str">
        <f t="shared" si="48"/>
        <v>x</v>
      </c>
      <c r="BK42" s="55" t="str">
        <f t="shared" si="49"/>
        <v>x</v>
      </c>
      <c r="BL42" s="55" t="str">
        <f t="shared" si="50"/>
        <v>x</v>
      </c>
      <c r="BM42" s="55">
        <f>ROUND(IF('Indicator Data'!Q45=0,0,IF(LOG('Indicator Data'!Q45)&gt;BM$195,10,IF(LOG('Indicator Data'!Q45)&lt;BM$194,0,10-(BM$195-LOG('Indicator Data'!Q45))/(BM$195-BM$194)*10))),1)</f>
        <v>7.1</v>
      </c>
      <c r="BN42" s="55">
        <f>ROUND(IF('Indicator Data'!R45=0,0,IF(LOG('Indicator Data'!R45)&gt;BN$195,10,IF(LOG('Indicator Data'!R45)&lt;BN$194,0,10-(BN$195-LOG('Indicator Data'!R45))/(BN$195-BN$194)*10))),1)</f>
        <v>6.8</v>
      </c>
      <c r="BO42" s="55">
        <f t="shared" si="51"/>
        <v>6.8999999999999995</v>
      </c>
      <c r="BP42" s="56">
        <f>'Indicator Data'!Q45/'Indicator Data'!$CK45</f>
        <v>0.19968666101470106</v>
      </c>
      <c r="BQ42" s="56">
        <f>'Indicator Data'!R45/'Indicator Data'!$CK45</f>
        <v>2.4947163546235586E-2</v>
      </c>
      <c r="BR42" s="55">
        <f t="shared" si="93"/>
        <v>2</v>
      </c>
      <c r="BS42" s="55">
        <f t="shared" si="94"/>
        <v>0.3</v>
      </c>
      <c r="BT42" s="55">
        <f t="shared" si="28"/>
        <v>0.86666666666666659</v>
      </c>
      <c r="BU42" s="55">
        <f t="shared" si="52"/>
        <v>4.5</v>
      </c>
      <c r="BV42" s="55">
        <f>ROUND(IF('Indicator Data'!S45=0,0,IF(LOG('Indicator Data'!S45)&gt;BV$195,10,IF(LOG('Indicator Data'!S45)&lt;BV$194,0,10-(BV$195-LOG('Indicator Data'!S45))/(BV$195-BV$194)*10))),1)</f>
        <v>0</v>
      </c>
      <c r="BW42" s="55">
        <f>ROUND(IF('Indicator Data'!T45=0,0,IF(LOG('Indicator Data'!T45)&gt;BW$195,10,IF(LOG('Indicator Data'!T45)&lt;BW$194,0,10-(BW$195-LOG('Indicator Data'!T45))/(BW$195-BW$194)*10))),1)</f>
        <v>0</v>
      </c>
      <c r="BX42" s="55">
        <f t="shared" si="53"/>
        <v>0</v>
      </c>
      <c r="BY42" s="56">
        <f>'Indicator Data'!S45/'Indicator Data'!$CK45</f>
        <v>1.2473685720498797E-6</v>
      </c>
      <c r="BZ42" s="56">
        <f>'Indicator Data'!T45/'Indicator Data'!$CK45</f>
        <v>2.078947620083133E-6</v>
      </c>
      <c r="CA42" s="55">
        <f t="shared" si="95"/>
        <v>0</v>
      </c>
      <c r="CB42" s="55">
        <f t="shared" si="96"/>
        <v>0</v>
      </c>
      <c r="CC42" s="55">
        <f t="shared" si="54"/>
        <v>0</v>
      </c>
      <c r="CD42" s="55">
        <f t="shared" si="55"/>
        <v>0</v>
      </c>
      <c r="CE42" s="55">
        <f t="shared" si="56"/>
        <v>2.5</v>
      </c>
      <c r="CF42" s="55">
        <f>ROUND(IF('Indicator Data'!U45=0,0,IF(LOG('Indicator Data'!U45)&gt;CF$195,10,IF(LOG('Indicator Data'!U45)&lt;CF$194,0,10-(CF$195-LOG('Indicator Data'!U45))/(CF$195-CF$194)*10))),1)</f>
        <v>7.9</v>
      </c>
      <c r="CG42" s="56">
        <f>'Indicator Data'!U45/'Indicator Data'!$CK45</f>
        <v>0.71893542913428876</v>
      </c>
      <c r="CH42" s="55">
        <f t="shared" si="97"/>
        <v>8</v>
      </c>
      <c r="CI42" s="55">
        <f t="shared" si="57"/>
        <v>8</v>
      </c>
      <c r="CJ42" s="55">
        <f>ROUND(IF('Indicator Data'!V45=0,0,IF(LOG('Indicator Data'!V45)&gt;CJ$195,10,IF(LOG('Indicator Data'!V45)&lt;CJ$194,0,10-(CJ$195-LOG('Indicator Data'!V45))/(CJ$195-CJ$194)*10))),1)</f>
        <v>7.3</v>
      </c>
      <c r="CK42" s="56">
        <f>IF('Indicator Data'!V45/'Indicator Data'!$CK45&gt;1,1,'Indicator Data'!V45/'Indicator Data'!$CK45)</f>
        <v>0.28461766792387561</v>
      </c>
      <c r="CL42" s="55">
        <f t="shared" si="98"/>
        <v>2.8</v>
      </c>
      <c r="CM42" s="55">
        <f t="shared" si="58"/>
        <v>5.5</v>
      </c>
      <c r="CN42" s="55">
        <f>ROUND(IF('Indicator Data'!W45=0,0,IF(LOG('Indicator Data'!W45)&gt;CN$195,10,IF(LOG('Indicator Data'!W45)&lt;CN$194,0,10-(CN$195-LOG('Indicator Data'!W45))/(CN$195-CN$194)*10))),1)</f>
        <v>8</v>
      </c>
      <c r="CO42" s="56">
        <f>'Indicator Data'!W45/'Indicator Data'!$CK45</f>
        <v>0.8831664863934956</v>
      </c>
      <c r="CP42" s="55">
        <f t="shared" si="99"/>
        <v>8.8000000000000007</v>
      </c>
      <c r="CQ42" s="55">
        <f t="shared" si="59"/>
        <v>8.4</v>
      </c>
      <c r="CR42" s="55">
        <f t="shared" si="100"/>
        <v>6.6</v>
      </c>
      <c r="CS42" s="55">
        <f>IF('Indicator Data'!BZ45="No data","x",ROUND(IF('Indicator Data'!BZ45&gt;CS$195,0,IF('Indicator Data'!BZ45&lt;CS$194,10,(CS$195-'Indicator Data'!BZ45)/(CS$195-CS$194)*10)),1))</f>
        <v>0.2</v>
      </c>
      <c r="CT42" s="55">
        <f>IF('Indicator Data'!CA45="No data","x",ROUND(IF('Indicator Data'!CA45&gt;CT$195,0,IF('Indicator Data'!CA45&lt;CT$194,10,(CT$195-'Indicator Data'!CA45)/(CT$195-CT$194)*10)),1))</f>
        <v>0</v>
      </c>
      <c r="CU42" s="55">
        <f>IF('Indicator Data'!AC45="No data","x",ROUND(IF('Indicator Data'!AC45&gt;CU$195,0,IF('Indicator Data'!AC45&lt;CU$194,10,(CU$195-'Indicator Data'!AC45)/(CU$195-CU$194)*10)),1))</f>
        <v>1.6</v>
      </c>
      <c r="CV42" s="55">
        <f t="shared" si="101"/>
        <v>0.6</v>
      </c>
      <c r="CW42" s="55">
        <f>IF('Indicator Data'!X45="No data","x",ROUND(IF(LOG('Indicator Data'!X45)&gt;CW$195,10,IF(LOG('Indicator Data'!X45)&lt;CW$194,0,10-(CW$195-LOG('Indicator Data'!X45))/(CW$195-CW$194)*10)),1))</f>
        <v>6.6</v>
      </c>
      <c r="CX42" s="55">
        <f>IF('Indicator Data'!Y45="No data","x",ROUND(IF('Indicator Data'!Y45&gt;CX$195,10,IF('Indicator Data'!Y45&lt;CX$194,0,10-(CX$195-'Indicator Data'!Y45)/(CX$195-CX$194)*10)),1))</f>
        <v>4</v>
      </c>
      <c r="CY42" s="55">
        <f>IF('Indicator Data'!Z45="No data","x",ROUND(IF('Indicator Data'!Z45&gt;CY$195,10,IF('Indicator Data'!Z45&lt;CY$194,0,10-(CY$195-'Indicator Data'!Z45)/(CY$195-CY$194)*10)),1))</f>
        <v>7.9</v>
      </c>
      <c r="CZ42" s="55">
        <f>IF('Indicator Data'!AA45="No data","x",ROUND(IF('Indicator Data'!AA45&gt;CZ$195,10,IF('Indicator Data'!AA45&lt;CZ$194,0,10-(CZ$195-'Indicator Data'!AA45)/(CZ$195-CZ$194)*10)),1))</f>
        <v>3.7</v>
      </c>
      <c r="DA42" s="55">
        <f t="shared" si="60"/>
        <v>5.6</v>
      </c>
      <c r="DB42" s="55">
        <f t="shared" si="61"/>
        <v>3.9</v>
      </c>
      <c r="DC42" s="55">
        <f>IF('Indicator Data'!AF45="No data","x",ROUND(IF('Indicator Data'!AF45&gt;DC$195,10,IF('Indicator Data'!AF45&lt;DC$194,0,10-(DC$195-'Indicator Data'!AF45)/(DC$195-DC$194)*10)),1))</f>
        <v>0.4</v>
      </c>
      <c r="DD42" s="55">
        <f>IF('Indicator Data'!AG45="No data","x",ROUND(IF('Indicator Data'!AG45&gt;DD$195,10,IF('Indicator Data'!AG45&lt;DD$194,0,10-(DD$195-'Indicator Data'!AG45)/(DD$195-DD$194)*10)),1))</f>
        <v>1.3</v>
      </c>
      <c r="DE42" s="55">
        <f t="shared" si="62"/>
        <v>4</v>
      </c>
      <c r="DF42" s="55">
        <f>IF('Indicator Data'!AB45="No data","x",ROUND(IF('Indicator Data'!AB45&gt;DF$195,10,IF('Indicator Data'!AB45&lt;DF$194,0,10-(DF$195-'Indicator Data'!AB45)/(DF$195-DF$194)*10)),1))</f>
        <v>0.1</v>
      </c>
      <c r="DG42" s="55">
        <f t="shared" si="63"/>
        <v>0.5</v>
      </c>
      <c r="DH42" s="183">
        <f>IF('Indicator Data'!AD45="No data","x",'Indicator Data'!AD45/'Indicator Data'!$CJ45)</f>
        <v>3.0252234693151802E-4</v>
      </c>
      <c r="DI42" s="55">
        <f t="shared" si="64"/>
        <v>7</v>
      </c>
      <c r="DJ42" s="55">
        <f>IF('Indicator Data'!AE45="No data","x",ROUND(IF('Indicator Data'!AE45&gt;DJ$195,0,IF('Indicator Data'!AE45&lt;DJ$194,10,(DJ$195-'Indicator Data'!AE45)/(DJ$195-DJ$194)*10)),1))</f>
        <v>2</v>
      </c>
      <c r="DK42" s="55">
        <f t="shared" si="65"/>
        <v>4.5</v>
      </c>
      <c r="DL42" s="55">
        <f t="shared" si="66"/>
        <v>3</v>
      </c>
      <c r="DM42" s="57">
        <f t="shared" si="102"/>
        <v>4.7</v>
      </c>
      <c r="DN42" s="58">
        <f t="shared" si="103"/>
        <v>6</v>
      </c>
      <c r="DO42" s="55">
        <f>ROUND(IF('Indicator Data'!AH45=0,0,IF('Indicator Data'!AH45&gt;DO$195,10,IF('Indicator Data'!AH45&lt;DO$194,0,10-(DO$195-'Indicator Data'!AH45)/(DO$195-DO$194)*10))),1)</f>
        <v>0.1</v>
      </c>
      <c r="DP42" s="55">
        <f>ROUND(IF('Indicator Data'!AI45=0,0,IF(LOG('Indicator Data'!AI45)&gt;LOG(DP$195),10,IF(LOG('Indicator Data'!AI45)&lt;LOG(DP$194),0,10-(LOG(DP$195)-LOG('Indicator Data'!AI45))/(LOG(DP$195)-LOG(DP$194))*10))),1)</f>
        <v>0</v>
      </c>
      <c r="DQ42" s="57">
        <f t="shared" si="104"/>
        <v>0.1</v>
      </c>
      <c r="DR42" s="55">
        <f>'Indicator Data'!AJ45</f>
        <v>0</v>
      </c>
      <c r="DS42" s="55">
        <f>'Indicator Data'!AK45</f>
        <v>0</v>
      </c>
      <c r="DT42" s="57">
        <f t="shared" si="105"/>
        <v>0</v>
      </c>
      <c r="DU42" s="58">
        <f t="shared" si="106"/>
        <v>0.1</v>
      </c>
      <c r="DV42" s="15"/>
      <c r="DW42" s="103"/>
    </row>
    <row r="43" spans="1:127" s="4" customFormat="1" x14ac:dyDescent="0.3">
      <c r="A43" s="121" t="str">
        <f>'Indicator Data'!A46</f>
        <v>Côte d'Ivoire</v>
      </c>
      <c r="B43" s="59" t="str">
        <f>'Indicator Data'!B46</f>
        <v>CIV</v>
      </c>
      <c r="C43" s="55">
        <f>ROUND(IF('Indicator Data'!C46=0,0.1,IF(LOG('Indicator Data'!C46)&gt;C$195,10,IF(LOG('Indicator Data'!C46)&lt;C$194,0,10-(C$195-LOG('Indicator Data'!C46))/(C$195-C$194)*10))),1)</f>
        <v>0.1</v>
      </c>
      <c r="D43" s="55">
        <f>ROUND(IF('Indicator Data'!D46=0,0.1,IF(LOG('Indicator Data'!D46)&gt;D$195,10,IF(LOG('Indicator Data'!D46)&lt;D$194,0,10-(D$195-LOG('Indicator Data'!D46))/(D$195-D$194)*10))),1)</f>
        <v>0.1</v>
      </c>
      <c r="E43" s="55">
        <f t="shared" si="67"/>
        <v>0.1</v>
      </c>
      <c r="F43" s="55">
        <f>IF('Indicator Data'!E46="No data",0.1,(ROUND(IF('Indicator Data'!E46=0,0,IF(LOG('Indicator Data'!E46)&gt;F$195,10,IF(LOG('Indicator Data'!E46)&lt;F$194,0,10-(F$195-LOG('Indicator Data'!E46))/(F$195-F$194)*10))),1)))</f>
        <v>7.5</v>
      </c>
      <c r="G43" s="55">
        <f>ROUND(IF('Indicator Data'!F46=0,0,IF(LOG('Indicator Data'!F46)&gt;G$195,10,IF(LOG('Indicator Data'!F46)&lt;G$194,0,10-(G$195-LOG('Indicator Data'!F46))/(G$195-G$194)*10))),1)</f>
        <v>4.7</v>
      </c>
      <c r="H43" s="55">
        <f>ROUND(IF('Indicator Data'!G46=0,0,IF(LOG('Indicator Data'!G46)&gt;H$195,10,IF(LOG('Indicator Data'!G46)&lt;H$194,0,10-(H$195-LOG('Indicator Data'!G46))/(H$195-H$194)*10))),1)</f>
        <v>0</v>
      </c>
      <c r="I43" s="55">
        <f>ROUND(IF('Indicator Data'!H46=0,0,IF(LOG('Indicator Data'!H46)&gt;I$195,10,IF(LOG('Indicator Data'!H46)&lt;I$194,0,10-(I$195-LOG('Indicator Data'!H46))/(I$195-I$194)*10))),1)</f>
        <v>0</v>
      </c>
      <c r="J43" s="55">
        <f t="shared" si="68"/>
        <v>0</v>
      </c>
      <c r="K43" s="55">
        <f>ROUND(IF('Indicator Data'!I46=0,0,IF(LOG('Indicator Data'!I46)&gt;K$195,10,IF(LOG('Indicator Data'!I46)&lt;K$194,0,10-(K$195-LOG('Indicator Data'!I46))/(K$195-K$194)*10))),1)</f>
        <v>0</v>
      </c>
      <c r="L43" s="55">
        <f t="shared" si="69"/>
        <v>0</v>
      </c>
      <c r="M43" s="55">
        <f>ROUND(IF('Indicator Data'!J46=0,0,IF(LOG('Indicator Data'!J46)&gt;M$195,10,IF(LOG('Indicator Data'!J46)&lt;M$194,0,10-(M$195-LOG('Indicator Data'!J46))/(M$195-M$194)*10))),1)</f>
        <v>0</v>
      </c>
      <c r="N43" s="56">
        <f>'Indicator Data'!C46/'Indicator Data'!$CK46</f>
        <v>0</v>
      </c>
      <c r="O43" s="56">
        <f>'Indicator Data'!D46/'Indicator Data'!$CK46</f>
        <v>0</v>
      </c>
      <c r="P43" s="56">
        <f>IF(F43=0.1,"x",'Indicator Data'!E46/'Indicator Data'!$CK46)</f>
        <v>4.235002593362595E-3</v>
      </c>
      <c r="Q43" s="56">
        <f>'Indicator Data'!F46/'Indicator Data'!$CK46</f>
        <v>2.883667665803622E-7</v>
      </c>
      <c r="R43" s="56">
        <f>'Indicator Data'!G46/'Indicator Data'!$CK46</f>
        <v>0</v>
      </c>
      <c r="S43" s="56">
        <f>'Indicator Data'!H46/'Indicator Data'!$CK46</f>
        <v>0</v>
      </c>
      <c r="T43" s="56">
        <f>'Indicator Data'!I46/'Indicator Data'!$CK46</f>
        <v>0</v>
      </c>
      <c r="U43" s="56">
        <f>'Indicator Data'!J46/'Indicator Data'!$CK46</f>
        <v>0</v>
      </c>
      <c r="V43" s="55">
        <f t="shared" si="70"/>
        <v>0</v>
      </c>
      <c r="W43" s="55">
        <f t="shared" si="71"/>
        <v>0</v>
      </c>
      <c r="X43" s="55">
        <f t="shared" si="72"/>
        <v>0</v>
      </c>
      <c r="Y43" s="55">
        <f t="shared" si="73"/>
        <v>2.8</v>
      </c>
      <c r="Z43" s="55">
        <f t="shared" si="74"/>
        <v>4.4000000000000004</v>
      </c>
      <c r="AA43" s="55">
        <f t="shared" si="75"/>
        <v>0</v>
      </c>
      <c r="AB43" s="55">
        <f t="shared" si="76"/>
        <v>0</v>
      </c>
      <c r="AC43" s="55">
        <f t="shared" si="77"/>
        <v>0</v>
      </c>
      <c r="AD43" s="55">
        <f t="shared" si="78"/>
        <v>0</v>
      </c>
      <c r="AE43" s="55">
        <f t="shared" si="79"/>
        <v>0</v>
      </c>
      <c r="AF43" s="55">
        <f t="shared" si="80"/>
        <v>0</v>
      </c>
      <c r="AG43" s="55">
        <f>ROUND(IF('Indicator Data'!K46=0,0,IF('Indicator Data'!K46&gt;AG$195,10,IF('Indicator Data'!K46&lt;AG$194,0,10-(AG$195-'Indicator Data'!K46)/(AG$195-AG$194)*10))),1)</f>
        <v>0</v>
      </c>
      <c r="AH43" s="55">
        <f t="shared" si="81"/>
        <v>0.1</v>
      </c>
      <c r="AI43" s="55">
        <f t="shared" si="82"/>
        <v>0.1</v>
      </c>
      <c r="AJ43" s="55">
        <f t="shared" si="83"/>
        <v>0</v>
      </c>
      <c r="AK43" s="55">
        <f t="shared" si="84"/>
        <v>0</v>
      </c>
      <c r="AL43" s="55">
        <f t="shared" si="85"/>
        <v>0</v>
      </c>
      <c r="AM43" s="55">
        <f t="shared" si="86"/>
        <v>0</v>
      </c>
      <c r="AN43" s="55">
        <f t="shared" si="87"/>
        <v>0</v>
      </c>
      <c r="AO43" s="182">
        <f t="shared" si="88"/>
        <v>0.1</v>
      </c>
      <c r="AP43" s="182">
        <f t="shared" si="41"/>
        <v>5.6</v>
      </c>
      <c r="AQ43" s="182">
        <f t="shared" si="89"/>
        <v>4.5999999999999996</v>
      </c>
      <c r="AR43" s="182">
        <f t="shared" si="90"/>
        <v>0</v>
      </c>
      <c r="AS43" s="55">
        <f t="shared" si="91"/>
        <v>0</v>
      </c>
      <c r="AT43" s="55">
        <f>IF('Indicator Data'!L46="No data","x",IF('Indicator Data'!CL46&lt;1000,"x",ROUND((IF('Indicator Data'!L46&gt;AT$195,10,IF('Indicator Data'!L46&lt;AT$194,0,10-(AT$195-'Indicator Data'!L46)/(AT$195-AT$194)*10))),1)))</f>
        <v>2</v>
      </c>
      <c r="AU43" s="182">
        <f t="shared" si="92"/>
        <v>1</v>
      </c>
      <c r="AV43" s="55">
        <f>IF('Indicator Data'!M46="No data","x",ROUND(IF('Indicator Data'!M46=0,0,IF(LOG('Indicator Data'!M46)&gt;AV$195,10,IF(LOG('Indicator Data'!M46)&lt;AV$194,0,10-(AV$195-LOG('Indicator Data'!M46))/(AV$195-AV$194)*10))),1))</f>
        <v>8.4</v>
      </c>
      <c r="AW43" s="56">
        <f>IF(AV43="x","x",'Indicator Data'!M46/'Indicator Data'!$CK46)</f>
        <v>0.30893011748941357</v>
      </c>
      <c r="AX43" s="55">
        <f t="shared" si="42"/>
        <v>3.4</v>
      </c>
      <c r="AY43" s="55">
        <f t="shared" si="43"/>
        <v>6.5</v>
      </c>
      <c r="AZ43" s="55">
        <f>IF('Indicator Data'!N46="No data","x",ROUND(IF('Indicator Data'!N46=0,0,IF(LOG('Indicator Data'!N46)&gt;AZ$195,10,IF(LOG('Indicator Data'!N46)&lt;AZ$194,0,10-(AZ$195-LOG('Indicator Data'!N46))/(AZ$195-AZ$194)*10))),1))</f>
        <v>7.9</v>
      </c>
      <c r="BA43" s="56">
        <f>IF(AZ43="x","x",'Indicator Data'!N46/'Indicator Data'!$CK46)</f>
        <v>2.4985559638793533E-2</v>
      </c>
      <c r="BB43" s="55">
        <f t="shared" si="44"/>
        <v>5</v>
      </c>
      <c r="BC43" s="55">
        <f t="shared" si="45"/>
        <v>6.7</v>
      </c>
      <c r="BD43" s="55">
        <f>IF('Indicator Data'!O46="No data","x",ROUND(IF('Indicator Data'!O46=0,0,IF(LOG('Indicator Data'!O46)&gt;BD$195,10,IF(LOG('Indicator Data'!O46)&lt;BD$194,0,10-(BD$195-LOG('Indicator Data'!O46))/(BD$195-BD$194)*10))),1))</f>
        <v>10</v>
      </c>
      <c r="BE43" s="56">
        <f>IF(BD43="x","x",'Indicator Data'!O46/'Indicator Data'!$CK46)</f>
        <v>0.56816540206723642</v>
      </c>
      <c r="BF43" s="55">
        <f t="shared" si="46"/>
        <v>10</v>
      </c>
      <c r="BG43" s="55">
        <f t="shared" si="47"/>
        <v>10</v>
      </c>
      <c r="BH43" s="55">
        <f>IF('Indicator Data'!P46="No data","x",ROUND(IF('Indicator Data'!P46=0,0,IF(LOG('Indicator Data'!P46)&gt;BH$195,10,IF(LOG('Indicator Data'!P46)&lt;BH$194,0,10-(BH$195-LOG('Indicator Data'!P46))/(BH$195-BH$194)*10))),1))</f>
        <v>7.3</v>
      </c>
      <c r="BI43" s="56">
        <f>IF(BH43="x","x",'Indicator Data'!P46/'Indicator Data'!$CK46)</f>
        <v>1.0453040057562342E-2</v>
      </c>
      <c r="BJ43" s="55">
        <f t="shared" si="48"/>
        <v>1</v>
      </c>
      <c r="BK43" s="55">
        <f t="shared" si="49"/>
        <v>4.9000000000000004</v>
      </c>
      <c r="BL43" s="55">
        <f t="shared" si="50"/>
        <v>7.7</v>
      </c>
      <c r="BM43" s="55">
        <f>ROUND(IF('Indicator Data'!Q46=0,0,IF(LOG('Indicator Data'!Q46)&gt;BM$195,10,IF(LOG('Indicator Data'!Q46)&lt;BM$194,0,10-(BM$195-LOG('Indicator Data'!Q46))/(BM$195-BM$194)*10))),1)</f>
        <v>9.1</v>
      </c>
      <c r="BN43" s="55">
        <f>ROUND(IF('Indicator Data'!R46=0,0,IF(LOG('Indicator Data'!R46)&gt;BN$195,10,IF(LOG('Indicator Data'!R46)&lt;BN$194,0,10-(BN$195-LOG('Indicator Data'!R46))/(BN$195-BN$194)*10))),1)</f>
        <v>0</v>
      </c>
      <c r="BO43" s="55">
        <f t="shared" si="51"/>
        <v>3.0333333333333332</v>
      </c>
      <c r="BP43" s="56">
        <f>'Indicator Data'!Q46/'Indicator Data'!$CK46</f>
        <v>0.99897899838847648</v>
      </c>
      <c r="BQ43" s="56">
        <f>'Indicator Data'!R46/'Indicator Data'!$CK46</f>
        <v>0</v>
      </c>
      <c r="BR43" s="55">
        <f t="shared" si="93"/>
        <v>10</v>
      </c>
      <c r="BS43" s="55">
        <f t="shared" si="94"/>
        <v>0</v>
      </c>
      <c r="BT43" s="55">
        <f t="shared" si="28"/>
        <v>3.3333333333333335</v>
      </c>
      <c r="BU43" s="55">
        <f t="shared" si="52"/>
        <v>3.2</v>
      </c>
      <c r="BV43" s="55">
        <f>ROUND(IF('Indicator Data'!S46=0,0,IF(LOG('Indicator Data'!S46)&gt;BV$195,10,IF(LOG('Indicator Data'!S46)&lt;BV$194,0,10-(BV$195-LOG('Indicator Data'!S46))/(BV$195-BV$194)*10))),1)</f>
        <v>1.6</v>
      </c>
      <c r="BW43" s="55">
        <f>ROUND(IF('Indicator Data'!T46=0,0,IF(LOG('Indicator Data'!T46)&gt;BW$195,10,IF(LOG('Indicator Data'!T46)&lt;BW$194,0,10-(BW$195-LOG('Indicator Data'!T46))/(BW$195-BW$194)*10))),1)</f>
        <v>9.1</v>
      </c>
      <c r="BX43" s="55">
        <f t="shared" si="53"/>
        <v>6.5999999999999988</v>
      </c>
      <c r="BY43" s="56">
        <f>'Indicator Data'!S46/'Indicator Data'!$CK46</f>
        <v>5.4624929813573044E-6</v>
      </c>
      <c r="BZ43" s="56">
        <f>'Indicator Data'!T46/'Indicator Data'!$CK46</f>
        <v>0.99897353589549509</v>
      </c>
      <c r="CA43" s="55">
        <f t="shared" si="95"/>
        <v>0</v>
      </c>
      <c r="CB43" s="55">
        <f t="shared" si="96"/>
        <v>10</v>
      </c>
      <c r="CC43" s="55">
        <f t="shared" si="54"/>
        <v>6.666666666666667</v>
      </c>
      <c r="CD43" s="55">
        <f t="shared" si="55"/>
        <v>6.6</v>
      </c>
      <c r="CE43" s="55">
        <f t="shared" si="56"/>
        <v>5.0999999999999996</v>
      </c>
      <c r="CF43" s="55">
        <f>ROUND(IF('Indicator Data'!U46=0,0,IF(LOG('Indicator Data'!U46)&gt;CF$195,10,IF(LOG('Indicator Data'!U46)&lt;CF$194,0,10-(CF$195-LOG('Indicator Data'!U46))/(CF$195-CF$194)*10))),1)</f>
        <v>9</v>
      </c>
      <c r="CG43" s="56">
        <f>'Indicator Data'!U46/'Indicator Data'!$CK46</f>
        <v>0.87211237863463931</v>
      </c>
      <c r="CH43" s="55">
        <f t="shared" si="97"/>
        <v>9.6999999999999993</v>
      </c>
      <c r="CI43" s="55">
        <f t="shared" si="57"/>
        <v>9.4</v>
      </c>
      <c r="CJ43" s="55">
        <f>ROUND(IF('Indicator Data'!V46=0,0,IF(LOG('Indicator Data'!V46)&gt;CJ$195,10,IF(LOG('Indicator Data'!V46)&lt;CJ$194,0,10-(CJ$195-LOG('Indicator Data'!V46))/(CJ$195-CJ$194)*10))),1)</f>
        <v>9</v>
      </c>
      <c r="CK43" s="56">
        <f>IF('Indicator Data'!V46/'Indicator Data'!$CK46&gt;1,1,'Indicator Data'!V46/'Indicator Data'!$CK46)</f>
        <v>0.89728236322688493</v>
      </c>
      <c r="CL43" s="55">
        <f t="shared" si="98"/>
        <v>9</v>
      </c>
      <c r="CM43" s="55">
        <f t="shared" si="58"/>
        <v>9</v>
      </c>
      <c r="CN43" s="55">
        <f>ROUND(IF('Indicator Data'!W46=0,0,IF(LOG('Indicator Data'!W46)&gt;CN$195,10,IF(LOG('Indicator Data'!W46)&lt;CN$194,0,10-(CN$195-LOG('Indicator Data'!W46))/(CN$195-CN$194)*10))),1)</f>
        <v>9.1</v>
      </c>
      <c r="CO43" s="56">
        <f>'Indicator Data'!W46/'Indicator Data'!$CK46</f>
        <v>0.99539298906646778</v>
      </c>
      <c r="CP43" s="55">
        <f t="shared" si="99"/>
        <v>10</v>
      </c>
      <c r="CQ43" s="55">
        <f t="shared" si="59"/>
        <v>9.6</v>
      </c>
      <c r="CR43" s="55">
        <f t="shared" si="100"/>
        <v>8.6999999999999993</v>
      </c>
      <c r="CS43" s="55">
        <f>IF('Indicator Data'!BZ46="No data","x",ROUND(IF('Indicator Data'!BZ46&gt;CS$195,0,IF('Indicator Data'!BZ46&lt;CS$194,10,(CS$195-'Indicator Data'!BZ46)/(CS$195-CS$194)*10)),1))</f>
        <v>7.5</v>
      </c>
      <c r="CT43" s="55">
        <f>IF('Indicator Data'!CA46="No data","x",ROUND(IF('Indicator Data'!CA46&gt;CT$195,0,IF('Indicator Data'!CA46&lt;CT$194,10,(CT$195-'Indicator Data'!CA46)/(CT$195-CT$194)*10)),1))</f>
        <v>4.5</v>
      </c>
      <c r="CU43" s="55">
        <f>IF('Indicator Data'!AC46="No data","x",ROUND(IF('Indicator Data'!AC46&gt;CU$195,0,IF('Indicator Data'!AC46&lt;CU$194,10,(CU$195-'Indicator Data'!AC46)/(CU$195-CU$194)*10)),1))</f>
        <v>8.1</v>
      </c>
      <c r="CV43" s="55">
        <f t="shared" si="101"/>
        <v>6.7</v>
      </c>
      <c r="CW43" s="55">
        <f>IF('Indicator Data'!X46="No data","x",ROUND(IF(LOG('Indicator Data'!X46)&gt;CW$195,10,IF(LOG('Indicator Data'!X46)&lt;CW$194,0,10-(CW$195-LOG('Indicator Data'!X46))/(CW$195-CW$194)*10)),1))</f>
        <v>6.3</v>
      </c>
      <c r="CX43" s="55">
        <f>IF('Indicator Data'!Y46="No data","x",ROUND(IF('Indicator Data'!Y46&gt;CX$195,10,IF('Indicator Data'!Y46&lt;CX$194,0,10-(CX$195-'Indicator Data'!Y46)/(CX$195-CX$194)*10)),1))</f>
        <v>6.9</v>
      </c>
      <c r="CY43" s="55">
        <f>IF('Indicator Data'!Z46="No data","x",ROUND(IF('Indicator Data'!Z46&gt;CY$195,10,IF('Indicator Data'!Z46&lt;CY$194,0,10-(CY$195-'Indicator Data'!Z46)/(CY$195-CY$194)*10)),1))</f>
        <v>5.0999999999999996</v>
      </c>
      <c r="CZ43" s="55">
        <f>IF('Indicator Data'!AA46="No data","x",ROUND(IF('Indicator Data'!AA46&gt;CZ$195,10,IF('Indicator Data'!AA46&lt;CZ$194,0,10-(CZ$195-'Indicator Data'!AA46)/(CZ$195-CZ$194)*10)),1))</f>
        <v>7.7</v>
      </c>
      <c r="DA43" s="55">
        <f t="shared" si="60"/>
        <v>6.5</v>
      </c>
      <c r="DB43" s="55">
        <f t="shared" si="61"/>
        <v>6.6</v>
      </c>
      <c r="DC43" s="55">
        <f>IF('Indicator Data'!AF46="No data","x",ROUND(IF('Indicator Data'!AF46&gt;DC$195,10,IF('Indicator Data'!AF46&lt;DC$194,0,10-(DC$195-'Indicator Data'!AF46)/(DC$195-DC$194)*10)),1))</f>
        <v>6.6</v>
      </c>
      <c r="DD43" s="55">
        <f>IF('Indicator Data'!AG46="No data","x",ROUND(IF('Indicator Data'!AG46&gt;DD$195,10,IF('Indicator Data'!AG46&lt;DD$194,0,10-(DD$195-'Indicator Data'!AG46)/(DD$195-DD$194)*10)),1))</f>
        <v>7.2</v>
      </c>
      <c r="DE43" s="55">
        <f t="shared" si="62"/>
        <v>6.6</v>
      </c>
      <c r="DF43" s="55">
        <f>IF('Indicator Data'!AB46="No data","x",ROUND(IF('Indicator Data'!AB46&gt;DF$195,10,IF('Indicator Data'!AB46&lt;DF$194,0,10-(DF$195-'Indicator Data'!AB46)/(DF$195-DF$194)*10)),1))</f>
        <v>8.6</v>
      </c>
      <c r="DG43" s="55">
        <f t="shared" si="63"/>
        <v>7.2</v>
      </c>
      <c r="DH43" s="183">
        <f>IF('Indicator Data'!AD46="No data","x",'Indicator Data'!AD46/'Indicator Data'!$CJ46)</f>
        <v>3.4880256507150994E-5</v>
      </c>
      <c r="DI43" s="55">
        <f t="shared" si="64"/>
        <v>9.6999999999999993</v>
      </c>
      <c r="DJ43" s="55">
        <f>IF('Indicator Data'!AE46="No data","x",ROUND(IF('Indicator Data'!AE46&gt;DJ$195,0,IF('Indicator Data'!AE46&lt;DJ$194,10,(DJ$195-'Indicator Data'!AE46)/(DJ$195-DJ$194)*10)),1))</f>
        <v>8</v>
      </c>
      <c r="DK43" s="55">
        <f t="shared" si="65"/>
        <v>8.9</v>
      </c>
      <c r="DL43" s="55">
        <f t="shared" si="66"/>
        <v>7.6</v>
      </c>
      <c r="DM43" s="57">
        <f t="shared" si="102"/>
        <v>7.7</v>
      </c>
      <c r="DN43" s="58">
        <f t="shared" si="103"/>
        <v>3.8</v>
      </c>
      <c r="DO43" s="55">
        <f>ROUND(IF('Indicator Data'!AH46=0,0,IF('Indicator Data'!AH46&gt;DO$195,10,IF('Indicator Data'!AH46&lt;DO$194,0,10-(DO$195-'Indicator Data'!AH46)/(DO$195-DO$194)*10))),1)</f>
        <v>9.4</v>
      </c>
      <c r="DP43" s="55">
        <f>ROUND(IF('Indicator Data'!AI46=0,0,IF(LOG('Indicator Data'!AI46)&gt;LOG(DP$195),10,IF(LOG('Indicator Data'!AI46)&lt;LOG(DP$194),0,10-(LOG(DP$195)-LOG('Indicator Data'!AI46))/(LOG(DP$195)-LOG(DP$194))*10))),1)</f>
        <v>8.8000000000000007</v>
      </c>
      <c r="DQ43" s="57">
        <f t="shared" si="104"/>
        <v>9.1</v>
      </c>
      <c r="DR43" s="55">
        <f>'Indicator Data'!AJ46</f>
        <v>0</v>
      </c>
      <c r="DS43" s="55">
        <f>'Indicator Data'!AK46</f>
        <v>0</v>
      </c>
      <c r="DT43" s="57">
        <f t="shared" si="105"/>
        <v>0</v>
      </c>
      <c r="DU43" s="58">
        <f t="shared" si="106"/>
        <v>6.4</v>
      </c>
      <c r="DV43" s="15"/>
      <c r="DW43" s="103"/>
    </row>
    <row r="44" spans="1:127" s="4" customFormat="1" x14ac:dyDescent="0.3">
      <c r="A44" s="121" t="str">
        <f>'Indicator Data'!A47</f>
        <v>Croatia</v>
      </c>
      <c r="B44" s="59" t="str">
        <f>'Indicator Data'!B47</f>
        <v>HRV</v>
      </c>
      <c r="C44" s="55">
        <f>ROUND(IF('Indicator Data'!C47=0,0.1,IF(LOG('Indicator Data'!C47)&gt;C$195,10,IF(LOG('Indicator Data'!C47)&lt;C$194,0,10-(C$195-LOG('Indicator Data'!C47))/(C$195-C$194)*10))),1)</f>
        <v>7.3</v>
      </c>
      <c r="D44" s="55">
        <f>ROUND(IF('Indicator Data'!D47=0,0.1,IF(LOG('Indicator Data'!D47)&gt;D$195,10,IF(LOG('Indicator Data'!D47)&lt;D$194,0,10-(D$195-LOG('Indicator Data'!D47))/(D$195-D$194)*10))),1)</f>
        <v>0.1</v>
      </c>
      <c r="E44" s="55">
        <f t="shared" si="67"/>
        <v>4.5999999999999996</v>
      </c>
      <c r="F44" s="55">
        <f>IF('Indicator Data'!E47="No data",0.1,(ROUND(IF('Indicator Data'!E47=0,0,IF(LOG('Indicator Data'!E47)&gt;F$195,10,IF(LOG('Indicator Data'!E47)&lt;F$194,0,10-(F$195-LOG('Indicator Data'!E47))/(F$195-F$194)*10))),1)))</f>
        <v>6.5</v>
      </c>
      <c r="G44" s="55">
        <f>ROUND(IF('Indicator Data'!F47=0,0,IF(LOG('Indicator Data'!F47)&gt;G$195,10,IF(LOG('Indicator Data'!F47)&lt;G$194,0,10-(G$195-LOG('Indicator Data'!F47))/(G$195-G$194)*10))),1)</f>
        <v>6.6</v>
      </c>
      <c r="H44" s="55">
        <f>ROUND(IF('Indicator Data'!G47=0,0,IF(LOG('Indicator Data'!G47)&gt;H$195,10,IF(LOG('Indicator Data'!G47)&lt;H$194,0,10-(H$195-LOG('Indicator Data'!G47))/(H$195-H$194)*10))),1)</f>
        <v>0</v>
      </c>
      <c r="I44" s="55">
        <f>ROUND(IF('Indicator Data'!H47=0,0,IF(LOG('Indicator Data'!H47)&gt;I$195,10,IF(LOG('Indicator Data'!H47)&lt;I$194,0,10-(I$195-LOG('Indicator Data'!H47))/(I$195-I$194)*10))),1)</f>
        <v>0</v>
      </c>
      <c r="J44" s="55">
        <f t="shared" si="68"/>
        <v>0</v>
      </c>
      <c r="K44" s="55">
        <f>ROUND(IF('Indicator Data'!I47=0,0,IF(LOG('Indicator Data'!I47)&gt;K$195,10,IF(LOG('Indicator Data'!I47)&lt;K$194,0,10-(K$195-LOG('Indicator Data'!I47))/(K$195-K$194)*10))),1)</f>
        <v>0</v>
      </c>
      <c r="L44" s="55">
        <f t="shared" si="69"/>
        <v>0</v>
      </c>
      <c r="M44" s="55">
        <f>ROUND(IF('Indicator Data'!J47=0,0,IF(LOG('Indicator Data'!J47)&gt;M$195,10,IF(LOG('Indicator Data'!J47)&lt;M$194,0,10-(M$195-LOG('Indicator Data'!J47))/(M$195-M$194)*10))),1)</f>
        <v>0</v>
      </c>
      <c r="N44" s="56">
        <f>'Indicator Data'!C47/'Indicator Data'!$CK47</f>
        <v>1.9179850271711383E-3</v>
      </c>
      <c r="O44" s="56">
        <f>'Indicator Data'!D47/'Indicator Data'!$CK47</f>
        <v>0</v>
      </c>
      <c r="P44" s="56">
        <f>IF(F44=0.1,"x",'Indicator Data'!E47/'Indicator Data'!$CK47)</f>
        <v>9.6824700248065703E-3</v>
      </c>
      <c r="Q44" s="56">
        <f>'Indicator Data'!F47/'Indicator Data'!$CK47</f>
        <v>2.1375913147292716E-5</v>
      </c>
      <c r="R44" s="56">
        <f>'Indicator Data'!G47/'Indicator Data'!$CK47</f>
        <v>0</v>
      </c>
      <c r="S44" s="56">
        <f>'Indicator Data'!H47/'Indicator Data'!$CK47</f>
        <v>0</v>
      </c>
      <c r="T44" s="56">
        <f>'Indicator Data'!I47/'Indicator Data'!$CK47</f>
        <v>0</v>
      </c>
      <c r="U44" s="56">
        <f>'Indicator Data'!J47/'Indicator Data'!$CK47</f>
        <v>0</v>
      </c>
      <c r="V44" s="55">
        <f t="shared" si="70"/>
        <v>9.6</v>
      </c>
      <c r="W44" s="55">
        <f t="shared" si="71"/>
        <v>0</v>
      </c>
      <c r="X44" s="55">
        <f t="shared" si="72"/>
        <v>7</v>
      </c>
      <c r="Y44" s="55">
        <f t="shared" si="73"/>
        <v>6.5</v>
      </c>
      <c r="Z44" s="55">
        <f t="shared" si="74"/>
        <v>8.5</v>
      </c>
      <c r="AA44" s="55">
        <f t="shared" si="75"/>
        <v>0</v>
      </c>
      <c r="AB44" s="55">
        <f t="shared" si="76"/>
        <v>0</v>
      </c>
      <c r="AC44" s="55">
        <f t="shared" si="77"/>
        <v>0</v>
      </c>
      <c r="AD44" s="55">
        <f t="shared" si="78"/>
        <v>0</v>
      </c>
      <c r="AE44" s="55">
        <f t="shared" si="79"/>
        <v>0</v>
      </c>
      <c r="AF44" s="55">
        <f t="shared" si="80"/>
        <v>0</v>
      </c>
      <c r="AG44" s="55">
        <f>ROUND(IF('Indicator Data'!K47=0,0,IF('Indicator Data'!K47&gt;AG$195,10,IF('Indicator Data'!K47&lt;AG$194,0,10-(AG$195-'Indicator Data'!K47)/(AG$195-AG$194)*10))),1)</f>
        <v>1</v>
      </c>
      <c r="AH44" s="55">
        <f t="shared" si="81"/>
        <v>8.5</v>
      </c>
      <c r="AI44" s="55">
        <f t="shared" si="82"/>
        <v>0.1</v>
      </c>
      <c r="AJ44" s="55">
        <f t="shared" si="83"/>
        <v>0</v>
      </c>
      <c r="AK44" s="55">
        <f t="shared" si="84"/>
        <v>0</v>
      </c>
      <c r="AL44" s="55">
        <f t="shared" si="85"/>
        <v>0</v>
      </c>
      <c r="AM44" s="55">
        <f t="shared" si="86"/>
        <v>0</v>
      </c>
      <c r="AN44" s="55">
        <f t="shared" si="87"/>
        <v>0</v>
      </c>
      <c r="AO44" s="182">
        <f t="shared" si="88"/>
        <v>5.9</v>
      </c>
      <c r="AP44" s="182">
        <f t="shared" si="41"/>
        <v>6.5</v>
      </c>
      <c r="AQ44" s="182">
        <f t="shared" si="89"/>
        <v>7.7</v>
      </c>
      <c r="AR44" s="182">
        <f t="shared" si="90"/>
        <v>0</v>
      </c>
      <c r="AS44" s="55">
        <f t="shared" si="91"/>
        <v>0.5</v>
      </c>
      <c r="AT44" s="55">
        <f>IF('Indicator Data'!L47="No data","x",IF('Indicator Data'!CL47&lt;1000,"x",ROUND((IF('Indicator Data'!L47&gt;AT$195,10,IF('Indicator Data'!L47&lt;AT$194,0,10-(AT$195-'Indicator Data'!L47)/(AT$195-AT$194)*10))),1)))</f>
        <v>6.1</v>
      </c>
      <c r="AU44" s="182">
        <f t="shared" si="92"/>
        <v>3.3</v>
      </c>
      <c r="AV44" s="55">
        <f>IF('Indicator Data'!M47="No data","x",ROUND(IF('Indicator Data'!M47=0,0,IF(LOG('Indicator Data'!M47)&gt;AV$195,10,IF(LOG('Indicator Data'!M47)&lt;AV$194,0,10-(AV$195-LOG('Indicator Data'!M47))/(AV$195-AV$194)*10))),1))</f>
        <v>4.3</v>
      </c>
      <c r="AW44" s="56">
        <f>IF(AV44="x","x",'Indicator Data'!M47/'Indicator Data'!$CK47)</f>
        <v>2.3871620267046792E-3</v>
      </c>
      <c r="AX44" s="55">
        <f t="shared" si="42"/>
        <v>0</v>
      </c>
      <c r="AY44" s="55">
        <f t="shared" si="43"/>
        <v>2.4</v>
      </c>
      <c r="AZ44" s="55" t="str">
        <f>IF('Indicator Data'!N47="No data","x",ROUND(IF('Indicator Data'!N47=0,0,IF(LOG('Indicator Data'!N47)&gt;AZ$195,10,IF(LOG('Indicator Data'!N47)&lt;AZ$194,0,10-(AZ$195-LOG('Indicator Data'!N47))/(AZ$195-AZ$194)*10))),1))</f>
        <v>x</v>
      </c>
      <c r="BA44" s="56" t="str">
        <f>IF(AZ44="x","x",'Indicator Data'!N47/'Indicator Data'!$CK47)</f>
        <v>x</v>
      </c>
      <c r="BB44" s="55" t="str">
        <f t="shared" si="44"/>
        <v>x</v>
      </c>
      <c r="BC44" s="55" t="str">
        <f t="shared" si="45"/>
        <v>x</v>
      </c>
      <c r="BD44" s="55" t="str">
        <f>IF('Indicator Data'!O47="No data","x",ROUND(IF('Indicator Data'!O47=0,0,IF(LOG('Indicator Data'!O47)&gt;BD$195,10,IF(LOG('Indicator Data'!O47)&lt;BD$194,0,10-(BD$195-LOG('Indicator Data'!O47))/(BD$195-BD$194)*10))),1))</f>
        <v>x</v>
      </c>
      <c r="BE44" s="56" t="str">
        <f>IF(BD44="x","x",'Indicator Data'!O47/'Indicator Data'!$CK47)</f>
        <v>x</v>
      </c>
      <c r="BF44" s="55" t="str">
        <f t="shared" si="46"/>
        <v>x</v>
      </c>
      <c r="BG44" s="55" t="str">
        <f t="shared" si="47"/>
        <v>x</v>
      </c>
      <c r="BH44" s="55" t="str">
        <f>IF('Indicator Data'!P47="No data","x",ROUND(IF('Indicator Data'!P47=0,0,IF(LOG('Indicator Data'!P47)&gt;BH$195,10,IF(LOG('Indicator Data'!P47)&lt;BH$194,0,10-(BH$195-LOG('Indicator Data'!P47))/(BH$195-BH$194)*10))),1))</f>
        <v>x</v>
      </c>
      <c r="BI44" s="56" t="str">
        <f>IF(BH44="x","x",'Indicator Data'!P47/'Indicator Data'!$CK47)</f>
        <v>x</v>
      </c>
      <c r="BJ44" s="55" t="str">
        <f t="shared" si="48"/>
        <v>x</v>
      </c>
      <c r="BK44" s="55" t="str">
        <f t="shared" si="49"/>
        <v>x</v>
      </c>
      <c r="BL44" s="55">
        <f t="shared" si="50"/>
        <v>2.4</v>
      </c>
      <c r="BM44" s="55">
        <f>ROUND(IF('Indicator Data'!Q47=0,0,IF(LOG('Indicator Data'!Q47)&gt;BM$195,10,IF(LOG('Indicator Data'!Q47)&lt;BM$194,0,10-(BM$195-LOG('Indicator Data'!Q47))/(BM$195-BM$194)*10))),1)</f>
        <v>0</v>
      </c>
      <c r="BN44" s="55">
        <f>ROUND(IF('Indicator Data'!R47=0,0,IF(LOG('Indicator Data'!R47)&gt;BN$195,10,IF(LOG('Indicator Data'!R47)&lt;BN$194,0,10-(BN$195-LOG('Indicator Data'!R47))/(BN$195-BN$194)*10))),1)</f>
        <v>0</v>
      </c>
      <c r="BO44" s="55">
        <f t="shared" si="51"/>
        <v>0</v>
      </c>
      <c r="BP44" s="56">
        <f>'Indicator Data'!Q47/'Indicator Data'!$CK47</f>
        <v>0</v>
      </c>
      <c r="BQ44" s="56">
        <f>'Indicator Data'!R47/'Indicator Data'!$CK47</f>
        <v>0</v>
      </c>
      <c r="BR44" s="55">
        <f t="shared" si="93"/>
        <v>0</v>
      </c>
      <c r="BS44" s="55">
        <f t="shared" si="94"/>
        <v>0</v>
      </c>
      <c r="BT44" s="55">
        <f t="shared" si="28"/>
        <v>0</v>
      </c>
      <c r="BU44" s="55">
        <f t="shared" si="52"/>
        <v>0</v>
      </c>
      <c r="BV44" s="55">
        <f>ROUND(IF('Indicator Data'!S47=0,0,IF(LOG('Indicator Data'!S47)&gt;BV$195,10,IF(LOG('Indicator Data'!S47)&lt;BV$194,0,10-(BV$195-LOG('Indicator Data'!S47))/(BV$195-BV$194)*10))),1)</f>
        <v>0</v>
      </c>
      <c r="BW44" s="55">
        <f>ROUND(IF('Indicator Data'!T47=0,0,IF(LOG('Indicator Data'!T47)&gt;BW$195,10,IF(LOG('Indicator Data'!T47)&lt;BW$194,0,10-(BW$195-LOG('Indicator Data'!T47))/(BW$195-BW$194)*10))),1)</f>
        <v>0</v>
      </c>
      <c r="BX44" s="55">
        <f t="shared" si="53"/>
        <v>0</v>
      </c>
      <c r="BY44" s="56">
        <f>'Indicator Data'!S47/'Indicator Data'!$CK47</f>
        <v>0</v>
      </c>
      <c r="BZ44" s="56">
        <f>'Indicator Data'!T47/'Indicator Data'!$CK47</f>
        <v>0</v>
      </c>
      <c r="CA44" s="55">
        <f t="shared" si="95"/>
        <v>0</v>
      </c>
      <c r="CB44" s="55">
        <f t="shared" si="96"/>
        <v>0</v>
      </c>
      <c r="CC44" s="55">
        <f t="shared" si="54"/>
        <v>0</v>
      </c>
      <c r="CD44" s="55">
        <f t="shared" si="55"/>
        <v>0</v>
      </c>
      <c r="CE44" s="55">
        <f t="shared" si="56"/>
        <v>0</v>
      </c>
      <c r="CF44" s="55">
        <f>ROUND(IF('Indicator Data'!U47=0,0,IF(LOG('Indicator Data'!U47)&gt;CF$195,10,IF(LOG('Indicator Data'!U47)&lt;CF$194,0,10-(CF$195-LOG('Indicator Data'!U47))/(CF$195-CF$194)*10))),1)</f>
        <v>0</v>
      </c>
      <c r="CG44" s="56">
        <f>'Indicator Data'!U47/'Indicator Data'!$CK47</f>
        <v>0</v>
      </c>
      <c r="CH44" s="55">
        <f t="shared" si="97"/>
        <v>0</v>
      </c>
      <c r="CI44" s="55">
        <f t="shared" si="57"/>
        <v>0</v>
      </c>
      <c r="CJ44" s="55">
        <f>ROUND(IF('Indicator Data'!V47=0,0,IF(LOG('Indicator Data'!V47)&gt;CJ$195,10,IF(LOG('Indicator Data'!V47)&lt;CJ$194,0,10-(CJ$195-LOG('Indicator Data'!V47))/(CJ$195-CJ$194)*10))),1)</f>
        <v>1.9</v>
      </c>
      <c r="CK44" s="56">
        <f>IF('Indicator Data'!V47/'Indicator Data'!$CK47&gt;1,1,'Indicator Data'!V47/'Indicator Data'!$CK47)</f>
        <v>4.7277502643864182E-5</v>
      </c>
      <c r="CL44" s="55">
        <f t="shared" si="98"/>
        <v>0</v>
      </c>
      <c r="CM44" s="55">
        <f t="shared" si="58"/>
        <v>1</v>
      </c>
      <c r="CN44" s="55">
        <f>ROUND(IF('Indicator Data'!W47=0,0,IF(LOG('Indicator Data'!W47)&gt;CN$195,10,IF(LOG('Indicator Data'!W47)&lt;CN$194,0,10-(CN$195-LOG('Indicator Data'!W47))/(CN$195-CN$194)*10))),1)</f>
        <v>5.6</v>
      </c>
      <c r="CO44" s="56">
        <f>'Indicator Data'!W47/'Indicator Data'!$CK47</f>
        <v>1.9159707015084414E-2</v>
      </c>
      <c r="CP44" s="55">
        <f t="shared" si="99"/>
        <v>0.2</v>
      </c>
      <c r="CQ44" s="55">
        <f t="shared" si="59"/>
        <v>3.4</v>
      </c>
      <c r="CR44" s="55">
        <f t="shared" si="100"/>
        <v>1.2</v>
      </c>
      <c r="CS44" s="55">
        <f>IF('Indicator Data'!BZ47="No data","x",ROUND(IF('Indicator Data'!BZ47&gt;CS$195,0,IF('Indicator Data'!BZ47&lt;CS$194,10,(CS$195-'Indicator Data'!BZ47)/(CS$195-CS$194)*10)),1))</f>
        <v>0.4</v>
      </c>
      <c r="CT44" s="55">
        <f>IF('Indicator Data'!CA47="No data","x",ROUND(IF('Indicator Data'!CA47&gt;CT$195,0,IF('Indicator Data'!CA47&lt;CT$194,10,(CT$195-'Indicator Data'!CA47)/(CT$195-CT$194)*10)),1))</f>
        <v>0.1</v>
      </c>
      <c r="CU44" s="55" t="str">
        <f>IF('Indicator Data'!AC47="No data","x",ROUND(IF('Indicator Data'!AC47&gt;CU$195,0,IF('Indicator Data'!AC47&lt;CU$194,10,(CU$195-'Indicator Data'!AC47)/(CU$195-CU$194)*10)),1))</f>
        <v>x</v>
      </c>
      <c r="CV44" s="55">
        <f t="shared" si="101"/>
        <v>0.3</v>
      </c>
      <c r="CW44" s="55">
        <f>IF('Indicator Data'!X47="No data","x",ROUND(IF(LOG('Indicator Data'!X47)&gt;CW$195,10,IF(LOG('Indicator Data'!X47)&lt;CW$194,0,10-(CW$195-LOG('Indicator Data'!X47))/(CW$195-CW$194)*10)),1))</f>
        <v>6.2</v>
      </c>
      <c r="CX44" s="55">
        <f>IF('Indicator Data'!Y47="No data","x",ROUND(IF('Indicator Data'!Y47&gt;CX$195,10,IF('Indicator Data'!Y47&lt;CX$194,0,10-(CX$195-'Indicator Data'!Y47)/(CX$195-CX$194)*10)),1))</f>
        <v>0</v>
      </c>
      <c r="CY44" s="55">
        <f>IF('Indicator Data'!Z47="No data","x",ROUND(IF('Indicator Data'!Z47&gt;CY$195,10,IF('Indicator Data'!Z47&lt;CY$194,0,10-(CY$195-'Indicator Data'!Z47)/(CY$195-CY$194)*10)),1))</f>
        <v>5.7</v>
      </c>
      <c r="CZ44" s="55">
        <f>IF('Indicator Data'!AA47="No data","x",ROUND(IF('Indicator Data'!AA47&gt;CZ$195,10,IF('Indicator Data'!AA47&lt;CZ$194,0,10-(CZ$195-'Indicator Data'!AA47)/(CZ$195-CZ$194)*10)),1))</f>
        <v>2</v>
      </c>
      <c r="DA44" s="55">
        <f t="shared" si="60"/>
        <v>3.5</v>
      </c>
      <c r="DB44" s="55">
        <f t="shared" si="61"/>
        <v>2.4</v>
      </c>
      <c r="DC44" s="55" t="str">
        <f>IF('Indicator Data'!AF47="No data","x",ROUND(IF('Indicator Data'!AF47&gt;DC$195,10,IF('Indicator Data'!AF47&lt;DC$194,0,10-(DC$195-'Indicator Data'!AF47)/(DC$195-DC$194)*10)),1))</f>
        <v>x</v>
      </c>
      <c r="DD44" s="55">
        <f>IF('Indicator Data'!AG47="No data","x",ROUND(IF('Indicator Data'!AG47&gt;DD$195,10,IF('Indicator Data'!AG47&lt;DD$194,0,10-(DD$195-'Indicator Data'!AG47)/(DD$195-DD$194)*10)),1))</f>
        <v>0</v>
      </c>
      <c r="DE44" s="55">
        <f t="shared" si="62"/>
        <v>2.8</v>
      </c>
      <c r="DF44" s="55">
        <f>IF('Indicator Data'!AB47="No data","x",ROUND(IF('Indicator Data'!AB47&gt;DF$195,10,IF('Indicator Data'!AB47&lt;DF$194,0,10-(DF$195-'Indicator Data'!AB47)/(DF$195-DF$194)*10)),1))</f>
        <v>0.1</v>
      </c>
      <c r="DG44" s="55">
        <f t="shared" si="63"/>
        <v>0.2</v>
      </c>
      <c r="DH44" s="183">
        <f>IF('Indicator Data'!AD47="No data","x",'Indicator Data'!AD47/'Indicator Data'!$CJ47)</f>
        <v>5.32164862640695E-4</v>
      </c>
      <c r="DI44" s="55">
        <f t="shared" si="64"/>
        <v>4.7</v>
      </c>
      <c r="DJ44" s="55">
        <f>IF('Indicator Data'!AE47="No data","x",ROUND(IF('Indicator Data'!AE47&gt;DJ$195,0,IF('Indicator Data'!AE47&lt;DJ$194,10,(DJ$195-'Indicator Data'!AE47)/(DJ$195-DJ$194)*10)),1))</f>
        <v>2</v>
      </c>
      <c r="DK44" s="55">
        <f t="shared" si="65"/>
        <v>3.4</v>
      </c>
      <c r="DL44" s="55">
        <f t="shared" si="66"/>
        <v>2.1</v>
      </c>
      <c r="DM44" s="57">
        <f t="shared" si="102"/>
        <v>2</v>
      </c>
      <c r="DN44" s="58">
        <f t="shared" si="103"/>
        <v>4.8</v>
      </c>
      <c r="DO44" s="55">
        <f>ROUND(IF('Indicator Data'!AH47=0,0,IF('Indicator Data'!AH47&gt;DO$195,10,IF('Indicator Data'!AH47&lt;DO$194,0,10-(DO$195-'Indicator Data'!AH47)/(DO$195-DO$194)*10))),1)</f>
        <v>0.2</v>
      </c>
      <c r="DP44" s="55">
        <f>ROUND(IF('Indicator Data'!AI47=0,0,IF(LOG('Indicator Data'!AI47)&gt;LOG(DP$195),10,IF(LOG('Indicator Data'!AI47)&lt;LOG(DP$194),0,10-(LOG(DP$195)-LOG('Indicator Data'!AI47))/(LOG(DP$195)-LOG(DP$194))*10))),1)</f>
        <v>0</v>
      </c>
      <c r="DQ44" s="57">
        <f t="shared" si="104"/>
        <v>0.1</v>
      </c>
      <c r="DR44" s="55">
        <f>'Indicator Data'!AJ47</f>
        <v>0</v>
      </c>
      <c r="DS44" s="55">
        <f>'Indicator Data'!AK47</f>
        <v>0</v>
      </c>
      <c r="DT44" s="57">
        <f t="shared" si="105"/>
        <v>0</v>
      </c>
      <c r="DU44" s="58">
        <f t="shared" si="106"/>
        <v>0.1</v>
      </c>
      <c r="DV44" s="15"/>
      <c r="DW44" s="103"/>
    </row>
    <row r="45" spans="1:127" s="4" customFormat="1" x14ac:dyDescent="0.3">
      <c r="A45" s="121" t="str">
        <f>'Indicator Data'!A48</f>
        <v>Cuba</v>
      </c>
      <c r="B45" s="59" t="str">
        <f>'Indicator Data'!B48</f>
        <v>CUB</v>
      </c>
      <c r="C45" s="55">
        <f>ROUND(IF('Indicator Data'!C48=0,0.1,IF(LOG('Indicator Data'!C48)&gt;C$195,10,IF(LOG('Indicator Data'!C48)&lt;C$194,0,10-(C$195-LOG('Indicator Data'!C48))/(C$195-C$194)*10))),1)</f>
        <v>7.6</v>
      </c>
      <c r="D45" s="55">
        <f>ROUND(IF('Indicator Data'!D48=0,0.1,IF(LOG('Indicator Data'!D48)&gt;D$195,10,IF(LOG('Indicator Data'!D48)&lt;D$194,0,10-(D$195-LOG('Indicator Data'!D48))/(D$195-D$194)*10))),1)</f>
        <v>7.4</v>
      </c>
      <c r="E45" s="55">
        <f t="shared" si="67"/>
        <v>7.5</v>
      </c>
      <c r="F45" s="55">
        <f>IF('Indicator Data'!E48="No data",0.1,(ROUND(IF('Indicator Data'!E48=0,0,IF(LOG('Indicator Data'!E48)&gt;F$195,10,IF(LOG('Indicator Data'!E48)&lt;F$194,0,10-(F$195-LOG('Indicator Data'!E48))/(F$195-F$194)*10))),1)))</f>
        <v>5.6</v>
      </c>
      <c r="G45" s="55">
        <f>ROUND(IF('Indicator Data'!F48=0,0,IF(LOG('Indicator Data'!F48)&gt;G$195,10,IF(LOG('Indicator Data'!F48)&lt;G$194,0,10-(G$195-LOG('Indicator Data'!F48))/(G$195-G$194)*10))),1)</f>
        <v>5.4</v>
      </c>
      <c r="H45" s="55">
        <f>ROUND(IF('Indicator Data'!G48=0,0,IF(LOG('Indicator Data'!G48)&gt;H$195,10,IF(LOG('Indicator Data'!G48)&lt;H$194,0,10-(H$195-LOG('Indicator Data'!G48))/(H$195-H$194)*10))),1)</f>
        <v>8.3000000000000007</v>
      </c>
      <c r="I45" s="55">
        <f>ROUND(IF('Indicator Data'!H48=0,0,IF(LOG('Indicator Data'!H48)&gt;I$195,10,IF(LOG('Indicator Data'!H48)&lt;I$194,0,10-(I$195-LOG('Indicator Data'!H48))/(I$195-I$194)*10))),1)</f>
        <v>9.6999999999999993</v>
      </c>
      <c r="J45" s="55">
        <f t="shared" si="68"/>
        <v>9.1</v>
      </c>
      <c r="K45" s="55">
        <f>ROUND(IF('Indicator Data'!I48=0,0,IF(LOG('Indicator Data'!I48)&gt;K$195,10,IF(LOG('Indicator Data'!I48)&lt;K$194,0,10-(K$195-LOG('Indicator Data'!I48))/(K$195-K$194)*10))),1)</f>
        <v>6.6</v>
      </c>
      <c r="L45" s="55">
        <f t="shared" si="69"/>
        <v>8.1</v>
      </c>
      <c r="M45" s="55">
        <f>ROUND(IF('Indicator Data'!J48=0,0,IF(LOG('Indicator Data'!J48)&gt;M$195,10,IF(LOG('Indicator Data'!J48)&lt;M$194,0,10-(M$195-LOG('Indicator Data'!J48))/(M$195-M$194)*10))),1)</f>
        <v>8.5</v>
      </c>
      <c r="N45" s="56">
        <f>'Indicator Data'!C48/'Indicator Data'!$CK48</f>
        <v>1.0069056838756304E-3</v>
      </c>
      <c r="O45" s="56">
        <f>'Indicator Data'!D48/'Indicator Data'!$CK48</f>
        <v>1.4363138650352346E-4</v>
      </c>
      <c r="P45" s="56">
        <f>IF(F45=0.1,"x",'Indicator Data'!E48/'Indicator Data'!$CK48)</f>
        <v>1.4695524646740055E-3</v>
      </c>
      <c r="Q45" s="56">
        <f>'Indicator Data'!F48/'Indicator Data'!$CK48</f>
        <v>1.4346472940699459E-6</v>
      </c>
      <c r="R45" s="56">
        <f>'Indicator Data'!G48/'Indicator Data'!$CK48</f>
        <v>1.8987802161611351E-2</v>
      </c>
      <c r="S45" s="56">
        <f>'Indicator Data'!H48/'Indicator Data'!$CK48</f>
        <v>5.1542952628806796E-3</v>
      </c>
      <c r="T45" s="56">
        <f>'Indicator Data'!I48/'Indicator Data'!$CK48</f>
        <v>1.8212472493447729E-3</v>
      </c>
      <c r="U45" s="56">
        <f>'Indicator Data'!J48/'Indicator Data'!$CK48</f>
        <v>2.3078154299038269E-3</v>
      </c>
      <c r="V45" s="55">
        <f t="shared" si="70"/>
        <v>5</v>
      </c>
      <c r="W45" s="55">
        <f t="shared" si="71"/>
        <v>1.4</v>
      </c>
      <c r="X45" s="55">
        <f t="shared" si="72"/>
        <v>3.4</v>
      </c>
      <c r="Y45" s="55">
        <f t="shared" si="73"/>
        <v>1</v>
      </c>
      <c r="Z45" s="55">
        <f t="shared" si="74"/>
        <v>5.9</v>
      </c>
      <c r="AA45" s="55">
        <f t="shared" si="75"/>
        <v>10</v>
      </c>
      <c r="AB45" s="55">
        <f t="shared" si="76"/>
        <v>10</v>
      </c>
      <c r="AC45" s="55">
        <f t="shared" si="77"/>
        <v>10</v>
      </c>
      <c r="AD45" s="55">
        <f t="shared" si="78"/>
        <v>1.8</v>
      </c>
      <c r="AE45" s="55">
        <f t="shared" si="79"/>
        <v>7.9</v>
      </c>
      <c r="AF45" s="55">
        <f t="shared" si="80"/>
        <v>0.8</v>
      </c>
      <c r="AG45" s="55">
        <f>ROUND(IF('Indicator Data'!K48=0,0,IF('Indicator Data'!K48&gt;AG$195,10,IF('Indicator Data'!K48&lt;AG$194,0,10-(AG$195-'Indicator Data'!K48)/(AG$195-AG$194)*10))),1)</f>
        <v>5.7</v>
      </c>
      <c r="AH45" s="55">
        <f t="shared" si="81"/>
        <v>6.3</v>
      </c>
      <c r="AI45" s="55">
        <f t="shared" si="82"/>
        <v>4.4000000000000004</v>
      </c>
      <c r="AJ45" s="55">
        <f t="shared" si="83"/>
        <v>9.1999999999999993</v>
      </c>
      <c r="AK45" s="55">
        <f t="shared" si="84"/>
        <v>9.9</v>
      </c>
      <c r="AL45" s="55">
        <f t="shared" si="85"/>
        <v>9.6</v>
      </c>
      <c r="AM45" s="55">
        <f t="shared" si="86"/>
        <v>4.2</v>
      </c>
      <c r="AN45" s="55">
        <f t="shared" si="87"/>
        <v>5.9</v>
      </c>
      <c r="AO45" s="182">
        <f t="shared" si="88"/>
        <v>5.8</v>
      </c>
      <c r="AP45" s="182">
        <f t="shared" si="41"/>
        <v>3.6</v>
      </c>
      <c r="AQ45" s="182">
        <f t="shared" si="89"/>
        <v>5.7</v>
      </c>
      <c r="AR45" s="182">
        <f t="shared" si="90"/>
        <v>8</v>
      </c>
      <c r="AS45" s="55">
        <f t="shared" si="91"/>
        <v>5.8</v>
      </c>
      <c r="AT45" s="55">
        <f>IF('Indicator Data'!L48="No data","x",IF('Indicator Data'!CL48&lt;1000,"x",ROUND((IF('Indicator Data'!L48&gt;AT$195,10,IF('Indicator Data'!L48&lt;AT$194,0,10-(AT$195-'Indicator Data'!L48)/(AT$195-AT$194)*10))),1)))</f>
        <v>4</v>
      </c>
      <c r="AU45" s="182">
        <f t="shared" si="92"/>
        <v>4.9000000000000004</v>
      </c>
      <c r="AV45" s="55" t="str">
        <f>IF('Indicator Data'!M48="No data","x",ROUND(IF('Indicator Data'!M48=0,0,IF(LOG('Indicator Data'!M48)&gt;AV$195,10,IF(LOG('Indicator Data'!M48)&lt;AV$194,0,10-(AV$195-LOG('Indicator Data'!M48))/(AV$195-AV$194)*10))),1))</f>
        <v>x</v>
      </c>
      <c r="AW45" s="56" t="str">
        <f>IF(AV45="x","x",'Indicator Data'!M48/'Indicator Data'!$CK48)</f>
        <v>x</v>
      </c>
      <c r="AX45" s="55" t="str">
        <f t="shared" si="42"/>
        <v>x</v>
      </c>
      <c r="AY45" s="55" t="str">
        <f t="shared" si="43"/>
        <v>x</v>
      </c>
      <c r="AZ45" s="55" t="str">
        <f>IF('Indicator Data'!N48="No data","x",ROUND(IF('Indicator Data'!N48=0,0,IF(LOG('Indicator Data'!N48)&gt;AZ$195,10,IF(LOG('Indicator Data'!N48)&lt;AZ$194,0,10-(AZ$195-LOG('Indicator Data'!N48))/(AZ$195-AZ$194)*10))),1))</f>
        <v>x</v>
      </c>
      <c r="BA45" s="56" t="str">
        <f>IF(AZ45="x","x",'Indicator Data'!N48/'Indicator Data'!$CK48)</f>
        <v>x</v>
      </c>
      <c r="BB45" s="55" t="str">
        <f t="shared" si="44"/>
        <v>x</v>
      </c>
      <c r="BC45" s="55" t="str">
        <f t="shared" si="45"/>
        <v>x</v>
      </c>
      <c r="BD45" s="55" t="str">
        <f>IF('Indicator Data'!O48="No data","x",ROUND(IF('Indicator Data'!O48=0,0,IF(LOG('Indicator Data'!O48)&gt;BD$195,10,IF(LOG('Indicator Data'!O48)&lt;BD$194,0,10-(BD$195-LOG('Indicator Data'!O48))/(BD$195-BD$194)*10))),1))</f>
        <v>x</v>
      </c>
      <c r="BE45" s="56" t="str">
        <f>IF(BD45="x","x",'Indicator Data'!O48/'Indicator Data'!$CK48)</f>
        <v>x</v>
      </c>
      <c r="BF45" s="55" t="str">
        <f t="shared" si="46"/>
        <v>x</v>
      </c>
      <c r="BG45" s="55" t="str">
        <f t="shared" si="47"/>
        <v>x</v>
      </c>
      <c r="BH45" s="55" t="str">
        <f>IF('Indicator Data'!P48="No data","x",ROUND(IF('Indicator Data'!P48=0,0,IF(LOG('Indicator Data'!P48)&gt;BH$195,10,IF(LOG('Indicator Data'!P48)&lt;BH$194,0,10-(BH$195-LOG('Indicator Data'!P48))/(BH$195-BH$194)*10))),1))</f>
        <v>x</v>
      </c>
      <c r="BI45" s="56" t="str">
        <f>IF(BH45="x","x",'Indicator Data'!P48/'Indicator Data'!$CK48)</f>
        <v>x</v>
      </c>
      <c r="BJ45" s="55" t="str">
        <f t="shared" si="48"/>
        <v>x</v>
      </c>
      <c r="BK45" s="55" t="str">
        <f t="shared" si="49"/>
        <v>x</v>
      </c>
      <c r="BL45" s="55" t="str">
        <f t="shared" si="50"/>
        <v>x</v>
      </c>
      <c r="BM45" s="55">
        <f>ROUND(IF('Indicator Data'!Q48=0,0,IF(LOG('Indicator Data'!Q48)&gt;BM$195,10,IF(LOG('Indicator Data'!Q48)&lt;BM$194,0,10-(BM$195-LOG('Indicator Data'!Q48))/(BM$195-BM$194)*10))),1)</f>
        <v>0</v>
      </c>
      <c r="BN45" s="55">
        <f>ROUND(IF('Indicator Data'!R48=0,0,IF(LOG('Indicator Data'!R48)&gt;BN$195,10,IF(LOG('Indicator Data'!R48)&lt;BN$194,0,10-(BN$195-LOG('Indicator Data'!R48))/(BN$195-BN$194)*10))),1)</f>
        <v>0</v>
      </c>
      <c r="BO45" s="55">
        <f t="shared" si="51"/>
        <v>0</v>
      </c>
      <c r="BP45" s="56">
        <f>'Indicator Data'!Q48/'Indicator Data'!$CK48</f>
        <v>0</v>
      </c>
      <c r="BQ45" s="56">
        <f>'Indicator Data'!R48/'Indicator Data'!$CK48</f>
        <v>0</v>
      </c>
      <c r="BR45" s="55">
        <f t="shared" si="93"/>
        <v>0</v>
      </c>
      <c r="BS45" s="55">
        <f t="shared" si="94"/>
        <v>0</v>
      </c>
      <c r="BT45" s="55">
        <f t="shared" si="28"/>
        <v>0</v>
      </c>
      <c r="BU45" s="55">
        <f t="shared" si="52"/>
        <v>0</v>
      </c>
      <c r="BV45" s="55">
        <f>ROUND(IF('Indicator Data'!S48=0,0,IF(LOG('Indicator Data'!S48)&gt;BV$195,10,IF(LOG('Indicator Data'!S48)&lt;BV$194,0,10-(BV$195-LOG('Indicator Data'!S48))/(BV$195-BV$194)*10))),1)</f>
        <v>0</v>
      </c>
      <c r="BW45" s="55">
        <f>ROUND(IF('Indicator Data'!T48=0,0,IF(LOG('Indicator Data'!T48)&gt;BW$195,10,IF(LOG('Indicator Data'!T48)&lt;BW$194,0,10-(BW$195-LOG('Indicator Data'!T48))/(BW$195-BW$194)*10))),1)</f>
        <v>0</v>
      </c>
      <c r="BX45" s="55">
        <f t="shared" si="53"/>
        <v>0</v>
      </c>
      <c r="BY45" s="56">
        <f>'Indicator Data'!S48/'Indicator Data'!$CK48</f>
        <v>0</v>
      </c>
      <c r="BZ45" s="56">
        <f>'Indicator Data'!T48/'Indicator Data'!$CK48</f>
        <v>0</v>
      </c>
      <c r="CA45" s="55">
        <f t="shared" si="95"/>
        <v>0</v>
      </c>
      <c r="CB45" s="55">
        <f t="shared" si="96"/>
        <v>0</v>
      </c>
      <c r="CC45" s="55">
        <f t="shared" si="54"/>
        <v>0</v>
      </c>
      <c r="CD45" s="55">
        <f t="shared" si="55"/>
        <v>0</v>
      </c>
      <c r="CE45" s="55">
        <f t="shared" si="56"/>
        <v>0</v>
      </c>
      <c r="CF45" s="55">
        <f>ROUND(IF('Indicator Data'!U48=0,0,IF(LOG('Indicator Data'!U48)&gt;CF$195,10,IF(LOG('Indicator Data'!U48)&lt;CF$194,0,10-(CF$195-LOG('Indicator Data'!U48))/(CF$195-CF$194)*10))),1)</f>
        <v>8.6</v>
      </c>
      <c r="CG45" s="56">
        <f>'Indicator Data'!U48/'Indicator Data'!$CK48</f>
        <v>0.9045045554441572</v>
      </c>
      <c r="CH45" s="55">
        <f t="shared" si="97"/>
        <v>10</v>
      </c>
      <c r="CI45" s="55">
        <f t="shared" si="57"/>
        <v>9.4</v>
      </c>
      <c r="CJ45" s="55">
        <f>ROUND(IF('Indicator Data'!V48=0,0,IF(LOG('Indicator Data'!V48)&gt;CJ$195,10,IF(LOG('Indicator Data'!V48)&lt;CJ$194,0,10-(CJ$195-LOG('Indicator Data'!V48))/(CJ$195-CJ$194)*10))),1)</f>
        <v>8.6</v>
      </c>
      <c r="CK45" s="56">
        <f>IF('Indicator Data'!V48/'Indicator Data'!$CK48&gt;1,1,'Indicator Data'!V48/'Indicator Data'!$CK48)</f>
        <v>0.9691460312115685</v>
      </c>
      <c r="CL45" s="55">
        <f t="shared" si="98"/>
        <v>9.6999999999999993</v>
      </c>
      <c r="CM45" s="55">
        <f t="shared" si="58"/>
        <v>9.1999999999999993</v>
      </c>
      <c r="CN45" s="55">
        <f>ROUND(IF('Indicator Data'!W48=0,0,IF(LOG('Indicator Data'!W48)&gt;CN$195,10,IF(LOG('Indicator Data'!W48)&lt;CN$194,0,10-(CN$195-LOG('Indicator Data'!W48))/(CN$195-CN$194)*10))),1)</f>
        <v>8.6</v>
      </c>
      <c r="CO45" s="56">
        <f>'Indicator Data'!W48/'Indicator Data'!$CK48</f>
        <v>0.95502127906796042</v>
      </c>
      <c r="CP45" s="55">
        <f t="shared" si="99"/>
        <v>9.6</v>
      </c>
      <c r="CQ45" s="55">
        <f t="shared" si="59"/>
        <v>9.1999999999999993</v>
      </c>
      <c r="CR45" s="55">
        <f t="shared" si="100"/>
        <v>8.1999999999999993</v>
      </c>
      <c r="CS45" s="55">
        <f>IF('Indicator Data'!BZ48="No data","x",ROUND(IF('Indicator Data'!BZ48&gt;CS$195,0,IF('Indicator Data'!BZ48&lt;CS$194,10,(CS$195-'Indicator Data'!BZ48)/(CS$195-CS$194)*10)),1))</f>
        <v>0.8</v>
      </c>
      <c r="CT45" s="55">
        <f>IF('Indicator Data'!CA48="No data","x",ROUND(IF('Indicator Data'!CA48&gt;CT$195,0,IF('Indicator Data'!CA48&lt;CT$194,10,(CT$195-'Indicator Data'!CA48)/(CT$195-CT$194)*10)),1))</f>
        <v>0.8</v>
      </c>
      <c r="CU45" s="55">
        <f>IF('Indicator Data'!AC48="No data","x",ROUND(IF('Indicator Data'!AC48&gt;CU$195,0,IF('Indicator Data'!AC48&lt;CU$194,10,(CU$195-'Indicator Data'!AC48)/(CU$195-CU$194)*10)),1))</f>
        <v>1.5</v>
      </c>
      <c r="CV45" s="55">
        <f t="shared" si="101"/>
        <v>1</v>
      </c>
      <c r="CW45" s="55">
        <f>IF('Indicator Data'!X48="No data","x",ROUND(IF(LOG('Indicator Data'!X48)&gt;CW$195,10,IF(LOG('Indicator Data'!X48)&lt;CW$194,0,10-(CW$195-LOG('Indicator Data'!X48))/(CW$195-CW$194)*10)),1))</f>
        <v>6.8</v>
      </c>
      <c r="CX45" s="55">
        <f>IF('Indicator Data'!Y48="No data","x",ROUND(IF('Indicator Data'!Y48&gt;CX$195,10,IF('Indicator Data'!Y48&lt;CX$194,0,10-(CX$195-'Indicator Data'!Y48)/(CX$195-CX$194)*10)),1))</f>
        <v>0.1</v>
      </c>
      <c r="CY45" s="55">
        <f>IF('Indicator Data'!Z48="No data","x",ROUND(IF('Indicator Data'!Z48&gt;CY$195,10,IF('Indicator Data'!Z48&lt;CY$194,0,10-(CY$195-'Indicator Data'!Z48)/(CY$195-CY$194)*10)),1))</f>
        <v>7.7</v>
      </c>
      <c r="CZ45" s="55" t="str">
        <f>IF('Indicator Data'!AA48="No data","x",ROUND(IF('Indicator Data'!AA48&gt;CZ$195,10,IF('Indicator Data'!AA48&lt;CZ$194,0,10-(CZ$195-'Indicator Data'!AA48)/(CZ$195-CZ$194)*10)),1))</f>
        <v>x</v>
      </c>
      <c r="DA45" s="55">
        <f t="shared" si="60"/>
        <v>4.9000000000000004</v>
      </c>
      <c r="DB45" s="55">
        <f t="shared" si="61"/>
        <v>3.6</v>
      </c>
      <c r="DC45" s="55">
        <f>IF('Indicator Data'!AF48="No data","x",ROUND(IF('Indicator Data'!AF48&gt;DC$195,10,IF('Indicator Data'!AF48&lt;DC$194,0,10-(DC$195-'Indicator Data'!AF48)/(DC$195-DC$194)*10)),1))</f>
        <v>0.7</v>
      </c>
      <c r="DD45" s="55">
        <f>IF('Indicator Data'!AG48="No data","x",ROUND(IF('Indicator Data'!AG48&gt;DD$195,10,IF('Indicator Data'!AG48&lt;DD$194,0,10-(DD$195-'Indicator Data'!AG48)/(DD$195-DD$194)*10)),1))</f>
        <v>0.1</v>
      </c>
      <c r="DE45" s="55">
        <f t="shared" si="62"/>
        <v>3.1</v>
      </c>
      <c r="DF45" s="55">
        <f>IF('Indicator Data'!AB48="No data","x",ROUND(IF('Indicator Data'!AB48&gt;DF$195,10,IF('Indicator Data'!AB48&lt;DF$194,0,10-(DF$195-'Indicator Data'!AB48)/(DF$195-DF$194)*10)),1))</f>
        <v>0.1</v>
      </c>
      <c r="DG45" s="55">
        <f t="shared" si="63"/>
        <v>0.8</v>
      </c>
      <c r="DH45" s="183">
        <f>IF('Indicator Data'!AD48="No data","x",'Indicator Data'!AD48/'Indicator Data'!$CJ48)</f>
        <v>1.0631329254093445E-3</v>
      </c>
      <c r="DI45" s="55">
        <f t="shared" si="64"/>
        <v>0</v>
      </c>
      <c r="DJ45" s="55">
        <f>IF('Indicator Data'!AE48="No data","x",ROUND(IF('Indicator Data'!AE48&gt;DJ$195,0,IF('Indicator Data'!AE48&lt;DJ$194,10,(DJ$195-'Indicator Data'!AE48)/(DJ$195-DJ$194)*10)),1))</f>
        <v>0</v>
      </c>
      <c r="DK45" s="55">
        <f t="shared" si="65"/>
        <v>0</v>
      </c>
      <c r="DL45" s="55">
        <f t="shared" si="66"/>
        <v>1.3</v>
      </c>
      <c r="DM45" s="57">
        <f t="shared" si="102"/>
        <v>5.0999999999999996</v>
      </c>
      <c r="DN45" s="58">
        <f t="shared" si="103"/>
        <v>5.7</v>
      </c>
      <c r="DO45" s="55">
        <f>ROUND(IF('Indicator Data'!AH48=0,0,IF('Indicator Data'!AH48&gt;DO$195,10,IF('Indicator Data'!AH48&lt;DO$194,0,10-(DO$195-'Indicator Data'!AH48)/(DO$195-DO$194)*10))),1)</f>
        <v>0.2</v>
      </c>
      <c r="DP45" s="55">
        <f>ROUND(IF('Indicator Data'!AI48=0,0,IF(LOG('Indicator Data'!AI48)&gt;LOG(DP$195),10,IF(LOG('Indicator Data'!AI48)&lt;LOG(DP$194),0,10-(LOG(DP$195)-LOG('Indicator Data'!AI48))/(LOG(DP$195)-LOG(DP$194))*10))),1)</f>
        <v>5.5</v>
      </c>
      <c r="DQ45" s="57">
        <f t="shared" si="104"/>
        <v>3.3</v>
      </c>
      <c r="DR45" s="55">
        <f>'Indicator Data'!AJ48</f>
        <v>0</v>
      </c>
      <c r="DS45" s="55">
        <f>'Indicator Data'!AK48</f>
        <v>0</v>
      </c>
      <c r="DT45" s="57">
        <f t="shared" si="105"/>
        <v>0</v>
      </c>
      <c r="DU45" s="58">
        <f t="shared" si="106"/>
        <v>2.2999999999999998</v>
      </c>
      <c r="DV45" s="15"/>
      <c r="DW45" s="103"/>
    </row>
    <row r="46" spans="1:127" s="4" customFormat="1" x14ac:dyDescent="0.3">
      <c r="A46" s="121" t="str">
        <f>'Indicator Data'!A49</f>
        <v>Cyprus</v>
      </c>
      <c r="B46" s="59" t="str">
        <f>'Indicator Data'!B49</f>
        <v>CYP</v>
      </c>
      <c r="C46" s="55">
        <f>ROUND(IF('Indicator Data'!C49=0,0.1,IF(LOG('Indicator Data'!C49)&gt;C$195,10,IF(LOG('Indicator Data'!C49)&lt;C$194,0,10-(C$195-LOG('Indicator Data'!C49))/(C$195-C$194)*10))),1)</f>
        <v>5.9</v>
      </c>
      <c r="D46" s="55">
        <f>ROUND(IF('Indicator Data'!D49=0,0.1,IF(LOG('Indicator Data'!D49)&gt;D$195,10,IF(LOG('Indicator Data'!D49)&lt;D$194,0,10-(D$195-LOG('Indicator Data'!D49))/(D$195-D$194)*10))),1)</f>
        <v>6.9</v>
      </c>
      <c r="E46" s="55">
        <f t="shared" si="67"/>
        <v>6.4</v>
      </c>
      <c r="F46" s="55">
        <f>IF('Indicator Data'!E49="No data",0.1,(ROUND(IF('Indicator Data'!E49=0,0,IF(LOG('Indicator Data'!E49)&gt;F$195,10,IF(LOG('Indicator Data'!E49)&lt;F$194,0,10-(F$195-LOG('Indicator Data'!E49))/(F$195-F$194)*10))),1)))</f>
        <v>0</v>
      </c>
      <c r="G46" s="55">
        <f>ROUND(IF('Indicator Data'!F49=0,0,IF(LOG('Indicator Data'!F49)&gt;G$195,10,IF(LOG('Indicator Data'!F49)&lt;G$194,0,10-(G$195-LOG('Indicator Data'!F49))/(G$195-G$194)*10))),1)</f>
        <v>4.9000000000000004</v>
      </c>
      <c r="H46" s="55">
        <f>ROUND(IF('Indicator Data'!G49=0,0,IF(LOG('Indicator Data'!G49)&gt;H$195,10,IF(LOG('Indicator Data'!G49)&lt;H$194,0,10-(H$195-LOG('Indicator Data'!G49))/(H$195-H$194)*10))),1)</f>
        <v>0</v>
      </c>
      <c r="I46" s="55">
        <f>ROUND(IF('Indicator Data'!H49=0,0,IF(LOG('Indicator Data'!H49)&gt;I$195,10,IF(LOG('Indicator Data'!H49)&lt;I$194,0,10-(I$195-LOG('Indicator Data'!H49))/(I$195-I$194)*10))),1)</f>
        <v>0</v>
      </c>
      <c r="J46" s="55">
        <f t="shared" si="68"/>
        <v>0</v>
      </c>
      <c r="K46" s="55">
        <f>ROUND(IF('Indicator Data'!I49=0,0,IF(LOG('Indicator Data'!I49)&gt;K$195,10,IF(LOG('Indicator Data'!I49)&lt;K$194,0,10-(K$195-LOG('Indicator Data'!I49))/(K$195-K$194)*10))),1)</f>
        <v>0</v>
      </c>
      <c r="L46" s="55">
        <f t="shared" si="69"/>
        <v>0</v>
      </c>
      <c r="M46" s="55">
        <f>ROUND(IF('Indicator Data'!J49=0,0,IF(LOG('Indicator Data'!J49)&gt;M$195,10,IF(LOG('Indicator Data'!J49)&lt;M$194,0,10-(M$195-LOG('Indicator Data'!J49))/(M$195-M$194)*10))),1)</f>
        <v>0</v>
      </c>
      <c r="N46" s="56">
        <f>'Indicator Data'!C49/'Indicator Data'!$CK49</f>
        <v>1.9543888796974738E-3</v>
      </c>
      <c r="O46" s="56">
        <f>'Indicator Data'!D49/'Indicator Data'!$CK49</f>
        <v>1.0258280361757841E-3</v>
      </c>
      <c r="P46" s="56">
        <f>IF(F46=0.1,"x",'Indicator Data'!E49/'Indicator Data'!$CK49)</f>
        <v>5.4185492694857444E-5</v>
      </c>
      <c r="Q46" s="56">
        <f>'Indicator Data'!F49/'Indicator Data'!$CK49</f>
        <v>7.2583724871811377E-6</v>
      </c>
      <c r="R46" s="56">
        <f>'Indicator Data'!G49/'Indicator Data'!$CK49</f>
        <v>0</v>
      </c>
      <c r="S46" s="56">
        <f>'Indicator Data'!H49/'Indicator Data'!$CK49</f>
        <v>0</v>
      </c>
      <c r="T46" s="56">
        <f>'Indicator Data'!I49/'Indicator Data'!$CK49</f>
        <v>0</v>
      </c>
      <c r="U46" s="56">
        <f>'Indicator Data'!J49/'Indicator Data'!$CK49</f>
        <v>0</v>
      </c>
      <c r="V46" s="55">
        <f t="shared" si="70"/>
        <v>9.8000000000000007</v>
      </c>
      <c r="W46" s="55">
        <f t="shared" si="71"/>
        <v>10</v>
      </c>
      <c r="X46" s="55">
        <f t="shared" si="72"/>
        <v>9.9</v>
      </c>
      <c r="Y46" s="55">
        <f t="shared" si="73"/>
        <v>0</v>
      </c>
      <c r="Z46" s="55">
        <f t="shared" si="74"/>
        <v>7.5</v>
      </c>
      <c r="AA46" s="55">
        <f t="shared" si="75"/>
        <v>0</v>
      </c>
      <c r="AB46" s="55">
        <f t="shared" si="76"/>
        <v>0</v>
      </c>
      <c r="AC46" s="55">
        <f t="shared" si="77"/>
        <v>0</v>
      </c>
      <c r="AD46" s="55">
        <f t="shared" si="78"/>
        <v>0</v>
      </c>
      <c r="AE46" s="55">
        <f t="shared" si="79"/>
        <v>0</v>
      </c>
      <c r="AF46" s="55">
        <f t="shared" si="80"/>
        <v>0</v>
      </c>
      <c r="AG46" s="55">
        <f>ROUND(IF('Indicator Data'!K49=0,0,IF('Indicator Data'!K49&gt;AG$195,10,IF('Indicator Data'!K49&lt;AG$194,0,10-(AG$195-'Indicator Data'!K49)/(AG$195-AG$194)*10))),1)</f>
        <v>1.9</v>
      </c>
      <c r="AH46" s="55">
        <f t="shared" si="81"/>
        <v>7.9</v>
      </c>
      <c r="AI46" s="55">
        <f t="shared" si="82"/>
        <v>8.5</v>
      </c>
      <c r="AJ46" s="55">
        <f t="shared" si="83"/>
        <v>0</v>
      </c>
      <c r="AK46" s="55">
        <f t="shared" si="84"/>
        <v>0</v>
      </c>
      <c r="AL46" s="55">
        <f t="shared" si="85"/>
        <v>0</v>
      </c>
      <c r="AM46" s="55">
        <f t="shared" si="86"/>
        <v>0</v>
      </c>
      <c r="AN46" s="55">
        <f t="shared" si="87"/>
        <v>0</v>
      </c>
      <c r="AO46" s="182">
        <f t="shared" si="88"/>
        <v>8.6999999999999993</v>
      </c>
      <c r="AP46" s="182">
        <f t="shared" si="41"/>
        <v>0</v>
      </c>
      <c r="AQ46" s="182">
        <f t="shared" si="89"/>
        <v>6.4</v>
      </c>
      <c r="AR46" s="182">
        <f t="shared" si="90"/>
        <v>0</v>
      </c>
      <c r="AS46" s="55">
        <f t="shared" si="91"/>
        <v>1</v>
      </c>
      <c r="AT46" s="55">
        <f>IF('Indicator Data'!L49="No data","x",IF('Indicator Data'!CL49&lt;1000,"x",ROUND((IF('Indicator Data'!L49&gt;AT$195,10,IF('Indicator Data'!L49&lt;AT$194,0,10-(AT$195-'Indicator Data'!L49)/(AT$195-AT$194)*10))),1)))</f>
        <v>5.0999999999999996</v>
      </c>
      <c r="AU46" s="182">
        <f t="shared" si="92"/>
        <v>3.1</v>
      </c>
      <c r="AV46" s="55">
        <f>IF('Indicator Data'!M49="No data","x",ROUND(IF('Indicator Data'!M49=0,0,IF(LOG('Indicator Data'!M49)&gt;AV$195,10,IF(LOG('Indicator Data'!M49)&lt;AV$194,0,10-(AV$195-LOG('Indicator Data'!M49))/(AV$195-AV$194)*10))),1))</f>
        <v>0</v>
      </c>
      <c r="AW46" s="56">
        <f>IF(AV46="x","x",'Indicator Data'!M49/'Indicator Data'!$CK49)</f>
        <v>0</v>
      </c>
      <c r="AX46" s="55">
        <f t="shared" si="42"/>
        <v>0</v>
      </c>
      <c r="AY46" s="55">
        <f t="shared" si="43"/>
        <v>0</v>
      </c>
      <c r="AZ46" s="55" t="str">
        <f>IF('Indicator Data'!N49="No data","x",ROUND(IF('Indicator Data'!N49=0,0,IF(LOG('Indicator Data'!N49)&gt;AZ$195,10,IF(LOG('Indicator Data'!N49)&lt;AZ$194,0,10-(AZ$195-LOG('Indicator Data'!N49))/(AZ$195-AZ$194)*10))),1))</f>
        <v>x</v>
      </c>
      <c r="BA46" s="56" t="str">
        <f>IF(AZ46="x","x",'Indicator Data'!N49/'Indicator Data'!$CK49)</f>
        <v>x</v>
      </c>
      <c r="BB46" s="55" t="str">
        <f t="shared" si="44"/>
        <v>x</v>
      </c>
      <c r="BC46" s="55" t="str">
        <f t="shared" si="45"/>
        <v>x</v>
      </c>
      <c r="BD46" s="55" t="str">
        <f>IF('Indicator Data'!O49="No data","x",ROUND(IF('Indicator Data'!O49=0,0,IF(LOG('Indicator Data'!O49)&gt;BD$195,10,IF(LOG('Indicator Data'!O49)&lt;BD$194,0,10-(BD$195-LOG('Indicator Data'!O49))/(BD$195-BD$194)*10))),1))</f>
        <v>x</v>
      </c>
      <c r="BE46" s="56" t="str">
        <f>IF(BD46="x","x",'Indicator Data'!O49/'Indicator Data'!$CK49)</f>
        <v>x</v>
      </c>
      <c r="BF46" s="55" t="str">
        <f t="shared" si="46"/>
        <v>x</v>
      </c>
      <c r="BG46" s="55" t="str">
        <f t="shared" si="47"/>
        <v>x</v>
      </c>
      <c r="BH46" s="55" t="str">
        <f>IF('Indicator Data'!P49="No data","x",ROUND(IF('Indicator Data'!P49=0,0,IF(LOG('Indicator Data'!P49)&gt;BH$195,10,IF(LOG('Indicator Data'!P49)&lt;BH$194,0,10-(BH$195-LOG('Indicator Data'!P49))/(BH$195-BH$194)*10))),1))</f>
        <v>x</v>
      </c>
      <c r="BI46" s="56" t="str">
        <f>IF(BH46="x","x",'Indicator Data'!P49/'Indicator Data'!$CK49)</f>
        <v>x</v>
      </c>
      <c r="BJ46" s="55" t="str">
        <f t="shared" si="48"/>
        <v>x</v>
      </c>
      <c r="BK46" s="55" t="str">
        <f t="shared" si="49"/>
        <v>x</v>
      </c>
      <c r="BL46" s="55">
        <f t="shared" si="50"/>
        <v>0</v>
      </c>
      <c r="BM46" s="55">
        <f>ROUND(IF('Indicator Data'!Q49=0,0,IF(LOG('Indicator Data'!Q49)&gt;BM$195,10,IF(LOG('Indicator Data'!Q49)&lt;BM$194,0,10-(BM$195-LOG('Indicator Data'!Q49))/(BM$195-BM$194)*10))),1)</f>
        <v>0</v>
      </c>
      <c r="BN46" s="55">
        <f>ROUND(IF('Indicator Data'!R49=0,0,IF(LOG('Indicator Data'!R49)&gt;BN$195,10,IF(LOG('Indicator Data'!R49)&lt;BN$194,0,10-(BN$195-LOG('Indicator Data'!R49))/(BN$195-BN$194)*10))),1)</f>
        <v>0</v>
      </c>
      <c r="BO46" s="55">
        <f t="shared" si="51"/>
        <v>0</v>
      </c>
      <c r="BP46" s="56">
        <f>'Indicator Data'!Q49/'Indicator Data'!$CK49</f>
        <v>0</v>
      </c>
      <c r="BQ46" s="56">
        <f>'Indicator Data'!R49/'Indicator Data'!$CK49</f>
        <v>0</v>
      </c>
      <c r="BR46" s="55">
        <f t="shared" si="93"/>
        <v>0</v>
      </c>
      <c r="BS46" s="55">
        <f t="shared" si="94"/>
        <v>0</v>
      </c>
      <c r="BT46" s="55">
        <f t="shared" si="28"/>
        <v>0</v>
      </c>
      <c r="BU46" s="55">
        <f t="shared" si="52"/>
        <v>0</v>
      </c>
      <c r="BV46" s="55">
        <f>ROUND(IF('Indicator Data'!S49=0,0,IF(LOG('Indicator Data'!S49)&gt;BV$195,10,IF(LOG('Indicator Data'!S49)&lt;BV$194,0,10-(BV$195-LOG('Indicator Data'!S49))/(BV$195-BV$194)*10))),1)</f>
        <v>0</v>
      </c>
      <c r="BW46" s="55">
        <f>ROUND(IF('Indicator Data'!T49=0,0,IF(LOG('Indicator Data'!T49)&gt;BW$195,10,IF(LOG('Indicator Data'!T49)&lt;BW$194,0,10-(BW$195-LOG('Indicator Data'!T49))/(BW$195-BW$194)*10))),1)</f>
        <v>0</v>
      </c>
      <c r="BX46" s="55">
        <f t="shared" si="53"/>
        <v>0</v>
      </c>
      <c r="BY46" s="56">
        <f>'Indicator Data'!S49/'Indicator Data'!$CK49</f>
        <v>0</v>
      </c>
      <c r="BZ46" s="56">
        <f>'Indicator Data'!T49/'Indicator Data'!$CK49</f>
        <v>0</v>
      </c>
      <c r="CA46" s="55">
        <f t="shared" si="95"/>
        <v>0</v>
      </c>
      <c r="CB46" s="55">
        <f t="shared" si="96"/>
        <v>0</v>
      </c>
      <c r="CC46" s="55">
        <f t="shared" si="54"/>
        <v>0</v>
      </c>
      <c r="CD46" s="55">
        <f t="shared" si="55"/>
        <v>0</v>
      </c>
      <c r="CE46" s="55">
        <f t="shared" si="56"/>
        <v>0</v>
      </c>
      <c r="CF46" s="55">
        <f>ROUND(IF('Indicator Data'!U49=0,0,IF(LOG('Indicator Data'!U49)&gt;CF$195,10,IF(LOG('Indicator Data'!U49)&lt;CF$194,0,10-(CF$195-LOG('Indicator Data'!U49))/(CF$195-CF$194)*10))),1)</f>
        <v>5</v>
      </c>
      <c r="CG46" s="56">
        <f>'Indicator Data'!U49/'Indicator Data'!$CK49</f>
        <v>2.6423805539464933E-2</v>
      </c>
      <c r="CH46" s="55">
        <f t="shared" si="97"/>
        <v>0.3</v>
      </c>
      <c r="CI46" s="55">
        <f t="shared" si="57"/>
        <v>3</v>
      </c>
      <c r="CJ46" s="55">
        <f>ROUND(IF('Indicator Data'!V49=0,0,IF(LOG('Indicator Data'!V49)&gt;CJ$195,10,IF(LOG('Indicator Data'!V49)&lt;CJ$194,0,10-(CJ$195-LOG('Indicator Data'!V49))/(CJ$195-CJ$194)*10))),1)</f>
        <v>7.1</v>
      </c>
      <c r="CK46" s="56">
        <f>IF('Indicator Data'!V49/'Indicator Data'!$CK49&gt;1,1,'Indicator Data'!V49/'Indicator Data'!$CK49)</f>
        <v>0.7967295922876575</v>
      </c>
      <c r="CL46" s="55">
        <f t="shared" si="98"/>
        <v>8</v>
      </c>
      <c r="CM46" s="55">
        <f t="shared" si="58"/>
        <v>7.6</v>
      </c>
      <c r="CN46" s="55">
        <f>ROUND(IF('Indicator Data'!W49=0,0,IF(LOG('Indicator Data'!W49)&gt;CN$195,10,IF(LOG('Indicator Data'!W49)&lt;CN$194,0,10-(CN$195-LOG('Indicator Data'!W49))/(CN$195-CN$194)*10))),1)</f>
        <v>4.3</v>
      </c>
      <c r="CO46" s="56">
        <f>'Indicator Data'!W49/'Indicator Data'!$CK49</f>
        <v>8.9414830573898881E-3</v>
      </c>
      <c r="CP46" s="55">
        <f t="shared" si="99"/>
        <v>0.1</v>
      </c>
      <c r="CQ46" s="55">
        <f t="shared" si="59"/>
        <v>2.5</v>
      </c>
      <c r="CR46" s="55">
        <f t="shared" si="100"/>
        <v>3.9</v>
      </c>
      <c r="CS46" s="55">
        <f>IF('Indicator Data'!BZ49="No data","x",ROUND(IF('Indicator Data'!BZ49&gt;CS$195,0,IF('Indicator Data'!BZ49&lt;CS$194,10,(CS$195-'Indicator Data'!BZ49)/(CS$195-CS$194)*10)),1))</f>
        <v>0.1</v>
      </c>
      <c r="CT46" s="55">
        <f>IF('Indicator Data'!CA49="No data","x",ROUND(IF('Indicator Data'!CA49&gt;CT$195,0,IF('Indicator Data'!CA49&lt;CT$194,10,(CT$195-'Indicator Data'!CA49)/(CT$195-CT$194)*10)),1))</f>
        <v>0.1</v>
      </c>
      <c r="CU46" s="55" t="str">
        <f>IF('Indicator Data'!AC49="No data","x",ROUND(IF('Indicator Data'!AC49&gt;CU$195,0,IF('Indicator Data'!AC49&lt;CU$194,10,(CU$195-'Indicator Data'!AC49)/(CU$195-CU$194)*10)),1))</f>
        <v>x</v>
      </c>
      <c r="CV46" s="55">
        <f t="shared" si="101"/>
        <v>0.1</v>
      </c>
      <c r="CW46" s="55">
        <f>IF('Indicator Data'!X49="No data","x",ROUND(IF(LOG('Indicator Data'!X49)&gt;CW$195,10,IF(LOG('Indicator Data'!X49)&lt;CW$194,0,10-(CW$195-LOG('Indicator Data'!X49))/(CW$195-CW$194)*10)),1))</f>
        <v>7</v>
      </c>
      <c r="CX46" s="55">
        <f>IF('Indicator Data'!Y49="No data","x",ROUND(IF('Indicator Data'!Y49&gt;CX$195,10,IF('Indicator Data'!Y49&lt;CX$194,0,10-(CX$195-'Indicator Data'!Y49)/(CX$195-CX$194)*10)),1))</f>
        <v>1.5</v>
      </c>
      <c r="CY46" s="55">
        <f>IF('Indicator Data'!Z49="No data","x",ROUND(IF('Indicator Data'!Z49&gt;CY$195,10,IF('Indicator Data'!Z49&lt;CY$194,0,10-(CY$195-'Indicator Data'!Z49)/(CY$195-CY$194)*10)),1))</f>
        <v>6.7</v>
      </c>
      <c r="CZ46" s="55">
        <f>IF('Indicator Data'!AA49="No data","x",ROUND(IF('Indicator Data'!AA49&gt;CZ$195,10,IF('Indicator Data'!AA49&lt;CZ$194,0,10-(CZ$195-'Indicator Data'!AA49)/(CZ$195-CZ$194)*10)),1))</f>
        <v>1.9</v>
      </c>
      <c r="DA46" s="55">
        <f t="shared" si="60"/>
        <v>4.3</v>
      </c>
      <c r="DB46" s="55">
        <f t="shared" si="61"/>
        <v>2.9</v>
      </c>
      <c r="DC46" s="55" t="str">
        <f>IF('Indicator Data'!AF49="No data","x",ROUND(IF('Indicator Data'!AF49&gt;DC$195,10,IF('Indicator Data'!AF49&lt;DC$194,0,10-(DC$195-'Indicator Data'!AF49)/(DC$195-DC$194)*10)),1))</f>
        <v>x</v>
      </c>
      <c r="DD46" s="55">
        <f>IF('Indicator Data'!AG49="No data","x",ROUND(IF('Indicator Data'!AG49&gt;DD$195,10,IF('Indicator Data'!AG49&lt;DD$194,0,10-(DD$195-'Indicator Data'!AG49)/(DD$195-DD$194)*10)),1))</f>
        <v>0.3</v>
      </c>
      <c r="DE46" s="55">
        <f t="shared" si="62"/>
        <v>3.5</v>
      </c>
      <c r="DF46" s="55">
        <f>IF('Indicator Data'!AB49="No data","x",ROUND(IF('Indicator Data'!AB49&gt;DF$195,10,IF('Indicator Data'!AB49&lt;DF$194,0,10-(DF$195-'Indicator Data'!AB49)/(DF$195-DF$194)*10)),1))</f>
        <v>0</v>
      </c>
      <c r="DG46" s="55">
        <f t="shared" si="63"/>
        <v>0.1</v>
      </c>
      <c r="DH46" s="183">
        <f>IF('Indicator Data'!AD49="No data","x",'Indicator Data'!AD49/'Indicator Data'!$CJ49)</f>
        <v>2.4278851368376086E-4</v>
      </c>
      <c r="DI46" s="55">
        <f t="shared" si="64"/>
        <v>7.6</v>
      </c>
      <c r="DJ46" s="55">
        <f>IF('Indicator Data'!AE49="No data","x",ROUND(IF('Indicator Data'!AE49&gt;DJ$195,0,IF('Indicator Data'!AE49&lt;DJ$194,10,(DJ$195-'Indicator Data'!AE49)/(DJ$195-DJ$194)*10)),1))</f>
        <v>0</v>
      </c>
      <c r="DK46" s="55">
        <f t="shared" si="65"/>
        <v>3.8</v>
      </c>
      <c r="DL46" s="55">
        <f t="shared" si="66"/>
        <v>2.5</v>
      </c>
      <c r="DM46" s="57">
        <f t="shared" si="102"/>
        <v>2.4</v>
      </c>
      <c r="DN46" s="58">
        <f t="shared" si="103"/>
        <v>4.3</v>
      </c>
      <c r="DO46" s="55">
        <f>ROUND(IF('Indicator Data'!AH49=0,0,IF('Indicator Data'!AH49&gt;DO$195,10,IF('Indicator Data'!AH49&lt;DO$194,0,10-(DO$195-'Indicator Data'!AH49)/(DO$195-DO$194)*10))),1)</f>
        <v>0.2</v>
      </c>
      <c r="DP46" s="55">
        <f>ROUND(IF('Indicator Data'!AI49=0,0,IF(LOG('Indicator Data'!AI49)&gt;LOG(DP$195),10,IF(LOG('Indicator Data'!AI49)&lt;LOG(DP$194),0,10-(LOG(DP$195)-LOG('Indicator Data'!AI49))/(LOG(DP$195)-LOG(DP$194))*10))),1)</f>
        <v>0</v>
      </c>
      <c r="DQ46" s="57">
        <f t="shared" si="104"/>
        <v>0.1</v>
      </c>
      <c r="DR46" s="55">
        <f>'Indicator Data'!AJ49</f>
        <v>0</v>
      </c>
      <c r="DS46" s="55">
        <f>'Indicator Data'!AK49</f>
        <v>0</v>
      </c>
      <c r="DT46" s="57">
        <f t="shared" si="105"/>
        <v>0</v>
      </c>
      <c r="DU46" s="58">
        <f t="shared" si="106"/>
        <v>0.1</v>
      </c>
      <c r="DV46" s="15"/>
      <c r="DW46" s="103"/>
    </row>
    <row r="47" spans="1:127" s="4" customFormat="1" x14ac:dyDescent="0.3">
      <c r="A47" s="121" t="str">
        <f>'Indicator Data'!A50</f>
        <v>Czech Republic</v>
      </c>
      <c r="B47" s="59" t="str">
        <f>'Indicator Data'!B50</f>
        <v>CZE</v>
      </c>
      <c r="C47" s="55">
        <f>ROUND(IF('Indicator Data'!C50=0,0.1,IF(LOG('Indicator Data'!C50)&gt;C$195,10,IF(LOG('Indicator Data'!C50)&lt;C$194,0,10-(C$195-LOG('Indicator Data'!C50))/(C$195-C$194)*10))),1)</f>
        <v>3.1</v>
      </c>
      <c r="D47" s="55">
        <f>ROUND(IF('Indicator Data'!D50=0,0.1,IF(LOG('Indicator Data'!D50)&gt;D$195,10,IF(LOG('Indicator Data'!D50)&lt;D$194,0,10-(D$195-LOG('Indicator Data'!D50))/(D$195-D$194)*10))),1)</f>
        <v>0.1</v>
      </c>
      <c r="E47" s="55">
        <f t="shared" si="67"/>
        <v>1.7</v>
      </c>
      <c r="F47" s="55">
        <f>IF('Indicator Data'!E50="No data",0.1,(ROUND(IF('Indicator Data'!E50=0,0,IF(LOG('Indicator Data'!E50)&gt;F$195,10,IF(LOG('Indicator Data'!E50)&lt;F$194,0,10-(F$195-LOG('Indicator Data'!E50))/(F$195-F$194)*10))),1)))</f>
        <v>6.8</v>
      </c>
      <c r="G47" s="55">
        <f>ROUND(IF('Indicator Data'!F50=0,0,IF(LOG('Indicator Data'!F50)&gt;G$195,10,IF(LOG('Indicator Data'!F50)&lt;G$194,0,10-(G$195-LOG('Indicator Data'!F50))/(G$195-G$194)*10))),1)</f>
        <v>0</v>
      </c>
      <c r="H47" s="55">
        <f>ROUND(IF('Indicator Data'!G50=0,0,IF(LOG('Indicator Data'!G50)&gt;H$195,10,IF(LOG('Indicator Data'!G50)&lt;H$194,0,10-(H$195-LOG('Indicator Data'!G50))/(H$195-H$194)*10))),1)</f>
        <v>0</v>
      </c>
      <c r="I47" s="55">
        <f>ROUND(IF('Indicator Data'!H50=0,0,IF(LOG('Indicator Data'!H50)&gt;I$195,10,IF(LOG('Indicator Data'!H50)&lt;I$194,0,10-(I$195-LOG('Indicator Data'!H50))/(I$195-I$194)*10))),1)</f>
        <v>0</v>
      </c>
      <c r="J47" s="55">
        <f t="shared" si="68"/>
        <v>0</v>
      </c>
      <c r="K47" s="55">
        <f>ROUND(IF('Indicator Data'!I50=0,0,IF(LOG('Indicator Data'!I50)&gt;K$195,10,IF(LOG('Indicator Data'!I50)&lt;K$194,0,10-(K$195-LOG('Indicator Data'!I50))/(K$195-K$194)*10))),1)</f>
        <v>0</v>
      </c>
      <c r="L47" s="55">
        <f t="shared" si="69"/>
        <v>0</v>
      </c>
      <c r="M47" s="55">
        <f>ROUND(IF('Indicator Data'!J50=0,0,IF(LOG('Indicator Data'!J50)&gt;M$195,10,IF(LOG('Indicator Data'!J50)&lt;M$194,0,10-(M$195-LOG('Indicator Data'!J50))/(M$195-M$194)*10))),1)</f>
        <v>0</v>
      </c>
      <c r="N47" s="56">
        <f>'Indicator Data'!C50/'Indicator Data'!$CK50</f>
        <v>1.7150416067726604E-5</v>
      </c>
      <c r="O47" s="56">
        <f>'Indicator Data'!D50/'Indicator Data'!$CK50</f>
        <v>0</v>
      </c>
      <c r="P47" s="56">
        <f>IF(F47=0.1,"x",'Indicator Data'!E50/'Indicator Data'!$CK50)</f>
        <v>5.0996761809937981E-3</v>
      </c>
      <c r="Q47" s="56">
        <f>'Indicator Data'!F50/'Indicator Data'!$CK50</f>
        <v>0</v>
      </c>
      <c r="R47" s="56">
        <f>'Indicator Data'!G50/'Indicator Data'!$CK50</f>
        <v>0</v>
      </c>
      <c r="S47" s="56">
        <f>'Indicator Data'!H50/'Indicator Data'!$CK50</f>
        <v>0</v>
      </c>
      <c r="T47" s="56">
        <f>'Indicator Data'!I50/'Indicator Data'!$CK50</f>
        <v>0</v>
      </c>
      <c r="U47" s="56">
        <f>'Indicator Data'!J50/'Indicator Data'!$CK50</f>
        <v>0</v>
      </c>
      <c r="V47" s="55">
        <f t="shared" si="70"/>
        <v>0.1</v>
      </c>
      <c r="W47" s="55">
        <f t="shared" si="71"/>
        <v>0</v>
      </c>
      <c r="X47" s="55">
        <f t="shared" si="72"/>
        <v>0.1</v>
      </c>
      <c r="Y47" s="55">
        <f t="shared" si="73"/>
        <v>3.4</v>
      </c>
      <c r="Z47" s="55">
        <f t="shared" si="74"/>
        <v>0</v>
      </c>
      <c r="AA47" s="55">
        <f t="shared" si="75"/>
        <v>0</v>
      </c>
      <c r="AB47" s="55">
        <f t="shared" si="76"/>
        <v>0</v>
      </c>
      <c r="AC47" s="55">
        <f t="shared" si="77"/>
        <v>0</v>
      </c>
      <c r="AD47" s="55">
        <f t="shared" si="78"/>
        <v>0</v>
      </c>
      <c r="AE47" s="55">
        <f t="shared" si="79"/>
        <v>0</v>
      </c>
      <c r="AF47" s="55">
        <f t="shared" si="80"/>
        <v>0</v>
      </c>
      <c r="AG47" s="55">
        <f>ROUND(IF('Indicator Data'!K50=0,0,IF('Indicator Data'!K50&gt;AG$195,10,IF('Indicator Data'!K50&lt;AG$194,0,10-(AG$195-'Indicator Data'!K50)/(AG$195-AG$194)*10))),1)</f>
        <v>0</v>
      </c>
      <c r="AH47" s="55">
        <f t="shared" si="81"/>
        <v>1.6</v>
      </c>
      <c r="AI47" s="55">
        <f t="shared" si="82"/>
        <v>0.1</v>
      </c>
      <c r="AJ47" s="55">
        <f t="shared" si="83"/>
        <v>0</v>
      </c>
      <c r="AK47" s="55">
        <f t="shared" si="84"/>
        <v>0</v>
      </c>
      <c r="AL47" s="55">
        <f t="shared" si="85"/>
        <v>0</v>
      </c>
      <c r="AM47" s="55">
        <f t="shared" si="86"/>
        <v>0</v>
      </c>
      <c r="AN47" s="55">
        <f t="shared" si="87"/>
        <v>0</v>
      </c>
      <c r="AO47" s="182">
        <f t="shared" si="88"/>
        <v>0.9</v>
      </c>
      <c r="AP47" s="182">
        <f t="shared" si="41"/>
        <v>5.3</v>
      </c>
      <c r="AQ47" s="182">
        <f t="shared" si="89"/>
        <v>0</v>
      </c>
      <c r="AR47" s="182">
        <f t="shared" si="90"/>
        <v>0</v>
      </c>
      <c r="AS47" s="55">
        <f t="shared" si="91"/>
        <v>0</v>
      </c>
      <c r="AT47" s="55">
        <f>IF('Indicator Data'!L50="No data","x",IF('Indicator Data'!CL50&lt;1000,"x",ROUND((IF('Indicator Data'!L50&gt;AT$195,10,IF('Indicator Data'!L50&lt;AT$194,0,10-(AT$195-'Indicator Data'!L50)/(AT$195-AT$194)*10))),1)))</f>
        <v>3</v>
      </c>
      <c r="AU47" s="182">
        <f t="shared" si="92"/>
        <v>1.5</v>
      </c>
      <c r="AV47" s="55">
        <f>IF('Indicator Data'!M50="No data","x",ROUND(IF('Indicator Data'!M50=0,0,IF(LOG('Indicator Data'!M50)&gt;AV$195,10,IF(LOG('Indicator Data'!M50)&lt;AV$194,0,10-(AV$195-LOG('Indicator Data'!M50))/(AV$195-AV$194)*10))),1))</f>
        <v>0</v>
      </c>
      <c r="AW47" s="56">
        <f>IF(AV47="x","x",'Indicator Data'!M50/'Indicator Data'!$CK50)</f>
        <v>0</v>
      </c>
      <c r="AX47" s="55">
        <f t="shared" si="42"/>
        <v>0</v>
      </c>
      <c r="AY47" s="55">
        <f t="shared" si="43"/>
        <v>0</v>
      </c>
      <c r="AZ47" s="55" t="str">
        <f>IF('Indicator Data'!N50="No data","x",ROUND(IF('Indicator Data'!N50=0,0,IF(LOG('Indicator Data'!N50)&gt;AZ$195,10,IF(LOG('Indicator Data'!N50)&lt;AZ$194,0,10-(AZ$195-LOG('Indicator Data'!N50))/(AZ$195-AZ$194)*10))),1))</f>
        <v>x</v>
      </c>
      <c r="BA47" s="56" t="str">
        <f>IF(AZ47="x","x",'Indicator Data'!N50/'Indicator Data'!$CK50)</f>
        <v>x</v>
      </c>
      <c r="BB47" s="55" t="str">
        <f t="shared" si="44"/>
        <v>x</v>
      </c>
      <c r="BC47" s="55" t="str">
        <f t="shared" si="45"/>
        <v>x</v>
      </c>
      <c r="BD47" s="55" t="str">
        <f>IF('Indicator Data'!O50="No data","x",ROUND(IF('Indicator Data'!O50=0,0,IF(LOG('Indicator Data'!O50)&gt;BD$195,10,IF(LOG('Indicator Data'!O50)&lt;BD$194,0,10-(BD$195-LOG('Indicator Data'!O50))/(BD$195-BD$194)*10))),1))</f>
        <v>x</v>
      </c>
      <c r="BE47" s="56" t="str">
        <f>IF(BD47="x","x",'Indicator Data'!O50/'Indicator Data'!$CK50)</f>
        <v>x</v>
      </c>
      <c r="BF47" s="55" t="str">
        <f t="shared" si="46"/>
        <v>x</v>
      </c>
      <c r="BG47" s="55" t="str">
        <f t="shared" si="47"/>
        <v>x</v>
      </c>
      <c r="BH47" s="55" t="str">
        <f>IF('Indicator Data'!P50="No data","x",ROUND(IF('Indicator Data'!P50=0,0,IF(LOG('Indicator Data'!P50)&gt;BH$195,10,IF(LOG('Indicator Data'!P50)&lt;BH$194,0,10-(BH$195-LOG('Indicator Data'!P50))/(BH$195-BH$194)*10))),1))</f>
        <v>x</v>
      </c>
      <c r="BI47" s="56" t="str">
        <f>IF(BH47="x","x",'Indicator Data'!P50/'Indicator Data'!$CK50)</f>
        <v>x</v>
      </c>
      <c r="BJ47" s="55" t="str">
        <f t="shared" si="48"/>
        <v>x</v>
      </c>
      <c r="BK47" s="55" t="str">
        <f t="shared" si="49"/>
        <v>x</v>
      </c>
      <c r="BL47" s="55">
        <f t="shared" si="50"/>
        <v>0</v>
      </c>
      <c r="BM47" s="55">
        <f>ROUND(IF('Indicator Data'!Q50=0,0,IF(LOG('Indicator Data'!Q50)&gt;BM$195,10,IF(LOG('Indicator Data'!Q50)&lt;BM$194,0,10-(BM$195-LOG('Indicator Data'!Q50))/(BM$195-BM$194)*10))),1)</f>
        <v>0</v>
      </c>
      <c r="BN47" s="55">
        <f>ROUND(IF('Indicator Data'!R50=0,0,IF(LOG('Indicator Data'!R50)&gt;BN$195,10,IF(LOG('Indicator Data'!R50)&lt;BN$194,0,10-(BN$195-LOG('Indicator Data'!R50))/(BN$195-BN$194)*10))),1)</f>
        <v>0</v>
      </c>
      <c r="BO47" s="55">
        <f t="shared" si="51"/>
        <v>0</v>
      </c>
      <c r="BP47" s="56">
        <f>'Indicator Data'!Q50/'Indicator Data'!$CK50</f>
        <v>0</v>
      </c>
      <c r="BQ47" s="56">
        <f>'Indicator Data'!R50/'Indicator Data'!$CK50</f>
        <v>0</v>
      </c>
      <c r="BR47" s="55">
        <f t="shared" si="93"/>
        <v>0</v>
      </c>
      <c r="BS47" s="55">
        <f t="shared" si="94"/>
        <v>0</v>
      </c>
      <c r="BT47" s="55">
        <f t="shared" si="28"/>
        <v>0</v>
      </c>
      <c r="BU47" s="55">
        <f t="shared" si="52"/>
        <v>0</v>
      </c>
      <c r="BV47" s="55">
        <f>ROUND(IF('Indicator Data'!S50=0,0,IF(LOG('Indicator Data'!S50)&gt;BV$195,10,IF(LOG('Indicator Data'!S50)&lt;BV$194,0,10-(BV$195-LOG('Indicator Data'!S50))/(BV$195-BV$194)*10))),1)</f>
        <v>0</v>
      </c>
      <c r="BW47" s="55">
        <f>ROUND(IF('Indicator Data'!T50=0,0,IF(LOG('Indicator Data'!T50)&gt;BW$195,10,IF(LOG('Indicator Data'!T50)&lt;BW$194,0,10-(BW$195-LOG('Indicator Data'!T50))/(BW$195-BW$194)*10))),1)</f>
        <v>0</v>
      </c>
      <c r="BX47" s="55">
        <f t="shared" si="53"/>
        <v>0</v>
      </c>
      <c r="BY47" s="56">
        <f>'Indicator Data'!S50/'Indicator Data'!$CK50</f>
        <v>0</v>
      </c>
      <c r="BZ47" s="56">
        <f>'Indicator Data'!T50/'Indicator Data'!$CK50</f>
        <v>0</v>
      </c>
      <c r="CA47" s="55">
        <f t="shared" si="95"/>
        <v>0</v>
      </c>
      <c r="CB47" s="55">
        <f t="shared" si="96"/>
        <v>0</v>
      </c>
      <c r="CC47" s="55">
        <f t="shared" si="54"/>
        <v>0</v>
      </c>
      <c r="CD47" s="55">
        <f t="shared" si="55"/>
        <v>0</v>
      </c>
      <c r="CE47" s="55">
        <f t="shared" si="56"/>
        <v>0</v>
      </c>
      <c r="CF47" s="55">
        <f>ROUND(IF('Indicator Data'!U50=0,0,IF(LOG('Indicator Data'!U50)&gt;CF$195,10,IF(LOG('Indicator Data'!U50)&lt;CF$194,0,10-(CF$195-LOG('Indicator Data'!U50))/(CF$195-CF$194)*10))),1)</f>
        <v>0</v>
      </c>
      <c r="CG47" s="56">
        <f>'Indicator Data'!U50/'Indicator Data'!$CK50</f>
        <v>0</v>
      </c>
      <c r="CH47" s="55">
        <f t="shared" si="97"/>
        <v>0</v>
      </c>
      <c r="CI47" s="55">
        <f t="shared" si="57"/>
        <v>0</v>
      </c>
      <c r="CJ47" s="55">
        <f>ROUND(IF('Indicator Data'!V50=0,0,IF(LOG('Indicator Data'!V50)&gt;CJ$195,10,IF(LOG('Indicator Data'!V50)&lt;CJ$194,0,10-(CJ$195-LOG('Indicator Data'!V50))/(CJ$195-CJ$194)*10))),1)</f>
        <v>0</v>
      </c>
      <c r="CK47" s="56">
        <f>IF('Indicator Data'!V50/'Indicator Data'!$CK50&gt;1,1,'Indicator Data'!V50/'Indicator Data'!$CK50)</f>
        <v>0</v>
      </c>
      <c r="CL47" s="55">
        <f t="shared" si="98"/>
        <v>0</v>
      </c>
      <c r="CM47" s="55">
        <f t="shared" si="58"/>
        <v>0</v>
      </c>
      <c r="CN47" s="55">
        <f>ROUND(IF('Indicator Data'!W50=0,0,IF(LOG('Indicator Data'!W50)&gt;CN$195,10,IF(LOG('Indicator Data'!W50)&lt;CN$194,0,10-(CN$195-LOG('Indicator Data'!W50))/(CN$195-CN$194)*10))),1)</f>
        <v>0</v>
      </c>
      <c r="CO47" s="56">
        <f>'Indicator Data'!W50/'Indicator Data'!$CK50</f>
        <v>0</v>
      </c>
      <c r="CP47" s="55">
        <f t="shared" si="99"/>
        <v>0</v>
      </c>
      <c r="CQ47" s="55">
        <f t="shared" si="59"/>
        <v>0</v>
      </c>
      <c r="CR47" s="55">
        <f t="shared" si="100"/>
        <v>0</v>
      </c>
      <c r="CS47" s="55">
        <f>IF('Indicator Data'!BZ50="No data","x",ROUND(IF('Indicator Data'!BZ50&gt;CS$195,0,IF('Indicator Data'!BZ50&lt;CS$194,10,(CS$195-'Indicator Data'!BZ50)/(CS$195-CS$194)*10)),1))</f>
        <v>0.1</v>
      </c>
      <c r="CT47" s="55">
        <f>IF('Indicator Data'!CA50="No data","x",ROUND(IF('Indicator Data'!CA50&gt;CT$195,0,IF('Indicator Data'!CA50&lt;CT$194,10,(CT$195-'Indicator Data'!CA50)/(CT$195-CT$194)*10)),1))</f>
        <v>0</v>
      </c>
      <c r="CU47" s="55" t="str">
        <f>IF('Indicator Data'!AC50="No data","x",ROUND(IF('Indicator Data'!AC50&gt;CU$195,0,IF('Indicator Data'!AC50&lt;CU$194,10,(CU$195-'Indicator Data'!AC50)/(CU$195-CU$194)*10)),1))</f>
        <v>x</v>
      </c>
      <c r="CV47" s="55">
        <f t="shared" si="101"/>
        <v>0.1</v>
      </c>
      <c r="CW47" s="55">
        <f>IF('Indicator Data'!X50="No data","x",ROUND(IF(LOG('Indicator Data'!X50)&gt;CW$195,10,IF(LOG('Indicator Data'!X50)&lt;CW$194,0,10-(CW$195-LOG('Indicator Data'!X50))/(CW$195-CW$194)*10)),1))</f>
        <v>7.1</v>
      </c>
      <c r="CX47" s="55">
        <f>IF('Indicator Data'!Y50="No data","x",ROUND(IF('Indicator Data'!Y50&gt;CX$195,10,IF('Indicator Data'!Y50&lt;CX$194,0,10-(CX$195-'Indicator Data'!Y50)/(CX$195-CX$194)*10)),1))</f>
        <v>0.9</v>
      </c>
      <c r="CY47" s="55">
        <f>IF('Indicator Data'!Z50="No data","x",ROUND(IF('Indicator Data'!Z50&gt;CY$195,10,IF('Indicator Data'!Z50&lt;CY$194,0,10-(CY$195-'Indicator Data'!Z50)/(CY$195-CY$194)*10)),1))</f>
        <v>7.4</v>
      </c>
      <c r="CZ47" s="55">
        <f>IF('Indicator Data'!AA50="No data","x",ROUND(IF('Indicator Data'!AA50&gt;CZ$195,10,IF('Indicator Data'!AA50&lt;CZ$194,0,10-(CZ$195-'Indicator Data'!AA50)/(CZ$195-CZ$194)*10)),1))</f>
        <v>1</v>
      </c>
      <c r="DA47" s="55">
        <f t="shared" si="60"/>
        <v>4.0999999999999996</v>
      </c>
      <c r="DB47" s="55">
        <f t="shared" si="61"/>
        <v>2.8</v>
      </c>
      <c r="DC47" s="55" t="str">
        <f>IF('Indicator Data'!AF50="No data","x",ROUND(IF('Indicator Data'!AF50&gt;DC$195,10,IF('Indicator Data'!AF50&lt;DC$194,0,10-(DC$195-'Indicator Data'!AF50)/(DC$195-DC$194)*10)),1))</f>
        <v>x</v>
      </c>
      <c r="DD47" s="55">
        <f>IF('Indicator Data'!AG50="No data","x",ROUND(IF('Indicator Data'!AG50&gt;DD$195,10,IF('Indicator Data'!AG50&lt;DD$194,0,10-(DD$195-'Indicator Data'!AG50)/(DD$195-DD$194)*10)),1))</f>
        <v>0.1</v>
      </c>
      <c r="DE47" s="55">
        <f t="shared" si="62"/>
        <v>3.3</v>
      </c>
      <c r="DF47" s="55">
        <f>IF('Indicator Data'!AB50="No data","x",ROUND(IF('Indicator Data'!AB50&gt;DF$195,10,IF('Indicator Data'!AB50&lt;DF$194,0,10-(DF$195-'Indicator Data'!AB50)/(DF$195-DF$194)*10)),1))</f>
        <v>0</v>
      </c>
      <c r="DG47" s="55">
        <f t="shared" si="63"/>
        <v>0</v>
      </c>
      <c r="DH47" s="183">
        <f>IF('Indicator Data'!AD50="No data","x",'Indicator Data'!AD50/'Indicator Data'!$CJ50)</f>
        <v>1.0684603253766204E-3</v>
      </c>
      <c r="DI47" s="55">
        <f t="shared" si="64"/>
        <v>0</v>
      </c>
      <c r="DJ47" s="55">
        <f>IF('Indicator Data'!AE50="No data","x",ROUND(IF('Indicator Data'!AE50&gt;DJ$195,0,IF('Indicator Data'!AE50&lt;DJ$194,10,(DJ$195-'Indicator Data'!AE50)/(DJ$195-DJ$194)*10)),1))</f>
        <v>4</v>
      </c>
      <c r="DK47" s="55">
        <f t="shared" si="65"/>
        <v>2</v>
      </c>
      <c r="DL47" s="55">
        <f t="shared" si="66"/>
        <v>1.8</v>
      </c>
      <c r="DM47" s="57">
        <f t="shared" si="102"/>
        <v>1.2</v>
      </c>
      <c r="DN47" s="58">
        <f t="shared" si="103"/>
        <v>1.7</v>
      </c>
      <c r="DO47" s="55">
        <f>ROUND(IF('Indicator Data'!AH50=0,0,IF('Indicator Data'!AH50&gt;DO$195,10,IF('Indicator Data'!AH50&lt;DO$194,0,10-(DO$195-'Indicator Data'!AH50)/(DO$195-DO$194)*10))),1)</f>
        <v>0.1</v>
      </c>
      <c r="DP47" s="55">
        <f>ROUND(IF('Indicator Data'!AI50=0,0,IF(LOG('Indicator Data'!AI50)&gt;LOG(DP$195),10,IF(LOG('Indicator Data'!AI50)&lt;LOG(DP$194),0,10-(LOG(DP$195)-LOG('Indicator Data'!AI50))/(LOG(DP$195)-LOG(DP$194))*10))),1)</f>
        <v>0</v>
      </c>
      <c r="DQ47" s="57">
        <f t="shared" si="104"/>
        <v>0.1</v>
      </c>
      <c r="DR47" s="55">
        <f>'Indicator Data'!AJ50</f>
        <v>0</v>
      </c>
      <c r="DS47" s="55">
        <f>'Indicator Data'!AK50</f>
        <v>0</v>
      </c>
      <c r="DT47" s="57">
        <f t="shared" si="105"/>
        <v>0</v>
      </c>
      <c r="DU47" s="58">
        <f t="shared" si="106"/>
        <v>0.1</v>
      </c>
      <c r="DV47" s="15"/>
      <c r="DW47" s="103"/>
    </row>
    <row r="48" spans="1:127" s="4" customFormat="1" x14ac:dyDescent="0.3">
      <c r="A48" s="121" t="str">
        <f>'Indicator Data'!A51</f>
        <v>Denmark</v>
      </c>
      <c r="B48" s="59" t="str">
        <f>'Indicator Data'!B51</f>
        <v>DNK</v>
      </c>
      <c r="C48" s="55">
        <f>ROUND(IF('Indicator Data'!C51=0,0.1,IF(LOG('Indicator Data'!C51)&gt;C$195,10,IF(LOG('Indicator Data'!C51)&lt;C$194,0,10-(C$195-LOG('Indicator Data'!C51))/(C$195-C$194)*10))),1)</f>
        <v>0.1</v>
      </c>
      <c r="D48" s="55">
        <f>ROUND(IF('Indicator Data'!D51=0,0.1,IF(LOG('Indicator Data'!D51)&gt;D$195,10,IF(LOG('Indicator Data'!D51)&lt;D$194,0,10-(D$195-LOG('Indicator Data'!D51))/(D$195-D$194)*10))),1)</f>
        <v>0.1</v>
      </c>
      <c r="E48" s="55">
        <f t="shared" si="67"/>
        <v>0.1</v>
      </c>
      <c r="F48" s="55">
        <f>IF('Indicator Data'!E51="No data",0.1,(ROUND(IF('Indicator Data'!E51=0,0,IF(LOG('Indicator Data'!E51)&gt;F$195,10,IF(LOG('Indicator Data'!E51)&lt;F$194,0,10-(F$195-LOG('Indicator Data'!E51))/(F$195-F$194)*10))),1)))</f>
        <v>3.8</v>
      </c>
      <c r="G48" s="55">
        <f>ROUND(IF('Indicator Data'!F51=0,0,IF(LOG('Indicator Data'!F51)&gt;G$195,10,IF(LOG('Indicator Data'!F51)&lt;G$194,0,10-(G$195-LOG('Indicator Data'!F51))/(G$195-G$194)*10))),1)</f>
        <v>0</v>
      </c>
      <c r="H48" s="55">
        <f>ROUND(IF('Indicator Data'!G51=0,0,IF(LOG('Indicator Data'!G51)&gt;H$195,10,IF(LOG('Indicator Data'!G51)&lt;H$194,0,10-(H$195-LOG('Indicator Data'!G51))/(H$195-H$194)*10))),1)</f>
        <v>0</v>
      </c>
      <c r="I48" s="55">
        <f>ROUND(IF('Indicator Data'!H51=0,0,IF(LOG('Indicator Data'!H51)&gt;I$195,10,IF(LOG('Indicator Data'!H51)&lt;I$194,0,10-(I$195-LOG('Indicator Data'!H51))/(I$195-I$194)*10))),1)</f>
        <v>0</v>
      </c>
      <c r="J48" s="55">
        <f t="shared" si="68"/>
        <v>0</v>
      </c>
      <c r="K48" s="55">
        <f>ROUND(IF('Indicator Data'!I51=0,0,IF(LOG('Indicator Data'!I51)&gt;K$195,10,IF(LOG('Indicator Data'!I51)&lt;K$194,0,10-(K$195-LOG('Indicator Data'!I51))/(K$195-K$194)*10))),1)</f>
        <v>0</v>
      </c>
      <c r="L48" s="55">
        <f t="shared" si="69"/>
        <v>0</v>
      </c>
      <c r="M48" s="55">
        <f>ROUND(IF('Indicator Data'!J51=0,0,IF(LOG('Indicator Data'!J51)&gt;M$195,10,IF(LOG('Indicator Data'!J51)&lt;M$194,0,10-(M$195-LOG('Indicator Data'!J51))/(M$195-M$194)*10))),1)</f>
        <v>0</v>
      </c>
      <c r="N48" s="56">
        <f>'Indicator Data'!C51/'Indicator Data'!$CK51</f>
        <v>0</v>
      </c>
      <c r="O48" s="56">
        <f>'Indicator Data'!D51/'Indicator Data'!$CK51</f>
        <v>0</v>
      </c>
      <c r="P48" s="56">
        <f>IF(F48=0.1,"x",'Indicator Data'!E51/'Indicator Data'!$CK51)</f>
        <v>5.9920571082433983E-4</v>
      </c>
      <c r="Q48" s="56">
        <f>'Indicator Data'!F51/'Indicator Data'!$CK51</f>
        <v>0</v>
      </c>
      <c r="R48" s="56">
        <f>'Indicator Data'!G51/'Indicator Data'!$CK51</f>
        <v>0</v>
      </c>
      <c r="S48" s="56">
        <f>'Indicator Data'!H51/'Indicator Data'!$CK51</f>
        <v>0</v>
      </c>
      <c r="T48" s="56">
        <f>'Indicator Data'!I51/'Indicator Data'!$CK51</f>
        <v>0</v>
      </c>
      <c r="U48" s="56">
        <f>'Indicator Data'!J51/'Indicator Data'!$CK51</f>
        <v>0</v>
      </c>
      <c r="V48" s="55">
        <f t="shared" si="70"/>
        <v>0</v>
      </c>
      <c r="W48" s="55">
        <f t="shared" si="71"/>
        <v>0</v>
      </c>
      <c r="X48" s="55">
        <f t="shared" si="72"/>
        <v>0</v>
      </c>
      <c r="Y48" s="55">
        <f t="shared" si="73"/>
        <v>0.4</v>
      </c>
      <c r="Z48" s="55">
        <f t="shared" si="74"/>
        <v>0</v>
      </c>
      <c r="AA48" s="55">
        <f t="shared" si="75"/>
        <v>0</v>
      </c>
      <c r="AB48" s="55">
        <f t="shared" si="76"/>
        <v>0</v>
      </c>
      <c r="AC48" s="55">
        <f t="shared" si="77"/>
        <v>0</v>
      </c>
      <c r="AD48" s="55">
        <f t="shared" si="78"/>
        <v>0</v>
      </c>
      <c r="AE48" s="55">
        <f t="shared" si="79"/>
        <v>0</v>
      </c>
      <c r="AF48" s="55">
        <f t="shared" si="80"/>
        <v>0</v>
      </c>
      <c r="AG48" s="55">
        <f>ROUND(IF('Indicator Data'!K51=0,0,IF('Indicator Data'!K51&gt;AG$195,10,IF('Indicator Data'!K51&lt;AG$194,0,10-(AG$195-'Indicator Data'!K51)/(AG$195-AG$194)*10))),1)</f>
        <v>1</v>
      </c>
      <c r="AH48" s="55">
        <f t="shared" si="81"/>
        <v>0.1</v>
      </c>
      <c r="AI48" s="55">
        <f t="shared" si="82"/>
        <v>0.1</v>
      </c>
      <c r="AJ48" s="55">
        <f t="shared" si="83"/>
        <v>0</v>
      </c>
      <c r="AK48" s="55">
        <f t="shared" si="84"/>
        <v>0</v>
      </c>
      <c r="AL48" s="55">
        <f t="shared" si="85"/>
        <v>0</v>
      </c>
      <c r="AM48" s="55">
        <f t="shared" si="86"/>
        <v>0</v>
      </c>
      <c r="AN48" s="55">
        <f t="shared" si="87"/>
        <v>0</v>
      </c>
      <c r="AO48" s="182">
        <f t="shared" si="88"/>
        <v>0.1</v>
      </c>
      <c r="AP48" s="182">
        <f t="shared" si="41"/>
        <v>2.2999999999999998</v>
      </c>
      <c r="AQ48" s="182">
        <f t="shared" si="89"/>
        <v>0</v>
      </c>
      <c r="AR48" s="182">
        <f t="shared" si="90"/>
        <v>0</v>
      </c>
      <c r="AS48" s="55">
        <f t="shared" si="91"/>
        <v>0.5</v>
      </c>
      <c r="AT48" s="55">
        <f>IF('Indicator Data'!L51="No data","x",IF('Indicator Data'!CL51&lt;1000,"x",ROUND((IF('Indicator Data'!L51&gt;AT$195,10,IF('Indicator Data'!L51&lt;AT$194,0,10-(AT$195-'Indicator Data'!L51)/(AT$195-AT$194)*10))),1)))</f>
        <v>4</v>
      </c>
      <c r="AU48" s="182">
        <f t="shared" si="92"/>
        <v>2.2999999999999998</v>
      </c>
      <c r="AV48" s="55">
        <f>IF('Indicator Data'!M51="No data","x",ROUND(IF('Indicator Data'!M51=0,0,IF(LOG('Indicator Data'!M51)&gt;AV$195,10,IF(LOG('Indicator Data'!M51)&lt;AV$194,0,10-(AV$195-LOG('Indicator Data'!M51))/(AV$195-AV$194)*10))),1))</f>
        <v>0</v>
      </c>
      <c r="AW48" s="56">
        <f>IF(AV48="x","x",'Indicator Data'!M51/'Indicator Data'!$CK51)</f>
        <v>0</v>
      </c>
      <c r="AX48" s="55">
        <f t="shared" si="42"/>
        <v>0</v>
      </c>
      <c r="AY48" s="55">
        <f t="shared" si="43"/>
        <v>0</v>
      </c>
      <c r="AZ48" s="55" t="str">
        <f>IF('Indicator Data'!N51="No data","x",ROUND(IF('Indicator Data'!N51=0,0,IF(LOG('Indicator Data'!N51)&gt;AZ$195,10,IF(LOG('Indicator Data'!N51)&lt;AZ$194,0,10-(AZ$195-LOG('Indicator Data'!N51))/(AZ$195-AZ$194)*10))),1))</f>
        <v>x</v>
      </c>
      <c r="BA48" s="56" t="str">
        <f>IF(AZ48="x","x",'Indicator Data'!N51/'Indicator Data'!$CK51)</f>
        <v>x</v>
      </c>
      <c r="BB48" s="55" t="str">
        <f t="shared" si="44"/>
        <v>x</v>
      </c>
      <c r="BC48" s="55" t="str">
        <f t="shared" si="45"/>
        <v>x</v>
      </c>
      <c r="BD48" s="55" t="str">
        <f>IF('Indicator Data'!O51="No data","x",ROUND(IF('Indicator Data'!O51=0,0,IF(LOG('Indicator Data'!O51)&gt;BD$195,10,IF(LOG('Indicator Data'!O51)&lt;BD$194,0,10-(BD$195-LOG('Indicator Data'!O51))/(BD$195-BD$194)*10))),1))</f>
        <v>x</v>
      </c>
      <c r="BE48" s="56" t="str">
        <f>IF(BD48="x","x",'Indicator Data'!O51/'Indicator Data'!$CK51)</f>
        <v>x</v>
      </c>
      <c r="BF48" s="55" t="str">
        <f t="shared" si="46"/>
        <v>x</v>
      </c>
      <c r="BG48" s="55" t="str">
        <f t="shared" si="47"/>
        <v>x</v>
      </c>
      <c r="BH48" s="55" t="str">
        <f>IF('Indicator Data'!P51="No data","x",ROUND(IF('Indicator Data'!P51=0,0,IF(LOG('Indicator Data'!P51)&gt;BH$195,10,IF(LOG('Indicator Data'!P51)&lt;BH$194,0,10-(BH$195-LOG('Indicator Data'!P51))/(BH$195-BH$194)*10))),1))</f>
        <v>x</v>
      </c>
      <c r="BI48" s="56" t="str">
        <f>IF(BH48="x","x",'Indicator Data'!P51/'Indicator Data'!$CK51)</f>
        <v>x</v>
      </c>
      <c r="BJ48" s="55" t="str">
        <f t="shared" si="48"/>
        <v>x</v>
      </c>
      <c r="BK48" s="55" t="str">
        <f t="shared" si="49"/>
        <v>x</v>
      </c>
      <c r="BL48" s="55">
        <f t="shared" si="50"/>
        <v>0</v>
      </c>
      <c r="BM48" s="55">
        <f>ROUND(IF('Indicator Data'!Q51=0,0,IF(LOG('Indicator Data'!Q51)&gt;BM$195,10,IF(LOG('Indicator Data'!Q51)&lt;BM$194,0,10-(BM$195-LOG('Indicator Data'!Q51))/(BM$195-BM$194)*10))),1)</f>
        <v>0</v>
      </c>
      <c r="BN48" s="55">
        <f>ROUND(IF('Indicator Data'!R51=0,0,IF(LOG('Indicator Data'!R51)&gt;BN$195,10,IF(LOG('Indicator Data'!R51)&lt;BN$194,0,10-(BN$195-LOG('Indicator Data'!R51))/(BN$195-BN$194)*10))),1)</f>
        <v>0</v>
      </c>
      <c r="BO48" s="55">
        <f t="shared" si="51"/>
        <v>0</v>
      </c>
      <c r="BP48" s="56">
        <f>'Indicator Data'!Q51/'Indicator Data'!$CK51</f>
        <v>0</v>
      </c>
      <c r="BQ48" s="56">
        <f>'Indicator Data'!R51/'Indicator Data'!$CK51</f>
        <v>0</v>
      </c>
      <c r="BR48" s="55">
        <f t="shared" si="93"/>
        <v>0</v>
      </c>
      <c r="BS48" s="55">
        <f t="shared" si="94"/>
        <v>0</v>
      </c>
      <c r="BT48" s="55">
        <f t="shared" si="28"/>
        <v>0</v>
      </c>
      <c r="BU48" s="55">
        <f t="shared" si="52"/>
        <v>0</v>
      </c>
      <c r="BV48" s="55">
        <f>ROUND(IF('Indicator Data'!S51=0,0,IF(LOG('Indicator Data'!S51)&gt;BV$195,10,IF(LOG('Indicator Data'!S51)&lt;BV$194,0,10-(BV$195-LOG('Indicator Data'!S51))/(BV$195-BV$194)*10))),1)</f>
        <v>0</v>
      </c>
      <c r="BW48" s="55">
        <f>ROUND(IF('Indicator Data'!T51=0,0,IF(LOG('Indicator Data'!T51)&gt;BW$195,10,IF(LOG('Indicator Data'!T51)&lt;BW$194,0,10-(BW$195-LOG('Indicator Data'!T51))/(BW$195-BW$194)*10))),1)</f>
        <v>0</v>
      </c>
      <c r="BX48" s="55">
        <f t="shared" si="53"/>
        <v>0</v>
      </c>
      <c r="BY48" s="56">
        <f>'Indicator Data'!S51/'Indicator Data'!$CK51</f>
        <v>0</v>
      </c>
      <c r="BZ48" s="56">
        <f>'Indicator Data'!T51/'Indicator Data'!$CK51</f>
        <v>0</v>
      </c>
      <c r="CA48" s="55">
        <f t="shared" si="95"/>
        <v>0</v>
      </c>
      <c r="CB48" s="55">
        <f t="shared" si="96"/>
        <v>0</v>
      </c>
      <c r="CC48" s="55">
        <f t="shared" si="54"/>
        <v>0</v>
      </c>
      <c r="CD48" s="55">
        <f t="shared" si="55"/>
        <v>0</v>
      </c>
      <c r="CE48" s="55">
        <f t="shared" si="56"/>
        <v>0</v>
      </c>
      <c r="CF48" s="55">
        <f>ROUND(IF('Indicator Data'!U51=0,0,IF(LOG('Indicator Data'!U51)&gt;CF$195,10,IF(LOG('Indicator Data'!U51)&lt;CF$194,0,10-(CF$195-LOG('Indicator Data'!U51))/(CF$195-CF$194)*10))),1)</f>
        <v>0</v>
      </c>
      <c r="CG48" s="56">
        <f>'Indicator Data'!U51/'Indicator Data'!$CK51</f>
        <v>0</v>
      </c>
      <c r="CH48" s="55">
        <f t="shared" si="97"/>
        <v>0</v>
      </c>
      <c r="CI48" s="55">
        <f t="shared" si="57"/>
        <v>0</v>
      </c>
      <c r="CJ48" s="55">
        <f>ROUND(IF('Indicator Data'!V51=0,0,IF(LOG('Indicator Data'!V51)&gt;CJ$195,10,IF(LOG('Indicator Data'!V51)&lt;CJ$194,0,10-(CJ$195-LOG('Indicator Data'!V51))/(CJ$195-CJ$194)*10))),1)</f>
        <v>0</v>
      </c>
      <c r="CK48" s="56">
        <f>IF('Indicator Data'!V51/'Indicator Data'!$CK51&gt;1,1,'Indicator Data'!V51/'Indicator Data'!$CK51)</f>
        <v>0</v>
      </c>
      <c r="CL48" s="55">
        <f t="shared" si="98"/>
        <v>0</v>
      </c>
      <c r="CM48" s="55">
        <f t="shared" si="58"/>
        <v>0</v>
      </c>
      <c r="CN48" s="55">
        <f>ROUND(IF('Indicator Data'!W51=0,0,IF(LOG('Indicator Data'!W51)&gt;CN$195,10,IF(LOG('Indicator Data'!W51)&lt;CN$194,0,10-(CN$195-LOG('Indicator Data'!W51))/(CN$195-CN$194)*10))),1)</f>
        <v>0</v>
      </c>
      <c r="CO48" s="56">
        <f>'Indicator Data'!W51/'Indicator Data'!$CK51</f>
        <v>0</v>
      </c>
      <c r="CP48" s="55">
        <f t="shared" si="99"/>
        <v>0</v>
      </c>
      <c r="CQ48" s="55">
        <f t="shared" si="59"/>
        <v>0</v>
      </c>
      <c r="CR48" s="55">
        <f t="shared" si="100"/>
        <v>0</v>
      </c>
      <c r="CS48" s="55">
        <f>IF('Indicator Data'!BZ51="No data","x",ROUND(IF('Indicator Data'!BZ51&gt;CS$195,0,IF('Indicator Data'!BZ51&lt;CS$194,10,(CS$195-'Indicator Data'!BZ51)/(CS$195-CS$194)*10)),1))</f>
        <v>0</v>
      </c>
      <c r="CT48" s="55">
        <f>IF('Indicator Data'!CA51="No data","x",ROUND(IF('Indicator Data'!CA51&gt;CT$195,0,IF('Indicator Data'!CA51&lt;CT$194,10,(CT$195-'Indicator Data'!CA51)/(CT$195-CT$194)*10)),1))</f>
        <v>0</v>
      </c>
      <c r="CU48" s="55" t="str">
        <f>IF('Indicator Data'!AC51="No data","x",ROUND(IF('Indicator Data'!AC51&gt;CU$195,0,IF('Indicator Data'!AC51&lt;CU$194,10,(CU$195-'Indicator Data'!AC51)/(CU$195-CU$194)*10)),1))</f>
        <v>x</v>
      </c>
      <c r="CV48" s="55">
        <f t="shared" si="101"/>
        <v>0</v>
      </c>
      <c r="CW48" s="55">
        <f>IF('Indicator Data'!X51="No data","x",ROUND(IF(LOG('Indicator Data'!X51)&gt;CW$195,10,IF(LOG('Indicator Data'!X51)&lt;CW$194,0,10-(CW$195-LOG('Indicator Data'!X51))/(CW$195-CW$194)*10)),1))</f>
        <v>7.1</v>
      </c>
      <c r="CX48" s="55">
        <f>IF('Indicator Data'!Y51="No data","x",ROUND(IF('Indicator Data'!Y51&gt;CX$195,10,IF('Indicator Data'!Y51&lt;CX$194,0,10-(CX$195-'Indicator Data'!Y51)/(CX$195-CX$194)*10)),1))</f>
        <v>1.4</v>
      </c>
      <c r="CY48" s="55">
        <f>IF('Indicator Data'!Z51="No data","x",ROUND(IF('Indicator Data'!Z51&gt;CY$195,10,IF('Indicator Data'!Z51&lt;CY$194,0,10-(CY$195-'Indicator Data'!Z51)/(CY$195-CY$194)*10)),1))</f>
        <v>8.8000000000000007</v>
      </c>
      <c r="CZ48" s="55" t="str">
        <f>IF('Indicator Data'!AA51="No data","x",ROUND(IF('Indicator Data'!AA51&gt;CZ$195,10,IF('Indicator Data'!AA51&lt;CZ$194,0,10-(CZ$195-'Indicator Data'!AA51)/(CZ$195-CZ$194)*10)),1))</f>
        <v>x</v>
      </c>
      <c r="DA48" s="55">
        <f t="shared" si="60"/>
        <v>5.8</v>
      </c>
      <c r="DB48" s="55">
        <f t="shared" si="61"/>
        <v>3.9</v>
      </c>
      <c r="DC48" s="55">
        <f>IF('Indicator Data'!AF51="No data","x",ROUND(IF('Indicator Data'!AF51&gt;DC$195,10,IF('Indicator Data'!AF51&lt;DC$194,0,10-(DC$195-'Indicator Data'!AF51)/(DC$195-DC$194)*10)),1))</f>
        <v>0</v>
      </c>
      <c r="DD48" s="55">
        <f>IF('Indicator Data'!AG51="No data","x",ROUND(IF('Indicator Data'!AG51&gt;DD$195,10,IF('Indicator Data'!AG51&lt;DD$194,0,10-(DD$195-'Indicator Data'!AG51)/(DD$195-DD$194)*10)),1))</f>
        <v>0.2</v>
      </c>
      <c r="DE48" s="55">
        <f t="shared" si="62"/>
        <v>3.5</v>
      </c>
      <c r="DF48" s="55">
        <f>IF('Indicator Data'!AB51="No data","x",ROUND(IF('Indicator Data'!AB51&gt;DF$195,10,IF('Indicator Data'!AB51&lt;DF$194,0,10-(DF$195-'Indicator Data'!AB51)/(DF$195-DF$194)*10)),1))</f>
        <v>0</v>
      </c>
      <c r="DG48" s="55">
        <f t="shared" si="63"/>
        <v>0</v>
      </c>
      <c r="DH48" s="183">
        <f>IF('Indicator Data'!AD51="No data","x",'Indicator Data'!AD51/'Indicator Data'!$CJ51)</f>
        <v>3.7769342624591618E-4</v>
      </c>
      <c r="DI48" s="55">
        <f t="shared" si="64"/>
        <v>6.2</v>
      </c>
      <c r="DJ48" s="55">
        <f>IF('Indicator Data'!AE51="No data","x",ROUND(IF('Indicator Data'!AE51&gt;DJ$195,0,IF('Indicator Data'!AE51&lt;DJ$194,10,(DJ$195-'Indicator Data'!AE51)/(DJ$195-DJ$194)*10)),1))</f>
        <v>0</v>
      </c>
      <c r="DK48" s="55">
        <f t="shared" si="65"/>
        <v>3.1</v>
      </c>
      <c r="DL48" s="55">
        <f t="shared" si="66"/>
        <v>2.2000000000000002</v>
      </c>
      <c r="DM48" s="57">
        <f t="shared" si="102"/>
        <v>1.7</v>
      </c>
      <c r="DN48" s="58">
        <f t="shared" si="103"/>
        <v>1.1000000000000001</v>
      </c>
      <c r="DO48" s="55">
        <f>ROUND(IF('Indicator Data'!AH51=0,0,IF('Indicator Data'!AH51&gt;DO$195,10,IF('Indicator Data'!AH51&lt;DO$194,0,10-(DO$195-'Indicator Data'!AH51)/(DO$195-DO$194)*10))),1)</f>
        <v>0</v>
      </c>
      <c r="DP48" s="55">
        <f>ROUND(IF('Indicator Data'!AI51=0,0,IF(LOG('Indicator Data'!AI51)&gt;LOG(DP$195),10,IF(LOG('Indicator Data'!AI51)&lt;LOG(DP$194),0,10-(LOG(DP$195)-LOG('Indicator Data'!AI51))/(LOG(DP$195)-LOG(DP$194))*10))),1)</f>
        <v>0</v>
      </c>
      <c r="DQ48" s="57">
        <f t="shared" si="104"/>
        <v>0</v>
      </c>
      <c r="DR48" s="55">
        <f>'Indicator Data'!AJ51</f>
        <v>0</v>
      </c>
      <c r="DS48" s="55">
        <f>'Indicator Data'!AK51</f>
        <v>0</v>
      </c>
      <c r="DT48" s="57">
        <f t="shared" si="105"/>
        <v>0</v>
      </c>
      <c r="DU48" s="58">
        <f t="shared" si="106"/>
        <v>0</v>
      </c>
      <c r="DV48" s="15"/>
      <c r="DW48" s="103"/>
    </row>
    <row r="49" spans="1:127" s="4" customFormat="1" x14ac:dyDescent="0.3">
      <c r="A49" s="121" t="str">
        <f>'Indicator Data'!A52</f>
        <v>Djibouti</v>
      </c>
      <c r="B49" s="59" t="str">
        <f>'Indicator Data'!B52</f>
        <v>DJI</v>
      </c>
      <c r="C49" s="55">
        <f>ROUND(IF('Indicator Data'!C52=0,0.1,IF(LOG('Indicator Data'!C52)&gt;C$195,10,IF(LOG('Indicator Data'!C52)&lt;C$194,0,10-(C$195-LOG('Indicator Data'!C52))/(C$195-C$194)*10))),1)</f>
        <v>5.6</v>
      </c>
      <c r="D49" s="55">
        <f>ROUND(IF('Indicator Data'!D52=0,0.1,IF(LOG('Indicator Data'!D52)&gt;D$195,10,IF(LOG('Indicator Data'!D52)&lt;D$194,0,10-(D$195-LOG('Indicator Data'!D52))/(D$195-D$194)*10))),1)</f>
        <v>0.1</v>
      </c>
      <c r="E49" s="55">
        <f t="shared" si="67"/>
        <v>3.3</v>
      </c>
      <c r="F49" s="55">
        <f>IF('Indicator Data'!E52="No data",0.1,(ROUND(IF('Indicator Data'!E52=0,0,IF(LOG('Indicator Data'!E52)&gt;F$195,10,IF(LOG('Indicator Data'!E52)&lt;F$194,0,10-(F$195-LOG('Indicator Data'!E52))/(F$195-F$194)*10))),1)))</f>
        <v>0.6</v>
      </c>
      <c r="G49" s="55">
        <f>ROUND(IF('Indicator Data'!F52=0,0,IF(LOG('Indicator Data'!F52)&gt;G$195,10,IF(LOG('Indicator Data'!F52)&lt;G$194,0,10-(G$195-LOG('Indicator Data'!F52))/(G$195-G$194)*10))),1)</f>
        <v>6.4</v>
      </c>
      <c r="H49" s="55">
        <f>ROUND(IF('Indicator Data'!G52=0,0,IF(LOG('Indicator Data'!G52)&gt;H$195,10,IF(LOG('Indicator Data'!G52)&lt;H$194,0,10-(H$195-LOG('Indicator Data'!G52))/(H$195-H$194)*10))),1)</f>
        <v>0</v>
      </c>
      <c r="I49" s="55">
        <f>ROUND(IF('Indicator Data'!H52=0,0,IF(LOG('Indicator Data'!H52)&gt;I$195,10,IF(LOG('Indicator Data'!H52)&lt;I$194,0,10-(I$195-LOG('Indicator Data'!H52))/(I$195-I$194)*10))),1)</f>
        <v>0</v>
      </c>
      <c r="J49" s="55">
        <f t="shared" si="68"/>
        <v>0</v>
      </c>
      <c r="K49" s="55">
        <f>ROUND(IF('Indicator Data'!I52=0,0,IF(LOG('Indicator Data'!I52)&gt;K$195,10,IF(LOG('Indicator Data'!I52)&lt;K$194,0,10-(K$195-LOG('Indicator Data'!I52))/(K$195-K$194)*10))),1)</f>
        <v>0</v>
      </c>
      <c r="L49" s="55">
        <f t="shared" si="69"/>
        <v>0</v>
      </c>
      <c r="M49" s="55">
        <f>ROUND(IF('Indicator Data'!J52=0,0,IF(LOG('Indicator Data'!J52)&gt;M$195,10,IF(LOG('Indicator Data'!J52)&lt;M$194,0,10-(M$195-LOG('Indicator Data'!J52))/(M$195-M$194)*10))),1)</f>
        <v>8.6</v>
      </c>
      <c r="N49" s="56">
        <f>'Indicator Data'!C52/'Indicator Data'!$CK52</f>
        <v>1.8875457063571382E-3</v>
      </c>
      <c r="O49" s="56">
        <f>'Indicator Data'!D52/'Indicator Data'!$CK52</f>
        <v>0</v>
      </c>
      <c r="P49" s="56">
        <f>IF(F49=0.1,"x",'Indicator Data'!E52/'Indicator Data'!$CK52)</f>
        <v>1.9281365114127535E-4</v>
      </c>
      <c r="Q49" s="56">
        <f>'Indicator Data'!F52/'Indicator Data'!$CK52</f>
        <v>7.3553008693328316E-5</v>
      </c>
      <c r="R49" s="56">
        <f>'Indicator Data'!G52/'Indicator Data'!$CK52</f>
        <v>0</v>
      </c>
      <c r="S49" s="56">
        <f>'Indicator Data'!H52/'Indicator Data'!$CK52</f>
        <v>0</v>
      </c>
      <c r="T49" s="56">
        <f>'Indicator Data'!I52/'Indicator Data'!$CK52</f>
        <v>0</v>
      </c>
      <c r="U49" s="56">
        <f>'Indicator Data'!J52/'Indicator Data'!$CK52</f>
        <v>3.1156471983068562E-2</v>
      </c>
      <c r="V49" s="55">
        <f t="shared" si="70"/>
        <v>9.4</v>
      </c>
      <c r="W49" s="55">
        <f t="shared" si="71"/>
        <v>0</v>
      </c>
      <c r="X49" s="55">
        <f t="shared" si="72"/>
        <v>6.8</v>
      </c>
      <c r="Y49" s="55">
        <f t="shared" si="73"/>
        <v>0.1</v>
      </c>
      <c r="Z49" s="55">
        <f t="shared" si="74"/>
        <v>9.6999999999999993</v>
      </c>
      <c r="AA49" s="55">
        <f t="shared" si="75"/>
        <v>0</v>
      </c>
      <c r="AB49" s="55">
        <f t="shared" si="76"/>
        <v>0</v>
      </c>
      <c r="AC49" s="55">
        <f t="shared" si="77"/>
        <v>0</v>
      </c>
      <c r="AD49" s="55">
        <f t="shared" si="78"/>
        <v>0</v>
      </c>
      <c r="AE49" s="55">
        <f t="shared" si="79"/>
        <v>0</v>
      </c>
      <c r="AF49" s="55">
        <f t="shared" si="80"/>
        <v>10</v>
      </c>
      <c r="AG49" s="55">
        <f>ROUND(IF('Indicator Data'!K52=0,0,IF('Indicator Data'!K52&gt;AG$195,10,IF('Indicator Data'!K52&lt;AG$194,0,10-(AG$195-'Indicator Data'!K52)/(AG$195-AG$194)*10))),1)</f>
        <v>6.7</v>
      </c>
      <c r="AH49" s="55">
        <f t="shared" si="81"/>
        <v>7.5</v>
      </c>
      <c r="AI49" s="55">
        <f t="shared" si="82"/>
        <v>0.1</v>
      </c>
      <c r="AJ49" s="55">
        <f t="shared" si="83"/>
        <v>0</v>
      </c>
      <c r="AK49" s="55">
        <f t="shared" si="84"/>
        <v>0</v>
      </c>
      <c r="AL49" s="55">
        <f t="shared" si="85"/>
        <v>0</v>
      </c>
      <c r="AM49" s="55">
        <f t="shared" si="86"/>
        <v>0</v>
      </c>
      <c r="AN49" s="55">
        <f t="shared" si="87"/>
        <v>9.4</v>
      </c>
      <c r="AO49" s="182">
        <f t="shared" si="88"/>
        <v>5.3</v>
      </c>
      <c r="AP49" s="182">
        <f t="shared" si="41"/>
        <v>0.4</v>
      </c>
      <c r="AQ49" s="182">
        <f t="shared" si="89"/>
        <v>8.5</v>
      </c>
      <c r="AR49" s="182">
        <f t="shared" si="90"/>
        <v>0</v>
      </c>
      <c r="AS49" s="55">
        <f t="shared" si="91"/>
        <v>8.1</v>
      </c>
      <c r="AT49" s="55">
        <f>IF('Indicator Data'!L52="No data","x",IF('Indicator Data'!CL52&lt;1000,"x",ROUND((IF('Indicator Data'!L52&gt;AT$195,10,IF('Indicator Data'!L52&lt;AT$194,0,10-(AT$195-'Indicator Data'!L52)/(AT$195-AT$194)*10))),1)))</f>
        <v>10</v>
      </c>
      <c r="AU49" s="182">
        <f t="shared" si="92"/>
        <v>9.1</v>
      </c>
      <c r="AV49" s="55">
        <f>IF('Indicator Data'!M52="No data","x",ROUND(IF('Indicator Data'!M52=0,0,IF(LOG('Indicator Data'!M52)&gt;AV$195,10,IF(LOG('Indicator Data'!M52)&lt;AV$194,0,10-(AV$195-LOG('Indicator Data'!M52))/(AV$195-AV$194)*10))),1))</f>
        <v>6.2</v>
      </c>
      <c r="AW49" s="56">
        <f>IF(AV49="x","x",'Indicator Data'!M52/'Indicator Data'!$CK52)</f>
        <v>0.2518398506201513</v>
      </c>
      <c r="AX49" s="55">
        <f t="shared" si="42"/>
        <v>2.8</v>
      </c>
      <c r="AY49" s="55">
        <f t="shared" si="43"/>
        <v>4.7</v>
      </c>
      <c r="AZ49" s="55">
        <f>IF('Indicator Data'!N52="No data","x",ROUND(IF('Indicator Data'!N52=0,0,IF(LOG('Indicator Data'!N52)&gt;AZ$195,10,IF(LOG('Indicator Data'!N52)&lt;AZ$194,0,10-(AZ$195-LOG('Indicator Data'!N52))/(AZ$195-AZ$194)*10))),1))</f>
        <v>0</v>
      </c>
      <c r="BA49" s="56">
        <f>IF(AZ49="x","x",'Indicator Data'!N52/'Indicator Data'!$CK52)</f>
        <v>0</v>
      </c>
      <c r="BB49" s="55">
        <f t="shared" si="44"/>
        <v>0</v>
      </c>
      <c r="BC49" s="55">
        <f t="shared" si="45"/>
        <v>0</v>
      </c>
      <c r="BD49" s="55">
        <f>IF('Indicator Data'!O52="No data","x",ROUND(IF('Indicator Data'!O52=0,0,IF(LOG('Indicator Data'!O52)&gt;BD$195,10,IF(LOG('Indicator Data'!O52)&lt;BD$194,0,10-(BD$195-LOG('Indicator Data'!O52))/(BD$195-BD$194)*10))),1))</f>
        <v>0</v>
      </c>
      <c r="BE49" s="56">
        <f>IF(BD49="x","x",'Indicator Data'!O52/'Indicator Data'!$CK52)</f>
        <v>0</v>
      </c>
      <c r="BF49" s="55">
        <f t="shared" si="46"/>
        <v>0</v>
      </c>
      <c r="BG49" s="55">
        <f t="shared" si="47"/>
        <v>0</v>
      </c>
      <c r="BH49" s="55">
        <f>IF('Indicator Data'!P52="No data","x",ROUND(IF('Indicator Data'!P52=0,0,IF(LOG('Indicator Data'!P52)&gt;BH$195,10,IF(LOG('Indicator Data'!P52)&lt;BH$194,0,10-(BH$195-LOG('Indicator Data'!P52))/(BH$195-BH$194)*10))),1))</f>
        <v>0</v>
      </c>
      <c r="BI49" s="56">
        <f>IF(BH49="x","x",'Indicator Data'!P52/'Indicator Data'!$CK52)</f>
        <v>0</v>
      </c>
      <c r="BJ49" s="55">
        <f t="shared" si="48"/>
        <v>0</v>
      </c>
      <c r="BK49" s="55">
        <f t="shared" si="49"/>
        <v>0</v>
      </c>
      <c r="BL49" s="55">
        <f t="shared" si="50"/>
        <v>1.4</v>
      </c>
      <c r="BM49" s="55">
        <f>ROUND(IF('Indicator Data'!Q52=0,0,IF(LOG('Indicator Data'!Q52)&gt;BM$195,10,IF(LOG('Indicator Data'!Q52)&lt;BM$194,0,10-(BM$195-LOG('Indicator Data'!Q52))/(BM$195-BM$194)*10))),1)</f>
        <v>6.8</v>
      </c>
      <c r="BN49" s="55">
        <f>ROUND(IF('Indicator Data'!R52=0,0,IF(LOG('Indicator Data'!R52)&gt;BN$195,10,IF(LOG('Indicator Data'!R52)&lt;BN$194,0,10-(BN$195-LOG('Indicator Data'!R52))/(BN$195-BN$194)*10))),1)</f>
        <v>4.9000000000000004</v>
      </c>
      <c r="BO49" s="55">
        <f t="shared" si="51"/>
        <v>5.5333333333333341</v>
      </c>
      <c r="BP49" s="56">
        <f>'Indicator Data'!Q52/'Indicator Data'!$CK52</f>
        <v>0.63907909830357235</v>
      </c>
      <c r="BQ49" s="56">
        <f>'Indicator Data'!R52/'Indicator Data'!$CK52</f>
        <v>1.0011425776052525E-2</v>
      </c>
      <c r="BR49" s="55">
        <f t="shared" si="93"/>
        <v>6.4</v>
      </c>
      <c r="BS49" s="55">
        <f t="shared" si="94"/>
        <v>0.1</v>
      </c>
      <c r="BT49" s="55">
        <f t="shared" si="28"/>
        <v>2.1999999999999997</v>
      </c>
      <c r="BU49" s="55">
        <f t="shared" si="52"/>
        <v>4.0999999999999996</v>
      </c>
      <c r="BV49" s="55">
        <f>ROUND(IF('Indicator Data'!S52=0,0,IF(LOG('Indicator Data'!S52)&gt;BV$195,10,IF(LOG('Indicator Data'!S52)&lt;BV$194,0,10-(BV$195-LOG('Indicator Data'!S52))/(BV$195-BV$194)*10))),1)</f>
        <v>6.7</v>
      </c>
      <c r="BW49" s="55">
        <f>ROUND(IF('Indicator Data'!T52=0,0,IF(LOG('Indicator Data'!T52)&gt;BW$195,10,IF(LOG('Indicator Data'!T52)&lt;BW$194,0,10-(BW$195-LOG('Indicator Data'!T52))/(BW$195-BW$194)*10))),1)</f>
        <v>5.2</v>
      </c>
      <c r="BX49" s="55">
        <f t="shared" si="53"/>
        <v>5.7</v>
      </c>
      <c r="BY49" s="56">
        <f>'Indicator Data'!S52/'Indicator Data'!$CK52</f>
        <v>0.59562378056168619</v>
      </c>
      <c r="BZ49" s="56">
        <f>'Indicator Data'!T52/'Indicator Data'!$CK52</f>
        <v>5.3466743517938696E-2</v>
      </c>
      <c r="CA49" s="55">
        <f t="shared" si="95"/>
        <v>9.9</v>
      </c>
      <c r="CB49" s="55">
        <f t="shared" si="96"/>
        <v>0.5</v>
      </c>
      <c r="CC49" s="55">
        <f t="shared" si="54"/>
        <v>3.6333333333333333</v>
      </c>
      <c r="CD49" s="55">
        <f t="shared" si="55"/>
        <v>4.8</v>
      </c>
      <c r="CE49" s="55">
        <f t="shared" si="56"/>
        <v>4.5</v>
      </c>
      <c r="CF49" s="55">
        <f>ROUND(IF('Indicator Data'!U52=0,0,IF(LOG('Indicator Data'!U52)&gt;CF$195,10,IF(LOG('Indicator Data'!U52)&lt;CF$194,0,10-(CF$195-LOG('Indicator Data'!U52))/(CF$195-CF$194)*10))),1)</f>
        <v>6.3</v>
      </c>
      <c r="CG49" s="56">
        <f>'Indicator Data'!U52/'Indicator Data'!$CK52</f>
        <v>0.28345096937914666</v>
      </c>
      <c r="CH49" s="55">
        <f t="shared" si="97"/>
        <v>3.1</v>
      </c>
      <c r="CI49" s="55">
        <f t="shared" si="57"/>
        <v>4.9000000000000004</v>
      </c>
      <c r="CJ49" s="55">
        <f>ROUND(IF('Indicator Data'!V52=0,0,IF(LOG('Indicator Data'!V52)&gt;CJ$195,10,IF(LOG('Indicator Data'!V52)&lt;CJ$194,0,10-(CJ$195-LOG('Indicator Data'!V52))/(CJ$195-CJ$194)*10))),1)</f>
        <v>7</v>
      </c>
      <c r="CK49" s="56">
        <f>IF('Indicator Data'!V52/'Indicator Data'!$CK52&gt;1,1,'Indicator Data'!V52/'Indicator Data'!$CK52)</f>
        <v>0.86892800042804197</v>
      </c>
      <c r="CL49" s="55">
        <f t="shared" si="98"/>
        <v>8.6999999999999993</v>
      </c>
      <c r="CM49" s="55">
        <f t="shared" si="58"/>
        <v>8</v>
      </c>
      <c r="CN49" s="55">
        <f>ROUND(IF('Indicator Data'!W52=0,0,IF(LOG('Indicator Data'!W52)&gt;CN$195,10,IF(LOG('Indicator Data'!W52)&lt;CN$194,0,10-(CN$195-LOG('Indicator Data'!W52))/(CN$195-CN$194)*10))),1)</f>
        <v>6.8</v>
      </c>
      <c r="CO49" s="56">
        <f>'Indicator Data'!W52/'Indicator Data'!$CK52</f>
        <v>0.62211889928784236</v>
      </c>
      <c r="CP49" s="55">
        <f t="shared" si="99"/>
        <v>6.2</v>
      </c>
      <c r="CQ49" s="55">
        <f t="shared" si="59"/>
        <v>6.5</v>
      </c>
      <c r="CR49" s="55">
        <f t="shared" si="100"/>
        <v>6.2</v>
      </c>
      <c r="CS49" s="55">
        <f>IF('Indicator Data'!BZ52="No data","x",ROUND(IF('Indicator Data'!BZ52&gt;CS$195,0,IF('Indicator Data'!BZ52&lt;CS$194,10,(CS$195-'Indicator Data'!BZ52)/(CS$195-CS$194)*10)),1))</f>
        <v>4</v>
      </c>
      <c r="CT49" s="55">
        <f>IF('Indicator Data'!CA52="No data","x",ROUND(IF('Indicator Data'!CA52&gt;CT$195,0,IF('Indicator Data'!CA52&lt;CT$194,10,(CT$195-'Indicator Data'!CA52)/(CT$195-CT$194)*10)),1))</f>
        <v>4.0999999999999996</v>
      </c>
      <c r="CU49" s="55" t="str">
        <f>IF('Indicator Data'!AC52="No data","x",ROUND(IF('Indicator Data'!AC52&gt;CU$195,0,IF('Indicator Data'!AC52&lt;CU$194,10,(CU$195-'Indicator Data'!AC52)/(CU$195-CU$194)*10)),1))</f>
        <v>x</v>
      </c>
      <c r="CV49" s="55">
        <f t="shared" si="101"/>
        <v>4.0999999999999996</v>
      </c>
      <c r="CW49" s="55">
        <f>IF('Indicator Data'!X52="No data","x",ROUND(IF(LOG('Indicator Data'!X52)&gt;CW$195,10,IF(LOG('Indicator Data'!X52)&lt;CW$194,0,10-(CW$195-LOG('Indicator Data'!X52))/(CW$195-CW$194)*10)),1))</f>
        <v>5.4</v>
      </c>
      <c r="CX49" s="55">
        <f>IF('Indicator Data'!Y52="No data","x",ROUND(IF('Indicator Data'!Y52&gt;CX$195,10,IF('Indicator Data'!Y52&lt;CX$194,0,10-(CX$195-'Indicator Data'!Y52)/(CX$195-CX$194)*10)),1))</f>
        <v>3.4</v>
      </c>
      <c r="CY49" s="55">
        <f>IF('Indicator Data'!Z52="No data","x",ROUND(IF('Indicator Data'!Z52&gt;CY$195,10,IF('Indicator Data'!Z52&lt;CY$194,0,10-(CY$195-'Indicator Data'!Z52)/(CY$195-CY$194)*10)),1))</f>
        <v>7.8</v>
      </c>
      <c r="CZ49" s="55" t="str">
        <f>IF('Indicator Data'!AA52="No data","x",ROUND(IF('Indicator Data'!AA52&gt;CZ$195,10,IF('Indicator Data'!AA52&lt;CZ$194,0,10-(CZ$195-'Indicator Data'!AA52)/(CZ$195-CZ$194)*10)),1))</f>
        <v>x</v>
      </c>
      <c r="DA49" s="55">
        <f t="shared" si="60"/>
        <v>5.5</v>
      </c>
      <c r="DB49" s="55">
        <f t="shared" si="61"/>
        <v>5</v>
      </c>
      <c r="DC49" s="55">
        <f>IF('Indicator Data'!AF52="No data","x",ROUND(IF('Indicator Data'!AF52&gt;DC$195,10,IF('Indicator Data'!AF52&lt;DC$194,0,10-(DC$195-'Indicator Data'!AF52)/(DC$195-DC$194)*10)),1))</f>
        <v>7.3</v>
      </c>
      <c r="DD49" s="55">
        <f>IF('Indicator Data'!AG52="No data","x",ROUND(IF('Indicator Data'!AG52&gt;DD$195,10,IF('Indicator Data'!AG52&lt;DD$194,0,10-(DD$195-'Indicator Data'!AG52)/(DD$195-DD$194)*10)),1))</f>
        <v>3.5</v>
      </c>
      <c r="DE49" s="55">
        <f t="shared" si="62"/>
        <v>5.5</v>
      </c>
      <c r="DF49" s="55">
        <f>IF('Indicator Data'!AB52="No data","x",ROUND(IF('Indicator Data'!AB52&gt;DF$195,10,IF('Indicator Data'!AB52&lt;DF$194,0,10-(DF$195-'Indicator Data'!AB52)/(DF$195-DF$194)*10)),1))</f>
        <v>5.8</v>
      </c>
      <c r="DG49" s="55">
        <f t="shared" si="63"/>
        <v>4.5999999999999996</v>
      </c>
      <c r="DH49" s="183">
        <f>IF('Indicator Data'!AD52="No data","x",'Indicator Data'!AD52/'Indicator Data'!$CJ52)</f>
        <v>1.4688405506816757E-4</v>
      </c>
      <c r="DI49" s="55">
        <f t="shared" si="64"/>
        <v>8.5</v>
      </c>
      <c r="DJ49" s="55">
        <f>IF('Indicator Data'!AE52="No data","x",ROUND(IF('Indicator Data'!AE52&gt;DJ$195,0,IF('Indicator Data'!AE52&lt;DJ$194,10,(DJ$195-'Indicator Data'!AE52)/(DJ$195-DJ$194)*10)),1))</f>
        <v>2</v>
      </c>
      <c r="DK49" s="55">
        <f t="shared" si="65"/>
        <v>5.3</v>
      </c>
      <c r="DL49" s="55">
        <f t="shared" si="66"/>
        <v>5.0999999999999996</v>
      </c>
      <c r="DM49" s="57">
        <f t="shared" si="102"/>
        <v>4.5999999999999996</v>
      </c>
      <c r="DN49" s="58">
        <f t="shared" si="103"/>
        <v>5.8</v>
      </c>
      <c r="DO49" s="55">
        <f>ROUND(IF('Indicator Data'!AH52=0,0,IF('Indicator Data'!AH52&gt;DO$195,10,IF('Indicator Data'!AH52&lt;DO$194,0,10-(DO$195-'Indicator Data'!AH52)/(DO$195-DO$194)*10))),1)</f>
        <v>2.5</v>
      </c>
      <c r="DP49" s="55">
        <f>ROUND(IF('Indicator Data'!AI52=0,0,IF(LOG('Indicator Data'!AI52)&gt;LOG(DP$195),10,IF(LOG('Indicator Data'!AI52)&lt;LOG(DP$194),0,10-(LOG(DP$195)-LOG('Indicator Data'!AI52))/(LOG(DP$195)-LOG(DP$194))*10))),1)</f>
        <v>1.9</v>
      </c>
      <c r="DQ49" s="57">
        <f t="shared" si="104"/>
        <v>2.2000000000000002</v>
      </c>
      <c r="DR49" s="55">
        <f>'Indicator Data'!AJ52</f>
        <v>0</v>
      </c>
      <c r="DS49" s="55">
        <f>'Indicator Data'!AK52</f>
        <v>0</v>
      </c>
      <c r="DT49" s="57">
        <f t="shared" si="105"/>
        <v>0</v>
      </c>
      <c r="DU49" s="58">
        <f t="shared" si="106"/>
        <v>1.5</v>
      </c>
      <c r="DV49" s="15"/>
      <c r="DW49" s="103"/>
    </row>
    <row r="50" spans="1:127" s="4" customFormat="1" x14ac:dyDescent="0.3">
      <c r="A50" s="121" t="str">
        <f>'Indicator Data'!A53</f>
        <v>Dominica</v>
      </c>
      <c r="B50" s="59" t="str">
        <f>'Indicator Data'!B53</f>
        <v>DMA</v>
      </c>
      <c r="C50" s="55">
        <f>ROUND(IF('Indicator Data'!C53=0,0.1,IF(LOG('Indicator Data'!C53)&gt;C$195,10,IF(LOG('Indicator Data'!C53)&lt;C$194,0,10-(C$195-LOG('Indicator Data'!C53))/(C$195-C$194)*10))),1)</f>
        <v>2.8</v>
      </c>
      <c r="D50" s="55">
        <f>ROUND(IF('Indicator Data'!D53=0,0.1,IF(LOG('Indicator Data'!D53)&gt;D$195,10,IF(LOG('Indicator Data'!D53)&lt;D$194,0,10-(D$195-LOG('Indicator Data'!D53))/(D$195-D$194)*10))),1)</f>
        <v>0.1</v>
      </c>
      <c r="E50" s="55">
        <f t="shared" si="67"/>
        <v>1.5</v>
      </c>
      <c r="F50" s="55">
        <f>IF('Indicator Data'!E53="No data",0.1,(ROUND(IF('Indicator Data'!E53=0,0,IF(LOG('Indicator Data'!E53)&gt;F$195,10,IF(LOG('Indicator Data'!E53)&lt;F$194,0,10-(F$195-LOG('Indicator Data'!E53))/(F$195-F$194)*10))),1)))</f>
        <v>0.1</v>
      </c>
      <c r="G50" s="55">
        <f>ROUND(IF('Indicator Data'!F53=0,0,IF(LOG('Indicator Data'!F53)&gt;G$195,10,IF(LOG('Indicator Data'!F53)&lt;G$194,0,10-(G$195-LOG('Indicator Data'!F53))/(G$195-G$194)*10))),1)</f>
        <v>4.9000000000000004</v>
      </c>
      <c r="H50" s="55">
        <f>ROUND(IF('Indicator Data'!G53=0,0,IF(LOG('Indicator Data'!G53)&gt;H$195,10,IF(LOG('Indicator Data'!G53)&lt;H$194,0,10-(H$195-LOG('Indicator Data'!G53))/(H$195-H$194)*10))),1)</f>
        <v>2.8</v>
      </c>
      <c r="I50" s="55">
        <f>ROUND(IF('Indicator Data'!H53=0,0,IF(LOG('Indicator Data'!H53)&gt;I$195,10,IF(LOG('Indicator Data'!H53)&lt;I$194,0,10-(I$195-LOG('Indicator Data'!H53))/(I$195-I$194)*10))),1)</f>
        <v>5.9</v>
      </c>
      <c r="J50" s="55">
        <f t="shared" si="68"/>
        <v>4.5</v>
      </c>
      <c r="K50" s="55">
        <f>ROUND(IF('Indicator Data'!I53=0,0,IF(LOG('Indicator Data'!I53)&gt;K$195,10,IF(LOG('Indicator Data'!I53)&lt;K$194,0,10-(K$195-LOG('Indicator Data'!I53))/(K$195-K$194)*10))),1)</f>
        <v>3.9</v>
      </c>
      <c r="L50" s="55">
        <f t="shared" si="69"/>
        <v>4.2</v>
      </c>
      <c r="M50" s="55">
        <f>ROUND(IF('Indicator Data'!J53=0,0,IF(LOG('Indicator Data'!J53)&gt;M$195,10,IF(LOG('Indicator Data'!J53)&lt;M$194,0,10-(M$195-LOG('Indicator Data'!J53))/(M$195-M$194)*10))),1)</f>
        <v>0</v>
      </c>
      <c r="N50" s="56">
        <f>'Indicator Data'!C53/'Indicator Data'!$CK53</f>
        <v>1.7332080410682733E-3</v>
      </c>
      <c r="O50" s="56">
        <f>'Indicator Data'!D53/'Indicator Data'!$CK53</f>
        <v>0</v>
      </c>
      <c r="P50" s="56" t="str">
        <f>IF(F50=0.1,"x",'Indicator Data'!E53/'Indicator Data'!$CK53)</f>
        <v>x</v>
      </c>
      <c r="Q50" s="56">
        <f>'Indicator Data'!F53/'Indicator Data'!$CK53</f>
        <v>1.2308750687947166E-4</v>
      </c>
      <c r="R50" s="56">
        <f>'Indicator Data'!G53/'Indicator Data'!$CK53</f>
        <v>1.8980654925701709E-2</v>
      </c>
      <c r="S50" s="56">
        <f>'Indicator Data'!H53/'Indicator Data'!$CK53</f>
        <v>1.9979636763896532E-3</v>
      </c>
      <c r="T50" s="56">
        <f>'Indicator Data'!I53/'Indicator Data'!$CK53</f>
        <v>1.1683984589983489E-2</v>
      </c>
      <c r="U50" s="56">
        <f>'Indicator Data'!J53/'Indicator Data'!$CK53</f>
        <v>0</v>
      </c>
      <c r="V50" s="55">
        <f t="shared" si="70"/>
        <v>8.6999999999999993</v>
      </c>
      <c r="W50" s="55">
        <f t="shared" si="71"/>
        <v>0</v>
      </c>
      <c r="X50" s="55">
        <f t="shared" si="72"/>
        <v>5.9</v>
      </c>
      <c r="Y50" s="55">
        <f t="shared" si="73"/>
        <v>0.1</v>
      </c>
      <c r="Z50" s="55">
        <f t="shared" si="74"/>
        <v>10</v>
      </c>
      <c r="AA50" s="55">
        <f t="shared" si="75"/>
        <v>10</v>
      </c>
      <c r="AB50" s="55">
        <f t="shared" si="76"/>
        <v>4</v>
      </c>
      <c r="AC50" s="55">
        <f t="shared" si="77"/>
        <v>8.3000000000000007</v>
      </c>
      <c r="AD50" s="55">
        <f t="shared" si="78"/>
        <v>10</v>
      </c>
      <c r="AE50" s="55">
        <f t="shared" si="79"/>
        <v>9.3000000000000007</v>
      </c>
      <c r="AF50" s="55">
        <f t="shared" si="80"/>
        <v>0</v>
      </c>
      <c r="AG50" s="55">
        <f>ROUND(IF('Indicator Data'!K53=0,0,IF('Indicator Data'!K53&gt;AG$195,10,IF('Indicator Data'!K53&lt;AG$194,0,10-(AG$195-'Indicator Data'!K53)/(AG$195-AG$194)*10))),1)</f>
        <v>0</v>
      </c>
      <c r="AH50" s="55">
        <f t="shared" si="81"/>
        <v>5.8</v>
      </c>
      <c r="AI50" s="55">
        <f t="shared" si="82"/>
        <v>0.1</v>
      </c>
      <c r="AJ50" s="55">
        <f t="shared" si="83"/>
        <v>6.4</v>
      </c>
      <c r="AK50" s="55">
        <f t="shared" si="84"/>
        <v>5</v>
      </c>
      <c r="AL50" s="55">
        <f t="shared" si="85"/>
        <v>5.7</v>
      </c>
      <c r="AM50" s="55">
        <f t="shared" si="86"/>
        <v>7</v>
      </c>
      <c r="AN50" s="55">
        <f t="shared" si="87"/>
        <v>0</v>
      </c>
      <c r="AO50" s="182">
        <f t="shared" si="88"/>
        <v>4</v>
      </c>
      <c r="AP50" s="182">
        <f t="shared" si="41"/>
        <v>0.1</v>
      </c>
      <c r="AQ50" s="182">
        <f t="shared" si="89"/>
        <v>8.5</v>
      </c>
      <c r="AR50" s="182">
        <f t="shared" si="90"/>
        <v>7.6</v>
      </c>
      <c r="AS50" s="55">
        <f t="shared" si="91"/>
        <v>0</v>
      </c>
      <c r="AT50" s="55" t="str">
        <f>IF('Indicator Data'!L53="No data","x",IF('Indicator Data'!CL53&lt;1000,"x",ROUND((IF('Indicator Data'!L53&gt;AT$195,10,IF('Indicator Data'!L53&lt;AT$194,0,10-(AT$195-'Indicator Data'!L53)/(AT$195-AT$194)*10))),1)))</f>
        <v>x</v>
      </c>
      <c r="AU50" s="182">
        <f t="shared" si="92"/>
        <v>0</v>
      </c>
      <c r="AV50" s="55" t="str">
        <f>IF('Indicator Data'!M53="No data","x",ROUND(IF('Indicator Data'!M53=0,0,IF(LOG('Indicator Data'!M53)&gt;AV$195,10,IF(LOG('Indicator Data'!M53)&lt;AV$194,0,10-(AV$195-LOG('Indicator Data'!M53))/(AV$195-AV$194)*10))),1))</f>
        <v>x</v>
      </c>
      <c r="AW50" s="56" t="str">
        <f>IF(AV50="x","x",'Indicator Data'!M53/'Indicator Data'!$CK53)</f>
        <v>x</v>
      </c>
      <c r="AX50" s="55" t="str">
        <f t="shared" si="42"/>
        <v>x</v>
      </c>
      <c r="AY50" s="55" t="str">
        <f t="shared" si="43"/>
        <v>x</v>
      </c>
      <c r="AZ50" s="55" t="str">
        <f>IF('Indicator Data'!N53="No data","x",ROUND(IF('Indicator Data'!N53=0,0,IF(LOG('Indicator Data'!N53)&gt;AZ$195,10,IF(LOG('Indicator Data'!N53)&lt;AZ$194,0,10-(AZ$195-LOG('Indicator Data'!N53))/(AZ$195-AZ$194)*10))),1))</f>
        <v>x</v>
      </c>
      <c r="BA50" s="56" t="str">
        <f>IF(AZ50="x","x",'Indicator Data'!N53/'Indicator Data'!$CK53)</f>
        <v>x</v>
      </c>
      <c r="BB50" s="55" t="str">
        <f t="shared" si="44"/>
        <v>x</v>
      </c>
      <c r="BC50" s="55" t="str">
        <f t="shared" si="45"/>
        <v>x</v>
      </c>
      <c r="BD50" s="55" t="str">
        <f>IF('Indicator Data'!O53="No data","x",ROUND(IF('Indicator Data'!O53=0,0,IF(LOG('Indicator Data'!O53)&gt;BD$195,10,IF(LOG('Indicator Data'!O53)&lt;BD$194,0,10-(BD$195-LOG('Indicator Data'!O53))/(BD$195-BD$194)*10))),1))</f>
        <v>x</v>
      </c>
      <c r="BE50" s="56" t="str">
        <f>IF(BD50="x","x",'Indicator Data'!O53/'Indicator Data'!$CK53)</f>
        <v>x</v>
      </c>
      <c r="BF50" s="55" t="str">
        <f t="shared" si="46"/>
        <v>x</v>
      </c>
      <c r="BG50" s="55" t="str">
        <f t="shared" si="47"/>
        <v>x</v>
      </c>
      <c r="BH50" s="55" t="str">
        <f>IF('Indicator Data'!P53="No data","x",ROUND(IF('Indicator Data'!P53=0,0,IF(LOG('Indicator Data'!P53)&gt;BH$195,10,IF(LOG('Indicator Data'!P53)&lt;BH$194,0,10-(BH$195-LOG('Indicator Data'!P53))/(BH$195-BH$194)*10))),1))</f>
        <v>x</v>
      </c>
      <c r="BI50" s="56" t="str">
        <f>IF(BH50="x","x",'Indicator Data'!P53/'Indicator Data'!$CK53)</f>
        <v>x</v>
      </c>
      <c r="BJ50" s="55" t="str">
        <f t="shared" si="48"/>
        <v>x</v>
      </c>
      <c r="BK50" s="55" t="str">
        <f t="shared" si="49"/>
        <v>x</v>
      </c>
      <c r="BL50" s="55" t="str">
        <f t="shared" si="50"/>
        <v>x</v>
      </c>
      <c r="BM50" s="55">
        <f>ROUND(IF('Indicator Data'!Q53=0,0,IF(LOG('Indicator Data'!Q53)&gt;BM$195,10,IF(LOG('Indicator Data'!Q53)&lt;BM$194,0,10-(BM$195-LOG('Indicator Data'!Q53))/(BM$195-BM$194)*10))),1)</f>
        <v>0</v>
      </c>
      <c r="BN50" s="55">
        <f>ROUND(IF('Indicator Data'!R53=0,0,IF(LOG('Indicator Data'!R53)&gt;BN$195,10,IF(LOG('Indicator Data'!R53)&lt;BN$194,0,10-(BN$195-LOG('Indicator Data'!R53))/(BN$195-BN$194)*10))),1)</f>
        <v>0</v>
      </c>
      <c r="BO50" s="55">
        <f t="shared" si="51"/>
        <v>0</v>
      </c>
      <c r="BP50" s="56">
        <f>'Indicator Data'!Q53/'Indicator Data'!$CK53</f>
        <v>0</v>
      </c>
      <c r="BQ50" s="56">
        <f>'Indicator Data'!R53/'Indicator Data'!$CK53</f>
        <v>0</v>
      </c>
      <c r="BR50" s="55">
        <f t="shared" si="93"/>
        <v>0</v>
      </c>
      <c r="BS50" s="55">
        <f t="shared" si="94"/>
        <v>0</v>
      </c>
      <c r="BT50" s="55">
        <f t="shared" si="28"/>
        <v>0</v>
      </c>
      <c r="BU50" s="55">
        <f t="shared" si="52"/>
        <v>0</v>
      </c>
      <c r="BV50" s="55">
        <f>ROUND(IF('Indicator Data'!S53=0,0,IF(LOG('Indicator Data'!S53)&gt;BV$195,10,IF(LOG('Indicator Data'!S53)&lt;BV$194,0,10-(BV$195-LOG('Indicator Data'!S53))/(BV$195-BV$194)*10))),1)</f>
        <v>0</v>
      </c>
      <c r="BW50" s="55">
        <f>ROUND(IF('Indicator Data'!T53=0,0,IF(LOG('Indicator Data'!T53)&gt;BW$195,10,IF(LOG('Indicator Data'!T53)&lt;BW$194,0,10-(BW$195-LOG('Indicator Data'!T53))/(BW$195-BW$194)*10))),1)</f>
        <v>0</v>
      </c>
      <c r="BX50" s="55">
        <f t="shared" si="53"/>
        <v>0</v>
      </c>
      <c r="BY50" s="56">
        <f>'Indicator Data'!S53/'Indicator Data'!$CK53</f>
        <v>0</v>
      </c>
      <c r="BZ50" s="56">
        <f>'Indicator Data'!T53/'Indicator Data'!$CK53</f>
        <v>0</v>
      </c>
      <c r="CA50" s="55">
        <f t="shared" si="95"/>
        <v>0</v>
      </c>
      <c r="CB50" s="55">
        <f t="shared" si="96"/>
        <v>0</v>
      </c>
      <c r="CC50" s="55">
        <f t="shared" si="54"/>
        <v>0</v>
      </c>
      <c r="CD50" s="55">
        <f t="shared" si="55"/>
        <v>0</v>
      </c>
      <c r="CE50" s="55">
        <f t="shared" si="56"/>
        <v>0</v>
      </c>
      <c r="CF50" s="55">
        <f>ROUND(IF('Indicator Data'!U53=0,0,IF(LOG('Indicator Data'!U53)&gt;CF$195,10,IF(LOG('Indicator Data'!U53)&lt;CF$194,0,10-(CF$195-LOG('Indicator Data'!U53))/(CF$195-CF$194)*10))),1)</f>
        <v>5.2</v>
      </c>
      <c r="CG50" s="56">
        <f>'Indicator Data'!U53/'Indicator Data'!$CK53</f>
        <v>0.55924600990643913</v>
      </c>
      <c r="CH50" s="55">
        <f t="shared" si="97"/>
        <v>6.2</v>
      </c>
      <c r="CI50" s="55">
        <f t="shared" si="57"/>
        <v>5.7</v>
      </c>
      <c r="CJ50" s="55">
        <f>ROUND(IF('Indicator Data'!V53=0,0,IF(LOG('Indicator Data'!V53)&gt;CJ$195,10,IF(LOG('Indicator Data'!V53)&lt;CJ$194,0,10-(CJ$195-LOG('Indicator Data'!V53))/(CJ$195-CJ$194)*10))),1)</f>
        <v>5.3</v>
      </c>
      <c r="CK50" s="56">
        <f>IF('Indicator Data'!V53/'Indicator Data'!$CK53&gt;1,1,'Indicator Data'!V53/'Indicator Data'!$CK53)</f>
        <v>0.68744567874380846</v>
      </c>
      <c r="CL50" s="55">
        <f t="shared" si="98"/>
        <v>6.9</v>
      </c>
      <c r="CM50" s="55">
        <f t="shared" si="58"/>
        <v>6.2</v>
      </c>
      <c r="CN50" s="55">
        <f>ROUND(IF('Indicator Data'!W53=0,0,IF(LOG('Indicator Data'!W53)&gt;CN$195,10,IF(LOG('Indicator Data'!W53)&lt;CN$194,0,10-(CN$195-LOG('Indicator Data'!W53))/(CN$195-CN$194)*10))),1)</f>
        <v>5.3</v>
      </c>
      <c r="CO50" s="56">
        <f>'Indicator Data'!W53/'Indicator Data'!$CK53</f>
        <v>0.76279064106494221</v>
      </c>
      <c r="CP50" s="55">
        <f t="shared" si="99"/>
        <v>7.6</v>
      </c>
      <c r="CQ50" s="55">
        <f t="shared" si="59"/>
        <v>6.6</v>
      </c>
      <c r="CR50" s="55">
        <f t="shared" si="100"/>
        <v>5.0999999999999996</v>
      </c>
      <c r="CS50" s="55">
        <f>IF('Indicator Data'!BZ53="No data","x",ROUND(IF('Indicator Data'!BZ53&gt;CS$195,0,IF('Indicator Data'!BZ53&lt;CS$194,10,(CS$195-'Indicator Data'!BZ53)/(CS$195-CS$194)*10)),1))</f>
        <v>2.5</v>
      </c>
      <c r="CT50" s="55">
        <f>IF('Indicator Data'!CA53="No data","x",ROUND(IF('Indicator Data'!CA53&gt;CT$195,0,IF('Indicator Data'!CA53&lt;CT$194,10,(CT$195-'Indicator Data'!CA53)/(CT$195-CT$194)*10)),1))</f>
        <v>0.6</v>
      </c>
      <c r="CU50" s="55" t="str">
        <f>IF('Indicator Data'!AC53="No data","x",ROUND(IF('Indicator Data'!AC53&gt;CU$195,0,IF('Indicator Data'!AC53&lt;CU$194,10,(CU$195-'Indicator Data'!AC53)/(CU$195-CU$194)*10)),1))</f>
        <v>x</v>
      </c>
      <c r="CV50" s="55">
        <f t="shared" si="101"/>
        <v>1.6</v>
      </c>
      <c r="CW50" s="55">
        <f>IF('Indicator Data'!X53="No data","x",ROUND(IF(LOG('Indicator Data'!X53)&gt;CW$195,10,IF(LOG('Indicator Data'!X53)&lt;CW$194,0,10-(CW$195-LOG('Indicator Data'!X53))/(CW$195-CW$194)*10)),1))</f>
        <v>6.6</v>
      </c>
      <c r="CX50" s="55">
        <f>IF('Indicator Data'!Y53="No data","x",ROUND(IF('Indicator Data'!Y53&gt;CX$195,10,IF('Indicator Data'!Y53&lt;CX$194,0,10-(CX$195-'Indicator Data'!Y53)/(CX$195-CX$194)*10)),1))</f>
        <v>1.3</v>
      </c>
      <c r="CY50" s="55">
        <f>IF('Indicator Data'!Z53="No data","x",ROUND(IF('Indicator Data'!Z53&gt;CY$195,10,IF('Indicator Data'!Z53&lt;CY$194,0,10-(CY$195-'Indicator Data'!Z53)/(CY$195-CY$194)*10)),1))</f>
        <v>7</v>
      </c>
      <c r="CZ50" s="55" t="str">
        <f>IF('Indicator Data'!AA53="No data","x",ROUND(IF('Indicator Data'!AA53&gt;CZ$195,10,IF('Indicator Data'!AA53&lt;CZ$194,0,10-(CZ$195-'Indicator Data'!AA53)/(CZ$195-CZ$194)*10)),1))</f>
        <v>x</v>
      </c>
      <c r="DA50" s="55">
        <f t="shared" si="60"/>
        <v>5</v>
      </c>
      <c r="DB50" s="55">
        <f t="shared" si="61"/>
        <v>3.9</v>
      </c>
      <c r="DC50" s="55" t="str">
        <f>IF('Indicator Data'!AF53="No data","x",ROUND(IF('Indicator Data'!AF53&gt;DC$195,10,IF('Indicator Data'!AF53&lt;DC$194,0,10-(DC$195-'Indicator Data'!AF53)/(DC$195-DC$194)*10)),1))</f>
        <v>x</v>
      </c>
      <c r="DD50" s="55" t="str">
        <f>IF('Indicator Data'!AG53="No data","x",ROUND(IF('Indicator Data'!AG53&gt;DD$195,10,IF('Indicator Data'!AG53&lt;DD$194,0,10-(DD$195-'Indicator Data'!AG53)/(DD$195-DD$194)*10)),1))</f>
        <v>x</v>
      </c>
      <c r="DE50" s="55">
        <f t="shared" si="62"/>
        <v>5</v>
      </c>
      <c r="DF50" s="55">
        <f>IF('Indicator Data'!AB53="No data","x",ROUND(IF('Indicator Data'!AB53&gt;DF$195,10,IF('Indicator Data'!AB53&lt;DF$194,0,10-(DF$195-'Indicator Data'!AB53)/(DF$195-DF$194)*10)),1))</f>
        <v>1.3</v>
      </c>
      <c r="DG50" s="55">
        <f t="shared" si="63"/>
        <v>1.5</v>
      </c>
      <c r="DH50" s="183" t="str">
        <f>IF('Indicator Data'!AD53="No data","x",'Indicator Data'!AD53/'Indicator Data'!$CJ53)</f>
        <v>x</v>
      </c>
      <c r="DI50" s="55" t="str">
        <f t="shared" si="64"/>
        <v>x</v>
      </c>
      <c r="DJ50" s="55">
        <f>IF('Indicator Data'!AE53="No data","x",ROUND(IF('Indicator Data'!AE53&gt;DJ$195,0,IF('Indicator Data'!AE53&lt;DJ$194,10,(DJ$195-'Indicator Data'!AE53)/(DJ$195-DJ$194)*10)),1))</f>
        <v>0</v>
      </c>
      <c r="DK50" s="55">
        <f t="shared" si="65"/>
        <v>0</v>
      </c>
      <c r="DL50" s="55">
        <f t="shared" si="66"/>
        <v>2.2000000000000002</v>
      </c>
      <c r="DM50" s="57">
        <f t="shared" si="102"/>
        <v>3.8</v>
      </c>
      <c r="DN50" s="58">
        <f t="shared" si="103"/>
        <v>4.9000000000000004</v>
      </c>
      <c r="DO50" s="55">
        <f>ROUND(IF('Indicator Data'!AH53=0,0,IF('Indicator Data'!AH53&gt;DO$195,10,IF('Indicator Data'!AH53&lt;DO$194,0,10-(DO$195-'Indicator Data'!AH53)/(DO$195-DO$194)*10))),1)</f>
        <v>0</v>
      </c>
      <c r="DP50" s="55">
        <f>ROUND(IF('Indicator Data'!AI53=0,0,IF(LOG('Indicator Data'!AI53)&gt;LOG(DP$195),10,IF(LOG('Indicator Data'!AI53)&lt;LOG(DP$194),0,10-(LOG(DP$195)-LOG('Indicator Data'!AI53))/(LOG(DP$195)-LOG(DP$194))*10))),1)</f>
        <v>0</v>
      </c>
      <c r="DQ50" s="57">
        <f t="shared" si="104"/>
        <v>0</v>
      </c>
      <c r="DR50" s="55">
        <f>'Indicator Data'!AJ53</f>
        <v>0</v>
      </c>
      <c r="DS50" s="55">
        <f>'Indicator Data'!AK53</f>
        <v>0</v>
      </c>
      <c r="DT50" s="57">
        <f t="shared" si="105"/>
        <v>0</v>
      </c>
      <c r="DU50" s="58">
        <f t="shared" si="106"/>
        <v>0</v>
      </c>
      <c r="DV50" s="15"/>
      <c r="DW50" s="103"/>
    </row>
    <row r="51" spans="1:127" s="4" customFormat="1" x14ac:dyDescent="0.3">
      <c r="A51" s="121" t="str">
        <f>'Indicator Data'!A54</f>
        <v>Dominican Republic</v>
      </c>
      <c r="B51" s="59" t="str">
        <f>'Indicator Data'!B54</f>
        <v>DOM</v>
      </c>
      <c r="C51" s="55">
        <f>ROUND(IF('Indicator Data'!C54=0,0.1,IF(LOG('Indicator Data'!C54)&gt;C$195,10,IF(LOG('Indicator Data'!C54)&lt;C$194,0,10-(C$195-LOG('Indicator Data'!C54))/(C$195-C$194)*10))),1)</f>
        <v>8.3000000000000007</v>
      </c>
      <c r="D51" s="55">
        <f>ROUND(IF('Indicator Data'!D54=0,0.1,IF(LOG('Indicator Data'!D54)&gt;D$195,10,IF(LOG('Indicator Data'!D54)&lt;D$194,0,10-(D$195-LOG('Indicator Data'!D54))/(D$195-D$194)*10))),1)</f>
        <v>10</v>
      </c>
      <c r="E51" s="55">
        <f t="shared" si="67"/>
        <v>9.3000000000000007</v>
      </c>
      <c r="F51" s="55">
        <f>IF('Indicator Data'!E54="No data",0.1,(ROUND(IF('Indicator Data'!E54=0,0,IF(LOG('Indicator Data'!E54)&gt;F$195,10,IF(LOG('Indicator Data'!E54)&lt;F$194,0,10-(F$195-LOG('Indicator Data'!E54))/(F$195-F$194)*10))),1)))</f>
        <v>6.4</v>
      </c>
      <c r="G51" s="55">
        <f>ROUND(IF('Indicator Data'!F54=0,0,IF(LOG('Indicator Data'!F54)&gt;G$195,10,IF(LOG('Indicator Data'!F54)&lt;G$194,0,10-(G$195-LOG('Indicator Data'!F54))/(G$195-G$194)*10))),1)</f>
        <v>5.9</v>
      </c>
      <c r="H51" s="55">
        <f>ROUND(IF('Indicator Data'!G54=0,0,IF(LOG('Indicator Data'!G54)&gt;H$195,10,IF(LOG('Indicator Data'!G54)&lt;H$194,0,10-(H$195-LOG('Indicator Data'!G54))/(H$195-H$194)*10))),1)</f>
        <v>8.3000000000000007</v>
      </c>
      <c r="I51" s="55">
        <f>ROUND(IF('Indicator Data'!H54=0,0,IF(LOG('Indicator Data'!H54)&gt;I$195,10,IF(LOG('Indicator Data'!H54)&lt;I$194,0,10-(I$195-LOG('Indicator Data'!H54))/(I$195-I$194)*10))),1)</f>
        <v>9.6</v>
      </c>
      <c r="J51" s="55">
        <f t="shared" si="68"/>
        <v>9.1</v>
      </c>
      <c r="K51" s="55">
        <f>ROUND(IF('Indicator Data'!I54=0,0,IF(LOG('Indicator Data'!I54)&gt;K$195,10,IF(LOG('Indicator Data'!I54)&lt;K$194,0,10-(K$195-LOG('Indicator Data'!I54))/(K$195-K$194)*10))),1)</f>
        <v>6.3</v>
      </c>
      <c r="L51" s="55">
        <f t="shared" si="69"/>
        <v>8</v>
      </c>
      <c r="M51" s="55">
        <f>ROUND(IF('Indicator Data'!J54=0,0,IF(LOG('Indicator Data'!J54)&gt;M$195,10,IF(LOG('Indicator Data'!J54)&lt;M$194,0,10-(M$195-LOG('Indicator Data'!J54))/(M$195-M$194)*10))),1)</f>
        <v>0</v>
      </c>
      <c r="N51" s="56">
        <f>'Indicator Data'!C54/'Indicator Data'!$CK54</f>
        <v>2.0713900273317811E-3</v>
      </c>
      <c r="O51" s="56">
        <f>'Indicator Data'!D54/'Indicator Data'!$CK54</f>
        <v>1.8909100069174928E-3</v>
      </c>
      <c r="P51" s="56">
        <f>IF(F51=0.1,"x",'Indicator Data'!E54/'Indicator Data'!$CK54)</f>
        <v>3.3230964682684832E-3</v>
      </c>
      <c r="Q51" s="56">
        <f>'Indicator Data'!F54/'Indicator Data'!$CK54</f>
        <v>3.4839005999016009E-6</v>
      </c>
      <c r="R51" s="56">
        <f>'Indicator Data'!G54/'Indicator Data'!$CK54</f>
        <v>1.8991699548838104E-2</v>
      </c>
      <c r="S51" s="56">
        <f>'Indicator Data'!H54/'Indicator Data'!$CK54</f>
        <v>5.3700303182619051E-3</v>
      </c>
      <c r="T51" s="56">
        <f>'Indicator Data'!I54/'Indicator Data'!$CK54</f>
        <v>1.3494179684559284E-3</v>
      </c>
      <c r="U51" s="56">
        <f>'Indicator Data'!J54/'Indicator Data'!$CK54</f>
        <v>0</v>
      </c>
      <c r="V51" s="55">
        <f t="shared" si="70"/>
        <v>10</v>
      </c>
      <c r="W51" s="55">
        <f t="shared" si="71"/>
        <v>10</v>
      </c>
      <c r="X51" s="55">
        <f t="shared" si="72"/>
        <v>10</v>
      </c>
      <c r="Y51" s="55">
        <f t="shared" si="73"/>
        <v>2.2000000000000002</v>
      </c>
      <c r="Z51" s="55">
        <f t="shared" si="74"/>
        <v>6.8</v>
      </c>
      <c r="AA51" s="55">
        <f t="shared" si="75"/>
        <v>10</v>
      </c>
      <c r="AB51" s="55">
        <f t="shared" si="76"/>
        <v>10</v>
      </c>
      <c r="AC51" s="55">
        <f t="shared" si="77"/>
        <v>10</v>
      </c>
      <c r="AD51" s="55">
        <f t="shared" si="78"/>
        <v>1.3</v>
      </c>
      <c r="AE51" s="55">
        <f t="shared" si="79"/>
        <v>7.8</v>
      </c>
      <c r="AF51" s="55">
        <f t="shared" si="80"/>
        <v>0</v>
      </c>
      <c r="AG51" s="55">
        <f>ROUND(IF('Indicator Data'!K54=0,0,IF('Indicator Data'!K54&gt;AG$195,10,IF('Indicator Data'!K54&lt;AG$194,0,10-(AG$195-'Indicator Data'!K54)/(AG$195-AG$194)*10))),1)</f>
        <v>0</v>
      </c>
      <c r="AH51" s="55">
        <f t="shared" si="81"/>
        <v>9.1999999999999993</v>
      </c>
      <c r="AI51" s="55">
        <f t="shared" si="82"/>
        <v>10</v>
      </c>
      <c r="AJ51" s="55">
        <f t="shared" si="83"/>
        <v>9.1999999999999993</v>
      </c>
      <c r="AK51" s="55">
        <f t="shared" si="84"/>
        <v>9.8000000000000007</v>
      </c>
      <c r="AL51" s="55">
        <f t="shared" si="85"/>
        <v>9.5</v>
      </c>
      <c r="AM51" s="55">
        <f t="shared" si="86"/>
        <v>3.8</v>
      </c>
      <c r="AN51" s="55">
        <f t="shared" si="87"/>
        <v>0</v>
      </c>
      <c r="AO51" s="182">
        <f t="shared" si="88"/>
        <v>9.6999999999999993</v>
      </c>
      <c r="AP51" s="182">
        <f t="shared" si="41"/>
        <v>4.5999999999999996</v>
      </c>
      <c r="AQ51" s="182">
        <f t="shared" si="89"/>
        <v>6.4</v>
      </c>
      <c r="AR51" s="182">
        <f t="shared" si="90"/>
        <v>7.9</v>
      </c>
      <c r="AS51" s="55">
        <f t="shared" si="91"/>
        <v>0</v>
      </c>
      <c r="AT51" s="55">
        <f>IF('Indicator Data'!L54="No data","x",IF('Indicator Data'!CL54&lt;1000,"x",ROUND((IF('Indicator Data'!L54&gt;AT$195,10,IF('Indicator Data'!L54&lt;AT$194,0,10-(AT$195-'Indicator Data'!L54)/(AT$195-AT$194)*10))),1)))</f>
        <v>2</v>
      </c>
      <c r="AU51" s="182">
        <f t="shared" si="92"/>
        <v>1</v>
      </c>
      <c r="AV51" s="55" t="str">
        <f>IF('Indicator Data'!M54="No data","x",ROUND(IF('Indicator Data'!M54=0,0,IF(LOG('Indicator Data'!M54)&gt;AV$195,10,IF(LOG('Indicator Data'!M54)&lt;AV$194,0,10-(AV$195-LOG('Indicator Data'!M54))/(AV$195-AV$194)*10))),1))</f>
        <v>x</v>
      </c>
      <c r="AW51" s="56" t="str">
        <f>IF(AV51="x","x",'Indicator Data'!M54/'Indicator Data'!$CK54)</f>
        <v>x</v>
      </c>
      <c r="AX51" s="55" t="str">
        <f t="shared" si="42"/>
        <v>x</v>
      </c>
      <c r="AY51" s="55" t="str">
        <f t="shared" si="43"/>
        <v>x</v>
      </c>
      <c r="AZ51" s="55" t="str">
        <f>IF('Indicator Data'!N54="No data","x",ROUND(IF('Indicator Data'!N54=0,0,IF(LOG('Indicator Data'!N54)&gt;AZ$195,10,IF(LOG('Indicator Data'!N54)&lt;AZ$194,0,10-(AZ$195-LOG('Indicator Data'!N54))/(AZ$195-AZ$194)*10))),1))</f>
        <v>x</v>
      </c>
      <c r="BA51" s="56" t="str">
        <f>IF(AZ51="x","x",'Indicator Data'!N54/'Indicator Data'!$CK54)</f>
        <v>x</v>
      </c>
      <c r="BB51" s="55" t="str">
        <f t="shared" si="44"/>
        <v>x</v>
      </c>
      <c r="BC51" s="55" t="str">
        <f t="shared" si="45"/>
        <v>x</v>
      </c>
      <c r="BD51" s="55" t="str">
        <f>IF('Indicator Data'!O54="No data","x",ROUND(IF('Indicator Data'!O54=0,0,IF(LOG('Indicator Data'!O54)&gt;BD$195,10,IF(LOG('Indicator Data'!O54)&lt;BD$194,0,10-(BD$195-LOG('Indicator Data'!O54))/(BD$195-BD$194)*10))),1))</f>
        <v>x</v>
      </c>
      <c r="BE51" s="56" t="str">
        <f>IF(BD51="x","x",'Indicator Data'!O54/'Indicator Data'!$CK54)</f>
        <v>x</v>
      </c>
      <c r="BF51" s="55" t="str">
        <f t="shared" si="46"/>
        <v>x</v>
      </c>
      <c r="BG51" s="55" t="str">
        <f t="shared" si="47"/>
        <v>x</v>
      </c>
      <c r="BH51" s="55" t="str">
        <f>IF('Indicator Data'!P54="No data","x",ROUND(IF('Indicator Data'!P54=0,0,IF(LOG('Indicator Data'!P54)&gt;BH$195,10,IF(LOG('Indicator Data'!P54)&lt;BH$194,0,10-(BH$195-LOG('Indicator Data'!P54))/(BH$195-BH$194)*10))),1))</f>
        <v>x</v>
      </c>
      <c r="BI51" s="56" t="str">
        <f>IF(BH51="x","x",'Indicator Data'!P54/'Indicator Data'!$CK54)</f>
        <v>x</v>
      </c>
      <c r="BJ51" s="55" t="str">
        <f t="shared" si="48"/>
        <v>x</v>
      </c>
      <c r="BK51" s="55" t="str">
        <f t="shared" si="49"/>
        <v>x</v>
      </c>
      <c r="BL51" s="55" t="str">
        <f t="shared" si="50"/>
        <v>x</v>
      </c>
      <c r="BM51" s="55">
        <f>ROUND(IF('Indicator Data'!Q54=0,0,IF(LOG('Indicator Data'!Q54)&gt;BM$195,10,IF(LOG('Indicator Data'!Q54)&lt;BM$194,0,10-(BM$195-LOG('Indicator Data'!Q54))/(BM$195-BM$194)*10))),1)</f>
        <v>0</v>
      </c>
      <c r="BN51" s="55">
        <f>ROUND(IF('Indicator Data'!R54=0,0,IF(LOG('Indicator Data'!R54)&gt;BN$195,10,IF(LOG('Indicator Data'!R54)&lt;BN$194,0,10-(BN$195-LOG('Indicator Data'!R54))/(BN$195-BN$194)*10))),1)</f>
        <v>0</v>
      </c>
      <c r="BO51" s="55">
        <f t="shared" si="51"/>
        <v>0</v>
      </c>
      <c r="BP51" s="56">
        <f>'Indicator Data'!Q54/'Indicator Data'!$CK54</f>
        <v>0</v>
      </c>
      <c r="BQ51" s="56">
        <f>'Indicator Data'!R54/'Indicator Data'!$CK54</f>
        <v>0</v>
      </c>
      <c r="BR51" s="55">
        <f t="shared" si="93"/>
        <v>0</v>
      </c>
      <c r="BS51" s="55">
        <f t="shared" si="94"/>
        <v>0</v>
      </c>
      <c r="BT51" s="55">
        <f t="shared" si="28"/>
        <v>0</v>
      </c>
      <c r="BU51" s="55">
        <f t="shared" si="52"/>
        <v>0</v>
      </c>
      <c r="BV51" s="55">
        <f>ROUND(IF('Indicator Data'!S54=0,0,IF(LOG('Indicator Data'!S54)&gt;BV$195,10,IF(LOG('Indicator Data'!S54)&lt;BV$194,0,10-(BV$195-LOG('Indicator Data'!S54))/(BV$195-BV$194)*10))),1)</f>
        <v>8.3000000000000007</v>
      </c>
      <c r="BW51" s="55">
        <f>ROUND(IF('Indicator Data'!T54=0,0,IF(LOG('Indicator Data'!T54)&gt;BW$195,10,IF(LOG('Indicator Data'!T54)&lt;BW$194,0,10-(BW$195-LOG('Indicator Data'!T54))/(BW$195-BW$194)*10))),1)</f>
        <v>7.4</v>
      </c>
      <c r="BX51" s="55">
        <f t="shared" si="53"/>
        <v>7.7</v>
      </c>
      <c r="BY51" s="56">
        <f>'Indicator Data'!S54/'Indicator Data'!$CK54</f>
        <v>0.65316986287202983</v>
      </c>
      <c r="BZ51" s="56">
        <f>'Indicator Data'!T54/'Indicator Data'!$CK54</f>
        <v>0.14095872092979045</v>
      </c>
      <c r="CA51" s="55">
        <f t="shared" si="95"/>
        <v>10</v>
      </c>
      <c r="CB51" s="55">
        <f t="shared" si="96"/>
        <v>1.4</v>
      </c>
      <c r="CC51" s="55">
        <f t="shared" si="54"/>
        <v>4.2666666666666666</v>
      </c>
      <c r="CD51" s="55">
        <f t="shared" si="55"/>
        <v>6.3</v>
      </c>
      <c r="CE51" s="55">
        <f t="shared" si="56"/>
        <v>3.8</v>
      </c>
      <c r="CF51" s="55">
        <f>ROUND(IF('Indicator Data'!U54=0,0,IF(LOG('Indicator Data'!U54)&gt;CF$195,10,IF(LOG('Indicator Data'!U54)&lt;CF$194,0,10-(CF$195-LOG('Indicator Data'!U54))/(CF$195-CF$194)*10))),1)</f>
        <v>8.4</v>
      </c>
      <c r="CG51" s="56">
        <f>'Indicator Data'!U54/'Indicator Data'!$CK54</f>
        <v>0.69730728664863439</v>
      </c>
      <c r="CH51" s="55">
        <f t="shared" si="97"/>
        <v>7.7</v>
      </c>
      <c r="CI51" s="55">
        <f t="shared" si="57"/>
        <v>8.1</v>
      </c>
      <c r="CJ51" s="55">
        <f>ROUND(IF('Indicator Data'!V54=0,0,IF(LOG('Indicator Data'!V54)&gt;CJ$195,10,IF(LOG('Indicator Data'!V54)&lt;CJ$194,0,10-(CJ$195-LOG('Indicator Data'!V54))/(CJ$195-CJ$194)*10))),1)</f>
        <v>8.5</v>
      </c>
      <c r="CK51" s="56">
        <f>IF('Indicator Data'!V54/'Indicator Data'!$CK54&gt;1,1,'Indicator Data'!V54/'Indicator Data'!$CK54)</f>
        <v>0.80136069302360591</v>
      </c>
      <c r="CL51" s="55">
        <f t="shared" si="98"/>
        <v>8</v>
      </c>
      <c r="CM51" s="55">
        <f t="shared" si="58"/>
        <v>8.3000000000000007</v>
      </c>
      <c r="CN51" s="55">
        <f>ROUND(IF('Indicator Data'!W54=0,0,IF(LOG('Indicator Data'!W54)&gt;CN$195,10,IF(LOG('Indicator Data'!W54)&lt;CN$194,0,10-(CN$195-LOG('Indicator Data'!W54))/(CN$195-CN$194)*10))),1)</f>
        <v>8.6</v>
      </c>
      <c r="CO51" s="56">
        <f>'Indicator Data'!W54/'Indicator Data'!$CK54</f>
        <v>0.92071737679641596</v>
      </c>
      <c r="CP51" s="55">
        <f t="shared" si="99"/>
        <v>9.1999999999999993</v>
      </c>
      <c r="CQ51" s="55">
        <f t="shared" si="59"/>
        <v>8.9</v>
      </c>
      <c r="CR51" s="55">
        <f t="shared" si="100"/>
        <v>7.7</v>
      </c>
      <c r="CS51" s="55">
        <f>IF('Indicator Data'!BZ54="No data","x",ROUND(IF('Indicator Data'!BZ54&gt;CS$195,0,IF('Indicator Data'!BZ54&lt;CS$194,10,(CS$195-'Indicator Data'!BZ54)/(CS$195-CS$194)*10)),1))</f>
        <v>1.8</v>
      </c>
      <c r="CT51" s="55">
        <f>IF('Indicator Data'!CA54="No data","x",ROUND(IF('Indicator Data'!CA54&gt;CT$195,0,IF('Indicator Data'!CA54&lt;CT$194,10,(CT$195-'Indicator Data'!CA54)/(CT$195-CT$194)*10)),1))</f>
        <v>0.6</v>
      </c>
      <c r="CU51" s="55">
        <f>IF('Indicator Data'!AC54="No data","x",ROUND(IF('Indicator Data'!AC54&gt;CU$195,0,IF('Indicator Data'!AC54&lt;CU$194,10,(CU$195-'Indicator Data'!AC54)/(CU$195-CU$194)*10)),1))</f>
        <v>4.5</v>
      </c>
      <c r="CV51" s="55">
        <f t="shared" si="101"/>
        <v>2.2999999999999998</v>
      </c>
      <c r="CW51" s="55">
        <f>IF('Indicator Data'!X54="No data","x",ROUND(IF(LOG('Indicator Data'!X54)&gt;CW$195,10,IF(LOG('Indicator Data'!X54)&lt;CW$194,0,10-(CW$195-LOG('Indicator Data'!X54))/(CW$195-CW$194)*10)),1))</f>
        <v>7.8</v>
      </c>
      <c r="CX51" s="55">
        <f>IF('Indicator Data'!Y54="No data","x",ROUND(IF('Indicator Data'!Y54&gt;CX$195,10,IF('Indicator Data'!Y54&lt;CX$194,0,10-(CX$195-'Indicator Data'!Y54)/(CX$195-CX$194)*10)),1))</f>
        <v>4.0999999999999996</v>
      </c>
      <c r="CY51" s="55">
        <f>IF('Indicator Data'!Z54="No data","x",ROUND(IF('Indicator Data'!Z54&gt;CY$195,10,IF('Indicator Data'!Z54&lt;CY$194,0,10-(CY$195-'Indicator Data'!Z54)/(CY$195-CY$194)*10)),1))</f>
        <v>8.1</v>
      </c>
      <c r="CZ51" s="55">
        <f>IF('Indicator Data'!AA54="No data","x",ROUND(IF('Indicator Data'!AA54&gt;CZ$195,10,IF('Indicator Data'!AA54&lt;CZ$194,0,10-(CZ$195-'Indicator Data'!AA54)/(CZ$195-CZ$194)*10)),1))</f>
        <v>3.7</v>
      </c>
      <c r="DA51" s="55">
        <f t="shared" si="60"/>
        <v>5.9</v>
      </c>
      <c r="DB51" s="55">
        <f t="shared" si="61"/>
        <v>4.7</v>
      </c>
      <c r="DC51" s="55">
        <f>IF('Indicator Data'!AF54="No data","x",ROUND(IF('Indicator Data'!AF54&gt;DC$195,10,IF('Indicator Data'!AF54&lt;DC$194,0,10-(DC$195-'Indicator Data'!AF54)/(DC$195-DC$194)*10)),1))</f>
        <v>1.6</v>
      </c>
      <c r="DD51" s="55">
        <f>IF('Indicator Data'!AG54="No data","x",ROUND(IF('Indicator Data'!AG54&gt;DD$195,10,IF('Indicator Data'!AG54&lt;DD$194,0,10-(DD$195-'Indicator Data'!AG54)/(DD$195-DD$194)*10)),1))</f>
        <v>2.9</v>
      </c>
      <c r="DE51" s="55">
        <f t="shared" si="62"/>
        <v>4.7</v>
      </c>
      <c r="DF51" s="55">
        <f>IF('Indicator Data'!AB54="No data","x",ROUND(IF('Indicator Data'!AB54&gt;DF$195,10,IF('Indicator Data'!AB54&lt;DF$194,0,10-(DF$195-'Indicator Data'!AB54)/(DF$195-DF$194)*10)),1))</f>
        <v>1</v>
      </c>
      <c r="DG51" s="55">
        <f t="shared" si="63"/>
        <v>2</v>
      </c>
      <c r="DH51" s="183">
        <f>IF('Indicator Data'!AD54="No data","x",'Indicator Data'!AD54/'Indicator Data'!$CJ54)</f>
        <v>2.1249735891483689E-4</v>
      </c>
      <c r="DI51" s="55">
        <f t="shared" si="64"/>
        <v>7.9</v>
      </c>
      <c r="DJ51" s="55">
        <f>IF('Indicator Data'!AE54="No data","x",ROUND(IF('Indicator Data'!AE54&gt;DJ$195,0,IF('Indicator Data'!AE54&lt;DJ$194,10,(DJ$195-'Indicator Data'!AE54)/(DJ$195-DJ$194)*10)),1))</f>
        <v>8</v>
      </c>
      <c r="DK51" s="55">
        <f t="shared" si="65"/>
        <v>8</v>
      </c>
      <c r="DL51" s="55">
        <f t="shared" si="66"/>
        <v>4.9000000000000004</v>
      </c>
      <c r="DM51" s="57">
        <f t="shared" si="102"/>
        <v>6</v>
      </c>
      <c r="DN51" s="58">
        <f t="shared" si="103"/>
        <v>6.7</v>
      </c>
      <c r="DO51" s="55">
        <f>ROUND(IF('Indicator Data'!AH54=0,0,IF('Indicator Data'!AH54&gt;DO$195,10,IF('Indicator Data'!AH54&lt;DO$194,0,10-(DO$195-'Indicator Data'!AH54)/(DO$195-DO$194)*10))),1)</f>
        <v>4.3</v>
      </c>
      <c r="DP51" s="55">
        <f>ROUND(IF('Indicator Data'!AI54=0,0,IF(LOG('Indicator Data'!AI54)&gt;LOG(DP$195),10,IF(LOG('Indicator Data'!AI54)&lt;LOG(DP$194),0,10-(LOG(DP$195)-LOG('Indicator Data'!AI54))/(LOG(DP$195)-LOG(DP$194))*10))),1)</f>
        <v>5.9</v>
      </c>
      <c r="DQ51" s="57">
        <f t="shared" si="104"/>
        <v>5.2</v>
      </c>
      <c r="DR51" s="55">
        <f>'Indicator Data'!AJ54</f>
        <v>0</v>
      </c>
      <c r="DS51" s="55">
        <f>'Indicator Data'!AK54</f>
        <v>0</v>
      </c>
      <c r="DT51" s="57">
        <f t="shared" si="105"/>
        <v>0</v>
      </c>
      <c r="DU51" s="58">
        <f t="shared" si="106"/>
        <v>3.6</v>
      </c>
      <c r="DV51" s="15"/>
      <c r="DW51" s="103"/>
    </row>
    <row r="52" spans="1:127" s="4" customFormat="1" x14ac:dyDescent="0.3">
      <c r="A52" s="121" t="str">
        <f>'Indicator Data'!A55</f>
        <v>Ecuador</v>
      </c>
      <c r="B52" s="59" t="str">
        <f>'Indicator Data'!B55</f>
        <v>ECU</v>
      </c>
      <c r="C52" s="55">
        <f>ROUND(IF('Indicator Data'!C55=0,0.1,IF(LOG('Indicator Data'!C55)&gt;C$195,10,IF(LOG('Indicator Data'!C55)&lt;C$194,0,10-(C$195-LOG('Indicator Data'!C55))/(C$195-C$194)*10))),1)</f>
        <v>8.8000000000000007</v>
      </c>
      <c r="D52" s="55">
        <f>ROUND(IF('Indicator Data'!D55=0,0.1,IF(LOG('Indicator Data'!D55)&gt;D$195,10,IF(LOG('Indicator Data'!D55)&lt;D$194,0,10-(D$195-LOG('Indicator Data'!D55))/(D$195-D$194)*10))),1)</f>
        <v>10</v>
      </c>
      <c r="E52" s="55">
        <f t="shared" si="67"/>
        <v>9.5</v>
      </c>
      <c r="F52" s="55">
        <f>IF('Indicator Data'!E55="No data",0.1,(ROUND(IF('Indicator Data'!E55=0,0,IF(LOG('Indicator Data'!E55)&gt;F$195,10,IF(LOG('Indicator Data'!E55)&lt;F$194,0,10-(F$195-LOG('Indicator Data'!E55))/(F$195-F$194)*10))),1)))</f>
        <v>7.8</v>
      </c>
      <c r="G52" s="55">
        <f>ROUND(IF('Indicator Data'!F55=0,0,IF(LOG('Indicator Data'!F55)&gt;G$195,10,IF(LOG('Indicator Data'!F55)&lt;G$194,0,10-(G$195-LOG('Indicator Data'!F55))/(G$195-G$194)*10))),1)</f>
        <v>8.5</v>
      </c>
      <c r="H52" s="55">
        <f>ROUND(IF('Indicator Data'!G55=0,0,IF(LOG('Indicator Data'!G55)&gt;H$195,10,IF(LOG('Indicator Data'!G55)&lt;H$194,0,10-(H$195-LOG('Indicator Data'!G55))/(H$195-H$194)*10))),1)</f>
        <v>0</v>
      </c>
      <c r="I52" s="55">
        <f>ROUND(IF('Indicator Data'!H55=0,0,IF(LOG('Indicator Data'!H55)&gt;I$195,10,IF(LOG('Indicator Data'!H55)&lt;I$194,0,10-(I$195-LOG('Indicator Data'!H55))/(I$195-I$194)*10))),1)</f>
        <v>0</v>
      </c>
      <c r="J52" s="55">
        <f t="shared" si="68"/>
        <v>0</v>
      </c>
      <c r="K52" s="55">
        <f>ROUND(IF('Indicator Data'!I55=0,0,IF(LOG('Indicator Data'!I55)&gt;K$195,10,IF(LOG('Indicator Data'!I55)&lt;K$194,0,10-(K$195-LOG('Indicator Data'!I55))/(K$195-K$194)*10))),1)</f>
        <v>0</v>
      </c>
      <c r="L52" s="55">
        <f t="shared" si="69"/>
        <v>0</v>
      </c>
      <c r="M52" s="55">
        <f>ROUND(IF('Indicator Data'!J55=0,0,IF(LOG('Indicator Data'!J55)&gt;M$195,10,IF(LOG('Indicator Data'!J55)&lt;M$194,0,10-(M$195-LOG('Indicator Data'!J55))/(M$195-M$194)*10))),1)</f>
        <v>6.5</v>
      </c>
      <c r="N52" s="56">
        <f>'Indicator Data'!C55/'Indicator Data'!$CK55</f>
        <v>2.0842489049792347E-3</v>
      </c>
      <c r="O52" s="56">
        <f>'Indicator Data'!D55/'Indicator Data'!$CK55</f>
        <v>2.0340075545288131E-3</v>
      </c>
      <c r="P52" s="56">
        <f>IF(F52=0.1,"x",'Indicator Data'!E55/'Indicator Data'!$CK55)</f>
        <v>7.8841468334929967E-3</v>
      </c>
      <c r="Q52" s="56">
        <f>'Indicator Data'!F55/'Indicator Data'!$CK55</f>
        <v>7.6009693298424635E-5</v>
      </c>
      <c r="R52" s="56">
        <f>'Indicator Data'!G55/'Indicator Data'!$CK55</f>
        <v>0</v>
      </c>
      <c r="S52" s="56">
        <f>'Indicator Data'!H55/'Indicator Data'!$CK55</f>
        <v>0</v>
      </c>
      <c r="T52" s="56">
        <f>'Indicator Data'!I55/'Indicator Data'!$CK55</f>
        <v>0</v>
      </c>
      <c r="U52" s="56">
        <f>'Indicator Data'!J55/'Indicator Data'!$CK55</f>
        <v>2.5595054042225709E-4</v>
      </c>
      <c r="V52" s="55">
        <f t="shared" si="70"/>
        <v>10</v>
      </c>
      <c r="W52" s="55">
        <f t="shared" si="71"/>
        <v>10</v>
      </c>
      <c r="X52" s="55">
        <f t="shared" si="72"/>
        <v>10</v>
      </c>
      <c r="Y52" s="55">
        <f t="shared" si="73"/>
        <v>5.3</v>
      </c>
      <c r="Z52" s="55">
        <f t="shared" si="74"/>
        <v>9.6999999999999993</v>
      </c>
      <c r="AA52" s="55">
        <f t="shared" si="75"/>
        <v>0</v>
      </c>
      <c r="AB52" s="55">
        <f t="shared" si="76"/>
        <v>0</v>
      </c>
      <c r="AC52" s="55">
        <f t="shared" si="77"/>
        <v>0</v>
      </c>
      <c r="AD52" s="55">
        <f t="shared" si="78"/>
        <v>0</v>
      </c>
      <c r="AE52" s="55">
        <f t="shared" si="79"/>
        <v>0</v>
      </c>
      <c r="AF52" s="55">
        <f t="shared" si="80"/>
        <v>0.1</v>
      </c>
      <c r="AG52" s="55">
        <f>ROUND(IF('Indicator Data'!K55=0,0,IF('Indicator Data'!K55&gt;AG$195,10,IF('Indicator Data'!K55&lt;AG$194,0,10-(AG$195-'Indicator Data'!K55)/(AG$195-AG$194)*10))),1)</f>
        <v>2.9</v>
      </c>
      <c r="AH52" s="55">
        <f t="shared" si="81"/>
        <v>9.4</v>
      </c>
      <c r="AI52" s="55">
        <f t="shared" si="82"/>
        <v>10</v>
      </c>
      <c r="AJ52" s="55">
        <f t="shared" si="83"/>
        <v>0</v>
      </c>
      <c r="AK52" s="55">
        <f t="shared" si="84"/>
        <v>0</v>
      </c>
      <c r="AL52" s="55">
        <f t="shared" si="85"/>
        <v>0</v>
      </c>
      <c r="AM52" s="55">
        <f t="shared" si="86"/>
        <v>0</v>
      </c>
      <c r="AN52" s="55">
        <f t="shared" si="87"/>
        <v>4</v>
      </c>
      <c r="AO52" s="182">
        <f t="shared" si="88"/>
        <v>9.8000000000000007</v>
      </c>
      <c r="AP52" s="182">
        <f t="shared" si="41"/>
        <v>6.7</v>
      </c>
      <c r="AQ52" s="182">
        <f t="shared" si="89"/>
        <v>9.1999999999999993</v>
      </c>
      <c r="AR52" s="182">
        <f t="shared" si="90"/>
        <v>0</v>
      </c>
      <c r="AS52" s="55">
        <f t="shared" si="91"/>
        <v>3.5</v>
      </c>
      <c r="AT52" s="55">
        <f>IF('Indicator Data'!L55="No data","x",IF('Indicator Data'!CL55&lt;1000,"x",ROUND((IF('Indicator Data'!L55&gt;AT$195,10,IF('Indicator Data'!L55&lt;AT$194,0,10-(AT$195-'Indicator Data'!L55)/(AT$195-AT$194)*10))),1)))</f>
        <v>2</v>
      </c>
      <c r="AU52" s="182">
        <f t="shared" si="92"/>
        <v>2.8</v>
      </c>
      <c r="AV52" s="55" t="str">
        <f>IF('Indicator Data'!M55="No data","x",ROUND(IF('Indicator Data'!M55=0,0,IF(LOG('Indicator Data'!M55)&gt;AV$195,10,IF(LOG('Indicator Data'!M55)&lt;AV$194,0,10-(AV$195-LOG('Indicator Data'!M55))/(AV$195-AV$194)*10))),1))</f>
        <v>x</v>
      </c>
      <c r="AW52" s="56" t="str">
        <f>IF(AV52="x","x",'Indicator Data'!M55/'Indicator Data'!$CK55)</f>
        <v>x</v>
      </c>
      <c r="AX52" s="55" t="str">
        <f t="shared" si="42"/>
        <v>x</v>
      </c>
      <c r="AY52" s="55" t="str">
        <f t="shared" si="43"/>
        <v>x</v>
      </c>
      <c r="AZ52" s="55" t="str">
        <f>IF('Indicator Data'!N55="No data","x",ROUND(IF('Indicator Data'!N55=0,0,IF(LOG('Indicator Data'!N55)&gt;AZ$195,10,IF(LOG('Indicator Data'!N55)&lt;AZ$194,0,10-(AZ$195-LOG('Indicator Data'!N55))/(AZ$195-AZ$194)*10))),1))</f>
        <v>x</v>
      </c>
      <c r="BA52" s="56" t="str">
        <f>IF(AZ52="x","x",'Indicator Data'!N55/'Indicator Data'!$CK55)</f>
        <v>x</v>
      </c>
      <c r="BB52" s="55" t="str">
        <f t="shared" si="44"/>
        <v>x</v>
      </c>
      <c r="BC52" s="55" t="str">
        <f t="shared" si="45"/>
        <v>x</v>
      </c>
      <c r="BD52" s="55" t="str">
        <f>IF('Indicator Data'!O55="No data","x",ROUND(IF('Indicator Data'!O55=0,0,IF(LOG('Indicator Data'!O55)&gt;BD$195,10,IF(LOG('Indicator Data'!O55)&lt;BD$194,0,10-(BD$195-LOG('Indicator Data'!O55))/(BD$195-BD$194)*10))),1))</f>
        <v>x</v>
      </c>
      <c r="BE52" s="56" t="str">
        <f>IF(BD52="x","x",'Indicator Data'!O55/'Indicator Data'!$CK55)</f>
        <v>x</v>
      </c>
      <c r="BF52" s="55" t="str">
        <f t="shared" si="46"/>
        <v>x</v>
      </c>
      <c r="BG52" s="55" t="str">
        <f t="shared" si="47"/>
        <v>x</v>
      </c>
      <c r="BH52" s="55" t="str">
        <f>IF('Indicator Data'!P55="No data","x",ROUND(IF('Indicator Data'!P55=0,0,IF(LOG('Indicator Data'!P55)&gt;BH$195,10,IF(LOG('Indicator Data'!P55)&lt;BH$194,0,10-(BH$195-LOG('Indicator Data'!P55))/(BH$195-BH$194)*10))),1))</f>
        <v>x</v>
      </c>
      <c r="BI52" s="56" t="str">
        <f>IF(BH52="x","x",'Indicator Data'!P55/'Indicator Data'!$CK55)</f>
        <v>x</v>
      </c>
      <c r="BJ52" s="55" t="str">
        <f t="shared" si="48"/>
        <v>x</v>
      </c>
      <c r="BK52" s="55" t="str">
        <f t="shared" si="49"/>
        <v>x</v>
      </c>
      <c r="BL52" s="55" t="str">
        <f t="shared" si="50"/>
        <v>x</v>
      </c>
      <c r="BM52" s="55">
        <f>ROUND(IF('Indicator Data'!Q55=0,0,IF(LOG('Indicator Data'!Q55)&gt;BM$195,10,IF(LOG('Indicator Data'!Q55)&lt;BM$194,0,10-(BM$195-LOG('Indicator Data'!Q55))/(BM$195-BM$194)*10))),1)</f>
        <v>7.6</v>
      </c>
      <c r="BN52" s="55">
        <f>ROUND(IF('Indicator Data'!R55=0,0,IF(LOG('Indicator Data'!R55)&gt;BN$195,10,IF(LOG('Indicator Data'!R55)&lt;BN$194,0,10-(BN$195-LOG('Indicator Data'!R55))/(BN$195-BN$194)*10))),1)</f>
        <v>9.4</v>
      </c>
      <c r="BO52" s="55">
        <f t="shared" si="51"/>
        <v>8.7999999999999989</v>
      </c>
      <c r="BP52" s="56">
        <f>'Indicator Data'!Q55/'Indicator Data'!$CK55</f>
        <v>0.1376885096166619</v>
      </c>
      <c r="BQ52" s="56">
        <f>'Indicator Data'!R55/'Indicator Data'!$CK55</f>
        <v>0.27340459612360957</v>
      </c>
      <c r="BR52" s="55">
        <f t="shared" si="93"/>
        <v>1.4</v>
      </c>
      <c r="BS52" s="55">
        <f t="shared" si="94"/>
        <v>3.4</v>
      </c>
      <c r="BT52" s="55">
        <f t="shared" si="28"/>
        <v>2.7333333333333329</v>
      </c>
      <c r="BU52" s="55">
        <f t="shared" si="52"/>
        <v>6.7</v>
      </c>
      <c r="BV52" s="55">
        <f>ROUND(IF('Indicator Data'!S55=0,0,IF(LOG('Indicator Data'!S55)&gt;BV$195,10,IF(LOG('Indicator Data'!S55)&lt;BV$194,0,10-(BV$195-LOG('Indicator Data'!S55))/(BV$195-BV$194)*10))),1)</f>
        <v>7.9</v>
      </c>
      <c r="BW52" s="55">
        <f>ROUND(IF('Indicator Data'!T55=0,0,IF(LOG('Indicator Data'!T55)&gt;BW$195,10,IF(LOG('Indicator Data'!T55)&lt;BW$194,0,10-(BW$195-LOG('Indicator Data'!T55))/(BW$195-BW$194)*10))),1)</f>
        <v>7.6</v>
      </c>
      <c r="BX52" s="55">
        <f t="shared" si="53"/>
        <v>7.7</v>
      </c>
      <c r="BY52" s="56">
        <f>'Indicator Data'!S55/'Indicator Data'!$CK55</f>
        <v>0.21729662103794539</v>
      </c>
      <c r="BZ52" s="56">
        <f>'Indicator Data'!T55/'Indicator Data'!$CK55</f>
        <v>0.13445163014731987</v>
      </c>
      <c r="CA52" s="55">
        <f t="shared" si="95"/>
        <v>3.6</v>
      </c>
      <c r="CB52" s="55">
        <f t="shared" si="96"/>
        <v>1.3</v>
      </c>
      <c r="CC52" s="55">
        <f t="shared" si="54"/>
        <v>2.0666666666666669</v>
      </c>
      <c r="CD52" s="55">
        <f t="shared" si="55"/>
        <v>5.6</v>
      </c>
      <c r="CE52" s="55">
        <f t="shared" si="56"/>
        <v>6.2</v>
      </c>
      <c r="CF52" s="55">
        <f>ROUND(IF('Indicator Data'!U55=0,0,IF(LOG('Indicator Data'!U55)&gt;CF$195,10,IF(LOG('Indicator Data'!U55)&lt;CF$194,0,10-(CF$195-LOG('Indicator Data'!U55))/(CF$195-CF$194)*10))),1)</f>
        <v>8.4</v>
      </c>
      <c r="CG52" s="56">
        <f>'Indicator Data'!U55/'Indicator Data'!$CK55</f>
        <v>0.45259740875004051</v>
      </c>
      <c r="CH52" s="55">
        <f t="shared" si="97"/>
        <v>5</v>
      </c>
      <c r="CI52" s="55">
        <f t="shared" si="57"/>
        <v>7</v>
      </c>
      <c r="CJ52" s="55">
        <f>ROUND(IF('Indicator Data'!V55=0,0,IF(LOG('Indicator Data'!V55)&gt;CJ$195,10,IF(LOG('Indicator Data'!V55)&lt;CJ$194,0,10-(CJ$195-LOG('Indicator Data'!V55))/(CJ$195-CJ$194)*10))),1)</f>
        <v>8.4</v>
      </c>
      <c r="CK52" s="56">
        <f>IF('Indicator Data'!V55/'Indicator Data'!$CK55&gt;1,1,'Indicator Data'!V55/'Indicator Data'!$CK55)</f>
        <v>0.45589717607718916</v>
      </c>
      <c r="CL52" s="55">
        <f t="shared" si="98"/>
        <v>4.5999999999999996</v>
      </c>
      <c r="CM52" s="55">
        <f t="shared" si="58"/>
        <v>6.9</v>
      </c>
      <c r="CN52" s="55">
        <f>ROUND(IF('Indicator Data'!W55=0,0,IF(LOG('Indicator Data'!W55)&gt;CN$195,10,IF(LOG('Indicator Data'!W55)&lt;CN$194,0,10-(CN$195-LOG('Indicator Data'!W55))/(CN$195-CN$194)*10))),1)</f>
        <v>8.5</v>
      </c>
      <c r="CO52" s="56">
        <f>'Indicator Data'!W55/'Indicator Data'!$CK55</f>
        <v>0.58922064232252735</v>
      </c>
      <c r="CP52" s="55">
        <f t="shared" si="99"/>
        <v>5.9</v>
      </c>
      <c r="CQ52" s="55">
        <f t="shared" si="59"/>
        <v>7.4</v>
      </c>
      <c r="CR52" s="55">
        <f t="shared" si="100"/>
        <v>6.9</v>
      </c>
      <c r="CS52" s="55">
        <f>IF('Indicator Data'!BZ55="No data","x",ROUND(IF('Indicator Data'!BZ55&gt;CS$195,0,IF('Indicator Data'!BZ55&lt;CS$194,10,(CS$195-'Indicator Data'!BZ55)/(CS$195-CS$194)*10)),1))</f>
        <v>1.3</v>
      </c>
      <c r="CT52" s="55">
        <f>IF('Indicator Data'!CA55="No data","x",ROUND(IF('Indicator Data'!CA55&gt;CT$195,0,IF('Indicator Data'!CA55&lt;CT$194,10,(CT$195-'Indicator Data'!CA55)/(CT$195-CT$194)*10)),1))</f>
        <v>1</v>
      </c>
      <c r="CU52" s="55">
        <f>IF('Indicator Data'!AC55="No data","x",ROUND(IF('Indicator Data'!AC55&gt;CU$195,0,IF('Indicator Data'!AC55&lt;CU$194,10,(CU$195-'Indicator Data'!AC55)/(CU$195-CU$194)*10)),1))</f>
        <v>1.9</v>
      </c>
      <c r="CV52" s="55">
        <f t="shared" si="101"/>
        <v>1.4</v>
      </c>
      <c r="CW52" s="55">
        <f>IF('Indicator Data'!X55="No data","x",ROUND(IF(LOG('Indicator Data'!X55)&gt;CW$195,10,IF(LOG('Indicator Data'!X55)&lt;CW$194,0,10-(CW$195-LOG('Indicator Data'!X55))/(CW$195-CW$194)*10)),1))</f>
        <v>6.1</v>
      </c>
      <c r="CX52" s="55">
        <f>IF('Indicator Data'!Y55="No data","x",ROUND(IF('Indicator Data'!Y55&gt;CX$195,10,IF('Indicator Data'!Y55&lt;CX$194,0,10-(CX$195-'Indicator Data'!Y55)/(CX$195-CX$194)*10)),1))</f>
        <v>4</v>
      </c>
      <c r="CY52" s="55">
        <f>IF('Indicator Data'!Z55="No data","x",ROUND(IF('Indicator Data'!Z55&gt;CY$195,10,IF('Indicator Data'!Z55&lt;CY$194,0,10-(CY$195-'Indicator Data'!Z55)/(CY$195-CY$194)*10)),1))</f>
        <v>6.4</v>
      </c>
      <c r="CZ52" s="55">
        <f>IF('Indicator Data'!AA55="No data","x",ROUND(IF('Indicator Data'!AA55&gt;CZ$195,10,IF('Indicator Data'!AA55&lt;CZ$194,0,10-(CZ$195-'Indicator Data'!AA55)/(CZ$195-CZ$194)*10)),1))</f>
        <v>4.4000000000000004</v>
      </c>
      <c r="DA52" s="55">
        <f t="shared" si="60"/>
        <v>5.2</v>
      </c>
      <c r="DB52" s="55">
        <f t="shared" si="61"/>
        <v>3.9</v>
      </c>
      <c r="DC52" s="55">
        <f>IF('Indicator Data'!AF55="No data","x",ROUND(IF('Indicator Data'!AF55&gt;DC$195,10,IF('Indicator Data'!AF55&lt;DC$194,0,10-(DC$195-'Indicator Data'!AF55)/(DC$195-DC$194)*10)),1))</f>
        <v>2.2999999999999998</v>
      </c>
      <c r="DD52" s="55">
        <f>IF('Indicator Data'!AG55="No data","x",ROUND(IF('Indicator Data'!AG55&gt;DD$195,10,IF('Indicator Data'!AG55&lt;DD$194,0,10-(DD$195-'Indicator Data'!AG55)/(DD$195-DD$194)*10)),1))</f>
        <v>3</v>
      </c>
      <c r="DE52" s="55">
        <f t="shared" si="62"/>
        <v>4.4000000000000004</v>
      </c>
      <c r="DF52" s="55">
        <f>IF('Indicator Data'!AB55="No data","x",ROUND(IF('Indicator Data'!AB55&gt;DF$195,10,IF('Indicator Data'!AB55&lt;DF$194,0,10-(DF$195-'Indicator Data'!AB55)/(DF$195-DF$194)*10)),1))</f>
        <v>0.7</v>
      </c>
      <c r="DG52" s="55">
        <f t="shared" si="63"/>
        <v>1.2</v>
      </c>
      <c r="DH52" s="183">
        <f>IF('Indicator Data'!AD55="No data","x",'Indicator Data'!AD55/'Indicator Data'!$CJ55)</f>
        <v>3.0741944542821354E-4</v>
      </c>
      <c r="DI52" s="55">
        <f t="shared" si="64"/>
        <v>6.9</v>
      </c>
      <c r="DJ52" s="55">
        <f>IF('Indicator Data'!AE55="No data","x",ROUND(IF('Indicator Data'!AE55&gt;DJ$195,0,IF('Indicator Data'!AE55&lt;DJ$194,10,(DJ$195-'Indicator Data'!AE55)/(DJ$195-DJ$194)*10)),1))</f>
        <v>4</v>
      </c>
      <c r="DK52" s="55">
        <f t="shared" si="65"/>
        <v>5.5</v>
      </c>
      <c r="DL52" s="55">
        <f t="shared" si="66"/>
        <v>3.7</v>
      </c>
      <c r="DM52" s="57">
        <f t="shared" si="102"/>
        <v>5</v>
      </c>
      <c r="DN52" s="58">
        <f t="shared" si="103"/>
        <v>6.8</v>
      </c>
      <c r="DO52" s="55">
        <f>ROUND(IF('Indicator Data'!AH55=0,0,IF('Indicator Data'!AH55&gt;DO$195,10,IF('Indicator Data'!AH55&lt;DO$194,0,10-(DO$195-'Indicator Data'!AH55)/(DO$195-DO$194)*10))),1)</f>
        <v>1.4</v>
      </c>
      <c r="DP52" s="55">
        <f>ROUND(IF('Indicator Data'!AI55=0,0,IF(LOG('Indicator Data'!AI55)&gt;LOG(DP$195),10,IF(LOG('Indicator Data'!AI55)&lt;LOG(DP$194),0,10-(LOG(DP$195)-LOG('Indicator Data'!AI55))/(LOG(DP$195)-LOG(DP$194))*10))),1)</f>
        <v>0</v>
      </c>
      <c r="DQ52" s="57">
        <f t="shared" si="104"/>
        <v>0.7</v>
      </c>
      <c r="DR52" s="55">
        <f>'Indicator Data'!AJ55</f>
        <v>0</v>
      </c>
      <c r="DS52" s="55">
        <f>'Indicator Data'!AK55</f>
        <v>0</v>
      </c>
      <c r="DT52" s="57">
        <f t="shared" si="105"/>
        <v>0</v>
      </c>
      <c r="DU52" s="58">
        <f t="shared" si="106"/>
        <v>0.5</v>
      </c>
      <c r="DV52" s="15"/>
      <c r="DW52" s="103"/>
    </row>
    <row r="53" spans="1:127" s="4" customFormat="1" x14ac:dyDescent="0.3">
      <c r="A53" s="121" t="str">
        <f>'Indicator Data'!A56</f>
        <v>Egypt</v>
      </c>
      <c r="B53" s="59" t="str">
        <f>'Indicator Data'!B56</f>
        <v>EGY</v>
      </c>
      <c r="C53" s="55">
        <f>ROUND(IF('Indicator Data'!C56=0,0.1,IF(LOG('Indicator Data'!C56)&gt;C$195,10,IF(LOG('Indicator Data'!C56)&lt;C$194,0,10-(C$195-LOG('Indicator Data'!C56))/(C$195-C$194)*10))),1)</f>
        <v>9.5</v>
      </c>
      <c r="D53" s="55">
        <f>ROUND(IF('Indicator Data'!D56=0,0.1,IF(LOG('Indicator Data'!D56)&gt;D$195,10,IF(LOG('Indicator Data'!D56)&lt;D$194,0,10-(D$195-LOG('Indicator Data'!D56))/(D$195-D$194)*10))),1)</f>
        <v>0</v>
      </c>
      <c r="E53" s="55">
        <f t="shared" si="67"/>
        <v>6.9</v>
      </c>
      <c r="F53" s="55">
        <f>IF('Indicator Data'!E56="No data",0.1,(ROUND(IF('Indicator Data'!E56=0,0,IF(LOG('Indicator Data'!E56)&gt;F$195,10,IF(LOG('Indicator Data'!E56)&lt;F$194,0,10-(F$195-LOG('Indicator Data'!E56))/(F$195-F$194)*10))),1)))</f>
        <v>9.6</v>
      </c>
      <c r="G53" s="55">
        <f>ROUND(IF('Indicator Data'!F56=0,0,IF(LOG('Indicator Data'!F56)&gt;G$195,10,IF(LOG('Indicator Data'!F56)&lt;G$194,0,10-(G$195-LOG('Indicator Data'!F56))/(G$195-G$194)*10))),1)</f>
        <v>7.6</v>
      </c>
      <c r="H53" s="55">
        <f>ROUND(IF('Indicator Data'!G56=0,0,IF(LOG('Indicator Data'!G56)&gt;H$195,10,IF(LOG('Indicator Data'!G56)&lt;H$194,0,10-(H$195-LOG('Indicator Data'!G56))/(H$195-H$194)*10))),1)</f>
        <v>0</v>
      </c>
      <c r="I53" s="55">
        <f>ROUND(IF('Indicator Data'!H56=0,0,IF(LOG('Indicator Data'!H56)&gt;I$195,10,IF(LOG('Indicator Data'!H56)&lt;I$194,0,10-(I$195-LOG('Indicator Data'!H56))/(I$195-I$194)*10))),1)</f>
        <v>0</v>
      </c>
      <c r="J53" s="55">
        <f t="shared" si="68"/>
        <v>0</v>
      </c>
      <c r="K53" s="55">
        <f>ROUND(IF('Indicator Data'!I56=0,0,IF(LOG('Indicator Data'!I56)&gt;K$195,10,IF(LOG('Indicator Data'!I56)&lt;K$194,0,10-(K$195-LOG('Indicator Data'!I56))/(K$195-K$194)*10))),1)</f>
        <v>0</v>
      </c>
      <c r="L53" s="55">
        <f t="shared" si="69"/>
        <v>0</v>
      </c>
      <c r="M53" s="55">
        <f>ROUND(IF('Indicator Data'!J56=0,0,IF(LOG('Indicator Data'!J56)&gt;M$195,10,IF(LOG('Indicator Data'!J56)&lt;M$194,0,10-(M$195-LOG('Indicator Data'!J56))/(M$195-M$194)*10))),1)</f>
        <v>0</v>
      </c>
      <c r="N53" s="56">
        <f>'Indicator Data'!C56/'Indicator Data'!$CK56</f>
        <v>7.2105231165732865E-4</v>
      </c>
      <c r="O53" s="56">
        <f>'Indicator Data'!D56/'Indicator Data'!$CK56</f>
        <v>2.8416051138588195E-10</v>
      </c>
      <c r="P53" s="56">
        <f>IF(F53=0.1,"x",'Indicator Data'!E56/'Indicator Data'!$CK56)</f>
        <v>7.7621237729317014E-3</v>
      </c>
      <c r="Q53" s="56">
        <f>'Indicator Data'!F56/'Indicator Data'!$CK56</f>
        <v>3.7400353005920471E-6</v>
      </c>
      <c r="R53" s="56">
        <f>'Indicator Data'!G56/'Indicator Data'!$CK56</f>
        <v>0</v>
      </c>
      <c r="S53" s="56">
        <f>'Indicator Data'!H56/'Indicator Data'!$CK56</f>
        <v>0</v>
      </c>
      <c r="T53" s="56">
        <f>'Indicator Data'!I56/'Indicator Data'!$CK56</f>
        <v>0</v>
      </c>
      <c r="U53" s="56">
        <f>'Indicator Data'!J56/'Indicator Data'!$CK56</f>
        <v>0</v>
      </c>
      <c r="V53" s="55">
        <f t="shared" si="70"/>
        <v>3.6</v>
      </c>
      <c r="W53" s="55">
        <f t="shared" si="71"/>
        <v>0</v>
      </c>
      <c r="X53" s="55">
        <f t="shared" si="72"/>
        <v>2</v>
      </c>
      <c r="Y53" s="55">
        <f t="shared" si="73"/>
        <v>5.2</v>
      </c>
      <c r="Z53" s="55">
        <f t="shared" si="74"/>
        <v>6.8</v>
      </c>
      <c r="AA53" s="55">
        <f t="shared" si="75"/>
        <v>0</v>
      </c>
      <c r="AB53" s="55">
        <f t="shared" si="76"/>
        <v>0</v>
      </c>
      <c r="AC53" s="55">
        <f t="shared" si="77"/>
        <v>0</v>
      </c>
      <c r="AD53" s="55">
        <f t="shared" si="78"/>
        <v>0</v>
      </c>
      <c r="AE53" s="55">
        <f t="shared" si="79"/>
        <v>0</v>
      </c>
      <c r="AF53" s="55">
        <f t="shared" si="80"/>
        <v>0</v>
      </c>
      <c r="AG53" s="55">
        <f>ROUND(IF('Indicator Data'!K56=0,0,IF('Indicator Data'!K56&gt;AG$195,10,IF('Indicator Data'!K56&lt;AG$194,0,10-(AG$195-'Indicator Data'!K56)/(AG$195-AG$194)*10))),1)</f>
        <v>0</v>
      </c>
      <c r="AH53" s="55">
        <f t="shared" si="81"/>
        <v>6.6</v>
      </c>
      <c r="AI53" s="55">
        <f t="shared" si="82"/>
        <v>0</v>
      </c>
      <c r="AJ53" s="55">
        <f t="shared" si="83"/>
        <v>0</v>
      </c>
      <c r="AK53" s="55">
        <f t="shared" si="84"/>
        <v>0</v>
      </c>
      <c r="AL53" s="55">
        <f t="shared" si="85"/>
        <v>0</v>
      </c>
      <c r="AM53" s="55">
        <f t="shared" si="86"/>
        <v>0</v>
      </c>
      <c r="AN53" s="55">
        <f t="shared" si="87"/>
        <v>0</v>
      </c>
      <c r="AO53" s="182">
        <f t="shared" si="88"/>
        <v>4.9000000000000004</v>
      </c>
      <c r="AP53" s="182">
        <f t="shared" si="41"/>
        <v>8.1</v>
      </c>
      <c r="AQ53" s="182">
        <f t="shared" si="89"/>
        <v>7.2</v>
      </c>
      <c r="AR53" s="182">
        <f t="shared" si="90"/>
        <v>0</v>
      </c>
      <c r="AS53" s="55">
        <f t="shared" si="91"/>
        <v>0</v>
      </c>
      <c r="AT53" s="55">
        <f>IF('Indicator Data'!L56="No data","x",IF('Indicator Data'!CL56&lt;1000,"x",ROUND((IF('Indicator Data'!L56&gt;AT$195,10,IF('Indicator Data'!L56&lt;AT$194,0,10-(AT$195-'Indicator Data'!L56)/(AT$195-AT$194)*10))),1)))</f>
        <v>6.1</v>
      </c>
      <c r="AU53" s="182">
        <f t="shared" si="92"/>
        <v>3.1</v>
      </c>
      <c r="AV53" s="55">
        <f>IF('Indicator Data'!M56="No data","x",ROUND(IF('Indicator Data'!M56=0,0,IF(LOG('Indicator Data'!M56)&gt;AV$195,10,IF(LOG('Indicator Data'!M56)&lt;AV$194,0,10-(AV$195-LOG('Indicator Data'!M56))/(AV$195-AV$194)*10))),1))</f>
        <v>9</v>
      </c>
      <c r="AW53" s="56">
        <f>IF(AV53="x","x",'Indicator Data'!M56/'Indicator Data'!$CK56)</f>
        <v>0.23512061391149114</v>
      </c>
      <c r="AX53" s="55">
        <f t="shared" si="42"/>
        <v>2.6</v>
      </c>
      <c r="AY53" s="55">
        <f t="shared" si="43"/>
        <v>6.9</v>
      </c>
      <c r="AZ53" s="55">
        <f>IF('Indicator Data'!N56="No data","x",ROUND(IF('Indicator Data'!N56=0,0,IF(LOG('Indicator Data'!N56)&gt;AZ$195,10,IF(LOG('Indicator Data'!N56)&lt;AZ$194,0,10-(AZ$195-LOG('Indicator Data'!N56))/(AZ$195-AZ$194)*10))),1))</f>
        <v>0</v>
      </c>
      <c r="BA53" s="56">
        <f>IF(AZ53="x","x",'Indicator Data'!N56/'Indicator Data'!$CK56)</f>
        <v>0</v>
      </c>
      <c r="BB53" s="55">
        <f t="shared" si="44"/>
        <v>0</v>
      </c>
      <c r="BC53" s="55">
        <f t="shared" si="45"/>
        <v>0</v>
      </c>
      <c r="BD53" s="55">
        <f>IF('Indicator Data'!O56="No data","x",ROUND(IF('Indicator Data'!O56=0,0,IF(LOG('Indicator Data'!O56)&gt;BD$195,10,IF(LOG('Indicator Data'!O56)&lt;BD$194,0,10-(BD$195-LOG('Indicator Data'!O56))/(BD$195-BD$194)*10))),1))</f>
        <v>0</v>
      </c>
      <c r="BE53" s="56">
        <f>IF(BD53="x","x",'Indicator Data'!O56/'Indicator Data'!$CK56)</f>
        <v>0</v>
      </c>
      <c r="BF53" s="55">
        <f t="shared" si="46"/>
        <v>0</v>
      </c>
      <c r="BG53" s="55">
        <f t="shared" si="47"/>
        <v>0</v>
      </c>
      <c r="BH53" s="55">
        <f>IF('Indicator Data'!P56="No data","x",ROUND(IF('Indicator Data'!P56=0,0,IF(LOG('Indicator Data'!P56)&gt;BH$195,10,IF(LOG('Indicator Data'!P56)&lt;BH$194,0,10-(BH$195-LOG('Indicator Data'!P56))/(BH$195-BH$194)*10))),1))</f>
        <v>0</v>
      </c>
      <c r="BI53" s="56">
        <f>IF(BH53="x","x",'Indicator Data'!P56/'Indicator Data'!$CK56)</f>
        <v>0</v>
      </c>
      <c r="BJ53" s="55">
        <f t="shared" si="48"/>
        <v>0</v>
      </c>
      <c r="BK53" s="55">
        <f t="shared" si="49"/>
        <v>0</v>
      </c>
      <c r="BL53" s="55">
        <f t="shared" si="50"/>
        <v>2.4</v>
      </c>
      <c r="BM53" s="55">
        <f>ROUND(IF('Indicator Data'!Q56=0,0,IF(LOG('Indicator Data'!Q56)&gt;BM$195,10,IF(LOG('Indicator Data'!Q56)&lt;BM$194,0,10-(BM$195-LOG('Indicator Data'!Q56))/(BM$195-BM$194)*10))),1)</f>
        <v>0</v>
      </c>
      <c r="BN53" s="55">
        <f>ROUND(IF('Indicator Data'!R56=0,0,IF(LOG('Indicator Data'!R56)&gt;BN$195,10,IF(LOG('Indicator Data'!R56)&lt;BN$194,0,10-(BN$195-LOG('Indicator Data'!R56))/(BN$195-BN$194)*10))),1)</f>
        <v>0</v>
      </c>
      <c r="BO53" s="55">
        <f t="shared" si="51"/>
        <v>0</v>
      </c>
      <c r="BP53" s="56">
        <f>'Indicator Data'!Q56/'Indicator Data'!$CK56</f>
        <v>0</v>
      </c>
      <c r="BQ53" s="56">
        <f>'Indicator Data'!R56/'Indicator Data'!$CK56</f>
        <v>0</v>
      </c>
      <c r="BR53" s="55">
        <f t="shared" si="93"/>
        <v>0</v>
      </c>
      <c r="BS53" s="55">
        <f t="shared" si="94"/>
        <v>0</v>
      </c>
      <c r="BT53" s="55">
        <f t="shared" si="28"/>
        <v>0</v>
      </c>
      <c r="BU53" s="55">
        <f t="shared" si="52"/>
        <v>0</v>
      </c>
      <c r="BV53" s="55">
        <f>ROUND(IF('Indicator Data'!S56=0,0,IF(LOG('Indicator Data'!S56)&gt;BV$195,10,IF(LOG('Indicator Data'!S56)&lt;BV$194,0,10-(BV$195-LOG('Indicator Data'!S56))/(BV$195-BV$194)*10))),1)</f>
        <v>0</v>
      </c>
      <c r="BW53" s="55">
        <f>ROUND(IF('Indicator Data'!T56=0,0,IF(LOG('Indicator Data'!T56)&gt;BW$195,10,IF(LOG('Indicator Data'!T56)&lt;BW$194,0,10-(BW$195-LOG('Indicator Data'!T56))/(BW$195-BW$194)*10))),1)</f>
        <v>0</v>
      </c>
      <c r="BX53" s="55">
        <f t="shared" si="53"/>
        <v>0</v>
      </c>
      <c r="BY53" s="56">
        <f>'Indicator Data'!S56/'Indicator Data'!$CK56</f>
        <v>0</v>
      </c>
      <c r="BZ53" s="56">
        <f>'Indicator Data'!T56/'Indicator Data'!$CK56</f>
        <v>0</v>
      </c>
      <c r="CA53" s="55">
        <f t="shared" si="95"/>
        <v>0</v>
      </c>
      <c r="CB53" s="55">
        <f t="shared" si="96"/>
        <v>0</v>
      </c>
      <c r="CC53" s="55">
        <f t="shared" si="54"/>
        <v>0</v>
      </c>
      <c r="CD53" s="55">
        <f t="shared" si="55"/>
        <v>0</v>
      </c>
      <c r="CE53" s="55">
        <f t="shared" si="56"/>
        <v>0</v>
      </c>
      <c r="CF53" s="55">
        <f>ROUND(IF('Indicator Data'!U56=0,0,IF(LOG('Indicator Data'!U56)&gt;CF$195,10,IF(LOG('Indicator Data'!U56)&lt;CF$194,0,10-(CF$195-LOG('Indicator Data'!U56))/(CF$195-CF$194)*10))),1)</f>
        <v>5.6</v>
      </c>
      <c r="CG53" s="56">
        <f>'Indicator Data'!U56/'Indicator Data'!$CK56</f>
        <v>9.2405435823930367E-4</v>
      </c>
      <c r="CH53" s="55">
        <f t="shared" si="97"/>
        <v>0</v>
      </c>
      <c r="CI53" s="55">
        <f t="shared" si="57"/>
        <v>3.3</v>
      </c>
      <c r="CJ53" s="55">
        <f>ROUND(IF('Indicator Data'!V56=0,0,IF(LOG('Indicator Data'!V56)&gt;CJ$195,10,IF(LOG('Indicator Data'!V56)&lt;CJ$194,0,10-(CJ$195-LOG('Indicator Data'!V56))/(CJ$195-CJ$194)*10))),1)</f>
        <v>8.4</v>
      </c>
      <c r="CK53" s="56">
        <f>IF('Indicator Data'!V56/'Indicator Data'!$CK56&gt;1,1,'Indicator Data'!V56/'Indicator Data'!$CK56)</f>
        <v>7.7354143068550402E-2</v>
      </c>
      <c r="CL53" s="55">
        <f t="shared" si="98"/>
        <v>0.8</v>
      </c>
      <c r="CM53" s="55">
        <f t="shared" si="58"/>
        <v>5.8</v>
      </c>
      <c r="CN53" s="55">
        <f>ROUND(IF('Indicator Data'!W56=0,0,IF(LOG('Indicator Data'!W56)&gt;CN$195,10,IF(LOG('Indicator Data'!W56)&lt;CN$194,0,10-(CN$195-LOG('Indicator Data'!W56))/(CN$195-CN$194)*10))),1)</f>
        <v>8.1</v>
      </c>
      <c r="CO53" s="56">
        <f>'Indicator Data'!W56/'Indicator Data'!$CK56</f>
        <v>4.9614219044689836E-2</v>
      </c>
      <c r="CP53" s="55">
        <f t="shared" si="99"/>
        <v>0.5</v>
      </c>
      <c r="CQ53" s="55">
        <f t="shared" si="59"/>
        <v>5.5</v>
      </c>
      <c r="CR53" s="55">
        <f t="shared" si="100"/>
        <v>4</v>
      </c>
      <c r="CS53" s="55">
        <f>IF('Indicator Data'!BZ56="No data","x",ROUND(IF('Indicator Data'!BZ56&gt;CS$195,0,IF('Indicator Data'!BZ56&lt;CS$194,10,(CS$195-'Indicator Data'!BZ56)/(CS$195-CS$194)*10)),1))</f>
        <v>0.6</v>
      </c>
      <c r="CT53" s="55">
        <f>IF('Indicator Data'!CA56="No data","x",ROUND(IF('Indicator Data'!CA56&gt;CT$195,0,IF('Indicator Data'!CA56&lt;CT$194,10,(CT$195-'Indicator Data'!CA56)/(CT$195-CT$194)*10)),1))</f>
        <v>0.1</v>
      </c>
      <c r="CU53" s="55">
        <f>IF('Indicator Data'!AC56="No data","x",ROUND(IF('Indicator Data'!AC56&gt;CU$195,0,IF('Indicator Data'!AC56&lt;CU$194,10,(CU$195-'Indicator Data'!AC56)/(CU$195-CU$194)*10)),1))</f>
        <v>1</v>
      </c>
      <c r="CV53" s="55">
        <f t="shared" si="101"/>
        <v>0.6</v>
      </c>
      <c r="CW53" s="55">
        <f>IF('Indicator Data'!X56="No data","x",ROUND(IF(LOG('Indicator Data'!X56)&gt;CW$195,10,IF(LOG('Indicator Data'!X56)&lt;CW$194,0,10-(CW$195-LOG('Indicator Data'!X56))/(CW$195-CW$194)*10)),1))</f>
        <v>6.7</v>
      </c>
      <c r="CX53" s="55">
        <f>IF('Indicator Data'!Y56="No data","x",ROUND(IF('Indicator Data'!Y56&gt;CX$195,10,IF('Indicator Data'!Y56&lt;CX$194,0,10-(CX$195-'Indicator Data'!Y56)/(CX$195-CX$194)*10)),1))</f>
        <v>4.0999999999999996</v>
      </c>
      <c r="CY53" s="55">
        <f>IF('Indicator Data'!Z56="No data","x",ROUND(IF('Indicator Data'!Z56&gt;CY$195,10,IF('Indicator Data'!Z56&lt;CY$194,0,10-(CY$195-'Indicator Data'!Z56)/(CY$195-CY$194)*10)),1))</f>
        <v>4.3</v>
      </c>
      <c r="CZ53" s="55">
        <f>IF('Indicator Data'!AA56="No data","x",ROUND(IF('Indicator Data'!AA56&gt;CZ$195,10,IF('Indicator Data'!AA56&lt;CZ$194,0,10-(CZ$195-'Indicator Data'!AA56)/(CZ$195-CZ$194)*10)),1))</f>
        <v>5.3</v>
      </c>
      <c r="DA53" s="55">
        <f t="shared" si="60"/>
        <v>5.0999999999999996</v>
      </c>
      <c r="DB53" s="55">
        <f t="shared" si="61"/>
        <v>3.6</v>
      </c>
      <c r="DC53" s="55">
        <f>IF('Indicator Data'!AF56="No data","x",ROUND(IF('Indicator Data'!AF56&gt;DC$195,10,IF('Indicator Data'!AF56&lt;DC$194,0,10-(DC$195-'Indicator Data'!AF56)/(DC$195-DC$194)*10)),1))</f>
        <v>0.5</v>
      </c>
      <c r="DD53" s="55">
        <f>IF('Indicator Data'!AG56="No data","x",ROUND(IF('Indicator Data'!AG56&gt;DD$195,10,IF('Indicator Data'!AG56&lt;DD$194,0,10-(DD$195-'Indicator Data'!AG56)/(DD$195-DD$194)*10)),1))</f>
        <v>5.2</v>
      </c>
      <c r="DE53" s="55">
        <f t="shared" si="62"/>
        <v>4.4000000000000004</v>
      </c>
      <c r="DF53" s="55">
        <f>IF('Indicator Data'!AB56="No data","x",ROUND(IF('Indicator Data'!AB56&gt;DF$195,10,IF('Indicator Data'!AB56&lt;DF$194,0,10-(DF$195-'Indicator Data'!AB56)/(DF$195-DF$194)*10)),1))</f>
        <v>0</v>
      </c>
      <c r="DG53" s="55">
        <f t="shared" si="63"/>
        <v>0.4</v>
      </c>
      <c r="DH53" s="183">
        <f>IF('Indicator Data'!AD56="No data","x",'Indicator Data'!AD56/'Indicator Data'!$CJ56)</f>
        <v>6.2756457250958764E-4</v>
      </c>
      <c r="DI53" s="55">
        <f t="shared" si="64"/>
        <v>3.7</v>
      </c>
      <c r="DJ53" s="55">
        <f>IF('Indicator Data'!AE56="No data","x",ROUND(IF('Indicator Data'!AE56&gt;DJ$195,0,IF('Indicator Data'!AE56&lt;DJ$194,10,(DJ$195-'Indicator Data'!AE56)/(DJ$195-DJ$194)*10)),1))</f>
        <v>2</v>
      </c>
      <c r="DK53" s="55">
        <f t="shared" si="65"/>
        <v>2.9</v>
      </c>
      <c r="DL53" s="55">
        <f t="shared" si="66"/>
        <v>2.6</v>
      </c>
      <c r="DM53" s="57">
        <f t="shared" si="102"/>
        <v>3.2</v>
      </c>
      <c r="DN53" s="58">
        <f t="shared" si="103"/>
        <v>5</v>
      </c>
      <c r="DO53" s="55">
        <f>ROUND(IF('Indicator Data'!AH56=0,0,IF('Indicator Data'!AH56&gt;DO$195,10,IF('Indicator Data'!AH56&lt;DO$194,0,10-(DO$195-'Indicator Data'!AH56)/(DO$195-DO$194)*10))),1)</f>
        <v>9.1</v>
      </c>
      <c r="DP53" s="55">
        <f>ROUND(IF('Indicator Data'!AI56=0,0,IF(LOG('Indicator Data'!AI56)&gt;LOG(DP$195),10,IF(LOG('Indicator Data'!AI56)&lt;LOG(DP$194),0,10-(LOG(DP$195)-LOG('Indicator Data'!AI56))/(LOG(DP$195)-LOG(DP$194))*10))),1)</f>
        <v>9.6</v>
      </c>
      <c r="DQ53" s="57">
        <f t="shared" si="104"/>
        <v>9.4</v>
      </c>
      <c r="DR53" s="55">
        <f>'Indicator Data'!AJ56</f>
        <v>0</v>
      </c>
      <c r="DS53" s="55">
        <f>'Indicator Data'!AK56</f>
        <v>5</v>
      </c>
      <c r="DT53" s="57">
        <f t="shared" si="105"/>
        <v>9</v>
      </c>
      <c r="DU53" s="58">
        <f t="shared" si="106"/>
        <v>9</v>
      </c>
      <c r="DV53" s="15"/>
      <c r="DW53" s="103"/>
    </row>
    <row r="54" spans="1:127" s="4" customFormat="1" x14ac:dyDescent="0.3">
      <c r="A54" s="121" t="str">
        <f>'Indicator Data'!A57</f>
        <v>El Salvador</v>
      </c>
      <c r="B54" s="59" t="str">
        <f>'Indicator Data'!B57</f>
        <v>SLV</v>
      </c>
      <c r="C54" s="55">
        <f>ROUND(IF('Indicator Data'!C57=0,0.1,IF(LOG('Indicator Data'!C57)&gt;C$195,10,IF(LOG('Indicator Data'!C57)&lt;C$194,0,10-(C$195-LOG('Indicator Data'!C57))/(C$195-C$194)*10))),1)</f>
        <v>7.8</v>
      </c>
      <c r="D54" s="55">
        <f>ROUND(IF('Indicator Data'!D57=0,0.1,IF(LOG('Indicator Data'!D57)&gt;D$195,10,IF(LOG('Indicator Data'!D57)&lt;D$194,0,10-(D$195-LOG('Indicator Data'!D57))/(D$195-D$194)*10))),1)</f>
        <v>10</v>
      </c>
      <c r="E54" s="55">
        <f t="shared" si="67"/>
        <v>9.1999999999999993</v>
      </c>
      <c r="F54" s="55">
        <f>IF('Indicator Data'!E57="No data",0.1,(ROUND(IF('Indicator Data'!E57=0,0,IF(LOG('Indicator Data'!E57)&gt;F$195,10,IF(LOG('Indicator Data'!E57)&lt;F$194,0,10-(F$195-LOG('Indicator Data'!E57))/(F$195-F$194)*10))),1)))</f>
        <v>4.7</v>
      </c>
      <c r="G54" s="55">
        <f>ROUND(IF('Indicator Data'!F57=0,0,IF(LOG('Indicator Data'!F57)&gt;G$195,10,IF(LOG('Indicator Data'!F57)&lt;G$194,0,10-(G$195-LOG('Indicator Data'!F57))/(G$195-G$194)*10))),1)</f>
        <v>7.2</v>
      </c>
      <c r="H54" s="55">
        <f>ROUND(IF('Indicator Data'!G57=0,0,IF(LOG('Indicator Data'!G57)&gt;H$195,10,IF(LOG('Indicator Data'!G57)&lt;H$194,0,10-(H$195-LOG('Indicator Data'!G57))/(H$195-H$194)*10))),1)</f>
        <v>6.4</v>
      </c>
      <c r="I54" s="55">
        <f>ROUND(IF('Indicator Data'!H57=0,0,IF(LOG('Indicator Data'!H57)&gt;I$195,10,IF(LOG('Indicator Data'!H57)&lt;I$194,0,10-(I$195-LOG('Indicator Data'!H57))/(I$195-I$194)*10))),1)</f>
        <v>7.1</v>
      </c>
      <c r="J54" s="55">
        <f t="shared" si="68"/>
        <v>6.8</v>
      </c>
      <c r="K54" s="55">
        <f>ROUND(IF('Indicator Data'!I57=0,0,IF(LOG('Indicator Data'!I57)&gt;K$195,10,IF(LOG('Indicator Data'!I57)&lt;K$194,0,10-(K$195-LOG('Indicator Data'!I57))/(K$195-K$194)*10))),1)</f>
        <v>4</v>
      </c>
      <c r="L54" s="55">
        <f t="shared" si="69"/>
        <v>5.6</v>
      </c>
      <c r="M54" s="55">
        <f>ROUND(IF('Indicator Data'!J57=0,0,IF(LOG('Indicator Data'!J57)&gt;M$195,10,IF(LOG('Indicator Data'!J57)&lt;M$194,0,10-(M$195-LOG('Indicator Data'!J57))/(M$195-M$194)*10))),1)</f>
        <v>9.1</v>
      </c>
      <c r="N54" s="56">
        <f>'Indicator Data'!C57/'Indicator Data'!$CK57</f>
        <v>2.0832940367782331E-3</v>
      </c>
      <c r="O54" s="56">
        <f>'Indicator Data'!D57/'Indicator Data'!$CK57</f>
        <v>2.0832940367782331E-3</v>
      </c>
      <c r="P54" s="56">
        <f>IF(F54=0.1,"x",'Indicator Data'!E57/'Indicator Data'!$CK57)</f>
        <v>1.2738306118697967E-3</v>
      </c>
      <c r="Q54" s="56">
        <f>'Indicator Data'!F57/'Indicator Data'!$CK57</f>
        <v>3.4593824138076257E-5</v>
      </c>
      <c r="R54" s="56">
        <f>'Indicator Data'!G57/'Indicator Data'!$CK57</f>
        <v>5.9961506555899404E-3</v>
      </c>
      <c r="S54" s="56">
        <f>'Indicator Data'!H57/'Indicator Data'!$CK57</f>
        <v>1.4120435738866169E-4</v>
      </c>
      <c r="T54" s="56">
        <f>'Indicator Data'!I57/'Indicator Data'!$CK57</f>
        <v>1.6172633188589803E-4</v>
      </c>
      <c r="U54" s="56">
        <f>'Indicator Data'!J57/'Indicator Data'!$CK57</f>
        <v>6.9331292711775159E-3</v>
      </c>
      <c r="V54" s="55">
        <f t="shared" si="70"/>
        <v>10</v>
      </c>
      <c r="W54" s="55">
        <f t="shared" si="71"/>
        <v>10</v>
      </c>
      <c r="X54" s="55">
        <f t="shared" si="72"/>
        <v>10</v>
      </c>
      <c r="Y54" s="55">
        <f t="shared" si="73"/>
        <v>0.8</v>
      </c>
      <c r="Z54" s="55">
        <f t="shared" si="74"/>
        <v>9</v>
      </c>
      <c r="AA54" s="55">
        <f t="shared" si="75"/>
        <v>3.3</v>
      </c>
      <c r="AB54" s="55">
        <f t="shared" si="76"/>
        <v>0.3</v>
      </c>
      <c r="AC54" s="55">
        <f t="shared" si="77"/>
        <v>1.9</v>
      </c>
      <c r="AD54" s="55">
        <f t="shared" si="78"/>
        <v>0.2</v>
      </c>
      <c r="AE54" s="55">
        <f t="shared" si="79"/>
        <v>1.1000000000000001</v>
      </c>
      <c r="AF54" s="55">
        <f t="shared" si="80"/>
        <v>2.2999999999999998</v>
      </c>
      <c r="AG54" s="55">
        <f>ROUND(IF('Indicator Data'!K57=0,0,IF('Indicator Data'!K57&gt;AG$195,10,IF('Indicator Data'!K57&lt;AG$194,0,10-(AG$195-'Indicator Data'!K57)/(AG$195-AG$194)*10))),1)</f>
        <v>5.7</v>
      </c>
      <c r="AH54" s="55">
        <f t="shared" si="81"/>
        <v>8.9</v>
      </c>
      <c r="AI54" s="55">
        <f t="shared" si="82"/>
        <v>10</v>
      </c>
      <c r="AJ54" s="55">
        <f t="shared" si="83"/>
        <v>4.9000000000000004</v>
      </c>
      <c r="AK54" s="55">
        <f t="shared" si="84"/>
        <v>3.7</v>
      </c>
      <c r="AL54" s="55">
        <f t="shared" si="85"/>
        <v>4.3</v>
      </c>
      <c r="AM54" s="55">
        <f t="shared" si="86"/>
        <v>2.1</v>
      </c>
      <c r="AN54" s="55">
        <f t="shared" si="87"/>
        <v>6.9</v>
      </c>
      <c r="AO54" s="182">
        <f t="shared" si="88"/>
        <v>9.6999999999999993</v>
      </c>
      <c r="AP54" s="182">
        <f t="shared" si="41"/>
        <v>3</v>
      </c>
      <c r="AQ54" s="182">
        <f t="shared" si="89"/>
        <v>8.1999999999999993</v>
      </c>
      <c r="AR54" s="182">
        <f t="shared" si="90"/>
        <v>3.7</v>
      </c>
      <c r="AS54" s="55">
        <f t="shared" si="91"/>
        <v>6.3</v>
      </c>
      <c r="AT54" s="55">
        <f>IF('Indicator Data'!L57="No data","x",IF('Indicator Data'!CL57&lt;1000,"x",ROUND((IF('Indicator Data'!L57&gt;AT$195,10,IF('Indicator Data'!L57&lt;AT$194,0,10-(AT$195-'Indicator Data'!L57)/(AT$195-AT$194)*10))),1)))</f>
        <v>1</v>
      </c>
      <c r="AU54" s="182">
        <f t="shared" si="92"/>
        <v>3.7</v>
      </c>
      <c r="AV54" s="55" t="str">
        <f>IF('Indicator Data'!M57="No data","x",ROUND(IF('Indicator Data'!M57=0,0,IF(LOG('Indicator Data'!M57)&gt;AV$195,10,IF(LOG('Indicator Data'!M57)&lt;AV$194,0,10-(AV$195-LOG('Indicator Data'!M57))/(AV$195-AV$194)*10))),1))</f>
        <v>x</v>
      </c>
      <c r="AW54" s="56" t="str">
        <f>IF(AV54="x","x",'Indicator Data'!M57/'Indicator Data'!$CK57)</f>
        <v>x</v>
      </c>
      <c r="AX54" s="55" t="str">
        <f t="shared" si="42"/>
        <v>x</v>
      </c>
      <c r="AY54" s="55" t="str">
        <f t="shared" si="43"/>
        <v>x</v>
      </c>
      <c r="AZ54" s="55" t="str">
        <f>IF('Indicator Data'!N57="No data","x",ROUND(IF('Indicator Data'!N57=0,0,IF(LOG('Indicator Data'!N57)&gt;AZ$195,10,IF(LOG('Indicator Data'!N57)&lt;AZ$194,0,10-(AZ$195-LOG('Indicator Data'!N57))/(AZ$195-AZ$194)*10))),1))</f>
        <v>x</v>
      </c>
      <c r="BA54" s="56" t="str">
        <f>IF(AZ54="x","x",'Indicator Data'!N57/'Indicator Data'!$CK57)</f>
        <v>x</v>
      </c>
      <c r="BB54" s="55" t="str">
        <f t="shared" si="44"/>
        <v>x</v>
      </c>
      <c r="BC54" s="55" t="str">
        <f t="shared" si="45"/>
        <v>x</v>
      </c>
      <c r="BD54" s="55" t="str">
        <f>IF('Indicator Data'!O57="No data","x",ROUND(IF('Indicator Data'!O57=0,0,IF(LOG('Indicator Data'!O57)&gt;BD$195,10,IF(LOG('Indicator Data'!O57)&lt;BD$194,0,10-(BD$195-LOG('Indicator Data'!O57))/(BD$195-BD$194)*10))),1))</f>
        <v>x</v>
      </c>
      <c r="BE54" s="56" t="str">
        <f>IF(BD54="x","x",'Indicator Data'!O57/'Indicator Data'!$CK57)</f>
        <v>x</v>
      </c>
      <c r="BF54" s="55" t="str">
        <f t="shared" si="46"/>
        <v>x</v>
      </c>
      <c r="BG54" s="55" t="str">
        <f t="shared" si="47"/>
        <v>x</v>
      </c>
      <c r="BH54" s="55" t="str">
        <f>IF('Indicator Data'!P57="No data","x",ROUND(IF('Indicator Data'!P57=0,0,IF(LOG('Indicator Data'!P57)&gt;BH$195,10,IF(LOG('Indicator Data'!P57)&lt;BH$194,0,10-(BH$195-LOG('Indicator Data'!P57))/(BH$195-BH$194)*10))),1))</f>
        <v>x</v>
      </c>
      <c r="BI54" s="56" t="str">
        <f>IF(BH54="x","x",'Indicator Data'!P57/'Indicator Data'!$CK57)</f>
        <v>x</v>
      </c>
      <c r="BJ54" s="55" t="str">
        <f t="shared" si="48"/>
        <v>x</v>
      </c>
      <c r="BK54" s="55" t="str">
        <f t="shared" si="49"/>
        <v>x</v>
      </c>
      <c r="BL54" s="55" t="str">
        <f t="shared" si="50"/>
        <v>x</v>
      </c>
      <c r="BM54" s="55">
        <f>ROUND(IF('Indicator Data'!Q57=0,0,IF(LOG('Indicator Data'!Q57)&gt;BM$195,10,IF(LOG('Indicator Data'!Q57)&lt;BM$194,0,10-(BM$195-LOG('Indicator Data'!Q57))/(BM$195-BM$194)*10))),1)</f>
        <v>7.9</v>
      </c>
      <c r="BN54" s="55">
        <f>ROUND(IF('Indicator Data'!R57=0,0,IF(LOG('Indicator Data'!R57)&gt;BN$195,10,IF(LOG('Indicator Data'!R57)&lt;BN$194,0,10-(BN$195-LOG('Indicator Data'!R57))/(BN$195-BN$194)*10))),1)</f>
        <v>5.4</v>
      </c>
      <c r="BO54" s="55">
        <f t="shared" si="51"/>
        <v>6.2333333333333343</v>
      </c>
      <c r="BP54" s="56">
        <f>'Indicator Data'!Q57/'Indicator Data'!$CK57</f>
        <v>0.59437929117347388</v>
      </c>
      <c r="BQ54" s="56">
        <f>'Indicator Data'!R57/'Indicator Data'!$CK57</f>
        <v>2.7684200320000625E-3</v>
      </c>
      <c r="BR54" s="55">
        <f t="shared" si="93"/>
        <v>5.9</v>
      </c>
      <c r="BS54" s="55">
        <f t="shared" si="94"/>
        <v>0</v>
      </c>
      <c r="BT54" s="55">
        <f t="shared" si="28"/>
        <v>1.9666666666666668</v>
      </c>
      <c r="BU54" s="55">
        <f t="shared" si="52"/>
        <v>4.4000000000000004</v>
      </c>
      <c r="BV54" s="55">
        <f>ROUND(IF('Indicator Data'!S57=0,0,IF(LOG('Indicator Data'!S57)&gt;BV$195,10,IF(LOG('Indicator Data'!S57)&lt;BV$194,0,10-(BV$195-LOG('Indicator Data'!S57))/(BV$195-BV$194)*10))),1)</f>
        <v>4.5999999999999996</v>
      </c>
      <c r="BW54" s="55">
        <f>ROUND(IF('Indicator Data'!T57=0,0,IF(LOG('Indicator Data'!T57)&gt;BW$195,10,IF(LOG('Indicator Data'!T57)&lt;BW$194,0,10-(BW$195-LOG('Indicator Data'!T57))/(BW$195-BW$194)*10))),1)</f>
        <v>0</v>
      </c>
      <c r="BX54" s="55">
        <f t="shared" si="53"/>
        <v>1.5333333333333332</v>
      </c>
      <c r="BY54" s="56">
        <f>'Indicator Data'!S57/'Indicator Data'!$CK57</f>
        <v>2.7684200320000625E-3</v>
      </c>
      <c r="BZ54" s="56">
        <f>'Indicator Data'!T57/'Indicator Data'!$CK57</f>
        <v>0</v>
      </c>
      <c r="CA54" s="55">
        <f t="shared" si="95"/>
        <v>0</v>
      </c>
      <c r="CB54" s="55">
        <f t="shared" si="96"/>
        <v>0</v>
      </c>
      <c r="CC54" s="55">
        <f t="shared" si="54"/>
        <v>0</v>
      </c>
      <c r="CD54" s="55">
        <f t="shared" si="55"/>
        <v>0.8</v>
      </c>
      <c r="CE54" s="55">
        <f t="shared" si="56"/>
        <v>2.8</v>
      </c>
      <c r="CF54" s="55">
        <f>ROUND(IF('Indicator Data'!U57=0,0,IF(LOG('Indicator Data'!U57)&gt;CF$195,10,IF(LOG('Indicator Data'!U57)&lt;CF$194,0,10-(CF$195-LOG('Indicator Data'!U57))/(CF$195-CF$194)*10))),1)</f>
        <v>8.1999999999999993</v>
      </c>
      <c r="CG54" s="56">
        <f>'Indicator Data'!U57/'Indicator Data'!$CK57</f>
        <v>0.97217884776921826</v>
      </c>
      <c r="CH54" s="55">
        <f t="shared" si="97"/>
        <v>10</v>
      </c>
      <c r="CI54" s="55">
        <f t="shared" si="57"/>
        <v>9.3000000000000007</v>
      </c>
      <c r="CJ54" s="55">
        <f>ROUND(IF('Indicator Data'!V57=0,0,IF(LOG('Indicator Data'!V57)&gt;CJ$195,10,IF(LOG('Indicator Data'!V57)&lt;CJ$194,0,10-(CJ$195-LOG('Indicator Data'!V57))/(CJ$195-CJ$194)*10))),1)</f>
        <v>8.1</v>
      </c>
      <c r="CK54" s="56">
        <f>IF('Indicator Data'!V57/'Indicator Data'!$CK57&gt;1,1,'Indicator Data'!V57/'Indicator Data'!$CK57)</f>
        <v>0.7317294803613571</v>
      </c>
      <c r="CL54" s="55">
        <f t="shared" si="98"/>
        <v>7.3</v>
      </c>
      <c r="CM54" s="55">
        <f t="shared" si="58"/>
        <v>7.7</v>
      </c>
      <c r="CN54" s="55">
        <f>ROUND(IF('Indicator Data'!W57=0,0,IF(LOG('Indicator Data'!W57)&gt;CN$195,10,IF(LOG('Indicator Data'!W57)&lt;CN$194,0,10-(CN$195-LOG('Indicator Data'!W57))/(CN$195-CN$194)*10))),1)</f>
        <v>8.1999999999999993</v>
      </c>
      <c r="CO54" s="56">
        <f>'Indicator Data'!W57/'Indicator Data'!$CK57</f>
        <v>0.97195490195777567</v>
      </c>
      <c r="CP54" s="55">
        <f t="shared" si="99"/>
        <v>9.6999999999999993</v>
      </c>
      <c r="CQ54" s="55">
        <f t="shared" si="59"/>
        <v>9.1</v>
      </c>
      <c r="CR54" s="55">
        <f t="shared" si="100"/>
        <v>7.9</v>
      </c>
      <c r="CS54" s="55">
        <f>IF('Indicator Data'!BZ57="No data","x",ROUND(IF('Indicator Data'!BZ57&gt;CS$195,0,IF('Indicator Data'!BZ57&lt;CS$194,10,(CS$195-'Indicator Data'!BZ57)/(CS$195-CS$194)*10)),1))</f>
        <v>1.4</v>
      </c>
      <c r="CT54" s="55">
        <f>IF('Indicator Data'!CA57="No data","x",ROUND(IF('Indicator Data'!CA57&gt;CT$195,0,IF('Indicator Data'!CA57&lt;CT$194,10,(CT$195-'Indicator Data'!CA57)/(CT$195-CT$194)*10)),1))</f>
        <v>0.4</v>
      </c>
      <c r="CU54" s="55">
        <f>IF('Indicator Data'!AC57="No data","x",ROUND(IF('Indicator Data'!AC57&gt;CU$195,0,IF('Indicator Data'!AC57&lt;CU$194,10,(CU$195-'Indicator Data'!AC57)/(CU$195-CU$194)*10)),1))</f>
        <v>0.9</v>
      </c>
      <c r="CV54" s="55">
        <f t="shared" si="101"/>
        <v>0.9</v>
      </c>
      <c r="CW54" s="55">
        <f>IF('Indicator Data'!X57="No data","x",ROUND(IF(LOG('Indicator Data'!X57)&gt;CW$195,10,IF(LOG('Indicator Data'!X57)&lt;CW$194,0,10-(CW$195-LOG('Indicator Data'!X57))/(CW$195-CW$194)*10)),1))</f>
        <v>8.3000000000000007</v>
      </c>
      <c r="CX54" s="55">
        <f>IF('Indicator Data'!Y57="No data","x",ROUND(IF('Indicator Data'!Y57&gt;CX$195,10,IF('Indicator Data'!Y57&lt;CX$194,0,10-(CX$195-'Indicator Data'!Y57)/(CX$195-CX$194)*10)),1))</f>
        <v>3.1</v>
      </c>
      <c r="CY54" s="55">
        <f>IF('Indicator Data'!Z57="No data","x",ROUND(IF('Indicator Data'!Z57&gt;CY$195,10,IF('Indicator Data'!Z57&lt;CY$194,0,10-(CY$195-'Indicator Data'!Z57)/(CY$195-CY$194)*10)),1))</f>
        <v>7.2</v>
      </c>
      <c r="CZ54" s="55">
        <f>IF('Indicator Data'!AA57="No data","x",ROUND(IF('Indicator Data'!AA57&gt;CZ$195,10,IF('Indicator Data'!AA57&lt;CZ$194,0,10-(CZ$195-'Indicator Data'!AA57)/(CZ$195-CZ$194)*10)),1))</f>
        <v>5.2</v>
      </c>
      <c r="DA54" s="55">
        <f t="shared" si="60"/>
        <v>6</v>
      </c>
      <c r="DB54" s="55">
        <f t="shared" si="61"/>
        <v>4.3</v>
      </c>
      <c r="DC54" s="55">
        <f>IF('Indicator Data'!AF57="No data","x",ROUND(IF('Indicator Data'!AF57&gt;DC$195,10,IF('Indicator Data'!AF57&lt;DC$194,0,10-(DC$195-'Indicator Data'!AF57)/(DC$195-DC$194)*10)),1))</f>
        <v>2.5</v>
      </c>
      <c r="DD54" s="55">
        <f>IF('Indicator Data'!AG57="No data","x",ROUND(IF('Indicator Data'!AG57&gt;DD$195,10,IF('Indicator Data'!AG57&lt;DD$194,0,10-(DD$195-'Indicator Data'!AG57)/(DD$195-DD$194)*10)),1))</f>
        <v>2.6</v>
      </c>
      <c r="DE54" s="55">
        <f t="shared" si="62"/>
        <v>4.8</v>
      </c>
      <c r="DF54" s="55">
        <f>IF('Indicator Data'!AB57="No data","x",ROUND(IF('Indicator Data'!AB57&gt;DF$195,10,IF('Indicator Data'!AB57&lt;DF$194,0,10-(DF$195-'Indicator Data'!AB57)/(DF$195-DF$194)*10)),1))</f>
        <v>0.3</v>
      </c>
      <c r="DG54" s="55">
        <f t="shared" si="63"/>
        <v>0.8</v>
      </c>
      <c r="DH54" s="183">
        <f>IF('Indicator Data'!AD57="No data","x",'Indicator Data'!AD57/'Indicator Data'!$CJ57)</f>
        <v>1.2566726840266209E-4</v>
      </c>
      <c r="DI54" s="55">
        <f t="shared" si="64"/>
        <v>8.6999999999999993</v>
      </c>
      <c r="DJ54" s="55">
        <f>IF('Indicator Data'!AE57="No data","x",ROUND(IF('Indicator Data'!AE57&gt;DJ$195,0,IF('Indicator Data'!AE57&lt;DJ$194,10,(DJ$195-'Indicator Data'!AE57)/(DJ$195-DJ$194)*10)),1))</f>
        <v>8</v>
      </c>
      <c r="DK54" s="55">
        <f t="shared" si="65"/>
        <v>8.4</v>
      </c>
      <c r="DL54" s="55">
        <f t="shared" si="66"/>
        <v>4.7</v>
      </c>
      <c r="DM54" s="57">
        <f t="shared" si="102"/>
        <v>5.9</v>
      </c>
      <c r="DN54" s="58">
        <f t="shared" si="103"/>
        <v>6.5</v>
      </c>
      <c r="DO54" s="55">
        <f>ROUND(IF('Indicator Data'!AH57=0,0,IF('Indicator Data'!AH57&gt;DO$195,10,IF('Indicator Data'!AH57&lt;DO$194,0,10-(DO$195-'Indicator Data'!AH57)/(DO$195-DO$194)*10))),1)</f>
        <v>4.2</v>
      </c>
      <c r="DP54" s="55">
        <f>ROUND(IF('Indicator Data'!AI57=0,0,IF(LOG('Indicator Data'!AI57)&gt;LOG(DP$195),10,IF(LOG('Indicator Data'!AI57)&lt;LOG(DP$194),0,10-(LOG(DP$195)-LOG('Indicator Data'!AI57))/(LOG(DP$195)-LOG(DP$194))*10))),1)</f>
        <v>6.6</v>
      </c>
      <c r="DQ54" s="57">
        <f t="shared" si="104"/>
        <v>5.5</v>
      </c>
      <c r="DR54" s="55">
        <f>'Indicator Data'!AJ57</f>
        <v>0</v>
      </c>
      <c r="DS54" s="55">
        <f>'Indicator Data'!AK57</f>
        <v>0</v>
      </c>
      <c r="DT54" s="57">
        <f t="shared" si="105"/>
        <v>0</v>
      </c>
      <c r="DU54" s="58">
        <f t="shared" si="106"/>
        <v>3.9</v>
      </c>
      <c r="DV54" s="15"/>
      <c r="DW54" s="103"/>
    </row>
    <row r="55" spans="1:127" s="4" customFormat="1" x14ac:dyDescent="0.3">
      <c r="A55" s="121" t="str">
        <f>'Indicator Data'!A58</f>
        <v>Equatorial Guinea</v>
      </c>
      <c r="B55" s="59" t="str">
        <f>'Indicator Data'!B58</f>
        <v>GNQ</v>
      </c>
      <c r="C55" s="55">
        <f>ROUND(IF('Indicator Data'!C58=0,0.1,IF(LOG('Indicator Data'!C58)&gt;C$195,10,IF(LOG('Indicator Data'!C58)&lt;C$194,0,10-(C$195-LOG('Indicator Data'!C58))/(C$195-C$194)*10))),1)</f>
        <v>0.1</v>
      </c>
      <c r="D55" s="55">
        <f>ROUND(IF('Indicator Data'!D58=0,0.1,IF(LOG('Indicator Data'!D58)&gt;D$195,10,IF(LOG('Indicator Data'!D58)&lt;D$194,0,10-(D$195-LOG('Indicator Data'!D58))/(D$195-D$194)*10))),1)</f>
        <v>0.1</v>
      </c>
      <c r="E55" s="55">
        <f t="shared" si="67"/>
        <v>0.1</v>
      </c>
      <c r="F55" s="55">
        <f>IF('Indicator Data'!E58="No data",0.1,(ROUND(IF('Indicator Data'!E58=0,0,IF(LOG('Indicator Data'!E58)&gt;F$195,10,IF(LOG('Indicator Data'!E58)&lt;F$194,0,10-(F$195-LOG('Indicator Data'!E58))/(F$195-F$194)*10))),1)))</f>
        <v>4.3</v>
      </c>
      <c r="G55" s="55">
        <f>ROUND(IF('Indicator Data'!F58=0,0,IF(LOG('Indicator Data'!F58)&gt;G$195,10,IF(LOG('Indicator Data'!F58)&lt;G$194,0,10-(G$195-LOG('Indicator Data'!F58))/(G$195-G$194)*10))),1)</f>
        <v>0</v>
      </c>
      <c r="H55" s="55">
        <f>ROUND(IF('Indicator Data'!G58=0,0,IF(LOG('Indicator Data'!G58)&gt;H$195,10,IF(LOG('Indicator Data'!G58)&lt;H$194,0,10-(H$195-LOG('Indicator Data'!G58))/(H$195-H$194)*10))),1)</f>
        <v>0</v>
      </c>
      <c r="I55" s="55">
        <f>ROUND(IF('Indicator Data'!H58=0,0,IF(LOG('Indicator Data'!H58)&gt;I$195,10,IF(LOG('Indicator Data'!H58)&lt;I$194,0,10-(I$195-LOG('Indicator Data'!H58))/(I$195-I$194)*10))),1)</f>
        <v>0</v>
      </c>
      <c r="J55" s="55">
        <f t="shared" si="68"/>
        <v>0</v>
      </c>
      <c r="K55" s="55">
        <f>ROUND(IF('Indicator Data'!I58=0,0,IF(LOG('Indicator Data'!I58)&gt;K$195,10,IF(LOG('Indicator Data'!I58)&lt;K$194,0,10-(K$195-LOG('Indicator Data'!I58))/(K$195-K$194)*10))),1)</f>
        <v>0</v>
      </c>
      <c r="L55" s="55">
        <f t="shared" si="69"/>
        <v>0</v>
      </c>
      <c r="M55" s="55">
        <f>ROUND(IF('Indicator Data'!J58=0,0,IF(LOG('Indicator Data'!J58)&gt;M$195,10,IF(LOG('Indicator Data'!J58)&lt;M$194,0,10-(M$195-LOG('Indicator Data'!J58))/(M$195-M$194)*10))),1)</f>
        <v>0</v>
      </c>
      <c r="N55" s="56">
        <f>'Indicator Data'!C58/'Indicator Data'!$CK58</f>
        <v>0</v>
      </c>
      <c r="O55" s="56">
        <f>'Indicator Data'!D58/'Indicator Data'!$CK58</f>
        <v>0</v>
      </c>
      <c r="P55" s="56">
        <f>IF(F55=0.1,"x",'Indicator Data'!E58/'Indicator Data'!$CK58)</f>
        <v>6.6107655998534952E-3</v>
      </c>
      <c r="Q55" s="56">
        <f>'Indicator Data'!F58/'Indicator Data'!$CK58</f>
        <v>0</v>
      </c>
      <c r="R55" s="56">
        <f>'Indicator Data'!G58/'Indicator Data'!$CK58</f>
        <v>0</v>
      </c>
      <c r="S55" s="56">
        <f>'Indicator Data'!H58/'Indicator Data'!$CK58</f>
        <v>0</v>
      </c>
      <c r="T55" s="56">
        <f>'Indicator Data'!I58/'Indicator Data'!$CK58</f>
        <v>0</v>
      </c>
      <c r="U55" s="56">
        <f>'Indicator Data'!J58/'Indicator Data'!$CK58</f>
        <v>0</v>
      </c>
      <c r="V55" s="55">
        <f t="shared" si="70"/>
        <v>0</v>
      </c>
      <c r="W55" s="55">
        <f t="shared" si="71"/>
        <v>0</v>
      </c>
      <c r="X55" s="55">
        <f t="shared" si="72"/>
        <v>0</v>
      </c>
      <c r="Y55" s="55">
        <f t="shared" si="73"/>
        <v>4.4000000000000004</v>
      </c>
      <c r="Z55" s="55">
        <f t="shared" si="74"/>
        <v>0</v>
      </c>
      <c r="AA55" s="55">
        <f t="shared" si="75"/>
        <v>0</v>
      </c>
      <c r="AB55" s="55">
        <f t="shared" si="76"/>
        <v>0</v>
      </c>
      <c r="AC55" s="55">
        <f t="shared" si="77"/>
        <v>0</v>
      </c>
      <c r="AD55" s="55">
        <f t="shared" si="78"/>
        <v>0</v>
      </c>
      <c r="AE55" s="55">
        <f t="shared" si="79"/>
        <v>0</v>
      </c>
      <c r="AF55" s="55">
        <f t="shared" si="80"/>
        <v>0</v>
      </c>
      <c r="AG55" s="55">
        <f>ROUND(IF('Indicator Data'!K58=0,0,IF('Indicator Data'!K58&gt;AG$195,10,IF('Indicator Data'!K58&lt;AG$194,0,10-(AG$195-'Indicator Data'!K58)/(AG$195-AG$194)*10))),1)</f>
        <v>0</v>
      </c>
      <c r="AH55" s="55">
        <f t="shared" si="81"/>
        <v>0.1</v>
      </c>
      <c r="AI55" s="55">
        <f t="shared" si="82"/>
        <v>0.1</v>
      </c>
      <c r="AJ55" s="55">
        <f t="shared" si="83"/>
        <v>0</v>
      </c>
      <c r="AK55" s="55">
        <f t="shared" si="84"/>
        <v>0</v>
      </c>
      <c r="AL55" s="55">
        <f t="shared" si="85"/>
        <v>0</v>
      </c>
      <c r="AM55" s="55">
        <f t="shared" si="86"/>
        <v>0</v>
      </c>
      <c r="AN55" s="55">
        <f t="shared" si="87"/>
        <v>0</v>
      </c>
      <c r="AO55" s="182">
        <f t="shared" si="88"/>
        <v>0.1</v>
      </c>
      <c r="AP55" s="182">
        <f t="shared" si="41"/>
        <v>4.4000000000000004</v>
      </c>
      <c r="AQ55" s="182">
        <f t="shared" si="89"/>
        <v>0</v>
      </c>
      <c r="AR55" s="182">
        <f t="shared" si="90"/>
        <v>0</v>
      </c>
      <c r="AS55" s="55">
        <f t="shared" si="91"/>
        <v>0</v>
      </c>
      <c r="AT55" s="55">
        <f>IF('Indicator Data'!L58="No data","x",IF('Indicator Data'!CL58&lt;1000,"x",ROUND((IF('Indicator Data'!L58&gt;AT$195,10,IF('Indicator Data'!L58&lt;AT$194,0,10-(AT$195-'Indicator Data'!L58)/(AT$195-AT$194)*10))),1)))</f>
        <v>7.1</v>
      </c>
      <c r="AU55" s="182">
        <f t="shared" si="92"/>
        <v>3.6</v>
      </c>
      <c r="AV55" s="55">
        <f>IF('Indicator Data'!M58="No data","x",ROUND(IF('Indicator Data'!M58=0,0,IF(LOG('Indicator Data'!M58)&gt;AV$195,10,IF(LOG('Indicator Data'!M58)&lt;AV$194,0,10-(AV$195-LOG('Indicator Data'!M58))/(AV$195-AV$194)*10))),1))</f>
        <v>2</v>
      </c>
      <c r="AW55" s="56">
        <f>IF(AV55="x","x",'Indicator Data'!M58/'Indicator Data'!$CK58)</f>
        <v>3.2221721330239904E-4</v>
      </c>
      <c r="AX55" s="55">
        <f t="shared" si="42"/>
        <v>0</v>
      </c>
      <c r="AY55" s="55">
        <f t="shared" si="43"/>
        <v>1</v>
      </c>
      <c r="AZ55" s="55">
        <f>IF('Indicator Data'!N58="No data","x",ROUND(IF('Indicator Data'!N58=0,0,IF(LOG('Indicator Data'!N58)&gt;AZ$195,10,IF(LOG('Indicator Data'!N58)&lt;AZ$194,0,10-(AZ$195-LOG('Indicator Data'!N58))/(AZ$195-AZ$194)*10))),1))</f>
        <v>7.4</v>
      </c>
      <c r="BA55" s="56">
        <f>IF(AZ55="x","x",'Indicator Data'!N58/'Indicator Data'!$CK58)</f>
        <v>0.32013027658230075</v>
      </c>
      <c r="BB55" s="55">
        <f t="shared" si="44"/>
        <v>10</v>
      </c>
      <c r="BC55" s="55">
        <f t="shared" si="45"/>
        <v>9.1</v>
      </c>
      <c r="BD55" s="55">
        <f>IF('Indicator Data'!O58="No data","x",ROUND(IF('Indicator Data'!O58=0,0,IF(LOG('Indicator Data'!O58)&gt;BD$195,10,IF(LOG('Indicator Data'!O58)&lt;BD$194,0,10-(BD$195-LOG('Indicator Data'!O58))/(BD$195-BD$194)*10))),1))</f>
        <v>0</v>
      </c>
      <c r="BE55" s="56">
        <f>IF(BD55="x","x",'Indicator Data'!O58/'Indicator Data'!$CK58)</f>
        <v>0</v>
      </c>
      <c r="BF55" s="55">
        <f t="shared" si="46"/>
        <v>0</v>
      </c>
      <c r="BG55" s="55">
        <f t="shared" si="47"/>
        <v>0</v>
      </c>
      <c r="BH55" s="55">
        <f>IF('Indicator Data'!P58="No data","x",ROUND(IF('Indicator Data'!P58=0,0,IF(LOG('Indicator Data'!P58)&gt;BH$195,10,IF(LOG('Indicator Data'!P58)&lt;BH$194,0,10-(BH$195-LOG('Indicator Data'!P58))/(BH$195-BH$194)*10))),1))</f>
        <v>7.4</v>
      </c>
      <c r="BI55" s="56">
        <f>IF(BH55="x","x",'Indicator Data'!P58/'Indicator Data'!$CK58)</f>
        <v>0.3202748437655768</v>
      </c>
      <c r="BJ55" s="55">
        <f t="shared" si="48"/>
        <v>10</v>
      </c>
      <c r="BK55" s="55">
        <f t="shared" si="49"/>
        <v>9.1</v>
      </c>
      <c r="BL55" s="55">
        <f t="shared" si="50"/>
        <v>6.5</v>
      </c>
      <c r="BM55" s="55">
        <f>ROUND(IF('Indicator Data'!Q58=0,0,IF(LOG('Indicator Data'!Q58)&gt;BM$195,10,IF(LOG('Indicator Data'!Q58)&lt;BM$194,0,10-(BM$195-LOG('Indicator Data'!Q58))/(BM$195-BM$194)*10))),1)</f>
        <v>7</v>
      </c>
      <c r="BN55" s="55">
        <f>ROUND(IF('Indicator Data'!R58=0,0,IF(LOG('Indicator Data'!R58)&gt;BN$195,10,IF(LOG('Indicator Data'!R58)&lt;BN$194,0,10-(BN$195-LOG('Indicator Data'!R58))/(BN$195-BN$194)*10))),1)</f>
        <v>0</v>
      </c>
      <c r="BO55" s="55">
        <f t="shared" si="51"/>
        <v>2.3333333333333335</v>
      </c>
      <c r="BP55" s="56">
        <f>'Indicator Data'!Q58/'Indicator Data'!$CK58</f>
        <v>0.96879362264915236</v>
      </c>
      <c r="BQ55" s="56">
        <f>'Indicator Data'!R58/'Indicator Data'!$CK58</f>
        <v>0</v>
      </c>
      <c r="BR55" s="55">
        <f t="shared" si="93"/>
        <v>9.6999999999999993</v>
      </c>
      <c r="BS55" s="55">
        <f t="shared" si="94"/>
        <v>0</v>
      </c>
      <c r="BT55" s="55">
        <f t="shared" si="28"/>
        <v>3.2333333333333329</v>
      </c>
      <c r="BU55" s="55">
        <f t="shared" si="52"/>
        <v>2.8</v>
      </c>
      <c r="BV55" s="55">
        <f>ROUND(IF('Indicator Data'!S58=0,0,IF(LOG('Indicator Data'!S58)&gt;BV$195,10,IF(LOG('Indicator Data'!S58)&lt;BV$194,0,10-(BV$195-LOG('Indicator Data'!S58))/(BV$195-BV$194)*10))),1)</f>
        <v>0</v>
      </c>
      <c r="BW55" s="55">
        <f>ROUND(IF('Indicator Data'!T58=0,0,IF(LOG('Indicator Data'!T58)&gt;BW$195,10,IF(LOG('Indicator Data'!T58)&lt;BW$194,0,10-(BW$195-LOG('Indicator Data'!T58))/(BW$195-BW$194)*10))),1)</f>
        <v>7</v>
      </c>
      <c r="BX55" s="55">
        <f t="shared" si="53"/>
        <v>4.666666666666667</v>
      </c>
      <c r="BY55" s="56">
        <f>'Indicator Data'!S58/'Indicator Data'!$CK58</f>
        <v>0</v>
      </c>
      <c r="BZ55" s="56">
        <f>'Indicator Data'!T58/'Indicator Data'!$CK58</f>
        <v>0.96625888522490644</v>
      </c>
      <c r="CA55" s="55">
        <f t="shared" si="95"/>
        <v>0</v>
      </c>
      <c r="CB55" s="55">
        <f t="shared" si="96"/>
        <v>9.6999999999999993</v>
      </c>
      <c r="CC55" s="55">
        <f t="shared" si="54"/>
        <v>6.4666666666666659</v>
      </c>
      <c r="CD55" s="55">
        <f t="shared" si="55"/>
        <v>5.6</v>
      </c>
      <c r="CE55" s="55">
        <f t="shared" si="56"/>
        <v>4.3</v>
      </c>
      <c r="CF55" s="55">
        <f>ROUND(IF('Indicator Data'!U58=0,0,IF(LOG('Indicator Data'!U58)&gt;CF$195,10,IF(LOG('Indicator Data'!U58)&lt;CF$194,0,10-(CF$195-LOG('Indicator Data'!U58))/(CF$195-CF$194)*10))),1)</f>
        <v>6.9</v>
      </c>
      <c r="CG55" s="56">
        <f>'Indicator Data'!U58/'Indicator Data'!$CK58</f>
        <v>0.8419184930318977</v>
      </c>
      <c r="CH55" s="55">
        <f t="shared" si="97"/>
        <v>9.4</v>
      </c>
      <c r="CI55" s="55">
        <f t="shared" si="57"/>
        <v>8.4</v>
      </c>
      <c r="CJ55" s="55">
        <f>ROUND(IF('Indicator Data'!V58=0,0,IF(LOG('Indicator Data'!V58)&gt;CJ$195,10,IF(LOG('Indicator Data'!V58)&lt;CJ$194,0,10-(CJ$195-LOG('Indicator Data'!V58))/(CJ$195-CJ$194)*10))),1)</f>
        <v>6.8</v>
      </c>
      <c r="CK55" s="56">
        <f>IF('Indicator Data'!V58/'Indicator Data'!$CK58&gt;1,1,'Indicator Data'!V58/'Indicator Data'!$CK58)</f>
        <v>0.72730315662009137</v>
      </c>
      <c r="CL55" s="55">
        <f t="shared" si="98"/>
        <v>7.3</v>
      </c>
      <c r="CM55" s="55">
        <f t="shared" si="58"/>
        <v>7.1</v>
      </c>
      <c r="CN55" s="55">
        <f>ROUND(IF('Indicator Data'!W58=0,0,IF(LOG('Indicator Data'!W58)&gt;CN$195,10,IF(LOG('Indicator Data'!W58)&lt;CN$194,0,10-(CN$195-LOG('Indicator Data'!W58))/(CN$195-CN$194)*10))),1)</f>
        <v>7</v>
      </c>
      <c r="CO55" s="56">
        <f>'Indicator Data'!W58/'Indicator Data'!$CK58</f>
        <v>0.90337458105398993</v>
      </c>
      <c r="CP55" s="55">
        <f t="shared" si="99"/>
        <v>9</v>
      </c>
      <c r="CQ55" s="55">
        <f t="shared" si="59"/>
        <v>8.1999999999999993</v>
      </c>
      <c r="CR55" s="55">
        <f t="shared" si="100"/>
        <v>7.3</v>
      </c>
      <c r="CS55" s="55">
        <f>IF('Indicator Data'!BZ58="No data","x",ROUND(IF('Indicator Data'!BZ58&gt;CS$195,0,IF('Indicator Data'!BZ58&lt;CS$194,10,(CS$195-'Indicator Data'!BZ58)/(CS$195-CS$194)*10)),1))</f>
        <v>3.7</v>
      </c>
      <c r="CT55" s="55">
        <f>IF('Indicator Data'!CA58="No data","x",ROUND(IF('Indicator Data'!CA58&gt;CT$195,0,IF('Indicator Data'!CA58&lt;CT$194,10,(CT$195-'Indicator Data'!CA58)/(CT$195-CT$194)*10)),1))</f>
        <v>5.9</v>
      </c>
      <c r="CU55" s="55">
        <f>IF('Indicator Data'!AC58="No data","x",ROUND(IF('Indicator Data'!AC58&gt;CU$195,0,IF('Indicator Data'!AC58&lt;CU$194,10,(CU$195-'Indicator Data'!AC58)/(CU$195-CU$194)*10)),1))</f>
        <v>7.5</v>
      </c>
      <c r="CV55" s="55">
        <f t="shared" si="101"/>
        <v>5.7</v>
      </c>
      <c r="CW55" s="55">
        <f>IF('Indicator Data'!X58="No data","x",ROUND(IF(LOG('Indicator Data'!X58)&gt;CW$195,10,IF(LOG('Indicator Data'!X58)&lt;CW$194,0,10-(CW$195-LOG('Indicator Data'!X58))/(CW$195-CW$194)*10)),1))</f>
        <v>5.6</v>
      </c>
      <c r="CX55" s="55">
        <f>IF('Indicator Data'!Y58="No data","x",ROUND(IF('Indicator Data'!Y58&gt;CX$195,10,IF('Indicator Data'!Y58&lt;CX$194,0,10-(CX$195-'Indicator Data'!Y58)/(CX$195-CX$194)*10)),1))</f>
        <v>8.6999999999999993</v>
      </c>
      <c r="CY55" s="55">
        <f>IF('Indicator Data'!Z58="No data","x",ROUND(IF('Indicator Data'!Z58&gt;CY$195,10,IF('Indicator Data'!Z58&lt;CY$194,0,10-(CY$195-'Indicator Data'!Z58)/(CY$195-CY$194)*10)),1))</f>
        <v>7.2</v>
      </c>
      <c r="CZ55" s="55" t="str">
        <f>IF('Indicator Data'!AA58="No data","x",ROUND(IF('Indicator Data'!AA58&gt;CZ$195,10,IF('Indicator Data'!AA58&lt;CZ$194,0,10-(CZ$195-'Indicator Data'!AA58)/(CZ$195-CZ$194)*10)),1))</f>
        <v>x</v>
      </c>
      <c r="DA55" s="55">
        <f t="shared" si="60"/>
        <v>7.2</v>
      </c>
      <c r="DB55" s="55">
        <f t="shared" si="61"/>
        <v>6.7</v>
      </c>
      <c r="DC55" s="55">
        <f>IF('Indicator Data'!AF58="No data","x",ROUND(IF('Indicator Data'!AF58&gt;DC$195,10,IF('Indicator Data'!AF58&lt;DC$194,0,10-(DC$195-'Indicator Data'!AF58)/(DC$195-DC$194)*10)),1))</f>
        <v>7.3</v>
      </c>
      <c r="DD55" s="55">
        <f>IF('Indicator Data'!AG58="No data","x",ROUND(IF('Indicator Data'!AG58&gt;DD$195,10,IF('Indicator Data'!AG58&lt;DD$194,0,10-(DD$195-'Indicator Data'!AG58)/(DD$195-DD$194)*10)),1))</f>
        <v>6.3</v>
      </c>
      <c r="DE55" s="55">
        <f t="shared" si="62"/>
        <v>7</v>
      </c>
      <c r="DF55" s="55">
        <f>IF('Indicator Data'!AB58="No data","x",ROUND(IF('Indicator Data'!AB58&gt;DF$195,10,IF('Indicator Data'!AB58&lt;DF$194,0,10-(DF$195-'Indicator Data'!AB58)/(DF$195-DF$194)*10)),1))</f>
        <v>1</v>
      </c>
      <c r="DG55" s="55">
        <f t="shared" si="63"/>
        <v>4.5</v>
      </c>
      <c r="DH55" s="183" t="str">
        <f>IF('Indicator Data'!AD58="No data","x",'Indicator Data'!AD58/'Indicator Data'!$CJ58)</f>
        <v>x</v>
      </c>
      <c r="DI55" s="55" t="str">
        <f t="shared" si="64"/>
        <v>x</v>
      </c>
      <c r="DJ55" s="55">
        <f>IF('Indicator Data'!AE58="No data","x",ROUND(IF('Indicator Data'!AE58&gt;DJ$195,0,IF('Indicator Data'!AE58&lt;DJ$194,10,(DJ$195-'Indicator Data'!AE58)/(DJ$195-DJ$194)*10)),1))</f>
        <v>10</v>
      </c>
      <c r="DK55" s="55">
        <f t="shared" si="65"/>
        <v>10</v>
      </c>
      <c r="DL55" s="55">
        <f t="shared" si="66"/>
        <v>7.2</v>
      </c>
      <c r="DM55" s="57">
        <f t="shared" si="102"/>
        <v>6.9</v>
      </c>
      <c r="DN55" s="58">
        <f t="shared" si="103"/>
        <v>3</v>
      </c>
      <c r="DO55" s="55">
        <f>ROUND(IF('Indicator Data'!AH58=0,0,IF('Indicator Data'!AH58&gt;DO$195,10,IF('Indicator Data'!AH58&lt;DO$194,0,10-(DO$195-'Indicator Data'!AH58)/(DO$195-DO$194)*10))),1)</f>
        <v>2.7</v>
      </c>
      <c r="DP55" s="55">
        <f>ROUND(IF('Indicator Data'!AI58=0,0,IF(LOG('Indicator Data'!AI58)&gt;LOG(DP$195),10,IF(LOG('Indicator Data'!AI58)&lt;LOG(DP$194),0,10-(LOG(DP$195)-LOG('Indicator Data'!AI58))/(LOG(DP$195)-LOG(DP$194))*10))),1)</f>
        <v>5.4</v>
      </c>
      <c r="DQ55" s="57">
        <f t="shared" si="104"/>
        <v>4.2</v>
      </c>
      <c r="DR55" s="55">
        <f>'Indicator Data'!AJ58</f>
        <v>0</v>
      </c>
      <c r="DS55" s="55">
        <f>'Indicator Data'!AK58</f>
        <v>0</v>
      </c>
      <c r="DT55" s="57">
        <f t="shared" si="105"/>
        <v>0</v>
      </c>
      <c r="DU55" s="58">
        <f t="shared" si="106"/>
        <v>2.9</v>
      </c>
      <c r="DV55" s="15"/>
      <c r="DW55" s="103"/>
    </row>
    <row r="56" spans="1:127" s="4" customFormat="1" x14ac:dyDescent="0.3">
      <c r="A56" s="121" t="str">
        <f>'Indicator Data'!A59</f>
        <v>Eritrea</v>
      </c>
      <c r="B56" s="59" t="str">
        <f>'Indicator Data'!B59</f>
        <v>ERI</v>
      </c>
      <c r="C56" s="55">
        <f>ROUND(IF('Indicator Data'!C59=0,0.1,IF(LOG('Indicator Data'!C59)&gt;C$195,10,IF(LOG('Indicator Data'!C59)&lt;C$194,0,10-(C$195-LOG('Indicator Data'!C59))/(C$195-C$194)*10))),1)</f>
        <v>6.7</v>
      </c>
      <c r="D56" s="55">
        <f>ROUND(IF('Indicator Data'!D59=0,0.1,IF(LOG('Indicator Data'!D59)&gt;D$195,10,IF(LOG('Indicator Data'!D59)&lt;D$194,0,10-(D$195-LOG('Indicator Data'!D59))/(D$195-D$194)*10))),1)</f>
        <v>0.1</v>
      </c>
      <c r="E56" s="55">
        <f t="shared" si="67"/>
        <v>4.0999999999999996</v>
      </c>
      <c r="F56" s="55">
        <f>IF('Indicator Data'!E59="No data",0.1,(ROUND(IF('Indicator Data'!E59=0,0,IF(LOG('Indicator Data'!E59)&gt;F$195,10,IF(LOG('Indicator Data'!E59)&lt;F$194,0,10-(F$195-LOG('Indicator Data'!E59))/(F$195-F$194)*10))),1)))</f>
        <v>4.7</v>
      </c>
      <c r="G56" s="55">
        <f>ROUND(IF('Indicator Data'!F59=0,0,IF(LOG('Indicator Data'!F59)&gt;G$195,10,IF(LOG('Indicator Data'!F59)&lt;G$194,0,10-(G$195-LOG('Indicator Data'!F59))/(G$195-G$194)*10))),1)</f>
        <v>0</v>
      </c>
      <c r="H56" s="55">
        <f>ROUND(IF('Indicator Data'!G59=0,0,IF(LOG('Indicator Data'!G59)&gt;H$195,10,IF(LOG('Indicator Data'!G59)&lt;H$194,0,10-(H$195-LOG('Indicator Data'!G59))/(H$195-H$194)*10))),1)</f>
        <v>0</v>
      </c>
      <c r="I56" s="55">
        <f>ROUND(IF('Indicator Data'!H59=0,0,IF(LOG('Indicator Data'!H59)&gt;I$195,10,IF(LOG('Indicator Data'!H59)&lt;I$194,0,10-(I$195-LOG('Indicator Data'!H59))/(I$195-I$194)*10))),1)</f>
        <v>0</v>
      </c>
      <c r="J56" s="55">
        <f t="shared" si="68"/>
        <v>0</v>
      </c>
      <c r="K56" s="55">
        <f>ROUND(IF('Indicator Data'!I59=0,0,IF(LOG('Indicator Data'!I59)&gt;K$195,10,IF(LOG('Indicator Data'!I59)&lt;K$194,0,10-(K$195-LOG('Indicator Data'!I59))/(K$195-K$194)*10))),1)</f>
        <v>0</v>
      </c>
      <c r="L56" s="55">
        <f t="shared" si="69"/>
        <v>0</v>
      </c>
      <c r="M56" s="55">
        <f>ROUND(IF('Indicator Data'!J59=0,0,IF(LOG('Indicator Data'!J59)&gt;M$195,10,IF(LOG('Indicator Data'!J59)&lt;M$194,0,10-(M$195-LOG('Indicator Data'!J59))/(M$195-M$194)*10))),1)</f>
        <v>10</v>
      </c>
      <c r="N56" s="56">
        <f>'Indicator Data'!C59/'Indicator Data'!$CK59</f>
        <v>9.1433438585640004E-4</v>
      </c>
      <c r="O56" s="56">
        <f>'Indicator Data'!D59/'Indicator Data'!$CK59</f>
        <v>0</v>
      </c>
      <c r="P56" s="56">
        <f>IF(F56=0.1,"x",'Indicator Data'!E59/'Indicator Data'!$CK59)</f>
        <v>1.4712646491943746E-3</v>
      </c>
      <c r="Q56" s="56">
        <f>'Indicator Data'!F59/'Indicator Data'!$CK59</f>
        <v>0</v>
      </c>
      <c r="R56" s="56">
        <f>'Indicator Data'!G59/'Indicator Data'!$CK59</f>
        <v>0</v>
      </c>
      <c r="S56" s="56">
        <f>'Indicator Data'!H59/'Indicator Data'!$CK59</f>
        <v>0</v>
      </c>
      <c r="T56" s="56">
        <f>'Indicator Data'!I59/'Indicator Data'!$CK59</f>
        <v>0</v>
      </c>
      <c r="U56" s="56">
        <f>'Indicator Data'!J59/'Indicator Data'!$CK59</f>
        <v>3.0245449383106252E-2</v>
      </c>
      <c r="V56" s="55">
        <f t="shared" si="70"/>
        <v>4.5999999999999996</v>
      </c>
      <c r="W56" s="55">
        <f t="shared" si="71"/>
        <v>0</v>
      </c>
      <c r="X56" s="55">
        <f t="shared" si="72"/>
        <v>2.6</v>
      </c>
      <c r="Y56" s="55">
        <f t="shared" si="73"/>
        <v>1</v>
      </c>
      <c r="Z56" s="55">
        <f t="shared" si="74"/>
        <v>0</v>
      </c>
      <c r="AA56" s="55">
        <f t="shared" si="75"/>
        <v>0</v>
      </c>
      <c r="AB56" s="55">
        <f t="shared" si="76"/>
        <v>0</v>
      </c>
      <c r="AC56" s="55">
        <f t="shared" si="77"/>
        <v>0</v>
      </c>
      <c r="AD56" s="55">
        <f t="shared" si="78"/>
        <v>0</v>
      </c>
      <c r="AE56" s="55">
        <f t="shared" si="79"/>
        <v>0</v>
      </c>
      <c r="AF56" s="55">
        <f t="shared" si="80"/>
        <v>10</v>
      </c>
      <c r="AG56" s="55">
        <f>ROUND(IF('Indicator Data'!K59=0,0,IF('Indicator Data'!K59&gt;AG$195,10,IF('Indicator Data'!K59&lt;AG$194,0,10-(AG$195-'Indicator Data'!K59)/(AG$195-AG$194)*10))),1)</f>
        <v>2.9</v>
      </c>
      <c r="AH56" s="55">
        <f t="shared" si="81"/>
        <v>5.7</v>
      </c>
      <c r="AI56" s="55">
        <f t="shared" si="82"/>
        <v>0.1</v>
      </c>
      <c r="AJ56" s="55">
        <f t="shared" si="83"/>
        <v>0</v>
      </c>
      <c r="AK56" s="55">
        <f t="shared" si="84"/>
        <v>0</v>
      </c>
      <c r="AL56" s="55">
        <f t="shared" si="85"/>
        <v>0</v>
      </c>
      <c r="AM56" s="55">
        <f t="shared" si="86"/>
        <v>0</v>
      </c>
      <c r="AN56" s="55">
        <f t="shared" si="87"/>
        <v>10</v>
      </c>
      <c r="AO56" s="182">
        <f t="shared" si="88"/>
        <v>3.4</v>
      </c>
      <c r="AP56" s="182">
        <f t="shared" si="41"/>
        <v>3.1</v>
      </c>
      <c r="AQ56" s="182">
        <f t="shared" si="89"/>
        <v>0</v>
      </c>
      <c r="AR56" s="182">
        <f t="shared" si="90"/>
        <v>0</v>
      </c>
      <c r="AS56" s="55">
        <f t="shared" si="91"/>
        <v>6.5</v>
      </c>
      <c r="AT56" s="55">
        <f>IF('Indicator Data'!L59="No data","x",IF('Indicator Data'!CL59&lt;1000,"x",ROUND((IF('Indicator Data'!L59&gt;AT$195,10,IF('Indicator Data'!L59&lt;AT$194,0,10-(AT$195-'Indicator Data'!L59)/(AT$195-AT$194)*10))),1)))</f>
        <v>10</v>
      </c>
      <c r="AU56" s="182">
        <f t="shared" si="92"/>
        <v>8.3000000000000007</v>
      </c>
      <c r="AV56" s="55">
        <f>IF('Indicator Data'!M59="No data","x",ROUND(IF('Indicator Data'!M59=0,0,IF(LOG('Indicator Data'!M59)&gt;AV$195,10,IF(LOG('Indicator Data'!M59)&lt;AV$194,0,10-(AV$195-LOG('Indicator Data'!M59))/(AV$195-AV$194)*10))),1))</f>
        <v>7.7</v>
      </c>
      <c r="AW56" s="56">
        <f>IF(AV56="x","x",'Indicator Data'!M59/'Indicator Data'!$CK59)</f>
        <v>0.45427057760679856</v>
      </c>
      <c r="AX56" s="55">
        <f t="shared" si="42"/>
        <v>5</v>
      </c>
      <c r="AY56" s="55">
        <f t="shared" si="43"/>
        <v>6.5</v>
      </c>
      <c r="AZ56" s="55">
        <f>IF('Indicator Data'!N59="No data","x",ROUND(IF('Indicator Data'!N59=0,0,IF(LOG('Indicator Data'!N59)&gt;AZ$195,10,IF(LOG('Indicator Data'!N59)&lt;AZ$194,0,10-(AZ$195-LOG('Indicator Data'!N59))/(AZ$195-AZ$194)*10))),1))</f>
        <v>0</v>
      </c>
      <c r="BA56" s="56">
        <f>IF(AZ56="x","x",'Indicator Data'!N59/'Indicator Data'!$CK59)</f>
        <v>0</v>
      </c>
      <c r="BB56" s="55">
        <f t="shared" si="44"/>
        <v>0</v>
      </c>
      <c r="BC56" s="55">
        <f t="shared" si="45"/>
        <v>0</v>
      </c>
      <c r="BD56" s="55">
        <f>IF('Indicator Data'!O59="No data","x",ROUND(IF('Indicator Data'!O59=0,0,IF(LOG('Indicator Data'!O59)&gt;BD$195,10,IF(LOG('Indicator Data'!O59)&lt;BD$194,0,10-(BD$195-LOG('Indicator Data'!O59))/(BD$195-BD$194)*10))),1))</f>
        <v>0</v>
      </c>
      <c r="BE56" s="56">
        <f>IF(BD56="x","x",'Indicator Data'!O59/'Indicator Data'!$CK59)</f>
        <v>0</v>
      </c>
      <c r="BF56" s="55">
        <f t="shared" si="46"/>
        <v>0</v>
      </c>
      <c r="BG56" s="55">
        <f t="shared" si="47"/>
        <v>0</v>
      </c>
      <c r="BH56" s="55">
        <f>IF('Indicator Data'!P59="No data","x",ROUND(IF('Indicator Data'!P59=0,0,IF(LOG('Indicator Data'!P59)&gt;BH$195,10,IF(LOG('Indicator Data'!P59)&lt;BH$194,0,10-(BH$195-LOG('Indicator Data'!P59))/(BH$195-BH$194)*10))),1))</f>
        <v>0</v>
      </c>
      <c r="BI56" s="56">
        <f>IF(BH56="x","x",'Indicator Data'!P59/'Indicator Data'!$CK59)</f>
        <v>0</v>
      </c>
      <c r="BJ56" s="55">
        <f t="shared" si="48"/>
        <v>0</v>
      </c>
      <c r="BK56" s="55">
        <f t="shared" si="49"/>
        <v>0</v>
      </c>
      <c r="BL56" s="55">
        <f t="shared" si="50"/>
        <v>2.2000000000000002</v>
      </c>
      <c r="BM56" s="55">
        <f>ROUND(IF('Indicator Data'!Q59=0,0,IF(LOG('Indicator Data'!Q59)&gt;BM$195,10,IF(LOG('Indicator Data'!Q59)&lt;BM$194,0,10-(BM$195-LOG('Indicator Data'!Q59))/(BM$195-BM$194)*10))),1)</f>
        <v>8.1</v>
      </c>
      <c r="BN56" s="55">
        <f>ROUND(IF('Indicator Data'!R59=0,0,IF(LOG('Indicator Data'!R59)&gt;BN$195,10,IF(LOG('Indicator Data'!R59)&lt;BN$194,0,10-(BN$195-LOG('Indicator Data'!R59))/(BN$195-BN$194)*10))),1)</f>
        <v>3.9</v>
      </c>
      <c r="BO56" s="55">
        <f t="shared" si="51"/>
        <v>5.3</v>
      </c>
      <c r="BP56" s="56">
        <f>'Indicator Data'!Q59/'Indicator Data'!$CK59</f>
        <v>0.82460285834619396</v>
      </c>
      <c r="BQ56" s="56">
        <f>'Indicator Data'!R59/'Indicator Data'!$CK59</f>
        <v>4.2759504065366464E-4</v>
      </c>
      <c r="BR56" s="55">
        <f t="shared" si="93"/>
        <v>8.1999999999999993</v>
      </c>
      <c r="BS56" s="55">
        <f t="shared" si="94"/>
        <v>0</v>
      </c>
      <c r="BT56" s="55">
        <f t="shared" si="28"/>
        <v>2.7333333333333329</v>
      </c>
      <c r="BU56" s="55">
        <f t="shared" si="52"/>
        <v>4.0999999999999996</v>
      </c>
      <c r="BV56" s="55">
        <f>ROUND(IF('Indicator Data'!S59=0,0,IF(LOG('Indicator Data'!S59)&gt;BV$195,10,IF(LOG('Indicator Data'!S59)&lt;BV$194,0,10-(BV$195-LOG('Indicator Data'!S59))/(BV$195-BV$194)*10))),1)</f>
        <v>7</v>
      </c>
      <c r="BW56" s="55">
        <f>ROUND(IF('Indicator Data'!T59=0,0,IF(LOG('Indicator Data'!T59)&gt;BW$195,10,IF(LOG('Indicator Data'!T59)&lt;BW$194,0,10-(BW$195-LOG('Indicator Data'!T59))/(BW$195-BW$194)*10))),1)</f>
        <v>7.9</v>
      </c>
      <c r="BX56" s="55">
        <f t="shared" si="53"/>
        <v>7.6000000000000005</v>
      </c>
      <c r="BY56" s="56">
        <f>'Indicator Data'!S59/'Indicator Data'!$CK59</f>
        <v>0.15482135147253751</v>
      </c>
      <c r="BZ56" s="56">
        <f>'Indicator Data'!T59/'Indicator Data'!$CK59</f>
        <v>0.67020910191431016</v>
      </c>
      <c r="CA56" s="55">
        <f t="shared" si="95"/>
        <v>2.6</v>
      </c>
      <c r="CB56" s="55">
        <f t="shared" si="96"/>
        <v>6.7</v>
      </c>
      <c r="CC56" s="55">
        <f t="shared" si="54"/>
        <v>5.333333333333333</v>
      </c>
      <c r="CD56" s="55">
        <f t="shared" si="55"/>
        <v>6.6</v>
      </c>
      <c r="CE56" s="55">
        <f t="shared" si="56"/>
        <v>5.5</v>
      </c>
      <c r="CF56" s="55">
        <f>ROUND(IF('Indicator Data'!U59=0,0,IF(LOG('Indicator Data'!U59)&gt;CF$195,10,IF(LOG('Indicator Data'!U59)&lt;CF$194,0,10-(CF$195-LOG('Indicator Data'!U59))/(CF$195-CF$194)*10))),1)</f>
        <v>7.3</v>
      </c>
      <c r="CG56" s="56">
        <f>'Indicator Data'!U59/'Indicator Data'!$CK59</f>
        <v>0.23485251184676445</v>
      </c>
      <c r="CH56" s="55">
        <f t="shared" si="97"/>
        <v>2.6</v>
      </c>
      <c r="CI56" s="55">
        <f t="shared" si="57"/>
        <v>5.4</v>
      </c>
      <c r="CJ56" s="55">
        <f>ROUND(IF('Indicator Data'!V59=0,0,IF(LOG('Indicator Data'!V59)&gt;CJ$195,10,IF(LOG('Indicator Data'!V59)&lt;CJ$194,0,10-(CJ$195-LOG('Indicator Data'!V59))/(CJ$195-CJ$194)*10))),1)</f>
        <v>7.9</v>
      </c>
      <c r="CK56" s="56">
        <f>IF('Indicator Data'!V59/'Indicator Data'!$CK59&gt;1,1,'Indicator Data'!V59/'Indicator Data'!$CK59)</f>
        <v>0.63329750795077255</v>
      </c>
      <c r="CL56" s="55">
        <f t="shared" si="98"/>
        <v>6.3</v>
      </c>
      <c r="CM56" s="55">
        <f t="shared" si="58"/>
        <v>7.2</v>
      </c>
      <c r="CN56" s="55">
        <f>ROUND(IF('Indicator Data'!W59=0,0,IF(LOG('Indicator Data'!W59)&gt;CN$195,10,IF(LOG('Indicator Data'!W59)&lt;CN$194,0,10-(CN$195-LOG('Indicator Data'!W59))/(CN$195-CN$194)*10))),1)</f>
        <v>7.1</v>
      </c>
      <c r="CO56" s="56">
        <f>'Indicator Data'!W59/'Indicator Data'!$CK59</f>
        <v>0.18983392237165156</v>
      </c>
      <c r="CP56" s="55">
        <f t="shared" si="99"/>
        <v>1.9</v>
      </c>
      <c r="CQ56" s="55">
        <f t="shared" si="59"/>
        <v>5</v>
      </c>
      <c r="CR56" s="55">
        <f t="shared" si="100"/>
        <v>5.9</v>
      </c>
      <c r="CS56" s="55">
        <f>IF('Indicator Data'!BZ59="No data","x",ROUND(IF('Indicator Data'!BZ59&gt;CS$195,0,IF('Indicator Data'!BZ59&lt;CS$194,10,(CS$195-'Indicator Data'!BZ59)/(CS$195-CS$194)*10)),1))</f>
        <v>9.8000000000000007</v>
      </c>
      <c r="CT56" s="55">
        <f>IF('Indicator Data'!CA59="No data","x",ROUND(IF('Indicator Data'!CA59&gt;CT$195,0,IF('Indicator Data'!CA59&lt;CT$194,10,(CT$195-'Indicator Data'!CA59)/(CT$195-CT$194)*10)),1))</f>
        <v>8</v>
      </c>
      <c r="CU56" s="55" t="str">
        <f>IF('Indicator Data'!AC59="No data","x",ROUND(IF('Indicator Data'!AC59&gt;CU$195,0,IF('Indicator Data'!AC59&lt;CU$194,10,(CU$195-'Indicator Data'!AC59)/(CU$195-CU$194)*10)),1))</f>
        <v>x</v>
      </c>
      <c r="CV56" s="55">
        <f t="shared" si="101"/>
        <v>8.9</v>
      </c>
      <c r="CW56" s="55">
        <f>IF('Indicator Data'!X59="No data","x",ROUND(IF(LOG('Indicator Data'!X59)&gt;CW$195,10,IF(LOG('Indicator Data'!X59)&lt;CW$194,0,10-(CW$195-LOG('Indicator Data'!X59))/(CW$195-CW$194)*10)),1))</f>
        <v>5.0999999999999996</v>
      </c>
      <c r="CX56" s="55" t="str">
        <f>IF('Indicator Data'!Y59="No data","x",ROUND(IF('Indicator Data'!Y59&gt;CX$195,10,IF('Indicator Data'!Y59&lt;CX$194,0,10-(CX$195-'Indicator Data'!Y59)/(CX$195-CX$194)*10)),1))</f>
        <v>x</v>
      </c>
      <c r="CY56" s="55" t="str">
        <f>IF('Indicator Data'!Z59="No data","x",ROUND(IF('Indicator Data'!Z59&gt;CY$195,10,IF('Indicator Data'!Z59&lt;CY$194,0,10-(CY$195-'Indicator Data'!Z59)/(CY$195-CY$194)*10)),1))</f>
        <v>x</v>
      </c>
      <c r="CZ56" s="55" t="str">
        <f>IF('Indicator Data'!AA59="No data","x",ROUND(IF('Indicator Data'!AA59&gt;CZ$195,10,IF('Indicator Data'!AA59&lt;CZ$194,0,10-(CZ$195-'Indicator Data'!AA59)/(CZ$195-CZ$194)*10)),1))</f>
        <v>x</v>
      </c>
      <c r="DA56" s="55">
        <f t="shared" si="60"/>
        <v>5.0999999999999996</v>
      </c>
      <c r="DB56" s="55">
        <f t="shared" si="61"/>
        <v>6.4</v>
      </c>
      <c r="DC56" s="55" t="str">
        <f>IF('Indicator Data'!AF59="No data","x",ROUND(IF('Indicator Data'!AF59&gt;DC$195,10,IF('Indicator Data'!AF59&lt;DC$194,0,10-(DC$195-'Indicator Data'!AF59)/(DC$195-DC$194)*10)),1))</f>
        <v>x</v>
      </c>
      <c r="DD56" s="55">
        <f>IF('Indicator Data'!AG59="No data","x",ROUND(IF('Indicator Data'!AG59&gt;DD$195,10,IF('Indicator Data'!AG59&lt;DD$194,0,10-(DD$195-'Indicator Data'!AG59)/(DD$195-DD$194)*10)),1))</f>
        <v>6</v>
      </c>
      <c r="DE56" s="55">
        <f t="shared" si="62"/>
        <v>5.6</v>
      </c>
      <c r="DF56" s="55">
        <f>IF('Indicator Data'!AB59="No data","x",ROUND(IF('Indicator Data'!AB59&gt;DF$195,10,IF('Indicator Data'!AB59&lt;DF$194,0,10-(DF$195-'Indicator Data'!AB59)/(DF$195-DF$194)*10)),1))</f>
        <v>10</v>
      </c>
      <c r="DG56" s="55">
        <f t="shared" si="63"/>
        <v>9.3000000000000007</v>
      </c>
      <c r="DH56" s="183">
        <f>IF('Indicator Data'!AD59="No data","x",'Indicator Data'!AD59/'Indicator Data'!$CJ59)</f>
        <v>1.1466588049527654E-4</v>
      </c>
      <c r="DI56" s="55">
        <f t="shared" si="64"/>
        <v>8.9</v>
      </c>
      <c r="DJ56" s="55">
        <f>IF('Indicator Data'!AE59="No data","x",ROUND(IF('Indicator Data'!AE59&gt;DJ$195,0,IF('Indicator Data'!AE59&lt;DJ$194,10,(DJ$195-'Indicator Data'!AE59)/(DJ$195-DJ$194)*10)),1))</f>
        <v>8</v>
      </c>
      <c r="DK56" s="55">
        <f t="shared" si="65"/>
        <v>8.5</v>
      </c>
      <c r="DL56" s="55">
        <f t="shared" si="66"/>
        <v>7.8</v>
      </c>
      <c r="DM56" s="57">
        <f t="shared" si="102"/>
        <v>5.9</v>
      </c>
      <c r="DN56" s="58">
        <f t="shared" si="103"/>
        <v>4.2</v>
      </c>
      <c r="DO56" s="55">
        <f>ROUND(IF('Indicator Data'!AH59=0,0,IF('Indicator Data'!AH59&gt;DO$195,10,IF('Indicator Data'!AH59&lt;DO$194,0,10-(DO$195-'Indicator Data'!AH59)/(DO$195-DO$194)*10))),1)</f>
        <v>4.3</v>
      </c>
      <c r="DP56" s="55">
        <f>ROUND(IF('Indicator Data'!AI59=0,0,IF(LOG('Indicator Data'!AI59)&gt;LOG(DP$195),10,IF(LOG('Indicator Data'!AI59)&lt;LOG(DP$194),0,10-(LOG(DP$195)-LOG('Indicator Data'!AI59))/(LOG(DP$195)-LOG(DP$194))*10))),1)</f>
        <v>4.8</v>
      </c>
      <c r="DQ56" s="57">
        <f t="shared" si="104"/>
        <v>4.5999999999999996</v>
      </c>
      <c r="DR56" s="55">
        <f>'Indicator Data'!AJ59</f>
        <v>0</v>
      </c>
      <c r="DS56" s="55">
        <f>'Indicator Data'!AK59</f>
        <v>0</v>
      </c>
      <c r="DT56" s="57">
        <f t="shared" si="105"/>
        <v>0</v>
      </c>
      <c r="DU56" s="58">
        <f t="shared" si="106"/>
        <v>3.2</v>
      </c>
      <c r="DV56" s="15"/>
      <c r="DW56" s="103"/>
    </row>
    <row r="57" spans="1:127" s="4" customFormat="1" x14ac:dyDescent="0.3">
      <c r="A57" s="121" t="str">
        <f>'Indicator Data'!A60</f>
        <v>Estonia</v>
      </c>
      <c r="B57" s="59" t="str">
        <f>'Indicator Data'!B60</f>
        <v>EST</v>
      </c>
      <c r="C57" s="55">
        <f>ROUND(IF('Indicator Data'!C60=0,0.1,IF(LOG('Indicator Data'!C60)&gt;C$195,10,IF(LOG('Indicator Data'!C60)&lt;C$194,0,10-(C$195-LOG('Indicator Data'!C60))/(C$195-C$194)*10))),1)</f>
        <v>0.1</v>
      </c>
      <c r="D57" s="55">
        <f>ROUND(IF('Indicator Data'!D60=0,0.1,IF(LOG('Indicator Data'!D60)&gt;D$195,10,IF(LOG('Indicator Data'!D60)&lt;D$194,0,10-(D$195-LOG('Indicator Data'!D60))/(D$195-D$194)*10))),1)</f>
        <v>0.1</v>
      </c>
      <c r="E57" s="55">
        <f t="shared" si="67"/>
        <v>0.1</v>
      </c>
      <c r="F57" s="55">
        <f>IF('Indicator Data'!E60="No data",0.1,(ROUND(IF('Indicator Data'!E60=0,0,IF(LOG('Indicator Data'!E60)&gt;F$195,10,IF(LOG('Indicator Data'!E60)&lt;F$194,0,10-(F$195-LOG('Indicator Data'!E60))/(F$195-F$194)*10))),1)))</f>
        <v>4.3</v>
      </c>
      <c r="G57" s="55">
        <f>ROUND(IF('Indicator Data'!F60=0,0,IF(LOG('Indicator Data'!F60)&gt;G$195,10,IF(LOG('Indicator Data'!F60)&lt;G$194,0,10-(G$195-LOG('Indicator Data'!F60))/(G$195-G$194)*10))),1)</f>
        <v>0</v>
      </c>
      <c r="H57" s="55">
        <f>ROUND(IF('Indicator Data'!G60=0,0,IF(LOG('Indicator Data'!G60)&gt;H$195,10,IF(LOG('Indicator Data'!G60)&lt;H$194,0,10-(H$195-LOG('Indicator Data'!G60))/(H$195-H$194)*10))),1)</f>
        <v>0</v>
      </c>
      <c r="I57" s="55">
        <f>ROUND(IF('Indicator Data'!H60=0,0,IF(LOG('Indicator Data'!H60)&gt;I$195,10,IF(LOG('Indicator Data'!H60)&lt;I$194,0,10-(I$195-LOG('Indicator Data'!H60))/(I$195-I$194)*10))),1)</f>
        <v>0</v>
      </c>
      <c r="J57" s="55">
        <f t="shared" si="68"/>
        <v>0</v>
      </c>
      <c r="K57" s="55">
        <f>ROUND(IF('Indicator Data'!I60=0,0,IF(LOG('Indicator Data'!I60)&gt;K$195,10,IF(LOG('Indicator Data'!I60)&lt;K$194,0,10-(K$195-LOG('Indicator Data'!I60))/(K$195-K$194)*10))),1)</f>
        <v>0</v>
      </c>
      <c r="L57" s="55">
        <f t="shared" si="69"/>
        <v>0</v>
      </c>
      <c r="M57" s="55">
        <f>ROUND(IF('Indicator Data'!J60=0,0,IF(LOG('Indicator Data'!J60)&gt;M$195,10,IF(LOG('Indicator Data'!J60)&lt;M$194,0,10-(M$195-LOG('Indicator Data'!J60))/(M$195-M$194)*10))),1)</f>
        <v>0</v>
      </c>
      <c r="N57" s="56">
        <f>'Indicator Data'!C60/'Indicator Data'!$CK60</f>
        <v>0</v>
      </c>
      <c r="O57" s="56">
        <f>'Indicator Data'!D60/'Indicator Data'!$CK60</f>
        <v>0</v>
      </c>
      <c r="P57" s="56">
        <f>IF(F57=0.1,"x",'Indicator Data'!E60/'Indicator Data'!$CK60)</f>
        <v>4.1305681688098596E-3</v>
      </c>
      <c r="Q57" s="56">
        <f>'Indicator Data'!F60/'Indicator Data'!$CK60</f>
        <v>0</v>
      </c>
      <c r="R57" s="56">
        <f>'Indicator Data'!G60/'Indicator Data'!$CK60</f>
        <v>0</v>
      </c>
      <c r="S57" s="56">
        <f>'Indicator Data'!H60/'Indicator Data'!$CK60</f>
        <v>0</v>
      </c>
      <c r="T57" s="56">
        <f>'Indicator Data'!I60/'Indicator Data'!$CK60</f>
        <v>0</v>
      </c>
      <c r="U57" s="56">
        <f>'Indicator Data'!J60/'Indicator Data'!$CK60</f>
        <v>0</v>
      </c>
      <c r="V57" s="55">
        <f t="shared" si="70"/>
        <v>0</v>
      </c>
      <c r="W57" s="55">
        <f t="shared" si="71"/>
        <v>0</v>
      </c>
      <c r="X57" s="55">
        <f t="shared" si="72"/>
        <v>0</v>
      </c>
      <c r="Y57" s="55">
        <f t="shared" si="73"/>
        <v>2.8</v>
      </c>
      <c r="Z57" s="55">
        <f t="shared" si="74"/>
        <v>0</v>
      </c>
      <c r="AA57" s="55">
        <f t="shared" si="75"/>
        <v>0</v>
      </c>
      <c r="AB57" s="55">
        <f t="shared" si="76"/>
        <v>0</v>
      </c>
      <c r="AC57" s="55">
        <f t="shared" si="77"/>
        <v>0</v>
      </c>
      <c r="AD57" s="55">
        <f t="shared" si="78"/>
        <v>0</v>
      </c>
      <c r="AE57" s="55">
        <f t="shared" si="79"/>
        <v>0</v>
      </c>
      <c r="AF57" s="55">
        <f t="shared" si="80"/>
        <v>0</v>
      </c>
      <c r="AG57" s="55">
        <f>ROUND(IF('Indicator Data'!K60=0,0,IF('Indicator Data'!K60&gt;AG$195,10,IF('Indicator Data'!K60&lt;AG$194,0,10-(AG$195-'Indicator Data'!K60)/(AG$195-AG$194)*10))),1)</f>
        <v>0</v>
      </c>
      <c r="AH57" s="55">
        <f t="shared" si="81"/>
        <v>0.1</v>
      </c>
      <c r="AI57" s="55">
        <f t="shared" si="82"/>
        <v>0.1</v>
      </c>
      <c r="AJ57" s="55">
        <f t="shared" si="83"/>
        <v>0</v>
      </c>
      <c r="AK57" s="55">
        <f t="shared" si="84"/>
        <v>0</v>
      </c>
      <c r="AL57" s="55">
        <f t="shared" si="85"/>
        <v>0</v>
      </c>
      <c r="AM57" s="55">
        <f t="shared" si="86"/>
        <v>0</v>
      </c>
      <c r="AN57" s="55">
        <f t="shared" si="87"/>
        <v>0</v>
      </c>
      <c r="AO57" s="182">
        <f t="shared" si="88"/>
        <v>0.1</v>
      </c>
      <c r="AP57" s="182">
        <f t="shared" si="41"/>
        <v>3.6</v>
      </c>
      <c r="AQ57" s="182">
        <f t="shared" si="89"/>
        <v>0</v>
      </c>
      <c r="AR57" s="182">
        <f t="shared" si="90"/>
        <v>0</v>
      </c>
      <c r="AS57" s="55">
        <f t="shared" si="91"/>
        <v>0</v>
      </c>
      <c r="AT57" s="55">
        <f>IF('Indicator Data'!L60="No data","x",IF('Indicator Data'!CL60&lt;1000,"x",ROUND((IF('Indicator Data'!L60&gt;AT$195,10,IF('Indicator Data'!L60&lt;AT$194,0,10-(AT$195-'Indicator Data'!L60)/(AT$195-AT$194)*10))),1)))</f>
        <v>0</v>
      </c>
      <c r="AU57" s="182">
        <f t="shared" si="92"/>
        <v>0</v>
      </c>
      <c r="AV57" s="55">
        <f>IF('Indicator Data'!M60="No data","x",ROUND(IF('Indicator Data'!M60=0,0,IF(LOG('Indicator Data'!M60)&gt;AV$195,10,IF(LOG('Indicator Data'!M60)&lt;AV$194,0,10-(AV$195-LOG('Indicator Data'!M60))/(AV$195-AV$194)*10))),1))</f>
        <v>0</v>
      </c>
      <c r="AW57" s="56">
        <f>IF(AV57="x","x",'Indicator Data'!M60/'Indicator Data'!$CK60)</f>
        <v>0</v>
      </c>
      <c r="AX57" s="55">
        <f t="shared" si="42"/>
        <v>0</v>
      </c>
      <c r="AY57" s="55">
        <f t="shared" si="43"/>
        <v>0</v>
      </c>
      <c r="AZ57" s="55" t="str">
        <f>IF('Indicator Data'!N60="No data","x",ROUND(IF('Indicator Data'!N60=0,0,IF(LOG('Indicator Data'!N60)&gt;AZ$195,10,IF(LOG('Indicator Data'!N60)&lt;AZ$194,0,10-(AZ$195-LOG('Indicator Data'!N60))/(AZ$195-AZ$194)*10))),1))</f>
        <v>x</v>
      </c>
      <c r="BA57" s="56" t="str">
        <f>IF(AZ57="x","x",'Indicator Data'!N60/'Indicator Data'!$CK60)</f>
        <v>x</v>
      </c>
      <c r="BB57" s="55" t="str">
        <f t="shared" si="44"/>
        <v>x</v>
      </c>
      <c r="BC57" s="55" t="str">
        <f t="shared" si="45"/>
        <v>x</v>
      </c>
      <c r="BD57" s="55" t="str">
        <f>IF('Indicator Data'!O60="No data","x",ROUND(IF('Indicator Data'!O60=0,0,IF(LOG('Indicator Data'!O60)&gt;BD$195,10,IF(LOG('Indicator Data'!O60)&lt;BD$194,0,10-(BD$195-LOG('Indicator Data'!O60))/(BD$195-BD$194)*10))),1))</f>
        <v>x</v>
      </c>
      <c r="BE57" s="56" t="str">
        <f>IF(BD57="x","x",'Indicator Data'!O60/'Indicator Data'!$CK60)</f>
        <v>x</v>
      </c>
      <c r="BF57" s="55" t="str">
        <f t="shared" si="46"/>
        <v>x</v>
      </c>
      <c r="BG57" s="55" t="str">
        <f t="shared" si="47"/>
        <v>x</v>
      </c>
      <c r="BH57" s="55" t="str">
        <f>IF('Indicator Data'!P60="No data","x",ROUND(IF('Indicator Data'!P60=0,0,IF(LOG('Indicator Data'!P60)&gt;BH$195,10,IF(LOG('Indicator Data'!P60)&lt;BH$194,0,10-(BH$195-LOG('Indicator Data'!P60))/(BH$195-BH$194)*10))),1))</f>
        <v>x</v>
      </c>
      <c r="BI57" s="56" t="str">
        <f>IF(BH57="x","x",'Indicator Data'!P60/'Indicator Data'!$CK60)</f>
        <v>x</v>
      </c>
      <c r="BJ57" s="55" t="str">
        <f t="shared" si="48"/>
        <v>x</v>
      </c>
      <c r="BK57" s="55" t="str">
        <f t="shared" si="49"/>
        <v>x</v>
      </c>
      <c r="BL57" s="55">
        <f t="shared" si="50"/>
        <v>0</v>
      </c>
      <c r="BM57" s="55">
        <f>ROUND(IF('Indicator Data'!Q60=0,0,IF(LOG('Indicator Data'!Q60)&gt;BM$195,10,IF(LOG('Indicator Data'!Q60)&lt;BM$194,0,10-(BM$195-LOG('Indicator Data'!Q60))/(BM$195-BM$194)*10))),1)</f>
        <v>0</v>
      </c>
      <c r="BN57" s="55">
        <f>ROUND(IF('Indicator Data'!R60=0,0,IF(LOG('Indicator Data'!R60)&gt;BN$195,10,IF(LOG('Indicator Data'!R60)&lt;BN$194,0,10-(BN$195-LOG('Indicator Data'!R60))/(BN$195-BN$194)*10))),1)</f>
        <v>0</v>
      </c>
      <c r="BO57" s="55">
        <f t="shared" si="51"/>
        <v>0</v>
      </c>
      <c r="BP57" s="56">
        <f>'Indicator Data'!Q60/'Indicator Data'!$CK60</f>
        <v>0</v>
      </c>
      <c r="BQ57" s="56">
        <f>'Indicator Data'!R60/'Indicator Data'!$CK60</f>
        <v>0</v>
      </c>
      <c r="BR57" s="55">
        <f t="shared" si="93"/>
        <v>0</v>
      </c>
      <c r="BS57" s="55">
        <f t="shared" si="94"/>
        <v>0</v>
      </c>
      <c r="BT57" s="55">
        <f t="shared" si="28"/>
        <v>0</v>
      </c>
      <c r="BU57" s="55">
        <f t="shared" si="52"/>
        <v>0</v>
      </c>
      <c r="BV57" s="55">
        <f>ROUND(IF('Indicator Data'!S60=0,0,IF(LOG('Indicator Data'!S60)&gt;BV$195,10,IF(LOG('Indicator Data'!S60)&lt;BV$194,0,10-(BV$195-LOG('Indicator Data'!S60))/(BV$195-BV$194)*10))),1)</f>
        <v>0</v>
      </c>
      <c r="BW57" s="55">
        <f>ROUND(IF('Indicator Data'!T60=0,0,IF(LOG('Indicator Data'!T60)&gt;BW$195,10,IF(LOG('Indicator Data'!T60)&lt;BW$194,0,10-(BW$195-LOG('Indicator Data'!T60))/(BW$195-BW$194)*10))),1)</f>
        <v>0</v>
      </c>
      <c r="BX57" s="55">
        <f t="shared" si="53"/>
        <v>0</v>
      </c>
      <c r="BY57" s="56">
        <f>'Indicator Data'!S60/'Indicator Data'!$CK60</f>
        <v>0</v>
      </c>
      <c r="BZ57" s="56">
        <f>'Indicator Data'!T60/'Indicator Data'!$CK60</f>
        <v>0</v>
      </c>
      <c r="CA57" s="55">
        <f t="shared" si="95"/>
        <v>0</v>
      </c>
      <c r="CB57" s="55">
        <f t="shared" si="96"/>
        <v>0</v>
      </c>
      <c r="CC57" s="55">
        <f t="shared" si="54"/>
        <v>0</v>
      </c>
      <c r="CD57" s="55">
        <f t="shared" si="55"/>
        <v>0</v>
      </c>
      <c r="CE57" s="55">
        <f t="shared" si="56"/>
        <v>0</v>
      </c>
      <c r="CF57" s="55">
        <f>ROUND(IF('Indicator Data'!U60=0,0,IF(LOG('Indicator Data'!U60)&gt;CF$195,10,IF(LOG('Indicator Data'!U60)&lt;CF$194,0,10-(CF$195-LOG('Indicator Data'!U60))/(CF$195-CF$194)*10))),1)</f>
        <v>0</v>
      </c>
      <c r="CG57" s="56">
        <f>'Indicator Data'!U60/'Indicator Data'!$CK60</f>
        <v>0</v>
      </c>
      <c r="CH57" s="55">
        <f t="shared" si="97"/>
        <v>0</v>
      </c>
      <c r="CI57" s="55">
        <f t="shared" si="57"/>
        <v>0</v>
      </c>
      <c r="CJ57" s="55">
        <f>ROUND(IF('Indicator Data'!V60=0,0,IF(LOG('Indicator Data'!V60)&gt;CJ$195,10,IF(LOG('Indicator Data'!V60)&lt;CJ$194,0,10-(CJ$195-LOG('Indicator Data'!V60))/(CJ$195-CJ$194)*10))),1)</f>
        <v>0</v>
      </c>
      <c r="CK57" s="56">
        <f>IF('Indicator Data'!V60/'Indicator Data'!$CK60&gt;1,1,'Indicator Data'!V60/'Indicator Data'!$CK60)</f>
        <v>0</v>
      </c>
      <c r="CL57" s="55">
        <f t="shared" si="98"/>
        <v>0</v>
      </c>
      <c r="CM57" s="55">
        <f t="shared" si="58"/>
        <v>0</v>
      </c>
      <c r="CN57" s="55">
        <f>ROUND(IF('Indicator Data'!W60=0,0,IF(LOG('Indicator Data'!W60)&gt;CN$195,10,IF(LOG('Indicator Data'!W60)&lt;CN$194,0,10-(CN$195-LOG('Indicator Data'!W60))/(CN$195-CN$194)*10))),1)</f>
        <v>0</v>
      </c>
      <c r="CO57" s="56">
        <f>'Indicator Data'!W60/'Indicator Data'!$CK60</f>
        <v>0</v>
      </c>
      <c r="CP57" s="55">
        <f t="shared" si="99"/>
        <v>0</v>
      </c>
      <c r="CQ57" s="55">
        <f t="shared" si="59"/>
        <v>0</v>
      </c>
      <c r="CR57" s="55">
        <f t="shared" si="100"/>
        <v>0</v>
      </c>
      <c r="CS57" s="55">
        <f>IF('Indicator Data'!BZ60="No data","x",ROUND(IF('Indicator Data'!BZ60&gt;CS$195,0,IF('Indicator Data'!BZ60&lt;CS$194,10,(CS$195-'Indicator Data'!BZ60)/(CS$195-CS$194)*10)),1))</f>
        <v>0.1</v>
      </c>
      <c r="CT57" s="55">
        <f>IF('Indicator Data'!CA60="No data","x",ROUND(IF('Indicator Data'!CA60&gt;CT$195,0,IF('Indicator Data'!CA60&lt;CT$194,10,(CT$195-'Indicator Data'!CA60)/(CT$195-CT$194)*10)),1))</f>
        <v>0</v>
      </c>
      <c r="CU57" s="55" t="str">
        <f>IF('Indicator Data'!AC60="No data","x",ROUND(IF('Indicator Data'!AC60&gt;CU$195,0,IF('Indicator Data'!AC60&lt;CU$194,10,(CU$195-'Indicator Data'!AC60)/(CU$195-CU$194)*10)),1))</f>
        <v>x</v>
      </c>
      <c r="CV57" s="55">
        <f t="shared" si="101"/>
        <v>0.1</v>
      </c>
      <c r="CW57" s="55">
        <f>IF('Indicator Data'!X60="No data","x",ROUND(IF(LOG('Indicator Data'!X60)&gt;CW$195,10,IF(LOG('Indicator Data'!X60)&lt;CW$194,0,10-(CW$195-LOG('Indicator Data'!X60))/(CW$195-CW$194)*10)),1))</f>
        <v>4.9000000000000004</v>
      </c>
      <c r="CX57" s="55">
        <f>IF('Indicator Data'!Y60="No data","x",ROUND(IF('Indicator Data'!Y60&gt;CX$195,10,IF('Indicator Data'!Y60&lt;CX$194,0,10-(CX$195-'Indicator Data'!Y60)/(CX$195-CX$194)*10)),1))</f>
        <v>1</v>
      </c>
      <c r="CY57" s="55">
        <f>IF('Indicator Data'!Z60="No data","x",ROUND(IF('Indicator Data'!Z60&gt;CY$195,10,IF('Indicator Data'!Z60&lt;CY$194,0,10-(CY$195-'Indicator Data'!Z60)/(CY$195-CY$194)*10)),1))</f>
        <v>6.9</v>
      </c>
      <c r="CZ57" s="55">
        <f>IF('Indicator Data'!AA60="No data","x",ROUND(IF('Indicator Data'!AA60&gt;CZ$195,10,IF('Indicator Data'!AA60&lt;CZ$194,0,10-(CZ$195-'Indicator Data'!AA60)/(CZ$195-CZ$194)*10)),1))</f>
        <v>0.7</v>
      </c>
      <c r="DA57" s="55">
        <f t="shared" si="60"/>
        <v>3.4</v>
      </c>
      <c r="DB57" s="55">
        <f t="shared" si="61"/>
        <v>2.2999999999999998</v>
      </c>
      <c r="DC57" s="55" t="str">
        <f>IF('Indicator Data'!AF60="No data","x",ROUND(IF('Indicator Data'!AF60&gt;DC$195,10,IF('Indicator Data'!AF60&lt;DC$194,0,10-(DC$195-'Indicator Data'!AF60)/(DC$195-DC$194)*10)),1))</f>
        <v>x</v>
      </c>
      <c r="DD57" s="55">
        <f>IF('Indicator Data'!AG60="No data","x",ROUND(IF('Indicator Data'!AG60&gt;DD$195,10,IF('Indicator Data'!AG60&lt;DD$194,0,10-(DD$195-'Indicator Data'!AG60)/(DD$195-DD$194)*10)),1))</f>
        <v>0.1</v>
      </c>
      <c r="DE57" s="55">
        <f t="shared" si="62"/>
        <v>2.7</v>
      </c>
      <c r="DF57" s="55">
        <f>IF('Indicator Data'!AB60="No data","x",ROUND(IF('Indicator Data'!AB60&gt;DF$195,10,IF('Indicator Data'!AB60&lt;DF$194,0,10-(DF$195-'Indicator Data'!AB60)/(DF$195-DF$194)*10)),1))</f>
        <v>0</v>
      </c>
      <c r="DG57" s="55">
        <f t="shared" si="63"/>
        <v>0</v>
      </c>
      <c r="DH57" s="183">
        <f>IF('Indicator Data'!AD60="No data","x",'Indicator Data'!AD60/'Indicator Data'!$CJ60)</f>
        <v>8.2601050504319017E-4</v>
      </c>
      <c r="DI57" s="55">
        <f t="shared" si="64"/>
        <v>1.7</v>
      </c>
      <c r="DJ57" s="55">
        <f>IF('Indicator Data'!AE60="No data","x",ROUND(IF('Indicator Data'!AE60&gt;DJ$195,0,IF('Indicator Data'!AE60&lt;DJ$194,10,(DJ$195-'Indicator Data'!AE60)/(DJ$195-DJ$194)*10)),1))</f>
        <v>2</v>
      </c>
      <c r="DK57" s="55">
        <f t="shared" si="65"/>
        <v>1.9</v>
      </c>
      <c r="DL57" s="55">
        <f t="shared" si="66"/>
        <v>1.5</v>
      </c>
      <c r="DM57" s="57">
        <f t="shared" si="102"/>
        <v>1</v>
      </c>
      <c r="DN57" s="58">
        <f t="shared" si="103"/>
        <v>0.9</v>
      </c>
      <c r="DO57" s="55">
        <f>ROUND(IF('Indicator Data'!AH60=0,0,IF('Indicator Data'!AH60&gt;DO$195,10,IF('Indicator Data'!AH60&lt;DO$194,0,10-(DO$195-'Indicator Data'!AH60)/(DO$195-DO$194)*10))),1)</f>
        <v>0</v>
      </c>
      <c r="DP57" s="55">
        <f>ROUND(IF('Indicator Data'!AI60=0,0,IF(LOG('Indicator Data'!AI60)&gt;LOG(DP$195),10,IF(LOG('Indicator Data'!AI60)&lt;LOG(DP$194),0,10-(LOG(DP$195)-LOG('Indicator Data'!AI60))/(LOG(DP$195)-LOG(DP$194))*10))),1)</f>
        <v>0</v>
      </c>
      <c r="DQ57" s="57">
        <f t="shared" si="104"/>
        <v>0</v>
      </c>
      <c r="DR57" s="55">
        <f>'Indicator Data'!AJ60</f>
        <v>0</v>
      </c>
      <c r="DS57" s="55">
        <f>'Indicator Data'!AK60</f>
        <v>0</v>
      </c>
      <c r="DT57" s="57">
        <f t="shared" si="105"/>
        <v>0</v>
      </c>
      <c r="DU57" s="58">
        <f t="shared" si="106"/>
        <v>0</v>
      </c>
      <c r="DV57" s="15"/>
      <c r="DW57" s="103"/>
    </row>
    <row r="58" spans="1:127" s="4" customFormat="1" x14ac:dyDescent="0.3">
      <c r="A58" s="121" t="str">
        <f>'Indicator Data'!A61</f>
        <v>Eswatini</v>
      </c>
      <c r="B58" s="59" t="str">
        <f>'Indicator Data'!B61</f>
        <v>SWZ</v>
      </c>
      <c r="C58" s="55">
        <f>ROUND(IF('Indicator Data'!C61=0,0.1,IF(LOG('Indicator Data'!C61)&gt;C$195,10,IF(LOG('Indicator Data'!C61)&lt;C$194,0,10-(C$195-LOG('Indicator Data'!C61))/(C$195-C$194)*10))),1)</f>
        <v>0.1</v>
      </c>
      <c r="D58" s="55">
        <f>ROUND(IF('Indicator Data'!D61=0,0.1,IF(LOG('Indicator Data'!D61)&gt;D$195,10,IF(LOG('Indicator Data'!D61)&lt;D$194,0,10-(D$195-LOG('Indicator Data'!D61))/(D$195-D$194)*10))),1)</f>
        <v>0.1</v>
      </c>
      <c r="E58" s="55">
        <f t="shared" si="67"/>
        <v>0.1</v>
      </c>
      <c r="F58" s="55">
        <f>IF('Indicator Data'!E61="No data",0.1,(ROUND(IF('Indicator Data'!E61=0,0,IF(LOG('Indicator Data'!E61)&gt;F$195,10,IF(LOG('Indicator Data'!E61)&lt;F$194,0,10-(F$195-LOG('Indicator Data'!E61))/(F$195-F$194)*10))),1)))</f>
        <v>4.5999999999999996</v>
      </c>
      <c r="G58" s="55">
        <f>ROUND(IF('Indicator Data'!F61=0,0,IF(LOG('Indicator Data'!F61)&gt;G$195,10,IF(LOG('Indicator Data'!F61)&lt;G$194,0,10-(G$195-LOG('Indicator Data'!F61))/(G$195-G$194)*10))),1)</f>
        <v>0</v>
      </c>
      <c r="H58" s="55">
        <f>ROUND(IF('Indicator Data'!G61=0,0,IF(LOG('Indicator Data'!G61)&gt;H$195,10,IF(LOG('Indicator Data'!G61)&lt;H$194,0,10-(H$195-LOG('Indicator Data'!G61))/(H$195-H$194)*10))),1)</f>
        <v>0.5</v>
      </c>
      <c r="I58" s="55">
        <f>ROUND(IF('Indicator Data'!H61=0,0,IF(LOG('Indicator Data'!H61)&gt;I$195,10,IF(LOG('Indicator Data'!H61)&lt;I$194,0,10-(I$195-LOG('Indicator Data'!H61))/(I$195-I$194)*10))),1)</f>
        <v>0</v>
      </c>
      <c r="J58" s="55">
        <f t="shared" si="68"/>
        <v>0.3</v>
      </c>
      <c r="K58" s="55">
        <f>ROUND(IF('Indicator Data'!I61=0,0,IF(LOG('Indicator Data'!I61)&gt;K$195,10,IF(LOG('Indicator Data'!I61)&lt;K$194,0,10-(K$195-LOG('Indicator Data'!I61))/(K$195-K$194)*10))),1)</f>
        <v>0</v>
      </c>
      <c r="L58" s="55">
        <f t="shared" si="69"/>
        <v>0.2</v>
      </c>
      <c r="M58" s="55">
        <f>ROUND(IF('Indicator Data'!J61=0,0,IF(LOG('Indicator Data'!J61)&gt;M$195,10,IF(LOG('Indicator Data'!J61)&lt;M$194,0,10-(M$195-LOG('Indicator Data'!J61))/(M$195-M$194)*10))),1)</f>
        <v>9.5</v>
      </c>
      <c r="N58" s="56">
        <f>'Indicator Data'!C61/'Indicator Data'!$CK61</f>
        <v>0</v>
      </c>
      <c r="O58" s="56">
        <f>'Indicator Data'!D61/'Indicator Data'!$CK61</f>
        <v>0</v>
      </c>
      <c r="P58" s="56">
        <f>IF(F58=0.1,"x",'Indicator Data'!E61/'Indicator Data'!$CK61)</f>
        <v>5.5295645442199354E-3</v>
      </c>
      <c r="Q58" s="56">
        <f>'Indicator Data'!F61/'Indicator Data'!$CK61</f>
        <v>0</v>
      </c>
      <c r="R58" s="56">
        <f>'Indicator Data'!G61/'Indicator Data'!$CK61</f>
        <v>1.2561491289481112E-4</v>
      </c>
      <c r="S58" s="56">
        <f>'Indicator Data'!H61/'Indicator Data'!$CK61</f>
        <v>0</v>
      </c>
      <c r="T58" s="56">
        <f>'Indicator Data'!I61/'Indicator Data'!$CK61</f>
        <v>0</v>
      </c>
      <c r="U58" s="56">
        <f>'Indicator Data'!J61/'Indicator Data'!$CK61</f>
        <v>4.7265849745303276E-2</v>
      </c>
      <c r="V58" s="55">
        <f t="shared" si="70"/>
        <v>0</v>
      </c>
      <c r="W58" s="55">
        <f t="shared" si="71"/>
        <v>0</v>
      </c>
      <c r="X58" s="55">
        <f t="shared" si="72"/>
        <v>0</v>
      </c>
      <c r="Y58" s="55">
        <f t="shared" si="73"/>
        <v>3.7</v>
      </c>
      <c r="Z58" s="55">
        <f t="shared" si="74"/>
        <v>0</v>
      </c>
      <c r="AA58" s="55">
        <f t="shared" si="75"/>
        <v>0.1</v>
      </c>
      <c r="AB58" s="55">
        <f t="shared" si="76"/>
        <v>0</v>
      </c>
      <c r="AC58" s="55">
        <f t="shared" si="77"/>
        <v>0.1</v>
      </c>
      <c r="AD58" s="55">
        <f t="shared" si="78"/>
        <v>0</v>
      </c>
      <c r="AE58" s="55">
        <f t="shared" si="79"/>
        <v>0.1</v>
      </c>
      <c r="AF58" s="55">
        <f t="shared" si="80"/>
        <v>10</v>
      </c>
      <c r="AG58" s="55">
        <f>ROUND(IF('Indicator Data'!K61=0,0,IF('Indicator Data'!K61&gt;AG$195,10,IF('Indicator Data'!K61&lt;AG$194,0,10-(AG$195-'Indicator Data'!K61)/(AG$195-AG$194)*10))),1)</f>
        <v>4.8</v>
      </c>
      <c r="AH58" s="55">
        <f t="shared" si="81"/>
        <v>0.1</v>
      </c>
      <c r="AI58" s="55">
        <f t="shared" si="82"/>
        <v>0.1</v>
      </c>
      <c r="AJ58" s="55">
        <f t="shared" si="83"/>
        <v>0.3</v>
      </c>
      <c r="AK58" s="55">
        <f t="shared" si="84"/>
        <v>0</v>
      </c>
      <c r="AL58" s="55">
        <f t="shared" si="85"/>
        <v>0.2</v>
      </c>
      <c r="AM58" s="55">
        <f t="shared" si="86"/>
        <v>0</v>
      </c>
      <c r="AN58" s="55">
        <f t="shared" si="87"/>
        <v>9.8000000000000007</v>
      </c>
      <c r="AO58" s="182">
        <f t="shared" si="88"/>
        <v>0.1</v>
      </c>
      <c r="AP58" s="182">
        <f t="shared" si="41"/>
        <v>4.2</v>
      </c>
      <c r="AQ58" s="182">
        <f t="shared" si="89"/>
        <v>0</v>
      </c>
      <c r="AR58" s="182">
        <f t="shared" si="90"/>
        <v>0.2</v>
      </c>
      <c r="AS58" s="55">
        <f t="shared" si="91"/>
        <v>7.3</v>
      </c>
      <c r="AT58" s="55">
        <f>IF('Indicator Data'!L61="No data","x",IF('Indicator Data'!CL61&lt;1000,"x",ROUND((IF('Indicator Data'!L61&gt;AT$195,10,IF('Indicator Data'!L61&lt;AT$194,0,10-(AT$195-'Indicator Data'!L61)/(AT$195-AT$194)*10))),1)))</f>
        <v>3</v>
      </c>
      <c r="AU58" s="182">
        <f t="shared" si="92"/>
        <v>5.2</v>
      </c>
      <c r="AV58" s="55">
        <f>IF('Indicator Data'!M61="No data","x",ROUND(IF('Indicator Data'!M61=0,0,IF(LOG('Indicator Data'!M61)&gt;AV$195,10,IF(LOG('Indicator Data'!M61)&lt;AV$194,0,10-(AV$195-LOG('Indicator Data'!M61))/(AV$195-AV$194)*10))),1))</f>
        <v>4.2</v>
      </c>
      <c r="AW58" s="56">
        <f>IF(AV58="x","x",'Indicator Data'!M61/'Indicator Data'!$CK61)</f>
        <v>7.0632932699099243E-3</v>
      </c>
      <c r="AX58" s="55">
        <f t="shared" si="42"/>
        <v>0.1</v>
      </c>
      <c r="AY58" s="55">
        <f t="shared" si="43"/>
        <v>2.4</v>
      </c>
      <c r="AZ58" s="55">
        <f>IF('Indicator Data'!N61="No data","x",ROUND(IF('Indicator Data'!N61=0,0,IF(LOG('Indicator Data'!N61)&gt;AZ$195,10,IF(LOG('Indicator Data'!N61)&lt;AZ$194,0,10-(AZ$195-LOG('Indicator Data'!N61))/(AZ$195-AZ$194)*10))),1))</f>
        <v>0</v>
      </c>
      <c r="BA58" s="56">
        <f>IF(AZ58="x","x",'Indicator Data'!N61/'Indicator Data'!$CK61)</f>
        <v>0</v>
      </c>
      <c r="BB58" s="55">
        <f t="shared" si="44"/>
        <v>0</v>
      </c>
      <c r="BC58" s="55">
        <f t="shared" si="45"/>
        <v>0</v>
      </c>
      <c r="BD58" s="55">
        <f>IF('Indicator Data'!O61="No data","x",ROUND(IF('Indicator Data'!O61=0,0,IF(LOG('Indicator Data'!O61)&gt;BD$195,10,IF(LOG('Indicator Data'!O61)&lt;BD$194,0,10-(BD$195-LOG('Indicator Data'!O61))/(BD$195-BD$194)*10))),1))</f>
        <v>0</v>
      </c>
      <c r="BE58" s="56">
        <f>IF(BD58="x","x",'Indicator Data'!O61/'Indicator Data'!$CK61)</f>
        <v>0</v>
      </c>
      <c r="BF58" s="55">
        <f t="shared" si="46"/>
        <v>0</v>
      </c>
      <c r="BG58" s="55">
        <f t="shared" si="47"/>
        <v>0</v>
      </c>
      <c r="BH58" s="55">
        <f>IF('Indicator Data'!P61="No data","x",ROUND(IF('Indicator Data'!P61=0,0,IF(LOG('Indicator Data'!P61)&gt;BH$195,10,IF(LOG('Indicator Data'!P61)&lt;BH$194,0,10-(BH$195-LOG('Indicator Data'!P61))/(BH$195-BH$194)*10))),1))</f>
        <v>4.2</v>
      </c>
      <c r="BI58" s="56">
        <f>IF(BH58="x","x",'Indicator Data'!P61/'Indicator Data'!$CK61)</f>
        <v>2.4115613625144421E-3</v>
      </c>
      <c r="BJ58" s="55">
        <f t="shared" si="48"/>
        <v>0.2</v>
      </c>
      <c r="BK58" s="55">
        <f t="shared" si="49"/>
        <v>2.4</v>
      </c>
      <c r="BL58" s="55">
        <f t="shared" si="50"/>
        <v>1.3</v>
      </c>
      <c r="BM58" s="55">
        <f>ROUND(IF('Indicator Data'!Q61=0,0,IF(LOG('Indicator Data'!Q61)&gt;BM$195,10,IF(LOG('Indicator Data'!Q61)&lt;BM$194,0,10-(BM$195-LOG('Indicator Data'!Q61))/(BM$195-BM$194)*10))),1)</f>
        <v>6.5</v>
      </c>
      <c r="BN58" s="55">
        <f>ROUND(IF('Indicator Data'!R61=0,0,IF(LOG('Indicator Data'!R61)&gt;BN$195,10,IF(LOG('Indicator Data'!R61)&lt;BN$194,0,10-(BN$195-LOG('Indicator Data'!R61))/(BN$195-BN$194)*10))),1)</f>
        <v>0</v>
      </c>
      <c r="BO58" s="55">
        <f t="shared" si="51"/>
        <v>2.1666666666666665</v>
      </c>
      <c r="BP58" s="56">
        <f>'Indicator Data'!Q61/'Indicator Data'!$CK61</f>
        <v>0.2890219240322382</v>
      </c>
      <c r="BQ58" s="56">
        <f>'Indicator Data'!R61/'Indicator Data'!$CK61</f>
        <v>0</v>
      </c>
      <c r="BR58" s="55">
        <f t="shared" si="93"/>
        <v>2.9</v>
      </c>
      <c r="BS58" s="55">
        <f t="shared" si="94"/>
        <v>0</v>
      </c>
      <c r="BT58" s="55">
        <f t="shared" si="28"/>
        <v>0.96666666666666667</v>
      </c>
      <c r="BU58" s="55">
        <f t="shared" si="52"/>
        <v>1.6</v>
      </c>
      <c r="BV58" s="55">
        <f>ROUND(IF('Indicator Data'!S61=0,0,IF(LOG('Indicator Data'!S61)&gt;BV$195,10,IF(LOG('Indicator Data'!S61)&lt;BV$194,0,10-(BV$195-LOG('Indicator Data'!S61))/(BV$195-BV$194)*10))),1)</f>
        <v>6.5</v>
      </c>
      <c r="BW58" s="55">
        <f>ROUND(IF('Indicator Data'!T61=0,0,IF(LOG('Indicator Data'!T61)&gt;BW$195,10,IF(LOG('Indicator Data'!T61)&lt;BW$194,0,10-(BW$195-LOG('Indicator Data'!T61))/(BW$195-BW$194)*10))),1)</f>
        <v>3.4</v>
      </c>
      <c r="BX58" s="55">
        <f t="shared" si="53"/>
        <v>4.4333333333333336</v>
      </c>
      <c r="BY58" s="56">
        <f>'Indicator Data'!S61/'Indicator Data'!$CK61</f>
        <v>0.28694505816627713</v>
      </c>
      <c r="BZ58" s="56">
        <f>'Indicator Data'!T61/'Indicator Data'!$CK61</f>
        <v>1.9809745365642214E-3</v>
      </c>
      <c r="CA58" s="55">
        <f t="shared" si="95"/>
        <v>4.8</v>
      </c>
      <c r="CB58" s="55">
        <f t="shared" si="96"/>
        <v>0</v>
      </c>
      <c r="CC58" s="55">
        <f t="shared" si="54"/>
        <v>1.5999999999999999</v>
      </c>
      <c r="CD58" s="55">
        <f t="shared" si="55"/>
        <v>3.1</v>
      </c>
      <c r="CE58" s="55">
        <f t="shared" si="56"/>
        <v>2.4</v>
      </c>
      <c r="CF58" s="55">
        <f>ROUND(IF('Indicator Data'!U61=0,0,IF(LOG('Indicator Data'!U61)&gt;CF$195,10,IF(LOG('Indicator Data'!U61)&lt;CF$194,0,10-(CF$195-LOG('Indicator Data'!U61))/(CF$195-CF$194)*10))),1)</f>
        <v>3</v>
      </c>
      <c r="CG58" s="56">
        <f>'Indicator Data'!U61/'Indicator Data'!$CK61</f>
        <v>9.5891329396851331E-4</v>
      </c>
      <c r="CH58" s="55">
        <f t="shared" si="97"/>
        <v>0</v>
      </c>
      <c r="CI58" s="55">
        <f t="shared" si="57"/>
        <v>1.6</v>
      </c>
      <c r="CJ58" s="55">
        <f>ROUND(IF('Indicator Data'!V61=0,0,IF(LOG('Indicator Data'!V61)&gt;CJ$195,10,IF(LOG('Indicator Data'!V61)&lt;CJ$194,0,10-(CJ$195-LOG('Indicator Data'!V61))/(CJ$195-CJ$194)*10))),1)</f>
        <v>7</v>
      </c>
      <c r="CK58" s="56">
        <f>IF('Indicator Data'!V61/'Indicator Data'!$CK61&gt;1,1,'Indicator Data'!V61/'Indicator Data'!$CK61)</f>
        <v>0.66196076328718589</v>
      </c>
      <c r="CL58" s="55">
        <f t="shared" si="98"/>
        <v>6.6</v>
      </c>
      <c r="CM58" s="55">
        <f t="shared" si="58"/>
        <v>6.8</v>
      </c>
      <c r="CN58" s="55">
        <f>ROUND(IF('Indicator Data'!W61=0,0,IF(LOG('Indicator Data'!W61)&gt;CN$195,10,IF(LOG('Indicator Data'!W61)&lt;CN$194,0,10-(CN$195-LOG('Indicator Data'!W61))/(CN$195-CN$194)*10))),1)</f>
        <v>5.8</v>
      </c>
      <c r="CO58" s="56">
        <f>'Indicator Data'!W61/'Indicator Data'!$CK61</f>
        <v>8.8101456986112131E-2</v>
      </c>
      <c r="CP58" s="55">
        <f t="shared" si="99"/>
        <v>0.9</v>
      </c>
      <c r="CQ58" s="55">
        <f t="shared" si="59"/>
        <v>3.7</v>
      </c>
      <c r="CR58" s="55">
        <f t="shared" si="100"/>
        <v>3.9</v>
      </c>
      <c r="CS58" s="55">
        <f>IF('Indicator Data'!BZ61="No data","x",ROUND(IF('Indicator Data'!BZ61&gt;CS$195,0,IF('Indicator Data'!BZ61&lt;CS$194,10,(CS$195-'Indicator Data'!BZ61)/(CS$195-CS$194)*10)),1))</f>
        <v>4.5999999999999996</v>
      </c>
      <c r="CT58" s="55">
        <f>IF('Indicator Data'!CA61="No data","x",ROUND(IF('Indicator Data'!CA61&gt;CT$195,0,IF('Indicator Data'!CA61&lt;CT$194,10,(CT$195-'Indicator Data'!CA61)/(CT$195-CT$194)*10)),1))</f>
        <v>5.2</v>
      </c>
      <c r="CU58" s="55">
        <f>IF('Indicator Data'!AC61="No data","x",ROUND(IF('Indicator Data'!AC61&gt;CU$195,0,IF('Indicator Data'!AC61&lt;CU$194,10,(CU$195-'Indicator Data'!AC61)/(CU$195-CU$194)*10)),1))</f>
        <v>7.6</v>
      </c>
      <c r="CV58" s="55">
        <f t="shared" si="101"/>
        <v>5.8</v>
      </c>
      <c r="CW58" s="55">
        <f>IF('Indicator Data'!X61="No data","x",ROUND(IF(LOG('Indicator Data'!X61)&gt;CW$195,10,IF(LOG('Indicator Data'!X61)&lt;CW$194,0,10-(CW$195-LOG('Indicator Data'!X61))/(CW$195-CW$194)*10)),1))</f>
        <v>6.1</v>
      </c>
      <c r="CX58" s="55">
        <f>IF('Indicator Data'!Y61="No data","x",ROUND(IF('Indicator Data'!Y61&gt;CX$195,10,IF('Indicator Data'!Y61&lt;CX$194,0,10-(CX$195-'Indicator Data'!Y61)/(CX$195-CX$194)*10)),1))</f>
        <v>3.5</v>
      </c>
      <c r="CY58" s="55">
        <f>IF('Indicator Data'!Z61="No data","x",ROUND(IF('Indicator Data'!Z61&gt;CY$195,10,IF('Indicator Data'!Z61&lt;CY$194,0,10-(CY$195-'Indicator Data'!Z61)/(CY$195-CY$194)*10)),1))</f>
        <v>2.4</v>
      </c>
      <c r="CZ58" s="55">
        <f>IF('Indicator Data'!AA61="No data","x",ROUND(IF('Indicator Data'!AA61&gt;CZ$195,10,IF('Indicator Data'!AA61&lt;CZ$194,0,10-(CZ$195-'Indicator Data'!AA61)/(CZ$195-CZ$194)*10)),1))</f>
        <v>6.8</v>
      </c>
      <c r="DA58" s="55">
        <f t="shared" si="60"/>
        <v>4.7</v>
      </c>
      <c r="DB58" s="55">
        <f t="shared" si="61"/>
        <v>5.0999999999999996</v>
      </c>
      <c r="DC58" s="55">
        <f>IF('Indicator Data'!AF61="No data","x",ROUND(IF('Indicator Data'!AF61&gt;DC$195,10,IF('Indicator Data'!AF61&lt;DC$194,0,10-(DC$195-'Indicator Data'!AF61)/(DC$195-DC$194)*10)),1))</f>
        <v>3.6</v>
      </c>
      <c r="DD58" s="55">
        <f>IF('Indicator Data'!AG61="No data","x",ROUND(IF('Indicator Data'!AG61&gt;DD$195,10,IF('Indicator Data'!AG61&lt;DD$194,0,10-(DD$195-'Indicator Data'!AG61)/(DD$195-DD$194)*10)),1))</f>
        <v>5</v>
      </c>
      <c r="DE58" s="55">
        <f t="shared" si="62"/>
        <v>4.5999999999999996</v>
      </c>
      <c r="DF58" s="55">
        <f>IF('Indicator Data'!AB61="No data","x",ROUND(IF('Indicator Data'!AB61&gt;DF$195,10,IF('Indicator Data'!AB61&lt;DF$194,0,10-(DF$195-'Indicator Data'!AB61)/(DF$195-DF$194)*10)),1))</f>
        <v>2.2999999999999998</v>
      </c>
      <c r="DG58" s="55">
        <f t="shared" si="63"/>
        <v>4.9000000000000004</v>
      </c>
      <c r="DH58" s="183">
        <f>IF('Indicator Data'!AD61="No data","x",'Indicator Data'!AD61/'Indicator Data'!$CJ61)</f>
        <v>8.8665685944050031E-4</v>
      </c>
      <c r="DI58" s="55">
        <f t="shared" si="64"/>
        <v>1.1000000000000001</v>
      </c>
      <c r="DJ58" s="55">
        <f>IF('Indicator Data'!AE61="No data","x",ROUND(IF('Indicator Data'!AE61&gt;DJ$195,0,IF('Indicator Data'!AE61&lt;DJ$194,10,(DJ$195-'Indicator Data'!AE61)/(DJ$195-DJ$194)*10)),1))</f>
        <v>6</v>
      </c>
      <c r="DK58" s="55">
        <f t="shared" si="65"/>
        <v>3.6</v>
      </c>
      <c r="DL58" s="55">
        <f t="shared" si="66"/>
        <v>4.4000000000000004</v>
      </c>
      <c r="DM58" s="57">
        <f t="shared" si="102"/>
        <v>3.8</v>
      </c>
      <c r="DN58" s="58">
        <f t="shared" si="103"/>
        <v>2.5</v>
      </c>
      <c r="DO58" s="55">
        <f>ROUND(IF('Indicator Data'!AH61=0,0,IF('Indicator Data'!AH61&gt;DO$195,10,IF('Indicator Data'!AH61&lt;DO$194,0,10-(DO$195-'Indicator Data'!AH61)/(DO$195-DO$194)*10))),1)</f>
        <v>1.3</v>
      </c>
      <c r="DP58" s="55">
        <f>ROUND(IF('Indicator Data'!AI61=0,0,IF(LOG('Indicator Data'!AI61)&gt;LOG(DP$195),10,IF(LOG('Indicator Data'!AI61)&lt;LOG(DP$194),0,10-(LOG(DP$195)-LOG('Indicator Data'!AI61))/(LOG(DP$195)-LOG(DP$194))*10))),1)</f>
        <v>4.9000000000000004</v>
      </c>
      <c r="DQ58" s="57">
        <f t="shared" si="104"/>
        <v>3.3</v>
      </c>
      <c r="DR58" s="55">
        <f>'Indicator Data'!AJ61</f>
        <v>0</v>
      </c>
      <c r="DS58" s="55">
        <f>'Indicator Data'!AK61</f>
        <v>0</v>
      </c>
      <c r="DT58" s="57">
        <f t="shared" si="105"/>
        <v>0</v>
      </c>
      <c r="DU58" s="58">
        <f t="shared" si="106"/>
        <v>2.2999999999999998</v>
      </c>
      <c r="DV58" s="15"/>
      <c r="DW58" s="103"/>
    </row>
    <row r="59" spans="1:127" s="4" customFormat="1" x14ac:dyDescent="0.3">
      <c r="A59" s="121" t="str">
        <f>'Indicator Data'!A62</f>
        <v>Ethiopia</v>
      </c>
      <c r="B59" s="59" t="str">
        <f>'Indicator Data'!B62</f>
        <v>ETH</v>
      </c>
      <c r="C59" s="55">
        <f>ROUND(IF('Indicator Data'!C62=0,0.1,IF(LOG('Indicator Data'!C62)&gt;C$195,10,IF(LOG('Indicator Data'!C62)&lt;C$194,0,10-(C$195-LOG('Indicator Data'!C62))/(C$195-C$194)*10))),1)</f>
        <v>9.5</v>
      </c>
      <c r="D59" s="55">
        <f>ROUND(IF('Indicator Data'!D62=0,0.1,IF(LOG('Indicator Data'!D62)&gt;D$195,10,IF(LOG('Indicator Data'!D62)&lt;D$194,0,10-(D$195-LOG('Indicator Data'!D62))/(D$195-D$194)*10))),1)</f>
        <v>0.1</v>
      </c>
      <c r="E59" s="55">
        <f t="shared" si="67"/>
        <v>6.9</v>
      </c>
      <c r="F59" s="55">
        <f>IF('Indicator Data'!E62="No data",0.1,(ROUND(IF('Indicator Data'!E62=0,0,IF(LOG('Indicator Data'!E62)&gt;F$195,10,IF(LOG('Indicator Data'!E62)&lt;F$194,0,10-(F$195-LOG('Indicator Data'!E62))/(F$195-F$194)*10))),1)))</f>
        <v>8.1999999999999993</v>
      </c>
      <c r="G59" s="55">
        <f>ROUND(IF('Indicator Data'!F62=0,0,IF(LOG('Indicator Data'!F62)&gt;G$195,10,IF(LOG('Indicator Data'!F62)&lt;G$194,0,10-(G$195-LOG('Indicator Data'!F62))/(G$195-G$194)*10))),1)</f>
        <v>0</v>
      </c>
      <c r="H59" s="55">
        <f>ROUND(IF('Indicator Data'!G62=0,0,IF(LOG('Indicator Data'!G62)&gt;H$195,10,IF(LOG('Indicator Data'!G62)&lt;H$194,0,10-(H$195-LOG('Indicator Data'!G62))/(H$195-H$194)*10))),1)</f>
        <v>0</v>
      </c>
      <c r="I59" s="55">
        <f>ROUND(IF('Indicator Data'!H62=0,0,IF(LOG('Indicator Data'!H62)&gt;I$195,10,IF(LOG('Indicator Data'!H62)&lt;I$194,0,10-(I$195-LOG('Indicator Data'!H62))/(I$195-I$194)*10))),1)</f>
        <v>0</v>
      </c>
      <c r="J59" s="55">
        <f t="shared" si="68"/>
        <v>0</v>
      </c>
      <c r="K59" s="55">
        <f>ROUND(IF('Indicator Data'!I62=0,0,IF(LOG('Indicator Data'!I62)&gt;K$195,10,IF(LOG('Indicator Data'!I62)&lt;K$194,0,10-(K$195-LOG('Indicator Data'!I62))/(K$195-K$194)*10))),1)</f>
        <v>0</v>
      </c>
      <c r="L59" s="55">
        <f t="shared" si="69"/>
        <v>0</v>
      </c>
      <c r="M59" s="55">
        <f>ROUND(IF('Indicator Data'!J62=0,0,IF(LOG('Indicator Data'!J62)&gt;M$195,10,IF(LOG('Indicator Data'!J62)&lt;M$194,0,10-(M$195-LOG('Indicator Data'!J62))/(M$195-M$194)*10))),1)</f>
        <v>10</v>
      </c>
      <c r="N59" s="56">
        <f>'Indicator Data'!C62/'Indicator Data'!$CK62</f>
        <v>6.5898594279192293E-4</v>
      </c>
      <c r="O59" s="56">
        <f>'Indicator Data'!D62/'Indicator Data'!$CK62</f>
        <v>0</v>
      </c>
      <c r="P59" s="56">
        <f>IF(F59=0.1,"x",'Indicator Data'!E62/'Indicator Data'!$CK62)</f>
        <v>1.8576437703236273E-3</v>
      </c>
      <c r="Q59" s="56">
        <f>'Indicator Data'!F62/'Indicator Data'!$CK62</f>
        <v>0</v>
      </c>
      <c r="R59" s="56">
        <f>'Indicator Data'!G62/'Indicator Data'!$CK62</f>
        <v>0</v>
      </c>
      <c r="S59" s="56">
        <f>'Indicator Data'!H62/'Indicator Data'!$CK62</f>
        <v>0</v>
      </c>
      <c r="T59" s="56">
        <f>'Indicator Data'!I62/'Indicator Data'!$CK62</f>
        <v>0</v>
      </c>
      <c r="U59" s="56">
        <f>'Indicator Data'!J62/'Indicator Data'!$CK62</f>
        <v>1.8188898922742024E-2</v>
      </c>
      <c r="V59" s="55">
        <f t="shared" si="70"/>
        <v>3.3</v>
      </c>
      <c r="W59" s="55">
        <f t="shared" si="71"/>
        <v>0</v>
      </c>
      <c r="X59" s="55">
        <f t="shared" si="72"/>
        <v>1.8</v>
      </c>
      <c r="Y59" s="55">
        <f t="shared" si="73"/>
        <v>1.2</v>
      </c>
      <c r="Z59" s="55">
        <f t="shared" si="74"/>
        <v>0</v>
      </c>
      <c r="AA59" s="55">
        <f t="shared" si="75"/>
        <v>0</v>
      </c>
      <c r="AB59" s="55">
        <f t="shared" si="76"/>
        <v>0</v>
      </c>
      <c r="AC59" s="55">
        <f t="shared" si="77"/>
        <v>0</v>
      </c>
      <c r="AD59" s="55">
        <f t="shared" si="78"/>
        <v>0</v>
      </c>
      <c r="AE59" s="55">
        <f t="shared" si="79"/>
        <v>0</v>
      </c>
      <c r="AF59" s="55">
        <f t="shared" si="80"/>
        <v>6.1</v>
      </c>
      <c r="AG59" s="55">
        <f>ROUND(IF('Indicator Data'!K62=0,0,IF('Indicator Data'!K62&gt;AG$195,10,IF('Indicator Data'!K62&lt;AG$194,0,10-(AG$195-'Indicator Data'!K62)/(AG$195-AG$194)*10))),1)</f>
        <v>10</v>
      </c>
      <c r="AH59" s="55">
        <f t="shared" si="81"/>
        <v>6.4</v>
      </c>
      <c r="AI59" s="55">
        <f t="shared" si="82"/>
        <v>0.1</v>
      </c>
      <c r="AJ59" s="55">
        <f t="shared" si="83"/>
        <v>0</v>
      </c>
      <c r="AK59" s="55">
        <f t="shared" si="84"/>
        <v>0</v>
      </c>
      <c r="AL59" s="55">
        <f t="shared" si="85"/>
        <v>0</v>
      </c>
      <c r="AM59" s="55">
        <f t="shared" si="86"/>
        <v>0</v>
      </c>
      <c r="AN59" s="55">
        <f t="shared" si="87"/>
        <v>8.8000000000000007</v>
      </c>
      <c r="AO59" s="182">
        <f t="shared" si="88"/>
        <v>4.8</v>
      </c>
      <c r="AP59" s="182">
        <f t="shared" si="41"/>
        <v>5.7</v>
      </c>
      <c r="AQ59" s="182">
        <f t="shared" si="89"/>
        <v>0</v>
      </c>
      <c r="AR59" s="182">
        <f t="shared" si="90"/>
        <v>0</v>
      </c>
      <c r="AS59" s="55">
        <f t="shared" si="91"/>
        <v>9.4</v>
      </c>
      <c r="AT59" s="55">
        <f>IF('Indicator Data'!L62="No data","x",IF('Indicator Data'!CL62&lt;1000,"x",ROUND((IF('Indicator Data'!L62&gt;AT$195,10,IF('Indicator Data'!L62&lt;AT$194,0,10-(AT$195-'Indicator Data'!L62)/(AT$195-AT$194)*10))),1)))</f>
        <v>2</v>
      </c>
      <c r="AU59" s="182">
        <f t="shared" si="92"/>
        <v>5.7</v>
      </c>
      <c r="AV59" s="55">
        <f>IF('Indicator Data'!M62="No data","x",ROUND(IF('Indicator Data'!M62=0,0,IF(LOG('Indicator Data'!M62)&gt;AV$195,10,IF(LOG('Indicator Data'!M62)&lt;AV$194,0,10-(AV$195-LOG('Indicator Data'!M62))/(AV$195-AV$194)*10))),1))</f>
        <v>9.5</v>
      </c>
      <c r="AW59" s="56">
        <f>IF(AV59="x","x",'Indicator Data'!M62/'Indicator Data'!$CK62)</f>
        <v>0.46741217950989178</v>
      </c>
      <c r="AX59" s="55">
        <f t="shared" si="42"/>
        <v>5.2</v>
      </c>
      <c r="AY59" s="55">
        <f t="shared" si="43"/>
        <v>8</v>
      </c>
      <c r="AZ59" s="55">
        <f>IF('Indicator Data'!N62="No data","x",ROUND(IF('Indicator Data'!N62=0,0,IF(LOG('Indicator Data'!N62)&gt;AZ$195,10,IF(LOG('Indicator Data'!N62)&lt;AZ$194,0,10-(AZ$195-LOG('Indicator Data'!N62))/(AZ$195-AZ$194)*10))),1))</f>
        <v>6.9</v>
      </c>
      <c r="BA59" s="56">
        <f>IF(AZ59="x","x",'Indicator Data'!N62/'Indicator Data'!$CK62)</f>
        <v>1.4632231011937568E-3</v>
      </c>
      <c r="BB59" s="55">
        <f t="shared" si="44"/>
        <v>0.3</v>
      </c>
      <c r="BC59" s="55">
        <f t="shared" si="45"/>
        <v>4.4000000000000004</v>
      </c>
      <c r="BD59" s="55">
        <f>IF('Indicator Data'!O62="No data","x",ROUND(IF('Indicator Data'!O62=0,0,IF(LOG('Indicator Data'!O62)&gt;BD$195,10,IF(LOG('Indicator Data'!O62)&lt;BD$194,0,10-(BD$195-LOG('Indicator Data'!O62))/(BD$195-BD$194)*10))),1))</f>
        <v>0</v>
      </c>
      <c r="BE59" s="56">
        <f>IF(BD59="x","x",'Indicator Data'!O62/'Indicator Data'!$CK62)</f>
        <v>0</v>
      </c>
      <c r="BF59" s="55">
        <f t="shared" si="46"/>
        <v>0</v>
      </c>
      <c r="BG59" s="55">
        <f t="shared" si="47"/>
        <v>0</v>
      </c>
      <c r="BH59" s="55">
        <f>IF('Indicator Data'!P62="No data","x",ROUND(IF('Indicator Data'!P62=0,0,IF(LOG('Indicator Data'!P62)&gt;BH$195,10,IF(LOG('Indicator Data'!P62)&lt;BH$194,0,10-(BH$195-LOG('Indicator Data'!P62))/(BH$195-BH$194)*10))),1))</f>
        <v>10</v>
      </c>
      <c r="BI59" s="56">
        <f>IF(BH59="x","x",'Indicator Data'!P62/'Indicator Data'!$CK62)</f>
        <v>0.1266491742374159</v>
      </c>
      <c r="BJ59" s="55">
        <f t="shared" si="48"/>
        <v>10</v>
      </c>
      <c r="BK59" s="55">
        <f t="shared" si="49"/>
        <v>10</v>
      </c>
      <c r="BL59" s="55">
        <f t="shared" si="50"/>
        <v>7.1</v>
      </c>
      <c r="BM59" s="55">
        <f>ROUND(IF('Indicator Data'!Q62=0,0,IF(LOG('Indicator Data'!Q62)&gt;BM$195,10,IF(LOG('Indicator Data'!Q62)&lt;BM$194,0,10-(BM$195-LOG('Indicator Data'!Q62))/(BM$195-BM$194)*10))),1)</f>
        <v>8.5</v>
      </c>
      <c r="BN59" s="55">
        <f>ROUND(IF('Indicator Data'!R62=0,0,IF(LOG('Indicator Data'!R62)&gt;BN$195,10,IF(LOG('Indicator Data'!R62)&lt;BN$194,0,10-(BN$195-LOG('Indicator Data'!R62))/(BN$195-BN$194)*10))),1)</f>
        <v>10</v>
      </c>
      <c r="BO59" s="55">
        <f t="shared" si="51"/>
        <v>9.5</v>
      </c>
      <c r="BP59" s="56">
        <f>'Indicator Data'!Q62/'Indicator Data'!$CK62</f>
        <v>8.468704803397098E-2</v>
      </c>
      <c r="BQ59" s="56">
        <f>'Indicator Data'!R62/'Indicator Data'!$CK62</f>
        <v>0.73990223714404013</v>
      </c>
      <c r="BR59" s="55">
        <f t="shared" si="93"/>
        <v>0.8</v>
      </c>
      <c r="BS59" s="55">
        <f t="shared" si="94"/>
        <v>9.1999999999999993</v>
      </c>
      <c r="BT59" s="55">
        <f t="shared" si="28"/>
        <v>6.3999999999999995</v>
      </c>
      <c r="BU59" s="55">
        <f t="shared" si="52"/>
        <v>8.4</v>
      </c>
      <c r="BV59" s="55">
        <f>ROUND(IF('Indicator Data'!S62=0,0,IF(LOG('Indicator Data'!S62)&gt;BV$195,10,IF(LOG('Indicator Data'!S62)&lt;BV$194,0,10-(BV$195-LOG('Indicator Data'!S62))/(BV$195-BV$194)*10))),1)</f>
        <v>7.3</v>
      </c>
      <c r="BW59" s="55">
        <f>ROUND(IF('Indicator Data'!T62=0,0,IF(LOG('Indicator Data'!T62)&gt;BW$195,10,IF(LOG('Indicator Data'!T62)&lt;BW$194,0,10-(BW$195-LOG('Indicator Data'!T62))/(BW$195-BW$194)*10))),1)</f>
        <v>9.6999999999999993</v>
      </c>
      <c r="BX59" s="55">
        <f t="shared" si="53"/>
        <v>8.9</v>
      </c>
      <c r="BY59" s="56">
        <f>'Indicator Data'!S62/'Indicator Data'!$CK62</f>
        <v>1.4002257219022306E-2</v>
      </c>
      <c r="BZ59" s="56">
        <f>'Indicator Data'!T62/'Indicator Data'!$CK62</f>
        <v>0.67194349128772268</v>
      </c>
      <c r="CA59" s="55">
        <f t="shared" si="95"/>
        <v>0.2</v>
      </c>
      <c r="CB59" s="55">
        <f t="shared" si="96"/>
        <v>6.7</v>
      </c>
      <c r="CC59" s="55">
        <f t="shared" si="54"/>
        <v>4.5333333333333341</v>
      </c>
      <c r="CD59" s="55">
        <f t="shared" si="55"/>
        <v>7.3</v>
      </c>
      <c r="CE59" s="55">
        <f t="shared" si="56"/>
        <v>7.9</v>
      </c>
      <c r="CF59" s="55">
        <f>ROUND(IF('Indicator Data'!U62=0,0,IF(LOG('Indicator Data'!U62)&gt;CF$195,10,IF(LOG('Indicator Data'!U62)&lt;CF$194,0,10-(CF$195-LOG('Indicator Data'!U62))/(CF$195-CF$194)*10))),1)</f>
        <v>8.6999999999999993</v>
      </c>
      <c r="CG59" s="56">
        <f>'Indicator Data'!U62/'Indicator Data'!$CK62</f>
        <v>0.1218732852661408</v>
      </c>
      <c r="CH59" s="55">
        <f t="shared" si="97"/>
        <v>1.4</v>
      </c>
      <c r="CI59" s="55">
        <f t="shared" si="57"/>
        <v>6.3</v>
      </c>
      <c r="CJ59" s="55">
        <f>ROUND(IF('Indicator Data'!V62=0,0,IF(LOG('Indicator Data'!V62)&gt;CJ$195,10,IF(LOG('Indicator Data'!V62)&lt;CJ$194,0,10-(CJ$195-LOG('Indicator Data'!V62))/(CJ$195-CJ$194)*10))),1)</f>
        <v>9.3000000000000007</v>
      </c>
      <c r="CK59" s="56">
        <f>IF('Indicator Data'!V62/'Indicator Data'!$CK62&gt;1,1,'Indicator Data'!V62/'Indicator Data'!$CK62)</f>
        <v>0.32100551454832754</v>
      </c>
      <c r="CL59" s="55">
        <f t="shared" si="98"/>
        <v>3.2</v>
      </c>
      <c r="CM59" s="55">
        <f t="shared" si="58"/>
        <v>7.3</v>
      </c>
      <c r="CN59" s="55">
        <f>ROUND(IF('Indicator Data'!W62=0,0,IF(LOG('Indicator Data'!W62)&gt;CN$195,10,IF(LOG('Indicator Data'!W62)&lt;CN$194,0,10-(CN$195-LOG('Indicator Data'!W62))/(CN$195-CN$194)*10))),1)</f>
        <v>9.3000000000000007</v>
      </c>
      <c r="CO59" s="56">
        <f>'Indicator Data'!W62/'Indicator Data'!$CK62</f>
        <v>0.33166441059174473</v>
      </c>
      <c r="CP59" s="55">
        <f t="shared" si="99"/>
        <v>3.3</v>
      </c>
      <c r="CQ59" s="55">
        <f t="shared" si="59"/>
        <v>7.3</v>
      </c>
      <c r="CR59" s="55">
        <f t="shared" si="100"/>
        <v>7.2</v>
      </c>
      <c r="CS59" s="55">
        <f>IF('Indicator Data'!BZ62="No data","x",ROUND(IF('Indicator Data'!BZ62&gt;CS$195,0,IF('Indicator Data'!BZ62&lt;CS$194,10,(CS$195-'Indicator Data'!BZ62)/(CS$195-CS$194)*10)),1))</f>
        <v>10</v>
      </c>
      <c r="CT59" s="55">
        <f>IF('Indicator Data'!CA62="No data","x",ROUND(IF('Indicator Data'!CA62&gt;CT$195,0,IF('Indicator Data'!CA62&lt;CT$194,10,(CT$195-'Indicator Data'!CA62)/(CT$195-CT$194)*10)),1))</f>
        <v>9.8000000000000007</v>
      </c>
      <c r="CU59" s="55">
        <f>IF('Indicator Data'!AC62="No data","x",ROUND(IF('Indicator Data'!AC62&gt;CU$195,0,IF('Indicator Data'!AC62&lt;CU$194,10,(CU$195-'Indicator Data'!AC62)/(CU$195-CU$194)*10)),1))</f>
        <v>9.1999999999999993</v>
      </c>
      <c r="CV59" s="55">
        <f t="shared" si="101"/>
        <v>9.6999999999999993</v>
      </c>
      <c r="CW59" s="55">
        <f>IF('Indicator Data'!X62="No data","x",ROUND(IF(LOG('Indicator Data'!X62)&gt;CW$195,10,IF(LOG('Indicator Data'!X62)&lt;CW$194,0,10-(CW$195-LOG('Indicator Data'!X62))/(CW$195-CW$194)*10)),1))</f>
        <v>6.8</v>
      </c>
      <c r="CX59" s="55">
        <f>IF('Indicator Data'!Y62="No data","x",ROUND(IF('Indicator Data'!Y62&gt;CX$195,10,IF('Indicator Data'!Y62&lt;CX$194,0,10-(CX$195-'Indicator Data'!Y62)/(CX$195-CX$194)*10)),1))</f>
        <v>9.6999999999999993</v>
      </c>
      <c r="CY59" s="55">
        <f>IF('Indicator Data'!Z62="No data","x",ROUND(IF('Indicator Data'!Z62&gt;CY$195,10,IF('Indicator Data'!Z62&lt;CY$194,0,10-(CY$195-'Indicator Data'!Z62)/(CY$195-CY$194)*10)),1))</f>
        <v>2.1</v>
      </c>
      <c r="CZ59" s="55">
        <f>IF('Indicator Data'!AA62="No data","x",ROUND(IF('Indicator Data'!AA62&gt;CZ$195,10,IF('Indicator Data'!AA62&lt;CZ$194,0,10-(CZ$195-'Indicator Data'!AA62)/(CZ$195-CZ$194)*10)),1))</f>
        <v>6.5</v>
      </c>
      <c r="DA59" s="55">
        <f t="shared" si="60"/>
        <v>6.3</v>
      </c>
      <c r="DB59" s="55">
        <f t="shared" si="61"/>
        <v>7.4</v>
      </c>
      <c r="DC59" s="55">
        <f>IF('Indicator Data'!AF62="No data","x",ROUND(IF('Indicator Data'!AF62&gt;DC$195,10,IF('Indicator Data'!AF62&lt;DC$194,0,10-(DC$195-'Indicator Data'!AF62)/(DC$195-DC$194)*10)),1))</f>
        <v>7.3</v>
      </c>
      <c r="DD59" s="55">
        <f>IF('Indicator Data'!AG62="No data","x",ROUND(IF('Indicator Data'!AG62&gt;DD$195,10,IF('Indicator Data'!AG62&lt;DD$194,0,10-(DD$195-'Indicator Data'!AG62)/(DD$195-DD$194)*10)),1))</f>
        <v>6.5</v>
      </c>
      <c r="DE59" s="55">
        <f t="shared" si="62"/>
        <v>6.5</v>
      </c>
      <c r="DF59" s="55">
        <f>IF('Indicator Data'!AB62="No data","x",ROUND(IF('Indicator Data'!AB62&gt;DF$195,10,IF('Indicator Data'!AB62&lt;DF$194,0,10-(DF$195-'Indicator Data'!AB62)/(DF$195-DF$194)*10)),1))</f>
        <v>7.5</v>
      </c>
      <c r="DG59" s="55">
        <f t="shared" si="63"/>
        <v>9.1</v>
      </c>
      <c r="DH59" s="183">
        <f>IF('Indicator Data'!AD62="No data","x",'Indicator Data'!AD62/'Indicator Data'!$CJ62)</f>
        <v>1.0466749858784531E-4</v>
      </c>
      <c r="DI59" s="55">
        <f t="shared" si="64"/>
        <v>9</v>
      </c>
      <c r="DJ59" s="55">
        <f>IF('Indicator Data'!AE62="No data","x",ROUND(IF('Indicator Data'!AE62&gt;DJ$195,0,IF('Indicator Data'!AE62&lt;DJ$194,10,(DJ$195-'Indicator Data'!AE62)/(DJ$195-DJ$194)*10)),1))</f>
        <v>8</v>
      </c>
      <c r="DK59" s="55">
        <f t="shared" si="65"/>
        <v>8.5</v>
      </c>
      <c r="DL59" s="55">
        <f t="shared" si="66"/>
        <v>8</v>
      </c>
      <c r="DM59" s="57">
        <f t="shared" si="102"/>
        <v>7.4</v>
      </c>
      <c r="DN59" s="58">
        <f t="shared" si="103"/>
        <v>4.5</v>
      </c>
      <c r="DO59" s="55">
        <f>ROUND(IF('Indicator Data'!AH62=0,0,IF('Indicator Data'!AH62&gt;DO$195,10,IF('Indicator Data'!AH62&lt;DO$194,0,10-(DO$195-'Indicator Data'!AH62)/(DO$195-DO$194)*10))),1)</f>
        <v>10</v>
      </c>
      <c r="DP59" s="55">
        <f>ROUND(IF('Indicator Data'!AI62=0,0,IF(LOG('Indicator Data'!AI62)&gt;LOG(DP$195),10,IF(LOG('Indicator Data'!AI62)&lt;LOG(DP$194),0,10-(LOG(DP$195)-LOG('Indicator Data'!AI62))/(LOG(DP$195)-LOG(DP$194))*10))),1)</f>
        <v>9.6999999999999993</v>
      </c>
      <c r="DQ59" s="57">
        <f t="shared" si="104"/>
        <v>9.9</v>
      </c>
      <c r="DR59" s="55">
        <f>'Indicator Data'!AJ62</f>
        <v>0</v>
      </c>
      <c r="DS59" s="55">
        <f>'Indicator Data'!AK62</f>
        <v>0</v>
      </c>
      <c r="DT59" s="57">
        <f t="shared" si="105"/>
        <v>0</v>
      </c>
      <c r="DU59" s="58">
        <f t="shared" si="106"/>
        <v>6.9</v>
      </c>
      <c r="DV59" s="15"/>
      <c r="DW59" s="103"/>
    </row>
    <row r="60" spans="1:127" s="4" customFormat="1" x14ac:dyDescent="0.3">
      <c r="A60" s="121" t="str">
        <f>'Indicator Data'!A63</f>
        <v>Fiji</v>
      </c>
      <c r="B60" s="59" t="str">
        <f>'Indicator Data'!B63</f>
        <v>FJI</v>
      </c>
      <c r="C60" s="55">
        <f>ROUND(IF('Indicator Data'!C63=0,0.1,IF(LOG('Indicator Data'!C63)&gt;C$195,10,IF(LOG('Indicator Data'!C63)&lt;C$194,0,10-(C$195-LOG('Indicator Data'!C63))/(C$195-C$194)*10))),1)</f>
        <v>5.0999999999999996</v>
      </c>
      <c r="D60" s="55">
        <f>ROUND(IF('Indicator Data'!D63=0,0.1,IF(LOG('Indicator Data'!D63)&gt;D$195,10,IF(LOG('Indicator Data'!D63)&lt;D$194,0,10-(D$195-LOG('Indicator Data'!D63))/(D$195-D$194)*10))),1)</f>
        <v>0.1</v>
      </c>
      <c r="E60" s="55">
        <f t="shared" si="67"/>
        <v>3</v>
      </c>
      <c r="F60" s="55">
        <f>IF('Indicator Data'!E63="No data",0.1,(ROUND(IF('Indicator Data'!E63=0,0,IF(LOG('Indicator Data'!E63)&gt;F$195,10,IF(LOG('Indicator Data'!E63)&lt;F$194,0,10-(F$195-LOG('Indicator Data'!E63))/(F$195-F$194)*10))),1)))</f>
        <v>0.1</v>
      </c>
      <c r="G60" s="55">
        <f>ROUND(IF('Indicator Data'!F63=0,0,IF(LOG('Indicator Data'!F63)&gt;G$195,10,IF(LOG('Indicator Data'!F63)&lt;G$194,0,10-(G$195-LOG('Indicator Data'!F63))/(G$195-G$194)*10))),1)</f>
        <v>6</v>
      </c>
      <c r="H60" s="55">
        <f>ROUND(IF('Indicator Data'!G63=0,0,IF(LOG('Indicator Data'!G63)&gt;H$195,10,IF(LOG('Indicator Data'!G63)&lt;H$194,0,10-(H$195-LOG('Indicator Data'!G63))/(H$195-H$194)*10))),1)</f>
        <v>5.0999999999999996</v>
      </c>
      <c r="I60" s="55">
        <f>ROUND(IF('Indicator Data'!H63=0,0,IF(LOG('Indicator Data'!H63)&gt;I$195,10,IF(LOG('Indicator Data'!H63)&lt;I$194,0,10-(I$195-LOG('Indicator Data'!H63))/(I$195-I$194)*10))),1)</f>
        <v>6.6</v>
      </c>
      <c r="J60" s="55">
        <f t="shared" si="68"/>
        <v>5.9</v>
      </c>
      <c r="K60" s="55">
        <f>ROUND(IF('Indicator Data'!I63=0,0,IF(LOG('Indicator Data'!I63)&gt;K$195,10,IF(LOG('Indicator Data'!I63)&lt;K$194,0,10-(K$195-LOG('Indicator Data'!I63))/(K$195-K$194)*10))),1)</f>
        <v>0</v>
      </c>
      <c r="L60" s="55">
        <f t="shared" si="69"/>
        <v>3.5</v>
      </c>
      <c r="M60" s="55">
        <f>ROUND(IF('Indicator Data'!J63=0,0,IF(LOG('Indicator Data'!J63)&gt;M$195,10,IF(LOG('Indicator Data'!J63)&lt;M$194,0,10-(M$195-LOG('Indicator Data'!J63))/(M$195-M$194)*10))),1)</f>
        <v>7.4</v>
      </c>
      <c r="N60" s="56">
        <f>'Indicator Data'!C63/'Indicator Data'!$CK63</f>
        <v>1.2739609502362274E-3</v>
      </c>
      <c r="O60" s="56">
        <f>'Indicator Data'!D63/'Indicator Data'!$CK63</f>
        <v>0</v>
      </c>
      <c r="P60" s="56" t="str">
        <f>IF(F60=0.1,"x",'Indicator Data'!E63/'Indicator Data'!$CK63)</f>
        <v>x</v>
      </c>
      <c r="Q60" s="56">
        <f>'Indicator Data'!F63/'Indicator Data'!$CK63</f>
        <v>4.3570923269926933E-5</v>
      </c>
      <c r="R60" s="56">
        <f>'Indicator Data'!G63/'Indicator Data'!$CK63</f>
        <v>1.2825533565553141E-2</v>
      </c>
      <c r="S60" s="56">
        <f>'Indicator Data'!H63/'Indicator Data'!$CK63</f>
        <v>5.0304045759335227E-4</v>
      </c>
      <c r="T60" s="56">
        <f>'Indicator Data'!I63/'Indicator Data'!$CK63</f>
        <v>0</v>
      </c>
      <c r="U60" s="56">
        <f>'Indicator Data'!J63/'Indicator Data'!$CK63</f>
        <v>1.0584424829955233E-2</v>
      </c>
      <c r="V60" s="55">
        <f t="shared" si="70"/>
        <v>6.4</v>
      </c>
      <c r="W60" s="55">
        <f t="shared" si="71"/>
        <v>0</v>
      </c>
      <c r="X60" s="55">
        <f t="shared" si="72"/>
        <v>3.9</v>
      </c>
      <c r="Y60" s="55">
        <f t="shared" si="73"/>
        <v>0.1</v>
      </c>
      <c r="Z60" s="55">
        <f t="shared" si="74"/>
        <v>9.1999999999999993</v>
      </c>
      <c r="AA60" s="55">
        <f t="shared" si="75"/>
        <v>7.1</v>
      </c>
      <c r="AB60" s="55">
        <f t="shared" si="76"/>
        <v>1</v>
      </c>
      <c r="AC60" s="55">
        <f t="shared" si="77"/>
        <v>4.7</v>
      </c>
      <c r="AD60" s="55">
        <f t="shared" si="78"/>
        <v>0</v>
      </c>
      <c r="AE60" s="55">
        <f t="shared" si="79"/>
        <v>2.7</v>
      </c>
      <c r="AF60" s="55">
        <f t="shared" si="80"/>
        <v>3.5</v>
      </c>
      <c r="AG60" s="55">
        <f>ROUND(IF('Indicator Data'!K63=0,0,IF('Indicator Data'!K63&gt;AG$195,10,IF('Indicator Data'!K63&lt;AG$194,0,10-(AG$195-'Indicator Data'!K63)/(AG$195-AG$194)*10))),1)</f>
        <v>1.9</v>
      </c>
      <c r="AH60" s="55">
        <f t="shared" si="81"/>
        <v>5.8</v>
      </c>
      <c r="AI60" s="55">
        <f t="shared" si="82"/>
        <v>0.1</v>
      </c>
      <c r="AJ60" s="55">
        <f t="shared" si="83"/>
        <v>6.1</v>
      </c>
      <c r="AK60" s="55">
        <f t="shared" si="84"/>
        <v>3.8</v>
      </c>
      <c r="AL60" s="55">
        <f t="shared" si="85"/>
        <v>5.0999999999999996</v>
      </c>
      <c r="AM60" s="55">
        <f t="shared" si="86"/>
        <v>0</v>
      </c>
      <c r="AN60" s="55">
        <f t="shared" si="87"/>
        <v>5.8</v>
      </c>
      <c r="AO60" s="182">
        <f t="shared" si="88"/>
        <v>3.5</v>
      </c>
      <c r="AP60" s="182">
        <f t="shared" si="41"/>
        <v>0.1</v>
      </c>
      <c r="AQ60" s="182">
        <f t="shared" si="89"/>
        <v>8</v>
      </c>
      <c r="AR60" s="182">
        <f t="shared" si="90"/>
        <v>3.1</v>
      </c>
      <c r="AS60" s="55">
        <f t="shared" si="91"/>
        <v>3.9</v>
      </c>
      <c r="AT60" s="55">
        <f>IF('Indicator Data'!L63="No data","x",IF('Indicator Data'!CL63&lt;1000,"x",ROUND((IF('Indicator Data'!L63&gt;AT$195,10,IF('Indicator Data'!L63&lt;AT$194,0,10-(AT$195-'Indicator Data'!L63)/(AT$195-AT$194)*10))),1)))</f>
        <v>1</v>
      </c>
      <c r="AU60" s="182">
        <f t="shared" si="92"/>
        <v>2.5</v>
      </c>
      <c r="AV60" s="55">
        <f>IF('Indicator Data'!M63="No data","x",ROUND(IF('Indicator Data'!M63=0,0,IF(LOG('Indicator Data'!M63)&gt;AV$195,10,IF(LOG('Indicator Data'!M63)&lt;AV$194,0,10-(AV$195-LOG('Indicator Data'!M63))/(AV$195-AV$194)*10))),1))</f>
        <v>0</v>
      </c>
      <c r="AW60" s="56">
        <f>IF(AV60="x","x",'Indicator Data'!M63/'Indicator Data'!$CK63)</f>
        <v>0</v>
      </c>
      <c r="AX60" s="55">
        <f t="shared" si="42"/>
        <v>0</v>
      </c>
      <c r="AY60" s="55">
        <f t="shared" si="43"/>
        <v>0</v>
      </c>
      <c r="AZ60" s="55" t="str">
        <f>IF('Indicator Data'!N63="No data","x",ROUND(IF('Indicator Data'!N63=0,0,IF(LOG('Indicator Data'!N63)&gt;AZ$195,10,IF(LOG('Indicator Data'!N63)&lt;AZ$194,0,10-(AZ$195-LOG('Indicator Data'!N63))/(AZ$195-AZ$194)*10))),1))</f>
        <v>x</v>
      </c>
      <c r="BA60" s="56" t="str">
        <f>IF(AZ60="x","x",'Indicator Data'!N63/'Indicator Data'!$CK63)</f>
        <v>x</v>
      </c>
      <c r="BB60" s="55" t="str">
        <f t="shared" si="44"/>
        <v>x</v>
      </c>
      <c r="BC60" s="55" t="str">
        <f t="shared" si="45"/>
        <v>x</v>
      </c>
      <c r="BD60" s="55" t="str">
        <f>IF('Indicator Data'!O63="No data","x",ROUND(IF('Indicator Data'!O63=0,0,IF(LOG('Indicator Data'!O63)&gt;BD$195,10,IF(LOG('Indicator Data'!O63)&lt;BD$194,0,10-(BD$195-LOG('Indicator Data'!O63))/(BD$195-BD$194)*10))),1))</f>
        <v>x</v>
      </c>
      <c r="BE60" s="56" t="str">
        <f>IF(BD60="x","x",'Indicator Data'!O63/'Indicator Data'!$CK63)</f>
        <v>x</v>
      </c>
      <c r="BF60" s="55" t="str">
        <f t="shared" si="46"/>
        <v>x</v>
      </c>
      <c r="BG60" s="55" t="str">
        <f t="shared" si="47"/>
        <v>x</v>
      </c>
      <c r="BH60" s="55" t="str">
        <f>IF('Indicator Data'!P63="No data","x",ROUND(IF('Indicator Data'!P63=0,0,IF(LOG('Indicator Data'!P63)&gt;BH$195,10,IF(LOG('Indicator Data'!P63)&lt;BH$194,0,10-(BH$195-LOG('Indicator Data'!P63))/(BH$195-BH$194)*10))),1))</f>
        <v>x</v>
      </c>
      <c r="BI60" s="56" t="str">
        <f>IF(BH60="x","x",'Indicator Data'!P63/'Indicator Data'!$CK63)</f>
        <v>x</v>
      </c>
      <c r="BJ60" s="55" t="str">
        <f t="shared" si="48"/>
        <v>x</v>
      </c>
      <c r="BK60" s="55" t="str">
        <f t="shared" si="49"/>
        <v>x</v>
      </c>
      <c r="BL60" s="55">
        <f t="shared" si="50"/>
        <v>0</v>
      </c>
      <c r="BM60" s="55">
        <f>ROUND(IF('Indicator Data'!Q63=0,0,IF(LOG('Indicator Data'!Q63)&gt;BM$195,10,IF(LOG('Indicator Data'!Q63)&lt;BM$194,0,10-(BM$195-LOG('Indicator Data'!Q63))/(BM$195-BM$194)*10))),1)</f>
        <v>0</v>
      </c>
      <c r="BN60" s="55">
        <f>ROUND(IF('Indicator Data'!R63=0,0,IF(LOG('Indicator Data'!R63)&gt;BN$195,10,IF(LOG('Indicator Data'!R63)&lt;BN$194,0,10-(BN$195-LOG('Indicator Data'!R63))/(BN$195-BN$194)*10))),1)</f>
        <v>0</v>
      </c>
      <c r="BO60" s="55">
        <f t="shared" si="51"/>
        <v>0</v>
      </c>
      <c r="BP60" s="56">
        <f>'Indicator Data'!Q63/'Indicator Data'!$CK63</f>
        <v>0</v>
      </c>
      <c r="BQ60" s="56">
        <f>'Indicator Data'!R63/'Indicator Data'!$CK63</f>
        <v>0</v>
      </c>
      <c r="BR60" s="55">
        <f t="shared" si="93"/>
        <v>0</v>
      </c>
      <c r="BS60" s="55">
        <f t="shared" si="94"/>
        <v>0</v>
      </c>
      <c r="BT60" s="55">
        <f t="shared" si="28"/>
        <v>0</v>
      </c>
      <c r="BU60" s="55">
        <f t="shared" si="52"/>
        <v>0</v>
      </c>
      <c r="BV60" s="55">
        <f>ROUND(IF('Indicator Data'!S63=0,0,IF(LOG('Indicator Data'!S63)&gt;BV$195,10,IF(LOG('Indicator Data'!S63)&lt;BV$194,0,10-(BV$195-LOG('Indicator Data'!S63))/(BV$195-BV$194)*10))),1)</f>
        <v>0</v>
      </c>
      <c r="BW60" s="55">
        <f>ROUND(IF('Indicator Data'!T63=0,0,IF(LOG('Indicator Data'!T63)&gt;BW$195,10,IF(LOG('Indicator Data'!T63)&lt;BW$194,0,10-(BW$195-LOG('Indicator Data'!T63))/(BW$195-BW$194)*10))),1)</f>
        <v>0</v>
      </c>
      <c r="BX60" s="55">
        <f t="shared" si="53"/>
        <v>0</v>
      </c>
      <c r="BY60" s="56">
        <f>'Indicator Data'!S63/'Indicator Data'!$CK63</f>
        <v>0</v>
      </c>
      <c r="BZ60" s="56">
        <f>'Indicator Data'!T63/'Indicator Data'!$CK63</f>
        <v>0</v>
      </c>
      <c r="CA60" s="55">
        <f t="shared" si="95"/>
        <v>0</v>
      </c>
      <c r="CB60" s="55">
        <f t="shared" si="96"/>
        <v>0</v>
      </c>
      <c r="CC60" s="55">
        <f t="shared" si="54"/>
        <v>0</v>
      </c>
      <c r="CD60" s="55">
        <f t="shared" si="55"/>
        <v>0</v>
      </c>
      <c r="CE60" s="55">
        <f t="shared" si="56"/>
        <v>0</v>
      </c>
      <c r="CF60" s="55">
        <f>ROUND(IF('Indicator Data'!U63=0,0,IF(LOG('Indicator Data'!U63)&gt;CF$195,10,IF(LOG('Indicator Data'!U63)&lt;CF$194,0,10-(CF$195-LOG('Indicator Data'!U63))/(CF$195-CF$194)*10))),1)</f>
        <v>6.8</v>
      </c>
      <c r="CG60" s="56">
        <f>'Indicator Data'!U63/'Indicator Data'!$CK63</f>
        <v>0.60425843441098426</v>
      </c>
      <c r="CH60" s="55">
        <f t="shared" si="97"/>
        <v>6.7</v>
      </c>
      <c r="CI60" s="55">
        <f t="shared" si="57"/>
        <v>6.8</v>
      </c>
      <c r="CJ60" s="55">
        <f>ROUND(IF('Indicator Data'!V63=0,0,IF(LOG('Indicator Data'!V63)&gt;CJ$195,10,IF(LOG('Indicator Data'!V63)&lt;CJ$194,0,10-(CJ$195-LOG('Indicator Data'!V63))/(CJ$195-CJ$194)*10))),1)</f>
        <v>6.7</v>
      </c>
      <c r="CK60" s="56">
        <f>IF('Indicator Data'!V63/'Indicator Data'!$CK63&gt;1,1,'Indicator Data'!V63/'Indicator Data'!$CK63)</f>
        <v>0.54803210026559157</v>
      </c>
      <c r="CL60" s="55">
        <f t="shared" si="98"/>
        <v>5.5</v>
      </c>
      <c r="CM60" s="55">
        <f t="shared" si="58"/>
        <v>6.1</v>
      </c>
      <c r="CN60" s="55">
        <f>ROUND(IF('Indicator Data'!W63=0,0,IF(LOG('Indicator Data'!W63)&gt;CN$195,10,IF(LOG('Indicator Data'!W63)&lt;CN$194,0,10-(CN$195-LOG('Indicator Data'!W63))/(CN$195-CN$194)*10))),1)</f>
        <v>7</v>
      </c>
      <c r="CO60" s="56">
        <f>'Indicator Data'!W63/'Indicator Data'!$CK63</f>
        <v>0.8629349887092741</v>
      </c>
      <c r="CP60" s="55">
        <f t="shared" si="99"/>
        <v>8.6</v>
      </c>
      <c r="CQ60" s="55">
        <f t="shared" si="59"/>
        <v>7.9</v>
      </c>
      <c r="CR60" s="55">
        <f t="shared" si="100"/>
        <v>5.8</v>
      </c>
      <c r="CS60" s="55">
        <f>IF('Indicator Data'!BZ63="No data","x",ROUND(IF('Indicator Data'!BZ63&gt;CS$195,0,IF('Indicator Data'!BZ63&lt;CS$194,10,(CS$195-'Indicator Data'!BZ63)/(CS$195-CS$194)*10)),1))</f>
        <v>0.5</v>
      </c>
      <c r="CT60" s="55">
        <f>IF('Indicator Data'!CA63="No data","x",ROUND(IF('Indicator Data'!CA63&gt;CT$195,0,IF('Indicator Data'!CA63&lt;CT$194,10,(CT$195-'Indicator Data'!CA63)/(CT$195-CT$194)*10)),1))</f>
        <v>1</v>
      </c>
      <c r="CU60" s="55" t="str">
        <f>IF('Indicator Data'!AC63="No data","x",ROUND(IF('Indicator Data'!AC63&gt;CU$195,0,IF('Indicator Data'!AC63&lt;CU$194,10,(CU$195-'Indicator Data'!AC63)/(CU$195-CU$194)*10)),1))</f>
        <v>x</v>
      </c>
      <c r="CV60" s="55">
        <f t="shared" si="101"/>
        <v>0.8</v>
      </c>
      <c r="CW60" s="55">
        <f>IF('Indicator Data'!X63="No data","x",ROUND(IF(LOG('Indicator Data'!X63)&gt;CW$195,10,IF(LOG('Indicator Data'!X63)&lt;CW$194,0,10-(CW$195-LOG('Indicator Data'!X63))/(CW$195-CW$194)*10)),1))</f>
        <v>5.6</v>
      </c>
      <c r="CX60" s="55">
        <f>IF('Indicator Data'!Y63="No data","x",ROUND(IF('Indicator Data'!Y63&gt;CX$195,10,IF('Indicator Data'!Y63&lt;CX$194,0,10-(CX$195-'Indicator Data'!Y63)/(CX$195-CX$194)*10)),1))</f>
        <v>3.2</v>
      </c>
      <c r="CY60" s="55">
        <f>IF('Indicator Data'!Z63="No data","x",ROUND(IF('Indicator Data'!Z63&gt;CY$195,10,IF('Indicator Data'!Z63&lt;CY$194,0,10-(CY$195-'Indicator Data'!Z63)/(CY$195-CY$194)*10)),1))</f>
        <v>5.6</v>
      </c>
      <c r="CZ60" s="55">
        <f>IF('Indicator Data'!AA63="No data","x",ROUND(IF('Indicator Data'!AA63&gt;CZ$195,10,IF('Indicator Data'!AA63&lt;CZ$194,0,10-(CZ$195-'Indicator Data'!AA63)/(CZ$195-CZ$194)*10)),1))</f>
        <v>7</v>
      </c>
      <c r="DA60" s="55">
        <f t="shared" si="60"/>
        <v>5.4</v>
      </c>
      <c r="DB60" s="55">
        <f t="shared" si="61"/>
        <v>3.9</v>
      </c>
      <c r="DC60" s="55">
        <f>IF('Indicator Data'!AF63="No data","x",ROUND(IF('Indicator Data'!AF63&gt;DC$195,10,IF('Indicator Data'!AF63&lt;DC$194,0,10-(DC$195-'Indicator Data'!AF63)/(DC$195-DC$194)*10)),1))</f>
        <v>1.2</v>
      </c>
      <c r="DD60" s="55">
        <f>IF('Indicator Data'!AG63="No data","x",ROUND(IF('Indicator Data'!AG63&gt;DD$195,10,IF('Indicator Data'!AG63&lt;DD$194,0,10-(DD$195-'Indicator Data'!AG63)/(DD$195-DD$194)*10)),1))</f>
        <v>3.4</v>
      </c>
      <c r="DE60" s="55">
        <f t="shared" si="62"/>
        <v>4.3</v>
      </c>
      <c r="DF60" s="55">
        <f>IF('Indicator Data'!AB63="No data","x",ROUND(IF('Indicator Data'!AB63&gt;DF$195,10,IF('Indicator Data'!AB63&lt;DF$194,0,10-(DF$195-'Indicator Data'!AB63)/(DF$195-DF$194)*10)),1))</f>
        <v>0</v>
      </c>
      <c r="DG60" s="55">
        <f t="shared" si="63"/>
        <v>0.5</v>
      </c>
      <c r="DH60" s="183">
        <f>IF('Indicator Data'!AD63="No data","x",'Indicator Data'!AD63/'Indicator Data'!$CJ63)</f>
        <v>3.0450977858431042E-4</v>
      </c>
      <c r="DI60" s="55">
        <f t="shared" si="64"/>
        <v>7</v>
      </c>
      <c r="DJ60" s="55">
        <f>IF('Indicator Data'!AE63="No data","x",ROUND(IF('Indicator Data'!AE63&gt;DJ$195,0,IF('Indicator Data'!AE63&lt;DJ$194,10,(DJ$195-'Indicator Data'!AE63)/(DJ$195-DJ$194)*10)),1))</f>
        <v>2</v>
      </c>
      <c r="DK60" s="55">
        <f t="shared" si="65"/>
        <v>4.5</v>
      </c>
      <c r="DL60" s="55">
        <f t="shared" si="66"/>
        <v>3.1</v>
      </c>
      <c r="DM60" s="57">
        <f t="shared" si="102"/>
        <v>3.5</v>
      </c>
      <c r="DN60" s="58">
        <f t="shared" si="103"/>
        <v>3.9</v>
      </c>
      <c r="DO60" s="55">
        <f>ROUND(IF('Indicator Data'!AH63=0,0,IF('Indicator Data'!AH63&gt;DO$195,10,IF('Indicator Data'!AH63&lt;DO$194,0,10-(DO$195-'Indicator Data'!AH63)/(DO$195-DO$194)*10))),1)</f>
        <v>0.1</v>
      </c>
      <c r="DP60" s="55">
        <f>ROUND(IF('Indicator Data'!AI63=0,0,IF(LOG('Indicator Data'!AI63)&gt;LOG(DP$195),10,IF(LOG('Indicator Data'!AI63)&lt;LOG(DP$194),0,10-(LOG(DP$195)-LOG('Indicator Data'!AI63))/(LOG(DP$195)-LOG(DP$194))*10))),1)</f>
        <v>0</v>
      </c>
      <c r="DQ60" s="57">
        <f t="shared" si="104"/>
        <v>0.1</v>
      </c>
      <c r="DR60" s="55">
        <f>'Indicator Data'!AJ63</f>
        <v>0</v>
      </c>
      <c r="DS60" s="55">
        <f>'Indicator Data'!AK63</f>
        <v>0</v>
      </c>
      <c r="DT60" s="57">
        <f t="shared" si="105"/>
        <v>0</v>
      </c>
      <c r="DU60" s="58">
        <f t="shared" si="106"/>
        <v>0.1</v>
      </c>
      <c r="DV60" s="15"/>
      <c r="DW60" s="103"/>
    </row>
    <row r="61" spans="1:127" s="4" customFormat="1" x14ac:dyDescent="0.3">
      <c r="A61" s="121" t="str">
        <f>'Indicator Data'!A64</f>
        <v>Finland</v>
      </c>
      <c r="B61" s="59" t="str">
        <f>'Indicator Data'!B64</f>
        <v>FIN</v>
      </c>
      <c r="C61" s="55">
        <f>ROUND(IF('Indicator Data'!C64=0,0.1,IF(LOG('Indicator Data'!C64)&gt;C$195,10,IF(LOG('Indicator Data'!C64)&lt;C$194,0,10-(C$195-LOG('Indicator Data'!C64))/(C$195-C$194)*10))),1)</f>
        <v>0.1</v>
      </c>
      <c r="D61" s="55">
        <f>ROUND(IF('Indicator Data'!D64=0,0.1,IF(LOG('Indicator Data'!D64)&gt;D$195,10,IF(LOG('Indicator Data'!D64)&lt;D$194,0,10-(D$195-LOG('Indicator Data'!D64))/(D$195-D$194)*10))),1)</f>
        <v>0.1</v>
      </c>
      <c r="E61" s="55">
        <f t="shared" si="67"/>
        <v>0.1</v>
      </c>
      <c r="F61" s="55">
        <f>IF('Indicator Data'!E64="No data",0.1,(ROUND(IF('Indicator Data'!E64=0,0,IF(LOG('Indicator Data'!E64)&gt;F$195,10,IF(LOG('Indicator Data'!E64)&lt;F$194,0,10-(F$195-LOG('Indicator Data'!E64))/(F$195-F$194)*10))),1)))</f>
        <v>0.1</v>
      </c>
      <c r="G61" s="55">
        <f>ROUND(IF('Indicator Data'!F64=0,0,IF(LOG('Indicator Data'!F64)&gt;G$195,10,IF(LOG('Indicator Data'!F64)&lt;G$194,0,10-(G$195-LOG('Indicator Data'!F64))/(G$195-G$194)*10))),1)</f>
        <v>0</v>
      </c>
      <c r="H61" s="55">
        <f>ROUND(IF('Indicator Data'!G64=0,0,IF(LOG('Indicator Data'!G64)&gt;H$195,10,IF(LOG('Indicator Data'!G64)&lt;H$194,0,10-(H$195-LOG('Indicator Data'!G64))/(H$195-H$194)*10))),1)</f>
        <v>0</v>
      </c>
      <c r="I61" s="55">
        <f>ROUND(IF('Indicator Data'!H64=0,0,IF(LOG('Indicator Data'!H64)&gt;I$195,10,IF(LOG('Indicator Data'!H64)&lt;I$194,0,10-(I$195-LOG('Indicator Data'!H64))/(I$195-I$194)*10))),1)</f>
        <v>0</v>
      </c>
      <c r="J61" s="55">
        <f t="shared" si="68"/>
        <v>0</v>
      </c>
      <c r="K61" s="55">
        <f>ROUND(IF('Indicator Data'!I64=0,0,IF(LOG('Indicator Data'!I64)&gt;K$195,10,IF(LOG('Indicator Data'!I64)&lt;K$194,0,10-(K$195-LOG('Indicator Data'!I64))/(K$195-K$194)*10))),1)</f>
        <v>0</v>
      </c>
      <c r="L61" s="55">
        <f t="shared" si="69"/>
        <v>0</v>
      </c>
      <c r="M61" s="55">
        <f>ROUND(IF('Indicator Data'!J64=0,0,IF(LOG('Indicator Data'!J64)&gt;M$195,10,IF(LOG('Indicator Data'!J64)&lt;M$194,0,10-(M$195-LOG('Indicator Data'!J64))/(M$195-M$194)*10))),1)</f>
        <v>0</v>
      </c>
      <c r="N61" s="56">
        <f>'Indicator Data'!C64/'Indicator Data'!$CK64</f>
        <v>0</v>
      </c>
      <c r="O61" s="56">
        <f>'Indicator Data'!D64/'Indicator Data'!$CK64</f>
        <v>0</v>
      </c>
      <c r="P61" s="56" t="str">
        <f>IF(F61=0.1,"x",'Indicator Data'!E64/'Indicator Data'!$CK64)</f>
        <v>x</v>
      </c>
      <c r="Q61" s="56">
        <f>'Indicator Data'!F64/'Indicator Data'!$CK64</f>
        <v>0</v>
      </c>
      <c r="R61" s="56">
        <f>'Indicator Data'!G64/'Indicator Data'!$CK64</f>
        <v>0</v>
      </c>
      <c r="S61" s="56">
        <f>'Indicator Data'!H64/'Indicator Data'!$CK64</f>
        <v>0</v>
      </c>
      <c r="T61" s="56">
        <f>'Indicator Data'!I64/'Indicator Data'!$CK64</f>
        <v>0</v>
      </c>
      <c r="U61" s="56">
        <f>'Indicator Data'!J64/'Indicator Data'!$CK64</f>
        <v>0</v>
      </c>
      <c r="V61" s="55">
        <f t="shared" si="70"/>
        <v>0</v>
      </c>
      <c r="W61" s="55">
        <f t="shared" si="71"/>
        <v>0</v>
      </c>
      <c r="X61" s="55">
        <f t="shared" si="72"/>
        <v>0</v>
      </c>
      <c r="Y61" s="55">
        <f t="shared" si="73"/>
        <v>0.1</v>
      </c>
      <c r="Z61" s="55">
        <f t="shared" si="74"/>
        <v>0</v>
      </c>
      <c r="AA61" s="55">
        <f t="shared" si="75"/>
        <v>0</v>
      </c>
      <c r="AB61" s="55">
        <f t="shared" si="76"/>
        <v>0</v>
      </c>
      <c r="AC61" s="55">
        <f t="shared" si="77"/>
        <v>0</v>
      </c>
      <c r="AD61" s="55">
        <f t="shared" si="78"/>
        <v>0</v>
      </c>
      <c r="AE61" s="55">
        <f t="shared" si="79"/>
        <v>0</v>
      </c>
      <c r="AF61" s="55">
        <f t="shared" si="80"/>
        <v>0</v>
      </c>
      <c r="AG61" s="55">
        <f>ROUND(IF('Indicator Data'!K64=0,0,IF('Indicator Data'!K64&gt;AG$195,10,IF('Indicator Data'!K64&lt;AG$194,0,10-(AG$195-'Indicator Data'!K64)/(AG$195-AG$194)*10))),1)</f>
        <v>0</v>
      </c>
      <c r="AH61" s="55">
        <f t="shared" si="81"/>
        <v>0.1</v>
      </c>
      <c r="AI61" s="55">
        <f t="shared" si="82"/>
        <v>0.1</v>
      </c>
      <c r="AJ61" s="55">
        <f t="shared" si="83"/>
        <v>0</v>
      </c>
      <c r="AK61" s="55">
        <f t="shared" si="84"/>
        <v>0</v>
      </c>
      <c r="AL61" s="55">
        <f t="shared" si="85"/>
        <v>0</v>
      </c>
      <c r="AM61" s="55">
        <f t="shared" si="86"/>
        <v>0</v>
      </c>
      <c r="AN61" s="55">
        <f t="shared" si="87"/>
        <v>0</v>
      </c>
      <c r="AO61" s="182">
        <f t="shared" si="88"/>
        <v>0.1</v>
      </c>
      <c r="AP61" s="182">
        <f t="shared" si="41"/>
        <v>0.1</v>
      </c>
      <c r="AQ61" s="182">
        <f t="shared" si="89"/>
        <v>0</v>
      </c>
      <c r="AR61" s="182">
        <f t="shared" si="90"/>
        <v>0</v>
      </c>
      <c r="AS61" s="55">
        <f t="shared" si="91"/>
        <v>0</v>
      </c>
      <c r="AT61" s="55">
        <f>IF('Indicator Data'!L64="No data","x",IF('Indicator Data'!CL64&lt;1000,"x",ROUND((IF('Indicator Data'!L64&gt;AT$195,10,IF('Indicator Data'!L64&lt;AT$194,0,10-(AT$195-'Indicator Data'!L64)/(AT$195-AT$194)*10))),1)))</f>
        <v>0</v>
      </c>
      <c r="AU61" s="182">
        <f t="shared" si="92"/>
        <v>0</v>
      </c>
      <c r="AV61" s="55">
        <f>IF('Indicator Data'!M64="No data","x",ROUND(IF('Indicator Data'!M64=0,0,IF(LOG('Indicator Data'!M64)&gt;AV$195,10,IF(LOG('Indicator Data'!M64)&lt;AV$194,0,10-(AV$195-LOG('Indicator Data'!M64))/(AV$195-AV$194)*10))),1))</f>
        <v>0</v>
      </c>
      <c r="AW61" s="56">
        <f>IF(AV61="x","x",'Indicator Data'!M64/'Indicator Data'!$CK64)</f>
        <v>0</v>
      </c>
      <c r="AX61" s="55">
        <f t="shared" si="42"/>
        <v>0</v>
      </c>
      <c r="AY61" s="55">
        <f t="shared" si="43"/>
        <v>0</v>
      </c>
      <c r="AZ61" s="55" t="str">
        <f>IF('Indicator Data'!N64="No data","x",ROUND(IF('Indicator Data'!N64=0,0,IF(LOG('Indicator Data'!N64)&gt;AZ$195,10,IF(LOG('Indicator Data'!N64)&lt;AZ$194,0,10-(AZ$195-LOG('Indicator Data'!N64))/(AZ$195-AZ$194)*10))),1))</f>
        <v>x</v>
      </c>
      <c r="BA61" s="56" t="str">
        <f>IF(AZ61="x","x",'Indicator Data'!N64/'Indicator Data'!$CK64)</f>
        <v>x</v>
      </c>
      <c r="BB61" s="55" t="str">
        <f t="shared" si="44"/>
        <v>x</v>
      </c>
      <c r="BC61" s="55" t="str">
        <f t="shared" si="45"/>
        <v>x</v>
      </c>
      <c r="BD61" s="55" t="str">
        <f>IF('Indicator Data'!O64="No data","x",ROUND(IF('Indicator Data'!O64=0,0,IF(LOG('Indicator Data'!O64)&gt;BD$195,10,IF(LOG('Indicator Data'!O64)&lt;BD$194,0,10-(BD$195-LOG('Indicator Data'!O64))/(BD$195-BD$194)*10))),1))</f>
        <v>x</v>
      </c>
      <c r="BE61" s="56" t="str">
        <f>IF(BD61="x","x",'Indicator Data'!O64/'Indicator Data'!$CK64)</f>
        <v>x</v>
      </c>
      <c r="BF61" s="55" t="str">
        <f t="shared" si="46"/>
        <v>x</v>
      </c>
      <c r="BG61" s="55" t="str">
        <f t="shared" si="47"/>
        <v>x</v>
      </c>
      <c r="BH61" s="55" t="str">
        <f>IF('Indicator Data'!P64="No data","x",ROUND(IF('Indicator Data'!P64=0,0,IF(LOG('Indicator Data'!P64)&gt;BH$195,10,IF(LOG('Indicator Data'!P64)&lt;BH$194,0,10-(BH$195-LOG('Indicator Data'!P64))/(BH$195-BH$194)*10))),1))</f>
        <v>x</v>
      </c>
      <c r="BI61" s="56" t="str">
        <f>IF(BH61="x","x",'Indicator Data'!P64/'Indicator Data'!$CK64)</f>
        <v>x</v>
      </c>
      <c r="BJ61" s="55" t="str">
        <f t="shared" si="48"/>
        <v>x</v>
      </c>
      <c r="BK61" s="55" t="str">
        <f t="shared" si="49"/>
        <v>x</v>
      </c>
      <c r="BL61" s="55">
        <f t="shared" si="50"/>
        <v>0</v>
      </c>
      <c r="BM61" s="55">
        <f>ROUND(IF('Indicator Data'!Q64=0,0,IF(LOG('Indicator Data'!Q64)&gt;BM$195,10,IF(LOG('Indicator Data'!Q64)&lt;BM$194,0,10-(BM$195-LOG('Indicator Data'!Q64))/(BM$195-BM$194)*10))),1)</f>
        <v>0</v>
      </c>
      <c r="BN61" s="55">
        <f>ROUND(IF('Indicator Data'!R64=0,0,IF(LOG('Indicator Data'!R64)&gt;BN$195,10,IF(LOG('Indicator Data'!R64)&lt;BN$194,0,10-(BN$195-LOG('Indicator Data'!R64))/(BN$195-BN$194)*10))),1)</f>
        <v>0</v>
      </c>
      <c r="BO61" s="55">
        <f t="shared" si="51"/>
        <v>0</v>
      </c>
      <c r="BP61" s="56">
        <f>'Indicator Data'!Q64/'Indicator Data'!$CK64</f>
        <v>0</v>
      </c>
      <c r="BQ61" s="56">
        <f>'Indicator Data'!R64/'Indicator Data'!$CK64</f>
        <v>0</v>
      </c>
      <c r="BR61" s="55">
        <f t="shared" si="93"/>
        <v>0</v>
      </c>
      <c r="BS61" s="55">
        <f t="shared" si="94"/>
        <v>0</v>
      </c>
      <c r="BT61" s="55">
        <f t="shared" si="28"/>
        <v>0</v>
      </c>
      <c r="BU61" s="55">
        <f t="shared" si="52"/>
        <v>0</v>
      </c>
      <c r="BV61" s="55">
        <f>ROUND(IF('Indicator Data'!S64=0,0,IF(LOG('Indicator Data'!S64)&gt;BV$195,10,IF(LOG('Indicator Data'!S64)&lt;BV$194,0,10-(BV$195-LOG('Indicator Data'!S64))/(BV$195-BV$194)*10))),1)</f>
        <v>0</v>
      </c>
      <c r="BW61" s="55">
        <f>ROUND(IF('Indicator Data'!T64=0,0,IF(LOG('Indicator Data'!T64)&gt;BW$195,10,IF(LOG('Indicator Data'!T64)&lt;BW$194,0,10-(BW$195-LOG('Indicator Data'!T64))/(BW$195-BW$194)*10))),1)</f>
        <v>0</v>
      </c>
      <c r="BX61" s="55">
        <f t="shared" si="53"/>
        <v>0</v>
      </c>
      <c r="BY61" s="56">
        <f>'Indicator Data'!S64/'Indicator Data'!$CK64</f>
        <v>0</v>
      </c>
      <c r="BZ61" s="56">
        <f>'Indicator Data'!T64/'Indicator Data'!$CK64</f>
        <v>0</v>
      </c>
      <c r="CA61" s="55">
        <f t="shared" si="95"/>
        <v>0</v>
      </c>
      <c r="CB61" s="55">
        <f t="shared" si="96"/>
        <v>0</v>
      </c>
      <c r="CC61" s="55">
        <f t="shared" si="54"/>
        <v>0</v>
      </c>
      <c r="CD61" s="55">
        <f t="shared" si="55"/>
        <v>0</v>
      </c>
      <c r="CE61" s="55">
        <f t="shared" si="56"/>
        <v>0</v>
      </c>
      <c r="CF61" s="55">
        <f>ROUND(IF('Indicator Data'!U64=0,0,IF(LOG('Indicator Data'!U64)&gt;CF$195,10,IF(LOG('Indicator Data'!U64)&lt;CF$194,0,10-(CF$195-LOG('Indicator Data'!U64))/(CF$195-CF$194)*10))),1)</f>
        <v>0</v>
      </c>
      <c r="CG61" s="56">
        <f>'Indicator Data'!U64/'Indicator Data'!$CK64</f>
        <v>0</v>
      </c>
      <c r="CH61" s="55">
        <f t="shared" si="97"/>
        <v>0</v>
      </c>
      <c r="CI61" s="55">
        <f t="shared" si="57"/>
        <v>0</v>
      </c>
      <c r="CJ61" s="55">
        <f>ROUND(IF('Indicator Data'!V64=0,0,IF(LOG('Indicator Data'!V64)&gt;CJ$195,10,IF(LOG('Indicator Data'!V64)&lt;CJ$194,0,10-(CJ$195-LOG('Indicator Data'!V64))/(CJ$195-CJ$194)*10))),1)</f>
        <v>0</v>
      </c>
      <c r="CK61" s="56">
        <f>IF('Indicator Data'!V64/'Indicator Data'!$CK64&gt;1,1,'Indicator Data'!V64/'Indicator Data'!$CK64)</f>
        <v>0</v>
      </c>
      <c r="CL61" s="55">
        <f t="shared" si="98"/>
        <v>0</v>
      </c>
      <c r="CM61" s="55">
        <f t="shared" si="58"/>
        <v>0</v>
      </c>
      <c r="CN61" s="55">
        <f>ROUND(IF('Indicator Data'!W64=0,0,IF(LOG('Indicator Data'!W64)&gt;CN$195,10,IF(LOG('Indicator Data'!W64)&lt;CN$194,0,10-(CN$195-LOG('Indicator Data'!W64))/(CN$195-CN$194)*10))),1)</f>
        <v>0</v>
      </c>
      <c r="CO61" s="56">
        <f>'Indicator Data'!W64/'Indicator Data'!$CK64</f>
        <v>0</v>
      </c>
      <c r="CP61" s="55">
        <f t="shared" si="99"/>
        <v>0</v>
      </c>
      <c r="CQ61" s="55">
        <f t="shared" si="59"/>
        <v>0</v>
      </c>
      <c r="CR61" s="55">
        <f t="shared" si="100"/>
        <v>0</v>
      </c>
      <c r="CS61" s="55">
        <f>IF('Indicator Data'!BZ64="No data","x",ROUND(IF('Indicator Data'!BZ64&gt;CS$195,0,IF('Indicator Data'!BZ64&lt;CS$194,10,(CS$195-'Indicator Data'!BZ64)/(CS$195-CS$194)*10)),1))</f>
        <v>0.1</v>
      </c>
      <c r="CT61" s="55">
        <f>IF('Indicator Data'!CA64="No data","x",ROUND(IF('Indicator Data'!CA64&gt;CT$195,0,IF('Indicator Data'!CA64&lt;CT$194,10,(CT$195-'Indicator Data'!CA64)/(CT$195-CT$194)*10)),1))</f>
        <v>0</v>
      </c>
      <c r="CU61" s="55" t="str">
        <f>IF('Indicator Data'!AC64="No data","x",ROUND(IF('Indicator Data'!AC64&gt;CU$195,0,IF('Indicator Data'!AC64&lt;CU$194,10,(CU$195-'Indicator Data'!AC64)/(CU$195-CU$194)*10)),1))</f>
        <v>x</v>
      </c>
      <c r="CV61" s="55">
        <f t="shared" si="101"/>
        <v>0.1</v>
      </c>
      <c r="CW61" s="55">
        <f>IF('Indicator Data'!X64="No data","x",ROUND(IF(LOG('Indicator Data'!X64)&gt;CW$195,10,IF(LOG('Indicator Data'!X64)&lt;CW$194,0,10-(CW$195-LOG('Indicator Data'!X64))/(CW$195-CW$194)*10)),1))</f>
        <v>4.2</v>
      </c>
      <c r="CX61" s="55">
        <f>IF('Indicator Data'!Y64="No data","x",ROUND(IF('Indicator Data'!Y64&gt;CX$195,10,IF('Indicator Data'!Y64&lt;CX$194,0,10-(CX$195-'Indicator Data'!Y64)/(CX$195-CX$194)*10)),1))</f>
        <v>0.5</v>
      </c>
      <c r="CY61" s="55">
        <f>IF('Indicator Data'!Z64="No data","x",ROUND(IF('Indicator Data'!Z64&gt;CY$195,10,IF('Indicator Data'!Z64&lt;CY$194,0,10-(CY$195-'Indicator Data'!Z64)/(CY$195-CY$194)*10)),1))</f>
        <v>8.5</v>
      </c>
      <c r="CZ61" s="55">
        <f>IF('Indicator Data'!AA64="No data","x",ROUND(IF('Indicator Data'!AA64&gt;CZ$195,10,IF('Indicator Data'!AA64&lt;CZ$194,0,10-(CZ$195-'Indicator Data'!AA64)/(CZ$195-CZ$194)*10)),1))</f>
        <v>0.2</v>
      </c>
      <c r="DA61" s="55">
        <f t="shared" si="60"/>
        <v>3.4</v>
      </c>
      <c r="DB61" s="55">
        <f t="shared" si="61"/>
        <v>2.2999999999999998</v>
      </c>
      <c r="DC61" s="55" t="str">
        <f>IF('Indicator Data'!AF64="No data","x",ROUND(IF('Indicator Data'!AF64&gt;DC$195,10,IF('Indicator Data'!AF64&lt;DC$194,0,10-(DC$195-'Indicator Data'!AF64)/(DC$195-DC$194)*10)),1))</f>
        <v>x</v>
      </c>
      <c r="DD61" s="55">
        <f>IF('Indicator Data'!AG64="No data","x",ROUND(IF('Indicator Data'!AG64&gt;DD$195,10,IF('Indicator Data'!AG64&lt;DD$194,0,10-(DD$195-'Indicator Data'!AG64)/(DD$195-DD$194)*10)),1))</f>
        <v>0</v>
      </c>
      <c r="DE61" s="55">
        <f t="shared" si="62"/>
        <v>2.7</v>
      </c>
      <c r="DF61" s="55">
        <f>IF('Indicator Data'!AB64="No data","x",ROUND(IF('Indicator Data'!AB64&gt;DF$195,10,IF('Indicator Data'!AB64&lt;DF$194,0,10-(DF$195-'Indicator Data'!AB64)/(DF$195-DF$194)*10)),1))</f>
        <v>0</v>
      </c>
      <c r="DG61" s="55">
        <f t="shared" si="63"/>
        <v>0</v>
      </c>
      <c r="DH61" s="183">
        <f>IF('Indicator Data'!AD64="No data","x",'Indicator Data'!AD64/'Indicator Data'!$CJ64)</f>
        <v>4.6853317122664043E-4</v>
      </c>
      <c r="DI61" s="55">
        <f t="shared" si="64"/>
        <v>5.3</v>
      </c>
      <c r="DJ61" s="55">
        <f>IF('Indicator Data'!AE64="No data","x",ROUND(IF('Indicator Data'!AE64&gt;DJ$195,0,IF('Indicator Data'!AE64&lt;DJ$194,10,(DJ$195-'Indicator Data'!AE64)/(DJ$195-DJ$194)*10)),1))</f>
        <v>0</v>
      </c>
      <c r="DK61" s="55">
        <f t="shared" si="65"/>
        <v>2.7</v>
      </c>
      <c r="DL61" s="55">
        <f t="shared" si="66"/>
        <v>1.8</v>
      </c>
      <c r="DM61" s="57">
        <f t="shared" si="102"/>
        <v>1.1000000000000001</v>
      </c>
      <c r="DN61" s="58">
        <f t="shared" si="103"/>
        <v>0.2</v>
      </c>
      <c r="DO61" s="55">
        <f>ROUND(IF('Indicator Data'!AH64=0,0,IF('Indicator Data'!AH64&gt;DO$195,10,IF('Indicator Data'!AH64&lt;DO$194,0,10-(DO$195-'Indicator Data'!AH64)/(DO$195-DO$194)*10))),1)</f>
        <v>0</v>
      </c>
      <c r="DP61" s="55">
        <f>ROUND(IF('Indicator Data'!AI64=0,0,IF(LOG('Indicator Data'!AI64)&gt;LOG(DP$195),10,IF(LOG('Indicator Data'!AI64)&lt;LOG(DP$194),0,10-(LOG(DP$195)-LOG('Indicator Data'!AI64))/(LOG(DP$195)-LOG(DP$194))*10))),1)</f>
        <v>0</v>
      </c>
      <c r="DQ61" s="57">
        <f t="shared" si="104"/>
        <v>0</v>
      </c>
      <c r="DR61" s="55">
        <f>'Indicator Data'!AJ64</f>
        <v>0</v>
      </c>
      <c r="DS61" s="55">
        <f>'Indicator Data'!AK64</f>
        <v>0</v>
      </c>
      <c r="DT61" s="57">
        <f t="shared" si="105"/>
        <v>0</v>
      </c>
      <c r="DU61" s="58">
        <f t="shared" si="106"/>
        <v>0</v>
      </c>
      <c r="DV61" s="15"/>
      <c r="DW61" s="103"/>
    </row>
    <row r="62" spans="1:127" s="4" customFormat="1" x14ac:dyDescent="0.3">
      <c r="A62" s="121" t="str">
        <f>'Indicator Data'!A65</f>
        <v>France</v>
      </c>
      <c r="B62" s="59" t="str">
        <f>'Indicator Data'!B65</f>
        <v>FRA</v>
      </c>
      <c r="C62" s="55">
        <f>ROUND(IF('Indicator Data'!C65=0,0.1,IF(LOG('Indicator Data'!C65)&gt;C$195,10,IF(LOG('Indicator Data'!C65)&lt;C$194,0,10-(C$195-LOG('Indicator Data'!C65))/(C$195-C$194)*10))),1)</f>
        <v>8</v>
      </c>
      <c r="D62" s="55">
        <f>ROUND(IF('Indicator Data'!D65=0,0.1,IF(LOG('Indicator Data'!D65)&gt;D$195,10,IF(LOG('Indicator Data'!D65)&lt;D$194,0,10-(D$195-LOG('Indicator Data'!D65))/(D$195-D$194)*10))),1)</f>
        <v>0.1</v>
      </c>
      <c r="E62" s="55">
        <f t="shared" si="67"/>
        <v>5.3</v>
      </c>
      <c r="F62" s="55">
        <f>IF('Indicator Data'!E65="No data",0.1,(ROUND(IF('Indicator Data'!E65=0,0,IF(LOG('Indicator Data'!E65)&gt;F$195,10,IF(LOG('Indicator Data'!E65)&lt;F$194,0,10-(F$195-LOG('Indicator Data'!E65))/(F$195-F$194)*10))),1)))</f>
        <v>8.5</v>
      </c>
      <c r="G62" s="55">
        <f>ROUND(IF('Indicator Data'!F65=0,0,IF(LOG('Indicator Data'!F65)&gt;G$195,10,IF(LOG('Indicator Data'!F65)&lt;G$194,0,10-(G$195-LOG('Indicator Data'!F65))/(G$195-G$194)*10))),1)</f>
        <v>6.1</v>
      </c>
      <c r="H62" s="55">
        <f>ROUND(IF('Indicator Data'!G65=0,0,IF(LOG('Indicator Data'!G65)&gt;H$195,10,IF(LOG('Indicator Data'!G65)&lt;H$194,0,10-(H$195-LOG('Indicator Data'!G65))/(H$195-H$194)*10))),1)</f>
        <v>0</v>
      </c>
      <c r="I62" s="55">
        <f>ROUND(IF('Indicator Data'!H65=0,0,IF(LOG('Indicator Data'!H65)&gt;I$195,10,IF(LOG('Indicator Data'!H65)&lt;I$194,0,10-(I$195-LOG('Indicator Data'!H65))/(I$195-I$194)*10))),1)</f>
        <v>0</v>
      </c>
      <c r="J62" s="55">
        <f t="shared" si="68"/>
        <v>0</v>
      </c>
      <c r="K62" s="55">
        <f>ROUND(IF('Indicator Data'!I65=0,0,IF(LOG('Indicator Data'!I65)&gt;K$195,10,IF(LOG('Indicator Data'!I65)&lt;K$194,0,10-(K$195-LOG('Indicator Data'!I65))/(K$195-K$194)*10))),1)</f>
        <v>0</v>
      </c>
      <c r="L62" s="55">
        <f t="shared" si="69"/>
        <v>0</v>
      </c>
      <c r="M62" s="55">
        <f>ROUND(IF('Indicator Data'!J65=0,0,IF(LOG('Indicator Data'!J65)&gt;M$195,10,IF(LOG('Indicator Data'!J65)&lt;M$194,0,10-(M$195-LOG('Indicator Data'!J65))/(M$195-M$194)*10))),1)</f>
        <v>0</v>
      </c>
      <c r="N62" s="56">
        <f>'Indicator Data'!C65/'Indicator Data'!$CK65</f>
        <v>2.5539619339341973E-4</v>
      </c>
      <c r="O62" s="56">
        <f>'Indicator Data'!D65/'Indicator Data'!$CK65</f>
        <v>0</v>
      </c>
      <c r="P62" s="56">
        <f>IF(F62=0.1,"x",'Indicator Data'!E65/'Indicator Data'!$CK65)</f>
        <v>4.0094794565288076E-3</v>
      </c>
      <c r="Q62" s="56">
        <f>'Indicator Data'!F65/'Indicator Data'!$CK65</f>
        <v>7.2403496110419728E-7</v>
      </c>
      <c r="R62" s="56">
        <f>'Indicator Data'!G65/'Indicator Data'!$CK65</f>
        <v>0</v>
      </c>
      <c r="S62" s="56">
        <f>'Indicator Data'!H65/'Indicator Data'!$CK65</f>
        <v>0</v>
      </c>
      <c r="T62" s="56">
        <f>'Indicator Data'!I65/'Indicator Data'!$CK65</f>
        <v>0</v>
      </c>
      <c r="U62" s="56">
        <f>'Indicator Data'!J65/'Indicator Data'!$CK65</f>
        <v>0</v>
      </c>
      <c r="V62" s="55">
        <f t="shared" si="70"/>
        <v>1.3</v>
      </c>
      <c r="W62" s="55">
        <f t="shared" si="71"/>
        <v>0</v>
      </c>
      <c r="X62" s="55">
        <f t="shared" si="72"/>
        <v>0.7</v>
      </c>
      <c r="Y62" s="55">
        <f t="shared" si="73"/>
        <v>2.7</v>
      </c>
      <c r="Z62" s="55">
        <f t="shared" si="74"/>
        <v>5.2</v>
      </c>
      <c r="AA62" s="55">
        <f t="shared" si="75"/>
        <v>0</v>
      </c>
      <c r="AB62" s="55">
        <f t="shared" si="76"/>
        <v>0</v>
      </c>
      <c r="AC62" s="55">
        <f t="shared" si="77"/>
        <v>0</v>
      </c>
      <c r="AD62" s="55">
        <f t="shared" si="78"/>
        <v>0</v>
      </c>
      <c r="AE62" s="55">
        <f t="shared" si="79"/>
        <v>0</v>
      </c>
      <c r="AF62" s="55">
        <f t="shared" si="80"/>
        <v>0</v>
      </c>
      <c r="AG62" s="55">
        <f>ROUND(IF('Indicator Data'!K65=0,0,IF('Indicator Data'!K65&gt;AG$195,10,IF('Indicator Data'!K65&lt;AG$194,0,10-(AG$195-'Indicator Data'!K65)/(AG$195-AG$194)*10))),1)</f>
        <v>2.9</v>
      </c>
      <c r="AH62" s="55">
        <f t="shared" si="81"/>
        <v>4.7</v>
      </c>
      <c r="AI62" s="55">
        <f t="shared" si="82"/>
        <v>0.1</v>
      </c>
      <c r="AJ62" s="55">
        <f t="shared" si="83"/>
        <v>0</v>
      </c>
      <c r="AK62" s="55">
        <f t="shared" si="84"/>
        <v>0</v>
      </c>
      <c r="AL62" s="55">
        <f t="shared" si="85"/>
        <v>0</v>
      </c>
      <c r="AM62" s="55">
        <f t="shared" si="86"/>
        <v>0</v>
      </c>
      <c r="AN62" s="55">
        <f t="shared" si="87"/>
        <v>0</v>
      </c>
      <c r="AO62" s="182">
        <f t="shared" si="88"/>
        <v>3.3</v>
      </c>
      <c r="AP62" s="182">
        <f t="shared" si="41"/>
        <v>6.4</v>
      </c>
      <c r="AQ62" s="182">
        <f t="shared" si="89"/>
        <v>5.7</v>
      </c>
      <c r="AR62" s="182">
        <f t="shared" si="90"/>
        <v>0</v>
      </c>
      <c r="AS62" s="55">
        <f t="shared" si="91"/>
        <v>1.5</v>
      </c>
      <c r="AT62" s="55">
        <f>IF('Indicator Data'!L65="No data","x",IF('Indicator Data'!CL65&lt;1000,"x",ROUND((IF('Indicator Data'!L65&gt;AT$195,10,IF('Indicator Data'!L65&lt;AT$194,0,10-(AT$195-'Indicator Data'!L65)/(AT$195-AT$194)*10))),1)))</f>
        <v>3</v>
      </c>
      <c r="AU62" s="182">
        <f t="shared" si="92"/>
        <v>2.2999999999999998</v>
      </c>
      <c r="AV62" s="55">
        <f>IF('Indicator Data'!M65="No data","x",ROUND(IF('Indicator Data'!M65=0,0,IF(LOG('Indicator Data'!M65)&gt;AV$195,10,IF(LOG('Indicator Data'!M65)&lt;AV$194,0,10-(AV$195-LOG('Indicator Data'!M65))/(AV$195-AV$194)*10))),1))</f>
        <v>0</v>
      </c>
      <c r="AW62" s="56">
        <f>IF(AV62="x","x",'Indicator Data'!M65/'Indicator Data'!$CK65)</f>
        <v>0</v>
      </c>
      <c r="AX62" s="55">
        <f t="shared" si="42"/>
        <v>0</v>
      </c>
      <c r="AY62" s="55">
        <f t="shared" si="43"/>
        <v>0</v>
      </c>
      <c r="AZ62" s="55" t="str">
        <f>IF('Indicator Data'!N65="No data","x",ROUND(IF('Indicator Data'!N65=0,0,IF(LOG('Indicator Data'!N65)&gt;AZ$195,10,IF(LOG('Indicator Data'!N65)&lt;AZ$194,0,10-(AZ$195-LOG('Indicator Data'!N65))/(AZ$195-AZ$194)*10))),1))</f>
        <v>x</v>
      </c>
      <c r="BA62" s="56" t="str">
        <f>IF(AZ62="x","x",'Indicator Data'!N65/'Indicator Data'!$CK65)</f>
        <v>x</v>
      </c>
      <c r="BB62" s="55" t="str">
        <f t="shared" si="44"/>
        <v>x</v>
      </c>
      <c r="BC62" s="55" t="str">
        <f t="shared" si="45"/>
        <v>x</v>
      </c>
      <c r="BD62" s="55" t="str">
        <f>IF('Indicator Data'!O65="No data","x",ROUND(IF('Indicator Data'!O65=0,0,IF(LOG('Indicator Data'!O65)&gt;BD$195,10,IF(LOG('Indicator Data'!O65)&lt;BD$194,0,10-(BD$195-LOG('Indicator Data'!O65))/(BD$195-BD$194)*10))),1))</f>
        <v>x</v>
      </c>
      <c r="BE62" s="56" t="str">
        <f>IF(BD62="x","x",'Indicator Data'!O65/'Indicator Data'!$CK65)</f>
        <v>x</v>
      </c>
      <c r="BF62" s="55" t="str">
        <f t="shared" si="46"/>
        <v>x</v>
      </c>
      <c r="BG62" s="55" t="str">
        <f t="shared" si="47"/>
        <v>x</v>
      </c>
      <c r="BH62" s="55" t="str">
        <f>IF('Indicator Data'!P65="No data","x",ROUND(IF('Indicator Data'!P65=0,0,IF(LOG('Indicator Data'!P65)&gt;BH$195,10,IF(LOG('Indicator Data'!P65)&lt;BH$194,0,10-(BH$195-LOG('Indicator Data'!P65))/(BH$195-BH$194)*10))),1))</f>
        <v>x</v>
      </c>
      <c r="BI62" s="56" t="str">
        <f>IF(BH62="x","x",'Indicator Data'!P65/'Indicator Data'!$CK65)</f>
        <v>x</v>
      </c>
      <c r="BJ62" s="55" t="str">
        <f t="shared" si="48"/>
        <v>x</v>
      </c>
      <c r="BK62" s="55" t="str">
        <f t="shared" si="49"/>
        <v>x</v>
      </c>
      <c r="BL62" s="55">
        <f t="shared" si="50"/>
        <v>0</v>
      </c>
      <c r="BM62" s="55">
        <f>ROUND(IF('Indicator Data'!Q65=0,0,IF(LOG('Indicator Data'!Q65)&gt;BM$195,10,IF(LOG('Indicator Data'!Q65)&lt;BM$194,0,10-(BM$195-LOG('Indicator Data'!Q65))/(BM$195-BM$194)*10))),1)</f>
        <v>0</v>
      </c>
      <c r="BN62" s="55">
        <f>ROUND(IF('Indicator Data'!R65=0,0,IF(LOG('Indicator Data'!R65)&gt;BN$195,10,IF(LOG('Indicator Data'!R65)&lt;BN$194,0,10-(BN$195-LOG('Indicator Data'!R65))/(BN$195-BN$194)*10))),1)</f>
        <v>0</v>
      </c>
      <c r="BO62" s="55">
        <f t="shared" si="51"/>
        <v>0</v>
      </c>
      <c r="BP62" s="56">
        <f>'Indicator Data'!Q65/'Indicator Data'!$CK65</f>
        <v>0</v>
      </c>
      <c r="BQ62" s="56">
        <f>'Indicator Data'!R65/'Indicator Data'!$CK65</f>
        <v>0</v>
      </c>
      <c r="BR62" s="55">
        <f t="shared" si="93"/>
        <v>0</v>
      </c>
      <c r="BS62" s="55">
        <f t="shared" si="94"/>
        <v>0</v>
      </c>
      <c r="BT62" s="55">
        <f t="shared" si="28"/>
        <v>0</v>
      </c>
      <c r="BU62" s="55">
        <f t="shared" si="52"/>
        <v>0</v>
      </c>
      <c r="BV62" s="55">
        <f>ROUND(IF('Indicator Data'!S65=0,0,IF(LOG('Indicator Data'!S65)&gt;BV$195,10,IF(LOG('Indicator Data'!S65)&lt;BV$194,0,10-(BV$195-LOG('Indicator Data'!S65))/(BV$195-BV$194)*10))),1)</f>
        <v>0</v>
      </c>
      <c r="BW62" s="55">
        <f>ROUND(IF('Indicator Data'!T65=0,0,IF(LOG('Indicator Data'!T65)&gt;BW$195,10,IF(LOG('Indicator Data'!T65)&lt;BW$194,0,10-(BW$195-LOG('Indicator Data'!T65))/(BW$195-BW$194)*10))),1)</f>
        <v>0</v>
      </c>
      <c r="BX62" s="55">
        <f t="shared" si="53"/>
        <v>0</v>
      </c>
      <c r="BY62" s="56">
        <f>'Indicator Data'!S65/'Indicator Data'!$CK65</f>
        <v>0</v>
      </c>
      <c r="BZ62" s="56">
        <f>'Indicator Data'!T65/'Indicator Data'!$CK65</f>
        <v>0</v>
      </c>
      <c r="CA62" s="55">
        <f t="shared" si="95"/>
        <v>0</v>
      </c>
      <c r="CB62" s="55">
        <f t="shared" si="96"/>
        <v>0</v>
      </c>
      <c r="CC62" s="55">
        <f t="shared" si="54"/>
        <v>0</v>
      </c>
      <c r="CD62" s="55">
        <f t="shared" si="55"/>
        <v>0</v>
      </c>
      <c r="CE62" s="55">
        <f t="shared" si="56"/>
        <v>0</v>
      </c>
      <c r="CF62" s="55">
        <f>ROUND(IF('Indicator Data'!U65=0,0,IF(LOG('Indicator Data'!U65)&gt;CF$195,10,IF(LOG('Indicator Data'!U65)&lt;CF$194,0,10-(CF$195-LOG('Indicator Data'!U65))/(CF$195-CF$194)*10))),1)</f>
        <v>0</v>
      </c>
      <c r="CG62" s="56">
        <f>'Indicator Data'!U65/'Indicator Data'!$CK65</f>
        <v>0</v>
      </c>
      <c r="CH62" s="55">
        <f t="shared" si="97"/>
        <v>0</v>
      </c>
      <c r="CI62" s="55">
        <f t="shared" si="57"/>
        <v>0</v>
      </c>
      <c r="CJ62" s="55">
        <f>ROUND(IF('Indicator Data'!V65=0,0,IF(LOG('Indicator Data'!V65)&gt;CJ$195,10,IF(LOG('Indicator Data'!V65)&lt;CJ$194,0,10-(CJ$195-LOG('Indicator Data'!V65))/(CJ$195-CJ$194)*10))),1)</f>
        <v>0</v>
      </c>
      <c r="CK62" s="56">
        <f>IF('Indicator Data'!V65/'Indicator Data'!$CK65&gt;1,1,'Indicator Data'!V65/'Indicator Data'!$CK65)</f>
        <v>0</v>
      </c>
      <c r="CL62" s="55">
        <f t="shared" si="98"/>
        <v>0</v>
      </c>
      <c r="CM62" s="55">
        <f t="shared" si="58"/>
        <v>0</v>
      </c>
      <c r="CN62" s="55">
        <f>ROUND(IF('Indicator Data'!W65=0,0,IF(LOG('Indicator Data'!W65)&gt;CN$195,10,IF(LOG('Indicator Data'!W65)&lt;CN$194,0,10-(CN$195-LOG('Indicator Data'!W65))/(CN$195-CN$194)*10))),1)</f>
        <v>3.9</v>
      </c>
      <c r="CO62" s="56">
        <f>'Indicator Data'!W65/'Indicator Data'!$CK65</f>
        <v>8.9104911205187048E-5</v>
      </c>
      <c r="CP62" s="55">
        <f t="shared" si="99"/>
        <v>0</v>
      </c>
      <c r="CQ62" s="55">
        <f t="shared" si="59"/>
        <v>2.2000000000000002</v>
      </c>
      <c r="CR62" s="55">
        <f t="shared" si="100"/>
        <v>0.6</v>
      </c>
      <c r="CS62" s="55">
        <f>IF('Indicator Data'!BZ65="No data","x",ROUND(IF('Indicator Data'!BZ65&gt;CS$195,0,IF('Indicator Data'!BZ65&lt;CS$194,10,(CS$195-'Indicator Data'!BZ65)/(CS$195-CS$194)*10)),1))</f>
        <v>0.1</v>
      </c>
      <c r="CT62" s="55">
        <f>IF('Indicator Data'!CA65="No data","x",ROUND(IF('Indicator Data'!CA65&gt;CT$195,0,IF('Indicator Data'!CA65&lt;CT$194,10,(CT$195-'Indicator Data'!CA65)/(CT$195-CT$194)*10)),1))</f>
        <v>0</v>
      </c>
      <c r="CU62" s="55" t="str">
        <f>IF('Indicator Data'!AC65="No data","x",ROUND(IF('Indicator Data'!AC65&gt;CU$195,0,IF('Indicator Data'!AC65&lt;CU$194,10,(CU$195-'Indicator Data'!AC65)/(CU$195-CU$194)*10)),1))</f>
        <v>x</v>
      </c>
      <c r="CV62" s="55">
        <f t="shared" si="101"/>
        <v>0.1</v>
      </c>
      <c r="CW62" s="55">
        <f>IF('Indicator Data'!X65="No data","x",ROUND(IF(LOG('Indicator Data'!X65)&gt;CW$195,10,IF(LOG('Indicator Data'!X65)&lt;CW$194,0,10-(CW$195-LOG('Indicator Data'!X65))/(CW$195-CW$194)*10)),1))</f>
        <v>7</v>
      </c>
      <c r="CX62" s="55">
        <f>IF('Indicator Data'!Y65="No data","x",ROUND(IF('Indicator Data'!Y65&gt;CX$195,10,IF('Indicator Data'!Y65&lt;CX$194,0,10-(CX$195-'Indicator Data'!Y65)/(CX$195-CX$194)*10)),1))</f>
        <v>1</v>
      </c>
      <c r="CY62" s="55">
        <f>IF('Indicator Data'!Z65="No data","x",ROUND(IF('Indicator Data'!Z65&gt;CY$195,10,IF('Indicator Data'!Z65&lt;CY$194,0,10-(CY$195-'Indicator Data'!Z65)/(CY$195-CY$194)*10)),1))</f>
        <v>8</v>
      </c>
      <c r="CZ62" s="55">
        <f>IF('Indicator Data'!AA65="No data","x",ROUND(IF('Indicator Data'!AA65&gt;CZ$195,10,IF('Indicator Data'!AA65&lt;CZ$194,0,10-(CZ$195-'Indicator Data'!AA65)/(CZ$195-CZ$194)*10)),1))</f>
        <v>0.7</v>
      </c>
      <c r="DA62" s="55">
        <f t="shared" si="60"/>
        <v>4.2</v>
      </c>
      <c r="DB62" s="55">
        <f t="shared" si="61"/>
        <v>2.8</v>
      </c>
      <c r="DC62" s="55" t="str">
        <f>IF('Indicator Data'!AF65="No data","x",ROUND(IF('Indicator Data'!AF65&gt;DC$195,10,IF('Indicator Data'!AF65&lt;DC$194,0,10-(DC$195-'Indicator Data'!AF65)/(DC$195-DC$194)*10)),1))</f>
        <v>x</v>
      </c>
      <c r="DD62" s="55">
        <f>IF('Indicator Data'!AG65="No data","x",ROUND(IF('Indicator Data'!AG65&gt;DD$195,10,IF('Indicator Data'!AG65&lt;DD$194,0,10-(DD$195-'Indicator Data'!AG65)/(DD$195-DD$194)*10)),1))</f>
        <v>0.4</v>
      </c>
      <c r="DE62" s="55">
        <f t="shared" si="62"/>
        <v>3.4</v>
      </c>
      <c r="DF62" s="55">
        <f>IF('Indicator Data'!AB65="No data","x",ROUND(IF('Indicator Data'!AB65&gt;DF$195,10,IF('Indicator Data'!AB65&lt;DF$194,0,10-(DF$195-'Indicator Data'!AB65)/(DF$195-DF$194)*10)),1))</f>
        <v>0</v>
      </c>
      <c r="DG62" s="55">
        <f t="shared" si="63"/>
        <v>0</v>
      </c>
      <c r="DH62" s="183">
        <f>IF('Indicator Data'!AD65="No data","x",'Indicator Data'!AD65/'Indicator Data'!$CJ65)</f>
        <v>9.107975587984541E-4</v>
      </c>
      <c r="DI62" s="55">
        <f t="shared" si="64"/>
        <v>0.9</v>
      </c>
      <c r="DJ62" s="55">
        <f>IF('Indicator Data'!AE65="No data","x",ROUND(IF('Indicator Data'!AE65&gt;DJ$195,0,IF('Indicator Data'!AE65&lt;DJ$194,10,(DJ$195-'Indicator Data'!AE65)/(DJ$195-DJ$194)*10)),1))</f>
        <v>2</v>
      </c>
      <c r="DK62" s="55">
        <f t="shared" si="65"/>
        <v>1.5</v>
      </c>
      <c r="DL62" s="55">
        <f t="shared" si="66"/>
        <v>1.6</v>
      </c>
      <c r="DM62" s="57">
        <f t="shared" si="102"/>
        <v>1.3</v>
      </c>
      <c r="DN62" s="58">
        <f t="shared" si="103"/>
        <v>3.5</v>
      </c>
      <c r="DO62" s="55">
        <f>ROUND(IF('Indicator Data'!AH65=0,0,IF('Indicator Data'!AH65&gt;DO$195,10,IF('Indicator Data'!AH65&lt;DO$194,0,10-(DO$195-'Indicator Data'!AH65)/(DO$195-DO$194)*10))),1)</f>
        <v>0.4</v>
      </c>
      <c r="DP62" s="55">
        <f>ROUND(IF('Indicator Data'!AI65=0,0,IF(LOG('Indicator Data'!AI65)&gt;LOG(DP$195),10,IF(LOG('Indicator Data'!AI65)&lt;LOG(DP$194),0,10-(LOG(DP$195)-LOG('Indicator Data'!AI65))/(LOG(DP$195)-LOG(DP$194))*10))),1)</f>
        <v>1.4</v>
      </c>
      <c r="DQ62" s="57">
        <f t="shared" si="104"/>
        <v>0.9</v>
      </c>
      <c r="DR62" s="55">
        <f>'Indicator Data'!AJ65</f>
        <v>0</v>
      </c>
      <c r="DS62" s="55">
        <f>'Indicator Data'!AK65</f>
        <v>0</v>
      </c>
      <c r="DT62" s="57">
        <f t="shared" si="105"/>
        <v>0</v>
      </c>
      <c r="DU62" s="58">
        <f t="shared" si="106"/>
        <v>0.6</v>
      </c>
      <c r="DV62" s="15"/>
      <c r="DW62" s="103"/>
    </row>
    <row r="63" spans="1:127" s="4" customFormat="1" x14ac:dyDescent="0.3">
      <c r="A63" s="121" t="str">
        <f>'Indicator Data'!A66</f>
        <v>Gabon</v>
      </c>
      <c r="B63" s="59" t="str">
        <f>'Indicator Data'!B66</f>
        <v>GAB</v>
      </c>
      <c r="C63" s="55">
        <f>ROUND(IF('Indicator Data'!C66=0,0.1,IF(LOG('Indicator Data'!C66)&gt;C$195,10,IF(LOG('Indicator Data'!C66)&lt;C$194,0,10-(C$195-LOG('Indicator Data'!C66))/(C$195-C$194)*10))),1)</f>
        <v>0.1</v>
      </c>
      <c r="D63" s="55">
        <f>ROUND(IF('Indicator Data'!D66=0,0.1,IF(LOG('Indicator Data'!D66)&gt;D$195,10,IF(LOG('Indicator Data'!D66)&lt;D$194,0,10-(D$195-LOG('Indicator Data'!D66))/(D$195-D$194)*10))),1)</f>
        <v>0.1</v>
      </c>
      <c r="E63" s="55">
        <f t="shared" si="67"/>
        <v>0.1</v>
      </c>
      <c r="F63" s="55">
        <f>IF('Indicator Data'!E66="No data",0.1,(ROUND(IF('Indicator Data'!E66=0,0,IF(LOG('Indicator Data'!E66)&gt;F$195,10,IF(LOG('Indicator Data'!E66)&lt;F$194,0,10-(F$195-LOG('Indicator Data'!E66))/(F$195-F$194)*10))),1)))</f>
        <v>5.2</v>
      </c>
      <c r="G63" s="55">
        <f>ROUND(IF('Indicator Data'!F66=0,0,IF(LOG('Indicator Data'!F66)&gt;G$195,10,IF(LOG('Indicator Data'!F66)&lt;G$194,0,10-(G$195-LOG('Indicator Data'!F66))/(G$195-G$194)*10))),1)</f>
        <v>0</v>
      </c>
      <c r="H63" s="55">
        <f>ROUND(IF('Indicator Data'!G66=0,0,IF(LOG('Indicator Data'!G66)&gt;H$195,10,IF(LOG('Indicator Data'!G66)&lt;H$194,0,10-(H$195-LOG('Indicator Data'!G66))/(H$195-H$194)*10))),1)</f>
        <v>0</v>
      </c>
      <c r="I63" s="55">
        <f>ROUND(IF('Indicator Data'!H66=0,0,IF(LOG('Indicator Data'!H66)&gt;I$195,10,IF(LOG('Indicator Data'!H66)&lt;I$194,0,10-(I$195-LOG('Indicator Data'!H66))/(I$195-I$194)*10))),1)</f>
        <v>0</v>
      </c>
      <c r="J63" s="55">
        <f t="shared" si="68"/>
        <v>0</v>
      </c>
      <c r="K63" s="55">
        <f>ROUND(IF('Indicator Data'!I66=0,0,IF(LOG('Indicator Data'!I66)&gt;K$195,10,IF(LOG('Indicator Data'!I66)&lt;K$194,0,10-(K$195-LOG('Indicator Data'!I66))/(K$195-K$194)*10))),1)</f>
        <v>0</v>
      </c>
      <c r="L63" s="55">
        <f t="shared" si="69"/>
        <v>0</v>
      </c>
      <c r="M63" s="55">
        <f>ROUND(IF('Indicator Data'!J66=0,0,IF(LOG('Indicator Data'!J66)&gt;M$195,10,IF(LOG('Indicator Data'!J66)&lt;M$194,0,10-(M$195-LOG('Indicator Data'!J66))/(M$195-M$194)*10))),1)</f>
        <v>0</v>
      </c>
      <c r="N63" s="56">
        <f>'Indicator Data'!C66/'Indicator Data'!$CK66</f>
        <v>0</v>
      </c>
      <c r="O63" s="56">
        <f>'Indicator Data'!D66/'Indicator Data'!$CK66</f>
        <v>0</v>
      </c>
      <c r="P63" s="56">
        <f>IF(F63=0.1,"x",'Indicator Data'!E66/'Indicator Data'!$CK66)</f>
        <v>6.5875470923175312E-3</v>
      </c>
      <c r="Q63" s="56">
        <f>'Indicator Data'!F66/'Indicator Data'!$CK66</f>
        <v>0</v>
      </c>
      <c r="R63" s="56">
        <f>'Indicator Data'!G66/'Indicator Data'!$CK66</f>
        <v>0</v>
      </c>
      <c r="S63" s="56">
        <f>'Indicator Data'!H66/'Indicator Data'!$CK66</f>
        <v>0</v>
      </c>
      <c r="T63" s="56">
        <f>'Indicator Data'!I66/'Indicator Data'!$CK66</f>
        <v>0</v>
      </c>
      <c r="U63" s="56">
        <f>'Indicator Data'!J66/'Indicator Data'!$CK66</f>
        <v>0</v>
      </c>
      <c r="V63" s="55">
        <f t="shared" si="70"/>
        <v>0</v>
      </c>
      <c r="W63" s="55">
        <f t="shared" si="71"/>
        <v>0</v>
      </c>
      <c r="X63" s="55">
        <f t="shared" si="72"/>
        <v>0</v>
      </c>
      <c r="Y63" s="55">
        <f t="shared" si="73"/>
        <v>4.4000000000000004</v>
      </c>
      <c r="Z63" s="55">
        <f t="shared" si="74"/>
        <v>0</v>
      </c>
      <c r="AA63" s="55">
        <f t="shared" si="75"/>
        <v>0</v>
      </c>
      <c r="AB63" s="55">
        <f t="shared" si="76"/>
        <v>0</v>
      </c>
      <c r="AC63" s="55">
        <f t="shared" si="77"/>
        <v>0</v>
      </c>
      <c r="AD63" s="55">
        <f t="shared" si="78"/>
        <v>0</v>
      </c>
      <c r="AE63" s="55">
        <f t="shared" si="79"/>
        <v>0</v>
      </c>
      <c r="AF63" s="55">
        <f t="shared" si="80"/>
        <v>0</v>
      </c>
      <c r="AG63" s="55">
        <f>ROUND(IF('Indicator Data'!K66=0,0,IF('Indicator Data'!K66&gt;AG$195,10,IF('Indicator Data'!K66&lt;AG$194,0,10-(AG$195-'Indicator Data'!K66)/(AG$195-AG$194)*10))),1)</f>
        <v>0</v>
      </c>
      <c r="AH63" s="55">
        <f t="shared" si="81"/>
        <v>0.1</v>
      </c>
      <c r="AI63" s="55">
        <f t="shared" si="82"/>
        <v>0.1</v>
      </c>
      <c r="AJ63" s="55">
        <f t="shared" si="83"/>
        <v>0</v>
      </c>
      <c r="AK63" s="55">
        <f t="shared" si="84"/>
        <v>0</v>
      </c>
      <c r="AL63" s="55">
        <f t="shared" si="85"/>
        <v>0</v>
      </c>
      <c r="AM63" s="55">
        <f t="shared" si="86"/>
        <v>0</v>
      </c>
      <c r="AN63" s="55">
        <f t="shared" si="87"/>
        <v>0</v>
      </c>
      <c r="AO63" s="182">
        <f t="shared" si="88"/>
        <v>0.1</v>
      </c>
      <c r="AP63" s="182">
        <f t="shared" si="41"/>
        <v>4.8</v>
      </c>
      <c r="AQ63" s="182">
        <f t="shared" si="89"/>
        <v>0</v>
      </c>
      <c r="AR63" s="182">
        <f t="shared" si="90"/>
        <v>0</v>
      </c>
      <c r="AS63" s="55">
        <f t="shared" si="91"/>
        <v>0</v>
      </c>
      <c r="AT63" s="55">
        <f>IF('Indicator Data'!L66="No data","x",IF('Indicator Data'!CL66&lt;1000,"x",ROUND((IF('Indicator Data'!L66&gt;AT$195,10,IF('Indicator Data'!L66&lt;AT$194,0,10-(AT$195-'Indicator Data'!L66)/(AT$195-AT$194)*10))),1)))</f>
        <v>3</v>
      </c>
      <c r="AU63" s="182">
        <f t="shared" si="92"/>
        <v>1.5</v>
      </c>
      <c r="AV63" s="55">
        <f>IF('Indicator Data'!M66="No data","x",ROUND(IF('Indicator Data'!M66=0,0,IF(LOG('Indicator Data'!M66)&gt;AV$195,10,IF(LOG('Indicator Data'!M66)&lt;AV$194,0,10-(AV$195-LOG('Indicator Data'!M66))/(AV$195-AV$194)*10))),1))</f>
        <v>7.2</v>
      </c>
      <c r="AW63" s="56">
        <f>IF(AV63="x","x",'Indicator Data'!M66/'Indicator Data'!$CK66)</f>
        <v>0.61153267232670661</v>
      </c>
      <c r="AX63" s="55">
        <f t="shared" si="42"/>
        <v>6.8</v>
      </c>
      <c r="AY63" s="55">
        <f t="shared" si="43"/>
        <v>7</v>
      </c>
      <c r="AZ63" s="55">
        <f>IF('Indicator Data'!N66="No data","x",ROUND(IF('Indicator Data'!N66=0,0,IF(LOG('Indicator Data'!N66)&gt;AZ$195,10,IF(LOG('Indicator Data'!N66)&lt;AZ$194,0,10-(AZ$195-LOG('Indicator Data'!N66))/(AZ$195-AZ$194)*10))),1))</f>
        <v>7.9</v>
      </c>
      <c r="BA63" s="56">
        <f>IF(AZ63="x","x",'Indicator Data'!N66/'Indicator Data'!$CK66)</f>
        <v>0.31465403423938976</v>
      </c>
      <c r="BB63" s="55">
        <f t="shared" si="44"/>
        <v>10</v>
      </c>
      <c r="BC63" s="55">
        <f t="shared" si="45"/>
        <v>9.1999999999999993</v>
      </c>
      <c r="BD63" s="55">
        <f>IF('Indicator Data'!O66="No data","x",ROUND(IF('Indicator Data'!O66=0,0,IF(LOG('Indicator Data'!O66)&gt;BD$195,10,IF(LOG('Indicator Data'!O66)&lt;BD$194,0,10-(BD$195-LOG('Indicator Data'!O66))/(BD$195-BD$194)*10))),1))</f>
        <v>0</v>
      </c>
      <c r="BE63" s="56">
        <f>IF(BD63="x","x",'Indicator Data'!O66/'Indicator Data'!$CK66)</f>
        <v>0</v>
      </c>
      <c r="BF63" s="55">
        <f t="shared" si="46"/>
        <v>0</v>
      </c>
      <c r="BG63" s="55">
        <f t="shared" si="47"/>
        <v>0</v>
      </c>
      <c r="BH63" s="55">
        <f>IF('Indicator Data'!P66="No data","x",ROUND(IF('Indicator Data'!P66=0,0,IF(LOG('Indicator Data'!P66)&gt;BH$195,10,IF(LOG('Indicator Data'!P66)&lt;BH$194,0,10-(BH$195-LOG('Indicator Data'!P66))/(BH$195-BH$194)*10))),1))</f>
        <v>7.6</v>
      </c>
      <c r="BI63" s="56">
        <f>IF(BH63="x","x",'Indicator Data'!P66/'Indicator Data'!$CK66)</f>
        <v>0.19698245527302391</v>
      </c>
      <c r="BJ63" s="55">
        <f t="shared" si="48"/>
        <v>10</v>
      </c>
      <c r="BK63" s="55">
        <f t="shared" si="49"/>
        <v>9.1</v>
      </c>
      <c r="BL63" s="55">
        <f t="shared" si="50"/>
        <v>7.5</v>
      </c>
      <c r="BM63" s="55">
        <f>ROUND(IF('Indicator Data'!Q66=0,0,IF(LOG('Indicator Data'!Q66)&gt;BM$195,10,IF(LOG('Indicator Data'!Q66)&lt;BM$194,0,10-(BM$195-LOG('Indicator Data'!Q66))/(BM$195-BM$194)*10))),1)</f>
        <v>7.5</v>
      </c>
      <c r="BN63" s="55">
        <f>ROUND(IF('Indicator Data'!R66=0,0,IF(LOG('Indicator Data'!R66)&gt;BN$195,10,IF(LOG('Indicator Data'!R66)&lt;BN$194,0,10-(BN$195-LOG('Indicator Data'!R66))/(BN$195-BN$194)*10))),1)</f>
        <v>0</v>
      </c>
      <c r="BO63" s="55">
        <f t="shared" si="51"/>
        <v>2.5</v>
      </c>
      <c r="BP63" s="56">
        <f>'Indicator Data'!Q66/'Indicator Data'!$CK66</f>
        <v>0.94045746332433722</v>
      </c>
      <c r="BQ63" s="56">
        <f>'Indicator Data'!R66/'Indicator Data'!$CK66</f>
        <v>0</v>
      </c>
      <c r="BR63" s="55">
        <f t="shared" si="93"/>
        <v>9.4</v>
      </c>
      <c r="BS63" s="55">
        <f t="shared" si="94"/>
        <v>0</v>
      </c>
      <c r="BT63" s="55">
        <f t="shared" si="28"/>
        <v>3.1333333333333333</v>
      </c>
      <c r="BU63" s="55">
        <f t="shared" si="52"/>
        <v>2.8</v>
      </c>
      <c r="BV63" s="55">
        <f>ROUND(IF('Indicator Data'!S66=0,0,IF(LOG('Indicator Data'!S66)&gt;BV$195,10,IF(LOG('Indicator Data'!S66)&lt;BV$194,0,10-(BV$195-LOG('Indicator Data'!S66))/(BV$195-BV$194)*10))),1)</f>
        <v>0</v>
      </c>
      <c r="BW63" s="55">
        <f>ROUND(IF('Indicator Data'!T66=0,0,IF(LOG('Indicator Data'!T66)&gt;BW$195,10,IF(LOG('Indicator Data'!T66)&lt;BW$194,0,10-(BW$195-LOG('Indicator Data'!T66))/(BW$195-BW$194)*10))),1)</f>
        <v>7.5</v>
      </c>
      <c r="BX63" s="55">
        <f t="shared" si="53"/>
        <v>5</v>
      </c>
      <c r="BY63" s="56">
        <f>'Indicator Data'!S66/'Indicator Data'!$CK66</f>
        <v>0</v>
      </c>
      <c r="BZ63" s="56">
        <f>'Indicator Data'!T66/'Indicator Data'!$CK66</f>
        <v>0.94045746332433722</v>
      </c>
      <c r="CA63" s="55">
        <f t="shared" si="95"/>
        <v>0</v>
      </c>
      <c r="CB63" s="55">
        <f t="shared" si="96"/>
        <v>9.4</v>
      </c>
      <c r="CC63" s="55">
        <f t="shared" si="54"/>
        <v>6.2666666666666666</v>
      </c>
      <c r="CD63" s="55">
        <f t="shared" si="55"/>
        <v>5.7</v>
      </c>
      <c r="CE63" s="55">
        <f t="shared" si="56"/>
        <v>4.4000000000000004</v>
      </c>
      <c r="CF63" s="55">
        <f>ROUND(IF('Indicator Data'!U66=0,0,IF(LOG('Indicator Data'!U66)&gt;CF$195,10,IF(LOG('Indicator Data'!U66)&lt;CF$194,0,10-(CF$195-LOG('Indicator Data'!U66))/(CF$195-CF$194)*10))),1)</f>
        <v>7.3</v>
      </c>
      <c r="CG63" s="56">
        <f>'Indicator Data'!U66/'Indicator Data'!$CK66</f>
        <v>0.77339399895433036</v>
      </c>
      <c r="CH63" s="55">
        <f t="shared" si="97"/>
        <v>8.6</v>
      </c>
      <c r="CI63" s="55">
        <f t="shared" si="57"/>
        <v>8</v>
      </c>
      <c r="CJ63" s="55">
        <f>ROUND(IF('Indicator Data'!V66=0,0,IF(LOG('Indicator Data'!V66)&gt;CJ$195,10,IF(LOG('Indicator Data'!V66)&lt;CJ$194,0,10-(CJ$195-LOG('Indicator Data'!V66))/(CJ$195-CJ$194)*10))),1)</f>
        <v>7.4</v>
      </c>
      <c r="CK63" s="56">
        <f>IF('Indicator Data'!V66/'Indicator Data'!$CK66&gt;1,1,'Indicator Data'!V66/'Indicator Data'!$CK66)</f>
        <v>0.80145205788136342</v>
      </c>
      <c r="CL63" s="55">
        <f t="shared" si="98"/>
        <v>8</v>
      </c>
      <c r="CM63" s="55">
        <f t="shared" si="58"/>
        <v>7.7</v>
      </c>
      <c r="CN63" s="55">
        <f>ROUND(IF('Indicator Data'!W66=0,0,IF(LOG('Indicator Data'!W66)&gt;CN$195,10,IF(LOG('Indicator Data'!W66)&lt;CN$194,0,10-(CN$195-LOG('Indicator Data'!W66))/(CN$195-CN$194)*10))),1)</f>
        <v>7.4</v>
      </c>
      <c r="CO63" s="56">
        <f>'Indicator Data'!W66/'Indicator Data'!$CK66</f>
        <v>0.88401706256056367</v>
      </c>
      <c r="CP63" s="55">
        <f t="shared" si="99"/>
        <v>8.8000000000000007</v>
      </c>
      <c r="CQ63" s="55">
        <f t="shared" si="59"/>
        <v>8.1999999999999993</v>
      </c>
      <c r="CR63" s="55">
        <f t="shared" si="100"/>
        <v>7.3</v>
      </c>
      <c r="CS63" s="55">
        <f>IF('Indicator Data'!BZ66="No data","x",ROUND(IF('Indicator Data'!BZ66&gt;CS$195,0,IF('Indicator Data'!BZ66&lt;CS$194,10,(CS$195-'Indicator Data'!BZ66)/(CS$195-CS$194)*10)),1))</f>
        <v>5.8</v>
      </c>
      <c r="CT63" s="55">
        <f>IF('Indicator Data'!CA66="No data","x",ROUND(IF('Indicator Data'!CA66&gt;CT$195,0,IF('Indicator Data'!CA66&lt;CT$194,10,(CT$195-'Indicator Data'!CA66)/(CT$195-CT$194)*10)),1))</f>
        <v>2.4</v>
      </c>
      <c r="CU63" s="55" t="str">
        <f>IF('Indicator Data'!AC66="No data","x",ROUND(IF('Indicator Data'!AC66&gt;CU$195,0,IF('Indicator Data'!AC66&lt;CU$194,10,(CU$195-'Indicator Data'!AC66)/(CU$195-CU$194)*10)),1))</f>
        <v>x</v>
      </c>
      <c r="CV63" s="55">
        <f t="shared" si="101"/>
        <v>4.0999999999999996</v>
      </c>
      <c r="CW63" s="55">
        <f>IF('Indicator Data'!X66="No data","x",ROUND(IF(LOG('Indicator Data'!X66)&gt;CW$195,10,IF(LOG('Indicator Data'!X66)&lt;CW$194,0,10-(CW$195-LOG('Indicator Data'!X66))/(CW$195-CW$194)*10)),1))</f>
        <v>3.1</v>
      </c>
      <c r="CX63" s="55">
        <f>IF('Indicator Data'!Y66="No data","x",ROUND(IF('Indicator Data'!Y66&gt;CX$195,10,IF('Indicator Data'!Y66&lt;CX$194,0,10-(CX$195-'Indicator Data'!Y66)/(CX$195-CX$194)*10)),1))</f>
        <v>6.1</v>
      </c>
      <c r="CY63" s="55">
        <f>IF('Indicator Data'!Z66="No data","x",ROUND(IF('Indicator Data'!Z66&gt;CY$195,10,IF('Indicator Data'!Z66&lt;CY$194,0,10-(CY$195-'Indicator Data'!Z66)/(CY$195-CY$194)*10)),1))</f>
        <v>8.9</v>
      </c>
      <c r="CZ63" s="55">
        <f>IF('Indicator Data'!AA66="No data","x",ROUND(IF('Indicator Data'!AA66&gt;CZ$195,10,IF('Indicator Data'!AA66&lt;CZ$194,0,10-(CZ$195-'Indicator Data'!AA66)/(CZ$195-CZ$194)*10)),1))</f>
        <v>5.2</v>
      </c>
      <c r="DA63" s="55">
        <f t="shared" si="60"/>
        <v>5.8</v>
      </c>
      <c r="DB63" s="55">
        <f t="shared" si="61"/>
        <v>5.2</v>
      </c>
      <c r="DC63" s="55">
        <f>IF('Indicator Data'!AF66="No data","x",ROUND(IF('Indicator Data'!AF66&gt;DC$195,10,IF('Indicator Data'!AF66&lt;DC$194,0,10-(DC$195-'Indicator Data'!AF66)/(DC$195-DC$194)*10)),1))</f>
        <v>4.0999999999999996</v>
      </c>
      <c r="DD63" s="55">
        <f>IF('Indicator Data'!AG66="No data","x",ROUND(IF('Indicator Data'!AG66&gt;DD$195,10,IF('Indicator Data'!AG66&lt;DD$194,0,10-(DD$195-'Indicator Data'!AG66)/(DD$195-DD$194)*10)),1))</f>
        <v>6.4</v>
      </c>
      <c r="DE63" s="55">
        <f t="shared" si="62"/>
        <v>5.6</v>
      </c>
      <c r="DF63" s="55">
        <f>IF('Indicator Data'!AB66="No data","x",ROUND(IF('Indicator Data'!AB66&gt;DF$195,10,IF('Indicator Data'!AB66&lt;DF$194,0,10-(DF$195-'Indicator Data'!AB66)/(DF$195-DF$194)*10)),1))</f>
        <v>1</v>
      </c>
      <c r="DG63" s="55">
        <f t="shared" si="63"/>
        <v>3.1</v>
      </c>
      <c r="DH63" s="183" t="str">
        <f>IF('Indicator Data'!AD66="No data","x",'Indicator Data'!AD66/'Indicator Data'!$CJ66)</f>
        <v>x</v>
      </c>
      <c r="DI63" s="55" t="str">
        <f t="shared" si="64"/>
        <v>x</v>
      </c>
      <c r="DJ63" s="55">
        <f>IF('Indicator Data'!AE66="No data","x",ROUND(IF('Indicator Data'!AE66&gt;DJ$195,0,IF('Indicator Data'!AE66&lt;DJ$194,10,(DJ$195-'Indicator Data'!AE66)/(DJ$195-DJ$194)*10)),1))</f>
        <v>8</v>
      </c>
      <c r="DK63" s="55">
        <f t="shared" si="65"/>
        <v>8</v>
      </c>
      <c r="DL63" s="55">
        <f t="shared" si="66"/>
        <v>5.6</v>
      </c>
      <c r="DM63" s="57">
        <f t="shared" si="102"/>
        <v>6.5</v>
      </c>
      <c r="DN63" s="58">
        <f t="shared" si="103"/>
        <v>2.6</v>
      </c>
      <c r="DO63" s="55">
        <f>ROUND(IF('Indicator Data'!AH66=0,0,IF('Indicator Data'!AH66&gt;DO$195,10,IF('Indicator Data'!AH66&lt;DO$194,0,10-(DO$195-'Indicator Data'!AH66)/(DO$195-DO$194)*10))),1)</f>
        <v>6.9</v>
      </c>
      <c r="DP63" s="55">
        <f>ROUND(IF('Indicator Data'!AI66=0,0,IF(LOG('Indicator Data'!AI66)&gt;LOG(DP$195),10,IF(LOG('Indicator Data'!AI66)&lt;LOG(DP$194),0,10-(LOG(DP$195)-LOG('Indicator Data'!AI66))/(LOG(DP$195)-LOG(DP$194))*10))),1)</f>
        <v>5.2</v>
      </c>
      <c r="DQ63" s="57">
        <f t="shared" si="104"/>
        <v>6.1</v>
      </c>
      <c r="DR63" s="55">
        <f>'Indicator Data'!AJ66</f>
        <v>0</v>
      </c>
      <c r="DS63" s="55">
        <f>'Indicator Data'!AK66</f>
        <v>0</v>
      </c>
      <c r="DT63" s="57">
        <f t="shared" si="105"/>
        <v>0</v>
      </c>
      <c r="DU63" s="58">
        <f t="shared" si="106"/>
        <v>4.3</v>
      </c>
      <c r="DV63" s="15"/>
      <c r="DW63" s="103"/>
    </row>
    <row r="64" spans="1:127" s="4" customFormat="1" x14ac:dyDescent="0.3">
      <c r="A64" s="121" t="str">
        <f>'Indicator Data'!A67</f>
        <v>Gambia</v>
      </c>
      <c r="B64" s="59" t="str">
        <f>'Indicator Data'!B67</f>
        <v>GMB</v>
      </c>
      <c r="C64" s="55">
        <f>ROUND(IF('Indicator Data'!C67=0,0.1,IF(LOG('Indicator Data'!C67)&gt;C$195,10,IF(LOG('Indicator Data'!C67)&lt;C$194,0,10-(C$195-LOG('Indicator Data'!C67))/(C$195-C$194)*10))),1)</f>
        <v>0.1</v>
      </c>
      <c r="D64" s="55">
        <f>ROUND(IF('Indicator Data'!D67=0,0.1,IF(LOG('Indicator Data'!D67)&gt;D$195,10,IF(LOG('Indicator Data'!D67)&lt;D$194,0,10-(D$195-LOG('Indicator Data'!D67))/(D$195-D$194)*10))),1)</f>
        <v>0.1</v>
      </c>
      <c r="E64" s="55">
        <f t="shared" si="67"/>
        <v>0.1</v>
      </c>
      <c r="F64" s="55">
        <f>IF('Indicator Data'!E67="No data",0.1,(ROUND(IF('Indicator Data'!E67=0,0,IF(LOG('Indicator Data'!E67)&gt;F$195,10,IF(LOG('Indicator Data'!E67)&lt;F$194,0,10-(F$195-LOG('Indicator Data'!E67))/(F$195-F$194)*10))),1)))</f>
        <v>4.5999999999999996</v>
      </c>
      <c r="G64" s="55">
        <f>ROUND(IF('Indicator Data'!F67=0,0,IF(LOG('Indicator Data'!F67)&gt;G$195,10,IF(LOG('Indicator Data'!F67)&lt;G$194,0,10-(G$195-LOG('Indicator Data'!F67))/(G$195-G$194)*10))),1)</f>
        <v>2.9</v>
      </c>
      <c r="H64" s="55">
        <f>ROUND(IF('Indicator Data'!G67=0,0,IF(LOG('Indicator Data'!G67)&gt;H$195,10,IF(LOG('Indicator Data'!G67)&lt;H$194,0,10-(H$195-LOG('Indicator Data'!G67))/(H$195-H$194)*10))),1)</f>
        <v>0</v>
      </c>
      <c r="I64" s="55">
        <f>ROUND(IF('Indicator Data'!H67=0,0,IF(LOG('Indicator Data'!H67)&gt;I$195,10,IF(LOG('Indicator Data'!H67)&lt;I$194,0,10-(I$195-LOG('Indicator Data'!H67))/(I$195-I$194)*10))),1)</f>
        <v>0</v>
      </c>
      <c r="J64" s="55">
        <f t="shared" si="68"/>
        <v>0</v>
      </c>
      <c r="K64" s="55">
        <f>ROUND(IF('Indicator Data'!I67=0,0,IF(LOG('Indicator Data'!I67)&gt;K$195,10,IF(LOG('Indicator Data'!I67)&lt;K$194,0,10-(K$195-LOG('Indicator Data'!I67))/(K$195-K$194)*10))),1)</f>
        <v>0</v>
      </c>
      <c r="L64" s="55">
        <f t="shared" si="69"/>
        <v>0</v>
      </c>
      <c r="M64" s="55">
        <f>ROUND(IF('Indicator Data'!J67=0,0,IF(LOG('Indicator Data'!J67)&gt;M$195,10,IF(LOG('Indicator Data'!J67)&lt;M$194,0,10-(M$195-LOG('Indicator Data'!J67))/(M$195-M$194)*10))),1)</f>
        <v>7.9</v>
      </c>
      <c r="N64" s="56">
        <f>'Indicator Data'!C67/'Indicator Data'!$CK67</f>
        <v>0</v>
      </c>
      <c r="O64" s="56">
        <f>'Indicator Data'!D67/'Indicator Data'!$CK67</f>
        <v>0</v>
      </c>
      <c r="P64" s="56">
        <f>IF(F64=0.1,"x",'Indicator Data'!E67/'Indicator Data'!$CK67)</f>
        <v>3.3505201231405638E-3</v>
      </c>
      <c r="Q64" s="56">
        <f>'Indicator Data'!F67/'Indicator Data'!$CK67</f>
        <v>2.5754106182782282E-7</v>
      </c>
      <c r="R64" s="56">
        <f>'Indicator Data'!G67/'Indicator Data'!$CK67</f>
        <v>0</v>
      </c>
      <c r="S64" s="56">
        <f>'Indicator Data'!H67/'Indicator Data'!$CK67</f>
        <v>0</v>
      </c>
      <c r="T64" s="56">
        <f>'Indicator Data'!I67/'Indicator Data'!$CK67</f>
        <v>0</v>
      </c>
      <c r="U64" s="56">
        <f>'Indicator Data'!J67/'Indicator Data'!$CK67</f>
        <v>7.003020617260043E-3</v>
      </c>
      <c r="V64" s="55">
        <f t="shared" si="70"/>
        <v>0</v>
      </c>
      <c r="W64" s="55">
        <f t="shared" si="71"/>
        <v>0</v>
      </c>
      <c r="X64" s="55">
        <f t="shared" si="72"/>
        <v>0</v>
      </c>
      <c r="Y64" s="55">
        <f t="shared" si="73"/>
        <v>2.2000000000000002</v>
      </c>
      <c r="Z64" s="55">
        <f t="shared" si="74"/>
        <v>4.2</v>
      </c>
      <c r="AA64" s="55">
        <f t="shared" si="75"/>
        <v>0</v>
      </c>
      <c r="AB64" s="55">
        <f t="shared" si="76"/>
        <v>0</v>
      </c>
      <c r="AC64" s="55">
        <f t="shared" si="77"/>
        <v>0</v>
      </c>
      <c r="AD64" s="55">
        <f t="shared" si="78"/>
        <v>0</v>
      </c>
      <c r="AE64" s="55">
        <f t="shared" si="79"/>
        <v>0</v>
      </c>
      <c r="AF64" s="55">
        <f t="shared" si="80"/>
        <v>2.2999999999999998</v>
      </c>
      <c r="AG64" s="55">
        <f>ROUND(IF('Indicator Data'!K67=0,0,IF('Indicator Data'!K67&gt;AG$195,10,IF('Indicator Data'!K67&lt;AG$194,0,10-(AG$195-'Indicator Data'!K67)/(AG$195-AG$194)*10))),1)</f>
        <v>2.9</v>
      </c>
      <c r="AH64" s="55">
        <f t="shared" si="81"/>
        <v>0.1</v>
      </c>
      <c r="AI64" s="55">
        <f t="shared" si="82"/>
        <v>0.1</v>
      </c>
      <c r="AJ64" s="55">
        <f t="shared" si="83"/>
        <v>0</v>
      </c>
      <c r="AK64" s="55">
        <f t="shared" si="84"/>
        <v>0</v>
      </c>
      <c r="AL64" s="55">
        <f t="shared" si="85"/>
        <v>0</v>
      </c>
      <c r="AM64" s="55">
        <f t="shared" si="86"/>
        <v>0</v>
      </c>
      <c r="AN64" s="55">
        <f t="shared" si="87"/>
        <v>5.8</v>
      </c>
      <c r="AO64" s="182">
        <f t="shared" si="88"/>
        <v>0.1</v>
      </c>
      <c r="AP64" s="182">
        <f t="shared" si="41"/>
        <v>3.5</v>
      </c>
      <c r="AQ64" s="182">
        <f t="shared" si="89"/>
        <v>3.6</v>
      </c>
      <c r="AR64" s="182">
        <f t="shared" si="90"/>
        <v>0</v>
      </c>
      <c r="AS64" s="55">
        <f t="shared" si="91"/>
        <v>4.4000000000000004</v>
      </c>
      <c r="AT64" s="55">
        <f>IF('Indicator Data'!L67="No data","x",IF('Indicator Data'!CL67&lt;1000,"x",ROUND((IF('Indicator Data'!L67&gt;AT$195,10,IF('Indicator Data'!L67&lt;AT$194,0,10-(AT$195-'Indicator Data'!L67)/(AT$195-AT$194)*10))),1)))</f>
        <v>2</v>
      </c>
      <c r="AU64" s="182">
        <f t="shared" si="92"/>
        <v>3.2</v>
      </c>
      <c r="AV64" s="55">
        <f>IF('Indicator Data'!M67="No data","x",ROUND(IF('Indicator Data'!M67=0,0,IF(LOG('Indicator Data'!M67)&gt;AV$195,10,IF(LOG('Indicator Data'!M67)&lt;AV$194,0,10-(AV$195-LOG('Indicator Data'!M67))/(AV$195-AV$194)*10))),1))</f>
        <v>7</v>
      </c>
      <c r="AW64" s="56">
        <f>IF(AV64="x","x",'Indicator Data'!M67/'Indicator Data'!$CK67)</f>
        <v>0.41414792710439996</v>
      </c>
      <c r="AX64" s="55">
        <f t="shared" si="42"/>
        <v>4.5999999999999996</v>
      </c>
      <c r="AY64" s="55">
        <f t="shared" si="43"/>
        <v>5.9</v>
      </c>
      <c r="AZ64" s="55">
        <f>IF('Indicator Data'!N67="No data","x",ROUND(IF('Indicator Data'!N67=0,0,IF(LOG('Indicator Data'!N67)&gt;AZ$195,10,IF(LOG('Indicator Data'!N67)&lt;AZ$194,0,10-(AZ$195-LOG('Indicator Data'!N67))/(AZ$195-AZ$194)*10))),1))</f>
        <v>0</v>
      </c>
      <c r="BA64" s="56">
        <f>IF(AZ64="x","x",'Indicator Data'!N67/'Indicator Data'!$CK67)</f>
        <v>0</v>
      </c>
      <c r="BB64" s="55">
        <f t="shared" si="44"/>
        <v>0</v>
      </c>
      <c r="BC64" s="55">
        <f t="shared" si="45"/>
        <v>0</v>
      </c>
      <c r="BD64" s="55">
        <f>IF('Indicator Data'!O67="No data","x",ROUND(IF('Indicator Data'!O67=0,0,IF(LOG('Indicator Data'!O67)&gt;BD$195,10,IF(LOG('Indicator Data'!O67)&lt;BD$194,0,10-(BD$195-LOG('Indicator Data'!O67))/(BD$195-BD$194)*10))),1))</f>
        <v>3.2</v>
      </c>
      <c r="BE64" s="56">
        <f>IF(BD64="x","x",'Indicator Data'!O67/'Indicator Data'!$CK67)</f>
        <v>4.3770640207350502E-4</v>
      </c>
      <c r="BF64" s="55">
        <f t="shared" si="46"/>
        <v>0</v>
      </c>
      <c r="BG64" s="55">
        <f t="shared" si="47"/>
        <v>1.7</v>
      </c>
      <c r="BH64" s="55">
        <f>IF('Indicator Data'!P67="No data","x",ROUND(IF('Indicator Data'!P67=0,0,IF(LOG('Indicator Data'!P67)&gt;BH$195,10,IF(LOG('Indicator Data'!P67)&lt;BH$194,0,10-(BH$195-LOG('Indicator Data'!P67))/(BH$195-BH$194)*10))),1))</f>
        <v>0</v>
      </c>
      <c r="BI64" s="56">
        <f>IF(BH64="x","x",'Indicator Data'!P67/'Indicator Data'!$CK67)</f>
        <v>0</v>
      </c>
      <c r="BJ64" s="55">
        <f t="shared" si="48"/>
        <v>0</v>
      </c>
      <c r="BK64" s="55">
        <f t="shared" si="49"/>
        <v>0</v>
      </c>
      <c r="BL64" s="55">
        <f t="shared" si="50"/>
        <v>2.2999999999999998</v>
      </c>
      <c r="BM64" s="55">
        <f>ROUND(IF('Indicator Data'!Q67=0,0,IF(LOG('Indicator Data'!Q67)&gt;BM$195,10,IF(LOG('Indicator Data'!Q67)&lt;BM$194,0,10-(BM$195-LOG('Indicator Data'!Q67))/(BM$195-BM$194)*10))),1)</f>
        <v>7.6</v>
      </c>
      <c r="BN64" s="55">
        <f>ROUND(IF('Indicator Data'!R67=0,0,IF(LOG('Indicator Data'!R67)&gt;BN$195,10,IF(LOG('Indicator Data'!R67)&lt;BN$194,0,10-(BN$195-LOG('Indicator Data'!R67))/(BN$195-BN$194)*10))),1)</f>
        <v>0</v>
      </c>
      <c r="BO64" s="55">
        <f t="shared" si="51"/>
        <v>2.5333333333333332</v>
      </c>
      <c r="BP64" s="56">
        <f>'Indicator Data'!Q67/'Indicator Data'!$CK67</f>
        <v>0.9766356352978991</v>
      </c>
      <c r="BQ64" s="56">
        <f>'Indicator Data'!R67/'Indicator Data'!$CK67</f>
        <v>0</v>
      </c>
      <c r="BR64" s="55">
        <f t="shared" si="93"/>
        <v>9.8000000000000007</v>
      </c>
      <c r="BS64" s="55">
        <f t="shared" si="94"/>
        <v>0</v>
      </c>
      <c r="BT64" s="55">
        <f t="shared" si="28"/>
        <v>3.2666666666666671</v>
      </c>
      <c r="BU64" s="55">
        <f t="shared" si="52"/>
        <v>2.9</v>
      </c>
      <c r="BV64" s="55">
        <f>ROUND(IF('Indicator Data'!S67=0,0,IF(LOG('Indicator Data'!S67)&gt;BV$195,10,IF(LOG('Indicator Data'!S67)&lt;BV$194,0,10-(BV$195-LOG('Indicator Data'!S67))/(BV$195-BV$194)*10))),1)</f>
        <v>1.9</v>
      </c>
      <c r="BW64" s="55">
        <f>ROUND(IF('Indicator Data'!T67=0,0,IF(LOG('Indicator Data'!T67)&gt;BW$195,10,IF(LOG('Indicator Data'!T67)&lt;BW$194,0,10-(BW$195-LOG('Indicator Data'!T67))/(BW$195-BW$194)*10))),1)</f>
        <v>7.6</v>
      </c>
      <c r="BX64" s="55">
        <f t="shared" si="53"/>
        <v>5.7</v>
      </c>
      <c r="BY64" s="56">
        <f>'Indicator Data'!S67/'Indicator Data'!$CK67</f>
        <v>1.0231766991221643E-4</v>
      </c>
      <c r="BZ64" s="56">
        <f>'Indicator Data'!T67/'Indicator Data'!$CK67</f>
        <v>0.9765333176279869</v>
      </c>
      <c r="CA64" s="55">
        <f t="shared" si="95"/>
        <v>0</v>
      </c>
      <c r="CB64" s="55">
        <f t="shared" si="96"/>
        <v>9.8000000000000007</v>
      </c>
      <c r="CC64" s="55">
        <f t="shared" si="54"/>
        <v>6.5333333333333341</v>
      </c>
      <c r="CD64" s="55">
        <f t="shared" si="55"/>
        <v>6.1</v>
      </c>
      <c r="CE64" s="55">
        <f t="shared" si="56"/>
        <v>4.7</v>
      </c>
      <c r="CF64" s="55">
        <f>ROUND(IF('Indicator Data'!U67=0,0,IF(LOG('Indicator Data'!U67)&gt;CF$195,10,IF(LOG('Indicator Data'!U67)&lt;CF$194,0,10-(CF$195-LOG('Indicator Data'!U67))/(CF$195-CF$194)*10))),1)</f>
        <v>6.5</v>
      </c>
      <c r="CG64" s="56">
        <f>'Indicator Data'!U67/'Indicator Data'!$CK67</f>
        <v>0.17232990810375909</v>
      </c>
      <c r="CH64" s="55">
        <f t="shared" si="97"/>
        <v>1.9</v>
      </c>
      <c r="CI64" s="55">
        <f t="shared" si="57"/>
        <v>4.5999999999999996</v>
      </c>
      <c r="CJ64" s="55">
        <f>ROUND(IF('Indicator Data'!V67=0,0,IF(LOG('Indicator Data'!V67)&gt;CJ$195,10,IF(LOG('Indicator Data'!V67)&lt;CJ$194,0,10-(CJ$195-LOG('Indicator Data'!V67))/(CJ$195-CJ$194)*10))),1)</f>
        <v>7.5</v>
      </c>
      <c r="CK64" s="56">
        <f>IF('Indicator Data'!V67/'Indicator Data'!$CK67&gt;1,1,'Indicator Data'!V67/'Indicator Data'!$CK67)</f>
        <v>0.95314019285633</v>
      </c>
      <c r="CL64" s="55">
        <f t="shared" si="98"/>
        <v>9.5</v>
      </c>
      <c r="CM64" s="55">
        <f t="shared" si="58"/>
        <v>8.6999999999999993</v>
      </c>
      <c r="CN64" s="55">
        <f>ROUND(IF('Indicator Data'!W67=0,0,IF(LOG('Indicator Data'!W67)&gt;CN$195,10,IF(LOG('Indicator Data'!W67)&lt;CN$194,0,10-(CN$195-LOG('Indicator Data'!W67))/(CN$195-CN$194)*10))),1)</f>
        <v>7.5</v>
      </c>
      <c r="CO64" s="56">
        <f>'Indicator Data'!W67/'Indicator Data'!$CK67</f>
        <v>0.95727551817161816</v>
      </c>
      <c r="CP64" s="55">
        <f t="shared" si="99"/>
        <v>9.6</v>
      </c>
      <c r="CQ64" s="55">
        <f t="shared" si="59"/>
        <v>8.8000000000000007</v>
      </c>
      <c r="CR64" s="55">
        <f t="shared" si="100"/>
        <v>7.2</v>
      </c>
      <c r="CS64" s="55">
        <f>IF('Indicator Data'!BZ67="No data","x",ROUND(IF('Indicator Data'!BZ67&gt;CS$195,0,IF('Indicator Data'!BZ67&lt;CS$194,10,(CS$195-'Indicator Data'!BZ67)/(CS$195-CS$194)*10)),1))</f>
        <v>6.8</v>
      </c>
      <c r="CT64" s="55">
        <f>IF('Indicator Data'!CA67="No data","x",ROUND(IF('Indicator Data'!CA67&gt;CT$195,0,IF('Indicator Data'!CA67&lt;CT$194,10,(CT$195-'Indicator Data'!CA67)/(CT$195-CT$194)*10)),1))</f>
        <v>3.7</v>
      </c>
      <c r="CU64" s="55">
        <f>IF('Indicator Data'!AC67="No data","x",ROUND(IF('Indicator Data'!AC67&gt;CU$195,0,IF('Indicator Data'!AC67&lt;CU$194,10,(CU$195-'Indicator Data'!AC67)/(CU$195-CU$194)*10)),1))</f>
        <v>9.1999999999999993</v>
      </c>
      <c r="CV64" s="55">
        <f t="shared" si="101"/>
        <v>6.6</v>
      </c>
      <c r="CW64" s="55">
        <f>IF('Indicator Data'!X67="No data","x",ROUND(IF(LOG('Indicator Data'!X67)&gt;CW$195,10,IF(LOG('Indicator Data'!X67)&lt;CW$194,0,10-(CW$195-LOG('Indicator Data'!X67))/(CW$195-CW$194)*10)),1))</f>
        <v>7.8</v>
      </c>
      <c r="CX64" s="55">
        <f>IF('Indicator Data'!Y67="No data","x",ROUND(IF('Indicator Data'!Y67&gt;CX$195,10,IF('Indicator Data'!Y67&lt;CX$194,0,10-(CX$195-'Indicator Data'!Y67)/(CX$195-CX$194)*10)),1))</f>
        <v>8.1</v>
      </c>
      <c r="CY64" s="55">
        <f>IF('Indicator Data'!Z67="No data","x",ROUND(IF('Indicator Data'!Z67&gt;CY$195,10,IF('Indicator Data'!Z67&lt;CY$194,0,10-(CY$195-'Indicator Data'!Z67)/(CY$195-CY$194)*10)),1))</f>
        <v>6.1</v>
      </c>
      <c r="CZ64" s="55">
        <f>IF('Indicator Data'!AA67="No data","x",ROUND(IF('Indicator Data'!AA67&gt;CZ$195,10,IF('Indicator Data'!AA67&lt;CZ$194,0,10-(CZ$195-'Indicator Data'!AA67)/(CZ$195-CZ$194)*10)),1))</f>
        <v>10</v>
      </c>
      <c r="DA64" s="55">
        <f t="shared" si="60"/>
        <v>8</v>
      </c>
      <c r="DB64" s="55">
        <f t="shared" si="61"/>
        <v>7.5</v>
      </c>
      <c r="DC64" s="55">
        <f>IF('Indicator Data'!AF67="No data","x",ROUND(IF('Indicator Data'!AF67&gt;DC$195,10,IF('Indicator Data'!AF67&lt;DC$194,0,10-(DC$195-'Indicator Data'!AF67)/(DC$195-DC$194)*10)),1))</f>
        <v>2.9</v>
      </c>
      <c r="DD64" s="55">
        <f>IF('Indicator Data'!AG67="No data","x",ROUND(IF('Indicator Data'!AG67&gt;DD$195,10,IF('Indicator Data'!AG67&lt;DD$194,0,10-(DD$195-'Indicator Data'!AG67)/(DD$195-DD$194)*10)),1))</f>
        <v>8.1</v>
      </c>
      <c r="DE64" s="55">
        <f t="shared" si="62"/>
        <v>7.2</v>
      </c>
      <c r="DF64" s="55">
        <f>IF('Indicator Data'!AB67="No data","x",ROUND(IF('Indicator Data'!AB67&gt;DF$195,10,IF('Indicator Data'!AB67&lt;DF$194,0,10-(DF$195-'Indicator Data'!AB67)/(DF$195-DF$194)*10)),1))</f>
        <v>0.4</v>
      </c>
      <c r="DG64" s="55">
        <f t="shared" si="63"/>
        <v>5</v>
      </c>
      <c r="DH64" s="183">
        <f>IF('Indicator Data'!AD67="No data","x",'Indicator Data'!AD67/'Indicator Data'!$CJ67)</f>
        <v>1.328962523256844E-4</v>
      </c>
      <c r="DI64" s="55">
        <f t="shared" si="64"/>
        <v>8.6999999999999993</v>
      </c>
      <c r="DJ64" s="55">
        <f>IF('Indicator Data'!AE67="No data","x",ROUND(IF('Indicator Data'!AE67&gt;DJ$195,0,IF('Indicator Data'!AE67&lt;DJ$194,10,(DJ$195-'Indicator Data'!AE67)/(DJ$195-DJ$194)*10)),1))</f>
        <v>6</v>
      </c>
      <c r="DK64" s="55">
        <f t="shared" si="65"/>
        <v>7.4</v>
      </c>
      <c r="DL64" s="55">
        <f t="shared" si="66"/>
        <v>6.5</v>
      </c>
      <c r="DM64" s="57">
        <f t="shared" si="102"/>
        <v>6.2</v>
      </c>
      <c r="DN64" s="58">
        <f t="shared" si="103"/>
        <v>3.1</v>
      </c>
      <c r="DO64" s="55">
        <f>ROUND(IF('Indicator Data'!AH67=0,0,IF('Indicator Data'!AH67&gt;DO$195,10,IF('Indicator Data'!AH67&lt;DO$194,0,10-(DO$195-'Indicator Data'!AH67)/(DO$195-DO$194)*10))),1)</f>
        <v>1.1000000000000001</v>
      </c>
      <c r="DP64" s="55">
        <f>ROUND(IF('Indicator Data'!AI67=0,0,IF(LOG('Indicator Data'!AI67)&gt;LOG(DP$195),10,IF(LOG('Indicator Data'!AI67)&lt;LOG(DP$194),0,10-(LOG(DP$195)-LOG('Indicator Data'!AI67))/(LOG(DP$195)-LOG(DP$194))*10))),1)</f>
        <v>3.3</v>
      </c>
      <c r="DQ64" s="57">
        <f t="shared" si="104"/>
        <v>2.2999999999999998</v>
      </c>
      <c r="DR64" s="55">
        <f>'Indicator Data'!AJ67</f>
        <v>0</v>
      </c>
      <c r="DS64" s="55">
        <f>'Indicator Data'!AK67</f>
        <v>0</v>
      </c>
      <c r="DT64" s="57">
        <f t="shared" si="105"/>
        <v>0</v>
      </c>
      <c r="DU64" s="58">
        <f t="shared" si="106"/>
        <v>1.6</v>
      </c>
      <c r="DV64" s="15"/>
      <c r="DW64" s="103"/>
    </row>
    <row r="65" spans="1:127" s="4" customFormat="1" x14ac:dyDescent="0.3">
      <c r="A65" s="121" t="str">
        <f>'Indicator Data'!A68</f>
        <v>Georgia</v>
      </c>
      <c r="B65" s="59" t="str">
        <f>'Indicator Data'!B68</f>
        <v>GEO</v>
      </c>
      <c r="C65" s="55">
        <f>ROUND(IF('Indicator Data'!C68=0,0.1,IF(LOG('Indicator Data'!C68)&gt;C$195,10,IF(LOG('Indicator Data'!C68)&lt;C$194,0,10-(C$195-LOG('Indicator Data'!C68))/(C$195-C$194)*10))),1)</f>
        <v>7.3</v>
      </c>
      <c r="D65" s="55">
        <f>ROUND(IF('Indicator Data'!D68=0,0.1,IF(LOG('Indicator Data'!D68)&gt;D$195,10,IF(LOG('Indicator Data'!D68)&lt;D$194,0,10-(D$195-LOG('Indicator Data'!D68))/(D$195-D$194)*10))),1)</f>
        <v>7.4</v>
      </c>
      <c r="E65" s="55">
        <f t="shared" si="67"/>
        <v>7.4</v>
      </c>
      <c r="F65" s="55">
        <f>IF('Indicator Data'!E68="No data",0.1,(ROUND(IF('Indicator Data'!E68=0,0,IF(LOG('Indicator Data'!E68)&gt;F$195,10,IF(LOG('Indicator Data'!E68)&lt;F$194,0,10-(F$195-LOG('Indicator Data'!E68))/(F$195-F$194)*10))),1)))</f>
        <v>6</v>
      </c>
      <c r="G65" s="55">
        <f>ROUND(IF('Indicator Data'!F68=0,0,IF(LOG('Indicator Data'!F68)&gt;G$195,10,IF(LOG('Indicator Data'!F68)&lt;G$194,0,10-(G$195-LOG('Indicator Data'!F68))/(G$195-G$194)*10))),1)</f>
        <v>0</v>
      </c>
      <c r="H65" s="55">
        <f>ROUND(IF('Indicator Data'!G68=0,0,IF(LOG('Indicator Data'!G68)&gt;H$195,10,IF(LOG('Indicator Data'!G68)&lt;H$194,0,10-(H$195-LOG('Indicator Data'!G68))/(H$195-H$194)*10))),1)</f>
        <v>0</v>
      </c>
      <c r="I65" s="55">
        <f>ROUND(IF('Indicator Data'!H68=0,0,IF(LOG('Indicator Data'!H68)&gt;I$195,10,IF(LOG('Indicator Data'!H68)&lt;I$194,0,10-(I$195-LOG('Indicator Data'!H68))/(I$195-I$194)*10))),1)</f>
        <v>0</v>
      </c>
      <c r="J65" s="55">
        <f t="shared" si="68"/>
        <v>0</v>
      </c>
      <c r="K65" s="55">
        <f>ROUND(IF('Indicator Data'!I68=0,0,IF(LOG('Indicator Data'!I68)&gt;K$195,10,IF(LOG('Indicator Data'!I68)&lt;K$194,0,10-(K$195-LOG('Indicator Data'!I68))/(K$195-K$194)*10))),1)</f>
        <v>0</v>
      </c>
      <c r="L65" s="55">
        <f t="shared" si="69"/>
        <v>0</v>
      </c>
      <c r="M65" s="55">
        <f>ROUND(IF('Indicator Data'!J68=0,0,IF(LOG('Indicator Data'!J68)&gt;M$195,10,IF(LOG('Indicator Data'!J68)&lt;M$194,0,10-(M$195-LOG('Indicator Data'!J68))/(M$195-M$194)*10))),1)</f>
        <v>8.1999999999999993</v>
      </c>
      <c r="N65" s="56">
        <f>'Indicator Data'!C68/'Indicator Data'!$CK68</f>
        <v>2.0933070596421358E-3</v>
      </c>
      <c r="O65" s="56">
        <f>'Indicator Data'!D68/'Indicator Data'!$CK68</f>
        <v>4.2861135307620799E-4</v>
      </c>
      <c r="P65" s="56">
        <f>IF(F65=0.1,"x",'Indicator Data'!E68/'Indicator Data'!$CK68)</f>
        <v>6.2243202128114215E-3</v>
      </c>
      <c r="Q65" s="56">
        <f>'Indicator Data'!F68/'Indicator Data'!$CK68</f>
        <v>0</v>
      </c>
      <c r="R65" s="56">
        <f>'Indicator Data'!G68/'Indicator Data'!$CK68</f>
        <v>0</v>
      </c>
      <c r="S65" s="56">
        <f>'Indicator Data'!H68/'Indicator Data'!$CK68</f>
        <v>0</v>
      </c>
      <c r="T65" s="56">
        <f>'Indicator Data'!I68/'Indicator Data'!$CK68</f>
        <v>0</v>
      </c>
      <c r="U65" s="56">
        <f>'Indicator Data'!J68/'Indicator Data'!$CK68</f>
        <v>4.9696485307609622E-3</v>
      </c>
      <c r="V65" s="55">
        <f t="shared" si="70"/>
        <v>10</v>
      </c>
      <c r="W65" s="55">
        <f t="shared" si="71"/>
        <v>4.3</v>
      </c>
      <c r="X65" s="55">
        <f t="shared" si="72"/>
        <v>8.4</v>
      </c>
      <c r="Y65" s="55">
        <f t="shared" si="73"/>
        <v>4.0999999999999996</v>
      </c>
      <c r="Z65" s="55">
        <f t="shared" si="74"/>
        <v>0</v>
      </c>
      <c r="AA65" s="55">
        <f t="shared" si="75"/>
        <v>0</v>
      </c>
      <c r="AB65" s="55">
        <f t="shared" si="76"/>
        <v>0</v>
      </c>
      <c r="AC65" s="55">
        <f t="shared" si="77"/>
        <v>0</v>
      </c>
      <c r="AD65" s="55">
        <f t="shared" si="78"/>
        <v>0</v>
      </c>
      <c r="AE65" s="55">
        <f t="shared" si="79"/>
        <v>0</v>
      </c>
      <c r="AF65" s="55">
        <f t="shared" si="80"/>
        <v>1.7</v>
      </c>
      <c r="AG65" s="55">
        <f>ROUND(IF('Indicator Data'!K68=0,0,IF('Indicator Data'!K68&gt;AG$195,10,IF('Indicator Data'!K68&lt;AG$194,0,10-(AG$195-'Indicator Data'!K68)/(AG$195-AG$194)*10))),1)</f>
        <v>1</v>
      </c>
      <c r="AH65" s="55">
        <f t="shared" si="81"/>
        <v>8.6999999999999993</v>
      </c>
      <c r="AI65" s="55">
        <f t="shared" si="82"/>
        <v>5.9</v>
      </c>
      <c r="AJ65" s="55">
        <f t="shared" si="83"/>
        <v>0</v>
      </c>
      <c r="AK65" s="55">
        <f t="shared" si="84"/>
        <v>0</v>
      </c>
      <c r="AL65" s="55">
        <f t="shared" si="85"/>
        <v>0</v>
      </c>
      <c r="AM65" s="55">
        <f t="shared" si="86"/>
        <v>0</v>
      </c>
      <c r="AN65" s="55">
        <f t="shared" si="87"/>
        <v>5.9</v>
      </c>
      <c r="AO65" s="182">
        <f t="shared" si="88"/>
        <v>7.9</v>
      </c>
      <c r="AP65" s="182">
        <f t="shared" si="41"/>
        <v>5.0999999999999996</v>
      </c>
      <c r="AQ65" s="182">
        <f t="shared" si="89"/>
        <v>0</v>
      </c>
      <c r="AR65" s="182">
        <f t="shared" si="90"/>
        <v>0</v>
      </c>
      <c r="AS65" s="55">
        <f t="shared" si="91"/>
        <v>3.5</v>
      </c>
      <c r="AT65" s="55">
        <f>IF('Indicator Data'!L68="No data","x",IF('Indicator Data'!CL68&lt;1000,"x",ROUND((IF('Indicator Data'!L68&gt;AT$195,10,IF('Indicator Data'!L68&lt;AT$194,0,10-(AT$195-'Indicator Data'!L68)/(AT$195-AT$194)*10))),1)))</f>
        <v>7.1</v>
      </c>
      <c r="AU65" s="182">
        <f t="shared" si="92"/>
        <v>5.3</v>
      </c>
      <c r="AV65" s="55">
        <f>IF('Indicator Data'!M68="No data","x",ROUND(IF('Indicator Data'!M68=0,0,IF(LOG('Indicator Data'!M68)&gt;AV$195,10,IF(LOG('Indicator Data'!M68)&lt;AV$194,0,10-(AV$195-LOG('Indicator Data'!M68))/(AV$195-AV$194)*10))),1))</f>
        <v>7.9</v>
      </c>
      <c r="AW65" s="56">
        <f>IF(AV65="x","x",'Indicator Data'!M68/'Indicator Data'!$CK68)</f>
        <v>0.80377903172952514</v>
      </c>
      <c r="AX65" s="55">
        <f t="shared" si="42"/>
        <v>8.9</v>
      </c>
      <c r="AY65" s="55">
        <f t="shared" si="43"/>
        <v>8.4</v>
      </c>
      <c r="AZ65" s="55" t="str">
        <f>IF('Indicator Data'!N68="No data","x",ROUND(IF('Indicator Data'!N68=0,0,IF(LOG('Indicator Data'!N68)&gt;AZ$195,10,IF(LOG('Indicator Data'!N68)&lt;AZ$194,0,10-(AZ$195-LOG('Indicator Data'!N68))/(AZ$195-AZ$194)*10))),1))</f>
        <v>x</v>
      </c>
      <c r="BA65" s="56" t="str">
        <f>IF(AZ65="x","x",'Indicator Data'!N68/'Indicator Data'!$CK68)</f>
        <v>x</v>
      </c>
      <c r="BB65" s="55" t="str">
        <f t="shared" si="44"/>
        <v>x</v>
      </c>
      <c r="BC65" s="55" t="str">
        <f t="shared" si="45"/>
        <v>x</v>
      </c>
      <c r="BD65" s="55" t="str">
        <f>IF('Indicator Data'!O68="No data","x",ROUND(IF('Indicator Data'!O68=0,0,IF(LOG('Indicator Data'!O68)&gt;BD$195,10,IF(LOG('Indicator Data'!O68)&lt;BD$194,0,10-(BD$195-LOG('Indicator Data'!O68))/(BD$195-BD$194)*10))),1))</f>
        <v>x</v>
      </c>
      <c r="BE65" s="56" t="str">
        <f>IF(BD65="x","x",'Indicator Data'!O68/'Indicator Data'!$CK68)</f>
        <v>x</v>
      </c>
      <c r="BF65" s="55" t="str">
        <f t="shared" si="46"/>
        <v>x</v>
      </c>
      <c r="BG65" s="55" t="str">
        <f t="shared" si="47"/>
        <v>x</v>
      </c>
      <c r="BH65" s="55" t="str">
        <f>IF('Indicator Data'!P68="No data","x",ROUND(IF('Indicator Data'!P68=0,0,IF(LOG('Indicator Data'!P68)&gt;BH$195,10,IF(LOG('Indicator Data'!P68)&lt;BH$194,0,10-(BH$195-LOG('Indicator Data'!P68))/(BH$195-BH$194)*10))),1))</f>
        <v>x</v>
      </c>
      <c r="BI65" s="56" t="str">
        <f>IF(BH65="x","x",'Indicator Data'!P68/'Indicator Data'!$CK68)</f>
        <v>x</v>
      </c>
      <c r="BJ65" s="55" t="str">
        <f t="shared" si="48"/>
        <v>x</v>
      </c>
      <c r="BK65" s="55" t="str">
        <f t="shared" si="49"/>
        <v>x</v>
      </c>
      <c r="BL65" s="55">
        <f t="shared" si="50"/>
        <v>8.4</v>
      </c>
      <c r="BM65" s="55">
        <f>ROUND(IF('Indicator Data'!Q68=0,0,IF(LOG('Indicator Data'!Q68)&gt;BM$195,10,IF(LOG('Indicator Data'!Q68)&lt;BM$194,0,10-(BM$195-LOG('Indicator Data'!Q68))/(BM$195-BM$194)*10))),1)</f>
        <v>6.1</v>
      </c>
      <c r="BN65" s="55">
        <f>ROUND(IF('Indicator Data'!R68=0,0,IF(LOG('Indicator Data'!R68)&gt;BN$195,10,IF(LOG('Indicator Data'!R68)&lt;BN$194,0,10-(BN$195-LOG('Indicator Data'!R68))/(BN$195-BN$194)*10))),1)</f>
        <v>7.1</v>
      </c>
      <c r="BO65" s="55">
        <f t="shared" si="51"/>
        <v>6.7666666666666657</v>
      </c>
      <c r="BP65" s="56">
        <f>'Indicator Data'!Q68/'Indicator Data'!$CK68</f>
        <v>4.9267623508324442E-2</v>
      </c>
      <c r="BQ65" s="56">
        <f>'Indicator Data'!R68/'Indicator Data'!$CK68</f>
        <v>4.3156342868510625E-2</v>
      </c>
      <c r="BR65" s="55">
        <f t="shared" si="93"/>
        <v>0.5</v>
      </c>
      <c r="BS65" s="55">
        <f t="shared" si="94"/>
        <v>0.5</v>
      </c>
      <c r="BT65" s="55">
        <f t="shared" si="28"/>
        <v>0.5</v>
      </c>
      <c r="BU65" s="55">
        <f t="shared" si="52"/>
        <v>4.3</v>
      </c>
      <c r="BV65" s="55">
        <f>ROUND(IF('Indicator Data'!S68=0,0,IF(LOG('Indicator Data'!S68)&gt;BV$195,10,IF(LOG('Indicator Data'!S68)&lt;BV$194,0,10-(BV$195-LOG('Indicator Data'!S68))/(BV$195-BV$194)*10))),1)</f>
        <v>0</v>
      </c>
      <c r="BW65" s="55">
        <f>ROUND(IF('Indicator Data'!T68=0,0,IF(LOG('Indicator Data'!T68)&gt;BW$195,10,IF(LOG('Indicator Data'!T68)&lt;BW$194,0,10-(BW$195-LOG('Indicator Data'!T68))/(BW$195-BW$194)*10))),1)</f>
        <v>0</v>
      </c>
      <c r="BX65" s="55">
        <f t="shared" si="53"/>
        <v>0</v>
      </c>
      <c r="BY65" s="56">
        <f>'Indicator Data'!S68/'Indicator Data'!$CK68</f>
        <v>0</v>
      </c>
      <c r="BZ65" s="56">
        <f>'Indicator Data'!T68/'Indicator Data'!$CK68</f>
        <v>0</v>
      </c>
      <c r="CA65" s="55">
        <f t="shared" si="95"/>
        <v>0</v>
      </c>
      <c r="CB65" s="55">
        <f t="shared" si="96"/>
        <v>0</v>
      </c>
      <c r="CC65" s="55">
        <f t="shared" si="54"/>
        <v>0</v>
      </c>
      <c r="CD65" s="55">
        <f t="shared" si="55"/>
        <v>0</v>
      </c>
      <c r="CE65" s="55">
        <f t="shared" si="56"/>
        <v>2.4</v>
      </c>
      <c r="CF65" s="55">
        <f>ROUND(IF('Indicator Data'!U68=0,0,IF(LOG('Indicator Data'!U68)&gt;CF$195,10,IF(LOG('Indicator Data'!U68)&lt;CF$194,0,10-(CF$195-LOG('Indicator Data'!U68))/(CF$195-CF$194)*10))),1)</f>
        <v>0</v>
      </c>
      <c r="CG65" s="56">
        <f>'Indicator Data'!U68/'Indicator Data'!$CK68</f>
        <v>0</v>
      </c>
      <c r="CH65" s="55">
        <f t="shared" si="97"/>
        <v>0</v>
      </c>
      <c r="CI65" s="55">
        <f t="shared" si="57"/>
        <v>0</v>
      </c>
      <c r="CJ65" s="55">
        <f>ROUND(IF('Indicator Data'!V68=0,0,IF(LOG('Indicator Data'!V68)&gt;CJ$195,10,IF(LOG('Indicator Data'!V68)&lt;CJ$194,0,10-(CJ$195-LOG('Indicator Data'!V68))/(CJ$195-CJ$194)*10))),1)</f>
        <v>5.4</v>
      </c>
      <c r="CK65" s="56">
        <f>IF('Indicator Data'!V68/'Indicator Data'!$CK68&gt;1,1,'Indicator Data'!V68/'Indicator Data'!$CK68)</f>
        <v>1.3899344254913853E-2</v>
      </c>
      <c r="CL65" s="55">
        <f t="shared" si="98"/>
        <v>0.1</v>
      </c>
      <c r="CM65" s="55">
        <f t="shared" si="58"/>
        <v>3.2</v>
      </c>
      <c r="CN65" s="55">
        <f>ROUND(IF('Indicator Data'!W68=0,0,IF(LOG('Indicator Data'!W68)&gt;CN$195,10,IF(LOG('Indicator Data'!W68)&lt;CN$194,0,10-(CN$195-LOG('Indicator Data'!W68))/(CN$195-CN$194)*10))),1)</f>
        <v>7</v>
      </c>
      <c r="CO65" s="56">
        <f>'Indicator Data'!W68/'Indicator Data'!$CK68</f>
        <v>0.18588853385646475</v>
      </c>
      <c r="CP65" s="55">
        <f t="shared" si="99"/>
        <v>1.9</v>
      </c>
      <c r="CQ65" s="55">
        <f t="shared" si="59"/>
        <v>5</v>
      </c>
      <c r="CR65" s="55">
        <f t="shared" si="100"/>
        <v>2.8</v>
      </c>
      <c r="CS65" s="55">
        <f>IF('Indicator Data'!BZ68="No data","x",ROUND(IF('Indicator Data'!BZ68&gt;CS$195,0,IF('Indicator Data'!BZ68&lt;CS$194,10,(CS$195-'Indicator Data'!BZ68)/(CS$195-CS$194)*10)),1))</f>
        <v>1.1000000000000001</v>
      </c>
      <c r="CT65" s="55">
        <f>IF('Indicator Data'!CA68="No data","x",ROUND(IF('Indicator Data'!CA68&gt;CT$195,0,IF('Indicator Data'!CA68&lt;CT$194,10,(CT$195-'Indicator Data'!CA68)/(CT$195-CT$194)*10)),1))</f>
        <v>0.3</v>
      </c>
      <c r="CU65" s="55" t="str">
        <f>IF('Indicator Data'!AC68="No data","x",ROUND(IF('Indicator Data'!AC68&gt;CU$195,0,IF('Indicator Data'!AC68&lt;CU$194,10,(CU$195-'Indicator Data'!AC68)/(CU$195-CU$194)*10)),1))</f>
        <v>x</v>
      </c>
      <c r="CV65" s="55">
        <f t="shared" si="101"/>
        <v>0.7</v>
      </c>
      <c r="CW65" s="55">
        <f>IF('Indicator Data'!X68="No data","x",ROUND(IF(LOG('Indicator Data'!X68)&gt;CW$195,10,IF(LOG('Indicator Data'!X68)&lt;CW$194,0,10-(CW$195-LOG('Indicator Data'!X68))/(CW$195-CW$194)*10)),1))</f>
        <v>6</v>
      </c>
      <c r="CX65" s="55">
        <f>IF('Indicator Data'!Y68="No data","x",ROUND(IF('Indicator Data'!Y68&gt;CX$195,10,IF('Indicator Data'!Y68&lt;CX$194,0,10-(CX$195-'Indicator Data'!Y68)/(CX$195-CX$194)*10)),1))</f>
        <v>1.5</v>
      </c>
      <c r="CY65" s="55">
        <f>IF('Indicator Data'!Z68="No data","x",ROUND(IF('Indicator Data'!Z68&gt;CY$195,10,IF('Indicator Data'!Z68&lt;CY$194,0,10-(CY$195-'Indicator Data'!Z68)/(CY$195-CY$194)*10)),1))</f>
        <v>5.9</v>
      </c>
      <c r="CZ65" s="55" t="str">
        <f>IF('Indicator Data'!AA68="No data","x",ROUND(IF('Indicator Data'!AA68&gt;CZ$195,10,IF('Indicator Data'!AA68&lt;CZ$194,0,10-(CZ$195-'Indicator Data'!AA68)/(CZ$195-CZ$194)*10)),1))</f>
        <v>x</v>
      </c>
      <c r="DA65" s="55">
        <f t="shared" si="60"/>
        <v>4.5</v>
      </c>
      <c r="DB65" s="55">
        <f t="shared" si="61"/>
        <v>3.2</v>
      </c>
      <c r="DC65" s="55">
        <f>IF('Indicator Data'!AF68="No data","x",ROUND(IF('Indicator Data'!AF68&gt;DC$195,10,IF('Indicator Data'!AF68&lt;DC$194,0,10-(DC$195-'Indicator Data'!AF68)/(DC$195-DC$194)*10)),1))</f>
        <v>3.8</v>
      </c>
      <c r="DD65" s="55">
        <f>IF('Indicator Data'!AG68="No data","x",ROUND(IF('Indicator Data'!AG68&gt;DD$195,10,IF('Indicator Data'!AG68&lt;DD$194,0,10-(DD$195-'Indicator Data'!AG68)/(DD$195-DD$194)*10)),1))</f>
        <v>1.2</v>
      </c>
      <c r="DE65" s="55">
        <f t="shared" si="62"/>
        <v>3.7</v>
      </c>
      <c r="DF65" s="55">
        <f>IF('Indicator Data'!AB68="No data","x",ROUND(IF('Indicator Data'!AB68&gt;DF$195,10,IF('Indicator Data'!AB68&lt;DF$194,0,10-(DF$195-'Indicator Data'!AB68)/(DF$195-DF$194)*10)),1))</f>
        <v>0</v>
      </c>
      <c r="DG65" s="55">
        <f t="shared" si="63"/>
        <v>0.5</v>
      </c>
      <c r="DH65" s="183">
        <f>IF('Indicator Data'!AD68="No data","x",'Indicator Data'!AD68/'Indicator Data'!$CJ68)</f>
        <v>1.1859600346480477E-3</v>
      </c>
      <c r="DI65" s="55">
        <f t="shared" si="64"/>
        <v>0</v>
      </c>
      <c r="DJ65" s="55">
        <f>IF('Indicator Data'!AE68="No data","x",ROUND(IF('Indicator Data'!AE68&gt;DJ$195,0,IF('Indicator Data'!AE68&lt;DJ$194,10,(DJ$195-'Indicator Data'!AE68)/(DJ$195-DJ$194)*10)),1))</f>
        <v>4</v>
      </c>
      <c r="DK65" s="55">
        <f t="shared" si="65"/>
        <v>2</v>
      </c>
      <c r="DL65" s="55">
        <f t="shared" si="66"/>
        <v>2.1</v>
      </c>
      <c r="DM65" s="57">
        <f t="shared" si="102"/>
        <v>4.8</v>
      </c>
      <c r="DN65" s="58">
        <f t="shared" si="103"/>
        <v>4.4000000000000004</v>
      </c>
      <c r="DO65" s="55">
        <f>ROUND(IF('Indicator Data'!AH68=0,0,IF('Indicator Data'!AH68&gt;DO$195,10,IF('Indicator Data'!AH68&lt;DO$194,0,10-(DO$195-'Indicator Data'!AH68)/(DO$195-DO$194)*10))),1)</f>
        <v>3.3</v>
      </c>
      <c r="DP65" s="55">
        <f>ROUND(IF('Indicator Data'!AI68=0,0,IF(LOG('Indicator Data'!AI68)&gt;LOG(DP$195),10,IF(LOG('Indicator Data'!AI68)&lt;LOG(DP$194),0,10-(LOG(DP$195)-LOG('Indicator Data'!AI68))/(LOG(DP$195)-LOG(DP$194))*10))),1)</f>
        <v>5.9</v>
      </c>
      <c r="DQ65" s="57">
        <f t="shared" si="104"/>
        <v>4.7</v>
      </c>
      <c r="DR65" s="55">
        <f>'Indicator Data'!AJ68</f>
        <v>0</v>
      </c>
      <c r="DS65" s="55">
        <f>'Indicator Data'!AK68</f>
        <v>0</v>
      </c>
      <c r="DT65" s="57">
        <f t="shared" si="105"/>
        <v>0</v>
      </c>
      <c r="DU65" s="58">
        <f t="shared" si="106"/>
        <v>3.3</v>
      </c>
      <c r="DV65" s="15"/>
      <c r="DW65" s="103"/>
    </row>
    <row r="66" spans="1:127" s="4" customFormat="1" x14ac:dyDescent="0.3">
      <c r="A66" s="121" t="str">
        <f>'Indicator Data'!A69</f>
        <v>Germany</v>
      </c>
      <c r="B66" s="59" t="str">
        <f>'Indicator Data'!B69</f>
        <v>DEU</v>
      </c>
      <c r="C66" s="55">
        <f>ROUND(IF('Indicator Data'!C69=0,0.1,IF(LOG('Indicator Data'!C69)&gt;C$195,10,IF(LOG('Indicator Data'!C69)&lt;C$194,0,10-(C$195-LOG('Indicator Data'!C69))/(C$195-C$194)*10))),1)</f>
        <v>8.3000000000000007</v>
      </c>
      <c r="D66" s="55">
        <f>ROUND(IF('Indicator Data'!D69=0,0.1,IF(LOG('Indicator Data'!D69)&gt;D$195,10,IF(LOG('Indicator Data'!D69)&lt;D$194,0,10-(D$195-LOG('Indicator Data'!D69))/(D$195-D$194)*10))),1)</f>
        <v>3.8</v>
      </c>
      <c r="E66" s="55">
        <f t="shared" si="67"/>
        <v>6.6</v>
      </c>
      <c r="F66" s="55">
        <f>IF('Indicator Data'!E69="No data",0.1,(ROUND(IF('Indicator Data'!E69=0,0,IF(LOG('Indicator Data'!E69)&gt;F$195,10,IF(LOG('Indicator Data'!E69)&lt;F$194,0,10-(F$195-LOG('Indicator Data'!E69))/(F$195-F$194)*10))),1)))</f>
        <v>8.4</v>
      </c>
      <c r="G66" s="55">
        <f>ROUND(IF('Indicator Data'!F69=0,0,IF(LOG('Indicator Data'!F69)&gt;G$195,10,IF(LOG('Indicator Data'!F69)&lt;G$194,0,10-(G$195-LOG('Indicator Data'!F69))/(G$195-G$194)*10))),1)</f>
        <v>0</v>
      </c>
      <c r="H66" s="55">
        <f>ROUND(IF('Indicator Data'!G69=0,0,IF(LOG('Indicator Data'!G69)&gt;H$195,10,IF(LOG('Indicator Data'!G69)&lt;H$194,0,10-(H$195-LOG('Indicator Data'!G69))/(H$195-H$194)*10))),1)</f>
        <v>0</v>
      </c>
      <c r="I66" s="55">
        <f>ROUND(IF('Indicator Data'!H69=0,0,IF(LOG('Indicator Data'!H69)&gt;I$195,10,IF(LOG('Indicator Data'!H69)&lt;I$194,0,10-(I$195-LOG('Indicator Data'!H69))/(I$195-I$194)*10))),1)</f>
        <v>0</v>
      </c>
      <c r="J66" s="55">
        <f t="shared" si="68"/>
        <v>0</v>
      </c>
      <c r="K66" s="55">
        <f>ROUND(IF('Indicator Data'!I69=0,0,IF(LOG('Indicator Data'!I69)&gt;K$195,10,IF(LOG('Indicator Data'!I69)&lt;K$194,0,10-(K$195-LOG('Indicator Data'!I69))/(K$195-K$194)*10))),1)</f>
        <v>0</v>
      </c>
      <c r="L66" s="55">
        <f t="shared" si="69"/>
        <v>0</v>
      </c>
      <c r="M66" s="55">
        <f>ROUND(IF('Indicator Data'!J69=0,0,IF(LOG('Indicator Data'!J69)&gt;M$195,10,IF(LOG('Indicator Data'!J69)&lt;M$194,0,10-(M$195-LOG('Indicator Data'!J69))/(M$195-M$194)*10))),1)</f>
        <v>0</v>
      </c>
      <c r="N66" s="56">
        <f>'Indicator Data'!C69/'Indicator Data'!$CK69</f>
        <v>2.5111320391843039E-4</v>
      </c>
      <c r="O66" s="56">
        <f>'Indicator Data'!D69/'Indicator Data'!$CK69</f>
        <v>1.7411843065761939E-6</v>
      </c>
      <c r="P66" s="56">
        <f>IF(F66=0.1,"x",'Indicator Data'!E69/'Indicator Data'!$CK69)</f>
        <v>2.7146369450828508E-3</v>
      </c>
      <c r="Q66" s="56">
        <f>'Indicator Data'!F69/'Indicator Data'!$CK69</f>
        <v>0</v>
      </c>
      <c r="R66" s="56">
        <f>'Indicator Data'!G69/'Indicator Data'!$CK69</f>
        <v>0</v>
      </c>
      <c r="S66" s="56">
        <f>'Indicator Data'!H69/'Indicator Data'!$CK69</f>
        <v>0</v>
      </c>
      <c r="T66" s="56">
        <f>'Indicator Data'!I69/'Indicator Data'!$CK69</f>
        <v>0</v>
      </c>
      <c r="U66" s="56">
        <f>'Indicator Data'!J69/'Indicator Data'!$CK69</f>
        <v>0</v>
      </c>
      <c r="V66" s="55">
        <f t="shared" si="70"/>
        <v>1.3</v>
      </c>
      <c r="W66" s="55">
        <f t="shared" si="71"/>
        <v>0</v>
      </c>
      <c r="X66" s="55">
        <f t="shared" si="72"/>
        <v>0.7</v>
      </c>
      <c r="Y66" s="55">
        <f t="shared" si="73"/>
        <v>1.8</v>
      </c>
      <c r="Z66" s="55">
        <f t="shared" si="74"/>
        <v>0</v>
      </c>
      <c r="AA66" s="55">
        <f t="shared" si="75"/>
        <v>0</v>
      </c>
      <c r="AB66" s="55">
        <f t="shared" si="76"/>
        <v>0</v>
      </c>
      <c r="AC66" s="55">
        <f t="shared" si="77"/>
        <v>0</v>
      </c>
      <c r="AD66" s="55">
        <f t="shared" si="78"/>
        <v>0</v>
      </c>
      <c r="AE66" s="55">
        <f t="shared" si="79"/>
        <v>0</v>
      </c>
      <c r="AF66" s="55">
        <f t="shared" si="80"/>
        <v>0</v>
      </c>
      <c r="AG66" s="55">
        <f>ROUND(IF('Indicator Data'!K69=0,0,IF('Indicator Data'!K69&gt;AG$195,10,IF('Indicator Data'!K69&lt;AG$194,0,10-(AG$195-'Indicator Data'!K69)/(AG$195-AG$194)*10))),1)</f>
        <v>0</v>
      </c>
      <c r="AH66" s="55">
        <f t="shared" si="81"/>
        <v>4.8</v>
      </c>
      <c r="AI66" s="55">
        <f t="shared" si="82"/>
        <v>1.9</v>
      </c>
      <c r="AJ66" s="55">
        <f t="shared" si="83"/>
        <v>0</v>
      </c>
      <c r="AK66" s="55">
        <f t="shared" si="84"/>
        <v>0</v>
      </c>
      <c r="AL66" s="55">
        <f t="shared" si="85"/>
        <v>0</v>
      </c>
      <c r="AM66" s="55">
        <f t="shared" si="86"/>
        <v>0</v>
      </c>
      <c r="AN66" s="55">
        <f t="shared" si="87"/>
        <v>0</v>
      </c>
      <c r="AO66" s="182">
        <f t="shared" si="88"/>
        <v>4.3</v>
      </c>
      <c r="AP66" s="182">
        <f t="shared" si="41"/>
        <v>6.1</v>
      </c>
      <c r="AQ66" s="182">
        <f t="shared" si="89"/>
        <v>0</v>
      </c>
      <c r="AR66" s="182">
        <f t="shared" si="90"/>
        <v>0</v>
      </c>
      <c r="AS66" s="55">
        <f t="shared" si="91"/>
        <v>0</v>
      </c>
      <c r="AT66" s="55">
        <f>IF('Indicator Data'!L69="No data","x",IF('Indicator Data'!CL69&lt;1000,"x",ROUND((IF('Indicator Data'!L69&gt;AT$195,10,IF('Indicator Data'!L69&lt;AT$194,0,10-(AT$195-'Indicator Data'!L69)/(AT$195-AT$194)*10))),1)))</f>
        <v>1</v>
      </c>
      <c r="AU66" s="182">
        <f t="shared" si="92"/>
        <v>0.5</v>
      </c>
      <c r="AV66" s="55">
        <f>IF('Indicator Data'!M69="No data","x",ROUND(IF('Indicator Data'!M69=0,0,IF(LOG('Indicator Data'!M69)&gt;AV$195,10,IF(LOG('Indicator Data'!M69)&lt;AV$194,0,10-(AV$195-LOG('Indicator Data'!M69))/(AV$195-AV$194)*10))),1))</f>
        <v>0</v>
      </c>
      <c r="AW66" s="56">
        <f>IF(AV66="x","x",'Indicator Data'!M69/'Indicator Data'!$CK69)</f>
        <v>0</v>
      </c>
      <c r="AX66" s="55">
        <f t="shared" si="42"/>
        <v>0</v>
      </c>
      <c r="AY66" s="55">
        <f t="shared" si="43"/>
        <v>0</v>
      </c>
      <c r="AZ66" s="55" t="str">
        <f>IF('Indicator Data'!N69="No data","x",ROUND(IF('Indicator Data'!N69=0,0,IF(LOG('Indicator Data'!N69)&gt;AZ$195,10,IF(LOG('Indicator Data'!N69)&lt;AZ$194,0,10-(AZ$195-LOG('Indicator Data'!N69))/(AZ$195-AZ$194)*10))),1))</f>
        <v>x</v>
      </c>
      <c r="BA66" s="56" t="str">
        <f>IF(AZ66="x","x",'Indicator Data'!N69/'Indicator Data'!$CK69)</f>
        <v>x</v>
      </c>
      <c r="BB66" s="55" t="str">
        <f t="shared" si="44"/>
        <v>x</v>
      </c>
      <c r="BC66" s="55" t="str">
        <f t="shared" si="45"/>
        <v>x</v>
      </c>
      <c r="BD66" s="55" t="str">
        <f>IF('Indicator Data'!O69="No data","x",ROUND(IF('Indicator Data'!O69=0,0,IF(LOG('Indicator Data'!O69)&gt;BD$195,10,IF(LOG('Indicator Data'!O69)&lt;BD$194,0,10-(BD$195-LOG('Indicator Data'!O69))/(BD$195-BD$194)*10))),1))</f>
        <v>x</v>
      </c>
      <c r="BE66" s="56" t="str">
        <f>IF(BD66="x","x",'Indicator Data'!O69/'Indicator Data'!$CK69)</f>
        <v>x</v>
      </c>
      <c r="BF66" s="55" t="str">
        <f t="shared" si="46"/>
        <v>x</v>
      </c>
      <c r="BG66" s="55" t="str">
        <f t="shared" si="47"/>
        <v>x</v>
      </c>
      <c r="BH66" s="55" t="str">
        <f>IF('Indicator Data'!P69="No data","x",ROUND(IF('Indicator Data'!P69=0,0,IF(LOG('Indicator Data'!P69)&gt;BH$195,10,IF(LOG('Indicator Data'!P69)&lt;BH$194,0,10-(BH$195-LOG('Indicator Data'!P69))/(BH$195-BH$194)*10))),1))</f>
        <v>x</v>
      </c>
      <c r="BI66" s="56" t="str">
        <f>IF(BH66="x","x",'Indicator Data'!P69/'Indicator Data'!$CK69)</f>
        <v>x</v>
      </c>
      <c r="BJ66" s="55" t="str">
        <f t="shared" si="48"/>
        <v>x</v>
      </c>
      <c r="BK66" s="55" t="str">
        <f t="shared" si="49"/>
        <v>x</v>
      </c>
      <c r="BL66" s="55">
        <f t="shared" si="50"/>
        <v>0</v>
      </c>
      <c r="BM66" s="55">
        <f>ROUND(IF('Indicator Data'!Q69=0,0,IF(LOG('Indicator Data'!Q69)&gt;BM$195,10,IF(LOG('Indicator Data'!Q69)&lt;BM$194,0,10-(BM$195-LOG('Indicator Data'!Q69))/(BM$195-BM$194)*10))),1)</f>
        <v>0</v>
      </c>
      <c r="BN66" s="55">
        <f>ROUND(IF('Indicator Data'!R69=0,0,IF(LOG('Indicator Data'!R69)&gt;BN$195,10,IF(LOG('Indicator Data'!R69)&lt;BN$194,0,10-(BN$195-LOG('Indicator Data'!R69))/(BN$195-BN$194)*10))),1)</f>
        <v>0</v>
      </c>
      <c r="BO66" s="55">
        <f t="shared" si="51"/>
        <v>0</v>
      </c>
      <c r="BP66" s="56">
        <f>'Indicator Data'!Q69/'Indicator Data'!$CK69</f>
        <v>0</v>
      </c>
      <c r="BQ66" s="56">
        <f>'Indicator Data'!R69/'Indicator Data'!$CK69</f>
        <v>0</v>
      </c>
      <c r="BR66" s="55">
        <f t="shared" si="93"/>
        <v>0</v>
      </c>
      <c r="BS66" s="55">
        <f t="shared" si="94"/>
        <v>0</v>
      </c>
      <c r="BT66" s="55">
        <f t="shared" si="28"/>
        <v>0</v>
      </c>
      <c r="BU66" s="55">
        <f t="shared" si="52"/>
        <v>0</v>
      </c>
      <c r="BV66" s="55">
        <f>ROUND(IF('Indicator Data'!S69=0,0,IF(LOG('Indicator Data'!S69)&gt;BV$195,10,IF(LOG('Indicator Data'!S69)&lt;BV$194,0,10-(BV$195-LOG('Indicator Data'!S69))/(BV$195-BV$194)*10))),1)</f>
        <v>0</v>
      </c>
      <c r="BW66" s="55">
        <f>ROUND(IF('Indicator Data'!T69=0,0,IF(LOG('Indicator Data'!T69)&gt;BW$195,10,IF(LOG('Indicator Data'!T69)&lt;BW$194,0,10-(BW$195-LOG('Indicator Data'!T69))/(BW$195-BW$194)*10))),1)</f>
        <v>0</v>
      </c>
      <c r="BX66" s="55">
        <f t="shared" si="53"/>
        <v>0</v>
      </c>
      <c r="BY66" s="56">
        <f>'Indicator Data'!S69/'Indicator Data'!$CK69</f>
        <v>0</v>
      </c>
      <c r="BZ66" s="56">
        <f>'Indicator Data'!T69/'Indicator Data'!$CK69</f>
        <v>0</v>
      </c>
      <c r="CA66" s="55">
        <f t="shared" si="95"/>
        <v>0</v>
      </c>
      <c r="CB66" s="55">
        <f t="shared" si="96"/>
        <v>0</v>
      </c>
      <c r="CC66" s="55">
        <f t="shared" si="54"/>
        <v>0</v>
      </c>
      <c r="CD66" s="55">
        <f t="shared" si="55"/>
        <v>0</v>
      </c>
      <c r="CE66" s="55">
        <f t="shared" si="56"/>
        <v>0</v>
      </c>
      <c r="CF66" s="55">
        <f>ROUND(IF('Indicator Data'!U69=0,0,IF(LOG('Indicator Data'!U69)&gt;CF$195,10,IF(LOG('Indicator Data'!U69)&lt;CF$194,0,10-(CF$195-LOG('Indicator Data'!U69))/(CF$195-CF$194)*10))),1)</f>
        <v>0</v>
      </c>
      <c r="CG66" s="56">
        <f>'Indicator Data'!U69/'Indicator Data'!$CK69</f>
        <v>0</v>
      </c>
      <c r="CH66" s="55">
        <f t="shared" si="97"/>
        <v>0</v>
      </c>
      <c r="CI66" s="55">
        <f t="shared" si="57"/>
        <v>0</v>
      </c>
      <c r="CJ66" s="55">
        <f>ROUND(IF('Indicator Data'!V69=0,0,IF(LOG('Indicator Data'!V69)&gt;CJ$195,10,IF(LOG('Indicator Data'!V69)&lt;CJ$194,0,10-(CJ$195-LOG('Indicator Data'!V69))/(CJ$195-CJ$194)*10))),1)</f>
        <v>0</v>
      </c>
      <c r="CK66" s="56">
        <f>IF('Indicator Data'!V69/'Indicator Data'!$CK69&gt;1,1,'Indicator Data'!V69/'Indicator Data'!$CK69)</f>
        <v>0</v>
      </c>
      <c r="CL66" s="55">
        <f t="shared" si="98"/>
        <v>0</v>
      </c>
      <c r="CM66" s="55">
        <f t="shared" si="58"/>
        <v>0</v>
      </c>
      <c r="CN66" s="55">
        <f>ROUND(IF('Indicator Data'!W69=0,0,IF(LOG('Indicator Data'!W69)&gt;CN$195,10,IF(LOG('Indicator Data'!W69)&lt;CN$194,0,10-(CN$195-LOG('Indicator Data'!W69))/(CN$195-CN$194)*10))),1)</f>
        <v>0</v>
      </c>
      <c r="CO66" s="56">
        <f>'Indicator Data'!W69/'Indicator Data'!$CK69</f>
        <v>0</v>
      </c>
      <c r="CP66" s="55">
        <f t="shared" si="99"/>
        <v>0</v>
      </c>
      <c r="CQ66" s="55">
        <f t="shared" si="59"/>
        <v>0</v>
      </c>
      <c r="CR66" s="55">
        <f t="shared" si="100"/>
        <v>0</v>
      </c>
      <c r="CS66" s="55">
        <f>IF('Indicator Data'!BZ69="No data","x",ROUND(IF('Indicator Data'!BZ69&gt;CS$195,0,IF('Indicator Data'!BZ69&lt;CS$194,10,(CS$195-'Indicator Data'!BZ69)/(CS$195-CS$194)*10)),1))</f>
        <v>0.1</v>
      </c>
      <c r="CT66" s="55">
        <f>IF('Indicator Data'!CA69="No data","x",ROUND(IF('Indicator Data'!CA69&gt;CT$195,0,IF('Indicator Data'!CA69&lt;CT$194,10,(CT$195-'Indicator Data'!CA69)/(CT$195-CT$194)*10)),1))</f>
        <v>0</v>
      </c>
      <c r="CU66" s="55" t="str">
        <f>IF('Indicator Data'!AC69="No data","x",ROUND(IF('Indicator Data'!AC69&gt;CU$195,0,IF('Indicator Data'!AC69&lt;CU$194,10,(CU$195-'Indicator Data'!AC69)/(CU$195-CU$194)*10)),1))</f>
        <v>x</v>
      </c>
      <c r="CV66" s="55">
        <f t="shared" si="101"/>
        <v>0.1</v>
      </c>
      <c r="CW66" s="55">
        <f>IF('Indicator Data'!X69="No data","x",ROUND(IF(LOG('Indicator Data'!X69)&gt;CW$195,10,IF(LOG('Indicator Data'!X69)&lt;CW$194,0,10-(CW$195-LOG('Indicator Data'!X69))/(CW$195-CW$194)*10)),1))</f>
        <v>7.9</v>
      </c>
      <c r="CX66" s="55">
        <f>IF('Indicator Data'!Y69="No data","x",ROUND(IF('Indicator Data'!Y69&gt;CX$195,10,IF('Indicator Data'!Y69&lt;CX$194,0,10-(CX$195-'Indicator Data'!Y69)/(CX$195-CX$194)*10)),1))</f>
        <v>0.8</v>
      </c>
      <c r="CY66" s="55">
        <f>IF('Indicator Data'!Z69="No data","x",ROUND(IF('Indicator Data'!Z69&gt;CY$195,10,IF('Indicator Data'!Z69&lt;CY$194,0,10-(CY$195-'Indicator Data'!Z69)/(CY$195-CY$194)*10)),1))</f>
        <v>7.7</v>
      </c>
      <c r="CZ66" s="55">
        <f>IF('Indicator Data'!AA69="No data","x",ROUND(IF('Indicator Data'!AA69&gt;CZ$195,10,IF('Indicator Data'!AA69&lt;CZ$194,0,10-(CZ$195-'Indicator Data'!AA69)/(CZ$195-CZ$194)*10)),1))</f>
        <v>0.3</v>
      </c>
      <c r="DA66" s="55">
        <f t="shared" si="60"/>
        <v>4.2</v>
      </c>
      <c r="DB66" s="55">
        <f t="shared" si="61"/>
        <v>2.8</v>
      </c>
      <c r="DC66" s="55">
        <f>IF('Indicator Data'!AF69="No data","x",ROUND(IF('Indicator Data'!AF69&gt;DC$195,10,IF('Indicator Data'!AF69&lt;DC$194,0,10-(DC$195-'Indicator Data'!AF69)/(DC$195-DC$194)*10)),1))</f>
        <v>0</v>
      </c>
      <c r="DD66" s="55">
        <f>IF('Indicator Data'!AG69="No data","x",ROUND(IF('Indicator Data'!AG69&gt;DD$195,10,IF('Indicator Data'!AG69&lt;DD$194,0,10-(DD$195-'Indicator Data'!AG69)/(DD$195-DD$194)*10)),1))</f>
        <v>0</v>
      </c>
      <c r="DE66" s="55">
        <f t="shared" si="62"/>
        <v>2.8</v>
      </c>
      <c r="DF66" s="55">
        <f>IF('Indicator Data'!AB69="No data","x",ROUND(IF('Indicator Data'!AB69&gt;DF$195,10,IF('Indicator Data'!AB69&lt;DF$194,0,10-(DF$195-'Indicator Data'!AB69)/(DF$195-DF$194)*10)),1))</f>
        <v>0</v>
      </c>
      <c r="DG66" s="55">
        <f t="shared" si="63"/>
        <v>0</v>
      </c>
      <c r="DH66" s="183">
        <f>IF('Indicator Data'!AD69="No data","x",'Indicator Data'!AD69/'Indicator Data'!$CJ69)</f>
        <v>3.714331562924292E-4</v>
      </c>
      <c r="DI66" s="55">
        <f t="shared" si="64"/>
        <v>6.3</v>
      </c>
      <c r="DJ66" s="55">
        <f>IF('Indicator Data'!AE69="No data","x",ROUND(IF('Indicator Data'!AE69&gt;DJ$195,0,IF('Indicator Data'!AE69&lt;DJ$194,10,(DJ$195-'Indicator Data'!AE69)/(DJ$195-DJ$194)*10)),1))</f>
        <v>2</v>
      </c>
      <c r="DK66" s="55">
        <f t="shared" si="65"/>
        <v>4.2</v>
      </c>
      <c r="DL66" s="55">
        <f t="shared" si="66"/>
        <v>2.2999999999999998</v>
      </c>
      <c r="DM66" s="57">
        <f t="shared" si="102"/>
        <v>1.4</v>
      </c>
      <c r="DN66" s="58">
        <f t="shared" si="103"/>
        <v>2.4</v>
      </c>
      <c r="DO66" s="55">
        <f>ROUND(IF('Indicator Data'!AH69=0,0,IF('Indicator Data'!AH69&gt;DO$195,10,IF('Indicator Data'!AH69&lt;DO$194,0,10-(DO$195-'Indicator Data'!AH69)/(DO$195-DO$194)*10))),1)</f>
        <v>0.3</v>
      </c>
      <c r="DP66" s="55">
        <f>ROUND(IF('Indicator Data'!AI69=0,0,IF(LOG('Indicator Data'!AI69)&gt;LOG(DP$195),10,IF(LOG('Indicator Data'!AI69)&lt;LOG(DP$194),0,10-(LOG(DP$195)-LOG('Indicator Data'!AI69))/(LOG(DP$195)-LOG(DP$194))*10))),1)</f>
        <v>1.3</v>
      </c>
      <c r="DQ66" s="57">
        <f t="shared" si="104"/>
        <v>0.8</v>
      </c>
      <c r="DR66" s="55">
        <f>'Indicator Data'!AJ69</f>
        <v>0</v>
      </c>
      <c r="DS66" s="55">
        <f>'Indicator Data'!AK69</f>
        <v>0</v>
      </c>
      <c r="DT66" s="57">
        <f t="shared" si="105"/>
        <v>0</v>
      </c>
      <c r="DU66" s="58">
        <f t="shared" si="106"/>
        <v>0.6</v>
      </c>
      <c r="DV66" s="15"/>
      <c r="DW66" s="103"/>
    </row>
    <row r="67" spans="1:127" s="4" customFormat="1" x14ac:dyDescent="0.3">
      <c r="A67" s="121" t="str">
        <f>'Indicator Data'!A70</f>
        <v>Ghana</v>
      </c>
      <c r="B67" s="59" t="str">
        <f>'Indicator Data'!B70</f>
        <v>GHA</v>
      </c>
      <c r="C67" s="55">
        <f>ROUND(IF('Indicator Data'!C70=0,0.1,IF(LOG('Indicator Data'!C70)&gt;C$195,10,IF(LOG('Indicator Data'!C70)&lt;C$194,0,10-(C$195-LOG('Indicator Data'!C70))/(C$195-C$194)*10))),1)</f>
        <v>0.1</v>
      </c>
      <c r="D67" s="55">
        <f>ROUND(IF('Indicator Data'!D70=0,0.1,IF(LOG('Indicator Data'!D70)&gt;D$195,10,IF(LOG('Indicator Data'!D70)&lt;D$194,0,10-(D$195-LOG('Indicator Data'!D70))/(D$195-D$194)*10))),1)</f>
        <v>0.1</v>
      </c>
      <c r="E67" s="55">
        <f t="shared" ref="E67:E98" si="107">ROUND((10-GEOMEAN(((10-C67)/10*9+1),((10-D67)/10*9+1)))/9*10,1)</f>
        <v>0.1</v>
      </c>
      <c r="F67" s="55">
        <f>IF('Indicator Data'!E70="No data",0.1,(ROUND(IF('Indicator Data'!E70=0,0,IF(LOG('Indicator Data'!E70)&gt;F$195,10,IF(LOG('Indicator Data'!E70)&lt;F$194,0,10-(F$195-LOG('Indicator Data'!E70))/(F$195-F$194)*10))),1)))</f>
        <v>7.1</v>
      </c>
      <c r="G67" s="55">
        <f>ROUND(IF('Indicator Data'!F70=0,0,IF(LOG('Indicator Data'!F70)&gt;G$195,10,IF(LOG('Indicator Data'!F70)&lt;G$194,0,10-(G$195-LOG('Indicator Data'!F70))/(G$195-G$194)*10))),1)</f>
        <v>5.3</v>
      </c>
      <c r="H67" s="55">
        <f>ROUND(IF('Indicator Data'!G70=0,0,IF(LOG('Indicator Data'!G70)&gt;H$195,10,IF(LOG('Indicator Data'!G70)&lt;H$194,0,10-(H$195-LOG('Indicator Data'!G70))/(H$195-H$194)*10))),1)</f>
        <v>0</v>
      </c>
      <c r="I67" s="55">
        <f>ROUND(IF('Indicator Data'!H70=0,0,IF(LOG('Indicator Data'!H70)&gt;I$195,10,IF(LOG('Indicator Data'!H70)&lt;I$194,0,10-(I$195-LOG('Indicator Data'!H70))/(I$195-I$194)*10))),1)</f>
        <v>0</v>
      </c>
      <c r="J67" s="55">
        <f t="shared" ref="J67:J98" si="108">ROUND((10-GEOMEAN(((10-H67)/10*9+1),((10-I67)/10*9+1)))/9*10,1)</f>
        <v>0</v>
      </c>
      <c r="K67" s="55">
        <f>ROUND(IF('Indicator Data'!I70=0,0,IF(LOG('Indicator Data'!I70)&gt;K$195,10,IF(LOG('Indicator Data'!I70)&lt;K$194,0,10-(K$195-LOG('Indicator Data'!I70))/(K$195-K$194)*10))),1)</f>
        <v>0</v>
      </c>
      <c r="L67" s="55">
        <f t="shared" ref="L67:L98" si="109">ROUND((10-GEOMEAN(((10-J67)/10*9+1),((10-K67)/10*9+1)))/9*10,1)</f>
        <v>0</v>
      </c>
      <c r="M67" s="55">
        <f>ROUND(IF('Indicator Data'!J70=0,0,IF(LOG('Indicator Data'!J70)&gt;M$195,10,IF(LOG('Indicator Data'!J70)&lt;M$194,0,10-(M$195-LOG('Indicator Data'!J70))/(M$195-M$194)*10))),1)</f>
        <v>0</v>
      </c>
      <c r="N67" s="56">
        <f>'Indicator Data'!C70/'Indicator Data'!$CK70</f>
        <v>0</v>
      </c>
      <c r="O67" s="56">
        <f>'Indicator Data'!D70/'Indicator Data'!$CK70</f>
        <v>0</v>
      </c>
      <c r="P67" s="56">
        <f>IF(F67=0.1,"x",'Indicator Data'!E70/'Indicator Data'!$CK70)</f>
        <v>2.4497627290656259E-3</v>
      </c>
      <c r="Q67" s="56">
        <f>'Indicator Data'!F70/'Indicator Data'!$CK70</f>
        <v>5.7992680973956479E-7</v>
      </c>
      <c r="R67" s="56">
        <f>'Indicator Data'!G70/'Indicator Data'!$CK70</f>
        <v>0</v>
      </c>
      <c r="S67" s="56">
        <f>'Indicator Data'!H70/'Indicator Data'!$CK70</f>
        <v>0</v>
      </c>
      <c r="T67" s="56">
        <f>'Indicator Data'!I70/'Indicator Data'!$CK70</f>
        <v>0</v>
      </c>
      <c r="U67" s="56">
        <f>'Indicator Data'!J70/'Indicator Data'!$CK70</f>
        <v>0</v>
      </c>
      <c r="V67" s="55">
        <f t="shared" ref="V67:V98" si="110">ROUND(IF(N67&gt;V$195,10,IF(N67&lt;V$194,0,10-(V$195-N67)/(V$195-V$194)*10)),1)</f>
        <v>0</v>
      </c>
      <c r="W67" s="55">
        <f t="shared" ref="W67:W98" si="111">ROUND(IF(O67&gt;W$195,10,IF(O67&lt;W$194,0,10-(W$195-O67)/(W$195-W$194)*10)),1)</f>
        <v>0</v>
      </c>
      <c r="X67" s="55">
        <f t="shared" ref="X67:X98" si="112">ROUND(((10-GEOMEAN(((10-V67)/10*9+1),((10-W67)/10*9+1)))/9*10),1)</f>
        <v>0</v>
      </c>
      <c r="Y67" s="55">
        <f t="shared" ref="Y67:Y98" si="113">IF(P67="x",0.1,ROUND(IF(P67&gt;Y$195,10,IF(P67&lt;Y$194,0,10-(Y$195-P67)/(Y$195-Y$194)*10)),1))</f>
        <v>1.6</v>
      </c>
      <c r="Z67" s="55">
        <f t="shared" ref="Z67:Z98" si="114">ROUND(IF(Q67=0,0,IF(LOG(Q67)&gt;Z$195,10,IF(LOG(Q67)&lt;=Z$194,0,10-(Z$195-LOG(Q67))/(Z$195-Z$194)*10))),1)</f>
        <v>5</v>
      </c>
      <c r="AA67" s="55">
        <f t="shared" ref="AA67:AA98" si="115">ROUND(IF(R67&gt;AA$195,10,IF(R67&lt;AA$194,0,10-(AA$195-R67)/(AA$195-AA$194)*10)),1)</f>
        <v>0</v>
      </c>
      <c r="AB67" s="55">
        <f t="shared" ref="AB67:AB98" si="116">ROUND(IF(S67&gt;AB$195,10,IF(S67&lt;AB$194,0,10-(AB$195-S67)/(AB$195-AB$194)*10)),1)</f>
        <v>0</v>
      </c>
      <c r="AC67" s="55">
        <f t="shared" ref="AC67:AC98" si="117">ROUND(((10-GEOMEAN(((10-AA67)/10*9+1),((10-AB67)/10*9+1)))/9*10),1)</f>
        <v>0</v>
      </c>
      <c r="AD67" s="55">
        <f t="shared" ref="AD67:AD98" si="118">ROUND(IF(T67=0,0,IF(T67&gt;AD$195,10,IF(T67&lt;=AD$194,0,10-(AD$195-T67)/(AD$195-AD$194)*10))),1)</f>
        <v>0</v>
      </c>
      <c r="AE67" s="55">
        <f t="shared" ref="AE67:AE98" si="119">ROUND((10-GEOMEAN(((10-AC67)/10*9+1),((10-AD67)/10*9+1)))/9*10,1)</f>
        <v>0</v>
      </c>
      <c r="AF67" s="55">
        <f t="shared" ref="AF67:AF98" si="120">ROUND(IF(U67&gt;AF$195,10,IF(U67&lt;AF$194,0,10-(AF$195-U67)/(AF$195-AF$194)*10)),1)</f>
        <v>0</v>
      </c>
      <c r="AG67" s="55">
        <f>ROUND(IF('Indicator Data'!K70=0,0,IF('Indicator Data'!K70&gt;AG$195,10,IF('Indicator Data'!K70&lt;AG$194,0,10-(AG$195-'Indicator Data'!K70)/(AG$195-AG$194)*10))),1)</f>
        <v>0</v>
      </c>
      <c r="AH67" s="55">
        <f t="shared" ref="AH67:AH98" si="121">ROUND(AVERAGE(C67,V67),1)</f>
        <v>0.1</v>
      </c>
      <c r="AI67" s="55">
        <f t="shared" ref="AI67:AI98" si="122">ROUND(AVERAGE(D67,W67),1)</f>
        <v>0.1</v>
      </c>
      <c r="AJ67" s="55">
        <f t="shared" ref="AJ67:AJ98" si="123">ROUND(AVERAGE(AA67,H67),1)</f>
        <v>0</v>
      </c>
      <c r="AK67" s="55">
        <f t="shared" ref="AK67:AK98" si="124">ROUND(AVERAGE(AB67,I67),1)</f>
        <v>0</v>
      </c>
      <c r="AL67" s="55">
        <f t="shared" ref="AL67:AL98" si="125">ROUND((10-GEOMEAN(((10-AJ67)/10*9+1),((10-AK67)/10*9+1)))/9*10,1)</f>
        <v>0</v>
      </c>
      <c r="AM67" s="55">
        <f t="shared" ref="AM67:AM98" si="126">ROUND(AVERAGE(AD67,K67),1)</f>
        <v>0</v>
      </c>
      <c r="AN67" s="55">
        <f t="shared" ref="AN67:AN98" si="127">ROUND((10-GEOMEAN(((10-M67)/10*9+1),((10-AF67)/10*9+1)))/9*10,1)</f>
        <v>0</v>
      </c>
      <c r="AO67" s="182">
        <f t="shared" ref="AO67:AO98" si="128">ROUND((10-GEOMEAN(((10-E67)/10*9+1),((10-X67)/10*9+1)))/9*10,1)</f>
        <v>0.1</v>
      </c>
      <c r="AP67" s="182">
        <f t="shared" si="41"/>
        <v>4.9000000000000004</v>
      </c>
      <c r="AQ67" s="182">
        <f t="shared" ref="AQ67:AQ98" si="129">ROUND((10-GEOMEAN(((10-G67)/10*9+1),((10-Z67)/10*9+1)))/9*10,1)</f>
        <v>5.2</v>
      </c>
      <c r="AR67" s="182">
        <f t="shared" ref="AR67:AR98" si="130">ROUND((10-GEOMEAN(((10-L67)/10*9+1),((10-AE67)/10*9+1)))/9*10,1)</f>
        <v>0</v>
      </c>
      <c r="AS67" s="55">
        <f t="shared" ref="AS67:AS98" si="131">ROUND(AVERAGE(AG67,AN67),1)</f>
        <v>0</v>
      </c>
      <c r="AT67" s="55">
        <f>IF('Indicator Data'!L70="No data","x",IF('Indicator Data'!CL70&lt;1000,"x",ROUND((IF('Indicator Data'!L70&gt;AT$195,10,IF('Indicator Data'!L70&lt;AT$194,0,10-(AT$195-'Indicator Data'!L70)/(AT$195-AT$194)*10))),1)))</f>
        <v>2</v>
      </c>
      <c r="AU67" s="182">
        <f t="shared" ref="AU67:AU98" si="132">ROUND(AVERAGE(AS67,AT67),1)</f>
        <v>1</v>
      </c>
      <c r="AV67" s="55">
        <f>IF('Indicator Data'!M70="No data","x",ROUND(IF('Indicator Data'!M70=0,0,IF(LOG('Indicator Data'!M70)&gt;AV$195,10,IF(LOG('Indicator Data'!M70)&lt;AV$194,0,10-(AV$195-LOG('Indicator Data'!M70))/(AV$195-AV$194)*10))),1))</f>
        <v>8.6999999999999993</v>
      </c>
      <c r="AW67" s="56">
        <f>IF(AV67="x","x",'Indicator Data'!M70/'Indicator Data'!$CK70)</f>
        <v>0.47627400801552106</v>
      </c>
      <c r="AX67" s="55">
        <f t="shared" si="42"/>
        <v>5.3</v>
      </c>
      <c r="AY67" s="55">
        <f t="shared" si="43"/>
        <v>7.4</v>
      </c>
      <c r="AZ67" s="55">
        <f>IF('Indicator Data'!N70="No data","x",ROUND(IF('Indicator Data'!N70=0,0,IF(LOG('Indicator Data'!N70)&gt;AZ$195,10,IF(LOG('Indicator Data'!N70)&lt;AZ$194,0,10-(AZ$195-LOG('Indicator Data'!N70))/(AZ$195-AZ$194)*10))),1))</f>
        <v>7.8</v>
      </c>
      <c r="BA67" s="56">
        <f>IF(AZ67="x","x",'Indicator Data'!N70/'Indicator Data'!$CK70)</f>
        <v>1.6847403487356357E-2</v>
      </c>
      <c r="BB67" s="55">
        <f t="shared" si="44"/>
        <v>3.4</v>
      </c>
      <c r="BC67" s="55">
        <f t="shared" si="45"/>
        <v>6.1</v>
      </c>
      <c r="BD67" s="55">
        <f>IF('Indicator Data'!O70="No data","x",ROUND(IF('Indicator Data'!O70=0,0,IF(LOG('Indicator Data'!O70)&gt;BD$195,10,IF(LOG('Indicator Data'!O70)&lt;BD$194,0,10-(BD$195-LOG('Indicator Data'!O70))/(BD$195-BD$194)*10))),1))</f>
        <v>10</v>
      </c>
      <c r="BE67" s="56">
        <f>IF(BD67="x","x",'Indicator Data'!O70/'Indicator Data'!$CK70)</f>
        <v>0.34838698186417333</v>
      </c>
      <c r="BF67" s="55">
        <f t="shared" si="46"/>
        <v>10</v>
      </c>
      <c r="BG67" s="55">
        <f t="shared" si="47"/>
        <v>10</v>
      </c>
      <c r="BH67" s="55">
        <f>IF('Indicator Data'!P70="No data","x",ROUND(IF('Indicator Data'!P70=0,0,IF(LOG('Indicator Data'!P70)&gt;BH$195,10,IF(LOG('Indicator Data'!P70)&lt;BH$194,0,10-(BH$195-LOG('Indicator Data'!P70))/(BH$195-BH$194)*10))),1))</f>
        <v>7.2</v>
      </c>
      <c r="BI67" s="56">
        <f>IF(BH67="x","x",'Indicator Data'!P70/'Indicator Data'!$CK70)</f>
        <v>7.8015037450449402E-3</v>
      </c>
      <c r="BJ67" s="55">
        <f t="shared" si="48"/>
        <v>0.8</v>
      </c>
      <c r="BK67" s="55">
        <f t="shared" si="49"/>
        <v>4.8</v>
      </c>
      <c r="BL67" s="55">
        <f t="shared" si="50"/>
        <v>7.7</v>
      </c>
      <c r="BM67" s="55">
        <f>ROUND(IF('Indicator Data'!Q70=0,0,IF(LOG('Indicator Data'!Q70)&gt;BM$195,10,IF(LOG('Indicator Data'!Q70)&lt;BM$194,0,10-(BM$195-LOG('Indicator Data'!Q70))/(BM$195-BM$194)*10))),1)</f>
        <v>9.1999999999999993</v>
      </c>
      <c r="BN67" s="55">
        <f>ROUND(IF('Indicator Data'!R70=0,0,IF(LOG('Indicator Data'!R70)&gt;BN$195,10,IF(LOG('Indicator Data'!R70)&lt;BN$194,0,10-(BN$195-LOG('Indicator Data'!R70))/(BN$195-BN$194)*10))),1)</f>
        <v>0</v>
      </c>
      <c r="BO67" s="55">
        <f t="shared" si="51"/>
        <v>3.0666666666666664</v>
      </c>
      <c r="BP67" s="56">
        <f>'Indicator Data'!Q70/'Indicator Data'!$CK70</f>
        <v>0.99297239446388463</v>
      </c>
      <c r="BQ67" s="56">
        <f>'Indicator Data'!R70/'Indicator Data'!$CK70</f>
        <v>0</v>
      </c>
      <c r="BR67" s="55">
        <f t="shared" ref="BR67:BR98" si="133">ROUND(IF(BP67&gt;BR$195,10,IF(BP67&lt;BR$194,0,10-(BR$195-BP67)/(BR$195-BR$194)*10)),1)</f>
        <v>9.9</v>
      </c>
      <c r="BS67" s="55">
        <f t="shared" ref="BS67:BS98" si="134">ROUND(IF(BQ67&gt;BS$195,10,IF(BQ67&lt;BS$194,0,10-(BS$195-BQ67)/(BS$195-BS$194)*10)),1)</f>
        <v>0</v>
      </c>
      <c r="BT67" s="55">
        <f t="shared" ref="BT67:BT130" si="135">AVERAGE(BR67,BS67,BS67)</f>
        <v>3.3000000000000003</v>
      </c>
      <c r="BU67" s="55">
        <f t="shared" si="52"/>
        <v>3.2</v>
      </c>
      <c r="BV67" s="55">
        <f>ROUND(IF('Indicator Data'!S70=0,0,IF(LOG('Indicator Data'!S70)&gt;BV$195,10,IF(LOG('Indicator Data'!S70)&lt;BV$194,0,10-(BV$195-LOG('Indicator Data'!S70))/(BV$195-BV$194)*10))),1)</f>
        <v>5.5</v>
      </c>
      <c r="BW67" s="55">
        <f>ROUND(IF('Indicator Data'!T70=0,0,IF(LOG('Indicator Data'!T70)&gt;BW$195,10,IF(LOG('Indicator Data'!T70)&lt;BW$194,0,10-(BW$195-LOG('Indicator Data'!T70))/(BW$195-BW$194)*10))),1)</f>
        <v>9.1999999999999993</v>
      </c>
      <c r="BX67" s="55">
        <f t="shared" si="53"/>
        <v>7.9666666666666659</v>
      </c>
      <c r="BY67" s="56">
        <f>'Indicator Data'!S70/'Indicator Data'!$CK70</f>
        <v>2.583224232780873E-3</v>
      </c>
      <c r="BZ67" s="56">
        <f>'Indicator Data'!T70/'Indicator Data'!$CK70</f>
        <v>0.99038917023110373</v>
      </c>
      <c r="CA67" s="55">
        <f t="shared" ref="CA67:CA98" si="136">ROUND(IF(BY67&gt;CA$195,10,IF(BY67&lt;CA$194,0,10-(CA$195-BY67)/(CA$195-CA$194)*10)),1)</f>
        <v>0</v>
      </c>
      <c r="CB67" s="55">
        <f t="shared" ref="CB67:CB98" si="137">ROUND(IF(BZ67&gt;CB$195,10,IF(BZ67&lt;CB$194,0,10-(CB$195-BZ67)/(CB$195-CB$194)*10)),1)</f>
        <v>9.9</v>
      </c>
      <c r="CC67" s="55">
        <f t="shared" si="54"/>
        <v>6.6000000000000005</v>
      </c>
      <c r="CD67" s="55">
        <f t="shared" si="55"/>
        <v>7.3</v>
      </c>
      <c r="CE67" s="55">
        <f t="shared" si="56"/>
        <v>5.6</v>
      </c>
      <c r="CF67" s="55">
        <f>ROUND(IF('Indicator Data'!U70=0,0,IF(LOG('Indicator Data'!U70)&gt;CF$195,10,IF(LOG('Indicator Data'!U70)&lt;CF$194,0,10-(CF$195-LOG('Indicator Data'!U70))/(CF$195-CF$194)*10))),1)</f>
        <v>9</v>
      </c>
      <c r="CG67" s="56">
        <f>'Indicator Data'!U70/'Indicator Data'!$CK70</f>
        <v>0.68876100385622185</v>
      </c>
      <c r="CH67" s="55">
        <f t="shared" ref="CH67:CH98" si="138">ROUND(IF(CG67&gt;CH$195,10,IF(CG67&lt;CH$194,0,10-(CH$195-CG67)/(CH$195-CH$194)*10)),1)</f>
        <v>7.7</v>
      </c>
      <c r="CI67" s="55">
        <f t="shared" si="57"/>
        <v>8.4</v>
      </c>
      <c r="CJ67" s="55">
        <f>ROUND(IF('Indicator Data'!V70=0,0,IF(LOG('Indicator Data'!V70)&gt;CJ$195,10,IF(LOG('Indicator Data'!V70)&lt;CJ$194,0,10-(CJ$195-LOG('Indicator Data'!V70))/(CJ$195-CJ$194)*10))),1)</f>
        <v>9.1</v>
      </c>
      <c r="CK67" s="56">
        <f>IF('Indicator Data'!V70/'Indicator Data'!$CK70&gt;1,1,'Indicator Data'!V70/'Indicator Data'!$CK70)</f>
        <v>0.87711717682740697</v>
      </c>
      <c r="CL67" s="55">
        <f t="shared" ref="CL67:CL98" si="139">ROUND(IF(CK67&gt;CL$195,10,IF(CK67&lt;CL$194,0,10-(CL$195-CK67)/(CL$195-CL$194)*10)),1)</f>
        <v>8.8000000000000007</v>
      </c>
      <c r="CM67" s="55">
        <f t="shared" si="58"/>
        <v>9</v>
      </c>
      <c r="CN67" s="55">
        <f>ROUND(IF('Indicator Data'!W70=0,0,IF(LOG('Indicator Data'!W70)&gt;CN$195,10,IF(LOG('Indicator Data'!W70)&lt;CN$194,0,10-(CN$195-LOG('Indicator Data'!W70))/(CN$195-CN$194)*10))),1)</f>
        <v>9.1999999999999993</v>
      </c>
      <c r="CO67" s="56">
        <f>'Indicator Data'!W70/'Indicator Data'!$CK70</f>
        <v>0.98285981679121248</v>
      </c>
      <c r="CP67" s="55">
        <f t="shared" ref="CP67:CP98" si="140">ROUND(IF(CO67&gt;CP$195,10,IF(CO67&lt;CP$194,0,10-(CP$195-CO67)/(CP$195-CP$194)*10)),1)</f>
        <v>9.8000000000000007</v>
      </c>
      <c r="CQ67" s="55">
        <f t="shared" si="59"/>
        <v>9.5</v>
      </c>
      <c r="CR67" s="55">
        <f t="shared" ref="CR67:CR98" si="141">ROUND((10-GEOMEAN(((10-CM67)/10*9+1),((10-CE67)/10*9+1),((10-CI67)/10*9+1),((10-CQ67)/10*9+1)))/9*10,1)</f>
        <v>8.4</v>
      </c>
      <c r="CS67" s="55">
        <f>IF('Indicator Data'!BZ70="No data","x",ROUND(IF('Indicator Data'!BZ70&gt;CS$195,0,IF('Indicator Data'!BZ70&lt;CS$194,10,(CS$195-'Indicator Data'!BZ70)/(CS$195-CS$194)*10)),1))</f>
        <v>9.1</v>
      </c>
      <c r="CT67" s="55">
        <f>IF('Indicator Data'!CA70="No data","x",ROUND(IF('Indicator Data'!CA70&gt;CT$195,0,IF('Indicator Data'!CA70&lt;CT$194,10,(CT$195-'Indicator Data'!CA70)/(CT$195-CT$194)*10)),1))</f>
        <v>3.1</v>
      </c>
      <c r="CU67" s="55">
        <f>IF('Indicator Data'!AC70="No data","x",ROUND(IF('Indicator Data'!AC70&gt;CU$195,0,IF('Indicator Data'!AC70&lt;CU$194,10,(CU$195-'Indicator Data'!AC70)/(CU$195-CU$194)*10)),1))</f>
        <v>5.9</v>
      </c>
      <c r="CV67" s="55">
        <f t="shared" ref="CV67:CV98" si="142">IF(AND(CT67="x",CS67="x",CU67="x"),"x",ROUND(AVERAGE(CS67:CU67),1))</f>
        <v>6</v>
      </c>
      <c r="CW67" s="55">
        <f>IF('Indicator Data'!X70="No data","x",ROUND(IF(LOG('Indicator Data'!X70)&gt;CW$195,10,IF(LOG('Indicator Data'!X70)&lt;CW$194,0,10-(CW$195-LOG('Indicator Data'!X70))/(CW$195-CW$194)*10)),1))</f>
        <v>7.1</v>
      </c>
      <c r="CX67" s="55">
        <f>IF('Indicator Data'!Y70="No data","x",ROUND(IF('Indicator Data'!Y70&gt;CX$195,10,IF('Indicator Data'!Y70&lt;CX$194,0,10-(CX$195-'Indicator Data'!Y70)/(CX$195-CX$194)*10)),1))</f>
        <v>6.7</v>
      </c>
      <c r="CY67" s="55">
        <f>IF('Indicator Data'!Z70="No data","x",ROUND(IF('Indicator Data'!Z70&gt;CY$195,10,IF('Indicator Data'!Z70&lt;CY$194,0,10-(CY$195-'Indicator Data'!Z70)/(CY$195-CY$194)*10)),1))</f>
        <v>5.6</v>
      </c>
      <c r="CZ67" s="55">
        <f>IF('Indicator Data'!AA70="No data","x",ROUND(IF('Indicator Data'!AA70&gt;CZ$195,10,IF('Indicator Data'!AA70&lt;CZ$194,0,10-(CZ$195-'Indicator Data'!AA70)/(CZ$195-CZ$194)*10)),1))</f>
        <v>3.7</v>
      </c>
      <c r="DA67" s="55">
        <f t="shared" si="60"/>
        <v>5.8</v>
      </c>
      <c r="DB67" s="55">
        <f t="shared" si="61"/>
        <v>5.9</v>
      </c>
      <c r="DC67" s="55">
        <f>IF('Indicator Data'!AF70="No data","x",ROUND(IF('Indicator Data'!AF70&gt;DC$195,10,IF('Indicator Data'!AF70&lt;DC$194,0,10-(DC$195-'Indicator Data'!AF70)/(DC$195-DC$194)*10)),1))</f>
        <v>3.4</v>
      </c>
      <c r="DD67" s="55">
        <f>IF('Indicator Data'!AG70="No data","x",ROUND(IF('Indicator Data'!AG70&gt;DD$195,10,IF('Indicator Data'!AG70&lt;DD$194,0,10-(DD$195-'Indicator Data'!AG70)/(DD$195-DD$194)*10)),1))</f>
        <v>5.7</v>
      </c>
      <c r="DE67" s="55">
        <f t="shared" si="62"/>
        <v>5.4</v>
      </c>
      <c r="DF67" s="55">
        <f>IF('Indicator Data'!AB70="No data","x",ROUND(IF('Indicator Data'!AB70&gt;DF$195,10,IF('Indicator Data'!AB70&lt;DF$194,0,10-(DF$195-'Indicator Data'!AB70)/(DF$195-DF$194)*10)),1))</f>
        <v>6</v>
      </c>
      <c r="DG67" s="55">
        <f t="shared" si="63"/>
        <v>6</v>
      </c>
      <c r="DH67" s="183">
        <f>IF('Indicator Data'!AD70="No data","x",'Indicator Data'!AD70/'Indicator Data'!$CJ70)</f>
        <v>2.8634494907563841E-5</v>
      </c>
      <c r="DI67" s="55">
        <f t="shared" si="64"/>
        <v>9.6999999999999993</v>
      </c>
      <c r="DJ67" s="55">
        <f>IF('Indicator Data'!AE70="No data","x",ROUND(IF('Indicator Data'!AE70&gt;DJ$195,0,IF('Indicator Data'!AE70&lt;DJ$194,10,(DJ$195-'Indicator Data'!AE70)/(DJ$195-DJ$194)*10)),1))</f>
        <v>6</v>
      </c>
      <c r="DK67" s="55">
        <f t="shared" si="65"/>
        <v>7.9</v>
      </c>
      <c r="DL67" s="55">
        <f t="shared" si="66"/>
        <v>6.4</v>
      </c>
      <c r="DM67" s="57">
        <f t="shared" ref="DM67:DM98" si="143">IF(BL67="x",ROUND((10-GEOMEAN(((10-DL67)/10*9+1),((10-CR67)/10*9+1),((10-DB67)/10*9+1)))/9*10,1),ROUND((10-GEOMEAN(((10-BL67)/10*9+1),((10-DL67)/10*9+1),((10-CR67)/10*9+1),((10-DB67)/10*9+1)))/9*10,1))</f>
        <v>7.2</v>
      </c>
      <c r="DN67" s="58">
        <f t="shared" ref="DN67:DN98" si="144">IF(ROUND(IF(AP67="x",(10-GEOMEAN(((10-AO67)/10*9+1),((10-DM67)/10*9+1),((10-AU67)/10*9+1),((10-AQ67)/10*9+1),((10-AR67)/10*9+1)))/9*10,(10-GEOMEAN(((10-AO67)/10*9+1),((10-DM67)/10*9+1),((10-AP67)/10*9+1),((10-AQ67)/10*9+1),((10-AR67)/10*9+1),((10-AU67)/10*9+1)))/9*10),1)=0,0.1,ROUND(IF(AP67="x",(10-GEOMEAN(((10-AO67)/10*9+1),((10-DM67)/10*9+1),((10-AU67)/10*9+1),((10-AQ67)/10*9+1),((10-AR67)/10*9+1)))/9*10,(10-GEOMEAN(((10-AO67)/10*9+1),((10-DM67)/10*9+1),((10-AP67)/10*9+1),((10-AQ67)/10*9+1),((10-AR67)/10*9+1),((10-AU67)/10*9+1)))/9*10),1))</f>
        <v>3.6</v>
      </c>
      <c r="DO67" s="55">
        <f>ROUND(IF('Indicator Data'!AH70=0,0,IF('Indicator Data'!AH70&gt;DO$195,10,IF('Indicator Data'!AH70&lt;DO$194,0,10-(DO$195-'Indicator Data'!AH70)/(DO$195-DO$194)*10))),1)</f>
        <v>2.9</v>
      </c>
      <c r="DP67" s="55">
        <f>ROUND(IF('Indicator Data'!AI70=0,0,IF(LOG('Indicator Data'!AI70)&gt;LOG(DP$195),10,IF(LOG('Indicator Data'!AI70)&lt;LOG(DP$194),0,10-(LOG(DP$195)-LOG('Indicator Data'!AI70))/(LOG(DP$195)-LOG(DP$194))*10))),1)</f>
        <v>0.7</v>
      </c>
      <c r="DQ67" s="57">
        <f t="shared" ref="DQ67:DQ98" si="145">ROUND((10-GEOMEAN(((10-DO67)/10*9+1),((10-DP67)/10*9+1)))/9*10,1)</f>
        <v>1.9</v>
      </c>
      <c r="DR67" s="55">
        <f>'Indicator Data'!AJ70</f>
        <v>0</v>
      </c>
      <c r="DS67" s="55">
        <f>'Indicator Data'!AK70</f>
        <v>0</v>
      </c>
      <c r="DT67" s="57">
        <f t="shared" ref="DT67:DT98" si="146">ROUND(IF(DR67=5,10,IF(DS67=5,9,IF(DR67=4,8,IF(DS67=4,7,0)))),1)</f>
        <v>0</v>
      </c>
      <c r="DU67" s="58">
        <f t="shared" ref="DU67:DU98" si="147">ROUND(IF(DT67&gt;5,DT67,DQ67/10*7),1)</f>
        <v>1.3</v>
      </c>
      <c r="DV67" s="15"/>
      <c r="DW67" s="103"/>
    </row>
    <row r="68" spans="1:127" s="4" customFormat="1" x14ac:dyDescent="0.3">
      <c r="A68" s="121" t="str">
        <f>'Indicator Data'!A71</f>
        <v>Greece</v>
      </c>
      <c r="B68" s="59" t="str">
        <f>'Indicator Data'!B71</f>
        <v>GRC</v>
      </c>
      <c r="C68" s="55">
        <f>ROUND(IF('Indicator Data'!C71=0,0.1,IF(LOG('Indicator Data'!C71)&gt;C$195,10,IF(LOG('Indicator Data'!C71)&lt;C$194,0,10-(C$195-LOG('Indicator Data'!C71))/(C$195-C$194)*10))),1)</f>
        <v>8.3000000000000007</v>
      </c>
      <c r="D68" s="55">
        <f>ROUND(IF('Indicator Data'!D71=0,0.1,IF(LOG('Indicator Data'!D71)&gt;D$195,10,IF(LOG('Indicator Data'!D71)&lt;D$194,0,10-(D$195-LOG('Indicator Data'!D71))/(D$195-D$194)*10))),1)</f>
        <v>10</v>
      </c>
      <c r="E68" s="55">
        <f t="shared" si="107"/>
        <v>9.3000000000000007</v>
      </c>
      <c r="F68" s="55">
        <f>IF('Indicator Data'!E71="No data",0.1,(ROUND(IF('Indicator Data'!E71=0,0,IF(LOG('Indicator Data'!E71)&gt;F$195,10,IF(LOG('Indicator Data'!E71)&lt;F$194,0,10-(F$195-LOG('Indicator Data'!E71))/(F$195-F$194)*10))),1)))</f>
        <v>5</v>
      </c>
      <c r="G68" s="55">
        <f>ROUND(IF('Indicator Data'!F71=0,0,IF(LOG('Indicator Data'!F71)&gt;G$195,10,IF(LOG('Indicator Data'!F71)&lt;G$194,0,10-(G$195-LOG('Indicator Data'!F71))/(G$195-G$194)*10))),1)</f>
        <v>7.8</v>
      </c>
      <c r="H68" s="55">
        <f>ROUND(IF('Indicator Data'!G71=0,0,IF(LOG('Indicator Data'!G71)&gt;H$195,10,IF(LOG('Indicator Data'!G71)&lt;H$194,0,10-(H$195-LOG('Indicator Data'!G71))/(H$195-H$194)*10))),1)</f>
        <v>0</v>
      </c>
      <c r="I68" s="55">
        <f>ROUND(IF('Indicator Data'!H71=0,0,IF(LOG('Indicator Data'!H71)&gt;I$195,10,IF(LOG('Indicator Data'!H71)&lt;I$194,0,10-(I$195-LOG('Indicator Data'!H71))/(I$195-I$194)*10))),1)</f>
        <v>0</v>
      </c>
      <c r="J68" s="55">
        <f t="shared" si="108"/>
        <v>0</v>
      </c>
      <c r="K68" s="55">
        <f>ROUND(IF('Indicator Data'!I71=0,0,IF(LOG('Indicator Data'!I71)&gt;K$195,10,IF(LOG('Indicator Data'!I71)&lt;K$194,0,10-(K$195-LOG('Indicator Data'!I71))/(K$195-K$194)*10))),1)</f>
        <v>0</v>
      </c>
      <c r="L68" s="55">
        <f t="shared" si="109"/>
        <v>0</v>
      </c>
      <c r="M68" s="55">
        <f>ROUND(IF('Indicator Data'!J71=0,0,IF(LOG('Indicator Data'!J71)&gt;M$195,10,IF(LOG('Indicator Data'!J71)&lt;M$194,0,10-(M$195-LOG('Indicator Data'!J71))/(M$195-M$194)*10))),1)</f>
        <v>0</v>
      </c>
      <c r="N68" s="56">
        <f>'Indicator Data'!C71/'Indicator Data'!$CK71</f>
        <v>1.9885088319360747E-3</v>
      </c>
      <c r="O68" s="56">
        <f>'Indicator Data'!D71/'Indicator Data'!$CK71</f>
        <v>9.6818854837966571E-4</v>
      </c>
      <c r="P68" s="56">
        <f>IF(F68=0.1,"x",'Indicator Data'!E71/'Indicator Data'!$CK71)</f>
        <v>9.4523062693327724E-4</v>
      </c>
      <c r="Q68" s="56">
        <f>'Indicator Data'!F71/'Indicator Data'!$CK71</f>
        <v>4.6393630205957929E-5</v>
      </c>
      <c r="R68" s="56">
        <f>'Indicator Data'!G71/'Indicator Data'!$CK71</f>
        <v>0</v>
      </c>
      <c r="S68" s="56">
        <f>'Indicator Data'!H71/'Indicator Data'!$CK71</f>
        <v>0</v>
      </c>
      <c r="T68" s="56">
        <f>'Indicator Data'!I71/'Indicator Data'!$CK71</f>
        <v>0</v>
      </c>
      <c r="U68" s="56">
        <f>'Indicator Data'!J71/'Indicator Data'!$CK71</f>
        <v>0</v>
      </c>
      <c r="V68" s="55">
        <f t="shared" si="110"/>
        <v>9.9</v>
      </c>
      <c r="W68" s="55">
        <f t="shared" si="111"/>
        <v>9.6999999999999993</v>
      </c>
      <c r="X68" s="55">
        <f t="shared" si="112"/>
        <v>9.8000000000000007</v>
      </c>
      <c r="Y68" s="55">
        <f t="shared" si="113"/>
        <v>0.6</v>
      </c>
      <c r="Z68" s="55">
        <f t="shared" si="114"/>
        <v>9.3000000000000007</v>
      </c>
      <c r="AA68" s="55">
        <f t="shared" si="115"/>
        <v>0</v>
      </c>
      <c r="AB68" s="55">
        <f t="shared" si="116"/>
        <v>0</v>
      </c>
      <c r="AC68" s="55">
        <f t="shared" si="117"/>
        <v>0</v>
      </c>
      <c r="AD68" s="55">
        <f t="shared" si="118"/>
        <v>0</v>
      </c>
      <c r="AE68" s="55">
        <f t="shared" si="119"/>
        <v>0</v>
      </c>
      <c r="AF68" s="55">
        <f t="shared" si="120"/>
        <v>0</v>
      </c>
      <c r="AG68" s="55">
        <f>ROUND(IF('Indicator Data'!K71=0,0,IF('Indicator Data'!K71&gt;AG$195,10,IF('Indicator Data'!K71&lt;AG$194,0,10-(AG$195-'Indicator Data'!K71)/(AG$195-AG$194)*10))),1)</f>
        <v>1</v>
      </c>
      <c r="AH68" s="55">
        <f t="shared" si="121"/>
        <v>9.1</v>
      </c>
      <c r="AI68" s="55">
        <f t="shared" si="122"/>
        <v>9.9</v>
      </c>
      <c r="AJ68" s="55">
        <f t="shared" si="123"/>
        <v>0</v>
      </c>
      <c r="AK68" s="55">
        <f t="shared" si="124"/>
        <v>0</v>
      </c>
      <c r="AL68" s="55">
        <f t="shared" si="125"/>
        <v>0</v>
      </c>
      <c r="AM68" s="55">
        <f t="shared" si="126"/>
        <v>0</v>
      </c>
      <c r="AN68" s="55">
        <f t="shared" si="127"/>
        <v>0</v>
      </c>
      <c r="AO68" s="182">
        <f t="shared" si="128"/>
        <v>9.6</v>
      </c>
      <c r="AP68" s="182">
        <f t="shared" ref="AP68:AP131" si="148">IF(AND(Y68="x",F68="x"),"x",ROUND((10-GEOMEAN(((10-F68)/10*9+1),((10-Y68)/10*9+1)))/9*10,1))</f>
        <v>3.1</v>
      </c>
      <c r="AQ68" s="182">
        <f t="shared" si="129"/>
        <v>8.6999999999999993</v>
      </c>
      <c r="AR68" s="182">
        <f t="shared" si="130"/>
        <v>0</v>
      </c>
      <c r="AS68" s="55">
        <f t="shared" si="131"/>
        <v>0.5</v>
      </c>
      <c r="AT68" s="55">
        <f>IF('Indicator Data'!L71="No data","x",IF('Indicator Data'!CL71&lt;1000,"x",ROUND((IF('Indicator Data'!L71&gt;AT$195,10,IF('Indicator Data'!L71&lt;AT$194,0,10-(AT$195-'Indicator Data'!L71)/(AT$195-AT$194)*10))),1)))</f>
        <v>4</v>
      </c>
      <c r="AU68" s="182">
        <f t="shared" si="132"/>
        <v>2.2999999999999998</v>
      </c>
      <c r="AV68" s="55">
        <f>IF('Indicator Data'!M71="No data","x",ROUND(IF('Indicator Data'!M71=0,0,IF(LOG('Indicator Data'!M71)&gt;AV$195,10,IF(LOG('Indicator Data'!M71)&lt;AV$194,0,10-(AV$195-LOG('Indicator Data'!M71))/(AV$195-AV$194)*10))),1))</f>
        <v>8.4</v>
      </c>
      <c r="AW68" s="56">
        <f>IF(AV68="x","x",'Indicator Data'!M71/'Indicator Data'!$CK71)</f>
        <v>0.70641086027048328</v>
      </c>
      <c r="AX68" s="55">
        <f t="shared" ref="AX68:AX131" si="149">IF(AV68="x","x",ROUND(IF(AW68&gt;AX$195,10,IF(AW68&lt;AX$194,0,10-(AX$195-AW68)/(AX$195-AX$194)*10)),1))</f>
        <v>7.8</v>
      </c>
      <c r="AY68" s="55">
        <f t="shared" ref="AY68:AY131" si="150">IF(AND(AV68="x",AX68="x"),"x",ROUND((10-GEOMEAN(((10-AV68)/10*9+1),((10-AX68)/10*9+1)))/9*10,1))</f>
        <v>8.1</v>
      </c>
      <c r="AZ68" s="55" t="str">
        <f>IF('Indicator Data'!N71="No data","x",ROUND(IF('Indicator Data'!N71=0,0,IF(LOG('Indicator Data'!N71)&gt;AZ$195,10,IF(LOG('Indicator Data'!N71)&lt;AZ$194,0,10-(AZ$195-LOG('Indicator Data'!N71))/(AZ$195-AZ$194)*10))),1))</f>
        <v>x</v>
      </c>
      <c r="BA68" s="56" t="str">
        <f>IF(AZ68="x","x",'Indicator Data'!N71/'Indicator Data'!$CK71)</f>
        <v>x</v>
      </c>
      <c r="BB68" s="55" t="str">
        <f t="shared" ref="BB68:BB131" si="151">IF(AZ68="x","x",ROUND(IF(BA68&gt;BB$195,10,IF(BA68&lt;BB$194,0,10-(BB$195-BA68)/(BB$195-BB$194)*10)),1))</f>
        <v>x</v>
      </c>
      <c r="BC68" s="55" t="str">
        <f t="shared" ref="BC68:BC131" si="152">IF(AND(AZ68="x",BB68="x"),"x",ROUND((10-GEOMEAN(((10-AZ68)/10*9+1),((10-BB68)/10*9+1)))/9*10,1))</f>
        <v>x</v>
      </c>
      <c r="BD68" s="55" t="str">
        <f>IF('Indicator Data'!O71="No data","x",ROUND(IF('Indicator Data'!O71=0,0,IF(LOG('Indicator Data'!O71)&gt;BD$195,10,IF(LOG('Indicator Data'!O71)&lt;BD$194,0,10-(BD$195-LOG('Indicator Data'!O71))/(BD$195-BD$194)*10))),1))</f>
        <v>x</v>
      </c>
      <c r="BE68" s="56" t="str">
        <f>IF(BD68="x","x",'Indicator Data'!O71/'Indicator Data'!$CK71)</f>
        <v>x</v>
      </c>
      <c r="BF68" s="55" t="str">
        <f t="shared" ref="BF68:BF131" si="153">IF(BD68="x","x",ROUND(IF(BE68&gt;BF$195,10,IF(BE68&lt;BF$194,0,10-(BF$195-BE68)/(BF$195-BF$194)*10)),1))</f>
        <v>x</v>
      </c>
      <c r="BG68" s="55" t="str">
        <f t="shared" ref="BG68:BG131" si="154">IF(AND(BD68="x",BF68="x"),"x",ROUND((10-GEOMEAN(((10-BD68)/10*9+1),((10-BF68)/10*9+1)))/9*10,1))</f>
        <v>x</v>
      </c>
      <c r="BH68" s="55" t="str">
        <f>IF('Indicator Data'!P71="No data","x",ROUND(IF('Indicator Data'!P71=0,0,IF(LOG('Indicator Data'!P71)&gt;BH$195,10,IF(LOG('Indicator Data'!P71)&lt;BH$194,0,10-(BH$195-LOG('Indicator Data'!P71))/(BH$195-BH$194)*10))),1))</f>
        <v>x</v>
      </c>
      <c r="BI68" s="56" t="str">
        <f>IF(BH68="x","x",'Indicator Data'!P71/'Indicator Data'!$CK71)</f>
        <v>x</v>
      </c>
      <c r="BJ68" s="55" t="str">
        <f t="shared" ref="BJ68:BJ131" si="155">IF(BH68="x","x",ROUND(IF(BI68&gt;BJ$195,10,IF(BI68&lt;BJ$194,0,10-(BJ$195-BI68)/(BJ$195-BJ$194)*10)),1))</f>
        <v>x</v>
      </c>
      <c r="BK68" s="55" t="str">
        <f t="shared" ref="BK68:BK131" si="156">IF(AND(BH68="x",BJ68="x"),"x",ROUND((10-GEOMEAN(((10-BH68)/10*9+1),((10-BJ68)/10*9+1)))/9*10,1))</f>
        <v>x</v>
      </c>
      <c r="BL68" s="55">
        <f t="shared" ref="BL68:BL131" si="157">IF(AND(BC68="x",BG68="x",BK68="x",AY68="x"),"x",IF(AND(BC68="x",BG68="x",BK68="x"),AY68,ROUND((10-GEOMEAN(((10-AY68)/10*9+1),((10-BC68)/10*9+1),((10-BG68)/10*9+1),((10-BK68)/10*9+1)))/9*10,1)))</f>
        <v>8.1</v>
      </c>
      <c r="BM68" s="55">
        <f>ROUND(IF('Indicator Data'!Q71=0,0,IF(LOG('Indicator Data'!Q71)&gt;BM$195,10,IF(LOG('Indicator Data'!Q71)&lt;BM$194,0,10-(BM$195-LOG('Indicator Data'!Q71))/(BM$195-BM$194)*10))),1)</f>
        <v>0</v>
      </c>
      <c r="BN68" s="55">
        <f>ROUND(IF('Indicator Data'!R71=0,0,IF(LOG('Indicator Data'!R71)&gt;BN$195,10,IF(LOG('Indicator Data'!R71)&lt;BN$194,0,10-(BN$195-LOG('Indicator Data'!R71))/(BN$195-BN$194)*10))),1)</f>
        <v>0</v>
      </c>
      <c r="BO68" s="55">
        <f t="shared" ref="BO68:BO131" si="158">AVERAGE(BM68,BN68,BN68)</f>
        <v>0</v>
      </c>
      <c r="BP68" s="56">
        <f>'Indicator Data'!Q71/'Indicator Data'!$CK71</f>
        <v>0</v>
      </c>
      <c r="BQ68" s="56">
        <f>'Indicator Data'!R71/'Indicator Data'!$CK71</f>
        <v>0</v>
      </c>
      <c r="BR68" s="55">
        <f t="shared" si="133"/>
        <v>0</v>
      </c>
      <c r="BS68" s="55">
        <f t="shared" si="134"/>
        <v>0</v>
      </c>
      <c r="BT68" s="55">
        <f t="shared" si="135"/>
        <v>0</v>
      </c>
      <c r="BU68" s="55">
        <f t="shared" ref="BU68:BU131" si="159">ROUND((10-GEOMEAN(((10-BT68)/10*9+1),((10-BO68)/10*9+1)))/9*10,1)</f>
        <v>0</v>
      </c>
      <c r="BV68" s="55">
        <f>ROUND(IF('Indicator Data'!S71=0,0,IF(LOG('Indicator Data'!S71)&gt;BV$195,10,IF(LOG('Indicator Data'!S71)&lt;BV$194,0,10-(BV$195-LOG('Indicator Data'!S71))/(BV$195-BV$194)*10))),1)</f>
        <v>0</v>
      </c>
      <c r="BW68" s="55">
        <f>ROUND(IF('Indicator Data'!T71=0,0,IF(LOG('Indicator Data'!T71)&gt;BW$195,10,IF(LOG('Indicator Data'!T71)&lt;BW$194,0,10-(BW$195-LOG('Indicator Data'!T71))/(BW$195-BW$194)*10))),1)</f>
        <v>0</v>
      </c>
      <c r="BX68" s="55">
        <f t="shared" ref="BX68:BX131" si="160">AVERAGE(BV68,BW68,BW68)</f>
        <v>0</v>
      </c>
      <c r="BY68" s="56">
        <f>'Indicator Data'!S71/'Indicator Data'!$CK71</f>
        <v>0</v>
      </c>
      <c r="BZ68" s="56">
        <f>'Indicator Data'!T71/'Indicator Data'!$CK71</f>
        <v>0</v>
      </c>
      <c r="CA68" s="55">
        <f t="shared" si="136"/>
        <v>0</v>
      </c>
      <c r="CB68" s="55">
        <f t="shared" si="137"/>
        <v>0</v>
      </c>
      <c r="CC68" s="55">
        <f t="shared" ref="CC68:CC131" si="161">AVERAGE(CA68,CB68,CB68)</f>
        <v>0</v>
      </c>
      <c r="CD68" s="55">
        <f t="shared" ref="CD68:CD131" si="162">ROUND((10-GEOMEAN(((10-CC68)/10*9+1),((10-BX68)/10*9+1)))/9*10,1)</f>
        <v>0</v>
      </c>
      <c r="CE68" s="55">
        <f t="shared" ref="CE68:CE131" si="163">ROUND((10-GEOMEAN(((10-CD68)/10*9+1),((10-BU68)/10*9+1)))/9*10,1)</f>
        <v>0</v>
      </c>
      <c r="CF68" s="55">
        <f>ROUND(IF('Indicator Data'!U71=0,0,IF(LOG('Indicator Data'!U71)&gt;CF$195,10,IF(LOG('Indicator Data'!U71)&lt;CF$194,0,10-(CF$195-LOG('Indicator Data'!U71))/(CF$195-CF$194)*10))),1)</f>
        <v>0</v>
      </c>
      <c r="CG68" s="56">
        <f>'Indicator Data'!U71/'Indicator Data'!$CK71</f>
        <v>0</v>
      </c>
      <c r="CH68" s="55">
        <f t="shared" si="138"/>
        <v>0</v>
      </c>
      <c r="CI68" s="55">
        <f t="shared" ref="CI68:CI131" si="164">ROUND((10-GEOMEAN(((10-CF68)/10*9+1),((10-CH68)/10*9+1)))/9*10,1)</f>
        <v>0</v>
      </c>
      <c r="CJ68" s="55">
        <f>ROUND(IF('Indicator Data'!V71=0,0,IF(LOG('Indicator Data'!V71)&gt;CJ$195,10,IF(LOG('Indicator Data'!V71)&lt;CJ$194,0,10-(CJ$195-LOG('Indicator Data'!V71))/(CJ$195-CJ$194)*10))),1)</f>
        <v>8.1</v>
      </c>
      <c r="CK68" s="56">
        <f>IF('Indicator Data'!V71/'Indicator Data'!$CK71&gt;1,1,'Indicator Data'!V71/'Indicator Data'!$CK71)</f>
        <v>0.41255015425966468</v>
      </c>
      <c r="CL68" s="55">
        <f t="shared" si="139"/>
        <v>4.0999999999999996</v>
      </c>
      <c r="CM68" s="55">
        <f t="shared" ref="CM68:CM131" si="165">ROUND((10-GEOMEAN(((10-CJ68)/10*9+1),((10-CL68)/10*9+1)))/9*10,1)</f>
        <v>6.5</v>
      </c>
      <c r="CN68" s="55">
        <f>ROUND(IF('Indicator Data'!W71=0,0,IF(LOG('Indicator Data'!W71)&gt;CN$195,10,IF(LOG('Indicator Data'!W71)&lt;CN$194,0,10-(CN$195-LOG('Indicator Data'!W71))/(CN$195-CN$194)*10))),1)</f>
        <v>6.3</v>
      </c>
      <c r="CO68" s="56">
        <f>'Indicator Data'!W71/'Indicator Data'!$CK71</f>
        <v>2.2417978842529534E-2</v>
      </c>
      <c r="CP68" s="55">
        <f t="shared" si="140"/>
        <v>0.2</v>
      </c>
      <c r="CQ68" s="55">
        <f t="shared" ref="CQ68:CQ131" si="166">ROUND((10-GEOMEAN(((10-CN68)/10*9+1),((10-CP68)/10*9+1)))/9*10,1)</f>
        <v>3.9</v>
      </c>
      <c r="CR68" s="55">
        <f t="shared" si="141"/>
        <v>3.1</v>
      </c>
      <c r="CS68" s="55">
        <f>IF('Indicator Data'!BZ71="No data","x",ROUND(IF('Indicator Data'!BZ71&gt;CS$195,0,IF('Indicator Data'!BZ71&lt;CS$194,10,(CS$195-'Indicator Data'!BZ71)/(CS$195-CS$194)*10)),1))</f>
        <v>0.1</v>
      </c>
      <c r="CT68" s="55">
        <f>IF('Indicator Data'!CA71="No data","x",ROUND(IF('Indicator Data'!CA71&gt;CT$195,0,IF('Indicator Data'!CA71&lt;CT$194,10,(CT$195-'Indicator Data'!CA71)/(CT$195-CT$194)*10)),1))</f>
        <v>0</v>
      </c>
      <c r="CU68" s="55" t="str">
        <f>IF('Indicator Data'!AC71="No data","x",ROUND(IF('Indicator Data'!AC71&gt;CU$195,0,IF('Indicator Data'!AC71&lt;CU$194,10,(CU$195-'Indicator Data'!AC71)/(CU$195-CU$194)*10)),1))</f>
        <v>x</v>
      </c>
      <c r="CV68" s="55">
        <f t="shared" si="142"/>
        <v>0.1</v>
      </c>
      <c r="CW68" s="55">
        <f>IF('Indicator Data'!X71="No data","x",ROUND(IF(LOG('Indicator Data'!X71)&gt;CW$195,10,IF(LOG('Indicator Data'!X71)&lt;CW$194,0,10-(CW$195-LOG('Indicator Data'!X71))/(CW$195-CW$194)*10)),1))</f>
        <v>6.4</v>
      </c>
      <c r="CX68" s="55">
        <f>IF('Indicator Data'!Y71="No data","x",ROUND(IF('Indicator Data'!Y71&gt;CX$195,10,IF('Indicator Data'!Y71&lt;CX$194,0,10-(CX$195-'Indicator Data'!Y71)/(CX$195-CX$194)*10)),1))</f>
        <v>0.3</v>
      </c>
      <c r="CY68" s="55">
        <f>IF('Indicator Data'!Z71="No data","x",ROUND(IF('Indicator Data'!Z71&gt;CY$195,10,IF('Indicator Data'!Z71&lt;CY$194,0,10-(CY$195-'Indicator Data'!Z71)/(CY$195-CY$194)*10)),1))</f>
        <v>7.9</v>
      </c>
      <c r="CZ68" s="55">
        <f>IF('Indicator Data'!AA71="No data","x",ROUND(IF('Indicator Data'!AA71&gt;CZ$195,10,IF('Indicator Data'!AA71&lt;CZ$194,0,10-(CZ$195-'Indicator Data'!AA71)/(CZ$195-CZ$194)*10)),1))</f>
        <v>1.4</v>
      </c>
      <c r="DA68" s="55">
        <f t="shared" ref="DA68:DA131" si="167">ROUND(AVERAGE(CW68:CZ68),1)</f>
        <v>4</v>
      </c>
      <c r="DB68" s="55">
        <f t="shared" ref="DB68:DB131" si="168">ROUND(AVERAGE(CV68,DA68,DA68),1)</f>
        <v>2.7</v>
      </c>
      <c r="DC68" s="55">
        <f>IF('Indicator Data'!AF71="No data","x",ROUND(IF('Indicator Data'!AF71&gt;DC$195,10,IF('Indicator Data'!AF71&lt;DC$194,0,10-(DC$195-'Indicator Data'!AF71)/(DC$195-DC$194)*10)),1))</f>
        <v>0.3</v>
      </c>
      <c r="DD68" s="55">
        <f>IF('Indicator Data'!AG71="No data","x",ROUND(IF('Indicator Data'!AG71&gt;DD$195,10,IF('Indicator Data'!AG71&lt;DD$194,0,10-(DD$195-'Indicator Data'!AG71)/(DD$195-DD$194)*10)),1))</f>
        <v>0</v>
      </c>
      <c r="DE68" s="55">
        <f t="shared" ref="DE68:DE131" si="169">ROUND(AVERAGE(CW68,CX68,CY68,CZ68,DC68,DD68),1)</f>
        <v>2.7</v>
      </c>
      <c r="DF68" s="55">
        <f>IF('Indicator Data'!AB71="No data","x",ROUND(IF('Indicator Data'!AB71&gt;DF$195,10,IF('Indicator Data'!AB71&lt;DF$194,0,10-(DF$195-'Indicator Data'!AB71)/(DF$195-DF$194)*10)),1))</f>
        <v>0</v>
      </c>
      <c r="DG68" s="55">
        <f t="shared" ref="DG68:DG131" si="170">IF(AND(CT68="x",CS68="x",CU68="x"),"x",ROUND(AVERAGE(CS68:CU68,DF68),1))</f>
        <v>0</v>
      </c>
      <c r="DH68" s="183">
        <f>IF('Indicator Data'!AD71="No data","x",'Indicator Data'!AD71/'Indicator Data'!$CJ71)</f>
        <v>3.3245963222058975E-4</v>
      </c>
      <c r="DI68" s="55">
        <f t="shared" ref="DI68:DI131" si="171">IF(DH68="x","x",ROUND(IF(DH68&gt;DI$195,0,IF(DH68&lt;DI$194,10,(DI$195-DH68)/(DI$195-DI$194)*10)),1))</f>
        <v>6.7</v>
      </c>
      <c r="DJ68" s="55" t="str">
        <f>IF('Indicator Data'!AE71="No data","x",ROUND(IF('Indicator Data'!AE71&gt;DJ$195,0,IF('Indicator Data'!AE71&lt;DJ$194,10,(DJ$195-'Indicator Data'!AE71)/(DJ$195-DJ$194)*10)),1))</f>
        <v>x</v>
      </c>
      <c r="DK68" s="55">
        <f t="shared" ref="DK68:DK131" si="172">IF(AND(DI68="x",DJ68="x"),"x",ROUND(AVERAGE(DI68:DJ68),1))</f>
        <v>6.7</v>
      </c>
      <c r="DL68" s="55">
        <f t="shared" ref="DL68:DL131" si="173">ROUND(AVERAGE(DG68,DK68,DE68),1)</f>
        <v>3.1</v>
      </c>
      <c r="DM68" s="57">
        <f t="shared" si="143"/>
        <v>4.8</v>
      </c>
      <c r="DN68" s="58">
        <f t="shared" si="144"/>
        <v>6</v>
      </c>
      <c r="DO68" s="55">
        <f>ROUND(IF('Indicator Data'!AH71=0,0,IF('Indicator Data'!AH71&gt;DO$195,10,IF('Indicator Data'!AH71&lt;DO$194,0,10-(DO$195-'Indicator Data'!AH71)/(DO$195-DO$194)*10))),1)</f>
        <v>2.1</v>
      </c>
      <c r="DP68" s="55">
        <f>ROUND(IF('Indicator Data'!AI71=0,0,IF(LOG('Indicator Data'!AI71)&gt;LOG(DP$195),10,IF(LOG('Indicator Data'!AI71)&lt;LOG(DP$194),0,10-(LOG(DP$195)-LOG('Indicator Data'!AI71))/(LOG(DP$195)-LOG(DP$194))*10))),1)</f>
        <v>3.4</v>
      </c>
      <c r="DQ68" s="57">
        <f t="shared" si="145"/>
        <v>2.8</v>
      </c>
      <c r="DR68" s="55">
        <f>'Indicator Data'!AJ71</f>
        <v>0</v>
      </c>
      <c r="DS68" s="55">
        <f>'Indicator Data'!AK71</f>
        <v>0</v>
      </c>
      <c r="DT68" s="57">
        <f t="shared" si="146"/>
        <v>0</v>
      </c>
      <c r="DU68" s="58">
        <f t="shared" si="147"/>
        <v>2</v>
      </c>
      <c r="DV68" s="15"/>
      <c r="DW68" s="103"/>
    </row>
    <row r="69" spans="1:127" s="4" customFormat="1" x14ac:dyDescent="0.3">
      <c r="A69" s="121" t="str">
        <f>'Indicator Data'!A72</f>
        <v>Grenada</v>
      </c>
      <c r="B69" s="59" t="str">
        <f>'Indicator Data'!B72</f>
        <v>GRD</v>
      </c>
      <c r="C69" s="55">
        <f>ROUND(IF('Indicator Data'!C72=0,0.1,IF(LOG('Indicator Data'!C72)&gt;C$195,10,IF(LOG('Indicator Data'!C72)&lt;C$194,0,10-(C$195-LOG('Indicator Data'!C72))/(C$195-C$194)*10))),1)</f>
        <v>3.1</v>
      </c>
      <c r="D69" s="55">
        <f>ROUND(IF('Indicator Data'!D72=0,0.1,IF(LOG('Indicator Data'!D72)&gt;D$195,10,IF(LOG('Indicator Data'!D72)&lt;D$194,0,10-(D$195-LOG('Indicator Data'!D72))/(D$195-D$194)*10))),1)</f>
        <v>0.1</v>
      </c>
      <c r="E69" s="55">
        <f t="shared" si="107"/>
        <v>1.7</v>
      </c>
      <c r="F69" s="55">
        <f>IF('Indicator Data'!E72="No data",0.1,(ROUND(IF('Indicator Data'!E72=0,0,IF(LOG('Indicator Data'!E72)&gt;F$195,10,IF(LOG('Indicator Data'!E72)&lt;F$194,0,10-(F$195-LOG('Indicator Data'!E72))/(F$195-F$194)*10))),1)))</f>
        <v>0.1</v>
      </c>
      <c r="G69" s="55">
        <f>ROUND(IF('Indicator Data'!F72=0,0,IF(LOG('Indicator Data'!F72)&gt;G$195,10,IF(LOG('Indicator Data'!F72)&lt;G$194,0,10-(G$195-LOG('Indicator Data'!F72))/(G$195-G$194)*10))),1)</f>
        <v>0</v>
      </c>
      <c r="H69" s="55">
        <f>ROUND(IF('Indicator Data'!G72=0,0,IF(LOG('Indicator Data'!G72)&gt;H$195,10,IF(LOG('Indicator Data'!G72)&lt;H$194,0,10-(H$195-LOG('Indicator Data'!G72))/(H$195-H$194)*10))),1)</f>
        <v>2.1</v>
      </c>
      <c r="I69" s="55">
        <f>ROUND(IF('Indicator Data'!H72=0,0,IF(LOG('Indicator Data'!H72)&gt;I$195,10,IF(LOG('Indicator Data'!H72)&lt;I$194,0,10-(I$195-LOG('Indicator Data'!H72))/(I$195-I$194)*10))),1)</f>
        <v>5.3</v>
      </c>
      <c r="J69" s="55">
        <f t="shared" si="108"/>
        <v>3.9</v>
      </c>
      <c r="K69" s="55">
        <f>ROUND(IF('Indicator Data'!I72=0,0,IF(LOG('Indicator Data'!I72)&gt;K$195,10,IF(LOG('Indicator Data'!I72)&lt;K$194,0,10-(K$195-LOG('Indicator Data'!I72))/(K$195-K$194)*10))),1)</f>
        <v>0</v>
      </c>
      <c r="L69" s="55">
        <f t="shared" si="109"/>
        <v>2.2000000000000002</v>
      </c>
      <c r="M69" s="55">
        <f>ROUND(IF('Indicator Data'!J72=0,0,IF(LOG('Indicator Data'!J72)&gt;M$195,10,IF(LOG('Indicator Data'!J72)&lt;M$194,0,10-(M$195-LOG('Indicator Data'!J72))/(M$195-M$194)*10))),1)</f>
        <v>0</v>
      </c>
      <c r="N69" s="56">
        <f>'Indicator Data'!C72/'Indicator Data'!$CK72</f>
        <v>1.5656136993065393E-3</v>
      </c>
      <c r="O69" s="56">
        <f>'Indicator Data'!D72/'Indicator Data'!$CK72</f>
        <v>0</v>
      </c>
      <c r="P69" s="56" t="str">
        <f>IF(F69=0.1,"x",'Indicator Data'!E72/'Indicator Data'!$CK72)</f>
        <v>x</v>
      </c>
      <c r="Q69" s="56">
        <f>'Indicator Data'!F72/'Indicator Data'!$CK72</f>
        <v>0</v>
      </c>
      <c r="R69" s="56">
        <f>'Indicator Data'!G72/'Indicator Data'!$CK72</f>
        <v>6.3846852328574774E-3</v>
      </c>
      <c r="S69" s="56">
        <f>'Indicator Data'!H72/'Indicator Data'!$CK72</f>
        <v>4.9940556985724317E-4</v>
      </c>
      <c r="T69" s="56">
        <f>'Indicator Data'!I72/'Indicator Data'!$CK72</f>
        <v>0</v>
      </c>
      <c r="U69" s="56">
        <f>'Indicator Data'!J72/'Indicator Data'!$CK72</f>
        <v>0</v>
      </c>
      <c r="V69" s="55">
        <f t="shared" si="110"/>
        <v>7.8</v>
      </c>
      <c r="W69" s="55">
        <f t="shared" si="111"/>
        <v>0</v>
      </c>
      <c r="X69" s="55">
        <f t="shared" si="112"/>
        <v>5</v>
      </c>
      <c r="Y69" s="55">
        <f t="shared" si="113"/>
        <v>0.1</v>
      </c>
      <c r="Z69" s="55">
        <f t="shared" si="114"/>
        <v>0</v>
      </c>
      <c r="AA69" s="55">
        <f t="shared" si="115"/>
        <v>3.5</v>
      </c>
      <c r="AB69" s="55">
        <f t="shared" si="116"/>
        <v>1</v>
      </c>
      <c r="AC69" s="55">
        <f t="shared" si="117"/>
        <v>2.2999999999999998</v>
      </c>
      <c r="AD69" s="55">
        <f t="shared" si="118"/>
        <v>0</v>
      </c>
      <c r="AE69" s="55">
        <f t="shared" si="119"/>
        <v>1.2</v>
      </c>
      <c r="AF69" s="55">
        <f t="shared" si="120"/>
        <v>0</v>
      </c>
      <c r="AG69" s="55">
        <f>ROUND(IF('Indicator Data'!K72=0,0,IF('Indicator Data'!K72&gt;AG$195,10,IF('Indicator Data'!K72&lt;AG$194,0,10-(AG$195-'Indicator Data'!K72)/(AG$195-AG$194)*10))),1)</f>
        <v>1</v>
      </c>
      <c r="AH69" s="55">
        <f t="shared" si="121"/>
        <v>5.5</v>
      </c>
      <c r="AI69" s="55">
        <f t="shared" si="122"/>
        <v>0.1</v>
      </c>
      <c r="AJ69" s="55">
        <f t="shared" si="123"/>
        <v>2.8</v>
      </c>
      <c r="AK69" s="55">
        <f t="shared" si="124"/>
        <v>3.2</v>
      </c>
      <c r="AL69" s="55">
        <f t="shared" si="125"/>
        <v>3</v>
      </c>
      <c r="AM69" s="55">
        <f t="shared" si="126"/>
        <v>0</v>
      </c>
      <c r="AN69" s="55">
        <f t="shared" si="127"/>
        <v>0</v>
      </c>
      <c r="AO69" s="182">
        <f t="shared" si="128"/>
        <v>3.5</v>
      </c>
      <c r="AP69" s="182">
        <f t="shared" si="148"/>
        <v>0.1</v>
      </c>
      <c r="AQ69" s="182">
        <f t="shared" si="129"/>
        <v>0</v>
      </c>
      <c r="AR69" s="182">
        <f t="shared" si="130"/>
        <v>1.7</v>
      </c>
      <c r="AS69" s="55">
        <f t="shared" si="131"/>
        <v>0.5</v>
      </c>
      <c r="AT69" s="55" t="str">
        <f>IF('Indicator Data'!L72="No data","x",IF('Indicator Data'!CL72&lt;1000,"x",ROUND((IF('Indicator Data'!L72&gt;AT$195,10,IF('Indicator Data'!L72&lt;AT$194,0,10-(AT$195-'Indicator Data'!L72)/(AT$195-AT$194)*10))),1)))</f>
        <v>x</v>
      </c>
      <c r="AU69" s="182">
        <f t="shared" si="132"/>
        <v>0.5</v>
      </c>
      <c r="AV69" s="55" t="str">
        <f>IF('Indicator Data'!M72="No data","x",ROUND(IF('Indicator Data'!M72=0,0,IF(LOG('Indicator Data'!M72)&gt;AV$195,10,IF(LOG('Indicator Data'!M72)&lt;AV$194,0,10-(AV$195-LOG('Indicator Data'!M72))/(AV$195-AV$194)*10))),1))</f>
        <v>x</v>
      </c>
      <c r="AW69" s="56" t="str">
        <f>IF(AV69="x","x",'Indicator Data'!M72/'Indicator Data'!$CK72)</f>
        <v>x</v>
      </c>
      <c r="AX69" s="55" t="str">
        <f t="shared" si="149"/>
        <v>x</v>
      </c>
      <c r="AY69" s="55" t="str">
        <f t="shared" si="150"/>
        <v>x</v>
      </c>
      <c r="AZ69" s="55" t="str">
        <f>IF('Indicator Data'!N72="No data","x",ROUND(IF('Indicator Data'!N72=0,0,IF(LOG('Indicator Data'!N72)&gt;AZ$195,10,IF(LOG('Indicator Data'!N72)&lt;AZ$194,0,10-(AZ$195-LOG('Indicator Data'!N72))/(AZ$195-AZ$194)*10))),1))</f>
        <v>x</v>
      </c>
      <c r="BA69" s="56" t="str">
        <f>IF(AZ69="x","x",'Indicator Data'!N72/'Indicator Data'!$CK72)</f>
        <v>x</v>
      </c>
      <c r="BB69" s="55" t="str">
        <f t="shared" si="151"/>
        <v>x</v>
      </c>
      <c r="BC69" s="55" t="str">
        <f t="shared" si="152"/>
        <v>x</v>
      </c>
      <c r="BD69" s="55" t="str">
        <f>IF('Indicator Data'!O72="No data","x",ROUND(IF('Indicator Data'!O72=0,0,IF(LOG('Indicator Data'!O72)&gt;BD$195,10,IF(LOG('Indicator Data'!O72)&lt;BD$194,0,10-(BD$195-LOG('Indicator Data'!O72))/(BD$195-BD$194)*10))),1))</f>
        <v>x</v>
      </c>
      <c r="BE69" s="56" t="str">
        <f>IF(BD69="x","x",'Indicator Data'!O72/'Indicator Data'!$CK72)</f>
        <v>x</v>
      </c>
      <c r="BF69" s="55" t="str">
        <f t="shared" si="153"/>
        <v>x</v>
      </c>
      <c r="BG69" s="55" t="str">
        <f t="shared" si="154"/>
        <v>x</v>
      </c>
      <c r="BH69" s="55" t="str">
        <f>IF('Indicator Data'!P72="No data","x",ROUND(IF('Indicator Data'!P72=0,0,IF(LOG('Indicator Data'!P72)&gt;BH$195,10,IF(LOG('Indicator Data'!P72)&lt;BH$194,0,10-(BH$195-LOG('Indicator Data'!P72))/(BH$195-BH$194)*10))),1))</f>
        <v>x</v>
      </c>
      <c r="BI69" s="56" t="str">
        <f>IF(BH69="x","x",'Indicator Data'!P72/'Indicator Data'!$CK72)</f>
        <v>x</v>
      </c>
      <c r="BJ69" s="55" t="str">
        <f t="shared" si="155"/>
        <v>x</v>
      </c>
      <c r="BK69" s="55" t="str">
        <f t="shared" si="156"/>
        <v>x</v>
      </c>
      <c r="BL69" s="55" t="str">
        <f t="shared" si="157"/>
        <v>x</v>
      </c>
      <c r="BM69" s="55">
        <f>ROUND(IF('Indicator Data'!Q72=0,0,IF(LOG('Indicator Data'!Q72)&gt;BM$195,10,IF(LOG('Indicator Data'!Q72)&lt;BM$194,0,10-(BM$195-LOG('Indicator Data'!Q72))/(BM$195-BM$194)*10))),1)</f>
        <v>0</v>
      </c>
      <c r="BN69" s="55">
        <f>ROUND(IF('Indicator Data'!R72=0,0,IF(LOG('Indicator Data'!R72)&gt;BN$195,10,IF(LOG('Indicator Data'!R72)&lt;BN$194,0,10-(BN$195-LOG('Indicator Data'!R72))/(BN$195-BN$194)*10))),1)</f>
        <v>0</v>
      </c>
      <c r="BO69" s="55">
        <f t="shared" si="158"/>
        <v>0</v>
      </c>
      <c r="BP69" s="56">
        <f>'Indicator Data'!Q72/'Indicator Data'!$CK72</f>
        <v>0</v>
      </c>
      <c r="BQ69" s="56">
        <f>'Indicator Data'!R72/'Indicator Data'!$CK72</f>
        <v>0</v>
      </c>
      <c r="BR69" s="55">
        <f t="shared" si="133"/>
        <v>0</v>
      </c>
      <c r="BS69" s="55">
        <f t="shared" si="134"/>
        <v>0</v>
      </c>
      <c r="BT69" s="55">
        <f t="shared" si="135"/>
        <v>0</v>
      </c>
      <c r="BU69" s="55">
        <f t="shared" si="159"/>
        <v>0</v>
      </c>
      <c r="BV69" s="55">
        <f>ROUND(IF('Indicator Data'!S72=0,0,IF(LOG('Indicator Data'!S72)&gt;BV$195,10,IF(LOG('Indicator Data'!S72)&lt;BV$194,0,10-(BV$195-LOG('Indicator Data'!S72))/(BV$195-BV$194)*10))),1)</f>
        <v>0</v>
      </c>
      <c r="BW69" s="55">
        <f>ROUND(IF('Indicator Data'!T72=0,0,IF(LOG('Indicator Data'!T72)&gt;BW$195,10,IF(LOG('Indicator Data'!T72)&lt;BW$194,0,10-(BW$195-LOG('Indicator Data'!T72))/(BW$195-BW$194)*10))),1)</f>
        <v>0</v>
      </c>
      <c r="BX69" s="55">
        <f t="shared" si="160"/>
        <v>0</v>
      </c>
      <c r="BY69" s="56">
        <f>'Indicator Data'!S72/'Indicator Data'!$CK72</f>
        <v>0</v>
      </c>
      <c r="BZ69" s="56">
        <f>'Indicator Data'!T72/'Indicator Data'!$CK72</f>
        <v>0</v>
      </c>
      <c r="CA69" s="55">
        <f t="shared" si="136"/>
        <v>0</v>
      </c>
      <c r="CB69" s="55">
        <f t="shared" si="137"/>
        <v>0</v>
      </c>
      <c r="CC69" s="55">
        <f t="shared" si="161"/>
        <v>0</v>
      </c>
      <c r="CD69" s="55">
        <f t="shared" si="162"/>
        <v>0</v>
      </c>
      <c r="CE69" s="55">
        <f t="shared" si="163"/>
        <v>0</v>
      </c>
      <c r="CF69" s="55">
        <f>ROUND(IF('Indicator Data'!U72=0,0,IF(LOG('Indicator Data'!U72)&gt;CF$195,10,IF(LOG('Indicator Data'!U72)&lt;CF$194,0,10-(CF$195-LOG('Indicator Data'!U72))/(CF$195-CF$194)*10))),1)</f>
        <v>5.2</v>
      </c>
      <c r="CG69" s="56">
        <f>'Indicator Data'!U72/'Indicator Data'!$CK72</f>
        <v>0.43022700678680087</v>
      </c>
      <c r="CH69" s="55">
        <f t="shared" si="138"/>
        <v>4.8</v>
      </c>
      <c r="CI69" s="55">
        <f t="shared" si="164"/>
        <v>5</v>
      </c>
      <c r="CJ69" s="55">
        <f>ROUND(IF('Indicator Data'!V72=0,0,IF(LOG('Indicator Data'!V72)&gt;CJ$195,10,IF(LOG('Indicator Data'!V72)&lt;CJ$194,0,10-(CJ$195-LOG('Indicator Data'!V72))/(CJ$195-CJ$194)*10))),1)</f>
        <v>5.7</v>
      </c>
      <c r="CK69" s="56">
        <f>IF('Indicator Data'!V72/'Indicator Data'!$CK72&gt;1,1,'Indicator Data'!V72/'Indicator Data'!$CK72)</f>
        <v>0.86428959109852566</v>
      </c>
      <c r="CL69" s="55">
        <f t="shared" si="139"/>
        <v>8.6</v>
      </c>
      <c r="CM69" s="55">
        <f t="shared" si="165"/>
        <v>7.4</v>
      </c>
      <c r="CN69" s="55">
        <f>ROUND(IF('Indicator Data'!W72=0,0,IF(LOG('Indicator Data'!W72)&gt;CN$195,10,IF(LOG('Indicator Data'!W72)&lt;CN$194,0,10-(CN$195-LOG('Indicator Data'!W72))/(CN$195-CN$194)*10))),1)</f>
        <v>5.5</v>
      </c>
      <c r="CO69" s="56">
        <f>'Indicator Data'!W72/'Indicator Data'!$CK72</f>
        <v>0.66894729984086121</v>
      </c>
      <c r="CP69" s="55">
        <f t="shared" si="140"/>
        <v>6.7</v>
      </c>
      <c r="CQ69" s="55">
        <f t="shared" si="166"/>
        <v>6.1</v>
      </c>
      <c r="CR69" s="55">
        <f t="shared" si="141"/>
        <v>5.0999999999999996</v>
      </c>
      <c r="CS69" s="55">
        <f>IF('Indicator Data'!BZ72="No data","x",ROUND(IF('Indicator Data'!BZ72&gt;CS$195,0,IF('Indicator Data'!BZ72&lt;CS$194,10,(CS$195-'Indicator Data'!BZ72)/(CS$195-CS$194)*10)),1))</f>
        <v>0.9</v>
      </c>
      <c r="CT69" s="55">
        <f>IF('Indicator Data'!CA72="No data","x",ROUND(IF('Indicator Data'!CA72&gt;CT$195,0,IF('Indicator Data'!CA72&lt;CT$194,10,(CT$195-'Indicator Data'!CA72)/(CT$195-CT$194)*10)),1))</f>
        <v>0.7</v>
      </c>
      <c r="CU69" s="55" t="str">
        <f>IF('Indicator Data'!AC72="No data","x",ROUND(IF('Indicator Data'!AC72&gt;CU$195,0,IF('Indicator Data'!AC72&lt;CU$194,10,(CU$195-'Indicator Data'!AC72)/(CU$195-CU$194)*10)),1))</f>
        <v>x</v>
      </c>
      <c r="CV69" s="55">
        <f t="shared" si="142"/>
        <v>0.8</v>
      </c>
      <c r="CW69" s="55">
        <f>IF('Indicator Data'!X72="No data","x",ROUND(IF(LOG('Indicator Data'!X72)&gt;CW$195,10,IF(LOG('Indicator Data'!X72)&lt;CW$194,0,10-(CW$195-LOG('Indicator Data'!X72))/(CW$195-CW$194)*10)),1))</f>
        <v>8.4</v>
      </c>
      <c r="CX69" s="55">
        <f>IF('Indicator Data'!Y72="No data","x",ROUND(IF('Indicator Data'!Y72&gt;CX$195,10,IF('Indicator Data'!Y72&lt;CX$194,0,10-(CX$195-'Indicator Data'!Y72)/(CX$195-CX$194)*10)),1))</f>
        <v>1.6</v>
      </c>
      <c r="CY69" s="55">
        <f>IF('Indicator Data'!Z72="No data","x",ROUND(IF('Indicator Data'!Z72&gt;CY$195,10,IF('Indicator Data'!Z72&lt;CY$194,0,10-(CY$195-'Indicator Data'!Z72)/(CY$195-CY$194)*10)),1))</f>
        <v>3.6</v>
      </c>
      <c r="CZ69" s="55" t="str">
        <f>IF('Indicator Data'!AA72="No data","x",ROUND(IF('Indicator Data'!AA72&gt;CZ$195,10,IF('Indicator Data'!AA72&lt;CZ$194,0,10-(CZ$195-'Indicator Data'!AA72)/(CZ$195-CZ$194)*10)),1))</f>
        <v>x</v>
      </c>
      <c r="DA69" s="55">
        <f t="shared" si="167"/>
        <v>4.5</v>
      </c>
      <c r="DB69" s="55">
        <f t="shared" si="168"/>
        <v>3.3</v>
      </c>
      <c r="DC69" s="55">
        <f>IF('Indicator Data'!AF72="No data","x",ROUND(IF('Indicator Data'!AF72&gt;DC$195,10,IF('Indicator Data'!AF72&lt;DC$194,0,10-(DC$195-'Indicator Data'!AF72)/(DC$195-DC$194)*10)),1))</f>
        <v>0.7</v>
      </c>
      <c r="DD69" s="55">
        <f>IF('Indicator Data'!AG72="No data","x",ROUND(IF('Indicator Data'!AG72&gt;DD$195,10,IF('Indicator Data'!AG72&lt;DD$194,0,10-(DD$195-'Indicator Data'!AG72)/(DD$195-DD$194)*10)),1))</f>
        <v>2.1</v>
      </c>
      <c r="DE69" s="55">
        <f t="shared" si="169"/>
        <v>3.3</v>
      </c>
      <c r="DF69" s="55">
        <f>IF('Indicator Data'!AB72="No data","x",ROUND(IF('Indicator Data'!AB72&gt;DF$195,10,IF('Indicator Data'!AB72&lt;DF$194,0,10-(DF$195-'Indicator Data'!AB72)/(DF$195-DF$194)*10)),1))</f>
        <v>1.2</v>
      </c>
      <c r="DG69" s="55">
        <f t="shared" si="170"/>
        <v>0.9</v>
      </c>
      <c r="DH69" s="183" t="str">
        <f>IF('Indicator Data'!AD72="No data","x",'Indicator Data'!AD72/'Indicator Data'!$CJ72)</f>
        <v>x</v>
      </c>
      <c r="DI69" s="55" t="str">
        <f t="shared" si="171"/>
        <v>x</v>
      </c>
      <c r="DJ69" s="55" t="str">
        <f>IF('Indicator Data'!AE72="No data","x",ROUND(IF('Indicator Data'!AE72&gt;DJ$195,0,IF('Indicator Data'!AE72&lt;DJ$194,10,(DJ$195-'Indicator Data'!AE72)/(DJ$195-DJ$194)*10)),1))</f>
        <v>x</v>
      </c>
      <c r="DK69" s="55" t="str">
        <f t="shared" si="172"/>
        <v>x</v>
      </c>
      <c r="DL69" s="55">
        <f t="shared" si="173"/>
        <v>2.1</v>
      </c>
      <c r="DM69" s="57">
        <f t="shared" si="143"/>
        <v>3.6</v>
      </c>
      <c r="DN69" s="58">
        <f t="shared" si="144"/>
        <v>1.7</v>
      </c>
      <c r="DO69" s="55">
        <f>ROUND(IF('Indicator Data'!AH72=0,0,IF('Indicator Data'!AH72&gt;DO$195,10,IF('Indicator Data'!AH72&lt;DO$194,0,10-(DO$195-'Indicator Data'!AH72)/(DO$195-DO$194)*10))),1)</f>
        <v>0</v>
      </c>
      <c r="DP69" s="55">
        <f>ROUND(IF('Indicator Data'!AI72=0,0,IF(LOG('Indicator Data'!AI72)&gt;LOG(DP$195),10,IF(LOG('Indicator Data'!AI72)&lt;LOG(DP$194),0,10-(LOG(DP$195)-LOG('Indicator Data'!AI72))/(LOG(DP$195)-LOG(DP$194))*10))),1)</f>
        <v>0</v>
      </c>
      <c r="DQ69" s="57">
        <f t="shared" si="145"/>
        <v>0</v>
      </c>
      <c r="DR69" s="55">
        <f>'Indicator Data'!AJ72</f>
        <v>0</v>
      </c>
      <c r="DS69" s="55">
        <f>'Indicator Data'!AK72</f>
        <v>0</v>
      </c>
      <c r="DT69" s="57">
        <f t="shared" si="146"/>
        <v>0</v>
      </c>
      <c r="DU69" s="58">
        <f t="shared" si="147"/>
        <v>0</v>
      </c>
      <c r="DV69" s="15"/>
      <c r="DW69" s="103"/>
    </row>
    <row r="70" spans="1:127" s="4" customFormat="1" x14ac:dyDescent="0.3">
      <c r="A70" s="121" t="str">
        <f>'Indicator Data'!A73</f>
        <v>Guatemala</v>
      </c>
      <c r="B70" s="59" t="str">
        <f>'Indicator Data'!B73</f>
        <v>GTM</v>
      </c>
      <c r="C70" s="55">
        <f>ROUND(IF('Indicator Data'!C73=0,0.1,IF(LOG('Indicator Data'!C73)&gt;C$195,10,IF(LOG('Indicator Data'!C73)&lt;C$194,0,10-(C$195-LOG('Indicator Data'!C73))/(C$195-C$194)*10))),1)</f>
        <v>8.8000000000000007</v>
      </c>
      <c r="D70" s="55">
        <f>ROUND(IF('Indicator Data'!D73=0,0.1,IF(LOG('Indicator Data'!D73)&gt;D$195,10,IF(LOG('Indicator Data'!D73)&lt;D$194,0,10-(D$195-LOG('Indicator Data'!D73))/(D$195-D$194)*10))),1)</f>
        <v>10</v>
      </c>
      <c r="E70" s="55">
        <f t="shared" si="107"/>
        <v>9.5</v>
      </c>
      <c r="F70" s="55">
        <f>IF('Indicator Data'!E73="No data",0.1,(ROUND(IF('Indicator Data'!E73=0,0,IF(LOG('Indicator Data'!E73)&gt;F$195,10,IF(LOG('Indicator Data'!E73)&lt;F$194,0,10-(F$195-LOG('Indicator Data'!E73))/(F$195-F$194)*10))),1)))</f>
        <v>6.9</v>
      </c>
      <c r="G70" s="55">
        <f>ROUND(IF('Indicator Data'!F73=0,0,IF(LOG('Indicator Data'!F73)&gt;G$195,10,IF(LOG('Indicator Data'!F73)&lt;G$194,0,10-(G$195-LOG('Indicator Data'!F73))/(G$195-G$194)*10))),1)</f>
        <v>7</v>
      </c>
      <c r="H70" s="55">
        <f>ROUND(IF('Indicator Data'!G73=0,0,IF(LOG('Indicator Data'!G73)&gt;H$195,10,IF(LOG('Indicator Data'!G73)&lt;H$194,0,10-(H$195-LOG('Indicator Data'!G73))/(H$195-H$194)*10))),1)</f>
        <v>7.6</v>
      </c>
      <c r="I70" s="55">
        <f>ROUND(IF('Indicator Data'!H73=0,0,IF(LOG('Indicator Data'!H73)&gt;I$195,10,IF(LOG('Indicator Data'!H73)&lt;I$194,0,10-(I$195-LOG('Indicator Data'!H73))/(I$195-I$194)*10))),1)</f>
        <v>8.5</v>
      </c>
      <c r="J70" s="55">
        <f t="shared" si="108"/>
        <v>8.1</v>
      </c>
      <c r="K70" s="55">
        <f>ROUND(IF('Indicator Data'!I73=0,0,IF(LOG('Indicator Data'!I73)&gt;K$195,10,IF(LOG('Indicator Data'!I73)&lt;K$194,0,10-(K$195-LOG('Indicator Data'!I73))/(K$195-K$194)*10))),1)</f>
        <v>4.3</v>
      </c>
      <c r="L70" s="55">
        <f t="shared" si="109"/>
        <v>6.6</v>
      </c>
      <c r="M70" s="55">
        <f>ROUND(IF('Indicator Data'!J73=0,0,IF(LOG('Indicator Data'!J73)&gt;M$195,10,IF(LOG('Indicator Data'!J73)&lt;M$194,0,10-(M$195-LOG('Indicator Data'!J73))/(M$195-M$194)*10))),1)</f>
        <v>10</v>
      </c>
      <c r="N70" s="56">
        <f>'Indicator Data'!C73/'Indicator Data'!$CK73</f>
        <v>2.1048728168532658E-3</v>
      </c>
      <c r="O70" s="56">
        <f>'Indicator Data'!D73/'Indicator Data'!$CK73</f>
        <v>2.0076984850967857E-3</v>
      </c>
      <c r="P70" s="56">
        <f>IF(F70=0.1,"x",'Indicator Data'!E73/'Indicator Data'!$CK73)</f>
        <v>3.5271486867860368E-3</v>
      </c>
      <c r="Q70" s="56">
        <f>'Indicator Data'!F73/'Indicator Data'!$CK73</f>
        <v>9.846226209403792E-6</v>
      </c>
      <c r="R70" s="56">
        <f>'Indicator Data'!G73/'Indicator Data'!$CK73</f>
        <v>6.6841772477504733E-3</v>
      </c>
      <c r="S70" s="56">
        <f>'Indicator Data'!H73/'Indicator Data'!$CK73</f>
        <v>5.0707771002726635E-4</v>
      </c>
      <c r="T70" s="56">
        <f>'Indicator Data'!I73/'Indicator Data'!$CK73</f>
        <v>8.2964659220915405E-5</v>
      </c>
      <c r="U70" s="56">
        <f>'Indicator Data'!J73/'Indicator Data'!$CK73</f>
        <v>1.0067014211275437E-2</v>
      </c>
      <c r="V70" s="55">
        <f t="shared" si="110"/>
        <v>10</v>
      </c>
      <c r="W70" s="55">
        <f t="shared" si="111"/>
        <v>10</v>
      </c>
      <c r="X70" s="55">
        <f t="shared" si="112"/>
        <v>10</v>
      </c>
      <c r="Y70" s="55">
        <f t="shared" si="113"/>
        <v>2.4</v>
      </c>
      <c r="Z70" s="55">
        <f t="shared" si="114"/>
        <v>7.8</v>
      </c>
      <c r="AA70" s="55">
        <f t="shared" si="115"/>
        <v>3.7</v>
      </c>
      <c r="AB70" s="55">
        <f t="shared" si="116"/>
        <v>1</v>
      </c>
      <c r="AC70" s="55">
        <f t="shared" si="117"/>
        <v>2.5</v>
      </c>
      <c r="AD70" s="55">
        <f t="shared" si="118"/>
        <v>0.1</v>
      </c>
      <c r="AE70" s="55">
        <f t="shared" si="119"/>
        <v>1.4</v>
      </c>
      <c r="AF70" s="55">
        <f t="shared" si="120"/>
        <v>3.4</v>
      </c>
      <c r="AG70" s="55">
        <f>ROUND(IF('Indicator Data'!K73=0,0,IF('Indicator Data'!K73&gt;AG$195,10,IF('Indicator Data'!K73&lt;AG$194,0,10-(AG$195-'Indicator Data'!K73)/(AG$195-AG$194)*10))),1)</f>
        <v>6.7</v>
      </c>
      <c r="AH70" s="55">
        <f t="shared" si="121"/>
        <v>9.4</v>
      </c>
      <c r="AI70" s="55">
        <f t="shared" si="122"/>
        <v>10</v>
      </c>
      <c r="AJ70" s="55">
        <f t="shared" si="123"/>
        <v>5.7</v>
      </c>
      <c r="AK70" s="55">
        <f t="shared" si="124"/>
        <v>4.8</v>
      </c>
      <c r="AL70" s="55">
        <f t="shared" si="125"/>
        <v>5.3</v>
      </c>
      <c r="AM70" s="55">
        <f t="shared" si="126"/>
        <v>2.2000000000000002</v>
      </c>
      <c r="AN70" s="55">
        <f t="shared" si="127"/>
        <v>8.1999999999999993</v>
      </c>
      <c r="AO70" s="182">
        <f t="shared" si="128"/>
        <v>9.8000000000000007</v>
      </c>
      <c r="AP70" s="182">
        <f t="shared" si="148"/>
        <v>5.0999999999999996</v>
      </c>
      <c r="AQ70" s="182">
        <f t="shared" si="129"/>
        <v>7.4</v>
      </c>
      <c r="AR70" s="182">
        <f t="shared" si="130"/>
        <v>4.5</v>
      </c>
      <c r="AS70" s="55">
        <f t="shared" si="131"/>
        <v>7.5</v>
      </c>
      <c r="AT70" s="55">
        <f>IF('Indicator Data'!L73="No data","x",IF('Indicator Data'!CL73&lt;1000,"x",ROUND((IF('Indicator Data'!L73&gt;AT$195,10,IF('Indicator Data'!L73&lt;AT$194,0,10-(AT$195-'Indicator Data'!L73)/(AT$195-AT$194)*10))),1)))</f>
        <v>0</v>
      </c>
      <c r="AU70" s="182">
        <f t="shared" si="132"/>
        <v>3.8</v>
      </c>
      <c r="AV70" s="55" t="str">
        <f>IF('Indicator Data'!M73="No data","x",ROUND(IF('Indicator Data'!M73=0,0,IF(LOG('Indicator Data'!M73)&gt;AV$195,10,IF(LOG('Indicator Data'!M73)&lt;AV$194,0,10-(AV$195-LOG('Indicator Data'!M73))/(AV$195-AV$194)*10))),1))</f>
        <v>x</v>
      </c>
      <c r="AW70" s="56" t="str">
        <f>IF(AV70="x","x",'Indicator Data'!M73/'Indicator Data'!$CK73)</f>
        <v>x</v>
      </c>
      <c r="AX70" s="55" t="str">
        <f t="shared" si="149"/>
        <v>x</v>
      </c>
      <c r="AY70" s="55" t="str">
        <f t="shared" si="150"/>
        <v>x</v>
      </c>
      <c r="AZ70" s="55" t="str">
        <f>IF('Indicator Data'!N73="No data","x",ROUND(IF('Indicator Data'!N73=0,0,IF(LOG('Indicator Data'!N73)&gt;AZ$195,10,IF(LOG('Indicator Data'!N73)&lt;AZ$194,0,10-(AZ$195-LOG('Indicator Data'!N73))/(AZ$195-AZ$194)*10))),1))</f>
        <v>x</v>
      </c>
      <c r="BA70" s="56" t="str">
        <f>IF(AZ70="x","x",'Indicator Data'!N73/'Indicator Data'!$CK73)</f>
        <v>x</v>
      </c>
      <c r="BB70" s="55" t="str">
        <f t="shared" si="151"/>
        <v>x</v>
      </c>
      <c r="BC70" s="55" t="str">
        <f t="shared" si="152"/>
        <v>x</v>
      </c>
      <c r="BD70" s="55" t="str">
        <f>IF('Indicator Data'!O73="No data","x",ROUND(IF('Indicator Data'!O73=0,0,IF(LOG('Indicator Data'!O73)&gt;BD$195,10,IF(LOG('Indicator Data'!O73)&lt;BD$194,0,10-(BD$195-LOG('Indicator Data'!O73))/(BD$195-BD$194)*10))),1))</f>
        <v>x</v>
      </c>
      <c r="BE70" s="56" t="str">
        <f>IF(BD70="x","x",'Indicator Data'!O73/'Indicator Data'!$CK73)</f>
        <v>x</v>
      </c>
      <c r="BF70" s="55" t="str">
        <f t="shared" si="153"/>
        <v>x</v>
      </c>
      <c r="BG70" s="55" t="str">
        <f t="shared" si="154"/>
        <v>x</v>
      </c>
      <c r="BH70" s="55" t="str">
        <f>IF('Indicator Data'!P73="No data","x",ROUND(IF('Indicator Data'!P73=0,0,IF(LOG('Indicator Data'!P73)&gt;BH$195,10,IF(LOG('Indicator Data'!P73)&lt;BH$194,0,10-(BH$195-LOG('Indicator Data'!P73))/(BH$195-BH$194)*10))),1))</f>
        <v>x</v>
      </c>
      <c r="BI70" s="56" t="str">
        <f>IF(BH70="x","x",'Indicator Data'!P73/'Indicator Data'!$CK73)</f>
        <v>x</v>
      </c>
      <c r="BJ70" s="55" t="str">
        <f t="shared" si="155"/>
        <v>x</v>
      </c>
      <c r="BK70" s="55" t="str">
        <f t="shared" si="156"/>
        <v>x</v>
      </c>
      <c r="BL70" s="55" t="str">
        <f t="shared" si="157"/>
        <v>x</v>
      </c>
      <c r="BM70" s="55">
        <f>ROUND(IF('Indicator Data'!Q73=0,0,IF(LOG('Indicator Data'!Q73)&gt;BM$195,10,IF(LOG('Indicator Data'!Q73)&lt;BM$194,0,10-(BM$195-LOG('Indicator Data'!Q73))/(BM$195-BM$194)*10))),1)</f>
        <v>7.2</v>
      </c>
      <c r="BN70" s="55">
        <f>ROUND(IF('Indicator Data'!R73=0,0,IF(LOG('Indicator Data'!R73)&gt;BN$195,10,IF(LOG('Indicator Data'!R73)&lt;BN$194,0,10-(BN$195-LOG('Indicator Data'!R73))/(BN$195-BN$194)*10))),1)</f>
        <v>9.6</v>
      </c>
      <c r="BO70" s="55">
        <f t="shared" si="158"/>
        <v>8.7999999999999989</v>
      </c>
      <c r="BP70" s="56">
        <f>'Indicator Data'!Q73/'Indicator Data'!$CK73</f>
        <v>6.4463972052709845E-2</v>
      </c>
      <c r="BQ70" s="56">
        <f>'Indicator Data'!R73/'Indicator Data'!$CK73</f>
        <v>0.36216642944460642</v>
      </c>
      <c r="BR70" s="55">
        <f t="shared" si="133"/>
        <v>0.6</v>
      </c>
      <c r="BS70" s="55">
        <f t="shared" si="134"/>
        <v>4.5</v>
      </c>
      <c r="BT70" s="55">
        <f t="shared" si="135"/>
        <v>3.1999999999999997</v>
      </c>
      <c r="BU70" s="55">
        <f t="shared" si="159"/>
        <v>6.8</v>
      </c>
      <c r="BV70" s="55">
        <f>ROUND(IF('Indicator Data'!S73=0,0,IF(LOG('Indicator Data'!S73)&gt;BV$195,10,IF(LOG('Indicator Data'!S73)&lt;BV$194,0,10-(BV$195-LOG('Indicator Data'!S73))/(BV$195-BV$194)*10))),1)</f>
        <v>7.9</v>
      </c>
      <c r="BW70" s="55">
        <f>ROUND(IF('Indicator Data'!T73=0,0,IF(LOG('Indicator Data'!T73)&gt;BW$195,10,IF(LOG('Indicator Data'!T73)&lt;BW$194,0,10-(BW$195-LOG('Indicator Data'!T73))/(BW$195-BW$194)*10))),1)</f>
        <v>7.8</v>
      </c>
      <c r="BX70" s="55">
        <f t="shared" si="160"/>
        <v>7.833333333333333</v>
      </c>
      <c r="BY70" s="56">
        <f>'Indicator Data'!S73/'Indicator Data'!$CK73</f>
        <v>0.19524978135557097</v>
      </c>
      <c r="BZ70" s="56">
        <f>'Indicator Data'!T73/'Indicator Data'!$CK73</f>
        <v>0.17768056845101751</v>
      </c>
      <c r="CA70" s="55">
        <f t="shared" si="136"/>
        <v>3.3</v>
      </c>
      <c r="CB70" s="55">
        <f t="shared" si="137"/>
        <v>1.8</v>
      </c>
      <c r="CC70" s="55">
        <f t="shared" si="161"/>
        <v>2.2999999999999998</v>
      </c>
      <c r="CD70" s="55">
        <f t="shared" si="162"/>
        <v>5.7</v>
      </c>
      <c r="CE70" s="55">
        <f t="shared" si="163"/>
        <v>6.3</v>
      </c>
      <c r="CF70" s="55">
        <f>ROUND(IF('Indicator Data'!U73=0,0,IF(LOG('Indicator Data'!U73)&gt;CF$195,10,IF(LOG('Indicator Data'!U73)&lt;CF$194,0,10-(CF$195-LOG('Indicator Data'!U73))/(CF$195-CF$194)*10))),1)</f>
        <v>8.3000000000000007</v>
      </c>
      <c r="CG70" s="56">
        <f>'Indicator Data'!U73/'Indicator Data'!$CK73</f>
        <v>0.37192434045326156</v>
      </c>
      <c r="CH70" s="55">
        <f t="shared" si="138"/>
        <v>4.0999999999999996</v>
      </c>
      <c r="CI70" s="55">
        <f t="shared" si="164"/>
        <v>6.7</v>
      </c>
      <c r="CJ70" s="55">
        <f>ROUND(IF('Indicator Data'!V73=0,0,IF(LOG('Indicator Data'!V73)&gt;CJ$195,10,IF(LOG('Indicator Data'!V73)&lt;CJ$194,0,10-(CJ$195-LOG('Indicator Data'!V73))/(CJ$195-CJ$194)*10))),1)</f>
        <v>8.5</v>
      </c>
      <c r="CK70" s="56">
        <f>IF('Indicator Data'!V73/'Indicator Data'!$CK73&gt;1,1,'Indicator Data'!V73/'Indicator Data'!$CK73)</f>
        <v>0.5399097704809197</v>
      </c>
      <c r="CL70" s="55">
        <f t="shared" si="139"/>
        <v>5.4</v>
      </c>
      <c r="CM70" s="55">
        <f t="shared" si="165"/>
        <v>7.2</v>
      </c>
      <c r="CN70" s="55">
        <f>ROUND(IF('Indicator Data'!W73=0,0,IF(LOG('Indicator Data'!W73)&gt;CN$195,10,IF(LOG('Indicator Data'!W73)&lt;CN$194,0,10-(CN$195-LOG('Indicator Data'!W73))/(CN$195-CN$194)*10))),1)</f>
        <v>8.4</v>
      </c>
      <c r="CO70" s="56">
        <f>'Indicator Data'!W73/'Indicator Data'!$CK73</f>
        <v>0.4636497709812909</v>
      </c>
      <c r="CP70" s="55">
        <f t="shared" si="140"/>
        <v>4.5999999999999996</v>
      </c>
      <c r="CQ70" s="55">
        <f t="shared" si="166"/>
        <v>6.9</v>
      </c>
      <c r="CR70" s="55">
        <f t="shared" si="141"/>
        <v>6.8</v>
      </c>
      <c r="CS70" s="55">
        <f>IF('Indicator Data'!BZ73="No data","x",ROUND(IF('Indicator Data'!BZ73&gt;CS$195,0,IF('Indicator Data'!BZ73&lt;CS$194,10,(CS$195-'Indicator Data'!BZ73)/(CS$195-CS$194)*10)),1))</f>
        <v>3.9</v>
      </c>
      <c r="CT70" s="55">
        <f>IF('Indicator Data'!CA73="No data","x",ROUND(IF('Indicator Data'!CA73&gt;CT$195,0,IF('Indicator Data'!CA73&lt;CT$194,10,(CT$195-'Indicator Data'!CA73)/(CT$195-CT$194)*10)),1))</f>
        <v>1</v>
      </c>
      <c r="CU70" s="55">
        <f>IF('Indicator Data'!AC73="No data","x",ROUND(IF('Indicator Data'!AC73&gt;CU$195,0,IF('Indicator Data'!AC73&lt;CU$194,10,(CU$195-'Indicator Data'!AC73)/(CU$195-CU$194)*10)),1))</f>
        <v>2.2999999999999998</v>
      </c>
      <c r="CV70" s="55">
        <f t="shared" si="142"/>
        <v>2.4</v>
      </c>
      <c r="CW70" s="55">
        <f>IF('Indicator Data'!X73="No data","x",ROUND(IF(LOG('Indicator Data'!X73)&gt;CW$195,10,IF(LOG('Indicator Data'!X73)&lt;CW$194,0,10-(CW$195-LOG('Indicator Data'!X73))/(CW$195-CW$194)*10)),1))</f>
        <v>7.4</v>
      </c>
      <c r="CX70" s="55">
        <f>IF('Indicator Data'!Y73="No data","x",ROUND(IF('Indicator Data'!Y73&gt;CX$195,10,IF('Indicator Data'!Y73&lt;CX$194,0,10-(CX$195-'Indicator Data'!Y73)/(CX$195-CX$194)*10)),1))</f>
        <v>5.4</v>
      </c>
      <c r="CY70" s="55">
        <f>IF('Indicator Data'!Z73="No data","x",ROUND(IF('Indicator Data'!Z73&gt;CY$195,10,IF('Indicator Data'!Z73&lt;CY$194,0,10-(CY$195-'Indicator Data'!Z73)/(CY$195-CY$194)*10)),1))</f>
        <v>5.0999999999999996</v>
      </c>
      <c r="CZ70" s="55">
        <f>IF('Indicator Data'!AA73="No data","x",ROUND(IF('Indicator Data'!AA73&gt;CZ$195,10,IF('Indicator Data'!AA73&lt;CZ$194,0,10-(CZ$195-'Indicator Data'!AA73)/(CZ$195-CZ$194)*10)),1))</f>
        <v>7</v>
      </c>
      <c r="DA70" s="55">
        <f t="shared" si="167"/>
        <v>6.2</v>
      </c>
      <c r="DB70" s="55">
        <f t="shared" si="168"/>
        <v>4.9000000000000004</v>
      </c>
      <c r="DC70" s="55">
        <f>IF('Indicator Data'!AF73="No data","x",ROUND(IF('Indicator Data'!AF73&gt;DC$195,10,IF('Indicator Data'!AF73&lt;DC$194,0,10-(DC$195-'Indicator Data'!AF73)/(DC$195-DC$194)*10)),1))</f>
        <v>3.4</v>
      </c>
      <c r="DD70" s="55">
        <f>IF('Indicator Data'!AG73="No data","x",ROUND(IF('Indicator Data'!AG73&gt;DD$195,10,IF('Indicator Data'!AG73&lt;DD$194,0,10-(DD$195-'Indicator Data'!AG73)/(DD$195-DD$194)*10)),1))</f>
        <v>4.5</v>
      </c>
      <c r="DE70" s="55">
        <f t="shared" si="169"/>
        <v>5.5</v>
      </c>
      <c r="DF70" s="55">
        <f>IF('Indicator Data'!AB73="No data","x",ROUND(IF('Indicator Data'!AB73&gt;DF$195,10,IF('Indicator Data'!AB73&lt;DF$194,0,10-(DF$195-'Indicator Data'!AB73)/(DF$195-DF$194)*10)),1))</f>
        <v>1.6</v>
      </c>
      <c r="DG70" s="55">
        <f t="shared" si="170"/>
        <v>2.2000000000000002</v>
      </c>
      <c r="DH70" s="183">
        <f>IF('Indicator Data'!AD73="No data","x",'Indicator Data'!AD73/'Indicator Data'!$CJ73)</f>
        <v>1.5567521179677974E-4</v>
      </c>
      <c r="DI70" s="55">
        <f t="shared" si="171"/>
        <v>8.4</v>
      </c>
      <c r="DJ70" s="55">
        <f>IF('Indicator Data'!AE73="No data","x",ROUND(IF('Indicator Data'!AE73&gt;DJ$195,0,IF('Indicator Data'!AE73&lt;DJ$194,10,(DJ$195-'Indicator Data'!AE73)/(DJ$195-DJ$194)*10)),1))</f>
        <v>8</v>
      </c>
      <c r="DK70" s="55">
        <f t="shared" si="172"/>
        <v>8.1999999999999993</v>
      </c>
      <c r="DL70" s="55">
        <f t="shared" si="173"/>
        <v>5.3</v>
      </c>
      <c r="DM70" s="57">
        <f t="shared" si="143"/>
        <v>5.7</v>
      </c>
      <c r="DN70" s="58">
        <f t="shared" si="144"/>
        <v>6.7</v>
      </c>
      <c r="DO70" s="55">
        <f>ROUND(IF('Indicator Data'!AH73=0,0,IF('Indicator Data'!AH73&gt;DO$195,10,IF('Indicator Data'!AH73&lt;DO$194,0,10-(DO$195-'Indicator Data'!AH73)/(DO$195-DO$194)*10))),1)</f>
        <v>7.6</v>
      </c>
      <c r="DP70" s="55">
        <f>ROUND(IF('Indicator Data'!AI73=0,0,IF(LOG('Indicator Data'!AI73)&gt;LOG(DP$195),10,IF(LOG('Indicator Data'!AI73)&lt;LOG(DP$194),0,10-(LOG(DP$195)-LOG('Indicator Data'!AI73))/(LOG(DP$195)-LOG(DP$194))*10))),1)</f>
        <v>5.8</v>
      </c>
      <c r="DQ70" s="57">
        <f t="shared" si="145"/>
        <v>6.8</v>
      </c>
      <c r="DR70" s="55">
        <f>'Indicator Data'!AJ73</f>
        <v>0</v>
      </c>
      <c r="DS70" s="55">
        <f>'Indicator Data'!AK73</f>
        <v>0</v>
      </c>
      <c r="DT70" s="57">
        <f t="shared" si="146"/>
        <v>0</v>
      </c>
      <c r="DU70" s="58">
        <f t="shared" si="147"/>
        <v>4.8</v>
      </c>
      <c r="DV70" s="15"/>
      <c r="DW70" s="103"/>
    </row>
    <row r="71" spans="1:127" s="4" customFormat="1" x14ac:dyDescent="0.3">
      <c r="A71" s="121" t="str">
        <f>'Indicator Data'!A74</f>
        <v>Guinea</v>
      </c>
      <c r="B71" s="59" t="str">
        <f>'Indicator Data'!B74</f>
        <v>GIN</v>
      </c>
      <c r="C71" s="55">
        <f>ROUND(IF('Indicator Data'!C74=0,0.1,IF(LOG('Indicator Data'!C74)&gt;C$195,10,IF(LOG('Indicator Data'!C74)&lt;C$194,0,10-(C$195-LOG('Indicator Data'!C74))/(C$195-C$194)*10))),1)</f>
        <v>0.1</v>
      </c>
      <c r="D71" s="55">
        <f>ROUND(IF('Indicator Data'!D74=0,0.1,IF(LOG('Indicator Data'!D74)&gt;D$195,10,IF(LOG('Indicator Data'!D74)&lt;D$194,0,10-(D$195-LOG('Indicator Data'!D74))/(D$195-D$194)*10))),1)</f>
        <v>0.1</v>
      </c>
      <c r="E71" s="55">
        <f t="shared" si="107"/>
        <v>0.1</v>
      </c>
      <c r="F71" s="55">
        <f>IF('Indicator Data'!E74="No data",0.1,(ROUND(IF('Indicator Data'!E74=0,0,IF(LOG('Indicator Data'!E74)&gt;F$195,10,IF(LOG('Indicator Data'!E74)&lt;F$194,0,10-(F$195-LOG('Indicator Data'!E74))/(F$195-F$194)*10))),1)))</f>
        <v>6.8</v>
      </c>
      <c r="G71" s="55">
        <f>ROUND(IF('Indicator Data'!F74=0,0,IF(LOG('Indicator Data'!F74)&gt;G$195,10,IF(LOG('Indicator Data'!F74)&lt;G$194,0,10-(G$195-LOG('Indicator Data'!F74))/(G$195-G$194)*10))),1)</f>
        <v>5</v>
      </c>
      <c r="H71" s="55">
        <f>ROUND(IF('Indicator Data'!G74=0,0,IF(LOG('Indicator Data'!G74)&gt;H$195,10,IF(LOG('Indicator Data'!G74)&lt;H$194,0,10-(H$195-LOG('Indicator Data'!G74))/(H$195-H$194)*10))),1)</f>
        <v>0</v>
      </c>
      <c r="I71" s="55">
        <f>ROUND(IF('Indicator Data'!H74=0,0,IF(LOG('Indicator Data'!H74)&gt;I$195,10,IF(LOG('Indicator Data'!H74)&lt;I$194,0,10-(I$195-LOG('Indicator Data'!H74))/(I$195-I$194)*10))),1)</f>
        <v>0</v>
      </c>
      <c r="J71" s="55">
        <f t="shared" si="108"/>
        <v>0</v>
      </c>
      <c r="K71" s="55">
        <f>ROUND(IF('Indicator Data'!I74=0,0,IF(LOG('Indicator Data'!I74)&gt;K$195,10,IF(LOG('Indicator Data'!I74)&lt;K$194,0,10-(K$195-LOG('Indicator Data'!I74))/(K$195-K$194)*10))),1)</f>
        <v>0</v>
      </c>
      <c r="L71" s="55">
        <f t="shared" si="109"/>
        <v>0</v>
      </c>
      <c r="M71" s="55">
        <f>ROUND(IF('Indicator Data'!J74=0,0,IF(LOG('Indicator Data'!J74)&gt;M$195,10,IF(LOG('Indicator Data'!J74)&lt;M$194,0,10-(M$195-LOG('Indicator Data'!J74))/(M$195-M$194)*10))),1)</f>
        <v>0</v>
      </c>
      <c r="N71" s="56">
        <f>'Indicator Data'!C74/'Indicator Data'!$CK74</f>
        <v>0</v>
      </c>
      <c r="O71" s="56">
        <f>'Indicator Data'!D74/'Indicator Data'!$CK74</f>
        <v>0</v>
      </c>
      <c r="P71" s="56">
        <f>IF(F71=0.1,"x",'Indicator Data'!E74/'Indicator Data'!$CK74)</f>
        <v>4.2516338552607514E-3</v>
      </c>
      <c r="Q71" s="56">
        <f>'Indicator Data'!F74/'Indicator Data'!$CK74</f>
        <v>8.0850079017984826E-7</v>
      </c>
      <c r="R71" s="56">
        <f>'Indicator Data'!G74/'Indicator Data'!$CK74</f>
        <v>0</v>
      </c>
      <c r="S71" s="56">
        <f>'Indicator Data'!H74/'Indicator Data'!$CK74</f>
        <v>0</v>
      </c>
      <c r="T71" s="56">
        <f>'Indicator Data'!I74/'Indicator Data'!$CK74</f>
        <v>0</v>
      </c>
      <c r="U71" s="56">
        <f>'Indicator Data'!J74/'Indicator Data'!$CK74</f>
        <v>0</v>
      </c>
      <c r="V71" s="55">
        <f t="shared" si="110"/>
        <v>0</v>
      </c>
      <c r="W71" s="55">
        <f t="shared" si="111"/>
        <v>0</v>
      </c>
      <c r="X71" s="55">
        <f t="shared" si="112"/>
        <v>0</v>
      </c>
      <c r="Y71" s="55">
        <f t="shared" si="113"/>
        <v>2.8</v>
      </c>
      <c r="Z71" s="55">
        <f t="shared" si="114"/>
        <v>5.4</v>
      </c>
      <c r="AA71" s="55">
        <f t="shared" si="115"/>
        <v>0</v>
      </c>
      <c r="AB71" s="55">
        <f t="shared" si="116"/>
        <v>0</v>
      </c>
      <c r="AC71" s="55">
        <f t="shared" si="117"/>
        <v>0</v>
      </c>
      <c r="AD71" s="55">
        <f t="shared" si="118"/>
        <v>0</v>
      </c>
      <c r="AE71" s="55">
        <f t="shared" si="119"/>
        <v>0</v>
      </c>
      <c r="AF71" s="55">
        <f t="shared" si="120"/>
        <v>0</v>
      </c>
      <c r="AG71" s="55">
        <f>ROUND(IF('Indicator Data'!K74=0,0,IF('Indicator Data'!K74&gt;AG$195,10,IF('Indicator Data'!K74&lt;AG$194,0,10-(AG$195-'Indicator Data'!K74)/(AG$195-AG$194)*10))),1)</f>
        <v>1</v>
      </c>
      <c r="AH71" s="55">
        <f t="shared" si="121"/>
        <v>0.1</v>
      </c>
      <c r="AI71" s="55">
        <f t="shared" si="122"/>
        <v>0.1</v>
      </c>
      <c r="AJ71" s="55">
        <f t="shared" si="123"/>
        <v>0</v>
      </c>
      <c r="AK71" s="55">
        <f t="shared" si="124"/>
        <v>0</v>
      </c>
      <c r="AL71" s="55">
        <f t="shared" si="125"/>
        <v>0</v>
      </c>
      <c r="AM71" s="55">
        <f t="shared" si="126"/>
        <v>0</v>
      </c>
      <c r="AN71" s="55">
        <f t="shared" si="127"/>
        <v>0</v>
      </c>
      <c r="AO71" s="182">
        <f t="shared" si="128"/>
        <v>0.1</v>
      </c>
      <c r="AP71" s="182">
        <f t="shared" si="148"/>
        <v>5.0999999999999996</v>
      </c>
      <c r="AQ71" s="182">
        <f t="shared" si="129"/>
        <v>5.2</v>
      </c>
      <c r="AR71" s="182">
        <f t="shared" si="130"/>
        <v>0</v>
      </c>
      <c r="AS71" s="55">
        <f t="shared" si="131"/>
        <v>0.5</v>
      </c>
      <c r="AT71" s="55">
        <f>IF('Indicator Data'!L74="No data","x",IF('Indicator Data'!CL74&lt;1000,"x",ROUND((IF('Indicator Data'!L74&gt;AT$195,10,IF('Indicator Data'!L74&lt;AT$194,0,10-(AT$195-'Indicator Data'!L74)/(AT$195-AT$194)*10))),1)))</f>
        <v>1</v>
      </c>
      <c r="AU71" s="182">
        <f t="shared" si="132"/>
        <v>0.8</v>
      </c>
      <c r="AV71" s="55">
        <f>IF('Indicator Data'!M74="No data","x",ROUND(IF('Indicator Data'!M74=0,0,IF(LOG('Indicator Data'!M74)&gt;AV$195,10,IF(LOG('Indicator Data'!M74)&lt;AV$194,0,10-(AV$195-LOG('Indicator Data'!M74))/(AV$195-AV$194)*10))),1))</f>
        <v>7.9</v>
      </c>
      <c r="AW71" s="56">
        <f>IF(AV71="x","x",'Indicator Data'!M74/'Indicator Data'!$CK74)</f>
        <v>0.26651775543398348</v>
      </c>
      <c r="AX71" s="55">
        <f t="shared" si="149"/>
        <v>3</v>
      </c>
      <c r="AY71" s="55">
        <f t="shared" si="150"/>
        <v>6</v>
      </c>
      <c r="AZ71" s="55">
        <f>IF('Indicator Data'!N74="No data","x",ROUND(IF('Indicator Data'!N74=0,0,IF(LOG('Indicator Data'!N74)&gt;AZ$195,10,IF(LOG('Indicator Data'!N74)&lt;AZ$194,0,10-(AZ$195-LOG('Indicator Data'!N74))/(AZ$195-AZ$194)*10))),1))</f>
        <v>8.6999999999999993</v>
      </c>
      <c r="BA71" s="56">
        <f>IF(AZ71="x","x",'Indicator Data'!N74/'Indicator Data'!$CK74)</f>
        <v>0.1274382109171876</v>
      </c>
      <c r="BB71" s="55">
        <f t="shared" si="151"/>
        <v>10</v>
      </c>
      <c r="BC71" s="55">
        <f t="shared" si="152"/>
        <v>9.5</v>
      </c>
      <c r="BD71" s="55">
        <f>IF('Indicator Data'!O74="No data","x",ROUND(IF('Indicator Data'!O74=0,0,IF(LOG('Indicator Data'!O74)&gt;BD$195,10,IF(LOG('Indicator Data'!O74)&lt;BD$194,0,10-(BD$195-LOG('Indicator Data'!O74))/(BD$195-BD$194)*10))),1))</f>
        <v>9.6999999999999993</v>
      </c>
      <c r="BE71" s="56">
        <f>IF(BD71="x","x",'Indicator Data'!O74/'Indicator Data'!$CK74)</f>
        <v>0.53739292479800571</v>
      </c>
      <c r="BF71" s="55">
        <f t="shared" si="153"/>
        <v>10</v>
      </c>
      <c r="BG71" s="55">
        <f t="shared" si="154"/>
        <v>9.9</v>
      </c>
      <c r="BH71" s="55">
        <f>IF('Indicator Data'!P74="No data","x",ROUND(IF('Indicator Data'!P74=0,0,IF(LOG('Indicator Data'!P74)&gt;BH$195,10,IF(LOG('Indicator Data'!P74)&lt;BH$194,0,10-(BH$195-LOG('Indicator Data'!P74))/(BH$195-BH$194)*10))),1))</f>
        <v>8.4</v>
      </c>
      <c r="BI71" s="56">
        <f>IF(BH71="x","x",'Indicator Data'!P74/'Indicator Data'!$CK74)</f>
        <v>8.5238984531255918E-2</v>
      </c>
      <c r="BJ71" s="55">
        <f t="shared" si="155"/>
        <v>8.5</v>
      </c>
      <c r="BK71" s="55">
        <f t="shared" si="156"/>
        <v>8.5</v>
      </c>
      <c r="BL71" s="55">
        <f t="shared" si="157"/>
        <v>8.9</v>
      </c>
      <c r="BM71" s="55">
        <f>ROUND(IF('Indicator Data'!Q74=0,0,IF(LOG('Indicator Data'!Q74)&gt;BM$195,10,IF(LOG('Indicator Data'!Q74)&lt;BM$194,0,10-(BM$195-LOG('Indicator Data'!Q74))/(BM$195-BM$194)*10))),1)</f>
        <v>8.6999999999999993</v>
      </c>
      <c r="BN71" s="55">
        <f>ROUND(IF('Indicator Data'!R74=0,0,IF(LOG('Indicator Data'!R74)&gt;BN$195,10,IF(LOG('Indicator Data'!R74)&lt;BN$194,0,10-(BN$195-LOG('Indicator Data'!R74))/(BN$195-BN$194)*10))),1)</f>
        <v>0</v>
      </c>
      <c r="BO71" s="55">
        <f t="shared" si="158"/>
        <v>2.9</v>
      </c>
      <c r="BP71" s="56">
        <f>'Indicator Data'!Q74/'Indicator Data'!$CK74</f>
        <v>0.99692763354816682</v>
      </c>
      <c r="BQ71" s="56">
        <f>'Indicator Data'!R74/'Indicator Data'!$CK74</f>
        <v>0</v>
      </c>
      <c r="BR71" s="55">
        <f t="shared" si="133"/>
        <v>10</v>
      </c>
      <c r="BS71" s="55">
        <f t="shared" si="134"/>
        <v>0</v>
      </c>
      <c r="BT71" s="55">
        <f t="shared" si="135"/>
        <v>3.3333333333333335</v>
      </c>
      <c r="BU71" s="55">
        <f t="shared" si="159"/>
        <v>3.1</v>
      </c>
      <c r="BV71" s="55">
        <f>ROUND(IF('Indicator Data'!S74=0,0,IF(LOG('Indicator Data'!S74)&gt;BV$195,10,IF(LOG('Indicator Data'!S74)&lt;BV$194,0,10-(BV$195-LOG('Indicator Data'!S74))/(BV$195-BV$194)*10))),1)</f>
        <v>4.8</v>
      </c>
      <c r="BW71" s="55">
        <f>ROUND(IF('Indicator Data'!T74=0,0,IF(LOG('Indicator Data'!T74)&gt;BW$195,10,IF(LOG('Indicator Data'!T74)&lt;BW$194,0,10-(BW$195-LOG('Indicator Data'!T74))/(BW$195-BW$194)*10))),1)</f>
        <v>8.6999999999999993</v>
      </c>
      <c r="BX71" s="55">
        <f t="shared" si="160"/>
        <v>7.3999999999999995</v>
      </c>
      <c r="BY71" s="56">
        <f>'Indicator Data'!S74/'Indicator Data'!$CK74</f>
        <v>1.887850138184317E-3</v>
      </c>
      <c r="BZ71" s="56">
        <f>'Indicator Data'!T74/'Indicator Data'!$CK74</f>
        <v>0.99503978340998256</v>
      </c>
      <c r="CA71" s="55">
        <f t="shared" si="136"/>
        <v>0</v>
      </c>
      <c r="CB71" s="55">
        <f t="shared" si="137"/>
        <v>10</v>
      </c>
      <c r="CC71" s="55">
        <f t="shared" si="161"/>
        <v>6.666666666666667</v>
      </c>
      <c r="CD71" s="55">
        <f t="shared" si="162"/>
        <v>7</v>
      </c>
      <c r="CE71" s="55">
        <f t="shared" si="163"/>
        <v>5.4</v>
      </c>
      <c r="CF71" s="55">
        <f>ROUND(IF('Indicator Data'!U74=0,0,IF(LOG('Indicator Data'!U74)&gt;CF$195,10,IF(LOG('Indicator Data'!U74)&lt;CF$194,0,10-(CF$195-LOG('Indicator Data'!U74))/(CF$195-CF$194)*10))),1)</f>
        <v>8.5</v>
      </c>
      <c r="CG71" s="56">
        <f>'Indicator Data'!U74/'Indicator Data'!$CK74</f>
        <v>0.72037134883850784</v>
      </c>
      <c r="CH71" s="55">
        <f t="shared" si="138"/>
        <v>8</v>
      </c>
      <c r="CI71" s="55">
        <f t="shared" si="164"/>
        <v>8.3000000000000007</v>
      </c>
      <c r="CJ71" s="55">
        <f>ROUND(IF('Indicator Data'!V74=0,0,IF(LOG('Indicator Data'!V74)&gt;CJ$195,10,IF(LOG('Indicator Data'!V74)&lt;CJ$194,0,10-(CJ$195-LOG('Indicator Data'!V74))/(CJ$195-CJ$194)*10))),1)</f>
        <v>8.6999999999999993</v>
      </c>
      <c r="CK71" s="56">
        <f>IF('Indicator Data'!V74/'Indicator Data'!$CK74&gt;1,1,'Indicator Data'!V74/'Indicator Data'!$CK74)</f>
        <v>0.91762493613446527</v>
      </c>
      <c r="CL71" s="55">
        <f t="shared" si="139"/>
        <v>9.1999999999999993</v>
      </c>
      <c r="CM71" s="55">
        <f t="shared" si="165"/>
        <v>9</v>
      </c>
      <c r="CN71" s="55">
        <f>ROUND(IF('Indicator Data'!W74=0,0,IF(LOG('Indicator Data'!W74)&gt;CN$195,10,IF(LOG('Indicator Data'!W74)&lt;CN$194,0,10-(CN$195-LOG('Indicator Data'!W74))/(CN$195-CN$194)*10))),1)</f>
        <v>8.6999999999999993</v>
      </c>
      <c r="CO71" s="56">
        <f>'Indicator Data'!W74/'Indicator Data'!$CK74</f>
        <v>0.9843138400757836</v>
      </c>
      <c r="CP71" s="55">
        <f t="shared" si="140"/>
        <v>9.8000000000000007</v>
      </c>
      <c r="CQ71" s="55">
        <f t="shared" si="166"/>
        <v>9.3000000000000007</v>
      </c>
      <c r="CR71" s="55">
        <f t="shared" si="141"/>
        <v>8.3000000000000007</v>
      </c>
      <c r="CS71" s="55">
        <f>IF('Indicator Data'!BZ74="No data","x",ROUND(IF('Indicator Data'!BZ74&gt;CS$195,0,IF('Indicator Data'!BZ74&lt;CS$194,10,(CS$195-'Indicator Data'!BZ74)/(CS$195-CS$194)*10)),1))</f>
        <v>8.6</v>
      </c>
      <c r="CT71" s="55">
        <f>IF('Indicator Data'!CA74="No data","x",ROUND(IF('Indicator Data'!CA74&gt;CT$195,0,IF('Indicator Data'!CA74&lt;CT$194,10,(CT$195-'Indicator Data'!CA74)/(CT$195-CT$194)*10)),1))</f>
        <v>6.4</v>
      </c>
      <c r="CU71" s="55">
        <f>IF('Indicator Data'!AC74="No data","x",ROUND(IF('Indicator Data'!AC74&gt;CU$195,0,IF('Indicator Data'!AC74&lt;CU$194,10,(CU$195-'Indicator Data'!AC74)/(CU$195-CU$194)*10)),1))</f>
        <v>8.3000000000000007</v>
      </c>
      <c r="CV71" s="55">
        <f t="shared" si="142"/>
        <v>7.8</v>
      </c>
      <c r="CW71" s="55">
        <f>IF('Indicator Data'!X74="No data","x",ROUND(IF(LOG('Indicator Data'!X74)&gt;CW$195,10,IF(LOG('Indicator Data'!X74)&lt;CW$194,0,10-(CW$195-LOG('Indicator Data'!X74))/(CW$195-CW$194)*10)),1))</f>
        <v>5.7</v>
      </c>
      <c r="CX71" s="55">
        <f>IF('Indicator Data'!Y74="No data","x",ROUND(IF('Indicator Data'!Y74&gt;CX$195,10,IF('Indicator Data'!Y74&lt;CX$194,0,10-(CX$195-'Indicator Data'!Y74)/(CX$195-CX$194)*10)),1))</f>
        <v>7.6</v>
      </c>
      <c r="CY71" s="55">
        <f>IF('Indicator Data'!Z74="No data","x",ROUND(IF('Indicator Data'!Z74&gt;CY$195,10,IF('Indicator Data'!Z74&lt;CY$194,0,10-(CY$195-'Indicator Data'!Z74)/(CY$195-CY$194)*10)),1))</f>
        <v>3.6</v>
      </c>
      <c r="CZ71" s="55">
        <f>IF('Indicator Data'!AA74="No data","x",ROUND(IF('Indicator Data'!AA74&gt;CZ$195,10,IF('Indicator Data'!AA74&lt;CZ$194,0,10-(CZ$195-'Indicator Data'!AA74)/(CZ$195-CZ$194)*10)),1))</f>
        <v>10</v>
      </c>
      <c r="DA71" s="55">
        <f t="shared" si="167"/>
        <v>6.7</v>
      </c>
      <c r="DB71" s="55">
        <f t="shared" si="168"/>
        <v>7.1</v>
      </c>
      <c r="DC71" s="55">
        <f>IF('Indicator Data'!AF74="No data","x",ROUND(IF('Indicator Data'!AF74&gt;DC$195,10,IF('Indicator Data'!AF74&lt;DC$194,0,10-(DC$195-'Indicator Data'!AF74)/(DC$195-DC$194)*10)),1))</f>
        <v>5.5</v>
      </c>
      <c r="DD71" s="55">
        <f>IF('Indicator Data'!AG74="No data","x",ROUND(IF('Indicator Data'!AG74&gt;DD$195,10,IF('Indicator Data'!AG74&lt;DD$194,0,10-(DD$195-'Indicator Data'!AG74)/(DD$195-DD$194)*10)),1))</f>
        <v>7.4</v>
      </c>
      <c r="DE71" s="55">
        <f t="shared" si="169"/>
        <v>6.6</v>
      </c>
      <c r="DF71" s="55">
        <f>IF('Indicator Data'!AB74="No data","x",ROUND(IF('Indicator Data'!AB74&gt;DF$195,10,IF('Indicator Data'!AB74&lt;DF$194,0,10-(DF$195-'Indicator Data'!AB74)/(DF$195-DF$194)*10)),1))</f>
        <v>4.8</v>
      </c>
      <c r="DG71" s="55">
        <f t="shared" si="170"/>
        <v>7</v>
      </c>
      <c r="DH71" s="183">
        <f>IF('Indicator Data'!AD74="No data","x",'Indicator Data'!AD74/'Indicator Data'!$CJ74)</f>
        <v>6.5772752321895605E-6</v>
      </c>
      <c r="DI71" s="55">
        <f t="shared" si="171"/>
        <v>9.9</v>
      </c>
      <c r="DJ71" s="55">
        <f>IF('Indicator Data'!AE74="No data","x",ROUND(IF('Indicator Data'!AE74&gt;DJ$195,0,IF('Indicator Data'!AE74&lt;DJ$194,10,(DJ$195-'Indicator Data'!AE74)/(DJ$195-DJ$194)*10)),1))</f>
        <v>6</v>
      </c>
      <c r="DK71" s="55">
        <f t="shared" si="172"/>
        <v>8</v>
      </c>
      <c r="DL71" s="55">
        <f t="shared" si="173"/>
        <v>7.2</v>
      </c>
      <c r="DM71" s="57">
        <f t="shared" si="143"/>
        <v>8</v>
      </c>
      <c r="DN71" s="58">
        <f t="shared" si="144"/>
        <v>3.9</v>
      </c>
      <c r="DO71" s="55">
        <f>ROUND(IF('Indicator Data'!AH74=0,0,IF('Indicator Data'!AH74&gt;DO$195,10,IF('Indicator Data'!AH74&lt;DO$194,0,10-(DO$195-'Indicator Data'!AH74)/(DO$195-DO$194)*10))),1)</f>
        <v>7.1</v>
      </c>
      <c r="DP71" s="55">
        <f>ROUND(IF('Indicator Data'!AI74=0,0,IF(LOG('Indicator Data'!AI74)&gt;LOG(DP$195),10,IF(LOG('Indicator Data'!AI74)&lt;LOG(DP$194),0,10-(LOG(DP$195)-LOG('Indicator Data'!AI74))/(LOG(DP$195)-LOG(DP$194))*10))),1)</f>
        <v>4.4000000000000004</v>
      </c>
      <c r="DQ71" s="57">
        <f t="shared" si="145"/>
        <v>5.9</v>
      </c>
      <c r="DR71" s="55">
        <f>'Indicator Data'!AJ74</f>
        <v>0</v>
      </c>
      <c r="DS71" s="55">
        <f>'Indicator Data'!AK74</f>
        <v>0</v>
      </c>
      <c r="DT71" s="57">
        <f t="shared" si="146"/>
        <v>0</v>
      </c>
      <c r="DU71" s="58">
        <f t="shared" si="147"/>
        <v>4.0999999999999996</v>
      </c>
      <c r="DV71" s="15"/>
      <c r="DW71" s="103"/>
    </row>
    <row r="72" spans="1:127" s="4" customFormat="1" x14ac:dyDescent="0.3">
      <c r="A72" s="121" t="str">
        <f>'Indicator Data'!A75</f>
        <v>Guinea-Bissau</v>
      </c>
      <c r="B72" s="59" t="str">
        <f>'Indicator Data'!B75</f>
        <v>GNB</v>
      </c>
      <c r="C72" s="55">
        <f>ROUND(IF('Indicator Data'!C75=0,0.1,IF(LOG('Indicator Data'!C75)&gt;C$195,10,IF(LOG('Indicator Data'!C75)&lt;C$194,0,10-(C$195-LOG('Indicator Data'!C75))/(C$195-C$194)*10))),1)</f>
        <v>0.1</v>
      </c>
      <c r="D72" s="55">
        <f>ROUND(IF('Indicator Data'!D75=0,0.1,IF(LOG('Indicator Data'!D75)&gt;D$195,10,IF(LOG('Indicator Data'!D75)&lt;D$194,0,10-(D$195-LOG('Indicator Data'!D75))/(D$195-D$194)*10))),1)</f>
        <v>0.1</v>
      </c>
      <c r="E72" s="55">
        <f t="shared" si="107"/>
        <v>0.1</v>
      </c>
      <c r="F72" s="55">
        <f>IF('Indicator Data'!E75="No data",0.1,(ROUND(IF('Indicator Data'!E75=0,0,IF(LOG('Indicator Data'!E75)&gt;F$195,10,IF(LOG('Indicator Data'!E75)&lt;F$194,0,10-(F$195-LOG('Indicator Data'!E75))/(F$195-F$194)*10))),1)))</f>
        <v>4.4000000000000004</v>
      </c>
      <c r="G72" s="55">
        <f>ROUND(IF('Indicator Data'!F75=0,0,IF(LOG('Indicator Data'!F75)&gt;G$195,10,IF(LOG('Indicator Data'!F75)&lt;G$194,0,10-(G$195-LOG('Indicator Data'!F75))/(G$195-G$194)*10))),1)</f>
        <v>1</v>
      </c>
      <c r="H72" s="55">
        <f>ROUND(IF('Indicator Data'!G75=0,0,IF(LOG('Indicator Data'!G75)&gt;H$195,10,IF(LOG('Indicator Data'!G75)&lt;H$194,0,10-(H$195-LOG('Indicator Data'!G75))/(H$195-H$194)*10))),1)</f>
        <v>0</v>
      </c>
      <c r="I72" s="55">
        <f>ROUND(IF('Indicator Data'!H75=0,0,IF(LOG('Indicator Data'!H75)&gt;I$195,10,IF(LOG('Indicator Data'!H75)&lt;I$194,0,10-(I$195-LOG('Indicator Data'!H75))/(I$195-I$194)*10))),1)</f>
        <v>0</v>
      </c>
      <c r="J72" s="55">
        <f t="shared" si="108"/>
        <v>0</v>
      </c>
      <c r="K72" s="55">
        <f>ROUND(IF('Indicator Data'!I75=0,0,IF(LOG('Indicator Data'!I75)&gt;K$195,10,IF(LOG('Indicator Data'!I75)&lt;K$194,0,10-(K$195-LOG('Indicator Data'!I75))/(K$195-K$194)*10))),1)</f>
        <v>0</v>
      </c>
      <c r="L72" s="55">
        <f t="shared" si="109"/>
        <v>0</v>
      </c>
      <c r="M72" s="55">
        <f>ROUND(IF('Indicator Data'!J75=0,0,IF(LOG('Indicator Data'!J75)&gt;M$195,10,IF(LOG('Indicator Data'!J75)&lt;M$194,0,10-(M$195-LOG('Indicator Data'!J75))/(M$195-M$194)*10))),1)</f>
        <v>6.4</v>
      </c>
      <c r="N72" s="56">
        <f>'Indicator Data'!C75/'Indicator Data'!$CK75</f>
        <v>0</v>
      </c>
      <c r="O72" s="56">
        <f>'Indicator Data'!D75/'Indicator Data'!$CK75</f>
        <v>0</v>
      </c>
      <c r="P72" s="56">
        <f>IF(F72=0.1,"x",'Indicator Data'!E75/'Indicator Data'!$CK75)</f>
        <v>3.0862689034393824E-3</v>
      </c>
      <c r="Q72" s="56">
        <f>'Indicator Data'!F75/'Indicator Data'!$CK75</f>
        <v>2.2748309990136985E-8</v>
      </c>
      <c r="R72" s="56">
        <f>'Indicator Data'!G75/'Indicator Data'!$CK75</f>
        <v>0</v>
      </c>
      <c r="S72" s="56">
        <f>'Indicator Data'!H75/'Indicator Data'!$CK75</f>
        <v>0</v>
      </c>
      <c r="T72" s="56">
        <f>'Indicator Data'!I75/'Indicator Data'!$CK75</f>
        <v>0</v>
      </c>
      <c r="U72" s="56">
        <f>'Indicator Data'!J75/'Indicator Data'!$CK75</f>
        <v>2.0424732612572992E-3</v>
      </c>
      <c r="V72" s="55">
        <f t="shared" si="110"/>
        <v>0</v>
      </c>
      <c r="W72" s="55">
        <f t="shared" si="111"/>
        <v>0</v>
      </c>
      <c r="X72" s="55">
        <f t="shared" si="112"/>
        <v>0</v>
      </c>
      <c r="Y72" s="55">
        <f t="shared" si="113"/>
        <v>2.1</v>
      </c>
      <c r="Z72" s="55">
        <f t="shared" si="114"/>
        <v>1.9</v>
      </c>
      <c r="AA72" s="55">
        <f t="shared" si="115"/>
        <v>0</v>
      </c>
      <c r="AB72" s="55">
        <f t="shared" si="116"/>
        <v>0</v>
      </c>
      <c r="AC72" s="55">
        <f t="shared" si="117"/>
        <v>0</v>
      </c>
      <c r="AD72" s="55">
        <f t="shared" si="118"/>
        <v>0</v>
      </c>
      <c r="AE72" s="55">
        <f t="shared" si="119"/>
        <v>0</v>
      </c>
      <c r="AF72" s="55">
        <f t="shared" si="120"/>
        <v>0.7</v>
      </c>
      <c r="AG72" s="55">
        <f>ROUND(IF('Indicator Data'!K75=0,0,IF('Indicator Data'!K75&gt;AG$195,10,IF('Indicator Data'!K75&lt;AG$194,0,10-(AG$195-'Indicator Data'!K75)/(AG$195-AG$194)*10))),1)</f>
        <v>1.9</v>
      </c>
      <c r="AH72" s="55">
        <f t="shared" si="121"/>
        <v>0.1</v>
      </c>
      <c r="AI72" s="55">
        <f t="shared" si="122"/>
        <v>0.1</v>
      </c>
      <c r="AJ72" s="55">
        <f t="shared" si="123"/>
        <v>0</v>
      </c>
      <c r="AK72" s="55">
        <f t="shared" si="124"/>
        <v>0</v>
      </c>
      <c r="AL72" s="55">
        <f t="shared" si="125"/>
        <v>0</v>
      </c>
      <c r="AM72" s="55">
        <f t="shared" si="126"/>
        <v>0</v>
      </c>
      <c r="AN72" s="55">
        <f t="shared" si="127"/>
        <v>4.0999999999999996</v>
      </c>
      <c r="AO72" s="182">
        <f t="shared" si="128"/>
        <v>0.1</v>
      </c>
      <c r="AP72" s="182">
        <f t="shared" si="148"/>
        <v>3.3</v>
      </c>
      <c r="AQ72" s="182">
        <f t="shared" si="129"/>
        <v>1.5</v>
      </c>
      <c r="AR72" s="182">
        <f t="shared" si="130"/>
        <v>0</v>
      </c>
      <c r="AS72" s="55">
        <f t="shared" si="131"/>
        <v>3</v>
      </c>
      <c r="AT72" s="55">
        <f>IF('Indicator Data'!L75="No data","x",IF('Indicator Data'!CL75&lt;1000,"x",ROUND((IF('Indicator Data'!L75&gt;AT$195,10,IF('Indicator Data'!L75&lt;AT$194,0,10-(AT$195-'Indicator Data'!L75)/(AT$195-AT$194)*10))),1)))</f>
        <v>1</v>
      </c>
      <c r="AU72" s="182">
        <f t="shared" si="132"/>
        <v>2</v>
      </c>
      <c r="AV72" s="55">
        <f>IF('Indicator Data'!M75="No data","x",ROUND(IF('Indicator Data'!M75=0,0,IF(LOG('Indicator Data'!M75)&gt;AV$195,10,IF(LOG('Indicator Data'!M75)&lt;AV$194,0,10-(AV$195-LOG('Indicator Data'!M75))/(AV$195-AV$194)*10))),1))</f>
        <v>6.4</v>
      </c>
      <c r="AW72" s="56">
        <f>IF(AV72="x","x",'Indicator Data'!M75/'Indicator Data'!$CK75)</f>
        <v>0.16907212844454098</v>
      </c>
      <c r="AX72" s="55">
        <f t="shared" si="149"/>
        <v>1.9</v>
      </c>
      <c r="AY72" s="55">
        <f t="shared" si="150"/>
        <v>4.5</v>
      </c>
      <c r="AZ72" s="55">
        <f>IF('Indicator Data'!N75="No data","x",ROUND(IF('Indicator Data'!N75=0,0,IF(LOG('Indicator Data'!N75)&gt;AZ$195,10,IF(LOG('Indicator Data'!N75)&lt;AZ$194,0,10-(AZ$195-LOG('Indicator Data'!N75))/(AZ$195-AZ$194)*10))),1))</f>
        <v>0</v>
      </c>
      <c r="BA72" s="56">
        <f>IF(AZ72="x","x",'Indicator Data'!N75/'Indicator Data'!$CK75)</f>
        <v>0</v>
      </c>
      <c r="BB72" s="55">
        <f t="shared" si="151"/>
        <v>0</v>
      </c>
      <c r="BC72" s="55">
        <f t="shared" si="152"/>
        <v>0</v>
      </c>
      <c r="BD72" s="55">
        <f>IF('Indicator Data'!O75="No data","x",ROUND(IF('Indicator Data'!O75=0,0,IF(LOG('Indicator Data'!O75)&gt;BD$195,10,IF(LOG('Indicator Data'!O75)&lt;BD$194,0,10-(BD$195-LOG('Indicator Data'!O75))/(BD$195-BD$194)*10))),1))</f>
        <v>8.5</v>
      </c>
      <c r="BE72" s="56">
        <f>IF(BD72="x","x",'Indicator Data'!O75/'Indicator Data'!$CK75)</f>
        <v>0.69430780709541451</v>
      </c>
      <c r="BF72" s="55">
        <f t="shared" si="153"/>
        <v>10</v>
      </c>
      <c r="BG72" s="55">
        <f t="shared" si="154"/>
        <v>9.4</v>
      </c>
      <c r="BH72" s="55">
        <f>IF('Indicator Data'!P75="No data","x",ROUND(IF('Indicator Data'!P75=0,0,IF(LOG('Indicator Data'!P75)&gt;BH$195,10,IF(LOG('Indicator Data'!P75)&lt;BH$194,0,10-(BH$195-LOG('Indicator Data'!P75))/(BH$195-BH$194)*10))),1))</f>
        <v>0</v>
      </c>
      <c r="BI72" s="56">
        <f>IF(BH72="x","x",'Indicator Data'!P75/'Indicator Data'!$CK75)</f>
        <v>0</v>
      </c>
      <c r="BJ72" s="55">
        <f t="shared" si="155"/>
        <v>0</v>
      </c>
      <c r="BK72" s="55">
        <f t="shared" si="156"/>
        <v>0</v>
      </c>
      <c r="BL72" s="55">
        <f t="shared" si="157"/>
        <v>5</v>
      </c>
      <c r="BM72" s="55">
        <f>ROUND(IF('Indicator Data'!Q75=0,0,IF(LOG('Indicator Data'!Q75)&gt;BM$195,10,IF(LOG('Indicator Data'!Q75)&lt;BM$194,0,10-(BM$195-LOG('Indicator Data'!Q75))/(BM$195-BM$194)*10))),1)</f>
        <v>7.5</v>
      </c>
      <c r="BN72" s="55">
        <f>ROUND(IF('Indicator Data'!R75=0,0,IF(LOG('Indicator Data'!R75)&gt;BN$195,10,IF(LOG('Indicator Data'!R75)&lt;BN$194,0,10-(BN$195-LOG('Indicator Data'!R75))/(BN$195-BN$194)*10))),1)</f>
        <v>0</v>
      </c>
      <c r="BO72" s="55">
        <f t="shared" si="158"/>
        <v>2.5</v>
      </c>
      <c r="BP72" s="56">
        <f>'Indicator Data'!Q75/'Indicator Data'!$CK75</f>
        <v>0.96750674731123099</v>
      </c>
      <c r="BQ72" s="56">
        <f>'Indicator Data'!R75/'Indicator Data'!$CK75</f>
        <v>0</v>
      </c>
      <c r="BR72" s="55">
        <f t="shared" si="133"/>
        <v>9.6999999999999993</v>
      </c>
      <c r="BS72" s="55">
        <f t="shared" si="134"/>
        <v>0</v>
      </c>
      <c r="BT72" s="55">
        <f t="shared" si="135"/>
        <v>3.2333333333333329</v>
      </c>
      <c r="BU72" s="55">
        <f t="shared" si="159"/>
        <v>2.9</v>
      </c>
      <c r="BV72" s="55">
        <f>ROUND(IF('Indicator Data'!S75=0,0,IF(LOG('Indicator Data'!S75)&gt;BV$195,10,IF(LOG('Indicator Data'!S75)&lt;BV$194,0,10-(BV$195-LOG('Indicator Data'!S75))/(BV$195-BV$194)*10))),1)</f>
        <v>2.5</v>
      </c>
      <c r="BW72" s="55">
        <f>ROUND(IF('Indicator Data'!T75=0,0,IF(LOG('Indicator Data'!T75)&gt;BW$195,10,IF(LOG('Indicator Data'!T75)&lt;BW$194,0,10-(BW$195-LOG('Indicator Data'!T75))/(BW$195-BW$194)*10))),1)</f>
        <v>7.5</v>
      </c>
      <c r="BX72" s="55">
        <f t="shared" si="160"/>
        <v>5.833333333333333</v>
      </c>
      <c r="BY72" s="56">
        <f>'Indicator Data'!S75/'Indicator Data'!$CK75</f>
        <v>2.8706200701839523E-4</v>
      </c>
      <c r="BZ72" s="56">
        <f>'Indicator Data'!T75/'Indicator Data'!$CK75</f>
        <v>0.96721968530421265</v>
      </c>
      <c r="CA72" s="55">
        <f t="shared" si="136"/>
        <v>0</v>
      </c>
      <c r="CB72" s="55">
        <f t="shared" si="137"/>
        <v>9.6999999999999993</v>
      </c>
      <c r="CC72" s="55">
        <f t="shared" si="161"/>
        <v>6.4666666666666659</v>
      </c>
      <c r="CD72" s="55">
        <f t="shared" si="162"/>
        <v>6.2</v>
      </c>
      <c r="CE72" s="55">
        <f t="shared" si="163"/>
        <v>4.8</v>
      </c>
      <c r="CF72" s="55">
        <f>ROUND(IF('Indicator Data'!U75=0,0,IF(LOG('Indicator Data'!U75)&gt;CF$195,10,IF(LOG('Indicator Data'!U75)&lt;CF$194,0,10-(CF$195-LOG('Indicator Data'!U75))/(CF$195-CF$194)*10))),1)</f>
        <v>7.4</v>
      </c>
      <c r="CG72" s="56">
        <f>'Indicator Data'!U75/'Indicator Data'!$CK75</f>
        <v>0.8306361239912885</v>
      </c>
      <c r="CH72" s="55">
        <f t="shared" si="138"/>
        <v>9.1999999999999993</v>
      </c>
      <c r="CI72" s="55">
        <f t="shared" si="164"/>
        <v>8.4</v>
      </c>
      <c r="CJ72" s="55">
        <f>ROUND(IF('Indicator Data'!V75=0,0,IF(LOG('Indicator Data'!V75)&gt;CJ$195,10,IF(LOG('Indicator Data'!V75)&lt;CJ$194,0,10-(CJ$195-LOG('Indicator Data'!V75))/(CJ$195-CJ$194)*10))),1)</f>
        <v>7.5</v>
      </c>
      <c r="CK72" s="56">
        <f>IF('Indicator Data'!V75/'Indicator Data'!$CK75&gt;1,1,'Indicator Data'!V75/'Indicator Data'!$CK75)</f>
        <v>0.96624278939235475</v>
      </c>
      <c r="CL72" s="55">
        <f t="shared" si="139"/>
        <v>9.6999999999999993</v>
      </c>
      <c r="CM72" s="55">
        <f t="shared" si="165"/>
        <v>8.9</v>
      </c>
      <c r="CN72" s="55">
        <f>ROUND(IF('Indicator Data'!W75=0,0,IF(LOG('Indicator Data'!W75)&gt;CN$195,10,IF(LOG('Indicator Data'!W75)&lt;CN$194,0,10-(CN$195-LOG('Indicator Data'!W75))/(CN$195-CN$194)*10))),1)</f>
        <v>7.5</v>
      </c>
      <c r="CO72" s="56">
        <f>'Indicator Data'!W75/'Indicator Data'!$CK75</f>
        <v>0.97067989682016531</v>
      </c>
      <c r="CP72" s="55">
        <f t="shared" si="140"/>
        <v>9.6999999999999993</v>
      </c>
      <c r="CQ72" s="55">
        <f t="shared" si="166"/>
        <v>8.9</v>
      </c>
      <c r="CR72" s="55">
        <f t="shared" si="141"/>
        <v>8.1</v>
      </c>
      <c r="CS72" s="55">
        <f>IF('Indicator Data'!BZ75="No data","x",ROUND(IF('Indicator Data'!BZ75&gt;CS$195,0,IF('Indicator Data'!BZ75&lt;CS$194,10,(CS$195-'Indicator Data'!BZ75)/(CS$195-CS$194)*10)),1))</f>
        <v>8.8000000000000007</v>
      </c>
      <c r="CT72" s="55">
        <f>IF('Indicator Data'!CA75="No data","x",ROUND(IF('Indicator Data'!CA75&gt;CT$195,0,IF('Indicator Data'!CA75&lt;CT$194,10,(CT$195-'Indicator Data'!CA75)/(CT$195-CT$194)*10)),1))</f>
        <v>5.6</v>
      </c>
      <c r="CU72" s="55">
        <f>IF('Indicator Data'!AC75="No data","x",ROUND(IF('Indicator Data'!AC75&gt;CU$195,0,IF('Indicator Data'!AC75&lt;CU$194,10,(CU$195-'Indicator Data'!AC75)/(CU$195-CU$194)*10)),1))</f>
        <v>9.4</v>
      </c>
      <c r="CV72" s="55">
        <f t="shared" si="142"/>
        <v>7.9</v>
      </c>
      <c r="CW72" s="55">
        <f>IF('Indicator Data'!X75="No data","x",ROUND(IF(LOG('Indicator Data'!X75)&gt;CW$195,10,IF(LOG('Indicator Data'!X75)&lt;CW$194,0,10-(CW$195-LOG('Indicator Data'!X75))/(CW$195-CW$194)*10)),1))</f>
        <v>6.1</v>
      </c>
      <c r="CX72" s="55">
        <f>IF('Indicator Data'!Y75="No data","x",ROUND(IF('Indicator Data'!Y75&gt;CX$195,10,IF('Indicator Data'!Y75&lt;CX$194,0,10-(CX$195-'Indicator Data'!Y75)/(CX$195-CX$194)*10)),1))</f>
        <v>6.9</v>
      </c>
      <c r="CY72" s="55">
        <f>IF('Indicator Data'!Z75="No data","x",ROUND(IF('Indicator Data'!Z75&gt;CY$195,10,IF('Indicator Data'!Z75&lt;CY$194,0,10-(CY$195-'Indicator Data'!Z75)/(CY$195-CY$194)*10)),1))</f>
        <v>4.3</v>
      </c>
      <c r="CZ72" s="55" t="str">
        <f>IF('Indicator Data'!AA75="No data","x",ROUND(IF('Indicator Data'!AA75&gt;CZ$195,10,IF('Indicator Data'!AA75&lt;CZ$194,0,10-(CZ$195-'Indicator Data'!AA75)/(CZ$195-CZ$194)*10)),1))</f>
        <v>x</v>
      </c>
      <c r="DA72" s="55">
        <f t="shared" si="167"/>
        <v>5.8</v>
      </c>
      <c r="DB72" s="55">
        <f t="shared" si="168"/>
        <v>6.5</v>
      </c>
      <c r="DC72" s="55">
        <f>IF('Indicator Data'!AF75="No data","x",ROUND(IF('Indicator Data'!AF75&gt;DC$195,10,IF('Indicator Data'!AF75&lt;DC$194,0,10-(DC$195-'Indicator Data'!AF75)/(DC$195-DC$194)*10)),1))</f>
        <v>8.8000000000000007</v>
      </c>
      <c r="DD72" s="55">
        <f>IF('Indicator Data'!AG75="No data","x",ROUND(IF('Indicator Data'!AG75&gt;DD$195,10,IF('Indicator Data'!AG75&lt;DD$194,0,10-(DD$195-'Indicator Data'!AG75)/(DD$195-DD$194)*10)),1))</f>
        <v>7.1</v>
      </c>
      <c r="DE72" s="55">
        <f t="shared" si="169"/>
        <v>6.6</v>
      </c>
      <c r="DF72" s="55">
        <f>IF('Indicator Data'!AB75="No data","x",ROUND(IF('Indicator Data'!AB75&gt;DF$195,10,IF('Indicator Data'!AB75&lt;DF$194,0,10-(DF$195-'Indicator Data'!AB75)/(DF$195-DF$194)*10)),1))</f>
        <v>5.6</v>
      </c>
      <c r="DG72" s="55">
        <f t="shared" si="170"/>
        <v>7.4</v>
      </c>
      <c r="DH72" s="183">
        <f>IF('Indicator Data'!AD75="No data","x",'Indicator Data'!AD75/'Indicator Data'!$CJ75)</f>
        <v>4.9455546491597506E-5</v>
      </c>
      <c r="DI72" s="55">
        <f t="shared" si="171"/>
        <v>9.5</v>
      </c>
      <c r="DJ72" s="55">
        <f>IF('Indicator Data'!AE75="No data","x",ROUND(IF('Indicator Data'!AE75&gt;DJ$195,0,IF('Indicator Data'!AE75&lt;DJ$194,10,(DJ$195-'Indicator Data'!AE75)/(DJ$195-DJ$194)*10)),1))</f>
        <v>8</v>
      </c>
      <c r="DK72" s="55">
        <f t="shared" si="172"/>
        <v>8.8000000000000007</v>
      </c>
      <c r="DL72" s="55">
        <f t="shared" si="173"/>
        <v>7.6</v>
      </c>
      <c r="DM72" s="57">
        <f t="shared" si="143"/>
        <v>7</v>
      </c>
      <c r="DN72" s="58">
        <f t="shared" si="144"/>
        <v>2.7</v>
      </c>
      <c r="DO72" s="55">
        <f>ROUND(IF('Indicator Data'!AH75=0,0,IF('Indicator Data'!AH75&gt;DO$195,10,IF('Indicator Data'!AH75&lt;DO$194,0,10-(DO$195-'Indicator Data'!AH75)/(DO$195-DO$194)*10))),1)</f>
        <v>1.2</v>
      </c>
      <c r="DP72" s="55">
        <f>ROUND(IF('Indicator Data'!AI75=0,0,IF(LOG('Indicator Data'!AI75)&gt;LOG(DP$195),10,IF(LOG('Indicator Data'!AI75)&lt;LOG(DP$194),0,10-(LOG(DP$195)-LOG('Indicator Data'!AI75))/(LOG(DP$195)-LOG(DP$194))*10))),1)</f>
        <v>3.3</v>
      </c>
      <c r="DQ72" s="57">
        <f t="shared" si="145"/>
        <v>2.2999999999999998</v>
      </c>
      <c r="DR72" s="55">
        <f>'Indicator Data'!AJ75</f>
        <v>0</v>
      </c>
      <c r="DS72" s="55">
        <f>'Indicator Data'!AK75</f>
        <v>0</v>
      </c>
      <c r="DT72" s="57">
        <f t="shared" si="146"/>
        <v>0</v>
      </c>
      <c r="DU72" s="58">
        <f t="shared" si="147"/>
        <v>1.6</v>
      </c>
      <c r="DV72" s="15"/>
      <c r="DW72" s="103"/>
    </row>
    <row r="73" spans="1:127" s="4" customFormat="1" x14ac:dyDescent="0.3">
      <c r="A73" s="121" t="str">
        <f>'Indicator Data'!A76</f>
        <v>Guyana</v>
      </c>
      <c r="B73" s="59" t="str">
        <f>'Indicator Data'!B76</f>
        <v>GUY</v>
      </c>
      <c r="C73" s="55">
        <f>ROUND(IF('Indicator Data'!C76=0,0.1,IF(LOG('Indicator Data'!C76)&gt;C$195,10,IF(LOG('Indicator Data'!C76)&lt;C$194,0,10-(C$195-LOG('Indicator Data'!C76))/(C$195-C$194)*10))),1)</f>
        <v>0.1</v>
      </c>
      <c r="D73" s="55">
        <f>ROUND(IF('Indicator Data'!D76=0,0.1,IF(LOG('Indicator Data'!D76)&gt;D$195,10,IF(LOG('Indicator Data'!D76)&lt;D$194,0,10-(D$195-LOG('Indicator Data'!D76))/(D$195-D$194)*10))),1)</f>
        <v>0.1</v>
      </c>
      <c r="E73" s="55">
        <f t="shared" si="107"/>
        <v>0.1</v>
      </c>
      <c r="F73" s="55">
        <f>IF('Indicator Data'!E76="No data",0.1,(ROUND(IF('Indicator Data'!E76=0,0,IF(LOG('Indicator Data'!E76)&gt;F$195,10,IF(LOG('Indicator Data'!E76)&lt;F$194,0,10-(F$195-LOG('Indicator Data'!E76))/(F$195-F$194)*10))),1)))</f>
        <v>4.4000000000000004</v>
      </c>
      <c r="G73" s="55">
        <f>ROUND(IF('Indicator Data'!F76=0,0,IF(LOG('Indicator Data'!F76)&gt;G$195,10,IF(LOG('Indicator Data'!F76)&lt;G$194,0,10-(G$195-LOG('Indicator Data'!F76))/(G$195-G$194)*10))),1)</f>
        <v>4.9000000000000004</v>
      </c>
      <c r="H73" s="55">
        <f>ROUND(IF('Indicator Data'!G76=0,0,IF(LOG('Indicator Data'!G76)&gt;H$195,10,IF(LOG('Indicator Data'!G76)&lt;H$194,0,10-(H$195-LOG('Indicator Data'!G76))/(H$195-H$194)*10))),1)</f>
        <v>0</v>
      </c>
      <c r="I73" s="55">
        <f>ROUND(IF('Indicator Data'!H76=0,0,IF(LOG('Indicator Data'!H76)&gt;I$195,10,IF(LOG('Indicator Data'!H76)&lt;I$194,0,10-(I$195-LOG('Indicator Data'!H76))/(I$195-I$194)*10))),1)</f>
        <v>0</v>
      </c>
      <c r="J73" s="55">
        <f t="shared" si="108"/>
        <v>0</v>
      </c>
      <c r="K73" s="55">
        <f>ROUND(IF('Indicator Data'!I76=0,0,IF(LOG('Indicator Data'!I76)&gt;K$195,10,IF(LOG('Indicator Data'!I76)&lt;K$194,0,10-(K$195-LOG('Indicator Data'!I76))/(K$195-K$194)*10))),1)</f>
        <v>0</v>
      </c>
      <c r="L73" s="55">
        <f t="shared" si="109"/>
        <v>0</v>
      </c>
      <c r="M73" s="55">
        <f>ROUND(IF('Indicator Data'!J76=0,0,IF(LOG('Indicator Data'!J76)&gt;M$195,10,IF(LOG('Indicator Data'!J76)&lt;M$194,0,10-(M$195-LOG('Indicator Data'!J76))/(M$195-M$194)*10))),1)</f>
        <v>8.1</v>
      </c>
      <c r="N73" s="56">
        <f>'Indicator Data'!C76/'Indicator Data'!$CK76</f>
        <v>0</v>
      </c>
      <c r="O73" s="56">
        <f>'Indicator Data'!D76/'Indicator Data'!$CK76</f>
        <v>0</v>
      </c>
      <c r="P73" s="56">
        <f>IF(F73=0.1,"x",'Indicator Data'!E76/'Indicator Data'!$CK76)</f>
        <v>7.7362736544027743E-3</v>
      </c>
      <c r="Q73" s="56">
        <f>'Indicator Data'!F76/'Indicator Data'!$CK76</f>
        <v>1.1980021107407447E-5</v>
      </c>
      <c r="R73" s="56">
        <f>'Indicator Data'!G76/'Indicator Data'!$CK76</f>
        <v>0</v>
      </c>
      <c r="S73" s="56">
        <f>'Indicator Data'!H76/'Indicator Data'!$CK76</f>
        <v>0</v>
      </c>
      <c r="T73" s="56">
        <f>'Indicator Data'!I76/'Indicator Data'!$CK76</f>
        <v>0</v>
      </c>
      <c r="U73" s="56">
        <f>'Indicator Data'!J76/'Indicator Data'!$CK76</f>
        <v>2.2659115369745353E-2</v>
      </c>
      <c r="V73" s="55">
        <f t="shared" si="110"/>
        <v>0</v>
      </c>
      <c r="W73" s="55">
        <f t="shared" si="111"/>
        <v>0</v>
      </c>
      <c r="X73" s="55">
        <f t="shared" si="112"/>
        <v>0</v>
      </c>
      <c r="Y73" s="55">
        <f t="shared" si="113"/>
        <v>5.2</v>
      </c>
      <c r="Z73" s="55">
        <f t="shared" si="114"/>
        <v>8</v>
      </c>
      <c r="AA73" s="55">
        <f t="shared" si="115"/>
        <v>0</v>
      </c>
      <c r="AB73" s="55">
        <f t="shared" si="116"/>
        <v>0</v>
      </c>
      <c r="AC73" s="55">
        <f t="shared" si="117"/>
        <v>0</v>
      </c>
      <c r="AD73" s="55">
        <f t="shared" si="118"/>
        <v>0</v>
      </c>
      <c r="AE73" s="55">
        <f t="shared" si="119"/>
        <v>0</v>
      </c>
      <c r="AF73" s="55">
        <f t="shared" si="120"/>
        <v>7.6</v>
      </c>
      <c r="AG73" s="55">
        <f>ROUND(IF('Indicator Data'!K76=0,0,IF('Indicator Data'!K76&gt;AG$195,10,IF('Indicator Data'!K76&lt;AG$194,0,10-(AG$195-'Indicator Data'!K76)/(AG$195-AG$194)*10))),1)</f>
        <v>2.9</v>
      </c>
      <c r="AH73" s="55">
        <f t="shared" si="121"/>
        <v>0.1</v>
      </c>
      <c r="AI73" s="55">
        <f t="shared" si="122"/>
        <v>0.1</v>
      </c>
      <c r="AJ73" s="55">
        <f t="shared" si="123"/>
        <v>0</v>
      </c>
      <c r="AK73" s="55">
        <f t="shared" si="124"/>
        <v>0</v>
      </c>
      <c r="AL73" s="55">
        <f t="shared" si="125"/>
        <v>0</v>
      </c>
      <c r="AM73" s="55">
        <f t="shared" si="126"/>
        <v>0</v>
      </c>
      <c r="AN73" s="55">
        <f t="shared" si="127"/>
        <v>7.9</v>
      </c>
      <c r="AO73" s="182">
        <f t="shared" si="128"/>
        <v>0.1</v>
      </c>
      <c r="AP73" s="182">
        <f t="shared" si="148"/>
        <v>4.8</v>
      </c>
      <c r="AQ73" s="182">
        <f t="shared" si="129"/>
        <v>6.7</v>
      </c>
      <c r="AR73" s="182">
        <f t="shared" si="130"/>
        <v>0</v>
      </c>
      <c r="AS73" s="55">
        <f t="shared" si="131"/>
        <v>5.4</v>
      </c>
      <c r="AT73" s="55">
        <f>IF('Indicator Data'!L76="No data","x",IF('Indicator Data'!CL76&lt;1000,"x",ROUND((IF('Indicator Data'!L76&gt;AT$195,10,IF('Indicator Data'!L76&lt;AT$194,0,10-(AT$195-'Indicator Data'!L76)/(AT$195-AT$194)*10))),1)))</f>
        <v>3</v>
      </c>
      <c r="AU73" s="182">
        <f t="shared" si="132"/>
        <v>4.2</v>
      </c>
      <c r="AV73" s="55" t="str">
        <f>IF('Indicator Data'!M76="No data","x",ROUND(IF('Indicator Data'!M76=0,0,IF(LOG('Indicator Data'!M76)&gt;AV$195,10,IF(LOG('Indicator Data'!M76)&lt;AV$194,0,10-(AV$195-LOG('Indicator Data'!M76))/(AV$195-AV$194)*10))),1))</f>
        <v>x</v>
      </c>
      <c r="AW73" s="56" t="str">
        <f>IF(AV73="x","x",'Indicator Data'!M76/'Indicator Data'!$CK76)</f>
        <v>x</v>
      </c>
      <c r="AX73" s="55" t="str">
        <f t="shared" si="149"/>
        <v>x</v>
      </c>
      <c r="AY73" s="55" t="str">
        <f t="shared" si="150"/>
        <v>x</v>
      </c>
      <c r="AZ73" s="55" t="str">
        <f>IF('Indicator Data'!N76="No data","x",ROUND(IF('Indicator Data'!N76=0,0,IF(LOG('Indicator Data'!N76)&gt;AZ$195,10,IF(LOG('Indicator Data'!N76)&lt;AZ$194,0,10-(AZ$195-LOG('Indicator Data'!N76))/(AZ$195-AZ$194)*10))),1))</f>
        <v>x</v>
      </c>
      <c r="BA73" s="56" t="str">
        <f>IF(AZ73="x","x",'Indicator Data'!N76/'Indicator Data'!$CK76)</f>
        <v>x</v>
      </c>
      <c r="BB73" s="55" t="str">
        <f t="shared" si="151"/>
        <v>x</v>
      </c>
      <c r="BC73" s="55" t="str">
        <f t="shared" si="152"/>
        <v>x</v>
      </c>
      <c r="BD73" s="55" t="str">
        <f>IF('Indicator Data'!O76="No data","x",ROUND(IF('Indicator Data'!O76=0,0,IF(LOG('Indicator Data'!O76)&gt;BD$195,10,IF(LOG('Indicator Data'!O76)&lt;BD$194,0,10-(BD$195-LOG('Indicator Data'!O76))/(BD$195-BD$194)*10))),1))</f>
        <v>x</v>
      </c>
      <c r="BE73" s="56" t="str">
        <f>IF(BD73="x","x",'Indicator Data'!O76/'Indicator Data'!$CK76)</f>
        <v>x</v>
      </c>
      <c r="BF73" s="55" t="str">
        <f t="shared" si="153"/>
        <v>x</v>
      </c>
      <c r="BG73" s="55" t="str">
        <f t="shared" si="154"/>
        <v>x</v>
      </c>
      <c r="BH73" s="55" t="str">
        <f>IF('Indicator Data'!P76="No data","x",ROUND(IF('Indicator Data'!P76=0,0,IF(LOG('Indicator Data'!P76)&gt;BH$195,10,IF(LOG('Indicator Data'!P76)&lt;BH$194,0,10-(BH$195-LOG('Indicator Data'!P76))/(BH$195-BH$194)*10))),1))</f>
        <v>x</v>
      </c>
      <c r="BI73" s="56" t="str">
        <f>IF(BH73="x","x",'Indicator Data'!P76/'Indicator Data'!$CK76)</f>
        <v>x</v>
      </c>
      <c r="BJ73" s="55" t="str">
        <f t="shared" si="155"/>
        <v>x</v>
      </c>
      <c r="BK73" s="55" t="str">
        <f t="shared" si="156"/>
        <v>x</v>
      </c>
      <c r="BL73" s="55" t="str">
        <f t="shared" si="157"/>
        <v>x</v>
      </c>
      <c r="BM73" s="55">
        <f>ROUND(IF('Indicator Data'!Q76=0,0,IF(LOG('Indicator Data'!Q76)&gt;BM$195,10,IF(LOG('Indicator Data'!Q76)&lt;BM$194,0,10-(BM$195-LOG('Indicator Data'!Q76))/(BM$195-BM$194)*10))),1)</f>
        <v>5.6</v>
      </c>
      <c r="BN73" s="55">
        <f>ROUND(IF('Indicator Data'!R76=0,0,IF(LOG('Indicator Data'!R76)&gt;BN$195,10,IF(LOG('Indicator Data'!R76)&lt;BN$194,0,10-(BN$195-LOG('Indicator Data'!R76))/(BN$195-BN$194)*10))),1)</f>
        <v>8</v>
      </c>
      <c r="BO73" s="55">
        <f t="shared" si="158"/>
        <v>7.2</v>
      </c>
      <c r="BP73" s="56">
        <f>'Indicator Data'!Q76/'Indicator Data'!$CK76</f>
        <v>0.11703508845257625</v>
      </c>
      <c r="BQ73" s="56">
        <f>'Indicator Data'!R76/'Indicator Data'!$CK76</f>
        <v>0.78537841819834697</v>
      </c>
      <c r="BR73" s="55">
        <f t="shared" si="133"/>
        <v>1.2</v>
      </c>
      <c r="BS73" s="55">
        <f t="shared" si="134"/>
        <v>9.8000000000000007</v>
      </c>
      <c r="BT73" s="55">
        <f t="shared" si="135"/>
        <v>6.9333333333333336</v>
      </c>
      <c r="BU73" s="55">
        <f t="shared" si="159"/>
        <v>7.1</v>
      </c>
      <c r="BV73" s="55">
        <f>ROUND(IF('Indicator Data'!S76=0,0,IF(LOG('Indicator Data'!S76)&gt;BV$195,10,IF(LOG('Indicator Data'!S76)&lt;BV$194,0,10-(BV$195-LOG('Indicator Data'!S76))/(BV$195-BV$194)*10))),1)</f>
        <v>5.6</v>
      </c>
      <c r="BW73" s="55">
        <f>ROUND(IF('Indicator Data'!T76=0,0,IF(LOG('Indicator Data'!T76)&gt;BW$195,10,IF(LOG('Indicator Data'!T76)&lt;BW$194,0,10-(BW$195-LOG('Indicator Data'!T76))/(BW$195-BW$194)*10))),1)</f>
        <v>6.8</v>
      </c>
      <c r="BX73" s="55">
        <f t="shared" si="160"/>
        <v>6.3999999999999995</v>
      </c>
      <c r="BY73" s="56">
        <f>'Indicator Data'!S76/'Indicator Data'!$CK76</f>
        <v>0.11703508845257625</v>
      </c>
      <c r="BZ73" s="56">
        <f>'Indicator Data'!T76/'Indicator Data'!$CK76</f>
        <v>0.7853327028975664</v>
      </c>
      <c r="CA73" s="55">
        <f t="shared" si="136"/>
        <v>2</v>
      </c>
      <c r="CB73" s="55">
        <f t="shared" si="137"/>
        <v>7.9</v>
      </c>
      <c r="CC73" s="55">
        <f t="shared" si="161"/>
        <v>5.9333333333333336</v>
      </c>
      <c r="CD73" s="55">
        <f t="shared" si="162"/>
        <v>6.2</v>
      </c>
      <c r="CE73" s="55">
        <f t="shared" si="163"/>
        <v>6.7</v>
      </c>
      <c r="CF73" s="55">
        <f>ROUND(IF('Indicator Data'!U76=0,0,IF(LOG('Indicator Data'!U76)&gt;CF$195,10,IF(LOG('Indicator Data'!U76)&lt;CF$194,0,10-(CF$195-LOG('Indicator Data'!U76))/(CF$195-CF$194)*10))),1)</f>
        <v>6.8</v>
      </c>
      <c r="CG73" s="56">
        <f>'Indicator Data'!U76/'Indicator Data'!$CK76</f>
        <v>0.70792755561592879</v>
      </c>
      <c r="CH73" s="55">
        <f t="shared" si="138"/>
        <v>7.9</v>
      </c>
      <c r="CI73" s="55">
        <f t="shared" si="164"/>
        <v>7.4</v>
      </c>
      <c r="CJ73" s="55">
        <f>ROUND(IF('Indicator Data'!V76=0,0,IF(LOG('Indicator Data'!V76)&gt;CJ$195,10,IF(LOG('Indicator Data'!V76)&lt;CJ$194,0,10-(CJ$195-LOG('Indicator Data'!V76))/(CJ$195-CJ$194)*10))),1)</f>
        <v>7</v>
      </c>
      <c r="CK73" s="56">
        <f>IF('Indicator Data'!V76/'Indicator Data'!$CK76&gt;1,1,'Indicator Data'!V76/'Indicator Data'!$CK76)</f>
        <v>0.98338195384322002</v>
      </c>
      <c r="CL73" s="55">
        <f t="shared" si="139"/>
        <v>9.8000000000000007</v>
      </c>
      <c r="CM73" s="55">
        <f t="shared" si="165"/>
        <v>8.8000000000000007</v>
      </c>
      <c r="CN73" s="55">
        <f>ROUND(IF('Indicator Data'!W76=0,0,IF(LOG('Indicator Data'!W76)&gt;CN$195,10,IF(LOG('Indicator Data'!W76)&lt;CN$194,0,10-(CN$195-LOG('Indicator Data'!W76))/(CN$195-CN$194)*10))),1)</f>
        <v>6.9</v>
      </c>
      <c r="CO73" s="56">
        <f>'Indicator Data'!W76/'Indicator Data'!$CK76</f>
        <v>0.90027324572366019</v>
      </c>
      <c r="CP73" s="55">
        <f t="shared" si="140"/>
        <v>9</v>
      </c>
      <c r="CQ73" s="55">
        <f t="shared" si="166"/>
        <v>8.1</v>
      </c>
      <c r="CR73" s="55">
        <f t="shared" si="141"/>
        <v>7.8</v>
      </c>
      <c r="CS73" s="55">
        <f>IF('Indicator Data'!BZ76="No data","x",ROUND(IF('Indicator Data'!BZ76&gt;CS$195,0,IF('Indicator Data'!BZ76&lt;CS$194,10,(CS$195-'Indicator Data'!BZ76)/(CS$195-CS$194)*10)),1))</f>
        <v>1.6</v>
      </c>
      <c r="CT73" s="55">
        <f>IF('Indicator Data'!CA76="No data","x",ROUND(IF('Indicator Data'!CA76&gt;CT$195,0,IF('Indicator Data'!CA76&lt;CT$194,10,(CT$195-'Indicator Data'!CA76)/(CT$195-CT$194)*10)),1))</f>
        <v>0.7</v>
      </c>
      <c r="CU73" s="55">
        <f>IF('Indicator Data'!AC76="No data","x",ROUND(IF('Indicator Data'!AC76&gt;CU$195,0,IF('Indicator Data'!AC76&lt;CU$194,10,(CU$195-'Indicator Data'!AC76)/(CU$195-CU$194)*10)),1))</f>
        <v>2.2999999999999998</v>
      </c>
      <c r="CV73" s="55">
        <f t="shared" si="142"/>
        <v>1.5</v>
      </c>
      <c r="CW73" s="55">
        <f>IF('Indicator Data'!X76="No data","x",ROUND(IF(LOG('Indicator Data'!X76)&gt;CW$195,10,IF(LOG('Indicator Data'!X76)&lt;CW$194,0,10-(CW$195-LOG('Indicator Data'!X76))/(CW$195-CW$194)*10)),1))</f>
        <v>2</v>
      </c>
      <c r="CX73" s="55">
        <f>IF('Indicator Data'!Y76="No data","x",ROUND(IF('Indicator Data'!Y76&gt;CX$195,10,IF('Indicator Data'!Y76&lt;CX$194,0,10-(CX$195-'Indicator Data'!Y76)/(CX$195-CX$194)*10)),1))</f>
        <v>1.5</v>
      </c>
      <c r="CY73" s="55">
        <f>IF('Indicator Data'!Z76="No data","x",ROUND(IF('Indicator Data'!Z76&gt;CY$195,10,IF('Indicator Data'!Z76&lt;CY$194,0,10-(CY$195-'Indicator Data'!Z76)/(CY$195-CY$194)*10)),1))</f>
        <v>2.7</v>
      </c>
      <c r="CZ73" s="55">
        <f>IF('Indicator Data'!AA76="No data","x",ROUND(IF('Indicator Data'!AA76&gt;CZ$195,10,IF('Indicator Data'!AA76&lt;CZ$194,0,10-(CZ$195-'Indicator Data'!AA76)/(CZ$195-CZ$194)*10)),1))</f>
        <v>4.5</v>
      </c>
      <c r="DA73" s="55">
        <f t="shared" si="167"/>
        <v>2.7</v>
      </c>
      <c r="DB73" s="55">
        <f t="shared" si="168"/>
        <v>2.2999999999999998</v>
      </c>
      <c r="DC73" s="55">
        <f>IF('Indicator Data'!AF76="No data","x",ROUND(IF('Indicator Data'!AF76&gt;DC$195,10,IF('Indicator Data'!AF76&lt;DC$194,0,10-(DC$195-'Indicator Data'!AF76)/(DC$195-DC$194)*10)),1))</f>
        <v>3.6</v>
      </c>
      <c r="DD73" s="55">
        <f>IF('Indicator Data'!AG76="No data","x",ROUND(IF('Indicator Data'!AG76&gt;DD$195,10,IF('Indicator Data'!AG76&lt;DD$194,0,10-(DD$195-'Indicator Data'!AG76)/(DD$195-DD$194)*10)),1))</f>
        <v>3</v>
      </c>
      <c r="DE73" s="55">
        <f t="shared" si="169"/>
        <v>2.9</v>
      </c>
      <c r="DF73" s="55">
        <f>IF('Indicator Data'!AB76="No data","x",ROUND(IF('Indicator Data'!AB76&gt;DF$195,10,IF('Indicator Data'!AB76&lt;DF$194,0,10-(DF$195-'Indicator Data'!AB76)/(DF$195-DF$194)*10)),1))</f>
        <v>0.2</v>
      </c>
      <c r="DG73" s="55">
        <f t="shared" si="170"/>
        <v>1.2</v>
      </c>
      <c r="DH73" s="183">
        <f>IF('Indicator Data'!AD76="No data","x",'Indicator Data'!AD76/'Indicator Data'!$CJ76)</f>
        <v>2.17176072306857E-4</v>
      </c>
      <c r="DI73" s="55">
        <f t="shared" si="171"/>
        <v>7.8</v>
      </c>
      <c r="DJ73" s="55" t="str">
        <f>IF('Indicator Data'!AE76="No data","x",ROUND(IF('Indicator Data'!AE76&gt;DJ$195,0,IF('Indicator Data'!AE76&lt;DJ$194,10,(DJ$195-'Indicator Data'!AE76)/(DJ$195-DJ$194)*10)),1))</f>
        <v>x</v>
      </c>
      <c r="DK73" s="55">
        <f t="shared" si="172"/>
        <v>7.8</v>
      </c>
      <c r="DL73" s="55">
        <f t="shared" si="173"/>
        <v>4</v>
      </c>
      <c r="DM73" s="57">
        <f t="shared" si="143"/>
        <v>5.2</v>
      </c>
      <c r="DN73" s="58">
        <f t="shared" si="144"/>
        <v>3.9</v>
      </c>
      <c r="DO73" s="55">
        <f>ROUND(IF('Indicator Data'!AH76=0,0,IF('Indicator Data'!AH76&gt;DO$195,10,IF('Indicator Data'!AH76&lt;DO$194,0,10-(DO$195-'Indicator Data'!AH76)/(DO$195-DO$194)*10))),1)</f>
        <v>1</v>
      </c>
      <c r="DP73" s="55">
        <f>ROUND(IF('Indicator Data'!AI76=0,0,IF(LOG('Indicator Data'!AI76)&gt;LOG(DP$195),10,IF(LOG('Indicator Data'!AI76)&lt;LOG(DP$194),0,10-(LOG(DP$195)-LOG('Indicator Data'!AI76))/(LOG(DP$195)-LOG(DP$194))*10))),1)</f>
        <v>0.9</v>
      </c>
      <c r="DQ73" s="57">
        <f t="shared" si="145"/>
        <v>1</v>
      </c>
      <c r="DR73" s="55">
        <f>'Indicator Data'!AJ76</f>
        <v>0</v>
      </c>
      <c r="DS73" s="55">
        <f>'Indicator Data'!AK76</f>
        <v>0</v>
      </c>
      <c r="DT73" s="57">
        <f t="shared" si="146"/>
        <v>0</v>
      </c>
      <c r="DU73" s="58">
        <f t="shared" si="147"/>
        <v>0.7</v>
      </c>
      <c r="DV73" s="15"/>
      <c r="DW73" s="103"/>
    </row>
    <row r="74" spans="1:127" s="4" customFormat="1" x14ac:dyDescent="0.3">
      <c r="A74" s="121" t="str">
        <f>'Indicator Data'!A77</f>
        <v>Haiti</v>
      </c>
      <c r="B74" s="59" t="str">
        <f>'Indicator Data'!B77</f>
        <v>HTI</v>
      </c>
      <c r="C74" s="55">
        <f>ROUND(IF('Indicator Data'!C77=0,0.1,IF(LOG('Indicator Data'!C77)&gt;C$195,10,IF(LOG('Indicator Data'!C77)&lt;C$194,0,10-(C$195-LOG('Indicator Data'!C77))/(C$195-C$194)*10))),1)</f>
        <v>8.4</v>
      </c>
      <c r="D74" s="55">
        <f>ROUND(IF('Indicator Data'!D77=0,0.1,IF(LOG('Indicator Data'!D77)&gt;D$195,10,IF(LOG('Indicator Data'!D77)&lt;D$194,0,10-(D$195-LOG('Indicator Data'!D77))/(D$195-D$194)*10))),1)</f>
        <v>10</v>
      </c>
      <c r="E74" s="55">
        <f t="shared" si="107"/>
        <v>9.4</v>
      </c>
      <c r="F74" s="55">
        <f>IF('Indicator Data'!E77="No data",0.1,(ROUND(IF('Indicator Data'!E77=0,0,IF(LOG('Indicator Data'!E77)&gt;F$195,10,IF(LOG('Indicator Data'!E77)&lt;F$194,0,10-(F$195-LOG('Indicator Data'!E77))/(F$195-F$194)*10))),1)))</f>
        <v>6.1</v>
      </c>
      <c r="G74" s="55">
        <f>ROUND(IF('Indicator Data'!F77=0,0,IF(LOG('Indicator Data'!F77)&gt;G$195,10,IF(LOG('Indicator Data'!F77)&lt;G$194,0,10-(G$195-LOG('Indicator Data'!F77))/(G$195-G$194)*10))),1)</f>
        <v>5.9</v>
      </c>
      <c r="H74" s="55">
        <f>ROUND(IF('Indicator Data'!G77=0,0,IF(LOG('Indicator Data'!G77)&gt;H$195,10,IF(LOG('Indicator Data'!G77)&lt;H$194,0,10-(H$195-LOG('Indicator Data'!G77))/(H$195-H$194)*10))),1)</f>
        <v>8.3000000000000007</v>
      </c>
      <c r="I74" s="55">
        <f>ROUND(IF('Indicator Data'!H77=0,0,IF(LOG('Indicator Data'!H77)&gt;I$195,10,IF(LOG('Indicator Data'!H77)&lt;I$194,0,10-(I$195-LOG('Indicator Data'!H77))/(I$195-I$194)*10))),1)</f>
        <v>9.1</v>
      </c>
      <c r="J74" s="55">
        <f t="shared" si="108"/>
        <v>8.6999999999999993</v>
      </c>
      <c r="K74" s="55">
        <f>ROUND(IF('Indicator Data'!I77=0,0,IF(LOG('Indicator Data'!I77)&gt;K$195,10,IF(LOG('Indicator Data'!I77)&lt;K$194,0,10-(K$195-LOG('Indicator Data'!I77))/(K$195-K$194)*10))),1)</f>
        <v>6.8</v>
      </c>
      <c r="L74" s="55">
        <f t="shared" si="109"/>
        <v>7.9</v>
      </c>
      <c r="M74" s="55">
        <f>ROUND(IF('Indicator Data'!J77=0,0,IF(LOG('Indicator Data'!J77)&gt;M$195,10,IF(LOG('Indicator Data'!J77)&lt;M$194,0,10-(M$195-LOG('Indicator Data'!J77))/(M$195-M$194)*10))),1)</f>
        <v>10</v>
      </c>
      <c r="N74" s="56">
        <f>'Indicator Data'!C77/'Indicator Data'!$CK77</f>
        <v>2.08580308360666E-3</v>
      </c>
      <c r="O74" s="56">
        <f>'Indicator Data'!D77/'Indicator Data'!$CK77</f>
        <v>1.2562826450917088E-3</v>
      </c>
      <c r="P74" s="56">
        <f>IF(F74=0.1,"x",'Indicator Data'!E77/'Indicator Data'!$CK77)</f>
        <v>2.6384992613163755E-3</v>
      </c>
      <c r="Q74" s="56">
        <f>'Indicator Data'!F77/'Indicator Data'!$CK77</f>
        <v>3.4187673779100945E-6</v>
      </c>
      <c r="R74" s="56">
        <f>'Indicator Data'!G77/'Indicator Data'!$CK77</f>
        <v>1.8992184861594312E-2</v>
      </c>
      <c r="S74" s="56">
        <f>'Indicator Data'!H77/'Indicator Data'!$CK77</f>
        <v>2.1309880672461447E-3</v>
      </c>
      <c r="T74" s="56">
        <f>'Indicator Data'!I77/'Indicator Data'!$CK77</f>
        <v>2.4395742241769525E-3</v>
      </c>
      <c r="U74" s="56">
        <f>'Indicator Data'!J77/'Indicator Data'!$CK77</f>
        <v>1.5019962556446139E-2</v>
      </c>
      <c r="V74" s="55">
        <f t="shared" si="110"/>
        <v>10</v>
      </c>
      <c r="W74" s="55">
        <f t="shared" si="111"/>
        <v>10</v>
      </c>
      <c r="X74" s="55">
        <f t="shared" si="112"/>
        <v>10</v>
      </c>
      <c r="Y74" s="55">
        <f t="shared" si="113"/>
        <v>1.8</v>
      </c>
      <c r="Z74" s="55">
        <f t="shared" si="114"/>
        <v>6.7</v>
      </c>
      <c r="AA74" s="55">
        <f t="shared" si="115"/>
        <v>10</v>
      </c>
      <c r="AB74" s="55">
        <f t="shared" si="116"/>
        <v>4.3</v>
      </c>
      <c r="AC74" s="55">
        <f t="shared" si="117"/>
        <v>8.4</v>
      </c>
      <c r="AD74" s="55">
        <f t="shared" si="118"/>
        <v>2.4</v>
      </c>
      <c r="AE74" s="55">
        <f t="shared" si="119"/>
        <v>6.3</v>
      </c>
      <c r="AF74" s="55">
        <f t="shared" si="120"/>
        <v>5</v>
      </c>
      <c r="AG74" s="55">
        <f>ROUND(IF('Indicator Data'!K77=0,0,IF('Indicator Data'!K77&gt;AG$195,10,IF('Indicator Data'!K77&lt;AG$194,0,10-(AG$195-'Indicator Data'!K77)/(AG$195-AG$194)*10))),1)</f>
        <v>4.8</v>
      </c>
      <c r="AH74" s="55">
        <f t="shared" si="121"/>
        <v>9.1999999999999993</v>
      </c>
      <c r="AI74" s="55">
        <f t="shared" si="122"/>
        <v>10</v>
      </c>
      <c r="AJ74" s="55">
        <f t="shared" si="123"/>
        <v>9.1999999999999993</v>
      </c>
      <c r="AK74" s="55">
        <f t="shared" si="124"/>
        <v>6.7</v>
      </c>
      <c r="AL74" s="55">
        <f t="shared" si="125"/>
        <v>8.1999999999999993</v>
      </c>
      <c r="AM74" s="55">
        <f t="shared" si="126"/>
        <v>4.5999999999999996</v>
      </c>
      <c r="AN74" s="55">
        <f t="shared" si="127"/>
        <v>8.5</v>
      </c>
      <c r="AO74" s="182">
        <f t="shared" si="128"/>
        <v>9.6999999999999993</v>
      </c>
      <c r="AP74" s="182">
        <f t="shared" si="148"/>
        <v>4.3</v>
      </c>
      <c r="AQ74" s="182">
        <f t="shared" si="129"/>
        <v>6.3</v>
      </c>
      <c r="AR74" s="182">
        <f t="shared" si="130"/>
        <v>7.2</v>
      </c>
      <c r="AS74" s="55">
        <f t="shared" si="131"/>
        <v>6.7</v>
      </c>
      <c r="AT74" s="55">
        <f>IF('Indicator Data'!L77="No data","x",IF('Indicator Data'!CL77&lt;1000,"x",ROUND((IF('Indicator Data'!L77&gt;AT$195,10,IF('Indicator Data'!L77&lt;AT$194,0,10-(AT$195-'Indicator Data'!L77)/(AT$195-AT$194)*10))),1)))</f>
        <v>1</v>
      </c>
      <c r="AU74" s="182">
        <f t="shared" si="132"/>
        <v>3.9</v>
      </c>
      <c r="AV74" s="55" t="str">
        <f>IF('Indicator Data'!M77="No data","x",ROUND(IF('Indicator Data'!M77=0,0,IF(LOG('Indicator Data'!M77)&gt;AV$195,10,IF(LOG('Indicator Data'!M77)&lt;AV$194,0,10-(AV$195-LOG('Indicator Data'!M77))/(AV$195-AV$194)*10))),1))</f>
        <v>x</v>
      </c>
      <c r="AW74" s="56" t="str">
        <f>IF(AV74="x","x",'Indicator Data'!M77/'Indicator Data'!$CK77)</f>
        <v>x</v>
      </c>
      <c r="AX74" s="55" t="str">
        <f t="shared" si="149"/>
        <v>x</v>
      </c>
      <c r="AY74" s="55" t="str">
        <f t="shared" si="150"/>
        <v>x</v>
      </c>
      <c r="AZ74" s="55" t="str">
        <f>IF('Indicator Data'!N77="No data","x",ROUND(IF('Indicator Data'!N77=0,0,IF(LOG('Indicator Data'!N77)&gt;AZ$195,10,IF(LOG('Indicator Data'!N77)&lt;AZ$194,0,10-(AZ$195-LOG('Indicator Data'!N77))/(AZ$195-AZ$194)*10))),1))</f>
        <v>x</v>
      </c>
      <c r="BA74" s="56" t="str">
        <f>IF(AZ74="x","x",'Indicator Data'!N77/'Indicator Data'!$CK77)</f>
        <v>x</v>
      </c>
      <c r="BB74" s="55" t="str">
        <f t="shared" si="151"/>
        <v>x</v>
      </c>
      <c r="BC74" s="55" t="str">
        <f t="shared" si="152"/>
        <v>x</v>
      </c>
      <c r="BD74" s="55" t="str">
        <f>IF('Indicator Data'!O77="No data","x",ROUND(IF('Indicator Data'!O77=0,0,IF(LOG('Indicator Data'!O77)&gt;BD$195,10,IF(LOG('Indicator Data'!O77)&lt;BD$194,0,10-(BD$195-LOG('Indicator Data'!O77))/(BD$195-BD$194)*10))),1))</f>
        <v>x</v>
      </c>
      <c r="BE74" s="56" t="str">
        <f>IF(BD74="x","x",'Indicator Data'!O77/'Indicator Data'!$CK77)</f>
        <v>x</v>
      </c>
      <c r="BF74" s="55" t="str">
        <f t="shared" si="153"/>
        <v>x</v>
      </c>
      <c r="BG74" s="55" t="str">
        <f t="shared" si="154"/>
        <v>x</v>
      </c>
      <c r="BH74" s="55" t="str">
        <f>IF('Indicator Data'!P77="No data","x",ROUND(IF('Indicator Data'!P77=0,0,IF(LOG('Indicator Data'!P77)&gt;BH$195,10,IF(LOG('Indicator Data'!P77)&lt;BH$194,0,10-(BH$195-LOG('Indicator Data'!P77))/(BH$195-BH$194)*10))),1))</f>
        <v>x</v>
      </c>
      <c r="BI74" s="56" t="str">
        <f>IF(BH74="x","x",'Indicator Data'!P77/'Indicator Data'!$CK77)</f>
        <v>x</v>
      </c>
      <c r="BJ74" s="55" t="str">
        <f t="shared" si="155"/>
        <v>x</v>
      </c>
      <c r="BK74" s="55" t="str">
        <f t="shared" si="156"/>
        <v>x</v>
      </c>
      <c r="BL74" s="55" t="str">
        <f t="shared" si="157"/>
        <v>x</v>
      </c>
      <c r="BM74" s="55">
        <f>ROUND(IF('Indicator Data'!Q77=0,0,IF(LOG('Indicator Data'!Q77)&gt;BM$195,10,IF(LOG('Indicator Data'!Q77)&lt;BM$194,0,10-(BM$195-LOG('Indicator Data'!Q77))/(BM$195-BM$194)*10))),1)</f>
        <v>0</v>
      </c>
      <c r="BN74" s="55">
        <f>ROUND(IF('Indicator Data'!R77=0,0,IF(LOG('Indicator Data'!R77)&gt;BN$195,10,IF(LOG('Indicator Data'!R77)&lt;BN$194,0,10-(BN$195-LOG('Indicator Data'!R77))/(BN$195-BN$194)*10))),1)</f>
        <v>0</v>
      </c>
      <c r="BO74" s="55">
        <f t="shared" si="158"/>
        <v>0</v>
      </c>
      <c r="BP74" s="56">
        <f>'Indicator Data'!Q77/'Indicator Data'!$CK77</f>
        <v>0</v>
      </c>
      <c r="BQ74" s="56">
        <f>'Indicator Data'!R77/'Indicator Data'!$CK77</f>
        <v>0</v>
      </c>
      <c r="BR74" s="55">
        <f t="shared" si="133"/>
        <v>0</v>
      </c>
      <c r="BS74" s="55">
        <f t="shared" si="134"/>
        <v>0</v>
      </c>
      <c r="BT74" s="55">
        <f t="shared" si="135"/>
        <v>0</v>
      </c>
      <c r="BU74" s="55">
        <f t="shared" si="159"/>
        <v>0</v>
      </c>
      <c r="BV74" s="55">
        <f>ROUND(IF('Indicator Data'!S77=0,0,IF(LOG('Indicator Data'!S77)&gt;BV$195,10,IF(LOG('Indicator Data'!S77)&lt;BV$194,0,10-(BV$195-LOG('Indicator Data'!S77))/(BV$195-BV$194)*10))),1)</f>
        <v>7.9</v>
      </c>
      <c r="BW74" s="55">
        <f>ROUND(IF('Indicator Data'!T77=0,0,IF(LOG('Indicator Data'!T77)&gt;BW$195,10,IF(LOG('Indicator Data'!T77)&lt;BW$194,0,10-(BW$195-LOG('Indicator Data'!T77))/(BW$195-BW$194)*10))),1)</f>
        <v>8.3000000000000007</v>
      </c>
      <c r="BX74" s="55">
        <f t="shared" si="160"/>
        <v>8.1666666666666679</v>
      </c>
      <c r="BY74" s="56">
        <f>'Indicator Data'!S77/'Indicator Data'!$CK77</f>
        <v>0.34207041134546401</v>
      </c>
      <c r="BZ74" s="56">
        <f>'Indicator Data'!T77/'Indicator Data'!$CK77</f>
        <v>0.57765143387466145</v>
      </c>
      <c r="CA74" s="55">
        <f t="shared" si="136"/>
        <v>5.7</v>
      </c>
      <c r="CB74" s="55">
        <f t="shared" si="137"/>
        <v>5.8</v>
      </c>
      <c r="CC74" s="55">
        <f t="shared" si="161"/>
        <v>5.7666666666666666</v>
      </c>
      <c r="CD74" s="55">
        <f t="shared" si="162"/>
        <v>7.1</v>
      </c>
      <c r="CE74" s="55">
        <f t="shared" si="163"/>
        <v>4.4000000000000004</v>
      </c>
      <c r="CF74" s="55">
        <f>ROUND(IF('Indicator Data'!U77=0,0,IF(LOG('Indicator Data'!U77)&gt;CF$195,10,IF(LOG('Indicator Data'!U77)&lt;CF$194,0,10-(CF$195-LOG('Indicator Data'!U77))/(CF$195-CF$194)*10))),1)</f>
        <v>8.5</v>
      </c>
      <c r="CG74" s="56">
        <f>'Indicator Data'!U77/'Indicator Data'!$CK77</f>
        <v>0.81431370712453732</v>
      </c>
      <c r="CH74" s="55">
        <f t="shared" si="138"/>
        <v>9</v>
      </c>
      <c r="CI74" s="55">
        <f t="shared" si="164"/>
        <v>8.8000000000000007</v>
      </c>
      <c r="CJ74" s="55">
        <f>ROUND(IF('Indicator Data'!V77=0,0,IF(LOG('Indicator Data'!V77)&gt;CJ$195,10,IF(LOG('Indicator Data'!V77)&lt;CJ$194,0,10-(CJ$195-LOG('Indicator Data'!V77))/(CJ$195-CJ$194)*10))),1)</f>
        <v>8.6</v>
      </c>
      <c r="CK74" s="56">
        <f>IF('Indicator Data'!V77/'Indicator Data'!$CK77&gt;1,1,'Indicator Data'!V77/'Indicator Data'!$CK77)</f>
        <v>0.92293794712655985</v>
      </c>
      <c r="CL74" s="55">
        <f t="shared" si="139"/>
        <v>9.1999999999999993</v>
      </c>
      <c r="CM74" s="55">
        <f t="shared" si="165"/>
        <v>8.9</v>
      </c>
      <c r="CN74" s="55">
        <f>ROUND(IF('Indicator Data'!W77=0,0,IF(LOG('Indicator Data'!W77)&gt;CN$195,10,IF(LOG('Indicator Data'!W77)&lt;CN$194,0,10-(CN$195-LOG('Indicator Data'!W77))/(CN$195-CN$194)*10))),1)</f>
        <v>8.5</v>
      </c>
      <c r="CO74" s="56">
        <f>'Indicator Data'!W77/'Indicator Data'!$CK77</f>
        <v>0.86705353600518253</v>
      </c>
      <c r="CP74" s="55">
        <f t="shared" si="140"/>
        <v>8.6999999999999993</v>
      </c>
      <c r="CQ74" s="55">
        <f t="shared" si="166"/>
        <v>8.6</v>
      </c>
      <c r="CR74" s="55">
        <f t="shared" si="141"/>
        <v>8.1</v>
      </c>
      <c r="CS74" s="55">
        <f>IF('Indicator Data'!BZ77="No data","x",ROUND(IF('Indicator Data'!BZ77&gt;CS$195,0,IF('Indicator Data'!BZ77&lt;CS$194,10,(CS$195-'Indicator Data'!BZ77)/(CS$195-CS$194)*10)),1))</f>
        <v>7.3</v>
      </c>
      <c r="CT74" s="55">
        <f>IF('Indicator Data'!CA77="No data","x",ROUND(IF('Indicator Data'!CA77&gt;CT$195,0,IF('Indicator Data'!CA77&lt;CT$194,10,(CT$195-'Indicator Data'!CA77)/(CT$195-CT$194)*10)),1))</f>
        <v>5.8</v>
      </c>
      <c r="CU74" s="55">
        <f>IF('Indicator Data'!AC77="No data","x",ROUND(IF('Indicator Data'!AC77&gt;CU$195,0,IF('Indicator Data'!AC77&lt;CU$194,10,(CU$195-'Indicator Data'!AC77)/(CU$195-CU$194)*10)),1))</f>
        <v>7.7</v>
      </c>
      <c r="CV74" s="55">
        <f t="shared" si="142"/>
        <v>6.9</v>
      </c>
      <c r="CW74" s="55">
        <f>IF('Indicator Data'!X77="No data","x",ROUND(IF(LOG('Indicator Data'!X77)&gt;CW$195,10,IF(LOG('Indicator Data'!X77)&lt;CW$194,0,10-(CW$195-LOG('Indicator Data'!X77))/(CW$195-CW$194)*10)),1))</f>
        <v>8.6999999999999993</v>
      </c>
      <c r="CX74" s="55">
        <f>IF('Indicator Data'!Y77="No data","x",ROUND(IF('Indicator Data'!Y77&gt;CX$195,10,IF('Indicator Data'!Y77&lt;CX$194,0,10-(CX$195-'Indicator Data'!Y77)/(CX$195-CX$194)*10)),1))</f>
        <v>5.9</v>
      </c>
      <c r="CY74" s="55">
        <f>IF('Indicator Data'!Z77="No data","x",ROUND(IF('Indicator Data'!Z77&gt;CY$195,10,IF('Indicator Data'!Z77&lt;CY$194,0,10-(CY$195-'Indicator Data'!Z77)/(CY$195-CY$194)*10)),1))</f>
        <v>5.5</v>
      </c>
      <c r="CZ74" s="55">
        <f>IF('Indicator Data'!AA77="No data","x",ROUND(IF('Indicator Data'!AA77&gt;CZ$195,10,IF('Indicator Data'!AA77&lt;CZ$194,0,10-(CZ$195-'Indicator Data'!AA77)/(CZ$195-CZ$194)*10)),1))</f>
        <v>6.1</v>
      </c>
      <c r="DA74" s="55">
        <f t="shared" si="167"/>
        <v>6.6</v>
      </c>
      <c r="DB74" s="55">
        <f t="shared" si="168"/>
        <v>6.7</v>
      </c>
      <c r="DC74" s="55">
        <f>IF('Indicator Data'!AF77="No data","x",ROUND(IF('Indicator Data'!AF77&gt;DC$195,10,IF('Indicator Data'!AF77&lt;DC$194,0,10-(DC$195-'Indicator Data'!AF77)/(DC$195-DC$194)*10)),1))</f>
        <v>7.3</v>
      </c>
      <c r="DD74" s="55">
        <f>IF('Indicator Data'!AG77="No data","x",ROUND(IF('Indicator Data'!AG77&gt;DD$195,10,IF('Indicator Data'!AG77&lt;DD$194,0,10-(DD$195-'Indicator Data'!AG77)/(DD$195-DD$194)*10)),1))</f>
        <v>4.2</v>
      </c>
      <c r="DE74" s="55">
        <f t="shared" si="169"/>
        <v>6.3</v>
      </c>
      <c r="DF74" s="55">
        <f>IF('Indicator Data'!AB77="No data","x",ROUND(IF('Indicator Data'!AB77&gt;DF$195,10,IF('Indicator Data'!AB77&lt;DF$194,0,10-(DF$195-'Indicator Data'!AB77)/(DF$195-DF$194)*10)),1))</f>
        <v>6.6</v>
      </c>
      <c r="DG74" s="55">
        <f t="shared" si="170"/>
        <v>6.9</v>
      </c>
      <c r="DH74" s="183">
        <f>IF('Indicator Data'!AD77="No data","x",'Indicator Data'!AD77/'Indicator Data'!$CJ77)</f>
        <v>1.6523012934562564E-4</v>
      </c>
      <c r="DI74" s="55">
        <f t="shared" si="171"/>
        <v>8.3000000000000007</v>
      </c>
      <c r="DJ74" s="55">
        <f>IF('Indicator Data'!AE77="No data","x",ROUND(IF('Indicator Data'!AE77&gt;DJ$195,0,IF('Indicator Data'!AE77&lt;DJ$194,10,(DJ$195-'Indicator Data'!AE77)/(DJ$195-DJ$194)*10)),1))</f>
        <v>8</v>
      </c>
      <c r="DK74" s="55">
        <f t="shared" si="172"/>
        <v>8.1999999999999993</v>
      </c>
      <c r="DL74" s="55">
        <f t="shared" si="173"/>
        <v>7.1</v>
      </c>
      <c r="DM74" s="57">
        <f t="shared" si="143"/>
        <v>7.3</v>
      </c>
      <c r="DN74" s="58">
        <f t="shared" si="144"/>
        <v>7</v>
      </c>
      <c r="DO74" s="55">
        <f>ROUND(IF('Indicator Data'!AH77=0,0,IF('Indicator Data'!AH77&gt;DO$195,10,IF('Indicator Data'!AH77&lt;DO$194,0,10-(DO$195-'Indicator Data'!AH77)/(DO$195-DO$194)*10))),1)</f>
        <v>7.2</v>
      </c>
      <c r="DP74" s="55">
        <f>ROUND(IF('Indicator Data'!AI77=0,0,IF(LOG('Indicator Data'!AI77)&gt;LOG(DP$195),10,IF(LOG('Indicator Data'!AI77)&lt;LOG(DP$194),0,10-(LOG(DP$195)-LOG('Indicator Data'!AI77))/(LOG(DP$195)-LOG(DP$194))*10))),1)</f>
        <v>8</v>
      </c>
      <c r="DQ74" s="57">
        <f t="shared" si="145"/>
        <v>7.6</v>
      </c>
      <c r="DR74" s="55">
        <f>'Indicator Data'!AJ77</f>
        <v>0</v>
      </c>
      <c r="DS74" s="55">
        <f>'Indicator Data'!AK77</f>
        <v>0</v>
      </c>
      <c r="DT74" s="57">
        <f t="shared" si="146"/>
        <v>0</v>
      </c>
      <c r="DU74" s="58">
        <f t="shared" si="147"/>
        <v>5.3</v>
      </c>
      <c r="DV74" s="15"/>
      <c r="DW74" s="103"/>
    </row>
    <row r="75" spans="1:127" s="4" customFormat="1" x14ac:dyDescent="0.3">
      <c r="A75" s="121" t="str">
        <f>'Indicator Data'!A78</f>
        <v>Honduras</v>
      </c>
      <c r="B75" s="59" t="str">
        <f>'Indicator Data'!B78</f>
        <v>HND</v>
      </c>
      <c r="C75" s="55">
        <f>ROUND(IF('Indicator Data'!C78=0,0.1,IF(LOG('Indicator Data'!C78)&gt;C$195,10,IF(LOG('Indicator Data'!C78)&lt;C$194,0,10-(C$195-LOG('Indicator Data'!C78))/(C$195-C$194)*10))),1)</f>
        <v>8.1</v>
      </c>
      <c r="D75" s="55">
        <f>ROUND(IF('Indicator Data'!D78=0,0.1,IF(LOG('Indicator Data'!D78)&gt;D$195,10,IF(LOG('Indicator Data'!D78)&lt;D$194,0,10-(D$195-LOG('Indicator Data'!D78))/(D$195-D$194)*10))),1)</f>
        <v>9.6</v>
      </c>
      <c r="E75" s="55">
        <f t="shared" si="107"/>
        <v>9</v>
      </c>
      <c r="F75" s="55">
        <f>IF('Indicator Data'!E78="No data",0.1,(ROUND(IF('Indicator Data'!E78=0,0,IF(LOG('Indicator Data'!E78)&gt;F$195,10,IF(LOG('Indicator Data'!E78)&lt;F$194,0,10-(F$195-LOG('Indicator Data'!E78))/(F$195-F$194)*10))),1)))</f>
        <v>6.5</v>
      </c>
      <c r="G75" s="55">
        <f>ROUND(IF('Indicator Data'!F78=0,0,IF(LOG('Indicator Data'!F78)&gt;G$195,10,IF(LOG('Indicator Data'!F78)&lt;G$194,0,10-(G$195-LOG('Indicator Data'!F78))/(G$195-G$194)*10))),1)</f>
        <v>6.4</v>
      </c>
      <c r="H75" s="55">
        <f>ROUND(IF('Indicator Data'!G78=0,0,IF(LOG('Indicator Data'!G78)&gt;H$195,10,IF(LOG('Indicator Data'!G78)&lt;H$194,0,10-(H$195-LOG('Indicator Data'!G78))/(H$195-H$194)*10))),1)</f>
        <v>6.8</v>
      </c>
      <c r="I75" s="55">
        <f>ROUND(IF('Indicator Data'!H78=0,0,IF(LOG('Indicator Data'!H78)&gt;I$195,10,IF(LOG('Indicator Data'!H78)&lt;I$194,0,10-(I$195-LOG('Indicator Data'!H78))/(I$195-I$194)*10))),1)</f>
        <v>8</v>
      </c>
      <c r="J75" s="55">
        <f t="shared" si="108"/>
        <v>7.4</v>
      </c>
      <c r="K75" s="55">
        <f>ROUND(IF('Indicator Data'!I78=0,0,IF(LOG('Indicator Data'!I78)&gt;K$195,10,IF(LOG('Indicator Data'!I78)&lt;K$194,0,10-(K$195-LOG('Indicator Data'!I78))/(K$195-K$194)*10))),1)</f>
        <v>5</v>
      </c>
      <c r="L75" s="55">
        <f t="shared" si="109"/>
        <v>6.3</v>
      </c>
      <c r="M75" s="55">
        <f>ROUND(IF('Indicator Data'!J78=0,0,IF(LOG('Indicator Data'!J78)&gt;M$195,10,IF(LOG('Indicator Data'!J78)&lt;M$194,0,10-(M$195-LOG('Indicator Data'!J78))/(M$195-M$194)*10))),1)</f>
        <v>9.1</v>
      </c>
      <c r="N75" s="56">
        <f>'Indicator Data'!C78/'Indicator Data'!$CK78</f>
        <v>2.0808697034711407E-3</v>
      </c>
      <c r="O75" s="56">
        <f>'Indicator Data'!D78/'Indicator Data'!$CK78</f>
        <v>9.482577285738475E-4</v>
      </c>
      <c r="P75" s="56">
        <f>IF(F75=0.1,"x",'Indicator Data'!E78/'Indicator Data'!$CK78)</f>
        <v>4.7422648955329702E-3</v>
      </c>
      <c r="Q75" s="56">
        <f>'Indicator Data'!F78/'Indicator Data'!$CK78</f>
        <v>8.1160263505549963E-6</v>
      </c>
      <c r="R75" s="56">
        <f>'Indicator Data'!G78/'Indicator Data'!$CK78</f>
        <v>6.6777390352073364E-3</v>
      </c>
      <c r="S75" s="56">
        <f>'Indicator Data'!H78/'Indicator Data'!$CK78</f>
        <v>4.8492849280846448E-4</v>
      </c>
      <c r="T75" s="56">
        <f>'Indicator Data'!I78/'Indicator Data'!$CK78</f>
        <v>3.9980848463529525E-4</v>
      </c>
      <c r="U75" s="56">
        <f>'Indicator Data'!J78/'Indicator Data'!$CK78</f>
        <v>5.3620344166122142E-3</v>
      </c>
      <c r="V75" s="55">
        <f t="shared" si="110"/>
        <v>10</v>
      </c>
      <c r="W75" s="55">
        <f t="shared" si="111"/>
        <v>9.5</v>
      </c>
      <c r="X75" s="55">
        <f t="shared" si="112"/>
        <v>9.8000000000000007</v>
      </c>
      <c r="Y75" s="55">
        <f t="shared" si="113"/>
        <v>3.2</v>
      </c>
      <c r="Z75" s="55">
        <f t="shared" si="114"/>
        <v>7.6</v>
      </c>
      <c r="AA75" s="55">
        <f t="shared" si="115"/>
        <v>3.7</v>
      </c>
      <c r="AB75" s="55">
        <f t="shared" si="116"/>
        <v>1</v>
      </c>
      <c r="AC75" s="55">
        <f t="shared" si="117"/>
        <v>2.5</v>
      </c>
      <c r="AD75" s="55">
        <f t="shared" si="118"/>
        <v>0.4</v>
      </c>
      <c r="AE75" s="55">
        <f t="shared" si="119"/>
        <v>1.5</v>
      </c>
      <c r="AF75" s="55">
        <f t="shared" si="120"/>
        <v>1.8</v>
      </c>
      <c r="AG75" s="55">
        <f>ROUND(IF('Indicator Data'!K78=0,0,IF('Indicator Data'!K78&gt;AG$195,10,IF('Indicator Data'!K78&lt;AG$194,0,10-(AG$195-'Indicator Data'!K78)/(AG$195-AG$194)*10))),1)</f>
        <v>9.5</v>
      </c>
      <c r="AH75" s="55">
        <f t="shared" si="121"/>
        <v>9.1</v>
      </c>
      <c r="AI75" s="55">
        <f t="shared" si="122"/>
        <v>9.6</v>
      </c>
      <c r="AJ75" s="55">
        <f t="shared" si="123"/>
        <v>5.3</v>
      </c>
      <c r="AK75" s="55">
        <f t="shared" si="124"/>
        <v>4.5</v>
      </c>
      <c r="AL75" s="55">
        <f t="shared" si="125"/>
        <v>4.9000000000000004</v>
      </c>
      <c r="AM75" s="55">
        <f t="shared" si="126"/>
        <v>2.7</v>
      </c>
      <c r="AN75" s="55">
        <f t="shared" si="127"/>
        <v>6.8</v>
      </c>
      <c r="AO75" s="182">
        <f t="shared" si="128"/>
        <v>9.4</v>
      </c>
      <c r="AP75" s="182">
        <f t="shared" si="148"/>
        <v>5.0999999999999996</v>
      </c>
      <c r="AQ75" s="182">
        <f t="shared" si="129"/>
        <v>7</v>
      </c>
      <c r="AR75" s="182">
        <f t="shared" si="130"/>
        <v>4.3</v>
      </c>
      <c r="AS75" s="55">
        <f t="shared" si="131"/>
        <v>8.1999999999999993</v>
      </c>
      <c r="AT75" s="55">
        <f>IF('Indicator Data'!L78="No data","x",IF('Indicator Data'!CL78&lt;1000,"x",ROUND((IF('Indicator Data'!L78&gt;AT$195,10,IF('Indicator Data'!L78&lt;AT$194,0,10-(AT$195-'Indicator Data'!L78)/(AT$195-AT$194)*10))),1)))</f>
        <v>1</v>
      </c>
      <c r="AU75" s="182">
        <f t="shared" si="132"/>
        <v>4.5999999999999996</v>
      </c>
      <c r="AV75" s="55" t="str">
        <f>IF('Indicator Data'!M78="No data","x",ROUND(IF('Indicator Data'!M78=0,0,IF(LOG('Indicator Data'!M78)&gt;AV$195,10,IF(LOG('Indicator Data'!M78)&lt;AV$194,0,10-(AV$195-LOG('Indicator Data'!M78))/(AV$195-AV$194)*10))),1))</f>
        <v>x</v>
      </c>
      <c r="AW75" s="56" t="str">
        <f>IF(AV75="x","x",'Indicator Data'!M78/'Indicator Data'!$CK78)</f>
        <v>x</v>
      </c>
      <c r="AX75" s="55" t="str">
        <f t="shared" si="149"/>
        <v>x</v>
      </c>
      <c r="AY75" s="55" t="str">
        <f t="shared" si="150"/>
        <v>x</v>
      </c>
      <c r="AZ75" s="55" t="str">
        <f>IF('Indicator Data'!N78="No data","x",ROUND(IF('Indicator Data'!N78=0,0,IF(LOG('Indicator Data'!N78)&gt;AZ$195,10,IF(LOG('Indicator Data'!N78)&lt;AZ$194,0,10-(AZ$195-LOG('Indicator Data'!N78))/(AZ$195-AZ$194)*10))),1))</f>
        <v>x</v>
      </c>
      <c r="BA75" s="56" t="str">
        <f>IF(AZ75="x","x",'Indicator Data'!N78/'Indicator Data'!$CK78)</f>
        <v>x</v>
      </c>
      <c r="BB75" s="55" t="str">
        <f t="shared" si="151"/>
        <v>x</v>
      </c>
      <c r="BC75" s="55" t="str">
        <f t="shared" si="152"/>
        <v>x</v>
      </c>
      <c r="BD75" s="55" t="str">
        <f>IF('Indicator Data'!O78="No data","x",ROUND(IF('Indicator Data'!O78=0,0,IF(LOG('Indicator Data'!O78)&gt;BD$195,10,IF(LOG('Indicator Data'!O78)&lt;BD$194,0,10-(BD$195-LOG('Indicator Data'!O78))/(BD$195-BD$194)*10))),1))</f>
        <v>x</v>
      </c>
      <c r="BE75" s="56" t="str">
        <f>IF(BD75="x","x",'Indicator Data'!O78/'Indicator Data'!$CK78)</f>
        <v>x</v>
      </c>
      <c r="BF75" s="55" t="str">
        <f t="shared" si="153"/>
        <v>x</v>
      </c>
      <c r="BG75" s="55" t="str">
        <f t="shared" si="154"/>
        <v>x</v>
      </c>
      <c r="BH75" s="55" t="str">
        <f>IF('Indicator Data'!P78="No data","x",ROUND(IF('Indicator Data'!P78=0,0,IF(LOG('Indicator Data'!P78)&gt;BH$195,10,IF(LOG('Indicator Data'!P78)&lt;BH$194,0,10-(BH$195-LOG('Indicator Data'!P78))/(BH$195-BH$194)*10))),1))</f>
        <v>x</v>
      </c>
      <c r="BI75" s="56" t="str">
        <f>IF(BH75="x","x",'Indicator Data'!P78/'Indicator Data'!$CK78)</f>
        <v>x</v>
      </c>
      <c r="BJ75" s="55" t="str">
        <f t="shared" si="155"/>
        <v>x</v>
      </c>
      <c r="BK75" s="55" t="str">
        <f t="shared" si="156"/>
        <v>x</v>
      </c>
      <c r="BL75" s="55" t="str">
        <f t="shared" si="157"/>
        <v>x</v>
      </c>
      <c r="BM75" s="55">
        <f>ROUND(IF('Indicator Data'!Q78=0,0,IF(LOG('Indicator Data'!Q78)&gt;BM$195,10,IF(LOG('Indicator Data'!Q78)&lt;BM$194,0,10-(BM$195-LOG('Indicator Data'!Q78))/(BM$195-BM$194)*10))),1)</f>
        <v>7.4</v>
      </c>
      <c r="BN75" s="55">
        <f>ROUND(IF('Indicator Data'!R78=0,0,IF(LOG('Indicator Data'!R78)&gt;BN$195,10,IF(LOG('Indicator Data'!R78)&lt;BN$194,0,10-(BN$195-LOG('Indicator Data'!R78))/(BN$195-BN$194)*10))),1)</f>
        <v>9.1</v>
      </c>
      <c r="BO75" s="55">
        <f t="shared" si="158"/>
        <v>8.5333333333333332</v>
      </c>
      <c r="BP75" s="56">
        <f>'Indicator Data'!Q78/'Indicator Data'!$CK78</f>
        <v>0.18283780402476638</v>
      </c>
      <c r="BQ75" s="56">
        <f>'Indicator Data'!R78/'Indicator Data'!$CK78</f>
        <v>0.36114288809968992</v>
      </c>
      <c r="BR75" s="55">
        <f t="shared" si="133"/>
        <v>1.8</v>
      </c>
      <c r="BS75" s="55">
        <f t="shared" si="134"/>
        <v>4.5</v>
      </c>
      <c r="BT75" s="55">
        <f t="shared" si="135"/>
        <v>3.6</v>
      </c>
      <c r="BU75" s="55">
        <f t="shared" si="159"/>
        <v>6.7</v>
      </c>
      <c r="BV75" s="55">
        <f>ROUND(IF('Indicator Data'!S78=0,0,IF(LOG('Indicator Data'!S78)&gt;BV$195,10,IF(LOG('Indicator Data'!S78)&lt;BV$194,0,10-(BV$195-LOG('Indicator Data'!S78))/(BV$195-BV$194)*10))),1)</f>
        <v>7.2</v>
      </c>
      <c r="BW75" s="55">
        <f>ROUND(IF('Indicator Data'!T78=0,0,IF(LOG('Indicator Data'!T78)&gt;BW$195,10,IF(LOG('Indicator Data'!T78)&lt;BW$194,0,10-(BW$195-LOG('Indicator Data'!T78))/(BW$195-BW$194)*10))),1)</f>
        <v>6.9</v>
      </c>
      <c r="BX75" s="55">
        <f t="shared" si="160"/>
        <v>7</v>
      </c>
      <c r="BY75" s="56">
        <f>'Indicator Data'!S78/'Indicator Data'!$CK78</f>
        <v>0.13461709481185569</v>
      </c>
      <c r="BZ75" s="56">
        <f>'Indicator Data'!T78/'Indicator Data'!$CK78</f>
        <v>8.0873806785932104E-2</v>
      </c>
      <c r="CA75" s="55">
        <f t="shared" si="136"/>
        <v>2.2000000000000002</v>
      </c>
      <c r="CB75" s="55">
        <f t="shared" si="137"/>
        <v>0.8</v>
      </c>
      <c r="CC75" s="55">
        <f t="shared" si="161"/>
        <v>1.2666666666666666</v>
      </c>
      <c r="CD75" s="55">
        <f t="shared" si="162"/>
        <v>4.7</v>
      </c>
      <c r="CE75" s="55">
        <f t="shared" si="163"/>
        <v>5.8</v>
      </c>
      <c r="CF75" s="55">
        <f>ROUND(IF('Indicator Data'!U78=0,0,IF(LOG('Indicator Data'!U78)&gt;CF$195,10,IF(LOG('Indicator Data'!U78)&lt;CF$194,0,10-(CF$195-LOG('Indicator Data'!U78))/(CF$195-CF$194)*10))),1)</f>
        <v>8.1999999999999993</v>
      </c>
      <c r="CG75" s="56">
        <f>'Indicator Data'!U78/'Indicator Data'!$CK78</f>
        <v>0.70848501872172776</v>
      </c>
      <c r="CH75" s="55">
        <f t="shared" si="138"/>
        <v>7.9</v>
      </c>
      <c r="CI75" s="55">
        <f t="shared" si="164"/>
        <v>8.1</v>
      </c>
      <c r="CJ75" s="55">
        <f>ROUND(IF('Indicator Data'!V78=0,0,IF(LOG('Indicator Data'!V78)&gt;CJ$195,10,IF(LOG('Indicator Data'!V78)&lt;CJ$194,0,10-(CJ$195-LOG('Indicator Data'!V78))/(CJ$195-CJ$194)*10))),1)</f>
        <v>8.4</v>
      </c>
      <c r="CK75" s="56">
        <f>IF('Indicator Data'!V78/'Indicator Data'!$CK78&gt;1,1,'Indicator Data'!V78/'Indicator Data'!$CK78)</f>
        <v>0.88104099600605612</v>
      </c>
      <c r="CL75" s="55">
        <f t="shared" si="139"/>
        <v>8.8000000000000007</v>
      </c>
      <c r="CM75" s="55">
        <f t="shared" si="165"/>
        <v>8.6</v>
      </c>
      <c r="CN75" s="55">
        <f>ROUND(IF('Indicator Data'!W78=0,0,IF(LOG('Indicator Data'!W78)&gt;CN$195,10,IF(LOG('Indicator Data'!W78)&lt;CN$194,0,10-(CN$195-LOG('Indicator Data'!W78))/(CN$195-CN$194)*10))),1)</f>
        <v>8.3000000000000007</v>
      </c>
      <c r="CO75" s="56">
        <f>'Indicator Data'!W78/'Indicator Data'!$CK78</f>
        <v>0.8473128441033515</v>
      </c>
      <c r="CP75" s="55">
        <f t="shared" si="140"/>
        <v>8.5</v>
      </c>
      <c r="CQ75" s="55">
        <f t="shared" si="166"/>
        <v>8.4</v>
      </c>
      <c r="CR75" s="55">
        <f t="shared" si="141"/>
        <v>7.9</v>
      </c>
      <c r="CS75" s="55">
        <f>IF('Indicator Data'!BZ78="No data","x",ROUND(IF('Indicator Data'!BZ78&gt;CS$195,0,IF('Indicator Data'!BZ78&lt;CS$194,10,(CS$195-'Indicator Data'!BZ78)/(CS$195-CS$194)*10)),1))</f>
        <v>2.1</v>
      </c>
      <c r="CT75" s="55">
        <f>IF('Indicator Data'!CA78="No data","x",ROUND(IF('Indicator Data'!CA78&gt;CT$195,0,IF('Indicator Data'!CA78&lt;CT$194,10,(CT$195-'Indicator Data'!CA78)/(CT$195-CT$194)*10)),1))</f>
        <v>0.9</v>
      </c>
      <c r="CU75" s="55">
        <f>IF('Indicator Data'!AC78="No data","x",ROUND(IF('Indicator Data'!AC78&gt;CU$195,0,IF('Indicator Data'!AC78&lt;CU$194,10,(CU$195-'Indicator Data'!AC78)/(CU$195-CU$194)*10)),1))</f>
        <v>1.6</v>
      </c>
      <c r="CV75" s="55">
        <f t="shared" si="142"/>
        <v>1.5</v>
      </c>
      <c r="CW75" s="55">
        <f>IF('Indicator Data'!X78="No data","x",ROUND(IF(LOG('Indicator Data'!X78)&gt;CW$195,10,IF(LOG('Indicator Data'!X78)&lt;CW$194,0,10-(CW$195-LOG('Indicator Data'!X78))/(CW$195-CW$194)*10)),1))</f>
        <v>6.4</v>
      </c>
      <c r="CX75" s="55">
        <f>IF('Indicator Data'!Y78="No data","x",ROUND(IF('Indicator Data'!Y78&gt;CX$195,10,IF('Indicator Data'!Y78&lt;CX$194,0,10-(CX$195-'Indicator Data'!Y78)/(CX$195-CX$194)*10)),1))</f>
        <v>5.6</v>
      </c>
      <c r="CY75" s="55">
        <f>IF('Indicator Data'!Z78="No data","x",ROUND(IF('Indicator Data'!Z78&gt;CY$195,10,IF('Indicator Data'!Z78&lt;CY$194,0,10-(CY$195-'Indicator Data'!Z78)/(CY$195-CY$194)*10)),1))</f>
        <v>5.7</v>
      </c>
      <c r="CZ75" s="55">
        <f>IF('Indicator Data'!AA78="No data","x",ROUND(IF('Indicator Data'!AA78&gt;CZ$195,10,IF('Indicator Data'!AA78&lt;CZ$194,0,10-(CZ$195-'Indicator Data'!AA78)/(CZ$195-CZ$194)*10)),1))</f>
        <v>6.2</v>
      </c>
      <c r="DA75" s="55">
        <f t="shared" si="167"/>
        <v>6</v>
      </c>
      <c r="DB75" s="55">
        <f t="shared" si="168"/>
        <v>4.5</v>
      </c>
      <c r="DC75" s="55">
        <f>IF('Indicator Data'!AF78="No data","x",ROUND(IF('Indicator Data'!AF78&gt;DC$195,10,IF('Indicator Data'!AF78&lt;DC$194,0,10-(DC$195-'Indicator Data'!AF78)/(DC$195-DC$194)*10)),1))</f>
        <v>4.5</v>
      </c>
      <c r="DD75" s="55">
        <f>IF('Indicator Data'!AG78="No data","x",ROUND(IF('Indicator Data'!AG78&gt;DD$195,10,IF('Indicator Data'!AG78&lt;DD$194,0,10-(DD$195-'Indicator Data'!AG78)/(DD$195-DD$194)*10)),1))</f>
        <v>3.6</v>
      </c>
      <c r="DE75" s="55">
        <f t="shared" si="169"/>
        <v>5.3</v>
      </c>
      <c r="DF75" s="55">
        <f>IF('Indicator Data'!AB78="No data","x",ROUND(IF('Indicator Data'!AB78&gt;DF$195,10,IF('Indicator Data'!AB78&lt;DF$194,0,10-(DF$195-'Indicator Data'!AB78)/(DF$195-DF$194)*10)),1))</f>
        <v>2</v>
      </c>
      <c r="DG75" s="55">
        <f t="shared" si="170"/>
        <v>1.7</v>
      </c>
      <c r="DH75" s="183">
        <f>IF('Indicator Data'!AD78="No data","x",'Indicator Data'!AD78/'Indicator Data'!$CJ78)</f>
        <v>4.156528011417883E-4</v>
      </c>
      <c r="DI75" s="55">
        <f t="shared" si="171"/>
        <v>5.8</v>
      </c>
      <c r="DJ75" s="55">
        <f>IF('Indicator Data'!AE78="No data","x",ROUND(IF('Indicator Data'!AE78&gt;DJ$195,0,IF('Indicator Data'!AE78&lt;DJ$194,10,(DJ$195-'Indicator Data'!AE78)/(DJ$195-DJ$194)*10)),1))</f>
        <v>8</v>
      </c>
      <c r="DK75" s="55">
        <f t="shared" si="172"/>
        <v>6.9</v>
      </c>
      <c r="DL75" s="55">
        <f t="shared" si="173"/>
        <v>4.5999999999999996</v>
      </c>
      <c r="DM75" s="57">
        <f t="shared" si="143"/>
        <v>5.9</v>
      </c>
      <c r="DN75" s="58">
        <f t="shared" si="144"/>
        <v>6.5</v>
      </c>
      <c r="DO75" s="55">
        <f>ROUND(IF('Indicator Data'!AH78=0,0,IF('Indicator Data'!AH78&gt;DO$195,10,IF('Indicator Data'!AH78&lt;DO$194,0,10-(DO$195-'Indicator Data'!AH78)/(DO$195-DO$194)*10))),1)</f>
        <v>6.4</v>
      </c>
      <c r="DP75" s="55">
        <f>ROUND(IF('Indicator Data'!AI78=0,0,IF(LOG('Indicator Data'!AI78)&gt;LOG(DP$195),10,IF(LOG('Indicator Data'!AI78)&lt;LOG(DP$194),0,10-(LOG(DP$195)-LOG('Indicator Data'!AI78))/(LOG(DP$195)-LOG(DP$194))*10))),1)</f>
        <v>4.2</v>
      </c>
      <c r="DQ75" s="57">
        <f t="shared" si="145"/>
        <v>5.4</v>
      </c>
      <c r="DR75" s="55">
        <f>'Indicator Data'!AJ78</f>
        <v>0</v>
      </c>
      <c r="DS75" s="55">
        <f>'Indicator Data'!AK78</f>
        <v>0</v>
      </c>
      <c r="DT75" s="57">
        <f t="shared" si="146"/>
        <v>0</v>
      </c>
      <c r="DU75" s="58">
        <f t="shared" si="147"/>
        <v>3.8</v>
      </c>
      <c r="DV75" s="15"/>
      <c r="DW75" s="103"/>
    </row>
    <row r="76" spans="1:127" s="4" customFormat="1" x14ac:dyDescent="0.3">
      <c r="A76" s="121" t="str">
        <f>'Indicator Data'!A79</f>
        <v>Hungary</v>
      </c>
      <c r="B76" s="59" t="str">
        <f>'Indicator Data'!B79</f>
        <v>HUN</v>
      </c>
      <c r="C76" s="55">
        <f>ROUND(IF('Indicator Data'!C79=0,0.1,IF(LOG('Indicator Data'!C79)&gt;C$195,10,IF(LOG('Indicator Data'!C79)&lt;C$194,0,10-(C$195-LOG('Indicator Data'!C79))/(C$195-C$194)*10))),1)</f>
        <v>6.1</v>
      </c>
      <c r="D76" s="55">
        <f>ROUND(IF('Indicator Data'!D79=0,0.1,IF(LOG('Indicator Data'!D79)&gt;D$195,10,IF(LOG('Indicator Data'!D79)&lt;D$194,0,10-(D$195-LOG('Indicator Data'!D79))/(D$195-D$194)*10))),1)</f>
        <v>0.1</v>
      </c>
      <c r="E76" s="55">
        <f t="shared" si="107"/>
        <v>3.7</v>
      </c>
      <c r="F76" s="55">
        <f>IF('Indicator Data'!E79="No data",0.1,(ROUND(IF('Indicator Data'!E79=0,0,IF(LOG('Indicator Data'!E79)&gt;F$195,10,IF(LOG('Indicator Data'!E79)&lt;F$194,0,10-(F$195-LOG('Indicator Data'!E79))/(F$195-F$194)*10))),1)))</f>
        <v>7.6</v>
      </c>
      <c r="G76" s="55">
        <f>ROUND(IF('Indicator Data'!F79=0,0,IF(LOG('Indicator Data'!F79)&gt;G$195,10,IF(LOG('Indicator Data'!F79)&lt;G$194,0,10-(G$195-LOG('Indicator Data'!F79))/(G$195-G$194)*10))),1)</f>
        <v>0</v>
      </c>
      <c r="H76" s="55">
        <f>ROUND(IF('Indicator Data'!G79=0,0,IF(LOG('Indicator Data'!G79)&gt;H$195,10,IF(LOG('Indicator Data'!G79)&lt;H$194,0,10-(H$195-LOG('Indicator Data'!G79))/(H$195-H$194)*10))),1)</f>
        <v>0</v>
      </c>
      <c r="I76" s="55">
        <f>ROUND(IF('Indicator Data'!H79=0,0,IF(LOG('Indicator Data'!H79)&gt;I$195,10,IF(LOG('Indicator Data'!H79)&lt;I$194,0,10-(I$195-LOG('Indicator Data'!H79))/(I$195-I$194)*10))),1)</f>
        <v>0</v>
      </c>
      <c r="J76" s="55">
        <f t="shared" si="108"/>
        <v>0</v>
      </c>
      <c r="K76" s="55">
        <f>ROUND(IF('Indicator Data'!I79=0,0,IF(LOG('Indicator Data'!I79)&gt;K$195,10,IF(LOG('Indicator Data'!I79)&lt;K$194,0,10-(K$195-LOG('Indicator Data'!I79))/(K$195-K$194)*10))),1)</f>
        <v>0</v>
      </c>
      <c r="L76" s="55">
        <f t="shared" si="109"/>
        <v>0</v>
      </c>
      <c r="M76" s="55">
        <f>ROUND(IF('Indicator Data'!J79=0,0,IF(LOG('Indicator Data'!J79)&gt;M$195,10,IF(LOG('Indicator Data'!J79)&lt;M$194,0,10-(M$195-LOG('Indicator Data'!J79))/(M$195-M$194)*10))),1)</f>
        <v>0</v>
      </c>
      <c r="N76" s="56">
        <f>'Indicator Data'!C79/'Indicator Data'!$CK79</f>
        <v>2.7249849650080106E-4</v>
      </c>
      <c r="O76" s="56">
        <f>'Indicator Data'!D79/'Indicator Data'!$CK79</f>
        <v>0</v>
      </c>
      <c r="P76" s="56">
        <f>IF(F76=0.1,"x",'Indicator Data'!E79/'Indicator Data'!$CK79)</f>
        <v>1.0900272499855172E-2</v>
      </c>
      <c r="Q76" s="56">
        <f>'Indicator Data'!F79/'Indicator Data'!$CK79</f>
        <v>0</v>
      </c>
      <c r="R76" s="56">
        <f>'Indicator Data'!G79/'Indicator Data'!$CK79</f>
        <v>0</v>
      </c>
      <c r="S76" s="56">
        <f>'Indicator Data'!H79/'Indicator Data'!$CK79</f>
        <v>0</v>
      </c>
      <c r="T76" s="56">
        <f>'Indicator Data'!I79/'Indicator Data'!$CK79</f>
        <v>0</v>
      </c>
      <c r="U76" s="56">
        <f>'Indicator Data'!J79/'Indicator Data'!$CK79</f>
        <v>0</v>
      </c>
      <c r="V76" s="55">
        <f t="shared" si="110"/>
        <v>1.4</v>
      </c>
      <c r="W76" s="55">
        <f t="shared" si="111"/>
        <v>0</v>
      </c>
      <c r="X76" s="55">
        <f t="shared" si="112"/>
        <v>0.7</v>
      </c>
      <c r="Y76" s="55">
        <f t="shared" si="113"/>
        <v>7.3</v>
      </c>
      <c r="Z76" s="55">
        <f t="shared" si="114"/>
        <v>0</v>
      </c>
      <c r="AA76" s="55">
        <f t="shared" si="115"/>
        <v>0</v>
      </c>
      <c r="AB76" s="55">
        <f t="shared" si="116"/>
        <v>0</v>
      </c>
      <c r="AC76" s="55">
        <f t="shared" si="117"/>
        <v>0</v>
      </c>
      <c r="AD76" s="55">
        <f t="shared" si="118"/>
        <v>0</v>
      </c>
      <c r="AE76" s="55">
        <f t="shared" si="119"/>
        <v>0</v>
      </c>
      <c r="AF76" s="55">
        <f t="shared" si="120"/>
        <v>0</v>
      </c>
      <c r="AG76" s="55">
        <f>ROUND(IF('Indicator Data'!K79=0,0,IF('Indicator Data'!K79&gt;AG$195,10,IF('Indicator Data'!K79&lt;AG$194,0,10-(AG$195-'Indicator Data'!K79)/(AG$195-AG$194)*10))),1)</f>
        <v>2.9</v>
      </c>
      <c r="AH76" s="55">
        <f t="shared" si="121"/>
        <v>3.8</v>
      </c>
      <c r="AI76" s="55">
        <f t="shared" si="122"/>
        <v>0.1</v>
      </c>
      <c r="AJ76" s="55">
        <f t="shared" si="123"/>
        <v>0</v>
      </c>
      <c r="AK76" s="55">
        <f t="shared" si="124"/>
        <v>0</v>
      </c>
      <c r="AL76" s="55">
        <f t="shared" si="125"/>
        <v>0</v>
      </c>
      <c r="AM76" s="55">
        <f t="shared" si="126"/>
        <v>0</v>
      </c>
      <c r="AN76" s="55">
        <f t="shared" si="127"/>
        <v>0</v>
      </c>
      <c r="AO76" s="182">
        <f t="shared" si="128"/>
        <v>2.2999999999999998</v>
      </c>
      <c r="AP76" s="182">
        <f t="shared" si="148"/>
        <v>7.5</v>
      </c>
      <c r="AQ76" s="182">
        <f t="shared" si="129"/>
        <v>0</v>
      </c>
      <c r="AR76" s="182">
        <f t="shared" si="130"/>
        <v>0</v>
      </c>
      <c r="AS76" s="55">
        <f t="shared" si="131"/>
        <v>1.5</v>
      </c>
      <c r="AT76" s="55">
        <f>IF('Indicator Data'!L79="No data","x",IF('Indicator Data'!CL79&lt;1000,"x",ROUND((IF('Indicator Data'!L79&gt;AT$195,10,IF('Indicator Data'!L79&lt;AT$194,0,10-(AT$195-'Indicator Data'!L79)/(AT$195-AT$194)*10))),1)))</f>
        <v>6.1</v>
      </c>
      <c r="AU76" s="182">
        <f t="shared" si="132"/>
        <v>3.8</v>
      </c>
      <c r="AV76" s="55">
        <f>IF('Indicator Data'!M79="No data","x",ROUND(IF('Indicator Data'!M79=0,0,IF(LOG('Indicator Data'!M79)&gt;AV$195,10,IF(LOG('Indicator Data'!M79)&lt;AV$194,0,10-(AV$195-LOG('Indicator Data'!M79))/(AV$195-AV$194)*10))),1))</f>
        <v>8.5</v>
      </c>
      <c r="AW76" s="56">
        <f>IF(AV76="x","x",'Indicator Data'!M79/'Indicator Data'!$CK79)</f>
        <v>0.88815104439407055</v>
      </c>
      <c r="AX76" s="55">
        <f t="shared" si="149"/>
        <v>9.9</v>
      </c>
      <c r="AY76" s="55">
        <f t="shared" si="150"/>
        <v>9.3000000000000007</v>
      </c>
      <c r="AZ76" s="55" t="str">
        <f>IF('Indicator Data'!N79="No data","x",ROUND(IF('Indicator Data'!N79=0,0,IF(LOG('Indicator Data'!N79)&gt;AZ$195,10,IF(LOG('Indicator Data'!N79)&lt;AZ$194,0,10-(AZ$195-LOG('Indicator Data'!N79))/(AZ$195-AZ$194)*10))),1))</f>
        <v>x</v>
      </c>
      <c r="BA76" s="56" t="str">
        <f>IF(AZ76="x","x",'Indicator Data'!N79/'Indicator Data'!$CK79)</f>
        <v>x</v>
      </c>
      <c r="BB76" s="55" t="str">
        <f t="shared" si="151"/>
        <v>x</v>
      </c>
      <c r="BC76" s="55" t="str">
        <f t="shared" si="152"/>
        <v>x</v>
      </c>
      <c r="BD76" s="55" t="str">
        <f>IF('Indicator Data'!O79="No data","x",ROUND(IF('Indicator Data'!O79=0,0,IF(LOG('Indicator Data'!O79)&gt;BD$195,10,IF(LOG('Indicator Data'!O79)&lt;BD$194,0,10-(BD$195-LOG('Indicator Data'!O79))/(BD$195-BD$194)*10))),1))</f>
        <v>x</v>
      </c>
      <c r="BE76" s="56" t="str">
        <f>IF(BD76="x","x",'Indicator Data'!O79/'Indicator Data'!$CK79)</f>
        <v>x</v>
      </c>
      <c r="BF76" s="55" t="str">
        <f t="shared" si="153"/>
        <v>x</v>
      </c>
      <c r="BG76" s="55" t="str">
        <f t="shared" si="154"/>
        <v>x</v>
      </c>
      <c r="BH76" s="55" t="str">
        <f>IF('Indicator Data'!P79="No data","x",ROUND(IF('Indicator Data'!P79=0,0,IF(LOG('Indicator Data'!P79)&gt;BH$195,10,IF(LOG('Indicator Data'!P79)&lt;BH$194,0,10-(BH$195-LOG('Indicator Data'!P79))/(BH$195-BH$194)*10))),1))</f>
        <v>x</v>
      </c>
      <c r="BI76" s="56" t="str">
        <f>IF(BH76="x","x",'Indicator Data'!P79/'Indicator Data'!$CK79)</f>
        <v>x</v>
      </c>
      <c r="BJ76" s="55" t="str">
        <f t="shared" si="155"/>
        <v>x</v>
      </c>
      <c r="BK76" s="55" t="str">
        <f t="shared" si="156"/>
        <v>x</v>
      </c>
      <c r="BL76" s="55">
        <f t="shared" si="157"/>
        <v>9.3000000000000007</v>
      </c>
      <c r="BM76" s="55">
        <f>ROUND(IF('Indicator Data'!Q79=0,0,IF(LOG('Indicator Data'!Q79)&gt;BM$195,10,IF(LOG('Indicator Data'!Q79)&lt;BM$194,0,10-(BM$195-LOG('Indicator Data'!Q79))/(BM$195-BM$194)*10))),1)</f>
        <v>0</v>
      </c>
      <c r="BN76" s="55">
        <f>ROUND(IF('Indicator Data'!R79=0,0,IF(LOG('Indicator Data'!R79)&gt;BN$195,10,IF(LOG('Indicator Data'!R79)&lt;BN$194,0,10-(BN$195-LOG('Indicator Data'!R79))/(BN$195-BN$194)*10))),1)</f>
        <v>0</v>
      </c>
      <c r="BO76" s="55">
        <f t="shared" si="158"/>
        <v>0</v>
      </c>
      <c r="BP76" s="56">
        <f>'Indicator Data'!Q79/'Indicator Data'!$CK79</f>
        <v>0</v>
      </c>
      <c r="BQ76" s="56">
        <f>'Indicator Data'!R79/'Indicator Data'!$CK79</f>
        <v>0</v>
      </c>
      <c r="BR76" s="55">
        <f t="shared" si="133"/>
        <v>0</v>
      </c>
      <c r="BS76" s="55">
        <f t="shared" si="134"/>
        <v>0</v>
      </c>
      <c r="BT76" s="55">
        <f t="shared" si="135"/>
        <v>0</v>
      </c>
      <c r="BU76" s="55">
        <f t="shared" si="159"/>
        <v>0</v>
      </c>
      <c r="BV76" s="55">
        <f>ROUND(IF('Indicator Data'!S79=0,0,IF(LOG('Indicator Data'!S79)&gt;BV$195,10,IF(LOG('Indicator Data'!S79)&lt;BV$194,0,10-(BV$195-LOG('Indicator Data'!S79))/(BV$195-BV$194)*10))),1)</f>
        <v>0</v>
      </c>
      <c r="BW76" s="55">
        <f>ROUND(IF('Indicator Data'!T79=0,0,IF(LOG('Indicator Data'!T79)&gt;BW$195,10,IF(LOG('Indicator Data'!T79)&lt;BW$194,0,10-(BW$195-LOG('Indicator Data'!T79))/(BW$195-BW$194)*10))),1)</f>
        <v>0</v>
      </c>
      <c r="BX76" s="55">
        <f t="shared" si="160"/>
        <v>0</v>
      </c>
      <c r="BY76" s="56">
        <f>'Indicator Data'!S79/'Indicator Data'!$CK79</f>
        <v>0</v>
      </c>
      <c r="BZ76" s="56">
        <f>'Indicator Data'!T79/'Indicator Data'!$CK79</f>
        <v>0</v>
      </c>
      <c r="CA76" s="55">
        <f t="shared" si="136"/>
        <v>0</v>
      </c>
      <c r="CB76" s="55">
        <f t="shared" si="137"/>
        <v>0</v>
      </c>
      <c r="CC76" s="55">
        <f t="shared" si="161"/>
        <v>0</v>
      </c>
      <c r="CD76" s="55">
        <f t="shared" si="162"/>
        <v>0</v>
      </c>
      <c r="CE76" s="55">
        <f t="shared" si="163"/>
        <v>0</v>
      </c>
      <c r="CF76" s="55">
        <f>ROUND(IF('Indicator Data'!U79=0,0,IF(LOG('Indicator Data'!U79)&gt;CF$195,10,IF(LOG('Indicator Data'!U79)&lt;CF$194,0,10-(CF$195-LOG('Indicator Data'!U79))/(CF$195-CF$194)*10))),1)</f>
        <v>0</v>
      </c>
      <c r="CG76" s="56">
        <f>'Indicator Data'!U79/'Indicator Data'!$CK79</f>
        <v>0</v>
      </c>
      <c r="CH76" s="55">
        <f t="shared" si="138"/>
        <v>0</v>
      </c>
      <c r="CI76" s="55">
        <f t="shared" si="164"/>
        <v>0</v>
      </c>
      <c r="CJ76" s="55">
        <f>ROUND(IF('Indicator Data'!V79=0,0,IF(LOG('Indicator Data'!V79)&gt;CJ$195,10,IF(LOG('Indicator Data'!V79)&lt;CJ$194,0,10-(CJ$195-LOG('Indicator Data'!V79))/(CJ$195-CJ$194)*10))),1)</f>
        <v>0</v>
      </c>
      <c r="CK76" s="56">
        <f>IF('Indicator Data'!V79/'Indicator Data'!$CK79&gt;1,1,'Indicator Data'!V79/'Indicator Data'!$CK79)</f>
        <v>0</v>
      </c>
      <c r="CL76" s="55">
        <f t="shared" si="139"/>
        <v>0</v>
      </c>
      <c r="CM76" s="55">
        <f t="shared" si="165"/>
        <v>0</v>
      </c>
      <c r="CN76" s="55">
        <f>ROUND(IF('Indicator Data'!W79=0,0,IF(LOG('Indicator Data'!W79)&gt;CN$195,10,IF(LOG('Indicator Data'!W79)&lt;CN$194,0,10-(CN$195-LOG('Indicator Data'!W79))/(CN$195-CN$194)*10))),1)</f>
        <v>0</v>
      </c>
      <c r="CO76" s="56">
        <f>'Indicator Data'!W79/'Indicator Data'!$CK79</f>
        <v>0</v>
      </c>
      <c r="CP76" s="55">
        <f t="shared" si="140"/>
        <v>0</v>
      </c>
      <c r="CQ76" s="55">
        <f t="shared" si="166"/>
        <v>0</v>
      </c>
      <c r="CR76" s="55">
        <f t="shared" si="141"/>
        <v>0</v>
      </c>
      <c r="CS76" s="55">
        <f>IF('Indicator Data'!BZ79="No data","x",ROUND(IF('Indicator Data'!BZ79&gt;CS$195,0,IF('Indicator Data'!BZ79&lt;CS$194,10,(CS$195-'Indicator Data'!BZ79)/(CS$195-CS$194)*10)),1))</f>
        <v>0.2</v>
      </c>
      <c r="CT76" s="55">
        <f>IF('Indicator Data'!CA79="No data","x",ROUND(IF('Indicator Data'!CA79&gt;CT$195,0,IF('Indicator Data'!CA79&lt;CT$194,10,(CT$195-'Indicator Data'!CA79)/(CT$195-CT$194)*10)),1))</f>
        <v>0</v>
      </c>
      <c r="CU76" s="55" t="str">
        <f>IF('Indicator Data'!AC79="No data","x",ROUND(IF('Indicator Data'!AC79&gt;CU$195,0,IF('Indicator Data'!AC79&lt;CU$194,10,(CU$195-'Indicator Data'!AC79)/(CU$195-CU$194)*10)),1))</f>
        <v>x</v>
      </c>
      <c r="CV76" s="55">
        <f t="shared" si="142"/>
        <v>0.1</v>
      </c>
      <c r="CW76" s="55">
        <f>IF('Indicator Data'!X79="No data","x",ROUND(IF(LOG('Indicator Data'!X79)&gt;CW$195,10,IF(LOG('Indicator Data'!X79)&lt;CW$194,0,10-(CW$195-LOG('Indicator Data'!X79))/(CW$195-CW$194)*10)),1))</f>
        <v>6.8</v>
      </c>
      <c r="CX76" s="55">
        <f>IF('Indicator Data'!Y79="No data","x",ROUND(IF('Indicator Data'!Y79&gt;CX$195,10,IF('Indicator Data'!Y79&lt;CX$194,0,10-(CX$195-'Indicator Data'!Y79)/(CX$195-CX$194)*10)),1))</f>
        <v>0.4</v>
      </c>
      <c r="CY76" s="55">
        <f>IF('Indicator Data'!Z79="No data","x",ROUND(IF('Indicator Data'!Z79&gt;CY$195,10,IF('Indicator Data'!Z79&lt;CY$194,0,10-(CY$195-'Indicator Data'!Z79)/(CY$195-CY$194)*10)),1))</f>
        <v>7.1</v>
      </c>
      <c r="CZ76" s="55">
        <f>IF('Indicator Data'!AA79="No data","x",ROUND(IF('Indicator Data'!AA79&gt;CZ$195,10,IF('Indicator Data'!AA79&lt;CZ$194,0,10-(CZ$195-'Indicator Data'!AA79)/(CZ$195-CZ$194)*10)),1))</f>
        <v>1.5</v>
      </c>
      <c r="DA76" s="55">
        <f t="shared" si="167"/>
        <v>4</v>
      </c>
      <c r="DB76" s="55">
        <f t="shared" si="168"/>
        <v>2.7</v>
      </c>
      <c r="DC76" s="55">
        <f>IF('Indicator Data'!AF79="No data","x",ROUND(IF('Indicator Data'!AF79&gt;DC$195,10,IF('Indicator Data'!AF79&lt;DC$194,0,10-(DC$195-'Indicator Data'!AF79)/(DC$195-DC$194)*10)),1))</f>
        <v>1.5</v>
      </c>
      <c r="DD76" s="55">
        <f>IF('Indicator Data'!AG79="No data","x",ROUND(IF('Indicator Data'!AG79&gt;DD$195,10,IF('Indicator Data'!AG79&lt;DD$194,0,10-(DD$195-'Indicator Data'!AG79)/(DD$195-DD$194)*10)),1))</f>
        <v>0</v>
      </c>
      <c r="DE76" s="55">
        <f t="shared" si="169"/>
        <v>2.9</v>
      </c>
      <c r="DF76" s="55">
        <f>IF('Indicator Data'!AB79="No data","x",ROUND(IF('Indicator Data'!AB79&gt;DF$195,10,IF('Indicator Data'!AB79&lt;DF$194,0,10-(DF$195-'Indicator Data'!AB79)/(DF$195-DF$194)*10)),1))</f>
        <v>0</v>
      </c>
      <c r="DG76" s="55">
        <f t="shared" si="170"/>
        <v>0.1</v>
      </c>
      <c r="DH76" s="183">
        <f>IF('Indicator Data'!AD79="No data","x",'Indicator Data'!AD79/'Indicator Data'!$CJ79)</f>
        <v>4.7373790357554404E-4</v>
      </c>
      <c r="DI76" s="55">
        <f t="shared" si="171"/>
        <v>5.3</v>
      </c>
      <c r="DJ76" s="55">
        <f>IF('Indicator Data'!AE79="No data","x",ROUND(IF('Indicator Data'!AE79&gt;DJ$195,0,IF('Indicator Data'!AE79&lt;DJ$194,10,(DJ$195-'Indicator Data'!AE79)/(DJ$195-DJ$194)*10)),1))</f>
        <v>2</v>
      </c>
      <c r="DK76" s="55">
        <f t="shared" si="172"/>
        <v>3.7</v>
      </c>
      <c r="DL76" s="55">
        <f t="shared" si="173"/>
        <v>2.2000000000000002</v>
      </c>
      <c r="DM76" s="57">
        <f t="shared" si="143"/>
        <v>4.9000000000000004</v>
      </c>
      <c r="DN76" s="58">
        <f t="shared" si="144"/>
        <v>3.6</v>
      </c>
      <c r="DO76" s="55">
        <f>ROUND(IF('Indicator Data'!AH79=0,0,IF('Indicator Data'!AH79&gt;DO$195,10,IF('Indicator Data'!AH79&lt;DO$194,0,10-(DO$195-'Indicator Data'!AH79)/(DO$195-DO$194)*10))),1)</f>
        <v>0.2</v>
      </c>
      <c r="DP76" s="55">
        <f>ROUND(IF('Indicator Data'!AI79=0,0,IF(LOG('Indicator Data'!AI79)&gt;LOG(DP$195),10,IF(LOG('Indicator Data'!AI79)&lt;LOG(DP$194),0,10-(LOG(DP$195)-LOG('Indicator Data'!AI79))/(LOG(DP$195)-LOG(DP$194))*10))),1)</f>
        <v>0</v>
      </c>
      <c r="DQ76" s="57">
        <f t="shared" si="145"/>
        <v>0.1</v>
      </c>
      <c r="DR76" s="55">
        <f>'Indicator Data'!AJ79</f>
        <v>0</v>
      </c>
      <c r="DS76" s="55">
        <f>'Indicator Data'!AK79</f>
        <v>0</v>
      </c>
      <c r="DT76" s="57">
        <f t="shared" si="146"/>
        <v>0</v>
      </c>
      <c r="DU76" s="58">
        <f t="shared" si="147"/>
        <v>0.1</v>
      </c>
      <c r="DV76" s="15"/>
      <c r="DW76" s="103"/>
    </row>
    <row r="77" spans="1:127" s="4" customFormat="1" x14ac:dyDescent="0.3">
      <c r="A77" s="121" t="str">
        <f>'Indicator Data'!A80</f>
        <v>Iceland</v>
      </c>
      <c r="B77" s="59" t="str">
        <f>'Indicator Data'!B80</f>
        <v>ISL</v>
      </c>
      <c r="C77" s="55">
        <f>ROUND(IF('Indicator Data'!C80=0,0.1,IF(LOG('Indicator Data'!C80)&gt;C$195,10,IF(LOG('Indicator Data'!C80)&lt;C$194,0,10-(C$195-LOG('Indicator Data'!C80))/(C$195-C$194)*10))),1)</f>
        <v>4.2</v>
      </c>
      <c r="D77" s="55">
        <f>ROUND(IF('Indicator Data'!D80=0,0.1,IF(LOG('Indicator Data'!D80)&gt;D$195,10,IF(LOG('Indicator Data'!D80)&lt;D$194,0,10-(D$195-LOG('Indicator Data'!D80))/(D$195-D$194)*10))),1)</f>
        <v>5.3</v>
      </c>
      <c r="E77" s="55">
        <f t="shared" si="107"/>
        <v>4.8</v>
      </c>
      <c r="F77" s="55">
        <f>IF('Indicator Data'!E80="No data",0.1,(ROUND(IF('Indicator Data'!E80=0,0,IF(LOG('Indicator Data'!E80)&gt;F$195,10,IF(LOG('Indicator Data'!E80)&lt;F$194,0,10-(F$195-LOG('Indicator Data'!E80))/(F$195-F$194)*10))),1)))</f>
        <v>0.1</v>
      </c>
      <c r="G77" s="55">
        <f>ROUND(IF('Indicator Data'!F80=0,0,IF(LOG('Indicator Data'!F80)&gt;G$195,10,IF(LOG('Indicator Data'!F80)&lt;G$194,0,10-(G$195-LOG('Indicator Data'!F80))/(G$195-G$194)*10))),1)</f>
        <v>0</v>
      </c>
      <c r="H77" s="55">
        <f>ROUND(IF('Indicator Data'!G80=0,0,IF(LOG('Indicator Data'!G80)&gt;H$195,10,IF(LOG('Indicator Data'!G80)&lt;H$194,0,10-(H$195-LOG('Indicator Data'!G80))/(H$195-H$194)*10))),1)</f>
        <v>0</v>
      </c>
      <c r="I77" s="55">
        <f>ROUND(IF('Indicator Data'!H80=0,0,IF(LOG('Indicator Data'!H80)&gt;I$195,10,IF(LOG('Indicator Data'!H80)&lt;I$194,0,10-(I$195-LOG('Indicator Data'!H80))/(I$195-I$194)*10))),1)</f>
        <v>0</v>
      </c>
      <c r="J77" s="55">
        <f t="shared" si="108"/>
        <v>0</v>
      </c>
      <c r="K77" s="55">
        <f>ROUND(IF('Indicator Data'!I80=0,0,IF(LOG('Indicator Data'!I80)&gt;K$195,10,IF(LOG('Indicator Data'!I80)&lt;K$194,0,10-(K$195-LOG('Indicator Data'!I80))/(K$195-K$194)*10))),1)</f>
        <v>0</v>
      </c>
      <c r="L77" s="55">
        <f t="shared" si="109"/>
        <v>0</v>
      </c>
      <c r="M77" s="55">
        <f>ROUND(IF('Indicator Data'!J80=0,0,IF(LOG('Indicator Data'!J80)&gt;M$195,10,IF(LOG('Indicator Data'!J80)&lt;M$194,0,10-(M$195-LOG('Indicator Data'!J80))/(M$195-M$194)*10))),1)</f>
        <v>0</v>
      </c>
      <c r="N77" s="56">
        <f>'Indicator Data'!C80/'Indicator Data'!$CK80</f>
        <v>1.4611012697051881E-3</v>
      </c>
      <c r="O77" s="56">
        <f>'Indicator Data'!D80/'Indicator Data'!$CK80</f>
        <v>1.2126637693844538E-3</v>
      </c>
      <c r="P77" s="56" t="str">
        <f>IF(F77=0.1,"x",'Indicator Data'!E80/'Indicator Data'!$CK80)</f>
        <v>x</v>
      </c>
      <c r="Q77" s="56">
        <f>'Indicator Data'!F80/'Indicator Data'!$CK80</f>
        <v>0</v>
      </c>
      <c r="R77" s="56">
        <f>'Indicator Data'!G80/'Indicator Data'!$CK80</f>
        <v>0</v>
      </c>
      <c r="S77" s="56">
        <f>'Indicator Data'!H80/'Indicator Data'!$CK80</f>
        <v>0</v>
      </c>
      <c r="T77" s="56">
        <f>'Indicator Data'!I80/'Indicator Data'!$CK80</f>
        <v>0</v>
      </c>
      <c r="U77" s="56">
        <f>'Indicator Data'!J80/'Indicator Data'!$CK80</f>
        <v>0</v>
      </c>
      <c r="V77" s="55">
        <f t="shared" si="110"/>
        <v>7.3</v>
      </c>
      <c r="W77" s="55">
        <f t="shared" si="111"/>
        <v>10</v>
      </c>
      <c r="X77" s="55">
        <f t="shared" si="112"/>
        <v>9.1</v>
      </c>
      <c r="Y77" s="55">
        <f t="shared" si="113"/>
        <v>0.1</v>
      </c>
      <c r="Z77" s="55">
        <f t="shared" si="114"/>
        <v>0</v>
      </c>
      <c r="AA77" s="55">
        <f t="shared" si="115"/>
        <v>0</v>
      </c>
      <c r="AB77" s="55">
        <f t="shared" si="116"/>
        <v>0</v>
      </c>
      <c r="AC77" s="55">
        <f t="shared" si="117"/>
        <v>0</v>
      </c>
      <c r="AD77" s="55">
        <f t="shared" si="118"/>
        <v>0</v>
      </c>
      <c r="AE77" s="55">
        <f t="shared" si="119"/>
        <v>0</v>
      </c>
      <c r="AF77" s="55">
        <f t="shared" si="120"/>
        <v>0</v>
      </c>
      <c r="AG77" s="55">
        <f>ROUND(IF('Indicator Data'!K80=0,0,IF('Indicator Data'!K80&gt;AG$195,10,IF('Indicator Data'!K80&lt;AG$194,0,10-(AG$195-'Indicator Data'!K80)/(AG$195-AG$194)*10))),1)</f>
        <v>0</v>
      </c>
      <c r="AH77" s="55">
        <f t="shared" si="121"/>
        <v>5.8</v>
      </c>
      <c r="AI77" s="55">
        <f t="shared" si="122"/>
        <v>7.7</v>
      </c>
      <c r="AJ77" s="55">
        <f t="shared" si="123"/>
        <v>0</v>
      </c>
      <c r="AK77" s="55">
        <f t="shared" si="124"/>
        <v>0</v>
      </c>
      <c r="AL77" s="55">
        <f t="shared" si="125"/>
        <v>0</v>
      </c>
      <c r="AM77" s="55">
        <f t="shared" si="126"/>
        <v>0</v>
      </c>
      <c r="AN77" s="55">
        <f t="shared" si="127"/>
        <v>0</v>
      </c>
      <c r="AO77" s="182">
        <f t="shared" si="128"/>
        <v>7.5</v>
      </c>
      <c r="AP77" s="182">
        <f t="shared" si="148"/>
        <v>0.1</v>
      </c>
      <c r="AQ77" s="182">
        <f t="shared" si="129"/>
        <v>0</v>
      </c>
      <c r="AR77" s="182">
        <f t="shared" si="130"/>
        <v>0</v>
      </c>
      <c r="AS77" s="55">
        <f t="shared" si="131"/>
        <v>0</v>
      </c>
      <c r="AT77" s="55" t="str">
        <f>IF('Indicator Data'!L80="No data","x",IF('Indicator Data'!CL80&lt;1000,"x",ROUND((IF('Indicator Data'!L80&gt;AT$195,10,IF('Indicator Data'!L80&lt;AT$194,0,10-(AT$195-'Indicator Data'!L80)/(AT$195-AT$194)*10))),1)))</f>
        <v>x</v>
      </c>
      <c r="AU77" s="182">
        <f t="shared" si="132"/>
        <v>0</v>
      </c>
      <c r="AV77" s="55" t="str">
        <f>IF('Indicator Data'!M80="No data","x",ROUND(IF('Indicator Data'!M80=0,0,IF(LOG('Indicator Data'!M80)&gt;AV$195,10,IF(LOG('Indicator Data'!M80)&lt;AV$194,0,10-(AV$195-LOG('Indicator Data'!M80))/(AV$195-AV$194)*10))),1))</f>
        <v>x</v>
      </c>
      <c r="AW77" s="56" t="str">
        <f>IF(AV77="x","x",'Indicator Data'!M80/'Indicator Data'!$CK80)</f>
        <v>x</v>
      </c>
      <c r="AX77" s="55" t="str">
        <f t="shared" si="149"/>
        <v>x</v>
      </c>
      <c r="AY77" s="55" t="str">
        <f t="shared" si="150"/>
        <v>x</v>
      </c>
      <c r="AZ77" s="55" t="str">
        <f>IF('Indicator Data'!N80="No data","x",ROUND(IF('Indicator Data'!N80=0,0,IF(LOG('Indicator Data'!N80)&gt;AZ$195,10,IF(LOG('Indicator Data'!N80)&lt;AZ$194,0,10-(AZ$195-LOG('Indicator Data'!N80))/(AZ$195-AZ$194)*10))),1))</f>
        <v>x</v>
      </c>
      <c r="BA77" s="56" t="str">
        <f>IF(AZ77="x","x",'Indicator Data'!N80/'Indicator Data'!$CK80)</f>
        <v>x</v>
      </c>
      <c r="BB77" s="55" t="str">
        <f t="shared" si="151"/>
        <v>x</v>
      </c>
      <c r="BC77" s="55" t="str">
        <f t="shared" si="152"/>
        <v>x</v>
      </c>
      <c r="BD77" s="55" t="str">
        <f>IF('Indicator Data'!O80="No data","x",ROUND(IF('Indicator Data'!O80=0,0,IF(LOG('Indicator Data'!O80)&gt;BD$195,10,IF(LOG('Indicator Data'!O80)&lt;BD$194,0,10-(BD$195-LOG('Indicator Data'!O80))/(BD$195-BD$194)*10))),1))</f>
        <v>x</v>
      </c>
      <c r="BE77" s="56" t="str">
        <f>IF(BD77="x","x",'Indicator Data'!O80/'Indicator Data'!$CK80)</f>
        <v>x</v>
      </c>
      <c r="BF77" s="55" t="str">
        <f t="shared" si="153"/>
        <v>x</v>
      </c>
      <c r="BG77" s="55" t="str">
        <f t="shared" si="154"/>
        <v>x</v>
      </c>
      <c r="BH77" s="55" t="str">
        <f>IF('Indicator Data'!P80="No data","x",ROUND(IF('Indicator Data'!P80=0,0,IF(LOG('Indicator Data'!P80)&gt;BH$195,10,IF(LOG('Indicator Data'!P80)&lt;BH$194,0,10-(BH$195-LOG('Indicator Data'!P80))/(BH$195-BH$194)*10))),1))</f>
        <v>x</v>
      </c>
      <c r="BI77" s="56" t="str">
        <f>IF(BH77="x","x",'Indicator Data'!P80/'Indicator Data'!$CK80)</f>
        <v>x</v>
      </c>
      <c r="BJ77" s="55" t="str">
        <f t="shared" si="155"/>
        <v>x</v>
      </c>
      <c r="BK77" s="55" t="str">
        <f t="shared" si="156"/>
        <v>x</v>
      </c>
      <c r="BL77" s="55" t="str">
        <f t="shared" si="157"/>
        <v>x</v>
      </c>
      <c r="BM77" s="55">
        <f>ROUND(IF('Indicator Data'!Q80=0,0,IF(LOG('Indicator Data'!Q80)&gt;BM$195,10,IF(LOG('Indicator Data'!Q80)&lt;BM$194,0,10-(BM$195-LOG('Indicator Data'!Q80))/(BM$195-BM$194)*10))),1)</f>
        <v>0</v>
      </c>
      <c r="BN77" s="55">
        <f>ROUND(IF('Indicator Data'!R80=0,0,IF(LOG('Indicator Data'!R80)&gt;BN$195,10,IF(LOG('Indicator Data'!R80)&lt;BN$194,0,10-(BN$195-LOG('Indicator Data'!R80))/(BN$195-BN$194)*10))),1)</f>
        <v>0</v>
      </c>
      <c r="BO77" s="55">
        <f t="shared" si="158"/>
        <v>0</v>
      </c>
      <c r="BP77" s="56">
        <f>'Indicator Data'!Q80/'Indicator Data'!$CK80</f>
        <v>0</v>
      </c>
      <c r="BQ77" s="56">
        <f>'Indicator Data'!R80/'Indicator Data'!$CK80</f>
        <v>0</v>
      </c>
      <c r="BR77" s="55">
        <f t="shared" si="133"/>
        <v>0</v>
      </c>
      <c r="BS77" s="55">
        <f t="shared" si="134"/>
        <v>0</v>
      </c>
      <c r="BT77" s="55">
        <f t="shared" si="135"/>
        <v>0</v>
      </c>
      <c r="BU77" s="55">
        <f t="shared" si="159"/>
        <v>0</v>
      </c>
      <c r="BV77" s="55">
        <f>ROUND(IF('Indicator Data'!S80=0,0,IF(LOG('Indicator Data'!S80)&gt;BV$195,10,IF(LOG('Indicator Data'!S80)&lt;BV$194,0,10-(BV$195-LOG('Indicator Data'!S80))/(BV$195-BV$194)*10))),1)</f>
        <v>0</v>
      </c>
      <c r="BW77" s="55">
        <f>ROUND(IF('Indicator Data'!T80=0,0,IF(LOG('Indicator Data'!T80)&gt;BW$195,10,IF(LOG('Indicator Data'!T80)&lt;BW$194,0,10-(BW$195-LOG('Indicator Data'!T80))/(BW$195-BW$194)*10))),1)</f>
        <v>0</v>
      </c>
      <c r="BX77" s="55">
        <f t="shared" si="160"/>
        <v>0</v>
      </c>
      <c r="BY77" s="56">
        <f>'Indicator Data'!S80/'Indicator Data'!$CK80</f>
        <v>0</v>
      </c>
      <c r="BZ77" s="56">
        <f>'Indicator Data'!T80/'Indicator Data'!$CK80</f>
        <v>0</v>
      </c>
      <c r="CA77" s="55">
        <f t="shared" si="136"/>
        <v>0</v>
      </c>
      <c r="CB77" s="55">
        <f t="shared" si="137"/>
        <v>0</v>
      </c>
      <c r="CC77" s="55">
        <f t="shared" si="161"/>
        <v>0</v>
      </c>
      <c r="CD77" s="55">
        <f t="shared" si="162"/>
        <v>0</v>
      </c>
      <c r="CE77" s="55">
        <f t="shared" si="163"/>
        <v>0</v>
      </c>
      <c r="CF77" s="55">
        <f>ROUND(IF('Indicator Data'!U80=0,0,IF(LOG('Indicator Data'!U80)&gt;CF$195,10,IF(LOG('Indicator Data'!U80)&lt;CF$194,0,10-(CF$195-LOG('Indicator Data'!U80))/(CF$195-CF$194)*10))),1)</f>
        <v>0</v>
      </c>
      <c r="CG77" s="56">
        <f>'Indicator Data'!U80/'Indicator Data'!$CK80</f>
        <v>0</v>
      </c>
      <c r="CH77" s="55">
        <f t="shared" si="138"/>
        <v>0</v>
      </c>
      <c r="CI77" s="55">
        <f t="shared" si="164"/>
        <v>0</v>
      </c>
      <c r="CJ77" s="55">
        <f>ROUND(IF('Indicator Data'!V80=0,0,IF(LOG('Indicator Data'!V80)&gt;CJ$195,10,IF(LOG('Indicator Data'!V80)&lt;CJ$194,0,10-(CJ$195-LOG('Indicator Data'!V80))/(CJ$195-CJ$194)*10))),1)</f>
        <v>0</v>
      </c>
      <c r="CK77" s="56">
        <f>IF('Indicator Data'!V80/'Indicator Data'!$CK80&gt;1,1,'Indicator Data'!V80/'Indicator Data'!$CK80)</f>
        <v>0</v>
      </c>
      <c r="CL77" s="55">
        <f t="shared" si="139"/>
        <v>0</v>
      </c>
      <c r="CM77" s="55">
        <f t="shared" si="165"/>
        <v>0</v>
      </c>
      <c r="CN77" s="55">
        <f>ROUND(IF('Indicator Data'!W80=0,0,IF(LOG('Indicator Data'!W80)&gt;CN$195,10,IF(LOG('Indicator Data'!W80)&lt;CN$194,0,10-(CN$195-LOG('Indicator Data'!W80))/(CN$195-CN$194)*10))),1)</f>
        <v>0</v>
      </c>
      <c r="CO77" s="56">
        <f>'Indicator Data'!W80/'Indicator Data'!$CK80</f>
        <v>0</v>
      </c>
      <c r="CP77" s="55">
        <f t="shared" si="140"/>
        <v>0</v>
      </c>
      <c r="CQ77" s="55">
        <f t="shared" si="166"/>
        <v>0</v>
      </c>
      <c r="CR77" s="55">
        <f t="shared" si="141"/>
        <v>0</v>
      </c>
      <c r="CS77" s="55">
        <f>IF('Indicator Data'!BZ80="No data","x",ROUND(IF('Indicator Data'!BZ80&gt;CS$195,0,IF('Indicator Data'!BZ80&lt;CS$194,10,(CS$195-'Indicator Data'!BZ80)/(CS$195-CS$194)*10)),1))</f>
        <v>0.1</v>
      </c>
      <c r="CT77" s="55">
        <f>IF('Indicator Data'!CA80="No data","x",ROUND(IF('Indicator Data'!CA80&gt;CT$195,0,IF('Indicator Data'!CA80&lt;CT$194,10,(CT$195-'Indicator Data'!CA80)/(CT$195-CT$194)*10)),1))</f>
        <v>0</v>
      </c>
      <c r="CU77" s="55" t="str">
        <f>IF('Indicator Data'!AC80="No data","x",ROUND(IF('Indicator Data'!AC80&gt;CU$195,0,IF('Indicator Data'!AC80&lt;CU$194,10,(CU$195-'Indicator Data'!AC80)/(CU$195-CU$194)*10)),1))</f>
        <v>x</v>
      </c>
      <c r="CV77" s="55">
        <f t="shared" si="142"/>
        <v>0.1</v>
      </c>
      <c r="CW77" s="55">
        <f>IF('Indicator Data'!X80="No data","x",ROUND(IF(LOG('Indicator Data'!X80)&gt;CW$195,10,IF(LOG('Indicator Data'!X80)&lt;CW$194,0,10-(CW$195-LOG('Indicator Data'!X80))/(CW$195-CW$194)*10)),1))</f>
        <v>1.8</v>
      </c>
      <c r="CX77" s="55">
        <f>IF('Indicator Data'!Y80="No data","x",ROUND(IF('Indicator Data'!Y80&gt;CX$195,10,IF('Indicator Data'!Y80&lt;CX$194,0,10-(CX$195-'Indicator Data'!Y80)/(CX$195-CX$194)*10)),1))</f>
        <v>5.9</v>
      </c>
      <c r="CY77" s="55">
        <f>IF('Indicator Data'!Z80="No data","x",ROUND(IF('Indicator Data'!Z80&gt;CY$195,10,IF('Indicator Data'!Z80&lt;CY$194,0,10-(CY$195-'Indicator Data'!Z80)/(CY$195-CY$194)*10)),1))</f>
        <v>9.4</v>
      </c>
      <c r="CZ77" s="55" t="str">
        <f>IF('Indicator Data'!AA80="No data","x",ROUND(IF('Indicator Data'!AA80&gt;CZ$195,10,IF('Indicator Data'!AA80&lt;CZ$194,0,10-(CZ$195-'Indicator Data'!AA80)/(CZ$195-CZ$194)*10)),1))</f>
        <v>x</v>
      </c>
      <c r="DA77" s="55">
        <f t="shared" si="167"/>
        <v>5.7</v>
      </c>
      <c r="DB77" s="55">
        <f t="shared" si="168"/>
        <v>3.8</v>
      </c>
      <c r="DC77" s="55" t="str">
        <f>IF('Indicator Data'!AF80="No data","x",ROUND(IF('Indicator Data'!AF80&gt;DC$195,10,IF('Indicator Data'!AF80&lt;DC$194,0,10-(DC$195-'Indicator Data'!AF80)/(DC$195-DC$194)*10)),1))</f>
        <v>x</v>
      </c>
      <c r="DD77" s="55">
        <f>IF('Indicator Data'!AG80="No data","x",ROUND(IF('Indicator Data'!AG80&gt;DD$195,10,IF('Indicator Data'!AG80&lt;DD$194,0,10-(DD$195-'Indicator Data'!AG80)/(DD$195-DD$194)*10)),1))</f>
        <v>0.7</v>
      </c>
      <c r="DE77" s="55">
        <f t="shared" si="169"/>
        <v>4.5</v>
      </c>
      <c r="DF77" s="55">
        <f>IF('Indicator Data'!AB80="No data","x",ROUND(IF('Indicator Data'!AB80&gt;DF$195,10,IF('Indicator Data'!AB80&lt;DF$194,0,10-(DF$195-'Indicator Data'!AB80)/(DF$195-DF$194)*10)),1))</f>
        <v>0</v>
      </c>
      <c r="DG77" s="55">
        <f t="shared" si="170"/>
        <v>0</v>
      </c>
      <c r="DH77" s="183">
        <f>IF('Indicator Data'!AD80="No data","x",'Indicator Data'!AD80/'Indicator Data'!$CJ80)</f>
        <v>6.1645189168143893E-4</v>
      </c>
      <c r="DI77" s="55">
        <f t="shared" si="171"/>
        <v>3.8</v>
      </c>
      <c r="DJ77" s="55">
        <f>IF('Indicator Data'!AE80="No data","x",ROUND(IF('Indicator Data'!AE80&gt;DJ$195,0,IF('Indicator Data'!AE80&lt;DJ$194,10,(DJ$195-'Indicator Data'!AE80)/(DJ$195-DJ$194)*10)),1))</f>
        <v>2</v>
      </c>
      <c r="DK77" s="55">
        <f t="shared" si="172"/>
        <v>2.9</v>
      </c>
      <c r="DL77" s="55">
        <f t="shared" si="173"/>
        <v>2.5</v>
      </c>
      <c r="DM77" s="57">
        <f t="shared" si="143"/>
        <v>2.2000000000000002</v>
      </c>
      <c r="DN77" s="58">
        <f t="shared" si="144"/>
        <v>2.2000000000000002</v>
      </c>
      <c r="DO77" s="55">
        <f>ROUND(IF('Indicator Data'!AH80=0,0,IF('Indicator Data'!AH80&gt;DO$195,10,IF('Indicator Data'!AH80&lt;DO$194,0,10-(DO$195-'Indicator Data'!AH80)/(DO$195-DO$194)*10))),1)</f>
        <v>0</v>
      </c>
      <c r="DP77" s="55">
        <f>ROUND(IF('Indicator Data'!AI80=0,0,IF(LOG('Indicator Data'!AI80)&gt;LOG(DP$195),10,IF(LOG('Indicator Data'!AI80)&lt;LOG(DP$194),0,10-(LOG(DP$195)-LOG('Indicator Data'!AI80))/(LOG(DP$195)-LOG(DP$194))*10))),1)</f>
        <v>0</v>
      </c>
      <c r="DQ77" s="57">
        <f t="shared" si="145"/>
        <v>0</v>
      </c>
      <c r="DR77" s="55">
        <f>'Indicator Data'!AJ80</f>
        <v>0</v>
      </c>
      <c r="DS77" s="55">
        <f>'Indicator Data'!AK80</f>
        <v>0</v>
      </c>
      <c r="DT77" s="57">
        <f t="shared" si="146"/>
        <v>0</v>
      </c>
      <c r="DU77" s="58">
        <f t="shared" si="147"/>
        <v>0</v>
      </c>
      <c r="DV77" s="15"/>
      <c r="DW77" s="103"/>
    </row>
    <row r="78" spans="1:127" s="4" customFormat="1" x14ac:dyDescent="0.3">
      <c r="A78" s="121" t="str">
        <f>'Indicator Data'!A81</f>
        <v>India</v>
      </c>
      <c r="B78" s="59" t="str">
        <f>'Indicator Data'!B81</f>
        <v>IND</v>
      </c>
      <c r="C78" s="55">
        <f>ROUND(IF('Indicator Data'!C81=0,0.1,IF(LOG('Indicator Data'!C81)&gt;C$195,10,IF(LOG('Indicator Data'!C81)&lt;C$194,0,10-(C$195-LOG('Indicator Data'!C81))/(C$195-C$194)*10))),1)</f>
        <v>10</v>
      </c>
      <c r="D78" s="55">
        <f>ROUND(IF('Indicator Data'!D81=0,0.1,IF(LOG('Indicator Data'!D81)&gt;D$195,10,IF(LOG('Indicator Data'!D81)&lt;D$194,0,10-(D$195-LOG('Indicator Data'!D81))/(D$195-D$194)*10))),1)</f>
        <v>10</v>
      </c>
      <c r="E78" s="55">
        <f t="shared" si="107"/>
        <v>10</v>
      </c>
      <c r="F78" s="55">
        <f>IF('Indicator Data'!E81="No data",0.1,(ROUND(IF('Indicator Data'!E81=0,0,IF(LOG('Indicator Data'!E81)&gt;F$195,10,IF(LOG('Indicator Data'!E81)&lt;F$194,0,10-(F$195-LOG('Indicator Data'!E81))/(F$195-F$194)*10))),1)))</f>
        <v>10</v>
      </c>
      <c r="G78" s="55">
        <f>ROUND(IF('Indicator Data'!F81=0,0,IF(LOG('Indicator Data'!F81)&gt;G$195,10,IF(LOG('Indicator Data'!F81)&lt;G$194,0,10-(G$195-LOG('Indicator Data'!F81))/(G$195-G$194)*10))),1)</f>
        <v>9.1999999999999993</v>
      </c>
      <c r="H78" s="55">
        <f>ROUND(IF('Indicator Data'!G81=0,0,IF(LOG('Indicator Data'!G81)&gt;H$195,10,IF(LOG('Indicator Data'!G81)&lt;H$194,0,10-(H$195-LOG('Indicator Data'!G81))/(H$195-H$194)*10))),1)</f>
        <v>10</v>
      </c>
      <c r="I78" s="55">
        <f>ROUND(IF('Indicator Data'!H81=0,0,IF(LOG('Indicator Data'!H81)&gt;I$195,10,IF(LOG('Indicator Data'!H81)&lt;I$194,0,10-(I$195-LOG('Indicator Data'!H81))/(I$195-I$194)*10))),1)</f>
        <v>9.3000000000000007</v>
      </c>
      <c r="J78" s="55">
        <f t="shared" si="108"/>
        <v>9.6999999999999993</v>
      </c>
      <c r="K78" s="55">
        <f>ROUND(IF('Indicator Data'!I81=0,0,IF(LOG('Indicator Data'!I81)&gt;K$195,10,IF(LOG('Indicator Data'!I81)&lt;K$194,0,10-(K$195-LOG('Indicator Data'!I81))/(K$195-K$194)*10))),1)</f>
        <v>9.6999999999999993</v>
      </c>
      <c r="L78" s="55">
        <f t="shared" si="109"/>
        <v>9.6999999999999993</v>
      </c>
      <c r="M78" s="55">
        <f>ROUND(IF('Indicator Data'!J81=0,0,IF(LOG('Indicator Data'!J81)&gt;M$195,10,IF(LOG('Indicator Data'!J81)&lt;M$194,0,10-(M$195-LOG('Indicator Data'!J81))/(M$195-M$194)*10))),1)</f>
        <v>10</v>
      </c>
      <c r="N78" s="56">
        <f>'Indicator Data'!C81/'Indicator Data'!$CK81</f>
        <v>1.2153257647438262E-3</v>
      </c>
      <c r="O78" s="56">
        <f>'Indicator Data'!D81/'Indicator Data'!$CK81</f>
        <v>1.7357917067151052E-4</v>
      </c>
      <c r="P78" s="56">
        <f>IF(F78=0.1,"x",'Indicator Data'!E81/'Indicator Data'!$CK81)</f>
        <v>6.8068889823234228E-3</v>
      </c>
      <c r="Q78" s="56">
        <f>'Indicator Data'!F81/'Indicator Data'!$CK81</f>
        <v>2.5227507011833729E-6</v>
      </c>
      <c r="R78" s="56">
        <f>'Indicator Data'!G81/'Indicator Data'!$CK81</f>
        <v>1.253275127784623E-3</v>
      </c>
      <c r="S78" s="56">
        <f>'Indicator Data'!H81/'Indicator Data'!$CK81</f>
        <v>2.5825030223470889E-5</v>
      </c>
      <c r="T78" s="56">
        <f>'Indicator Data'!I81/'Indicator Data'!$CK81</f>
        <v>5.5844511000518017E-4</v>
      </c>
      <c r="U78" s="56">
        <f>'Indicator Data'!J81/'Indicator Data'!$CK81</f>
        <v>2.155963333644768E-2</v>
      </c>
      <c r="V78" s="55">
        <f t="shared" si="110"/>
        <v>6.1</v>
      </c>
      <c r="W78" s="55">
        <f t="shared" si="111"/>
        <v>1.7</v>
      </c>
      <c r="X78" s="55">
        <f t="shared" si="112"/>
        <v>4.2</v>
      </c>
      <c r="Y78" s="55">
        <f t="shared" si="113"/>
        <v>4.5</v>
      </c>
      <c r="Z78" s="55">
        <f t="shared" si="114"/>
        <v>6.4</v>
      </c>
      <c r="AA78" s="55">
        <f t="shared" si="115"/>
        <v>0.7</v>
      </c>
      <c r="AB78" s="55">
        <f t="shared" si="116"/>
        <v>0.1</v>
      </c>
      <c r="AC78" s="55">
        <f t="shared" si="117"/>
        <v>0.4</v>
      </c>
      <c r="AD78" s="55">
        <f t="shared" si="118"/>
        <v>0.6</v>
      </c>
      <c r="AE78" s="55">
        <f t="shared" si="119"/>
        <v>0.5</v>
      </c>
      <c r="AF78" s="55">
        <f t="shared" si="120"/>
        <v>7.2</v>
      </c>
      <c r="AG78" s="55">
        <f>ROUND(IF('Indicator Data'!K81=0,0,IF('Indicator Data'!K81&gt;AG$195,10,IF('Indicator Data'!K81&lt;AG$194,0,10-(AG$195-'Indicator Data'!K81)/(AG$195-AG$194)*10))),1)</f>
        <v>7.6</v>
      </c>
      <c r="AH78" s="55">
        <f t="shared" si="121"/>
        <v>8.1</v>
      </c>
      <c r="AI78" s="55">
        <f t="shared" si="122"/>
        <v>5.9</v>
      </c>
      <c r="AJ78" s="55">
        <f t="shared" si="123"/>
        <v>5.4</v>
      </c>
      <c r="AK78" s="55">
        <f t="shared" si="124"/>
        <v>4.7</v>
      </c>
      <c r="AL78" s="55">
        <f t="shared" si="125"/>
        <v>5.0999999999999996</v>
      </c>
      <c r="AM78" s="55">
        <f t="shared" si="126"/>
        <v>5.2</v>
      </c>
      <c r="AN78" s="55">
        <f t="shared" si="127"/>
        <v>9</v>
      </c>
      <c r="AO78" s="182">
        <f t="shared" si="128"/>
        <v>8.3000000000000007</v>
      </c>
      <c r="AP78" s="182">
        <f t="shared" si="148"/>
        <v>8.4</v>
      </c>
      <c r="AQ78" s="182">
        <f t="shared" si="129"/>
        <v>8.1</v>
      </c>
      <c r="AR78" s="182">
        <f t="shared" si="130"/>
        <v>7.2</v>
      </c>
      <c r="AS78" s="55">
        <f t="shared" si="131"/>
        <v>8.3000000000000007</v>
      </c>
      <c r="AT78" s="55">
        <f>IF('Indicator Data'!L81="No data","x",IF('Indicator Data'!CL81&lt;1000,"x",ROUND((IF('Indicator Data'!L81&gt;AT$195,10,IF('Indicator Data'!L81&lt;AT$194,0,10-(AT$195-'Indicator Data'!L81)/(AT$195-AT$194)*10))),1)))</f>
        <v>4</v>
      </c>
      <c r="AU78" s="182">
        <f t="shared" si="132"/>
        <v>6.2</v>
      </c>
      <c r="AV78" s="55">
        <f>IF('Indicator Data'!M81="No data","x",ROUND(IF('Indicator Data'!M81=0,0,IF(LOG('Indicator Data'!M81)&gt;AV$195,10,IF(LOG('Indicator Data'!M81)&lt;AV$194,0,10-(AV$195-LOG('Indicator Data'!M81))/(AV$195-AV$194)*10))),1))</f>
        <v>10</v>
      </c>
      <c r="AW78" s="56">
        <f>IF(AV78="x","x",'Indicator Data'!M81/'Indicator Data'!$CK81)</f>
        <v>0.28480697788232112</v>
      </c>
      <c r="AX78" s="55">
        <f t="shared" si="149"/>
        <v>3.2</v>
      </c>
      <c r="AY78" s="55">
        <f t="shared" si="150"/>
        <v>8.1</v>
      </c>
      <c r="AZ78" s="55" t="str">
        <f>IF('Indicator Data'!N81="No data","x",ROUND(IF('Indicator Data'!N81=0,0,IF(LOG('Indicator Data'!N81)&gt;AZ$195,10,IF(LOG('Indicator Data'!N81)&lt;AZ$194,0,10-(AZ$195-LOG('Indicator Data'!N81))/(AZ$195-AZ$194)*10))),1))</f>
        <v>x</v>
      </c>
      <c r="BA78" s="56" t="str">
        <f>IF(AZ78="x","x",'Indicator Data'!N81/'Indicator Data'!$CK81)</f>
        <v>x</v>
      </c>
      <c r="BB78" s="55" t="str">
        <f t="shared" si="151"/>
        <v>x</v>
      </c>
      <c r="BC78" s="55" t="str">
        <f t="shared" si="152"/>
        <v>x</v>
      </c>
      <c r="BD78" s="55" t="str">
        <f>IF('Indicator Data'!O81="No data","x",ROUND(IF('Indicator Data'!O81=0,0,IF(LOG('Indicator Data'!O81)&gt;BD$195,10,IF(LOG('Indicator Data'!O81)&lt;BD$194,0,10-(BD$195-LOG('Indicator Data'!O81))/(BD$195-BD$194)*10))),1))</f>
        <v>x</v>
      </c>
      <c r="BE78" s="56" t="str">
        <f>IF(BD78="x","x",'Indicator Data'!O81/'Indicator Data'!$CK81)</f>
        <v>x</v>
      </c>
      <c r="BF78" s="55" t="str">
        <f t="shared" si="153"/>
        <v>x</v>
      </c>
      <c r="BG78" s="55" t="str">
        <f t="shared" si="154"/>
        <v>x</v>
      </c>
      <c r="BH78" s="55" t="str">
        <f>IF('Indicator Data'!P81="No data","x",ROUND(IF('Indicator Data'!P81=0,0,IF(LOG('Indicator Data'!P81)&gt;BH$195,10,IF(LOG('Indicator Data'!P81)&lt;BH$194,0,10-(BH$195-LOG('Indicator Data'!P81))/(BH$195-BH$194)*10))),1))</f>
        <v>x</v>
      </c>
      <c r="BI78" s="56" t="str">
        <f>IF(BH78="x","x",'Indicator Data'!P81/'Indicator Data'!$CK81)</f>
        <v>x</v>
      </c>
      <c r="BJ78" s="55" t="str">
        <f t="shared" si="155"/>
        <v>x</v>
      </c>
      <c r="BK78" s="55" t="str">
        <f t="shared" si="156"/>
        <v>x</v>
      </c>
      <c r="BL78" s="55">
        <f t="shared" si="157"/>
        <v>8.1</v>
      </c>
      <c r="BM78" s="55">
        <f>ROUND(IF('Indicator Data'!Q81=0,0,IF(LOG('Indicator Data'!Q81)&gt;BM$195,10,IF(LOG('Indicator Data'!Q81)&lt;BM$194,0,10-(BM$195-LOG('Indicator Data'!Q81))/(BM$195-BM$194)*10))),1)</f>
        <v>10</v>
      </c>
      <c r="BN78" s="55">
        <f>ROUND(IF('Indicator Data'!R81=0,0,IF(LOG('Indicator Data'!R81)&gt;BN$195,10,IF(LOG('Indicator Data'!R81)&lt;BN$194,0,10-(BN$195-LOG('Indicator Data'!R81))/(BN$195-BN$194)*10))),1)</f>
        <v>10</v>
      </c>
      <c r="BO78" s="55">
        <f t="shared" si="158"/>
        <v>10</v>
      </c>
      <c r="BP78" s="56">
        <f>'Indicator Data'!Q81/'Indicator Data'!$CK81</f>
        <v>0.42269657614717399</v>
      </c>
      <c r="BQ78" s="56">
        <f>'Indicator Data'!R81/'Indicator Data'!$CK81</f>
        <v>0.52250667064783107</v>
      </c>
      <c r="BR78" s="55">
        <f t="shared" si="133"/>
        <v>4.2</v>
      </c>
      <c r="BS78" s="55">
        <f t="shared" si="134"/>
        <v>6.5</v>
      </c>
      <c r="BT78" s="55">
        <f t="shared" si="135"/>
        <v>5.7333333333333334</v>
      </c>
      <c r="BU78" s="55">
        <f t="shared" si="159"/>
        <v>8.6999999999999993</v>
      </c>
      <c r="BV78" s="55">
        <f>ROUND(IF('Indicator Data'!S81=0,0,IF(LOG('Indicator Data'!S81)&gt;BV$195,10,IF(LOG('Indicator Data'!S81)&lt;BV$194,0,10-(BV$195-LOG('Indicator Data'!S81))/(BV$195-BV$194)*10))),1)</f>
        <v>10</v>
      </c>
      <c r="BW78" s="55">
        <f>ROUND(IF('Indicator Data'!T81=0,0,IF(LOG('Indicator Data'!T81)&gt;BW$195,10,IF(LOG('Indicator Data'!T81)&lt;BW$194,0,10-(BW$195-LOG('Indicator Data'!T81))/(BW$195-BW$194)*10))),1)</f>
        <v>10</v>
      </c>
      <c r="BX78" s="55">
        <f t="shared" si="160"/>
        <v>10</v>
      </c>
      <c r="BY78" s="56">
        <f>'Indicator Data'!S81/'Indicator Data'!$CK81</f>
        <v>0.53803205714497737</v>
      </c>
      <c r="BZ78" s="56">
        <f>'Indicator Data'!T81/'Indicator Data'!$CK81</f>
        <v>0.32729836320896133</v>
      </c>
      <c r="CA78" s="55">
        <f t="shared" si="136"/>
        <v>9</v>
      </c>
      <c r="CB78" s="55">
        <f t="shared" si="137"/>
        <v>3.3</v>
      </c>
      <c r="CC78" s="55">
        <f t="shared" si="161"/>
        <v>5.2</v>
      </c>
      <c r="CD78" s="55">
        <f t="shared" si="162"/>
        <v>8.5</v>
      </c>
      <c r="CE78" s="55">
        <f t="shared" si="163"/>
        <v>8.6</v>
      </c>
      <c r="CF78" s="55">
        <f>ROUND(IF('Indicator Data'!U81=0,0,IF(LOG('Indicator Data'!U81)&gt;CF$195,10,IF(LOG('Indicator Data'!U81)&lt;CF$194,0,10-(CF$195-LOG('Indicator Data'!U81))/(CF$195-CF$194)*10))),1)</f>
        <v>10</v>
      </c>
      <c r="CG78" s="56">
        <f>'Indicator Data'!U81/'Indicator Data'!$CK81</f>
        <v>0.35140479107279859</v>
      </c>
      <c r="CH78" s="55">
        <f t="shared" si="138"/>
        <v>3.9</v>
      </c>
      <c r="CI78" s="55">
        <f t="shared" si="164"/>
        <v>8.3000000000000007</v>
      </c>
      <c r="CJ78" s="55">
        <f>ROUND(IF('Indicator Data'!V81=0,0,IF(LOG('Indicator Data'!V81)&gt;CJ$195,10,IF(LOG('Indicator Data'!V81)&lt;CJ$194,0,10-(CJ$195-LOG('Indicator Data'!V81))/(CJ$195-CJ$194)*10))),1)</f>
        <v>10</v>
      </c>
      <c r="CK78" s="56">
        <f>IF('Indicator Data'!V81/'Indicator Data'!$CK81&gt;1,1,'Indicator Data'!V81/'Indicator Data'!$CK81)</f>
        <v>0.97606319366881911</v>
      </c>
      <c r="CL78" s="55">
        <f t="shared" si="139"/>
        <v>9.8000000000000007</v>
      </c>
      <c r="CM78" s="55">
        <f t="shared" si="165"/>
        <v>9.9</v>
      </c>
      <c r="CN78" s="55">
        <f>ROUND(IF('Indicator Data'!W81=0,0,IF(LOG('Indicator Data'!W81)&gt;CN$195,10,IF(LOG('Indicator Data'!W81)&lt;CN$194,0,10-(CN$195-LOG('Indicator Data'!W81))/(CN$195-CN$194)*10))),1)</f>
        <v>10</v>
      </c>
      <c r="CO78" s="56">
        <f>'Indicator Data'!W81/'Indicator Data'!$CK81</f>
        <v>0.97318648772722149</v>
      </c>
      <c r="CP78" s="55">
        <f t="shared" si="140"/>
        <v>9.6999999999999993</v>
      </c>
      <c r="CQ78" s="55">
        <f t="shared" si="166"/>
        <v>9.9</v>
      </c>
      <c r="CR78" s="55">
        <f t="shared" si="141"/>
        <v>9.3000000000000007</v>
      </c>
      <c r="CS78" s="55">
        <f>IF('Indicator Data'!BZ81="No data","x",ROUND(IF('Indicator Data'!BZ81&gt;CS$195,0,IF('Indicator Data'!BZ81&lt;CS$194,10,(CS$195-'Indicator Data'!BZ81)/(CS$195-CS$194)*10)),1))</f>
        <v>4.5</v>
      </c>
      <c r="CT78" s="55">
        <f>IF('Indicator Data'!CA81="No data","x",ROUND(IF('Indicator Data'!CA81&gt;CT$195,0,IF('Indicator Data'!CA81&lt;CT$194,10,(CT$195-'Indicator Data'!CA81)/(CT$195-CT$194)*10)),1))</f>
        <v>1.2</v>
      </c>
      <c r="CU78" s="55">
        <f>IF('Indicator Data'!AC81="No data","x",ROUND(IF('Indicator Data'!AC81&gt;CU$195,0,IF('Indicator Data'!AC81&lt;CU$194,10,(CU$195-'Indicator Data'!AC81)/(CU$195-CU$194)*10)),1))</f>
        <v>4</v>
      </c>
      <c r="CV78" s="55">
        <f t="shared" si="142"/>
        <v>3.2</v>
      </c>
      <c r="CW78" s="55">
        <f>IF('Indicator Data'!X81="No data","x",ROUND(IF(LOG('Indicator Data'!X81)&gt;CW$195,10,IF(LOG('Indicator Data'!X81)&lt;CW$194,0,10-(CW$195-LOG('Indicator Data'!X81))/(CW$195-CW$194)*10)),1))</f>
        <v>8.9</v>
      </c>
      <c r="CX78" s="55">
        <f>IF('Indicator Data'!Y81="No data","x",ROUND(IF('Indicator Data'!Y81&gt;CX$195,10,IF('Indicator Data'!Y81&lt;CX$194,0,10-(CX$195-'Indicator Data'!Y81)/(CX$195-CX$194)*10)),1))</f>
        <v>4.5999999999999996</v>
      </c>
      <c r="CY78" s="55">
        <f>IF('Indicator Data'!Z81="No data","x",ROUND(IF('Indicator Data'!Z81&gt;CY$195,10,IF('Indicator Data'!Z81&lt;CY$194,0,10-(CY$195-'Indicator Data'!Z81)/(CY$195-CY$194)*10)),1))</f>
        <v>3.4</v>
      </c>
      <c r="CZ78" s="55">
        <f>IF('Indicator Data'!AA81="No data","x",ROUND(IF('Indicator Data'!AA81&gt;CZ$195,10,IF('Indicator Data'!AA81&lt;CZ$194,0,10-(CZ$195-'Indicator Data'!AA81)/(CZ$195-CZ$194)*10)),1))</f>
        <v>6.4</v>
      </c>
      <c r="DA78" s="55">
        <f t="shared" si="167"/>
        <v>5.8</v>
      </c>
      <c r="DB78" s="55">
        <f t="shared" si="168"/>
        <v>4.9000000000000004</v>
      </c>
      <c r="DC78" s="55">
        <f>IF('Indicator Data'!AF81="No data","x",ROUND(IF('Indicator Data'!AF81&gt;DC$195,10,IF('Indicator Data'!AF81&lt;DC$194,0,10-(DC$195-'Indicator Data'!AF81)/(DC$195-DC$194)*10)),1))</f>
        <v>3.9</v>
      </c>
      <c r="DD78" s="55">
        <f>IF('Indicator Data'!AG81="No data","x",ROUND(IF('Indicator Data'!AG81&gt;DD$195,10,IF('Indicator Data'!AG81&lt;DD$194,0,10-(DD$195-'Indicator Data'!AG81)/(DD$195-DD$194)*10)),1))</f>
        <v>2.4</v>
      </c>
      <c r="DE78" s="55">
        <f t="shared" si="169"/>
        <v>4.9000000000000004</v>
      </c>
      <c r="DF78" s="55">
        <f>IF('Indicator Data'!AB81="No data","x",ROUND(IF('Indicator Data'!AB81&gt;DF$195,10,IF('Indicator Data'!AB81&lt;DF$194,0,10-(DF$195-'Indicator Data'!AB81)/(DF$195-DF$194)*10)),1))</f>
        <v>8.6</v>
      </c>
      <c r="DG78" s="55">
        <f t="shared" si="170"/>
        <v>4.5999999999999996</v>
      </c>
      <c r="DH78" s="183">
        <f>IF('Indicator Data'!AD81="No data","x",'Indicator Data'!AD81/'Indicator Data'!$CJ81)</f>
        <v>1.3233215040276452E-4</v>
      </c>
      <c r="DI78" s="55">
        <f t="shared" si="171"/>
        <v>8.6999999999999993</v>
      </c>
      <c r="DJ78" s="55">
        <f>IF('Indicator Data'!AE81="No data","x",ROUND(IF('Indicator Data'!AE81&gt;DJ$195,0,IF('Indicator Data'!AE81&lt;DJ$194,10,(DJ$195-'Indicator Data'!AE81)/(DJ$195-DJ$194)*10)),1))</f>
        <v>4</v>
      </c>
      <c r="DK78" s="55">
        <f t="shared" si="172"/>
        <v>6.4</v>
      </c>
      <c r="DL78" s="55">
        <f t="shared" si="173"/>
        <v>5.3</v>
      </c>
      <c r="DM78" s="57">
        <f t="shared" si="143"/>
        <v>7.4</v>
      </c>
      <c r="DN78" s="58">
        <f t="shared" si="144"/>
        <v>7.7</v>
      </c>
      <c r="DO78" s="55">
        <f>ROUND(IF('Indicator Data'!AH81=0,0,IF('Indicator Data'!AH81&gt;DO$195,10,IF('Indicator Data'!AH81&lt;DO$194,0,10-(DO$195-'Indicator Data'!AH81)/(DO$195-DO$194)*10))),1)</f>
        <v>10</v>
      </c>
      <c r="DP78" s="55">
        <f>ROUND(IF('Indicator Data'!AI81=0,0,IF(LOG('Indicator Data'!AI81)&gt;LOG(DP$195),10,IF(LOG('Indicator Data'!AI81)&lt;LOG(DP$194),0,10-(LOG(DP$195)-LOG('Indicator Data'!AI81))/(LOG(DP$195)-LOG(DP$194))*10))),1)</f>
        <v>8.6</v>
      </c>
      <c r="DQ78" s="57">
        <f t="shared" si="145"/>
        <v>9.4</v>
      </c>
      <c r="DR78" s="55">
        <f>'Indicator Data'!AJ81</f>
        <v>0</v>
      </c>
      <c r="DS78" s="55">
        <f>'Indicator Data'!AK81</f>
        <v>4</v>
      </c>
      <c r="DT78" s="57">
        <f t="shared" si="146"/>
        <v>7</v>
      </c>
      <c r="DU78" s="58">
        <f t="shared" si="147"/>
        <v>7</v>
      </c>
      <c r="DV78" s="15"/>
      <c r="DW78" s="103"/>
    </row>
    <row r="79" spans="1:127" s="4" customFormat="1" x14ac:dyDescent="0.3">
      <c r="A79" s="121" t="str">
        <f>'Indicator Data'!A82</f>
        <v>Indonesia</v>
      </c>
      <c r="B79" s="59" t="str">
        <f>'Indicator Data'!B82</f>
        <v>IDN</v>
      </c>
      <c r="C79" s="55">
        <f>ROUND(IF('Indicator Data'!C82=0,0.1,IF(LOG('Indicator Data'!C82)&gt;C$195,10,IF(LOG('Indicator Data'!C82)&lt;C$194,0,10-(C$195-LOG('Indicator Data'!C82))/(C$195-C$194)*10))),1)</f>
        <v>10</v>
      </c>
      <c r="D79" s="55">
        <f>ROUND(IF('Indicator Data'!D82=0,0.1,IF(LOG('Indicator Data'!D82)&gt;D$195,10,IF(LOG('Indicator Data'!D82)&lt;D$194,0,10-(D$195-LOG('Indicator Data'!D82))/(D$195-D$194)*10))),1)</f>
        <v>10</v>
      </c>
      <c r="E79" s="55">
        <f t="shared" si="107"/>
        <v>10</v>
      </c>
      <c r="F79" s="55">
        <f>IF('Indicator Data'!E82="No data",0.1,(ROUND(IF('Indicator Data'!E82=0,0,IF(LOG('Indicator Data'!E82)&gt;F$195,10,IF(LOG('Indicator Data'!E82)&lt;F$194,0,10-(F$195-LOG('Indicator Data'!E82))/(F$195-F$194)*10))),1)))</f>
        <v>10</v>
      </c>
      <c r="G79" s="55">
        <f>ROUND(IF('Indicator Data'!F82=0,0,IF(LOG('Indicator Data'!F82)&gt;G$195,10,IF(LOG('Indicator Data'!F82)&lt;G$194,0,10-(G$195-LOG('Indicator Data'!F82))/(G$195-G$194)*10))),1)</f>
        <v>10</v>
      </c>
      <c r="H79" s="55">
        <f>ROUND(IF('Indicator Data'!G82=0,0,IF(LOG('Indicator Data'!G82)&gt;H$195,10,IF(LOG('Indicator Data'!G82)&lt;H$194,0,10-(H$195-LOG('Indicator Data'!G82))/(H$195-H$194)*10))),1)</f>
        <v>7.6</v>
      </c>
      <c r="I79" s="55">
        <f>ROUND(IF('Indicator Data'!H82=0,0,IF(LOG('Indicator Data'!H82)&gt;I$195,10,IF(LOG('Indicator Data'!H82)&lt;I$194,0,10-(I$195-LOG('Indicator Data'!H82))/(I$195-I$194)*10))),1)</f>
        <v>8.5</v>
      </c>
      <c r="J79" s="55">
        <f t="shared" si="108"/>
        <v>8.1</v>
      </c>
      <c r="K79" s="55">
        <f>ROUND(IF('Indicator Data'!I82=0,0,IF(LOG('Indicator Data'!I82)&gt;K$195,10,IF(LOG('Indicator Data'!I82)&lt;K$194,0,10-(K$195-LOG('Indicator Data'!I82))/(K$195-K$194)*10))),1)</f>
        <v>9.1999999999999993</v>
      </c>
      <c r="L79" s="55">
        <f t="shared" si="109"/>
        <v>8.6999999999999993</v>
      </c>
      <c r="M79" s="55">
        <f>ROUND(IF('Indicator Data'!J82=0,0,IF(LOG('Indicator Data'!J82)&gt;M$195,10,IF(LOG('Indicator Data'!J82)&lt;M$194,0,10-(M$195-LOG('Indicator Data'!J82))/(M$195-M$194)*10))),1)</f>
        <v>8.6999999999999993</v>
      </c>
      <c r="N79" s="56">
        <f>'Indicator Data'!C82/'Indicator Data'!$CK82</f>
        <v>1.8296764768959296E-3</v>
      </c>
      <c r="O79" s="56">
        <f>'Indicator Data'!D82/'Indicator Data'!$CK82</f>
        <v>2.2982534446099577E-4</v>
      </c>
      <c r="P79" s="56">
        <f>IF(F79=0.1,"x",'Indicator Data'!E82/'Indicator Data'!$CK82)</f>
        <v>4.5150435241298956E-3</v>
      </c>
      <c r="Q79" s="56">
        <f>'Indicator Data'!F82/'Indicator Data'!$CK82</f>
        <v>4.6172982486292034E-5</v>
      </c>
      <c r="R79" s="56">
        <f>'Indicator Data'!G82/'Indicator Data'!$CK82</f>
        <v>4.3812571895213034E-4</v>
      </c>
      <c r="S79" s="56">
        <f>'Indicator Data'!H82/'Indicator Data'!$CK82</f>
        <v>3.3313265897643562E-5</v>
      </c>
      <c r="T79" s="56">
        <f>'Indicator Data'!I82/'Indicator Data'!$CK82</f>
        <v>1.5538103132652649E-3</v>
      </c>
      <c r="U79" s="56">
        <f>'Indicator Data'!J82/'Indicator Data'!$CK82</f>
        <v>1.2013361271121557E-4</v>
      </c>
      <c r="V79" s="55">
        <f t="shared" si="110"/>
        <v>9.1</v>
      </c>
      <c r="W79" s="55">
        <f t="shared" si="111"/>
        <v>2.2999999999999998</v>
      </c>
      <c r="X79" s="55">
        <f t="shared" si="112"/>
        <v>6.9</v>
      </c>
      <c r="Y79" s="55">
        <f t="shared" si="113"/>
        <v>3</v>
      </c>
      <c r="Z79" s="55">
        <f t="shared" si="114"/>
        <v>9.3000000000000007</v>
      </c>
      <c r="AA79" s="55">
        <f t="shared" si="115"/>
        <v>0.2</v>
      </c>
      <c r="AB79" s="55">
        <f t="shared" si="116"/>
        <v>0.1</v>
      </c>
      <c r="AC79" s="55">
        <f t="shared" si="117"/>
        <v>0.2</v>
      </c>
      <c r="AD79" s="55">
        <f t="shared" si="118"/>
        <v>1.6</v>
      </c>
      <c r="AE79" s="55">
        <f t="shared" si="119"/>
        <v>0.9</v>
      </c>
      <c r="AF79" s="55">
        <f t="shared" si="120"/>
        <v>0</v>
      </c>
      <c r="AG79" s="55">
        <f>ROUND(IF('Indicator Data'!K82=0,0,IF('Indicator Data'!K82&gt;AG$195,10,IF('Indicator Data'!K82&lt;AG$194,0,10-(AG$195-'Indicator Data'!K82)/(AG$195-AG$194)*10))),1)</f>
        <v>5.7</v>
      </c>
      <c r="AH79" s="55">
        <f t="shared" si="121"/>
        <v>9.6</v>
      </c>
      <c r="AI79" s="55">
        <f t="shared" si="122"/>
        <v>6.2</v>
      </c>
      <c r="AJ79" s="55">
        <f t="shared" si="123"/>
        <v>3.9</v>
      </c>
      <c r="AK79" s="55">
        <f t="shared" si="124"/>
        <v>4.3</v>
      </c>
      <c r="AL79" s="55">
        <f t="shared" si="125"/>
        <v>4.0999999999999996</v>
      </c>
      <c r="AM79" s="55">
        <f t="shared" si="126"/>
        <v>5.4</v>
      </c>
      <c r="AN79" s="55">
        <f t="shared" si="127"/>
        <v>5.9</v>
      </c>
      <c r="AO79" s="182">
        <f t="shared" si="128"/>
        <v>8.9</v>
      </c>
      <c r="AP79" s="182">
        <f t="shared" si="148"/>
        <v>8.1</v>
      </c>
      <c r="AQ79" s="182">
        <f t="shared" si="129"/>
        <v>9.6999999999999993</v>
      </c>
      <c r="AR79" s="182">
        <f t="shared" si="130"/>
        <v>6.1</v>
      </c>
      <c r="AS79" s="55">
        <f t="shared" si="131"/>
        <v>5.8</v>
      </c>
      <c r="AT79" s="55">
        <f>IF('Indicator Data'!L82="No data","x",IF('Indicator Data'!CL82&lt;1000,"x",ROUND((IF('Indicator Data'!L82&gt;AT$195,10,IF('Indicator Data'!L82&lt;AT$194,0,10-(AT$195-'Indicator Data'!L82)/(AT$195-AT$194)*10))),1)))</f>
        <v>1</v>
      </c>
      <c r="AU79" s="182">
        <f t="shared" si="132"/>
        <v>3.4</v>
      </c>
      <c r="AV79" s="55">
        <f>IF('Indicator Data'!M82="No data","x",ROUND(IF('Indicator Data'!M82=0,0,IF(LOG('Indicator Data'!M82)&gt;AV$195,10,IF(LOG('Indicator Data'!M82)&lt;AV$194,0,10-(AV$195-LOG('Indicator Data'!M82))/(AV$195-AV$194)*10))),1))</f>
        <v>9.5</v>
      </c>
      <c r="AW79" s="56">
        <f>IF(AV79="x","x",'Indicator Data'!M82/'Indicator Data'!$CK82)</f>
        <v>0.16358240472604127</v>
      </c>
      <c r="AX79" s="55">
        <f t="shared" si="149"/>
        <v>1.8</v>
      </c>
      <c r="AY79" s="55">
        <f t="shared" si="150"/>
        <v>7.2</v>
      </c>
      <c r="AZ79" s="55" t="str">
        <f>IF('Indicator Data'!N82="No data","x",ROUND(IF('Indicator Data'!N82=0,0,IF(LOG('Indicator Data'!N82)&gt;AZ$195,10,IF(LOG('Indicator Data'!N82)&lt;AZ$194,0,10-(AZ$195-LOG('Indicator Data'!N82))/(AZ$195-AZ$194)*10))),1))</f>
        <v>x</v>
      </c>
      <c r="BA79" s="56" t="str">
        <f>IF(AZ79="x","x",'Indicator Data'!N82/'Indicator Data'!$CK82)</f>
        <v>x</v>
      </c>
      <c r="BB79" s="55" t="str">
        <f t="shared" si="151"/>
        <v>x</v>
      </c>
      <c r="BC79" s="55" t="str">
        <f t="shared" si="152"/>
        <v>x</v>
      </c>
      <c r="BD79" s="55" t="str">
        <f>IF('Indicator Data'!O82="No data","x",ROUND(IF('Indicator Data'!O82=0,0,IF(LOG('Indicator Data'!O82)&gt;BD$195,10,IF(LOG('Indicator Data'!O82)&lt;BD$194,0,10-(BD$195-LOG('Indicator Data'!O82))/(BD$195-BD$194)*10))),1))</f>
        <v>x</v>
      </c>
      <c r="BE79" s="56" t="str">
        <f>IF(BD79="x","x",'Indicator Data'!O82/'Indicator Data'!$CK82)</f>
        <v>x</v>
      </c>
      <c r="BF79" s="55" t="str">
        <f t="shared" si="153"/>
        <v>x</v>
      </c>
      <c r="BG79" s="55" t="str">
        <f t="shared" si="154"/>
        <v>x</v>
      </c>
      <c r="BH79" s="55" t="str">
        <f>IF('Indicator Data'!P82="No data","x",ROUND(IF('Indicator Data'!P82=0,0,IF(LOG('Indicator Data'!P82)&gt;BH$195,10,IF(LOG('Indicator Data'!P82)&lt;BH$194,0,10-(BH$195-LOG('Indicator Data'!P82))/(BH$195-BH$194)*10))),1))</f>
        <v>x</v>
      </c>
      <c r="BI79" s="56" t="str">
        <f>IF(BH79="x","x",'Indicator Data'!P82/'Indicator Data'!$CK82)</f>
        <v>x</v>
      </c>
      <c r="BJ79" s="55" t="str">
        <f t="shared" si="155"/>
        <v>x</v>
      </c>
      <c r="BK79" s="55" t="str">
        <f t="shared" si="156"/>
        <v>x</v>
      </c>
      <c r="BL79" s="55">
        <f t="shared" si="157"/>
        <v>7.2</v>
      </c>
      <c r="BM79" s="55">
        <f>ROUND(IF('Indicator Data'!Q82=0,0,IF(LOG('Indicator Data'!Q82)&gt;BM$195,10,IF(LOG('Indicator Data'!Q82)&lt;BM$194,0,10-(BM$195-LOG('Indicator Data'!Q82))/(BM$195-BM$194)*10))),1)</f>
        <v>10</v>
      </c>
      <c r="BN79" s="55">
        <f>ROUND(IF('Indicator Data'!R82=0,0,IF(LOG('Indicator Data'!R82)&gt;BN$195,10,IF(LOG('Indicator Data'!R82)&lt;BN$194,0,10-(BN$195-LOG('Indicator Data'!R82))/(BN$195-BN$194)*10))),1)</f>
        <v>10</v>
      </c>
      <c r="BO79" s="55">
        <f t="shared" si="158"/>
        <v>10</v>
      </c>
      <c r="BP79" s="56">
        <f>'Indicator Data'!Q82/'Indicator Data'!$CK82</f>
        <v>0.40894623234228178</v>
      </c>
      <c r="BQ79" s="56">
        <f>'Indicator Data'!R82/'Indicator Data'!$CK82</f>
        <v>0.12561753236979073</v>
      </c>
      <c r="BR79" s="55">
        <f t="shared" si="133"/>
        <v>4.0999999999999996</v>
      </c>
      <c r="BS79" s="55">
        <f t="shared" si="134"/>
        <v>1.6</v>
      </c>
      <c r="BT79" s="55">
        <f t="shared" si="135"/>
        <v>2.4333333333333331</v>
      </c>
      <c r="BU79" s="55">
        <f t="shared" si="159"/>
        <v>8</v>
      </c>
      <c r="BV79" s="55">
        <f>ROUND(IF('Indicator Data'!S82=0,0,IF(LOG('Indicator Data'!S82)&gt;BV$195,10,IF(LOG('Indicator Data'!S82)&lt;BV$194,0,10-(BV$195-LOG('Indicator Data'!S82))/(BV$195-BV$194)*10))),1)</f>
        <v>10</v>
      </c>
      <c r="BW79" s="55">
        <f>ROUND(IF('Indicator Data'!T82=0,0,IF(LOG('Indicator Data'!T82)&gt;BW$195,10,IF(LOG('Indicator Data'!T82)&lt;BW$194,0,10-(BW$195-LOG('Indicator Data'!T82))/(BW$195-BW$194)*10))),1)</f>
        <v>9.5</v>
      </c>
      <c r="BX79" s="55">
        <f t="shared" si="160"/>
        <v>9.6666666666666661</v>
      </c>
      <c r="BY79" s="56">
        <f>'Indicator Data'!S82/'Indicator Data'!$CK82</f>
        <v>0.37178382213028638</v>
      </c>
      <c r="BZ79" s="56">
        <f>'Indicator Data'!T82/'Indicator Data'!$CK82</f>
        <v>0.17461834486545999</v>
      </c>
      <c r="CA79" s="55">
        <f t="shared" si="136"/>
        <v>6.2</v>
      </c>
      <c r="CB79" s="55">
        <f t="shared" si="137"/>
        <v>1.7</v>
      </c>
      <c r="CC79" s="55">
        <f t="shared" si="161"/>
        <v>3.1999999999999997</v>
      </c>
      <c r="CD79" s="55">
        <f t="shared" si="162"/>
        <v>7.7</v>
      </c>
      <c r="CE79" s="55">
        <f t="shared" si="163"/>
        <v>7.9</v>
      </c>
      <c r="CF79" s="55">
        <f>ROUND(IF('Indicator Data'!U82=0,0,IF(LOG('Indicator Data'!U82)&gt;CF$195,10,IF(LOG('Indicator Data'!U82)&lt;CF$194,0,10-(CF$195-LOG('Indicator Data'!U82))/(CF$195-CF$194)*10))),1)</f>
        <v>10</v>
      </c>
      <c r="CG79" s="56">
        <f>'Indicator Data'!U82/'Indicator Data'!$CK82</f>
        <v>0.86697225584837867</v>
      </c>
      <c r="CH79" s="55">
        <f t="shared" si="138"/>
        <v>9.6</v>
      </c>
      <c r="CI79" s="55">
        <f t="shared" si="164"/>
        <v>9.8000000000000007</v>
      </c>
      <c r="CJ79" s="55">
        <f>ROUND(IF('Indicator Data'!V82=0,0,IF(LOG('Indicator Data'!V82)&gt;CJ$195,10,IF(LOG('Indicator Data'!V82)&lt;CJ$194,0,10-(CJ$195-LOG('Indicator Data'!V82))/(CJ$195-CJ$194)*10))),1)</f>
        <v>10</v>
      </c>
      <c r="CK79" s="56">
        <f>IF('Indicator Data'!V82/'Indicator Data'!$CK82&gt;1,1,'Indicator Data'!V82/'Indicator Data'!$CK82)</f>
        <v>0.90573545102338548</v>
      </c>
      <c r="CL79" s="55">
        <f t="shared" si="139"/>
        <v>9.1</v>
      </c>
      <c r="CM79" s="55">
        <f t="shared" si="165"/>
        <v>9.6</v>
      </c>
      <c r="CN79" s="55">
        <f>ROUND(IF('Indicator Data'!W82=0,0,IF(LOG('Indicator Data'!W82)&gt;CN$195,10,IF(LOG('Indicator Data'!W82)&lt;CN$194,0,10-(CN$195-LOG('Indicator Data'!W82))/(CN$195-CN$194)*10))),1)</f>
        <v>10</v>
      </c>
      <c r="CO79" s="56">
        <f>'Indicator Data'!W82/'Indicator Data'!$CK82</f>
        <v>0.92399243357414318</v>
      </c>
      <c r="CP79" s="55">
        <f t="shared" si="140"/>
        <v>9.1999999999999993</v>
      </c>
      <c r="CQ79" s="55">
        <f t="shared" si="166"/>
        <v>9.6999999999999993</v>
      </c>
      <c r="CR79" s="55">
        <f t="shared" si="141"/>
        <v>9.4</v>
      </c>
      <c r="CS79" s="55">
        <f>IF('Indicator Data'!BZ82="No data","x",ROUND(IF('Indicator Data'!BZ82&gt;CS$195,0,IF('Indicator Data'!BZ82&lt;CS$194,10,(CS$195-'Indicator Data'!BZ82)/(CS$195-CS$194)*10)),1))</f>
        <v>3</v>
      </c>
      <c r="CT79" s="55">
        <f>IF('Indicator Data'!CA82="No data","x",ROUND(IF('Indicator Data'!CA82&gt;CT$195,0,IF('Indicator Data'!CA82&lt;CT$194,10,(CT$195-'Indicator Data'!CA82)/(CT$195-CT$194)*10)),1))</f>
        <v>1.8</v>
      </c>
      <c r="CU79" s="55">
        <f>IF('Indicator Data'!AC82="No data","x",ROUND(IF('Indicator Data'!AC82&gt;CU$195,0,IF('Indicator Data'!AC82&lt;CU$194,10,(CU$195-'Indicator Data'!AC82)/(CU$195-CU$194)*10)),1))</f>
        <v>3.6</v>
      </c>
      <c r="CV79" s="55">
        <f t="shared" si="142"/>
        <v>2.8</v>
      </c>
      <c r="CW79" s="55">
        <f>IF('Indicator Data'!X82="No data","x",ROUND(IF(LOG('Indicator Data'!X82)&gt;CW$195,10,IF(LOG('Indicator Data'!X82)&lt;CW$194,0,10-(CW$195-LOG('Indicator Data'!X82))/(CW$195-CW$194)*10)),1))</f>
        <v>7.2</v>
      </c>
      <c r="CX79" s="55">
        <f>IF('Indicator Data'!Y82="No data","x",ROUND(IF('Indicator Data'!Y82&gt;CX$195,10,IF('Indicator Data'!Y82&lt;CX$194,0,10-(CX$195-'Indicator Data'!Y82)/(CX$195-CX$194)*10)),1))</f>
        <v>4.7</v>
      </c>
      <c r="CY79" s="55">
        <f>IF('Indicator Data'!Z82="No data","x",ROUND(IF('Indicator Data'!Z82&gt;CY$195,10,IF('Indicator Data'!Z82&lt;CY$194,0,10-(CY$195-'Indicator Data'!Z82)/(CY$195-CY$194)*10)),1))</f>
        <v>5.5</v>
      </c>
      <c r="CZ79" s="55">
        <f>IF('Indicator Data'!AA82="No data","x",ROUND(IF('Indicator Data'!AA82&gt;CZ$195,10,IF('Indicator Data'!AA82&lt;CZ$194,0,10-(CZ$195-'Indicator Data'!AA82)/(CZ$195-CZ$194)*10)),1))</f>
        <v>5</v>
      </c>
      <c r="DA79" s="55">
        <f t="shared" si="167"/>
        <v>5.6</v>
      </c>
      <c r="DB79" s="55">
        <f t="shared" si="168"/>
        <v>4.7</v>
      </c>
      <c r="DC79" s="55">
        <f>IF('Indicator Data'!AF82="No data","x",ROUND(IF('Indicator Data'!AF82&gt;DC$195,10,IF('Indicator Data'!AF82&lt;DC$194,0,10-(DC$195-'Indicator Data'!AF82)/(DC$195-DC$194)*10)),1))</f>
        <v>3.4</v>
      </c>
      <c r="DD79" s="55">
        <f>IF('Indicator Data'!AG82="No data","x",ROUND(IF('Indicator Data'!AG82&gt;DD$195,10,IF('Indicator Data'!AG82&lt;DD$194,0,10-(DD$195-'Indicator Data'!AG82)/(DD$195-DD$194)*10)),1))</f>
        <v>2.6</v>
      </c>
      <c r="DE79" s="55">
        <f t="shared" si="169"/>
        <v>4.7</v>
      </c>
      <c r="DF79" s="55">
        <f>IF('Indicator Data'!AB82="No data","x",ROUND(IF('Indicator Data'!AB82&gt;DF$195,10,IF('Indicator Data'!AB82&lt;DF$194,0,10-(DF$195-'Indicator Data'!AB82)/(DF$195-DF$194)*10)),1))</f>
        <v>3.2</v>
      </c>
      <c r="DG79" s="55">
        <f t="shared" si="170"/>
        <v>2.9</v>
      </c>
      <c r="DH79" s="183">
        <f>IF('Indicator Data'!AD82="No data","x",'Indicator Data'!AD82/'Indicator Data'!$CJ82)</f>
        <v>3.6530177505364822E-5</v>
      </c>
      <c r="DI79" s="55">
        <f t="shared" si="171"/>
        <v>9.6</v>
      </c>
      <c r="DJ79" s="55">
        <f>IF('Indicator Data'!AE82="No data","x",ROUND(IF('Indicator Data'!AE82&gt;DJ$195,0,IF('Indicator Data'!AE82&lt;DJ$194,10,(DJ$195-'Indicator Data'!AE82)/(DJ$195-DJ$194)*10)),1))</f>
        <v>4</v>
      </c>
      <c r="DK79" s="55">
        <f t="shared" si="172"/>
        <v>6.8</v>
      </c>
      <c r="DL79" s="55">
        <f t="shared" si="173"/>
        <v>4.8</v>
      </c>
      <c r="DM79" s="57">
        <f t="shared" si="143"/>
        <v>7.1</v>
      </c>
      <c r="DN79" s="58">
        <f t="shared" si="144"/>
        <v>7.7</v>
      </c>
      <c r="DO79" s="55">
        <f>ROUND(IF('Indicator Data'!AH82=0,0,IF('Indicator Data'!AH82&gt;DO$195,10,IF('Indicator Data'!AH82&lt;DO$194,0,10-(DO$195-'Indicator Data'!AH82)/(DO$195-DO$194)*10))),1)</f>
        <v>9.8000000000000007</v>
      </c>
      <c r="DP79" s="55">
        <f>ROUND(IF('Indicator Data'!AI82=0,0,IF(LOG('Indicator Data'!AI82)&gt;LOG(DP$195),10,IF(LOG('Indicator Data'!AI82)&lt;LOG(DP$194),0,10-(LOG(DP$195)-LOG('Indicator Data'!AI82))/(LOG(DP$195)-LOG(DP$194))*10))),1)</f>
        <v>8.9</v>
      </c>
      <c r="DQ79" s="57">
        <f t="shared" si="145"/>
        <v>9.4</v>
      </c>
      <c r="DR79" s="55">
        <f>'Indicator Data'!AJ82</f>
        <v>0</v>
      </c>
      <c r="DS79" s="55">
        <f>'Indicator Data'!AK82</f>
        <v>4</v>
      </c>
      <c r="DT79" s="57">
        <f t="shared" si="146"/>
        <v>7</v>
      </c>
      <c r="DU79" s="58">
        <f t="shared" si="147"/>
        <v>7</v>
      </c>
      <c r="DV79" s="15"/>
      <c r="DW79" s="103"/>
    </row>
    <row r="80" spans="1:127" s="4" customFormat="1" x14ac:dyDescent="0.3">
      <c r="A80" s="121" t="str">
        <f>'Indicator Data'!A83</f>
        <v>Iran</v>
      </c>
      <c r="B80" s="59" t="str">
        <f>'Indicator Data'!B83</f>
        <v>IRN</v>
      </c>
      <c r="C80" s="55">
        <f>ROUND(IF('Indicator Data'!C83=0,0.1,IF(LOG('Indicator Data'!C83)&gt;C$195,10,IF(LOG('Indicator Data'!C83)&lt;C$194,0,10-(C$195-LOG('Indicator Data'!C83))/(C$195-C$194)*10))),1)</f>
        <v>10</v>
      </c>
      <c r="D80" s="55">
        <f>ROUND(IF('Indicator Data'!D83=0,0.1,IF(LOG('Indicator Data'!D83)&gt;D$195,10,IF(LOG('Indicator Data'!D83)&lt;D$194,0,10-(D$195-LOG('Indicator Data'!D83))/(D$195-D$194)*10))),1)</f>
        <v>10</v>
      </c>
      <c r="E80" s="55">
        <f t="shared" si="107"/>
        <v>10</v>
      </c>
      <c r="F80" s="55">
        <f>IF('Indicator Data'!E83="No data",0.1,(ROUND(IF('Indicator Data'!E83=0,0,IF(LOG('Indicator Data'!E83)&gt;F$195,10,IF(LOG('Indicator Data'!E83)&lt;F$194,0,10-(F$195-LOG('Indicator Data'!E83))/(F$195-F$194)*10))),1)))</f>
        <v>8.6</v>
      </c>
      <c r="G80" s="55">
        <f>ROUND(IF('Indicator Data'!F83=0,0,IF(LOG('Indicator Data'!F83)&gt;G$195,10,IF(LOG('Indicator Data'!F83)&lt;G$194,0,10-(G$195-LOG('Indicator Data'!F83))/(G$195-G$194)*10))),1)</f>
        <v>7.2</v>
      </c>
      <c r="H80" s="55">
        <f>ROUND(IF('Indicator Data'!G83=0,0,IF(LOG('Indicator Data'!G83)&gt;H$195,10,IF(LOG('Indicator Data'!G83)&lt;H$194,0,10-(H$195-LOG('Indicator Data'!G83))/(H$195-H$194)*10))),1)</f>
        <v>2.5</v>
      </c>
      <c r="I80" s="55">
        <f>ROUND(IF('Indicator Data'!H83=0,0,IF(LOG('Indicator Data'!H83)&gt;I$195,10,IF(LOG('Indicator Data'!H83)&lt;I$194,0,10-(I$195-LOG('Indicator Data'!H83))/(I$195-I$194)*10))),1)</f>
        <v>0</v>
      </c>
      <c r="J80" s="55">
        <f t="shared" si="108"/>
        <v>1.3</v>
      </c>
      <c r="K80" s="55">
        <f>ROUND(IF('Indicator Data'!I83=0,0,IF(LOG('Indicator Data'!I83)&gt;K$195,10,IF(LOG('Indicator Data'!I83)&lt;K$194,0,10-(K$195-LOG('Indicator Data'!I83))/(K$195-K$194)*10))),1)</f>
        <v>4.9000000000000004</v>
      </c>
      <c r="L80" s="55">
        <f t="shared" si="109"/>
        <v>3.3</v>
      </c>
      <c r="M80" s="55">
        <f>ROUND(IF('Indicator Data'!J83=0,0,IF(LOG('Indicator Data'!J83)&gt;M$195,10,IF(LOG('Indicator Data'!J83)&lt;M$194,0,10-(M$195-LOG('Indicator Data'!J83))/(M$195-M$194)*10))),1)</f>
        <v>10</v>
      </c>
      <c r="N80" s="56">
        <f>'Indicator Data'!C83/'Indicator Data'!$CK83</f>
        <v>2.0899657972909998E-3</v>
      </c>
      <c r="O80" s="56">
        <f>'Indicator Data'!D83/'Indicator Data'!$CK83</f>
        <v>7.2736023754586322E-4</v>
      </c>
      <c r="P80" s="56">
        <f>IF(F80=0.1,"x",'Indicator Data'!E83/'Indicator Data'!$CK83)</f>
        <v>3.6200056508480815E-3</v>
      </c>
      <c r="Q80" s="56">
        <f>'Indicator Data'!F83/'Indicator Data'!$CK83</f>
        <v>2.7005823670800011E-6</v>
      </c>
      <c r="R80" s="56">
        <f>'Indicator Data'!G83/'Indicator Data'!$CK83</f>
        <v>1.2726573994274111E-5</v>
      </c>
      <c r="S80" s="56">
        <f>'Indicator Data'!H83/'Indicator Data'!$CK83</f>
        <v>0</v>
      </c>
      <c r="T80" s="56">
        <f>'Indicator Data'!I83/'Indicator Data'!$CK83</f>
        <v>3.4538165395889096E-5</v>
      </c>
      <c r="U80" s="56">
        <f>'Indicator Data'!J83/'Indicator Data'!$CK83</f>
        <v>1.3355128198325692E-2</v>
      </c>
      <c r="V80" s="55">
        <f t="shared" si="110"/>
        <v>10</v>
      </c>
      <c r="W80" s="55">
        <f t="shared" si="111"/>
        <v>7.3</v>
      </c>
      <c r="X80" s="55">
        <f t="shared" si="112"/>
        <v>9.1</v>
      </c>
      <c r="Y80" s="55">
        <f t="shared" si="113"/>
        <v>2.4</v>
      </c>
      <c r="Z80" s="55">
        <f t="shared" si="114"/>
        <v>6.5</v>
      </c>
      <c r="AA80" s="55">
        <f t="shared" si="115"/>
        <v>0</v>
      </c>
      <c r="AB80" s="55">
        <f t="shared" si="116"/>
        <v>0</v>
      </c>
      <c r="AC80" s="55">
        <f t="shared" si="117"/>
        <v>0</v>
      </c>
      <c r="AD80" s="55">
        <f t="shared" si="118"/>
        <v>0</v>
      </c>
      <c r="AE80" s="55">
        <f t="shared" si="119"/>
        <v>0</v>
      </c>
      <c r="AF80" s="55">
        <f t="shared" si="120"/>
        <v>4.5</v>
      </c>
      <c r="AG80" s="55">
        <f>ROUND(IF('Indicator Data'!K83=0,0,IF('Indicator Data'!K83&gt;AG$195,10,IF('Indicator Data'!K83&lt;AG$194,0,10-(AG$195-'Indicator Data'!K83)/(AG$195-AG$194)*10))),1)</f>
        <v>1</v>
      </c>
      <c r="AH80" s="55">
        <f t="shared" si="121"/>
        <v>10</v>
      </c>
      <c r="AI80" s="55">
        <f t="shared" si="122"/>
        <v>8.6999999999999993</v>
      </c>
      <c r="AJ80" s="55">
        <f t="shared" si="123"/>
        <v>1.3</v>
      </c>
      <c r="AK80" s="55">
        <f t="shared" si="124"/>
        <v>0</v>
      </c>
      <c r="AL80" s="55">
        <f t="shared" si="125"/>
        <v>0.7</v>
      </c>
      <c r="AM80" s="55">
        <f t="shared" si="126"/>
        <v>2.5</v>
      </c>
      <c r="AN80" s="55">
        <f t="shared" si="127"/>
        <v>8.4</v>
      </c>
      <c r="AO80" s="182">
        <f t="shared" si="128"/>
        <v>9.6</v>
      </c>
      <c r="AP80" s="182">
        <f t="shared" si="148"/>
        <v>6.4</v>
      </c>
      <c r="AQ80" s="182">
        <f t="shared" si="129"/>
        <v>6.9</v>
      </c>
      <c r="AR80" s="182">
        <f t="shared" si="130"/>
        <v>1.8</v>
      </c>
      <c r="AS80" s="55">
        <f t="shared" si="131"/>
        <v>4.7</v>
      </c>
      <c r="AT80" s="55">
        <f>IF('Indicator Data'!L83="No data","x",IF('Indicator Data'!CL83&lt;1000,"x",ROUND((IF('Indicator Data'!L83&gt;AT$195,10,IF('Indicator Data'!L83&lt;AT$194,0,10-(AT$195-'Indicator Data'!L83)/(AT$195-AT$194)*10))),1)))</f>
        <v>6.1</v>
      </c>
      <c r="AU80" s="182">
        <f t="shared" si="132"/>
        <v>5.4</v>
      </c>
      <c r="AV80" s="55">
        <f>IF('Indicator Data'!M83="No data","x",ROUND(IF('Indicator Data'!M83=0,0,IF(LOG('Indicator Data'!M83)&gt;AV$195,10,IF(LOG('Indicator Data'!M83)&lt;AV$194,0,10-(AV$195-LOG('Indicator Data'!M83))/(AV$195-AV$194)*10))),1))</f>
        <v>9.6999999999999993</v>
      </c>
      <c r="AW80" s="56">
        <f>IF(AV80="x","x",'Indicator Data'!M83/'Indicator Data'!$CK83)</f>
        <v>0.80439826409686355</v>
      </c>
      <c r="AX80" s="55">
        <f t="shared" si="149"/>
        <v>8.9</v>
      </c>
      <c r="AY80" s="55">
        <f t="shared" si="150"/>
        <v>9.3000000000000007</v>
      </c>
      <c r="AZ80" s="55" t="str">
        <f>IF('Indicator Data'!N83="No data","x",ROUND(IF('Indicator Data'!N83=0,0,IF(LOG('Indicator Data'!N83)&gt;AZ$195,10,IF(LOG('Indicator Data'!N83)&lt;AZ$194,0,10-(AZ$195-LOG('Indicator Data'!N83))/(AZ$195-AZ$194)*10))),1))</f>
        <v>x</v>
      </c>
      <c r="BA80" s="56" t="str">
        <f>IF(AZ80="x","x",'Indicator Data'!N83/'Indicator Data'!$CK83)</f>
        <v>x</v>
      </c>
      <c r="BB80" s="55" t="str">
        <f t="shared" si="151"/>
        <v>x</v>
      </c>
      <c r="BC80" s="55" t="str">
        <f t="shared" si="152"/>
        <v>x</v>
      </c>
      <c r="BD80" s="55" t="str">
        <f>IF('Indicator Data'!O83="No data","x",ROUND(IF('Indicator Data'!O83=0,0,IF(LOG('Indicator Data'!O83)&gt;BD$195,10,IF(LOG('Indicator Data'!O83)&lt;BD$194,0,10-(BD$195-LOG('Indicator Data'!O83))/(BD$195-BD$194)*10))),1))</f>
        <v>x</v>
      </c>
      <c r="BE80" s="56" t="str">
        <f>IF(BD80="x","x",'Indicator Data'!O83/'Indicator Data'!$CK83)</f>
        <v>x</v>
      </c>
      <c r="BF80" s="55" t="str">
        <f t="shared" si="153"/>
        <v>x</v>
      </c>
      <c r="BG80" s="55" t="str">
        <f t="shared" si="154"/>
        <v>x</v>
      </c>
      <c r="BH80" s="55" t="str">
        <f>IF('Indicator Data'!P83="No data","x",ROUND(IF('Indicator Data'!P83=0,0,IF(LOG('Indicator Data'!P83)&gt;BH$195,10,IF(LOG('Indicator Data'!P83)&lt;BH$194,0,10-(BH$195-LOG('Indicator Data'!P83))/(BH$195-BH$194)*10))),1))</f>
        <v>x</v>
      </c>
      <c r="BI80" s="56" t="str">
        <f>IF(BH80="x","x",'Indicator Data'!P83/'Indicator Data'!$CK83)</f>
        <v>x</v>
      </c>
      <c r="BJ80" s="55" t="str">
        <f t="shared" si="155"/>
        <v>x</v>
      </c>
      <c r="BK80" s="55" t="str">
        <f t="shared" si="156"/>
        <v>x</v>
      </c>
      <c r="BL80" s="55">
        <f t="shared" si="157"/>
        <v>9.3000000000000007</v>
      </c>
      <c r="BM80" s="55">
        <f>ROUND(IF('Indicator Data'!Q83=0,0,IF(LOG('Indicator Data'!Q83)&gt;BM$195,10,IF(LOG('Indicator Data'!Q83)&lt;BM$194,0,10-(BM$195-LOG('Indicator Data'!Q83))/(BM$195-BM$194)*10))),1)</f>
        <v>8</v>
      </c>
      <c r="BN80" s="55">
        <f>ROUND(IF('Indicator Data'!R83=0,0,IF(LOG('Indicator Data'!R83)&gt;BN$195,10,IF(LOG('Indicator Data'!R83)&lt;BN$194,0,10-(BN$195-LOG('Indicator Data'!R83))/(BN$195-BN$194)*10))),1)</f>
        <v>7.2</v>
      </c>
      <c r="BO80" s="55">
        <f t="shared" si="158"/>
        <v>7.4666666666666659</v>
      </c>
      <c r="BP80" s="56">
        <f>'Indicator Data'!Q83/'Indicator Data'!$CK83</f>
        <v>5.3115938019305108E-2</v>
      </c>
      <c r="BQ80" s="56">
        <f>'Indicator Data'!R83/'Indicator Data'!$CK83</f>
        <v>2.4700510104949374E-3</v>
      </c>
      <c r="BR80" s="55">
        <f t="shared" si="133"/>
        <v>0.5</v>
      </c>
      <c r="BS80" s="55">
        <f t="shared" si="134"/>
        <v>0</v>
      </c>
      <c r="BT80" s="55">
        <f t="shared" si="135"/>
        <v>0.16666666666666666</v>
      </c>
      <c r="BU80" s="55">
        <f t="shared" si="159"/>
        <v>4.8</v>
      </c>
      <c r="BV80" s="55">
        <f>ROUND(IF('Indicator Data'!S83=0,0,IF(LOG('Indicator Data'!S83)&gt;BV$195,10,IF(LOG('Indicator Data'!S83)&lt;BV$194,0,10-(BV$195-LOG('Indicator Data'!S83))/(BV$195-BV$194)*10))),1)</f>
        <v>7.5</v>
      </c>
      <c r="BW80" s="55">
        <f>ROUND(IF('Indicator Data'!T83=0,0,IF(LOG('Indicator Data'!T83)&gt;BW$195,10,IF(LOG('Indicator Data'!T83)&lt;BW$194,0,10-(BW$195-LOG('Indicator Data'!T83))/(BW$195-BW$194)*10))),1)</f>
        <v>5.9</v>
      </c>
      <c r="BX80" s="55">
        <f t="shared" si="160"/>
        <v>6.4333333333333336</v>
      </c>
      <c r="BY80" s="56">
        <f>'Indicator Data'!S83/'Indicator Data'!$CK83</f>
        <v>2.3244377639873335E-2</v>
      </c>
      <c r="BZ80" s="56">
        <f>'Indicator Data'!T83/'Indicator Data'!$CK83</f>
        <v>1.6518718797477294E-3</v>
      </c>
      <c r="CA80" s="55">
        <f t="shared" si="136"/>
        <v>0.4</v>
      </c>
      <c r="CB80" s="55">
        <f t="shared" si="137"/>
        <v>0</v>
      </c>
      <c r="CC80" s="55">
        <f t="shared" si="161"/>
        <v>0.13333333333333333</v>
      </c>
      <c r="CD80" s="55">
        <f t="shared" si="162"/>
        <v>3.9</v>
      </c>
      <c r="CE80" s="55">
        <f t="shared" si="163"/>
        <v>4.4000000000000004</v>
      </c>
      <c r="CF80" s="55">
        <f>ROUND(IF('Indicator Data'!U83=0,0,IF(LOG('Indicator Data'!U83)&gt;CF$195,10,IF(LOG('Indicator Data'!U83)&lt;CF$194,0,10-(CF$195-LOG('Indicator Data'!U83))/(CF$195-CF$194)*10))),1)</f>
        <v>7</v>
      </c>
      <c r="CG80" s="56">
        <f>'Indicator Data'!U83/'Indicator Data'!$CK83</f>
        <v>1.0308117134387097E-2</v>
      </c>
      <c r="CH80" s="55">
        <f t="shared" si="138"/>
        <v>0.1</v>
      </c>
      <c r="CI80" s="55">
        <f t="shared" si="164"/>
        <v>4.4000000000000004</v>
      </c>
      <c r="CJ80" s="55">
        <f>ROUND(IF('Indicator Data'!V83=0,0,IF(LOG('Indicator Data'!V83)&gt;CJ$195,10,IF(LOG('Indicator Data'!V83)&lt;CJ$194,0,10-(CJ$195-LOG('Indicator Data'!V83))/(CJ$195-CJ$194)*10))),1)</f>
        <v>9.1999999999999993</v>
      </c>
      <c r="CK80" s="56">
        <f>IF('Indicator Data'!V83/'Indicator Data'!$CK83&gt;1,1,'Indicator Data'!V83/'Indicator Data'!$CK83)</f>
        <v>0.35894838709029453</v>
      </c>
      <c r="CL80" s="55">
        <f t="shared" si="139"/>
        <v>3.6</v>
      </c>
      <c r="CM80" s="55">
        <f t="shared" si="165"/>
        <v>7.3</v>
      </c>
      <c r="CN80" s="55">
        <f>ROUND(IF('Indicator Data'!W83=0,0,IF(LOG('Indicator Data'!W83)&gt;CN$195,10,IF(LOG('Indicator Data'!W83)&lt;CN$194,0,10-(CN$195-LOG('Indicator Data'!W83))/(CN$195-CN$194)*10))),1)</f>
        <v>8.6</v>
      </c>
      <c r="CO80" s="56">
        <f>'Indicator Data'!W83/'Indicator Data'!$CK83</f>
        <v>0.1250474674531111</v>
      </c>
      <c r="CP80" s="55">
        <f t="shared" si="140"/>
        <v>1.3</v>
      </c>
      <c r="CQ80" s="55">
        <f t="shared" si="166"/>
        <v>6.1</v>
      </c>
      <c r="CR80" s="55">
        <f t="shared" si="141"/>
        <v>5.7</v>
      </c>
      <c r="CS80" s="55">
        <f>IF('Indicator Data'!BZ83="No data","x",ROUND(IF('Indicator Data'!BZ83&gt;CS$195,0,IF('Indicator Data'!BZ83&lt;CS$194,10,(CS$195-'Indicator Data'!BZ83)/(CS$195-CS$194)*10)),1))</f>
        <v>1.3</v>
      </c>
      <c r="CT80" s="55">
        <f>IF('Indicator Data'!CA83="No data","x",ROUND(IF('Indicator Data'!CA83&gt;CT$195,0,IF('Indicator Data'!CA83&lt;CT$194,10,(CT$195-'Indicator Data'!CA83)/(CT$195-CT$194)*10)),1))</f>
        <v>0.8</v>
      </c>
      <c r="CU80" s="55" t="str">
        <f>IF('Indicator Data'!AC83="No data","x",ROUND(IF('Indicator Data'!AC83&gt;CU$195,0,IF('Indicator Data'!AC83&lt;CU$194,10,(CU$195-'Indicator Data'!AC83)/(CU$195-CU$194)*10)),1))</f>
        <v>x</v>
      </c>
      <c r="CV80" s="55">
        <f t="shared" si="142"/>
        <v>1.1000000000000001</v>
      </c>
      <c r="CW80" s="55">
        <f>IF('Indicator Data'!X83="No data","x",ROUND(IF(LOG('Indicator Data'!X83)&gt;CW$195,10,IF(LOG('Indicator Data'!X83)&lt;CW$194,0,10-(CW$195-LOG('Indicator Data'!X83))/(CW$195-CW$194)*10)),1))</f>
        <v>5.7</v>
      </c>
      <c r="CX80" s="55">
        <f>IF('Indicator Data'!Y83="No data","x",ROUND(IF('Indicator Data'!Y83&gt;CX$195,10,IF('Indicator Data'!Y83&lt;CX$194,0,10-(CX$195-'Indicator Data'!Y83)/(CX$195-CX$194)*10)),1))</f>
        <v>4.0999999999999996</v>
      </c>
      <c r="CY80" s="55">
        <f>IF('Indicator Data'!Z83="No data","x",ROUND(IF('Indicator Data'!Z83&gt;CY$195,10,IF('Indicator Data'!Z83&lt;CY$194,0,10-(CY$195-'Indicator Data'!Z83)/(CY$195-CY$194)*10)),1))</f>
        <v>7.5</v>
      </c>
      <c r="CZ80" s="55">
        <f>IF('Indicator Data'!AA83="No data","x",ROUND(IF('Indicator Data'!AA83&gt;CZ$195,10,IF('Indicator Data'!AA83&lt;CZ$194,0,10-(CZ$195-'Indicator Data'!AA83)/(CZ$195-CZ$194)*10)),1))</f>
        <v>3.8</v>
      </c>
      <c r="DA80" s="55">
        <f t="shared" si="167"/>
        <v>5.3</v>
      </c>
      <c r="DB80" s="55">
        <f t="shared" si="168"/>
        <v>3.9</v>
      </c>
      <c r="DC80" s="55">
        <f>IF('Indicator Data'!AF83="No data","x",ROUND(IF('Indicator Data'!AF83&gt;DC$195,10,IF('Indicator Data'!AF83&lt;DC$194,0,10-(DC$195-'Indicator Data'!AF83)/(DC$195-DC$194)*10)),1))</f>
        <v>2.7</v>
      </c>
      <c r="DD80" s="55">
        <f>IF('Indicator Data'!AG83="No data","x",ROUND(IF('Indicator Data'!AG83&gt;DD$195,10,IF('Indicator Data'!AG83&lt;DD$194,0,10-(DD$195-'Indicator Data'!AG83)/(DD$195-DD$194)*10)),1))</f>
        <v>2.8</v>
      </c>
      <c r="DE80" s="55">
        <f t="shared" si="169"/>
        <v>4.4000000000000004</v>
      </c>
      <c r="DF80" s="55">
        <f>IF('Indicator Data'!AB83="No data","x",ROUND(IF('Indicator Data'!AB83&gt;DF$195,10,IF('Indicator Data'!AB83&lt;DF$194,0,10-(DF$195-'Indicator Data'!AB83)/(DF$195-DF$194)*10)),1))</f>
        <v>0.2</v>
      </c>
      <c r="DG80" s="55">
        <f t="shared" si="170"/>
        <v>0.8</v>
      </c>
      <c r="DH80" s="183">
        <f>IF('Indicator Data'!AD83="No data","x",'Indicator Data'!AD83/'Indicator Data'!$CJ83)</f>
        <v>2.3614860298502689E-4</v>
      </c>
      <c r="DI80" s="55">
        <f t="shared" si="171"/>
        <v>7.6</v>
      </c>
      <c r="DJ80" s="55">
        <f>IF('Indicator Data'!AE83="No data","x",ROUND(IF('Indicator Data'!AE83&gt;DJ$195,0,IF('Indicator Data'!AE83&lt;DJ$194,10,(DJ$195-'Indicator Data'!AE83)/(DJ$195-DJ$194)*10)),1))</f>
        <v>2</v>
      </c>
      <c r="DK80" s="55">
        <f t="shared" si="172"/>
        <v>4.8</v>
      </c>
      <c r="DL80" s="55">
        <f t="shared" si="173"/>
        <v>3.3</v>
      </c>
      <c r="DM80" s="57">
        <f t="shared" si="143"/>
        <v>6.3</v>
      </c>
      <c r="DN80" s="58">
        <f t="shared" si="144"/>
        <v>6.7</v>
      </c>
      <c r="DO80" s="55">
        <f>ROUND(IF('Indicator Data'!AH83=0,0,IF('Indicator Data'!AH83&gt;DO$195,10,IF('Indicator Data'!AH83&lt;DO$194,0,10-(DO$195-'Indicator Data'!AH83)/(DO$195-DO$194)*10))),1)</f>
        <v>8.6999999999999993</v>
      </c>
      <c r="DP80" s="55">
        <f>ROUND(IF('Indicator Data'!AI83=0,0,IF(LOG('Indicator Data'!AI83)&gt;LOG(DP$195),10,IF(LOG('Indicator Data'!AI83)&lt;LOG(DP$194),0,10-(LOG(DP$195)-LOG('Indicator Data'!AI83))/(LOG(DP$195)-LOG(DP$194))*10))),1)</f>
        <v>8.6999999999999993</v>
      </c>
      <c r="DQ80" s="57">
        <f t="shared" si="145"/>
        <v>8.6999999999999993</v>
      </c>
      <c r="DR80" s="55">
        <f>'Indicator Data'!AJ83</f>
        <v>0</v>
      </c>
      <c r="DS80" s="55">
        <f>'Indicator Data'!AK83</f>
        <v>0</v>
      </c>
      <c r="DT80" s="57">
        <f t="shared" si="146"/>
        <v>0</v>
      </c>
      <c r="DU80" s="58">
        <f t="shared" si="147"/>
        <v>6.1</v>
      </c>
      <c r="DV80" s="15"/>
      <c r="DW80" s="103"/>
    </row>
    <row r="81" spans="1:127" s="4" customFormat="1" x14ac:dyDescent="0.3">
      <c r="A81" s="121" t="str">
        <f>'Indicator Data'!A84</f>
        <v>Iraq</v>
      </c>
      <c r="B81" s="59" t="str">
        <f>'Indicator Data'!B84</f>
        <v>IRQ</v>
      </c>
      <c r="C81" s="55">
        <f>ROUND(IF('Indicator Data'!C84=0,0.1,IF(LOG('Indicator Data'!C84)&gt;C$195,10,IF(LOG('Indicator Data'!C84)&lt;C$194,0,10-(C$195-LOG('Indicator Data'!C84))/(C$195-C$194)*10))),1)</f>
        <v>8.8000000000000007</v>
      </c>
      <c r="D81" s="55">
        <f>ROUND(IF('Indicator Data'!D84=0,0.1,IF(LOG('Indicator Data'!D84)&gt;D$195,10,IF(LOG('Indicator Data'!D84)&lt;D$194,0,10-(D$195-LOG('Indicator Data'!D84))/(D$195-D$194)*10))),1)</f>
        <v>4.8</v>
      </c>
      <c r="E81" s="55">
        <f t="shared" si="107"/>
        <v>7.3</v>
      </c>
      <c r="F81" s="55">
        <f>IF('Indicator Data'!E84="No data",0.1,(ROUND(IF('Indicator Data'!E84=0,0,IF(LOG('Indicator Data'!E84)&gt;F$195,10,IF(LOG('Indicator Data'!E84)&lt;F$194,0,10-(F$195-LOG('Indicator Data'!E84))/(F$195-F$194)*10))),1)))</f>
        <v>9.3000000000000007</v>
      </c>
      <c r="G81" s="55">
        <f>ROUND(IF('Indicator Data'!F84=0,0,IF(LOG('Indicator Data'!F84)&gt;G$195,10,IF(LOG('Indicator Data'!F84)&lt;G$194,0,10-(G$195-LOG('Indicator Data'!F84))/(G$195-G$194)*10))),1)</f>
        <v>0</v>
      </c>
      <c r="H81" s="55">
        <f>ROUND(IF('Indicator Data'!G84=0,0,IF(LOG('Indicator Data'!G84)&gt;H$195,10,IF(LOG('Indicator Data'!G84)&lt;H$194,0,10-(H$195-LOG('Indicator Data'!G84))/(H$195-H$194)*10))),1)</f>
        <v>0</v>
      </c>
      <c r="I81" s="55">
        <f>ROUND(IF('Indicator Data'!H84=0,0,IF(LOG('Indicator Data'!H84)&gt;I$195,10,IF(LOG('Indicator Data'!H84)&lt;I$194,0,10-(I$195-LOG('Indicator Data'!H84))/(I$195-I$194)*10))),1)</f>
        <v>0</v>
      </c>
      <c r="J81" s="55">
        <f t="shared" si="108"/>
        <v>0</v>
      </c>
      <c r="K81" s="55">
        <f>ROUND(IF('Indicator Data'!I84=0,0,IF(LOG('Indicator Data'!I84)&gt;K$195,10,IF(LOG('Indicator Data'!I84)&lt;K$194,0,10-(K$195-LOG('Indicator Data'!I84))/(K$195-K$194)*10))),1)</f>
        <v>0</v>
      </c>
      <c r="L81" s="55">
        <f t="shared" si="109"/>
        <v>0</v>
      </c>
      <c r="M81" s="55">
        <f>ROUND(IF('Indicator Data'!J84=0,0,IF(LOG('Indicator Data'!J84)&gt;M$195,10,IF(LOG('Indicator Data'!J84)&lt;M$194,0,10-(M$195-LOG('Indicator Data'!J84))/(M$195-M$194)*10))),1)</f>
        <v>0</v>
      </c>
      <c r="N81" s="56">
        <f>'Indicator Data'!C84/'Indicator Data'!$CK84</f>
        <v>9.3797958311196792E-4</v>
      </c>
      <c r="O81" s="56">
        <f>'Indicator Data'!D84/'Indicator Data'!$CK84</f>
        <v>7.4825599974101856E-6</v>
      </c>
      <c r="P81" s="56">
        <f>IF(F81=0.1,"x",'Indicator Data'!E84/'Indicator Data'!$CK84)</f>
        <v>1.4553166500397903E-2</v>
      </c>
      <c r="Q81" s="56">
        <f>'Indicator Data'!F84/'Indicator Data'!$CK84</f>
        <v>0</v>
      </c>
      <c r="R81" s="56">
        <f>'Indicator Data'!G84/'Indicator Data'!$CK84</f>
        <v>0</v>
      </c>
      <c r="S81" s="56">
        <f>'Indicator Data'!H84/'Indicator Data'!$CK84</f>
        <v>0</v>
      </c>
      <c r="T81" s="56">
        <f>'Indicator Data'!I84/'Indicator Data'!$CK84</f>
        <v>0</v>
      </c>
      <c r="U81" s="56">
        <f>'Indicator Data'!J84/'Indicator Data'!$CK84</f>
        <v>0</v>
      </c>
      <c r="V81" s="55">
        <f t="shared" si="110"/>
        <v>4.7</v>
      </c>
      <c r="W81" s="55">
        <f t="shared" si="111"/>
        <v>0.1</v>
      </c>
      <c r="X81" s="55">
        <f t="shared" si="112"/>
        <v>2.7</v>
      </c>
      <c r="Y81" s="55">
        <f t="shared" si="113"/>
        <v>9.6999999999999993</v>
      </c>
      <c r="Z81" s="55">
        <f t="shared" si="114"/>
        <v>0</v>
      </c>
      <c r="AA81" s="55">
        <f t="shared" si="115"/>
        <v>0</v>
      </c>
      <c r="AB81" s="55">
        <f t="shared" si="116"/>
        <v>0</v>
      </c>
      <c r="AC81" s="55">
        <f t="shared" si="117"/>
        <v>0</v>
      </c>
      <c r="AD81" s="55">
        <f t="shared" si="118"/>
        <v>0</v>
      </c>
      <c r="AE81" s="55">
        <f t="shared" si="119"/>
        <v>0</v>
      </c>
      <c r="AF81" s="55">
        <f t="shared" si="120"/>
        <v>0</v>
      </c>
      <c r="AG81" s="55">
        <f>ROUND(IF('Indicator Data'!K84=0,0,IF('Indicator Data'!K84&gt;AG$195,10,IF('Indicator Data'!K84&lt;AG$194,0,10-(AG$195-'Indicator Data'!K84)/(AG$195-AG$194)*10))),1)</f>
        <v>1</v>
      </c>
      <c r="AH81" s="55">
        <f t="shared" si="121"/>
        <v>6.8</v>
      </c>
      <c r="AI81" s="55">
        <f t="shared" si="122"/>
        <v>2.5</v>
      </c>
      <c r="AJ81" s="55">
        <f t="shared" si="123"/>
        <v>0</v>
      </c>
      <c r="AK81" s="55">
        <f t="shared" si="124"/>
        <v>0</v>
      </c>
      <c r="AL81" s="55">
        <f t="shared" si="125"/>
        <v>0</v>
      </c>
      <c r="AM81" s="55">
        <f t="shared" si="126"/>
        <v>0</v>
      </c>
      <c r="AN81" s="55">
        <f t="shared" si="127"/>
        <v>0</v>
      </c>
      <c r="AO81" s="182">
        <f t="shared" si="128"/>
        <v>5.4</v>
      </c>
      <c r="AP81" s="182">
        <f t="shared" si="148"/>
        <v>9.5</v>
      </c>
      <c r="AQ81" s="182">
        <f t="shared" si="129"/>
        <v>0</v>
      </c>
      <c r="AR81" s="182">
        <f t="shared" si="130"/>
        <v>0</v>
      </c>
      <c r="AS81" s="55">
        <f t="shared" si="131"/>
        <v>0.5</v>
      </c>
      <c r="AT81" s="55">
        <f>IF('Indicator Data'!L84="No data","x",IF('Indicator Data'!CL84&lt;1000,"x",ROUND((IF('Indicator Data'!L84&gt;AT$195,10,IF('Indicator Data'!L84&lt;AT$194,0,10-(AT$195-'Indicator Data'!L84)/(AT$195-AT$194)*10))),1)))</f>
        <v>6.1</v>
      </c>
      <c r="AU81" s="182">
        <f t="shared" si="132"/>
        <v>3.3</v>
      </c>
      <c r="AV81" s="55">
        <f>IF('Indicator Data'!M84="No data","x",ROUND(IF('Indicator Data'!M84=0,0,IF(LOG('Indicator Data'!M84)&gt;AV$195,10,IF(LOG('Indicator Data'!M84)&lt;AV$194,0,10-(AV$195-LOG('Indicator Data'!M84))/(AV$195-AV$194)*10))),1))</f>
        <v>9.3000000000000007</v>
      </c>
      <c r="AW81" s="56">
        <f>IF(AV81="x","x",'Indicator Data'!M84/'Indicator Data'!$CK84)</f>
        <v>0.86484974849424845</v>
      </c>
      <c r="AX81" s="55">
        <f t="shared" si="149"/>
        <v>9.6</v>
      </c>
      <c r="AY81" s="55">
        <f t="shared" si="150"/>
        <v>9.5</v>
      </c>
      <c r="AZ81" s="55" t="str">
        <f>IF('Indicator Data'!N84="No data","x",ROUND(IF('Indicator Data'!N84=0,0,IF(LOG('Indicator Data'!N84)&gt;AZ$195,10,IF(LOG('Indicator Data'!N84)&lt;AZ$194,0,10-(AZ$195-LOG('Indicator Data'!N84))/(AZ$195-AZ$194)*10))),1))</f>
        <v>x</v>
      </c>
      <c r="BA81" s="56" t="str">
        <f>IF(AZ81="x","x",'Indicator Data'!N84/'Indicator Data'!$CK84)</f>
        <v>x</v>
      </c>
      <c r="BB81" s="55" t="str">
        <f t="shared" si="151"/>
        <v>x</v>
      </c>
      <c r="BC81" s="55" t="str">
        <f t="shared" si="152"/>
        <v>x</v>
      </c>
      <c r="BD81" s="55" t="str">
        <f>IF('Indicator Data'!O84="No data","x",ROUND(IF('Indicator Data'!O84=0,0,IF(LOG('Indicator Data'!O84)&gt;BD$195,10,IF(LOG('Indicator Data'!O84)&lt;BD$194,0,10-(BD$195-LOG('Indicator Data'!O84))/(BD$195-BD$194)*10))),1))</f>
        <v>x</v>
      </c>
      <c r="BE81" s="56" t="str">
        <f>IF(BD81="x","x",'Indicator Data'!O84/'Indicator Data'!$CK84)</f>
        <v>x</v>
      </c>
      <c r="BF81" s="55" t="str">
        <f t="shared" si="153"/>
        <v>x</v>
      </c>
      <c r="BG81" s="55" t="str">
        <f t="shared" si="154"/>
        <v>x</v>
      </c>
      <c r="BH81" s="55" t="str">
        <f>IF('Indicator Data'!P84="No data","x",ROUND(IF('Indicator Data'!P84=0,0,IF(LOG('Indicator Data'!P84)&gt;BH$195,10,IF(LOG('Indicator Data'!P84)&lt;BH$194,0,10-(BH$195-LOG('Indicator Data'!P84))/(BH$195-BH$194)*10))),1))</f>
        <v>x</v>
      </c>
      <c r="BI81" s="56" t="str">
        <f>IF(BH81="x","x",'Indicator Data'!P84/'Indicator Data'!$CK84)</f>
        <v>x</v>
      </c>
      <c r="BJ81" s="55" t="str">
        <f t="shared" si="155"/>
        <v>x</v>
      </c>
      <c r="BK81" s="55" t="str">
        <f t="shared" si="156"/>
        <v>x</v>
      </c>
      <c r="BL81" s="55">
        <f t="shared" si="157"/>
        <v>9.5</v>
      </c>
      <c r="BM81" s="55">
        <f>ROUND(IF('Indicator Data'!Q84=0,0,IF(LOG('Indicator Data'!Q84)&gt;BM$195,10,IF(LOG('Indicator Data'!Q84)&lt;BM$194,0,10-(BM$195-LOG('Indicator Data'!Q84))/(BM$195-BM$194)*10))),1)</f>
        <v>7.9</v>
      </c>
      <c r="BN81" s="55">
        <f>ROUND(IF('Indicator Data'!R84=0,0,IF(LOG('Indicator Data'!R84)&gt;BN$195,10,IF(LOG('Indicator Data'!R84)&lt;BN$194,0,10-(BN$195-LOG('Indicator Data'!R84))/(BN$195-BN$194)*10))),1)</f>
        <v>0</v>
      </c>
      <c r="BO81" s="55">
        <f t="shared" si="158"/>
        <v>2.6333333333333333</v>
      </c>
      <c r="BP81" s="56">
        <f>'Indicator Data'!Q84/'Indicator Data'!$CK84</f>
        <v>0.10011230552813079</v>
      </c>
      <c r="BQ81" s="56">
        <f>'Indicator Data'!R84/'Indicator Data'!$CK84</f>
        <v>0</v>
      </c>
      <c r="BR81" s="55">
        <f t="shared" si="133"/>
        <v>1</v>
      </c>
      <c r="BS81" s="55">
        <f t="shared" si="134"/>
        <v>0</v>
      </c>
      <c r="BT81" s="55">
        <f t="shared" si="135"/>
        <v>0.33333333333333331</v>
      </c>
      <c r="BU81" s="55">
        <f t="shared" si="159"/>
        <v>1.6</v>
      </c>
      <c r="BV81" s="55">
        <f>ROUND(IF('Indicator Data'!S84=0,0,IF(LOG('Indicator Data'!S84)&gt;BV$195,10,IF(LOG('Indicator Data'!S84)&lt;BV$194,0,10-(BV$195-LOG('Indicator Data'!S84))/(BV$195-BV$194)*10))),1)</f>
        <v>0</v>
      </c>
      <c r="BW81" s="55">
        <f>ROUND(IF('Indicator Data'!T84=0,0,IF(LOG('Indicator Data'!T84)&gt;BW$195,10,IF(LOG('Indicator Data'!T84)&lt;BW$194,0,10-(BW$195-LOG('Indicator Data'!T84))/(BW$195-BW$194)*10))),1)</f>
        <v>0</v>
      </c>
      <c r="BX81" s="55">
        <f t="shared" si="160"/>
        <v>0</v>
      </c>
      <c r="BY81" s="56">
        <f>'Indicator Data'!S84/'Indicator Data'!$CK84</f>
        <v>0</v>
      </c>
      <c r="BZ81" s="56">
        <f>'Indicator Data'!T84/'Indicator Data'!$CK84</f>
        <v>0</v>
      </c>
      <c r="CA81" s="55">
        <f t="shared" si="136"/>
        <v>0</v>
      </c>
      <c r="CB81" s="55">
        <f t="shared" si="137"/>
        <v>0</v>
      </c>
      <c r="CC81" s="55">
        <f t="shared" si="161"/>
        <v>0</v>
      </c>
      <c r="CD81" s="55">
        <f t="shared" si="162"/>
        <v>0</v>
      </c>
      <c r="CE81" s="55">
        <f t="shared" si="163"/>
        <v>0.8</v>
      </c>
      <c r="CF81" s="55">
        <f>ROUND(IF('Indicator Data'!U84=0,0,IF(LOG('Indicator Data'!U84)&gt;CF$195,10,IF(LOG('Indicator Data'!U84)&lt;CF$194,0,10-(CF$195-LOG('Indicator Data'!U84))/(CF$195-CF$194)*10))),1)</f>
        <v>7.6</v>
      </c>
      <c r="CG81" s="56">
        <f>'Indicator Data'!U84/'Indicator Data'!$CK84</f>
        <v>5.6195255378280289E-2</v>
      </c>
      <c r="CH81" s="55">
        <f t="shared" si="138"/>
        <v>0.6</v>
      </c>
      <c r="CI81" s="55">
        <f t="shared" si="164"/>
        <v>5</v>
      </c>
      <c r="CJ81" s="55">
        <f>ROUND(IF('Indicator Data'!V84=0,0,IF(LOG('Indicator Data'!V84)&gt;CJ$195,10,IF(LOG('Indicator Data'!V84)&lt;CJ$194,0,10-(CJ$195-LOG('Indicator Data'!V84))/(CJ$195-CJ$194)*10))),1)</f>
        <v>9.1</v>
      </c>
      <c r="CK81" s="56">
        <f>IF('Indicator Data'!V84/'Indicator Data'!$CK84&gt;1,1,'Indicator Data'!V84/'Indicator Data'!$CK84)</f>
        <v>0.66166473411527593</v>
      </c>
      <c r="CL81" s="55">
        <f t="shared" si="139"/>
        <v>6.6</v>
      </c>
      <c r="CM81" s="55">
        <f t="shared" si="165"/>
        <v>8.1</v>
      </c>
      <c r="CN81" s="55">
        <f>ROUND(IF('Indicator Data'!W84=0,0,IF(LOG('Indicator Data'!W84)&gt;CN$195,10,IF(LOG('Indicator Data'!W84)&lt;CN$194,0,10-(CN$195-LOG('Indicator Data'!W84))/(CN$195-CN$194)*10))),1)</f>
        <v>9.3000000000000007</v>
      </c>
      <c r="CO81" s="56">
        <f>'Indicator Data'!W84/'Indicator Data'!$CK84</f>
        <v>0.86330711343555555</v>
      </c>
      <c r="CP81" s="55">
        <f t="shared" si="140"/>
        <v>8.6</v>
      </c>
      <c r="CQ81" s="55">
        <f t="shared" si="166"/>
        <v>9</v>
      </c>
      <c r="CR81" s="55">
        <f t="shared" si="141"/>
        <v>6.6</v>
      </c>
      <c r="CS81" s="55">
        <f>IF('Indicator Data'!BZ84="No data","x",ROUND(IF('Indicator Data'!BZ84&gt;CS$195,0,IF('Indicator Data'!BZ84&lt;CS$194,10,(CS$195-'Indicator Data'!BZ84)/(CS$195-CS$194)*10)),1))</f>
        <v>0.7</v>
      </c>
      <c r="CT81" s="55">
        <f>IF('Indicator Data'!CA84="No data","x",ROUND(IF('Indicator Data'!CA84&gt;CT$195,0,IF('Indicator Data'!CA84&lt;CT$194,10,(CT$195-'Indicator Data'!CA84)/(CT$195-CT$194)*10)),1))</f>
        <v>0.6</v>
      </c>
      <c r="CU81" s="55">
        <f>IF('Indicator Data'!AC84="No data","x",ROUND(IF('Indicator Data'!AC84&gt;CU$195,0,IF('Indicator Data'!AC84&lt;CU$194,10,(CU$195-'Indicator Data'!AC84)/(CU$195-CU$194)*10)),1))</f>
        <v>0.5</v>
      </c>
      <c r="CV81" s="55">
        <f t="shared" si="142"/>
        <v>0.6</v>
      </c>
      <c r="CW81" s="55">
        <f>IF('Indicator Data'!X84="No data","x",ROUND(IF(LOG('Indicator Data'!X84)&gt;CW$195,10,IF(LOG('Indicator Data'!X84)&lt;CW$194,0,10-(CW$195-LOG('Indicator Data'!X84))/(CW$195-CW$194)*10)),1))</f>
        <v>6.5</v>
      </c>
      <c r="CX81" s="55">
        <f>IF('Indicator Data'!Y84="No data","x",ROUND(IF('Indicator Data'!Y84&gt;CX$195,10,IF('Indicator Data'!Y84&lt;CX$194,0,10-(CX$195-'Indicator Data'!Y84)/(CX$195-CX$194)*10)),1))</f>
        <v>5.2</v>
      </c>
      <c r="CY81" s="55">
        <f>IF('Indicator Data'!Z84="No data","x",ROUND(IF('Indicator Data'!Z84&gt;CY$195,10,IF('Indicator Data'!Z84&lt;CY$194,0,10-(CY$195-'Indicator Data'!Z84)/(CY$195-CY$194)*10)),1))</f>
        <v>7</v>
      </c>
      <c r="CZ81" s="55" t="str">
        <f>IF('Indicator Data'!AA84="No data","x",ROUND(IF('Indicator Data'!AA84&gt;CZ$195,10,IF('Indicator Data'!AA84&lt;CZ$194,0,10-(CZ$195-'Indicator Data'!AA84)/(CZ$195-CZ$194)*10)),1))</f>
        <v>x</v>
      </c>
      <c r="DA81" s="55">
        <f t="shared" si="167"/>
        <v>6.2</v>
      </c>
      <c r="DB81" s="55">
        <f t="shared" si="168"/>
        <v>4.3</v>
      </c>
      <c r="DC81" s="55">
        <f>IF('Indicator Data'!AF84="No data","x",ROUND(IF('Indicator Data'!AF84&gt;DC$195,10,IF('Indicator Data'!AF84&lt;DC$194,0,10-(DC$195-'Indicator Data'!AF84)/(DC$195-DC$194)*10)),1))</f>
        <v>5.2</v>
      </c>
      <c r="DD81" s="55">
        <f>IF('Indicator Data'!AG84="No data","x",ROUND(IF('Indicator Data'!AG84&gt;DD$195,10,IF('Indicator Data'!AG84&lt;DD$194,0,10-(DD$195-'Indicator Data'!AG84)/(DD$195-DD$194)*10)),1))</f>
        <v>5.8</v>
      </c>
      <c r="DE81" s="55">
        <f t="shared" si="169"/>
        <v>5.9</v>
      </c>
      <c r="DF81" s="55">
        <f>IF('Indicator Data'!AB84="No data","x",ROUND(IF('Indicator Data'!AB84&gt;DF$195,10,IF('Indicator Data'!AB84&lt;DF$194,0,10-(DF$195-'Indicator Data'!AB84)/(DF$195-DF$194)*10)),1))</f>
        <v>0</v>
      </c>
      <c r="DG81" s="55">
        <f t="shared" si="170"/>
        <v>0.5</v>
      </c>
      <c r="DH81" s="183">
        <f>IF('Indicator Data'!AD84="No data","x",'Indicator Data'!AD84/'Indicator Data'!$CJ84)</f>
        <v>1.4072830561364752E-4</v>
      </c>
      <c r="DI81" s="55">
        <f t="shared" si="171"/>
        <v>8.6</v>
      </c>
      <c r="DJ81" s="55">
        <f>IF('Indicator Data'!AE84="No data","x",ROUND(IF('Indicator Data'!AE84&gt;DJ$195,0,IF('Indicator Data'!AE84&lt;DJ$194,10,(DJ$195-'Indicator Data'!AE84)/(DJ$195-DJ$194)*10)),1))</f>
        <v>4</v>
      </c>
      <c r="DK81" s="55">
        <f t="shared" si="172"/>
        <v>6.3</v>
      </c>
      <c r="DL81" s="55">
        <f t="shared" si="173"/>
        <v>4.2</v>
      </c>
      <c r="DM81" s="57">
        <f t="shared" si="143"/>
        <v>6.8</v>
      </c>
      <c r="DN81" s="58">
        <f t="shared" si="144"/>
        <v>5.3</v>
      </c>
      <c r="DO81" s="55">
        <f>ROUND(IF('Indicator Data'!AH84=0,0,IF('Indicator Data'!AH84&gt;DO$195,10,IF('Indicator Data'!AH84&lt;DO$194,0,10-(DO$195-'Indicator Data'!AH84)/(DO$195-DO$194)*10))),1)</f>
        <v>10</v>
      </c>
      <c r="DP81" s="55">
        <f>ROUND(IF('Indicator Data'!AI84=0,0,IF(LOG('Indicator Data'!AI84)&gt;LOG(DP$195),10,IF(LOG('Indicator Data'!AI84)&lt;LOG(DP$194),0,10-(LOG(DP$195)-LOG('Indicator Data'!AI84))/(LOG(DP$195)-LOG(DP$194))*10))),1)</f>
        <v>10</v>
      </c>
      <c r="DQ81" s="57">
        <f t="shared" si="145"/>
        <v>10</v>
      </c>
      <c r="DR81" s="55">
        <f>'Indicator Data'!AJ84</f>
        <v>4</v>
      </c>
      <c r="DS81" s="55">
        <f>'Indicator Data'!AK84</f>
        <v>5</v>
      </c>
      <c r="DT81" s="57">
        <f t="shared" si="146"/>
        <v>9</v>
      </c>
      <c r="DU81" s="58">
        <f t="shared" si="147"/>
        <v>9</v>
      </c>
      <c r="DV81" s="15"/>
      <c r="DW81" s="103"/>
    </row>
    <row r="82" spans="1:127" s="4" customFormat="1" x14ac:dyDescent="0.3">
      <c r="A82" s="121" t="str">
        <f>'Indicator Data'!A85</f>
        <v>Ireland</v>
      </c>
      <c r="B82" s="59" t="str">
        <f>'Indicator Data'!B85</f>
        <v>IRL</v>
      </c>
      <c r="C82" s="55">
        <f>ROUND(IF('Indicator Data'!C85=0,0.1,IF(LOG('Indicator Data'!C85)&gt;C$195,10,IF(LOG('Indicator Data'!C85)&lt;C$194,0,10-(C$195-LOG('Indicator Data'!C85))/(C$195-C$194)*10))),1)</f>
        <v>0.1</v>
      </c>
      <c r="D82" s="55">
        <f>ROUND(IF('Indicator Data'!D85=0,0.1,IF(LOG('Indicator Data'!D85)&gt;D$195,10,IF(LOG('Indicator Data'!D85)&lt;D$194,0,10-(D$195-LOG('Indicator Data'!D85))/(D$195-D$194)*10))),1)</f>
        <v>0.1</v>
      </c>
      <c r="E82" s="55">
        <f t="shared" si="107"/>
        <v>0.1</v>
      </c>
      <c r="F82" s="55">
        <f>IF('Indicator Data'!E85="No data",0.1,(ROUND(IF('Indicator Data'!E85=0,0,IF(LOG('Indicator Data'!E85)&gt;F$195,10,IF(LOG('Indicator Data'!E85)&lt;F$194,0,10-(F$195-LOG('Indicator Data'!E85))/(F$195-F$194)*10))),1)))</f>
        <v>5.4</v>
      </c>
      <c r="G82" s="55">
        <f>ROUND(IF('Indicator Data'!F85=0,0,IF(LOG('Indicator Data'!F85)&gt;G$195,10,IF(LOG('Indicator Data'!F85)&lt;G$194,0,10-(G$195-LOG('Indicator Data'!F85))/(G$195-G$194)*10))),1)</f>
        <v>5.0999999999999996</v>
      </c>
      <c r="H82" s="55">
        <f>ROUND(IF('Indicator Data'!G85=0,0,IF(LOG('Indicator Data'!G85)&gt;H$195,10,IF(LOG('Indicator Data'!G85)&lt;H$194,0,10-(H$195-LOG('Indicator Data'!G85))/(H$195-H$194)*10))),1)</f>
        <v>0</v>
      </c>
      <c r="I82" s="55">
        <f>ROUND(IF('Indicator Data'!H85=0,0,IF(LOG('Indicator Data'!H85)&gt;I$195,10,IF(LOG('Indicator Data'!H85)&lt;I$194,0,10-(I$195-LOG('Indicator Data'!H85))/(I$195-I$194)*10))),1)</f>
        <v>0</v>
      </c>
      <c r="J82" s="55">
        <f t="shared" si="108"/>
        <v>0</v>
      </c>
      <c r="K82" s="55">
        <f>ROUND(IF('Indicator Data'!I85=0,0,IF(LOG('Indicator Data'!I85)&gt;K$195,10,IF(LOG('Indicator Data'!I85)&lt;K$194,0,10-(K$195-LOG('Indicator Data'!I85))/(K$195-K$194)*10))),1)</f>
        <v>0</v>
      </c>
      <c r="L82" s="55">
        <f t="shared" si="109"/>
        <v>0</v>
      </c>
      <c r="M82" s="55">
        <f>ROUND(IF('Indicator Data'!J85=0,0,IF(LOG('Indicator Data'!J85)&gt;M$195,10,IF(LOG('Indicator Data'!J85)&lt;M$194,0,10-(M$195-LOG('Indicator Data'!J85))/(M$195-M$194)*10))),1)</f>
        <v>0</v>
      </c>
      <c r="N82" s="56">
        <f>'Indicator Data'!C85/'Indicator Data'!$CK85</f>
        <v>0</v>
      </c>
      <c r="O82" s="56">
        <f>'Indicator Data'!D85/'Indicator Data'!$CK85</f>
        <v>0</v>
      </c>
      <c r="P82" s="56">
        <f>IF(F82=0.1,"x",'Indicator Data'!E85/'Indicator Data'!$CK85)</f>
        <v>3.0544615447447776E-3</v>
      </c>
      <c r="Q82" s="56">
        <f>'Indicator Data'!F85/'Indicator Data'!$CK85</f>
        <v>2.3747370857185644E-6</v>
      </c>
      <c r="R82" s="56">
        <f>'Indicator Data'!G85/'Indicator Data'!$CK85</f>
        <v>0</v>
      </c>
      <c r="S82" s="56">
        <f>'Indicator Data'!H85/'Indicator Data'!$CK85</f>
        <v>0</v>
      </c>
      <c r="T82" s="56">
        <f>'Indicator Data'!I85/'Indicator Data'!$CK85</f>
        <v>0</v>
      </c>
      <c r="U82" s="56">
        <f>'Indicator Data'!J85/'Indicator Data'!$CK85</f>
        <v>0</v>
      </c>
      <c r="V82" s="55">
        <f t="shared" si="110"/>
        <v>0</v>
      </c>
      <c r="W82" s="55">
        <f t="shared" si="111"/>
        <v>0</v>
      </c>
      <c r="X82" s="55">
        <f t="shared" si="112"/>
        <v>0</v>
      </c>
      <c r="Y82" s="55">
        <f t="shared" si="113"/>
        <v>2</v>
      </c>
      <c r="Z82" s="55">
        <f t="shared" si="114"/>
        <v>6.4</v>
      </c>
      <c r="AA82" s="55">
        <f t="shared" si="115"/>
        <v>0</v>
      </c>
      <c r="AB82" s="55">
        <f t="shared" si="116"/>
        <v>0</v>
      </c>
      <c r="AC82" s="55">
        <f t="shared" si="117"/>
        <v>0</v>
      </c>
      <c r="AD82" s="55">
        <f t="shared" si="118"/>
        <v>0</v>
      </c>
      <c r="AE82" s="55">
        <f t="shared" si="119"/>
        <v>0</v>
      </c>
      <c r="AF82" s="55">
        <f t="shared" si="120"/>
        <v>0</v>
      </c>
      <c r="AG82" s="55">
        <f>ROUND(IF('Indicator Data'!K85=0,0,IF('Indicator Data'!K85&gt;AG$195,10,IF('Indicator Data'!K85&lt;AG$194,0,10-(AG$195-'Indicator Data'!K85)/(AG$195-AG$194)*10))),1)</f>
        <v>0</v>
      </c>
      <c r="AH82" s="55">
        <f t="shared" si="121"/>
        <v>0.1</v>
      </c>
      <c r="AI82" s="55">
        <f t="shared" si="122"/>
        <v>0.1</v>
      </c>
      <c r="AJ82" s="55">
        <f t="shared" si="123"/>
        <v>0</v>
      </c>
      <c r="AK82" s="55">
        <f t="shared" si="124"/>
        <v>0</v>
      </c>
      <c r="AL82" s="55">
        <f t="shared" si="125"/>
        <v>0</v>
      </c>
      <c r="AM82" s="55">
        <f t="shared" si="126"/>
        <v>0</v>
      </c>
      <c r="AN82" s="55">
        <f t="shared" si="127"/>
        <v>0</v>
      </c>
      <c r="AO82" s="182">
        <f t="shared" si="128"/>
        <v>0.1</v>
      </c>
      <c r="AP82" s="182">
        <f t="shared" si="148"/>
        <v>3.9</v>
      </c>
      <c r="AQ82" s="182">
        <f t="shared" si="129"/>
        <v>5.8</v>
      </c>
      <c r="AR82" s="182">
        <f t="shared" si="130"/>
        <v>0</v>
      </c>
      <c r="AS82" s="55">
        <f t="shared" si="131"/>
        <v>0</v>
      </c>
      <c r="AT82" s="55">
        <f>IF('Indicator Data'!L85="No data","x",IF('Indicator Data'!CL85&lt;1000,"x",ROUND((IF('Indicator Data'!L85&gt;AT$195,10,IF('Indicator Data'!L85&lt;AT$194,0,10-(AT$195-'Indicator Data'!L85)/(AT$195-AT$194)*10))),1)))</f>
        <v>1</v>
      </c>
      <c r="AU82" s="182">
        <f t="shared" si="132"/>
        <v>0.5</v>
      </c>
      <c r="AV82" s="55">
        <f>IF('Indicator Data'!M85="No data","x",ROUND(IF('Indicator Data'!M85=0,0,IF(LOG('Indicator Data'!M85)&gt;AV$195,10,IF(LOG('Indicator Data'!M85)&lt;AV$194,0,10-(AV$195-LOG('Indicator Data'!M85))/(AV$195-AV$194)*10))),1))</f>
        <v>0</v>
      </c>
      <c r="AW82" s="56">
        <f>IF(AV82="x","x",'Indicator Data'!M85/'Indicator Data'!$CK85)</f>
        <v>0</v>
      </c>
      <c r="AX82" s="55">
        <f t="shared" si="149"/>
        <v>0</v>
      </c>
      <c r="AY82" s="55">
        <f t="shared" si="150"/>
        <v>0</v>
      </c>
      <c r="AZ82" s="55" t="str">
        <f>IF('Indicator Data'!N85="No data","x",ROUND(IF('Indicator Data'!N85=0,0,IF(LOG('Indicator Data'!N85)&gt;AZ$195,10,IF(LOG('Indicator Data'!N85)&lt;AZ$194,0,10-(AZ$195-LOG('Indicator Data'!N85))/(AZ$195-AZ$194)*10))),1))</f>
        <v>x</v>
      </c>
      <c r="BA82" s="56" t="str">
        <f>IF(AZ82="x","x",'Indicator Data'!N85/'Indicator Data'!$CK85)</f>
        <v>x</v>
      </c>
      <c r="BB82" s="55" t="str">
        <f t="shared" si="151"/>
        <v>x</v>
      </c>
      <c r="BC82" s="55" t="str">
        <f t="shared" si="152"/>
        <v>x</v>
      </c>
      <c r="BD82" s="55" t="str">
        <f>IF('Indicator Data'!O85="No data","x",ROUND(IF('Indicator Data'!O85=0,0,IF(LOG('Indicator Data'!O85)&gt;BD$195,10,IF(LOG('Indicator Data'!O85)&lt;BD$194,0,10-(BD$195-LOG('Indicator Data'!O85))/(BD$195-BD$194)*10))),1))</f>
        <v>x</v>
      </c>
      <c r="BE82" s="56" t="str">
        <f>IF(BD82="x","x",'Indicator Data'!O85/'Indicator Data'!$CK85)</f>
        <v>x</v>
      </c>
      <c r="BF82" s="55" t="str">
        <f t="shared" si="153"/>
        <v>x</v>
      </c>
      <c r="BG82" s="55" t="str">
        <f t="shared" si="154"/>
        <v>x</v>
      </c>
      <c r="BH82" s="55" t="str">
        <f>IF('Indicator Data'!P85="No data","x",ROUND(IF('Indicator Data'!P85=0,0,IF(LOG('Indicator Data'!P85)&gt;BH$195,10,IF(LOG('Indicator Data'!P85)&lt;BH$194,0,10-(BH$195-LOG('Indicator Data'!P85))/(BH$195-BH$194)*10))),1))</f>
        <v>x</v>
      </c>
      <c r="BI82" s="56" t="str">
        <f>IF(BH82="x","x",'Indicator Data'!P85/'Indicator Data'!$CK85)</f>
        <v>x</v>
      </c>
      <c r="BJ82" s="55" t="str">
        <f t="shared" si="155"/>
        <v>x</v>
      </c>
      <c r="BK82" s="55" t="str">
        <f t="shared" si="156"/>
        <v>x</v>
      </c>
      <c r="BL82" s="55">
        <f t="shared" si="157"/>
        <v>0</v>
      </c>
      <c r="BM82" s="55">
        <f>ROUND(IF('Indicator Data'!Q85=0,0,IF(LOG('Indicator Data'!Q85)&gt;BM$195,10,IF(LOG('Indicator Data'!Q85)&lt;BM$194,0,10-(BM$195-LOG('Indicator Data'!Q85))/(BM$195-BM$194)*10))),1)</f>
        <v>0</v>
      </c>
      <c r="BN82" s="55">
        <f>ROUND(IF('Indicator Data'!R85=0,0,IF(LOG('Indicator Data'!R85)&gt;BN$195,10,IF(LOG('Indicator Data'!R85)&lt;BN$194,0,10-(BN$195-LOG('Indicator Data'!R85))/(BN$195-BN$194)*10))),1)</f>
        <v>0</v>
      </c>
      <c r="BO82" s="55">
        <f t="shared" si="158"/>
        <v>0</v>
      </c>
      <c r="BP82" s="56">
        <f>'Indicator Data'!Q85/'Indicator Data'!$CK85</f>
        <v>0</v>
      </c>
      <c r="BQ82" s="56">
        <f>'Indicator Data'!R85/'Indicator Data'!$CK85</f>
        <v>0</v>
      </c>
      <c r="BR82" s="55">
        <f t="shared" si="133"/>
        <v>0</v>
      </c>
      <c r="BS82" s="55">
        <f t="shared" si="134"/>
        <v>0</v>
      </c>
      <c r="BT82" s="55">
        <f t="shared" si="135"/>
        <v>0</v>
      </c>
      <c r="BU82" s="55">
        <f t="shared" si="159"/>
        <v>0</v>
      </c>
      <c r="BV82" s="55">
        <f>ROUND(IF('Indicator Data'!S85=0,0,IF(LOG('Indicator Data'!S85)&gt;BV$195,10,IF(LOG('Indicator Data'!S85)&lt;BV$194,0,10-(BV$195-LOG('Indicator Data'!S85))/(BV$195-BV$194)*10))),1)</f>
        <v>0</v>
      </c>
      <c r="BW82" s="55">
        <f>ROUND(IF('Indicator Data'!T85=0,0,IF(LOG('Indicator Data'!T85)&gt;BW$195,10,IF(LOG('Indicator Data'!T85)&lt;BW$194,0,10-(BW$195-LOG('Indicator Data'!T85))/(BW$195-BW$194)*10))),1)</f>
        <v>0</v>
      </c>
      <c r="BX82" s="55">
        <f t="shared" si="160"/>
        <v>0</v>
      </c>
      <c r="BY82" s="56">
        <f>'Indicator Data'!S85/'Indicator Data'!$CK85</f>
        <v>0</v>
      </c>
      <c r="BZ82" s="56">
        <f>'Indicator Data'!T85/'Indicator Data'!$CK85</f>
        <v>0</v>
      </c>
      <c r="CA82" s="55">
        <f t="shared" si="136"/>
        <v>0</v>
      </c>
      <c r="CB82" s="55">
        <f t="shared" si="137"/>
        <v>0</v>
      </c>
      <c r="CC82" s="55">
        <f t="shared" si="161"/>
        <v>0</v>
      </c>
      <c r="CD82" s="55">
        <f t="shared" si="162"/>
        <v>0</v>
      </c>
      <c r="CE82" s="55">
        <f t="shared" si="163"/>
        <v>0</v>
      </c>
      <c r="CF82" s="55">
        <f>ROUND(IF('Indicator Data'!U85=0,0,IF(LOG('Indicator Data'!U85)&gt;CF$195,10,IF(LOG('Indicator Data'!U85)&lt;CF$194,0,10-(CF$195-LOG('Indicator Data'!U85))/(CF$195-CF$194)*10))),1)</f>
        <v>0</v>
      </c>
      <c r="CG82" s="56">
        <f>'Indicator Data'!U85/'Indicator Data'!$CK85</f>
        <v>0</v>
      </c>
      <c r="CH82" s="55">
        <f t="shared" si="138"/>
        <v>0</v>
      </c>
      <c r="CI82" s="55">
        <f t="shared" si="164"/>
        <v>0</v>
      </c>
      <c r="CJ82" s="55">
        <f>ROUND(IF('Indicator Data'!V85=0,0,IF(LOG('Indicator Data'!V85)&gt;CJ$195,10,IF(LOG('Indicator Data'!V85)&lt;CJ$194,0,10-(CJ$195-LOG('Indicator Data'!V85))/(CJ$195-CJ$194)*10))),1)</f>
        <v>0</v>
      </c>
      <c r="CK82" s="56">
        <f>IF('Indicator Data'!V85/'Indicator Data'!$CK85&gt;1,1,'Indicator Data'!V85/'Indicator Data'!$CK85)</f>
        <v>0</v>
      </c>
      <c r="CL82" s="55">
        <f t="shared" si="139"/>
        <v>0</v>
      </c>
      <c r="CM82" s="55">
        <f t="shared" si="165"/>
        <v>0</v>
      </c>
      <c r="CN82" s="55">
        <f>ROUND(IF('Indicator Data'!W85=0,0,IF(LOG('Indicator Data'!W85)&gt;CN$195,10,IF(LOG('Indicator Data'!W85)&lt;CN$194,0,10-(CN$195-LOG('Indicator Data'!W85))/(CN$195-CN$194)*10))),1)</f>
        <v>0</v>
      </c>
      <c r="CO82" s="56">
        <f>'Indicator Data'!W85/'Indicator Data'!$CK85</f>
        <v>0</v>
      </c>
      <c r="CP82" s="55">
        <f t="shared" si="140"/>
        <v>0</v>
      </c>
      <c r="CQ82" s="55">
        <f t="shared" si="166"/>
        <v>0</v>
      </c>
      <c r="CR82" s="55">
        <f t="shared" si="141"/>
        <v>0</v>
      </c>
      <c r="CS82" s="55">
        <f>IF('Indicator Data'!BZ85="No data","x",ROUND(IF('Indicator Data'!BZ85&gt;CS$195,0,IF('Indicator Data'!BZ85&lt;CS$194,10,(CS$195-'Indicator Data'!BZ85)/(CS$195-CS$194)*10)),1))</f>
        <v>1</v>
      </c>
      <c r="CT82" s="55">
        <f>IF('Indicator Data'!CA85="No data","x",ROUND(IF('Indicator Data'!CA85&gt;CT$195,0,IF('Indicator Data'!CA85&lt;CT$194,10,(CT$195-'Indicator Data'!CA85)/(CT$195-CT$194)*10)),1))</f>
        <v>0.4</v>
      </c>
      <c r="CU82" s="55" t="str">
        <f>IF('Indicator Data'!AC85="No data","x",ROUND(IF('Indicator Data'!AC85&gt;CU$195,0,IF('Indicator Data'!AC85&lt;CU$194,10,(CU$195-'Indicator Data'!AC85)/(CU$195-CU$194)*10)),1))</f>
        <v>x</v>
      </c>
      <c r="CV82" s="55">
        <f t="shared" si="142"/>
        <v>0.7</v>
      </c>
      <c r="CW82" s="55">
        <f>IF('Indicator Data'!X85="No data","x",ROUND(IF(LOG('Indicator Data'!X85)&gt;CW$195,10,IF(LOG('Indicator Data'!X85)&lt;CW$194,0,10-(CW$195-LOG('Indicator Data'!X85))/(CW$195-CW$194)*10)),1))</f>
        <v>6.2</v>
      </c>
      <c r="CX82" s="55">
        <f>IF('Indicator Data'!Y85="No data","x",ROUND(IF('Indicator Data'!Y85&gt;CX$195,10,IF('Indicator Data'!Y85&lt;CX$194,0,10-(CX$195-'Indicator Data'!Y85)/(CX$195-CX$194)*10)),1))</f>
        <v>2.6</v>
      </c>
      <c r="CY82" s="55">
        <f>IF('Indicator Data'!Z85="No data","x",ROUND(IF('Indicator Data'!Z85&gt;CY$195,10,IF('Indicator Data'!Z85&lt;CY$194,0,10-(CY$195-'Indicator Data'!Z85)/(CY$195-CY$194)*10)),1))</f>
        <v>6.3</v>
      </c>
      <c r="CZ82" s="55">
        <f>IF('Indicator Data'!AA85="No data","x",ROUND(IF('Indicator Data'!AA85&gt;CZ$195,10,IF('Indicator Data'!AA85&lt;CZ$194,0,10-(CZ$195-'Indicator Data'!AA85)/(CZ$195-CZ$194)*10)),1))</f>
        <v>2</v>
      </c>
      <c r="DA82" s="55">
        <f t="shared" si="167"/>
        <v>4.3</v>
      </c>
      <c r="DB82" s="55">
        <f t="shared" si="168"/>
        <v>3.1</v>
      </c>
      <c r="DC82" s="55" t="str">
        <f>IF('Indicator Data'!AF85="No data","x",ROUND(IF('Indicator Data'!AF85&gt;DC$195,10,IF('Indicator Data'!AF85&lt;DC$194,0,10-(DC$195-'Indicator Data'!AF85)/(DC$195-DC$194)*10)),1))</f>
        <v>x</v>
      </c>
      <c r="DD82" s="55">
        <f>IF('Indicator Data'!AG85="No data","x",ROUND(IF('Indicator Data'!AG85&gt;DD$195,10,IF('Indicator Data'!AG85&lt;DD$194,0,10-(DD$195-'Indicator Data'!AG85)/(DD$195-DD$194)*10)),1))</f>
        <v>1.1000000000000001</v>
      </c>
      <c r="DE82" s="55">
        <f t="shared" si="169"/>
        <v>3.6</v>
      </c>
      <c r="DF82" s="55">
        <f>IF('Indicator Data'!AB85="No data","x",ROUND(IF('Indicator Data'!AB85&gt;DF$195,10,IF('Indicator Data'!AB85&lt;DF$194,0,10-(DF$195-'Indicator Data'!AB85)/(DF$195-DF$194)*10)),1))</f>
        <v>0</v>
      </c>
      <c r="DG82" s="55">
        <f t="shared" si="170"/>
        <v>0.5</v>
      </c>
      <c r="DH82" s="183">
        <f>IF('Indicator Data'!AD85="No data","x",'Indicator Data'!AD85/'Indicator Data'!$CJ85)</f>
        <v>7.8975966810431873E-4</v>
      </c>
      <c r="DI82" s="55">
        <f t="shared" si="171"/>
        <v>2.1</v>
      </c>
      <c r="DJ82" s="55">
        <f>IF('Indicator Data'!AE85="No data","x",ROUND(IF('Indicator Data'!AE85&gt;DJ$195,0,IF('Indicator Data'!AE85&lt;DJ$194,10,(DJ$195-'Indicator Data'!AE85)/(DJ$195-DJ$194)*10)),1))</f>
        <v>0</v>
      </c>
      <c r="DK82" s="55">
        <f t="shared" si="172"/>
        <v>1.1000000000000001</v>
      </c>
      <c r="DL82" s="55">
        <f t="shared" si="173"/>
        <v>1.7</v>
      </c>
      <c r="DM82" s="57">
        <f t="shared" si="143"/>
        <v>1.3</v>
      </c>
      <c r="DN82" s="58">
        <f t="shared" si="144"/>
        <v>2.2000000000000002</v>
      </c>
      <c r="DO82" s="55">
        <f>ROUND(IF('Indicator Data'!AH85=0,0,IF('Indicator Data'!AH85&gt;DO$195,10,IF('Indicator Data'!AH85&lt;DO$194,0,10-(DO$195-'Indicator Data'!AH85)/(DO$195-DO$194)*10))),1)</f>
        <v>0</v>
      </c>
      <c r="DP82" s="55">
        <f>ROUND(IF('Indicator Data'!AI85=0,0,IF(LOG('Indicator Data'!AI85)&gt;LOG(DP$195),10,IF(LOG('Indicator Data'!AI85)&lt;LOG(DP$194),0,10-(LOG(DP$195)-LOG('Indicator Data'!AI85))/(LOG(DP$195)-LOG(DP$194))*10))),1)</f>
        <v>0</v>
      </c>
      <c r="DQ82" s="57">
        <f t="shared" si="145"/>
        <v>0</v>
      </c>
      <c r="DR82" s="55">
        <f>'Indicator Data'!AJ85</f>
        <v>0</v>
      </c>
      <c r="DS82" s="55">
        <f>'Indicator Data'!AK85</f>
        <v>0</v>
      </c>
      <c r="DT82" s="57">
        <f t="shared" si="146"/>
        <v>0</v>
      </c>
      <c r="DU82" s="58">
        <f t="shared" si="147"/>
        <v>0</v>
      </c>
      <c r="DV82" s="15"/>
      <c r="DW82" s="103"/>
    </row>
    <row r="83" spans="1:127" s="4" customFormat="1" x14ac:dyDescent="0.3">
      <c r="A83" s="121" t="str">
        <f>'Indicator Data'!A86</f>
        <v>Israel</v>
      </c>
      <c r="B83" s="59" t="str">
        <f>'Indicator Data'!B86</f>
        <v>ISR</v>
      </c>
      <c r="C83" s="55">
        <f>ROUND(IF('Indicator Data'!C86=0,0.1,IF(LOG('Indicator Data'!C86)&gt;C$195,10,IF(LOG('Indicator Data'!C86)&lt;C$194,0,10-(C$195-LOG('Indicator Data'!C86))/(C$195-C$194)*10))),1)</f>
        <v>8</v>
      </c>
      <c r="D83" s="55">
        <f>ROUND(IF('Indicator Data'!D86=0,0.1,IF(LOG('Indicator Data'!D86)&gt;D$195,10,IF(LOG('Indicator Data'!D86)&lt;D$194,0,10-(D$195-LOG('Indicator Data'!D86))/(D$195-D$194)*10))),1)</f>
        <v>5.3</v>
      </c>
      <c r="E83" s="55">
        <f t="shared" si="107"/>
        <v>6.9</v>
      </c>
      <c r="F83" s="55">
        <f>IF('Indicator Data'!E86="No data",0.1,(ROUND(IF('Indicator Data'!E86=0,0,IF(LOG('Indicator Data'!E86)&gt;F$195,10,IF(LOG('Indicator Data'!E86)&lt;F$194,0,10-(F$195-LOG('Indicator Data'!E86))/(F$195-F$194)*10))),1)))</f>
        <v>4</v>
      </c>
      <c r="G83" s="55">
        <f>ROUND(IF('Indicator Data'!F86=0,0,IF(LOG('Indicator Data'!F86)&gt;G$195,10,IF(LOG('Indicator Data'!F86)&lt;G$194,0,10-(G$195-LOG('Indicator Data'!F86))/(G$195-G$194)*10))),1)</f>
        <v>5.7</v>
      </c>
      <c r="H83" s="55">
        <f>ROUND(IF('Indicator Data'!G86=0,0,IF(LOG('Indicator Data'!G86)&gt;H$195,10,IF(LOG('Indicator Data'!G86)&lt;H$194,0,10-(H$195-LOG('Indicator Data'!G86))/(H$195-H$194)*10))),1)</f>
        <v>0</v>
      </c>
      <c r="I83" s="55">
        <f>ROUND(IF('Indicator Data'!H86=0,0,IF(LOG('Indicator Data'!H86)&gt;I$195,10,IF(LOG('Indicator Data'!H86)&lt;I$194,0,10-(I$195-LOG('Indicator Data'!H86))/(I$195-I$194)*10))),1)</f>
        <v>0</v>
      </c>
      <c r="J83" s="55">
        <f t="shared" si="108"/>
        <v>0</v>
      </c>
      <c r="K83" s="55">
        <f>ROUND(IF('Indicator Data'!I86=0,0,IF(LOG('Indicator Data'!I86)&gt;K$195,10,IF(LOG('Indicator Data'!I86)&lt;K$194,0,10-(K$195-LOG('Indicator Data'!I86))/(K$195-K$194)*10))),1)</f>
        <v>0</v>
      </c>
      <c r="L83" s="55">
        <f t="shared" si="109"/>
        <v>0</v>
      </c>
      <c r="M83" s="55">
        <f>ROUND(IF('Indicator Data'!J86=0,0,IF(LOG('Indicator Data'!J86)&gt;M$195,10,IF(LOG('Indicator Data'!J86)&lt;M$194,0,10-(M$195-LOG('Indicator Data'!J86))/(M$195-M$194)*10))),1)</f>
        <v>0</v>
      </c>
      <c r="N83" s="56">
        <f>'Indicator Data'!C86/'Indicator Data'!$CK86</f>
        <v>2.0303461658698861E-3</v>
      </c>
      <c r="O83" s="56">
        <f>'Indicator Data'!D86/'Indicator Data'!$CK86</f>
        <v>4.7323150815002557E-5</v>
      </c>
      <c r="P83" s="56">
        <f>IF(F83=0.1,"x",'Indicator Data'!E86/'Indicator Data'!$CK86)</f>
        <v>4.8721482241836402E-4</v>
      </c>
      <c r="Q83" s="56">
        <f>'Indicator Data'!F86/'Indicator Data'!$CK86</f>
        <v>3.2338810620061433E-6</v>
      </c>
      <c r="R83" s="56">
        <f>'Indicator Data'!G86/'Indicator Data'!$CK86</f>
        <v>0</v>
      </c>
      <c r="S83" s="56">
        <f>'Indicator Data'!H86/'Indicator Data'!$CK86</f>
        <v>0</v>
      </c>
      <c r="T83" s="56">
        <f>'Indicator Data'!I86/'Indicator Data'!$CK86</f>
        <v>0</v>
      </c>
      <c r="U83" s="56">
        <f>'Indicator Data'!J86/'Indicator Data'!$CK86</f>
        <v>0</v>
      </c>
      <c r="V83" s="55">
        <f t="shared" si="110"/>
        <v>10</v>
      </c>
      <c r="W83" s="55">
        <f t="shared" si="111"/>
        <v>0.5</v>
      </c>
      <c r="X83" s="55">
        <f t="shared" si="112"/>
        <v>7.7</v>
      </c>
      <c r="Y83" s="55">
        <f t="shared" si="113"/>
        <v>0.3</v>
      </c>
      <c r="Z83" s="55">
        <f t="shared" si="114"/>
        <v>6.7</v>
      </c>
      <c r="AA83" s="55">
        <f t="shared" si="115"/>
        <v>0</v>
      </c>
      <c r="AB83" s="55">
        <f t="shared" si="116"/>
        <v>0</v>
      </c>
      <c r="AC83" s="55">
        <f t="shared" si="117"/>
        <v>0</v>
      </c>
      <c r="AD83" s="55">
        <f t="shared" si="118"/>
        <v>0</v>
      </c>
      <c r="AE83" s="55">
        <f t="shared" si="119"/>
        <v>0</v>
      </c>
      <c r="AF83" s="55">
        <f t="shared" si="120"/>
        <v>0</v>
      </c>
      <c r="AG83" s="55">
        <f>ROUND(IF('Indicator Data'!K86=0,0,IF('Indicator Data'!K86&gt;AG$195,10,IF('Indicator Data'!K86&lt;AG$194,0,10-(AG$195-'Indicator Data'!K86)/(AG$195-AG$194)*10))),1)</f>
        <v>1</v>
      </c>
      <c r="AH83" s="55">
        <f t="shared" si="121"/>
        <v>9</v>
      </c>
      <c r="AI83" s="55">
        <f t="shared" si="122"/>
        <v>2.9</v>
      </c>
      <c r="AJ83" s="55">
        <f t="shared" si="123"/>
        <v>0</v>
      </c>
      <c r="AK83" s="55">
        <f t="shared" si="124"/>
        <v>0</v>
      </c>
      <c r="AL83" s="55">
        <f t="shared" si="125"/>
        <v>0</v>
      </c>
      <c r="AM83" s="55">
        <f t="shared" si="126"/>
        <v>0</v>
      </c>
      <c r="AN83" s="55">
        <f t="shared" si="127"/>
        <v>0</v>
      </c>
      <c r="AO83" s="182">
        <f t="shared" si="128"/>
        <v>7.3</v>
      </c>
      <c r="AP83" s="182">
        <f t="shared" si="148"/>
        <v>2.2999999999999998</v>
      </c>
      <c r="AQ83" s="182">
        <f t="shared" si="129"/>
        <v>6.2</v>
      </c>
      <c r="AR83" s="182">
        <f t="shared" si="130"/>
        <v>0</v>
      </c>
      <c r="AS83" s="55">
        <f t="shared" si="131"/>
        <v>0.5</v>
      </c>
      <c r="AT83" s="55">
        <f>IF('Indicator Data'!L86="No data","x",IF('Indicator Data'!CL86&lt;1000,"x",ROUND((IF('Indicator Data'!L86&gt;AT$195,10,IF('Indicator Data'!L86&lt;AT$194,0,10-(AT$195-'Indicator Data'!L86)/(AT$195-AT$194)*10))),1)))</f>
        <v>10</v>
      </c>
      <c r="AU83" s="182">
        <f t="shared" si="132"/>
        <v>5.3</v>
      </c>
      <c r="AV83" s="55">
        <f>IF('Indicator Data'!M86="No data","x",ROUND(IF('Indicator Data'!M86=0,0,IF(LOG('Indicator Data'!M86)&gt;AV$195,10,IF(LOG('Indicator Data'!M86)&lt;AV$194,0,10-(AV$195-LOG('Indicator Data'!M86))/(AV$195-AV$194)*10))),1))</f>
        <v>4.8</v>
      </c>
      <c r="AW83" s="56">
        <f>IF(AV83="x","x",'Indicator Data'!M86/'Indicator Data'!$CK86)</f>
        <v>2.832581601267729E-3</v>
      </c>
      <c r="AX83" s="55">
        <f t="shared" si="149"/>
        <v>0</v>
      </c>
      <c r="AY83" s="55">
        <f t="shared" si="150"/>
        <v>2.7</v>
      </c>
      <c r="AZ83" s="55" t="str">
        <f>IF('Indicator Data'!N86="No data","x",ROUND(IF('Indicator Data'!N86=0,0,IF(LOG('Indicator Data'!N86)&gt;AZ$195,10,IF(LOG('Indicator Data'!N86)&lt;AZ$194,0,10-(AZ$195-LOG('Indicator Data'!N86))/(AZ$195-AZ$194)*10))),1))</f>
        <v>x</v>
      </c>
      <c r="BA83" s="56" t="str">
        <f>IF(AZ83="x","x",'Indicator Data'!N86/'Indicator Data'!$CK86)</f>
        <v>x</v>
      </c>
      <c r="BB83" s="55" t="str">
        <f t="shared" si="151"/>
        <v>x</v>
      </c>
      <c r="BC83" s="55" t="str">
        <f t="shared" si="152"/>
        <v>x</v>
      </c>
      <c r="BD83" s="55" t="str">
        <f>IF('Indicator Data'!O86="No data","x",ROUND(IF('Indicator Data'!O86=0,0,IF(LOG('Indicator Data'!O86)&gt;BD$195,10,IF(LOG('Indicator Data'!O86)&lt;BD$194,0,10-(BD$195-LOG('Indicator Data'!O86))/(BD$195-BD$194)*10))),1))</f>
        <v>x</v>
      </c>
      <c r="BE83" s="56" t="str">
        <f>IF(BD83="x","x",'Indicator Data'!O86/'Indicator Data'!$CK86)</f>
        <v>x</v>
      </c>
      <c r="BF83" s="55" t="str">
        <f t="shared" si="153"/>
        <v>x</v>
      </c>
      <c r="BG83" s="55" t="str">
        <f t="shared" si="154"/>
        <v>x</v>
      </c>
      <c r="BH83" s="55" t="str">
        <f>IF('Indicator Data'!P86="No data","x",ROUND(IF('Indicator Data'!P86=0,0,IF(LOG('Indicator Data'!P86)&gt;BH$195,10,IF(LOG('Indicator Data'!P86)&lt;BH$194,0,10-(BH$195-LOG('Indicator Data'!P86))/(BH$195-BH$194)*10))),1))</f>
        <v>x</v>
      </c>
      <c r="BI83" s="56" t="str">
        <f>IF(BH83="x","x",'Indicator Data'!P86/'Indicator Data'!$CK86)</f>
        <v>x</v>
      </c>
      <c r="BJ83" s="55" t="str">
        <f t="shared" si="155"/>
        <v>x</v>
      </c>
      <c r="BK83" s="55" t="str">
        <f t="shared" si="156"/>
        <v>x</v>
      </c>
      <c r="BL83" s="55">
        <f t="shared" si="157"/>
        <v>2.7</v>
      </c>
      <c r="BM83" s="55">
        <f>ROUND(IF('Indicator Data'!Q86=0,0,IF(LOG('Indicator Data'!Q86)&gt;BM$195,10,IF(LOG('Indicator Data'!Q86)&lt;BM$194,0,10-(BM$195-LOG('Indicator Data'!Q86))/(BM$195-BM$194)*10))),1)</f>
        <v>0</v>
      </c>
      <c r="BN83" s="55">
        <f>ROUND(IF('Indicator Data'!R86=0,0,IF(LOG('Indicator Data'!R86)&gt;BN$195,10,IF(LOG('Indicator Data'!R86)&lt;BN$194,0,10-(BN$195-LOG('Indicator Data'!R86))/(BN$195-BN$194)*10))),1)</f>
        <v>0</v>
      </c>
      <c r="BO83" s="55">
        <f t="shared" si="158"/>
        <v>0</v>
      </c>
      <c r="BP83" s="56">
        <f>'Indicator Data'!Q86/'Indicator Data'!$CK86</f>
        <v>0</v>
      </c>
      <c r="BQ83" s="56">
        <f>'Indicator Data'!R86/'Indicator Data'!$CK86</f>
        <v>0</v>
      </c>
      <c r="BR83" s="55">
        <f t="shared" si="133"/>
        <v>0</v>
      </c>
      <c r="BS83" s="55">
        <f t="shared" si="134"/>
        <v>0</v>
      </c>
      <c r="BT83" s="55">
        <f t="shared" si="135"/>
        <v>0</v>
      </c>
      <c r="BU83" s="55">
        <f t="shared" si="159"/>
        <v>0</v>
      </c>
      <c r="BV83" s="55">
        <f>ROUND(IF('Indicator Data'!S86=0,0,IF(LOG('Indicator Data'!S86)&gt;BV$195,10,IF(LOG('Indicator Data'!S86)&lt;BV$194,0,10-(BV$195-LOG('Indicator Data'!S86))/(BV$195-BV$194)*10))),1)</f>
        <v>0</v>
      </c>
      <c r="BW83" s="55">
        <f>ROUND(IF('Indicator Data'!T86=0,0,IF(LOG('Indicator Data'!T86)&gt;BW$195,10,IF(LOG('Indicator Data'!T86)&lt;BW$194,0,10-(BW$195-LOG('Indicator Data'!T86))/(BW$195-BW$194)*10))),1)</f>
        <v>0</v>
      </c>
      <c r="BX83" s="55">
        <f t="shared" si="160"/>
        <v>0</v>
      </c>
      <c r="BY83" s="56">
        <f>'Indicator Data'!S86/'Indicator Data'!$CK86</f>
        <v>0</v>
      </c>
      <c r="BZ83" s="56">
        <f>'Indicator Data'!T86/'Indicator Data'!$CK86</f>
        <v>0</v>
      </c>
      <c r="CA83" s="55">
        <f t="shared" si="136"/>
        <v>0</v>
      </c>
      <c r="CB83" s="55">
        <f t="shared" si="137"/>
        <v>0</v>
      </c>
      <c r="CC83" s="55">
        <f t="shared" si="161"/>
        <v>0</v>
      </c>
      <c r="CD83" s="55">
        <f t="shared" si="162"/>
        <v>0</v>
      </c>
      <c r="CE83" s="55">
        <f t="shared" si="163"/>
        <v>0</v>
      </c>
      <c r="CF83" s="55">
        <f>ROUND(IF('Indicator Data'!U86=0,0,IF(LOG('Indicator Data'!U86)&gt;CF$195,10,IF(LOG('Indicator Data'!U86)&lt;CF$194,0,10-(CF$195-LOG('Indicator Data'!U86))/(CF$195-CF$194)*10))),1)</f>
        <v>7.7</v>
      </c>
      <c r="CG83" s="56">
        <f>'Indicator Data'!U86/'Indicator Data'!$CK86</f>
        <v>0.29014411181123906</v>
      </c>
      <c r="CH83" s="55">
        <f t="shared" si="138"/>
        <v>3.2</v>
      </c>
      <c r="CI83" s="55">
        <f t="shared" si="164"/>
        <v>5.9</v>
      </c>
      <c r="CJ83" s="55">
        <f>ROUND(IF('Indicator Data'!V86=0,0,IF(LOG('Indicator Data'!V86)&gt;CJ$195,10,IF(LOG('Indicator Data'!V86)&lt;CJ$194,0,10-(CJ$195-LOG('Indicator Data'!V86))/(CJ$195-CJ$194)*10))),1)</f>
        <v>8.4</v>
      </c>
      <c r="CK83" s="56">
        <f>IF('Indicator Data'!V86/'Indicator Data'!$CK86&gt;1,1,'Indicator Data'!V86/'Indicator Data'!$CK86)</f>
        <v>0.95089507163627585</v>
      </c>
      <c r="CL83" s="55">
        <f t="shared" si="139"/>
        <v>9.5</v>
      </c>
      <c r="CM83" s="55">
        <f t="shared" si="165"/>
        <v>9</v>
      </c>
      <c r="CN83" s="55">
        <f>ROUND(IF('Indicator Data'!W86=0,0,IF(LOG('Indicator Data'!W86)&gt;CN$195,10,IF(LOG('Indicator Data'!W86)&lt;CN$194,0,10-(CN$195-LOG('Indicator Data'!W86))/(CN$195-CN$194)*10))),1)</f>
        <v>6.2</v>
      </c>
      <c r="CO83" s="56">
        <f>'Indicator Data'!W86/'Indicator Data'!$CK86</f>
        <v>2.8803504634302528E-2</v>
      </c>
      <c r="CP83" s="55">
        <f t="shared" si="140"/>
        <v>0.3</v>
      </c>
      <c r="CQ83" s="55">
        <f t="shared" si="166"/>
        <v>3.8</v>
      </c>
      <c r="CR83" s="55">
        <f t="shared" si="141"/>
        <v>5.6</v>
      </c>
      <c r="CS83" s="55">
        <f>IF('Indicator Data'!BZ86="No data","x",ROUND(IF('Indicator Data'!BZ86&gt;CS$195,0,IF('Indicator Data'!BZ86&lt;CS$194,10,(CS$195-'Indicator Data'!BZ86)/(CS$195-CS$194)*10)),1))</f>
        <v>0</v>
      </c>
      <c r="CT83" s="55">
        <f>IF('Indicator Data'!CA86="No data","x",ROUND(IF('Indicator Data'!CA86&gt;CT$195,0,IF('Indicator Data'!CA86&lt;CT$194,10,(CT$195-'Indicator Data'!CA86)/(CT$195-CT$194)*10)),1))</f>
        <v>0</v>
      </c>
      <c r="CU83" s="55" t="str">
        <f>IF('Indicator Data'!AC86="No data","x",ROUND(IF('Indicator Data'!AC86&gt;CU$195,0,IF('Indicator Data'!AC86&lt;CU$194,10,(CU$195-'Indicator Data'!AC86)/(CU$195-CU$194)*10)),1))</f>
        <v>x</v>
      </c>
      <c r="CV83" s="55">
        <f t="shared" si="142"/>
        <v>0</v>
      </c>
      <c r="CW83" s="55">
        <f>IF('Indicator Data'!X86="No data","x",ROUND(IF(LOG('Indicator Data'!X86)&gt;CW$195,10,IF(LOG('Indicator Data'!X86)&lt;CW$194,0,10-(CW$195-LOG('Indicator Data'!X86))/(CW$195-CW$194)*10)),1))</f>
        <v>8.6999999999999993</v>
      </c>
      <c r="CX83" s="55">
        <f>IF('Indicator Data'!Y86="No data","x",ROUND(IF('Indicator Data'!Y86&gt;CX$195,10,IF('Indicator Data'!Y86&lt;CX$194,0,10-(CX$195-'Indicator Data'!Y86)/(CX$195-CX$194)*10)),1))</f>
        <v>4.0999999999999996</v>
      </c>
      <c r="CY83" s="55">
        <f>IF('Indicator Data'!Z86="No data","x",ROUND(IF('Indicator Data'!Z86&gt;CY$195,10,IF('Indicator Data'!Z86&lt;CY$194,0,10-(CY$195-'Indicator Data'!Z86)/(CY$195-CY$194)*10)),1))</f>
        <v>9.1999999999999993</v>
      </c>
      <c r="CZ83" s="55">
        <f>IF('Indicator Data'!AA86="No data","x",ROUND(IF('Indicator Data'!AA86&gt;CZ$195,10,IF('Indicator Data'!AA86&lt;CZ$194,0,10-(CZ$195-'Indicator Data'!AA86)/(CZ$195-CZ$194)*10)),1))</f>
        <v>2.9</v>
      </c>
      <c r="DA83" s="55">
        <f t="shared" si="167"/>
        <v>6.2</v>
      </c>
      <c r="DB83" s="55">
        <f t="shared" si="168"/>
        <v>4.0999999999999996</v>
      </c>
      <c r="DC83" s="55" t="str">
        <f>IF('Indicator Data'!AF86="No data","x",ROUND(IF('Indicator Data'!AF86&gt;DC$195,10,IF('Indicator Data'!AF86&lt;DC$194,0,10-(DC$195-'Indicator Data'!AF86)/(DC$195-DC$194)*10)),1))</f>
        <v>x</v>
      </c>
      <c r="DD83" s="55">
        <f>IF('Indicator Data'!AG86="No data","x",ROUND(IF('Indicator Data'!AG86&gt;DD$195,10,IF('Indicator Data'!AG86&lt;DD$194,0,10-(DD$195-'Indicator Data'!AG86)/(DD$195-DD$194)*10)),1))</f>
        <v>3.3</v>
      </c>
      <c r="DE83" s="55">
        <f t="shared" si="169"/>
        <v>5.6</v>
      </c>
      <c r="DF83" s="55">
        <f>IF('Indicator Data'!AB86="No data","x",ROUND(IF('Indicator Data'!AB86&gt;DF$195,10,IF('Indicator Data'!AB86&lt;DF$194,0,10-(DF$195-'Indicator Data'!AB86)/(DF$195-DF$194)*10)),1))</f>
        <v>0</v>
      </c>
      <c r="DG83" s="55">
        <f t="shared" si="170"/>
        <v>0</v>
      </c>
      <c r="DH83" s="183">
        <f>IF('Indicator Data'!AD86="No data","x",'Indicator Data'!AD86/'Indicator Data'!$CJ86)</f>
        <v>2.0952246133606312E-4</v>
      </c>
      <c r="DI83" s="55">
        <f t="shared" si="171"/>
        <v>7.9</v>
      </c>
      <c r="DJ83" s="55">
        <f>IF('Indicator Data'!AE86="No data","x",ROUND(IF('Indicator Data'!AE86&gt;DJ$195,0,IF('Indicator Data'!AE86&lt;DJ$194,10,(DJ$195-'Indicator Data'!AE86)/(DJ$195-DJ$194)*10)),1))</f>
        <v>0</v>
      </c>
      <c r="DK83" s="55">
        <f t="shared" si="172"/>
        <v>4</v>
      </c>
      <c r="DL83" s="55">
        <f t="shared" si="173"/>
        <v>3.2</v>
      </c>
      <c r="DM83" s="57">
        <f t="shared" si="143"/>
        <v>4</v>
      </c>
      <c r="DN83" s="58">
        <f t="shared" si="144"/>
        <v>4.5999999999999996</v>
      </c>
      <c r="DO83" s="55">
        <f>ROUND(IF('Indicator Data'!AH86=0,0,IF('Indicator Data'!AH86&gt;DO$195,10,IF('Indicator Data'!AH86&lt;DO$194,0,10-(DO$195-'Indicator Data'!AH86)/(DO$195-DO$194)*10))),1)</f>
        <v>7</v>
      </c>
      <c r="DP83" s="55">
        <f>ROUND(IF('Indicator Data'!AI86=0,0,IF(LOG('Indicator Data'!AI86)&gt;LOG(DP$195),10,IF(LOG('Indicator Data'!AI86)&lt;LOG(DP$194),0,10-(LOG(DP$195)-LOG('Indicator Data'!AI86))/(LOG(DP$195)-LOG(DP$194))*10))),1)</f>
        <v>6</v>
      </c>
      <c r="DQ83" s="57">
        <f t="shared" si="145"/>
        <v>6.5</v>
      </c>
      <c r="DR83" s="55">
        <f>'Indicator Data'!AJ86</f>
        <v>0</v>
      </c>
      <c r="DS83" s="55">
        <f>'Indicator Data'!AK86</f>
        <v>0</v>
      </c>
      <c r="DT83" s="57">
        <f t="shared" si="146"/>
        <v>0</v>
      </c>
      <c r="DU83" s="58">
        <f t="shared" si="147"/>
        <v>4.5999999999999996</v>
      </c>
      <c r="DV83" s="15"/>
      <c r="DW83" s="103"/>
    </row>
    <row r="84" spans="1:127" s="4" customFormat="1" x14ac:dyDescent="0.3">
      <c r="A84" s="121" t="str">
        <f>'Indicator Data'!A87</f>
        <v>Italy</v>
      </c>
      <c r="B84" s="59" t="str">
        <f>'Indicator Data'!B87</f>
        <v>ITA</v>
      </c>
      <c r="C84" s="55">
        <f>ROUND(IF('Indicator Data'!C87=0,0.1,IF(LOG('Indicator Data'!C87)&gt;C$195,10,IF(LOG('Indicator Data'!C87)&lt;C$194,0,10-(C$195-LOG('Indicator Data'!C87))/(C$195-C$194)*10))),1)</f>
        <v>10</v>
      </c>
      <c r="D84" s="55">
        <f>ROUND(IF('Indicator Data'!D87=0,0.1,IF(LOG('Indicator Data'!D87)&gt;D$195,10,IF(LOG('Indicator Data'!D87)&lt;D$194,0,10-(D$195-LOG('Indicator Data'!D87))/(D$195-D$194)*10))),1)</f>
        <v>9.1999999999999993</v>
      </c>
      <c r="E84" s="55">
        <f t="shared" si="107"/>
        <v>9.6999999999999993</v>
      </c>
      <c r="F84" s="55">
        <f>IF('Indicator Data'!E87="No data",0.1,(ROUND(IF('Indicator Data'!E87=0,0,IF(LOG('Indicator Data'!E87)&gt;F$195,10,IF(LOG('Indicator Data'!E87)&lt;F$194,0,10-(F$195-LOG('Indicator Data'!E87))/(F$195-F$194)*10))),1)))</f>
        <v>7.7</v>
      </c>
      <c r="G84" s="55">
        <f>ROUND(IF('Indicator Data'!F87=0,0,IF(LOG('Indicator Data'!F87)&gt;G$195,10,IF(LOG('Indicator Data'!F87)&lt;G$194,0,10-(G$195-LOG('Indicator Data'!F87))/(G$195-G$194)*10))),1)</f>
        <v>7.5</v>
      </c>
      <c r="H84" s="55">
        <f>ROUND(IF('Indicator Data'!G87=0,0,IF(LOG('Indicator Data'!G87)&gt;H$195,10,IF(LOG('Indicator Data'!G87)&lt;H$194,0,10-(H$195-LOG('Indicator Data'!G87))/(H$195-H$194)*10))),1)</f>
        <v>0</v>
      </c>
      <c r="I84" s="55">
        <f>ROUND(IF('Indicator Data'!H87=0,0,IF(LOG('Indicator Data'!H87)&gt;I$195,10,IF(LOG('Indicator Data'!H87)&lt;I$194,0,10-(I$195-LOG('Indicator Data'!H87))/(I$195-I$194)*10))),1)</f>
        <v>0</v>
      </c>
      <c r="J84" s="55">
        <f t="shared" si="108"/>
        <v>0</v>
      </c>
      <c r="K84" s="55">
        <f>ROUND(IF('Indicator Data'!I87=0,0,IF(LOG('Indicator Data'!I87)&gt;K$195,10,IF(LOG('Indicator Data'!I87)&lt;K$194,0,10-(K$195-LOG('Indicator Data'!I87))/(K$195-K$194)*10))),1)</f>
        <v>0</v>
      </c>
      <c r="L84" s="55">
        <f t="shared" si="109"/>
        <v>0</v>
      </c>
      <c r="M84" s="55">
        <f>ROUND(IF('Indicator Data'!J87=0,0,IF(LOG('Indicator Data'!J87)&gt;M$195,10,IF(LOG('Indicator Data'!J87)&lt;M$194,0,10-(M$195-LOG('Indicator Data'!J87))/(M$195-M$194)*10))),1)</f>
        <v>0</v>
      </c>
      <c r="N84" s="56">
        <f>'Indicator Data'!C87/'Indicator Data'!$CK87</f>
        <v>1.8246972786937529E-3</v>
      </c>
      <c r="O84" s="56">
        <f>'Indicator Data'!D87/'Indicator Data'!$CK87</f>
        <v>9.7392647321133333E-5</v>
      </c>
      <c r="P84" s="56">
        <f>IF(F84=0.1,"x",'Indicator Data'!E87/'Indicator Data'!$CK87)</f>
        <v>2.0513478505483291E-3</v>
      </c>
      <c r="Q84" s="56">
        <f>'Indicator Data'!F87/'Indicator Data'!$CK87</f>
        <v>5.6493850723785667E-6</v>
      </c>
      <c r="R84" s="56">
        <f>'Indicator Data'!G87/'Indicator Data'!$CK87</f>
        <v>0</v>
      </c>
      <c r="S84" s="56">
        <f>'Indicator Data'!H87/'Indicator Data'!$CK87</f>
        <v>0</v>
      </c>
      <c r="T84" s="56">
        <f>'Indicator Data'!I87/'Indicator Data'!$CK87</f>
        <v>0</v>
      </c>
      <c r="U84" s="56">
        <f>'Indicator Data'!J87/'Indicator Data'!$CK87</f>
        <v>0</v>
      </c>
      <c r="V84" s="55">
        <f t="shared" si="110"/>
        <v>9.1</v>
      </c>
      <c r="W84" s="55">
        <f t="shared" si="111"/>
        <v>1</v>
      </c>
      <c r="X84" s="55">
        <f t="shared" si="112"/>
        <v>6.6</v>
      </c>
      <c r="Y84" s="55">
        <f t="shared" si="113"/>
        <v>1.4</v>
      </c>
      <c r="Z84" s="55">
        <f t="shared" si="114"/>
        <v>7.2</v>
      </c>
      <c r="AA84" s="55">
        <f t="shared" si="115"/>
        <v>0</v>
      </c>
      <c r="AB84" s="55">
        <f t="shared" si="116"/>
        <v>0</v>
      </c>
      <c r="AC84" s="55">
        <f t="shared" si="117"/>
        <v>0</v>
      </c>
      <c r="AD84" s="55">
        <f t="shared" si="118"/>
        <v>0</v>
      </c>
      <c r="AE84" s="55">
        <f t="shared" si="119"/>
        <v>0</v>
      </c>
      <c r="AF84" s="55">
        <f t="shared" si="120"/>
        <v>0</v>
      </c>
      <c r="AG84" s="55">
        <f>ROUND(IF('Indicator Data'!K87=0,0,IF('Indicator Data'!K87&gt;AG$195,10,IF('Indicator Data'!K87&lt;AG$194,0,10-(AG$195-'Indicator Data'!K87)/(AG$195-AG$194)*10))),1)</f>
        <v>3.8</v>
      </c>
      <c r="AH84" s="55">
        <f t="shared" si="121"/>
        <v>9.6</v>
      </c>
      <c r="AI84" s="55">
        <f t="shared" si="122"/>
        <v>5.0999999999999996</v>
      </c>
      <c r="AJ84" s="55">
        <f t="shared" si="123"/>
        <v>0</v>
      </c>
      <c r="AK84" s="55">
        <f t="shared" si="124"/>
        <v>0</v>
      </c>
      <c r="AL84" s="55">
        <f t="shared" si="125"/>
        <v>0</v>
      </c>
      <c r="AM84" s="55">
        <f t="shared" si="126"/>
        <v>0</v>
      </c>
      <c r="AN84" s="55">
        <f t="shared" si="127"/>
        <v>0</v>
      </c>
      <c r="AO84" s="182">
        <f t="shared" si="128"/>
        <v>8.6</v>
      </c>
      <c r="AP84" s="182">
        <f t="shared" si="148"/>
        <v>5.4</v>
      </c>
      <c r="AQ84" s="182">
        <f t="shared" si="129"/>
        <v>7.4</v>
      </c>
      <c r="AR84" s="182">
        <f t="shared" si="130"/>
        <v>0</v>
      </c>
      <c r="AS84" s="55">
        <f t="shared" si="131"/>
        <v>1.9</v>
      </c>
      <c r="AT84" s="55">
        <f>IF('Indicator Data'!L87="No data","x",IF('Indicator Data'!CL87&lt;1000,"x",ROUND((IF('Indicator Data'!L87&gt;AT$195,10,IF('Indicator Data'!L87&lt;AT$194,0,10-(AT$195-'Indicator Data'!L87)/(AT$195-AT$194)*10))),1)))</f>
        <v>4</v>
      </c>
      <c r="AU84" s="182">
        <f t="shared" si="132"/>
        <v>3</v>
      </c>
      <c r="AV84" s="55">
        <f>IF('Indicator Data'!M87="No data","x",ROUND(IF('Indicator Data'!M87=0,0,IF(LOG('Indicator Data'!M87)&gt;AV$195,10,IF(LOG('Indicator Data'!M87)&lt;AV$194,0,10-(AV$195-LOG('Indicator Data'!M87))/(AV$195-AV$194)*10))),1))</f>
        <v>0</v>
      </c>
      <c r="AW84" s="56">
        <f>IF(AV84="x","x",'Indicator Data'!M87/'Indicator Data'!$CK87)</f>
        <v>0</v>
      </c>
      <c r="AX84" s="55">
        <f t="shared" si="149"/>
        <v>0</v>
      </c>
      <c r="AY84" s="55">
        <f t="shared" si="150"/>
        <v>0</v>
      </c>
      <c r="AZ84" s="55" t="str">
        <f>IF('Indicator Data'!N87="No data","x",ROUND(IF('Indicator Data'!N87=0,0,IF(LOG('Indicator Data'!N87)&gt;AZ$195,10,IF(LOG('Indicator Data'!N87)&lt;AZ$194,0,10-(AZ$195-LOG('Indicator Data'!N87))/(AZ$195-AZ$194)*10))),1))</f>
        <v>x</v>
      </c>
      <c r="BA84" s="56" t="str">
        <f>IF(AZ84="x","x",'Indicator Data'!N87/'Indicator Data'!$CK87)</f>
        <v>x</v>
      </c>
      <c r="BB84" s="55" t="str">
        <f t="shared" si="151"/>
        <v>x</v>
      </c>
      <c r="BC84" s="55" t="str">
        <f t="shared" si="152"/>
        <v>x</v>
      </c>
      <c r="BD84" s="55" t="str">
        <f>IF('Indicator Data'!O87="No data","x",ROUND(IF('Indicator Data'!O87=0,0,IF(LOG('Indicator Data'!O87)&gt;BD$195,10,IF(LOG('Indicator Data'!O87)&lt;BD$194,0,10-(BD$195-LOG('Indicator Data'!O87))/(BD$195-BD$194)*10))),1))</f>
        <v>x</v>
      </c>
      <c r="BE84" s="56" t="str">
        <f>IF(BD84="x","x",'Indicator Data'!O87/'Indicator Data'!$CK87)</f>
        <v>x</v>
      </c>
      <c r="BF84" s="55" t="str">
        <f t="shared" si="153"/>
        <v>x</v>
      </c>
      <c r="BG84" s="55" t="str">
        <f t="shared" si="154"/>
        <v>x</v>
      </c>
      <c r="BH84" s="55" t="str">
        <f>IF('Indicator Data'!P87="No data","x",ROUND(IF('Indicator Data'!P87=0,0,IF(LOG('Indicator Data'!P87)&gt;BH$195,10,IF(LOG('Indicator Data'!P87)&lt;BH$194,0,10-(BH$195-LOG('Indicator Data'!P87))/(BH$195-BH$194)*10))),1))</f>
        <v>x</v>
      </c>
      <c r="BI84" s="56" t="str">
        <f>IF(BH84="x","x",'Indicator Data'!P87/'Indicator Data'!$CK87)</f>
        <v>x</v>
      </c>
      <c r="BJ84" s="55" t="str">
        <f t="shared" si="155"/>
        <v>x</v>
      </c>
      <c r="BK84" s="55" t="str">
        <f t="shared" si="156"/>
        <v>x</v>
      </c>
      <c r="BL84" s="55">
        <f t="shared" si="157"/>
        <v>0</v>
      </c>
      <c r="BM84" s="55">
        <f>ROUND(IF('Indicator Data'!Q87=0,0,IF(LOG('Indicator Data'!Q87)&gt;BM$195,10,IF(LOG('Indicator Data'!Q87)&lt;BM$194,0,10-(BM$195-LOG('Indicator Data'!Q87))/(BM$195-BM$194)*10))),1)</f>
        <v>0</v>
      </c>
      <c r="BN84" s="55">
        <f>ROUND(IF('Indicator Data'!R87=0,0,IF(LOG('Indicator Data'!R87)&gt;BN$195,10,IF(LOG('Indicator Data'!R87)&lt;BN$194,0,10-(BN$195-LOG('Indicator Data'!R87))/(BN$195-BN$194)*10))),1)</f>
        <v>0</v>
      </c>
      <c r="BO84" s="55">
        <f t="shared" si="158"/>
        <v>0</v>
      </c>
      <c r="BP84" s="56">
        <f>'Indicator Data'!Q87/'Indicator Data'!$CK87</f>
        <v>0</v>
      </c>
      <c r="BQ84" s="56">
        <f>'Indicator Data'!R87/'Indicator Data'!$CK87</f>
        <v>0</v>
      </c>
      <c r="BR84" s="55">
        <f t="shared" si="133"/>
        <v>0</v>
      </c>
      <c r="BS84" s="55">
        <f t="shared" si="134"/>
        <v>0</v>
      </c>
      <c r="BT84" s="55">
        <f t="shared" si="135"/>
        <v>0</v>
      </c>
      <c r="BU84" s="55">
        <f t="shared" si="159"/>
        <v>0</v>
      </c>
      <c r="BV84" s="55">
        <f>ROUND(IF('Indicator Data'!S87=0,0,IF(LOG('Indicator Data'!S87)&gt;BV$195,10,IF(LOG('Indicator Data'!S87)&lt;BV$194,0,10-(BV$195-LOG('Indicator Data'!S87))/(BV$195-BV$194)*10))),1)</f>
        <v>0</v>
      </c>
      <c r="BW84" s="55">
        <f>ROUND(IF('Indicator Data'!T87=0,0,IF(LOG('Indicator Data'!T87)&gt;BW$195,10,IF(LOG('Indicator Data'!T87)&lt;BW$194,0,10-(BW$195-LOG('Indicator Data'!T87))/(BW$195-BW$194)*10))),1)</f>
        <v>0</v>
      </c>
      <c r="BX84" s="55">
        <f t="shared" si="160"/>
        <v>0</v>
      </c>
      <c r="BY84" s="56">
        <f>'Indicator Data'!S87/'Indicator Data'!$CK87</f>
        <v>0</v>
      </c>
      <c r="BZ84" s="56">
        <f>'Indicator Data'!T87/'Indicator Data'!$CK87</f>
        <v>0</v>
      </c>
      <c r="CA84" s="55">
        <f t="shared" si="136"/>
        <v>0</v>
      </c>
      <c r="CB84" s="55">
        <f t="shared" si="137"/>
        <v>0</v>
      </c>
      <c r="CC84" s="55">
        <f t="shared" si="161"/>
        <v>0</v>
      </c>
      <c r="CD84" s="55">
        <f t="shared" si="162"/>
        <v>0</v>
      </c>
      <c r="CE84" s="55">
        <f t="shared" si="163"/>
        <v>0</v>
      </c>
      <c r="CF84" s="55">
        <f>ROUND(IF('Indicator Data'!U87=0,0,IF(LOG('Indicator Data'!U87)&gt;CF$195,10,IF(LOG('Indicator Data'!U87)&lt;CF$194,0,10-(CF$195-LOG('Indicator Data'!U87))/(CF$195-CF$194)*10))),1)</f>
        <v>0</v>
      </c>
      <c r="CG84" s="56">
        <f>'Indicator Data'!U87/'Indicator Data'!$CK87</f>
        <v>0</v>
      </c>
      <c r="CH84" s="55">
        <f t="shared" si="138"/>
        <v>0</v>
      </c>
      <c r="CI84" s="55">
        <f t="shared" si="164"/>
        <v>0</v>
      </c>
      <c r="CJ84" s="55">
        <f>ROUND(IF('Indicator Data'!V87=0,0,IF(LOG('Indicator Data'!V87)&gt;CJ$195,10,IF(LOG('Indicator Data'!V87)&lt;CJ$194,0,10-(CJ$195-LOG('Indicator Data'!V87))/(CJ$195-CJ$194)*10))),1)</f>
        <v>8.1999999999999993</v>
      </c>
      <c r="CK84" s="56">
        <f>IF('Indicator Data'!V87/'Indicator Data'!$CK87&gt;1,1,'Indicator Data'!V87/'Indicator Data'!$CK87)</f>
        <v>9.1251637440709812E-2</v>
      </c>
      <c r="CL84" s="55">
        <f t="shared" si="139"/>
        <v>0.9</v>
      </c>
      <c r="CM84" s="55">
        <f t="shared" si="165"/>
        <v>5.7</v>
      </c>
      <c r="CN84" s="55">
        <f>ROUND(IF('Indicator Data'!W87=0,0,IF(LOG('Indicator Data'!W87)&gt;CN$195,10,IF(LOG('Indicator Data'!W87)&lt;CN$194,0,10-(CN$195-LOG('Indicator Data'!W87))/(CN$195-CN$194)*10))),1)</f>
        <v>6.4</v>
      </c>
      <c r="CO84" s="56">
        <f>'Indicator Data'!W87/'Indicator Data'!$CK87</f>
        <v>5.0001250315942431E-3</v>
      </c>
      <c r="CP84" s="55">
        <f t="shared" si="140"/>
        <v>0.1</v>
      </c>
      <c r="CQ84" s="55">
        <f t="shared" si="166"/>
        <v>3.9</v>
      </c>
      <c r="CR84" s="55">
        <f t="shared" si="141"/>
        <v>2.8</v>
      </c>
      <c r="CS84" s="55">
        <f>IF('Indicator Data'!BZ87="No data","x",ROUND(IF('Indicator Data'!BZ87&gt;CS$195,0,IF('Indicator Data'!BZ87&lt;CS$194,10,(CS$195-'Indicator Data'!BZ87)/(CS$195-CS$194)*10)),1))</f>
        <v>0.1</v>
      </c>
      <c r="CT84" s="55">
        <f>IF('Indicator Data'!CA87="No data","x",ROUND(IF('Indicator Data'!CA87&gt;CT$195,0,IF('Indicator Data'!CA87&lt;CT$194,10,(CT$195-'Indicator Data'!CA87)/(CT$195-CT$194)*10)),1))</f>
        <v>0.1</v>
      </c>
      <c r="CU84" s="55" t="str">
        <f>IF('Indicator Data'!AC87="No data","x",ROUND(IF('Indicator Data'!AC87&gt;CU$195,0,IF('Indicator Data'!AC87&lt;CU$194,10,(CU$195-'Indicator Data'!AC87)/(CU$195-CU$194)*10)),1))</f>
        <v>x</v>
      </c>
      <c r="CV84" s="55">
        <f t="shared" si="142"/>
        <v>0.1</v>
      </c>
      <c r="CW84" s="55">
        <f>IF('Indicator Data'!X87="No data","x",ROUND(IF(LOG('Indicator Data'!X87)&gt;CW$195,10,IF(LOG('Indicator Data'!X87)&lt;CW$194,0,10-(CW$195-LOG('Indicator Data'!X87))/(CW$195-CW$194)*10)),1))</f>
        <v>7.7</v>
      </c>
      <c r="CX84" s="55">
        <f>IF('Indicator Data'!Y87="No data","x",ROUND(IF('Indicator Data'!Y87&gt;CX$195,10,IF('Indicator Data'!Y87&lt;CX$194,0,10-(CX$195-'Indicator Data'!Y87)/(CX$195-CX$194)*10)),1))</f>
        <v>0.5</v>
      </c>
      <c r="CY84" s="55">
        <f>IF('Indicator Data'!Z87="No data","x",ROUND(IF('Indicator Data'!Z87&gt;CY$195,10,IF('Indicator Data'!Z87&lt;CY$194,0,10-(CY$195-'Indicator Data'!Z87)/(CY$195-CY$194)*10)),1))</f>
        <v>7</v>
      </c>
      <c r="CZ84" s="55">
        <f>IF('Indicator Data'!AA87="No data","x",ROUND(IF('Indicator Data'!AA87&gt;CZ$195,10,IF('Indicator Data'!AA87&lt;CZ$194,0,10-(CZ$195-'Indicator Data'!AA87)/(CZ$195-CZ$194)*10)),1))</f>
        <v>1</v>
      </c>
      <c r="DA84" s="55">
        <f t="shared" si="167"/>
        <v>4.0999999999999996</v>
      </c>
      <c r="DB84" s="55">
        <f t="shared" si="168"/>
        <v>2.8</v>
      </c>
      <c r="DC84" s="55" t="str">
        <f>IF('Indicator Data'!AF87="No data","x",ROUND(IF('Indicator Data'!AF87&gt;DC$195,10,IF('Indicator Data'!AF87&lt;DC$194,0,10-(DC$195-'Indicator Data'!AF87)/(DC$195-DC$194)*10)),1))</f>
        <v>x</v>
      </c>
      <c r="DD84" s="55">
        <f>IF('Indicator Data'!AG87="No data","x",ROUND(IF('Indicator Data'!AG87&gt;DD$195,10,IF('Indicator Data'!AG87&lt;DD$194,0,10-(DD$195-'Indicator Data'!AG87)/(DD$195-DD$194)*10)),1))</f>
        <v>0</v>
      </c>
      <c r="DE84" s="55">
        <f t="shared" si="169"/>
        <v>3.2</v>
      </c>
      <c r="DF84" s="55">
        <f>IF('Indicator Data'!AB87="No data","x",ROUND(IF('Indicator Data'!AB87&gt;DF$195,10,IF('Indicator Data'!AB87&lt;DF$194,0,10-(DF$195-'Indicator Data'!AB87)/(DF$195-DF$194)*10)),1))</f>
        <v>0</v>
      </c>
      <c r="DG84" s="55">
        <f t="shared" si="170"/>
        <v>0.1</v>
      </c>
      <c r="DH84" s="183">
        <f>IF('Indicator Data'!AD87="No data","x",'Indicator Data'!AD87/'Indicator Data'!$CJ87)</f>
        <v>4.3131230915388207E-4</v>
      </c>
      <c r="DI84" s="55">
        <f t="shared" si="171"/>
        <v>5.7</v>
      </c>
      <c r="DJ84" s="55">
        <f>IF('Indicator Data'!AE87="No data","x",ROUND(IF('Indicator Data'!AE87&gt;DJ$195,0,IF('Indicator Data'!AE87&lt;DJ$194,10,(DJ$195-'Indicator Data'!AE87)/(DJ$195-DJ$194)*10)),1))</f>
        <v>2</v>
      </c>
      <c r="DK84" s="55">
        <f t="shared" si="172"/>
        <v>3.9</v>
      </c>
      <c r="DL84" s="55">
        <f t="shared" si="173"/>
        <v>2.4</v>
      </c>
      <c r="DM84" s="57">
        <f t="shared" si="143"/>
        <v>2.1</v>
      </c>
      <c r="DN84" s="58">
        <f t="shared" si="144"/>
        <v>5.2</v>
      </c>
      <c r="DO84" s="55">
        <f>ROUND(IF('Indicator Data'!AH87=0,0,IF('Indicator Data'!AH87&gt;DO$195,10,IF('Indicator Data'!AH87&lt;DO$194,0,10-(DO$195-'Indicator Data'!AH87)/(DO$195-DO$194)*10))),1)</f>
        <v>0.4</v>
      </c>
      <c r="DP84" s="55">
        <f>ROUND(IF('Indicator Data'!AI87=0,0,IF(LOG('Indicator Data'!AI87)&gt;LOG(DP$195),10,IF(LOG('Indicator Data'!AI87)&lt;LOG(DP$194),0,10-(LOG(DP$195)-LOG('Indicator Data'!AI87))/(LOG(DP$195)-LOG(DP$194))*10))),1)</f>
        <v>1.2</v>
      </c>
      <c r="DQ84" s="57">
        <f t="shared" si="145"/>
        <v>0.8</v>
      </c>
      <c r="DR84" s="55">
        <f>'Indicator Data'!AJ87</f>
        <v>0</v>
      </c>
      <c r="DS84" s="55">
        <f>'Indicator Data'!AK87</f>
        <v>0</v>
      </c>
      <c r="DT84" s="57">
        <f t="shared" si="146"/>
        <v>0</v>
      </c>
      <c r="DU84" s="58">
        <f t="shared" si="147"/>
        <v>0.6</v>
      </c>
      <c r="DV84" s="15"/>
      <c r="DW84" s="103"/>
    </row>
    <row r="85" spans="1:127" s="4" customFormat="1" x14ac:dyDescent="0.3">
      <c r="A85" s="121" t="str">
        <f>'Indicator Data'!A88</f>
        <v>Jamaica</v>
      </c>
      <c r="B85" s="54" t="str">
        <f>'Indicator Data'!B88</f>
        <v>JAM</v>
      </c>
      <c r="C85" s="55">
        <f>ROUND(IF('Indicator Data'!C88=0,0.1,IF(LOG('Indicator Data'!C88)&gt;C$195,10,IF(LOG('Indicator Data'!C88)&lt;C$194,0,10-(C$195-LOG('Indicator Data'!C88))/(C$195-C$194)*10))),1)</f>
        <v>6.8</v>
      </c>
      <c r="D85" s="55">
        <f>ROUND(IF('Indicator Data'!D88=0,0.1,IF(LOG('Indicator Data'!D88)&gt;D$195,10,IF(LOG('Indicator Data'!D88)&lt;D$194,0,10-(D$195-LOG('Indicator Data'!D88))/(D$195-D$194)*10))),1)</f>
        <v>8.6</v>
      </c>
      <c r="E85" s="55">
        <f t="shared" si="107"/>
        <v>7.8</v>
      </c>
      <c r="F85" s="55">
        <f>IF('Indicator Data'!E88="No data",0.1,(ROUND(IF('Indicator Data'!E88=0,0,IF(LOG('Indicator Data'!E88)&gt;F$195,10,IF(LOG('Indicator Data'!E88)&lt;F$194,0,10-(F$195-LOG('Indicator Data'!E88))/(F$195-F$194)*10))),1)))</f>
        <v>4.5</v>
      </c>
      <c r="G85" s="55">
        <f>ROUND(IF('Indicator Data'!F88=0,0,IF(LOG('Indicator Data'!F88)&gt;G$195,10,IF(LOG('Indicator Data'!F88)&lt;G$194,0,10-(G$195-LOG('Indicator Data'!F88))/(G$195-G$194)*10))),1)</f>
        <v>0</v>
      </c>
      <c r="H85" s="55">
        <f>ROUND(IF('Indicator Data'!G88=0,0,IF(LOG('Indicator Data'!G88)&gt;H$195,10,IF(LOG('Indicator Data'!G88)&lt;H$194,0,10-(H$195-LOG('Indicator Data'!G88))/(H$195-H$194)*10))),1)</f>
        <v>6.8</v>
      </c>
      <c r="I85" s="55">
        <f>ROUND(IF('Indicator Data'!H88=0,0,IF(LOG('Indicator Data'!H88)&gt;I$195,10,IF(LOG('Indicator Data'!H88)&lt;I$194,0,10-(I$195-LOG('Indicator Data'!H88))/(I$195-I$194)*10))),1)</f>
        <v>8.3000000000000007</v>
      </c>
      <c r="J85" s="55">
        <f t="shared" si="108"/>
        <v>7.6</v>
      </c>
      <c r="K85" s="55">
        <f>ROUND(IF('Indicator Data'!I88=0,0,IF(LOG('Indicator Data'!I88)&gt;K$195,10,IF(LOG('Indicator Data'!I88)&lt;K$194,0,10-(K$195-LOG('Indicator Data'!I88))/(K$195-K$194)*10))),1)</f>
        <v>6.4</v>
      </c>
      <c r="L85" s="55">
        <f t="shared" si="109"/>
        <v>7</v>
      </c>
      <c r="M85" s="55">
        <f>ROUND(IF('Indicator Data'!J88=0,0,IF(LOG('Indicator Data'!J88)&gt;M$195,10,IF(LOG('Indicator Data'!J88)&lt;M$194,0,10-(M$195-LOG('Indicator Data'!J88))/(M$195-M$194)*10))),1)</f>
        <v>6</v>
      </c>
      <c r="N85" s="56">
        <f>'Indicator Data'!C88/'Indicator Data'!$CK88</f>
        <v>1.945134029101038E-3</v>
      </c>
      <c r="O85" s="56">
        <f>'Indicator Data'!D88/'Indicator Data'!$CK88</f>
        <v>1.3992722792308347E-3</v>
      </c>
      <c r="P85" s="56">
        <f>IF(F85=0.1,"x",'Indicator Data'!E88/'Indicator Data'!$CK88)</f>
        <v>2.1985943325809471E-3</v>
      </c>
      <c r="Q85" s="56">
        <f>'Indicator Data'!F88/'Indicator Data'!$CK88</f>
        <v>0</v>
      </c>
      <c r="R85" s="56">
        <f>'Indicator Data'!G88/'Indicator Data'!$CK88</f>
        <v>1.8985409913239909E-2</v>
      </c>
      <c r="S85" s="56">
        <f>'Indicator Data'!H88/'Indicator Data'!$CK88</f>
        <v>2.2140974856220256E-3</v>
      </c>
      <c r="T85" s="56">
        <f>'Indicator Data'!I88/'Indicator Data'!$CK88</f>
        <v>5.7349032607975766E-3</v>
      </c>
      <c r="U85" s="56">
        <f>'Indicator Data'!J88/'Indicator Data'!$CK88</f>
        <v>9.3615695933355644E-4</v>
      </c>
      <c r="V85" s="55">
        <f t="shared" si="110"/>
        <v>9.6999999999999993</v>
      </c>
      <c r="W85" s="55">
        <f t="shared" si="111"/>
        <v>10</v>
      </c>
      <c r="X85" s="55">
        <f t="shared" si="112"/>
        <v>9.9</v>
      </c>
      <c r="Y85" s="55">
        <f t="shared" si="113"/>
        <v>1.5</v>
      </c>
      <c r="Z85" s="55">
        <f t="shared" si="114"/>
        <v>0</v>
      </c>
      <c r="AA85" s="55">
        <f t="shared" si="115"/>
        <v>10</v>
      </c>
      <c r="AB85" s="55">
        <f t="shared" si="116"/>
        <v>4.4000000000000004</v>
      </c>
      <c r="AC85" s="55">
        <f t="shared" si="117"/>
        <v>8.4</v>
      </c>
      <c r="AD85" s="55">
        <f t="shared" si="118"/>
        <v>5.7</v>
      </c>
      <c r="AE85" s="55">
        <f t="shared" si="119"/>
        <v>7.3</v>
      </c>
      <c r="AF85" s="55">
        <f t="shared" si="120"/>
        <v>0.3</v>
      </c>
      <c r="AG85" s="55">
        <f>ROUND(IF('Indicator Data'!K88=0,0,IF('Indicator Data'!K88&gt;AG$195,10,IF('Indicator Data'!K88&lt;AG$194,0,10-(AG$195-'Indicator Data'!K88)/(AG$195-AG$194)*10))),1)</f>
        <v>1.9</v>
      </c>
      <c r="AH85" s="55">
        <f t="shared" si="121"/>
        <v>8.3000000000000007</v>
      </c>
      <c r="AI85" s="55">
        <f t="shared" si="122"/>
        <v>9.3000000000000007</v>
      </c>
      <c r="AJ85" s="55">
        <f t="shared" si="123"/>
        <v>8.4</v>
      </c>
      <c r="AK85" s="55">
        <f t="shared" si="124"/>
        <v>6.4</v>
      </c>
      <c r="AL85" s="55">
        <f t="shared" si="125"/>
        <v>7.5</v>
      </c>
      <c r="AM85" s="55">
        <f t="shared" si="126"/>
        <v>6.1</v>
      </c>
      <c r="AN85" s="55">
        <f t="shared" si="127"/>
        <v>3.7</v>
      </c>
      <c r="AO85" s="182">
        <f t="shared" si="128"/>
        <v>9.1</v>
      </c>
      <c r="AP85" s="182">
        <f t="shared" si="148"/>
        <v>3.1</v>
      </c>
      <c r="AQ85" s="182">
        <f t="shared" si="129"/>
        <v>0</v>
      </c>
      <c r="AR85" s="182">
        <f t="shared" si="130"/>
        <v>7.2</v>
      </c>
      <c r="AS85" s="55">
        <f t="shared" si="131"/>
        <v>2.8</v>
      </c>
      <c r="AT85" s="55">
        <f>IF('Indicator Data'!L88="No data","x",IF('Indicator Data'!CL88&lt;1000,"x",ROUND((IF('Indicator Data'!L88&gt;AT$195,10,IF('Indicator Data'!L88&lt;AT$194,0,10-(AT$195-'Indicator Data'!L88)/(AT$195-AT$194)*10))),1)))</f>
        <v>2</v>
      </c>
      <c r="AU85" s="182">
        <f t="shared" si="132"/>
        <v>2.4</v>
      </c>
      <c r="AV85" s="55" t="str">
        <f>IF('Indicator Data'!M88="No data","x",ROUND(IF('Indicator Data'!M88=0,0,IF(LOG('Indicator Data'!M88)&gt;AV$195,10,IF(LOG('Indicator Data'!M88)&lt;AV$194,0,10-(AV$195-LOG('Indicator Data'!M88))/(AV$195-AV$194)*10))),1))</f>
        <v>x</v>
      </c>
      <c r="AW85" s="56" t="str">
        <f>IF(AV85="x","x",'Indicator Data'!M88/'Indicator Data'!$CK88)</f>
        <v>x</v>
      </c>
      <c r="AX85" s="55" t="str">
        <f t="shared" si="149"/>
        <v>x</v>
      </c>
      <c r="AY85" s="55" t="str">
        <f t="shared" si="150"/>
        <v>x</v>
      </c>
      <c r="AZ85" s="55" t="str">
        <f>IF('Indicator Data'!N88="No data","x",ROUND(IF('Indicator Data'!N88=0,0,IF(LOG('Indicator Data'!N88)&gt;AZ$195,10,IF(LOG('Indicator Data'!N88)&lt;AZ$194,0,10-(AZ$195-LOG('Indicator Data'!N88))/(AZ$195-AZ$194)*10))),1))</f>
        <v>x</v>
      </c>
      <c r="BA85" s="56" t="str">
        <f>IF(AZ85="x","x",'Indicator Data'!N88/'Indicator Data'!$CK88)</f>
        <v>x</v>
      </c>
      <c r="BB85" s="55" t="str">
        <f t="shared" si="151"/>
        <v>x</v>
      </c>
      <c r="BC85" s="55" t="str">
        <f t="shared" si="152"/>
        <v>x</v>
      </c>
      <c r="BD85" s="55" t="str">
        <f>IF('Indicator Data'!O88="No data","x",ROUND(IF('Indicator Data'!O88=0,0,IF(LOG('Indicator Data'!O88)&gt;BD$195,10,IF(LOG('Indicator Data'!O88)&lt;BD$194,0,10-(BD$195-LOG('Indicator Data'!O88))/(BD$195-BD$194)*10))),1))</f>
        <v>x</v>
      </c>
      <c r="BE85" s="56" t="str">
        <f>IF(BD85="x","x",'Indicator Data'!O88/'Indicator Data'!$CK88)</f>
        <v>x</v>
      </c>
      <c r="BF85" s="55" t="str">
        <f t="shared" si="153"/>
        <v>x</v>
      </c>
      <c r="BG85" s="55" t="str">
        <f t="shared" si="154"/>
        <v>x</v>
      </c>
      <c r="BH85" s="55" t="str">
        <f>IF('Indicator Data'!P88="No data","x",ROUND(IF('Indicator Data'!P88=0,0,IF(LOG('Indicator Data'!P88)&gt;BH$195,10,IF(LOG('Indicator Data'!P88)&lt;BH$194,0,10-(BH$195-LOG('Indicator Data'!P88))/(BH$195-BH$194)*10))),1))</f>
        <v>x</v>
      </c>
      <c r="BI85" s="56" t="str">
        <f>IF(BH85="x","x",'Indicator Data'!P88/'Indicator Data'!$CK88)</f>
        <v>x</v>
      </c>
      <c r="BJ85" s="55" t="str">
        <f t="shared" si="155"/>
        <v>x</v>
      </c>
      <c r="BK85" s="55" t="str">
        <f t="shared" si="156"/>
        <v>x</v>
      </c>
      <c r="BL85" s="55" t="str">
        <f t="shared" si="157"/>
        <v>x</v>
      </c>
      <c r="BM85" s="55">
        <f>ROUND(IF('Indicator Data'!Q88=0,0,IF(LOG('Indicator Data'!Q88)&gt;BM$195,10,IF(LOG('Indicator Data'!Q88)&lt;BM$194,0,10-(BM$195-LOG('Indicator Data'!Q88))/(BM$195-BM$194)*10))),1)</f>
        <v>0</v>
      </c>
      <c r="BN85" s="55">
        <f>ROUND(IF('Indicator Data'!R88=0,0,IF(LOG('Indicator Data'!R88)&gt;BN$195,10,IF(LOG('Indicator Data'!R88)&lt;BN$194,0,10-(BN$195-LOG('Indicator Data'!R88))/(BN$195-BN$194)*10))),1)</f>
        <v>0</v>
      </c>
      <c r="BO85" s="55">
        <f t="shared" si="158"/>
        <v>0</v>
      </c>
      <c r="BP85" s="56">
        <f>'Indicator Data'!Q88/'Indicator Data'!$CK88</f>
        <v>0</v>
      </c>
      <c r="BQ85" s="56">
        <f>'Indicator Data'!R88/'Indicator Data'!$CK88</f>
        <v>0</v>
      </c>
      <c r="BR85" s="55">
        <f t="shared" si="133"/>
        <v>0</v>
      </c>
      <c r="BS85" s="55">
        <f t="shared" si="134"/>
        <v>0</v>
      </c>
      <c r="BT85" s="55">
        <f t="shared" si="135"/>
        <v>0</v>
      </c>
      <c r="BU85" s="55">
        <f t="shared" si="159"/>
        <v>0</v>
      </c>
      <c r="BV85" s="55">
        <f>ROUND(IF('Indicator Data'!S88=0,0,IF(LOG('Indicator Data'!S88)&gt;BV$195,10,IF(LOG('Indicator Data'!S88)&lt;BV$194,0,10-(BV$195-LOG('Indicator Data'!S88))/(BV$195-BV$194)*10))),1)</f>
        <v>0</v>
      </c>
      <c r="BW85" s="55">
        <f>ROUND(IF('Indicator Data'!T88=0,0,IF(LOG('Indicator Data'!T88)&gt;BW$195,10,IF(LOG('Indicator Data'!T88)&lt;BW$194,0,10-(BW$195-LOG('Indicator Data'!T88))/(BW$195-BW$194)*10))),1)</f>
        <v>0</v>
      </c>
      <c r="BX85" s="55">
        <f t="shared" si="160"/>
        <v>0</v>
      </c>
      <c r="BY85" s="56">
        <f>'Indicator Data'!S88/'Indicator Data'!$CK88</f>
        <v>0</v>
      </c>
      <c r="BZ85" s="56">
        <f>'Indicator Data'!T88/'Indicator Data'!$CK88</f>
        <v>0</v>
      </c>
      <c r="CA85" s="55">
        <f t="shared" si="136"/>
        <v>0</v>
      </c>
      <c r="CB85" s="55">
        <f t="shared" si="137"/>
        <v>0</v>
      </c>
      <c r="CC85" s="55">
        <f t="shared" si="161"/>
        <v>0</v>
      </c>
      <c r="CD85" s="55">
        <f t="shared" si="162"/>
        <v>0</v>
      </c>
      <c r="CE85" s="55">
        <f t="shared" si="163"/>
        <v>0</v>
      </c>
      <c r="CF85" s="55">
        <f>ROUND(IF('Indicator Data'!U88=0,0,IF(LOG('Indicator Data'!U88)&gt;CF$195,10,IF(LOG('Indicator Data'!U88)&lt;CF$194,0,10-(CF$195-LOG('Indicator Data'!U88))/(CF$195-CF$194)*10))),1)</f>
        <v>7.6</v>
      </c>
      <c r="CG85" s="56">
        <f>'Indicator Data'!U88/'Indicator Data'!$CK88</f>
        <v>0.78103449818944026</v>
      </c>
      <c r="CH85" s="55">
        <f t="shared" si="138"/>
        <v>8.6999999999999993</v>
      </c>
      <c r="CI85" s="55">
        <f t="shared" si="164"/>
        <v>8.1999999999999993</v>
      </c>
      <c r="CJ85" s="55">
        <f>ROUND(IF('Indicator Data'!V88=0,0,IF(LOG('Indicator Data'!V88)&gt;CJ$195,10,IF(LOG('Indicator Data'!V88)&lt;CJ$194,0,10-(CJ$195-LOG('Indicator Data'!V88))/(CJ$195-CJ$194)*10))),1)</f>
        <v>7.7</v>
      </c>
      <c r="CK85" s="56">
        <f>IF('Indicator Data'!V88/'Indicator Data'!$CK88&gt;1,1,'Indicator Data'!V88/'Indicator Data'!$CK88)</f>
        <v>0.89817664470247927</v>
      </c>
      <c r="CL85" s="55">
        <f t="shared" si="139"/>
        <v>9</v>
      </c>
      <c r="CM85" s="55">
        <f t="shared" si="165"/>
        <v>8.4</v>
      </c>
      <c r="CN85" s="55">
        <f>ROUND(IF('Indicator Data'!W88=0,0,IF(LOG('Indicator Data'!W88)&gt;CN$195,10,IF(LOG('Indicator Data'!W88)&lt;CN$194,0,10-(CN$195-LOG('Indicator Data'!W88))/(CN$195-CN$194)*10))),1)</f>
        <v>7.7</v>
      </c>
      <c r="CO85" s="56">
        <f>'Indicator Data'!W88/'Indicator Data'!$CK88</f>
        <v>0.90244281863435638</v>
      </c>
      <c r="CP85" s="55">
        <f t="shared" si="140"/>
        <v>9</v>
      </c>
      <c r="CQ85" s="55">
        <f t="shared" si="166"/>
        <v>8.4</v>
      </c>
      <c r="CR85" s="55">
        <f t="shared" si="141"/>
        <v>7.2</v>
      </c>
      <c r="CS85" s="55">
        <f>IF('Indicator Data'!BZ88="No data","x",ROUND(IF('Indicator Data'!BZ88&gt;CS$195,0,IF('Indicator Data'!BZ88&lt;CS$194,10,(CS$195-'Indicator Data'!BZ88)/(CS$195-CS$194)*10)),1))</f>
        <v>1.4</v>
      </c>
      <c r="CT85" s="55">
        <f>IF('Indicator Data'!CA88="No data","x",ROUND(IF('Indicator Data'!CA88&gt;CT$195,0,IF('Indicator Data'!CA88&lt;CT$194,10,(CT$195-'Indicator Data'!CA88)/(CT$195-CT$194)*10)),1))</f>
        <v>1.6</v>
      </c>
      <c r="CU85" s="55">
        <f>IF('Indicator Data'!AC88="No data","x",ROUND(IF('Indicator Data'!AC88&gt;CU$195,0,IF('Indicator Data'!AC88&lt;CU$194,10,(CU$195-'Indicator Data'!AC88)/(CU$195-CU$194)*10)),1))</f>
        <v>3.4</v>
      </c>
      <c r="CV85" s="55">
        <f t="shared" si="142"/>
        <v>2.1</v>
      </c>
      <c r="CW85" s="55">
        <f>IF('Indicator Data'!X88="No data","x",ROUND(IF(LOG('Indicator Data'!X88)&gt;CW$195,10,IF(LOG('Indicator Data'!X88)&lt;CW$194,0,10-(CW$195-LOG('Indicator Data'!X88))/(CW$195-CW$194)*10)),1))</f>
        <v>8.1</v>
      </c>
      <c r="CX85" s="55">
        <f>IF('Indicator Data'!Y88="No data","x",ROUND(IF('Indicator Data'!Y88&gt;CX$195,10,IF('Indicator Data'!Y88&lt;CX$194,0,10-(CX$195-'Indicator Data'!Y88)/(CX$195-CX$194)*10)),1))</f>
        <v>2</v>
      </c>
      <c r="CY85" s="55">
        <f>IF('Indicator Data'!Z88="No data","x",ROUND(IF('Indicator Data'!Z88&gt;CY$195,10,IF('Indicator Data'!Z88&lt;CY$194,0,10-(CY$195-'Indicator Data'!Z88)/(CY$195-CY$194)*10)),1))</f>
        <v>5.6</v>
      </c>
      <c r="CZ85" s="55">
        <f>IF('Indicator Data'!AA88="No data","x",ROUND(IF('Indicator Data'!AA88&gt;CZ$195,10,IF('Indicator Data'!AA88&lt;CZ$194,0,10-(CZ$195-'Indicator Data'!AA88)/(CZ$195-CZ$194)*10)),1))</f>
        <v>2.7</v>
      </c>
      <c r="DA85" s="55">
        <f t="shared" si="167"/>
        <v>4.5999999999999996</v>
      </c>
      <c r="DB85" s="55">
        <f t="shared" si="168"/>
        <v>3.8</v>
      </c>
      <c r="DC85" s="55">
        <f>IF('Indicator Data'!AF88="No data","x",ROUND(IF('Indicator Data'!AF88&gt;DC$195,10,IF('Indicator Data'!AF88&lt;DC$194,0,10-(DC$195-'Indicator Data'!AF88)/(DC$195-DC$194)*10)),1))</f>
        <v>6.6</v>
      </c>
      <c r="DD85" s="55">
        <f>IF('Indicator Data'!AG88="No data","x",ROUND(IF('Indicator Data'!AG88&gt;DD$195,10,IF('Indicator Data'!AG88&lt;DD$194,0,10-(DD$195-'Indicator Data'!AG88)/(DD$195-DD$194)*10)),1))</f>
        <v>1.9</v>
      </c>
      <c r="DE85" s="55">
        <f t="shared" si="169"/>
        <v>4.5</v>
      </c>
      <c r="DF85" s="55">
        <f>IF('Indicator Data'!AB88="No data","x",ROUND(IF('Indicator Data'!AB88&gt;DF$195,10,IF('Indicator Data'!AB88&lt;DF$194,0,10-(DF$195-'Indicator Data'!AB88)/(DF$195-DF$194)*10)),1))</f>
        <v>0.2</v>
      </c>
      <c r="DG85" s="55">
        <f t="shared" si="170"/>
        <v>1.7</v>
      </c>
      <c r="DH85" s="183">
        <f>IF('Indicator Data'!AD88="No data","x",'Indicator Data'!AD88/'Indicator Data'!$CJ88)</f>
        <v>5.1216354501290077E-5</v>
      </c>
      <c r="DI85" s="55">
        <f t="shared" si="171"/>
        <v>9.5</v>
      </c>
      <c r="DJ85" s="55">
        <f>IF('Indicator Data'!AE88="No data","x",ROUND(IF('Indicator Data'!AE88&gt;DJ$195,0,IF('Indicator Data'!AE88&lt;DJ$194,10,(DJ$195-'Indicator Data'!AE88)/(DJ$195-DJ$194)*10)),1))</f>
        <v>2</v>
      </c>
      <c r="DK85" s="55">
        <f t="shared" si="172"/>
        <v>5.8</v>
      </c>
      <c r="DL85" s="55">
        <f t="shared" si="173"/>
        <v>4</v>
      </c>
      <c r="DM85" s="57">
        <f t="shared" si="143"/>
        <v>5.2</v>
      </c>
      <c r="DN85" s="58">
        <f t="shared" si="144"/>
        <v>5.4</v>
      </c>
      <c r="DO85" s="55">
        <f>ROUND(IF('Indicator Data'!AH88=0,0,IF('Indicator Data'!AH88&gt;DO$195,10,IF('Indicator Data'!AH88&lt;DO$194,0,10-(DO$195-'Indicator Data'!AH88)/(DO$195-DO$194)*10))),1)</f>
        <v>1.6</v>
      </c>
      <c r="DP85" s="55">
        <f>ROUND(IF('Indicator Data'!AI88=0,0,IF(LOG('Indicator Data'!AI88)&gt;LOG(DP$195),10,IF(LOG('Indicator Data'!AI88)&lt;LOG(DP$194),0,10-(LOG(DP$195)-LOG('Indicator Data'!AI88))/(LOG(DP$195)-LOG(DP$194))*10))),1)</f>
        <v>2.7</v>
      </c>
      <c r="DQ85" s="57">
        <f t="shared" si="145"/>
        <v>2.2000000000000002</v>
      </c>
      <c r="DR85" s="55">
        <f>'Indicator Data'!AJ88</f>
        <v>0</v>
      </c>
      <c r="DS85" s="55">
        <f>'Indicator Data'!AK88</f>
        <v>0</v>
      </c>
      <c r="DT85" s="57">
        <f t="shared" si="146"/>
        <v>0</v>
      </c>
      <c r="DU85" s="58">
        <f t="shared" si="147"/>
        <v>1.5</v>
      </c>
      <c r="DV85" s="15"/>
      <c r="DW85" s="103"/>
    </row>
    <row r="86" spans="1:127" s="4" customFormat="1" x14ac:dyDescent="0.3">
      <c r="A86" s="121" t="str">
        <f>'Indicator Data'!A89</f>
        <v>Japan</v>
      </c>
      <c r="B86" s="59" t="str">
        <f>'Indicator Data'!B89</f>
        <v>JPN</v>
      </c>
      <c r="C86" s="55">
        <f>ROUND(IF('Indicator Data'!C89=0,0.1,IF(LOG('Indicator Data'!C89)&gt;C$195,10,IF(LOG('Indicator Data'!C89)&lt;C$194,0,10-(C$195-LOG('Indicator Data'!C89))/(C$195-C$194)*10))),1)</f>
        <v>10</v>
      </c>
      <c r="D86" s="55">
        <f>ROUND(IF('Indicator Data'!D89=0,0.1,IF(LOG('Indicator Data'!D89)&gt;D$195,10,IF(LOG('Indicator Data'!D89)&lt;D$194,0,10-(D$195-LOG('Indicator Data'!D89))/(D$195-D$194)*10))),1)</f>
        <v>10</v>
      </c>
      <c r="E86" s="55">
        <f t="shared" si="107"/>
        <v>10</v>
      </c>
      <c r="F86" s="55">
        <f>IF('Indicator Data'!E89="No data",0.1,(ROUND(IF('Indicator Data'!E89=0,0,IF(LOG('Indicator Data'!E89)&gt;F$195,10,IF(LOG('Indicator Data'!E89)&lt;F$194,0,10-(F$195-LOG('Indicator Data'!E89))/(F$195-F$194)*10))),1)))</f>
        <v>6.3</v>
      </c>
      <c r="G86" s="55">
        <f>ROUND(IF('Indicator Data'!F89=0,0,IF(LOG('Indicator Data'!F89)&gt;G$195,10,IF(LOG('Indicator Data'!F89)&lt;G$194,0,10-(G$195-LOG('Indicator Data'!F89))/(G$195-G$194)*10))),1)</f>
        <v>10</v>
      </c>
      <c r="H86" s="55">
        <f>ROUND(IF('Indicator Data'!G89=0,0,IF(LOG('Indicator Data'!G89)&gt;H$195,10,IF(LOG('Indicator Data'!G89)&lt;H$194,0,10-(H$195-LOG('Indicator Data'!G89))/(H$195-H$194)*10))),1)</f>
        <v>10</v>
      </c>
      <c r="I86" s="55">
        <f>ROUND(IF('Indicator Data'!H89=0,0,IF(LOG('Indicator Data'!H89)&gt;I$195,10,IF(LOG('Indicator Data'!H89)&lt;I$194,0,10-(I$195-LOG('Indicator Data'!H89))/(I$195-I$194)*10))),1)</f>
        <v>10</v>
      </c>
      <c r="J86" s="55">
        <f t="shared" si="108"/>
        <v>10</v>
      </c>
      <c r="K86" s="55">
        <f>ROUND(IF('Indicator Data'!I89=0,0,IF(LOG('Indicator Data'!I89)&gt;K$195,10,IF(LOG('Indicator Data'!I89)&lt;K$194,0,10-(K$195-LOG('Indicator Data'!I89))/(K$195-K$194)*10))),1)</f>
        <v>10</v>
      </c>
      <c r="L86" s="55">
        <f t="shared" si="109"/>
        <v>10</v>
      </c>
      <c r="M86" s="55">
        <f>ROUND(IF('Indicator Data'!J89=0,0,IF(LOG('Indicator Data'!J89)&gt;M$195,10,IF(LOG('Indicator Data'!J89)&lt;M$194,0,10-(M$195-LOG('Indicator Data'!J89))/(M$195-M$194)*10))),1)</f>
        <v>0</v>
      </c>
      <c r="N86" s="56">
        <f>'Indicator Data'!C89/'Indicator Data'!$CK89</f>
        <v>2.0565715380930156E-3</v>
      </c>
      <c r="O86" s="56">
        <f>'Indicator Data'!D89/'Indicator Data'!$CK89</f>
        <v>1.5379433178217851E-3</v>
      </c>
      <c r="P86" s="56">
        <f>IF(F86=0.1,"x",'Indicator Data'!E89/'Indicator Data'!$CK89)</f>
        <v>2.6574366959911127E-4</v>
      </c>
      <c r="Q86" s="56">
        <f>'Indicator Data'!F89/'Indicator Data'!$CK89</f>
        <v>3.0230011645174178E-4</v>
      </c>
      <c r="R86" s="56">
        <f>'Indicator Data'!G89/'Indicator Data'!$CK89</f>
        <v>1.8882426909381897E-2</v>
      </c>
      <c r="S86" s="56">
        <f>'Indicator Data'!H89/'Indicator Data'!$CK89</f>
        <v>1.2010843868763294E-2</v>
      </c>
      <c r="T86" s="56">
        <f>'Indicator Data'!I89/'Indicator Data'!$CK89</f>
        <v>1.0161921708058533E-2</v>
      </c>
      <c r="U86" s="56">
        <f>'Indicator Data'!J89/'Indicator Data'!$CK89</f>
        <v>0</v>
      </c>
      <c r="V86" s="55">
        <f t="shared" si="110"/>
        <v>10</v>
      </c>
      <c r="W86" s="55">
        <f t="shared" si="111"/>
        <v>10</v>
      </c>
      <c r="X86" s="55">
        <f t="shared" si="112"/>
        <v>10</v>
      </c>
      <c r="Y86" s="55">
        <f t="shared" si="113"/>
        <v>0.2</v>
      </c>
      <c r="Z86" s="55">
        <f t="shared" si="114"/>
        <v>10</v>
      </c>
      <c r="AA86" s="55">
        <f t="shared" si="115"/>
        <v>10</v>
      </c>
      <c r="AB86" s="55">
        <f t="shared" si="116"/>
        <v>10</v>
      </c>
      <c r="AC86" s="55">
        <f t="shared" si="117"/>
        <v>10</v>
      </c>
      <c r="AD86" s="55">
        <f t="shared" si="118"/>
        <v>10</v>
      </c>
      <c r="AE86" s="55">
        <f t="shared" si="119"/>
        <v>10</v>
      </c>
      <c r="AF86" s="55">
        <f t="shared" si="120"/>
        <v>0</v>
      </c>
      <c r="AG86" s="55">
        <f>ROUND(IF('Indicator Data'!K89=0,0,IF('Indicator Data'!K89&gt;AG$195,10,IF('Indicator Data'!K89&lt;AG$194,0,10-(AG$195-'Indicator Data'!K89)/(AG$195-AG$194)*10))),1)</f>
        <v>0</v>
      </c>
      <c r="AH86" s="55">
        <f t="shared" si="121"/>
        <v>10</v>
      </c>
      <c r="AI86" s="55">
        <f t="shared" si="122"/>
        <v>10</v>
      </c>
      <c r="AJ86" s="55">
        <f t="shared" si="123"/>
        <v>10</v>
      </c>
      <c r="AK86" s="55">
        <f t="shared" si="124"/>
        <v>10</v>
      </c>
      <c r="AL86" s="55">
        <f t="shared" si="125"/>
        <v>10</v>
      </c>
      <c r="AM86" s="55">
        <f t="shared" si="126"/>
        <v>10</v>
      </c>
      <c r="AN86" s="55">
        <f t="shared" si="127"/>
        <v>0</v>
      </c>
      <c r="AO86" s="182">
        <f t="shared" si="128"/>
        <v>10</v>
      </c>
      <c r="AP86" s="182">
        <f t="shared" si="148"/>
        <v>3.9</v>
      </c>
      <c r="AQ86" s="182">
        <f t="shared" si="129"/>
        <v>10</v>
      </c>
      <c r="AR86" s="182">
        <f t="shared" si="130"/>
        <v>10</v>
      </c>
      <c r="AS86" s="55">
        <f t="shared" si="131"/>
        <v>0</v>
      </c>
      <c r="AT86" s="55">
        <f>IF('Indicator Data'!L89="No data","x",IF('Indicator Data'!CL89&lt;1000,"x",ROUND((IF('Indicator Data'!L89&gt;AT$195,10,IF('Indicator Data'!L89&lt;AT$194,0,10-(AT$195-'Indicator Data'!L89)/(AT$195-AT$194)*10))),1)))</f>
        <v>1</v>
      </c>
      <c r="AU86" s="182">
        <f t="shared" si="132"/>
        <v>0.5</v>
      </c>
      <c r="AV86" s="55">
        <f>IF('Indicator Data'!M89="No data","x",ROUND(IF('Indicator Data'!M89=0,0,IF(LOG('Indicator Data'!M89)&gt;AV$195,10,IF(LOG('Indicator Data'!M89)&lt;AV$194,0,10-(AV$195-LOG('Indicator Data'!M89))/(AV$195-AV$194)*10))),1))</f>
        <v>0</v>
      </c>
      <c r="AW86" s="56">
        <f>IF(AV86="x","x",'Indicator Data'!M89/'Indicator Data'!$CK89)</f>
        <v>0</v>
      </c>
      <c r="AX86" s="55">
        <f t="shared" si="149"/>
        <v>0</v>
      </c>
      <c r="AY86" s="55">
        <f t="shared" si="150"/>
        <v>0</v>
      </c>
      <c r="AZ86" s="55" t="str">
        <f>IF('Indicator Data'!N89="No data","x",ROUND(IF('Indicator Data'!N89=0,0,IF(LOG('Indicator Data'!N89)&gt;AZ$195,10,IF(LOG('Indicator Data'!N89)&lt;AZ$194,0,10-(AZ$195-LOG('Indicator Data'!N89))/(AZ$195-AZ$194)*10))),1))</f>
        <v>x</v>
      </c>
      <c r="BA86" s="56" t="str">
        <f>IF(AZ86="x","x",'Indicator Data'!N89/'Indicator Data'!$CK89)</f>
        <v>x</v>
      </c>
      <c r="BB86" s="55" t="str">
        <f t="shared" si="151"/>
        <v>x</v>
      </c>
      <c r="BC86" s="55" t="str">
        <f t="shared" si="152"/>
        <v>x</v>
      </c>
      <c r="BD86" s="55" t="str">
        <f>IF('Indicator Data'!O89="No data","x",ROUND(IF('Indicator Data'!O89=0,0,IF(LOG('Indicator Data'!O89)&gt;BD$195,10,IF(LOG('Indicator Data'!O89)&lt;BD$194,0,10-(BD$195-LOG('Indicator Data'!O89))/(BD$195-BD$194)*10))),1))</f>
        <v>x</v>
      </c>
      <c r="BE86" s="56" t="str">
        <f>IF(BD86="x","x",'Indicator Data'!O89/'Indicator Data'!$CK89)</f>
        <v>x</v>
      </c>
      <c r="BF86" s="55" t="str">
        <f t="shared" si="153"/>
        <v>x</v>
      </c>
      <c r="BG86" s="55" t="str">
        <f t="shared" si="154"/>
        <v>x</v>
      </c>
      <c r="BH86" s="55" t="str">
        <f>IF('Indicator Data'!P89="No data","x",ROUND(IF('Indicator Data'!P89=0,0,IF(LOG('Indicator Data'!P89)&gt;BH$195,10,IF(LOG('Indicator Data'!P89)&lt;BH$194,0,10-(BH$195-LOG('Indicator Data'!P89))/(BH$195-BH$194)*10))),1))</f>
        <v>x</v>
      </c>
      <c r="BI86" s="56" t="str">
        <f>IF(BH86="x","x",'Indicator Data'!P89/'Indicator Data'!$CK89)</f>
        <v>x</v>
      </c>
      <c r="BJ86" s="55" t="str">
        <f t="shared" si="155"/>
        <v>x</v>
      </c>
      <c r="BK86" s="55" t="str">
        <f t="shared" si="156"/>
        <v>x</v>
      </c>
      <c r="BL86" s="55">
        <f t="shared" si="157"/>
        <v>0</v>
      </c>
      <c r="BM86" s="55">
        <f>ROUND(IF('Indicator Data'!Q89=0,0,IF(LOG('Indicator Data'!Q89)&gt;BM$195,10,IF(LOG('Indicator Data'!Q89)&lt;BM$194,0,10-(BM$195-LOG('Indicator Data'!Q89))/(BM$195-BM$194)*10))),1)</f>
        <v>0</v>
      </c>
      <c r="BN86" s="55">
        <f>ROUND(IF('Indicator Data'!R89=0,0,IF(LOG('Indicator Data'!R89)&gt;BN$195,10,IF(LOG('Indicator Data'!R89)&lt;BN$194,0,10-(BN$195-LOG('Indicator Data'!R89))/(BN$195-BN$194)*10))),1)</f>
        <v>0</v>
      </c>
      <c r="BO86" s="55">
        <f t="shared" si="158"/>
        <v>0</v>
      </c>
      <c r="BP86" s="56">
        <f>'Indicator Data'!Q89/'Indicator Data'!$CK89</f>
        <v>0</v>
      </c>
      <c r="BQ86" s="56">
        <f>'Indicator Data'!R89/'Indicator Data'!$CK89</f>
        <v>0</v>
      </c>
      <c r="BR86" s="55">
        <f t="shared" si="133"/>
        <v>0</v>
      </c>
      <c r="BS86" s="55">
        <f t="shared" si="134"/>
        <v>0</v>
      </c>
      <c r="BT86" s="55">
        <f t="shared" si="135"/>
        <v>0</v>
      </c>
      <c r="BU86" s="55">
        <f t="shared" si="159"/>
        <v>0</v>
      </c>
      <c r="BV86" s="55">
        <f>ROUND(IF('Indicator Data'!S89=0,0,IF(LOG('Indicator Data'!S89)&gt;BV$195,10,IF(LOG('Indicator Data'!S89)&lt;BV$194,0,10-(BV$195-LOG('Indicator Data'!S89))/(BV$195-BV$194)*10))),1)</f>
        <v>0</v>
      </c>
      <c r="BW86" s="55">
        <f>ROUND(IF('Indicator Data'!T89=0,0,IF(LOG('Indicator Data'!T89)&gt;BW$195,10,IF(LOG('Indicator Data'!T89)&lt;BW$194,0,10-(BW$195-LOG('Indicator Data'!T89))/(BW$195-BW$194)*10))),1)</f>
        <v>0</v>
      </c>
      <c r="BX86" s="55">
        <f t="shared" si="160"/>
        <v>0</v>
      </c>
      <c r="BY86" s="56">
        <f>'Indicator Data'!S89/'Indicator Data'!$CK89</f>
        <v>0</v>
      </c>
      <c r="BZ86" s="56">
        <f>'Indicator Data'!T89/'Indicator Data'!$CK89</f>
        <v>0</v>
      </c>
      <c r="CA86" s="55">
        <f t="shared" si="136"/>
        <v>0</v>
      </c>
      <c r="CB86" s="55">
        <f t="shared" si="137"/>
        <v>0</v>
      </c>
      <c r="CC86" s="55">
        <f t="shared" si="161"/>
        <v>0</v>
      </c>
      <c r="CD86" s="55">
        <f t="shared" si="162"/>
        <v>0</v>
      </c>
      <c r="CE86" s="55">
        <f t="shared" si="163"/>
        <v>0</v>
      </c>
      <c r="CF86" s="55">
        <f>ROUND(IF('Indicator Data'!U89=0,0,IF(LOG('Indicator Data'!U89)&gt;CF$195,10,IF(LOG('Indicator Data'!U89)&lt;CF$194,0,10-(CF$195-LOG('Indicator Data'!U89))/(CF$195-CF$194)*10))),1)</f>
        <v>8.4</v>
      </c>
      <c r="CG86" s="56">
        <f>'Indicator Data'!U89/'Indicator Data'!$CK89</f>
        <v>6.3578485856525646E-2</v>
      </c>
      <c r="CH86" s="55">
        <f t="shared" si="138"/>
        <v>0.7</v>
      </c>
      <c r="CI86" s="55">
        <f t="shared" si="164"/>
        <v>5.8</v>
      </c>
      <c r="CJ86" s="55">
        <f>ROUND(IF('Indicator Data'!V89=0,0,IF(LOG('Indicator Data'!V89)&gt;CJ$195,10,IF(LOG('Indicator Data'!V89)&lt;CJ$194,0,10-(CJ$195-LOG('Indicator Data'!V89))/(CJ$195-CJ$194)*10))),1)</f>
        <v>9.8000000000000007</v>
      </c>
      <c r="CK86" s="56">
        <f>IF('Indicator Data'!V89/'Indicator Data'!$CK89&gt;1,1,'Indicator Data'!V89/'Indicator Data'!$CK89)</f>
        <v>0.5908605677575649</v>
      </c>
      <c r="CL86" s="55">
        <f t="shared" si="139"/>
        <v>5.9</v>
      </c>
      <c r="CM86" s="55">
        <f t="shared" si="165"/>
        <v>8.5</v>
      </c>
      <c r="CN86" s="55">
        <f>ROUND(IF('Indicator Data'!W89=0,0,IF(LOG('Indicator Data'!W89)&gt;CN$195,10,IF(LOG('Indicator Data'!W89)&lt;CN$194,0,10-(CN$195-LOG('Indicator Data'!W89))/(CN$195-CN$194)*10))),1)</f>
        <v>9.8000000000000007</v>
      </c>
      <c r="CO86" s="56">
        <f>'Indicator Data'!W89/'Indicator Data'!$CK89</f>
        <v>0.59169734141108776</v>
      </c>
      <c r="CP86" s="55">
        <f t="shared" si="140"/>
        <v>5.9</v>
      </c>
      <c r="CQ86" s="55">
        <f t="shared" si="166"/>
        <v>8.5</v>
      </c>
      <c r="CR86" s="55">
        <f t="shared" si="141"/>
        <v>6.6</v>
      </c>
      <c r="CS86" s="55">
        <f>IF('Indicator Data'!BZ89="No data","x",ROUND(IF('Indicator Data'!BZ89&gt;CS$195,0,IF('Indicator Data'!BZ89&lt;CS$194,10,(CS$195-'Indicator Data'!BZ89)/(CS$195-CS$194)*10)),1))</f>
        <v>0</v>
      </c>
      <c r="CT86" s="55">
        <f>IF('Indicator Data'!CA89="No data","x",ROUND(IF('Indicator Data'!CA89&gt;CT$195,0,IF('Indicator Data'!CA89&lt;CT$194,10,(CT$195-'Indicator Data'!CA89)/(CT$195-CT$194)*10)),1))</f>
        <v>0.2</v>
      </c>
      <c r="CU86" s="55" t="str">
        <f>IF('Indicator Data'!AC89="No data","x",ROUND(IF('Indicator Data'!AC89&gt;CU$195,0,IF('Indicator Data'!AC89&lt;CU$194,10,(CU$195-'Indicator Data'!AC89)/(CU$195-CU$194)*10)),1))</f>
        <v>x</v>
      </c>
      <c r="CV86" s="55">
        <f t="shared" si="142"/>
        <v>0.1</v>
      </c>
      <c r="CW86" s="55">
        <f>IF('Indicator Data'!X89="No data","x",ROUND(IF(LOG('Indicator Data'!X89)&gt;CW$195,10,IF(LOG('Indicator Data'!X89)&lt;CW$194,0,10-(CW$195-LOG('Indicator Data'!X89))/(CW$195-CW$194)*10)),1))</f>
        <v>8.5</v>
      </c>
      <c r="CX86" s="55">
        <f>IF('Indicator Data'!Y89="No data","x",ROUND(IF('Indicator Data'!Y89&gt;CX$195,10,IF('Indicator Data'!Y89&lt;CX$194,0,10-(CX$195-'Indicator Data'!Y89)/(CX$195-CX$194)*10)),1))</f>
        <v>0</v>
      </c>
      <c r="CY86" s="55">
        <f>IF('Indicator Data'!Z89="No data","x",ROUND(IF('Indicator Data'!Z89&gt;CY$195,10,IF('Indicator Data'!Z89&lt;CY$194,0,10-(CY$195-'Indicator Data'!Z89)/(CY$195-CY$194)*10)),1))</f>
        <v>9.1999999999999993</v>
      </c>
      <c r="CZ86" s="55">
        <f>IF('Indicator Data'!AA89="No data","x",ROUND(IF('Indicator Data'!AA89&gt;CZ$195,10,IF('Indicator Data'!AA89&lt;CZ$194,0,10-(CZ$195-'Indicator Data'!AA89)/(CZ$195-CZ$194)*10)),1))</f>
        <v>1.1000000000000001</v>
      </c>
      <c r="DA86" s="55">
        <f t="shared" si="167"/>
        <v>4.7</v>
      </c>
      <c r="DB86" s="55">
        <f t="shared" si="168"/>
        <v>3.2</v>
      </c>
      <c r="DC86" s="55" t="str">
        <f>IF('Indicator Data'!AF89="No data","x",ROUND(IF('Indicator Data'!AF89&gt;DC$195,10,IF('Indicator Data'!AF89&lt;DC$194,0,10-(DC$195-'Indicator Data'!AF89)/(DC$195-DC$194)*10)),1))</f>
        <v>x</v>
      </c>
      <c r="DD86" s="55">
        <f>IF('Indicator Data'!AG89="No data","x",ROUND(IF('Indicator Data'!AG89&gt;DD$195,10,IF('Indicator Data'!AG89&lt;DD$194,0,10-(DD$195-'Indicator Data'!AG89)/(DD$195-DD$194)*10)),1))</f>
        <v>0</v>
      </c>
      <c r="DE86" s="55">
        <f t="shared" si="169"/>
        <v>3.8</v>
      </c>
      <c r="DF86" s="55">
        <f>IF('Indicator Data'!AB89="No data","x",ROUND(IF('Indicator Data'!AB89&gt;DF$195,10,IF('Indicator Data'!AB89&lt;DF$194,0,10-(DF$195-'Indicator Data'!AB89)/(DF$195-DF$194)*10)),1))</f>
        <v>0</v>
      </c>
      <c r="DG86" s="55">
        <f t="shared" si="170"/>
        <v>0.1</v>
      </c>
      <c r="DH86" s="183">
        <f>IF('Indicator Data'!AD89="No data","x",'Indicator Data'!AD89/'Indicator Data'!$CJ89)</f>
        <v>3.0730654355465455E-4</v>
      </c>
      <c r="DI86" s="55">
        <f t="shared" si="171"/>
        <v>6.9</v>
      </c>
      <c r="DJ86" s="55" t="str">
        <f>IF('Indicator Data'!AE89="No data","x",ROUND(IF('Indicator Data'!AE89&gt;DJ$195,0,IF('Indicator Data'!AE89&lt;DJ$194,10,(DJ$195-'Indicator Data'!AE89)/(DJ$195-DJ$194)*10)),1))</f>
        <v>x</v>
      </c>
      <c r="DK86" s="55">
        <f t="shared" si="172"/>
        <v>6.9</v>
      </c>
      <c r="DL86" s="55">
        <f t="shared" si="173"/>
        <v>3.6</v>
      </c>
      <c r="DM86" s="57">
        <f t="shared" si="143"/>
        <v>3.7</v>
      </c>
      <c r="DN86" s="58">
        <f t="shared" si="144"/>
        <v>8.1</v>
      </c>
      <c r="DO86" s="55">
        <f>ROUND(IF('Indicator Data'!AH89=0,0,IF('Indicator Data'!AH89&gt;DO$195,10,IF('Indicator Data'!AH89&lt;DO$194,0,10-(DO$195-'Indicator Data'!AH89)/(DO$195-DO$194)*10))),1)</f>
        <v>0.5</v>
      </c>
      <c r="DP86" s="55">
        <f>ROUND(IF('Indicator Data'!AI89=0,0,IF(LOG('Indicator Data'!AI89)&gt;LOG(DP$195),10,IF(LOG('Indicator Data'!AI89)&lt;LOG(DP$194),0,10-(LOG(DP$195)-LOG('Indicator Data'!AI89))/(LOG(DP$195)-LOG(DP$194))*10))),1)</f>
        <v>2</v>
      </c>
      <c r="DQ86" s="57">
        <f t="shared" si="145"/>
        <v>1.3</v>
      </c>
      <c r="DR86" s="55">
        <f>'Indicator Data'!AJ89</f>
        <v>0</v>
      </c>
      <c r="DS86" s="55">
        <f>'Indicator Data'!AK89</f>
        <v>0</v>
      </c>
      <c r="DT86" s="57">
        <f t="shared" si="146"/>
        <v>0</v>
      </c>
      <c r="DU86" s="58">
        <f t="shared" si="147"/>
        <v>0.9</v>
      </c>
      <c r="DV86" s="15"/>
      <c r="DW86" s="103"/>
    </row>
    <row r="87" spans="1:127" s="4" customFormat="1" x14ac:dyDescent="0.3">
      <c r="A87" s="121" t="str">
        <f>'Indicator Data'!A90</f>
        <v>Jordan</v>
      </c>
      <c r="B87" s="59" t="str">
        <f>'Indicator Data'!B90</f>
        <v>JOR</v>
      </c>
      <c r="C87" s="55">
        <f>ROUND(IF('Indicator Data'!C90=0,0.1,IF(LOG('Indicator Data'!C90)&gt;C$195,10,IF(LOG('Indicator Data'!C90)&lt;C$194,0,10-(C$195-LOG('Indicator Data'!C90))/(C$195-C$194)*10))),1)</f>
        <v>8</v>
      </c>
      <c r="D87" s="55">
        <f>ROUND(IF('Indicator Data'!D90=0,0.1,IF(LOG('Indicator Data'!D90)&gt;D$195,10,IF(LOG('Indicator Data'!D90)&lt;D$194,0,10-(D$195-LOG('Indicator Data'!D90))/(D$195-D$194)*10))),1)</f>
        <v>6.9</v>
      </c>
      <c r="E87" s="55">
        <f t="shared" si="107"/>
        <v>7.5</v>
      </c>
      <c r="F87" s="55">
        <f>IF('Indicator Data'!E90="No data",0.1,(ROUND(IF('Indicator Data'!E90=0,0,IF(LOG('Indicator Data'!E90)&gt;F$195,10,IF(LOG('Indicator Data'!E90)&lt;F$194,0,10-(F$195-LOG('Indicator Data'!E90))/(F$195-F$194)*10))),1)))</f>
        <v>4.3</v>
      </c>
      <c r="G87" s="55">
        <f>ROUND(IF('Indicator Data'!F90=0,0,IF(LOG('Indicator Data'!F90)&gt;G$195,10,IF(LOG('Indicator Data'!F90)&lt;G$194,0,10-(G$195-LOG('Indicator Data'!F90))/(G$195-G$194)*10))),1)</f>
        <v>0</v>
      </c>
      <c r="H87" s="55">
        <f>ROUND(IF('Indicator Data'!G90=0,0,IF(LOG('Indicator Data'!G90)&gt;H$195,10,IF(LOG('Indicator Data'!G90)&lt;H$194,0,10-(H$195-LOG('Indicator Data'!G90))/(H$195-H$194)*10))),1)</f>
        <v>0</v>
      </c>
      <c r="I87" s="55">
        <f>ROUND(IF('Indicator Data'!H90=0,0,IF(LOG('Indicator Data'!H90)&gt;I$195,10,IF(LOG('Indicator Data'!H90)&lt;I$194,0,10-(I$195-LOG('Indicator Data'!H90))/(I$195-I$194)*10))),1)</f>
        <v>0</v>
      </c>
      <c r="J87" s="55">
        <f t="shared" si="108"/>
        <v>0</v>
      </c>
      <c r="K87" s="55">
        <f>ROUND(IF('Indicator Data'!I90=0,0,IF(LOG('Indicator Data'!I90)&gt;K$195,10,IF(LOG('Indicator Data'!I90)&lt;K$194,0,10-(K$195-LOG('Indicator Data'!I90))/(K$195-K$194)*10))),1)</f>
        <v>0</v>
      </c>
      <c r="L87" s="55">
        <f t="shared" si="109"/>
        <v>0</v>
      </c>
      <c r="M87" s="55">
        <f>ROUND(IF('Indicator Data'!J90=0,0,IF(LOG('Indicator Data'!J90)&gt;M$195,10,IF(LOG('Indicator Data'!J90)&lt;M$194,0,10-(M$195-LOG('Indicator Data'!J90))/(M$195-M$194)*10))),1)</f>
        <v>7.4</v>
      </c>
      <c r="N87" s="56">
        <f>'Indicator Data'!C90/'Indicator Data'!$CK90</f>
        <v>2.0517483204226849E-3</v>
      </c>
      <c r="O87" s="56">
        <f>'Indicator Data'!D90/'Indicator Data'!$CK90</f>
        <v>1.539953869902276E-4</v>
      </c>
      <c r="P87" s="56">
        <f>IF(F87=0.1,"x",'Indicator Data'!E90/'Indicator Data'!$CK90)</f>
        <v>7.0815345652624952E-4</v>
      </c>
      <c r="Q87" s="56">
        <f>'Indicator Data'!F90/'Indicator Data'!$CK90</f>
        <v>0</v>
      </c>
      <c r="R87" s="56">
        <f>'Indicator Data'!G90/'Indicator Data'!$CK90</f>
        <v>0</v>
      </c>
      <c r="S87" s="56">
        <f>'Indicator Data'!H90/'Indicator Data'!$CK90</f>
        <v>0</v>
      </c>
      <c r="T87" s="56">
        <f>'Indicator Data'!I90/'Indicator Data'!$CK90</f>
        <v>0</v>
      </c>
      <c r="U87" s="56">
        <f>'Indicator Data'!J90/'Indicator Data'!$CK90</f>
        <v>1.2419848308704629E-3</v>
      </c>
      <c r="V87" s="55">
        <f t="shared" si="110"/>
        <v>10</v>
      </c>
      <c r="W87" s="55">
        <f t="shared" si="111"/>
        <v>1.5</v>
      </c>
      <c r="X87" s="55">
        <f t="shared" si="112"/>
        <v>7.8</v>
      </c>
      <c r="Y87" s="55">
        <f t="shared" si="113"/>
        <v>0.5</v>
      </c>
      <c r="Z87" s="55">
        <f t="shared" si="114"/>
        <v>0</v>
      </c>
      <c r="AA87" s="55">
        <f t="shared" si="115"/>
        <v>0</v>
      </c>
      <c r="AB87" s="55">
        <f t="shared" si="116"/>
        <v>0</v>
      </c>
      <c r="AC87" s="55">
        <f t="shared" si="117"/>
        <v>0</v>
      </c>
      <c r="AD87" s="55">
        <f t="shared" si="118"/>
        <v>0</v>
      </c>
      <c r="AE87" s="55">
        <f t="shared" si="119"/>
        <v>0</v>
      </c>
      <c r="AF87" s="55">
        <f t="shared" si="120"/>
        <v>0.4</v>
      </c>
      <c r="AG87" s="55">
        <f>ROUND(IF('Indicator Data'!K90=0,0,IF('Indicator Data'!K90&gt;AG$195,10,IF('Indicator Data'!K90&lt;AG$194,0,10-(AG$195-'Indicator Data'!K90)/(AG$195-AG$194)*10))),1)</f>
        <v>1.9</v>
      </c>
      <c r="AH87" s="55">
        <f t="shared" si="121"/>
        <v>9</v>
      </c>
      <c r="AI87" s="55">
        <f t="shared" si="122"/>
        <v>4.2</v>
      </c>
      <c r="AJ87" s="55">
        <f t="shared" si="123"/>
        <v>0</v>
      </c>
      <c r="AK87" s="55">
        <f t="shared" si="124"/>
        <v>0</v>
      </c>
      <c r="AL87" s="55">
        <f t="shared" si="125"/>
        <v>0</v>
      </c>
      <c r="AM87" s="55">
        <f t="shared" si="126"/>
        <v>0</v>
      </c>
      <c r="AN87" s="55">
        <f t="shared" si="127"/>
        <v>4.8</v>
      </c>
      <c r="AO87" s="182">
        <f t="shared" si="128"/>
        <v>7.7</v>
      </c>
      <c r="AP87" s="182">
        <f t="shared" si="148"/>
        <v>2.6</v>
      </c>
      <c r="AQ87" s="182">
        <f t="shared" si="129"/>
        <v>0</v>
      </c>
      <c r="AR87" s="182">
        <f t="shared" si="130"/>
        <v>0</v>
      </c>
      <c r="AS87" s="55">
        <f t="shared" si="131"/>
        <v>3.4</v>
      </c>
      <c r="AT87" s="55">
        <f>IF('Indicator Data'!L90="No data","x",IF('Indicator Data'!CL90&lt;1000,"x",ROUND((IF('Indicator Data'!L90&gt;AT$195,10,IF('Indicator Data'!L90&lt;AT$194,0,10-(AT$195-'Indicator Data'!L90)/(AT$195-AT$194)*10))),1)))</f>
        <v>10</v>
      </c>
      <c r="AU87" s="182">
        <f t="shared" si="132"/>
        <v>6.7</v>
      </c>
      <c r="AV87" s="55">
        <f>IF('Indicator Data'!M90="No data","x",ROUND(IF('Indicator Data'!M90=0,0,IF(LOG('Indicator Data'!M90)&gt;AV$195,10,IF(LOG('Indicator Data'!M90)&lt;AV$194,0,10-(AV$195-LOG('Indicator Data'!M90))/(AV$195-AV$194)*10))),1))</f>
        <v>4</v>
      </c>
      <c r="AW87" s="56">
        <f>IF(AV87="x","x",'Indicator Data'!M90/'Indicator Data'!$CK90)</f>
        <v>8.5660018227721362E-4</v>
      </c>
      <c r="AX87" s="55">
        <f t="shared" si="149"/>
        <v>0</v>
      </c>
      <c r="AY87" s="55">
        <f t="shared" si="150"/>
        <v>2.2000000000000002</v>
      </c>
      <c r="AZ87" s="55" t="str">
        <f>IF('Indicator Data'!N90="No data","x",ROUND(IF('Indicator Data'!N90=0,0,IF(LOG('Indicator Data'!N90)&gt;AZ$195,10,IF(LOG('Indicator Data'!N90)&lt;AZ$194,0,10-(AZ$195-LOG('Indicator Data'!N90))/(AZ$195-AZ$194)*10))),1))</f>
        <v>x</v>
      </c>
      <c r="BA87" s="56" t="str">
        <f>IF(AZ87="x","x",'Indicator Data'!N90/'Indicator Data'!$CK90)</f>
        <v>x</v>
      </c>
      <c r="BB87" s="55" t="str">
        <f t="shared" si="151"/>
        <v>x</v>
      </c>
      <c r="BC87" s="55" t="str">
        <f t="shared" si="152"/>
        <v>x</v>
      </c>
      <c r="BD87" s="55" t="str">
        <f>IF('Indicator Data'!O90="No data","x",ROUND(IF('Indicator Data'!O90=0,0,IF(LOG('Indicator Data'!O90)&gt;BD$195,10,IF(LOG('Indicator Data'!O90)&lt;BD$194,0,10-(BD$195-LOG('Indicator Data'!O90))/(BD$195-BD$194)*10))),1))</f>
        <v>x</v>
      </c>
      <c r="BE87" s="56" t="str">
        <f>IF(BD87="x","x",'Indicator Data'!O90/'Indicator Data'!$CK90)</f>
        <v>x</v>
      </c>
      <c r="BF87" s="55" t="str">
        <f t="shared" si="153"/>
        <v>x</v>
      </c>
      <c r="BG87" s="55" t="str">
        <f t="shared" si="154"/>
        <v>x</v>
      </c>
      <c r="BH87" s="55" t="str">
        <f>IF('Indicator Data'!P90="No data","x",ROUND(IF('Indicator Data'!P90=0,0,IF(LOG('Indicator Data'!P90)&gt;BH$195,10,IF(LOG('Indicator Data'!P90)&lt;BH$194,0,10-(BH$195-LOG('Indicator Data'!P90))/(BH$195-BH$194)*10))),1))</f>
        <v>x</v>
      </c>
      <c r="BI87" s="56" t="str">
        <f>IF(BH87="x","x",'Indicator Data'!P90/'Indicator Data'!$CK90)</f>
        <v>x</v>
      </c>
      <c r="BJ87" s="55" t="str">
        <f t="shared" si="155"/>
        <v>x</v>
      </c>
      <c r="BK87" s="55" t="str">
        <f t="shared" si="156"/>
        <v>x</v>
      </c>
      <c r="BL87" s="55">
        <f t="shared" si="157"/>
        <v>2.2000000000000002</v>
      </c>
      <c r="BM87" s="55">
        <f>ROUND(IF('Indicator Data'!Q90=0,0,IF(LOG('Indicator Data'!Q90)&gt;BM$195,10,IF(LOG('Indicator Data'!Q90)&lt;BM$194,0,10-(BM$195-LOG('Indicator Data'!Q90))/(BM$195-BM$194)*10))),1)</f>
        <v>0</v>
      </c>
      <c r="BN87" s="55">
        <f>ROUND(IF('Indicator Data'!R90=0,0,IF(LOG('Indicator Data'!R90)&gt;BN$195,10,IF(LOG('Indicator Data'!R90)&lt;BN$194,0,10-(BN$195-LOG('Indicator Data'!R90))/(BN$195-BN$194)*10))),1)</f>
        <v>0</v>
      </c>
      <c r="BO87" s="55">
        <f t="shared" si="158"/>
        <v>0</v>
      </c>
      <c r="BP87" s="56">
        <f>'Indicator Data'!Q90/'Indicator Data'!$CK90</f>
        <v>0</v>
      </c>
      <c r="BQ87" s="56">
        <f>'Indicator Data'!R90/'Indicator Data'!$CK90</f>
        <v>0</v>
      </c>
      <c r="BR87" s="55">
        <f t="shared" si="133"/>
        <v>0</v>
      </c>
      <c r="BS87" s="55">
        <f t="shared" si="134"/>
        <v>0</v>
      </c>
      <c r="BT87" s="55">
        <f t="shared" si="135"/>
        <v>0</v>
      </c>
      <c r="BU87" s="55">
        <f t="shared" si="159"/>
        <v>0</v>
      </c>
      <c r="BV87" s="55">
        <f>ROUND(IF('Indicator Data'!S90=0,0,IF(LOG('Indicator Data'!S90)&gt;BV$195,10,IF(LOG('Indicator Data'!S90)&lt;BV$194,0,10-(BV$195-LOG('Indicator Data'!S90))/(BV$195-BV$194)*10))),1)</f>
        <v>0</v>
      </c>
      <c r="BW87" s="55">
        <f>ROUND(IF('Indicator Data'!T90=0,0,IF(LOG('Indicator Data'!T90)&gt;BW$195,10,IF(LOG('Indicator Data'!T90)&lt;BW$194,0,10-(BW$195-LOG('Indicator Data'!T90))/(BW$195-BW$194)*10))),1)</f>
        <v>0</v>
      </c>
      <c r="BX87" s="55">
        <f t="shared" si="160"/>
        <v>0</v>
      </c>
      <c r="BY87" s="56">
        <f>'Indicator Data'!S90/'Indicator Data'!$CK90</f>
        <v>0</v>
      </c>
      <c r="BZ87" s="56">
        <f>'Indicator Data'!T90/'Indicator Data'!$CK90</f>
        <v>0</v>
      </c>
      <c r="CA87" s="55">
        <f t="shared" si="136"/>
        <v>0</v>
      </c>
      <c r="CB87" s="55">
        <f t="shared" si="137"/>
        <v>0</v>
      </c>
      <c r="CC87" s="55">
        <f t="shared" si="161"/>
        <v>0</v>
      </c>
      <c r="CD87" s="55">
        <f t="shared" si="162"/>
        <v>0</v>
      </c>
      <c r="CE87" s="55">
        <f t="shared" si="163"/>
        <v>0</v>
      </c>
      <c r="CF87" s="55">
        <f>ROUND(IF('Indicator Data'!U90=0,0,IF(LOG('Indicator Data'!U90)&gt;CF$195,10,IF(LOG('Indicator Data'!U90)&lt;CF$194,0,10-(CF$195-LOG('Indicator Data'!U90))/(CF$195-CF$194)*10))),1)</f>
        <v>6.5</v>
      </c>
      <c r="CG87" s="56">
        <f>'Indicator Data'!U90/'Indicator Data'!$CK90</f>
        <v>4.5632008641727291E-2</v>
      </c>
      <c r="CH87" s="55">
        <f t="shared" si="138"/>
        <v>0.5</v>
      </c>
      <c r="CI87" s="55">
        <f t="shared" si="164"/>
        <v>4.0999999999999996</v>
      </c>
      <c r="CJ87" s="55">
        <f>ROUND(IF('Indicator Data'!V90=0,0,IF(LOG('Indicator Data'!V90)&gt;CJ$195,10,IF(LOG('Indicator Data'!V90)&lt;CJ$194,0,10-(CJ$195-LOG('Indicator Data'!V90))/(CJ$195-CJ$194)*10))),1)</f>
        <v>8.1999999999999993</v>
      </c>
      <c r="CK87" s="56">
        <f>IF('Indicator Data'!V90/'Indicator Data'!$CK90&gt;1,1,'Indicator Data'!V90/'Indicator Data'!$CK90)</f>
        <v>0.70590532735350398</v>
      </c>
      <c r="CL87" s="55">
        <f t="shared" si="139"/>
        <v>7.1</v>
      </c>
      <c r="CM87" s="55">
        <f t="shared" si="165"/>
        <v>7.7</v>
      </c>
      <c r="CN87" s="55">
        <f>ROUND(IF('Indicator Data'!W90=0,0,IF(LOG('Indicator Data'!W90)&gt;CN$195,10,IF(LOG('Indicator Data'!W90)&lt;CN$194,0,10-(CN$195-LOG('Indicator Data'!W90))/(CN$195-CN$194)*10))),1)</f>
        <v>6.3</v>
      </c>
      <c r="CO87" s="56">
        <f>'Indicator Data'!W90/'Indicator Data'!$CK90</f>
        <v>3.4655076557272846E-2</v>
      </c>
      <c r="CP87" s="55">
        <f t="shared" si="140"/>
        <v>0.3</v>
      </c>
      <c r="CQ87" s="55">
        <f t="shared" si="166"/>
        <v>3.9</v>
      </c>
      <c r="CR87" s="55">
        <f t="shared" si="141"/>
        <v>4.5</v>
      </c>
      <c r="CS87" s="55">
        <f>IF('Indicator Data'!BZ90="No data","x",ROUND(IF('Indicator Data'!BZ90&gt;CS$195,0,IF('Indicator Data'!BZ90&lt;CS$194,10,(CS$195-'Indicator Data'!BZ90)/(CS$195-CS$194)*10)),1))</f>
        <v>0.3</v>
      </c>
      <c r="CT87" s="55">
        <f>IF('Indicator Data'!CA90="No data","x",ROUND(IF('Indicator Data'!CA90&gt;CT$195,0,IF('Indicator Data'!CA90&lt;CT$194,10,(CT$195-'Indicator Data'!CA90)/(CT$195-CT$194)*10)),1))</f>
        <v>0.2</v>
      </c>
      <c r="CU87" s="55" t="str">
        <f>IF('Indicator Data'!AC90="No data","x",ROUND(IF('Indicator Data'!AC90&gt;CU$195,0,IF('Indicator Data'!AC90&lt;CU$194,10,(CU$195-'Indicator Data'!AC90)/(CU$195-CU$194)*10)),1))</f>
        <v>x</v>
      </c>
      <c r="CV87" s="55">
        <f t="shared" si="142"/>
        <v>0.3</v>
      </c>
      <c r="CW87" s="55">
        <f>IF('Indicator Data'!X90="No data","x",ROUND(IF(LOG('Indicator Data'!X90)&gt;CW$195,10,IF(LOG('Indicator Data'!X90)&lt;CW$194,0,10-(CW$195-LOG('Indicator Data'!X90))/(CW$195-CW$194)*10)),1))</f>
        <v>6.8</v>
      </c>
      <c r="CX87" s="55">
        <f>IF('Indicator Data'!Y90="No data","x",ROUND(IF('Indicator Data'!Y90&gt;CX$195,10,IF('Indicator Data'!Y90&lt;CX$194,0,10-(CX$195-'Indicator Data'!Y90)/(CX$195-CX$194)*10)),1))</f>
        <v>4.0999999999999996</v>
      </c>
      <c r="CY87" s="55">
        <f>IF('Indicator Data'!Z90="No data","x",ROUND(IF('Indicator Data'!Z90&gt;CY$195,10,IF('Indicator Data'!Z90&lt;CY$194,0,10-(CY$195-'Indicator Data'!Z90)/(CY$195-CY$194)*10)),1))</f>
        <v>9.1</v>
      </c>
      <c r="CZ87" s="55">
        <f>IF('Indicator Data'!AA90="No data","x",ROUND(IF('Indicator Data'!AA90&gt;CZ$195,10,IF('Indicator Data'!AA90&lt;CZ$194,0,10-(CZ$195-'Indicator Data'!AA90)/(CZ$195-CZ$194)*10)),1))</f>
        <v>7.7</v>
      </c>
      <c r="DA87" s="55">
        <f t="shared" si="167"/>
        <v>6.9</v>
      </c>
      <c r="DB87" s="55">
        <f t="shared" si="168"/>
        <v>4.7</v>
      </c>
      <c r="DC87" s="55">
        <f>IF('Indicator Data'!AF90="No data","x",ROUND(IF('Indicator Data'!AF90&gt;DC$195,10,IF('Indicator Data'!AF90&lt;DC$194,0,10-(DC$195-'Indicator Data'!AF90)/(DC$195-DC$194)*10)),1))</f>
        <v>2.2999999999999998</v>
      </c>
      <c r="DD87" s="55">
        <f>IF('Indicator Data'!AG90="No data","x",ROUND(IF('Indicator Data'!AG90&gt;DD$195,10,IF('Indicator Data'!AG90&lt;DD$194,0,10-(DD$195-'Indicator Data'!AG90)/(DD$195-DD$194)*10)),1))</f>
        <v>3.8</v>
      </c>
      <c r="DE87" s="55">
        <f t="shared" si="169"/>
        <v>5.6</v>
      </c>
      <c r="DF87" s="55">
        <f>IF('Indicator Data'!AB90="No data","x",ROUND(IF('Indicator Data'!AB90&gt;DF$195,10,IF('Indicator Data'!AB90&lt;DF$194,0,10-(DF$195-'Indicator Data'!AB90)/(DF$195-DF$194)*10)),1))</f>
        <v>0.1</v>
      </c>
      <c r="DG87" s="55">
        <f t="shared" si="170"/>
        <v>0.2</v>
      </c>
      <c r="DH87" s="183">
        <f>IF('Indicator Data'!AD90="No data","x",'Indicator Data'!AD90/'Indicator Data'!$CJ90)</f>
        <v>1.7749492981228797E-4</v>
      </c>
      <c r="DI87" s="55">
        <f t="shared" si="171"/>
        <v>8.1999999999999993</v>
      </c>
      <c r="DJ87" s="55">
        <f>IF('Indicator Data'!AE90="No data","x",ROUND(IF('Indicator Data'!AE90&gt;DJ$195,0,IF('Indicator Data'!AE90&lt;DJ$194,10,(DJ$195-'Indicator Data'!AE90)/(DJ$195-DJ$194)*10)),1))</f>
        <v>6</v>
      </c>
      <c r="DK87" s="55">
        <f t="shared" si="172"/>
        <v>7.1</v>
      </c>
      <c r="DL87" s="55">
        <f t="shared" si="173"/>
        <v>4.3</v>
      </c>
      <c r="DM87" s="57">
        <f t="shared" si="143"/>
        <v>4</v>
      </c>
      <c r="DN87" s="58">
        <f t="shared" si="144"/>
        <v>4.2</v>
      </c>
      <c r="DO87" s="55">
        <f>ROUND(IF('Indicator Data'!AH90=0,0,IF('Indicator Data'!AH90&gt;DO$195,10,IF('Indicator Data'!AH90&lt;DO$194,0,10-(DO$195-'Indicator Data'!AH90)/(DO$195-DO$194)*10))),1)</f>
        <v>2</v>
      </c>
      <c r="DP87" s="55">
        <f>ROUND(IF('Indicator Data'!AI90=0,0,IF(LOG('Indicator Data'!AI90)&gt;LOG(DP$195),10,IF(LOG('Indicator Data'!AI90)&lt;LOG(DP$194),0,10-(LOG(DP$195)-LOG('Indicator Data'!AI90))/(LOG(DP$195)-LOG(DP$194))*10))),1)</f>
        <v>5.7</v>
      </c>
      <c r="DQ87" s="57">
        <f t="shared" si="145"/>
        <v>4.0999999999999996</v>
      </c>
      <c r="DR87" s="55">
        <f>'Indicator Data'!AJ90</f>
        <v>0</v>
      </c>
      <c r="DS87" s="55">
        <f>'Indicator Data'!AK90</f>
        <v>0</v>
      </c>
      <c r="DT87" s="57">
        <f t="shared" si="146"/>
        <v>0</v>
      </c>
      <c r="DU87" s="58">
        <f t="shared" si="147"/>
        <v>2.9</v>
      </c>
      <c r="DV87" s="15"/>
      <c r="DW87" s="103"/>
    </row>
    <row r="88" spans="1:127" s="4" customFormat="1" x14ac:dyDescent="0.3">
      <c r="A88" s="121" t="str">
        <f>'Indicator Data'!A91</f>
        <v>Kazakhstan</v>
      </c>
      <c r="B88" s="59" t="str">
        <f>'Indicator Data'!B91</f>
        <v>KAZ</v>
      </c>
      <c r="C88" s="55">
        <f>ROUND(IF('Indicator Data'!C91=0,0.1,IF(LOG('Indicator Data'!C91)&gt;C$195,10,IF(LOG('Indicator Data'!C91)&lt;C$194,0,10-(C$195-LOG('Indicator Data'!C91))/(C$195-C$194)*10))),1)</f>
        <v>7.9</v>
      </c>
      <c r="D88" s="55">
        <f>ROUND(IF('Indicator Data'!D91=0,0.1,IF(LOG('Indicator Data'!D91)&gt;D$195,10,IF(LOG('Indicator Data'!D91)&lt;D$194,0,10-(D$195-LOG('Indicator Data'!D91))/(D$195-D$194)*10))),1)</f>
        <v>8.9</v>
      </c>
      <c r="E88" s="55">
        <f t="shared" si="107"/>
        <v>8.4</v>
      </c>
      <c r="F88" s="55">
        <f>IF('Indicator Data'!E91="No data",0.1,(ROUND(IF('Indicator Data'!E91=0,0,IF(LOG('Indicator Data'!E91)&gt;F$195,10,IF(LOG('Indicator Data'!E91)&lt;F$194,0,10-(F$195-LOG('Indicator Data'!E91))/(F$195-F$194)*10))),1)))</f>
        <v>7.5</v>
      </c>
      <c r="G88" s="55">
        <f>ROUND(IF('Indicator Data'!F91=0,0,IF(LOG('Indicator Data'!F91)&gt;G$195,10,IF(LOG('Indicator Data'!F91)&lt;G$194,0,10-(G$195-LOG('Indicator Data'!F91))/(G$195-G$194)*10))),1)</f>
        <v>0</v>
      </c>
      <c r="H88" s="55">
        <f>ROUND(IF('Indicator Data'!G91=0,0,IF(LOG('Indicator Data'!G91)&gt;H$195,10,IF(LOG('Indicator Data'!G91)&lt;H$194,0,10-(H$195-LOG('Indicator Data'!G91))/(H$195-H$194)*10))),1)</f>
        <v>0</v>
      </c>
      <c r="I88" s="55">
        <f>ROUND(IF('Indicator Data'!H91=0,0,IF(LOG('Indicator Data'!H91)&gt;I$195,10,IF(LOG('Indicator Data'!H91)&lt;I$194,0,10-(I$195-LOG('Indicator Data'!H91))/(I$195-I$194)*10))),1)</f>
        <v>0</v>
      </c>
      <c r="J88" s="55">
        <f t="shared" si="108"/>
        <v>0</v>
      </c>
      <c r="K88" s="55">
        <f>ROUND(IF('Indicator Data'!I91=0,0,IF(LOG('Indicator Data'!I91)&gt;K$195,10,IF(LOG('Indicator Data'!I91)&lt;K$194,0,10-(K$195-LOG('Indicator Data'!I91))/(K$195-K$194)*10))),1)</f>
        <v>0</v>
      </c>
      <c r="L88" s="55">
        <f t="shared" si="109"/>
        <v>0</v>
      </c>
      <c r="M88" s="55">
        <f>ROUND(IF('Indicator Data'!J91=0,0,IF(LOG('Indicator Data'!J91)&gt;M$195,10,IF(LOG('Indicator Data'!J91)&lt;M$194,0,10-(M$195-LOG('Indicator Data'!J91))/(M$195-M$194)*10))),1)</f>
        <v>0</v>
      </c>
      <c r="N88" s="56">
        <f>'Indicator Data'!C91/'Indicator Data'!$CK91</f>
        <v>8.1147116342185908E-4</v>
      </c>
      <c r="O88" s="56">
        <f>'Indicator Data'!D91/'Indicator Data'!$CK91</f>
        <v>2.6197866330854216E-4</v>
      </c>
      <c r="P88" s="56">
        <f>IF(F88=0.1,"x",'Indicator Data'!E91/'Indicator Data'!$CK91)</f>
        <v>5.6440665354996322E-3</v>
      </c>
      <c r="Q88" s="56">
        <f>'Indicator Data'!F91/'Indicator Data'!$CK91</f>
        <v>0</v>
      </c>
      <c r="R88" s="56">
        <f>'Indicator Data'!G91/'Indicator Data'!$CK91</f>
        <v>0</v>
      </c>
      <c r="S88" s="56">
        <f>'Indicator Data'!H91/'Indicator Data'!$CK91</f>
        <v>0</v>
      </c>
      <c r="T88" s="56">
        <f>'Indicator Data'!I91/'Indicator Data'!$CK91</f>
        <v>0</v>
      </c>
      <c r="U88" s="56">
        <f>'Indicator Data'!J91/'Indicator Data'!$CK91</f>
        <v>0</v>
      </c>
      <c r="V88" s="55">
        <f t="shared" si="110"/>
        <v>4.0999999999999996</v>
      </c>
      <c r="W88" s="55">
        <f t="shared" si="111"/>
        <v>2.6</v>
      </c>
      <c r="X88" s="55">
        <f t="shared" si="112"/>
        <v>3.4</v>
      </c>
      <c r="Y88" s="55">
        <f t="shared" si="113"/>
        <v>3.8</v>
      </c>
      <c r="Z88" s="55">
        <f t="shared" si="114"/>
        <v>0</v>
      </c>
      <c r="AA88" s="55">
        <f t="shared" si="115"/>
        <v>0</v>
      </c>
      <c r="AB88" s="55">
        <f t="shared" si="116"/>
        <v>0</v>
      </c>
      <c r="AC88" s="55">
        <f t="shared" si="117"/>
        <v>0</v>
      </c>
      <c r="AD88" s="55">
        <f t="shared" si="118"/>
        <v>0</v>
      </c>
      <c r="AE88" s="55">
        <f t="shared" si="119"/>
        <v>0</v>
      </c>
      <c r="AF88" s="55">
        <f t="shared" si="120"/>
        <v>0</v>
      </c>
      <c r="AG88" s="55">
        <f>ROUND(IF('Indicator Data'!K91=0,0,IF('Indicator Data'!K91&gt;AG$195,10,IF('Indicator Data'!K91&lt;AG$194,0,10-(AG$195-'Indicator Data'!K91)/(AG$195-AG$194)*10))),1)</f>
        <v>0</v>
      </c>
      <c r="AH88" s="55">
        <f t="shared" si="121"/>
        <v>6</v>
      </c>
      <c r="AI88" s="55">
        <f t="shared" si="122"/>
        <v>5.8</v>
      </c>
      <c r="AJ88" s="55">
        <f t="shared" si="123"/>
        <v>0</v>
      </c>
      <c r="AK88" s="55">
        <f t="shared" si="124"/>
        <v>0</v>
      </c>
      <c r="AL88" s="55">
        <f t="shared" si="125"/>
        <v>0</v>
      </c>
      <c r="AM88" s="55">
        <f t="shared" si="126"/>
        <v>0</v>
      </c>
      <c r="AN88" s="55">
        <f t="shared" si="127"/>
        <v>0</v>
      </c>
      <c r="AO88" s="182">
        <f t="shared" si="128"/>
        <v>6.5</v>
      </c>
      <c r="AP88" s="182">
        <f t="shared" si="148"/>
        <v>6</v>
      </c>
      <c r="AQ88" s="182">
        <f t="shared" si="129"/>
        <v>0</v>
      </c>
      <c r="AR88" s="182">
        <f t="shared" si="130"/>
        <v>0</v>
      </c>
      <c r="AS88" s="55">
        <f t="shared" si="131"/>
        <v>0</v>
      </c>
      <c r="AT88" s="55">
        <f>IF('Indicator Data'!L91="No data","x",IF('Indicator Data'!CL91&lt;1000,"x",ROUND((IF('Indicator Data'!L91&gt;AT$195,10,IF('Indicator Data'!L91&lt;AT$194,0,10-(AT$195-'Indicator Data'!L91)/(AT$195-AT$194)*10))),1)))</f>
        <v>10</v>
      </c>
      <c r="AU88" s="182">
        <f t="shared" si="132"/>
        <v>5</v>
      </c>
      <c r="AV88" s="55">
        <f>IF('Indicator Data'!M91="No data","x",ROUND(IF('Indicator Data'!M91=0,0,IF(LOG('Indicator Data'!M91)&gt;AV$195,10,IF(LOG('Indicator Data'!M91)&lt;AV$194,0,10-(AV$195-LOG('Indicator Data'!M91))/(AV$195-AV$194)*10))),1))</f>
        <v>8.5</v>
      </c>
      <c r="AW88" s="56">
        <f>IF(AV88="x","x",'Indicator Data'!M91/'Indicator Data'!$CK91)</f>
        <v>0.50389521334783427</v>
      </c>
      <c r="AX88" s="55">
        <f t="shared" si="149"/>
        <v>5.6</v>
      </c>
      <c r="AY88" s="55">
        <f t="shared" si="150"/>
        <v>7.3</v>
      </c>
      <c r="AZ88" s="55" t="str">
        <f>IF('Indicator Data'!N91="No data","x",ROUND(IF('Indicator Data'!N91=0,0,IF(LOG('Indicator Data'!N91)&gt;AZ$195,10,IF(LOG('Indicator Data'!N91)&lt;AZ$194,0,10-(AZ$195-LOG('Indicator Data'!N91))/(AZ$195-AZ$194)*10))),1))</f>
        <v>x</v>
      </c>
      <c r="BA88" s="56" t="str">
        <f>IF(AZ88="x","x",'Indicator Data'!N91/'Indicator Data'!$CK91)</f>
        <v>x</v>
      </c>
      <c r="BB88" s="55" t="str">
        <f t="shared" si="151"/>
        <v>x</v>
      </c>
      <c r="BC88" s="55" t="str">
        <f t="shared" si="152"/>
        <v>x</v>
      </c>
      <c r="BD88" s="55" t="str">
        <f>IF('Indicator Data'!O91="No data","x",ROUND(IF('Indicator Data'!O91=0,0,IF(LOG('Indicator Data'!O91)&gt;BD$195,10,IF(LOG('Indicator Data'!O91)&lt;BD$194,0,10-(BD$195-LOG('Indicator Data'!O91))/(BD$195-BD$194)*10))),1))</f>
        <v>x</v>
      </c>
      <c r="BE88" s="56" t="str">
        <f>IF(BD88="x","x",'Indicator Data'!O91/'Indicator Data'!$CK91)</f>
        <v>x</v>
      </c>
      <c r="BF88" s="55" t="str">
        <f t="shared" si="153"/>
        <v>x</v>
      </c>
      <c r="BG88" s="55" t="str">
        <f t="shared" si="154"/>
        <v>x</v>
      </c>
      <c r="BH88" s="55" t="str">
        <f>IF('Indicator Data'!P91="No data","x",ROUND(IF('Indicator Data'!P91=0,0,IF(LOG('Indicator Data'!P91)&gt;BH$195,10,IF(LOG('Indicator Data'!P91)&lt;BH$194,0,10-(BH$195-LOG('Indicator Data'!P91))/(BH$195-BH$194)*10))),1))</f>
        <v>x</v>
      </c>
      <c r="BI88" s="56" t="str">
        <f>IF(BH88="x","x",'Indicator Data'!P91/'Indicator Data'!$CK91)</f>
        <v>x</v>
      </c>
      <c r="BJ88" s="55" t="str">
        <f t="shared" si="155"/>
        <v>x</v>
      </c>
      <c r="BK88" s="55" t="str">
        <f t="shared" si="156"/>
        <v>x</v>
      </c>
      <c r="BL88" s="55">
        <f t="shared" si="157"/>
        <v>7.3</v>
      </c>
      <c r="BM88" s="55">
        <f>ROUND(IF('Indicator Data'!Q91=0,0,IF(LOG('Indicator Data'!Q91)&gt;BM$195,10,IF(LOG('Indicator Data'!Q91)&lt;BM$194,0,10-(BM$195-LOG('Indicator Data'!Q91))/(BM$195-BM$194)*10))),1)</f>
        <v>0</v>
      </c>
      <c r="BN88" s="55">
        <f>ROUND(IF('Indicator Data'!R91=0,0,IF(LOG('Indicator Data'!R91)&gt;BN$195,10,IF(LOG('Indicator Data'!R91)&lt;BN$194,0,10-(BN$195-LOG('Indicator Data'!R91))/(BN$195-BN$194)*10))),1)</f>
        <v>0</v>
      </c>
      <c r="BO88" s="55">
        <f t="shared" si="158"/>
        <v>0</v>
      </c>
      <c r="BP88" s="56">
        <f>'Indicator Data'!Q91/'Indicator Data'!$CK91</f>
        <v>0</v>
      </c>
      <c r="BQ88" s="56">
        <f>'Indicator Data'!R91/'Indicator Data'!$CK91</f>
        <v>0</v>
      </c>
      <c r="BR88" s="55">
        <f t="shared" si="133"/>
        <v>0</v>
      </c>
      <c r="BS88" s="55">
        <f t="shared" si="134"/>
        <v>0</v>
      </c>
      <c r="BT88" s="55">
        <f t="shared" si="135"/>
        <v>0</v>
      </c>
      <c r="BU88" s="55">
        <f t="shared" si="159"/>
        <v>0</v>
      </c>
      <c r="BV88" s="55">
        <f>ROUND(IF('Indicator Data'!S91=0,0,IF(LOG('Indicator Data'!S91)&gt;BV$195,10,IF(LOG('Indicator Data'!S91)&lt;BV$194,0,10-(BV$195-LOG('Indicator Data'!S91))/(BV$195-BV$194)*10))),1)</f>
        <v>0</v>
      </c>
      <c r="BW88" s="55">
        <f>ROUND(IF('Indicator Data'!T91=0,0,IF(LOG('Indicator Data'!T91)&gt;BW$195,10,IF(LOG('Indicator Data'!T91)&lt;BW$194,0,10-(BW$195-LOG('Indicator Data'!T91))/(BW$195-BW$194)*10))),1)</f>
        <v>0</v>
      </c>
      <c r="BX88" s="55">
        <f t="shared" si="160"/>
        <v>0</v>
      </c>
      <c r="BY88" s="56">
        <f>'Indicator Data'!S91/'Indicator Data'!$CK91</f>
        <v>0</v>
      </c>
      <c r="BZ88" s="56">
        <f>'Indicator Data'!T91/'Indicator Data'!$CK91</f>
        <v>0</v>
      </c>
      <c r="CA88" s="55">
        <f t="shared" si="136"/>
        <v>0</v>
      </c>
      <c r="CB88" s="55">
        <f t="shared" si="137"/>
        <v>0</v>
      </c>
      <c r="CC88" s="55">
        <f t="shared" si="161"/>
        <v>0</v>
      </c>
      <c r="CD88" s="55">
        <f t="shared" si="162"/>
        <v>0</v>
      </c>
      <c r="CE88" s="55">
        <f t="shared" si="163"/>
        <v>0</v>
      </c>
      <c r="CF88" s="55">
        <f>ROUND(IF('Indicator Data'!U91=0,0,IF(LOG('Indicator Data'!U91)&gt;CF$195,10,IF(LOG('Indicator Data'!U91)&lt;CF$194,0,10-(CF$195-LOG('Indicator Data'!U91))/(CF$195-CF$194)*10))),1)</f>
        <v>0</v>
      </c>
      <c r="CG88" s="56">
        <f>'Indicator Data'!U91/'Indicator Data'!$CK91</f>
        <v>0</v>
      </c>
      <c r="CH88" s="55">
        <f t="shared" si="138"/>
        <v>0</v>
      </c>
      <c r="CI88" s="55">
        <f t="shared" si="164"/>
        <v>0</v>
      </c>
      <c r="CJ88" s="55">
        <f>ROUND(IF('Indicator Data'!V91=0,0,IF(LOG('Indicator Data'!V91)&gt;CJ$195,10,IF(LOG('Indicator Data'!V91)&lt;CJ$194,0,10-(CJ$195-LOG('Indicator Data'!V91))/(CJ$195-CJ$194)*10))),1)</f>
        <v>7.3</v>
      </c>
      <c r="CK88" s="56">
        <f>IF('Indicator Data'!V91/'Indicator Data'!$CK91&gt;1,1,'Indicator Data'!V91/'Indicator Data'!$CK91)</f>
        <v>7.7765723814532534E-2</v>
      </c>
      <c r="CL88" s="55">
        <f t="shared" si="139"/>
        <v>0.8</v>
      </c>
      <c r="CM88" s="55">
        <f t="shared" si="165"/>
        <v>4.8</v>
      </c>
      <c r="CN88" s="55">
        <f>ROUND(IF('Indicator Data'!W91=0,0,IF(LOG('Indicator Data'!W91)&gt;CN$195,10,IF(LOG('Indicator Data'!W91)&lt;CN$194,0,10-(CN$195-LOG('Indicator Data'!W91))/(CN$195-CN$194)*10))),1)</f>
        <v>0</v>
      </c>
      <c r="CO88" s="56">
        <f>'Indicator Data'!W91/'Indicator Data'!$CK91</f>
        <v>0</v>
      </c>
      <c r="CP88" s="55">
        <f t="shared" si="140"/>
        <v>0</v>
      </c>
      <c r="CQ88" s="55">
        <f t="shared" si="166"/>
        <v>0</v>
      </c>
      <c r="CR88" s="55">
        <f t="shared" si="141"/>
        <v>1.5</v>
      </c>
      <c r="CS88" s="55">
        <f>IF('Indicator Data'!BZ91="No data","x",ROUND(IF('Indicator Data'!BZ91&gt;CS$195,0,IF('Indicator Data'!BZ91&lt;CS$194,10,(CS$195-'Indicator Data'!BZ91)/(CS$195-CS$194)*10)),1))</f>
        <v>0.2</v>
      </c>
      <c r="CT88" s="55">
        <f>IF('Indicator Data'!CA91="No data","x",ROUND(IF('Indicator Data'!CA91&gt;CT$195,0,IF('Indicator Data'!CA91&lt;CT$194,10,(CT$195-'Indicator Data'!CA91)/(CT$195-CT$194)*10)),1))</f>
        <v>0.7</v>
      </c>
      <c r="CU88" s="55">
        <f>IF('Indicator Data'!AC91="No data","x",ROUND(IF('Indicator Data'!AC91&gt;CU$195,0,IF('Indicator Data'!AC91&lt;CU$194,10,(CU$195-'Indicator Data'!AC91)/(CU$195-CU$194)*10)),1))</f>
        <v>0.1</v>
      </c>
      <c r="CV88" s="55">
        <f t="shared" si="142"/>
        <v>0.3</v>
      </c>
      <c r="CW88" s="55">
        <f>IF('Indicator Data'!X91="No data","x",ROUND(IF(LOG('Indicator Data'!X91)&gt;CW$195,10,IF(LOG('Indicator Data'!X91)&lt;CW$194,0,10-(CW$195-LOG('Indicator Data'!X91))/(CW$195-CW$194)*10)),1))</f>
        <v>2.8</v>
      </c>
      <c r="CX88" s="55">
        <f>IF('Indicator Data'!Y91="No data","x",ROUND(IF('Indicator Data'!Y91&gt;CX$195,10,IF('Indicator Data'!Y91&lt;CX$194,0,10-(CX$195-'Indicator Data'!Y91)/(CX$195-CX$194)*10)),1))</f>
        <v>3</v>
      </c>
      <c r="CY88" s="55">
        <f>IF('Indicator Data'!Z91="No data","x",ROUND(IF('Indicator Data'!Z91&gt;CY$195,10,IF('Indicator Data'!Z91&lt;CY$194,0,10-(CY$195-'Indicator Data'!Z91)/(CY$195-CY$194)*10)),1))</f>
        <v>5.7</v>
      </c>
      <c r="CZ88" s="55">
        <f>IF('Indicator Data'!AA91="No data","x",ROUND(IF('Indicator Data'!AA91&gt;CZ$195,10,IF('Indicator Data'!AA91&lt;CZ$194,0,10-(CZ$195-'Indicator Data'!AA91)/(CZ$195-CZ$194)*10)),1))</f>
        <v>3.7</v>
      </c>
      <c r="DA88" s="55">
        <f t="shared" si="167"/>
        <v>3.8</v>
      </c>
      <c r="DB88" s="55">
        <f t="shared" si="168"/>
        <v>2.6</v>
      </c>
      <c r="DC88" s="55" t="str">
        <f>IF('Indicator Data'!AF91="No data","x",ROUND(IF('Indicator Data'!AF91&gt;DC$195,10,IF('Indicator Data'!AF91&lt;DC$194,0,10-(DC$195-'Indicator Data'!AF91)/(DC$195-DC$194)*10)),1))</f>
        <v>x</v>
      </c>
      <c r="DD88" s="55">
        <f>IF('Indicator Data'!AG91="No data","x",ROUND(IF('Indicator Data'!AG91&gt;DD$195,10,IF('Indicator Data'!AG91&lt;DD$194,0,10-(DD$195-'Indicator Data'!AG91)/(DD$195-DD$194)*10)),1))</f>
        <v>3.7</v>
      </c>
      <c r="DE88" s="55">
        <f t="shared" si="169"/>
        <v>3.8</v>
      </c>
      <c r="DF88" s="55">
        <f>IF('Indicator Data'!AB91="No data","x",ROUND(IF('Indicator Data'!AB91&gt;DF$195,10,IF('Indicator Data'!AB91&lt;DF$194,0,10-(DF$195-'Indicator Data'!AB91)/(DF$195-DF$194)*10)),1))</f>
        <v>0</v>
      </c>
      <c r="DG88" s="55">
        <f t="shared" si="170"/>
        <v>0.3</v>
      </c>
      <c r="DH88" s="183">
        <f>IF('Indicator Data'!AD91="No data","x",'Indicator Data'!AD91/'Indicator Data'!$CJ91)</f>
        <v>3.053134238507138E-3</v>
      </c>
      <c r="DI88" s="55">
        <f t="shared" si="171"/>
        <v>0</v>
      </c>
      <c r="DJ88" s="55">
        <f>IF('Indicator Data'!AE91="No data","x",ROUND(IF('Indicator Data'!AE91&gt;DJ$195,0,IF('Indicator Data'!AE91&lt;DJ$194,10,(DJ$195-'Indicator Data'!AE91)/(DJ$195-DJ$194)*10)),1))</f>
        <v>8</v>
      </c>
      <c r="DK88" s="55">
        <f t="shared" si="172"/>
        <v>4</v>
      </c>
      <c r="DL88" s="55">
        <f t="shared" si="173"/>
        <v>2.7</v>
      </c>
      <c r="DM88" s="57">
        <f t="shared" si="143"/>
        <v>4</v>
      </c>
      <c r="DN88" s="58">
        <f t="shared" si="144"/>
        <v>4</v>
      </c>
      <c r="DO88" s="55">
        <f>ROUND(IF('Indicator Data'!AH91=0,0,IF('Indicator Data'!AH91&gt;DO$195,10,IF('Indicator Data'!AH91&lt;DO$194,0,10-(DO$195-'Indicator Data'!AH91)/(DO$195-DO$194)*10))),1)</f>
        <v>1.2</v>
      </c>
      <c r="DP88" s="55">
        <f>ROUND(IF('Indicator Data'!AI91=0,0,IF(LOG('Indicator Data'!AI91)&gt;LOG(DP$195),10,IF(LOG('Indicator Data'!AI91)&lt;LOG(DP$194),0,10-(LOG(DP$195)-LOG('Indicator Data'!AI91))/(LOG(DP$195)-LOG(DP$194))*10))),1)</f>
        <v>0</v>
      </c>
      <c r="DQ88" s="57">
        <f t="shared" si="145"/>
        <v>0.6</v>
      </c>
      <c r="DR88" s="55">
        <f>'Indicator Data'!AJ91</f>
        <v>0</v>
      </c>
      <c r="DS88" s="55">
        <f>'Indicator Data'!AK91</f>
        <v>0</v>
      </c>
      <c r="DT88" s="57">
        <f t="shared" si="146"/>
        <v>0</v>
      </c>
      <c r="DU88" s="58">
        <f t="shared" si="147"/>
        <v>0.4</v>
      </c>
      <c r="DV88" s="15"/>
      <c r="DW88" s="103"/>
    </row>
    <row r="89" spans="1:127" s="4" customFormat="1" x14ac:dyDescent="0.3">
      <c r="A89" s="121" t="str">
        <f>'Indicator Data'!A92</f>
        <v>Kenya</v>
      </c>
      <c r="B89" s="59" t="str">
        <f>'Indicator Data'!B92</f>
        <v>KEN</v>
      </c>
      <c r="C89" s="55">
        <f>ROUND(IF('Indicator Data'!C92=0,0.1,IF(LOG('Indicator Data'!C92)&gt;C$195,10,IF(LOG('Indicator Data'!C92)&lt;C$194,0,10-(C$195-LOG('Indicator Data'!C92))/(C$195-C$194)*10))),1)</f>
        <v>7.8</v>
      </c>
      <c r="D89" s="55">
        <f>ROUND(IF('Indicator Data'!D92=0,0.1,IF(LOG('Indicator Data'!D92)&gt;D$195,10,IF(LOG('Indicator Data'!D92)&lt;D$194,0,10-(D$195-LOG('Indicator Data'!D92))/(D$195-D$194)*10))),1)</f>
        <v>0.1</v>
      </c>
      <c r="E89" s="55">
        <f t="shared" si="107"/>
        <v>5.0999999999999996</v>
      </c>
      <c r="F89" s="55">
        <f>IF('Indicator Data'!E92="No data",0.1,(ROUND(IF('Indicator Data'!E92=0,0,IF(LOG('Indicator Data'!E92)&gt;F$195,10,IF(LOG('Indicator Data'!E92)&lt;F$194,0,10-(F$195-LOG('Indicator Data'!E92))/(F$195-F$194)*10))),1)))</f>
        <v>7.8</v>
      </c>
      <c r="G89" s="55">
        <f>ROUND(IF('Indicator Data'!F92=0,0,IF(LOG('Indicator Data'!F92)&gt;G$195,10,IF(LOG('Indicator Data'!F92)&lt;G$194,0,10-(G$195-LOG('Indicator Data'!F92))/(G$195-G$194)*10))),1)</f>
        <v>6.2</v>
      </c>
      <c r="H89" s="55">
        <f>ROUND(IF('Indicator Data'!G92=0,0,IF(LOG('Indicator Data'!G92)&gt;H$195,10,IF(LOG('Indicator Data'!G92)&lt;H$194,0,10-(H$195-LOG('Indicator Data'!G92))/(H$195-H$194)*10))),1)</f>
        <v>0</v>
      </c>
      <c r="I89" s="55">
        <f>ROUND(IF('Indicator Data'!H92=0,0,IF(LOG('Indicator Data'!H92)&gt;I$195,10,IF(LOG('Indicator Data'!H92)&lt;I$194,0,10-(I$195-LOG('Indicator Data'!H92))/(I$195-I$194)*10))),1)</f>
        <v>0</v>
      </c>
      <c r="J89" s="55">
        <f t="shared" si="108"/>
        <v>0</v>
      </c>
      <c r="K89" s="55">
        <f>ROUND(IF('Indicator Data'!I92=0,0,IF(LOG('Indicator Data'!I92)&gt;K$195,10,IF(LOG('Indicator Data'!I92)&lt;K$194,0,10-(K$195-LOG('Indicator Data'!I92))/(K$195-K$194)*10))),1)</f>
        <v>0</v>
      </c>
      <c r="L89" s="55">
        <f t="shared" si="109"/>
        <v>0</v>
      </c>
      <c r="M89" s="55">
        <f>ROUND(IF('Indicator Data'!J92=0,0,IF(LOG('Indicator Data'!J92)&gt;M$195,10,IF(LOG('Indicator Data'!J92)&lt;M$194,0,10-(M$195-LOG('Indicator Data'!J92))/(M$195-M$194)*10))),1)</f>
        <v>10</v>
      </c>
      <c r="N89" s="56">
        <f>'Indicator Data'!C92/'Indicator Data'!$CK92</f>
        <v>2.7852092892445644E-4</v>
      </c>
      <c r="O89" s="56">
        <f>'Indicator Data'!D92/'Indicator Data'!$CK92</f>
        <v>0</v>
      </c>
      <c r="P89" s="56">
        <f>IF(F89=0.1,"x",'Indicator Data'!E92/'Indicator Data'!$CK92)</f>
        <v>2.7744848125246927E-3</v>
      </c>
      <c r="Q89" s="56">
        <f>'Indicator Data'!F92/'Indicator Data'!$CK92</f>
        <v>1.1952711078594279E-6</v>
      </c>
      <c r="R89" s="56">
        <f>'Indicator Data'!G92/'Indicator Data'!$CK92</f>
        <v>0</v>
      </c>
      <c r="S89" s="56">
        <f>'Indicator Data'!H92/'Indicator Data'!$CK92</f>
        <v>0</v>
      </c>
      <c r="T89" s="56">
        <f>'Indicator Data'!I92/'Indicator Data'!$CK92</f>
        <v>0</v>
      </c>
      <c r="U89" s="56">
        <f>'Indicator Data'!J92/'Indicator Data'!$CK92</f>
        <v>3.2498764032261221E-2</v>
      </c>
      <c r="V89" s="55">
        <f t="shared" si="110"/>
        <v>1.4</v>
      </c>
      <c r="W89" s="55">
        <f t="shared" si="111"/>
        <v>0</v>
      </c>
      <c r="X89" s="55">
        <f t="shared" si="112"/>
        <v>0.7</v>
      </c>
      <c r="Y89" s="55">
        <f t="shared" si="113"/>
        <v>1.8</v>
      </c>
      <c r="Z89" s="55">
        <f t="shared" si="114"/>
        <v>5.7</v>
      </c>
      <c r="AA89" s="55">
        <f t="shared" si="115"/>
        <v>0</v>
      </c>
      <c r="AB89" s="55">
        <f t="shared" si="116"/>
        <v>0</v>
      </c>
      <c r="AC89" s="55">
        <f t="shared" si="117"/>
        <v>0</v>
      </c>
      <c r="AD89" s="55">
        <f t="shared" si="118"/>
        <v>0</v>
      </c>
      <c r="AE89" s="55">
        <f t="shared" si="119"/>
        <v>0</v>
      </c>
      <c r="AF89" s="55">
        <f t="shared" si="120"/>
        <v>10</v>
      </c>
      <c r="AG89" s="55">
        <f>ROUND(IF('Indicator Data'!K92=0,0,IF('Indicator Data'!K92&gt;AG$195,10,IF('Indicator Data'!K92&lt;AG$194,0,10-(AG$195-'Indicator Data'!K92)/(AG$195-AG$194)*10))),1)</f>
        <v>10</v>
      </c>
      <c r="AH89" s="55">
        <f t="shared" si="121"/>
        <v>4.5999999999999996</v>
      </c>
      <c r="AI89" s="55">
        <f t="shared" si="122"/>
        <v>0.1</v>
      </c>
      <c r="AJ89" s="55">
        <f t="shared" si="123"/>
        <v>0</v>
      </c>
      <c r="AK89" s="55">
        <f t="shared" si="124"/>
        <v>0</v>
      </c>
      <c r="AL89" s="55">
        <f t="shared" si="125"/>
        <v>0</v>
      </c>
      <c r="AM89" s="55">
        <f t="shared" si="126"/>
        <v>0</v>
      </c>
      <c r="AN89" s="55">
        <f t="shared" si="127"/>
        <v>10</v>
      </c>
      <c r="AO89" s="182">
        <f t="shared" si="128"/>
        <v>3.2</v>
      </c>
      <c r="AP89" s="182">
        <f t="shared" si="148"/>
        <v>5.6</v>
      </c>
      <c r="AQ89" s="182">
        <f t="shared" si="129"/>
        <v>6</v>
      </c>
      <c r="AR89" s="182">
        <f t="shared" si="130"/>
        <v>0</v>
      </c>
      <c r="AS89" s="55">
        <f t="shared" si="131"/>
        <v>10</v>
      </c>
      <c r="AT89" s="55">
        <f>IF('Indicator Data'!L92="No data","x",IF('Indicator Data'!CL92&lt;1000,"x",ROUND((IF('Indicator Data'!L92&gt;AT$195,10,IF('Indicator Data'!L92&lt;AT$194,0,10-(AT$195-'Indicator Data'!L92)/(AT$195-AT$194)*10))),1)))</f>
        <v>4</v>
      </c>
      <c r="AU89" s="182">
        <f t="shared" si="132"/>
        <v>7</v>
      </c>
      <c r="AV89" s="55">
        <f>IF('Indicator Data'!M92="No data","x",ROUND(IF('Indicator Data'!M92=0,0,IF(LOG('Indicator Data'!M92)&gt;AV$195,10,IF(LOG('Indicator Data'!M92)&lt;AV$194,0,10-(AV$195-LOG('Indicator Data'!M92))/(AV$195-AV$194)*10))),1))</f>
        <v>9</v>
      </c>
      <c r="AW89" s="56">
        <f>IF(AV89="x","x",'Indicator Data'!M92/'Indicator Data'!$CK92)</f>
        <v>0.46834801334962239</v>
      </c>
      <c r="AX89" s="55">
        <f t="shared" si="149"/>
        <v>5.2</v>
      </c>
      <c r="AY89" s="55">
        <f t="shared" si="150"/>
        <v>7.6</v>
      </c>
      <c r="AZ89" s="55">
        <f>IF('Indicator Data'!N92="No data","x",ROUND(IF('Indicator Data'!N92=0,0,IF(LOG('Indicator Data'!N92)&gt;AZ$195,10,IF(LOG('Indicator Data'!N92)&lt;AZ$194,0,10-(AZ$195-LOG('Indicator Data'!N92))/(AZ$195-AZ$194)*10))),1))</f>
        <v>0</v>
      </c>
      <c r="BA89" s="56">
        <f>IF(AZ89="x","x",'Indicator Data'!N92/'Indicator Data'!$CK92)</f>
        <v>0</v>
      </c>
      <c r="BB89" s="55">
        <f t="shared" si="151"/>
        <v>0</v>
      </c>
      <c r="BC89" s="55">
        <f t="shared" si="152"/>
        <v>0</v>
      </c>
      <c r="BD89" s="55">
        <f>IF('Indicator Data'!O92="No data","x",ROUND(IF('Indicator Data'!O92=0,0,IF(LOG('Indicator Data'!O92)&gt;BD$195,10,IF(LOG('Indicator Data'!O92)&lt;BD$194,0,10-(BD$195-LOG('Indicator Data'!O92))/(BD$195-BD$194)*10))),1))</f>
        <v>0</v>
      </c>
      <c r="BE89" s="56">
        <f>IF(BD89="x","x",'Indicator Data'!O92/'Indicator Data'!$CK92)</f>
        <v>0</v>
      </c>
      <c r="BF89" s="55">
        <f t="shared" si="153"/>
        <v>0</v>
      </c>
      <c r="BG89" s="55">
        <f t="shared" si="154"/>
        <v>0</v>
      </c>
      <c r="BH89" s="55">
        <f>IF('Indicator Data'!P92="No data","x",ROUND(IF('Indicator Data'!P92=0,0,IF(LOG('Indicator Data'!P92)&gt;BH$195,10,IF(LOG('Indicator Data'!P92)&lt;BH$194,0,10-(BH$195-LOG('Indicator Data'!P92))/(BH$195-BH$194)*10))),1))</f>
        <v>9.9</v>
      </c>
      <c r="BI89" s="56">
        <f>IF(BH89="x","x",'Indicator Data'!P92/'Indicator Data'!$CK92)</f>
        <v>0.19445496538921742</v>
      </c>
      <c r="BJ89" s="55">
        <f t="shared" si="155"/>
        <v>10</v>
      </c>
      <c r="BK89" s="55">
        <f t="shared" si="156"/>
        <v>10</v>
      </c>
      <c r="BL89" s="55">
        <f t="shared" si="157"/>
        <v>6.4</v>
      </c>
      <c r="BM89" s="55">
        <f>ROUND(IF('Indicator Data'!Q92=0,0,IF(LOG('Indicator Data'!Q92)&gt;BM$195,10,IF(LOG('Indicator Data'!Q92)&lt;BM$194,0,10-(BM$195-LOG('Indicator Data'!Q92))/(BM$195-BM$194)*10))),1)</f>
        <v>9.4</v>
      </c>
      <c r="BN89" s="55">
        <f>ROUND(IF('Indicator Data'!R92=0,0,IF(LOG('Indicator Data'!R92)&gt;BN$195,10,IF(LOG('Indicator Data'!R92)&lt;BN$194,0,10-(BN$195-LOG('Indicator Data'!R92))/(BN$195-BN$194)*10))),1)</f>
        <v>7.5</v>
      </c>
      <c r="BO89" s="55">
        <f t="shared" si="158"/>
        <v>8.1333333333333329</v>
      </c>
      <c r="BP89" s="56">
        <f>'Indicator Data'!Q92/'Indicator Data'!$CK92</f>
        <v>0.83042446737823539</v>
      </c>
      <c r="BQ89" s="56">
        <f>'Indicator Data'!R92/'Indicator Data'!$CK92</f>
        <v>6.6231652855179794E-3</v>
      </c>
      <c r="BR89" s="55">
        <f t="shared" si="133"/>
        <v>8.3000000000000007</v>
      </c>
      <c r="BS89" s="55">
        <f t="shared" si="134"/>
        <v>0.1</v>
      </c>
      <c r="BT89" s="55">
        <f t="shared" si="135"/>
        <v>2.8333333333333335</v>
      </c>
      <c r="BU89" s="55">
        <f t="shared" si="159"/>
        <v>6.1</v>
      </c>
      <c r="BV89" s="55">
        <f>ROUND(IF('Indicator Data'!S92=0,0,IF(LOG('Indicator Data'!S92)&gt;BV$195,10,IF(LOG('Indicator Data'!S92)&lt;BV$194,0,10-(BV$195-LOG('Indicator Data'!S92))/(BV$195-BV$194)*10))),1)</f>
        <v>6.8</v>
      </c>
      <c r="BW89" s="55">
        <f>ROUND(IF('Indicator Data'!T92=0,0,IF(LOG('Indicator Data'!T92)&gt;BW$195,10,IF(LOG('Indicator Data'!T92)&lt;BW$194,0,10-(BW$195-LOG('Indicator Data'!T92))/(BW$195-BW$194)*10))),1)</f>
        <v>9.4</v>
      </c>
      <c r="BX89" s="55">
        <f t="shared" si="160"/>
        <v>8.5333333333333332</v>
      </c>
      <c r="BY89" s="56">
        <f>'Indicator Data'!S92/'Indicator Data'!$CK92</f>
        <v>1.1823552937730859E-2</v>
      </c>
      <c r="BZ89" s="56">
        <f>'Indicator Data'!T92/'Indicator Data'!$CK92</f>
        <v>0.76899421474734031</v>
      </c>
      <c r="CA89" s="55">
        <f t="shared" si="136"/>
        <v>0.2</v>
      </c>
      <c r="CB89" s="55">
        <f t="shared" si="137"/>
        <v>7.7</v>
      </c>
      <c r="CC89" s="55">
        <f t="shared" si="161"/>
        <v>5.2</v>
      </c>
      <c r="CD89" s="55">
        <f t="shared" si="162"/>
        <v>7.2</v>
      </c>
      <c r="CE89" s="55">
        <f t="shared" si="163"/>
        <v>6.7</v>
      </c>
      <c r="CF89" s="55">
        <f>ROUND(IF('Indicator Data'!U92=0,0,IF(LOG('Indicator Data'!U92)&gt;CF$195,10,IF(LOG('Indicator Data'!U92)&lt;CF$194,0,10-(CF$195-LOG('Indicator Data'!U92))/(CF$195-CF$194)*10))),1)</f>
        <v>8.6</v>
      </c>
      <c r="CG89" s="56">
        <f>'Indicator Data'!U92/'Indicator Data'!$CK92</f>
        <v>0.23503518534876189</v>
      </c>
      <c r="CH89" s="55">
        <f t="shared" si="138"/>
        <v>2.6</v>
      </c>
      <c r="CI89" s="55">
        <f t="shared" si="164"/>
        <v>6.5</v>
      </c>
      <c r="CJ89" s="55">
        <f>ROUND(IF('Indicator Data'!V92=0,0,IF(LOG('Indicator Data'!V92)&gt;CJ$195,10,IF(LOG('Indicator Data'!V92)&lt;CJ$194,0,10-(CJ$195-LOG('Indicator Data'!V92))/(CJ$195-CJ$194)*10))),1)</f>
        <v>9.1</v>
      </c>
      <c r="CK89" s="56">
        <f>IF('Indicator Data'!V92/'Indicator Data'!$CK92&gt;1,1,'Indicator Data'!V92/'Indicator Data'!$CK92)</f>
        <v>0.5184066308774814</v>
      </c>
      <c r="CL89" s="55">
        <f t="shared" si="139"/>
        <v>5.2</v>
      </c>
      <c r="CM89" s="55">
        <f t="shared" si="165"/>
        <v>7.7</v>
      </c>
      <c r="CN89" s="55">
        <f>ROUND(IF('Indicator Data'!W92=0,0,IF(LOG('Indicator Data'!W92)&gt;CN$195,10,IF(LOG('Indicator Data'!W92)&lt;CN$194,0,10-(CN$195-LOG('Indicator Data'!W92))/(CN$195-CN$194)*10))),1)</f>
        <v>9.1</v>
      </c>
      <c r="CO89" s="56">
        <f>'Indicator Data'!W92/'Indicator Data'!$CK92</f>
        <v>0.47887079042353847</v>
      </c>
      <c r="CP89" s="55">
        <f t="shared" si="140"/>
        <v>4.8</v>
      </c>
      <c r="CQ89" s="55">
        <f t="shared" si="166"/>
        <v>7.5</v>
      </c>
      <c r="CR89" s="55">
        <f t="shared" si="141"/>
        <v>7.1</v>
      </c>
      <c r="CS89" s="55">
        <f>IF('Indicator Data'!BZ92="No data","x",ROUND(IF('Indicator Data'!BZ92&gt;CS$195,0,IF('Indicator Data'!BZ92&lt;CS$194,10,(CS$195-'Indicator Data'!BZ92)/(CS$195-CS$194)*10)),1))</f>
        <v>7.9</v>
      </c>
      <c r="CT89" s="55">
        <f>IF('Indicator Data'!CA92="No data","x",ROUND(IF('Indicator Data'!CA92&gt;CT$195,0,IF('Indicator Data'!CA92&lt;CT$194,10,(CT$195-'Indicator Data'!CA92)/(CT$195-CT$194)*10)),1))</f>
        <v>6.8</v>
      </c>
      <c r="CU89" s="55">
        <f>IF('Indicator Data'!AC92="No data","x",ROUND(IF('Indicator Data'!AC92&gt;CU$195,0,IF('Indicator Data'!AC92&lt;CU$194,10,(CU$195-'Indicator Data'!AC92)/(CU$195-CU$194)*10)),1))</f>
        <v>7.5</v>
      </c>
      <c r="CV89" s="55">
        <f t="shared" si="142"/>
        <v>7.4</v>
      </c>
      <c r="CW89" s="55">
        <f>IF('Indicator Data'!X92="No data","x",ROUND(IF(LOG('Indicator Data'!X92)&gt;CW$195,10,IF(LOG('Indicator Data'!X92)&lt;CW$194,0,10-(CW$195-LOG('Indicator Data'!X92))/(CW$195-CW$194)*10)),1))</f>
        <v>6.5</v>
      </c>
      <c r="CX89" s="55">
        <f>IF('Indicator Data'!Y92="No data","x",ROUND(IF('Indicator Data'!Y92&gt;CX$195,10,IF('Indicator Data'!Y92&lt;CX$194,0,10-(CX$195-'Indicator Data'!Y92)/(CX$195-CX$194)*10)),1))</f>
        <v>8.1</v>
      </c>
      <c r="CY89" s="55">
        <f>IF('Indicator Data'!Z92="No data","x",ROUND(IF('Indicator Data'!Z92&gt;CY$195,10,IF('Indicator Data'!Z92&lt;CY$194,0,10-(CY$195-'Indicator Data'!Z92)/(CY$195-CY$194)*10)),1))</f>
        <v>2.7</v>
      </c>
      <c r="CZ89" s="55">
        <f>IF('Indicator Data'!AA92="No data","x",ROUND(IF('Indicator Data'!AA92&gt;CZ$195,10,IF('Indicator Data'!AA92&lt;CZ$194,0,10-(CZ$195-'Indicator Data'!AA92)/(CZ$195-CZ$194)*10)),1))</f>
        <v>4.0999999999999996</v>
      </c>
      <c r="DA89" s="55">
        <f t="shared" si="167"/>
        <v>5.4</v>
      </c>
      <c r="DB89" s="55">
        <f t="shared" si="168"/>
        <v>6.1</v>
      </c>
      <c r="DC89" s="55">
        <f>IF('Indicator Data'!AF92="No data","x",ROUND(IF('Indicator Data'!AF92&gt;DC$195,10,IF('Indicator Data'!AF92&lt;DC$194,0,10-(DC$195-'Indicator Data'!AF92)/(DC$195-DC$194)*10)),1))</f>
        <v>5.2</v>
      </c>
      <c r="DD89" s="55">
        <f>IF('Indicator Data'!AG92="No data","x",ROUND(IF('Indicator Data'!AG92&gt;DD$195,10,IF('Indicator Data'!AG92&lt;DD$194,0,10-(DD$195-'Indicator Data'!AG92)/(DD$195-DD$194)*10)),1))</f>
        <v>5.6</v>
      </c>
      <c r="DE89" s="55">
        <f t="shared" si="169"/>
        <v>5.4</v>
      </c>
      <c r="DF89" s="55">
        <f>IF('Indicator Data'!AB92="No data","x",ROUND(IF('Indicator Data'!AB92&gt;DF$195,10,IF('Indicator Data'!AB92&lt;DF$194,0,10-(DF$195-'Indicator Data'!AB92)/(DF$195-DF$194)*10)),1))</f>
        <v>3.4</v>
      </c>
      <c r="DG89" s="55">
        <f t="shared" si="170"/>
        <v>6.4</v>
      </c>
      <c r="DH89" s="183">
        <f>IF('Indicator Data'!AD92="No data","x",'Indicator Data'!AD92/'Indicator Data'!$CJ92)</f>
        <v>1.2882801862754622E-4</v>
      </c>
      <c r="DI89" s="55">
        <f t="shared" si="171"/>
        <v>8.6999999999999993</v>
      </c>
      <c r="DJ89" s="55">
        <f>IF('Indicator Data'!AE92="No data","x",ROUND(IF('Indicator Data'!AE92&gt;DJ$195,0,IF('Indicator Data'!AE92&lt;DJ$194,10,(DJ$195-'Indicator Data'!AE92)/(DJ$195-DJ$194)*10)),1))</f>
        <v>8</v>
      </c>
      <c r="DK89" s="55">
        <f t="shared" si="172"/>
        <v>8.4</v>
      </c>
      <c r="DL89" s="55">
        <f t="shared" si="173"/>
        <v>6.7</v>
      </c>
      <c r="DM89" s="57">
        <f t="shared" si="143"/>
        <v>6.6</v>
      </c>
      <c r="DN89" s="58">
        <f t="shared" si="144"/>
        <v>5.0999999999999996</v>
      </c>
      <c r="DO89" s="55">
        <f>ROUND(IF('Indicator Data'!AH92=0,0,IF('Indicator Data'!AH92&gt;DO$195,10,IF('Indicator Data'!AH92&lt;DO$194,0,10-(DO$195-'Indicator Data'!AH92)/(DO$195-DO$194)*10))),1)</f>
        <v>10</v>
      </c>
      <c r="DP89" s="55">
        <f>ROUND(IF('Indicator Data'!AI92=0,0,IF(LOG('Indicator Data'!AI92)&gt;LOG(DP$195),10,IF(LOG('Indicator Data'!AI92)&lt;LOG(DP$194),0,10-(LOG(DP$195)-LOG('Indicator Data'!AI92))/(LOG(DP$195)-LOG(DP$194))*10))),1)</f>
        <v>8.1999999999999993</v>
      </c>
      <c r="DQ89" s="57">
        <f t="shared" si="145"/>
        <v>9.3000000000000007</v>
      </c>
      <c r="DR89" s="55">
        <f>'Indicator Data'!AJ92</f>
        <v>0</v>
      </c>
      <c r="DS89" s="55">
        <f>'Indicator Data'!AK92</f>
        <v>0</v>
      </c>
      <c r="DT89" s="57">
        <f t="shared" si="146"/>
        <v>0</v>
      </c>
      <c r="DU89" s="58">
        <f t="shared" si="147"/>
        <v>6.5</v>
      </c>
      <c r="DV89" s="15"/>
      <c r="DW89" s="103"/>
    </row>
    <row r="90" spans="1:127" s="4" customFormat="1" x14ac:dyDescent="0.3">
      <c r="A90" s="121" t="str">
        <f>'Indicator Data'!A93</f>
        <v>Kiribati</v>
      </c>
      <c r="B90" s="59" t="str">
        <f>'Indicator Data'!B93</f>
        <v>KIR</v>
      </c>
      <c r="C90" s="55">
        <f>ROUND(IF('Indicator Data'!C93=0,0.1,IF(LOG('Indicator Data'!C93)&gt;C$195,10,IF(LOG('Indicator Data'!C93)&lt;C$194,0,10-(C$195-LOG('Indicator Data'!C93))/(C$195-C$194)*10))),1)</f>
        <v>0.1</v>
      </c>
      <c r="D90" s="55">
        <f>ROUND(IF('Indicator Data'!D93=0,0.1,IF(LOG('Indicator Data'!D93)&gt;D$195,10,IF(LOG('Indicator Data'!D93)&lt;D$194,0,10-(D$195-LOG('Indicator Data'!D93))/(D$195-D$194)*10))),1)</f>
        <v>0.1</v>
      </c>
      <c r="E90" s="55">
        <f t="shared" si="107"/>
        <v>0.1</v>
      </c>
      <c r="F90" s="55">
        <f>IF('Indicator Data'!E93="No data",0.1,(ROUND(IF('Indicator Data'!E93=0,0,IF(LOG('Indicator Data'!E93)&gt;F$195,10,IF(LOG('Indicator Data'!E93)&lt;F$194,0,10-(F$195-LOG('Indicator Data'!E93))/(F$195-F$194)*10))),1)))</f>
        <v>0.1</v>
      </c>
      <c r="G90" s="55">
        <f>ROUND(IF('Indicator Data'!F93=0,0,IF(LOG('Indicator Data'!F93)&gt;G$195,10,IF(LOG('Indicator Data'!F93)&lt;G$194,0,10-(G$195-LOG('Indicator Data'!F93))/(G$195-G$194)*10))),1)</f>
        <v>5.8</v>
      </c>
      <c r="H90" s="55">
        <f>ROUND(IF('Indicator Data'!G93=0,0,IF(LOG('Indicator Data'!G93)&gt;H$195,10,IF(LOG('Indicator Data'!G93)&lt;H$194,0,10-(H$195-LOG('Indicator Data'!G93))/(H$195-H$194)*10))),1)</f>
        <v>0</v>
      </c>
      <c r="I90" s="55">
        <f>ROUND(IF('Indicator Data'!H93=0,0,IF(LOG('Indicator Data'!H93)&gt;I$195,10,IF(LOG('Indicator Data'!H93)&lt;I$194,0,10-(I$195-LOG('Indicator Data'!H93))/(I$195-I$194)*10))),1)</f>
        <v>0</v>
      </c>
      <c r="J90" s="55">
        <f t="shared" si="108"/>
        <v>0</v>
      </c>
      <c r="K90" s="55">
        <f>ROUND(IF('Indicator Data'!I93=0,0,IF(LOG('Indicator Data'!I93)&gt;K$195,10,IF(LOG('Indicator Data'!I93)&lt;K$194,0,10-(K$195-LOG('Indicator Data'!I93))/(K$195-K$194)*10))),1)</f>
        <v>0</v>
      </c>
      <c r="L90" s="55">
        <f t="shared" si="109"/>
        <v>0</v>
      </c>
      <c r="M90" s="55">
        <f>ROUND(IF('Indicator Data'!J93=0,0,IF(LOG('Indicator Data'!J93)&gt;M$195,10,IF(LOG('Indicator Data'!J93)&lt;M$194,0,10-(M$195-LOG('Indicator Data'!J93))/(M$195-M$194)*10))),1)</f>
        <v>6</v>
      </c>
      <c r="N90" s="56">
        <f>'Indicator Data'!C93/'Indicator Data'!$CK93</f>
        <v>0</v>
      </c>
      <c r="O90" s="56">
        <f>'Indicator Data'!D93/'Indicator Data'!$CK93</f>
        <v>0</v>
      </c>
      <c r="P90" s="56" t="str">
        <f>IF(F90=0.1,"x",'Indicator Data'!E93/'Indicator Data'!$CK93)</f>
        <v>x</v>
      </c>
      <c r="Q90" s="56">
        <f>'Indicator Data'!F93/'Indicator Data'!$CK93</f>
        <v>2.6092446689312962E-4</v>
      </c>
      <c r="R90" s="56">
        <f>'Indicator Data'!G93/'Indicator Data'!$CK93</f>
        <v>1.2084941398260622E-5</v>
      </c>
      <c r="S90" s="56">
        <f>'Indicator Data'!H93/'Indicator Data'!$CK93</f>
        <v>0</v>
      </c>
      <c r="T90" s="56">
        <f>'Indicator Data'!I93/'Indicator Data'!$CK93</f>
        <v>0</v>
      </c>
      <c r="U90" s="56">
        <f>'Indicator Data'!J93/'Indicator Data'!$CK93</f>
        <v>2.134205986447792E-2</v>
      </c>
      <c r="V90" s="55">
        <f t="shared" si="110"/>
        <v>0</v>
      </c>
      <c r="W90" s="55">
        <f t="shared" si="111"/>
        <v>0</v>
      </c>
      <c r="X90" s="55">
        <f t="shared" si="112"/>
        <v>0</v>
      </c>
      <c r="Y90" s="55">
        <f t="shared" si="113"/>
        <v>0.1</v>
      </c>
      <c r="Z90" s="55">
        <f t="shared" si="114"/>
        <v>10</v>
      </c>
      <c r="AA90" s="55">
        <f t="shared" si="115"/>
        <v>0</v>
      </c>
      <c r="AB90" s="55">
        <f t="shared" si="116"/>
        <v>0</v>
      </c>
      <c r="AC90" s="55">
        <f t="shared" si="117"/>
        <v>0</v>
      </c>
      <c r="AD90" s="55">
        <f t="shared" si="118"/>
        <v>0</v>
      </c>
      <c r="AE90" s="55">
        <f t="shared" si="119"/>
        <v>0</v>
      </c>
      <c r="AF90" s="55">
        <f t="shared" si="120"/>
        <v>7.1</v>
      </c>
      <c r="AG90" s="55">
        <f>ROUND(IF('Indicator Data'!K93=0,0,IF('Indicator Data'!K93&gt;AG$195,10,IF('Indicator Data'!K93&lt;AG$194,0,10-(AG$195-'Indicator Data'!K93)/(AG$195-AG$194)*10))),1)</f>
        <v>1</v>
      </c>
      <c r="AH90" s="55">
        <f t="shared" si="121"/>
        <v>0.1</v>
      </c>
      <c r="AI90" s="55">
        <f t="shared" si="122"/>
        <v>0.1</v>
      </c>
      <c r="AJ90" s="55">
        <f t="shared" si="123"/>
        <v>0</v>
      </c>
      <c r="AK90" s="55">
        <f t="shared" si="124"/>
        <v>0</v>
      </c>
      <c r="AL90" s="55">
        <f t="shared" si="125"/>
        <v>0</v>
      </c>
      <c r="AM90" s="55">
        <f t="shared" si="126"/>
        <v>0</v>
      </c>
      <c r="AN90" s="55">
        <f t="shared" si="127"/>
        <v>6.6</v>
      </c>
      <c r="AO90" s="182">
        <f t="shared" si="128"/>
        <v>0.1</v>
      </c>
      <c r="AP90" s="182">
        <f t="shared" si="148"/>
        <v>0.1</v>
      </c>
      <c r="AQ90" s="182">
        <f t="shared" si="129"/>
        <v>8.6999999999999993</v>
      </c>
      <c r="AR90" s="182">
        <f t="shared" si="130"/>
        <v>0</v>
      </c>
      <c r="AS90" s="55">
        <f t="shared" si="131"/>
        <v>3.8</v>
      </c>
      <c r="AT90" s="55" t="str">
        <f>IF('Indicator Data'!L93="No data","x",IF('Indicator Data'!CL93&lt;1000,"x",ROUND((IF('Indicator Data'!L93&gt;AT$195,10,IF('Indicator Data'!L93&lt;AT$194,0,10-(AT$195-'Indicator Data'!L93)/(AT$195-AT$194)*10))),1)))</f>
        <v>x</v>
      </c>
      <c r="AU90" s="182">
        <f t="shared" si="132"/>
        <v>3.8</v>
      </c>
      <c r="AV90" s="55" t="str">
        <f>IF('Indicator Data'!M93="No data","x",ROUND(IF('Indicator Data'!M93=0,0,IF(LOG('Indicator Data'!M93)&gt;AV$195,10,IF(LOG('Indicator Data'!M93)&lt;AV$194,0,10-(AV$195-LOG('Indicator Data'!M93))/(AV$195-AV$194)*10))),1))</f>
        <v>x</v>
      </c>
      <c r="AW90" s="56" t="str">
        <f>IF(AV90="x","x",'Indicator Data'!M93/'Indicator Data'!$CK93)</f>
        <v>x</v>
      </c>
      <c r="AX90" s="55" t="str">
        <f t="shared" si="149"/>
        <v>x</v>
      </c>
      <c r="AY90" s="55" t="str">
        <f t="shared" si="150"/>
        <v>x</v>
      </c>
      <c r="AZ90" s="55" t="str">
        <f>IF('Indicator Data'!N93="No data","x",ROUND(IF('Indicator Data'!N93=0,0,IF(LOG('Indicator Data'!N93)&gt;AZ$195,10,IF(LOG('Indicator Data'!N93)&lt;AZ$194,0,10-(AZ$195-LOG('Indicator Data'!N93))/(AZ$195-AZ$194)*10))),1))</f>
        <v>x</v>
      </c>
      <c r="BA90" s="56" t="str">
        <f>IF(AZ90="x","x",'Indicator Data'!N93/'Indicator Data'!$CK93)</f>
        <v>x</v>
      </c>
      <c r="BB90" s="55" t="str">
        <f t="shared" si="151"/>
        <v>x</v>
      </c>
      <c r="BC90" s="55" t="str">
        <f t="shared" si="152"/>
        <v>x</v>
      </c>
      <c r="BD90" s="55" t="str">
        <f>IF('Indicator Data'!O93="No data","x",ROUND(IF('Indicator Data'!O93=0,0,IF(LOG('Indicator Data'!O93)&gt;BD$195,10,IF(LOG('Indicator Data'!O93)&lt;BD$194,0,10-(BD$195-LOG('Indicator Data'!O93))/(BD$195-BD$194)*10))),1))</f>
        <v>x</v>
      </c>
      <c r="BE90" s="56" t="str">
        <f>IF(BD90="x","x",'Indicator Data'!O93/'Indicator Data'!$CK93)</f>
        <v>x</v>
      </c>
      <c r="BF90" s="55" t="str">
        <f t="shared" si="153"/>
        <v>x</v>
      </c>
      <c r="BG90" s="55" t="str">
        <f t="shared" si="154"/>
        <v>x</v>
      </c>
      <c r="BH90" s="55" t="str">
        <f>IF('Indicator Data'!P93="No data","x",ROUND(IF('Indicator Data'!P93=0,0,IF(LOG('Indicator Data'!P93)&gt;BH$195,10,IF(LOG('Indicator Data'!P93)&lt;BH$194,0,10-(BH$195-LOG('Indicator Data'!P93))/(BH$195-BH$194)*10))),1))</f>
        <v>x</v>
      </c>
      <c r="BI90" s="56" t="str">
        <f>IF(BH90="x","x",'Indicator Data'!P93/'Indicator Data'!$CK93)</f>
        <v>x</v>
      </c>
      <c r="BJ90" s="55" t="str">
        <f t="shared" si="155"/>
        <v>x</v>
      </c>
      <c r="BK90" s="55" t="str">
        <f t="shared" si="156"/>
        <v>x</v>
      </c>
      <c r="BL90" s="55" t="str">
        <f t="shared" si="157"/>
        <v>x</v>
      </c>
      <c r="BM90" s="55">
        <f>ROUND(IF('Indicator Data'!Q93=0,0,IF(LOG('Indicator Data'!Q93)&gt;BM$195,10,IF(LOG('Indicator Data'!Q93)&lt;BM$194,0,10-(BM$195-LOG('Indicator Data'!Q93))/(BM$195-BM$194)*10))),1)</f>
        <v>0</v>
      </c>
      <c r="BN90" s="55">
        <f>ROUND(IF('Indicator Data'!R93=0,0,IF(LOG('Indicator Data'!R93)&gt;BN$195,10,IF(LOG('Indicator Data'!R93)&lt;BN$194,0,10-(BN$195-LOG('Indicator Data'!R93))/(BN$195-BN$194)*10))),1)</f>
        <v>0</v>
      </c>
      <c r="BO90" s="55">
        <f t="shared" si="158"/>
        <v>0</v>
      </c>
      <c r="BP90" s="56">
        <f>'Indicator Data'!Q93/'Indicator Data'!$CK93</f>
        <v>0</v>
      </c>
      <c r="BQ90" s="56">
        <f>'Indicator Data'!R93/'Indicator Data'!$CK93</f>
        <v>0</v>
      </c>
      <c r="BR90" s="55">
        <f t="shared" si="133"/>
        <v>0</v>
      </c>
      <c r="BS90" s="55">
        <f t="shared" si="134"/>
        <v>0</v>
      </c>
      <c r="BT90" s="55">
        <f t="shared" si="135"/>
        <v>0</v>
      </c>
      <c r="BU90" s="55">
        <f t="shared" si="159"/>
        <v>0</v>
      </c>
      <c r="BV90" s="55">
        <f>ROUND(IF('Indicator Data'!S93=0,0,IF(LOG('Indicator Data'!S93)&gt;BV$195,10,IF(LOG('Indicator Data'!S93)&lt;BV$194,0,10-(BV$195-LOG('Indicator Data'!S93))/(BV$195-BV$194)*10))),1)</f>
        <v>0</v>
      </c>
      <c r="BW90" s="55">
        <f>ROUND(IF('Indicator Data'!T93=0,0,IF(LOG('Indicator Data'!T93)&gt;BW$195,10,IF(LOG('Indicator Data'!T93)&lt;BW$194,0,10-(BW$195-LOG('Indicator Data'!T93))/(BW$195-BW$194)*10))),1)</f>
        <v>0</v>
      </c>
      <c r="BX90" s="55">
        <f t="shared" si="160"/>
        <v>0</v>
      </c>
      <c r="BY90" s="56">
        <f>'Indicator Data'!S93/'Indicator Data'!$CK93</f>
        <v>0</v>
      </c>
      <c r="BZ90" s="56">
        <f>'Indicator Data'!T93/'Indicator Data'!$CK93</f>
        <v>0</v>
      </c>
      <c r="CA90" s="55">
        <f t="shared" si="136"/>
        <v>0</v>
      </c>
      <c r="CB90" s="55">
        <f t="shared" si="137"/>
        <v>0</v>
      </c>
      <c r="CC90" s="55">
        <f t="shared" si="161"/>
        <v>0</v>
      </c>
      <c r="CD90" s="55">
        <f t="shared" si="162"/>
        <v>0</v>
      </c>
      <c r="CE90" s="55">
        <f t="shared" si="163"/>
        <v>0</v>
      </c>
      <c r="CF90" s="55">
        <f>ROUND(IF('Indicator Data'!U93=0,0,IF(LOG('Indicator Data'!U93)&gt;CF$195,10,IF(LOG('Indicator Data'!U93)&lt;CF$194,0,10-(CF$195-LOG('Indicator Data'!U93))/(CF$195-CF$194)*10))),1)</f>
        <v>0</v>
      </c>
      <c r="CG90" s="56">
        <f>'Indicator Data'!U93/'Indicator Data'!$CK93</f>
        <v>0</v>
      </c>
      <c r="CH90" s="55">
        <f t="shared" si="138"/>
        <v>0</v>
      </c>
      <c r="CI90" s="55">
        <f t="shared" si="164"/>
        <v>0</v>
      </c>
      <c r="CJ90" s="55">
        <f>ROUND(IF('Indicator Data'!V93=0,0,IF(LOG('Indicator Data'!V93)&gt;CJ$195,10,IF(LOG('Indicator Data'!V93)&lt;CJ$194,0,10-(CJ$195-LOG('Indicator Data'!V93))/(CJ$195-CJ$194)*10))),1)</f>
        <v>5</v>
      </c>
      <c r="CK90" s="56">
        <f>IF('Indicator Data'!V93/'Indicator Data'!$CK93&gt;1,1,'Indicator Data'!V93/'Indicator Data'!$CK93)</f>
        <v>0.26854066820566636</v>
      </c>
      <c r="CL90" s="55">
        <f t="shared" si="139"/>
        <v>2.7</v>
      </c>
      <c r="CM90" s="55">
        <f t="shared" si="165"/>
        <v>3.9</v>
      </c>
      <c r="CN90" s="55">
        <f>ROUND(IF('Indicator Data'!W93=0,0,IF(LOG('Indicator Data'!W93)&gt;CN$195,10,IF(LOG('Indicator Data'!W93)&lt;CN$194,0,10-(CN$195-LOG('Indicator Data'!W93))/(CN$195-CN$194)*10))),1)</f>
        <v>5.2</v>
      </c>
      <c r="CO90" s="56">
        <f>'Indicator Data'!W93/'Indicator Data'!$CK93</f>
        <v>0.36114480341206184</v>
      </c>
      <c r="CP90" s="55">
        <f t="shared" si="140"/>
        <v>3.6</v>
      </c>
      <c r="CQ90" s="55">
        <f t="shared" si="166"/>
        <v>4.4000000000000004</v>
      </c>
      <c r="CR90" s="55">
        <f t="shared" si="141"/>
        <v>2.2999999999999998</v>
      </c>
      <c r="CS90" s="55">
        <f>IF('Indicator Data'!BZ93="No data","x",ROUND(IF('Indicator Data'!BZ93&gt;CS$195,0,IF('Indicator Data'!BZ93&lt;CS$194,10,(CS$195-'Indicator Data'!BZ93)/(CS$195-CS$194)*10)),1))</f>
        <v>5.8</v>
      </c>
      <c r="CT90" s="55">
        <f>IF('Indicator Data'!CA93="No data","x",ROUND(IF('Indicator Data'!CA93&gt;CT$195,0,IF('Indicator Data'!CA93&lt;CT$194,10,(CT$195-'Indicator Data'!CA93)/(CT$195-CT$194)*10)),1))</f>
        <v>4.7</v>
      </c>
      <c r="CU90" s="55" t="str">
        <f>IF('Indicator Data'!AC93="No data","x",ROUND(IF('Indicator Data'!AC93&gt;CU$195,0,IF('Indicator Data'!AC93&lt;CU$194,10,(CU$195-'Indicator Data'!AC93)/(CU$195-CU$194)*10)),1))</f>
        <v>x</v>
      </c>
      <c r="CV90" s="55">
        <f t="shared" si="142"/>
        <v>5.3</v>
      </c>
      <c r="CW90" s="55">
        <f>IF('Indicator Data'!X93="No data","x",ROUND(IF(LOG('Indicator Data'!X93)&gt;CW$195,10,IF(LOG('Indicator Data'!X93)&lt;CW$194,0,10-(CW$195-LOG('Indicator Data'!X93))/(CW$195-CW$194)*10)),1))</f>
        <v>7.2</v>
      </c>
      <c r="CX90" s="55">
        <f>IF('Indicator Data'!Y93="No data","x",ROUND(IF('Indicator Data'!Y93&gt;CX$195,10,IF('Indicator Data'!Y93&lt;CX$194,0,10-(CX$195-'Indicator Data'!Y93)/(CX$195-CX$194)*10)),1))</f>
        <v>5.9</v>
      </c>
      <c r="CY90" s="55">
        <f>IF('Indicator Data'!Z93="No data","x",ROUND(IF('Indicator Data'!Z93&gt;CY$195,10,IF('Indicator Data'!Z93&lt;CY$194,0,10-(CY$195-'Indicator Data'!Z93)/(CY$195-CY$194)*10)),1))</f>
        <v>5.4</v>
      </c>
      <c r="CZ90" s="55" t="str">
        <f>IF('Indicator Data'!AA93="No data","x",ROUND(IF('Indicator Data'!AA93&gt;CZ$195,10,IF('Indicator Data'!AA93&lt;CZ$194,0,10-(CZ$195-'Indicator Data'!AA93)/(CZ$195-CZ$194)*10)),1))</f>
        <v>x</v>
      </c>
      <c r="DA90" s="55">
        <f t="shared" si="167"/>
        <v>6.2</v>
      </c>
      <c r="DB90" s="55">
        <f t="shared" si="168"/>
        <v>5.9</v>
      </c>
      <c r="DC90" s="55" t="str">
        <f>IF('Indicator Data'!AF93="No data","x",ROUND(IF('Indicator Data'!AF93&gt;DC$195,10,IF('Indicator Data'!AF93&lt;DC$194,0,10-(DC$195-'Indicator Data'!AF93)/(DC$195-DC$194)*10)),1))</f>
        <v>x</v>
      </c>
      <c r="DD90" s="55">
        <f>IF('Indicator Data'!AG93="No data","x",ROUND(IF('Indicator Data'!AG93&gt;DD$195,10,IF('Indicator Data'!AG93&lt;DD$194,0,10-(DD$195-'Indicator Data'!AG93)/(DD$195-DD$194)*10)),1))</f>
        <v>5.0999999999999996</v>
      </c>
      <c r="DE90" s="55">
        <f t="shared" si="169"/>
        <v>5.9</v>
      </c>
      <c r="DF90" s="55">
        <f>IF('Indicator Data'!AB93="No data","x",ROUND(IF('Indicator Data'!AB93&gt;DF$195,10,IF('Indicator Data'!AB93&lt;DF$194,0,10-(DF$195-'Indicator Data'!AB93)/(DF$195-DF$194)*10)),1))</f>
        <v>9.5</v>
      </c>
      <c r="DG90" s="55">
        <f t="shared" si="170"/>
        <v>6.7</v>
      </c>
      <c r="DH90" s="183" t="str">
        <f>IF('Indicator Data'!AD93="No data","x",'Indicator Data'!AD93/'Indicator Data'!$CJ93)</f>
        <v>x</v>
      </c>
      <c r="DI90" s="55" t="str">
        <f t="shared" si="171"/>
        <v>x</v>
      </c>
      <c r="DJ90" s="55">
        <f>IF('Indicator Data'!AE93="No data","x",ROUND(IF('Indicator Data'!AE93&gt;DJ$195,0,IF('Indicator Data'!AE93&lt;DJ$194,10,(DJ$195-'Indicator Data'!AE93)/(DJ$195-DJ$194)*10)),1))</f>
        <v>2</v>
      </c>
      <c r="DK90" s="55">
        <f t="shared" si="172"/>
        <v>2</v>
      </c>
      <c r="DL90" s="55">
        <f t="shared" si="173"/>
        <v>4.9000000000000004</v>
      </c>
      <c r="DM90" s="57">
        <f t="shared" si="143"/>
        <v>4.5</v>
      </c>
      <c r="DN90" s="58">
        <f t="shared" si="144"/>
        <v>3.8</v>
      </c>
      <c r="DO90" s="55">
        <f>ROUND(IF('Indicator Data'!AH93=0,0,IF('Indicator Data'!AH93&gt;DO$195,10,IF('Indicator Data'!AH93&lt;DO$194,0,10-(DO$195-'Indicator Data'!AH93)/(DO$195-DO$194)*10))),1)</f>
        <v>0</v>
      </c>
      <c r="DP90" s="55">
        <f>ROUND(IF('Indicator Data'!AI93=0,0,IF(LOG('Indicator Data'!AI93)&gt;LOG(DP$195),10,IF(LOG('Indicator Data'!AI93)&lt;LOG(DP$194),0,10-(LOG(DP$195)-LOG('Indicator Data'!AI93))/(LOG(DP$195)-LOG(DP$194))*10))),1)</f>
        <v>0</v>
      </c>
      <c r="DQ90" s="57">
        <f t="shared" si="145"/>
        <v>0</v>
      </c>
      <c r="DR90" s="55">
        <f>'Indicator Data'!AJ93</f>
        <v>0</v>
      </c>
      <c r="DS90" s="55">
        <f>'Indicator Data'!AK93</f>
        <v>0</v>
      </c>
      <c r="DT90" s="57">
        <f t="shared" si="146"/>
        <v>0</v>
      </c>
      <c r="DU90" s="58">
        <f t="shared" si="147"/>
        <v>0</v>
      </c>
      <c r="DV90" s="15"/>
      <c r="DW90" s="103"/>
    </row>
    <row r="91" spans="1:127" s="4" customFormat="1" x14ac:dyDescent="0.3">
      <c r="A91" s="121" t="str">
        <f>'Indicator Data'!A94</f>
        <v>Korea DPR</v>
      </c>
      <c r="B91" s="59" t="str">
        <f>'Indicator Data'!B94</f>
        <v>PRK</v>
      </c>
      <c r="C91" s="55">
        <f>ROUND(IF('Indicator Data'!C94=0,0.1,IF(LOG('Indicator Data'!C94)&gt;C$195,10,IF(LOG('Indicator Data'!C94)&lt;C$194,0,10-(C$195-LOG('Indicator Data'!C94))/(C$195-C$194)*10))),1)</f>
        <v>8.6999999999999993</v>
      </c>
      <c r="D91" s="55">
        <f>ROUND(IF('Indicator Data'!D94=0,0.1,IF(LOG('Indicator Data'!D94)&gt;D$195,10,IF(LOG('Indicator Data'!D94)&lt;D$194,0,10-(D$195-LOG('Indicator Data'!D94))/(D$195-D$194)*10))),1)</f>
        <v>0.1</v>
      </c>
      <c r="E91" s="55">
        <f t="shared" si="107"/>
        <v>6</v>
      </c>
      <c r="F91" s="55">
        <f>IF('Indicator Data'!E94="No data",0.1,(ROUND(IF('Indicator Data'!E94=0,0,IF(LOG('Indicator Data'!E94)&gt;F$195,10,IF(LOG('Indicator Data'!E94)&lt;F$194,0,10-(F$195-LOG('Indicator Data'!E94))/(F$195-F$194)*10))),1)))</f>
        <v>8.4</v>
      </c>
      <c r="G91" s="55">
        <f>ROUND(IF('Indicator Data'!F94=0,0,IF(LOG('Indicator Data'!F94)&gt;G$195,10,IF(LOG('Indicator Data'!F94)&lt;G$194,0,10-(G$195-LOG('Indicator Data'!F94))/(G$195-G$194)*10))),1)</f>
        <v>4.8</v>
      </c>
      <c r="H91" s="55">
        <f>ROUND(IF('Indicator Data'!G94=0,0,IF(LOG('Indicator Data'!G94)&gt;H$195,10,IF(LOG('Indicator Data'!G94)&lt;H$194,0,10-(H$195-LOG('Indicator Data'!G94))/(H$195-H$194)*10))),1)</f>
        <v>8.6999999999999993</v>
      </c>
      <c r="I91" s="55">
        <f>ROUND(IF('Indicator Data'!H94=0,0,IF(LOG('Indicator Data'!H94)&gt;I$195,10,IF(LOG('Indicator Data'!H94)&lt;I$194,0,10-(I$195-LOG('Indicator Data'!H94))/(I$195-I$194)*10))),1)</f>
        <v>9.3000000000000007</v>
      </c>
      <c r="J91" s="55">
        <f t="shared" si="108"/>
        <v>9</v>
      </c>
      <c r="K91" s="55">
        <f>ROUND(IF('Indicator Data'!I94=0,0,IF(LOG('Indicator Data'!I94)&gt;K$195,10,IF(LOG('Indicator Data'!I94)&lt;K$194,0,10-(K$195-LOG('Indicator Data'!I94))/(K$195-K$194)*10))),1)</f>
        <v>7.3</v>
      </c>
      <c r="L91" s="55">
        <f t="shared" si="109"/>
        <v>8.3000000000000007</v>
      </c>
      <c r="M91" s="55">
        <f>ROUND(IF('Indicator Data'!J94=0,0,IF(LOG('Indicator Data'!J94)&gt;M$195,10,IF(LOG('Indicator Data'!J94)&lt;M$194,0,10-(M$195-LOG('Indicator Data'!J94))/(M$195-M$194)*10))),1)</f>
        <v>10</v>
      </c>
      <c r="N91" s="56">
        <f>'Indicator Data'!C94/'Indicator Data'!$CK94</f>
        <v>1.2001765623695509E-3</v>
      </c>
      <c r="O91" s="56">
        <f>'Indicator Data'!D94/'Indicator Data'!$CK94</f>
        <v>0</v>
      </c>
      <c r="P91" s="56">
        <f>IF(F91=0.1,"x",'Indicator Data'!E94/'Indicator Data'!$CK94)</f>
        <v>9.0540088676033994E-3</v>
      </c>
      <c r="Q91" s="56">
        <f>'Indicator Data'!F94/'Indicator Data'!$CK94</f>
        <v>3.0112292994446468E-7</v>
      </c>
      <c r="R91" s="56">
        <f>'Indicator Data'!G94/'Indicator Data'!$CK94</f>
        <v>1.2614662132769993E-2</v>
      </c>
      <c r="S91" s="56">
        <f>'Indicator Data'!H94/'Indicator Data'!$CK94</f>
        <v>1.3918094962104843E-3</v>
      </c>
      <c r="T91" s="56">
        <f>'Indicator Data'!I94/'Indicator Data'!$CK94</f>
        <v>1.7028049165960118E-3</v>
      </c>
      <c r="U91" s="56">
        <f>'Indicator Data'!J94/'Indicator Data'!$CK94</f>
        <v>2.4321442861684615E-2</v>
      </c>
      <c r="V91" s="55">
        <f t="shared" si="110"/>
        <v>6</v>
      </c>
      <c r="W91" s="55">
        <f t="shared" si="111"/>
        <v>0</v>
      </c>
      <c r="X91" s="55">
        <f t="shared" si="112"/>
        <v>3.6</v>
      </c>
      <c r="Y91" s="55">
        <f t="shared" si="113"/>
        <v>6</v>
      </c>
      <c r="Z91" s="55">
        <f t="shared" si="114"/>
        <v>4.4000000000000004</v>
      </c>
      <c r="AA91" s="55">
        <f t="shared" si="115"/>
        <v>7</v>
      </c>
      <c r="AB91" s="55">
        <f t="shared" si="116"/>
        <v>2.8</v>
      </c>
      <c r="AC91" s="55">
        <f t="shared" si="117"/>
        <v>5.3</v>
      </c>
      <c r="AD91" s="55">
        <f t="shared" si="118"/>
        <v>1.7</v>
      </c>
      <c r="AE91" s="55">
        <f t="shared" si="119"/>
        <v>3.7</v>
      </c>
      <c r="AF91" s="55">
        <f t="shared" si="120"/>
        <v>8.1</v>
      </c>
      <c r="AG91" s="55">
        <f>ROUND(IF('Indicator Data'!K94=0,0,IF('Indicator Data'!K94&gt;AG$195,10,IF('Indicator Data'!K94&lt;AG$194,0,10-(AG$195-'Indicator Data'!K94)/(AG$195-AG$194)*10))),1)</f>
        <v>3.8</v>
      </c>
      <c r="AH91" s="55">
        <f t="shared" si="121"/>
        <v>7.4</v>
      </c>
      <c r="AI91" s="55">
        <f t="shared" si="122"/>
        <v>0.1</v>
      </c>
      <c r="AJ91" s="55">
        <f t="shared" si="123"/>
        <v>7.9</v>
      </c>
      <c r="AK91" s="55">
        <f t="shared" si="124"/>
        <v>6.1</v>
      </c>
      <c r="AL91" s="55">
        <f t="shared" si="125"/>
        <v>7.1</v>
      </c>
      <c r="AM91" s="55">
        <f t="shared" si="126"/>
        <v>4.5</v>
      </c>
      <c r="AN91" s="55">
        <f t="shared" si="127"/>
        <v>9.3000000000000007</v>
      </c>
      <c r="AO91" s="182">
        <f t="shared" si="128"/>
        <v>4.9000000000000004</v>
      </c>
      <c r="AP91" s="182">
        <f t="shared" si="148"/>
        <v>7.4</v>
      </c>
      <c r="AQ91" s="182">
        <f t="shared" si="129"/>
        <v>4.5999999999999996</v>
      </c>
      <c r="AR91" s="182">
        <f t="shared" si="130"/>
        <v>6.5</v>
      </c>
      <c r="AS91" s="55">
        <f t="shared" si="131"/>
        <v>6.6</v>
      </c>
      <c r="AT91" s="55">
        <f>IF('Indicator Data'!L94="No data","x",IF('Indicator Data'!CL94&lt;1000,"x",ROUND((IF('Indicator Data'!L94&gt;AT$195,10,IF('Indicator Data'!L94&lt;AT$194,0,10-(AT$195-'Indicator Data'!L94)/(AT$195-AT$194)*10))),1)))</f>
        <v>0</v>
      </c>
      <c r="AU91" s="182">
        <f t="shared" si="132"/>
        <v>3.3</v>
      </c>
      <c r="AV91" s="55">
        <f>IF('Indicator Data'!M94="No data","x",ROUND(IF('Indicator Data'!M94=0,0,IF(LOG('Indicator Data'!M94)&gt;AV$195,10,IF(LOG('Indicator Data'!M94)&lt;AV$194,0,10-(AV$195-LOG('Indicator Data'!M94))/(AV$195-AV$194)*10))),1))</f>
        <v>0</v>
      </c>
      <c r="AW91" s="56">
        <f>IF(AV91="x","x",'Indicator Data'!M94/'Indicator Data'!$CK94)</f>
        <v>0</v>
      </c>
      <c r="AX91" s="55">
        <f t="shared" si="149"/>
        <v>0</v>
      </c>
      <c r="AY91" s="55">
        <f t="shared" si="150"/>
        <v>0</v>
      </c>
      <c r="AZ91" s="55" t="str">
        <f>IF('Indicator Data'!N94="No data","x",ROUND(IF('Indicator Data'!N94=0,0,IF(LOG('Indicator Data'!N94)&gt;AZ$195,10,IF(LOG('Indicator Data'!N94)&lt;AZ$194,0,10-(AZ$195-LOG('Indicator Data'!N94))/(AZ$195-AZ$194)*10))),1))</f>
        <v>x</v>
      </c>
      <c r="BA91" s="56" t="str">
        <f>IF(AZ91="x","x",'Indicator Data'!N94/'Indicator Data'!$CK94)</f>
        <v>x</v>
      </c>
      <c r="BB91" s="55" t="str">
        <f t="shared" si="151"/>
        <v>x</v>
      </c>
      <c r="BC91" s="55" t="str">
        <f t="shared" si="152"/>
        <v>x</v>
      </c>
      <c r="BD91" s="55" t="str">
        <f>IF('Indicator Data'!O94="No data","x",ROUND(IF('Indicator Data'!O94=0,0,IF(LOG('Indicator Data'!O94)&gt;BD$195,10,IF(LOG('Indicator Data'!O94)&lt;BD$194,0,10-(BD$195-LOG('Indicator Data'!O94))/(BD$195-BD$194)*10))),1))</f>
        <v>x</v>
      </c>
      <c r="BE91" s="56" t="str">
        <f>IF(BD91="x","x",'Indicator Data'!O94/'Indicator Data'!$CK94)</f>
        <v>x</v>
      </c>
      <c r="BF91" s="55" t="str">
        <f t="shared" si="153"/>
        <v>x</v>
      </c>
      <c r="BG91" s="55" t="str">
        <f t="shared" si="154"/>
        <v>x</v>
      </c>
      <c r="BH91" s="55" t="str">
        <f>IF('Indicator Data'!P94="No data","x",ROUND(IF('Indicator Data'!P94=0,0,IF(LOG('Indicator Data'!P94)&gt;BH$195,10,IF(LOG('Indicator Data'!P94)&lt;BH$194,0,10-(BH$195-LOG('Indicator Data'!P94))/(BH$195-BH$194)*10))),1))</f>
        <v>x</v>
      </c>
      <c r="BI91" s="56" t="str">
        <f>IF(BH91="x","x",'Indicator Data'!P94/'Indicator Data'!$CK94)</f>
        <v>x</v>
      </c>
      <c r="BJ91" s="55" t="str">
        <f t="shared" si="155"/>
        <v>x</v>
      </c>
      <c r="BK91" s="55" t="str">
        <f t="shared" si="156"/>
        <v>x</v>
      </c>
      <c r="BL91" s="55">
        <f t="shared" si="157"/>
        <v>0</v>
      </c>
      <c r="BM91" s="55">
        <f>ROUND(IF('Indicator Data'!Q94=0,0,IF(LOG('Indicator Data'!Q94)&gt;BM$195,10,IF(LOG('Indicator Data'!Q94)&lt;BM$194,0,10-(BM$195-LOG('Indicator Data'!Q94))/(BM$195-BM$194)*10))),1)</f>
        <v>7.7</v>
      </c>
      <c r="BN91" s="55">
        <f>ROUND(IF('Indicator Data'!R94=0,0,IF(LOG('Indicator Data'!R94)&gt;BN$195,10,IF(LOG('Indicator Data'!R94)&lt;BN$194,0,10-(BN$195-LOG('Indicator Data'!R94))/(BN$195-BN$194)*10))),1)</f>
        <v>10</v>
      </c>
      <c r="BO91" s="55">
        <f t="shared" si="158"/>
        <v>9.2333333333333325</v>
      </c>
      <c r="BP91" s="56">
        <f>'Indicator Data'!Q94/'Indicator Data'!$CK94</f>
        <v>0.10157603495643754</v>
      </c>
      <c r="BQ91" s="56">
        <f>'Indicator Data'!R94/'Indicator Data'!$CK94</f>
        <v>0.83626554413444176</v>
      </c>
      <c r="BR91" s="55">
        <f t="shared" si="133"/>
        <v>1</v>
      </c>
      <c r="BS91" s="55">
        <f t="shared" si="134"/>
        <v>10</v>
      </c>
      <c r="BT91" s="55">
        <f t="shared" si="135"/>
        <v>7</v>
      </c>
      <c r="BU91" s="55">
        <f t="shared" si="159"/>
        <v>8.3000000000000007</v>
      </c>
      <c r="BV91" s="55">
        <f>ROUND(IF('Indicator Data'!S94=0,0,IF(LOG('Indicator Data'!S94)&gt;BV$195,10,IF(LOG('Indicator Data'!S94)&lt;BV$194,0,10-(BV$195-LOG('Indicator Data'!S94))/(BV$195-BV$194)*10))),1)</f>
        <v>0</v>
      </c>
      <c r="BW91" s="55">
        <f>ROUND(IF('Indicator Data'!T94=0,0,IF(LOG('Indicator Data'!T94)&gt;BW$195,10,IF(LOG('Indicator Data'!T94)&lt;BW$194,0,10-(BW$195-LOG('Indicator Data'!T94))/(BW$195-BW$194)*10))),1)</f>
        <v>0</v>
      </c>
      <c r="BX91" s="55">
        <f t="shared" si="160"/>
        <v>0</v>
      </c>
      <c r="BY91" s="56">
        <f>'Indicator Data'!S94/'Indicator Data'!$CK94</f>
        <v>0</v>
      </c>
      <c r="BZ91" s="56">
        <f>'Indicator Data'!T94/'Indicator Data'!$CK94</f>
        <v>0</v>
      </c>
      <c r="CA91" s="55">
        <f t="shared" si="136"/>
        <v>0</v>
      </c>
      <c r="CB91" s="55">
        <f t="shared" si="137"/>
        <v>0</v>
      </c>
      <c r="CC91" s="55">
        <f t="shared" si="161"/>
        <v>0</v>
      </c>
      <c r="CD91" s="55">
        <f t="shared" si="162"/>
        <v>0</v>
      </c>
      <c r="CE91" s="55">
        <f t="shared" si="163"/>
        <v>5.5</v>
      </c>
      <c r="CF91" s="55">
        <f>ROUND(IF('Indicator Data'!U94=0,0,IF(LOG('Indicator Data'!U94)&gt;CF$195,10,IF(LOG('Indicator Data'!U94)&lt;CF$194,0,10-(CF$195-LOG('Indicator Data'!U94))/(CF$195-CF$194)*10))),1)</f>
        <v>0</v>
      </c>
      <c r="CG91" s="56">
        <f>'Indicator Data'!U94/'Indicator Data'!$CK94</f>
        <v>0</v>
      </c>
      <c r="CH91" s="55">
        <f t="shared" si="138"/>
        <v>0</v>
      </c>
      <c r="CI91" s="55">
        <f t="shared" si="164"/>
        <v>0</v>
      </c>
      <c r="CJ91" s="55">
        <f>ROUND(IF('Indicator Data'!V94=0,0,IF(LOG('Indicator Data'!V94)&gt;CJ$195,10,IF(LOG('Indicator Data'!V94)&lt;CJ$194,0,10-(CJ$195-LOG('Indicator Data'!V94))/(CJ$195-CJ$194)*10))),1)</f>
        <v>7.8</v>
      </c>
      <c r="CK91" s="56">
        <f>IF('Indicator Data'!V94/'Indicator Data'!$CK94&gt;1,1,'Indicator Data'!V94/'Indicator Data'!$CK94)</f>
        <v>0.1194816992080419</v>
      </c>
      <c r="CL91" s="55">
        <f t="shared" si="139"/>
        <v>1.2</v>
      </c>
      <c r="CM91" s="55">
        <f t="shared" si="165"/>
        <v>5.4</v>
      </c>
      <c r="CN91" s="55">
        <f>ROUND(IF('Indicator Data'!W94=0,0,IF(LOG('Indicator Data'!W94)&gt;CN$195,10,IF(LOG('Indicator Data'!W94)&lt;CN$194,0,10-(CN$195-LOG('Indicator Data'!W94))/(CN$195-CN$194)*10))),1)</f>
        <v>0</v>
      </c>
      <c r="CO91" s="56">
        <f>'Indicator Data'!W94/'Indicator Data'!$CK94</f>
        <v>0</v>
      </c>
      <c r="CP91" s="55">
        <f t="shared" si="140"/>
        <v>0</v>
      </c>
      <c r="CQ91" s="55">
        <f t="shared" si="166"/>
        <v>0</v>
      </c>
      <c r="CR91" s="55">
        <f t="shared" si="141"/>
        <v>3.2</v>
      </c>
      <c r="CS91" s="55">
        <f>IF('Indicator Data'!BZ94="No data","x",ROUND(IF('Indicator Data'!BZ94&gt;CS$195,0,IF('Indicator Data'!BZ94&lt;CS$194,10,(CS$195-'Indicator Data'!BZ94)/(CS$195-CS$194)*10)),1))</f>
        <v>1.9</v>
      </c>
      <c r="CT91" s="55">
        <f>IF('Indicator Data'!CA94="No data","x",ROUND(IF('Indicator Data'!CA94&gt;CT$195,0,IF('Indicator Data'!CA94&lt;CT$194,10,(CT$195-'Indicator Data'!CA94)/(CT$195-CT$194)*10)),1))</f>
        <v>0.9</v>
      </c>
      <c r="CU91" s="55" t="str">
        <f>IF('Indicator Data'!AC94="No data","x",ROUND(IF('Indicator Data'!AC94&gt;CU$195,0,IF('Indicator Data'!AC94&lt;CU$194,10,(CU$195-'Indicator Data'!AC94)/(CU$195-CU$194)*10)),1))</f>
        <v>x</v>
      </c>
      <c r="CV91" s="55">
        <f t="shared" si="142"/>
        <v>1.4</v>
      </c>
      <c r="CW91" s="55">
        <f>IF('Indicator Data'!X94="No data","x",ROUND(IF(LOG('Indicator Data'!X94)&gt;CW$195,10,IF(LOG('Indicator Data'!X94)&lt;CW$194,0,10-(CW$195-LOG('Indicator Data'!X94))/(CW$195-CW$194)*10)),1))</f>
        <v>7.8</v>
      </c>
      <c r="CX91" s="55">
        <f>IF('Indicator Data'!Y94="No data","x",ROUND(IF('Indicator Data'!Y94&gt;CX$195,10,IF('Indicator Data'!Y94&lt;CX$194,0,10-(CX$195-'Indicator Data'!Y94)/(CX$195-CX$194)*10)),1))</f>
        <v>1.7</v>
      </c>
      <c r="CY91" s="55">
        <f>IF('Indicator Data'!Z94="No data","x",ROUND(IF('Indicator Data'!Z94&gt;CY$195,10,IF('Indicator Data'!Z94&lt;CY$194,0,10-(CY$195-'Indicator Data'!Z94)/(CY$195-CY$194)*10)),1))</f>
        <v>6.2</v>
      </c>
      <c r="CZ91" s="55">
        <f>IF('Indicator Data'!AA94="No data","x",ROUND(IF('Indicator Data'!AA94&gt;CZ$195,10,IF('Indicator Data'!AA94&lt;CZ$194,0,10-(CZ$195-'Indicator Data'!AA94)/(CZ$195-CZ$194)*10)),1))</f>
        <v>4.8</v>
      </c>
      <c r="DA91" s="55">
        <f t="shared" si="167"/>
        <v>5.0999999999999996</v>
      </c>
      <c r="DB91" s="55">
        <f t="shared" si="168"/>
        <v>3.9</v>
      </c>
      <c r="DC91" s="55" t="str">
        <f>IF('Indicator Data'!AF94="No data","x",ROUND(IF('Indicator Data'!AF94&gt;DC$195,10,IF('Indicator Data'!AF94&lt;DC$194,0,10-(DC$195-'Indicator Data'!AF94)/(DC$195-DC$194)*10)),1))</f>
        <v>x</v>
      </c>
      <c r="DD91" s="55">
        <f>IF('Indicator Data'!AG94="No data","x",ROUND(IF('Indicator Data'!AG94&gt;DD$195,10,IF('Indicator Data'!AG94&lt;DD$194,0,10-(DD$195-'Indicator Data'!AG94)/(DD$195-DD$194)*10)),1))</f>
        <v>1.2</v>
      </c>
      <c r="DE91" s="55">
        <f t="shared" si="169"/>
        <v>4.3</v>
      </c>
      <c r="DF91" s="55">
        <f>IF('Indicator Data'!AB94="No data","x",ROUND(IF('Indicator Data'!AB94&gt;DF$195,10,IF('Indicator Data'!AB94&lt;DF$194,0,10-(DF$195-'Indicator Data'!AB94)/(DF$195-DF$194)*10)),1))</f>
        <v>0</v>
      </c>
      <c r="DG91" s="55">
        <f t="shared" si="170"/>
        <v>0.9</v>
      </c>
      <c r="DH91" s="183" t="str">
        <f>IF('Indicator Data'!AD94="No data","x",'Indicator Data'!AD94/'Indicator Data'!$CJ94)</f>
        <v>x</v>
      </c>
      <c r="DI91" s="55" t="str">
        <f t="shared" si="171"/>
        <v>x</v>
      </c>
      <c r="DJ91" s="55">
        <f>IF('Indicator Data'!AE94="No data","x",ROUND(IF('Indicator Data'!AE94&gt;DJ$195,0,IF('Indicator Data'!AE94&lt;DJ$194,10,(DJ$195-'Indicator Data'!AE94)/(DJ$195-DJ$194)*10)),1))</f>
        <v>6</v>
      </c>
      <c r="DK91" s="55">
        <f t="shared" si="172"/>
        <v>6</v>
      </c>
      <c r="DL91" s="55">
        <f t="shared" si="173"/>
        <v>3.7</v>
      </c>
      <c r="DM91" s="57">
        <f t="shared" si="143"/>
        <v>2.8</v>
      </c>
      <c r="DN91" s="58">
        <f t="shared" si="144"/>
        <v>5.0999999999999996</v>
      </c>
      <c r="DO91" s="55">
        <f>ROUND(IF('Indicator Data'!AH94=0,0,IF('Indicator Data'!AH94&gt;DO$195,10,IF('Indicator Data'!AH94&lt;DO$194,0,10-(DO$195-'Indicator Data'!AH94)/(DO$195-DO$194)*10))),1)</f>
        <v>3.1</v>
      </c>
      <c r="DP91" s="55">
        <f>ROUND(IF('Indicator Data'!AI94=0,0,IF(LOG('Indicator Data'!AI94)&gt;LOG(DP$195),10,IF(LOG('Indicator Data'!AI94)&lt;LOG(DP$194),0,10-(LOG(DP$195)-LOG('Indicator Data'!AI94))/(LOG(DP$195)-LOG(DP$194))*10))),1)</f>
        <v>8</v>
      </c>
      <c r="DQ91" s="57">
        <f t="shared" si="145"/>
        <v>6.1</v>
      </c>
      <c r="DR91" s="55">
        <f>'Indicator Data'!AJ94</f>
        <v>0</v>
      </c>
      <c r="DS91" s="55">
        <f>'Indicator Data'!AK94</f>
        <v>0</v>
      </c>
      <c r="DT91" s="57">
        <f t="shared" si="146"/>
        <v>0</v>
      </c>
      <c r="DU91" s="58">
        <f t="shared" si="147"/>
        <v>4.3</v>
      </c>
      <c r="DV91" s="15"/>
      <c r="DW91" s="103"/>
    </row>
    <row r="92" spans="1:127" s="4" customFormat="1" x14ac:dyDescent="0.3">
      <c r="A92" s="121" t="str">
        <f>'Indicator Data'!A95</f>
        <v>Korea Republic of</v>
      </c>
      <c r="B92" s="59" t="str">
        <f>'Indicator Data'!B95</f>
        <v>KOR</v>
      </c>
      <c r="C92" s="55">
        <f>ROUND(IF('Indicator Data'!C95=0,0.1,IF(LOG('Indicator Data'!C95)&gt;C$195,10,IF(LOG('Indicator Data'!C95)&lt;C$194,0,10-(C$195-LOG('Indicator Data'!C95))/(C$195-C$194)*10))),1)</f>
        <v>10</v>
      </c>
      <c r="D92" s="55">
        <f>ROUND(IF('Indicator Data'!D95=0,0.1,IF(LOG('Indicator Data'!D95)&gt;D$195,10,IF(LOG('Indicator Data'!D95)&lt;D$194,0,10-(D$195-LOG('Indicator Data'!D95))/(D$195-D$194)*10))),1)</f>
        <v>0.1</v>
      </c>
      <c r="E92" s="55">
        <f t="shared" si="107"/>
        <v>7.6</v>
      </c>
      <c r="F92" s="55">
        <f>IF('Indicator Data'!E95="No data",0.1,(ROUND(IF('Indicator Data'!E95=0,0,IF(LOG('Indicator Data'!E95)&gt;F$195,10,IF(LOG('Indicator Data'!E95)&lt;F$194,0,10-(F$195-LOG('Indicator Data'!E95))/(F$195-F$194)*10))),1)))</f>
        <v>7.1</v>
      </c>
      <c r="G92" s="55">
        <f>ROUND(IF('Indicator Data'!F95=0,0,IF(LOG('Indicator Data'!F95)&gt;G$195,10,IF(LOG('Indicator Data'!F95)&lt;G$194,0,10-(G$195-LOG('Indicator Data'!F95))/(G$195-G$194)*10))),1)</f>
        <v>7.6</v>
      </c>
      <c r="H92" s="55">
        <f>ROUND(IF('Indicator Data'!G95=0,0,IF(LOG('Indicator Data'!G95)&gt;H$195,10,IF(LOG('Indicator Data'!G95)&lt;H$194,0,10-(H$195-LOG('Indicator Data'!G95))/(H$195-H$194)*10))),1)</f>
        <v>9.9</v>
      </c>
      <c r="I92" s="55">
        <f>ROUND(IF('Indicator Data'!H95=0,0,IF(LOG('Indicator Data'!H95)&gt;I$195,10,IF(LOG('Indicator Data'!H95)&lt;I$194,0,10-(I$195-LOG('Indicator Data'!H95))/(I$195-I$194)*10))),1)</f>
        <v>10</v>
      </c>
      <c r="J92" s="55">
        <f t="shared" si="108"/>
        <v>10</v>
      </c>
      <c r="K92" s="55">
        <f>ROUND(IF('Indicator Data'!I95=0,0,IF(LOG('Indicator Data'!I95)&gt;K$195,10,IF(LOG('Indicator Data'!I95)&lt;K$194,0,10-(K$195-LOG('Indicator Data'!I95))/(K$195-K$194)*10))),1)</f>
        <v>7.6</v>
      </c>
      <c r="L92" s="55">
        <f t="shared" si="109"/>
        <v>9.1</v>
      </c>
      <c r="M92" s="55">
        <f>ROUND(IF('Indicator Data'!J95=0,0,IF(LOG('Indicator Data'!J95)&gt;M$195,10,IF(LOG('Indicator Data'!J95)&lt;M$194,0,10-(M$195-LOG('Indicator Data'!J95))/(M$195-M$194)*10))),1)</f>
        <v>0</v>
      </c>
      <c r="N92" s="56">
        <f>'Indicator Data'!C95/'Indicator Data'!$CK95</f>
        <v>1.9070816622004637E-3</v>
      </c>
      <c r="O92" s="56">
        <f>'Indicator Data'!D95/'Indicator Data'!$CK95</f>
        <v>0</v>
      </c>
      <c r="P92" s="56">
        <f>IF(F92=0.1,"x",'Indicator Data'!E95/'Indicator Data'!$CK95)</f>
        <v>1.3922454560073691E-3</v>
      </c>
      <c r="Q92" s="56">
        <f>'Indicator Data'!F95/'Indicator Data'!$CK95</f>
        <v>7.7164819751063137E-6</v>
      </c>
      <c r="R92" s="56">
        <f>'Indicator Data'!G95/'Indicator Data'!$CK95</f>
        <v>1.8984183214377847E-2</v>
      </c>
      <c r="S92" s="56">
        <f>'Indicator Data'!H95/'Indicator Data'!$CK95</f>
        <v>5.0564548546511547E-3</v>
      </c>
      <c r="T92" s="56">
        <f>'Indicator Data'!I95/'Indicator Data'!$CK95</f>
        <v>1.2067180763403451E-3</v>
      </c>
      <c r="U92" s="56">
        <f>'Indicator Data'!J95/'Indicator Data'!$CK95</f>
        <v>0</v>
      </c>
      <c r="V92" s="55">
        <f t="shared" si="110"/>
        <v>9.5</v>
      </c>
      <c r="W92" s="55">
        <f t="shared" si="111"/>
        <v>0</v>
      </c>
      <c r="X92" s="55">
        <f t="shared" si="112"/>
        <v>6.9</v>
      </c>
      <c r="Y92" s="55">
        <f t="shared" si="113"/>
        <v>0.9</v>
      </c>
      <c r="Z92" s="55">
        <f t="shared" si="114"/>
        <v>7.5</v>
      </c>
      <c r="AA92" s="55">
        <f t="shared" si="115"/>
        <v>10</v>
      </c>
      <c r="AB92" s="55">
        <f t="shared" si="116"/>
        <v>10</v>
      </c>
      <c r="AC92" s="55">
        <f t="shared" si="117"/>
        <v>10</v>
      </c>
      <c r="AD92" s="55">
        <f t="shared" si="118"/>
        <v>1.2</v>
      </c>
      <c r="AE92" s="55">
        <f t="shared" si="119"/>
        <v>7.8</v>
      </c>
      <c r="AF92" s="55">
        <f t="shared" si="120"/>
        <v>0</v>
      </c>
      <c r="AG92" s="55">
        <f>ROUND(IF('Indicator Data'!K95=0,0,IF('Indicator Data'!K95&gt;AG$195,10,IF('Indicator Data'!K95&lt;AG$194,0,10-(AG$195-'Indicator Data'!K95)/(AG$195-AG$194)*10))),1)</f>
        <v>1</v>
      </c>
      <c r="AH92" s="55">
        <f t="shared" si="121"/>
        <v>9.8000000000000007</v>
      </c>
      <c r="AI92" s="55">
        <f t="shared" si="122"/>
        <v>0.1</v>
      </c>
      <c r="AJ92" s="55">
        <f t="shared" si="123"/>
        <v>10</v>
      </c>
      <c r="AK92" s="55">
        <f t="shared" si="124"/>
        <v>10</v>
      </c>
      <c r="AL92" s="55">
        <f t="shared" si="125"/>
        <v>10</v>
      </c>
      <c r="AM92" s="55">
        <f t="shared" si="126"/>
        <v>4.4000000000000004</v>
      </c>
      <c r="AN92" s="55">
        <f t="shared" si="127"/>
        <v>0</v>
      </c>
      <c r="AO92" s="182">
        <f t="shared" si="128"/>
        <v>7.3</v>
      </c>
      <c r="AP92" s="182">
        <f t="shared" si="148"/>
        <v>4.7</v>
      </c>
      <c r="AQ92" s="182">
        <f t="shared" si="129"/>
        <v>7.6</v>
      </c>
      <c r="AR92" s="182">
        <f t="shared" si="130"/>
        <v>8.5</v>
      </c>
      <c r="AS92" s="55">
        <f t="shared" si="131"/>
        <v>0.5</v>
      </c>
      <c r="AT92" s="55">
        <f>IF('Indicator Data'!L95="No data","x",IF('Indicator Data'!CL95&lt;1000,"x",ROUND((IF('Indicator Data'!L95&gt;AT$195,10,IF('Indicator Data'!L95&lt;AT$194,0,10-(AT$195-'Indicator Data'!L95)/(AT$195-AT$194)*10))),1)))</f>
        <v>0</v>
      </c>
      <c r="AU92" s="182">
        <f t="shared" si="132"/>
        <v>0.3</v>
      </c>
      <c r="AV92" s="55">
        <f>IF('Indicator Data'!M95="No data","x",ROUND(IF('Indicator Data'!M95=0,0,IF(LOG('Indicator Data'!M95)&gt;AV$195,10,IF(LOG('Indicator Data'!M95)&lt;AV$194,0,10-(AV$195-LOG('Indicator Data'!M95))/(AV$195-AV$194)*10))),1))</f>
        <v>0</v>
      </c>
      <c r="AW92" s="56">
        <f>IF(AV92="x","x",'Indicator Data'!M95/'Indicator Data'!$CK95)</f>
        <v>0</v>
      </c>
      <c r="AX92" s="55">
        <f t="shared" si="149"/>
        <v>0</v>
      </c>
      <c r="AY92" s="55">
        <f t="shared" si="150"/>
        <v>0</v>
      </c>
      <c r="AZ92" s="55" t="str">
        <f>IF('Indicator Data'!N95="No data","x",ROUND(IF('Indicator Data'!N95=0,0,IF(LOG('Indicator Data'!N95)&gt;AZ$195,10,IF(LOG('Indicator Data'!N95)&lt;AZ$194,0,10-(AZ$195-LOG('Indicator Data'!N95))/(AZ$195-AZ$194)*10))),1))</f>
        <v>x</v>
      </c>
      <c r="BA92" s="56" t="str">
        <f>IF(AZ92="x","x",'Indicator Data'!N95/'Indicator Data'!$CK95)</f>
        <v>x</v>
      </c>
      <c r="BB92" s="55" t="str">
        <f t="shared" si="151"/>
        <v>x</v>
      </c>
      <c r="BC92" s="55" t="str">
        <f t="shared" si="152"/>
        <v>x</v>
      </c>
      <c r="BD92" s="55" t="str">
        <f>IF('Indicator Data'!O95="No data","x",ROUND(IF('Indicator Data'!O95=0,0,IF(LOG('Indicator Data'!O95)&gt;BD$195,10,IF(LOG('Indicator Data'!O95)&lt;BD$194,0,10-(BD$195-LOG('Indicator Data'!O95))/(BD$195-BD$194)*10))),1))</f>
        <v>x</v>
      </c>
      <c r="BE92" s="56" t="str">
        <f>IF(BD92="x","x",'Indicator Data'!O95/'Indicator Data'!$CK95)</f>
        <v>x</v>
      </c>
      <c r="BF92" s="55" t="str">
        <f t="shared" si="153"/>
        <v>x</v>
      </c>
      <c r="BG92" s="55" t="str">
        <f t="shared" si="154"/>
        <v>x</v>
      </c>
      <c r="BH92" s="55" t="str">
        <f>IF('Indicator Data'!P95="No data","x",ROUND(IF('Indicator Data'!P95=0,0,IF(LOG('Indicator Data'!P95)&gt;BH$195,10,IF(LOG('Indicator Data'!P95)&lt;BH$194,0,10-(BH$195-LOG('Indicator Data'!P95))/(BH$195-BH$194)*10))),1))</f>
        <v>x</v>
      </c>
      <c r="BI92" s="56" t="str">
        <f>IF(BH92="x","x",'Indicator Data'!P95/'Indicator Data'!$CK95)</f>
        <v>x</v>
      </c>
      <c r="BJ92" s="55" t="str">
        <f t="shared" si="155"/>
        <v>x</v>
      </c>
      <c r="BK92" s="55" t="str">
        <f t="shared" si="156"/>
        <v>x</v>
      </c>
      <c r="BL92" s="55">
        <f t="shared" si="157"/>
        <v>0</v>
      </c>
      <c r="BM92" s="55">
        <f>ROUND(IF('Indicator Data'!Q95=0,0,IF(LOG('Indicator Data'!Q95)&gt;BM$195,10,IF(LOG('Indicator Data'!Q95)&lt;BM$194,0,10-(BM$195-LOG('Indicator Data'!Q95))/(BM$195-BM$194)*10))),1)</f>
        <v>7.3</v>
      </c>
      <c r="BN92" s="55">
        <f>ROUND(IF('Indicator Data'!R95=0,0,IF(LOG('Indicator Data'!R95)&gt;BN$195,10,IF(LOG('Indicator Data'!R95)&lt;BN$194,0,10-(BN$195-LOG('Indicator Data'!R95))/(BN$195-BN$194)*10))),1)</f>
        <v>8.9</v>
      </c>
      <c r="BO92" s="55">
        <f t="shared" si="158"/>
        <v>8.3666666666666671</v>
      </c>
      <c r="BP92" s="56">
        <f>'Indicator Data'!Q95/'Indicator Data'!$CK95</f>
        <v>2.4729991038394315E-2</v>
      </c>
      <c r="BQ92" s="56">
        <f>'Indicator Data'!R95/'Indicator Data'!$CK95</f>
        <v>4.4913240334427944E-2</v>
      </c>
      <c r="BR92" s="55">
        <f t="shared" si="133"/>
        <v>0.2</v>
      </c>
      <c r="BS92" s="55">
        <f t="shared" si="134"/>
        <v>0.6</v>
      </c>
      <c r="BT92" s="55">
        <f t="shared" si="135"/>
        <v>0.46666666666666662</v>
      </c>
      <c r="BU92" s="55">
        <f t="shared" si="159"/>
        <v>5.7</v>
      </c>
      <c r="BV92" s="55">
        <f>ROUND(IF('Indicator Data'!S95=0,0,IF(LOG('Indicator Data'!S95)&gt;BV$195,10,IF(LOG('Indicator Data'!S95)&lt;BV$194,0,10-(BV$195-LOG('Indicator Data'!S95))/(BV$195-BV$194)*10))),1)</f>
        <v>0</v>
      </c>
      <c r="BW92" s="55">
        <f>ROUND(IF('Indicator Data'!T95=0,0,IF(LOG('Indicator Data'!T95)&gt;BW$195,10,IF(LOG('Indicator Data'!T95)&lt;BW$194,0,10-(BW$195-LOG('Indicator Data'!T95))/(BW$195-BW$194)*10))),1)</f>
        <v>0</v>
      </c>
      <c r="BX92" s="55">
        <f t="shared" si="160"/>
        <v>0</v>
      </c>
      <c r="BY92" s="56">
        <f>'Indicator Data'!S95/'Indicator Data'!$CK95</f>
        <v>0</v>
      </c>
      <c r="BZ92" s="56">
        <f>'Indicator Data'!T95/'Indicator Data'!$CK95</f>
        <v>0</v>
      </c>
      <c r="CA92" s="55">
        <f t="shared" si="136"/>
        <v>0</v>
      </c>
      <c r="CB92" s="55">
        <f t="shared" si="137"/>
        <v>0</v>
      </c>
      <c r="CC92" s="55">
        <f t="shared" si="161"/>
        <v>0</v>
      </c>
      <c r="CD92" s="55">
        <f t="shared" si="162"/>
        <v>0</v>
      </c>
      <c r="CE92" s="55">
        <f t="shared" si="163"/>
        <v>3.4</v>
      </c>
      <c r="CF92" s="55">
        <f>ROUND(IF('Indicator Data'!U95=0,0,IF(LOG('Indicator Data'!U95)&gt;CF$195,10,IF(LOG('Indicator Data'!U95)&lt;CF$194,0,10-(CF$195-LOG('Indicator Data'!U95))/(CF$195-CF$194)*10))),1)</f>
        <v>2.5</v>
      </c>
      <c r="CG92" s="56">
        <f>'Indicator Data'!U95/'Indicator Data'!$CK95</f>
        <v>1.1672537634935877E-5</v>
      </c>
      <c r="CH92" s="55">
        <f t="shared" si="138"/>
        <v>0</v>
      </c>
      <c r="CI92" s="55">
        <f t="shared" si="164"/>
        <v>1.3</v>
      </c>
      <c r="CJ92" s="55">
        <f>ROUND(IF('Indicator Data'!V95=0,0,IF(LOG('Indicator Data'!V95)&gt;CJ$195,10,IF(LOG('Indicator Data'!V95)&lt;CJ$194,0,10-(CJ$195-LOG('Indicator Data'!V95))/(CJ$195-CJ$194)*10))),1)</f>
        <v>8.4</v>
      </c>
      <c r="CK92" s="56">
        <f>IF('Indicator Data'!V95/'Indicator Data'!$CK95&gt;1,1,'Indicator Data'!V95/'Indicator Data'!$CK95)</f>
        <v>0.15457482731415167</v>
      </c>
      <c r="CL92" s="55">
        <f t="shared" si="139"/>
        <v>1.5</v>
      </c>
      <c r="CM92" s="55">
        <f t="shared" si="165"/>
        <v>6</v>
      </c>
      <c r="CN92" s="55">
        <f>ROUND(IF('Indicator Data'!W95=0,0,IF(LOG('Indicator Data'!W95)&gt;CN$195,10,IF(LOG('Indicator Data'!W95)&lt;CN$194,0,10-(CN$195-LOG('Indicator Data'!W95))/(CN$195-CN$194)*10))),1)</f>
        <v>8.6999999999999993</v>
      </c>
      <c r="CO92" s="56">
        <f>'Indicator Data'!W95/'Indicator Data'!$CK95</f>
        <v>0.25366362751568294</v>
      </c>
      <c r="CP92" s="55">
        <f t="shared" si="140"/>
        <v>2.5</v>
      </c>
      <c r="CQ92" s="55">
        <f t="shared" si="166"/>
        <v>6.6</v>
      </c>
      <c r="CR92" s="55">
        <f t="shared" si="141"/>
        <v>4.5999999999999996</v>
      </c>
      <c r="CS92" s="55">
        <f>IF('Indicator Data'!BZ95="No data","x",ROUND(IF('Indicator Data'!BZ95&gt;CS$195,0,IF('Indicator Data'!BZ95&lt;CS$194,10,(CS$195-'Indicator Data'!BZ95)/(CS$195-CS$194)*10)),1))</f>
        <v>0</v>
      </c>
      <c r="CT92" s="55">
        <f>IF('Indicator Data'!CA95="No data","x",ROUND(IF('Indicator Data'!CA95&gt;CT$195,0,IF('Indicator Data'!CA95&lt;CT$194,10,(CT$195-'Indicator Data'!CA95)/(CT$195-CT$194)*10)),1))</f>
        <v>0</v>
      </c>
      <c r="CU92" s="55" t="str">
        <f>IF('Indicator Data'!AC95="No data","x",ROUND(IF('Indicator Data'!AC95&gt;CU$195,0,IF('Indicator Data'!AC95&lt;CU$194,10,(CU$195-'Indicator Data'!AC95)/(CU$195-CU$194)*10)),1))</f>
        <v>x</v>
      </c>
      <c r="CV92" s="55">
        <f t="shared" si="142"/>
        <v>0</v>
      </c>
      <c r="CW92" s="55">
        <f>IF('Indicator Data'!X95="No data","x",ROUND(IF(LOG('Indicator Data'!X95)&gt;CW$195,10,IF(LOG('Indicator Data'!X95)&lt;CW$194,0,10-(CW$195-LOG('Indicator Data'!X95))/(CW$195-CW$194)*10)),1))</f>
        <v>9.1</v>
      </c>
      <c r="CX92" s="55">
        <f>IF('Indicator Data'!Y95="No data","x",ROUND(IF('Indicator Data'!Y95&gt;CX$195,10,IF('Indicator Data'!Y95&lt;CX$194,0,10-(CX$195-'Indicator Data'!Y95)/(CX$195-CX$194)*10)),1))</f>
        <v>0.5</v>
      </c>
      <c r="CY92" s="55">
        <f>IF('Indicator Data'!Z95="No data","x",ROUND(IF('Indicator Data'!Z95&gt;CY$195,10,IF('Indicator Data'!Z95&lt;CY$194,0,10-(CY$195-'Indicator Data'!Z95)/(CY$195-CY$194)*10)),1))</f>
        <v>8.1</v>
      </c>
      <c r="CZ92" s="55" t="str">
        <f>IF('Indicator Data'!AA95="No data","x",ROUND(IF('Indicator Data'!AA95&gt;CZ$195,10,IF('Indicator Data'!AA95&lt;CZ$194,0,10-(CZ$195-'Indicator Data'!AA95)/(CZ$195-CZ$194)*10)),1))</f>
        <v>x</v>
      </c>
      <c r="DA92" s="55">
        <f t="shared" si="167"/>
        <v>5.9</v>
      </c>
      <c r="DB92" s="55">
        <f t="shared" si="168"/>
        <v>3.9</v>
      </c>
      <c r="DC92" s="55" t="str">
        <f>IF('Indicator Data'!AF95="No data","x",ROUND(IF('Indicator Data'!AF95&gt;DC$195,10,IF('Indicator Data'!AF95&lt;DC$194,0,10-(DC$195-'Indicator Data'!AF95)/(DC$195-DC$194)*10)),1))</f>
        <v>x</v>
      </c>
      <c r="DD92" s="55">
        <f>IF('Indicator Data'!AG95="No data","x",ROUND(IF('Indicator Data'!AG95&gt;DD$195,10,IF('Indicator Data'!AG95&lt;DD$194,0,10-(DD$195-'Indicator Data'!AG95)/(DD$195-DD$194)*10)),1))</f>
        <v>0</v>
      </c>
      <c r="DE92" s="55">
        <f t="shared" si="169"/>
        <v>4.4000000000000004</v>
      </c>
      <c r="DF92" s="55">
        <f>IF('Indicator Data'!AB95="No data","x",ROUND(IF('Indicator Data'!AB95&gt;DF$195,10,IF('Indicator Data'!AB95&lt;DF$194,0,10-(DF$195-'Indicator Data'!AB95)/(DF$195-DF$194)*10)),1))</f>
        <v>0</v>
      </c>
      <c r="DG92" s="55">
        <f t="shared" si="170"/>
        <v>0</v>
      </c>
      <c r="DH92" s="183">
        <f>IF('Indicator Data'!AD95="No data","x",'Indicator Data'!AD95/'Indicator Data'!$CJ95)</f>
        <v>3.7717674819451108E-4</v>
      </c>
      <c r="DI92" s="55">
        <f t="shared" si="171"/>
        <v>6.2</v>
      </c>
      <c r="DJ92" s="55">
        <f>IF('Indicator Data'!AE95="No data","x",ROUND(IF('Indicator Data'!AE95&gt;DJ$195,0,IF('Indicator Data'!AE95&lt;DJ$194,10,(DJ$195-'Indicator Data'!AE95)/(DJ$195-DJ$194)*10)),1))</f>
        <v>0</v>
      </c>
      <c r="DK92" s="55">
        <f t="shared" si="172"/>
        <v>3.1</v>
      </c>
      <c r="DL92" s="55">
        <f t="shared" si="173"/>
        <v>2.5</v>
      </c>
      <c r="DM92" s="57">
        <f t="shared" si="143"/>
        <v>2.9</v>
      </c>
      <c r="DN92" s="58">
        <f t="shared" si="144"/>
        <v>5.9</v>
      </c>
      <c r="DO92" s="55">
        <f>ROUND(IF('Indicator Data'!AH95=0,0,IF('Indicator Data'!AH95&gt;DO$195,10,IF('Indicator Data'!AH95&lt;DO$194,0,10-(DO$195-'Indicator Data'!AH95)/(DO$195-DO$194)*10))),1)</f>
        <v>2.1</v>
      </c>
      <c r="DP92" s="55">
        <f>ROUND(IF('Indicator Data'!AI95=0,0,IF(LOG('Indicator Data'!AI95)&gt;LOG(DP$195),10,IF(LOG('Indicator Data'!AI95)&lt;LOG(DP$194),0,10-(LOG(DP$195)-LOG('Indicator Data'!AI95))/(LOG(DP$195)-LOG(DP$194))*10))),1)</f>
        <v>2.8</v>
      </c>
      <c r="DQ92" s="57">
        <f t="shared" si="145"/>
        <v>2.5</v>
      </c>
      <c r="DR92" s="55">
        <f>'Indicator Data'!AJ95</f>
        <v>0</v>
      </c>
      <c r="DS92" s="55">
        <f>'Indicator Data'!AK95</f>
        <v>0</v>
      </c>
      <c r="DT92" s="57">
        <f t="shared" si="146"/>
        <v>0</v>
      </c>
      <c r="DU92" s="58">
        <f t="shared" si="147"/>
        <v>1.8</v>
      </c>
      <c r="DV92" s="15"/>
      <c r="DW92" s="103"/>
    </row>
    <row r="93" spans="1:127" s="4" customFormat="1" x14ac:dyDescent="0.3">
      <c r="A93" s="121" t="str">
        <f>'Indicator Data'!A96</f>
        <v>Kuwait</v>
      </c>
      <c r="B93" s="59" t="str">
        <f>'Indicator Data'!B96</f>
        <v>KWT</v>
      </c>
      <c r="C93" s="55">
        <f>ROUND(IF('Indicator Data'!C96=0,0.1,IF(LOG('Indicator Data'!C96)&gt;C$195,10,IF(LOG('Indicator Data'!C96)&lt;C$194,0,10-(C$195-LOG('Indicator Data'!C96))/(C$195-C$194)*10))),1)</f>
        <v>0.5</v>
      </c>
      <c r="D93" s="55">
        <f>ROUND(IF('Indicator Data'!D96=0,0.1,IF(LOG('Indicator Data'!D96)&gt;D$195,10,IF(LOG('Indicator Data'!D96)&lt;D$194,0,10-(D$195-LOG('Indicator Data'!D96))/(D$195-D$194)*10))),1)</f>
        <v>0.1</v>
      </c>
      <c r="E93" s="55">
        <f t="shared" si="107"/>
        <v>0.3</v>
      </c>
      <c r="F93" s="55">
        <f>IF('Indicator Data'!E96="No data",0.1,(ROUND(IF('Indicator Data'!E96=0,0,IF(LOG('Indicator Data'!E96)&gt;F$195,10,IF(LOG('Indicator Data'!E96)&lt;F$194,0,10-(F$195-LOG('Indicator Data'!E96))/(F$195-F$194)*10))),1)))</f>
        <v>2.2999999999999998</v>
      </c>
      <c r="G93" s="55">
        <f>ROUND(IF('Indicator Data'!F96=0,0,IF(LOG('Indicator Data'!F96)&gt;G$195,10,IF(LOG('Indicator Data'!F96)&lt;G$194,0,10-(G$195-LOG('Indicator Data'!F96))/(G$195-G$194)*10))),1)</f>
        <v>0</v>
      </c>
      <c r="H93" s="55">
        <f>ROUND(IF('Indicator Data'!G96=0,0,IF(LOG('Indicator Data'!G96)&gt;H$195,10,IF(LOG('Indicator Data'!G96)&lt;H$194,0,10-(H$195-LOG('Indicator Data'!G96))/(H$195-H$194)*10))),1)</f>
        <v>0</v>
      </c>
      <c r="I93" s="55">
        <f>ROUND(IF('Indicator Data'!H96=0,0,IF(LOG('Indicator Data'!H96)&gt;I$195,10,IF(LOG('Indicator Data'!H96)&lt;I$194,0,10-(I$195-LOG('Indicator Data'!H96))/(I$195-I$194)*10))),1)</f>
        <v>0</v>
      </c>
      <c r="J93" s="55">
        <f t="shared" si="108"/>
        <v>0</v>
      </c>
      <c r="K93" s="55">
        <f>ROUND(IF('Indicator Data'!I96=0,0,IF(LOG('Indicator Data'!I96)&gt;K$195,10,IF(LOG('Indicator Data'!I96)&lt;K$194,0,10-(K$195-LOG('Indicator Data'!I96))/(K$195-K$194)*10))),1)</f>
        <v>0</v>
      </c>
      <c r="L93" s="55">
        <f t="shared" si="109"/>
        <v>0</v>
      </c>
      <c r="M93" s="55">
        <f>ROUND(IF('Indicator Data'!J96=0,0,IF(LOG('Indicator Data'!J96)&gt;M$195,10,IF(LOG('Indicator Data'!J96)&lt;M$194,0,10-(M$195-LOG('Indicator Data'!J96))/(M$195-M$194)*10))),1)</f>
        <v>0</v>
      </c>
      <c r="N93" s="56">
        <f>'Indicator Data'!C96/'Indicator Data'!$CK96</f>
        <v>4.2128224338962728E-6</v>
      </c>
      <c r="O93" s="56">
        <f>'Indicator Data'!D96/'Indicator Data'!$CK96</f>
        <v>0</v>
      </c>
      <c r="P93" s="56">
        <f>IF(F93=0.1,"x",'Indicator Data'!E96/'Indicator Data'!$CK96)</f>
        <v>2.1406912720064479E-4</v>
      </c>
      <c r="Q93" s="56">
        <f>'Indicator Data'!F96/'Indicator Data'!$CK96</f>
        <v>0</v>
      </c>
      <c r="R93" s="56">
        <f>'Indicator Data'!G96/'Indicator Data'!$CK96</f>
        <v>0</v>
      </c>
      <c r="S93" s="56">
        <f>'Indicator Data'!H96/'Indicator Data'!$CK96</f>
        <v>0</v>
      </c>
      <c r="T93" s="56">
        <f>'Indicator Data'!I96/'Indicator Data'!$CK96</f>
        <v>0</v>
      </c>
      <c r="U93" s="56">
        <f>'Indicator Data'!J96/'Indicator Data'!$CK96</f>
        <v>0</v>
      </c>
      <c r="V93" s="55">
        <f t="shared" si="110"/>
        <v>0</v>
      </c>
      <c r="W93" s="55">
        <f t="shared" si="111"/>
        <v>0</v>
      </c>
      <c r="X93" s="55">
        <f t="shared" si="112"/>
        <v>0</v>
      </c>
      <c r="Y93" s="55">
        <f t="shared" si="113"/>
        <v>0.1</v>
      </c>
      <c r="Z93" s="55">
        <f t="shared" si="114"/>
        <v>0</v>
      </c>
      <c r="AA93" s="55">
        <f t="shared" si="115"/>
        <v>0</v>
      </c>
      <c r="AB93" s="55">
        <f t="shared" si="116"/>
        <v>0</v>
      </c>
      <c r="AC93" s="55">
        <f t="shared" si="117"/>
        <v>0</v>
      </c>
      <c r="AD93" s="55">
        <f t="shared" si="118"/>
        <v>0</v>
      </c>
      <c r="AE93" s="55">
        <f t="shared" si="119"/>
        <v>0</v>
      </c>
      <c r="AF93" s="55">
        <f t="shared" si="120"/>
        <v>0</v>
      </c>
      <c r="AG93" s="55">
        <f>ROUND(IF('Indicator Data'!K96=0,0,IF('Indicator Data'!K96&gt;AG$195,10,IF('Indicator Data'!K96&lt;AG$194,0,10-(AG$195-'Indicator Data'!K96)/(AG$195-AG$194)*10))),1)</f>
        <v>0</v>
      </c>
      <c r="AH93" s="55">
        <f t="shared" si="121"/>
        <v>0.3</v>
      </c>
      <c r="AI93" s="55">
        <f t="shared" si="122"/>
        <v>0.1</v>
      </c>
      <c r="AJ93" s="55">
        <f t="shared" si="123"/>
        <v>0</v>
      </c>
      <c r="AK93" s="55">
        <f t="shared" si="124"/>
        <v>0</v>
      </c>
      <c r="AL93" s="55">
        <f t="shared" si="125"/>
        <v>0</v>
      </c>
      <c r="AM93" s="55">
        <f t="shared" si="126"/>
        <v>0</v>
      </c>
      <c r="AN93" s="55">
        <f t="shared" si="127"/>
        <v>0</v>
      </c>
      <c r="AO93" s="182">
        <f t="shared" si="128"/>
        <v>0.2</v>
      </c>
      <c r="AP93" s="182">
        <f t="shared" si="148"/>
        <v>1.3</v>
      </c>
      <c r="AQ93" s="182">
        <f t="shared" si="129"/>
        <v>0</v>
      </c>
      <c r="AR93" s="182">
        <f t="shared" si="130"/>
        <v>0</v>
      </c>
      <c r="AS93" s="55">
        <f t="shared" si="131"/>
        <v>0</v>
      </c>
      <c r="AT93" s="55">
        <f>IF('Indicator Data'!L96="No data","x",IF('Indicator Data'!CL96&lt;1000,"x",ROUND((IF('Indicator Data'!L96&gt;AT$195,10,IF('Indicator Data'!L96&lt;AT$194,0,10-(AT$195-'Indicator Data'!L96)/(AT$195-AT$194)*10))),1)))</f>
        <v>6.1</v>
      </c>
      <c r="AU93" s="182">
        <f t="shared" si="132"/>
        <v>3.1</v>
      </c>
      <c r="AV93" s="55">
        <f>IF('Indicator Data'!M96="No data","x",ROUND(IF('Indicator Data'!M96=0,0,IF(LOG('Indicator Data'!M96)&gt;AV$195,10,IF(LOG('Indicator Data'!M96)&lt;AV$194,0,10-(AV$195-LOG('Indicator Data'!M96))/(AV$195-AV$194)*10))),1))</f>
        <v>4</v>
      </c>
      <c r="AW93" s="56">
        <f>IF(AV93="x","x",'Indicator Data'!M96/'Indicator Data'!$CK96)</f>
        <v>1.59143274779775E-3</v>
      </c>
      <c r="AX93" s="55">
        <f t="shared" si="149"/>
        <v>0</v>
      </c>
      <c r="AY93" s="55">
        <f t="shared" si="150"/>
        <v>2.2000000000000002</v>
      </c>
      <c r="AZ93" s="55" t="str">
        <f>IF('Indicator Data'!N96="No data","x",ROUND(IF('Indicator Data'!N96=0,0,IF(LOG('Indicator Data'!N96)&gt;AZ$195,10,IF(LOG('Indicator Data'!N96)&lt;AZ$194,0,10-(AZ$195-LOG('Indicator Data'!N96))/(AZ$195-AZ$194)*10))),1))</f>
        <v>x</v>
      </c>
      <c r="BA93" s="56" t="str">
        <f>IF(AZ93="x","x",'Indicator Data'!N96/'Indicator Data'!$CK96)</f>
        <v>x</v>
      </c>
      <c r="BB93" s="55" t="str">
        <f t="shared" si="151"/>
        <v>x</v>
      </c>
      <c r="BC93" s="55" t="str">
        <f t="shared" si="152"/>
        <v>x</v>
      </c>
      <c r="BD93" s="55" t="str">
        <f>IF('Indicator Data'!O96="No data","x",ROUND(IF('Indicator Data'!O96=0,0,IF(LOG('Indicator Data'!O96)&gt;BD$195,10,IF(LOG('Indicator Data'!O96)&lt;BD$194,0,10-(BD$195-LOG('Indicator Data'!O96))/(BD$195-BD$194)*10))),1))</f>
        <v>x</v>
      </c>
      <c r="BE93" s="56" t="str">
        <f>IF(BD93="x","x",'Indicator Data'!O96/'Indicator Data'!$CK96)</f>
        <v>x</v>
      </c>
      <c r="BF93" s="55" t="str">
        <f t="shared" si="153"/>
        <v>x</v>
      </c>
      <c r="BG93" s="55" t="str">
        <f t="shared" si="154"/>
        <v>x</v>
      </c>
      <c r="BH93" s="55" t="str">
        <f>IF('Indicator Data'!P96="No data","x",ROUND(IF('Indicator Data'!P96=0,0,IF(LOG('Indicator Data'!P96)&gt;BH$195,10,IF(LOG('Indicator Data'!P96)&lt;BH$194,0,10-(BH$195-LOG('Indicator Data'!P96))/(BH$195-BH$194)*10))),1))</f>
        <v>x</v>
      </c>
      <c r="BI93" s="56" t="str">
        <f>IF(BH93="x","x",'Indicator Data'!P96/'Indicator Data'!$CK96)</f>
        <v>x</v>
      </c>
      <c r="BJ93" s="55" t="str">
        <f t="shared" si="155"/>
        <v>x</v>
      </c>
      <c r="BK93" s="55" t="str">
        <f t="shared" si="156"/>
        <v>x</v>
      </c>
      <c r="BL93" s="55">
        <f t="shared" si="157"/>
        <v>2.2000000000000002</v>
      </c>
      <c r="BM93" s="55">
        <f>ROUND(IF('Indicator Data'!Q96=0,0,IF(LOG('Indicator Data'!Q96)&gt;BM$195,10,IF(LOG('Indicator Data'!Q96)&lt;BM$194,0,10-(BM$195-LOG('Indicator Data'!Q96))/(BM$195-BM$194)*10))),1)</f>
        <v>0</v>
      </c>
      <c r="BN93" s="55">
        <f>ROUND(IF('Indicator Data'!R96=0,0,IF(LOG('Indicator Data'!R96)&gt;BN$195,10,IF(LOG('Indicator Data'!R96)&lt;BN$194,0,10-(BN$195-LOG('Indicator Data'!R96))/(BN$195-BN$194)*10))),1)</f>
        <v>0</v>
      </c>
      <c r="BO93" s="55">
        <f t="shared" si="158"/>
        <v>0</v>
      </c>
      <c r="BP93" s="56">
        <f>'Indicator Data'!Q96/'Indicator Data'!$CK96</f>
        <v>0</v>
      </c>
      <c r="BQ93" s="56">
        <f>'Indicator Data'!R96/'Indicator Data'!$CK96</f>
        <v>0</v>
      </c>
      <c r="BR93" s="55">
        <f t="shared" si="133"/>
        <v>0</v>
      </c>
      <c r="BS93" s="55">
        <f t="shared" si="134"/>
        <v>0</v>
      </c>
      <c r="BT93" s="55">
        <f t="shared" si="135"/>
        <v>0</v>
      </c>
      <c r="BU93" s="55">
        <f t="shared" si="159"/>
        <v>0</v>
      </c>
      <c r="BV93" s="55">
        <f>ROUND(IF('Indicator Data'!S96=0,0,IF(LOG('Indicator Data'!S96)&gt;BV$195,10,IF(LOG('Indicator Data'!S96)&lt;BV$194,0,10-(BV$195-LOG('Indicator Data'!S96))/(BV$195-BV$194)*10))),1)</f>
        <v>0</v>
      </c>
      <c r="BW93" s="55">
        <f>ROUND(IF('Indicator Data'!T96=0,0,IF(LOG('Indicator Data'!T96)&gt;BW$195,10,IF(LOG('Indicator Data'!T96)&lt;BW$194,0,10-(BW$195-LOG('Indicator Data'!T96))/(BW$195-BW$194)*10))),1)</f>
        <v>0</v>
      </c>
      <c r="BX93" s="55">
        <f t="shared" si="160"/>
        <v>0</v>
      </c>
      <c r="BY93" s="56">
        <f>'Indicator Data'!S96/'Indicator Data'!$CK96</f>
        <v>0</v>
      </c>
      <c r="BZ93" s="56">
        <f>'Indicator Data'!T96/'Indicator Data'!$CK96</f>
        <v>0</v>
      </c>
      <c r="CA93" s="55">
        <f t="shared" si="136"/>
        <v>0</v>
      </c>
      <c r="CB93" s="55">
        <f t="shared" si="137"/>
        <v>0</v>
      </c>
      <c r="CC93" s="55">
        <f t="shared" si="161"/>
        <v>0</v>
      </c>
      <c r="CD93" s="55">
        <f t="shared" si="162"/>
        <v>0</v>
      </c>
      <c r="CE93" s="55">
        <f t="shared" si="163"/>
        <v>0</v>
      </c>
      <c r="CF93" s="55">
        <f>ROUND(IF('Indicator Data'!U96=0,0,IF(LOG('Indicator Data'!U96)&gt;CF$195,10,IF(LOG('Indicator Data'!U96)&lt;CF$194,0,10-(CF$195-LOG('Indicator Data'!U96))/(CF$195-CF$194)*10))),1)</f>
        <v>0</v>
      </c>
      <c r="CG93" s="56">
        <f>'Indicator Data'!U96/'Indicator Data'!$CK96</f>
        <v>0</v>
      </c>
      <c r="CH93" s="55">
        <f t="shared" si="138"/>
        <v>0</v>
      </c>
      <c r="CI93" s="55">
        <f t="shared" si="164"/>
        <v>0</v>
      </c>
      <c r="CJ93" s="55">
        <f>ROUND(IF('Indicator Data'!V96=0,0,IF(LOG('Indicator Data'!V96)&gt;CJ$195,10,IF(LOG('Indicator Data'!V96)&lt;CJ$194,0,10-(CJ$195-LOG('Indicator Data'!V96))/(CJ$195-CJ$194)*10))),1)</f>
        <v>7.7</v>
      </c>
      <c r="CK93" s="56">
        <f>IF('Indicator Data'!V96/'Indicator Data'!$CK96&gt;1,1,'Indicator Data'!V96/'Indicator Data'!$CK96)</f>
        <v>0.60463595527232694</v>
      </c>
      <c r="CL93" s="55">
        <f t="shared" si="139"/>
        <v>6</v>
      </c>
      <c r="CM93" s="55">
        <f t="shared" si="165"/>
        <v>6.9</v>
      </c>
      <c r="CN93" s="55">
        <f>ROUND(IF('Indicator Data'!W96=0,0,IF(LOG('Indicator Data'!W96)&gt;CN$195,10,IF(LOG('Indicator Data'!W96)&lt;CN$194,0,10-(CN$195-LOG('Indicator Data'!W96))/(CN$195-CN$194)*10))),1)</f>
        <v>7.7</v>
      </c>
      <c r="CO93" s="56">
        <f>'Indicator Data'!W96/'Indicator Data'!$CK96</f>
        <v>0.60674584034541512</v>
      </c>
      <c r="CP93" s="55">
        <f t="shared" si="140"/>
        <v>6.1</v>
      </c>
      <c r="CQ93" s="55">
        <f t="shared" si="166"/>
        <v>7</v>
      </c>
      <c r="CR93" s="55">
        <f t="shared" si="141"/>
        <v>4.3</v>
      </c>
      <c r="CS93" s="55">
        <f>IF('Indicator Data'!BZ96="No data","x",ROUND(IF('Indicator Data'!BZ96&gt;CS$195,0,IF('Indicator Data'!BZ96&lt;CS$194,10,(CS$195-'Indicator Data'!BZ96)/(CS$195-CS$194)*10)),1))</f>
        <v>0</v>
      </c>
      <c r="CT93" s="55">
        <f>IF('Indicator Data'!CA96="No data","x",ROUND(IF('Indicator Data'!CA96&gt;CT$195,0,IF('Indicator Data'!CA96&lt;CT$194,10,(CT$195-'Indicator Data'!CA96)/(CT$195-CT$194)*10)),1))</f>
        <v>0</v>
      </c>
      <c r="CU93" s="55" t="str">
        <f>IF('Indicator Data'!AC96="No data","x",ROUND(IF('Indicator Data'!AC96&gt;CU$195,0,IF('Indicator Data'!AC96&lt;CU$194,10,(CU$195-'Indicator Data'!AC96)/(CU$195-CU$194)*10)),1))</f>
        <v>x</v>
      </c>
      <c r="CV93" s="55">
        <f t="shared" si="142"/>
        <v>0</v>
      </c>
      <c r="CW93" s="55">
        <f>IF('Indicator Data'!X96="No data","x",ROUND(IF(LOG('Indicator Data'!X96)&gt;CW$195,10,IF(LOG('Indicator Data'!X96)&lt;CW$194,0,10-(CW$195-LOG('Indicator Data'!X96))/(CW$195-CW$194)*10)),1))</f>
        <v>7.9</v>
      </c>
      <c r="CX93" s="55">
        <f>IF('Indicator Data'!Y96="No data","x",ROUND(IF('Indicator Data'!Y96&gt;CX$195,10,IF('Indicator Data'!Y96&lt;CX$194,0,10-(CX$195-'Indicator Data'!Y96)/(CX$195-CX$194)*10)),1))</f>
        <v>4</v>
      </c>
      <c r="CY93" s="55">
        <f>IF('Indicator Data'!Z96="No data","x",ROUND(IF('Indicator Data'!Z96&gt;CY$195,10,IF('Indicator Data'!Z96&lt;CY$194,0,10-(CY$195-'Indicator Data'!Z96)/(CY$195-CY$194)*10)),1))</f>
        <v>10</v>
      </c>
      <c r="CZ93" s="55" t="str">
        <f>IF('Indicator Data'!AA96="No data","x",ROUND(IF('Indicator Data'!AA96&gt;CZ$195,10,IF('Indicator Data'!AA96&lt;CZ$194,0,10-(CZ$195-'Indicator Data'!AA96)/(CZ$195-CZ$194)*10)),1))</f>
        <v>x</v>
      </c>
      <c r="DA93" s="55">
        <f t="shared" si="167"/>
        <v>7.3</v>
      </c>
      <c r="DB93" s="55">
        <f t="shared" si="168"/>
        <v>4.9000000000000004</v>
      </c>
      <c r="DC93" s="55" t="str">
        <f>IF('Indicator Data'!AF96="No data","x",ROUND(IF('Indicator Data'!AF96&gt;DC$195,10,IF('Indicator Data'!AF96&lt;DC$194,0,10-(DC$195-'Indicator Data'!AF96)/(DC$195-DC$194)*10)),1))</f>
        <v>x</v>
      </c>
      <c r="DD93" s="55">
        <f>IF('Indicator Data'!AG96="No data","x",ROUND(IF('Indicator Data'!AG96&gt;DD$195,10,IF('Indicator Data'!AG96&lt;DD$194,0,10-(DD$195-'Indicator Data'!AG96)/(DD$195-DD$194)*10)),1))</f>
        <v>1.4</v>
      </c>
      <c r="DE93" s="55">
        <f t="shared" si="169"/>
        <v>5.8</v>
      </c>
      <c r="DF93" s="55">
        <f>IF('Indicator Data'!AB96="No data","x",ROUND(IF('Indicator Data'!AB96&gt;DF$195,10,IF('Indicator Data'!AB96&lt;DF$194,0,10-(DF$195-'Indicator Data'!AB96)/(DF$195-DF$194)*10)),1))</f>
        <v>0</v>
      </c>
      <c r="DG93" s="55">
        <f t="shared" si="170"/>
        <v>0</v>
      </c>
      <c r="DH93" s="183">
        <f>IF('Indicator Data'!AD96="No data","x",'Indicator Data'!AD96/'Indicator Data'!$CJ96)</f>
        <v>1.4594455960753748E-4</v>
      </c>
      <c r="DI93" s="55">
        <f t="shared" si="171"/>
        <v>8.5</v>
      </c>
      <c r="DJ93" s="55">
        <f>IF('Indicator Data'!AE96="No data","x",ROUND(IF('Indicator Data'!AE96&gt;DJ$195,0,IF('Indicator Data'!AE96&lt;DJ$194,10,(DJ$195-'Indicator Data'!AE96)/(DJ$195-DJ$194)*10)),1))</f>
        <v>2</v>
      </c>
      <c r="DK93" s="55">
        <f t="shared" si="172"/>
        <v>5.3</v>
      </c>
      <c r="DL93" s="55">
        <f t="shared" si="173"/>
        <v>3.7</v>
      </c>
      <c r="DM93" s="57">
        <f t="shared" si="143"/>
        <v>3.8</v>
      </c>
      <c r="DN93" s="58">
        <f t="shared" si="144"/>
        <v>1.5</v>
      </c>
      <c r="DO93" s="55">
        <f>ROUND(IF('Indicator Data'!AH96=0,0,IF('Indicator Data'!AH96&gt;DO$195,10,IF('Indicator Data'!AH96&lt;DO$194,0,10-(DO$195-'Indicator Data'!AH96)/(DO$195-DO$194)*10))),1)</f>
        <v>0.6</v>
      </c>
      <c r="DP93" s="55">
        <f>ROUND(IF('Indicator Data'!AI96=0,0,IF(LOG('Indicator Data'!AI96)&gt;LOG(DP$195),10,IF(LOG('Indicator Data'!AI96)&lt;LOG(DP$194),0,10-(LOG(DP$195)-LOG('Indicator Data'!AI96))/(LOG(DP$195)-LOG(DP$194))*10))),1)</f>
        <v>0.7</v>
      </c>
      <c r="DQ93" s="57">
        <f t="shared" si="145"/>
        <v>0.7</v>
      </c>
      <c r="DR93" s="55">
        <f>'Indicator Data'!AJ96</f>
        <v>0</v>
      </c>
      <c r="DS93" s="55">
        <f>'Indicator Data'!AK96</f>
        <v>0</v>
      </c>
      <c r="DT93" s="57">
        <f t="shared" si="146"/>
        <v>0</v>
      </c>
      <c r="DU93" s="58">
        <f t="shared" si="147"/>
        <v>0.5</v>
      </c>
      <c r="DV93" s="15"/>
      <c r="DW93" s="103"/>
    </row>
    <row r="94" spans="1:127" s="4" customFormat="1" x14ac:dyDescent="0.3">
      <c r="A94" s="121" t="str">
        <f>'Indicator Data'!A97</f>
        <v>Kyrgyzstan</v>
      </c>
      <c r="B94" s="59" t="str">
        <f>'Indicator Data'!B97</f>
        <v>KGZ</v>
      </c>
      <c r="C94" s="55">
        <f>ROUND(IF('Indicator Data'!C97=0,0.1,IF(LOG('Indicator Data'!C97)&gt;C$195,10,IF(LOG('Indicator Data'!C97)&lt;C$194,0,10-(C$195-LOG('Indicator Data'!C97))/(C$195-C$194)*10))),1)</f>
        <v>7.7</v>
      </c>
      <c r="D94" s="55">
        <f>ROUND(IF('Indicator Data'!D97=0,0.1,IF(LOG('Indicator Data'!D97)&gt;D$195,10,IF(LOG('Indicator Data'!D97)&lt;D$194,0,10-(D$195-LOG('Indicator Data'!D97))/(D$195-D$194)*10))),1)</f>
        <v>8.6999999999999993</v>
      </c>
      <c r="E94" s="55">
        <f t="shared" si="107"/>
        <v>8.1999999999999993</v>
      </c>
      <c r="F94" s="55">
        <f>IF('Indicator Data'!E97="No data",0.1,(ROUND(IF('Indicator Data'!E97=0,0,IF(LOG('Indicator Data'!E97)&gt;F$195,10,IF(LOG('Indicator Data'!E97)&lt;F$194,0,10-(F$195-LOG('Indicator Data'!E97))/(F$195-F$194)*10))),1)))</f>
        <v>6.5</v>
      </c>
      <c r="G94" s="55">
        <f>ROUND(IF('Indicator Data'!F97=0,0,IF(LOG('Indicator Data'!F97)&gt;G$195,10,IF(LOG('Indicator Data'!F97)&lt;G$194,0,10-(G$195-LOG('Indicator Data'!F97))/(G$195-G$194)*10))),1)</f>
        <v>0</v>
      </c>
      <c r="H94" s="55">
        <f>ROUND(IF('Indicator Data'!G97=0,0,IF(LOG('Indicator Data'!G97)&gt;H$195,10,IF(LOG('Indicator Data'!G97)&lt;H$194,0,10-(H$195-LOG('Indicator Data'!G97))/(H$195-H$194)*10))),1)</f>
        <v>0</v>
      </c>
      <c r="I94" s="55">
        <f>ROUND(IF('Indicator Data'!H97=0,0,IF(LOG('Indicator Data'!H97)&gt;I$195,10,IF(LOG('Indicator Data'!H97)&lt;I$194,0,10-(I$195-LOG('Indicator Data'!H97))/(I$195-I$194)*10))),1)</f>
        <v>0</v>
      </c>
      <c r="J94" s="55">
        <f t="shared" si="108"/>
        <v>0</v>
      </c>
      <c r="K94" s="55">
        <f>ROUND(IF('Indicator Data'!I97=0,0,IF(LOG('Indicator Data'!I97)&gt;K$195,10,IF(LOG('Indicator Data'!I97)&lt;K$194,0,10-(K$195-LOG('Indicator Data'!I97))/(K$195-K$194)*10))),1)</f>
        <v>0</v>
      </c>
      <c r="L94" s="55">
        <f t="shared" si="109"/>
        <v>0</v>
      </c>
      <c r="M94" s="55">
        <f>ROUND(IF('Indicator Data'!J97=0,0,IF(LOG('Indicator Data'!J97)&gt;M$195,10,IF(LOG('Indicator Data'!J97)&lt;M$194,0,10-(M$195-LOG('Indicator Data'!J97))/(M$195-M$194)*10))),1)</f>
        <v>9.4</v>
      </c>
      <c r="N94" s="56">
        <f>'Indicator Data'!C97/'Indicator Data'!$CK97</f>
        <v>2.1052632215193294E-3</v>
      </c>
      <c r="O94" s="56">
        <f>'Indicator Data'!D97/'Indicator Data'!$CK97</f>
        <v>7.0060342362570629E-4</v>
      </c>
      <c r="P94" s="56">
        <f>IF(F94=0.1,"x",'Indicator Data'!E97/'Indicator Data'!$CK97)</f>
        <v>6.7797943097704242E-3</v>
      </c>
      <c r="Q94" s="56">
        <f>'Indicator Data'!F97/'Indicator Data'!$CK97</f>
        <v>0</v>
      </c>
      <c r="R94" s="56">
        <f>'Indicator Data'!G97/'Indicator Data'!$CK97</f>
        <v>0</v>
      </c>
      <c r="S94" s="56">
        <f>'Indicator Data'!H97/'Indicator Data'!$CK97</f>
        <v>0</v>
      </c>
      <c r="T94" s="56">
        <f>'Indicator Data'!I97/'Indicator Data'!$CK97</f>
        <v>0</v>
      </c>
      <c r="U94" s="56">
        <f>'Indicator Data'!J97/'Indicator Data'!$CK97</f>
        <v>9.8540788578084116E-3</v>
      </c>
      <c r="V94" s="55">
        <f t="shared" si="110"/>
        <v>10</v>
      </c>
      <c r="W94" s="55">
        <f t="shared" si="111"/>
        <v>7</v>
      </c>
      <c r="X94" s="55">
        <f t="shared" si="112"/>
        <v>9</v>
      </c>
      <c r="Y94" s="55">
        <f t="shared" si="113"/>
        <v>4.5</v>
      </c>
      <c r="Z94" s="55">
        <f t="shared" si="114"/>
        <v>0</v>
      </c>
      <c r="AA94" s="55">
        <f t="shared" si="115"/>
        <v>0</v>
      </c>
      <c r="AB94" s="55">
        <f t="shared" si="116"/>
        <v>0</v>
      </c>
      <c r="AC94" s="55">
        <f t="shared" si="117"/>
        <v>0</v>
      </c>
      <c r="AD94" s="55">
        <f t="shared" si="118"/>
        <v>0</v>
      </c>
      <c r="AE94" s="55">
        <f t="shared" si="119"/>
        <v>0</v>
      </c>
      <c r="AF94" s="55">
        <f t="shared" si="120"/>
        <v>3.3</v>
      </c>
      <c r="AG94" s="55">
        <f>ROUND(IF('Indicator Data'!K97=0,0,IF('Indicator Data'!K97&gt;AG$195,10,IF('Indicator Data'!K97&lt;AG$194,0,10-(AG$195-'Indicator Data'!K97)/(AG$195-AG$194)*10))),1)</f>
        <v>1</v>
      </c>
      <c r="AH94" s="55">
        <f t="shared" si="121"/>
        <v>8.9</v>
      </c>
      <c r="AI94" s="55">
        <f t="shared" si="122"/>
        <v>7.9</v>
      </c>
      <c r="AJ94" s="55">
        <f t="shared" si="123"/>
        <v>0</v>
      </c>
      <c r="AK94" s="55">
        <f t="shared" si="124"/>
        <v>0</v>
      </c>
      <c r="AL94" s="55">
        <f t="shared" si="125"/>
        <v>0</v>
      </c>
      <c r="AM94" s="55">
        <f t="shared" si="126"/>
        <v>0</v>
      </c>
      <c r="AN94" s="55">
        <f t="shared" si="127"/>
        <v>7.5</v>
      </c>
      <c r="AO94" s="182">
        <f t="shared" si="128"/>
        <v>8.6</v>
      </c>
      <c r="AP94" s="182">
        <f t="shared" si="148"/>
        <v>5.6</v>
      </c>
      <c r="AQ94" s="182">
        <f t="shared" si="129"/>
        <v>0</v>
      </c>
      <c r="AR94" s="182">
        <f t="shared" si="130"/>
        <v>0</v>
      </c>
      <c r="AS94" s="55">
        <f t="shared" si="131"/>
        <v>4.3</v>
      </c>
      <c r="AT94" s="55">
        <f>IF('Indicator Data'!L97="No data","x",IF('Indicator Data'!CL97&lt;1000,"x",ROUND((IF('Indicator Data'!L97&gt;AT$195,10,IF('Indicator Data'!L97&lt;AT$194,0,10-(AT$195-'Indicator Data'!L97)/(AT$195-AT$194)*10))),1)))</f>
        <v>9.1</v>
      </c>
      <c r="AU94" s="182">
        <f t="shared" si="132"/>
        <v>6.7</v>
      </c>
      <c r="AV94" s="55">
        <f>IF('Indicator Data'!M97="No data","x",ROUND(IF('Indicator Data'!M97=0,0,IF(LOG('Indicator Data'!M97)&gt;AV$195,10,IF(LOG('Indicator Data'!M97)&lt;AV$194,0,10-(AV$195-LOG('Indicator Data'!M97))/(AV$195-AV$194)*10))),1))</f>
        <v>8.1999999999999993</v>
      </c>
      <c r="AW94" s="56">
        <f>IF(AV94="x","x",'Indicator Data'!M97/'Indicator Data'!$CK97)</f>
        <v>0.87876293382943449</v>
      </c>
      <c r="AX94" s="55">
        <f t="shared" si="149"/>
        <v>9.8000000000000007</v>
      </c>
      <c r="AY94" s="55">
        <f t="shared" si="150"/>
        <v>9.1999999999999993</v>
      </c>
      <c r="AZ94" s="55" t="str">
        <f>IF('Indicator Data'!N97="No data","x",ROUND(IF('Indicator Data'!N97=0,0,IF(LOG('Indicator Data'!N97)&gt;AZ$195,10,IF(LOG('Indicator Data'!N97)&lt;AZ$194,0,10-(AZ$195-LOG('Indicator Data'!N97))/(AZ$195-AZ$194)*10))),1))</f>
        <v>x</v>
      </c>
      <c r="BA94" s="56" t="str">
        <f>IF(AZ94="x","x",'Indicator Data'!N97/'Indicator Data'!$CK97)</f>
        <v>x</v>
      </c>
      <c r="BB94" s="55" t="str">
        <f t="shared" si="151"/>
        <v>x</v>
      </c>
      <c r="BC94" s="55" t="str">
        <f t="shared" si="152"/>
        <v>x</v>
      </c>
      <c r="BD94" s="55" t="str">
        <f>IF('Indicator Data'!O97="No data","x",ROUND(IF('Indicator Data'!O97=0,0,IF(LOG('Indicator Data'!O97)&gt;BD$195,10,IF(LOG('Indicator Data'!O97)&lt;BD$194,0,10-(BD$195-LOG('Indicator Data'!O97))/(BD$195-BD$194)*10))),1))</f>
        <v>x</v>
      </c>
      <c r="BE94" s="56" t="str">
        <f>IF(BD94="x","x",'Indicator Data'!O97/'Indicator Data'!$CK97)</f>
        <v>x</v>
      </c>
      <c r="BF94" s="55" t="str">
        <f t="shared" si="153"/>
        <v>x</v>
      </c>
      <c r="BG94" s="55" t="str">
        <f t="shared" si="154"/>
        <v>x</v>
      </c>
      <c r="BH94" s="55" t="str">
        <f>IF('Indicator Data'!P97="No data","x",ROUND(IF('Indicator Data'!P97=0,0,IF(LOG('Indicator Data'!P97)&gt;BH$195,10,IF(LOG('Indicator Data'!P97)&lt;BH$194,0,10-(BH$195-LOG('Indicator Data'!P97))/(BH$195-BH$194)*10))),1))</f>
        <v>x</v>
      </c>
      <c r="BI94" s="56" t="str">
        <f>IF(BH94="x","x",'Indicator Data'!P97/'Indicator Data'!$CK97)</f>
        <v>x</v>
      </c>
      <c r="BJ94" s="55" t="str">
        <f t="shared" si="155"/>
        <v>x</v>
      </c>
      <c r="BK94" s="55" t="str">
        <f t="shared" si="156"/>
        <v>x</v>
      </c>
      <c r="BL94" s="55">
        <f t="shared" si="157"/>
        <v>9.1999999999999993</v>
      </c>
      <c r="BM94" s="55">
        <f>ROUND(IF('Indicator Data'!Q97=0,0,IF(LOG('Indicator Data'!Q97)&gt;BM$195,10,IF(LOG('Indicator Data'!Q97)&lt;BM$194,0,10-(BM$195-LOG('Indicator Data'!Q97))/(BM$195-BM$194)*10))),1)</f>
        <v>7.7</v>
      </c>
      <c r="BN94" s="55">
        <f>ROUND(IF('Indicator Data'!R97=0,0,IF(LOG('Indicator Data'!R97)&gt;BN$195,10,IF(LOG('Indicator Data'!R97)&lt;BN$194,0,10-(BN$195-LOG('Indicator Data'!R97))/(BN$195-BN$194)*10))),1)</f>
        <v>0</v>
      </c>
      <c r="BO94" s="55">
        <f t="shared" si="158"/>
        <v>2.5666666666666669</v>
      </c>
      <c r="BP94" s="56">
        <f>'Indicator Data'!Q97/'Indicator Data'!$CK97</f>
        <v>0.45593144256837215</v>
      </c>
      <c r="BQ94" s="56">
        <f>'Indicator Data'!R97/'Indicator Data'!$CK97</f>
        <v>0</v>
      </c>
      <c r="BR94" s="55">
        <f t="shared" si="133"/>
        <v>4.5999999999999996</v>
      </c>
      <c r="BS94" s="55">
        <f t="shared" si="134"/>
        <v>0</v>
      </c>
      <c r="BT94" s="55">
        <f t="shared" si="135"/>
        <v>1.5333333333333332</v>
      </c>
      <c r="BU94" s="55">
        <f t="shared" si="159"/>
        <v>2.1</v>
      </c>
      <c r="BV94" s="55">
        <f>ROUND(IF('Indicator Data'!S97=0,0,IF(LOG('Indicator Data'!S97)&gt;BV$195,10,IF(LOG('Indicator Data'!S97)&lt;BV$194,0,10-(BV$195-LOG('Indicator Data'!S97))/(BV$195-BV$194)*10))),1)</f>
        <v>0</v>
      </c>
      <c r="BW94" s="55">
        <f>ROUND(IF('Indicator Data'!T97=0,0,IF(LOG('Indicator Data'!T97)&gt;BW$195,10,IF(LOG('Indicator Data'!T97)&lt;BW$194,0,10-(BW$195-LOG('Indicator Data'!T97))/(BW$195-BW$194)*10))),1)</f>
        <v>0</v>
      </c>
      <c r="BX94" s="55">
        <f t="shared" si="160"/>
        <v>0</v>
      </c>
      <c r="BY94" s="56">
        <f>'Indicator Data'!S97/'Indicator Data'!$CK97</f>
        <v>0</v>
      </c>
      <c r="BZ94" s="56">
        <f>'Indicator Data'!T97/'Indicator Data'!$CK97</f>
        <v>0</v>
      </c>
      <c r="CA94" s="55">
        <f t="shared" si="136"/>
        <v>0</v>
      </c>
      <c r="CB94" s="55">
        <f t="shared" si="137"/>
        <v>0</v>
      </c>
      <c r="CC94" s="55">
        <f t="shared" si="161"/>
        <v>0</v>
      </c>
      <c r="CD94" s="55">
        <f t="shared" si="162"/>
        <v>0</v>
      </c>
      <c r="CE94" s="55">
        <f t="shared" si="163"/>
        <v>1.1000000000000001</v>
      </c>
      <c r="CF94" s="55">
        <f>ROUND(IF('Indicator Data'!U97=0,0,IF(LOG('Indicator Data'!U97)&gt;CF$195,10,IF(LOG('Indicator Data'!U97)&lt;CF$194,0,10-(CF$195-LOG('Indicator Data'!U97))/(CF$195-CF$194)*10))),1)</f>
        <v>0</v>
      </c>
      <c r="CG94" s="56">
        <f>'Indicator Data'!U97/'Indicator Data'!$CK97</f>
        <v>0</v>
      </c>
      <c r="CH94" s="55">
        <f t="shared" si="138"/>
        <v>0</v>
      </c>
      <c r="CI94" s="55">
        <f t="shared" si="164"/>
        <v>0</v>
      </c>
      <c r="CJ94" s="55">
        <f>ROUND(IF('Indicator Data'!V97=0,0,IF(LOG('Indicator Data'!V97)&gt;CJ$195,10,IF(LOG('Indicator Data'!V97)&lt;CJ$194,0,10-(CJ$195-LOG('Indicator Data'!V97))/(CJ$195-CJ$194)*10))),1)</f>
        <v>4</v>
      </c>
      <c r="CK94" s="56">
        <f>IF('Indicator Data'!V97/'Indicator Data'!$CK97&gt;1,1,'Indicator Data'!V97/'Indicator Data'!$CK97)</f>
        <v>1.0049075943610569E-3</v>
      </c>
      <c r="CL94" s="55">
        <f t="shared" si="139"/>
        <v>0</v>
      </c>
      <c r="CM94" s="55">
        <f t="shared" si="165"/>
        <v>2.2000000000000002</v>
      </c>
      <c r="CN94" s="55">
        <f>ROUND(IF('Indicator Data'!W97=0,0,IF(LOG('Indicator Data'!W97)&gt;CN$195,10,IF(LOG('Indicator Data'!W97)&lt;CN$194,0,10-(CN$195-LOG('Indicator Data'!W97))/(CN$195-CN$194)*10))),1)</f>
        <v>0</v>
      </c>
      <c r="CO94" s="56">
        <f>'Indicator Data'!W97/'Indicator Data'!$CK97</f>
        <v>0</v>
      </c>
      <c r="CP94" s="55">
        <f t="shared" si="140"/>
        <v>0</v>
      </c>
      <c r="CQ94" s="55">
        <f t="shared" si="166"/>
        <v>0</v>
      </c>
      <c r="CR94" s="55">
        <f t="shared" si="141"/>
        <v>0.9</v>
      </c>
      <c r="CS94" s="55">
        <f>IF('Indicator Data'!BZ97="No data","x",ROUND(IF('Indicator Data'!BZ97&gt;CS$195,0,IF('Indicator Data'!BZ97&lt;CS$194,10,(CS$195-'Indicator Data'!BZ97)/(CS$195-CS$194)*10)),1))</f>
        <v>0.4</v>
      </c>
      <c r="CT94" s="55">
        <f>IF('Indicator Data'!CA97="No data","x",ROUND(IF('Indicator Data'!CA97&gt;CT$195,0,IF('Indicator Data'!CA97&lt;CT$194,10,(CT$195-'Indicator Data'!CA97)/(CT$195-CT$194)*10)),1))</f>
        <v>2.1</v>
      </c>
      <c r="CU94" s="55">
        <f>IF('Indicator Data'!AC97="No data","x",ROUND(IF('Indicator Data'!AC97&gt;CU$195,0,IF('Indicator Data'!AC97&lt;CU$194,10,(CU$195-'Indicator Data'!AC97)/(CU$195-CU$194)*10)),1))</f>
        <v>1.1000000000000001</v>
      </c>
      <c r="CV94" s="55">
        <f t="shared" si="142"/>
        <v>1.2</v>
      </c>
      <c r="CW94" s="55">
        <f>IF('Indicator Data'!X97="No data","x",ROUND(IF(LOG('Indicator Data'!X97)&gt;CW$195,10,IF(LOG('Indicator Data'!X97)&lt;CW$194,0,10-(CW$195-LOG('Indicator Data'!X97))/(CW$195-CW$194)*10)),1))</f>
        <v>5.0999999999999996</v>
      </c>
      <c r="CX94" s="55">
        <f>IF('Indicator Data'!Y97="No data","x",ROUND(IF('Indicator Data'!Y97&gt;CX$195,10,IF('Indicator Data'!Y97&lt;CX$194,0,10-(CX$195-'Indicator Data'!Y97)/(CX$195-CX$194)*10)),1))</f>
        <v>5</v>
      </c>
      <c r="CY94" s="55">
        <f>IF('Indicator Data'!Z97="No data","x",ROUND(IF('Indicator Data'!Z97&gt;CY$195,10,IF('Indicator Data'!Z97&lt;CY$194,0,10-(CY$195-'Indicator Data'!Z97)/(CY$195-CY$194)*10)),1))</f>
        <v>3.6</v>
      </c>
      <c r="CZ94" s="55">
        <f>IF('Indicator Data'!AA97="No data","x",ROUND(IF('Indicator Data'!AA97&gt;CZ$195,10,IF('Indicator Data'!AA97&lt;CZ$194,0,10-(CZ$195-'Indicator Data'!AA97)/(CZ$195-CZ$194)*10)),1))</f>
        <v>5.5</v>
      </c>
      <c r="DA94" s="55">
        <f t="shared" si="167"/>
        <v>4.8</v>
      </c>
      <c r="DB94" s="55">
        <f t="shared" si="168"/>
        <v>3.6</v>
      </c>
      <c r="DC94" s="55">
        <f>IF('Indicator Data'!AF97="No data","x",ROUND(IF('Indicator Data'!AF97&gt;DC$195,10,IF('Indicator Data'!AF97&lt;DC$194,0,10-(DC$195-'Indicator Data'!AF97)/(DC$195-DC$194)*10)),1))</f>
        <v>1.1000000000000001</v>
      </c>
      <c r="DD94" s="55">
        <f>IF('Indicator Data'!AG97="No data","x",ROUND(IF('Indicator Data'!AG97&gt;DD$195,10,IF('Indicator Data'!AG97&lt;DD$194,0,10-(DD$195-'Indicator Data'!AG97)/(DD$195-DD$194)*10)),1))</f>
        <v>4.7</v>
      </c>
      <c r="DE94" s="55">
        <f t="shared" si="169"/>
        <v>4.2</v>
      </c>
      <c r="DF94" s="55">
        <f>IF('Indicator Data'!AB97="No data","x",ROUND(IF('Indicator Data'!AB97&gt;DF$195,10,IF('Indicator Data'!AB97&lt;DF$194,0,10-(DF$195-'Indicator Data'!AB97)/(DF$195-DF$194)*10)),1))</f>
        <v>0</v>
      </c>
      <c r="DG94" s="55">
        <f t="shared" si="170"/>
        <v>0.9</v>
      </c>
      <c r="DH94" s="183">
        <f>IF('Indicator Data'!AD97="No data","x",'Indicator Data'!AD97/'Indicator Data'!$CJ97)</f>
        <v>8.3028736172333182E-4</v>
      </c>
      <c r="DI94" s="55">
        <f t="shared" si="171"/>
        <v>1.7</v>
      </c>
      <c r="DJ94" s="55">
        <f>IF('Indicator Data'!AE97="No data","x",ROUND(IF('Indicator Data'!AE97&gt;DJ$195,0,IF('Indicator Data'!AE97&lt;DJ$194,10,(DJ$195-'Indicator Data'!AE97)/(DJ$195-DJ$194)*10)),1))</f>
        <v>6</v>
      </c>
      <c r="DK94" s="55">
        <f t="shared" si="172"/>
        <v>3.9</v>
      </c>
      <c r="DL94" s="55">
        <f t="shared" si="173"/>
        <v>3</v>
      </c>
      <c r="DM94" s="57">
        <f t="shared" si="143"/>
        <v>5.2</v>
      </c>
      <c r="DN94" s="58">
        <f t="shared" si="144"/>
        <v>5.2</v>
      </c>
      <c r="DO94" s="55">
        <f>ROUND(IF('Indicator Data'!AH97=0,0,IF('Indicator Data'!AH97&gt;DO$195,10,IF('Indicator Data'!AH97&lt;DO$194,0,10-(DO$195-'Indicator Data'!AH97)/(DO$195-DO$194)*10))),1)</f>
        <v>7.4</v>
      </c>
      <c r="DP94" s="55">
        <f>ROUND(IF('Indicator Data'!AI97=0,0,IF(LOG('Indicator Data'!AI97)&gt;LOG(DP$195),10,IF(LOG('Indicator Data'!AI97)&lt;LOG(DP$194),0,10-(LOG(DP$195)-LOG('Indicator Data'!AI97))/(LOG(DP$195)-LOG(DP$194))*10))),1)</f>
        <v>5.9</v>
      </c>
      <c r="DQ94" s="57">
        <f t="shared" si="145"/>
        <v>6.7</v>
      </c>
      <c r="DR94" s="55">
        <f>'Indicator Data'!AJ97</f>
        <v>0</v>
      </c>
      <c r="DS94" s="55">
        <f>'Indicator Data'!AK97</f>
        <v>0</v>
      </c>
      <c r="DT94" s="57">
        <f t="shared" si="146"/>
        <v>0</v>
      </c>
      <c r="DU94" s="58">
        <f t="shared" si="147"/>
        <v>4.7</v>
      </c>
      <c r="DV94" s="15"/>
      <c r="DW94" s="103"/>
    </row>
    <row r="95" spans="1:127" s="4" customFormat="1" x14ac:dyDescent="0.3">
      <c r="A95" s="121" t="str">
        <f>'Indicator Data'!A98</f>
        <v>Lao PDR</v>
      </c>
      <c r="B95" s="59" t="str">
        <f>'Indicator Data'!B98</f>
        <v>LAO</v>
      </c>
      <c r="C95" s="55">
        <f>ROUND(IF('Indicator Data'!C98=0,0.1,IF(LOG('Indicator Data'!C98)&gt;C$195,10,IF(LOG('Indicator Data'!C98)&lt;C$194,0,10-(C$195-LOG('Indicator Data'!C98))/(C$195-C$194)*10))),1)</f>
        <v>6.5</v>
      </c>
      <c r="D95" s="55">
        <f>ROUND(IF('Indicator Data'!D98=0,0.1,IF(LOG('Indicator Data'!D98)&gt;D$195,10,IF(LOG('Indicator Data'!D98)&lt;D$194,0,10-(D$195-LOG('Indicator Data'!D98))/(D$195-D$194)*10))),1)</f>
        <v>1.4</v>
      </c>
      <c r="E95" s="55">
        <f t="shared" si="107"/>
        <v>4.4000000000000004</v>
      </c>
      <c r="F95" s="55">
        <f>IF('Indicator Data'!E98="No data",0.1,(ROUND(IF('Indicator Data'!E98=0,0,IF(LOG('Indicator Data'!E98)&gt;F$195,10,IF(LOG('Indicator Data'!E98)&lt;F$194,0,10-(F$195-LOG('Indicator Data'!E98))/(F$195-F$194)*10))),1)))</f>
        <v>7.5</v>
      </c>
      <c r="G95" s="55">
        <f>ROUND(IF('Indicator Data'!F98=0,0,IF(LOG('Indicator Data'!F98)&gt;G$195,10,IF(LOG('Indicator Data'!F98)&lt;G$194,0,10-(G$195-LOG('Indicator Data'!F98))/(G$195-G$194)*10))),1)</f>
        <v>0</v>
      </c>
      <c r="H95" s="55">
        <f>ROUND(IF('Indicator Data'!G98=0,0,IF(LOG('Indicator Data'!G98)&gt;H$195,10,IF(LOG('Indicator Data'!G98)&lt;H$194,0,10-(H$195-LOG('Indicator Data'!G98))/(H$195-H$194)*10))),1)</f>
        <v>6.9</v>
      </c>
      <c r="I95" s="55">
        <f>ROUND(IF('Indicator Data'!H98=0,0,IF(LOG('Indicator Data'!H98)&gt;I$195,10,IF(LOG('Indicator Data'!H98)&lt;I$194,0,10-(I$195-LOG('Indicator Data'!H98))/(I$195-I$194)*10))),1)</f>
        <v>7.9</v>
      </c>
      <c r="J95" s="55">
        <f t="shared" si="108"/>
        <v>7.4</v>
      </c>
      <c r="K95" s="55">
        <f>ROUND(IF('Indicator Data'!I98=0,0,IF(LOG('Indicator Data'!I98)&gt;K$195,10,IF(LOG('Indicator Data'!I98)&lt;K$194,0,10-(K$195-LOG('Indicator Data'!I98))/(K$195-K$194)*10))),1)</f>
        <v>0</v>
      </c>
      <c r="L95" s="55">
        <f t="shared" si="109"/>
        <v>4.7</v>
      </c>
      <c r="M95" s="55">
        <f>ROUND(IF('Indicator Data'!J98=0,0,IF(LOG('Indicator Data'!J98)&gt;M$195,10,IF(LOG('Indicator Data'!J98)&lt;M$194,0,10-(M$195-LOG('Indicator Data'!J98))/(M$195-M$194)*10))),1)</f>
        <v>8.3000000000000007</v>
      </c>
      <c r="N95" s="56">
        <f>'Indicator Data'!C98/'Indicator Data'!$CK98</f>
        <v>5.8342973902995008E-4</v>
      </c>
      <c r="O95" s="56">
        <f>'Indicator Data'!D98/'Indicator Data'!$CK98</f>
        <v>3.7472470134981833E-6</v>
      </c>
      <c r="P95" s="56">
        <f>IF(F95=0.1,"x",'Indicator Data'!E98/'Indicator Data'!$CK98)</f>
        <v>1.5326787393030622E-2</v>
      </c>
      <c r="Q95" s="56">
        <f>'Indicator Data'!F98/'Indicator Data'!$CK98</f>
        <v>0</v>
      </c>
      <c r="R95" s="56">
        <f>'Indicator Data'!G98/'Indicator Data'!$CK98</f>
        <v>8.8017181601047854E-3</v>
      </c>
      <c r="S95" s="56">
        <f>'Indicator Data'!H98/'Indicator Data'!$CK98</f>
        <v>4.7170604928640212E-4</v>
      </c>
      <c r="T95" s="56">
        <f>'Indicator Data'!I98/'Indicator Data'!$CK98</f>
        <v>0</v>
      </c>
      <c r="U95" s="56">
        <f>'Indicator Data'!J98/'Indicator Data'!$CK98</f>
        <v>3.1387350786309678E-3</v>
      </c>
      <c r="V95" s="55">
        <f t="shared" si="110"/>
        <v>2.9</v>
      </c>
      <c r="W95" s="55">
        <f t="shared" si="111"/>
        <v>0</v>
      </c>
      <c r="X95" s="55">
        <f t="shared" si="112"/>
        <v>1.6</v>
      </c>
      <c r="Y95" s="55">
        <f t="shared" si="113"/>
        <v>10</v>
      </c>
      <c r="Z95" s="55">
        <f t="shared" si="114"/>
        <v>0</v>
      </c>
      <c r="AA95" s="55">
        <f t="shared" si="115"/>
        <v>4.9000000000000004</v>
      </c>
      <c r="AB95" s="55">
        <f t="shared" si="116"/>
        <v>0.9</v>
      </c>
      <c r="AC95" s="55">
        <f t="shared" si="117"/>
        <v>3.1</v>
      </c>
      <c r="AD95" s="55">
        <f t="shared" si="118"/>
        <v>0</v>
      </c>
      <c r="AE95" s="55">
        <f t="shared" si="119"/>
        <v>1.7</v>
      </c>
      <c r="AF95" s="55">
        <f t="shared" si="120"/>
        <v>1</v>
      </c>
      <c r="AG95" s="55">
        <f>ROUND(IF('Indicator Data'!K98=0,0,IF('Indicator Data'!K98&gt;AG$195,10,IF('Indicator Data'!K98&lt;AG$194,0,10-(AG$195-'Indicator Data'!K98)/(AG$195-AG$194)*10))),1)</f>
        <v>3.8</v>
      </c>
      <c r="AH95" s="55">
        <f t="shared" si="121"/>
        <v>4.7</v>
      </c>
      <c r="AI95" s="55">
        <f t="shared" si="122"/>
        <v>0.7</v>
      </c>
      <c r="AJ95" s="55">
        <f t="shared" si="123"/>
        <v>5.9</v>
      </c>
      <c r="AK95" s="55">
        <f t="shared" si="124"/>
        <v>4.4000000000000004</v>
      </c>
      <c r="AL95" s="55">
        <f t="shared" si="125"/>
        <v>5.2</v>
      </c>
      <c r="AM95" s="55">
        <f t="shared" si="126"/>
        <v>0</v>
      </c>
      <c r="AN95" s="55">
        <f t="shared" si="127"/>
        <v>5.8</v>
      </c>
      <c r="AO95" s="182">
        <f t="shared" si="128"/>
        <v>3.1</v>
      </c>
      <c r="AP95" s="182">
        <f t="shared" si="148"/>
        <v>9.1</v>
      </c>
      <c r="AQ95" s="182">
        <f t="shared" si="129"/>
        <v>0</v>
      </c>
      <c r="AR95" s="182">
        <f t="shared" si="130"/>
        <v>3.3</v>
      </c>
      <c r="AS95" s="55">
        <f t="shared" si="131"/>
        <v>4.8</v>
      </c>
      <c r="AT95" s="55">
        <f>IF('Indicator Data'!L98="No data","x",IF('Indicator Data'!CL98&lt;1000,"x",ROUND((IF('Indicator Data'!L98&gt;AT$195,10,IF('Indicator Data'!L98&lt;AT$194,0,10-(AT$195-'Indicator Data'!L98)/(AT$195-AT$194)*10))),1)))</f>
        <v>0</v>
      </c>
      <c r="AU95" s="182">
        <f t="shared" si="132"/>
        <v>2.4</v>
      </c>
      <c r="AV95" s="55">
        <f>IF('Indicator Data'!M98="No data","x",ROUND(IF('Indicator Data'!M98=0,0,IF(LOG('Indicator Data'!M98)&gt;AV$195,10,IF(LOG('Indicator Data'!M98)&lt;AV$194,0,10-(AV$195-LOG('Indicator Data'!M98))/(AV$195-AV$194)*10))),1))</f>
        <v>7.9</v>
      </c>
      <c r="AW95" s="56">
        <f>IF(AV95="x","x",'Indicator Data'!M98/'Indicator Data'!$CK98)</f>
        <v>0.50177774553483157</v>
      </c>
      <c r="AX95" s="55">
        <f t="shared" si="149"/>
        <v>5.6</v>
      </c>
      <c r="AY95" s="55">
        <f t="shared" si="150"/>
        <v>6.9</v>
      </c>
      <c r="AZ95" s="55" t="str">
        <f>IF('Indicator Data'!N98="No data","x",ROUND(IF('Indicator Data'!N98=0,0,IF(LOG('Indicator Data'!N98)&gt;AZ$195,10,IF(LOG('Indicator Data'!N98)&lt;AZ$194,0,10-(AZ$195-LOG('Indicator Data'!N98))/(AZ$195-AZ$194)*10))),1))</f>
        <v>x</v>
      </c>
      <c r="BA95" s="56" t="str">
        <f>IF(AZ95="x","x",'Indicator Data'!N98/'Indicator Data'!$CK98)</f>
        <v>x</v>
      </c>
      <c r="BB95" s="55" t="str">
        <f t="shared" si="151"/>
        <v>x</v>
      </c>
      <c r="BC95" s="55" t="str">
        <f t="shared" si="152"/>
        <v>x</v>
      </c>
      <c r="BD95" s="55" t="str">
        <f>IF('Indicator Data'!O98="No data","x",ROUND(IF('Indicator Data'!O98=0,0,IF(LOG('Indicator Data'!O98)&gt;BD$195,10,IF(LOG('Indicator Data'!O98)&lt;BD$194,0,10-(BD$195-LOG('Indicator Data'!O98))/(BD$195-BD$194)*10))),1))</f>
        <v>x</v>
      </c>
      <c r="BE95" s="56" t="str">
        <f>IF(BD95="x","x",'Indicator Data'!O98/'Indicator Data'!$CK98)</f>
        <v>x</v>
      </c>
      <c r="BF95" s="55" t="str">
        <f t="shared" si="153"/>
        <v>x</v>
      </c>
      <c r="BG95" s="55" t="str">
        <f t="shared" si="154"/>
        <v>x</v>
      </c>
      <c r="BH95" s="55" t="str">
        <f>IF('Indicator Data'!P98="No data","x",ROUND(IF('Indicator Data'!P98=0,0,IF(LOG('Indicator Data'!P98)&gt;BH$195,10,IF(LOG('Indicator Data'!P98)&lt;BH$194,0,10-(BH$195-LOG('Indicator Data'!P98))/(BH$195-BH$194)*10))),1))</f>
        <v>x</v>
      </c>
      <c r="BI95" s="56" t="str">
        <f>IF(BH95="x","x",'Indicator Data'!P98/'Indicator Data'!$CK98)</f>
        <v>x</v>
      </c>
      <c r="BJ95" s="55" t="str">
        <f t="shared" si="155"/>
        <v>x</v>
      </c>
      <c r="BK95" s="55" t="str">
        <f t="shared" si="156"/>
        <v>x</v>
      </c>
      <c r="BL95" s="55">
        <f t="shared" si="157"/>
        <v>6.9</v>
      </c>
      <c r="BM95" s="55">
        <f>ROUND(IF('Indicator Data'!Q98=0,0,IF(LOG('Indicator Data'!Q98)&gt;BM$195,10,IF(LOG('Indicator Data'!Q98)&lt;BM$194,0,10-(BM$195-LOG('Indicator Data'!Q98))/(BM$195-BM$194)*10))),1)</f>
        <v>7.5</v>
      </c>
      <c r="BN95" s="55">
        <f>ROUND(IF('Indicator Data'!R98=0,0,IF(LOG('Indicator Data'!R98)&gt;BN$195,10,IF(LOG('Indicator Data'!R98)&lt;BN$194,0,10-(BN$195-LOG('Indicator Data'!R98))/(BN$195-BN$194)*10))),1)</f>
        <v>7.7</v>
      </c>
      <c r="BO95" s="55">
        <f t="shared" si="158"/>
        <v>7.6333333333333329</v>
      </c>
      <c r="BP95" s="56">
        <f>'Indicator Data'!Q98/'Indicator Data'!$CK98</f>
        <v>0.25298661745780038</v>
      </c>
      <c r="BQ95" s="56">
        <f>'Indicator Data'!R98/'Indicator Data'!$CK98</f>
        <v>5.8523610969108623E-2</v>
      </c>
      <c r="BR95" s="55">
        <f t="shared" si="133"/>
        <v>2.5</v>
      </c>
      <c r="BS95" s="55">
        <f t="shared" si="134"/>
        <v>0.7</v>
      </c>
      <c r="BT95" s="55">
        <f t="shared" si="135"/>
        <v>1.3</v>
      </c>
      <c r="BU95" s="55">
        <f t="shared" si="159"/>
        <v>5.3</v>
      </c>
      <c r="BV95" s="55">
        <f>ROUND(IF('Indicator Data'!S98=0,0,IF(LOG('Indicator Data'!S98)&gt;BV$195,10,IF(LOG('Indicator Data'!S98)&lt;BV$194,0,10-(BV$195-LOG('Indicator Data'!S98))/(BV$195-BV$194)*10))),1)</f>
        <v>7.4</v>
      </c>
      <c r="BW95" s="55">
        <f>ROUND(IF('Indicator Data'!T98=0,0,IF(LOG('Indicator Data'!T98)&gt;BW$195,10,IF(LOG('Indicator Data'!T98)&lt;BW$194,0,10-(BW$195-LOG('Indicator Data'!T98))/(BW$195-BW$194)*10))),1)</f>
        <v>8</v>
      </c>
      <c r="BX95" s="55">
        <f t="shared" si="160"/>
        <v>7.8</v>
      </c>
      <c r="BY95" s="56">
        <f>'Indicator Data'!S98/'Indicator Data'!$CK98</f>
        <v>0.22080330407968179</v>
      </c>
      <c r="BZ95" s="56">
        <f>'Indicator Data'!T98/'Indicator Data'!$CK98</f>
        <v>0.58481059049174788</v>
      </c>
      <c r="CA95" s="55">
        <f t="shared" si="136"/>
        <v>3.7</v>
      </c>
      <c r="CB95" s="55">
        <f t="shared" si="137"/>
        <v>5.8</v>
      </c>
      <c r="CC95" s="55">
        <f t="shared" si="161"/>
        <v>5.1000000000000005</v>
      </c>
      <c r="CD95" s="55">
        <f t="shared" si="162"/>
        <v>6.6</v>
      </c>
      <c r="CE95" s="55">
        <f t="shared" si="163"/>
        <v>6</v>
      </c>
      <c r="CF95" s="55">
        <f>ROUND(IF('Indicator Data'!U98=0,0,IF(LOG('Indicator Data'!U98)&gt;CF$195,10,IF(LOG('Indicator Data'!U98)&lt;CF$194,0,10-(CF$195-LOG('Indicator Data'!U98))/(CF$195-CF$194)*10))),1)</f>
        <v>8.1</v>
      </c>
      <c r="CG95" s="56">
        <f>'Indicator Data'!U98/'Indicator Data'!$CK98</f>
        <v>0.73991255836790459</v>
      </c>
      <c r="CH95" s="55">
        <f t="shared" si="138"/>
        <v>8.1999999999999993</v>
      </c>
      <c r="CI95" s="55">
        <f t="shared" si="164"/>
        <v>8.1999999999999993</v>
      </c>
      <c r="CJ95" s="55">
        <f>ROUND(IF('Indicator Data'!V98=0,0,IF(LOG('Indicator Data'!V98)&gt;CJ$195,10,IF(LOG('Indicator Data'!V98)&lt;CJ$194,0,10-(CJ$195-LOG('Indicator Data'!V98))/(CJ$195-CJ$194)*10))),1)</f>
        <v>8</v>
      </c>
      <c r="CK95" s="56">
        <f>IF('Indicator Data'!V98/'Indicator Data'!$CK98&gt;1,1,'Indicator Data'!V98/'Indicator Data'!$CK98)</f>
        <v>0.62071531733478791</v>
      </c>
      <c r="CL95" s="55">
        <f t="shared" si="139"/>
        <v>6.2</v>
      </c>
      <c r="CM95" s="55">
        <f t="shared" si="165"/>
        <v>7.2</v>
      </c>
      <c r="CN95" s="55">
        <f>ROUND(IF('Indicator Data'!W98=0,0,IF(LOG('Indicator Data'!W98)&gt;CN$195,10,IF(LOG('Indicator Data'!W98)&lt;CN$194,0,10-(CN$195-LOG('Indicator Data'!W98))/(CN$195-CN$194)*10))),1)</f>
        <v>8.3000000000000007</v>
      </c>
      <c r="CO95" s="56">
        <f>'Indicator Data'!W98/'Indicator Data'!$CK98</f>
        <v>0.9655892981013201</v>
      </c>
      <c r="CP95" s="55">
        <f t="shared" si="140"/>
        <v>9.6999999999999993</v>
      </c>
      <c r="CQ95" s="55">
        <f t="shared" si="166"/>
        <v>9.1</v>
      </c>
      <c r="CR95" s="55">
        <f t="shared" si="141"/>
        <v>7.8</v>
      </c>
      <c r="CS95" s="55">
        <f>IF('Indicator Data'!BZ98="No data","x",ROUND(IF('Indicator Data'!BZ98&gt;CS$195,0,IF('Indicator Data'!BZ98&lt;CS$194,10,(CS$195-'Indicator Data'!BZ98)/(CS$195-CS$194)*10)),1))</f>
        <v>2.8</v>
      </c>
      <c r="CT95" s="55">
        <f>IF('Indicator Data'!CA98="No data","x",ROUND(IF('Indicator Data'!CA98&gt;CT$195,0,IF('Indicator Data'!CA98&lt;CT$194,10,(CT$195-'Indicator Data'!CA98)/(CT$195-CT$194)*10)),1))</f>
        <v>3</v>
      </c>
      <c r="CU95" s="55">
        <f>IF('Indicator Data'!AC98="No data","x",ROUND(IF('Indicator Data'!AC98&gt;CU$195,0,IF('Indicator Data'!AC98&lt;CU$194,10,(CU$195-'Indicator Data'!AC98)/(CU$195-CU$194)*10)),1))</f>
        <v>5</v>
      </c>
      <c r="CV95" s="55">
        <f t="shared" si="142"/>
        <v>3.6</v>
      </c>
      <c r="CW95" s="55">
        <f>IF('Indicator Data'!X98="No data","x",ROUND(IF(LOG('Indicator Data'!X98)&gt;CW$195,10,IF(LOG('Indicator Data'!X98)&lt;CW$194,0,10-(CW$195-LOG('Indicator Data'!X98))/(CW$195-CW$194)*10)),1))</f>
        <v>5</v>
      </c>
      <c r="CX95" s="55">
        <f>IF('Indicator Data'!Y98="No data","x",ROUND(IF('Indicator Data'!Y98&gt;CX$195,10,IF('Indicator Data'!Y98&lt;CX$194,0,10-(CX$195-'Indicator Data'!Y98)/(CX$195-CX$194)*10)),1))</f>
        <v>6.8</v>
      </c>
      <c r="CY95" s="55">
        <f>IF('Indicator Data'!Z98="No data","x",ROUND(IF('Indicator Data'!Z98&gt;CY$195,10,IF('Indicator Data'!Z98&lt;CY$194,0,10-(CY$195-'Indicator Data'!Z98)/(CY$195-CY$194)*10)),1))</f>
        <v>3.5</v>
      </c>
      <c r="CZ95" s="55" t="str">
        <f>IF('Indicator Data'!AA98="No data","x",ROUND(IF('Indicator Data'!AA98&gt;CZ$195,10,IF('Indicator Data'!AA98&lt;CZ$194,0,10-(CZ$195-'Indicator Data'!AA98)/(CZ$195-CZ$194)*10)),1))</f>
        <v>x</v>
      </c>
      <c r="DA95" s="55">
        <f t="shared" si="167"/>
        <v>5.0999999999999996</v>
      </c>
      <c r="DB95" s="55">
        <f t="shared" si="168"/>
        <v>4.5999999999999996</v>
      </c>
      <c r="DC95" s="55">
        <f>IF('Indicator Data'!AF98="No data","x",ROUND(IF('Indicator Data'!AF98&gt;DC$195,10,IF('Indicator Data'!AF98&lt;DC$194,0,10-(DC$195-'Indicator Data'!AF98)/(DC$195-DC$194)*10)),1))</f>
        <v>2.2999999999999998</v>
      </c>
      <c r="DD95" s="55">
        <f>IF('Indicator Data'!AG98="No data","x",ROUND(IF('Indicator Data'!AG98&gt;DD$195,10,IF('Indicator Data'!AG98&lt;DD$194,0,10-(DD$195-'Indicator Data'!AG98)/(DD$195-DD$194)*10)),1))</f>
        <v>4.0999999999999996</v>
      </c>
      <c r="DE95" s="55">
        <f t="shared" si="169"/>
        <v>4.3</v>
      </c>
      <c r="DF95" s="55">
        <f>IF('Indicator Data'!AB98="No data","x",ROUND(IF('Indicator Data'!AB98&gt;DF$195,10,IF('Indicator Data'!AB98&lt;DF$194,0,10-(DF$195-'Indicator Data'!AB98)/(DF$195-DF$194)*10)),1))</f>
        <v>6.9</v>
      </c>
      <c r="DG95" s="55">
        <f t="shared" si="170"/>
        <v>4.4000000000000004</v>
      </c>
      <c r="DH95" s="183">
        <f>IF('Indicator Data'!AD98="No data","x",'Indicator Data'!AD98/'Indicator Data'!$CJ98)</f>
        <v>2.3725649477449894E-4</v>
      </c>
      <c r="DI95" s="55">
        <f t="shared" si="171"/>
        <v>7.6</v>
      </c>
      <c r="DJ95" s="55">
        <f>IF('Indicator Data'!AE98="No data","x",ROUND(IF('Indicator Data'!AE98&gt;DJ$195,0,IF('Indicator Data'!AE98&lt;DJ$194,10,(DJ$195-'Indicator Data'!AE98)/(DJ$195-DJ$194)*10)),1))</f>
        <v>6</v>
      </c>
      <c r="DK95" s="55">
        <f t="shared" si="172"/>
        <v>6.8</v>
      </c>
      <c r="DL95" s="55">
        <f t="shared" si="173"/>
        <v>5.2</v>
      </c>
      <c r="DM95" s="57">
        <f t="shared" si="143"/>
        <v>6.3</v>
      </c>
      <c r="DN95" s="58">
        <f t="shared" si="144"/>
        <v>4.9000000000000004</v>
      </c>
      <c r="DO95" s="55">
        <f>ROUND(IF('Indicator Data'!AH98=0,0,IF('Indicator Data'!AH98&gt;DO$195,10,IF('Indicator Data'!AH98&lt;DO$194,0,10-(DO$195-'Indicator Data'!AH98)/(DO$195-DO$194)*10))),1)</f>
        <v>3.9</v>
      </c>
      <c r="DP95" s="55">
        <f>ROUND(IF('Indicator Data'!AI98=0,0,IF(LOG('Indicator Data'!AI98)&gt;LOG(DP$195),10,IF(LOG('Indicator Data'!AI98)&lt;LOG(DP$194),0,10-(LOG(DP$195)-LOG('Indicator Data'!AI98))/(LOG(DP$195)-LOG(DP$194))*10))),1)</f>
        <v>3.6</v>
      </c>
      <c r="DQ95" s="57">
        <f t="shared" si="145"/>
        <v>3.8</v>
      </c>
      <c r="DR95" s="55">
        <f>'Indicator Data'!AJ98</f>
        <v>0</v>
      </c>
      <c r="DS95" s="55">
        <f>'Indicator Data'!AK98</f>
        <v>0</v>
      </c>
      <c r="DT95" s="57">
        <f t="shared" si="146"/>
        <v>0</v>
      </c>
      <c r="DU95" s="58">
        <f t="shared" si="147"/>
        <v>2.7</v>
      </c>
      <c r="DV95" s="15"/>
      <c r="DW95" s="103"/>
    </row>
    <row r="96" spans="1:127" s="4" customFormat="1" x14ac:dyDescent="0.3">
      <c r="A96" s="121" t="str">
        <f>'Indicator Data'!A99</f>
        <v>Latvia</v>
      </c>
      <c r="B96" s="59" t="str">
        <f>'Indicator Data'!B99</f>
        <v>LVA</v>
      </c>
      <c r="C96" s="55">
        <f>ROUND(IF('Indicator Data'!C99=0,0.1,IF(LOG('Indicator Data'!C99)&gt;C$195,10,IF(LOG('Indicator Data'!C99)&lt;C$194,0,10-(C$195-LOG('Indicator Data'!C99))/(C$195-C$194)*10))),1)</f>
        <v>0.1</v>
      </c>
      <c r="D96" s="55">
        <f>ROUND(IF('Indicator Data'!D99=0,0.1,IF(LOG('Indicator Data'!D99)&gt;D$195,10,IF(LOG('Indicator Data'!D99)&lt;D$194,0,10-(D$195-LOG('Indicator Data'!D99))/(D$195-D$194)*10))),1)</f>
        <v>0.1</v>
      </c>
      <c r="E96" s="55">
        <f t="shared" si="107"/>
        <v>0.1</v>
      </c>
      <c r="F96" s="55">
        <f>IF('Indicator Data'!E99="No data",0.1,(ROUND(IF('Indicator Data'!E99=0,0,IF(LOG('Indicator Data'!E99)&gt;F$195,10,IF(LOG('Indicator Data'!E99)&lt;F$194,0,10-(F$195-LOG('Indicator Data'!E99))/(F$195-F$194)*10))),1)))</f>
        <v>5.8</v>
      </c>
      <c r="G96" s="55">
        <f>ROUND(IF('Indicator Data'!F99=0,0,IF(LOG('Indicator Data'!F99)&gt;G$195,10,IF(LOG('Indicator Data'!F99)&lt;G$194,0,10-(G$195-LOG('Indicator Data'!F99))/(G$195-G$194)*10))),1)</f>
        <v>0</v>
      </c>
      <c r="H96" s="55">
        <f>ROUND(IF('Indicator Data'!G99=0,0,IF(LOG('Indicator Data'!G99)&gt;H$195,10,IF(LOG('Indicator Data'!G99)&lt;H$194,0,10-(H$195-LOG('Indicator Data'!G99))/(H$195-H$194)*10))),1)</f>
        <v>0</v>
      </c>
      <c r="I96" s="55">
        <f>ROUND(IF('Indicator Data'!H99=0,0,IF(LOG('Indicator Data'!H99)&gt;I$195,10,IF(LOG('Indicator Data'!H99)&lt;I$194,0,10-(I$195-LOG('Indicator Data'!H99))/(I$195-I$194)*10))),1)</f>
        <v>0</v>
      </c>
      <c r="J96" s="55">
        <f t="shared" si="108"/>
        <v>0</v>
      </c>
      <c r="K96" s="55">
        <f>ROUND(IF('Indicator Data'!I99=0,0,IF(LOG('Indicator Data'!I99)&gt;K$195,10,IF(LOG('Indicator Data'!I99)&lt;K$194,0,10-(K$195-LOG('Indicator Data'!I99))/(K$195-K$194)*10))),1)</f>
        <v>0</v>
      </c>
      <c r="L96" s="55">
        <f t="shared" si="109"/>
        <v>0</v>
      </c>
      <c r="M96" s="55">
        <f>ROUND(IF('Indicator Data'!J99=0,0,IF(LOG('Indicator Data'!J99)&gt;M$195,10,IF(LOG('Indicator Data'!J99)&lt;M$194,0,10-(M$195-LOG('Indicator Data'!J99))/(M$195-M$194)*10))),1)</f>
        <v>0</v>
      </c>
      <c r="N96" s="56">
        <f>'Indicator Data'!C99/'Indicator Data'!$CK99</f>
        <v>0</v>
      </c>
      <c r="O96" s="56">
        <f>'Indicator Data'!D99/'Indicator Data'!$CK99</f>
        <v>0</v>
      </c>
      <c r="P96" s="56">
        <f>IF(F96=0.1,"x",'Indicator Data'!E99/'Indicator Data'!$CK99)</f>
        <v>1.0626619470265457E-2</v>
      </c>
      <c r="Q96" s="56">
        <f>'Indicator Data'!F99/'Indicator Data'!$CK99</f>
        <v>0</v>
      </c>
      <c r="R96" s="56">
        <f>'Indicator Data'!G99/'Indicator Data'!$CK99</f>
        <v>0</v>
      </c>
      <c r="S96" s="56">
        <f>'Indicator Data'!H99/'Indicator Data'!$CK99</f>
        <v>0</v>
      </c>
      <c r="T96" s="56">
        <f>'Indicator Data'!I99/'Indicator Data'!$CK99</f>
        <v>0</v>
      </c>
      <c r="U96" s="56">
        <f>'Indicator Data'!J99/'Indicator Data'!$CK99</f>
        <v>0</v>
      </c>
      <c r="V96" s="55">
        <f t="shared" si="110"/>
        <v>0</v>
      </c>
      <c r="W96" s="55">
        <f t="shared" si="111"/>
        <v>0</v>
      </c>
      <c r="X96" s="55">
        <f t="shared" si="112"/>
        <v>0</v>
      </c>
      <c r="Y96" s="55">
        <f t="shared" si="113"/>
        <v>7.1</v>
      </c>
      <c r="Z96" s="55">
        <f t="shared" si="114"/>
        <v>0</v>
      </c>
      <c r="AA96" s="55">
        <f t="shared" si="115"/>
        <v>0</v>
      </c>
      <c r="AB96" s="55">
        <f t="shared" si="116"/>
        <v>0</v>
      </c>
      <c r="AC96" s="55">
        <f t="shared" si="117"/>
        <v>0</v>
      </c>
      <c r="AD96" s="55">
        <f t="shared" si="118"/>
        <v>0</v>
      </c>
      <c r="AE96" s="55">
        <f t="shared" si="119"/>
        <v>0</v>
      </c>
      <c r="AF96" s="55">
        <f t="shared" si="120"/>
        <v>0</v>
      </c>
      <c r="AG96" s="55">
        <f>ROUND(IF('Indicator Data'!K99=0,0,IF('Indicator Data'!K99&gt;AG$195,10,IF('Indicator Data'!K99&lt;AG$194,0,10-(AG$195-'Indicator Data'!K99)/(AG$195-AG$194)*10))),1)</f>
        <v>0</v>
      </c>
      <c r="AH96" s="55">
        <f t="shared" si="121"/>
        <v>0.1</v>
      </c>
      <c r="AI96" s="55">
        <f t="shared" si="122"/>
        <v>0.1</v>
      </c>
      <c r="AJ96" s="55">
        <f t="shared" si="123"/>
        <v>0</v>
      </c>
      <c r="AK96" s="55">
        <f t="shared" si="124"/>
        <v>0</v>
      </c>
      <c r="AL96" s="55">
        <f t="shared" si="125"/>
        <v>0</v>
      </c>
      <c r="AM96" s="55">
        <f t="shared" si="126"/>
        <v>0</v>
      </c>
      <c r="AN96" s="55">
        <f t="shared" si="127"/>
        <v>0</v>
      </c>
      <c r="AO96" s="182">
        <f t="shared" si="128"/>
        <v>0.1</v>
      </c>
      <c r="AP96" s="182">
        <f t="shared" si="148"/>
        <v>6.5</v>
      </c>
      <c r="AQ96" s="182">
        <f t="shared" si="129"/>
        <v>0</v>
      </c>
      <c r="AR96" s="182">
        <f t="shared" si="130"/>
        <v>0</v>
      </c>
      <c r="AS96" s="55">
        <f t="shared" si="131"/>
        <v>0</v>
      </c>
      <c r="AT96" s="55">
        <f>IF('Indicator Data'!L99="No data","x",IF('Indicator Data'!CL99&lt;1000,"x",ROUND((IF('Indicator Data'!L99&gt;AT$195,10,IF('Indicator Data'!L99&lt;AT$194,0,10-(AT$195-'Indicator Data'!L99)/(AT$195-AT$194)*10))),1)))</f>
        <v>4</v>
      </c>
      <c r="AU96" s="182">
        <f t="shared" si="132"/>
        <v>2</v>
      </c>
      <c r="AV96" s="55">
        <f>IF('Indicator Data'!M99="No data","x",ROUND(IF('Indicator Data'!M99=0,0,IF(LOG('Indicator Data'!M99)&gt;AV$195,10,IF(LOG('Indicator Data'!M99)&lt;AV$194,0,10-(AV$195-LOG('Indicator Data'!M99))/(AV$195-AV$194)*10))),1))</f>
        <v>0</v>
      </c>
      <c r="AW96" s="56">
        <f>IF(AV96="x","x",'Indicator Data'!M99/'Indicator Data'!$CK99)</f>
        <v>0</v>
      </c>
      <c r="AX96" s="55">
        <f t="shared" si="149"/>
        <v>0</v>
      </c>
      <c r="AY96" s="55">
        <f t="shared" si="150"/>
        <v>0</v>
      </c>
      <c r="AZ96" s="55" t="str">
        <f>IF('Indicator Data'!N99="No data","x",ROUND(IF('Indicator Data'!N99=0,0,IF(LOG('Indicator Data'!N99)&gt;AZ$195,10,IF(LOG('Indicator Data'!N99)&lt;AZ$194,0,10-(AZ$195-LOG('Indicator Data'!N99))/(AZ$195-AZ$194)*10))),1))</f>
        <v>x</v>
      </c>
      <c r="BA96" s="56" t="str">
        <f>IF(AZ96="x","x",'Indicator Data'!N99/'Indicator Data'!$CK99)</f>
        <v>x</v>
      </c>
      <c r="BB96" s="55" t="str">
        <f t="shared" si="151"/>
        <v>x</v>
      </c>
      <c r="BC96" s="55" t="str">
        <f t="shared" si="152"/>
        <v>x</v>
      </c>
      <c r="BD96" s="55" t="str">
        <f>IF('Indicator Data'!O99="No data","x",ROUND(IF('Indicator Data'!O99=0,0,IF(LOG('Indicator Data'!O99)&gt;BD$195,10,IF(LOG('Indicator Data'!O99)&lt;BD$194,0,10-(BD$195-LOG('Indicator Data'!O99))/(BD$195-BD$194)*10))),1))</f>
        <v>x</v>
      </c>
      <c r="BE96" s="56" t="str">
        <f>IF(BD96="x","x",'Indicator Data'!O99/'Indicator Data'!$CK99)</f>
        <v>x</v>
      </c>
      <c r="BF96" s="55" t="str">
        <f t="shared" si="153"/>
        <v>x</v>
      </c>
      <c r="BG96" s="55" t="str">
        <f t="shared" si="154"/>
        <v>x</v>
      </c>
      <c r="BH96" s="55" t="str">
        <f>IF('Indicator Data'!P99="No data","x",ROUND(IF('Indicator Data'!P99=0,0,IF(LOG('Indicator Data'!P99)&gt;BH$195,10,IF(LOG('Indicator Data'!P99)&lt;BH$194,0,10-(BH$195-LOG('Indicator Data'!P99))/(BH$195-BH$194)*10))),1))</f>
        <v>x</v>
      </c>
      <c r="BI96" s="56" t="str">
        <f>IF(BH96="x","x",'Indicator Data'!P99/'Indicator Data'!$CK99)</f>
        <v>x</v>
      </c>
      <c r="BJ96" s="55" t="str">
        <f t="shared" si="155"/>
        <v>x</v>
      </c>
      <c r="BK96" s="55" t="str">
        <f t="shared" si="156"/>
        <v>x</v>
      </c>
      <c r="BL96" s="55">
        <f t="shared" si="157"/>
        <v>0</v>
      </c>
      <c r="BM96" s="55">
        <f>ROUND(IF('Indicator Data'!Q99=0,0,IF(LOG('Indicator Data'!Q99)&gt;BM$195,10,IF(LOG('Indicator Data'!Q99)&lt;BM$194,0,10-(BM$195-LOG('Indicator Data'!Q99))/(BM$195-BM$194)*10))),1)</f>
        <v>0</v>
      </c>
      <c r="BN96" s="55">
        <f>ROUND(IF('Indicator Data'!R99=0,0,IF(LOG('Indicator Data'!R99)&gt;BN$195,10,IF(LOG('Indicator Data'!R99)&lt;BN$194,0,10-(BN$195-LOG('Indicator Data'!R99))/(BN$195-BN$194)*10))),1)</f>
        <v>0</v>
      </c>
      <c r="BO96" s="55">
        <f t="shared" si="158"/>
        <v>0</v>
      </c>
      <c r="BP96" s="56">
        <f>'Indicator Data'!Q99/'Indicator Data'!$CK99</f>
        <v>0</v>
      </c>
      <c r="BQ96" s="56">
        <f>'Indicator Data'!R99/'Indicator Data'!$CK99</f>
        <v>0</v>
      </c>
      <c r="BR96" s="55">
        <f t="shared" si="133"/>
        <v>0</v>
      </c>
      <c r="BS96" s="55">
        <f t="shared" si="134"/>
        <v>0</v>
      </c>
      <c r="BT96" s="55">
        <f t="shared" si="135"/>
        <v>0</v>
      </c>
      <c r="BU96" s="55">
        <f t="shared" si="159"/>
        <v>0</v>
      </c>
      <c r="BV96" s="55">
        <f>ROUND(IF('Indicator Data'!S99=0,0,IF(LOG('Indicator Data'!S99)&gt;BV$195,10,IF(LOG('Indicator Data'!S99)&lt;BV$194,0,10-(BV$195-LOG('Indicator Data'!S99))/(BV$195-BV$194)*10))),1)</f>
        <v>0</v>
      </c>
      <c r="BW96" s="55">
        <f>ROUND(IF('Indicator Data'!T99=0,0,IF(LOG('Indicator Data'!T99)&gt;BW$195,10,IF(LOG('Indicator Data'!T99)&lt;BW$194,0,10-(BW$195-LOG('Indicator Data'!T99))/(BW$195-BW$194)*10))),1)</f>
        <v>0</v>
      </c>
      <c r="BX96" s="55">
        <f t="shared" si="160"/>
        <v>0</v>
      </c>
      <c r="BY96" s="56">
        <f>'Indicator Data'!S99/'Indicator Data'!$CK99</f>
        <v>0</v>
      </c>
      <c r="BZ96" s="56">
        <f>'Indicator Data'!T99/'Indicator Data'!$CK99</f>
        <v>0</v>
      </c>
      <c r="CA96" s="55">
        <f t="shared" si="136"/>
        <v>0</v>
      </c>
      <c r="CB96" s="55">
        <f t="shared" si="137"/>
        <v>0</v>
      </c>
      <c r="CC96" s="55">
        <f t="shared" si="161"/>
        <v>0</v>
      </c>
      <c r="CD96" s="55">
        <f t="shared" si="162"/>
        <v>0</v>
      </c>
      <c r="CE96" s="55">
        <f t="shared" si="163"/>
        <v>0</v>
      </c>
      <c r="CF96" s="55">
        <f>ROUND(IF('Indicator Data'!U99=0,0,IF(LOG('Indicator Data'!U99)&gt;CF$195,10,IF(LOG('Indicator Data'!U99)&lt;CF$194,0,10-(CF$195-LOG('Indicator Data'!U99))/(CF$195-CF$194)*10))),1)</f>
        <v>0</v>
      </c>
      <c r="CG96" s="56">
        <f>'Indicator Data'!U99/'Indicator Data'!$CK99</f>
        <v>0</v>
      </c>
      <c r="CH96" s="55">
        <f t="shared" si="138"/>
        <v>0</v>
      </c>
      <c r="CI96" s="55">
        <f t="shared" si="164"/>
        <v>0</v>
      </c>
      <c r="CJ96" s="55">
        <f>ROUND(IF('Indicator Data'!V99=0,0,IF(LOG('Indicator Data'!V99)&gt;CJ$195,10,IF(LOG('Indicator Data'!V99)&lt;CJ$194,0,10-(CJ$195-LOG('Indicator Data'!V99))/(CJ$195-CJ$194)*10))),1)</f>
        <v>0</v>
      </c>
      <c r="CK96" s="56">
        <f>IF('Indicator Data'!V99/'Indicator Data'!$CK99&gt;1,1,'Indicator Data'!V99/'Indicator Data'!$CK99)</f>
        <v>0</v>
      </c>
      <c r="CL96" s="55">
        <f t="shared" si="139"/>
        <v>0</v>
      </c>
      <c r="CM96" s="55">
        <f t="shared" si="165"/>
        <v>0</v>
      </c>
      <c r="CN96" s="55">
        <f>ROUND(IF('Indicator Data'!W99=0,0,IF(LOG('Indicator Data'!W99)&gt;CN$195,10,IF(LOG('Indicator Data'!W99)&lt;CN$194,0,10-(CN$195-LOG('Indicator Data'!W99))/(CN$195-CN$194)*10))),1)</f>
        <v>0</v>
      </c>
      <c r="CO96" s="56">
        <f>'Indicator Data'!W99/'Indicator Data'!$CK99</f>
        <v>0</v>
      </c>
      <c r="CP96" s="55">
        <f t="shared" si="140"/>
        <v>0</v>
      </c>
      <c r="CQ96" s="55">
        <f t="shared" si="166"/>
        <v>0</v>
      </c>
      <c r="CR96" s="55">
        <f t="shared" si="141"/>
        <v>0</v>
      </c>
      <c r="CS96" s="55">
        <f>IF('Indicator Data'!BZ99="No data","x",ROUND(IF('Indicator Data'!BZ99&gt;CS$195,0,IF('Indicator Data'!BZ99&lt;CS$194,10,(CS$195-'Indicator Data'!BZ99)/(CS$195-CS$194)*10)),1))</f>
        <v>0.9</v>
      </c>
      <c r="CT96" s="55">
        <f>IF('Indicator Data'!CA99="No data","x",ROUND(IF('Indicator Data'!CA99&gt;CT$195,0,IF('Indicator Data'!CA99&lt;CT$194,10,(CT$195-'Indicator Data'!CA99)/(CT$195-CT$194)*10)),1))</f>
        <v>0.2</v>
      </c>
      <c r="CU96" s="55" t="str">
        <f>IF('Indicator Data'!AC99="No data","x",ROUND(IF('Indicator Data'!AC99&gt;CU$195,0,IF('Indicator Data'!AC99&lt;CU$194,10,(CU$195-'Indicator Data'!AC99)/(CU$195-CU$194)*10)),1))</f>
        <v>x</v>
      </c>
      <c r="CV96" s="55">
        <f t="shared" si="142"/>
        <v>0.6</v>
      </c>
      <c r="CW96" s="55">
        <f>IF('Indicator Data'!X99="No data","x",ROUND(IF(LOG('Indicator Data'!X99)&gt;CW$195,10,IF(LOG('Indicator Data'!X99)&lt;CW$194,0,10-(CW$195-LOG('Indicator Data'!X99))/(CW$195-CW$194)*10)),1))</f>
        <v>5</v>
      </c>
      <c r="CX96" s="55">
        <f>IF('Indicator Data'!Y99="No data","x",ROUND(IF('Indicator Data'!Y99&gt;CX$195,10,IF('Indicator Data'!Y99&lt;CX$194,0,10-(CX$195-'Indicator Data'!Y99)/(CX$195-CX$194)*10)),1))</f>
        <v>0</v>
      </c>
      <c r="CY96" s="55">
        <f>IF('Indicator Data'!Z99="No data","x",ROUND(IF('Indicator Data'!Z99&gt;CY$195,10,IF('Indicator Data'!Z99&lt;CY$194,0,10-(CY$195-'Indicator Data'!Z99)/(CY$195-CY$194)*10)),1))</f>
        <v>6.8</v>
      </c>
      <c r="CZ96" s="55">
        <f>IF('Indicator Data'!AA99="No data","x",ROUND(IF('Indicator Data'!AA99&gt;CZ$195,10,IF('Indicator Data'!AA99&lt;CZ$194,0,10-(CZ$195-'Indicator Data'!AA99)/(CZ$195-CZ$194)*10)),1))</f>
        <v>1.4</v>
      </c>
      <c r="DA96" s="55">
        <f t="shared" si="167"/>
        <v>3.3</v>
      </c>
      <c r="DB96" s="55">
        <f t="shared" si="168"/>
        <v>2.4</v>
      </c>
      <c r="DC96" s="55" t="str">
        <f>IF('Indicator Data'!AF99="No data","x",ROUND(IF('Indicator Data'!AF99&gt;DC$195,10,IF('Indicator Data'!AF99&lt;DC$194,0,10-(DC$195-'Indicator Data'!AF99)/(DC$195-DC$194)*10)),1))</f>
        <v>x</v>
      </c>
      <c r="DD96" s="55">
        <f>IF('Indicator Data'!AG99="No data","x",ROUND(IF('Indicator Data'!AG99&gt;DD$195,10,IF('Indicator Data'!AG99&lt;DD$194,0,10-(DD$195-'Indicator Data'!AG99)/(DD$195-DD$194)*10)),1))</f>
        <v>0.6</v>
      </c>
      <c r="DE96" s="55">
        <f t="shared" si="169"/>
        <v>2.8</v>
      </c>
      <c r="DF96" s="55">
        <f>IF('Indicator Data'!AB99="No data","x",ROUND(IF('Indicator Data'!AB99&gt;DF$195,10,IF('Indicator Data'!AB99&lt;DF$194,0,10-(DF$195-'Indicator Data'!AB99)/(DF$195-DF$194)*10)),1))</f>
        <v>0</v>
      </c>
      <c r="DG96" s="55">
        <f t="shared" si="170"/>
        <v>0.4</v>
      </c>
      <c r="DH96" s="183">
        <f>IF('Indicator Data'!AD99="No data","x",'Indicator Data'!AD99/'Indicator Data'!$CJ99)</f>
        <v>1.012723286866589E-3</v>
      </c>
      <c r="DI96" s="55">
        <f t="shared" si="171"/>
        <v>0</v>
      </c>
      <c r="DJ96" s="55">
        <f>IF('Indicator Data'!AE99="No data","x",ROUND(IF('Indicator Data'!AE99&gt;DJ$195,0,IF('Indicator Data'!AE99&lt;DJ$194,10,(DJ$195-'Indicator Data'!AE99)/(DJ$195-DJ$194)*10)),1))</f>
        <v>2</v>
      </c>
      <c r="DK96" s="55">
        <f t="shared" si="172"/>
        <v>1</v>
      </c>
      <c r="DL96" s="55">
        <f t="shared" si="173"/>
        <v>1.4</v>
      </c>
      <c r="DM96" s="57">
        <f t="shared" si="143"/>
        <v>1</v>
      </c>
      <c r="DN96" s="58">
        <f t="shared" si="144"/>
        <v>2</v>
      </c>
      <c r="DO96" s="55">
        <f>ROUND(IF('Indicator Data'!AH99=0,0,IF('Indicator Data'!AH99&gt;DO$195,10,IF('Indicator Data'!AH99&lt;DO$194,0,10-(DO$195-'Indicator Data'!AH99)/(DO$195-DO$194)*10))),1)</f>
        <v>0.1</v>
      </c>
      <c r="DP96" s="55">
        <f>ROUND(IF('Indicator Data'!AI99=0,0,IF(LOG('Indicator Data'!AI99)&gt;LOG(DP$195),10,IF(LOG('Indicator Data'!AI99)&lt;LOG(DP$194),0,10-(LOG(DP$195)-LOG('Indicator Data'!AI99))/(LOG(DP$195)-LOG(DP$194))*10))),1)</f>
        <v>0</v>
      </c>
      <c r="DQ96" s="57">
        <f t="shared" si="145"/>
        <v>0.1</v>
      </c>
      <c r="DR96" s="55">
        <f>'Indicator Data'!AJ99</f>
        <v>0</v>
      </c>
      <c r="DS96" s="55">
        <f>'Indicator Data'!AK99</f>
        <v>0</v>
      </c>
      <c r="DT96" s="57">
        <f t="shared" si="146"/>
        <v>0</v>
      </c>
      <c r="DU96" s="58">
        <f t="shared" si="147"/>
        <v>0.1</v>
      </c>
      <c r="DV96" s="15"/>
      <c r="DW96" s="103"/>
    </row>
    <row r="97" spans="1:127" s="4" customFormat="1" x14ac:dyDescent="0.3">
      <c r="A97" s="121" t="str">
        <f>'Indicator Data'!A100</f>
        <v>Lebanon</v>
      </c>
      <c r="B97" s="59" t="str">
        <f>'Indicator Data'!B100</f>
        <v>LBN</v>
      </c>
      <c r="C97" s="55">
        <f>ROUND(IF('Indicator Data'!C100=0,0.1,IF(LOG('Indicator Data'!C100)&gt;C$195,10,IF(LOG('Indicator Data'!C100)&lt;C$194,0,10-(C$195-LOG('Indicator Data'!C100))/(C$195-C$194)*10))),1)</f>
        <v>7.7</v>
      </c>
      <c r="D97" s="55">
        <f>ROUND(IF('Indicator Data'!D100=0,0.1,IF(LOG('Indicator Data'!D100)&gt;D$195,10,IF(LOG('Indicator Data'!D100)&lt;D$194,0,10-(D$195-LOG('Indicator Data'!D100))/(D$195-D$194)*10))),1)</f>
        <v>9.8000000000000007</v>
      </c>
      <c r="E97" s="55">
        <f t="shared" si="107"/>
        <v>9</v>
      </c>
      <c r="F97" s="55">
        <f>IF('Indicator Data'!E100="No data",0.1,(ROUND(IF('Indicator Data'!E100=0,0,IF(LOG('Indicator Data'!E100)&gt;F$195,10,IF(LOG('Indicator Data'!E100)&lt;F$194,0,10-(F$195-LOG('Indicator Data'!E100))/(F$195-F$194)*10))),1)))</f>
        <v>2.2000000000000002</v>
      </c>
      <c r="G97" s="55">
        <f>ROUND(IF('Indicator Data'!F100=0,0,IF(LOG('Indicator Data'!F100)&gt;G$195,10,IF(LOG('Indicator Data'!F100)&lt;G$194,0,10-(G$195-LOG('Indicator Data'!F100))/(G$195-G$194)*10))),1)</f>
        <v>6.3</v>
      </c>
      <c r="H97" s="55">
        <f>ROUND(IF('Indicator Data'!G100=0,0,IF(LOG('Indicator Data'!G100)&gt;H$195,10,IF(LOG('Indicator Data'!G100)&lt;H$194,0,10-(H$195-LOG('Indicator Data'!G100))/(H$195-H$194)*10))),1)</f>
        <v>0</v>
      </c>
      <c r="I97" s="55">
        <f>ROUND(IF('Indicator Data'!H100=0,0,IF(LOG('Indicator Data'!H100)&gt;I$195,10,IF(LOG('Indicator Data'!H100)&lt;I$194,0,10-(I$195-LOG('Indicator Data'!H100))/(I$195-I$194)*10))),1)</f>
        <v>0</v>
      </c>
      <c r="J97" s="55">
        <f t="shared" si="108"/>
        <v>0</v>
      </c>
      <c r="K97" s="55">
        <f>ROUND(IF('Indicator Data'!I100=0,0,IF(LOG('Indicator Data'!I100)&gt;K$195,10,IF(LOG('Indicator Data'!I100)&lt;K$194,0,10-(K$195-LOG('Indicator Data'!I100))/(K$195-K$194)*10))),1)</f>
        <v>0</v>
      </c>
      <c r="L97" s="55">
        <f t="shared" si="109"/>
        <v>0</v>
      </c>
      <c r="M97" s="55">
        <f>ROUND(IF('Indicator Data'!J100=0,0,IF(LOG('Indicator Data'!J100)&gt;M$195,10,IF(LOG('Indicator Data'!J100)&lt;M$194,0,10-(M$195-LOG('Indicator Data'!J100))/(M$195-M$194)*10))),1)</f>
        <v>0</v>
      </c>
      <c r="N97" s="56">
        <f>'Indicator Data'!C100/'Indicator Data'!$CK100</f>
        <v>2.0662057332647716E-3</v>
      </c>
      <c r="O97" s="56">
        <f>'Indicator Data'!D100/'Indicator Data'!$CK100</f>
        <v>1.4875655547732479E-3</v>
      </c>
      <c r="P97" s="56">
        <f>IF(F97=0.1,"x",'Indicator Data'!E100/'Indicator Data'!$CK100)</f>
        <v>1.2718196915241164E-4</v>
      </c>
      <c r="Q97" s="56">
        <f>'Indicator Data'!F100/'Indicator Data'!$CK100</f>
        <v>1.1007756553649638E-5</v>
      </c>
      <c r="R97" s="56">
        <f>'Indicator Data'!G100/'Indicator Data'!$CK100</f>
        <v>0</v>
      </c>
      <c r="S97" s="56">
        <f>'Indicator Data'!H100/'Indicator Data'!$CK100</f>
        <v>0</v>
      </c>
      <c r="T97" s="56">
        <f>'Indicator Data'!I100/'Indicator Data'!$CK100</f>
        <v>0</v>
      </c>
      <c r="U97" s="56">
        <f>'Indicator Data'!J100/'Indicator Data'!$CK100</f>
        <v>0</v>
      </c>
      <c r="V97" s="55">
        <f t="shared" si="110"/>
        <v>10</v>
      </c>
      <c r="W97" s="55">
        <f t="shared" si="111"/>
        <v>10</v>
      </c>
      <c r="X97" s="55">
        <f t="shared" si="112"/>
        <v>10</v>
      </c>
      <c r="Y97" s="55">
        <f t="shared" si="113"/>
        <v>0.1</v>
      </c>
      <c r="Z97" s="55">
        <f t="shared" si="114"/>
        <v>7.9</v>
      </c>
      <c r="AA97" s="55">
        <f t="shared" si="115"/>
        <v>0</v>
      </c>
      <c r="AB97" s="55">
        <f t="shared" si="116"/>
        <v>0</v>
      </c>
      <c r="AC97" s="55">
        <f t="shared" si="117"/>
        <v>0</v>
      </c>
      <c r="AD97" s="55">
        <f t="shared" si="118"/>
        <v>0</v>
      </c>
      <c r="AE97" s="55">
        <f t="shared" si="119"/>
        <v>0</v>
      </c>
      <c r="AF97" s="55">
        <f t="shared" si="120"/>
        <v>0</v>
      </c>
      <c r="AG97" s="55">
        <f>ROUND(IF('Indicator Data'!K100=0,0,IF('Indicator Data'!K100&gt;AG$195,10,IF('Indicator Data'!K100&lt;AG$194,0,10-(AG$195-'Indicator Data'!K100)/(AG$195-AG$194)*10))),1)</f>
        <v>0</v>
      </c>
      <c r="AH97" s="55">
        <f t="shared" si="121"/>
        <v>8.9</v>
      </c>
      <c r="AI97" s="55">
        <f t="shared" si="122"/>
        <v>9.9</v>
      </c>
      <c r="AJ97" s="55">
        <f t="shared" si="123"/>
        <v>0</v>
      </c>
      <c r="AK97" s="55">
        <f t="shared" si="124"/>
        <v>0</v>
      </c>
      <c r="AL97" s="55">
        <f t="shared" si="125"/>
        <v>0</v>
      </c>
      <c r="AM97" s="55">
        <f t="shared" si="126"/>
        <v>0</v>
      </c>
      <c r="AN97" s="55">
        <f t="shared" si="127"/>
        <v>0</v>
      </c>
      <c r="AO97" s="182">
        <f t="shared" si="128"/>
        <v>9.6</v>
      </c>
      <c r="AP97" s="182">
        <f t="shared" si="148"/>
        <v>1.2</v>
      </c>
      <c r="AQ97" s="182">
        <f t="shared" si="129"/>
        <v>7.2</v>
      </c>
      <c r="AR97" s="182">
        <f t="shared" si="130"/>
        <v>0</v>
      </c>
      <c r="AS97" s="55">
        <f t="shared" si="131"/>
        <v>0</v>
      </c>
      <c r="AT97" s="55">
        <f>IF('Indicator Data'!L100="No data","x",IF('Indicator Data'!CL100&lt;1000,"x",ROUND((IF('Indicator Data'!L100&gt;AT$195,10,IF('Indicator Data'!L100&lt;AT$194,0,10-(AT$195-'Indicator Data'!L100)/(AT$195-AT$194)*10))),1)))</f>
        <v>5.0999999999999996</v>
      </c>
      <c r="AU97" s="182">
        <f t="shared" si="132"/>
        <v>2.6</v>
      </c>
      <c r="AV97" s="55">
        <f>IF('Indicator Data'!M100="No data","x",ROUND(IF('Indicator Data'!M100=0,0,IF(LOG('Indicator Data'!M100)&gt;AV$195,10,IF(LOG('Indicator Data'!M100)&lt;AV$194,0,10-(AV$195-LOG('Indicator Data'!M100))/(AV$195-AV$194)*10))),1))</f>
        <v>3.2</v>
      </c>
      <c r="AW97" s="56">
        <f>IF(AV97="x","x",'Indicator Data'!M100/'Indicator Data'!$CK100)</f>
        <v>3.0158909824545919E-4</v>
      </c>
      <c r="AX97" s="55">
        <f t="shared" si="149"/>
        <v>0</v>
      </c>
      <c r="AY97" s="55">
        <f t="shared" si="150"/>
        <v>1.7</v>
      </c>
      <c r="AZ97" s="55" t="str">
        <f>IF('Indicator Data'!N100="No data","x",ROUND(IF('Indicator Data'!N100=0,0,IF(LOG('Indicator Data'!N100)&gt;AZ$195,10,IF(LOG('Indicator Data'!N100)&lt;AZ$194,0,10-(AZ$195-LOG('Indicator Data'!N100))/(AZ$195-AZ$194)*10))),1))</f>
        <v>x</v>
      </c>
      <c r="BA97" s="56" t="str">
        <f>IF(AZ97="x","x",'Indicator Data'!N100/'Indicator Data'!$CK100)</f>
        <v>x</v>
      </c>
      <c r="BB97" s="55" t="str">
        <f t="shared" si="151"/>
        <v>x</v>
      </c>
      <c r="BC97" s="55" t="str">
        <f t="shared" si="152"/>
        <v>x</v>
      </c>
      <c r="BD97" s="55" t="str">
        <f>IF('Indicator Data'!O100="No data","x",ROUND(IF('Indicator Data'!O100=0,0,IF(LOG('Indicator Data'!O100)&gt;BD$195,10,IF(LOG('Indicator Data'!O100)&lt;BD$194,0,10-(BD$195-LOG('Indicator Data'!O100))/(BD$195-BD$194)*10))),1))</f>
        <v>x</v>
      </c>
      <c r="BE97" s="56" t="str">
        <f>IF(BD97="x","x",'Indicator Data'!O100/'Indicator Data'!$CK100)</f>
        <v>x</v>
      </c>
      <c r="BF97" s="55" t="str">
        <f t="shared" si="153"/>
        <v>x</v>
      </c>
      <c r="BG97" s="55" t="str">
        <f t="shared" si="154"/>
        <v>x</v>
      </c>
      <c r="BH97" s="55" t="str">
        <f>IF('Indicator Data'!P100="No data","x",ROUND(IF('Indicator Data'!P100=0,0,IF(LOG('Indicator Data'!P100)&gt;BH$195,10,IF(LOG('Indicator Data'!P100)&lt;BH$194,0,10-(BH$195-LOG('Indicator Data'!P100))/(BH$195-BH$194)*10))),1))</f>
        <v>x</v>
      </c>
      <c r="BI97" s="56" t="str">
        <f>IF(BH97="x","x",'Indicator Data'!P100/'Indicator Data'!$CK100)</f>
        <v>x</v>
      </c>
      <c r="BJ97" s="55" t="str">
        <f t="shared" si="155"/>
        <v>x</v>
      </c>
      <c r="BK97" s="55" t="str">
        <f t="shared" si="156"/>
        <v>x</v>
      </c>
      <c r="BL97" s="55">
        <f t="shared" si="157"/>
        <v>1.7</v>
      </c>
      <c r="BM97" s="55">
        <f>ROUND(IF('Indicator Data'!Q100=0,0,IF(LOG('Indicator Data'!Q100)&gt;BM$195,10,IF(LOG('Indicator Data'!Q100)&lt;BM$194,0,10-(BM$195-LOG('Indicator Data'!Q100))/(BM$195-BM$194)*10))),1)</f>
        <v>0</v>
      </c>
      <c r="BN97" s="55">
        <f>ROUND(IF('Indicator Data'!R100=0,0,IF(LOG('Indicator Data'!R100)&gt;BN$195,10,IF(LOG('Indicator Data'!R100)&lt;BN$194,0,10-(BN$195-LOG('Indicator Data'!R100))/(BN$195-BN$194)*10))),1)</f>
        <v>0</v>
      </c>
      <c r="BO97" s="55">
        <f t="shared" si="158"/>
        <v>0</v>
      </c>
      <c r="BP97" s="56">
        <f>'Indicator Data'!Q100/'Indicator Data'!$CK100</f>
        <v>0</v>
      </c>
      <c r="BQ97" s="56">
        <f>'Indicator Data'!R100/'Indicator Data'!$CK100</f>
        <v>0</v>
      </c>
      <c r="BR97" s="55">
        <f t="shared" si="133"/>
        <v>0</v>
      </c>
      <c r="BS97" s="55">
        <f t="shared" si="134"/>
        <v>0</v>
      </c>
      <c r="BT97" s="55">
        <f t="shared" si="135"/>
        <v>0</v>
      </c>
      <c r="BU97" s="55">
        <f t="shared" si="159"/>
        <v>0</v>
      </c>
      <c r="BV97" s="55">
        <f>ROUND(IF('Indicator Data'!S100=0,0,IF(LOG('Indicator Data'!S100)&gt;BV$195,10,IF(LOG('Indicator Data'!S100)&lt;BV$194,0,10-(BV$195-LOG('Indicator Data'!S100))/(BV$195-BV$194)*10))),1)</f>
        <v>0</v>
      </c>
      <c r="BW97" s="55">
        <f>ROUND(IF('Indicator Data'!T100=0,0,IF(LOG('Indicator Data'!T100)&gt;BW$195,10,IF(LOG('Indicator Data'!T100)&lt;BW$194,0,10-(BW$195-LOG('Indicator Data'!T100))/(BW$195-BW$194)*10))),1)</f>
        <v>0</v>
      </c>
      <c r="BX97" s="55">
        <f t="shared" si="160"/>
        <v>0</v>
      </c>
      <c r="BY97" s="56">
        <f>'Indicator Data'!S100/'Indicator Data'!$CK100</f>
        <v>0</v>
      </c>
      <c r="BZ97" s="56">
        <f>'Indicator Data'!T100/'Indicator Data'!$CK100</f>
        <v>0</v>
      </c>
      <c r="CA97" s="55">
        <f t="shared" si="136"/>
        <v>0</v>
      </c>
      <c r="CB97" s="55">
        <f t="shared" si="137"/>
        <v>0</v>
      </c>
      <c r="CC97" s="55">
        <f t="shared" si="161"/>
        <v>0</v>
      </c>
      <c r="CD97" s="55">
        <f t="shared" si="162"/>
        <v>0</v>
      </c>
      <c r="CE97" s="55">
        <f t="shared" si="163"/>
        <v>0</v>
      </c>
      <c r="CF97" s="55">
        <f>ROUND(IF('Indicator Data'!U100=0,0,IF(LOG('Indicator Data'!U100)&gt;CF$195,10,IF(LOG('Indicator Data'!U100)&lt;CF$194,0,10-(CF$195-LOG('Indicator Data'!U100))/(CF$195-CF$194)*10))),1)</f>
        <v>6.7</v>
      </c>
      <c r="CG97" s="56">
        <f>'Indicator Data'!U100/'Indicator Data'!$CK100</f>
        <v>7.8971448203694145E-2</v>
      </c>
      <c r="CH97" s="55">
        <f t="shared" si="138"/>
        <v>0.9</v>
      </c>
      <c r="CI97" s="55">
        <f t="shared" si="164"/>
        <v>4.4000000000000004</v>
      </c>
      <c r="CJ97" s="55">
        <f>ROUND(IF('Indicator Data'!V100=0,0,IF(LOG('Indicator Data'!V100)&gt;CJ$195,10,IF(LOG('Indicator Data'!V100)&lt;CJ$194,0,10-(CJ$195-LOG('Indicator Data'!V100))/(CJ$195-CJ$194)*10))),1)</f>
        <v>8.1</v>
      </c>
      <c r="CK97" s="56">
        <f>IF('Indicator Data'!V100/'Indicator Data'!$CK100&gt;1,1,'Indicator Data'!V100/'Indicator Data'!$CK100)</f>
        <v>0.78143372728289984</v>
      </c>
      <c r="CL97" s="55">
        <f t="shared" si="139"/>
        <v>7.8</v>
      </c>
      <c r="CM97" s="55">
        <f t="shared" si="165"/>
        <v>8</v>
      </c>
      <c r="CN97" s="55">
        <f>ROUND(IF('Indicator Data'!W100=0,0,IF(LOG('Indicator Data'!W100)&gt;CN$195,10,IF(LOG('Indicator Data'!W100)&lt;CN$194,0,10-(CN$195-LOG('Indicator Data'!W100))/(CN$195-CN$194)*10))),1)</f>
        <v>7.2</v>
      </c>
      <c r="CO97" s="56">
        <f>'Indicator Data'!W100/'Indicator Data'!$CK100</f>
        <v>0.18341686362091816</v>
      </c>
      <c r="CP97" s="55">
        <f t="shared" si="140"/>
        <v>1.8</v>
      </c>
      <c r="CQ97" s="55">
        <f t="shared" si="166"/>
        <v>5.0999999999999996</v>
      </c>
      <c r="CR97" s="55">
        <f t="shared" si="141"/>
        <v>5</v>
      </c>
      <c r="CS97" s="55">
        <f>IF('Indicator Data'!BZ100="No data","x",ROUND(IF('Indicator Data'!BZ100&gt;CS$195,0,IF('Indicator Data'!BZ100&lt;CS$194,10,(CS$195-'Indicator Data'!BZ100)/(CS$195-CS$194)*10)),1))</f>
        <v>0.2</v>
      </c>
      <c r="CT97" s="55">
        <f>IF('Indicator Data'!CA100="No data","x",ROUND(IF('Indicator Data'!CA100&gt;CT$195,0,IF('Indicator Data'!CA100&lt;CT$194,10,(CT$195-'Indicator Data'!CA100)/(CT$195-CT$194)*10)),1))</f>
        <v>1.2</v>
      </c>
      <c r="CU97" s="55" t="str">
        <f>IF('Indicator Data'!AC100="No data","x",ROUND(IF('Indicator Data'!AC100&gt;CU$195,0,IF('Indicator Data'!AC100&lt;CU$194,10,(CU$195-'Indicator Data'!AC100)/(CU$195-CU$194)*10)),1))</f>
        <v>x</v>
      </c>
      <c r="CV97" s="55">
        <f t="shared" si="142"/>
        <v>0.7</v>
      </c>
      <c r="CW97" s="55">
        <f>IF('Indicator Data'!X100="No data","x",ROUND(IF(LOG('Indicator Data'!X100)&gt;CW$195,10,IF(LOG('Indicator Data'!X100)&lt;CW$194,0,10-(CW$195-LOG('Indicator Data'!X100))/(CW$195-CW$194)*10)),1))</f>
        <v>9.4</v>
      </c>
      <c r="CX97" s="55">
        <f>IF('Indicator Data'!Y100="No data","x",ROUND(IF('Indicator Data'!Y100&gt;CX$195,10,IF('Indicator Data'!Y100&lt;CX$194,0,10-(CX$195-'Indicator Data'!Y100)/(CX$195-CX$194)*10)),1))</f>
        <v>1.5</v>
      </c>
      <c r="CY97" s="55">
        <f>IF('Indicator Data'!Z100="No data","x",ROUND(IF('Indicator Data'!Z100&gt;CY$195,10,IF('Indicator Data'!Z100&lt;CY$194,0,10-(CY$195-'Indicator Data'!Z100)/(CY$195-CY$194)*10)),1))</f>
        <v>8.9</v>
      </c>
      <c r="CZ97" s="55" t="str">
        <f>IF('Indicator Data'!AA100="No data","x",ROUND(IF('Indicator Data'!AA100&gt;CZ$195,10,IF('Indicator Data'!AA100&lt;CZ$194,0,10-(CZ$195-'Indicator Data'!AA100)/(CZ$195-CZ$194)*10)),1))</f>
        <v>x</v>
      </c>
      <c r="DA97" s="55">
        <f t="shared" si="167"/>
        <v>6.6</v>
      </c>
      <c r="DB97" s="55">
        <f t="shared" si="168"/>
        <v>4.5999999999999996</v>
      </c>
      <c r="DC97" s="55">
        <f>IF('Indicator Data'!AF100="No data","x",ROUND(IF('Indicator Data'!AF100&gt;DC$195,10,IF('Indicator Data'!AF100&lt;DC$194,0,10-(DC$195-'Indicator Data'!AF100)/(DC$195-DC$194)*10)),1))</f>
        <v>5.9</v>
      </c>
      <c r="DD97" s="55">
        <f>IF('Indicator Data'!AG100="No data","x",ROUND(IF('Indicator Data'!AG100&gt;DD$195,10,IF('Indicator Data'!AG100&lt;DD$194,0,10-(DD$195-'Indicator Data'!AG100)/(DD$195-DD$194)*10)),1))</f>
        <v>2.4</v>
      </c>
      <c r="DE97" s="55">
        <f t="shared" si="169"/>
        <v>5.6</v>
      </c>
      <c r="DF97" s="55">
        <f>IF('Indicator Data'!AB100="No data","x",ROUND(IF('Indicator Data'!AB100&gt;DF$195,10,IF('Indicator Data'!AB100&lt;DF$194,0,10-(DF$195-'Indicator Data'!AB100)/(DF$195-DF$194)*10)),1))</f>
        <v>0</v>
      </c>
      <c r="DG97" s="55">
        <f t="shared" si="170"/>
        <v>0.5</v>
      </c>
      <c r="DH97" s="183" t="str">
        <f>IF('Indicator Data'!AD100="No data","x",'Indicator Data'!AD100/'Indicator Data'!$CJ100)</f>
        <v>x</v>
      </c>
      <c r="DI97" s="55" t="str">
        <f t="shared" si="171"/>
        <v>x</v>
      </c>
      <c r="DJ97" s="55">
        <f>IF('Indicator Data'!AE100="No data","x",ROUND(IF('Indicator Data'!AE100&gt;DJ$195,0,IF('Indicator Data'!AE100&lt;DJ$194,10,(DJ$195-'Indicator Data'!AE100)/(DJ$195-DJ$194)*10)),1))</f>
        <v>6</v>
      </c>
      <c r="DK97" s="55">
        <f t="shared" si="172"/>
        <v>6</v>
      </c>
      <c r="DL97" s="55">
        <f t="shared" si="173"/>
        <v>4</v>
      </c>
      <c r="DM97" s="57">
        <f t="shared" si="143"/>
        <v>3.9</v>
      </c>
      <c r="DN97" s="58">
        <f t="shared" si="144"/>
        <v>5.3</v>
      </c>
      <c r="DO97" s="55">
        <f>ROUND(IF('Indicator Data'!AH100=0,0,IF('Indicator Data'!AH100&gt;DO$195,10,IF('Indicator Data'!AH100&lt;DO$194,0,10-(DO$195-'Indicator Data'!AH100)/(DO$195-DO$194)*10))),1)</f>
        <v>8.3000000000000007</v>
      </c>
      <c r="DP97" s="55">
        <f>ROUND(IF('Indicator Data'!AI100=0,0,IF(LOG('Indicator Data'!AI100)&gt;LOG(DP$195),10,IF(LOG('Indicator Data'!AI100)&lt;LOG(DP$194),0,10-(LOG(DP$195)-LOG('Indicator Data'!AI100))/(LOG(DP$195)-LOG(DP$194))*10))),1)</f>
        <v>7.2</v>
      </c>
      <c r="DQ97" s="57">
        <f t="shared" si="145"/>
        <v>7.8</v>
      </c>
      <c r="DR97" s="55">
        <f>'Indicator Data'!AJ100</f>
        <v>0</v>
      </c>
      <c r="DS97" s="55">
        <f>'Indicator Data'!AK100</f>
        <v>0</v>
      </c>
      <c r="DT97" s="57">
        <f t="shared" si="146"/>
        <v>0</v>
      </c>
      <c r="DU97" s="58">
        <f t="shared" si="147"/>
        <v>5.5</v>
      </c>
      <c r="DV97" s="15"/>
      <c r="DW97" s="103"/>
    </row>
    <row r="98" spans="1:127" s="4" customFormat="1" x14ac:dyDescent="0.3">
      <c r="A98" s="121" t="str">
        <f>'Indicator Data'!A101</f>
        <v>Lesotho</v>
      </c>
      <c r="B98" s="59" t="str">
        <f>'Indicator Data'!B101</f>
        <v>LSO</v>
      </c>
      <c r="C98" s="55">
        <f>ROUND(IF('Indicator Data'!C101=0,0.1,IF(LOG('Indicator Data'!C101)&gt;C$195,10,IF(LOG('Indicator Data'!C101)&lt;C$194,0,10-(C$195-LOG('Indicator Data'!C101))/(C$195-C$194)*10))),1)</f>
        <v>0.1</v>
      </c>
      <c r="D98" s="55">
        <f>ROUND(IF('Indicator Data'!D101=0,0.1,IF(LOG('Indicator Data'!D101)&gt;D$195,10,IF(LOG('Indicator Data'!D101)&lt;D$194,0,10-(D$195-LOG('Indicator Data'!D101))/(D$195-D$194)*10))),1)</f>
        <v>0.1</v>
      </c>
      <c r="E98" s="55">
        <f t="shared" si="107"/>
        <v>0.1</v>
      </c>
      <c r="F98" s="55">
        <f>IF('Indicator Data'!E101="No data",0.1,(ROUND(IF('Indicator Data'!E101=0,0,IF(LOG('Indicator Data'!E101)&gt;F$195,10,IF(LOG('Indicator Data'!E101)&lt;F$194,0,10-(F$195-LOG('Indicator Data'!E101))/(F$195-F$194)*10))),1)))</f>
        <v>4.2</v>
      </c>
      <c r="G98" s="55">
        <f>ROUND(IF('Indicator Data'!F101=0,0,IF(LOG('Indicator Data'!F101)&gt;G$195,10,IF(LOG('Indicator Data'!F101)&lt;G$194,0,10-(G$195-LOG('Indicator Data'!F101))/(G$195-G$194)*10))),1)</f>
        <v>0</v>
      </c>
      <c r="H98" s="55">
        <f>ROUND(IF('Indicator Data'!G101=0,0,IF(LOG('Indicator Data'!G101)&gt;H$195,10,IF(LOG('Indicator Data'!G101)&lt;H$194,0,10-(H$195-LOG('Indicator Data'!G101))/(H$195-H$194)*10))),1)</f>
        <v>0</v>
      </c>
      <c r="I98" s="55">
        <f>ROUND(IF('Indicator Data'!H101=0,0,IF(LOG('Indicator Data'!H101)&gt;I$195,10,IF(LOG('Indicator Data'!H101)&lt;I$194,0,10-(I$195-LOG('Indicator Data'!H101))/(I$195-I$194)*10))),1)</f>
        <v>0</v>
      </c>
      <c r="J98" s="55">
        <f t="shared" si="108"/>
        <v>0</v>
      </c>
      <c r="K98" s="55">
        <f>ROUND(IF('Indicator Data'!I101=0,0,IF(LOG('Indicator Data'!I101)&gt;K$195,10,IF(LOG('Indicator Data'!I101)&lt;K$194,0,10-(K$195-LOG('Indicator Data'!I101))/(K$195-K$194)*10))),1)</f>
        <v>0</v>
      </c>
      <c r="L98" s="55">
        <f t="shared" si="109"/>
        <v>0</v>
      </c>
      <c r="M98" s="55">
        <f>ROUND(IF('Indicator Data'!J101=0,0,IF(LOG('Indicator Data'!J101)&gt;M$195,10,IF(LOG('Indicator Data'!J101)&lt;M$194,0,10-(M$195-LOG('Indicator Data'!J101))/(M$195-M$194)*10))),1)</f>
        <v>9.8000000000000007</v>
      </c>
      <c r="N98" s="56">
        <f>'Indicator Data'!C101/'Indicator Data'!$CK101</f>
        <v>0</v>
      </c>
      <c r="O98" s="56">
        <f>'Indicator Data'!D101/'Indicator Data'!$CK101</f>
        <v>0</v>
      </c>
      <c r="P98" s="56">
        <f>IF(F98=0.1,"x",'Indicator Data'!E101/'Indicator Data'!$CK101)</f>
        <v>2.3437435972211997E-3</v>
      </c>
      <c r="Q98" s="56">
        <f>'Indicator Data'!F101/'Indicator Data'!$CK101</f>
        <v>0</v>
      </c>
      <c r="R98" s="56">
        <f>'Indicator Data'!G101/'Indicator Data'!$CK101</f>
        <v>0</v>
      </c>
      <c r="S98" s="56">
        <f>'Indicator Data'!H101/'Indicator Data'!$CK101</f>
        <v>0</v>
      </c>
      <c r="T98" s="56">
        <f>'Indicator Data'!I101/'Indicator Data'!$CK101</f>
        <v>0</v>
      </c>
      <c r="U98" s="56">
        <f>'Indicator Data'!J101/'Indicator Data'!$CK101</f>
        <v>4.0334986354022738E-2</v>
      </c>
      <c r="V98" s="55">
        <f t="shared" si="110"/>
        <v>0</v>
      </c>
      <c r="W98" s="55">
        <f t="shared" si="111"/>
        <v>0</v>
      </c>
      <c r="X98" s="55">
        <f t="shared" si="112"/>
        <v>0</v>
      </c>
      <c r="Y98" s="55">
        <f t="shared" si="113"/>
        <v>1.6</v>
      </c>
      <c r="Z98" s="55">
        <f t="shared" si="114"/>
        <v>0</v>
      </c>
      <c r="AA98" s="55">
        <f t="shared" si="115"/>
        <v>0</v>
      </c>
      <c r="AB98" s="55">
        <f t="shared" si="116"/>
        <v>0</v>
      </c>
      <c r="AC98" s="55">
        <f t="shared" si="117"/>
        <v>0</v>
      </c>
      <c r="AD98" s="55">
        <f t="shared" si="118"/>
        <v>0</v>
      </c>
      <c r="AE98" s="55">
        <f t="shared" si="119"/>
        <v>0</v>
      </c>
      <c r="AF98" s="55">
        <f t="shared" si="120"/>
        <v>10</v>
      </c>
      <c r="AG98" s="55">
        <f>ROUND(IF('Indicator Data'!K101=0,0,IF('Indicator Data'!K101&gt;AG$195,10,IF('Indicator Data'!K101&lt;AG$194,0,10-(AG$195-'Indicator Data'!K101)/(AG$195-AG$194)*10))),1)</f>
        <v>4.8</v>
      </c>
      <c r="AH98" s="55">
        <f t="shared" si="121"/>
        <v>0.1</v>
      </c>
      <c r="AI98" s="55">
        <f t="shared" si="122"/>
        <v>0.1</v>
      </c>
      <c r="AJ98" s="55">
        <f t="shared" si="123"/>
        <v>0</v>
      </c>
      <c r="AK98" s="55">
        <f t="shared" si="124"/>
        <v>0</v>
      </c>
      <c r="AL98" s="55">
        <f t="shared" si="125"/>
        <v>0</v>
      </c>
      <c r="AM98" s="55">
        <f t="shared" si="126"/>
        <v>0</v>
      </c>
      <c r="AN98" s="55">
        <f t="shared" si="127"/>
        <v>9.9</v>
      </c>
      <c r="AO98" s="182">
        <f t="shared" si="128"/>
        <v>0.1</v>
      </c>
      <c r="AP98" s="182">
        <f t="shared" si="148"/>
        <v>3</v>
      </c>
      <c r="AQ98" s="182">
        <f t="shared" si="129"/>
        <v>0</v>
      </c>
      <c r="AR98" s="182">
        <f t="shared" si="130"/>
        <v>0</v>
      </c>
      <c r="AS98" s="55">
        <f t="shared" si="131"/>
        <v>7.4</v>
      </c>
      <c r="AT98" s="55">
        <f>IF('Indicator Data'!L101="No data","x",IF('Indicator Data'!CL101&lt;1000,"x",ROUND((IF('Indicator Data'!L101&gt;AT$195,10,IF('Indicator Data'!L101&lt;AT$194,0,10-(AT$195-'Indicator Data'!L101)/(AT$195-AT$194)*10))),1)))</f>
        <v>3</v>
      </c>
      <c r="AU98" s="182">
        <f t="shared" si="132"/>
        <v>5.2</v>
      </c>
      <c r="AV98" s="55">
        <f>IF('Indicator Data'!M101="No data","x",ROUND(IF('Indicator Data'!M101=0,0,IF(LOG('Indicator Data'!M101)&gt;AV$195,10,IF(LOG('Indicator Data'!M101)&lt;AV$194,0,10-(AV$195-LOG('Indicator Data'!M101))/(AV$195-AV$194)*10))),1))</f>
        <v>6.7</v>
      </c>
      <c r="AW98" s="56">
        <f>IF(AV98="x","x",'Indicator Data'!M101/'Indicator Data'!$CK101)</f>
        <v>0.21885021426833323</v>
      </c>
      <c r="AX98" s="55">
        <f t="shared" si="149"/>
        <v>2.4</v>
      </c>
      <c r="AY98" s="55">
        <f t="shared" si="150"/>
        <v>4.9000000000000004</v>
      </c>
      <c r="AZ98" s="55">
        <f>IF('Indicator Data'!N101="No data","x",ROUND(IF('Indicator Data'!N101=0,0,IF(LOG('Indicator Data'!N101)&gt;AZ$195,10,IF(LOG('Indicator Data'!N101)&lt;AZ$194,0,10-(AZ$195-LOG('Indicator Data'!N101))/(AZ$195-AZ$194)*10))),1))</f>
        <v>0</v>
      </c>
      <c r="BA98" s="56">
        <f>IF(AZ98="x","x",'Indicator Data'!N101/'Indicator Data'!$CK101)</f>
        <v>0</v>
      </c>
      <c r="BB98" s="55">
        <f t="shared" si="151"/>
        <v>0</v>
      </c>
      <c r="BC98" s="55">
        <f t="shared" si="152"/>
        <v>0</v>
      </c>
      <c r="BD98" s="55">
        <f>IF('Indicator Data'!O101="No data","x",ROUND(IF('Indicator Data'!O101=0,0,IF(LOG('Indicator Data'!O101)&gt;BD$195,10,IF(LOG('Indicator Data'!O101)&lt;BD$194,0,10-(BD$195-LOG('Indicator Data'!O101))/(BD$195-BD$194)*10))),1))</f>
        <v>0</v>
      </c>
      <c r="BE98" s="56">
        <f>IF(BD98="x","x",'Indicator Data'!O101/'Indicator Data'!$CK101)</f>
        <v>0</v>
      </c>
      <c r="BF98" s="55">
        <f t="shared" si="153"/>
        <v>0</v>
      </c>
      <c r="BG98" s="55">
        <f t="shared" si="154"/>
        <v>0</v>
      </c>
      <c r="BH98" s="55">
        <f>IF('Indicator Data'!P101="No data","x",ROUND(IF('Indicator Data'!P101=0,0,IF(LOG('Indicator Data'!P101)&gt;BH$195,10,IF(LOG('Indicator Data'!P101)&lt;BH$194,0,10-(BH$195-LOG('Indicator Data'!P101))/(BH$195-BH$194)*10))),1))</f>
        <v>0</v>
      </c>
      <c r="BI98" s="56">
        <f>IF(BH98="x","x",'Indicator Data'!P101/'Indicator Data'!$CK101)</f>
        <v>0</v>
      </c>
      <c r="BJ98" s="55">
        <f t="shared" si="155"/>
        <v>0</v>
      </c>
      <c r="BK98" s="55">
        <f t="shared" si="156"/>
        <v>0</v>
      </c>
      <c r="BL98" s="55">
        <f t="shared" si="157"/>
        <v>1.5</v>
      </c>
      <c r="BM98" s="55">
        <f>ROUND(IF('Indicator Data'!Q101=0,0,IF(LOG('Indicator Data'!Q101)&gt;BM$195,10,IF(LOG('Indicator Data'!Q101)&lt;BM$194,0,10-(BM$195-LOG('Indicator Data'!Q101))/(BM$195-BM$194)*10))),1)</f>
        <v>0</v>
      </c>
      <c r="BN98" s="55">
        <f>ROUND(IF('Indicator Data'!R101=0,0,IF(LOG('Indicator Data'!R101)&gt;BN$195,10,IF(LOG('Indicator Data'!R101)&lt;BN$194,0,10-(BN$195-LOG('Indicator Data'!R101))/(BN$195-BN$194)*10))),1)</f>
        <v>0</v>
      </c>
      <c r="BO98" s="55">
        <f t="shared" si="158"/>
        <v>0</v>
      </c>
      <c r="BP98" s="56">
        <f>'Indicator Data'!Q101/'Indicator Data'!$CK101</f>
        <v>0</v>
      </c>
      <c r="BQ98" s="56">
        <f>'Indicator Data'!R101/'Indicator Data'!$CK101</f>
        <v>0</v>
      </c>
      <c r="BR98" s="55">
        <f t="shared" si="133"/>
        <v>0</v>
      </c>
      <c r="BS98" s="55">
        <f t="shared" si="134"/>
        <v>0</v>
      </c>
      <c r="BT98" s="55">
        <f t="shared" si="135"/>
        <v>0</v>
      </c>
      <c r="BU98" s="55">
        <f t="shared" si="159"/>
        <v>0</v>
      </c>
      <c r="BV98" s="55">
        <f>ROUND(IF('Indicator Data'!S101=0,0,IF(LOG('Indicator Data'!S101)&gt;BV$195,10,IF(LOG('Indicator Data'!S101)&lt;BV$194,0,10-(BV$195-LOG('Indicator Data'!S101))/(BV$195-BV$194)*10))),1)</f>
        <v>0</v>
      </c>
      <c r="BW98" s="55">
        <f>ROUND(IF('Indicator Data'!T101=0,0,IF(LOG('Indicator Data'!T101)&gt;BW$195,10,IF(LOG('Indicator Data'!T101)&lt;BW$194,0,10-(BW$195-LOG('Indicator Data'!T101))/(BW$195-BW$194)*10))),1)</f>
        <v>0</v>
      </c>
      <c r="BX98" s="55">
        <f t="shared" si="160"/>
        <v>0</v>
      </c>
      <c r="BY98" s="56">
        <f>'Indicator Data'!S101/'Indicator Data'!$CK101</f>
        <v>0</v>
      </c>
      <c r="BZ98" s="56">
        <f>'Indicator Data'!T101/'Indicator Data'!$CK101</f>
        <v>0</v>
      </c>
      <c r="CA98" s="55">
        <f t="shared" si="136"/>
        <v>0</v>
      </c>
      <c r="CB98" s="55">
        <f t="shared" si="137"/>
        <v>0</v>
      </c>
      <c r="CC98" s="55">
        <f t="shared" si="161"/>
        <v>0</v>
      </c>
      <c r="CD98" s="55">
        <f t="shared" si="162"/>
        <v>0</v>
      </c>
      <c r="CE98" s="55">
        <f t="shared" si="163"/>
        <v>0</v>
      </c>
      <c r="CF98" s="55">
        <f>ROUND(IF('Indicator Data'!U101=0,0,IF(LOG('Indicator Data'!U101)&gt;CF$195,10,IF(LOG('Indicator Data'!U101)&lt;CF$194,0,10-(CF$195-LOG('Indicator Data'!U101))/(CF$195-CF$194)*10))),1)</f>
        <v>0</v>
      </c>
      <c r="CG98" s="56">
        <f>'Indicator Data'!U101/'Indicator Data'!$CK101</f>
        <v>0</v>
      </c>
      <c r="CH98" s="55">
        <f t="shared" si="138"/>
        <v>0</v>
      </c>
      <c r="CI98" s="55">
        <f t="shared" si="164"/>
        <v>0</v>
      </c>
      <c r="CJ98" s="55">
        <f>ROUND(IF('Indicator Data'!V101=0,0,IF(LOG('Indicator Data'!V101)&gt;CJ$195,10,IF(LOG('Indicator Data'!V101)&lt;CJ$194,0,10-(CJ$195-LOG('Indicator Data'!V101))/(CJ$195-CJ$194)*10))),1)</f>
        <v>0</v>
      </c>
      <c r="CK98" s="56">
        <f>IF('Indicator Data'!V101/'Indicator Data'!$CK101&gt;1,1,'Indicator Data'!V101/'Indicator Data'!$CK101)</f>
        <v>0</v>
      </c>
      <c r="CL98" s="55">
        <f t="shared" si="139"/>
        <v>0</v>
      </c>
      <c r="CM98" s="55">
        <f t="shared" si="165"/>
        <v>0</v>
      </c>
      <c r="CN98" s="55">
        <f>ROUND(IF('Indicator Data'!W101=0,0,IF(LOG('Indicator Data'!W101)&gt;CN$195,10,IF(LOG('Indicator Data'!W101)&lt;CN$194,0,10-(CN$195-LOG('Indicator Data'!W101))/(CN$195-CN$194)*10))),1)</f>
        <v>0</v>
      </c>
      <c r="CO98" s="56">
        <f>'Indicator Data'!W101/'Indicator Data'!$CK101</f>
        <v>0</v>
      </c>
      <c r="CP98" s="55">
        <f t="shared" si="140"/>
        <v>0</v>
      </c>
      <c r="CQ98" s="55">
        <f t="shared" si="166"/>
        <v>0</v>
      </c>
      <c r="CR98" s="55">
        <f t="shared" si="141"/>
        <v>0</v>
      </c>
      <c r="CS98" s="55">
        <f>IF('Indicator Data'!BZ101="No data","x",ROUND(IF('Indicator Data'!BZ101&gt;CS$195,0,IF('Indicator Data'!BZ101&lt;CS$194,10,(CS$195-'Indicator Data'!BZ101)/(CS$195-CS$194)*10)),1))</f>
        <v>6.4</v>
      </c>
      <c r="CT98" s="55">
        <f>IF('Indicator Data'!CA101="No data","x",ROUND(IF('Indicator Data'!CA101&gt;CT$195,0,IF('Indicator Data'!CA101&lt;CT$194,10,(CT$195-'Indicator Data'!CA101)/(CT$195-CT$194)*10)),1))</f>
        <v>5.2</v>
      </c>
      <c r="CU98" s="55">
        <f>IF('Indicator Data'!AC101="No data","x",ROUND(IF('Indicator Data'!AC101&gt;CU$195,0,IF('Indicator Data'!AC101&lt;CU$194,10,(CU$195-'Indicator Data'!AC101)/(CU$195-CU$194)*10)),1))</f>
        <v>9.8000000000000007</v>
      </c>
      <c r="CV98" s="55">
        <f t="shared" si="142"/>
        <v>7.1</v>
      </c>
      <c r="CW98" s="55">
        <f>IF('Indicator Data'!X101="No data","x",ROUND(IF(LOG('Indicator Data'!X101)&gt;CW$195,10,IF(LOG('Indicator Data'!X101)&lt;CW$194,0,10-(CW$195-LOG('Indicator Data'!X101))/(CW$195-CW$194)*10)),1))</f>
        <v>6.1</v>
      </c>
      <c r="CX98" s="55">
        <f>IF('Indicator Data'!Y101="No data","x",ROUND(IF('Indicator Data'!Y101&gt;CX$195,10,IF('Indicator Data'!Y101&lt;CX$194,0,10-(CX$195-'Indicator Data'!Y101)/(CX$195-CX$194)*10)),1))</f>
        <v>4.5999999999999996</v>
      </c>
      <c r="CY98" s="55">
        <f>IF('Indicator Data'!Z101="No data","x",ROUND(IF('Indicator Data'!Z101&gt;CY$195,10,IF('Indicator Data'!Z101&lt;CY$194,0,10-(CY$195-'Indicator Data'!Z101)/(CY$195-CY$194)*10)),1))</f>
        <v>2.8</v>
      </c>
      <c r="CZ98" s="55">
        <f>IF('Indicator Data'!AA101="No data","x",ROUND(IF('Indicator Data'!AA101&gt;CZ$195,10,IF('Indicator Data'!AA101&lt;CZ$194,0,10-(CZ$195-'Indicator Data'!AA101)/(CZ$195-CZ$194)*10)),1))</f>
        <v>3.4</v>
      </c>
      <c r="DA98" s="55">
        <f t="shared" si="167"/>
        <v>4.2</v>
      </c>
      <c r="DB98" s="55">
        <f t="shared" si="168"/>
        <v>5.2</v>
      </c>
      <c r="DC98" s="55">
        <f>IF('Indicator Data'!AF101="No data","x",ROUND(IF('Indicator Data'!AF101&gt;DC$195,10,IF('Indicator Data'!AF101&lt;DC$194,0,10-(DC$195-'Indicator Data'!AF101)/(DC$195-DC$194)*10)),1))</f>
        <v>6.6</v>
      </c>
      <c r="DD98" s="55">
        <f>IF('Indicator Data'!AG101="No data","x",ROUND(IF('Indicator Data'!AG101&gt;DD$195,10,IF('Indicator Data'!AG101&lt;DD$194,0,10-(DD$195-'Indicator Data'!AG101)/(DD$195-DD$194)*10)),1))</f>
        <v>4.5999999999999996</v>
      </c>
      <c r="DE98" s="55">
        <f t="shared" si="169"/>
        <v>4.7</v>
      </c>
      <c r="DF98" s="55">
        <f>IF('Indicator Data'!AB101="No data","x",ROUND(IF('Indicator Data'!AB101&gt;DF$195,10,IF('Indicator Data'!AB101&lt;DF$194,0,10-(DF$195-'Indicator Data'!AB101)/(DF$195-DF$194)*10)),1))</f>
        <v>9.1</v>
      </c>
      <c r="DG98" s="55">
        <f t="shared" si="170"/>
        <v>7.6</v>
      </c>
      <c r="DH98" s="183">
        <f>IF('Indicator Data'!AD101="No data","x",'Indicator Data'!AD101/'Indicator Data'!$CJ101)</f>
        <v>4.150066791607831E-4</v>
      </c>
      <c r="DI98" s="55">
        <f t="shared" si="171"/>
        <v>5.8</v>
      </c>
      <c r="DJ98" s="55">
        <f>IF('Indicator Data'!AE101="No data","x",ROUND(IF('Indicator Data'!AE101&gt;DJ$195,0,IF('Indicator Data'!AE101&lt;DJ$194,10,(DJ$195-'Indicator Data'!AE101)/(DJ$195-DJ$194)*10)),1))</f>
        <v>6</v>
      </c>
      <c r="DK98" s="55">
        <f t="shared" si="172"/>
        <v>5.9</v>
      </c>
      <c r="DL98" s="55">
        <f t="shared" si="173"/>
        <v>6.1</v>
      </c>
      <c r="DM98" s="57">
        <f t="shared" si="143"/>
        <v>3.6</v>
      </c>
      <c r="DN98" s="58">
        <f t="shared" si="144"/>
        <v>2.2000000000000002</v>
      </c>
      <c r="DO98" s="55">
        <f>ROUND(IF('Indicator Data'!AH101=0,0,IF('Indicator Data'!AH101&gt;DO$195,10,IF('Indicator Data'!AH101&lt;DO$194,0,10-(DO$195-'Indicator Data'!AH101)/(DO$195-DO$194)*10))),1)</f>
        <v>3.5</v>
      </c>
      <c r="DP98" s="55">
        <f>ROUND(IF('Indicator Data'!AI101=0,0,IF(LOG('Indicator Data'!AI101)&gt;LOG(DP$195),10,IF(LOG('Indicator Data'!AI101)&lt;LOG(DP$194),0,10-(LOG(DP$195)-LOG('Indicator Data'!AI101))/(LOG(DP$195)-LOG(DP$194))*10))),1)</f>
        <v>2.5</v>
      </c>
      <c r="DQ98" s="57">
        <f t="shared" si="145"/>
        <v>3</v>
      </c>
      <c r="DR98" s="55">
        <f>'Indicator Data'!AJ101</f>
        <v>0</v>
      </c>
      <c r="DS98" s="55">
        <f>'Indicator Data'!AK101</f>
        <v>0</v>
      </c>
      <c r="DT98" s="57">
        <f t="shared" si="146"/>
        <v>0</v>
      </c>
      <c r="DU98" s="58">
        <f t="shared" si="147"/>
        <v>2.1</v>
      </c>
      <c r="DV98" s="15"/>
      <c r="DW98" s="103"/>
    </row>
    <row r="99" spans="1:127" s="4" customFormat="1" x14ac:dyDescent="0.3">
      <c r="A99" s="121" t="str">
        <f>'Indicator Data'!A102</f>
        <v>Liberia</v>
      </c>
      <c r="B99" s="59" t="str">
        <f>'Indicator Data'!B102</f>
        <v>LBR</v>
      </c>
      <c r="C99" s="55">
        <f>ROUND(IF('Indicator Data'!C102=0,0.1,IF(LOG('Indicator Data'!C102)&gt;C$195,10,IF(LOG('Indicator Data'!C102)&lt;C$194,0,10-(C$195-LOG('Indicator Data'!C102))/(C$195-C$194)*10))),1)</f>
        <v>0.1</v>
      </c>
      <c r="D99" s="55">
        <f>ROUND(IF('Indicator Data'!D102=0,0.1,IF(LOG('Indicator Data'!D102)&gt;D$195,10,IF(LOG('Indicator Data'!D102)&lt;D$194,0,10-(D$195-LOG('Indicator Data'!D102))/(D$195-D$194)*10))),1)</f>
        <v>0.1</v>
      </c>
      <c r="E99" s="55">
        <f t="shared" ref="E99:E130" si="174">ROUND((10-GEOMEAN(((10-C99)/10*9+1),((10-D99)/10*9+1)))/9*10,1)</f>
        <v>0.1</v>
      </c>
      <c r="F99" s="55">
        <f>IF('Indicator Data'!E102="No data",0.1,(ROUND(IF('Indicator Data'!E102=0,0,IF(LOG('Indicator Data'!E102)&gt;F$195,10,IF(LOG('Indicator Data'!E102)&lt;F$194,0,10-(F$195-LOG('Indicator Data'!E102))/(F$195-F$194)*10))),1)))</f>
        <v>6.5</v>
      </c>
      <c r="G99" s="55">
        <f>ROUND(IF('Indicator Data'!F102=0,0,IF(LOG('Indicator Data'!F102)&gt;G$195,10,IF(LOG('Indicator Data'!F102)&lt;G$194,0,10-(G$195-LOG('Indicator Data'!F102))/(G$195-G$194)*10))),1)</f>
        <v>4.8</v>
      </c>
      <c r="H99" s="55">
        <f>ROUND(IF('Indicator Data'!G102=0,0,IF(LOG('Indicator Data'!G102)&gt;H$195,10,IF(LOG('Indicator Data'!G102)&lt;H$194,0,10-(H$195-LOG('Indicator Data'!G102))/(H$195-H$194)*10))),1)</f>
        <v>0</v>
      </c>
      <c r="I99" s="55">
        <f>ROUND(IF('Indicator Data'!H102=0,0,IF(LOG('Indicator Data'!H102)&gt;I$195,10,IF(LOG('Indicator Data'!H102)&lt;I$194,0,10-(I$195-LOG('Indicator Data'!H102))/(I$195-I$194)*10))),1)</f>
        <v>0</v>
      </c>
      <c r="J99" s="55">
        <f t="shared" ref="J99:J130" si="175">ROUND((10-GEOMEAN(((10-H99)/10*9+1),((10-I99)/10*9+1)))/9*10,1)</f>
        <v>0</v>
      </c>
      <c r="K99" s="55">
        <f>ROUND(IF('Indicator Data'!I102=0,0,IF(LOG('Indicator Data'!I102)&gt;K$195,10,IF(LOG('Indicator Data'!I102)&lt;K$194,0,10-(K$195-LOG('Indicator Data'!I102))/(K$195-K$194)*10))),1)</f>
        <v>0</v>
      </c>
      <c r="L99" s="55">
        <f t="shared" ref="L99:L130" si="176">ROUND((10-GEOMEAN(((10-J99)/10*9+1),((10-K99)/10*9+1)))/9*10,1)</f>
        <v>0</v>
      </c>
      <c r="M99" s="55">
        <f>ROUND(IF('Indicator Data'!J102=0,0,IF(LOG('Indicator Data'!J102)&gt;M$195,10,IF(LOG('Indicator Data'!J102)&lt;M$194,0,10-(M$195-LOG('Indicator Data'!J102))/(M$195-M$194)*10))),1)</f>
        <v>0</v>
      </c>
      <c r="N99" s="56">
        <f>'Indicator Data'!C102/'Indicator Data'!$CK102</f>
        <v>0</v>
      </c>
      <c r="O99" s="56">
        <f>'Indicator Data'!D102/'Indicator Data'!$CK102</f>
        <v>0</v>
      </c>
      <c r="P99" s="56">
        <f>IF(F99=0.1,"x",'Indicator Data'!E102/'Indicator Data'!$CK102)</f>
        <v>8.8285103096373656E-3</v>
      </c>
      <c r="Q99" s="56">
        <f>'Indicator Data'!F102/'Indicator Data'!$CK102</f>
        <v>1.715500234456135E-6</v>
      </c>
      <c r="R99" s="56">
        <f>'Indicator Data'!G102/'Indicator Data'!$CK102</f>
        <v>0</v>
      </c>
      <c r="S99" s="56">
        <f>'Indicator Data'!H102/'Indicator Data'!$CK102</f>
        <v>0</v>
      </c>
      <c r="T99" s="56">
        <f>'Indicator Data'!I102/'Indicator Data'!$CK102</f>
        <v>0</v>
      </c>
      <c r="U99" s="56">
        <f>'Indicator Data'!J102/'Indicator Data'!$CK102</f>
        <v>0</v>
      </c>
      <c r="V99" s="55">
        <f t="shared" ref="V99:V130" si="177">ROUND(IF(N99&gt;V$195,10,IF(N99&lt;V$194,0,10-(V$195-N99)/(V$195-V$194)*10)),1)</f>
        <v>0</v>
      </c>
      <c r="W99" s="55">
        <f t="shared" ref="W99:W130" si="178">ROUND(IF(O99&gt;W$195,10,IF(O99&lt;W$194,0,10-(W$195-O99)/(W$195-W$194)*10)),1)</f>
        <v>0</v>
      </c>
      <c r="X99" s="55">
        <f t="shared" ref="X99:X130" si="179">ROUND(((10-GEOMEAN(((10-V99)/10*9+1),((10-W99)/10*9+1)))/9*10),1)</f>
        <v>0</v>
      </c>
      <c r="Y99" s="55">
        <f t="shared" ref="Y99:Y130" si="180">IF(P99="x",0.1,ROUND(IF(P99&gt;Y$195,10,IF(P99&lt;Y$194,0,10-(Y$195-P99)/(Y$195-Y$194)*10)),1))</f>
        <v>5.9</v>
      </c>
      <c r="Z99" s="55">
        <f t="shared" ref="Z99:Z130" si="181">ROUND(IF(Q99=0,0,IF(LOG(Q99)&gt;Z$195,10,IF(LOG(Q99)&lt;=Z$194,0,10-(Z$195-LOG(Q99))/(Z$195-Z$194)*10))),1)</f>
        <v>6.1</v>
      </c>
      <c r="AA99" s="55">
        <f t="shared" ref="AA99:AA130" si="182">ROUND(IF(R99&gt;AA$195,10,IF(R99&lt;AA$194,0,10-(AA$195-R99)/(AA$195-AA$194)*10)),1)</f>
        <v>0</v>
      </c>
      <c r="AB99" s="55">
        <f t="shared" ref="AB99:AB130" si="183">ROUND(IF(S99&gt;AB$195,10,IF(S99&lt;AB$194,0,10-(AB$195-S99)/(AB$195-AB$194)*10)),1)</f>
        <v>0</v>
      </c>
      <c r="AC99" s="55">
        <f t="shared" ref="AC99:AC130" si="184">ROUND(((10-GEOMEAN(((10-AA99)/10*9+1),((10-AB99)/10*9+1)))/9*10),1)</f>
        <v>0</v>
      </c>
      <c r="AD99" s="55">
        <f t="shared" ref="AD99:AD130" si="185">ROUND(IF(T99=0,0,IF(T99&gt;AD$195,10,IF(T99&lt;=AD$194,0,10-(AD$195-T99)/(AD$195-AD$194)*10))),1)</f>
        <v>0</v>
      </c>
      <c r="AE99" s="55">
        <f t="shared" ref="AE99:AE130" si="186">ROUND((10-GEOMEAN(((10-AC99)/10*9+1),((10-AD99)/10*9+1)))/9*10,1)</f>
        <v>0</v>
      </c>
      <c r="AF99" s="55">
        <f t="shared" ref="AF99:AF130" si="187">ROUND(IF(U99&gt;AF$195,10,IF(U99&lt;AF$194,0,10-(AF$195-U99)/(AF$195-AF$194)*10)),1)</f>
        <v>0</v>
      </c>
      <c r="AG99" s="55">
        <f>ROUND(IF('Indicator Data'!K102=0,0,IF('Indicator Data'!K102&gt;AG$195,10,IF('Indicator Data'!K102&lt;AG$194,0,10-(AG$195-'Indicator Data'!K102)/(AG$195-AG$194)*10))),1)</f>
        <v>0</v>
      </c>
      <c r="AH99" s="55">
        <f t="shared" ref="AH99:AH130" si="188">ROUND(AVERAGE(C99,V99),1)</f>
        <v>0.1</v>
      </c>
      <c r="AI99" s="55">
        <f t="shared" ref="AI99:AI130" si="189">ROUND(AVERAGE(D99,W99),1)</f>
        <v>0.1</v>
      </c>
      <c r="AJ99" s="55">
        <f t="shared" ref="AJ99:AJ130" si="190">ROUND(AVERAGE(AA99,H99),1)</f>
        <v>0</v>
      </c>
      <c r="AK99" s="55">
        <f t="shared" ref="AK99:AK130" si="191">ROUND(AVERAGE(AB99,I99),1)</f>
        <v>0</v>
      </c>
      <c r="AL99" s="55">
        <f t="shared" ref="AL99:AL130" si="192">ROUND((10-GEOMEAN(((10-AJ99)/10*9+1),((10-AK99)/10*9+1)))/9*10,1)</f>
        <v>0</v>
      </c>
      <c r="AM99" s="55">
        <f t="shared" ref="AM99:AM130" si="193">ROUND(AVERAGE(AD99,K99),1)</f>
        <v>0</v>
      </c>
      <c r="AN99" s="55">
        <f t="shared" ref="AN99:AN130" si="194">ROUND((10-GEOMEAN(((10-M99)/10*9+1),((10-AF99)/10*9+1)))/9*10,1)</f>
        <v>0</v>
      </c>
      <c r="AO99" s="182">
        <f t="shared" ref="AO99:AO130" si="195">ROUND((10-GEOMEAN(((10-E99)/10*9+1),((10-X99)/10*9+1)))/9*10,1)</f>
        <v>0.1</v>
      </c>
      <c r="AP99" s="182">
        <f t="shared" si="148"/>
        <v>6.2</v>
      </c>
      <c r="AQ99" s="182">
        <f t="shared" ref="AQ99:AQ130" si="196">ROUND((10-GEOMEAN(((10-G99)/10*9+1),((10-Z99)/10*9+1)))/9*10,1)</f>
        <v>5.5</v>
      </c>
      <c r="AR99" s="182">
        <f t="shared" ref="AR99:AR130" si="197">ROUND((10-GEOMEAN(((10-L99)/10*9+1),((10-AE99)/10*9+1)))/9*10,1)</f>
        <v>0</v>
      </c>
      <c r="AS99" s="55">
        <f t="shared" ref="AS99:AS130" si="198">ROUND(AVERAGE(AG99,AN99),1)</f>
        <v>0</v>
      </c>
      <c r="AT99" s="55">
        <f>IF('Indicator Data'!L102="No data","x",IF('Indicator Data'!CL102&lt;1000,"x",ROUND((IF('Indicator Data'!L102&gt;AT$195,10,IF('Indicator Data'!L102&lt;AT$194,0,10-(AT$195-'Indicator Data'!L102)/(AT$195-AT$194)*10))),1)))</f>
        <v>1</v>
      </c>
      <c r="AU99" s="182">
        <f t="shared" ref="AU99:AU130" si="199">ROUND(AVERAGE(AS99,AT99),1)</f>
        <v>0.5</v>
      </c>
      <c r="AV99" s="55">
        <f>IF('Indicator Data'!M102="No data","x",ROUND(IF('Indicator Data'!M102=0,0,IF(LOG('Indicator Data'!M102)&gt;AV$195,10,IF(LOG('Indicator Data'!M102)&lt;AV$194,0,10-(AV$195-LOG('Indicator Data'!M102))/(AV$195-AV$194)*10))),1))</f>
        <v>7.4</v>
      </c>
      <c r="AW99" s="56">
        <f>IF(AV99="x","x",'Indicator Data'!M102/'Indicator Data'!$CK102)</f>
        <v>0.31628177720633871</v>
      </c>
      <c r="AX99" s="55">
        <f t="shared" si="149"/>
        <v>3.5</v>
      </c>
      <c r="AY99" s="55">
        <f t="shared" si="150"/>
        <v>5.8</v>
      </c>
      <c r="AZ99" s="55">
        <f>IF('Indicator Data'!N102="No data","x",ROUND(IF('Indicator Data'!N102=0,0,IF(LOG('Indicator Data'!N102)&gt;AZ$195,10,IF(LOG('Indicator Data'!N102)&lt;AZ$194,0,10-(AZ$195-LOG('Indicator Data'!N102))/(AZ$195-AZ$194)*10))),1))</f>
        <v>8</v>
      </c>
      <c r="BA99" s="56">
        <f>IF(AZ99="x","x",'Indicator Data'!N102/'Indicator Data'!$CK102)</f>
        <v>0.14553180789280939</v>
      </c>
      <c r="BB99" s="55">
        <f t="shared" si="151"/>
        <v>10</v>
      </c>
      <c r="BC99" s="55">
        <f t="shared" si="152"/>
        <v>9.3000000000000007</v>
      </c>
      <c r="BD99" s="55">
        <f>IF('Indicator Data'!O102="No data","x",ROUND(IF('Indicator Data'!O102=0,0,IF(LOG('Indicator Data'!O102)&gt;BD$195,10,IF(LOG('Indicator Data'!O102)&lt;BD$194,0,10-(BD$195-LOG('Indicator Data'!O102))/(BD$195-BD$194)*10))),1))</f>
        <v>9.1999999999999993</v>
      </c>
      <c r="BE99" s="56">
        <f>IF(BD99="x","x",'Indicator Data'!O102/'Indicator Data'!$CK102)</f>
        <v>0.70500431315221279</v>
      </c>
      <c r="BF99" s="55">
        <f t="shared" si="153"/>
        <v>10</v>
      </c>
      <c r="BG99" s="55">
        <f t="shared" si="154"/>
        <v>9.6999999999999993</v>
      </c>
      <c r="BH99" s="55">
        <f>IF('Indicator Data'!P102="No data","x",ROUND(IF('Indicator Data'!P102=0,0,IF(LOG('Indicator Data'!P102)&gt;BH$195,10,IF(LOG('Indicator Data'!P102)&lt;BH$194,0,10-(BH$195-LOG('Indicator Data'!P102))/(BH$195-BH$194)*10))),1))</f>
        <v>7.2</v>
      </c>
      <c r="BI99" s="56">
        <f>IF(BH99="x","x",'Indicator Data'!P102/'Indicator Data'!$CK102)</f>
        <v>4.6164050749438926E-2</v>
      </c>
      <c r="BJ99" s="55">
        <f t="shared" si="155"/>
        <v>4.5999999999999996</v>
      </c>
      <c r="BK99" s="55">
        <f t="shared" si="156"/>
        <v>6.1</v>
      </c>
      <c r="BL99" s="55">
        <f t="shared" si="157"/>
        <v>8.1999999999999993</v>
      </c>
      <c r="BM99" s="55">
        <f>ROUND(IF('Indicator Data'!Q102=0,0,IF(LOG('Indicator Data'!Q102)&gt;BM$195,10,IF(LOG('Indicator Data'!Q102)&lt;BM$194,0,10-(BM$195-LOG('Indicator Data'!Q102))/(BM$195-BM$194)*10))),1)</f>
        <v>8.1</v>
      </c>
      <c r="BN99" s="55">
        <f>ROUND(IF('Indicator Data'!R102=0,0,IF(LOG('Indicator Data'!R102)&gt;BN$195,10,IF(LOG('Indicator Data'!R102)&lt;BN$194,0,10-(BN$195-LOG('Indicator Data'!R102))/(BN$195-BN$194)*10))),1)</f>
        <v>0</v>
      </c>
      <c r="BO99" s="55">
        <f t="shared" si="158"/>
        <v>2.6999999999999997</v>
      </c>
      <c r="BP99" s="56">
        <f>'Indicator Data'!Q102/'Indicator Data'!$CK102</f>
        <v>0.96310365800369357</v>
      </c>
      <c r="BQ99" s="56">
        <f>'Indicator Data'!R102/'Indicator Data'!$CK102</f>
        <v>0</v>
      </c>
      <c r="BR99" s="55">
        <f t="shared" ref="BR99:BR130" si="200">ROUND(IF(BP99&gt;BR$195,10,IF(BP99&lt;BR$194,0,10-(BR$195-BP99)/(BR$195-BR$194)*10)),1)</f>
        <v>9.6</v>
      </c>
      <c r="BS99" s="55">
        <f t="shared" ref="BS99:BS130" si="201">ROUND(IF(BQ99&gt;BS$195,10,IF(BQ99&lt;BS$194,0,10-(BS$195-BQ99)/(BS$195-BS$194)*10)),1)</f>
        <v>0</v>
      </c>
      <c r="BT99" s="55">
        <f t="shared" si="135"/>
        <v>3.1999999999999997</v>
      </c>
      <c r="BU99" s="55">
        <f t="shared" si="159"/>
        <v>3</v>
      </c>
      <c r="BV99" s="55">
        <f>ROUND(IF('Indicator Data'!S102=0,0,IF(LOG('Indicator Data'!S102)&gt;BV$195,10,IF(LOG('Indicator Data'!S102)&lt;BV$194,0,10-(BV$195-LOG('Indicator Data'!S102))/(BV$195-BV$194)*10))),1)</f>
        <v>3</v>
      </c>
      <c r="BW99" s="55">
        <f>ROUND(IF('Indicator Data'!T102=0,0,IF(LOG('Indicator Data'!T102)&gt;BW$195,10,IF(LOG('Indicator Data'!T102)&lt;BW$194,0,10-(BW$195-LOG('Indicator Data'!T102))/(BW$195-BW$194)*10))),1)</f>
        <v>8.1</v>
      </c>
      <c r="BX99" s="55">
        <f t="shared" si="160"/>
        <v>6.3999999999999995</v>
      </c>
      <c r="BY99" s="56">
        <f>'Indicator Data'!S102/'Indicator Data'!$CK102</f>
        <v>2.7637875512443035E-4</v>
      </c>
      <c r="BZ99" s="56">
        <f>'Indicator Data'!T102/'Indicator Data'!$CK102</f>
        <v>0.96282727924856915</v>
      </c>
      <c r="CA99" s="55">
        <f t="shared" ref="CA99:CA130" si="202">ROUND(IF(BY99&gt;CA$195,10,IF(BY99&lt;CA$194,0,10-(CA$195-BY99)/(CA$195-CA$194)*10)),1)</f>
        <v>0</v>
      </c>
      <c r="CB99" s="55">
        <f t="shared" ref="CB99:CB130" si="203">ROUND(IF(BZ99&gt;CB$195,10,IF(BZ99&lt;CB$194,0,10-(CB$195-BZ99)/(CB$195-CB$194)*10)),1)</f>
        <v>9.6</v>
      </c>
      <c r="CC99" s="55">
        <f t="shared" si="161"/>
        <v>6.3999999999999995</v>
      </c>
      <c r="CD99" s="55">
        <f t="shared" si="162"/>
        <v>6.4</v>
      </c>
      <c r="CE99" s="55">
        <f t="shared" si="163"/>
        <v>4.9000000000000004</v>
      </c>
      <c r="CF99" s="55">
        <f>ROUND(IF('Indicator Data'!U102=0,0,IF(LOG('Indicator Data'!U102)&gt;CF$195,10,IF(LOG('Indicator Data'!U102)&lt;CF$194,0,10-(CF$195-LOG('Indicator Data'!U102))/(CF$195-CF$194)*10))),1)</f>
        <v>7.9</v>
      </c>
      <c r="CG99" s="56">
        <f>'Indicator Data'!U102/'Indicator Data'!$CK102</f>
        <v>0.73498094406191594</v>
      </c>
      <c r="CH99" s="55">
        <f t="shared" ref="CH99:CH130" si="204">ROUND(IF(CG99&gt;CH$195,10,IF(CG99&lt;CH$194,0,10-(CH$195-CG99)/(CH$195-CH$194)*10)),1)</f>
        <v>8.1999999999999993</v>
      </c>
      <c r="CI99" s="55">
        <f t="shared" si="164"/>
        <v>8.1</v>
      </c>
      <c r="CJ99" s="55">
        <f>ROUND(IF('Indicator Data'!V102=0,0,IF(LOG('Indicator Data'!V102)&gt;CJ$195,10,IF(LOG('Indicator Data'!V102)&lt;CJ$194,0,10-(CJ$195-LOG('Indicator Data'!V102))/(CJ$195-CJ$194)*10))),1)</f>
        <v>7.8</v>
      </c>
      <c r="CK99" s="56">
        <f>IF('Indicator Data'!V102/'Indicator Data'!$CK102&gt;1,1,'Indicator Data'!V102/'Indicator Data'!$CK102)</f>
        <v>0.59520795743900257</v>
      </c>
      <c r="CL99" s="55">
        <f t="shared" ref="CL99:CL130" si="205">ROUND(IF(CK99&gt;CL$195,10,IF(CK99&lt;CL$194,0,10-(CL$195-CK99)/(CL$195-CL$194)*10)),1)</f>
        <v>6</v>
      </c>
      <c r="CM99" s="55">
        <f t="shared" si="165"/>
        <v>7</v>
      </c>
      <c r="CN99" s="55">
        <f>ROUND(IF('Indicator Data'!W102=0,0,IF(LOG('Indicator Data'!W102)&gt;CN$195,10,IF(LOG('Indicator Data'!W102)&lt;CN$194,0,10-(CN$195-LOG('Indicator Data'!W102))/(CN$195-CN$194)*10))),1)</f>
        <v>8</v>
      </c>
      <c r="CO99" s="56">
        <f>'Indicator Data'!W102/'Indicator Data'!$CK102</f>
        <v>0.9033854897449286</v>
      </c>
      <c r="CP99" s="55">
        <f t="shared" ref="CP99:CP130" si="206">ROUND(IF(CO99&gt;CP$195,10,IF(CO99&lt;CP$194,0,10-(CP$195-CO99)/(CP$195-CP$194)*10)),1)</f>
        <v>9</v>
      </c>
      <c r="CQ99" s="55">
        <f t="shared" si="166"/>
        <v>8.5</v>
      </c>
      <c r="CR99" s="55">
        <f t="shared" ref="CR99:CR130" si="207">ROUND((10-GEOMEAN(((10-CM99)/10*9+1),((10-CE99)/10*9+1),((10-CI99)/10*9+1),((10-CQ99)/10*9+1)))/9*10,1)</f>
        <v>7.3</v>
      </c>
      <c r="CS99" s="55">
        <f>IF('Indicator Data'!BZ102="No data","x",ROUND(IF('Indicator Data'!BZ102&gt;CS$195,0,IF('Indicator Data'!BZ102&lt;CS$194,10,(CS$195-'Indicator Data'!BZ102)/(CS$195-CS$194)*10)),1))</f>
        <v>9.1999999999999993</v>
      </c>
      <c r="CT99" s="55">
        <f>IF('Indicator Data'!CA102="No data","x",ROUND(IF('Indicator Data'!CA102&gt;CT$195,0,IF('Indicator Data'!CA102&lt;CT$194,10,(CT$195-'Indicator Data'!CA102)/(CT$195-CT$194)*10)),1))</f>
        <v>4.5</v>
      </c>
      <c r="CU99" s="55">
        <f>IF('Indicator Data'!AC102="No data","x",ROUND(IF('Indicator Data'!AC102&gt;CU$195,0,IF('Indicator Data'!AC102&lt;CU$194,10,(CU$195-'Indicator Data'!AC102)/(CU$195-CU$194)*10)),1))</f>
        <v>9.9</v>
      </c>
      <c r="CV99" s="55">
        <f t="shared" ref="CV99:CV130" si="208">IF(AND(CT99="x",CS99="x",CU99="x"),"x",ROUND(AVERAGE(CS99:CU99),1))</f>
        <v>7.9</v>
      </c>
      <c r="CW99" s="55">
        <f>IF('Indicator Data'!X102="No data","x",ROUND(IF(LOG('Indicator Data'!X102)&gt;CW$195,10,IF(LOG('Indicator Data'!X102)&lt;CW$194,0,10-(CW$195-LOG('Indicator Data'!X102))/(CW$195-CW$194)*10)),1))</f>
        <v>5.7</v>
      </c>
      <c r="CX99" s="55">
        <f>IF('Indicator Data'!Y102="No data","x",ROUND(IF('Indicator Data'!Y102&gt;CX$195,10,IF('Indicator Data'!Y102&lt;CX$194,0,10-(CX$195-'Indicator Data'!Y102)/(CX$195-CX$194)*10)),1))</f>
        <v>6.7</v>
      </c>
      <c r="CY99" s="55">
        <f>IF('Indicator Data'!Z102="No data","x",ROUND(IF('Indicator Data'!Z102&gt;CY$195,10,IF('Indicator Data'!Z102&lt;CY$194,0,10-(CY$195-'Indicator Data'!Z102)/(CY$195-CY$194)*10)),1))</f>
        <v>5.0999999999999996</v>
      </c>
      <c r="CZ99" s="55">
        <f>IF('Indicator Data'!AA102="No data","x",ROUND(IF('Indicator Data'!AA102&gt;CZ$195,10,IF('Indicator Data'!AA102&lt;CZ$194,0,10-(CZ$195-'Indicator Data'!AA102)/(CZ$195-CZ$194)*10)),1))</f>
        <v>7.4</v>
      </c>
      <c r="DA99" s="55">
        <f t="shared" si="167"/>
        <v>6.2</v>
      </c>
      <c r="DB99" s="55">
        <f t="shared" si="168"/>
        <v>6.8</v>
      </c>
      <c r="DC99" s="55">
        <f>IF('Indicator Data'!AF102="No data","x",ROUND(IF('Indicator Data'!AF102&gt;DC$195,10,IF('Indicator Data'!AF102&lt;DC$194,0,10-(DC$195-'Indicator Data'!AF102)/(DC$195-DC$194)*10)),1))</f>
        <v>7.8</v>
      </c>
      <c r="DD99" s="55">
        <f>IF('Indicator Data'!AG102="No data","x",ROUND(IF('Indicator Data'!AG102&gt;DD$195,10,IF('Indicator Data'!AG102&lt;DD$194,0,10-(DD$195-'Indicator Data'!AG102)/(DD$195-DD$194)*10)),1))</f>
        <v>6.5</v>
      </c>
      <c r="DE99" s="55">
        <f t="shared" si="169"/>
        <v>6.5</v>
      </c>
      <c r="DF99" s="55">
        <f>IF('Indicator Data'!AB102="No data","x",ROUND(IF('Indicator Data'!AB102&gt;DF$195,10,IF('Indicator Data'!AB102&lt;DF$194,0,10-(DF$195-'Indicator Data'!AB102)/(DF$195-DF$194)*10)),1))</f>
        <v>10</v>
      </c>
      <c r="DG99" s="55">
        <f t="shared" si="170"/>
        <v>8.4</v>
      </c>
      <c r="DH99" s="183" t="str">
        <f>IF('Indicator Data'!AD102="No data","x",'Indicator Data'!AD102/'Indicator Data'!$CJ102)</f>
        <v>x</v>
      </c>
      <c r="DI99" s="55" t="str">
        <f t="shared" si="171"/>
        <v>x</v>
      </c>
      <c r="DJ99" s="55">
        <f>IF('Indicator Data'!AE102="No data","x",ROUND(IF('Indicator Data'!AE102&gt;DJ$195,0,IF('Indicator Data'!AE102&lt;DJ$194,10,(DJ$195-'Indicator Data'!AE102)/(DJ$195-DJ$194)*10)),1))</f>
        <v>8</v>
      </c>
      <c r="DK99" s="55">
        <f t="shared" si="172"/>
        <v>8</v>
      </c>
      <c r="DL99" s="55">
        <f t="shared" si="173"/>
        <v>7.6</v>
      </c>
      <c r="DM99" s="57">
        <f t="shared" ref="DM99:DM130" si="209">IF(BL99="x",ROUND((10-GEOMEAN(((10-DL99)/10*9+1),((10-CR99)/10*9+1),((10-DB99)/10*9+1)))/9*10,1),ROUND((10-GEOMEAN(((10-BL99)/10*9+1),((10-DL99)/10*9+1),((10-CR99)/10*9+1),((10-DB99)/10*9+1)))/9*10,1))</f>
        <v>7.5</v>
      </c>
      <c r="DN99" s="58">
        <f t="shared" ref="DN99:DN130" si="210">IF(ROUND(IF(AP99="x",(10-GEOMEAN(((10-AO99)/10*9+1),((10-DM99)/10*9+1),((10-AU99)/10*9+1),((10-AQ99)/10*9+1),((10-AR99)/10*9+1)))/9*10,(10-GEOMEAN(((10-AO99)/10*9+1),((10-DM99)/10*9+1),((10-AP99)/10*9+1),((10-AQ99)/10*9+1),((10-AR99)/10*9+1),((10-AU99)/10*9+1)))/9*10),1)=0,0.1,ROUND(IF(AP99="x",(10-GEOMEAN(((10-AO99)/10*9+1),((10-DM99)/10*9+1),((10-AU99)/10*9+1),((10-AQ99)/10*9+1),((10-AR99)/10*9+1)))/9*10,(10-GEOMEAN(((10-AO99)/10*9+1),((10-DM99)/10*9+1),((10-AP99)/10*9+1),((10-AQ99)/10*9+1),((10-AR99)/10*9+1),((10-AU99)/10*9+1)))/9*10),1))</f>
        <v>4</v>
      </c>
      <c r="DO99" s="55">
        <f>ROUND(IF('Indicator Data'!AH102=0,0,IF('Indicator Data'!AH102&gt;DO$195,10,IF('Indicator Data'!AH102&lt;DO$194,0,10-(DO$195-'Indicator Data'!AH102)/(DO$195-DO$194)*10))),1)</f>
        <v>2.5</v>
      </c>
      <c r="DP99" s="55">
        <f>ROUND(IF('Indicator Data'!AI102=0,0,IF(LOG('Indicator Data'!AI102)&gt;LOG(DP$195),10,IF(LOG('Indicator Data'!AI102)&lt;LOG(DP$194),0,10-(LOG(DP$195)-LOG('Indicator Data'!AI102))/(LOG(DP$195)-LOG(DP$194))*10))),1)</f>
        <v>3.6</v>
      </c>
      <c r="DQ99" s="57">
        <f t="shared" ref="DQ99:DQ130" si="211">ROUND((10-GEOMEAN(((10-DO99)/10*9+1),((10-DP99)/10*9+1)))/9*10,1)</f>
        <v>3.1</v>
      </c>
      <c r="DR99" s="55">
        <f>'Indicator Data'!AJ102</f>
        <v>0</v>
      </c>
      <c r="DS99" s="55">
        <f>'Indicator Data'!AK102</f>
        <v>0</v>
      </c>
      <c r="DT99" s="57">
        <f t="shared" ref="DT99:DT130" si="212">ROUND(IF(DR99=5,10,IF(DS99=5,9,IF(DR99=4,8,IF(DS99=4,7,0)))),1)</f>
        <v>0</v>
      </c>
      <c r="DU99" s="58">
        <f t="shared" ref="DU99:DU130" si="213">ROUND(IF(DT99&gt;5,DT99,DQ99/10*7),1)</f>
        <v>2.2000000000000002</v>
      </c>
      <c r="DV99" s="15"/>
      <c r="DW99" s="103"/>
    </row>
    <row r="100" spans="1:127" s="4" customFormat="1" x14ac:dyDescent="0.3">
      <c r="A100" s="121" t="str">
        <f>'Indicator Data'!A103</f>
        <v>Libya</v>
      </c>
      <c r="B100" s="59" t="str">
        <f>'Indicator Data'!B103</f>
        <v>LBY</v>
      </c>
      <c r="C100" s="55">
        <f>ROUND(IF('Indicator Data'!C103=0,0.1,IF(LOG('Indicator Data'!C103)&gt;C$195,10,IF(LOG('Indicator Data'!C103)&lt;C$194,0,10-(C$195-LOG('Indicator Data'!C103))/(C$195-C$194)*10))),1)</f>
        <v>5.3</v>
      </c>
      <c r="D100" s="55">
        <f>ROUND(IF('Indicator Data'!D103=0,0.1,IF(LOG('Indicator Data'!D103)&gt;D$195,10,IF(LOG('Indicator Data'!D103)&lt;D$194,0,10-(D$195-LOG('Indicator Data'!D103))/(D$195-D$194)*10))),1)</f>
        <v>0.1</v>
      </c>
      <c r="E100" s="55">
        <f t="shared" si="174"/>
        <v>3.1</v>
      </c>
      <c r="F100" s="55">
        <f>IF('Indicator Data'!E103="No data",0.1,(ROUND(IF('Indicator Data'!E103=0,0,IF(LOG('Indicator Data'!E103)&gt;F$195,10,IF(LOG('Indicator Data'!E103)&lt;F$194,0,10-(F$195-LOG('Indicator Data'!E103))/(F$195-F$194)*10))),1)))</f>
        <v>4.3</v>
      </c>
      <c r="G100" s="55">
        <f>ROUND(IF('Indicator Data'!F103=0,0,IF(LOG('Indicator Data'!F103)&gt;G$195,10,IF(LOG('Indicator Data'!F103)&lt;G$194,0,10-(G$195-LOG('Indicator Data'!F103))/(G$195-G$194)*10))),1)</f>
        <v>6.5</v>
      </c>
      <c r="H100" s="55">
        <f>ROUND(IF('Indicator Data'!G103=0,0,IF(LOG('Indicator Data'!G103)&gt;H$195,10,IF(LOG('Indicator Data'!G103)&lt;H$194,0,10-(H$195-LOG('Indicator Data'!G103))/(H$195-H$194)*10))),1)</f>
        <v>0</v>
      </c>
      <c r="I100" s="55">
        <f>ROUND(IF('Indicator Data'!H103=0,0,IF(LOG('Indicator Data'!H103)&gt;I$195,10,IF(LOG('Indicator Data'!H103)&lt;I$194,0,10-(I$195-LOG('Indicator Data'!H103))/(I$195-I$194)*10))),1)</f>
        <v>0</v>
      </c>
      <c r="J100" s="55">
        <f t="shared" si="175"/>
        <v>0</v>
      </c>
      <c r="K100" s="55">
        <f>ROUND(IF('Indicator Data'!I103=0,0,IF(LOG('Indicator Data'!I103)&gt;K$195,10,IF(LOG('Indicator Data'!I103)&lt;K$194,0,10-(K$195-LOG('Indicator Data'!I103))/(K$195-K$194)*10))),1)</f>
        <v>0</v>
      </c>
      <c r="L100" s="55">
        <f t="shared" si="176"/>
        <v>0</v>
      </c>
      <c r="M100" s="55">
        <f>ROUND(IF('Indicator Data'!J103=0,0,IF(LOG('Indicator Data'!J103)&gt;M$195,10,IF(LOG('Indicator Data'!J103)&lt;M$194,0,10-(M$195-LOG('Indicator Data'!J103))/(M$195-M$194)*10))),1)</f>
        <v>0</v>
      </c>
      <c r="N100" s="56">
        <f>'Indicator Data'!C103/'Indicator Data'!$CK103</f>
        <v>2.021227105373981E-4</v>
      </c>
      <c r="O100" s="56">
        <f>'Indicator Data'!D103/'Indicator Data'!$CK103</f>
        <v>0</v>
      </c>
      <c r="P100" s="56">
        <f>IF(F100=0.1,"x",'Indicator Data'!E103/'Indicator Data'!$CK103)</f>
        <v>8.5453299039942217E-4</v>
      </c>
      <c r="Q100" s="56">
        <f>'Indicator Data'!F103/'Indicator Data'!$CK103</f>
        <v>1.2510568026233553E-5</v>
      </c>
      <c r="R100" s="56">
        <f>'Indicator Data'!G103/'Indicator Data'!$CK103</f>
        <v>0</v>
      </c>
      <c r="S100" s="56">
        <f>'Indicator Data'!H103/'Indicator Data'!$CK103</f>
        <v>0</v>
      </c>
      <c r="T100" s="56">
        <f>'Indicator Data'!I103/'Indicator Data'!$CK103</f>
        <v>0</v>
      </c>
      <c r="U100" s="56">
        <f>'Indicator Data'!J103/'Indicator Data'!$CK103</f>
        <v>0</v>
      </c>
      <c r="V100" s="55">
        <f t="shared" si="177"/>
        <v>1</v>
      </c>
      <c r="W100" s="55">
        <f t="shared" si="178"/>
        <v>0</v>
      </c>
      <c r="X100" s="55">
        <f t="shared" si="179"/>
        <v>0.5</v>
      </c>
      <c r="Y100" s="55">
        <f t="shared" si="180"/>
        <v>0.6</v>
      </c>
      <c r="Z100" s="55">
        <f t="shared" si="181"/>
        <v>8</v>
      </c>
      <c r="AA100" s="55">
        <f t="shared" si="182"/>
        <v>0</v>
      </c>
      <c r="AB100" s="55">
        <f t="shared" si="183"/>
        <v>0</v>
      </c>
      <c r="AC100" s="55">
        <f t="shared" si="184"/>
        <v>0</v>
      </c>
      <c r="AD100" s="55">
        <f t="shared" si="185"/>
        <v>0</v>
      </c>
      <c r="AE100" s="55">
        <f t="shared" si="186"/>
        <v>0</v>
      </c>
      <c r="AF100" s="55">
        <f t="shared" si="187"/>
        <v>0</v>
      </c>
      <c r="AG100" s="55">
        <f>ROUND(IF('Indicator Data'!K103=0,0,IF('Indicator Data'!K103&gt;AG$195,10,IF('Indicator Data'!K103&lt;AG$194,0,10-(AG$195-'Indicator Data'!K103)/(AG$195-AG$194)*10))),1)</f>
        <v>0</v>
      </c>
      <c r="AH100" s="55">
        <f t="shared" si="188"/>
        <v>3.2</v>
      </c>
      <c r="AI100" s="55">
        <f t="shared" si="189"/>
        <v>0.1</v>
      </c>
      <c r="AJ100" s="55">
        <f t="shared" si="190"/>
        <v>0</v>
      </c>
      <c r="AK100" s="55">
        <f t="shared" si="191"/>
        <v>0</v>
      </c>
      <c r="AL100" s="55">
        <f t="shared" si="192"/>
        <v>0</v>
      </c>
      <c r="AM100" s="55">
        <f t="shared" si="193"/>
        <v>0</v>
      </c>
      <c r="AN100" s="55">
        <f t="shared" si="194"/>
        <v>0</v>
      </c>
      <c r="AO100" s="182">
        <f t="shared" si="195"/>
        <v>1.9</v>
      </c>
      <c r="AP100" s="182">
        <f t="shared" si="148"/>
        <v>2.6</v>
      </c>
      <c r="AQ100" s="182">
        <f t="shared" si="196"/>
        <v>7.3</v>
      </c>
      <c r="AR100" s="182">
        <f t="shared" si="197"/>
        <v>0</v>
      </c>
      <c r="AS100" s="55">
        <f t="shared" si="198"/>
        <v>0</v>
      </c>
      <c r="AT100" s="55">
        <f>IF('Indicator Data'!L103="No data","x",IF('Indicator Data'!CL103&lt;1000,"x",ROUND((IF('Indicator Data'!L103&gt;AT$195,10,IF('Indicator Data'!L103&lt;AT$194,0,10-(AT$195-'Indicator Data'!L103)/(AT$195-AT$194)*10))),1)))</f>
        <v>10</v>
      </c>
      <c r="AU100" s="182">
        <f t="shared" si="199"/>
        <v>5</v>
      </c>
      <c r="AV100" s="55">
        <f>IF('Indicator Data'!M103="No data","x",ROUND(IF('Indicator Data'!M103=0,0,IF(LOG('Indicator Data'!M103)&gt;AV$195,10,IF(LOG('Indicator Data'!M103)&lt;AV$194,0,10-(AV$195-LOG('Indicator Data'!M103))/(AV$195-AV$194)*10))),1))</f>
        <v>0</v>
      </c>
      <c r="AW100" s="56">
        <f>IF(AV100="x","x",'Indicator Data'!M103/'Indicator Data'!$CK103)</f>
        <v>0</v>
      </c>
      <c r="AX100" s="55">
        <f t="shared" si="149"/>
        <v>0</v>
      </c>
      <c r="AY100" s="55">
        <f t="shared" si="150"/>
        <v>0</v>
      </c>
      <c r="AZ100" s="55">
        <f>IF('Indicator Data'!N103="No data","x",ROUND(IF('Indicator Data'!N103=0,0,IF(LOG('Indicator Data'!N103)&gt;AZ$195,10,IF(LOG('Indicator Data'!N103)&lt;AZ$194,0,10-(AZ$195-LOG('Indicator Data'!N103))/(AZ$195-AZ$194)*10))),1))</f>
        <v>0</v>
      </c>
      <c r="BA100" s="56">
        <f>IF(AZ100="x","x",'Indicator Data'!N103/'Indicator Data'!$CK103)</f>
        <v>0</v>
      </c>
      <c r="BB100" s="55">
        <f t="shared" si="151"/>
        <v>0</v>
      </c>
      <c r="BC100" s="55">
        <f t="shared" si="152"/>
        <v>0</v>
      </c>
      <c r="BD100" s="55">
        <f>IF('Indicator Data'!O103="No data","x",ROUND(IF('Indicator Data'!O103=0,0,IF(LOG('Indicator Data'!O103)&gt;BD$195,10,IF(LOG('Indicator Data'!O103)&lt;BD$194,0,10-(BD$195-LOG('Indicator Data'!O103))/(BD$195-BD$194)*10))),1))</f>
        <v>0</v>
      </c>
      <c r="BE100" s="56">
        <f>IF(BD100="x","x",'Indicator Data'!O103/'Indicator Data'!$CK103)</f>
        <v>0</v>
      </c>
      <c r="BF100" s="55">
        <f t="shared" si="153"/>
        <v>0</v>
      </c>
      <c r="BG100" s="55">
        <f t="shared" si="154"/>
        <v>0</v>
      </c>
      <c r="BH100" s="55">
        <f>IF('Indicator Data'!P103="No data","x",ROUND(IF('Indicator Data'!P103=0,0,IF(LOG('Indicator Data'!P103)&gt;BH$195,10,IF(LOG('Indicator Data'!P103)&lt;BH$194,0,10-(BH$195-LOG('Indicator Data'!P103))/(BH$195-BH$194)*10))),1))</f>
        <v>0</v>
      </c>
      <c r="BI100" s="56">
        <f>IF(BH100="x","x",'Indicator Data'!P103/'Indicator Data'!$CK103)</f>
        <v>0</v>
      </c>
      <c r="BJ100" s="55">
        <f t="shared" si="155"/>
        <v>0</v>
      </c>
      <c r="BK100" s="55">
        <f t="shared" si="156"/>
        <v>0</v>
      </c>
      <c r="BL100" s="55">
        <f t="shared" si="157"/>
        <v>0</v>
      </c>
      <c r="BM100" s="55">
        <f>ROUND(IF('Indicator Data'!Q103=0,0,IF(LOG('Indicator Data'!Q103)&gt;BM$195,10,IF(LOG('Indicator Data'!Q103)&lt;BM$194,0,10-(BM$195-LOG('Indicator Data'!Q103))/(BM$195-BM$194)*10))),1)</f>
        <v>0</v>
      </c>
      <c r="BN100" s="55">
        <f>ROUND(IF('Indicator Data'!R103=0,0,IF(LOG('Indicator Data'!R103)&gt;BN$195,10,IF(LOG('Indicator Data'!R103)&lt;BN$194,0,10-(BN$195-LOG('Indicator Data'!R103))/(BN$195-BN$194)*10))),1)</f>
        <v>0</v>
      </c>
      <c r="BO100" s="55">
        <f t="shared" si="158"/>
        <v>0</v>
      </c>
      <c r="BP100" s="56">
        <f>'Indicator Data'!Q103/'Indicator Data'!$CK103</f>
        <v>0</v>
      </c>
      <c r="BQ100" s="56">
        <f>'Indicator Data'!R103/'Indicator Data'!$CK103</f>
        <v>0</v>
      </c>
      <c r="BR100" s="55">
        <f t="shared" si="200"/>
        <v>0</v>
      </c>
      <c r="BS100" s="55">
        <f t="shared" si="201"/>
        <v>0</v>
      </c>
      <c r="BT100" s="55">
        <f t="shared" si="135"/>
        <v>0</v>
      </c>
      <c r="BU100" s="55">
        <f t="shared" si="159"/>
        <v>0</v>
      </c>
      <c r="BV100" s="55">
        <f>ROUND(IF('Indicator Data'!S103=0,0,IF(LOG('Indicator Data'!S103)&gt;BV$195,10,IF(LOG('Indicator Data'!S103)&lt;BV$194,0,10-(BV$195-LOG('Indicator Data'!S103))/(BV$195-BV$194)*10))),1)</f>
        <v>0</v>
      </c>
      <c r="BW100" s="55">
        <f>ROUND(IF('Indicator Data'!T103=0,0,IF(LOG('Indicator Data'!T103)&gt;BW$195,10,IF(LOG('Indicator Data'!T103)&lt;BW$194,0,10-(BW$195-LOG('Indicator Data'!T103))/(BW$195-BW$194)*10))),1)</f>
        <v>0</v>
      </c>
      <c r="BX100" s="55">
        <f t="shared" si="160"/>
        <v>0</v>
      </c>
      <c r="BY100" s="56">
        <f>'Indicator Data'!S103/'Indicator Data'!$CK103</f>
        <v>0</v>
      </c>
      <c r="BZ100" s="56">
        <f>'Indicator Data'!T103/'Indicator Data'!$CK103</f>
        <v>0</v>
      </c>
      <c r="CA100" s="55">
        <f t="shared" si="202"/>
        <v>0</v>
      </c>
      <c r="CB100" s="55">
        <f t="shared" si="203"/>
        <v>0</v>
      </c>
      <c r="CC100" s="55">
        <f t="shared" si="161"/>
        <v>0</v>
      </c>
      <c r="CD100" s="55">
        <f t="shared" si="162"/>
        <v>0</v>
      </c>
      <c r="CE100" s="55">
        <f t="shared" si="163"/>
        <v>0</v>
      </c>
      <c r="CF100" s="55">
        <f>ROUND(IF('Indicator Data'!U103=0,0,IF(LOG('Indicator Data'!U103)&gt;CF$195,10,IF(LOG('Indicator Data'!U103)&lt;CF$194,0,10-(CF$195-LOG('Indicator Data'!U103))/(CF$195-CF$194)*10))),1)</f>
        <v>7.3</v>
      </c>
      <c r="CG100" s="56">
        <f>'Indicator Data'!U103/'Indicator Data'!$CK103</f>
        <v>0.19067044768930544</v>
      </c>
      <c r="CH100" s="55">
        <f t="shared" si="204"/>
        <v>2.1</v>
      </c>
      <c r="CI100" s="55">
        <f t="shared" si="164"/>
        <v>5.3</v>
      </c>
      <c r="CJ100" s="55">
        <f>ROUND(IF('Indicator Data'!V103=0,0,IF(LOG('Indicator Data'!V103)&gt;CJ$195,10,IF(LOG('Indicator Data'!V103)&lt;CJ$194,0,10-(CJ$195-LOG('Indicator Data'!V103))/(CJ$195-CJ$194)*10))),1)</f>
        <v>8.1</v>
      </c>
      <c r="CK100" s="56">
        <f>IF('Indicator Data'!V103/'Indicator Data'!$CK103&gt;1,1,'Indicator Data'!V103/'Indicator Data'!$CK103)</f>
        <v>0.73472068657925971</v>
      </c>
      <c r="CL100" s="55">
        <f t="shared" si="205"/>
        <v>7.3</v>
      </c>
      <c r="CM100" s="55">
        <f t="shared" si="165"/>
        <v>7.7</v>
      </c>
      <c r="CN100" s="55">
        <f>ROUND(IF('Indicator Data'!W103=0,0,IF(LOG('Indicator Data'!W103)&gt;CN$195,10,IF(LOG('Indicator Data'!W103)&lt;CN$194,0,10-(CN$195-LOG('Indicator Data'!W103))/(CN$195-CN$194)*10))),1)</f>
        <v>6.7</v>
      </c>
      <c r="CO100" s="56">
        <f>'Indicator Data'!W103/'Indicator Data'!$CK103</f>
        <v>7.6053724325669134E-2</v>
      </c>
      <c r="CP100" s="55">
        <f t="shared" si="206"/>
        <v>0.8</v>
      </c>
      <c r="CQ100" s="55">
        <f t="shared" si="166"/>
        <v>4.4000000000000004</v>
      </c>
      <c r="CR100" s="55">
        <f t="shared" si="207"/>
        <v>4.9000000000000004</v>
      </c>
      <c r="CS100" s="55">
        <f>IF('Indicator Data'!BZ103="No data","x",ROUND(IF('Indicator Data'!BZ103&gt;CS$195,0,IF('Indicator Data'!BZ103&lt;CS$194,10,(CS$195-'Indicator Data'!BZ103)/(CS$195-CS$194)*10)),1))</f>
        <v>0</v>
      </c>
      <c r="CT100" s="55">
        <f>IF('Indicator Data'!CA103="No data","x",ROUND(IF('Indicator Data'!CA103&gt;CT$195,0,IF('Indicator Data'!CA103&lt;CT$194,10,(CT$195-'Indicator Data'!CA103)/(CT$195-CT$194)*10)),1))</f>
        <v>0.2</v>
      </c>
      <c r="CU100" s="55" t="str">
        <f>IF('Indicator Data'!AC103="No data","x",ROUND(IF('Indicator Data'!AC103&gt;CU$195,0,IF('Indicator Data'!AC103&lt;CU$194,10,(CU$195-'Indicator Data'!AC103)/(CU$195-CU$194)*10)),1))</f>
        <v>x</v>
      </c>
      <c r="CV100" s="55">
        <f t="shared" si="208"/>
        <v>0.1</v>
      </c>
      <c r="CW100" s="55">
        <f>IF('Indicator Data'!X103="No data","x",ROUND(IF(LOG('Indicator Data'!X103)&gt;CW$195,10,IF(LOG('Indicator Data'!X103)&lt;CW$194,0,10-(CW$195-LOG('Indicator Data'!X103))/(CW$195-CW$194)*10)),1))</f>
        <v>1.9</v>
      </c>
      <c r="CX100" s="55">
        <f>IF('Indicator Data'!Y103="No data","x",ROUND(IF('Indicator Data'!Y103&gt;CX$195,10,IF('Indicator Data'!Y103&lt;CX$194,0,10-(CX$195-'Indicator Data'!Y103)/(CX$195-CX$194)*10)),1))</f>
        <v>3.7</v>
      </c>
      <c r="CY100" s="55">
        <f>IF('Indicator Data'!Z103="No data","x",ROUND(IF('Indicator Data'!Z103&gt;CY$195,10,IF('Indicator Data'!Z103&lt;CY$194,0,10-(CY$195-'Indicator Data'!Z103)/(CY$195-CY$194)*10)),1))</f>
        <v>8</v>
      </c>
      <c r="CZ100" s="55" t="str">
        <f>IF('Indicator Data'!AA103="No data","x",ROUND(IF('Indicator Data'!AA103&gt;CZ$195,10,IF('Indicator Data'!AA103&lt;CZ$194,0,10-(CZ$195-'Indicator Data'!AA103)/(CZ$195-CZ$194)*10)),1))</f>
        <v>x</v>
      </c>
      <c r="DA100" s="55">
        <f t="shared" si="167"/>
        <v>4.5</v>
      </c>
      <c r="DB100" s="55">
        <f t="shared" si="168"/>
        <v>3</v>
      </c>
      <c r="DC100" s="55" t="str">
        <f>IF('Indicator Data'!AF103="No data","x",ROUND(IF('Indicator Data'!AF103&gt;DC$195,10,IF('Indicator Data'!AF103&lt;DC$194,0,10-(DC$195-'Indicator Data'!AF103)/(DC$195-DC$194)*10)),1))</f>
        <v>x</v>
      </c>
      <c r="DD100" s="55">
        <f>IF('Indicator Data'!AG103="No data","x",ROUND(IF('Indicator Data'!AG103&gt;DD$195,10,IF('Indicator Data'!AG103&lt;DD$194,0,10-(DD$195-'Indicator Data'!AG103)/(DD$195-DD$194)*10)),1))</f>
        <v>2.9</v>
      </c>
      <c r="DE100" s="55">
        <f t="shared" si="169"/>
        <v>4.0999999999999996</v>
      </c>
      <c r="DF100" s="55">
        <f>IF('Indicator Data'!AB103="No data","x",ROUND(IF('Indicator Data'!AB103&gt;DF$195,10,IF('Indicator Data'!AB103&lt;DF$194,0,10-(DF$195-'Indicator Data'!AB103)/(DF$195-DF$194)*10)),1))</f>
        <v>0</v>
      </c>
      <c r="DG100" s="55">
        <f t="shared" si="170"/>
        <v>0.1</v>
      </c>
      <c r="DH100" s="183">
        <f>IF('Indicator Data'!AD103="No data","x",'Indicator Data'!AD103/'Indicator Data'!$CJ103)</f>
        <v>3.4083600432197758E-4</v>
      </c>
      <c r="DI100" s="55">
        <f t="shared" si="171"/>
        <v>6.6</v>
      </c>
      <c r="DJ100" s="55">
        <f>IF('Indicator Data'!AE103="No data","x",ROUND(IF('Indicator Data'!AE103&gt;DJ$195,0,IF('Indicator Data'!AE103&lt;DJ$194,10,(DJ$195-'Indicator Data'!AE103)/(DJ$195-DJ$194)*10)),1))</f>
        <v>8</v>
      </c>
      <c r="DK100" s="55">
        <f t="shared" si="172"/>
        <v>7.3</v>
      </c>
      <c r="DL100" s="55">
        <f t="shared" si="173"/>
        <v>3.8</v>
      </c>
      <c r="DM100" s="57">
        <f t="shared" si="209"/>
        <v>3.1</v>
      </c>
      <c r="DN100" s="58">
        <f t="shared" si="210"/>
        <v>3.7</v>
      </c>
      <c r="DO100" s="55">
        <f>ROUND(IF('Indicator Data'!AH103=0,0,IF('Indicator Data'!AH103&gt;DO$195,10,IF('Indicator Data'!AH103&lt;DO$194,0,10-(DO$195-'Indicator Data'!AH103)/(DO$195-DO$194)*10))),1)</f>
        <v>10</v>
      </c>
      <c r="DP100" s="55">
        <f>ROUND(IF('Indicator Data'!AI103=0,0,IF(LOG('Indicator Data'!AI103)&gt;LOG(DP$195),10,IF(LOG('Indicator Data'!AI103)&lt;LOG(DP$194),0,10-(LOG(DP$195)-LOG('Indicator Data'!AI103))/(LOG(DP$195)-LOG(DP$194))*10))),1)</f>
        <v>9.8000000000000007</v>
      </c>
      <c r="DQ100" s="57">
        <f t="shared" si="211"/>
        <v>9.9</v>
      </c>
      <c r="DR100" s="55">
        <f>'Indicator Data'!AJ103</f>
        <v>5</v>
      </c>
      <c r="DS100" s="55">
        <f>'Indicator Data'!AK103</f>
        <v>4</v>
      </c>
      <c r="DT100" s="57">
        <f t="shared" si="212"/>
        <v>10</v>
      </c>
      <c r="DU100" s="58">
        <f t="shared" si="213"/>
        <v>10</v>
      </c>
      <c r="DV100" s="15"/>
      <c r="DW100" s="103"/>
    </row>
    <row r="101" spans="1:127" s="4" customFormat="1" x14ac:dyDescent="0.3">
      <c r="A101" s="121" t="str">
        <f>'Indicator Data'!A104</f>
        <v>Liechtenstein</v>
      </c>
      <c r="B101" s="59" t="str">
        <f>'Indicator Data'!B104</f>
        <v>LIE</v>
      </c>
      <c r="C101" s="55">
        <f>ROUND(IF('Indicator Data'!C104=0,0.1,IF(LOG('Indicator Data'!C104)&gt;C$195,10,IF(LOG('Indicator Data'!C104)&lt;C$194,0,10-(C$195-LOG('Indicator Data'!C104))/(C$195-C$194)*10))),1)</f>
        <v>2.2000000000000002</v>
      </c>
      <c r="D101" s="55">
        <f>ROUND(IF('Indicator Data'!D104=0,0.1,IF(LOG('Indicator Data'!D104)&gt;D$195,10,IF(LOG('Indicator Data'!D104)&lt;D$194,0,10-(D$195-LOG('Indicator Data'!D104))/(D$195-D$194)*10))),1)</f>
        <v>0.1</v>
      </c>
      <c r="E101" s="55">
        <f t="shared" si="174"/>
        <v>1.2</v>
      </c>
      <c r="F101" s="55">
        <f>IF('Indicator Data'!E104="No data",0.1,(ROUND(IF('Indicator Data'!E104=0,0,IF(LOG('Indicator Data'!E104)&gt;F$195,10,IF(LOG('Indicator Data'!E104)&lt;F$194,0,10-(F$195-LOG('Indicator Data'!E104))/(F$195-F$194)*10))),1)))</f>
        <v>0.1</v>
      </c>
      <c r="G101" s="55">
        <f>ROUND(IF('Indicator Data'!F104=0,0,IF(LOG('Indicator Data'!F104)&gt;G$195,10,IF(LOG('Indicator Data'!F104)&lt;G$194,0,10-(G$195-LOG('Indicator Data'!F104))/(G$195-G$194)*10))),1)</f>
        <v>0</v>
      </c>
      <c r="H101" s="55">
        <f>ROUND(IF('Indicator Data'!G104=0,0,IF(LOG('Indicator Data'!G104)&gt;H$195,10,IF(LOG('Indicator Data'!G104)&lt;H$194,0,10-(H$195-LOG('Indicator Data'!G104))/(H$195-H$194)*10))),1)</f>
        <v>0</v>
      </c>
      <c r="I101" s="55">
        <f>ROUND(IF('Indicator Data'!H104=0,0,IF(LOG('Indicator Data'!H104)&gt;I$195,10,IF(LOG('Indicator Data'!H104)&lt;I$194,0,10-(I$195-LOG('Indicator Data'!H104))/(I$195-I$194)*10))),1)</f>
        <v>0</v>
      </c>
      <c r="J101" s="55">
        <f t="shared" si="175"/>
        <v>0</v>
      </c>
      <c r="K101" s="55">
        <f>ROUND(IF('Indicator Data'!I104=0,0,IF(LOG('Indicator Data'!I104)&gt;K$195,10,IF(LOG('Indicator Data'!I104)&lt;K$194,0,10-(K$195-LOG('Indicator Data'!I104))/(K$195-K$194)*10))),1)</f>
        <v>0</v>
      </c>
      <c r="L101" s="55">
        <f t="shared" si="176"/>
        <v>0</v>
      </c>
      <c r="M101" s="55">
        <f>ROUND(IF('Indicator Data'!J104=0,0,IF(LOG('Indicator Data'!J104)&gt;M$195,10,IF(LOG('Indicator Data'!J104)&lt;M$194,0,10-(M$195-LOG('Indicator Data'!J104))/(M$195-M$194)*10))),1)</f>
        <v>0</v>
      </c>
      <c r="N101" s="56">
        <f>'Indicator Data'!C104/'Indicator Data'!$CK104</f>
        <v>2.1052491138791839E-3</v>
      </c>
      <c r="O101" s="56">
        <f>'Indicator Data'!D104/'Indicator Data'!$CK104</f>
        <v>0</v>
      </c>
      <c r="P101" s="56" t="str">
        <f>IF(F101=0.1,"x",'Indicator Data'!E104/'Indicator Data'!$CK104)</f>
        <v>x</v>
      </c>
      <c r="Q101" s="56">
        <f>'Indicator Data'!F104/'Indicator Data'!$CK104</f>
        <v>0</v>
      </c>
      <c r="R101" s="56">
        <f>'Indicator Data'!G104/'Indicator Data'!$CK104</f>
        <v>0</v>
      </c>
      <c r="S101" s="56">
        <f>'Indicator Data'!H104/'Indicator Data'!$CK104</f>
        <v>0</v>
      </c>
      <c r="T101" s="56">
        <f>'Indicator Data'!I104/'Indicator Data'!$CK104</f>
        <v>0</v>
      </c>
      <c r="U101" s="56">
        <f>'Indicator Data'!J104/'Indicator Data'!$CK104</f>
        <v>0</v>
      </c>
      <c r="V101" s="55">
        <f t="shared" si="177"/>
        <v>10</v>
      </c>
      <c r="W101" s="55">
        <f t="shared" si="178"/>
        <v>0</v>
      </c>
      <c r="X101" s="55">
        <f t="shared" si="179"/>
        <v>7.6</v>
      </c>
      <c r="Y101" s="55">
        <f t="shared" si="180"/>
        <v>0.1</v>
      </c>
      <c r="Z101" s="55">
        <f t="shared" si="181"/>
        <v>0</v>
      </c>
      <c r="AA101" s="55">
        <f t="shared" si="182"/>
        <v>0</v>
      </c>
      <c r="AB101" s="55">
        <f t="shared" si="183"/>
        <v>0</v>
      </c>
      <c r="AC101" s="55">
        <f t="shared" si="184"/>
        <v>0</v>
      </c>
      <c r="AD101" s="55">
        <f t="shared" si="185"/>
        <v>0</v>
      </c>
      <c r="AE101" s="55">
        <f t="shared" si="186"/>
        <v>0</v>
      </c>
      <c r="AF101" s="55">
        <f t="shared" si="187"/>
        <v>0</v>
      </c>
      <c r="AG101" s="55">
        <f>ROUND(IF('Indicator Data'!K104=0,0,IF('Indicator Data'!K104&gt;AG$195,10,IF('Indicator Data'!K104&lt;AG$194,0,10-(AG$195-'Indicator Data'!K104)/(AG$195-AG$194)*10))),1)</f>
        <v>0</v>
      </c>
      <c r="AH101" s="55">
        <f t="shared" si="188"/>
        <v>6.1</v>
      </c>
      <c r="AI101" s="55">
        <f t="shared" si="189"/>
        <v>0.1</v>
      </c>
      <c r="AJ101" s="55">
        <f t="shared" si="190"/>
        <v>0</v>
      </c>
      <c r="AK101" s="55">
        <f t="shared" si="191"/>
        <v>0</v>
      </c>
      <c r="AL101" s="55">
        <f t="shared" si="192"/>
        <v>0</v>
      </c>
      <c r="AM101" s="55">
        <f t="shared" si="193"/>
        <v>0</v>
      </c>
      <c r="AN101" s="55">
        <f t="shared" si="194"/>
        <v>0</v>
      </c>
      <c r="AO101" s="182">
        <f t="shared" si="195"/>
        <v>5.2</v>
      </c>
      <c r="AP101" s="182">
        <f t="shared" si="148"/>
        <v>0.1</v>
      </c>
      <c r="AQ101" s="182">
        <f t="shared" si="196"/>
        <v>0</v>
      </c>
      <c r="AR101" s="182">
        <f t="shared" si="197"/>
        <v>0</v>
      </c>
      <c r="AS101" s="55">
        <f t="shared" si="198"/>
        <v>0</v>
      </c>
      <c r="AT101" s="55" t="str">
        <f>IF('Indicator Data'!L104="No data","x",IF('Indicator Data'!CL104&lt;1000,"x",ROUND((IF('Indicator Data'!L104&gt;AT$195,10,IF('Indicator Data'!L104&lt;AT$194,0,10-(AT$195-'Indicator Data'!L104)/(AT$195-AT$194)*10))),1)))</f>
        <v>x</v>
      </c>
      <c r="AU101" s="182">
        <f t="shared" si="199"/>
        <v>0</v>
      </c>
      <c r="AV101" s="55">
        <f>IF('Indicator Data'!M104="No data","x",ROUND(IF('Indicator Data'!M104=0,0,IF(LOG('Indicator Data'!M104)&gt;AV$195,10,IF(LOG('Indicator Data'!M104)&lt;AV$194,0,10-(AV$195-LOG('Indicator Data'!M104))/(AV$195-AV$194)*10))),1))</f>
        <v>0</v>
      </c>
      <c r="AW101" s="56">
        <f>IF(AV101="x","x",'Indicator Data'!M104/'Indicator Data'!$CK104)</f>
        <v>0</v>
      </c>
      <c r="AX101" s="55">
        <f t="shared" si="149"/>
        <v>0</v>
      </c>
      <c r="AY101" s="55">
        <f t="shared" si="150"/>
        <v>0</v>
      </c>
      <c r="AZ101" s="55" t="str">
        <f>IF('Indicator Data'!N104="No data","x",ROUND(IF('Indicator Data'!N104=0,0,IF(LOG('Indicator Data'!N104)&gt;AZ$195,10,IF(LOG('Indicator Data'!N104)&lt;AZ$194,0,10-(AZ$195-LOG('Indicator Data'!N104))/(AZ$195-AZ$194)*10))),1))</f>
        <v>x</v>
      </c>
      <c r="BA101" s="56" t="str">
        <f>IF(AZ101="x","x",'Indicator Data'!N104/'Indicator Data'!$CK104)</f>
        <v>x</v>
      </c>
      <c r="BB101" s="55" t="str">
        <f t="shared" si="151"/>
        <v>x</v>
      </c>
      <c r="BC101" s="55" t="str">
        <f t="shared" si="152"/>
        <v>x</v>
      </c>
      <c r="BD101" s="55" t="str">
        <f>IF('Indicator Data'!O104="No data","x",ROUND(IF('Indicator Data'!O104=0,0,IF(LOG('Indicator Data'!O104)&gt;BD$195,10,IF(LOG('Indicator Data'!O104)&lt;BD$194,0,10-(BD$195-LOG('Indicator Data'!O104))/(BD$195-BD$194)*10))),1))</f>
        <v>x</v>
      </c>
      <c r="BE101" s="56" t="str">
        <f>IF(BD101="x","x",'Indicator Data'!O104/'Indicator Data'!$CK104)</f>
        <v>x</v>
      </c>
      <c r="BF101" s="55" t="str">
        <f t="shared" si="153"/>
        <v>x</v>
      </c>
      <c r="BG101" s="55" t="str">
        <f t="shared" si="154"/>
        <v>x</v>
      </c>
      <c r="BH101" s="55" t="str">
        <f>IF('Indicator Data'!P104="No data","x",ROUND(IF('Indicator Data'!P104=0,0,IF(LOG('Indicator Data'!P104)&gt;BH$195,10,IF(LOG('Indicator Data'!P104)&lt;BH$194,0,10-(BH$195-LOG('Indicator Data'!P104))/(BH$195-BH$194)*10))),1))</f>
        <v>x</v>
      </c>
      <c r="BI101" s="56" t="str">
        <f>IF(BH101="x","x",'Indicator Data'!P104/'Indicator Data'!$CK104)</f>
        <v>x</v>
      </c>
      <c r="BJ101" s="55" t="str">
        <f t="shared" si="155"/>
        <v>x</v>
      </c>
      <c r="BK101" s="55" t="str">
        <f t="shared" si="156"/>
        <v>x</v>
      </c>
      <c r="BL101" s="55">
        <f t="shared" si="157"/>
        <v>0</v>
      </c>
      <c r="BM101" s="55">
        <f>ROUND(IF('Indicator Data'!Q104=0,0,IF(LOG('Indicator Data'!Q104)&gt;BM$195,10,IF(LOG('Indicator Data'!Q104)&lt;BM$194,0,10-(BM$195-LOG('Indicator Data'!Q104))/(BM$195-BM$194)*10))),1)</f>
        <v>0</v>
      </c>
      <c r="BN101" s="55">
        <f>ROUND(IF('Indicator Data'!R104=0,0,IF(LOG('Indicator Data'!R104)&gt;BN$195,10,IF(LOG('Indicator Data'!R104)&lt;BN$194,0,10-(BN$195-LOG('Indicator Data'!R104))/(BN$195-BN$194)*10))),1)</f>
        <v>0</v>
      </c>
      <c r="BO101" s="55">
        <f t="shared" si="158"/>
        <v>0</v>
      </c>
      <c r="BP101" s="56">
        <f>'Indicator Data'!Q104/'Indicator Data'!$CK104</f>
        <v>0</v>
      </c>
      <c r="BQ101" s="56">
        <f>'Indicator Data'!R104/'Indicator Data'!$CK104</f>
        <v>0</v>
      </c>
      <c r="BR101" s="55">
        <f t="shared" si="200"/>
        <v>0</v>
      </c>
      <c r="BS101" s="55">
        <f t="shared" si="201"/>
        <v>0</v>
      </c>
      <c r="BT101" s="55">
        <f t="shared" si="135"/>
        <v>0</v>
      </c>
      <c r="BU101" s="55">
        <f t="shared" si="159"/>
        <v>0</v>
      </c>
      <c r="BV101" s="55">
        <f>ROUND(IF('Indicator Data'!S104=0,0,IF(LOG('Indicator Data'!S104)&gt;BV$195,10,IF(LOG('Indicator Data'!S104)&lt;BV$194,0,10-(BV$195-LOG('Indicator Data'!S104))/(BV$195-BV$194)*10))),1)</f>
        <v>0</v>
      </c>
      <c r="BW101" s="55">
        <f>ROUND(IF('Indicator Data'!T104=0,0,IF(LOG('Indicator Data'!T104)&gt;BW$195,10,IF(LOG('Indicator Data'!T104)&lt;BW$194,0,10-(BW$195-LOG('Indicator Data'!T104))/(BW$195-BW$194)*10))),1)</f>
        <v>0</v>
      </c>
      <c r="BX101" s="55">
        <f t="shared" si="160"/>
        <v>0</v>
      </c>
      <c r="BY101" s="56">
        <f>'Indicator Data'!S104/'Indicator Data'!$CK104</f>
        <v>0</v>
      </c>
      <c r="BZ101" s="56">
        <f>'Indicator Data'!T104/'Indicator Data'!$CK104</f>
        <v>0</v>
      </c>
      <c r="CA101" s="55">
        <f t="shared" si="202"/>
        <v>0</v>
      </c>
      <c r="CB101" s="55">
        <f t="shared" si="203"/>
        <v>0</v>
      </c>
      <c r="CC101" s="55">
        <f t="shared" si="161"/>
        <v>0</v>
      </c>
      <c r="CD101" s="55">
        <f t="shared" si="162"/>
        <v>0</v>
      </c>
      <c r="CE101" s="55">
        <f t="shared" si="163"/>
        <v>0</v>
      </c>
      <c r="CF101" s="55">
        <f>ROUND(IF('Indicator Data'!U104=0,0,IF(LOG('Indicator Data'!U104)&gt;CF$195,10,IF(LOG('Indicator Data'!U104)&lt;CF$194,0,10-(CF$195-LOG('Indicator Data'!U104))/(CF$195-CF$194)*10))),1)</f>
        <v>0</v>
      </c>
      <c r="CG101" s="56">
        <f>'Indicator Data'!U104/'Indicator Data'!$CK104</f>
        <v>0</v>
      </c>
      <c r="CH101" s="55">
        <f t="shared" si="204"/>
        <v>0</v>
      </c>
      <c r="CI101" s="55">
        <f t="shared" si="164"/>
        <v>0</v>
      </c>
      <c r="CJ101" s="55">
        <f>ROUND(IF('Indicator Data'!V104=0,0,IF(LOG('Indicator Data'!V104)&gt;CJ$195,10,IF(LOG('Indicator Data'!V104)&lt;CJ$194,0,10-(CJ$195-LOG('Indicator Data'!V104))/(CJ$195-CJ$194)*10))),1)</f>
        <v>0</v>
      </c>
      <c r="CK101" s="56">
        <f>IF('Indicator Data'!V104/'Indicator Data'!$CK104&gt;1,1,'Indicator Data'!V104/'Indicator Data'!$CK104)</f>
        <v>0</v>
      </c>
      <c r="CL101" s="55">
        <f t="shared" si="205"/>
        <v>0</v>
      </c>
      <c r="CM101" s="55">
        <f t="shared" si="165"/>
        <v>0</v>
      </c>
      <c r="CN101" s="55">
        <f>ROUND(IF('Indicator Data'!W104=0,0,IF(LOG('Indicator Data'!W104)&gt;CN$195,10,IF(LOG('Indicator Data'!W104)&lt;CN$194,0,10-(CN$195-LOG('Indicator Data'!W104))/(CN$195-CN$194)*10))),1)</f>
        <v>0</v>
      </c>
      <c r="CO101" s="56">
        <f>'Indicator Data'!W104/'Indicator Data'!$CK104</f>
        <v>0</v>
      </c>
      <c r="CP101" s="55">
        <f t="shared" si="206"/>
        <v>0</v>
      </c>
      <c r="CQ101" s="55">
        <f t="shared" si="166"/>
        <v>0</v>
      </c>
      <c r="CR101" s="55">
        <f t="shared" si="207"/>
        <v>0</v>
      </c>
      <c r="CS101" s="55">
        <f>IF('Indicator Data'!BZ104="No data","x",ROUND(IF('Indicator Data'!BZ104&gt;CS$195,0,IF('Indicator Data'!BZ104&lt;CS$194,10,(CS$195-'Indicator Data'!BZ104)/(CS$195-CS$194)*10)),1))</f>
        <v>0</v>
      </c>
      <c r="CT101" s="55">
        <f>IF('Indicator Data'!CA104="No data","x",ROUND(IF('Indicator Data'!CA104&gt;CT$195,0,IF('Indicator Data'!CA104&lt;CT$194,10,(CT$195-'Indicator Data'!CA104)/(CT$195-CT$194)*10)),1))</f>
        <v>0</v>
      </c>
      <c r="CU101" s="55" t="str">
        <f>IF('Indicator Data'!AC104="No data","x",ROUND(IF('Indicator Data'!AC104&gt;CU$195,0,IF('Indicator Data'!AC104&lt;CU$194,10,(CU$195-'Indicator Data'!AC104)/(CU$195-CU$194)*10)),1))</f>
        <v>x</v>
      </c>
      <c r="CV101" s="55">
        <f t="shared" si="208"/>
        <v>0</v>
      </c>
      <c r="CW101" s="55">
        <f>IF('Indicator Data'!X104="No data","x",ROUND(IF(LOG('Indicator Data'!X104)&gt;CW$195,10,IF(LOG('Indicator Data'!X104)&lt;CW$194,0,10-(CW$195-LOG('Indicator Data'!X104))/(CW$195-CW$194)*10)),1))</f>
        <v>7.9</v>
      </c>
      <c r="CX101" s="55">
        <f>IF('Indicator Data'!Y104="No data","x",ROUND(IF('Indicator Data'!Y104&gt;CX$195,10,IF('Indicator Data'!Y104&lt;CX$194,0,10-(CX$195-'Indicator Data'!Y104)/(CX$195-CX$194)*10)),1))</f>
        <v>0.9</v>
      </c>
      <c r="CY101" s="55">
        <f>IF('Indicator Data'!Z104="No data","x",ROUND(IF('Indicator Data'!Z104&gt;CY$195,10,IF('Indicator Data'!Z104&lt;CY$194,0,10-(CY$195-'Indicator Data'!Z104)/(CY$195-CY$194)*10)),1))</f>
        <v>1.4</v>
      </c>
      <c r="CZ101" s="55">
        <f>IF('Indicator Data'!AA104="No data","x",ROUND(IF('Indicator Data'!AA104&gt;CZ$195,10,IF('Indicator Data'!AA104&lt;CZ$194,0,10-(CZ$195-'Indicator Data'!AA104)/(CZ$195-CZ$194)*10)),1))</f>
        <v>0.8</v>
      </c>
      <c r="DA101" s="55">
        <f t="shared" si="167"/>
        <v>2.8</v>
      </c>
      <c r="DB101" s="55">
        <f t="shared" si="168"/>
        <v>1.9</v>
      </c>
      <c r="DC101" s="55" t="str">
        <f>IF('Indicator Data'!AF104="No data","x",ROUND(IF('Indicator Data'!AF104&gt;DC$195,10,IF('Indicator Data'!AF104&lt;DC$194,0,10-(DC$195-'Indicator Data'!AF104)/(DC$195-DC$194)*10)),1))</f>
        <v>x</v>
      </c>
      <c r="DD101" s="55" t="str">
        <f>IF('Indicator Data'!AG104="No data","x",ROUND(IF('Indicator Data'!AG104&gt;DD$195,10,IF('Indicator Data'!AG104&lt;DD$194,0,10-(DD$195-'Indicator Data'!AG104)/(DD$195-DD$194)*10)),1))</f>
        <v>x</v>
      </c>
      <c r="DE101" s="55">
        <f t="shared" si="169"/>
        <v>2.8</v>
      </c>
      <c r="DF101" s="55">
        <f>IF('Indicator Data'!AB104="No data","x",ROUND(IF('Indicator Data'!AB104&gt;DF$195,10,IF('Indicator Data'!AB104&lt;DF$194,0,10-(DF$195-'Indicator Data'!AB104)/(DF$195-DF$194)*10)),1))</f>
        <v>0</v>
      </c>
      <c r="DG101" s="55">
        <f t="shared" si="170"/>
        <v>0</v>
      </c>
      <c r="DH101" s="183">
        <f>IF('Indicator Data'!AD104="No data","x",'Indicator Data'!AD104/'Indicator Data'!$CJ104)</f>
        <v>4.7343503419253023E-4</v>
      </c>
      <c r="DI101" s="55">
        <f t="shared" si="171"/>
        <v>5.3</v>
      </c>
      <c r="DJ101" s="55" t="str">
        <f>IF('Indicator Data'!AE104="No data","x",ROUND(IF('Indicator Data'!AE104&gt;DJ$195,0,IF('Indicator Data'!AE104&lt;DJ$194,10,(DJ$195-'Indicator Data'!AE104)/(DJ$195-DJ$194)*10)),1))</f>
        <v>x</v>
      </c>
      <c r="DK101" s="55">
        <f t="shared" si="172"/>
        <v>5.3</v>
      </c>
      <c r="DL101" s="55">
        <f t="shared" si="173"/>
        <v>2.7</v>
      </c>
      <c r="DM101" s="57">
        <f t="shared" si="209"/>
        <v>1.2</v>
      </c>
      <c r="DN101" s="58">
        <f t="shared" si="210"/>
        <v>1.3</v>
      </c>
      <c r="DO101" s="55">
        <f>ROUND(IF('Indicator Data'!AH104=0,0,IF('Indicator Data'!AH104&gt;DO$195,10,IF('Indicator Data'!AH104&lt;DO$194,0,10-(DO$195-'Indicator Data'!AH104)/(DO$195-DO$194)*10))),1)</f>
        <v>0</v>
      </c>
      <c r="DP101" s="55">
        <f>ROUND(IF('Indicator Data'!AI104=0,0,IF(LOG('Indicator Data'!AI104)&gt;LOG(DP$195),10,IF(LOG('Indicator Data'!AI104)&lt;LOG(DP$194),0,10-(LOG(DP$195)-LOG('Indicator Data'!AI104))/(LOG(DP$195)-LOG(DP$194))*10))),1)</f>
        <v>0</v>
      </c>
      <c r="DQ101" s="57">
        <f t="shared" si="211"/>
        <v>0</v>
      </c>
      <c r="DR101" s="55">
        <f>'Indicator Data'!AJ104</f>
        <v>0</v>
      </c>
      <c r="DS101" s="55">
        <f>'Indicator Data'!AK104</f>
        <v>0</v>
      </c>
      <c r="DT101" s="57">
        <f t="shared" si="212"/>
        <v>0</v>
      </c>
      <c r="DU101" s="58">
        <f t="shared" si="213"/>
        <v>0</v>
      </c>
      <c r="DV101" s="15"/>
      <c r="DW101" s="103"/>
    </row>
    <row r="102" spans="1:127" s="4" customFormat="1" x14ac:dyDescent="0.3">
      <c r="A102" s="121" t="str">
        <f>'Indicator Data'!A105</f>
        <v>Lithuania</v>
      </c>
      <c r="B102" s="59" t="str">
        <f>'Indicator Data'!B105</f>
        <v>LTU</v>
      </c>
      <c r="C102" s="55">
        <f>ROUND(IF('Indicator Data'!C105=0,0.1,IF(LOG('Indicator Data'!C105)&gt;C$195,10,IF(LOG('Indicator Data'!C105)&lt;C$194,0,10-(C$195-LOG('Indicator Data'!C105))/(C$195-C$194)*10))),1)</f>
        <v>0.1</v>
      </c>
      <c r="D102" s="55">
        <f>ROUND(IF('Indicator Data'!D105=0,0.1,IF(LOG('Indicator Data'!D105)&gt;D$195,10,IF(LOG('Indicator Data'!D105)&lt;D$194,0,10-(D$195-LOG('Indicator Data'!D105))/(D$195-D$194)*10))),1)</f>
        <v>0.1</v>
      </c>
      <c r="E102" s="55">
        <f t="shared" si="174"/>
        <v>0.1</v>
      </c>
      <c r="F102" s="55">
        <f>IF('Indicator Data'!E105="No data",0.1,(ROUND(IF('Indicator Data'!E105=0,0,IF(LOG('Indicator Data'!E105)&gt;F$195,10,IF(LOG('Indicator Data'!E105)&lt;F$194,0,10-(F$195-LOG('Indicator Data'!E105))/(F$195-F$194)*10))),1)))</f>
        <v>5.5</v>
      </c>
      <c r="G102" s="55">
        <f>ROUND(IF('Indicator Data'!F105=0,0,IF(LOG('Indicator Data'!F105)&gt;G$195,10,IF(LOG('Indicator Data'!F105)&lt;G$194,0,10-(G$195-LOG('Indicator Data'!F105))/(G$195-G$194)*10))),1)</f>
        <v>0</v>
      </c>
      <c r="H102" s="55">
        <f>ROUND(IF('Indicator Data'!G105=0,0,IF(LOG('Indicator Data'!G105)&gt;H$195,10,IF(LOG('Indicator Data'!G105)&lt;H$194,0,10-(H$195-LOG('Indicator Data'!G105))/(H$195-H$194)*10))),1)</f>
        <v>0</v>
      </c>
      <c r="I102" s="55">
        <f>ROUND(IF('Indicator Data'!H105=0,0,IF(LOG('Indicator Data'!H105)&gt;I$195,10,IF(LOG('Indicator Data'!H105)&lt;I$194,0,10-(I$195-LOG('Indicator Data'!H105))/(I$195-I$194)*10))),1)</f>
        <v>0</v>
      </c>
      <c r="J102" s="55">
        <f t="shared" si="175"/>
        <v>0</v>
      </c>
      <c r="K102" s="55">
        <f>ROUND(IF('Indicator Data'!I105=0,0,IF(LOG('Indicator Data'!I105)&gt;K$195,10,IF(LOG('Indicator Data'!I105)&lt;K$194,0,10-(K$195-LOG('Indicator Data'!I105))/(K$195-K$194)*10))),1)</f>
        <v>0</v>
      </c>
      <c r="L102" s="55">
        <f t="shared" si="176"/>
        <v>0</v>
      </c>
      <c r="M102" s="55">
        <f>ROUND(IF('Indicator Data'!J105=0,0,IF(LOG('Indicator Data'!J105)&gt;M$195,10,IF(LOG('Indicator Data'!J105)&lt;M$194,0,10-(M$195-LOG('Indicator Data'!J105))/(M$195-M$194)*10))),1)</f>
        <v>0</v>
      </c>
      <c r="N102" s="56">
        <f>'Indicator Data'!C105/'Indicator Data'!$CK105</f>
        <v>0</v>
      </c>
      <c r="O102" s="56">
        <f>'Indicator Data'!D105/'Indicator Data'!$CK105</f>
        <v>0</v>
      </c>
      <c r="P102" s="56">
        <f>IF(F102=0.1,"x",'Indicator Data'!E105/'Indicator Data'!$CK105)</f>
        <v>5.4858968691080673E-3</v>
      </c>
      <c r="Q102" s="56">
        <f>'Indicator Data'!F105/'Indicator Data'!$CK105</f>
        <v>0</v>
      </c>
      <c r="R102" s="56">
        <f>'Indicator Data'!G105/'Indicator Data'!$CK105</f>
        <v>0</v>
      </c>
      <c r="S102" s="56">
        <f>'Indicator Data'!H105/'Indicator Data'!$CK105</f>
        <v>0</v>
      </c>
      <c r="T102" s="56">
        <f>'Indicator Data'!I105/'Indicator Data'!$CK105</f>
        <v>0</v>
      </c>
      <c r="U102" s="56">
        <f>'Indicator Data'!J105/'Indicator Data'!$CK105</f>
        <v>0</v>
      </c>
      <c r="V102" s="55">
        <f t="shared" si="177"/>
        <v>0</v>
      </c>
      <c r="W102" s="55">
        <f t="shared" si="178"/>
        <v>0</v>
      </c>
      <c r="X102" s="55">
        <f t="shared" si="179"/>
        <v>0</v>
      </c>
      <c r="Y102" s="55">
        <f t="shared" si="180"/>
        <v>3.7</v>
      </c>
      <c r="Z102" s="55">
        <f t="shared" si="181"/>
        <v>0</v>
      </c>
      <c r="AA102" s="55">
        <f t="shared" si="182"/>
        <v>0</v>
      </c>
      <c r="AB102" s="55">
        <f t="shared" si="183"/>
        <v>0</v>
      </c>
      <c r="AC102" s="55">
        <f t="shared" si="184"/>
        <v>0</v>
      </c>
      <c r="AD102" s="55">
        <f t="shared" si="185"/>
        <v>0</v>
      </c>
      <c r="AE102" s="55">
        <f t="shared" si="186"/>
        <v>0</v>
      </c>
      <c r="AF102" s="55">
        <f t="shared" si="187"/>
        <v>0</v>
      </c>
      <c r="AG102" s="55">
        <f>ROUND(IF('Indicator Data'!K105=0,0,IF('Indicator Data'!K105&gt;AG$195,10,IF('Indicator Data'!K105&lt;AG$194,0,10-(AG$195-'Indicator Data'!K105)/(AG$195-AG$194)*10))),1)</f>
        <v>2.9</v>
      </c>
      <c r="AH102" s="55">
        <f t="shared" si="188"/>
        <v>0.1</v>
      </c>
      <c r="AI102" s="55">
        <f t="shared" si="189"/>
        <v>0.1</v>
      </c>
      <c r="AJ102" s="55">
        <f t="shared" si="190"/>
        <v>0</v>
      </c>
      <c r="AK102" s="55">
        <f t="shared" si="191"/>
        <v>0</v>
      </c>
      <c r="AL102" s="55">
        <f t="shared" si="192"/>
        <v>0</v>
      </c>
      <c r="AM102" s="55">
        <f t="shared" si="193"/>
        <v>0</v>
      </c>
      <c r="AN102" s="55">
        <f t="shared" si="194"/>
        <v>0</v>
      </c>
      <c r="AO102" s="182">
        <f t="shared" si="195"/>
        <v>0.1</v>
      </c>
      <c r="AP102" s="182">
        <f t="shared" si="148"/>
        <v>4.7</v>
      </c>
      <c r="AQ102" s="182">
        <f t="shared" si="196"/>
        <v>0</v>
      </c>
      <c r="AR102" s="182">
        <f t="shared" si="197"/>
        <v>0</v>
      </c>
      <c r="AS102" s="55">
        <f t="shared" si="198"/>
        <v>1.5</v>
      </c>
      <c r="AT102" s="55">
        <f>IF('Indicator Data'!L105="No data","x",IF('Indicator Data'!CL105&lt;1000,"x",ROUND((IF('Indicator Data'!L105&gt;AT$195,10,IF('Indicator Data'!L105&lt;AT$194,0,10-(AT$195-'Indicator Data'!L105)/(AT$195-AT$194)*10))),1)))</f>
        <v>5.0999999999999996</v>
      </c>
      <c r="AU102" s="182">
        <f t="shared" si="199"/>
        <v>3.3</v>
      </c>
      <c r="AV102" s="55">
        <f>IF('Indicator Data'!M105="No data","x",ROUND(IF('Indicator Data'!M105=0,0,IF(LOG('Indicator Data'!M105)&gt;AV$195,10,IF(LOG('Indicator Data'!M105)&lt;AV$194,0,10-(AV$195-LOG('Indicator Data'!M105))/(AV$195-AV$194)*10))),1))</f>
        <v>0</v>
      </c>
      <c r="AW102" s="56">
        <f>IF(AV102="x","x",'Indicator Data'!M105/'Indicator Data'!$CK105)</f>
        <v>0</v>
      </c>
      <c r="AX102" s="55">
        <f t="shared" si="149"/>
        <v>0</v>
      </c>
      <c r="AY102" s="55">
        <f t="shared" si="150"/>
        <v>0</v>
      </c>
      <c r="AZ102" s="55" t="str">
        <f>IF('Indicator Data'!N105="No data","x",ROUND(IF('Indicator Data'!N105=0,0,IF(LOG('Indicator Data'!N105)&gt;AZ$195,10,IF(LOG('Indicator Data'!N105)&lt;AZ$194,0,10-(AZ$195-LOG('Indicator Data'!N105))/(AZ$195-AZ$194)*10))),1))</f>
        <v>x</v>
      </c>
      <c r="BA102" s="56" t="str">
        <f>IF(AZ102="x","x",'Indicator Data'!N105/'Indicator Data'!$CK105)</f>
        <v>x</v>
      </c>
      <c r="BB102" s="55" t="str">
        <f t="shared" si="151"/>
        <v>x</v>
      </c>
      <c r="BC102" s="55" t="str">
        <f t="shared" si="152"/>
        <v>x</v>
      </c>
      <c r="BD102" s="55" t="str">
        <f>IF('Indicator Data'!O105="No data","x",ROUND(IF('Indicator Data'!O105=0,0,IF(LOG('Indicator Data'!O105)&gt;BD$195,10,IF(LOG('Indicator Data'!O105)&lt;BD$194,0,10-(BD$195-LOG('Indicator Data'!O105))/(BD$195-BD$194)*10))),1))</f>
        <v>x</v>
      </c>
      <c r="BE102" s="56" t="str">
        <f>IF(BD102="x","x",'Indicator Data'!O105/'Indicator Data'!$CK105)</f>
        <v>x</v>
      </c>
      <c r="BF102" s="55" t="str">
        <f t="shared" si="153"/>
        <v>x</v>
      </c>
      <c r="BG102" s="55" t="str">
        <f t="shared" si="154"/>
        <v>x</v>
      </c>
      <c r="BH102" s="55" t="str">
        <f>IF('Indicator Data'!P105="No data","x",ROUND(IF('Indicator Data'!P105=0,0,IF(LOG('Indicator Data'!P105)&gt;BH$195,10,IF(LOG('Indicator Data'!P105)&lt;BH$194,0,10-(BH$195-LOG('Indicator Data'!P105))/(BH$195-BH$194)*10))),1))</f>
        <v>x</v>
      </c>
      <c r="BI102" s="56" t="str">
        <f>IF(BH102="x","x",'Indicator Data'!P105/'Indicator Data'!$CK105)</f>
        <v>x</v>
      </c>
      <c r="BJ102" s="55" t="str">
        <f t="shared" si="155"/>
        <v>x</v>
      </c>
      <c r="BK102" s="55" t="str">
        <f t="shared" si="156"/>
        <v>x</v>
      </c>
      <c r="BL102" s="55">
        <f t="shared" si="157"/>
        <v>0</v>
      </c>
      <c r="BM102" s="55">
        <f>ROUND(IF('Indicator Data'!Q105=0,0,IF(LOG('Indicator Data'!Q105)&gt;BM$195,10,IF(LOG('Indicator Data'!Q105)&lt;BM$194,0,10-(BM$195-LOG('Indicator Data'!Q105))/(BM$195-BM$194)*10))),1)</f>
        <v>0</v>
      </c>
      <c r="BN102" s="55">
        <f>ROUND(IF('Indicator Data'!R105=0,0,IF(LOG('Indicator Data'!R105)&gt;BN$195,10,IF(LOG('Indicator Data'!R105)&lt;BN$194,0,10-(BN$195-LOG('Indicator Data'!R105))/(BN$195-BN$194)*10))),1)</f>
        <v>0</v>
      </c>
      <c r="BO102" s="55">
        <f t="shared" si="158"/>
        <v>0</v>
      </c>
      <c r="BP102" s="56">
        <f>'Indicator Data'!Q105/'Indicator Data'!$CK105</f>
        <v>0</v>
      </c>
      <c r="BQ102" s="56">
        <f>'Indicator Data'!R105/'Indicator Data'!$CK105</f>
        <v>0</v>
      </c>
      <c r="BR102" s="55">
        <f t="shared" si="200"/>
        <v>0</v>
      </c>
      <c r="BS102" s="55">
        <f t="shared" si="201"/>
        <v>0</v>
      </c>
      <c r="BT102" s="55">
        <f t="shared" si="135"/>
        <v>0</v>
      </c>
      <c r="BU102" s="55">
        <f t="shared" si="159"/>
        <v>0</v>
      </c>
      <c r="BV102" s="55">
        <f>ROUND(IF('Indicator Data'!S105=0,0,IF(LOG('Indicator Data'!S105)&gt;BV$195,10,IF(LOG('Indicator Data'!S105)&lt;BV$194,0,10-(BV$195-LOG('Indicator Data'!S105))/(BV$195-BV$194)*10))),1)</f>
        <v>0</v>
      </c>
      <c r="BW102" s="55">
        <f>ROUND(IF('Indicator Data'!T105=0,0,IF(LOG('Indicator Data'!T105)&gt;BW$195,10,IF(LOG('Indicator Data'!T105)&lt;BW$194,0,10-(BW$195-LOG('Indicator Data'!T105))/(BW$195-BW$194)*10))),1)</f>
        <v>0</v>
      </c>
      <c r="BX102" s="55">
        <f t="shared" si="160"/>
        <v>0</v>
      </c>
      <c r="BY102" s="56">
        <f>'Indicator Data'!S105/'Indicator Data'!$CK105</f>
        <v>0</v>
      </c>
      <c r="BZ102" s="56">
        <f>'Indicator Data'!T105/'Indicator Data'!$CK105</f>
        <v>0</v>
      </c>
      <c r="CA102" s="55">
        <f t="shared" si="202"/>
        <v>0</v>
      </c>
      <c r="CB102" s="55">
        <f t="shared" si="203"/>
        <v>0</v>
      </c>
      <c r="CC102" s="55">
        <f t="shared" si="161"/>
        <v>0</v>
      </c>
      <c r="CD102" s="55">
        <f t="shared" si="162"/>
        <v>0</v>
      </c>
      <c r="CE102" s="55">
        <f t="shared" si="163"/>
        <v>0</v>
      </c>
      <c r="CF102" s="55">
        <f>ROUND(IF('Indicator Data'!U105=0,0,IF(LOG('Indicator Data'!U105)&gt;CF$195,10,IF(LOG('Indicator Data'!U105)&lt;CF$194,0,10-(CF$195-LOG('Indicator Data'!U105))/(CF$195-CF$194)*10))),1)</f>
        <v>0</v>
      </c>
      <c r="CG102" s="56">
        <f>'Indicator Data'!U105/'Indicator Data'!$CK105</f>
        <v>0</v>
      </c>
      <c r="CH102" s="55">
        <f t="shared" si="204"/>
        <v>0</v>
      </c>
      <c r="CI102" s="55">
        <f t="shared" si="164"/>
        <v>0</v>
      </c>
      <c r="CJ102" s="55">
        <f>ROUND(IF('Indicator Data'!V105=0,0,IF(LOG('Indicator Data'!V105)&gt;CJ$195,10,IF(LOG('Indicator Data'!V105)&lt;CJ$194,0,10-(CJ$195-LOG('Indicator Data'!V105))/(CJ$195-CJ$194)*10))),1)</f>
        <v>0</v>
      </c>
      <c r="CK102" s="56">
        <f>IF('Indicator Data'!V105/'Indicator Data'!$CK105&gt;1,1,'Indicator Data'!V105/'Indicator Data'!$CK105)</f>
        <v>0</v>
      </c>
      <c r="CL102" s="55">
        <f t="shared" si="205"/>
        <v>0</v>
      </c>
      <c r="CM102" s="55">
        <f t="shared" si="165"/>
        <v>0</v>
      </c>
      <c r="CN102" s="55">
        <f>ROUND(IF('Indicator Data'!W105=0,0,IF(LOG('Indicator Data'!W105)&gt;CN$195,10,IF(LOG('Indicator Data'!W105)&lt;CN$194,0,10-(CN$195-LOG('Indicator Data'!W105))/(CN$195-CN$194)*10))),1)</f>
        <v>0</v>
      </c>
      <c r="CO102" s="56">
        <f>'Indicator Data'!W105/'Indicator Data'!$CK105</f>
        <v>0</v>
      </c>
      <c r="CP102" s="55">
        <f t="shared" si="206"/>
        <v>0</v>
      </c>
      <c r="CQ102" s="55">
        <f t="shared" si="166"/>
        <v>0</v>
      </c>
      <c r="CR102" s="55">
        <f t="shared" si="207"/>
        <v>0</v>
      </c>
      <c r="CS102" s="55">
        <f>IF('Indicator Data'!BZ105="No data","x",ROUND(IF('Indicator Data'!BZ105&gt;CS$195,0,IF('Indicator Data'!BZ105&lt;CS$194,10,(CS$195-'Indicator Data'!BZ105)/(CS$195-CS$194)*10)),1))</f>
        <v>0.7</v>
      </c>
      <c r="CT102" s="55">
        <f>IF('Indicator Data'!CA105="No data","x",ROUND(IF('Indicator Data'!CA105&gt;CT$195,0,IF('Indicator Data'!CA105&lt;CT$194,10,(CT$195-'Indicator Data'!CA105)/(CT$195-CT$194)*10)),1))</f>
        <v>0.4</v>
      </c>
      <c r="CU102" s="55" t="str">
        <f>IF('Indicator Data'!AC105="No data","x",ROUND(IF('Indicator Data'!AC105&gt;CU$195,0,IF('Indicator Data'!AC105&lt;CU$194,10,(CU$195-'Indicator Data'!AC105)/(CU$195-CU$194)*10)),1))</f>
        <v>x</v>
      </c>
      <c r="CV102" s="55">
        <f t="shared" si="208"/>
        <v>0.6</v>
      </c>
      <c r="CW102" s="55">
        <f>IF('Indicator Data'!X105="No data","x",ROUND(IF(LOG('Indicator Data'!X105)&gt;CW$195,10,IF(LOG('Indicator Data'!X105)&lt;CW$194,0,10-(CW$195-LOG('Indicator Data'!X105))/(CW$195-CW$194)*10)),1))</f>
        <v>5.5</v>
      </c>
      <c r="CX102" s="55">
        <f>IF('Indicator Data'!Y105="No data","x",ROUND(IF('Indicator Data'!Y105&gt;CX$195,10,IF('Indicator Data'!Y105&lt;CX$194,0,10-(CX$195-'Indicator Data'!Y105)/(CX$195-CX$194)*10)),1))</f>
        <v>0</v>
      </c>
      <c r="CY102" s="55">
        <f>IF('Indicator Data'!Z105="No data","x",ROUND(IF('Indicator Data'!Z105&gt;CY$195,10,IF('Indicator Data'!Z105&lt;CY$194,0,10-(CY$195-'Indicator Data'!Z105)/(CY$195-CY$194)*10)),1))</f>
        <v>6.8</v>
      </c>
      <c r="CZ102" s="55">
        <f>IF('Indicator Data'!AA105="No data","x",ROUND(IF('Indicator Data'!AA105&gt;CZ$195,10,IF('Indicator Data'!AA105&lt;CZ$194,0,10-(CZ$195-'Indicator Data'!AA105)/(CZ$195-CZ$194)*10)),1))</f>
        <v>1</v>
      </c>
      <c r="DA102" s="55">
        <f t="shared" si="167"/>
        <v>3.3</v>
      </c>
      <c r="DB102" s="55">
        <f t="shared" si="168"/>
        <v>2.4</v>
      </c>
      <c r="DC102" s="55" t="str">
        <f>IF('Indicator Data'!AF105="No data","x",ROUND(IF('Indicator Data'!AF105&gt;DC$195,10,IF('Indicator Data'!AF105&lt;DC$194,0,10-(DC$195-'Indicator Data'!AF105)/(DC$195-DC$194)*10)),1))</f>
        <v>x</v>
      </c>
      <c r="DD102" s="55">
        <f>IF('Indicator Data'!AG105="No data","x",ROUND(IF('Indicator Data'!AG105&gt;DD$195,10,IF('Indicator Data'!AG105&lt;DD$194,0,10-(DD$195-'Indicator Data'!AG105)/(DD$195-DD$194)*10)),1))</f>
        <v>0.2</v>
      </c>
      <c r="DE102" s="55">
        <f t="shared" si="169"/>
        <v>2.7</v>
      </c>
      <c r="DF102" s="55">
        <f>IF('Indicator Data'!AB105="No data","x",ROUND(IF('Indicator Data'!AB105&gt;DF$195,10,IF('Indicator Data'!AB105&lt;DF$194,0,10-(DF$195-'Indicator Data'!AB105)/(DF$195-DF$194)*10)),1))</f>
        <v>0</v>
      </c>
      <c r="DG102" s="55">
        <f t="shared" si="170"/>
        <v>0.4</v>
      </c>
      <c r="DH102" s="183">
        <f>IF('Indicator Data'!AD105="No data","x",'Indicator Data'!AD105/'Indicator Data'!$CJ105)</f>
        <v>1.1766065825467246E-3</v>
      </c>
      <c r="DI102" s="55">
        <f t="shared" si="171"/>
        <v>0</v>
      </c>
      <c r="DJ102" s="55">
        <f>IF('Indicator Data'!AE105="No data","x",ROUND(IF('Indicator Data'!AE105&gt;DJ$195,0,IF('Indicator Data'!AE105&lt;DJ$194,10,(DJ$195-'Indicator Data'!AE105)/(DJ$195-DJ$194)*10)),1))</f>
        <v>2</v>
      </c>
      <c r="DK102" s="55">
        <f t="shared" si="172"/>
        <v>1</v>
      </c>
      <c r="DL102" s="55">
        <f t="shared" si="173"/>
        <v>1.4</v>
      </c>
      <c r="DM102" s="57">
        <f t="shared" si="209"/>
        <v>1</v>
      </c>
      <c r="DN102" s="58">
        <f t="shared" si="210"/>
        <v>1.7</v>
      </c>
      <c r="DO102" s="55">
        <f>ROUND(IF('Indicator Data'!AH105=0,0,IF('Indicator Data'!AH105&gt;DO$195,10,IF('Indicator Data'!AH105&lt;DO$194,0,10-(DO$195-'Indicator Data'!AH105)/(DO$195-DO$194)*10))),1)</f>
        <v>0</v>
      </c>
      <c r="DP102" s="55">
        <f>ROUND(IF('Indicator Data'!AI105=0,0,IF(LOG('Indicator Data'!AI105)&gt;LOG(DP$195),10,IF(LOG('Indicator Data'!AI105)&lt;LOG(DP$194),0,10-(LOG(DP$195)-LOG('Indicator Data'!AI105))/(LOG(DP$195)-LOG(DP$194))*10))),1)</f>
        <v>0</v>
      </c>
      <c r="DQ102" s="57">
        <f t="shared" si="211"/>
        <v>0</v>
      </c>
      <c r="DR102" s="55">
        <f>'Indicator Data'!AJ105</f>
        <v>0</v>
      </c>
      <c r="DS102" s="55">
        <f>'Indicator Data'!AK105</f>
        <v>0</v>
      </c>
      <c r="DT102" s="57">
        <f t="shared" si="212"/>
        <v>0</v>
      </c>
      <c r="DU102" s="58">
        <f t="shared" si="213"/>
        <v>0</v>
      </c>
      <c r="DV102" s="15"/>
      <c r="DW102" s="103"/>
    </row>
    <row r="103" spans="1:127" s="4" customFormat="1" x14ac:dyDescent="0.3">
      <c r="A103" s="121" t="str">
        <f>'Indicator Data'!A106</f>
        <v>Luxembourg</v>
      </c>
      <c r="B103" s="59" t="str">
        <f>'Indicator Data'!B106</f>
        <v>LUX</v>
      </c>
      <c r="C103" s="55">
        <f>ROUND(IF('Indicator Data'!C106=0,0.1,IF(LOG('Indicator Data'!C106)&gt;C$195,10,IF(LOG('Indicator Data'!C106)&lt;C$194,0,10-(C$195-LOG('Indicator Data'!C106))/(C$195-C$194)*10))),1)</f>
        <v>0.3</v>
      </c>
      <c r="D103" s="55">
        <f>ROUND(IF('Indicator Data'!D106=0,0.1,IF(LOG('Indicator Data'!D106)&gt;D$195,10,IF(LOG('Indicator Data'!D106)&lt;D$194,0,10-(D$195-LOG('Indicator Data'!D106))/(D$195-D$194)*10))),1)</f>
        <v>0.1</v>
      </c>
      <c r="E103" s="55">
        <f t="shared" si="174"/>
        <v>0.2</v>
      </c>
      <c r="F103" s="55">
        <f>IF('Indicator Data'!E106="No data",0.1,(ROUND(IF('Indicator Data'!E106=0,0,IF(LOG('Indicator Data'!E106)&gt;F$195,10,IF(LOG('Indicator Data'!E106)&lt;F$194,0,10-(F$195-LOG('Indicator Data'!E106))/(F$195-F$194)*10))),1)))</f>
        <v>2.6</v>
      </c>
      <c r="G103" s="55">
        <f>ROUND(IF('Indicator Data'!F106=0,0,IF(LOG('Indicator Data'!F106)&gt;G$195,10,IF(LOG('Indicator Data'!F106)&lt;G$194,0,10-(G$195-LOG('Indicator Data'!F106))/(G$195-G$194)*10))),1)</f>
        <v>0</v>
      </c>
      <c r="H103" s="55">
        <f>ROUND(IF('Indicator Data'!G106=0,0,IF(LOG('Indicator Data'!G106)&gt;H$195,10,IF(LOG('Indicator Data'!G106)&lt;H$194,0,10-(H$195-LOG('Indicator Data'!G106))/(H$195-H$194)*10))),1)</f>
        <v>0</v>
      </c>
      <c r="I103" s="55">
        <f>ROUND(IF('Indicator Data'!H106=0,0,IF(LOG('Indicator Data'!H106)&gt;I$195,10,IF(LOG('Indicator Data'!H106)&lt;I$194,0,10-(I$195-LOG('Indicator Data'!H106))/(I$195-I$194)*10))),1)</f>
        <v>0</v>
      </c>
      <c r="J103" s="55">
        <f t="shared" si="175"/>
        <v>0</v>
      </c>
      <c r="K103" s="55">
        <f>ROUND(IF('Indicator Data'!I106=0,0,IF(LOG('Indicator Data'!I106)&gt;K$195,10,IF(LOG('Indicator Data'!I106)&lt;K$194,0,10-(K$195-LOG('Indicator Data'!I106))/(K$195-K$194)*10))),1)</f>
        <v>0</v>
      </c>
      <c r="L103" s="55">
        <f t="shared" si="176"/>
        <v>0</v>
      </c>
      <c r="M103" s="55">
        <f>ROUND(IF('Indicator Data'!J106=0,0,IF(LOG('Indicator Data'!J106)&gt;M$195,10,IF(LOG('Indicator Data'!J106)&lt;M$194,0,10-(M$195-LOG('Indicator Data'!J106))/(M$195-M$194)*10))),1)</f>
        <v>0</v>
      </c>
      <c r="N103" s="56">
        <f>'Indicator Data'!C106/'Indicator Data'!$CK106</f>
        <v>2.436490580034063E-5</v>
      </c>
      <c r="O103" s="56">
        <f>'Indicator Data'!D106/'Indicator Data'!$CK106</f>
        <v>0</v>
      </c>
      <c r="P103" s="56">
        <f>IF(F103=0.1,"x",'Indicator Data'!E106/'Indicator Data'!$CK106)</f>
        <v>1.9082146458838311E-3</v>
      </c>
      <c r="Q103" s="56">
        <f>'Indicator Data'!F106/'Indicator Data'!$CK106</f>
        <v>0</v>
      </c>
      <c r="R103" s="56">
        <f>'Indicator Data'!G106/'Indicator Data'!$CK106</f>
        <v>0</v>
      </c>
      <c r="S103" s="56">
        <f>'Indicator Data'!H106/'Indicator Data'!$CK106</f>
        <v>0</v>
      </c>
      <c r="T103" s="56">
        <f>'Indicator Data'!I106/'Indicator Data'!$CK106</f>
        <v>0</v>
      </c>
      <c r="U103" s="56">
        <f>'Indicator Data'!J106/'Indicator Data'!$CK106</f>
        <v>0</v>
      </c>
      <c r="V103" s="55">
        <f t="shared" si="177"/>
        <v>0.1</v>
      </c>
      <c r="W103" s="55">
        <f t="shared" si="178"/>
        <v>0</v>
      </c>
      <c r="X103" s="55">
        <f t="shared" si="179"/>
        <v>0.1</v>
      </c>
      <c r="Y103" s="55">
        <f t="shared" si="180"/>
        <v>1.3</v>
      </c>
      <c r="Z103" s="55">
        <f t="shared" si="181"/>
        <v>0</v>
      </c>
      <c r="AA103" s="55">
        <f t="shared" si="182"/>
        <v>0</v>
      </c>
      <c r="AB103" s="55">
        <f t="shared" si="183"/>
        <v>0</v>
      </c>
      <c r="AC103" s="55">
        <f t="shared" si="184"/>
        <v>0</v>
      </c>
      <c r="AD103" s="55">
        <f t="shared" si="185"/>
        <v>0</v>
      </c>
      <c r="AE103" s="55">
        <f t="shared" si="186"/>
        <v>0</v>
      </c>
      <c r="AF103" s="55">
        <f t="shared" si="187"/>
        <v>0</v>
      </c>
      <c r="AG103" s="55">
        <f>ROUND(IF('Indicator Data'!K106=0,0,IF('Indicator Data'!K106&gt;AG$195,10,IF('Indicator Data'!K106&lt;AG$194,0,10-(AG$195-'Indicator Data'!K106)/(AG$195-AG$194)*10))),1)</f>
        <v>0</v>
      </c>
      <c r="AH103" s="55">
        <f t="shared" si="188"/>
        <v>0.2</v>
      </c>
      <c r="AI103" s="55">
        <f t="shared" si="189"/>
        <v>0.1</v>
      </c>
      <c r="AJ103" s="55">
        <f t="shared" si="190"/>
        <v>0</v>
      </c>
      <c r="AK103" s="55">
        <f t="shared" si="191"/>
        <v>0</v>
      </c>
      <c r="AL103" s="55">
        <f t="shared" si="192"/>
        <v>0</v>
      </c>
      <c r="AM103" s="55">
        <f t="shared" si="193"/>
        <v>0</v>
      </c>
      <c r="AN103" s="55">
        <f t="shared" si="194"/>
        <v>0</v>
      </c>
      <c r="AO103" s="182">
        <f t="shared" si="195"/>
        <v>0.2</v>
      </c>
      <c r="AP103" s="182">
        <f t="shared" si="148"/>
        <v>2</v>
      </c>
      <c r="AQ103" s="182">
        <f t="shared" si="196"/>
        <v>0</v>
      </c>
      <c r="AR103" s="182">
        <f t="shared" si="197"/>
        <v>0</v>
      </c>
      <c r="AS103" s="55">
        <f t="shared" si="198"/>
        <v>0</v>
      </c>
      <c r="AT103" s="55">
        <f>IF('Indicator Data'!L106="No data","x",IF('Indicator Data'!CL106&lt;1000,"x",ROUND((IF('Indicator Data'!L106&gt;AT$195,10,IF('Indicator Data'!L106&lt;AT$194,0,10-(AT$195-'Indicator Data'!L106)/(AT$195-AT$194)*10))),1)))</f>
        <v>0</v>
      </c>
      <c r="AU103" s="182">
        <f t="shared" si="199"/>
        <v>0</v>
      </c>
      <c r="AV103" s="55">
        <f>IF('Indicator Data'!M106="No data","x",ROUND(IF('Indicator Data'!M106=0,0,IF(LOG('Indicator Data'!M106)&gt;AV$195,10,IF(LOG('Indicator Data'!M106)&lt;AV$194,0,10-(AV$195-LOG('Indicator Data'!M106))/(AV$195-AV$194)*10))),1))</f>
        <v>0</v>
      </c>
      <c r="AW103" s="56">
        <f>IF(AV103="x","x",'Indicator Data'!M106/'Indicator Data'!$CK106)</f>
        <v>0</v>
      </c>
      <c r="AX103" s="55">
        <f t="shared" si="149"/>
        <v>0</v>
      </c>
      <c r="AY103" s="55">
        <f t="shared" si="150"/>
        <v>0</v>
      </c>
      <c r="AZ103" s="55" t="str">
        <f>IF('Indicator Data'!N106="No data","x",ROUND(IF('Indicator Data'!N106=0,0,IF(LOG('Indicator Data'!N106)&gt;AZ$195,10,IF(LOG('Indicator Data'!N106)&lt;AZ$194,0,10-(AZ$195-LOG('Indicator Data'!N106))/(AZ$195-AZ$194)*10))),1))</f>
        <v>x</v>
      </c>
      <c r="BA103" s="56" t="str">
        <f>IF(AZ103="x","x",'Indicator Data'!N106/'Indicator Data'!$CK106)</f>
        <v>x</v>
      </c>
      <c r="BB103" s="55" t="str">
        <f t="shared" si="151"/>
        <v>x</v>
      </c>
      <c r="BC103" s="55" t="str">
        <f t="shared" si="152"/>
        <v>x</v>
      </c>
      <c r="BD103" s="55" t="str">
        <f>IF('Indicator Data'!O106="No data","x",ROUND(IF('Indicator Data'!O106=0,0,IF(LOG('Indicator Data'!O106)&gt;BD$195,10,IF(LOG('Indicator Data'!O106)&lt;BD$194,0,10-(BD$195-LOG('Indicator Data'!O106))/(BD$195-BD$194)*10))),1))</f>
        <v>x</v>
      </c>
      <c r="BE103" s="56" t="str">
        <f>IF(BD103="x","x",'Indicator Data'!O106/'Indicator Data'!$CK106)</f>
        <v>x</v>
      </c>
      <c r="BF103" s="55" t="str">
        <f t="shared" si="153"/>
        <v>x</v>
      </c>
      <c r="BG103" s="55" t="str">
        <f t="shared" si="154"/>
        <v>x</v>
      </c>
      <c r="BH103" s="55" t="str">
        <f>IF('Indicator Data'!P106="No data","x",ROUND(IF('Indicator Data'!P106=0,0,IF(LOG('Indicator Data'!P106)&gt;BH$195,10,IF(LOG('Indicator Data'!P106)&lt;BH$194,0,10-(BH$195-LOG('Indicator Data'!P106))/(BH$195-BH$194)*10))),1))</f>
        <v>x</v>
      </c>
      <c r="BI103" s="56" t="str">
        <f>IF(BH103="x","x",'Indicator Data'!P106/'Indicator Data'!$CK106)</f>
        <v>x</v>
      </c>
      <c r="BJ103" s="55" t="str">
        <f t="shared" si="155"/>
        <v>x</v>
      </c>
      <c r="BK103" s="55" t="str">
        <f t="shared" si="156"/>
        <v>x</v>
      </c>
      <c r="BL103" s="55">
        <f t="shared" si="157"/>
        <v>0</v>
      </c>
      <c r="BM103" s="55">
        <f>ROUND(IF('Indicator Data'!Q106=0,0,IF(LOG('Indicator Data'!Q106)&gt;BM$195,10,IF(LOG('Indicator Data'!Q106)&lt;BM$194,0,10-(BM$195-LOG('Indicator Data'!Q106))/(BM$195-BM$194)*10))),1)</f>
        <v>0</v>
      </c>
      <c r="BN103" s="55">
        <f>ROUND(IF('Indicator Data'!R106=0,0,IF(LOG('Indicator Data'!R106)&gt;BN$195,10,IF(LOG('Indicator Data'!R106)&lt;BN$194,0,10-(BN$195-LOG('Indicator Data'!R106))/(BN$195-BN$194)*10))),1)</f>
        <v>0</v>
      </c>
      <c r="BO103" s="55">
        <f t="shared" si="158"/>
        <v>0</v>
      </c>
      <c r="BP103" s="56">
        <f>'Indicator Data'!Q106/'Indicator Data'!$CK106</f>
        <v>0</v>
      </c>
      <c r="BQ103" s="56">
        <f>'Indicator Data'!R106/'Indicator Data'!$CK106</f>
        <v>0</v>
      </c>
      <c r="BR103" s="55">
        <f t="shared" si="200"/>
        <v>0</v>
      </c>
      <c r="BS103" s="55">
        <f t="shared" si="201"/>
        <v>0</v>
      </c>
      <c r="BT103" s="55">
        <f t="shared" si="135"/>
        <v>0</v>
      </c>
      <c r="BU103" s="55">
        <f t="shared" si="159"/>
        <v>0</v>
      </c>
      <c r="BV103" s="55">
        <f>ROUND(IF('Indicator Data'!S106=0,0,IF(LOG('Indicator Data'!S106)&gt;BV$195,10,IF(LOG('Indicator Data'!S106)&lt;BV$194,0,10-(BV$195-LOG('Indicator Data'!S106))/(BV$195-BV$194)*10))),1)</f>
        <v>0</v>
      </c>
      <c r="BW103" s="55">
        <f>ROUND(IF('Indicator Data'!T106=0,0,IF(LOG('Indicator Data'!T106)&gt;BW$195,10,IF(LOG('Indicator Data'!T106)&lt;BW$194,0,10-(BW$195-LOG('Indicator Data'!T106))/(BW$195-BW$194)*10))),1)</f>
        <v>0</v>
      </c>
      <c r="BX103" s="55">
        <f t="shared" si="160"/>
        <v>0</v>
      </c>
      <c r="BY103" s="56">
        <f>'Indicator Data'!S106/'Indicator Data'!$CK106</f>
        <v>0</v>
      </c>
      <c r="BZ103" s="56">
        <f>'Indicator Data'!T106/'Indicator Data'!$CK106</f>
        <v>0</v>
      </c>
      <c r="CA103" s="55">
        <f t="shared" si="202"/>
        <v>0</v>
      </c>
      <c r="CB103" s="55">
        <f t="shared" si="203"/>
        <v>0</v>
      </c>
      <c r="CC103" s="55">
        <f t="shared" si="161"/>
        <v>0</v>
      </c>
      <c r="CD103" s="55">
        <f t="shared" si="162"/>
        <v>0</v>
      </c>
      <c r="CE103" s="55">
        <f t="shared" si="163"/>
        <v>0</v>
      </c>
      <c r="CF103" s="55">
        <f>ROUND(IF('Indicator Data'!U106=0,0,IF(LOG('Indicator Data'!U106)&gt;CF$195,10,IF(LOG('Indicator Data'!U106)&lt;CF$194,0,10-(CF$195-LOG('Indicator Data'!U106))/(CF$195-CF$194)*10))),1)</f>
        <v>0</v>
      </c>
      <c r="CG103" s="56">
        <f>'Indicator Data'!U106/'Indicator Data'!$CK106</f>
        <v>0</v>
      </c>
      <c r="CH103" s="55">
        <f t="shared" si="204"/>
        <v>0</v>
      </c>
      <c r="CI103" s="55">
        <f t="shared" si="164"/>
        <v>0</v>
      </c>
      <c r="CJ103" s="55">
        <f>ROUND(IF('Indicator Data'!V106=0,0,IF(LOG('Indicator Data'!V106)&gt;CJ$195,10,IF(LOG('Indicator Data'!V106)&lt;CJ$194,0,10-(CJ$195-LOG('Indicator Data'!V106))/(CJ$195-CJ$194)*10))),1)</f>
        <v>0</v>
      </c>
      <c r="CK103" s="56">
        <f>IF('Indicator Data'!V106/'Indicator Data'!$CK106&gt;1,1,'Indicator Data'!V106/'Indicator Data'!$CK106)</f>
        <v>0</v>
      </c>
      <c r="CL103" s="55">
        <f t="shared" si="205"/>
        <v>0</v>
      </c>
      <c r="CM103" s="55">
        <f t="shared" si="165"/>
        <v>0</v>
      </c>
      <c r="CN103" s="55">
        <f>ROUND(IF('Indicator Data'!W106=0,0,IF(LOG('Indicator Data'!W106)&gt;CN$195,10,IF(LOG('Indicator Data'!W106)&lt;CN$194,0,10-(CN$195-LOG('Indicator Data'!W106))/(CN$195-CN$194)*10))),1)</f>
        <v>0</v>
      </c>
      <c r="CO103" s="56">
        <f>'Indicator Data'!W106/'Indicator Data'!$CK106</f>
        <v>0</v>
      </c>
      <c r="CP103" s="55">
        <f t="shared" si="206"/>
        <v>0</v>
      </c>
      <c r="CQ103" s="55">
        <f t="shared" si="166"/>
        <v>0</v>
      </c>
      <c r="CR103" s="55">
        <f t="shared" si="207"/>
        <v>0</v>
      </c>
      <c r="CS103" s="55">
        <f>IF('Indicator Data'!BZ106="No data","x",ROUND(IF('Indicator Data'!BZ106&gt;CS$195,0,IF('Indicator Data'!BZ106&lt;CS$194,10,(CS$195-'Indicator Data'!BZ106)/(CS$195-CS$194)*10)),1))</f>
        <v>0.3</v>
      </c>
      <c r="CT103" s="55">
        <f>IF('Indicator Data'!CA106="No data","x",ROUND(IF('Indicator Data'!CA106&gt;CT$195,0,IF('Indicator Data'!CA106&lt;CT$194,10,(CT$195-'Indicator Data'!CA106)/(CT$195-CT$194)*10)),1))</f>
        <v>0</v>
      </c>
      <c r="CU103" s="55" t="str">
        <f>IF('Indicator Data'!AC106="No data","x",ROUND(IF('Indicator Data'!AC106&gt;CU$195,0,IF('Indicator Data'!AC106&lt;CU$194,10,(CU$195-'Indicator Data'!AC106)/(CU$195-CU$194)*10)),1))</f>
        <v>x</v>
      </c>
      <c r="CV103" s="55">
        <f t="shared" si="208"/>
        <v>0.2</v>
      </c>
      <c r="CW103" s="55">
        <f>IF('Indicator Data'!X106="No data","x",ROUND(IF(LOG('Indicator Data'!X106)&gt;CW$195,10,IF(LOG('Indicator Data'!X106)&lt;CW$194,0,10-(CW$195-LOG('Indicator Data'!X106))/(CW$195-CW$194)*10)),1))</f>
        <v>8</v>
      </c>
      <c r="CX103" s="55">
        <f>IF('Indicator Data'!Y106="No data","x",ROUND(IF('Indicator Data'!Y106&gt;CX$195,10,IF('Indicator Data'!Y106&lt;CX$194,0,10-(CX$195-'Indicator Data'!Y106)/(CX$195-CX$194)*10)),1))</f>
        <v>4.3</v>
      </c>
      <c r="CY103" s="55">
        <f>IF('Indicator Data'!Z106="No data","x",ROUND(IF('Indicator Data'!Z106&gt;CY$195,10,IF('Indicator Data'!Z106&lt;CY$194,0,10-(CY$195-'Indicator Data'!Z106)/(CY$195-CY$194)*10)),1))</f>
        <v>9.1</v>
      </c>
      <c r="CZ103" s="55">
        <f>IF('Indicator Data'!AA106="No data","x",ROUND(IF('Indicator Data'!AA106&gt;CZ$195,10,IF('Indicator Data'!AA106&lt;CZ$194,0,10-(CZ$195-'Indicator Data'!AA106)/(CZ$195-CZ$194)*10)),1))</f>
        <v>1</v>
      </c>
      <c r="DA103" s="55">
        <f t="shared" si="167"/>
        <v>5.6</v>
      </c>
      <c r="DB103" s="55">
        <f t="shared" si="168"/>
        <v>3.8</v>
      </c>
      <c r="DC103" s="55" t="str">
        <f>IF('Indicator Data'!AF106="No data","x",ROUND(IF('Indicator Data'!AF106&gt;DC$195,10,IF('Indicator Data'!AF106&lt;DC$194,0,10-(DC$195-'Indicator Data'!AF106)/(DC$195-DC$194)*10)),1))</f>
        <v>x</v>
      </c>
      <c r="DD103" s="55">
        <f>IF('Indicator Data'!AG106="No data","x",ROUND(IF('Indicator Data'!AG106&gt;DD$195,10,IF('Indicator Data'!AG106&lt;DD$194,0,10-(DD$195-'Indicator Data'!AG106)/(DD$195-DD$194)*10)),1))</f>
        <v>0.2</v>
      </c>
      <c r="DE103" s="55">
        <f t="shared" si="169"/>
        <v>4.5</v>
      </c>
      <c r="DF103" s="55">
        <f>IF('Indicator Data'!AB106="No data","x",ROUND(IF('Indicator Data'!AB106&gt;DF$195,10,IF('Indicator Data'!AB106&lt;DF$194,0,10-(DF$195-'Indicator Data'!AB106)/(DF$195-DF$194)*10)),1))</f>
        <v>0</v>
      </c>
      <c r="DG103" s="55">
        <f t="shared" si="170"/>
        <v>0.1</v>
      </c>
      <c r="DH103" s="183" t="str">
        <f>IF('Indicator Data'!AD106="No data","x",'Indicator Data'!AD106/'Indicator Data'!$CJ106)</f>
        <v>x</v>
      </c>
      <c r="DI103" s="55" t="str">
        <f t="shared" si="171"/>
        <v>x</v>
      </c>
      <c r="DJ103" s="55">
        <f>IF('Indicator Data'!AE106="No data","x",ROUND(IF('Indicator Data'!AE106&gt;DJ$195,0,IF('Indicator Data'!AE106&lt;DJ$194,10,(DJ$195-'Indicator Data'!AE106)/(DJ$195-DJ$194)*10)),1))</f>
        <v>2</v>
      </c>
      <c r="DK103" s="55">
        <f t="shared" si="172"/>
        <v>2</v>
      </c>
      <c r="DL103" s="55">
        <f t="shared" si="173"/>
        <v>2.2000000000000002</v>
      </c>
      <c r="DM103" s="57">
        <f t="shared" si="209"/>
        <v>1.6</v>
      </c>
      <c r="DN103" s="58">
        <f t="shared" si="210"/>
        <v>0.7</v>
      </c>
      <c r="DO103" s="55">
        <f>ROUND(IF('Indicator Data'!AH106=0,0,IF('Indicator Data'!AH106&gt;DO$195,10,IF('Indicator Data'!AH106&lt;DO$194,0,10-(DO$195-'Indicator Data'!AH106)/(DO$195-DO$194)*10))),1)</f>
        <v>0</v>
      </c>
      <c r="DP103" s="55">
        <f>ROUND(IF('Indicator Data'!AI106=0,0,IF(LOG('Indicator Data'!AI106)&gt;LOG(DP$195),10,IF(LOG('Indicator Data'!AI106)&lt;LOG(DP$194),0,10-(LOG(DP$195)-LOG('Indicator Data'!AI106))/(LOG(DP$195)-LOG(DP$194))*10))),1)</f>
        <v>0</v>
      </c>
      <c r="DQ103" s="57">
        <f t="shared" si="211"/>
        <v>0</v>
      </c>
      <c r="DR103" s="55">
        <f>'Indicator Data'!AJ106</f>
        <v>0</v>
      </c>
      <c r="DS103" s="55">
        <f>'Indicator Data'!AK106</f>
        <v>0</v>
      </c>
      <c r="DT103" s="57">
        <f t="shared" si="212"/>
        <v>0</v>
      </c>
      <c r="DU103" s="58">
        <f t="shared" si="213"/>
        <v>0</v>
      </c>
      <c r="DV103" s="15"/>
      <c r="DW103" s="103"/>
    </row>
    <row r="104" spans="1:127" s="4" customFormat="1" x14ac:dyDescent="0.3">
      <c r="A104" s="121" t="str">
        <f>'Indicator Data'!A107</f>
        <v>Madagascar</v>
      </c>
      <c r="B104" s="59" t="str">
        <f>'Indicator Data'!B107</f>
        <v>MDG</v>
      </c>
      <c r="C104" s="55">
        <f>ROUND(IF('Indicator Data'!C107=0,0.1,IF(LOG('Indicator Data'!C107)&gt;C$195,10,IF(LOG('Indicator Data'!C107)&lt;C$194,0,10-(C$195-LOG('Indicator Data'!C107))/(C$195-C$194)*10))),1)</f>
        <v>0.1</v>
      </c>
      <c r="D104" s="55">
        <f>ROUND(IF('Indicator Data'!D107=0,0.1,IF(LOG('Indicator Data'!D107)&gt;D$195,10,IF(LOG('Indicator Data'!D107)&lt;D$194,0,10-(D$195-LOG('Indicator Data'!D107))/(D$195-D$194)*10))),1)</f>
        <v>0.1</v>
      </c>
      <c r="E104" s="55">
        <f t="shared" si="174"/>
        <v>0.1</v>
      </c>
      <c r="F104" s="55">
        <f>IF('Indicator Data'!E107="No data",0.1,(ROUND(IF('Indicator Data'!E107=0,0,IF(LOG('Indicator Data'!E107)&gt;F$195,10,IF(LOG('Indicator Data'!E107)&lt;F$194,0,10-(F$195-LOG('Indicator Data'!E107))/(F$195-F$194)*10))),1)))</f>
        <v>8.3000000000000007</v>
      </c>
      <c r="G104" s="55">
        <f>ROUND(IF('Indicator Data'!F107=0,0,IF(LOG('Indicator Data'!F107)&gt;G$195,10,IF(LOG('Indicator Data'!F107)&lt;G$194,0,10-(G$195-LOG('Indicator Data'!F107))/(G$195-G$194)*10))),1)</f>
        <v>7.5</v>
      </c>
      <c r="H104" s="55">
        <f>ROUND(IF('Indicator Data'!G107=0,0,IF(LOG('Indicator Data'!G107)&gt;H$195,10,IF(LOG('Indicator Data'!G107)&lt;H$194,0,10-(H$195-LOG('Indicator Data'!G107))/(H$195-H$194)*10))),1)</f>
        <v>8.9</v>
      </c>
      <c r="I104" s="55">
        <f>ROUND(IF('Indicator Data'!H107=0,0,IF(LOG('Indicator Data'!H107)&gt;I$195,10,IF(LOG('Indicator Data'!H107)&lt;I$194,0,10-(I$195-LOG('Indicator Data'!H107))/(I$195-I$194)*10))),1)</f>
        <v>9.8000000000000007</v>
      </c>
      <c r="J104" s="55">
        <f t="shared" si="175"/>
        <v>9.4</v>
      </c>
      <c r="K104" s="55">
        <f>ROUND(IF('Indicator Data'!I107=0,0,IF(LOG('Indicator Data'!I107)&gt;K$195,10,IF(LOG('Indicator Data'!I107)&lt;K$194,0,10-(K$195-LOG('Indicator Data'!I107))/(K$195-K$194)*10))),1)</f>
        <v>7.4</v>
      </c>
      <c r="L104" s="55">
        <f t="shared" si="176"/>
        <v>8.6</v>
      </c>
      <c r="M104" s="55">
        <f>ROUND(IF('Indicator Data'!J107=0,0,IF(LOG('Indicator Data'!J107)&gt;M$195,10,IF(LOG('Indicator Data'!J107)&lt;M$194,0,10-(M$195-LOG('Indicator Data'!J107))/(M$195-M$194)*10))),1)</f>
        <v>10</v>
      </c>
      <c r="N104" s="56">
        <f>'Indicator Data'!C107/'Indicator Data'!$CK107</f>
        <v>0</v>
      </c>
      <c r="O104" s="56">
        <f>'Indicator Data'!D107/'Indicator Data'!$CK107</f>
        <v>0</v>
      </c>
      <c r="P104" s="56">
        <f>IF(F104=0.1,"x",'Indicator Data'!E107/'Indicator Data'!$CK107)</f>
        <v>8.4034416524625781E-3</v>
      </c>
      <c r="Q104" s="56">
        <f>'Indicator Data'!F107/'Indicator Data'!$CK107</f>
        <v>1.2573594329582359E-5</v>
      </c>
      <c r="R104" s="56">
        <f>'Indicator Data'!G107/'Indicator Data'!$CK107</f>
        <v>1.5506084757940589E-2</v>
      </c>
      <c r="S104" s="56">
        <f>'Indicator Data'!H107/'Indicator Data'!$CK107</f>
        <v>3.1525404395134011E-3</v>
      </c>
      <c r="T104" s="56">
        <f>'Indicator Data'!I107/'Indicator Data'!$CK107</f>
        <v>1.9903650830007174E-3</v>
      </c>
      <c r="U104" s="56">
        <f>'Indicator Data'!J107/'Indicator Data'!$CK107</f>
        <v>5.8182675230395477E-3</v>
      </c>
      <c r="V104" s="55">
        <f t="shared" si="177"/>
        <v>0</v>
      </c>
      <c r="W104" s="55">
        <f t="shared" si="178"/>
        <v>0</v>
      </c>
      <c r="X104" s="55">
        <f t="shared" si="179"/>
        <v>0</v>
      </c>
      <c r="Y104" s="55">
        <f t="shared" si="180"/>
        <v>5.6</v>
      </c>
      <c r="Z104" s="55">
        <f t="shared" si="181"/>
        <v>8</v>
      </c>
      <c r="AA104" s="55">
        <f t="shared" si="182"/>
        <v>8.6</v>
      </c>
      <c r="AB104" s="55">
        <f t="shared" si="183"/>
        <v>6.3</v>
      </c>
      <c r="AC104" s="55">
        <f t="shared" si="184"/>
        <v>7.6</v>
      </c>
      <c r="AD104" s="55">
        <f t="shared" si="185"/>
        <v>2</v>
      </c>
      <c r="AE104" s="55">
        <f t="shared" si="186"/>
        <v>5.5</v>
      </c>
      <c r="AF104" s="55">
        <f t="shared" si="187"/>
        <v>1.9</v>
      </c>
      <c r="AG104" s="55">
        <f>ROUND(IF('Indicator Data'!K107=0,0,IF('Indicator Data'!K107&gt;AG$195,10,IF('Indicator Data'!K107&lt;AG$194,0,10-(AG$195-'Indicator Data'!K107)/(AG$195-AG$194)*10))),1)</f>
        <v>7.6</v>
      </c>
      <c r="AH104" s="55">
        <f t="shared" si="188"/>
        <v>0.1</v>
      </c>
      <c r="AI104" s="55">
        <f t="shared" si="189"/>
        <v>0.1</v>
      </c>
      <c r="AJ104" s="55">
        <f t="shared" si="190"/>
        <v>8.8000000000000007</v>
      </c>
      <c r="AK104" s="55">
        <f t="shared" si="191"/>
        <v>8.1</v>
      </c>
      <c r="AL104" s="55">
        <f t="shared" si="192"/>
        <v>8.5</v>
      </c>
      <c r="AM104" s="55">
        <f t="shared" si="193"/>
        <v>4.7</v>
      </c>
      <c r="AN104" s="55">
        <f t="shared" si="194"/>
        <v>7.9</v>
      </c>
      <c r="AO104" s="182">
        <f t="shared" si="195"/>
        <v>0.1</v>
      </c>
      <c r="AP104" s="182">
        <f t="shared" si="148"/>
        <v>7.2</v>
      </c>
      <c r="AQ104" s="182">
        <f t="shared" si="196"/>
        <v>7.8</v>
      </c>
      <c r="AR104" s="182">
        <f t="shared" si="197"/>
        <v>7.4</v>
      </c>
      <c r="AS104" s="55">
        <f t="shared" si="198"/>
        <v>7.8</v>
      </c>
      <c r="AT104" s="55">
        <f>IF('Indicator Data'!L107="No data","x",IF('Indicator Data'!CL107&lt;1000,"x",ROUND((IF('Indicator Data'!L107&gt;AT$195,10,IF('Indicator Data'!L107&lt;AT$194,0,10-(AT$195-'Indicator Data'!L107)/(AT$195-AT$194)*10))),1)))</f>
        <v>1</v>
      </c>
      <c r="AU104" s="182">
        <f t="shared" si="199"/>
        <v>4.4000000000000004</v>
      </c>
      <c r="AV104" s="55">
        <f>IF('Indicator Data'!M107="No data","x",ROUND(IF('Indicator Data'!M107=0,0,IF(LOG('Indicator Data'!M107)&gt;AV$195,10,IF(LOG('Indicator Data'!M107)&lt;AV$194,0,10-(AV$195-LOG('Indicator Data'!M107))/(AV$195-AV$194)*10))),1))</f>
        <v>8.8000000000000007</v>
      </c>
      <c r="AW104" s="56">
        <f>IF(AV104="x","x",'Indicator Data'!M107/'Indicator Data'!$CK107)</f>
        <v>0.55913365190323094</v>
      </c>
      <c r="AX104" s="55">
        <f t="shared" si="149"/>
        <v>6.2</v>
      </c>
      <c r="AY104" s="55">
        <f t="shared" si="150"/>
        <v>7.7</v>
      </c>
      <c r="AZ104" s="55">
        <f>IF('Indicator Data'!N107="No data","x",ROUND(IF('Indicator Data'!N107=0,0,IF(LOG('Indicator Data'!N107)&gt;AZ$195,10,IF(LOG('Indicator Data'!N107)&lt;AZ$194,0,10-(AZ$195-LOG('Indicator Data'!N107))/(AZ$195-AZ$194)*10))),1))</f>
        <v>5.7</v>
      </c>
      <c r="BA104" s="56">
        <f>IF(AZ104="x","x",'Indicator Data'!N107/'Indicator Data'!$CK107)</f>
        <v>1.0552686764064441E-3</v>
      </c>
      <c r="BB104" s="55">
        <f t="shared" si="151"/>
        <v>0.2</v>
      </c>
      <c r="BC104" s="55">
        <f t="shared" si="152"/>
        <v>3.4</v>
      </c>
      <c r="BD104" s="55">
        <f>IF('Indicator Data'!O107="No data","x",ROUND(IF('Indicator Data'!O107=0,0,IF(LOG('Indicator Data'!O107)&gt;BD$195,10,IF(LOG('Indicator Data'!O107)&lt;BD$194,0,10-(BD$195-LOG('Indicator Data'!O107))/(BD$195-BD$194)*10))),1))</f>
        <v>0</v>
      </c>
      <c r="BE104" s="56">
        <f>IF(BD104="x","x",'Indicator Data'!O107/'Indicator Data'!$CK107)</f>
        <v>0</v>
      </c>
      <c r="BF104" s="55">
        <f t="shared" si="153"/>
        <v>0</v>
      </c>
      <c r="BG104" s="55">
        <f t="shared" si="154"/>
        <v>0</v>
      </c>
      <c r="BH104" s="55">
        <f>IF('Indicator Data'!P107="No data","x",ROUND(IF('Indicator Data'!P107=0,0,IF(LOG('Indicator Data'!P107)&gt;BH$195,10,IF(LOG('Indicator Data'!P107)&lt;BH$194,0,10-(BH$195-LOG('Indicator Data'!P107))/(BH$195-BH$194)*10))),1))</f>
        <v>7.9</v>
      </c>
      <c r="BI104" s="56">
        <f>IF(BH104="x","x",'Indicator Data'!P107/'Indicator Data'!$CK107)</f>
        <v>2.3197993248840653E-2</v>
      </c>
      <c r="BJ104" s="55">
        <f t="shared" si="155"/>
        <v>2.2999999999999998</v>
      </c>
      <c r="BK104" s="55">
        <f t="shared" si="156"/>
        <v>5.8</v>
      </c>
      <c r="BL104" s="55">
        <f t="shared" si="157"/>
        <v>4.8</v>
      </c>
      <c r="BM104" s="55">
        <f>ROUND(IF('Indicator Data'!Q107=0,0,IF(LOG('Indicator Data'!Q107)&gt;BM$195,10,IF(LOG('Indicator Data'!Q107)&lt;BM$194,0,10-(BM$195-LOG('Indicator Data'!Q107))/(BM$195-BM$194)*10))),1)</f>
        <v>0</v>
      </c>
      <c r="BN104" s="55">
        <f>ROUND(IF('Indicator Data'!R107=0,0,IF(LOG('Indicator Data'!R107)&gt;BN$195,10,IF(LOG('Indicator Data'!R107)&lt;BN$194,0,10-(BN$195-LOG('Indicator Data'!R107))/(BN$195-BN$194)*10))),1)</f>
        <v>10</v>
      </c>
      <c r="BO104" s="55">
        <f t="shared" si="158"/>
        <v>6.666666666666667</v>
      </c>
      <c r="BP104" s="56">
        <f>'Indicator Data'!Q107/'Indicator Data'!$CK107</f>
        <v>0</v>
      </c>
      <c r="BQ104" s="56">
        <f>'Indicator Data'!R107/'Indicator Data'!$CK107</f>
        <v>0.96920908194061473</v>
      </c>
      <c r="BR104" s="55">
        <f t="shared" si="200"/>
        <v>0</v>
      </c>
      <c r="BS104" s="55">
        <f t="shared" si="201"/>
        <v>10</v>
      </c>
      <c r="BT104" s="55">
        <f t="shared" si="135"/>
        <v>6.666666666666667</v>
      </c>
      <c r="BU104" s="55">
        <f t="shared" si="159"/>
        <v>6.7</v>
      </c>
      <c r="BV104" s="55">
        <f>ROUND(IF('Indicator Data'!S107=0,0,IF(LOG('Indicator Data'!S107)&gt;BV$195,10,IF(LOG('Indicator Data'!S107)&lt;BV$194,0,10-(BV$195-LOG('Indicator Data'!S107))/(BV$195-BV$194)*10))),1)</f>
        <v>0</v>
      </c>
      <c r="BW104" s="55">
        <f>ROUND(IF('Indicator Data'!T107=0,0,IF(LOG('Indicator Data'!T107)&gt;BW$195,10,IF(LOG('Indicator Data'!T107)&lt;BW$194,0,10-(BW$195-LOG('Indicator Data'!T107))/(BW$195-BW$194)*10))),1)</f>
        <v>9.1</v>
      </c>
      <c r="BX104" s="55">
        <f t="shared" si="160"/>
        <v>6.0666666666666664</v>
      </c>
      <c r="BY104" s="56">
        <f>'Indicator Data'!S107/'Indicator Data'!$CK107</f>
        <v>0</v>
      </c>
      <c r="BZ104" s="56">
        <f>'Indicator Data'!T107/'Indicator Data'!$CK107</f>
        <v>0.92801565049925128</v>
      </c>
      <c r="CA104" s="55">
        <f t="shared" si="202"/>
        <v>0</v>
      </c>
      <c r="CB104" s="55">
        <f t="shared" si="203"/>
        <v>9.3000000000000007</v>
      </c>
      <c r="CC104" s="55">
        <f t="shared" si="161"/>
        <v>6.2</v>
      </c>
      <c r="CD104" s="55">
        <f t="shared" si="162"/>
        <v>6.1</v>
      </c>
      <c r="CE104" s="55">
        <f t="shared" si="163"/>
        <v>6.4</v>
      </c>
      <c r="CF104" s="55">
        <f>ROUND(IF('Indicator Data'!U107=0,0,IF(LOG('Indicator Data'!U107)&gt;CF$195,10,IF(LOG('Indicator Data'!U107)&lt;CF$194,0,10-(CF$195-LOG('Indicator Data'!U107))/(CF$195-CF$194)*10))),1)</f>
        <v>8.1999999999999993</v>
      </c>
      <c r="CG104" s="56">
        <f>'Indicator Data'!U107/'Indicator Data'!$CK107</f>
        <v>0.24147006817673639</v>
      </c>
      <c r="CH104" s="55">
        <f t="shared" si="204"/>
        <v>2.7</v>
      </c>
      <c r="CI104" s="55">
        <f t="shared" si="164"/>
        <v>6.2</v>
      </c>
      <c r="CJ104" s="55">
        <f>ROUND(IF('Indicator Data'!V107=0,0,IF(LOG('Indicator Data'!V107)&gt;CJ$195,10,IF(LOG('Indicator Data'!V107)&lt;CJ$194,0,10-(CJ$195-LOG('Indicator Data'!V107))/(CJ$195-CJ$194)*10))),1)</f>
        <v>8.9</v>
      </c>
      <c r="CK104" s="56">
        <f>IF('Indicator Data'!V107/'Indicator Data'!$CK107&gt;1,1,'Indicator Data'!V107/'Indicator Data'!$CK107)</f>
        <v>0.69016975895129906</v>
      </c>
      <c r="CL104" s="55">
        <f t="shared" si="205"/>
        <v>6.9</v>
      </c>
      <c r="CM104" s="55">
        <f t="shared" si="165"/>
        <v>8.1</v>
      </c>
      <c r="CN104" s="55">
        <f>ROUND(IF('Indicator Data'!W107=0,0,IF(LOG('Indicator Data'!W107)&gt;CN$195,10,IF(LOG('Indicator Data'!W107)&lt;CN$194,0,10-(CN$195-LOG('Indicator Data'!W107))/(CN$195-CN$194)*10))),1)</f>
        <v>8.8000000000000007</v>
      </c>
      <c r="CO104" s="56">
        <f>'Indicator Data'!W107/'Indicator Data'!$CK107</f>
        <v>0.58117371532617612</v>
      </c>
      <c r="CP104" s="55">
        <f t="shared" si="206"/>
        <v>5.8</v>
      </c>
      <c r="CQ104" s="55">
        <f t="shared" si="166"/>
        <v>7.6</v>
      </c>
      <c r="CR104" s="55">
        <f t="shared" si="207"/>
        <v>7.2</v>
      </c>
      <c r="CS104" s="55">
        <f>IF('Indicator Data'!BZ107="No data","x",ROUND(IF('Indicator Data'!BZ107&gt;CS$195,0,IF('Indicator Data'!BZ107&lt;CS$194,10,(CS$195-'Indicator Data'!BZ107)/(CS$195-CS$194)*10)),1))</f>
        <v>9.9</v>
      </c>
      <c r="CT104" s="55">
        <f>IF('Indicator Data'!CA107="No data","x",ROUND(IF('Indicator Data'!CA107&gt;CT$195,0,IF('Indicator Data'!CA107&lt;CT$194,10,(CT$195-'Indicator Data'!CA107)/(CT$195-CT$194)*10)),1))</f>
        <v>7.6</v>
      </c>
      <c r="CU104" s="55">
        <f>IF('Indicator Data'!AC107="No data","x",ROUND(IF('Indicator Data'!AC107&gt;CU$195,0,IF('Indicator Data'!AC107&lt;CU$194,10,(CU$195-'Indicator Data'!AC107)/(CU$195-CU$194)*10)),1))</f>
        <v>4.9000000000000004</v>
      </c>
      <c r="CV104" s="55">
        <f t="shared" si="208"/>
        <v>7.5</v>
      </c>
      <c r="CW104" s="55">
        <f>IF('Indicator Data'!X107="No data","x",ROUND(IF(LOG('Indicator Data'!X107)&gt;CW$195,10,IF(LOG('Indicator Data'!X107)&lt;CW$194,0,10-(CW$195-LOG('Indicator Data'!X107))/(CW$195-CW$194)*10)),1))</f>
        <v>5.5</v>
      </c>
      <c r="CX104" s="55">
        <f>IF('Indicator Data'!Y107="No data","x",ROUND(IF('Indicator Data'!Y107&gt;CX$195,10,IF('Indicator Data'!Y107&lt;CX$194,0,10-(CX$195-'Indicator Data'!Y107)/(CX$195-CX$194)*10)),1))</f>
        <v>9</v>
      </c>
      <c r="CY104" s="55">
        <f>IF('Indicator Data'!Z107="No data","x",ROUND(IF('Indicator Data'!Z107&gt;CY$195,10,IF('Indicator Data'!Z107&lt;CY$194,0,10-(CY$195-'Indicator Data'!Z107)/(CY$195-CY$194)*10)),1))</f>
        <v>3.7</v>
      </c>
      <c r="CZ104" s="55">
        <f>IF('Indicator Data'!AA107="No data","x",ROUND(IF('Indicator Data'!AA107&gt;CZ$195,10,IF('Indicator Data'!AA107&lt;CZ$194,0,10-(CZ$195-'Indicator Data'!AA107)/(CZ$195-CZ$194)*10)),1))</f>
        <v>7.4</v>
      </c>
      <c r="DA104" s="55">
        <f t="shared" si="167"/>
        <v>6.4</v>
      </c>
      <c r="DB104" s="55">
        <f t="shared" si="168"/>
        <v>6.8</v>
      </c>
      <c r="DC104" s="55">
        <f>IF('Indicator Data'!AF107="No data","x",ROUND(IF('Indicator Data'!AF107&gt;DC$195,10,IF('Indicator Data'!AF107&lt;DC$194,0,10-(DC$195-'Indicator Data'!AF107)/(DC$195-DC$194)*10)),1))</f>
        <v>7.5</v>
      </c>
      <c r="DD104" s="55">
        <f>IF('Indicator Data'!AG107="No data","x",ROUND(IF('Indicator Data'!AG107&gt;DD$195,10,IF('Indicator Data'!AG107&lt;DD$194,0,10-(DD$195-'Indicator Data'!AG107)/(DD$195-DD$194)*10)),1))</f>
        <v>6.6</v>
      </c>
      <c r="DE104" s="55">
        <f t="shared" si="169"/>
        <v>6.6</v>
      </c>
      <c r="DF104" s="55">
        <f>IF('Indicator Data'!AB107="No data","x",ROUND(IF('Indicator Data'!AB107&gt;DF$195,10,IF('Indicator Data'!AB107&lt;DF$194,0,10-(DF$195-'Indicator Data'!AB107)/(DF$195-DF$194)*10)),1))</f>
        <v>10</v>
      </c>
      <c r="DG104" s="55">
        <f t="shared" si="170"/>
        <v>8.1</v>
      </c>
      <c r="DH104" s="183">
        <f>IF('Indicator Data'!AD107="No data","x",'Indicator Data'!AD107/'Indicator Data'!$CJ107)</f>
        <v>8.6172035720904344E-5</v>
      </c>
      <c r="DI104" s="55">
        <f t="shared" si="171"/>
        <v>9.1</v>
      </c>
      <c r="DJ104" s="55">
        <f>IF('Indicator Data'!AE107="No data","x",ROUND(IF('Indicator Data'!AE107&gt;DJ$195,0,IF('Indicator Data'!AE107&lt;DJ$194,10,(DJ$195-'Indicator Data'!AE107)/(DJ$195-DJ$194)*10)),1))</f>
        <v>6</v>
      </c>
      <c r="DK104" s="55">
        <f t="shared" si="172"/>
        <v>7.6</v>
      </c>
      <c r="DL104" s="55">
        <f t="shared" si="173"/>
        <v>7.4</v>
      </c>
      <c r="DM104" s="57">
        <f t="shared" si="209"/>
        <v>6.7</v>
      </c>
      <c r="DN104" s="58">
        <f t="shared" si="210"/>
        <v>6.1</v>
      </c>
      <c r="DO104" s="55">
        <f>ROUND(IF('Indicator Data'!AH107=0,0,IF('Indicator Data'!AH107&gt;DO$195,10,IF('Indicator Data'!AH107&lt;DO$194,0,10-(DO$195-'Indicator Data'!AH107)/(DO$195-DO$194)*10))),1)</f>
        <v>0.7</v>
      </c>
      <c r="DP104" s="55">
        <f>ROUND(IF('Indicator Data'!AI107=0,0,IF(LOG('Indicator Data'!AI107)&gt;LOG(DP$195),10,IF(LOG('Indicator Data'!AI107)&lt;LOG(DP$194),0,10-(LOG(DP$195)-LOG('Indicator Data'!AI107))/(LOG(DP$195)-LOG(DP$194))*10))),1)</f>
        <v>1.1000000000000001</v>
      </c>
      <c r="DQ104" s="57">
        <f t="shared" si="211"/>
        <v>0.9</v>
      </c>
      <c r="DR104" s="55">
        <f>'Indicator Data'!AJ107</f>
        <v>0</v>
      </c>
      <c r="DS104" s="55">
        <f>'Indicator Data'!AK107</f>
        <v>0</v>
      </c>
      <c r="DT104" s="57">
        <f t="shared" si="212"/>
        <v>0</v>
      </c>
      <c r="DU104" s="58">
        <f t="shared" si="213"/>
        <v>0.6</v>
      </c>
      <c r="DV104" s="15"/>
      <c r="DW104" s="103"/>
    </row>
    <row r="105" spans="1:127" s="4" customFormat="1" x14ac:dyDescent="0.3">
      <c r="A105" s="121" t="str">
        <f>'Indicator Data'!A108</f>
        <v>Malawi</v>
      </c>
      <c r="B105" s="59" t="str">
        <f>'Indicator Data'!B108</f>
        <v>MWI</v>
      </c>
      <c r="C105" s="55">
        <f>ROUND(IF('Indicator Data'!C108=0,0.1,IF(LOG('Indicator Data'!C108)&gt;C$195,10,IF(LOG('Indicator Data'!C108)&lt;C$194,0,10-(C$195-LOG('Indicator Data'!C108))/(C$195-C$194)*10))),1)</f>
        <v>8.8000000000000007</v>
      </c>
      <c r="D105" s="55">
        <f>ROUND(IF('Indicator Data'!D108=0,0.1,IF(LOG('Indicator Data'!D108)&gt;D$195,10,IF(LOG('Indicator Data'!D108)&lt;D$194,0,10-(D$195-LOG('Indicator Data'!D108))/(D$195-D$194)*10))),1)</f>
        <v>0.1</v>
      </c>
      <c r="E105" s="55">
        <f t="shared" si="174"/>
        <v>6.1</v>
      </c>
      <c r="F105" s="55">
        <f>IF('Indicator Data'!E108="No data",0.1,(ROUND(IF('Indicator Data'!E108=0,0,IF(LOG('Indicator Data'!E108)&gt;F$195,10,IF(LOG('Indicator Data'!E108)&lt;F$194,0,10-(F$195-LOG('Indicator Data'!E108))/(F$195-F$194)*10))),1)))</f>
        <v>7.1</v>
      </c>
      <c r="G105" s="55">
        <f>ROUND(IF('Indicator Data'!F108=0,0,IF(LOG('Indicator Data'!F108)&gt;G$195,10,IF(LOG('Indicator Data'!F108)&lt;G$194,0,10-(G$195-LOG('Indicator Data'!F108))/(G$195-G$194)*10))),1)</f>
        <v>0</v>
      </c>
      <c r="H105" s="55">
        <f>ROUND(IF('Indicator Data'!G108=0,0,IF(LOG('Indicator Data'!G108)&gt;H$195,10,IF(LOG('Indicator Data'!G108)&lt;H$194,0,10-(H$195-LOG('Indicator Data'!G108))/(H$195-H$194)*10))),1)</f>
        <v>4.5</v>
      </c>
      <c r="I105" s="55">
        <f>ROUND(IF('Indicator Data'!H108=0,0,IF(LOG('Indicator Data'!H108)&gt;I$195,10,IF(LOG('Indicator Data'!H108)&lt;I$194,0,10-(I$195-LOG('Indicator Data'!H108))/(I$195-I$194)*10))),1)</f>
        <v>0</v>
      </c>
      <c r="J105" s="55">
        <f t="shared" si="175"/>
        <v>2.5</v>
      </c>
      <c r="K105" s="55">
        <f>ROUND(IF('Indicator Data'!I108=0,0,IF(LOG('Indicator Data'!I108)&gt;K$195,10,IF(LOG('Indicator Data'!I108)&lt;K$194,0,10-(K$195-LOG('Indicator Data'!I108))/(K$195-K$194)*10))),1)</f>
        <v>0</v>
      </c>
      <c r="L105" s="55">
        <f t="shared" si="176"/>
        <v>1.3</v>
      </c>
      <c r="M105" s="55">
        <f>ROUND(IF('Indicator Data'!J108=0,0,IF(LOG('Indicator Data'!J108)&gt;M$195,10,IF(LOG('Indicator Data'!J108)&lt;M$194,0,10-(M$195-LOG('Indicator Data'!J108))/(M$195-M$194)*10))),1)</f>
        <v>10</v>
      </c>
      <c r="N105" s="56">
        <f>'Indicator Data'!C108/'Indicator Data'!$CK108</f>
        <v>1.8731578708236071E-3</v>
      </c>
      <c r="O105" s="56">
        <f>'Indicator Data'!D108/'Indicator Data'!$CK108</f>
        <v>0</v>
      </c>
      <c r="P105" s="56">
        <f>IF(F105=0.1,"x",'Indicator Data'!E108/'Indicator Data'!$CK108)</f>
        <v>3.8384311366756853E-3</v>
      </c>
      <c r="Q105" s="56">
        <f>'Indicator Data'!F108/'Indicator Data'!$CK108</f>
        <v>0</v>
      </c>
      <c r="R105" s="56">
        <f>'Indicator Data'!G108/'Indicator Data'!$CK108</f>
        <v>3.7650053567597351E-4</v>
      </c>
      <c r="S105" s="56">
        <f>'Indicator Data'!H108/'Indicator Data'!$CK108</f>
        <v>0</v>
      </c>
      <c r="T105" s="56">
        <f>'Indicator Data'!I108/'Indicator Data'!$CK108</f>
        <v>0</v>
      </c>
      <c r="U105" s="56">
        <f>'Indicator Data'!J108/'Indicator Data'!$CK108</f>
        <v>4.67999384621373E-2</v>
      </c>
      <c r="V105" s="55">
        <f t="shared" si="177"/>
        <v>9.4</v>
      </c>
      <c r="W105" s="55">
        <f t="shared" si="178"/>
        <v>0</v>
      </c>
      <c r="X105" s="55">
        <f t="shared" si="179"/>
        <v>6.8</v>
      </c>
      <c r="Y105" s="55">
        <f t="shared" si="180"/>
        <v>2.6</v>
      </c>
      <c r="Z105" s="55">
        <f t="shared" si="181"/>
        <v>0</v>
      </c>
      <c r="AA105" s="55">
        <f t="shared" si="182"/>
        <v>0.2</v>
      </c>
      <c r="AB105" s="55">
        <f t="shared" si="183"/>
        <v>0</v>
      </c>
      <c r="AC105" s="55">
        <f t="shared" si="184"/>
        <v>0.1</v>
      </c>
      <c r="AD105" s="55">
        <f t="shared" si="185"/>
        <v>0</v>
      </c>
      <c r="AE105" s="55">
        <f t="shared" si="186"/>
        <v>0.1</v>
      </c>
      <c r="AF105" s="55">
        <f t="shared" si="187"/>
        <v>10</v>
      </c>
      <c r="AG105" s="55">
        <f>ROUND(IF('Indicator Data'!K108=0,0,IF('Indicator Data'!K108&gt;AG$195,10,IF('Indicator Data'!K108&lt;AG$194,0,10-(AG$195-'Indicator Data'!K108)/(AG$195-AG$194)*10))),1)</f>
        <v>7.6</v>
      </c>
      <c r="AH105" s="55">
        <f t="shared" si="188"/>
        <v>9.1</v>
      </c>
      <c r="AI105" s="55">
        <f t="shared" si="189"/>
        <v>0.1</v>
      </c>
      <c r="AJ105" s="55">
        <f t="shared" si="190"/>
        <v>2.4</v>
      </c>
      <c r="AK105" s="55">
        <f t="shared" si="191"/>
        <v>0</v>
      </c>
      <c r="AL105" s="55">
        <f t="shared" si="192"/>
        <v>1.3</v>
      </c>
      <c r="AM105" s="55">
        <f t="shared" si="193"/>
        <v>0</v>
      </c>
      <c r="AN105" s="55">
        <f t="shared" si="194"/>
        <v>10</v>
      </c>
      <c r="AO105" s="182">
        <f t="shared" si="195"/>
        <v>6.5</v>
      </c>
      <c r="AP105" s="182">
        <f t="shared" si="148"/>
        <v>5.3</v>
      </c>
      <c r="AQ105" s="182">
        <f t="shared" si="196"/>
        <v>0</v>
      </c>
      <c r="AR105" s="182">
        <f t="shared" si="197"/>
        <v>0.7</v>
      </c>
      <c r="AS105" s="55">
        <f t="shared" si="198"/>
        <v>8.8000000000000007</v>
      </c>
      <c r="AT105" s="55">
        <f>IF('Indicator Data'!L108="No data","x",IF('Indicator Data'!CL108&lt;1000,"x",ROUND((IF('Indicator Data'!L108&gt;AT$195,10,IF('Indicator Data'!L108&lt;AT$194,0,10-(AT$195-'Indicator Data'!L108)/(AT$195-AT$194)*10))),1)))</f>
        <v>3</v>
      </c>
      <c r="AU105" s="182">
        <f t="shared" si="199"/>
        <v>5.9</v>
      </c>
      <c r="AV105" s="55">
        <f>IF('Indicator Data'!M108="No data","x",ROUND(IF('Indicator Data'!M108=0,0,IF(LOG('Indicator Data'!M108)&gt;AV$195,10,IF(LOG('Indicator Data'!M108)&lt;AV$194,0,10-(AV$195-LOG('Indicator Data'!M108))/(AV$195-AV$194)*10))),1))</f>
        <v>7.9</v>
      </c>
      <c r="AW105" s="56">
        <f>IF(AV105="x","x",'Indicator Data'!M108/'Indicator Data'!$CK108)</f>
        <v>0.20160477289667245</v>
      </c>
      <c r="AX105" s="55">
        <f t="shared" si="149"/>
        <v>2.2000000000000002</v>
      </c>
      <c r="AY105" s="55">
        <f t="shared" si="150"/>
        <v>5.8</v>
      </c>
      <c r="AZ105" s="55">
        <f>IF('Indicator Data'!N108="No data","x",ROUND(IF('Indicator Data'!N108=0,0,IF(LOG('Indicator Data'!N108)&gt;AZ$195,10,IF(LOG('Indicator Data'!N108)&lt;AZ$194,0,10-(AZ$195-LOG('Indicator Data'!N108))/(AZ$195-AZ$194)*10))),1))</f>
        <v>5.7</v>
      </c>
      <c r="BA105" s="56">
        <f>IF(AZ105="x","x",'Indicator Data'!N108/'Indicator Data'!$CK108)</f>
        <v>1.5398509833662417E-3</v>
      </c>
      <c r="BB105" s="55">
        <f t="shared" si="151"/>
        <v>0.3</v>
      </c>
      <c r="BC105" s="55">
        <f t="shared" si="152"/>
        <v>3.5</v>
      </c>
      <c r="BD105" s="55">
        <f>IF('Indicator Data'!O108="No data","x",ROUND(IF('Indicator Data'!O108=0,0,IF(LOG('Indicator Data'!O108)&gt;BD$195,10,IF(LOG('Indicator Data'!O108)&lt;BD$194,0,10-(BD$195-LOG('Indicator Data'!O108))/(BD$195-BD$194)*10))),1))</f>
        <v>0</v>
      </c>
      <c r="BE105" s="56">
        <f>IF(BD105="x","x",'Indicator Data'!O108/'Indicator Data'!$CK108)</f>
        <v>0</v>
      </c>
      <c r="BF105" s="55">
        <f t="shared" si="153"/>
        <v>0</v>
      </c>
      <c r="BG105" s="55">
        <f t="shared" si="154"/>
        <v>0</v>
      </c>
      <c r="BH105" s="55">
        <f>IF('Indicator Data'!P108="No data","x",ROUND(IF('Indicator Data'!P108=0,0,IF(LOG('Indicator Data'!P108)&gt;BH$195,10,IF(LOG('Indicator Data'!P108)&lt;BH$194,0,10-(BH$195-LOG('Indicator Data'!P108))/(BH$195-BH$194)*10))),1))</f>
        <v>7</v>
      </c>
      <c r="BI105" s="56">
        <f>IF(BH105="x","x",'Indicator Data'!P108/'Indicator Data'!$CK108)</f>
        <v>8.8886811673171869E-3</v>
      </c>
      <c r="BJ105" s="55">
        <f t="shared" si="155"/>
        <v>0.9</v>
      </c>
      <c r="BK105" s="55">
        <f t="shared" si="156"/>
        <v>4.5999999999999996</v>
      </c>
      <c r="BL105" s="55">
        <f t="shared" si="157"/>
        <v>3.8</v>
      </c>
      <c r="BM105" s="55">
        <f>ROUND(IF('Indicator Data'!Q108=0,0,IF(LOG('Indicator Data'!Q108)&gt;BM$195,10,IF(LOG('Indicator Data'!Q108)&lt;BM$194,0,10-(BM$195-LOG('Indicator Data'!Q108))/(BM$195-BM$194)*10))),1)</f>
        <v>8.9</v>
      </c>
      <c r="BN105" s="55">
        <f>ROUND(IF('Indicator Data'!R108=0,0,IF(LOG('Indicator Data'!R108)&gt;BN$195,10,IF(LOG('Indicator Data'!R108)&lt;BN$194,0,10-(BN$195-LOG('Indicator Data'!R108))/(BN$195-BN$194)*10))),1)</f>
        <v>0</v>
      </c>
      <c r="BO105" s="55">
        <f t="shared" si="158"/>
        <v>2.9666666666666668</v>
      </c>
      <c r="BP105" s="56">
        <f>'Indicator Data'!Q108/'Indicator Data'!$CK108</f>
        <v>0.99764761325306839</v>
      </c>
      <c r="BQ105" s="56">
        <f>'Indicator Data'!R108/'Indicator Data'!$CK108</f>
        <v>0</v>
      </c>
      <c r="BR105" s="55">
        <f t="shared" si="200"/>
        <v>10</v>
      </c>
      <c r="BS105" s="55">
        <f t="shared" si="201"/>
        <v>0</v>
      </c>
      <c r="BT105" s="55">
        <f t="shared" si="135"/>
        <v>3.3333333333333335</v>
      </c>
      <c r="BU105" s="55">
        <f t="shared" si="159"/>
        <v>3.2</v>
      </c>
      <c r="BV105" s="55">
        <f>ROUND(IF('Indicator Data'!S108=0,0,IF(LOG('Indicator Data'!S108)&gt;BV$195,10,IF(LOG('Indicator Data'!S108)&lt;BV$194,0,10-(BV$195-LOG('Indicator Data'!S108))/(BV$195-BV$194)*10))),1)</f>
        <v>0</v>
      </c>
      <c r="BW105" s="55">
        <f>ROUND(IF('Indicator Data'!T108=0,0,IF(LOG('Indicator Data'!T108)&gt;BW$195,10,IF(LOG('Indicator Data'!T108)&lt;BW$194,0,10-(BW$195-LOG('Indicator Data'!T108))/(BW$195-BW$194)*10))),1)</f>
        <v>8.9</v>
      </c>
      <c r="BX105" s="55">
        <f t="shared" si="160"/>
        <v>5.9333333333333336</v>
      </c>
      <c r="BY105" s="56">
        <f>'Indicator Data'!S108/'Indicator Data'!$CK108</f>
        <v>0</v>
      </c>
      <c r="BZ105" s="56">
        <f>'Indicator Data'!T108/'Indicator Data'!$CK108</f>
        <v>0.99744580798796678</v>
      </c>
      <c r="CA105" s="55">
        <f t="shared" si="202"/>
        <v>0</v>
      </c>
      <c r="CB105" s="55">
        <f t="shared" si="203"/>
        <v>10</v>
      </c>
      <c r="CC105" s="55">
        <f t="shared" si="161"/>
        <v>6.666666666666667</v>
      </c>
      <c r="CD105" s="55">
        <f t="shared" si="162"/>
        <v>6.3</v>
      </c>
      <c r="CE105" s="55">
        <f t="shared" si="163"/>
        <v>4.9000000000000004</v>
      </c>
      <c r="CF105" s="55">
        <f>ROUND(IF('Indicator Data'!U108=0,0,IF(LOG('Indicator Data'!U108)&gt;CF$195,10,IF(LOG('Indicator Data'!U108)&lt;CF$194,0,10-(CF$195-LOG('Indicator Data'!U108))/(CF$195-CF$194)*10))),1)</f>
        <v>7.8</v>
      </c>
      <c r="CG105" s="56">
        <f>'Indicator Data'!U108/'Indicator Data'!$CK108</f>
        <v>0.15771475347088837</v>
      </c>
      <c r="CH105" s="55">
        <f t="shared" si="204"/>
        <v>1.8</v>
      </c>
      <c r="CI105" s="55">
        <f t="shared" si="164"/>
        <v>5.6</v>
      </c>
      <c r="CJ105" s="55">
        <f>ROUND(IF('Indicator Data'!V108=0,0,IF(LOG('Indicator Data'!V108)&gt;CJ$195,10,IF(LOG('Indicator Data'!V108)&lt;CJ$194,0,10-(CJ$195-LOG('Indicator Data'!V108))/(CJ$195-CJ$194)*10))),1)</f>
        <v>8.8000000000000007</v>
      </c>
      <c r="CK105" s="56">
        <f>IF('Indicator Data'!V108/'Indicator Data'!$CK108&gt;1,1,'Indicator Data'!V108/'Indicator Data'!$CK108)</f>
        <v>0.86323905343136142</v>
      </c>
      <c r="CL105" s="55">
        <f t="shared" si="205"/>
        <v>8.6</v>
      </c>
      <c r="CM105" s="55">
        <f t="shared" si="165"/>
        <v>8.6999999999999993</v>
      </c>
      <c r="CN105" s="55">
        <f>ROUND(IF('Indicator Data'!W108=0,0,IF(LOG('Indicator Data'!W108)&gt;CN$195,10,IF(LOG('Indicator Data'!W108)&lt;CN$194,0,10-(CN$195-LOG('Indicator Data'!W108))/(CN$195-CN$194)*10))),1)</f>
        <v>8.4</v>
      </c>
      <c r="CO105" s="56">
        <f>'Indicator Data'!W108/'Indicator Data'!$CK108</f>
        <v>0.46013245779987771</v>
      </c>
      <c r="CP105" s="55">
        <f t="shared" si="206"/>
        <v>4.5999999999999996</v>
      </c>
      <c r="CQ105" s="55">
        <f t="shared" si="166"/>
        <v>6.9</v>
      </c>
      <c r="CR105" s="55">
        <f t="shared" si="207"/>
        <v>6.8</v>
      </c>
      <c r="CS105" s="55">
        <f>IF('Indicator Data'!BZ108="No data","x",ROUND(IF('Indicator Data'!BZ108&gt;CS$195,0,IF('Indicator Data'!BZ108&lt;CS$194,10,(CS$195-'Indicator Data'!BZ108)/(CS$195-CS$194)*10)),1))</f>
        <v>8.1999999999999993</v>
      </c>
      <c r="CT105" s="55">
        <f>IF('Indicator Data'!CA108="No data","x",ROUND(IF('Indicator Data'!CA108&gt;CT$195,0,IF('Indicator Data'!CA108&lt;CT$194,10,(CT$195-'Indicator Data'!CA108)/(CT$195-CT$194)*10)),1))</f>
        <v>5.2</v>
      </c>
      <c r="CU105" s="55">
        <f>IF('Indicator Data'!AC108="No data","x",ROUND(IF('Indicator Data'!AC108&gt;CU$195,0,IF('Indicator Data'!AC108&lt;CU$194,10,(CU$195-'Indicator Data'!AC108)/(CU$195-CU$194)*10)),1))</f>
        <v>9.1</v>
      </c>
      <c r="CV105" s="55">
        <f t="shared" si="208"/>
        <v>7.5</v>
      </c>
      <c r="CW105" s="55">
        <f>IF('Indicator Data'!X108="No data","x",ROUND(IF(LOG('Indicator Data'!X108)&gt;CW$195,10,IF(LOG('Indicator Data'!X108)&lt;CW$194,0,10-(CW$195-LOG('Indicator Data'!X108))/(CW$195-CW$194)*10)),1))</f>
        <v>7.6</v>
      </c>
      <c r="CX105" s="55">
        <f>IF('Indicator Data'!Y108="No data","x",ROUND(IF('Indicator Data'!Y108&gt;CX$195,10,IF('Indicator Data'!Y108&lt;CX$194,0,10-(CX$195-'Indicator Data'!Y108)/(CX$195-CX$194)*10)),1))</f>
        <v>7.9</v>
      </c>
      <c r="CY105" s="55">
        <f>IF('Indicator Data'!Z108="No data","x",ROUND(IF('Indicator Data'!Z108&gt;CY$195,10,IF('Indicator Data'!Z108&lt;CY$194,0,10-(CY$195-'Indicator Data'!Z108)/(CY$195-CY$194)*10)),1))</f>
        <v>1.7</v>
      </c>
      <c r="CZ105" s="55">
        <f>IF('Indicator Data'!AA108="No data","x",ROUND(IF('Indicator Data'!AA108&gt;CZ$195,10,IF('Indicator Data'!AA108&lt;CZ$194,0,10-(CZ$195-'Indicator Data'!AA108)/(CZ$195-CZ$194)*10)),1))</f>
        <v>6.3</v>
      </c>
      <c r="DA105" s="55">
        <f t="shared" si="167"/>
        <v>5.9</v>
      </c>
      <c r="DB105" s="55">
        <f t="shared" si="168"/>
        <v>6.4</v>
      </c>
      <c r="DC105" s="55">
        <f>IF('Indicator Data'!AF108="No data","x",ROUND(IF('Indicator Data'!AF108&gt;DC$195,10,IF('Indicator Data'!AF108&lt;DC$194,0,10-(DC$195-'Indicator Data'!AF108)/(DC$195-DC$194)*10)),1))</f>
        <v>7.4</v>
      </c>
      <c r="DD105" s="55">
        <f>IF('Indicator Data'!AG108="No data","x",ROUND(IF('Indicator Data'!AG108&gt;DD$195,10,IF('Indicator Data'!AG108&lt;DD$194,0,10-(DD$195-'Indicator Data'!AG108)/(DD$195-DD$194)*10)),1))</f>
        <v>7</v>
      </c>
      <c r="DE105" s="55">
        <f t="shared" si="169"/>
        <v>6.3</v>
      </c>
      <c r="DF105" s="55">
        <f>IF('Indicator Data'!AB108="No data","x",ROUND(IF('Indicator Data'!AB108&gt;DF$195,10,IF('Indicator Data'!AB108&lt;DF$194,0,10-(DF$195-'Indicator Data'!AB108)/(DF$195-DF$194)*10)),1))</f>
        <v>1.9</v>
      </c>
      <c r="DG105" s="55">
        <f t="shared" si="170"/>
        <v>6.1</v>
      </c>
      <c r="DH105" s="183">
        <f>IF('Indicator Data'!AD108="No data","x",'Indicator Data'!AD108/'Indicator Data'!$CJ108)</f>
        <v>6.6188019388741559E-5</v>
      </c>
      <c r="DI105" s="55">
        <f t="shared" si="171"/>
        <v>9.3000000000000007</v>
      </c>
      <c r="DJ105" s="55">
        <f>IF('Indicator Data'!AE108="No data","x",ROUND(IF('Indicator Data'!AE108&gt;DJ$195,0,IF('Indicator Data'!AE108&lt;DJ$194,10,(DJ$195-'Indicator Data'!AE108)/(DJ$195-DJ$194)*10)),1))</f>
        <v>6</v>
      </c>
      <c r="DK105" s="55">
        <f t="shared" si="172"/>
        <v>7.7</v>
      </c>
      <c r="DL105" s="55">
        <f t="shared" si="173"/>
        <v>6.7</v>
      </c>
      <c r="DM105" s="57">
        <f t="shared" si="209"/>
        <v>6.1</v>
      </c>
      <c r="DN105" s="58">
        <f t="shared" si="210"/>
        <v>4.5</v>
      </c>
      <c r="DO105" s="55">
        <f>ROUND(IF('Indicator Data'!AH108=0,0,IF('Indicator Data'!AH108&gt;DO$195,10,IF('Indicator Data'!AH108&lt;DO$194,0,10-(DO$195-'Indicator Data'!AH108)/(DO$195-DO$194)*10))),1)</f>
        <v>1.2</v>
      </c>
      <c r="DP105" s="55">
        <f>ROUND(IF('Indicator Data'!AI108=0,0,IF(LOG('Indicator Data'!AI108)&gt;LOG(DP$195),10,IF(LOG('Indicator Data'!AI108)&lt;LOG(DP$194),0,10-(LOG(DP$195)-LOG('Indicator Data'!AI108))/(LOG(DP$195)-LOG(DP$194))*10))),1)</f>
        <v>1.6</v>
      </c>
      <c r="DQ105" s="57">
        <f t="shared" si="211"/>
        <v>1.4</v>
      </c>
      <c r="DR105" s="55">
        <f>'Indicator Data'!AJ108</f>
        <v>0</v>
      </c>
      <c r="DS105" s="55">
        <f>'Indicator Data'!AK108</f>
        <v>0</v>
      </c>
      <c r="DT105" s="57">
        <f t="shared" si="212"/>
        <v>0</v>
      </c>
      <c r="DU105" s="58">
        <f t="shared" si="213"/>
        <v>1</v>
      </c>
      <c r="DV105" s="15"/>
      <c r="DW105" s="103"/>
    </row>
    <row r="106" spans="1:127" s="4" customFormat="1" x14ac:dyDescent="0.3">
      <c r="A106" s="121" t="str">
        <f>'Indicator Data'!A109</f>
        <v>Malaysia</v>
      </c>
      <c r="B106" s="59" t="str">
        <f>'Indicator Data'!B109</f>
        <v>MYS</v>
      </c>
      <c r="C106" s="55">
        <f>ROUND(IF('Indicator Data'!C109=0,0.1,IF(LOG('Indicator Data'!C109)&gt;C$195,10,IF(LOG('Indicator Data'!C109)&lt;C$194,0,10-(C$195-LOG('Indicator Data'!C109))/(C$195-C$194)*10))),1)</f>
        <v>6.4</v>
      </c>
      <c r="D106" s="55">
        <f>ROUND(IF('Indicator Data'!D109=0,0.1,IF(LOG('Indicator Data'!D109)&gt;D$195,10,IF(LOG('Indicator Data'!D109)&lt;D$194,0,10-(D$195-LOG('Indicator Data'!D109))/(D$195-D$194)*10))),1)</f>
        <v>0.1</v>
      </c>
      <c r="E106" s="55">
        <f t="shared" si="174"/>
        <v>3.9</v>
      </c>
      <c r="F106" s="55">
        <f>IF('Indicator Data'!E109="No data",0.1,(ROUND(IF('Indicator Data'!E109=0,0,IF(LOG('Indicator Data'!E109)&gt;F$195,10,IF(LOG('Indicator Data'!E109)&lt;F$194,0,10-(F$195-LOG('Indicator Data'!E109))/(F$195-F$194)*10))),1)))</f>
        <v>8.1999999999999993</v>
      </c>
      <c r="G106" s="55">
        <f>ROUND(IF('Indicator Data'!F109=0,0,IF(LOG('Indicator Data'!F109)&gt;G$195,10,IF(LOG('Indicator Data'!F109)&lt;G$194,0,10-(G$195-LOG('Indicator Data'!F109))/(G$195-G$194)*10))),1)</f>
        <v>7</v>
      </c>
      <c r="H106" s="55">
        <f>ROUND(IF('Indicator Data'!G109=0,0,IF(LOG('Indicator Data'!G109)&gt;H$195,10,IF(LOG('Indicator Data'!G109)&lt;H$194,0,10-(H$195-LOG('Indicator Data'!G109))/(H$195-H$194)*10))),1)</f>
        <v>3.8</v>
      </c>
      <c r="I106" s="55">
        <f>ROUND(IF('Indicator Data'!H109=0,0,IF(LOG('Indicator Data'!H109)&gt;I$195,10,IF(LOG('Indicator Data'!H109)&lt;I$194,0,10-(I$195-LOG('Indicator Data'!H109))/(I$195-I$194)*10))),1)</f>
        <v>0</v>
      </c>
      <c r="J106" s="55">
        <f t="shared" si="175"/>
        <v>2.1</v>
      </c>
      <c r="K106" s="55">
        <f>ROUND(IF('Indicator Data'!I109=0,0,IF(LOG('Indicator Data'!I109)&gt;K$195,10,IF(LOG('Indicator Data'!I109)&lt;K$194,0,10-(K$195-LOG('Indicator Data'!I109))/(K$195-K$194)*10))),1)</f>
        <v>6.7</v>
      </c>
      <c r="L106" s="55">
        <f t="shared" si="176"/>
        <v>4.8</v>
      </c>
      <c r="M106" s="55">
        <f>ROUND(IF('Indicator Data'!J109=0,0,IF(LOG('Indicator Data'!J109)&gt;M$195,10,IF(LOG('Indicator Data'!J109)&lt;M$194,0,10-(M$195-LOG('Indicator Data'!J109))/(M$195-M$194)*10))),1)</f>
        <v>9.5</v>
      </c>
      <c r="N106" s="56">
        <f>'Indicator Data'!C109/'Indicator Data'!$CK109</f>
        <v>1.1625378357277429E-4</v>
      </c>
      <c r="O106" s="56">
        <f>'Indicator Data'!D109/'Indicator Data'!$CK109</f>
        <v>0</v>
      </c>
      <c r="P106" s="56">
        <f>IF(F106=0.1,"x",'Indicator Data'!E109/'Indicator Data'!$CK109)</f>
        <v>6.0090510636716917E-3</v>
      </c>
      <c r="Q106" s="56">
        <f>'Indicator Data'!F109/'Indicator Data'!$CK109</f>
        <v>5.4243845975907098E-6</v>
      </c>
      <c r="R106" s="56">
        <f>'Indicator Data'!G109/'Indicator Data'!$CK109</f>
        <v>1.1153475048097875E-4</v>
      </c>
      <c r="S106" s="56">
        <f>'Indicator Data'!H109/'Indicator Data'!$CK109</f>
        <v>0</v>
      </c>
      <c r="T106" s="56">
        <f>'Indicator Data'!I109/'Indicator Data'!$CK109</f>
        <v>7.1940085647032731E-4</v>
      </c>
      <c r="U106" s="56">
        <f>'Indicator Data'!J109/'Indicator Data'!$CK109</f>
        <v>2.0768431298738028E-3</v>
      </c>
      <c r="V106" s="55">
        <f t="shared" si="177"/>
        <v>0.6</v>
      </c>
      <c r="W106" s="55">
        <f t="shared" si="178"/>
        <v>0</v>
      </c>
      <c r="X106" s="55">
        <f t="shared" si="179"/>
        <v>0.3</v>
      </c>
      <c r="Y106" s="55">
        <f t="shared" si="180"/>
        <v>4</v>
      </c>
      <c r="Z106" s="55">
        <f t="shared" si="181"/>
        <v>7.2</v>
      </c>
      <c r="AA106" s="55">
        <f t="shared" si="182"/>
        <v>0.1</v>
      </c>
      <c r="AB106" s="55">
        <f t="shared" si="183"/>
        <v>0</v>
      </c>
      <c r="AC106" s="55">
        <f t="shared" si="184"/>
        <v>0.1</v>
      </c>
      <c r="AD106" s="55">
        <f t="shared" si="185"/>
        <v>0.7</v>
      </c>
      <c r="AE106" s="55">
        <f t="shared" si="186"/>
        <v>0.4</v>
      </c>
      <c r="AF106" s="55">
        <f t="shared" si="187"/>
        <v>0.7</v>
      </c>
      <c r="AG106" s="55">
        <f>ROUND(IF('Indicator Data'!K109=0,0,IF('Indicator Data'!K109&gt;AG$195,10,IF('Indicator Data'!K109&lt;AG$194,0,10-(AG$195-'Indicator Data'!K109)/(AG$195-AG$194)*10))),1)</f>
        <v>1.9</v>
      </c>
      <c r="AH106" s="55">
        <f t="shared" si="188"/>
        <v>3.5</v>
      </c>
      <c r="AI106" s="55">
        <f t="shared" si="189"/>
        <v>0.1</v>
      </c>
      <c r="AJ106" s="55">
        <f t="shared" si="190"/>
        <v>2</v>
      </c>
      <c r="AK106" s="55">
        <f t="shared" si="191"/>
        <v>0</v>
      </c>
      <c r="AL106" s="55">
        <f t="shared" si="192"/>
        <v>1</v>
      </c>
      <c r="AM106" s="55">
        <f t="shared" si="193"/>
        <v>3.7</v>
      </c>
      <c r="AN106" s="55">
        <f t="shared" si="194"/>
        <v>7</v>
      </c>
      <c r="AO106" s="182">
        <f t="shared" si="195"/>
        <v>2.2999999999999998</v>
      </c>
      <c r="AP106" s="182">
        <f t="shared" si="148"/>
        <v>6.6</v>
      </c>
      <c r="AQ106" s="182">
        <f t="shared" si="196"/>
        <v>7.1</v>
      </c>
      <c r="AR106" s="182">
        <f t="shared" si="197"/>
        <v>2.9</v>
      </c>
      <c r="AS106" s="55">
        <f t="shared" si="198"/>
        <v>4.5</v>
      </c>
      <c r="AT106" s="55">
        <f>IF('Indicator Data'!L109="No data","x",IF('Indicator Data'!CL109&lt;1000,"x",ROUND((IF('Indicator Data'!L109&gt;AT$195,10,IF('Indicator Data'!L109&lt;AT$194,0,10-(AT$195-'Indicator Data'!L109)/(AT$195-AT$194)*10))),1)))</f>
        <v>2</v>
      </c>
      <c r="AU106" s="182">
        <f t="shared" si="199"/>
        <v>3.3</v>
      </c>
      <c r="AV106" s="55">
        <f>IF('Indicator Data'!M109="No data","x",ROUND(IF('Indicator Data'!M109=0,0,IF(LOG('Indicator Data'!M109)&gt;AV$195,10,IF(LOG('Indicator Data'!M109)&lt;AV$194,0,10-(AV$195-LOG('Indicator Data'!M109))/(AV$195-AV$194)*10))),1))</f>
        <v>0.8</v>
      </c>
      <c r="AW106" s="56">
        <f>IF(AV106="x","x",'Indicator Data'!M109/'Indicator Data'!$CK109)</f>
        <v>1.2837391802851809E-6</v>
      </c>
      <c r="AX106" s="55">
        <f t="shared" si="149"/>
        <v>0</v>
      </c>
      <c r="AY106" s="55">
        <f t="shared" si="150"/>
        <v>0.4</v>
      </c>
      <c r="AZ106" s="55" t="str">
        <f>IF('Indicator Data'!N109="No data","x",ROUND(IF('Indicator Data'!N109=0,0,IF(LOG('Indicator Data'!N109)&gt;AZ$195,10,IF(LOG('Indicator Data'!N109)&lt;AZ$194,0,10-(AZ$195-LOG('Indicator Data'!N109))/(AZ$195-AZ$194)*10))),1))</f>
        <v>x</v>
      </c>
      <c r="BA106" s="56" t="str">
        <f>IF(AZ106="x","x",'Indicator Data'!N109/'Indicator Data'!$CK109)</f>
        <v>x</v>
      </c>
      <c r="BB106" s="55" t="str">
        <f t="shared" si="151"/>
        <v>x</v>
      </c>
      <c r="BC106" s="55" t="str">
        <f t="shared" si="152"/>
        <v>x</v>
      </c>
      <c r="BD106" s="55" t="str">
        <f>IF('Indicator Data'!O109="No data","x",ROUND(IF('Indicator Data'!O109=0,0,IF(LOG('Indicator Data'!O109)&gt;BD$195,10,IF(LOG('Indicator Data'!O109)&lt;BD$194,0,10-(BD$195-LOG('Indicator Data'!O109))/(BD$195-BD$194)*10))),1))</f>
        <v>x</v>
      </c>
      <c r="BE106" s="56" t="str">
        <f>IF(BD106="x","x",'Indicator Data'!O109/'Indicator Data'!$CK109)</f>
        <v>x</v>
      </c>
      <c r="BF106" s="55" t="str">
        <f t="shared" si="153"/>
        <v>x</v>
      </c>
      <c r="BG106" s="55" t="str">
        <f t="shared" si="154"/>
        <v>x</v>
      </c>
      <c r="BH106" s="55" t="str">
        <f>IF('Indicator Data'!P109="No data","x",ROUND(IF('Indicator Data'!P109=0,0,IF(LOG('Indicator Data'!P109)&gt;BH$195,10,IF(LOG('Indicator Data'!P109)&lt;BH$194,0,10-(BH$195-LOG('Indicator Data'!P109))/(BH$195-BH$194)*10))),1))</f>
        <v>x</v>
      </c>
      <c r="BI106" s="56" t="str">
        <f>IF(BH106="x","x",'Indicator Data'!P109/'Indicator Data'!$CK109)</f>
        <v>x</v>
      </c>
      <c r="BJ106" s="55" t="str">
        <f t="shared" si="155"/>
        <v>x</v>
      </c>
      <c r="BK106" s="55" t="str">
        <f t="shared" si="156"/>
        <v>x</v>
      </c>
      <c r="BL106" s="55">
        <f t="shared" si="157"/>
        <v>0.4</v>
      </c>
      <c r="BM106" s="55">
        <f>ROUND(IF('Indicator Data'!Q109=0,0,IF(LOG('Indicator Data'!Q109)&gt;BM$195,10,IF(LOG('Indicator Data'!Q109)&lt;BM$194,0,10-(BM$195-LOG('Indicator Data'!Q109))/(BM$195-BM$194)*10))),1)</f>
        <v>9.1</v>
      </c>
      <c r="BN106" s="55">
        <f>ROUND(IF('Indicator Data'!R109=0,0,IF(LOG('Indicator Data'!R109)&gt;BN$195,10,IF(LOG('Indicator Data'!R109)&lt;BN$194,0,10-(BN$195-LOG('Indicator Data'!R109))/(BN$195-BN$194)*10))),1)</f>
        <v>9.5</v>
      </c>
      <c r="BO106" s="55">
        <f t="shared" si="158"/>
        <v>9.3666666666666671</v>
      </c>
      <c r="BP106" s="56">
        <f>'Indicator Data'!Q109/'Indicator Data'!$CK109</f>
        <v>0.80906381153261764</v>
      </c>
      <c r="BQ106" s="56">
        <f>'Indicator Data'!R109/'Indicator Data'!$CK109</f>
        <v>0.16419465742983541</v>
      </c>
      <c r="BR106" s="55">
        <f t="shared" si="200"/>
        <v>8.1</v>
      </c>
      <c r="BS106" s="55">
        <f t="shared" si="201"/>
        <v>2.1</v>
      </c>
      <c r="BT106" s="55">
        <f t="shared" si="135"/>
        <v>4.0999999999999996</v>
      </c>
      <c r="BU106" s="55">
        <f t="shared" si="159"/>
        <v>7.6</v>
      </c>
      <c r="BV106" s="55">
        <f>ROUND(IF('Indicator Data'!S109=0,0,IF(LOG('Indicator Data'!S109)&gt;BV$195,10,IF(LOG('Indicator Data'!S109)&lt;BV$194,0,10-(BV$195-LOG('Indicator Data'!S109))/(BV$195-BV$194)*10))),1)</f>
        <v>9.1</v>
      </c>
      <c r="BW106" s="55">
        <f>ROUND(IF('Indicator Data'!T109=0,0,IF(LOG('Indicator Data'!T109)&gt;BW$195,10,IF(LOG('Indicator Data'!T109)&lt;BW$194,0,10-(BW$195-LOG('Indicator Data'!T109))/(BW$195-BW$194)*10))),1)</f>
        <v>8.4</v>
      </c>
      <c r="BX106" s="55">
        <f t="shared" si="160"/>
        <v>8.6333333333333329</v>
      </c>
      <c r="BY106" s="56">
        <f>'Indicator Data'!S109/'Indicator Data'!$CK109</f>
        <v>0.73130182691978352</v>
      </c>
      <c r="BZ106" s="56">
        <f>'Indicator Data'!T109/'Indicator Data'!$CK109</f>
        <v>0.24088476022730684</v>
      </c>
      <c r="CA106" s="55">
        <f t="shared" si="202"/>
        <v>10</v>
      </c>
      <c r="CB106" s="55">
        <f t="shared" si="203"/>
        <v>2.4</v>
      </c>
      <c r="CC106" s="55">
        <f t="shared" si="161"/>
        <v>4.9333333333333336</v>
      </c>
      <c r="CD106" s="55">
        <f t="shared" si="162"/>
        <v>7.2</v>
      </c>
      <c r="CE106" s="55">
        <f t="shared" si="163"/>
        <v>7.4</v>
      </c>
      <c r="CF106" s="55">
        <f>ROUND(IF('Indicator Data'!U109=0,0,IF(LOG('Indicator Data'!U109)&gt;CF$195,10,IF(LOG('Indicator Data'!U109)&lt;CF$194,0,10-(CF$195-LOG('Indicator Data'!U109))/(CF$195-CF$194)*10))),1)</f>
        <v>9.1999999999999993</v>
      </c>
      <c r="CG106" s="56">
        <f>'Indicator Data'!U109/'Indicator Data'!$CK109</f>
        <v>0.86986481168752372</v>
      </c>
      <c r="CH106" s="55">
        <f t="shared" si="204"/>
        <v>9.6999999999999993</v>
      </c>
      <c r="CI106" s="55">
        <f t="shared" si="164"/>
        <v>9.5</v>
      </c>
      <c r="CJ106" s="55">
        <f>ROUND(IF('Indicator Data'!V109=0,0,IF(LOG('Indicator Data'!V109)&gt;CJ$195,10,IF(LOG('Indicator Data'!V109)&lt;CJ$194,0,10-(CJ$195-LOG('Indicator Data'!V109))/(CJ$195-CJ$194)*10))),1)</f>
        <v>9.1999999999999993</v>
      </c>
      <c r="CK106" s="56">
        <f>IF('Indicator Data'!V109/'Indicator Data'!$CK109&gt;1,1,'Indicator Data'!V109/'Indicator Data'!$CK109)</f>
        <v>0.90947936135821061</v>
      </c>
      <c r="CL106" s="55">
        <f t="shared" si="205"/>
        <v>9.1</v>
      </c>
      <c r="CM106" s="55">
        <f t="shared" si="165"/>
        <v>9.1999999999999993</v>
      </c>
      <c r="CN106" s="55">
        <f>ROUND(IF('Indicator Data'!W109=0,0,IF(LOG('Indicator Data'!W109)&gt;CN$195,10,IF(LOG('Indicator Data'!W109)&lt;CN$194,0,10-(CN$195-LOG('Indicator Data'!W109))/(CN$195-CN$194)*10))),1)</f>
        <v>9.1999999999999993</v>
      </c>
      <c r="CO106" s="56">
        <f>'Indicator Data'!W109/'Indicator Data'!$CK109</f>
        <v>0.96191505508859365</v>
      </c>
      <c r="CP106" s="55">
        <f t="shared" si="206"/>
        <v>9.6</v>
      </c>
      <c r="CQ106" s="55">
        <f t="shared" si="166"/>
        <v>9.4</v>
      </c>
      <c r="CR106" s="55">
        <f t="shared" si="207"/>
        <v>9</v>
      </c>
      <c r="CS106" s="55">
        <f>IF('Indicator Data'!BZ109="No data","x",ROUND(IF('Indicator Data'!BZ109&gt;CS$195,0,IF('Indicator Data'!BZ109&lt;CS$194,10,(CS$195-'Indicator Data'!BZ109)/(CS$195-CS$194)*10)),1))</f>
        <v>0</v>
      </c>
      <c r="CT106" s="55">
        <f>IF('Indicator Data'!CA109="No data","x",ROUND(IF('Indicator Data'!CA109&gt;CT$195,0,IF('Indicator Data'!CA109&lt;CT$194,10,(CT$195-'Indicator Data'!CA109)/(CT$195-CT$194)*10)),1))</f>
        <v>0.6</v>
      </c>
      <c r="CU106" s="55" t="str">
        <f>IF('Indicator Data'!AC109="No data","x",ROUND(IF('Indicator Data'!AC109&gt;CU$195,0,IF('Indicator Data'!AC109&lt;CU$194,10,(CU$195-'Indicator Data'!AC109)/(CU$195-CU$194)*10)),1))</f>
        <v>x</v>
      </c>
      <c r="CV106" s="55">
        <f t="shared" si="208"/>
        <v>0.3</v>
      </c>
      <c r="CW106" s="55">
        <f>IF('Indicator Data'!X109="No data","x",ROUND(IF(LOG('Indicator Data'!X109)&gt;CW$195,10,IF(LOG('Indicator Data'!X109)&lt;CW$194,0,10-(CW$195-LOG('Indicator Data'!X109))/(CW$195-CW$194)*10)),1))</f>
        <v>6.6</v>
      </c>
      <c r="CX106" s="55">
        <f>IF('Indicator Data'!Y109="No data","x",ROUND(IF('Indicator Data'!Y109&gt;CX$195,10,IF('Indicator Data'!Y109&lt;CX$194,0,10-(CX$195-'Indicator Data'!Y109)/(CX$195-CX$194)*10)),1))</f>
        <v>4.3</v>
      </c>
      <c r="CY106" s="55">
        <f>IF('Indicator Data'!Z109="No data","x",ROUND(IF('Indicator Data'!Z109&gt;CY$195,10,IF('Indicator Data'!Z109&lt;CY$194,0,10-(CY$195-'Indicator Data'!Z109)/(CY$195-CY$194)*10)),1))</f>
        <v>7.6</v>
      </c>
      <c r="CZ106" s="55" t="str">
        <f>IF('Indicator Data'!AA109="No data","x",ROUND(IF('Indicator Data'!AA109&gt;CZ$195,10,IF('Indicator Data'!AA109&lt;CZ$194,0,10-(CZ$195-'Indicator Data'!AA109)/(CZ$195-CZ$194)*10)),1))</f>
        <v>x</v>
      </c>
      <c r="DA106" s="55">
        <f t="shared" si="167"/>
        <v>6.2</v>
      </c>
      <c r="DB106" s="55">
        <f t="shared" si="168"/>
        <v>4.2</v>
      </c>
      <c r="DC106" s="55" t="str">
        <f>IF('Indicator Data'!AF109="No data","x",ROUND(IF('Indicator Data'!AF109&gt;DC$195,10,IF('Indicator Data'!AF109&lt;DC$194,0,10-(DC$195-'Indicator Data'!AF109)/(DC$195-DC$194)*10)),1))</f>
        <v>x</v>
      </c>
      <c r="DD106" s="55">
        <f>IF('Indicator Data'!AG109="No data","x",ROUND(IF('Indicator Data'!AG109&gt;DD$195,10,IF('Indicator Data'!AG109&lt;DD$194,0,10-(DD$195-'Indicator Data'!AG109)/(DD$195-DD$194)*10)),1))</f>
        <v>2.1</v>
      </c>
      <c r="DE106" s="55">
        <f t="shared" si="169"/>
        <v>5.2</v>
      </c>
      <c r="DF106" s="55">
        <f>IF('Indicator Data'!AB109="No data","x",ROUND(IF('Indicator Data'!AB109&gt;DF$195,10,IF('Indicator Data'!AB109&lt;DF$194,0,10-(DF$195-'Indicator Data'!AB109)/(DF$195-DF$194)*10)),1))</f>
        <v>0.1</v>
      </c>
      <c r="DG106" s="55">
        <f t="shared" si="170"/>
        <v>0.2</v>
      </c>
      <c r="DH106" s="183">
        <f>IF('Indicator Data'!AD109="No data","x",'Indicator Data'!AD109/'Indicator Data'!$CJ109)</f>
        <v>9.4836307056675711E-5</v>
      </c>
      <c r="DI106" s="55">
        <f t="shared" si="171"/>
        <v>9.1</v>
      </c>
      <c r="DJ106" s="55">
        <f>IF('Indicator Data'!AE109="No data","x",ROUND(IF('Indicator Data'!AE109&gt;DJ$195,0,IF('Indicator Data'!AE109&lt;DJ$194,10,(DJ$195-'Indicator Data'!AE109)/(DJ$195-DJ$194)*10)),1))</f>
        <v>2</v>
      </c>
      <c r="DK106" s="55">
        <f t="shared" si="172"/>
        <v>5.6</v>
      </c>
      <c r="DL106" s="55">
        <f t="shared" si="173"/>
        <v>3.7</v>
      </c>
      <c r="DM106" s="57">
        <f t="shared" si="209"/>
        <v>5.3</v>
      </c>
      <c r="DN106" s="58">
        <f t="shared" si="210"/>
        <v>4.9000000000000004</v>
      </c>
      <c r="DO106" s="55">
        <f>ROUND(IF('Indicator Data'!AH109=0,0,IF('Indicator Data'!AH109&gt;DO$195,10,IF('Indicator Data'!AH109&lt;DO$194,0,10-(DO$195-'Indicator Data'!AH109)/(DO$195-DO$194)*10))),1)</f>
        <v>3.7</v>
      </c>
      <c r="DP106" s="55">
        <f>ROUND(IF('Indicator Data'!AI109=0,0,IF(LOG('Indicator Data'!AI109)&gt;LOG(DP$195),10,IF(LOG('Indicator Data'!AI109)&lt;LOG(DP$194),0,10-(LOG(DP$195)-LOG('Indicator Data'!AI109))/(LOG(DP$195)-LOG(DP$194))*10))),1)</f>
        <v>3</v>
      </c>
      <c r="DQ106" s="57">
        <f t="shared" si="211"/>
        <v>3.4</v>
      </c>
      <c r="DR106" s="55">
        <f>'Indicator Data'!AJ109</f>
        <v>0</v>
      </c>
      <c r="DS106" s="55">
        <f>'Indicator Data'!AK109</f>
        <v>0</v>
      </c>
      <c r="DT106" s="57">
        <f t="shared" si="212"/>
        <v>0</v>
      </c>
      <c r="DU106" s="58">
        <f t="shared" si="213"/>
        <v>2.4</v>
      </c>
      <c r="DV106" s="15"/>
      <c r="DW106" s="103"/>
    </row>
    <row r="107" spans="1:127" s="4" customFormat="1" x14ac:dyDescent="0.3">
      <c r="A107" s="121" t="str">
        <f>'Indicator Data'!A110</f>
        <v>Maldives</v>
      </c>
      <c r="B107" s="59" t="str">
        <f>'Indicator Data'!B110</f>
        <v>MDV</v>
      </c>
      <c r="C107" s="55">
        <f>ROUND(IF('Indicator Data'!C110=0,0.1,IF(LOG('Indicator Data'!C110)&gt;C$195,10,IF(LOG('Indicator Data'!C110)&lt;C$194,0,10-(C$195-LOG('Indicator Data'!C110))/(C$195-C$194)*10))),1)</f>
        <v>0.1</v>
      </c>
      <c r="D107" s="55">
        <f>ROUND(IF('Indicator Data'!D110=0,0.1,IF(LOG('Indicator Data'!D110)&gt;D$195,10,IF(LOG('Indicator Data'!D110)&lt;D$194,0,10-(D$195-LOG('Indicator Data'!D110))/(D$195-D$194)*10))),1)</f>
        <v>0.1</v>
      </c>
      <c r="E107" s="55">
        <f t="shared" si="174"/>
        <v>0.1</v>
      </c>
      <c r="F107" s="55">
        <f>IF('Indicator Data'!E110="No data",0.1,(ROUND(IF('Indicator Data'!E110=0,0,IF(LOG('Indicator Data'!E110)&gt;F$195,10,IF(LOG('Indicator Data'!E110)&lt;F$194,0,10-(F$195-LOG('Indicator Data'!E110))/(F$195-F$194)*10))),1)))</f>
        <v>0.1</v>
      </c>
      <c r="G107" s="55">
        <f>ROUND(IF('Indicator Data'!F110=0,0,IF(LOG('Indicator Data'!F110)&gt;G$195,10,IF(LOG('Indicator Data'!F110)&lt;G$194,0,10-(G$195-LOG('Indicator Data'!F110))/(G$195-G$194)*10))),1)</f>
        <v>7.1</v>
      </c>
      <c r="H107" s="55">
        <f>ROUND(IF('Indicator Data'!G110=0,0,IF(LOG('Indicator Data'!G110)&gt;H$195,10,IF(LOG('Indicator Data'!G110)&lt;H$194,0,10-(H$195-LOG('Indicator Data'!G110))/(H$195-H$194)*10))),1)</f>
        <v>0</v>
      </c>
      <c r="I107" s="55">
        <f>ROUND(IF('Indicator Data'!H110=0,0,IF(LOG('Indicator Data'!H110)&gt;I$195,10,IF(LOG('Indicator Data'!H110)&lt;I$194,0,10-(I$195-LOG('Indicator Data'!H110))/(I$195-I$194)*10))),1)</f>
        <v>0</v>
      </c>
      <c r="J107" s="55">
        <f t="shared" si="175"/>
        <v>0</v>
      </c>
      <c r="K107" s="55">
        <f>ROUND(IF('Indicator Data'!I110=0,0,IF(LOG('Indicator Data'!I110)&gt;K$195,10,IF(LOG('Indicator Data'!I110)&lt;K$194,0,10-(K$195-LOG('Indicator Data'!I110))/(K$195-K$194)*10))),1)</f>
        <v>0</v>
      </c>
      <c r="L107" s="55">
        <f t="shared" si="176"/>
        <v>0</v>
      </c>
      <c r="M107" s="55">
        <f>ROUND(IF('Indicator Data'!J110=0,0,IF(LOG('Indicator Data'!J110)&gt;M$195,10,IF(LOG('Indicator Data'!J110)&lt;M$194,0,10-(M$195-LOG('Indicator Data'!J110))/(M$195-M$194)*10))),1)</f>
        <v>0</v>
      </c>
      <c r="N107" s="56">
        <f>'Indicator Data'!C110/'Indicator Data'!$CK110</f>
        <v>0</v>
      </c>
      <c r="O107" s="56">
        <f>'Indicator Data'!D110/'Indicator Data'!$CK110</f>
        <v>0</v>
      </c>
      <c r="P107" s="56" t="str">
        <f>IF(F107=0.1,"x",'Indicator Data'!E110/'Indicator Data'!$CK110)</f>
        <v>x</v>
      </c>
      <c r="Q107" s="56">
        <f>'Indicator Data'!F110/'Indicator Data'!$CK110</f>
        <v>5.238837695960754E-4</v>
      </c>
      <c r="R107" s="56">
        <f>'Indicator Data'!G110/'Indicator Data'!$CK110</f>
        <v>0</v>
      </c>
      <c r="S107" s="56">
        <f>'Indicator Data'!H110/'Indicator Data'!$CK110</f>
        <v>0</v>
      </c>
      <c r="T107" s="56">
        <f>'Indicator Data'!I110/'Indicator Data'!$CK110</f>
        <v>0</v>
      </c>
      <c r="U107" s="56">
        <f>'Indicator Data'!J110/'Indicator Data'!$CK110</f>
        <v>0</v>
      </c>
      <c r="V107" s="55">
        <f t="shared" si="177"/>
        <v>0</v>
      </c>
      <c r="W107" s="55">
        <f t="shared" si="178"/>
        <v>0</v>
      </c>
      <c r="X107" s="55">
        <f t="shared" si="179"/>
        <v>0</v>
      </c>
      <c r="Y107" s="55">
        <f t="shared" si="180"/>
        <v>0.1</v>
      </c>
      <c r="Z107" s="55">
        <f t="shared" si="181"/>
        <v>10</v>
      </c>
      <c r="AA107" s="55">
        <f t="shared" si="182"/>
        <v>0</v>
      </c>
      <c r="AB107" s="55">
        <f t="shared" si="183"/>
        <v>0</v>
      </c>
      <c r="AC107" s="55">
        <f t="shared" si="184"/>
        <v>0</v>
      </c>
      <c r="AD107" s="55">
        <f t="shared" si="185"/>
        <v>0</v>
      </c>
      <c r="AE107" s="55">
        <f t="shared" si="186"/>
        <v>0</v>
      </c>
      <c r="AF107" s="55">
        <f t="shared" si="187"/>
        <v>0</v>
      </c>
      <c r="AG107" s="55">
        <f>ROUND(IF('Indicator Data'!K110=0,0,IF('Indicator Data'!K110&gt;AG$195,10,IF('Indicator Data'!K110&lt;AG$194,0,10-(AG$195-'Indicator Data'!K110)/(AG$195-AG$194)*10))),1)</f>
        <v>0</v>
      </c>
      <c r="AH107" s="55">
        <f t="shared" si="188"/>
        <v>0.1</v>
      </c>
      <c r="AI107" s="55">
        <f t="shared" si="189"/>
        <v>0.1</v>
      </c>
      <c r="AJ107" s="55">
        <f t="shared" si="190"/>
        <v>0</v>
      </c>
      <c r="AK107" s="55">
        <f t="shared" si="191"/>
        <v>0</v>
      </c>
      <c r="AL107" s="55">
        <f t="shared" si="192"/>
        <v>0</v>
      </c>
      <c r="AM107" s="55">
        <f t="shared" si="193"/>
        <v>0</v>
      </c>
      <c r="AN107" s="55">
        <f t="shared" si="194"/>
        <v>0</v>
      </c>
      <c r="AO107" s="182">
        <f t="shared" si="195"/>
        <v>0.1</v>
      </c>
      <c r="AP107" s="182">
        <f t="shared" si="148"/>
        <v>0.1</v>
      </c>
      <c r="AQ107" s="182">
        <f t="shared" si="196"/>
        <v>9</v>
      </c>
      <c r="AR107" s="182">
        <f t="shared" si="197"/>
        <v>0</v>
      </c>
      <c r="AS107" s="55">
        <f t="shared" si="198"/>
        <v>0</v>
      </c>
      <c r="AT107" s="55" t="str">
        <f>IF('Indicator Data'!L110="No data","x",IF('Indicator Data'!CL110&lt;1000,"x",ROUND((IF('Indicator Data'!L110&gt;AT$195,10,IF('Indicator Data'!L110&lt;AT$194,0,10-(AT$195-'Indicator Data'!L110)/(AT$195-AT$194)*10))),1)))</f>
        <v>x</v>
      </c>
      <c r="AU107" s="182">
        <f t="shared" si="199"/>
        <v>0</v>
      </c>
      <c r="AV107" s="55" t="str">
        <f>IF('Indicator Data'!M110="No data","x",ROUND(IF('Indicator Data'!M110=0,0,IF(LOG('Indicator Data'!M110)&gt;AV$195,10,IF(LOG('Indicator Data'!M110)&lt;AV$194,0,10-(AV$195-LOG('Indicator Data'!M110))/(AV$195-AV$194)*10))),1))</f>
        <v>x</v>
      </c>
      <c r="AW107" s="56" t="str">
        <f>IF(AV107="x","x",'Indicator Data'!M110/'Indicator Data'!$CK110)</f>
        <v>x</v>
      </c>
      <c r="AX107" s="55" t="str">
        <f t="shared" si="149"/>
        <v>x</v>
      </c>
      <c r="AY107" s="55" t="str">
        <f t="shared" si="150"/>
        <v>x</v>
      </c>
      <c r="AZ107" s="55" t="str">
        <f>IF('Indicator Data'!N110="No data","x",ROUND(IF('Indicator Data'!N110=0,0,IF(LOG('Indicator Data'!N110)&gt;AZ$195,10,IF(LOG('Indicator Data'!N110)&lt;AZ$194,0,10-(AZ$195-LOG('Indicator Data'!N110))/(AZ$195-AZ$194)*10))),1))</f>
        <v>x</v>
      </c>
      <c r="BA107" s="56" t="str">
        <f>IF(AZ107="x","x",'Indicator Data'!N110/'Indicator Data'!$CK110)</f>
        <v>x</v>
      </c>
      <c r="BB107" s="55" t="str">
        <f t="shared" si="151"/>
        <v>x</v>
      </c>
      <c r="BC107" s="55" t="str">
        <f t="shared" si="152"/>
        <v>x</v>
      </c>
      <c r="BD107" s="55" t="str">
        <f>IF('Indicator Data'!O110="No data","x",ROUND(IF('Indicator Data'!O110=0,0,IF(LOG('Indicator Data'!O110)&gt;BD$195,10,IF(LOG('Indicator Data'!O110)&lt;BD$194,0,10-(BD$195-LOG('Indicator Data'!O110))/(BD$195-BD$194)*10))),1))</f>
        <v>x</v>
      </c>
      <c r="BE107" s="56" t="str">
        <f>IF(BD107="x","x",'Indicator Data'!O110/'Indicator Data'!$CK110)</f>
        <v>x</v>
      </c>
      <c r="BF107" s="55" t="str">
        <f t="shared" si="153"/>
        <v>x</v>
      </c>
      <c r="BG107" s="55" t="str">
        <f t="shared" si="154"/>
        <v>x</v>
      </c>
      <c r="BH107" s="55" t="str">
        <f>IF('Indicator Data'!P110="No data","x",ROUND(IF('Indicator Data'!P110=0,0,IF(LOG('Indicator Data'!P110)&gt;BH$195,10,IF(LOG('Indicator Data'!P110)&lt;BH$194,0,10-(BH$195-LOG('Indicator Data'!P110))/(BH$195-BH$194)*10))),1))</f>
        <v>x</v>
      </c>
      <c r="BI107" s="56" t="str">
        <f>IF(BH107="x","x",'Indicator Data'!P110/'Indicator Data'!$CK110)</f>
        <v>x</v>
      </c>
      <c r="BJ107" s="55" t="str">
        <f t="shared" si="155"/>
        <v>x</v>
      </c>
      <c r="BK107" s="55" t="str">
        <f t="shared" si="156"/>
        <v>x</v>
      </c>
      <c r="BL107" s="55" t="str">
        <f t="shared" si="157"/>
        <v>x</v>
      </c>
      <c r="BM107" s="55">
        <f>ROUND(IF('Indicator Data'!Q110=0,0,IF(LOG('Indicator Data'!Q110)&gt;BM$195,10,IF(LOG('Indicator Data'!Q110)&lt;BM$194,0,10-(BM$195-LOG('Indicator Data'!Q110))/(BM$195-BM$194)*10))),1)</f>
        <v>0</v>
      </c>
      <c r="BN107" s="55">
        <f>ROUND(IF('Indicator Data'!R110=0,0,IF(LOG('Indicator Data'!R110)&gt;BN$195,10,IF(LOG('Indicator Data'!R110)&lt;BN$194,0,10-(BN$195-LOG('Indicator Data'!R110))/(BN$195-BN$194)*10))),1)</f>
        <v>0</v>
      </c>
      <c r="BO107" s="55">
        <f t="shared" si="158"/>
        <v>0</v>
      </c>
      <c r="BP107" s="56">
        <f>'Indicator Data'!Q110/'Indicator Data'!$CK110</f>
        <v>0</v>
      </c>
      <c r="BQ107" s="56">
        <f>'Indicator Data'!R110/'Indicator Data'!$CK110</f>
        <v>0</v>
      </c>
      <c r="BR107" s="55">
        <f t="shared" si="200"/>
        <v>0</v>
      </c>
      <c r="BS107" s="55">
        <f t="shared" si="201"/>
        <v>0</v>
      </c>
      <c r="BT107" s="55">
        <f t="shared" si="135"/>
        <v>0</v>
      </c>
      <c r="BU107" s="55">
        <f t="shared" si="159"/>
        <v>0</v>
      </c>
      <c r="BV107" s="55">
        <f>ROUND(IF('Indicator Data'!S110=0,0,IF(LOG('Indicator Data'!S110)&gt;BV$195,10,IF(LOG('Indicator Data'!S110)&lt;BV$194,0,10-(BV$195-LOG('Indicator Data'!S110))/(BV$195-BV$194)*10))),1)</f>
        <v>0</v>
      </c>
      <c r="BW107" s="55">
        <f>ROUND(IF('Indicator Data'!T110=0,0,IF(LOG('Indicator Data'!T110)&gt;BW$195,10,IF(LOG('Indicator Data'!T110)&lt;BW$194,0,10-(BW$195-LOG('Indicator Data'!T110))/(BW$195-BW$194)*10))),1)</f>
        <v>0</v>
      </c>
      <c r="BX107" s="55">
        <f t="shared" si="160"/>
        <v>0</v>
      </c>
      <c r="BY107" s="56">
        <f>'Indicator Data'!S110/'Indicator Data'!$CK110</f>
        <v>0</v>
      </c>
      <c r="BZ107" s="56">
        <f>'Indicator Data'!T110/'Indicator Data'!$CK110</f>
        <v>0</v>
      </c>
      <c r="CA107" s="55">
        <f t="shared" si="202"/>
        <v>0</v>
      </c>
      <c r="CB107" s="55">
        <f t="shared" si="203"/>
        <v>0</v>
      </c>
      <c r="CC107" s="55">
        <f t="shared" si="161"/>
        <v>0</v>
      </c>
      <c r="CD107" s="55">
        <f t="shared" si="162"/>
        <v>0</v>
      </c>
      <c r="CE107" s="55">
        <f t="shared" si="163"/>
        <v>0</v>
      </c>
      <c r="CF107" s="55">
        <f>ROUND(IF('Indicator Data'!U110=0,0,IF(LOG('Indicator Data'!U110)&gt;CF$195,10,IF(LOG('Indicator Data'!U110)&lt;CF$194,0,10-(CF$195-LOG('Indicator Data'!U110))/(CF$195-CF$194)*10))),1)</f>
        <v>0</v>
      </c>
      <c r="CG107" s="56">
        <f>'Indicator Data'!U110/'Indicator Data'!$CK110</f>
        <v>0</v>
      </c>
      <c r="CH107" s="55">
        <f t="shared" si="204"/>
        <v>0</v>
      </c>
      <c r="CI107" s="55">
        <f t="shared" si="164"/>
        <v>0</v>
      </c>
      <c r="CJ107" s="55">
        <f>ROUND(IF('Indicator Data'!V110=0,0,IF(LOG('Indicator Data'!V110)&gt;CJ$195,10,IF(LOG('Indicator Data'!V110)&lt;CJ$194,0,10-(CJ$195-LOG('Indicator Data'!V110))/(CJ$195-CJ$194)*10))),1)</f>
        <v>4.5999999999999996</v>
      </c>
      <c r="CK107" s="56">
        <f>IF('Indicator Data'!V110/'Indicator Data'!$CK110&gt;1,1,'Indicator Data'!V110/'Indicator Data'!$CK110)</f>
        <v>4.3116926445799203E-2</v>
      </c>
      <c r="CL107" s="55">
        <f t="shared" si="205"/>
        <v>0.4</v>
      </c>
      <c r="CM107" s="55">
        <f t="shared" si="165"/>
        <v>2.8</v>
      </c>
      <c r="CN107" s="55">
        <f>ROUND(IF('Indicator Data'!W110=0,0,IF(LOG('Indicator Data'!W110)&gt;CN$195,10,IF(LOG('Indicator Data'!W110)&lt;CN$194,0,10-(CN$195-LOG('Indicator Data'!W110))/(CN$195-CN$194)*10))),1)</f>
        <v>0</v>
      </c>
      <c r="CO107" s="56">
        <f>'Indicator Data'!W110/'Indicator Data'!$CK110</f>
        <v>0</v>
      </c>
      <c r="CP107" s="55">
        <f t="shared" si="206"/>
        <v>0</v>
      </c>
      <c r="CQ107" s="55">
        <f t="shared" si="166"/>
        <v>0</v>
      </c>
      <c r="CR107" s="55">
        <f t="shared" si="207"/>
        <v>0.8</v>
      </c>
      <c r="CS107" s="55">
        <f>IF('Indicator Data'!BZ110="No data","x",ROUND(IF('Indicator Data'!BZ110&gt;CS$195,0,IF('Indicator Data'!BZ110&lt;CS$194,10,(CS$195-'Indicator Data'!BZ110)/(CS$195-CS$194)*10)),1))</f>
        <v>0.1</v>
      </c>
      <c r="CT107" s="55">
        <f>IF('Indicator Data'!CA110="No data","x",ROUND(IF('Indicator Data'!CA110&gt;CT$195,0,IF('Indicator Data'!CA110&lt;CT$194,10,(CT$195-'Indicator Data'!CA110)/(CT$195-CT$194)*10)),1))</f>
        <v>0.1</v>
      </c>
      <c r="CU107" s="55">
        <f>IF('Indicator Data'!AC110="No data","x",ROUND(IF('Indicator Data'!AC110&gt;CU$195,0,IF('Indicator Data'!AC110&lt;CU$194,10,(CU$195-'Indicator Data'!AC110)/(CU$195-CU$194)*10)),1))</f>
        <v>0.4</v>
      </c>
      <c r="CV107" s="55">
        <f t="shared" si="208"/>
        <v>0.2</v>
      </c>
      <c r="CW107" s="55">
        <f>IF('Indicator Data'!X110="No data","x",ROUND(IF(LOG('Indicator Data'!X110)&gt;CW$195,10,IF(LOG('Indicator Data'!X110)&lt;CW$194,0,10-(CW$195-LOG('Indicator Data'!X110))/(CW$195-CW$194)*10)),1))</f>
        <v>10</v>
      </c>
      <c r="CX107" s="55">
        <f>IF('Indicator Data'!Y110="No data","x",ROUND(IF('Indicator Data'!Y110&gt;CX$195,10,IF('Indicator Data'!Y110&lt;CX$194,0,10-(CX$195-'Indicator Data'!Y110)/(CX$195-CX$194)*10)),1))</f>
        <v>9.8000000000000007</v>
      </c>
      <c r="CY107" s="55">
        <f>IF('Indicator Data'!Z110="No data","x",ROUND(IF('Indicator Data'!Z110&gt;CY$195,10,IF('Indicator Data'!Z110&lt;CY$194,0,10-(CY$195-'Indicator Data'!Z110)/(CY$195-CY$194)*10)),1))</f>
        <v>4</v>
      </c>
      <c r="CZ107" s="55">
        <f>IF('Indicator Data'!AA110="No data","x",ROUND(IF('Indicator Data'!AA110&gt;CZ$195,10,IF('Indicator Data'!AA110&lt;CZ$194,0,10-(CZ$195-'Indicator Data'!AA110)/(CZ$195-CZ$194)*10)),1))</f>
        <v>8.3000000000000007</v>
      </c>
      <c r="DA107" s="55">
        <f t="shared" si="167"/>
        <v>8</v>
      </c>
      <c r="DB107" s="55">
        <f t="shared" si="168"/>
        <v>5.4</v>
      </c>
      <c r="DC107" s="55">
        <f>IF('Indicator Data'!AF110="No data","x",ROUND(IF('Indicator Data'!AF110&gt;DC$195,10,IF('Indicator Data'!AF110&lt;DC$194,0,10-(DC$195-'Indicator Data'!AF110)/(DC$195-DC$194)*10)),1))</f>
        <v>3.6</v>
      </c>
      <c r="DD107" s="55">
        <f>IF('Indicator Data'!AG110="No data","x",ROUND(IF('Indicator Data'!AG110&gt;DD$195,10,IF('Indicator Data'!AG110&lt;DD$194,0,10-(DD$195-'Indicator Data'!AG110)/(DD$195-DD$194)*10)),1))</f>
        <v>1.3</v>
      </c>
      <c r="DE107" s="55">
        <f t="shared" si="169"/>
        <v>6.2</v>
      </c>
      <c r="DF107" s="55">
        <f>IF('Indicator Data'!AB110="No data","x",ROUND(IF('Indicator Data'!AB110&gt;DF$195,10,IF('Indicator Data'!AB110&lt;DF$194,0,10-(DF$195-'Indicator Data'!AB110)/(DF$195-DF$194)*10)),1))</f>
        <v>0</v>
      </c>
      <c r="DG107" s="55">
        <f t="shared" si="170"/>
        <v>0.2</v>
      </c>
      <c r="DH107" s="183" t="str">
        <f>IF('Indicator Data'!AD110="No data","x",'Indicator Data'!AD110/'Indicator Data'!$CJ110)</f>
        <v>x</v>
      </c>
      <c r="DI107" s="55" t="str">
        <f t="shared" si="171"/>
        <v>x</v>
      </c>
      <c r="DJ107" s="55">
        <f>IF('Indicator Data'!AE110="No data","x",ROUND(IF('Indicator Data'!AE110&gt;DJ$195,0,IF('Indicator Data'!AE110&lt;DJ$194,10,(DJ$195-'Indicator Data'!AE110)/(DJ$195-DJ$194)*10)),1))</f>
        <v>2</v>
      </c>
      <c r="DK107" s="55">
        <f t="shared" si="172"/>
        <v>2</v>
      </c>
      <c r="DL107" s="55">
        <f t="shared" si="173"/>
        <v>2.8</v>
      </c>
      <c r="DM107" s="57">
        <f t="shared" si="209"/>
        <v>3.2</v>
      </c>
      <c r="DN107" s="58">
        <f t="shared" si="210"/>
        <v>3.2</v>
      </c>
      <c r="DO107" s="55">
        <f>ROUND(IF('Indicator Data'!AH110=0,0,IF('Indicator Data'!AH110&gt;DO$195,10,IF('Indicator Data'!AH110&lt;DO$194,0,10-(DO$195-'Indicator Data'!AH110)/(DO$195-DO$194)*10))),1)</f>
        <v>0.2</v>
      </c>
      <c r="DP107" s="55">
        <f>ROUND(IF('Indicator Data'!AI110=0,0,IF(LOG('Indicator Data'!AI110)&gt;LOG(DP$195),10,IF(LOG('Indicator Data'!AI110)&lt;LOG(DP$194),0,10-(LOG(DP$195)-LOG('Indicator Data'!AI110))/(LOG(DP$195)-LOG(DP$194))*10))),1)</f>
        <v>0.4</v>
      </c>
      <c r="DQ107" s="57">
        <f t="shared" si="211"/>
        <v>0.3</v>
      </c>
      <c r="DR107" s="55">
        <f>'Indicator Data'!AJ110</f>
        <v>0</v>
      </c>
      <c r="DS107" s="55">
        <f>'Indicator Data'!AK110</f>
        <v>0</v>
      </c>
      <c r="DT107" s="57">
        <f t="shared" si="212"/>
        <v>0</v>
      </c>
      <c r="DU107" s="58">
        <f t="shared" si="213"/>
        <v>0.2</v>
      </c>
      <c r="DV107" s="15"/>
      <c r="DW107" s="103"/>
    </row>
    <row r="108" spans="1:127" s="4" customFormat="1" x14ac:dyDescent="0.3">
      <c r="A108" s="121" t="str">
        <f>'Indicator Data'!A111</f>
        <v>Mali</v>
      </c>
      <c r="B108" s="59" t="str">
        <f>'Indicator Data'!B111</f>
        <v>MLI</v>
      </c>
      <c r="C108" s="55">
        <f>ROUND(IF('Indicator Data'!C111=0,0.1,IF(LOG('Indicator Data'!C111)&gt;C$195,10,IF(LOG('Indicator Data'!C111)&lt;C$194,0,10-(C$195-LOG('Indicator Data'!C111))/(C$195-C$194)*10))),1)</f>
        <v>0.1</v>
      </c>
      <c r="D108" s="55">
        <f>ROUND(IF('Indicator Data'!D111=0,0.1,IF(LOG('Indicator Data'!D111)&gt;D$195,10,IF(LOG('Indicator Data'!D111)&lt;D$194,0,10-(D$195-LOG('Indicator Data'!D111))/(D$195-D$194)*10))),1)</f>
        <v>0.1</v>
      </c>
      <c r="E108" s="55">
        <f t="shared" si="174"/>
        <v>0.1</v>
      </c>
      <c r="F108" s="55">
        <f>IF('Indicator Data'!E111="No data",0.1,(ROUND(IF('Indicator Data'!E111=0,0,IF(LOG('Indicator Data'!E111)&gt;F$195,10,IF(LOG('Indicator Data'!E111)&lt;F$194,0,10-(F$195-LOG('Indicator Data'!E111))/(F$195-F$194)*10))),1)))</f>
        <v>7.9</v>
      </c>
      <c r="G108" s="55">
        <f>ROUND(IF('Indicator Data'!F111=0,0,IF(LOG('Indicator Data'!F111)&gt;G$195,10,IF(LOG('Indicator Data'!F111)&lt;G$194,0,10-(G$195-LOG('Indicator Data'!F111))/(G$195-G$194)*10))),1)</f>
        <v>0</v>
      </c>
      <c r="H108" s="55">
        <f>ROUND(IF('Indicator Data'!G111=0,0,IF(LOG('Indicator Data'!G111)&gt;H$195,10,IF(LOG('Indicator Data'!G111)&lt;H$194,0,10-(H$195-LOG('Indicator Data'!G111))/(H$195-H$194)*10))),1)</f>
        <v>0</v>
      </c>
      <c r="I108" s="55">
        <f>ROUND(IF('Indicator Data'!H111=0,0,IF(LOG('Indicator Data'!H111)&gt;I$195,10,IF(LOG('Indicator Data'!H111)&lt;I$194,0,10-(I$195-LOG('Indicator Data'!H111))/(I$195-I$194)*10))),1)</f>
        <v>0</v>
      </c>
      <c r="J108" s="55">
        <f t="shared" si="175"/>
        <v>0</v>
      </c>
      <c r="K108" s="55">
        <f>ROUND(IF('Indicator Data'!I111=0,0,IF(LOG('Indicator Data'!I111)&gt;K$195,10,IF(LOG('Indicator Data'!I111)&lt;K$194,0,10-(K$195-LOG('Indicator Data'!I111))/(K$195-K$194)*10))),1)</f>
        <v>0</v>
      </c>
      <c r="L108" s="55">
        <f t="shared" si="176"/>
        <v>0</v>
      </c>
      <c r="M108" s="55">
        <f>ROUND(IF('Indicator Data'!J111=0,0,IF(LOG('Indicator Data'!J111)&gt;M$195,10,IF(LOG('Indicator Data'!J111)&lt;M$194,0,10-(M$195-LOG('Indicator Data'!J111))/(M$195-M$194)*10))),1)</f>
        <v>10</v>
      </c>
      <c r="N108" s="56">
        <f>'Indicator Data'!C111/'Indicator Data'!$CK111</f>
        <v>0</v>
      </c>
      <c r="O108" s="56">
        <f>'Indicator Data'!D111/'Indicator Data'!$CK111</f>
        <v>0</v>
      </c>
      <c r="P108" s="56">
        <f>IF(F108=0.1,"x",'Indicator Data'!E111/'Indicator Data'!$CK111)</f>
        <v>8.3602789375283783E-3</v>
      </c>
      <c r="Q108" s="56">
        <f>'Indicator Data'!F111/'Indicator Data'!$CK111</f>
        <v>0</v>
      </c>
      <c r="R108" s="56">
        <f>'Indicator Data'!G111/'Indicator Data'!$CK111</f>
        <v>0</v>
      </c>
      <c r="S108" s="56">
        <f>'Indicator Data'!H111/'Indicator Data'!$CK111</f>
        <v>0</v>
      </c>
      <c r="T108" s="56">
        <f>'Indicator Data'!I111/'Indicator Data'!$CK111</f>
        <v>0</v>
      </c>
      <c r="U108" s="56">
        <f>'Indicator Data'!J111/'Indicator Data'!$CK111</f>
        <v>8.804999946621565E-3</v>
      </c>
      <c r="V108" s="55">
        <f t="shared" si="177"/>
        <v>0</v>
      </c>
      <c r="W108" s="55">
        <f t="shared" si="178"/>
        <v>0</v>
      </c>
      <c r="X108" s="55">
        <f t="shared" si="179"/>
        <v>0</v>
      </c>
      <c r="Y108" s="55">
        <f t="shared" si="180"/>
        <v>5.6</v>
      </c>
      <c r="Z108" s="55">
        <f t="shared" si="181"/>
        <v>0</v>
      </c>
      <c r="AA108" s="55">
        <f t="shared" si="182"/>
        <v>0</v>
      </c>
      <c r="AB108" s="55">
        <f t="shared" si="183"/>
        <v>0</v>
      </c>
      <c r="AC108" s="55">
        <f t="shared" si="184"/>
        <v>0</v>
      </c>
      <c r="AD108" s="55">
        <f t="shared" si="185"/>
        <v>0</v>
      </c>
      <c r="AE108" s="55">
        <f t="shared" si="186"/>
        <v>0</v>
      </c>
      <c r="AF108" s="55">
        <f t="shared" si="187"/>
        <v>2.9</v>
      </c>
      <c r="AG108" s="55">
        <f>ROUND(IF('Indicator Data'!K111=0,0,IF('Indicator Data'!K111&gt;AG$195,10,IF('Indicator Data'!K111&lt;AG$194,0,10-(AG$195-'Indicator Data'!K111)/(AG$195-AG$194)*10))),1)</f>
        <v>5.7</v>
      </c>
      <c r="AH108" s="55">
        <f t="shared" si="188"/>
        <v>0.1</v>
      </c>
      <c r="AI108" s="55">
        <f t="shared" si="189"/>
        <v>0.1</v>
      </c>
      <c r="AJ108" s="55">
        <f t="shared" si="190"/>
        <v>0</v>
      </c>
      <c r="AK108" s="55">
        <f t="shared" si="191"/>
        <v>0</v>
      </c>
      <c r="AL108" s="55">
        <f t="shared" si="192"/>
        <v>0</v>
      </c>
      <c r="AM108" s="55">
        <f t="shared" si="193"/>
        <v>0</v>
      </c>
      <c r="AN108" s="55">
        <f t="shared" si="194"/>
        <v>8.1</v>
      </c>
      <c r="AO108" s="182">
        <f t="shared" si="195"/>
        <v>0.1</v>
      </c>
      <c r="AP108" s="182">
        <f t="shared" si="148"/>
        <v>6.9</v>
      </c>
      <c r="AQ108" s="182">
        <f t="shared" si="196"/>
        <v>0</v>
      </c>
      <c r="AR108" s="182">
        <f t="shared" si="197"/>
        <v>0</v>
      </c>
      <c r="AS108" s="55">
        <f t="shared" si="198"/>
        <v>6.9</v>
      </c>
      <c r="AT108" s="55">
        <f>IF('Indicator Data'!L111="No data","x",IF('Indicator Data'!CL111&lt;1000,"x",ROUND((IF('Indicator Data'!L111&gt;AT$195,10,IF('Indicator Data'!L111&lt;AT$194,0,10-(AT$195-'Indicator Data'!L111)/(AT$195-AT$194)*10))),1)))</f>
        <v>3</v>
      </c>
      <c r="AU108" s="182">
        <f t="shared" si="199"/>
        <v>5</v>
      </c>
      <c r="AV108" s="55">
        <f>IF('Indicator Data'!M111="No data","x",ROUND(IF('Indicator Data'!M111=0,0,IF(LOG('Indicator Data'!M111)&gt;AV$195,10,IF(LOG('Indicator Data'!M111)&lt;AV$194,0,10-(AV$195-LOG('Indicator Data'!M111))/(AV$195-AV$194)*10))),1))</f>
        <v>8.5</v>
      </c>
      <c r="AW108" s="56">
        <f>IF(AV108="x","x",'Indicator Data'!M111/'Indicator Data'!$CK111)</f>
        <v>0.5343225195637642</v>
      </c>
      <c r="AX108" s="55">
        <f t="shared" si="149"/>
        <v>5.9</v>
      </c>
      <c r="AY108" s="55">
        <f t="shared" si="150"/>
        <v>7.4</v>
      </c>
      <c r="AZ108" s="55">
        <f>IF('Indicator Data'!N111="No data","x",ROUND(IF('Indicator Data'!N111=0,0,IF(LOG('Indicator Data'!N111)&gt;AZ$195,10,IF(LOG('Indicator Data'!N111)&lt;AZ$194,0,10-(AZ$195-LOG('Indicator Data'!N111))/(AZ$195-AZ$194)*10))),1))</f>
        <v>0</v>
      </c>
      <c r="BA108" s="56">
        <f>IF(AZ108="x","x",'Indicator Data'!N111/'Indicator Data'!$CK111)</f>
        <v>0</v>
      </c>
      <c r="BB108" s="55">
        <f t="shared" si="151"/>
        <v>0</v>
      </c>
      <c r="BC108" s="55">
        <f t="shared" si="152"/>
        <v>0</v>
      </c>
      <c r="BD108" s="55">
        <f>IF('Indicator Data'!O111="No data","x",ROUND(IF('Indicator Data'!O111=0,0,IF(LOG('Indicator Data'!O111)&gt;BD$195,10,IF(LOG('Indicator Data'!O111)&lt;BD$194,0,10-(BD$195-LOG('Indicator Data'!O111))/(BD$195-BD$194)*10))),1))</f>
        <v>8.6999999999999993</v>
      </c>
      <c r="BE108" s="56">
        <f>IF(BD108="x","x",'Indicator Data'!O111/'Indicator Data'!$CK111)</f>
        <v>9.1516100645152212E-2</v>
      </c>
      <c r="BF108" s="55">
        <f t="shared" si="153"/>
        <v>9.1999999999999993</v>
      </c>
      <c r="BG108" s="55">
        <f t="shared" si="154"/>
        <v>9</v>
      </c>
      <c r="BH108" s="55">
        <f>IF('Indicator Data'!P111="No data","x",ROUND(IF('Indicator Data'!P111=0,0,IF(LOG('Indicator Data'!P111)&gt;BH$195,10,IF(LOG('Indicator Data'!P111)&lt;BH$194,0,10-(BH$195-LOG('Indicator Data'!P111))/(BH$195-BH$194)*10))),1))</f>
        <v>0</v>
      </c>
      <c r="BI108" s="56">
        <f>IF(BH108="x","x",'Indicator Data'!P111/'Indicator Data'!$CK111)</f>
        <v>0</v>
      </c>
      <c r="BJ108" s="55">
        <f t="shared" si="155"/>
        <v>0</v>
      </c>
      <c r="BK108" s="55">
        <f t="shared" si="156"/>
        <v>0</v>
      </c>
      <c r="BL108" s="55">
        <f t="shared" si="157"/>
        <v>5.5</v>
      </c>
      <c r="BM108" s="55">
        <f>ROUND(IF('Indicator Data'!Q111=0,0,IF(LOG('Indicator Data'!Q111)&gt;BM$195,10,IF(LOG('Indicator Data'!Q111)&lt;BM$194,0,10-(BM$195-LOG('Indicator Data'!Q111))/(BM$195-BM$194)*10))),1)</f>
        <v>8.9</v>
      </c>
      <c r="BN108" s="55">
        <f>ROUND(IF('Indicator Data'!R111=0,0,IF(LOG('Indicator Data'!R111)&gt;BN$195,10,IF(LOG('Indicator Data'!R111)&lt;BN$194,0,10-(BN$195-LOG('Indicator Data'!R111))/(BN$195-BN$194)*10))),1)</f>
        <v>0</v>
      </c>
      <c r="BO108" s="55">
        <f t="shared" si="158"/>
        <v>2.9666666666666668</v>
      </c>
      <c r="BP108" s="56">
        <f>'Indicator Data'!Q111/'Indicator Data'!$CK111</f>
        <v>0.99034219438063642</v>
      </c>
      <c r="BQ108" s="56">
        <f>'Indicator Data'!R111/'Indicator Data'!$CK111</f>
        <v>0</v>
      </c>
      <c r="BR108" s="55">
        <f t="shared" si="200"/>
        <v>9.9</v>
      </c>
      <c r="BS108" s="55">
        <f t="shared" si="201"/>
        <v>0</v>
      </c>
      <c r="BT108" s="55">
        <f t="shared" si="135"/>
        <v>3.3000000000000003</v>
      </c>
      <c r="BU108" s="55">
        <f t="shared" si="159"/>
        <v>3.1</v>
      </c>
      <c r="BV108" s="55">
        <f>ROUND(IF('Indicator Data'!S111=0,0,IF(LOG('Indicator Data'!S111)&gt;BV$195,10,IF(LOG('Indicator Data'!S111)&lt;BV$194,0,10-(BV$195-LOG('Indicator Data'!S111))/(BV$195-BV$194)*10))),1)</f>
        <v>7</v>
      </c>
      <c r="BW108" s="55">
        <f>ROUND(IF('Indicator Data'!T111=0,0,IF(LOG('Indicator Data'!T111)&gt;BW$195,10,IF(LOG('Indicator Data'!T111)&lt;BW$194,0,10-(BW$195-LOG('Indicator Data'!T111))/(BW$195-BW$194)*10))),1)</f>
        <v>8.9</v>
      </c>
      <c r="BX108" s="55">
        <f t="shared" si="160"/>
        <v>8.2666666666666675</v>
      </c>
      <c r="BY108" s="56">
        <f>'Indicator Data'!S111/'Indicator Data'!$CK111</f>
        <v>4.5787226290718942E-2</v>
      </c>
      <c r="BZ108" s="56">
        <f>'Indicator Data'!T111/'Indicator Data'!$CK111</f>
        <v>0.94455496808991746</v>
      </c>
      <c r="CA108" s="55">
        <f t="shared" si="202"/>
        <v>0.8</v>
      </c>
      <c r="CB108" s="55">
        <f t="shared" si="203"/>
        <v>9.4</v>
      </c>
      <c r="CC108" s="55">
        <f t="shared" si="161"/>
        <v>6.5333333333333341</v>
      </c>
      <c r="CD108" s="55">
        <f t="shared" si="162"/>
        <v>7.5</v>
      </c>
      <c r="CE108" s="55">
        <f t="shared" si="163"/>
        <v>5.7</v>
      </c>
      <c r="CF108" s="55">
        <f>ROUND(IF('Indicator Data'!U111=0,0,IF(LOG('Indicator Data'!U111)&gt;CF$195,10,IF(LOG('Indicator Data'!U111)&lt;CF$194,0,10-(CF$195-LOG('Indicator Data'!U111))/(CF$195-CF$194)*10))),1)</f>
        <v>7.9</v>
      </c>
      <c r="CG108" s="56">
        <f>'Indicator Data'!U111/'Indicator Data'!$CK111</f>
        <v>0.19262596231664222</v>
      </c>
      <c r="CH108" s="55">
        <f t="shared" si="204"/>
        <v>2.1</v>
      </c>
      <c r="CI108" s="55">
        <f t="shared" si="164"/>
        <v>5.7</v>
      </c>
      <c r="CJ108" s="55">
        <f>ROUND(IF('Indicator Data'!V111=0,0,IF(LOG('Indicator Data'!V111)&gt;CJ$195,10,IF(LOG('Indicator Data'!V111)&lt;CJ$194,0,10-(CJ$195-LOG('Indicator Data'!V111))/(CJ$195-CJ$194)*10))),1)</f>
        <v>8.9</v>
      </c>
      <c r="CK108" s="56">
        <f>IF('Indicator Data'!V111/'Indicator Data'!$CK111&gt;1,1,'Indicator Data'!V111/'Indicator Data'!$CK111)</f>
        <v>0.99080399039574318</v>
      </c>
      <c r="CL108" s="55">
        <f t="shared" si="205"/>
        <v>9.9</v>
      </c>
      <c r="CM108" s="55">
        <f t="shared" si="165"/>
        <v>9.5</v>
      </c>
      <c r="CN108" s="55">
        <f>ROUND(IF('Indicator Data'!W111=0,0,IF(LOG('Indicator Data'!W111)&gt;CN$195,10,IF(LOG('Indicator Data'!W111)&lt;CN$194,0,10-(CN$195-LOG('Indicator Data'!W111))/(CN$195-CN$194)*10))),1)</f>
        <v>8.8000000000000007</v>
      </c>
      <c r="CO108" s="56">
        <f>'Indicator Data'!W111/'Indicator Data'!$CK111</f>
        <v>0.88321035814203985</v>
      </c>
      <c r="CP108" s="55">
        <f t="shared" si="206"/>
        <v>8.8000000000000007</v>
      </c>
      <c r="CQ108" s="55">
        <f t="shared" si="166"/>
        <v>8.8000000000000007</v>
      </c>
      <c r="CR108" s="55">
        <f t="shared" si="207"/>
        <v>7.9</v>
      </c>
      <c r="CS108" s="55">
        <f>IF('Indicator Data'!BZ111="No data","x",ROUND(IF('Indicator Data'!BZ111&gt;CS$195,0,IF('Indicator Data'!BZ111&lt;CS$194,10,(CS$195-'Indicator Data'!BZ111)/(CS$195-CS$194)*10)),1))</f>
        <v>6.7</v>
      </c>
      <c r="CT108" s="55">
        <f>IF('Indicator Data'!CA111="No data","x",ROUND(IF('Indicator Data'!CA111&gt;CT$195,0,IF('Indicator Data'!CA111&lt;CT$194,10,(CT$195-'Indicator Data'!CA111)/(CT$195-CT$194)*10)),1))</f>
        <v>3.6</v>
      </c>
      <c r="CU108" s="55">
        <f>IF('Indicator Data'!AC111="No data","x",ROUND(IF('Indicator Data'!AC111&gt;CU$195,0,IF('Indicator Data'!AC111&lt;CU$194,10,(CU$195-'Indicator Data'!AC111)/(CU$195-CU$194)*10)),1))</f>
        <v>4.8</v>
      </c>
      <c r="CV108" s="55">
        <f t="shared" si="208"/>
        <v>5</v>
      </c>
      <c r="CW108" s="55">
        <f>IF('Indicator Data'!X111="No data","x",ROUND(IF(LOG('Indicator Data'!X111)&gt;CW$195,10,IF(LOG('Indicator Data'!X111)&lt;CW$194,0,10-(CW$195-LOG('Indicator Data'!X111))/(CW$195-CW$194)*10)),1))</f>
        <v>4</v>
      </c>
      <c r="CX108" s="55">
        <f>IF('Indicator Data'!Y111="No data","x",ROUND(IF('Indicator Data'!Y111&gt;CX$195,10,IF('Indicator Data'!Y111&lt;CX$194,0,10-(CX$195-'Indicator Data'!Y111)/(CX$195-CX$194)*10)),1))</f>
        <v>9.8000000000000007</v>
      </c>
      <c r="CY108" s="55">
        <f>IF('Indicator Data'!Z111="No data","x",ROUND(IF('Indicator Data'!Z111&gt;CY$195,10,IF('Indicator Data'!Z111&lt;CY$194,0,10-(CY$195-'Indicator Data'!Z111)/(CY$195-CY$194)*10)),1))</f>
        <v>4.2</v>
      </c>
      <c r="CZ108" s="55">
        <f>IF('Indicator Data'!AA111="No data","x",ROUND(IF('Indicator Data'!AA111&gt;CZ$195,10,IF('Indicator Data'!AA111&lt;CZ$194,0,10-(CZ$195-'Indicator Data'!AA111)/(CZ$195-CZ$194)*10)),1))</f>
        <v>9.1999999999999993</v>
      </c>
      <c r="DA108" s="55">
        <f t="shared" si="167"/>
        <v>6.8</v>
      </c>
      <c r="DB108" s="55">
        <f t="shared" si="168"/>
        <v>6.2</v>
      </c>
      <c r="DC108" s="55">
        <f>IF('Indicator Data'!AF111="No data","x",ROUND(IF('Indicator Data'!AF111&gt;DC$195,10,IF('Indicator Data'!AF111&lt;DC$194,0,10-(DC$195-'Indicator Data'!AF111)/(DC$195-DC$194)*10)),1))</f>
        <v>5.2</v>
      </c>
      <c r="DD108" s="55">
        <f>IF('Indicator Data'!AG111="No data","x",ROUND(IF('Indicator Data'!AG111&gt;DD$195,10,IF('Indicator Data'!AG111&lt;DD$194,0,10-(DD$195-'Indicator Data'!AG111)/(DD$195-DD$194)*10)),1))</f>
        <v>8.6</v>
      </c>
      <c r="DE108" s="55">
        <f t="shared" si="169"/>
        <v>6.8</v>
      </c>
      <c r="DF108" s="55">
        <f>IF('Indicator Data'!AB111="No data","x",ROUND(IF('Indicator Data'!AB111&gt;DF$195,10,IF('Indicator Data'!AB111&lt;DF$194,0,10-(DF$195-'Indicator Data'!AB111)/(DF$195-DF$194)*10)),1))</f>
        <v>2.4</v>
      </c>
      <c r="DG108" s="55">
        <f t="shared" si="170"/>
        <v>4.4000000000000004</v>
      </c>
      <c r="DH108" s="183">
        <f>IF('Indicator Data'!AD111="No data","x",'Indicator Data'!AD111/'Indicator Data'!$CJ111)</f>
        <v>7.7576468396643958E-5</v>
      </c>
      <c r="DI108" s="55">
        <f t="shared" si="171"/>
        <v>9.1999999999999993</v>
      </c>
      <c r="DJ108" s="55">
        <f>IF('Indicator Data'!AE111="No data","x",ROUND(IF('Indicator Data'!AE111&gt;DJ$195,0,IF('Indicator Data'!AE111&lt;DJ$194,10,(DJ$195-'Indicator Data'!AE111)/(DJ$195-DJ$194)*10)),1))</f>
        <v>2</v>
      </c>
      <c r="DK108" s="55">
        <f t="shared" si="172"/>
        <v>5.6</v>
      </c>
      <c r="DL108" s="55">
        <f t="shared" si="173"/>
        <v>5.6</v>
      </c>
      <c r="DM108" s="57">
        <f t="shared" si="209"/>
        <v>6.4</v>
      </c>
      <c r="DN108" s="58">
        <f t="shared" si="210"/>
        <v>3.7</v>
      </c>
      <c r="DO108" s="55">
        <f>ROUND(IF('Indicator Data'!AH111=0,0,IF('Indicator Data'!AH111&gt;DO$195,10,IF('Indicator Data'!AH111&lt;DO$194,0,10-(DO$195-'Indicator Data'!AH111)/(DO$195-DO$194)*10))),1)</f>
        <v>9.8000000000000007</v>
      </c>
      <c r="DP108" s="55">
        <f>ROUND(IF('Indicator Data'!AI111=0,0,IF(LOG('Indicator Data'!AI111)&gt;LOG(DP$195),10,IF(LOG('Indicator Data'!AI111)&lt;LOG(DP$194),0,10-(LOG(DP$195)-LOG('Indicator Data'!AI111))/(LOG(DP$195)-LOG(DP$194))*10))),1)</f>
        <v>9.6999999999999993</v>
      </c>
      <c r="DQ108" s="57">
        <f t="shared" si="211"/>
        <v>9.8000000000000007</v>
      </c>
      <c r="DR108" s="55">
        <f>'Indicator Data'!AJ111</f>
        <v>0</v>
      </c>
      <c r="DS108" s="55">
        <f>'Indicator Data'!AK111</f>
        <v>4</v>
      </c>
      <c r="DT108" s="57">
        <f t="shared" si="212"/>
        <v>7</v>
      </c>
      <c r="DU108" s="58">
        <f t="shared" si="213"/>
        <v>7</v>
      </c>
      <c r="DV108" s="15"/>
      <c r="DW108" s="103"/>
    </row>
    <row r="109" spans="1:127" s="4" customFormat="1" x14ac:dyDescent="0.3">
      <c r="A109" s="121" t="str">
        <f>'Indicator Data'!A112</f>
        <v>Malta</v>
      </c>
      <c r="B109" s="59" t="str">
        <f>'Indicator Data'!B112</f>
        <v>MLT</v>
      </c>
      <c r="C109" s="55">
        <f>ROUND(IF('Indicator Data'!C112=0,0.1,IF(LOG('Indicator Data'!C112)&gt;C$195,10,IF(LOG('Indicator Data'!C112)&lt;C$194,0,10-(C$195-LOG('Indicator Data'!C112))/(C$195-C$194)*10))),1)</f>
        <v>0.1</v>
      </c>
      <c r="D109" s="55">
        <f>ROUND(IF('Indicator Data'!D112=0,0.1,IF(LOG('Indicator Data'!D112)&gt;D$195,10,IF(LOG('Indicator Data'!D112)&lt;D$194,0,10-(D$195-LOG('Indicator Data'!D112))/(D$195-D$194)*10))),1)</f>
        <v>0.1</v>
      </c>
      <c r="E109" s="55">
        <f t="shared" si="174"/>
        <v>0.1</v>
      </c>
      <c r="F109" s="55">
        <f>IF('Indicator Data'!E112="No data",0.1,(ROUND(IF('Indicator Data'!E112=0,0,IF(LOG('Indicator Data'!E112)&gt;F$195,10,IF(LOG('Indicator Data'!E112)&lt;F$194,0,10-(F$195-LOG('Indicator Data'!E112))/(F$195-F$194)*10))),1)))</f>
        <v>0.1</v>
      </c>
      <c r="G109" s="55">
        <f>ROUND(IF('Indicator Data'!F112=0,0,IF(LOG('Indicator Data'!F112)&gt;G$195,10,IF(LOG('Indicator Data'!F112)&lt;G$194,0,10-(G$195-LOG('Indicator Data'!F112))/(G$195-G$194)*10))),1)</f>
        <v>5.4</v>
      </c>
      <c r="H109" s="55">
        <f>ROUND(IF('Indicator Data'!G112=0,0,IF(LOG('Indicator Data'!G112)&gt;H$195,10,IF(LOG('Indicator Data'!G112)&lt;H$194,0,10-(H$195-LOG('Indicator Data'!G112))/(H$195-H$194)*10))),1)</f>
        <v>0</v>
      </c>
      <c r="I109" s="55">
        <f>ROUND(IF('Indicator Data'!H112=0,0,IF(LOG('Indicator Data'!H112)&gt;I$195,10,IF(LOG('Indicator Data'!H112)&lt;I$194,0,10-(I$195-LOG('Indicator Data'!H112))/(I$195-I$194)*10))),1)</f>
        <v>0</v>
      </c>
      <c r="J109" s="55">
        <f t="shared" si="175"/>
        <v>0</v>
      </c>
      <c r="K109" s="55">
        <f>ROUND(IF('Indicator Data'!I112=0,0,IF(LOG('Indicator Data'!I112)&gt;K$195,10,IF(LOG('Indicator Data'!I112)&lt;K$194,0,10-(K$195-LOG('Indicator Data'!I112))/(K$195-K$194)*10))),1)</f>
        <v>0</v>
      </c>
      <c r="L109" s="55">
        <f t="shared" si="176"/>
        <v>0</v>
      </c>
      <c r="M109" s="55">
        <f>ROUND(IF('Indicator Data'!J112=0,0,IF(LOG('Indicator Data'!J112)&gt;M$195,10,IF(LOG('Indicator Data'!J112)&lt;M$194,0,10-(M$195-LOG('Indicator Data'!J112))/(M$195-M$194)*10))),1)</f>
        <v>0</v>
      </c>
      <c r="N109" s="56">
        <f>'Indicator Data'!C112/'Indicator Data'!$CK112</f>
        <v>0</v>
      </c>
      <c r="O109" s="56">
        <f>'Indicator Data'!D112/'Indicator Data'!$CK112</f>
        <v>0</v>
      </c>
      <c r="P109" s="56" t="str">
        <f>IF(F109=0.1,"x",'Indicator Data'!E112/'Indicator Data'!$CK112)</f>
        <v>x</v>
      </c>
      <c r="Q109" s="56">
        <f>'Indicator Data'!F112/'Indicator Data'!$CK112</f>
        <v>4.1244894547017942E-5</v>
      </c>
      <c r="R109" s="56">
        <f>'Indicator Data'!G112/'Indicator Data'!$CK112</f>
        <v>0</v>
      </c>
      <c r="S109" s="56">
        <f>'Indicator Data'!H112/'Indicator Data'!$CK112</f>
        <v>0</v>
      </c>
      <c r="T109" s="56">
        <f>'Indicator Data'!I112/'Indicator Data'!$CK112</f>
        <v>0</v>
      </c>
      <c r="U109" s="56">
        <f>'Indicator Data'!J112/'Indicator Data'!$CK112</f>
        <v>0</v>
      </c>
      <c r="V109" s="55">
        <f t="shared" si="177"/>
        <v>0</v>
      </c>
      <c r="W109" s="55">
        <f t="shared" si="178"/>
        <v>0</v>
      </c>
      <c r="X109" s="55">
        <f t="shared" si="179"/>
        <v>0</v>
      </c>
      <c r="Y109" s="55">
        <f t="shared" si="180"/>
        <v>0.1</v>
      </c>
      <c r="Z109" s="55">
        <f t="shared" si="181"/>
        <v>9.1</v>
      </c>
      <c r="AA109" s="55">
        <f t="shared" si="182"/>
        <v>0</v>
      </c>
      <c r="AB109" s="55">
        <f t="shared" si="183"/>
        <v>0</v>
      </c>
      <c r="AC109" s="55">
        <f t="shared" si="184"/>
        <v>0</v>
      </c>
      <c r="AD109" s="55">
        <f t="shared" si="185"/>
        <v>0</v>
      </c>
      <c r="AE109" s="55">
        <f t="shared" si="186"/>
        <v>0</v>
      </c>
      <c r="AF109" s="55">
        <f t="shared" si="187"/>
        <v>0</v>
      </c>
      <c r="AG109" s="55">
        <f>ROUND(IF('Indicator Data'!K112=0,0,IF('Indicator Data'!K112&gt;AG$195,10,IF('Indicator Data'!K112&lt;AG$194,0,10-(AG$195-'Indicator Data'!K112)/(AG$195-AG$194)*10))),1)</f>
        <v>0</v>
      </c>
      <c r="AH109" s="55">
        <f t="shared" si="188"/>
        <v>0.1</v>
      </c>
      <c r="AI109" s="55">
        <f t="shared" si="189"/>
        <v>0.1</v>
      </c>
      <c r="AJ109" s="55">
        <f t="shared" si="190"/>
        <v>0</v>
      </c>
      <c r="AK109" s="55">
        <f t="shared" si="191"/>
        <v>0</v>
      </c>
      <c r="AL109" s="55">
        <f t="shared" si="192"/>
        <v>0</v>
      </c>
      <c r="AM109" s="55">
        <f t="shared" si="193"/>
        <v>0</v>
      </c>
      <c r="AN109" s="55">
        <f t="shared" si="194"/>
        <v>0</v>
      </c>
      <c r="AO109" s="182">
        <f t="shared" si="195"/>
        <v>0.1</v>
      </c>
      <c r="AP109" s="182">
        <f t="shared" si="148"/>
        <v>0.1</v>
      </c>
      <c r="AQ109" s="182">
        <f t="shared" si="196"/>
        <v>7.7</v>
      </c>
      <c r="AR109" s="182">
        <f t="shared" si="197"/>
        <v>0</v>
      </c>
      <c r="AS109" s="55">
        <f t="shared" si="198"/>
        <v>0</v>
      </c>
      <c r="AT109" s="55" t="str">
        <f>IF('Indicator Data'!L112="No data","x",IF('Indicator Data'!CL112&lt;1000,"x",ROUND((IF('Indicator Data'!L112&gt;AT$195,10,IF('Indicator Data'!L112&lt;AT$194,0,10-(AT$195-'Indicator Data'!L112)/(AT$195-AT$194)*10))),1)))</f>
        <v>x</v>
      </c>
      <c r="AU109" s="182">
        <f t="shared" si="199"/>
        <v>0</v>
      </c>
      <c r="AV109" s="55">
        <f>IF('Indicator Data'!M112="No data","x",ROUND(IF('Indicator Data'!M112=0,0,IF(LOG('Indicator Data'!M112)&gt;AV$195,10,IF(LOG('Indicator Data'!M112)&lt;AV$194,0,10-(AV$195-LOG('Indicator Data'!M112))/(AV$195-AV$194)*10))),1))</f>
        <v>0</v>
      </c>
      <c r="AW109" s="56">
        <f>IF(AV109="x","x",'Indicator Data'!M112/'Indicator Data'!$CK112)</f>
        <v>0</v>
      </c>
      <c r="AX109" s="55">
        <f t="shared" si="149"/>
        <v>0</v>
      </c>
      <c r="AY109" s="55">
        <f t="shared" si="150"/>
        <v>0</v>
      </c>
      <c r="AZ109" s="55" t="str">
        <f>IF('Indicator Data'!N112="No data","x",ROUND(IF('Indicator Data'!N112=0,0,IF(LOG('Indicator Data'!N112)&gt;AZ$195,10,IF(LOG('Indicator Data'!N112)&lt;AZ$194,0,10-(AZ$195-LOG('Indicator Data'!N112))/(AZ$195-AZ$194)*10))),1))</f>
        <v>x</v>
      </c>
      <c r="BA109" s="56" t="str">
        <f>IF(AZ109="x","x",'Indicator Data'!N112/'Indicator Data'!$CK112)</f>
        <v>x</v>
      </c>
      <c r="BB109" s="55" t="str">
        <f t="shared" si="151"/>
        <v>x</v>
      </c>
      <c r="BC109" s="55" t="str">
        <f t="shared" si="152"/>
        <v>x</v>
      </c>
      <c r="BD109" s="55" t="str">
        <f>IF('Indicator Data'!O112="No data","x",ROUND(IF('Indicator Data'!O112=0,0,IF(LOG('Indicator Data'!O112)&gt;BD$195,10,IF(LOG('Indicator Data'!O112)&lt;BD$194,0,10-(BD$195-LOG('Indicator Data'!O112))/(BD$195-BD$194)*10))),1))</f>
        <v>x</v>
      </c>
      <c r="BE109" s="56" t="str">
        <f>IF(BD109="x","x",'Indicator Data'!O112/'Indicator Data'!$CK112)</f>
        <v>x</v>
      </c>
      <c r="BF109" s="55" t="str">
        <f t="shared" si="153"/>
        <v>x</v>
      </c>
      <c r="BG109" s="55" t="str">
        <f t="shared" si="154"/>
        <v>x</v>
      </c>
      <c r="BH109" s="55" t="str">
        <f>IF('Indicator Data'!P112="No data","x",ROUND(IF('Indicator Data'!P112=0,0,IF(LOG('Indicator Data'!P112)&gt;BH$195,10,IF(LOG('Indicator Data'!P112)&lt;BH$194,0,10-(BH$195-LOG('Indicator Data'!P112))/(BH$195-BH$194)*10))),1))</f>
        <v>x</v>
      </c>
      <c r="BI109" s="56" t="str">
        <f>IF(BH109="x","x",'Indicator Data'!P112/'Indicator Data'!$CK112)</f>
        <v>x</v>
      </c>
      <c r="BJ109" s="55" t="str">
        <f t="shared" si="155"/>
        <v>x</v>
      </c>
      <c r="BK109" s="55" t="str">
        <f t="shared" si="156"/>
        <v>x</v>
      </c>
      <c r="BL109" s="55">
        <f t="shared" si="157"/>
        <v>0</v>
      </c>
      <c r="BM109" s="55">
        <f>ROUND(IF('Indicator Data'!Q112=0,0,IF(LOG('Indicator Data'!Q112)&gt;BM$195,10,IF(LOG('Indicator Data'!Q112)&lt;BM$194,0,10-(BM$195-LOG('Indicator Data'!Q112))/(BM$195-BM$194)*10))),1)</f>
        <v>0</v>
      </c>
      <c r="BN109" s="55">
        <f>ROUND(IF('Indicator Data'!R112=0,0,IF(LOG('Indicator Data'!R112)&gt;BN$195,10,IF(LOG('Indicator Data'!R112)&lt;BN$194,0,10-(BN$195-LOG('Indicator Data'!R112))/(BN$195-BN$194)*10))),1)</f>
        <v>0</v>
      </c>
      <c r="BO109" s="55">
        <f t="shared" si="158"/>
        <v>0</v>
      </c>
      <c r="BP109" s="56">
        <f>'Indicator Data'!Q112/'Indicator Data'!$CK112</f>
        <v>0</v>
      </c>
      <c r="BQ109" s="56">
        <f>'Indicator Data'!R112/'Indicator Data'!$CK112</f>
        <v>0</v>
      </c>
      <c r="BR109" s="55">
        <f t="shared" si="200"/>
        <v>0</v>
      </c>
      <c r="BS109" s="55">
        <f t="shared" si="201"/>
        <v>0</v>
      </c>
      <c r="BT109" s="55">
        <f t="shared" si="135"/>
        <v>0</v>
      </c>
      <c r="BU109" s="55">
        <f t="shared" si="159"/>
        <v>0</v>
      </c>
      <c r="BV109" s="55">
        <f>ROUND(IF('Indicator Data'!S112=0,0,IF(LOG('Indicator Data'!S112)&gt;BV$195,10,IF(LOG('Indicator Data'!S112)&lt;BV$194,0,10-(BV$195-LOG('Indicator Data'!S112))/(BV$195-BV$194)*10))),1)</f>
        <v>0</v>
      </c>
      <c r="BW109" s="55">
        <f>ROUND(IF('Indicator Data'!T112=0,0,IF(LOG('Indicator Data'!T112)&gt;BW$195,10,IF(LOG('Indicator Data'!T112)&lt;BW$194,0,10-(BW$195-LOG('Indicator Data'!T112))/(BW$195-BW$194)*10))),1)</f>
        <v>0</v>
      </c>
      <c r="BX109" s="55">
        <f t="shared" si="160"/>
        <v>0</v>
      </c>
      <c r="BY109" s="56">
        <f>'Indicator Data'!S112/'Indicator Data'!$CK112</f>
        <v>0</v>
      </c>
      <c r="BZ109" s="56">
        <f>'Indicator Data'!T112/'Indicator Data'!$CK112</f>
        <v>0</v>
      </c>
      <c r="CA109" s="55">
        <f t="shared" si="202"/>
        <v>0</v>
      </c>
      <c r="CB109" s="55">
        <f t="shared" si="203"/>
        <v>0</v>
      </c>
      <c r="CC109" s="55">
        <f t="shared" si="161"/>
        <v>0</v>
      </c>
      <c r="CD109" s="55">
        <f t="shared" si="162"/>
        <v>0</v>
      </c>
      <c r="CE109" s="55">
        <f t="shared" si="163"/>
        <v>0</v>
      </c>
      <c r="CF109" s="55">
        <f>ROUND(IF('Indicator Data'!U112=0,0,IF(LOG('Indicator Data'!U112)&gt;CF$195,10,IF(LOG('Indicator Data'!U112)&lt;CF$194,0,10-(CF$195-LOG('Indicator Data'!U112))/(CF$195-CF$194)*10))),1)</f>
        <v>0</v>
      </c>
      <c r="CG109" s="56">
        <f>'Indicator Data'!U112/'Indicator Data'!$CK112</f>
        <v>0</v>
      </c>
      <c r="CH109" s="55">
        <f t="shared" si="204"/>
        <v>0</v>
      </c>
      <c r="CI109" s="55">
        <f t="shared" si="164"/>
        <v>0</v>
      </c>
      <c r="CJ109" s="55">
        <f>ROUND(IF('Indicator Data'!V112=0,0,IF(LOG('Indicator Data'!V112)&gt;CJ$195,10,IF(LOG('Indicator Data'!V112)&lt;CJ$194,0,10-(CJ$195-LOG('Indicator Data'!V112))/(CJ$195-CJ$194)*10))),1)</f>
        <v>6.5</v>
      </c>
      <c r="CK109" s="56">
        <f>IF('Indicator Data'!V112/'Indicator Data'!$CK112&gt;1,1,'Indicator Data'!V112/'Indicator Data'!$CK112)</f>
        <v>0.79027262345522731</v>
      </c>
      <c r="CL109" s="55">
        <f t="shared" si="205"/>
        <v>7.9</v>
      </c>
      <c r="CM109" s="55">
        <f t="shared" si="165"/>
        <v>7.3</v>
      </c>
      <c r="CN109" s="55">
        <f>ROUND(IF('Indicator Data'!W112=0,0,IF(LOG('Indicator Data'!W112)&gt;CN$195,10,IF(LOG('Indicator Data'!W112)&lt;CN$194,0,10-(CN$195-LOG('Indicator Data'!W112))/(CN$195-CN$194)*10))),1)</f>
        <v>4.2</v>
      </c>
      <c r="CO109" s="56">
        <f>'Indicator Data'!W112/'Indicator Data'!$CK112</f>
        <v>2.1462415835096851E-2</v>
      </c>
      <c r="CP109" s="55">
        <f t="shared" si="206"/>
        <v>0.2</v>
      </c>
      <c r="CQ109" s="55">
        <f t="shared" si="166"/>
        <v>2.4</v>
      </c>
      <c r="CR109" s="55">
        <f t="shared" si="207"/>
        <v>3.1</v>
      </c>
      <c r="CS109" s="55">
        <f>IF('Indicator Data'!BZ112="No data","x",ROUND(IF('Indicator Data'!BZ112&gt;CS$195,0,IF('Indicator Data'!BZ112&lt;CS$194,10,(CS$195-'Indicator Data'!BZ112)/(CS$195-CS$194)*10)),1))</f>
        <v>0</v>
      </c>
      <c r="CT109" s="55">
        <f>IF('Indicator Data'!CA112="No data","x",ROUND(IF('Indicator Data'!CA112&gt;CT$195,0,IF('Indicator Data'!CA112&lt;CT$194,10,(CT$195-'Indicator Data'!CA112)/(CT$195-CT$194)*10)),1))</f>
        <v>0</v>
      </c>
      <c r="CU109" s="55" t="str">
        <f>IF('Indicator Data'!AC112="No data","x",ROUND(IF('Indicator Data'!AC112&gt;CU$195,0,IF('Indicator Data'!AC112&lt;CU$194,10,(CU$195-'Indicator Data'!AC112)/(CU$195-CU$194)*10)),1))</f>
        <v>x</v>
      </c>
      <c r="CV109" s="55">
        <f t="shared" si="208"/>
        <v>0</v>
      </c>
      <c r="CW109" s="55">
        <f>IF('Indicator Data'!X112="No data","x",ROUND(IF(LOG('Indicator Data'!X112)&gt;CW$195,10,IF(LOG('Indicator Data'!X112)&lt;CW$194,0,10-(CW$195-LOG('Indicator Data'!X112))/(CW$195-CW$194)*10)),1))</f>
        <v>10</v>
      </c>
      <c r="CX109" s="55">
        <f>IF('Indicator Data'!Y112="No data","x",ROUND(IF('Indicator Data'!Y112&gt;CX$195,10,IF('Indicator Data'!Y112&lt;CX$194,0,10-(CX$195-'Indicator Data'!Y112)/(CX$195-CX$194)*10)),1))</f>
        <v>6.7</v>
      </c>
      <c r="CY109" s="55">
        <f>IF('Indicator Data'!Z112="No data","x",ROUND(IF('Indicator Data'!Z112&gt;CY$195,10,IF('Indicator Data'!Z112&lt;CY$194,0,10-(CY$195-'Indicator Data'!Z112)/(CY$195-CY$194)*10)),1))</f>
        <v>9.5</v>
      </c>
      <c r="CZ109" s="55">
        <f>IF('Indicator Data'!AA112="No data","x",ROUND(IF('Indicator Data'!AA112&gt;CZ$195,10,IF('Indicator Data'!AA112&lt;CZ$194,0,10-(CZ$195-'Indicator Data'!AA112)/(CZ$195-CZ$194)*10)),1))</f>
        <v>2.1</v>
      </c>
      <c r="DA109" s="55">
        <f t="shared" si="167"/>
        <v>7.1</v>
      </c>
      <c r="DB109" s="55">
        <f t="shared" si="168"/>
        <v>4.7</v>
      </c>
      <c r="DC109" s="55" t="str">
        <f>IF('Indicator Data'!AF112="No data","x",ROUND(IF('Indicator Data'!AF112&gt;DC$195,10,IF('Indicator Data'!AF112&lt;DC$194,0,10-(DC$195-'Indicator Data'!AF112)/(DC$195-DC$194)*10)),1))</f>
        <v>x</v>
      </c>
      <c r="DD109" s="55">
        <f>IF('Indicator Data'!AG112="No data","x",ROUND(IF('Indicator Data'!AG112&gt;DD$195,10,IF('Indicator Data'!AG112&lt;DD$194,0,10-(DD$195-'Indicator Data'!AG112)/(DD$195-DD$194)*10)),1))</f>
        <v>0</v>
      </c>
      <c r="DE109" s="55">
        <f t="shared" si="169"/>
        <v>5.7</v>
      </c>
      <c r="DF109" s="55">
        <f>IF('Indicator Data'!AB112="No data","x",ROUND(IF('Indicator Data'!AB112&gt;DF$195,10,IF('Indicator Data'!AB112&lt;DF$194,0,10-(DF$195-'Indicator Data'!AB112)/(DF$195-DF$194)*10)),1))</f>
        <v>0</v>
      </c>
      <c r="DG109" s="55">
        <f t="shared" si="170"/>
        <v>0</v>
      </c>
      <c r="DH109" s="183">
        <f>IF('Indicator Data'!AD112="No data","x",'Indicator Data'!AD112/'Indicator Data'!$CJ112)</f>
        <v>3.8603287637637752E-4</v>
      </c>
      <c r="DI109" s="55">
        <f t="shared" si="171"/>
        <v>6.1</v>
      </c>
      <c r="DJ109" s="55">
        <f>IF('Indicator Data'!AE112="No data","x",ROUND(IF('Indicator Data'!AE112&gt;DJ$195,0,IF('Indicator Data'!AE112&lt;DJ$194,10,(DJ$195-'Indicator Data'!AE112)/(DJ$195-DJ$194)*10)),1))</f>
        <v>2</v>
      </c>
      <c r="DK109" s="55">
        <f t="shared" si="172"/>
        <v>4.0999999999999996</v>
      </c>
      <c r="DL109" s="55">
        <f t="shared" si="173"/>
        <v>3.3</v>
      </c>
      <c r="DM109" s="57">
        <f t="shared" si="209"/>
        <v>2.9</v>
      </c>
      <c r="DN109" s="58">
        <f t="shared" si="210"/>
        <v>2.5</v>
      </c>
      <c r="DO109" s="55">
        <f>ROUND(IF('Indicator Data'!AH112=0,0,IF('Indicator Data'!AH112&gt;DO$195,10,IF('Indicator Data'!AH112&lt;DO$194,0,10-(DO$195-'Indicator Data'!AH112)/(DO$195-DO$194)*10))),1)</f>
        <v>0</v>
      </c>
      <c r="DP109" s="55">
        <f>ROUND(IF('Indicator Data'!AI112=0,0,IF(LOG('Indicator Data'!AI112)&gt;LOG(DP$195),10,IF(LOG('Indicator Data'!AI112)&lt;LOG(DP$194),0,10-(LOG(DP$195)-LOG('Indicator Data'!AI112))/(LOG(DP$195)-LOG(DP$194))*10))),1)</f>
        <v>0</v>
      </c>
      <c r="DQ109" s="57">
        <f t="shared" si="211"/>
        <v>0</v>
      </c>
      <c r="DR109" s="55">
        <f>'Indicator Data'!AJ112</f>
        <v>0</v>
      </c>
      <c r="DS109" s="55">
        <f>'Indicator Data'!AK112</f>
        <v>0</v>
      </c>
      <c r="DT109" s="57">
        <f t="shared" si="212"/>
        <v>0</v>
      </c>
      <c r="DU109" s="58">
        <f t="shared" si="213"/>
        <v>0</v>
      </c>
      <c r="DV109" s="15"/>
      <c r="DW109" s="103"/>
    </row>
    <row r="110" spans="1:127" s="4" customFormat="1" x14ac:dyDescent="0.3">
      <c r="A110" s="121" t="str">
        <f>'Indicator Data'!A113</f>
        <v>Marshall Islands</v>
      </c>
      <c r="B110" s="59" t="str">
        <f>'Indicator Data'!B113</f>
        <v>MHL</v>
      </c>
      <c r="C110" s="55">
        <f>ROUND(IF('Indicator Data'!C113=0,0.1,IF(LOG('Indicator Data'!C113)&gt;C$195,10,IF(LOG('Indicator Data'!C113)&lt;C$194,0,10-(C$195-LOG('Indicator Data'!C113))/(C$195-C$194)*10))),1)</f>
        <v>0.1</v>
      </c>
      <c r="D110" s="55">
        <f>ROUND(IF('Indicator Data'!D113=0,0.1,IF(LOG('Indicator Data'!D113)&gt;D$195,10,IF(LOG('Indicator Data'!D113)&lt;D$194,0,10-(D$195-LOG('Indicator Data'!D113))/(D$195-D$194)*10))),1)</f>
        <v>0.1</v>
      </c>
      <c r="E110" s="55">
        <f t="shared" si="174"/>
        <v>0.1</v>
      </c>
      <c r="F110" s="55">
        <f>IF('Indicator Data'!E113="No data",0.1,(ROUND(IF('Indicator Data'!E113=0,0,IF(LOG('Indicator Data'!E113)&gt;F$195,10,IF(LOG('Indicator Data'!E113)&lt;F$194,0,10-(F$195-LOG('Indicator Data'!E113))/(F$195-F$194)*10))),1)))</f>
        <v>0.1</v>
      </c>
      <c r="G110" s="55">
        <f>ROUND(IF('Indicator Data'!F113=0,0,IF(LOG('Indicator Data'!F113)&gt;G$195,10,IF(LOG('Indicator Data'!F113)&lt;G$194,0,10-(G$195-LOG('Indicator Data'!F113))/(G$195-G$194)*10))),1)</f>
        <v>5.3</v>
      </c>
      <c r="H110" s="55">
        <f>ROUND(IF('Indicator Data'!G113=0,0,IF(LOG('Indicator Data'!G113)&gt;H$195,10,IF(LOG('Indicator Data'!G113)&lt;H$194,0,10-(H$195-LOG('Indicator Data'!G113))/(H$195-H$194)*10))),1)</f>
        <v>0</v>
      </c>
      <c r="I110" s="55">
        <f>ROUND(IF('Indicator Data'!H113=0,0,IF(LOG('Indicator Data'!H113)&gt;I$195,10,IF(LOG('Indicator Data'!H113)&lt;I$194,0,10-(I$195-LOG('Indicator Data'!H113))/(I$195-I$194)*10))),1)</f>
        <v>2.1</v>
      </c>
      <c r="J110" s="55">
        <f t="shared" si="175"/>
        <v>1.1000000000000001</v>
      </c>
      <c r="K110" s="55">
        <f>ROUND(IF('Indicator Data'!I113=0,0,IF(LOG('Indicator Data'!I113)&gt;K$195,10,IF(LOG('Indicator Data'!I113)&lt;K$194,0,10-(K$195-LOG('Indicator Data'!I113))/(K$195-K$194)*10))),1)</f>
        <v>0</v>
      </c>
      <c r="L110" s="55">
        <f t="shared" si="176"/>
        <v>0.6</v>
      </c>
      <c r="M110" s="55">
        <f>ROUND(IF('Indicator Data'!J113=0,0,IF(LOG('Indicator Data'!J113)&gt;M$195,10,IF(LOG('Indicator Data'!J113)&lt;M$194,0,10-(M$195-LOG('Indicator Data'!J113))/(M$195-M$194)*10))),1)</f>
        <v>4.7</v>
      </c>
      <c r="N110" s="56">
        <f>'Indicator Data'!C113/'Indicator Data'!$CK113</f>
        <v>0</v>
      </c>
      <c r="O110" s="56">
        <f>'Indicator Data'!D113/'Indicator Data'!$CK113</f>
        <v>0</v>
      </c>
      <c r="P110" s="56" t="str">
        <f>IF(F110=0.1,"x",'Indicator Data'!E113/'Indicator Data'!$CK113)</f>
        <v>x</v>
      </c>
      <c r="Q110" s="56">
        <f>'Indicator Data'!F113/'Indicator Data'!$CK113</f>
        <v>2.9407657615156721E-4</v>
      </c>
      <c r="R110" s="56">
        <f>'Indicator Data'!G113/'Indicator Data'!$CK113</f>
        <v>1.1465759628630197E-3</v>
      </c>
      <c r="S110" s="56">
        <f>'Indicator Data'!H113/'Indicator Data'!$CK113</f>
        <v>5.3308927594210564E-6</v>
      </c>
      <c r="T110" s="56">
        <f>'Indicator Data'!I113/'Indicator Data'!$CK113</f>
        <v>0</v>
      </c>
      <c r="U110" s="56">
        <f>'Indicator Data'!J113/'Indicator Data'!$CK113</f>
        <v>1.4756665974751382E-2</v>
      </c>
      <c r="V110" s="55">
        <f t="shared" si="177"/>
        <v>0</v>
      </c>
      <c r="W110" s="55">
        <f t="shared" si="178"/>
        <v>0</v>
      </c>
      <c r="X110" s="55">
        <f t="shared" si="179"/>
        <v>0</v>
      </c>
      <c r="Y110" s="55">
        <f t="shared" si="180"/>
        <v>0.1</v>
      </c>
      <c r="Z110" s="55">
        <f t="shared" si="181"/>
        <v>10</v>
      </c>
      <c r="AA110" s="55">
        <f t="shared" si="182"/>
        <v>0.6</v>
      </c>
      <c r="AB110" s="55">
        <f t="shared" si="183"/>
        <v>0</v>
      </c>
      <c r="AC110" s="55">
        <f t="shared" si="184"/>
        <v>0.3</v>
      </c>
      <c r="AD110" s="55">
        <f t="shared" si="185"/>
        <v>0</v>
      </c>
      <c r="AE110" s="55">
        <f t="shared" si="186"/>
        <v>0.2</v>
      </c>
      <c r="AF110" s="55">
        <f t="shared" si="187"/>
        <v>4.9000000000000004</v>
      </c>
      <c r="AG110" s="55">
        <f>ROUND(IF('Indicator Data'!K113=0,0,IF('Indicator Data'!K113&gt;AG$195,10,IF('Indicator Data'!K113&lt;AG$194,0,10-(AG$195-'Indicator Data'!K113)/(AG$195-AG$194)*10))),1)</f>
        <v>1.9</v>
      </c>
      <c r="AH110" s="55">
        <f t="shared" si="188"/>
        <v>0.1</v>
      </c>
      <c r="AI110" s="55">
        <f t="shared" si="189"/>
        <v>0.1</v>
      </c>
      <c r="AJ110" s="55">
        <f t="shared" si="190"/>
        <v>0.3</v>
      </c>
      <c r="AK110" s="55">
        <f t="shared" si="191"/>
        <v>1.1000000000000001</v>
      </c>
      <c r="AL110" s="55">
        <f t="shared" si="192"/>
        <v>0.7</v>
      </c>
      <c r="AM110" s="55">
        <f t="shared" si="193"/>
        <v>0</v>
      </c>
      <c r="AN110" s="55">
        <f t="shared" si="194"/>
        <v>4.8</v>
      </c>
      <c r="AO110" s="182">
        <f t="shared" si="195"/>
        <v>0.1</v>
      </c>
      <c r="AP110" s="182">
        <f t="shared" si="148"/>
        <v>0.1</v>
      </c>
      <c r="AQ110" s="182">
        <f t="shared" si="196"/>
        <v>8.6</v>
      </c>
      <c r="AR110" s="182">
        <f t="shared" si="197"/>
        <v>0.4</v>
      </c>
      <c r="AS110" s="55">
        <f t="shared" si="198"/>
        <v>3.4</v>
      </c>
      <c r="AT110" s="55" t="str">
        <f>IF('Indicator Data'!L113="No data","x",IF('Indicator Data'!CL113&lt;1000,"x",ROUND((IF('Indicator Data'!L113&gt;AT$195,10,IF('Indicator Data'!L113&lt;AT$194,0,10-(AT$195-'Indicator Data'!L113)/(AT$195-AT$194)*10))),1)))</f>
        <v>x</v>
      </c>
      <c r="AU110" s="182">
        <f t="shared" si="199"/>
        <v>3.4</v>
      </c>
      <c r="AV110" s="55" t="str">
        <f>IF('Indicator Data'!M113="No data","x",ROUND(IF('Indicator Data'!M113=0,0,IF(LOG('Indicator Data'!M113)&gt;AV$195,10,IF(LOG('Indicator Data'!M113)&lt;AV$194,0,10-(AV$195-LOG('Indicator Data'!M113))/(AV$195-AV$194)*10))),1))</f>
        <v>x</v>
      </c>
      <c r="AW110" s="56" t="str">
        <f>IF(AV110="x","x",'Indicator Data'!M113/'Indicator Data'!$CK113)</f>
        <v>x</v>
      </c>
      <c r="AX110" s="55" t="str">
        <f t="shared" si="149"/>
        <v>x</v>
      </c>
      <c r="AY110" s="55" t="str">
        <f t="shared" si="150"/>
        <v>x</v>
      </c>
      <c r="AZ110" s="55" t="str">
        <f>IF('Indicator Data'!N113="No data","x",ROUND(IF('Indicator Data'!N113=0,0,IF(LOG('Indicator Data'!N113)&gt;AZ$195,10,IF(LOG('Indicator Data'!N113)&lt;AZ$194,0,10-(AZ$195-LOG('Indicator Data'!N113))/(AZ$195-AZ$194)*10))),1))</f>
        <v>x</v>
      </c>
      <c r="BA110" s="56" t="str">
        <f>IF(AZ110="x","x",'Indicator Data'!N113/'Indicator Data'!$CK113)</f>
        <v>x</v>
      </c>
      <c r="BB110" s="55" t="str">
        <f t="shared" si="151"/>
        <v>x</v>
      </c>
      <c r="BC110" s="55" t="str">
        <f t="shared" si="152"/>
        <v>x</v>
      </c>
      <c r="BD110" s="55" t="str">
        <f>IF('Indicator Data'!O113="No data","x",ROUND(IF('Indicator Data'!O113=0,0,IF(LOG('Indicator Data'!O113)&gt;BD$195,10,IF(LOG('Indicator Data'!O113)&lt;BD$194,0,10-(BD$195-LOG('Indicator Data'!O113))/(BD$195-BD$194)*10))),1))</f>
        <v>x</v>
      </c>
      <c r="BE110" s="56" t="str">
        <f>IF(BD110="x","x",'Indicator Data'!O113/'Indicator Data'!$CK113)</f>
        <v>x</v>
      </c>
      <c r="BF110" s="55" t="str">
        <f t="shared" si="153"/>
        <v>x</v>
      </c>
      <c r="BG110" s="55" t="str">
        <f t="shared" si="154"/>
        <v>x</v>
      </c>
      <c r="BH110" s="55" t="str">
        <f>IF('Indicator Data'!P113="No data","x",ROUND(IF('Indicator Data'!P113=0,0,IF(LOG('Indicator Data'!P113)&gt;BH$195,10,IF(LOG('Indicator Data'!P113)&lt;BH$194,0,10-(BH$195-LOG('Indicator Data'!P113))/(BH$195-BH$194)*10))),1))</f>
        <v>x</v>
      </c>
      <c r="BI110" s="56" t="str">
        <f>IF(BH110="x","x",'Indicator Data'!P113/'Indicator Data'!$CK113)</f>
        <v>x</v>
      </c>
      <c r="BJ110" s="55" t="str">
        <f t="shared" si="155"/>
        <v>x</v>
      </c>
      <c r="BK110" s="55" t="str">
        <f t="shared" si="156"/>
        <v>x</v>
      </c>
      <c r="BL110" s="55" t="str">
        <f t="shared" si="157"/>
        <v>x</v>
      </c>
      <c r="BM110" s="55">
        <f>ROUND(IF('Indicator Data'!Q113=0,0,IF(LOG('Indicator Data'!Q113)&gt;BM$195,10,IF(LOG('Indicator Data'!Q113)&lt;BM$194,0,10-(BM$195-LOG('Indicator Data'!Q113))/(BM$195-BM$194)*10))),1)</f>
        <v>0</v>
      </c>
      <c r="BN110" s="55">
        <f>ROUND(IF('Indicator Data'!R113=0,0,IF(LOG('Indicator Data'!R113)&gt;BN$195,10,IF(LOG('Indicator Data'!R113)&lt;BN$194,0,10-(BN$195-LOG('Indicator Data'!R113))/(BN$195-BN$194)*10))),1)</f>
        <v>0</v>
      </c>
      <c r="BO110" s="55">
        <f t="shared" si="158"/>
        <v>0</v>
      </c>
      <c r="BP110" s="56">
        <f>'Indicator Data'!Q113/'Indicator Data'!$CK113</f>
        <v>0</v>
      </c>
      <c r="BQ110" s="56">
        <f>'Indicator Data'!R113/'Indicator Data'!$CK113</f>
        <v>0</v>
      </c>
      <c r="BR110" s="55">
        <f t="shared" si="200"/>
        <v>0</v>
      </c>
      <c r="BS110" s="55">
        <f t="shared" si="201"/>
        <v>0</v>
      </c>
      <c r="BT110" s="55">
        <f t="shared" si="135"/>
        <v>0</v>
      </c>
      <c r="BU110" s="55">
        <f t="shared" si="159"/>
        <v>0</v>
      </c>
      <c r="BV110" s="55">
        <f>ROUND(IF('Indicator Data'!S113=0,0,IF(LOG('Indicator Data'!S113)&gt;BV$195,10,IF(LOG('Indicator Data'!S113)&lt;BV$194,0,10-(BV$195-LOG('Indicator Data'!S113))/(BV$195-BV$194)*10))),1)</f>
        <v>0</v>
      </c>
      <c r="BW110" s="55">
        <f>ROUND(IF('Indicator Data'!T113=0,0,IF(LOG('Indicator Data'!T113)&gt;BW$195,10,IF(LOG('Indicator Data'!T113)&lt;BW$194,0,10-(BW$195-LOG('Indicator Data'!T113))/(BW$195-BW$194)*10))),1)</f>
        <v>0</v>
      </c>
      <c r="BX110" s="55">
        <f t="shared" si="160"/>
        <v>0</v>
      </c>
      <c r="BY110" s="56">
        <f>'Indicator Data'!S113/'Indicator Data'!$CK113</f>
        <v>0</v>
      </c>
      <c r="BZ110" s="56">
        <f>'Indicator Data'!T113/'Indicator Data'!$CK113</f>
        <v>0</v>
      </c>
      <c r="CA110" s="55">
        <f t="shared" si="202"/>
        <v>0</v>
      </c>
      <c r="CB110" s="55">
        <f t="shared" si="203"/>
        <v>0</v>
      </c>
      <c r="CC110" s="55">
        <f t="shared" si="161"/>
        <v>0</v>
      </c>
      <c r="CD110" s="55">
        <f t="shared" si="162"/>
        <v>0</v>
      </c>
      <c r="CE110" s="55">
        <f t="shared" si="163"/>
        <v>0</v>
      </c>
      <c r="CF110" s="55">
        <f>ROUND(IF('Indicator Data'!U113=0,0,IF(LOG('Indicator Data'!U113)&gt;CF$195,10,IF(LOG('Indicator Data'!U113)&lt;CF$194,0,10-(CF$195-LOG('Indicator Data'!U113))/(CF$195-CF$194)*10))),1)</f>
        <v>0</v>
      </c>
      <c r="CG110" s="56">
        <f>'Indicator Data'!U113/'Indicator Data'!$CK113</f>
        <v>0</v>
      </c>
      <c r="CH110" s="55">
        <f t="shared" si="204"/>
        <v>0</v>
      </c>
      <c r="CI110" s="55">
        <f t="shared" si="164"/>
        <v>0</v>
      </c>
      <c r="CJ110" s="55">
        <f>ROUND(IF('Indicator Data'!V113=0,0,IF(LOG('Indicator Data'!V113)&gt;CJ$195,10,IF(LOG('Indicator Data'!V113)&lt;CJ$194,0,10-(CJ$195-LOG('Indicator Data'!V113))/(CJ$195-CJ$194)*10))),1)</f>
        <v>2.9</v>
      </c>
      <c r="CK110" s="56">
        <f>IF('Indicator Data'!V113/'Indicator Data'!$CK113&gt;1,1,'Indicator Data'!V113/'Indicator Data'!$CK113)</f>
        <v>2.0379015188798519E-2</v>
      </c>
      <c r="CL110" s="55">
        <f t="shared" si="205"/>
        <v>0.2</v>
      </c>
      <c r="CM110" s="55">
        <f t="shared" si="165"/>
        <v>1.6</v>
      </c>
      <c r="CN110" s="55">
        <f>ROUND(IF('Indicator Data'!W113=0,0,IF(LOG('Indicator Data'!W113)&gt;CN$195,10,IF(LOG('Indicator Data'!W113)&lt;CN$194,0,10-(CN$195-LOG('Indicator Data'!W113))/(CN$195-CN$194)*10))),1)</f>
        <v>3.2</v>
      </c>
      <c r="CO110" s="56">
        <f>'Indicator Data'!W113/'Indicator Data'!$CK113</f>
        <v>3.221536387447399E-2</v>
      </c>
      <c r="CP110" s="55">
        <f t="shared" si="206"/>
        <v>0.3</v>
      </c>
      <c r="CQ110" s="55">
        <f t="shared" si="166"/>
        <v>1.9</v>
      </c>
      <c r="CR110" s="55">
        <f t="shared" si="207"/>
        <v>0.9</v>
      </c>
      <c r="CS110" s="55">
        <f>IF('Indicator Data'!BZ113="No data","x",ROUND(IF('Indicator Data'!BZ113&gt;CS$195,0,IF('Indicator Data'!BZ113&lt;CS$194,10,(CS$195-'Indicator Data'!BZ113)/(CS$195-CS$194)*10)),1))</f>
        <v>1.8</v>
      </c>
      <c r="CT110" s="55">
        <f>IF('Indicator Data'!CA113="No data","x",ROUND(IF('Indicator Data'!CA113&gt;CT$195,0,IF('Indicator Data'!CA113&lt;CT$194,10,(CT$195-'Indicator Data'!CA113)/(CT$195-CT$194)*10)),1))</f>
        <v>1.9</v>
      </c>
      <c r="CU110" s="55">
        <f>IF('Indicator Data'!AC113="No data","x",ROUND(IF('Indicator Data'!AC113&gt;CU$195,0,IF('Indicator Data'!AC113&lt;CU$194,10,(CU$195-'Indicator Data'!AC113)/(CU$195-CU$194)*10)),1))</f>
        <v>1.7</v>
      </c>
      <c r="CV110" s="55">
        <f t="shared" si="208"/>
        <v>1.8</v>
      </c>
      <c r="CW110" s="55">
        <f>IF('Indicator Data'!X113="No data","x",ROUND(IF(LOG('Indicator Data'!X113)&gt;CW$195,10,IF(LOG('Indicator Data'!X113)&lt;CW$194,0,10-(CW$195-LOG('Indicator Data'!X113))/(CW$195-CW$194)*10)),1))</f>
        <v>8.4</v>
      </c>
      <c r="CX110" s="55">
        <f>IF('Indicator Data'!Y113="No data","x",ROUND(IF('Indicator Data'!Y113&gt;CX$195,10,IF('Indicator Data'!Y113&lt;CX$194,0,10-(CX$195-'Indicator Data'!Y113)/(CX$195-CX$194)*10)),1))</f>
        <v>2.2999999999999998</v>
      </c>
      <c r="CY110" s="55">
        <f>IF('Indicator Data'!Z113="No data","x",ROUND(IF('Indicator Data'!Z113&gt;CY$195,10,IF('Indicator Data'!Z113&lt;CY$194,0,10-(CY$195-'Indicator Data'!Z113)/(CY$195-CY$194)*10)),1))</f>
        <v>7.7</v>
      </c>
      <c r="CZ110" s="55" t="str">
        <f>IF('Indicator Data'!AA113="No data","x",ROUND(IF('Indicator Data'!AA113&gt;CZ$195,10,IF('Indicator Data'!AA113&lt;CZ$194,0,10-(CZ$195-'Indicator Data'!AA113)/(CZ$195-CZ$194)*10)),1))</f>
        <v>x</v>
      </c>
      <c r="DA110" s="55">
        <f t="shared" si="167"/>
        <v>6.1</v>
      </c>
      <c r="DB110" s="55">
        <f t="shared" si="168"/>
        <v>4.7</v>
      </c>
      <c r="DC110" s="55" t="str">
        <f>IF('Indicator Data'!AF113="No data","x",ROUND(IF('Indicator Data'!AF113&gt;DC$195,10,IF('Indicator Data'!AF113&lt;DC$194,0,10-(DC$195-'Indicator Data'!AF113)/(DC$195-DC$194)*10)),1))</f>
        <v>x</v>
      </c>
      <c r="DD110" s="55" t="str">
        <f>IF('Indicator Data'!AG113="No data","x",ROUND(IF('Indicator Data'!AG113&gt;DD$195,10,IF('Indicator Data'!AG113&lt;DD$194,0,10-(DD$195-'Indicator Data'!AG113)/(DD$195-DD$194)*10)),1))</f>
        <v>x</v>
      </c>
      <c r="DE110" s="55">
        <f t="shared" si="169"/>
        <v>6.1</v>
      </c>
      <c r="DF110" s="55">
        <f>IF('Indicator Data'!AB113="No data","x",ROUND(IF('Indicator Data'!AB113&gt;DF$195,10,IF('Indicator Data'!AB113&lt;DF$194,0,10-(DF$195-'Indicator Data'!AB113)/(DF$195-DF$194)*10)),1))</f>
        <v>3.4</v>
      </c>
      <c r="DG110" s="55">
        <f t="shared" si="170"/>
        <v>2.2000000000000002</v>
      </c>
      <c r="DH110" s="183" t="str">
        <f>IF('Indicator Data'!AD113="No data","x",'Indicator Data'!AD113/'Indicator Data'!$CJ113)</f>
        <v>x</v>
      </c>
      <c r="DI110" s="55" t="str">
        <f t="shared" si="171"/>
        <v>x</v>
      </c>
      <c r="DJ110" s="55">
        <f>IF('Indicator Data'!AE113="No data","x",ROUND(IF('Indicator Data'!AE113&gt;DJ$195,0,IF('Indicator Data'!AE113&lt;DJ$194,10,(DJ$195-'Indicator Data'!AE113)/(DJ$195-DJ$194)*10)),1))</f>
        <v>6</v>
      </c>
      <c r="DK110" s="55">
        <f t="shared" si="172"/>
        <v>6</v>
      </c>
      <c r="DL110" s="55">
        <f t="shared" si="173"/>
        <v>4.8</v>
      </c>
      <c r="DM110" s="57">
        <f t="shared" si="209"/>
        <v>3.7</v>
      </c>
      <c r="DN110" s="58">
        <f t="shared" si="210"/>
        <v>3.6</v>
      </c>
      <c r="DO110" s="55">
        <f>ROUND(IF('Indicator Data'!AH113=0,0,IF('Indicator Data'!AH113&gt;DO$195,10,IF('Indicator Data'!AH113&lt;DO$194,0,10-(DO$195-'Indicator Data'!AH113)/(DO$195-DO$194)*10))),1)</f>
        <v>0</v>
      </c>
      <c r="DP110" s="55">
        <f>ROUND(IF('Indicator Data'!AI113=0,0,IF(LOG('Indicator Data'!AI113)&gt;LOG(DP$195),10,IF(LOG('Indicator Data'!AI113)&lt;LOG(DP$194),0,10-(LOG(DP$195)-LOG('Indicator Data'!AI113))/(LOG(DP$195)-LOG(DP$194))*10))),1)</f>
        <v>0</v>
      </c>
      <c r="DQ110" s="57">
        <f t="shared" si="211"/>
        <v>0</v>
      </c>
      <c r="DR110" s="55">
        <f>'Indicator Data'!AJ113</f>
        <v>0</v>
      </c>
      <c r="DS110" s="55">
        <f>'Indicator Data'!AK113</f>
        <v>0</v>
      </c>
      <c r="DT110" s="57">
        <f t="shared" si="212"/>
        <v>0</v>
      </c>
      <c r="DU110" s="58">
        <f t="shared" si="213"/>
        <v>0</v>
      </c>
      <c r="DV110" s="15"/>
      <c r="DW110" s="103"/>
    </row>
    <row r="111" spans="1:127" s="4" customFormat="1" x14ac:dyDescent="0.3">
      <c r="A111" s="121" t="str">
        <f>'Indicator Data'!A114</f>
        <v>Mauritania</v>
      </c>
      <c r="B111" s="59" t="str">
        <f>'Indicator Data'!B114</f>
        <v>MRT</v>
      </c>
      <c r="C111" s="55">
        <f>ROUND(IF('Indicator Data'!C114=0,0.1,IF(LOG('Indicator Data'!C114)&gt;C$195,10,IF(LOG('Indicator Data'!C114)&lt;C$194,0,10-(C$195-LOG('Indicator Data'!C114))/(C$195-C$194)*10))),1)</f>
        <v>2.6</v>
      </c>
      <c r="D111" s="55">
        <f>ROUND(IF('Indicator Data'!D114=0,0.1,IF(LOG('Indicator Data'!D114)&gt;D$195,10,IF(LOG('Indicator Data'!D114)&lt;D$194,0,10-(D$195-LOG('Indicator Data'!D114))/(D$195-D$194)*10))),1)</f>
        <v>0.1</v>
      </c>
      <c r="E111" s="55">
        <f t="shared" si="174"/>
        <v>1.4</v>
      </c>
      <c r="F111" s="55">
        <f>IF('Indicator Data'!E114="No data",0.1,(ROUND(IF('Indicator Data'!E114=0,0,IF(LOG('Indicator Data'!E114)&gt;F$195,10,IF(LOG('Indicator Data'!E114)&lt;F$194,0,10-(F$195-LOG('Indicator Data'!E114))/(F$195-F$194)*10))),1)))</f>
        <v>6.7</v>
      </c>
      <c r="G111" s="55">
        <f>ROUND(IF('Indicator Data'!F114=0,0,IF(LOG('Indicator Data'!F114)&gt;G$195,10,IF(LOG('Indicator Data'!F114)&lt;G$194,0,10-(G$195-LOG('Indicator Data'!F114))/(G$195-G$194)*10))),1)</f>
        <v>4</v>
      </c>
      <c r="H111" s="55">
        <f>ROUND(IF('Indicator Data'!G114=0,0,IF(LOG('Indicator Data'!G114)&gt;H$195,10,IF(LOG('Indicator Data'!G114)&lt;H$194,0,10-(H$195-LOG('Indicator Data'!G114))/(H$195-H$194)*10))),1)</f>
        <v>0</v>
      </c>
      <c r="I111" s="55">
        <f>ROUND(IF('Indicator Data'!H114=0,0,IF(LOG('Indicator Data'!H114)&gt;I$195,10,IF(LOG('Indicator Data'!H114)&lt;I$194,0,10-(I$195-LOG('Indicator Data'!H114))/(I$195-I$194)*10))),1)</f>
        <v>0</v>
      </c>
      <c r="J111" s="55">
        <f t="shared" si="175"/>
        <v>0</v>
      </c>
      <c r="K111" s="55">
        <f>ROUND(IF('Indicator Data'!I114=0,0,IF(LOG('Indicator Data'!I114)&gt;K$195,10,IF(LOG('Indicator Data'!I114)&lt;K$194,0,10-(K$195-LOG('Indicator Data'!I114))/(K$195-K$194)*10))),1)</f>
        <v>0</v>
      </c>
      <c r="L111" s="55">
        <f t="shared" si="176"/>
        <v>0</v>
      </c>
      <c r="M111" s="55">
        <f>ROUND(IF('Indicator Data'!J114=0,0,IF(LOG('Indicator Data'!J114)&gt;M$195,10,IF(LOG('Indicator Data'!J114)&lt;M$194,0,10-(M$195-LOG('Indicator Data'!J114))/(M$195-M$194)*10))),1)</f>
        <v>10</v>
      </c>
      <c r="N111" s="56">
        <f>'Indicator Data'!C114/'Indicator Data'!$CK114</f>
        <v>2.6112326478964028E-5</v>
      </c>
      <c r="O111" s="56">
        <f>'Indicator Data'!D114/'Indicator Data'!$CK114</f>
        <v>0</v>
      </c>
      <c r="P111" s="56">
        <f>IF(F111=0.1,"x",'Indicator Data'!E114/'Indicator Data'!$CK114)</f>
        <v>1.2087552161746817E-2</v>
      </c>
      <c r="Q111" s="56">
        <f>'Indicator Data'!F114/'Indicator Data'!$CK114</f>
        <v>6.1412707060410964E-7</v>
      </c>
      <c r="R111" s="56">
        <f>'Indicator Data'!G114/'Indicator Data'!$CK114</f>
        <v>0</v>
      </c>
      <c r="S111" s="56">
        <f>'Indicator Data'!H114/'Indicator Data'!$CK114</f>
        <v>0</v>
      </c>
      <c r="T111" s="56">
        <f>'Indicator Data'!I114/'Indicator Data'!$CK114</f>
        <v>0</v>
      </c>
      <c r="U111" s="56">
        <f>'Indicator Data'!J114/'Indicator Data'!$CK114</f>
        <v>5.0723576426112409E-2</v>
      </c>
      <c r="V111" s="55">
        <f t="shared" si="177"/>
        <v>0.1</v>
      </c>
      <c r="W111" s="55">
        <f t="shared" si="178"/>
        <v>0</v>
      </c>
      <c r="X111" s="55">
        <f t="shared" si="179"/>
        <v>0.1</v>
      </c>
      <c r="Y111" s="55">
        <f t="shared" si="180"/>
        <v>8.1</v>
      </c>
      <c r="Z111" s="55">
        <f t="shared" si="181"/>
        <v>5.0999999999999996</v>
      </c>
      <c r="AA111" s="55">
        <f t="shared" si="182"/>
        <v>0</v>
      </c>
      <c r="AB111" s="55">
        <f t="shared" si="183"/>
        <v>0</v>
      </c>
      <c r="AC111" s="55">
        <f t="shared" si="184"/>
        <v>0</v>
      </c>
      <c r="AD111" s="55">
        <f t="shared" si="185"/>
        <v>0</v>
      </c>
      <c r="AE111" s="55">
        <f t="shared" si="186"/>
        <v>0</v>
      </c>
      <c r="AF111" s="55">
        <f t="shared" si="187"/>
        <v>10</v>
      </c>
      <c r="AG111" s="55">
        <f>ROUND(IF('Indicator Data'!K114=0,0,IF('Indicator Data'!K114&gt;AG$195,10,IF('Indicator Data'!K114&lt;AG$194,0,10-(AG$195-'Indicator Data'!K114)/(AG$195-AG$194)*10))),1)</f>
        <v>6.7</v>
      </c>
      <c r="AH111" s="55">
        <f t="shared" si="188"/>
        <v>1.4</v>
      </c>
      <c r="AI111" s="55">
        <f t="shared" si="189"/>
        <v>0.1</v>
      </c>
      <c r="AJ111" s="55">
        <f t="shared" si="190"/>
        <v>0</v>
      </c>
      <c r="AK111" s="55">
        <f t="shared" si="191"/>
        <v>0</v>
      </c>
      <c r="AL111" s="55">
        <f t="shared" si="192"/>
        <v>0</v>
      </c>
      <c r="AM111" s="55">
        <f t="shared" si="193"/>
        <v>0</v>
      </c>
      <c r="AN111" s="55">
        <f t="shared" si="194"/>
        <v>10</v>
      </c>
      <c r="AO111" s="182">
        <f t="shared" si="195"/>
        <v>0.8</v>
      </c>
      <c r="AP111" s="182">
        <f t="shared" si="148"/>
        <v>7.5</v>
      </c>
      <c r="AQ111" s="182">
        <f t="shared" si="196"/>
        <v>4.5999999999999996</v>
      </c>
      <c r="AR111" s="182">
        <f t="shared" si="197"/>
        <v>0</v>
      </c>
      <c r="AS111" s="55">
        <f t="shared" si="198"/>
        <v>8.4</v>
      </c>
      <c r="AT111" s="55">
        <f>IF('Indicator Data'!L114="No data","x",IF('Indicator Data'!CL114&lt;1000,"x",ROUND((IF('Indicator Data'!L114&gt;AT$195,10,IF('Indicator Data'!L114&lt;AT$194,0,10-(AT$195-'Indicator Data'!L114)/(AT$195-AT$194)*10))),1)))</f>
        <v>10</v>
      </c>
      <c r="AU111" s="182">
        <f t="shared" si="199"/>
        <v>9.1999999999999993</v>
      </c>
      <c r="AV111" s="55">
        <f>IF('Indicator Data'!M114="No data","x",ROUND(IF('Indicator Data'!M114=0,0,IF(LOG('Indicator Data'!M114)&gt;AV$195,10,IF(LOG('Indicator Data'!M114)&lt;AV$194,0,10-(AV$195-LOG('Indicator Data'!M114))/(AV$195-AV$194)*10))),1))</f>
        <v>7.6</v>
      </c>
      <c r="AW111" s="56">
        <f>IF(AV111="x","x",'Indicator Data'!M114/'Indicator Data'!$CK114)</f>
        <v>0.50422129829782336</v>
      </c>
      <c r="AX111" s="55">
        <f t="shared" si="149"/>
        <v>5.6</v>
      </c>
      <c r="AY111" s="55">
        <f t="shared" si="150"/>
        <v>6.7</v>
      </c>
      <c r="AZ111" s="55">
        <f>IF('Indicator Data'!N114="No data","x",ROUND(IF('Indicator Data'!N114=0,0,IF(LOG('Indicator Data'!N114)&gt;AZ$195,10,IF(LOG('Indicator Data'!N114)&lt;AZ$194,0,10-(AZ$195-LOG('Indicator Data'!N114))/(AZ$195-AZ$194)*10))),1))</f>
        <v>0</v>
      </c>
      <c r="BA111" s="56">
        <f>IF(AZ111="x","x",'Indicator Data'!N114/'Indicator Data'!$CK114)</f>
        <v>0</v>
      </c>
      <c r="BB111" s="55">
        <f t="shared" si="151"/>
        <v>0</v>
      </c>
      <c r="BC111" s="55">
        <f t="shared" si="152"/>
        <v>0</v>
      </c>
      <c r="BD111" s="55">
        <f>IF('Indicator Data'!O114="No data","x",ROUND(IF('Indicator Data'!O114=0,0,IF(LOG('Indicator Data'!O114)&gt;BD$195,10,IF(LOG('Indicator Data'!O114)&lt;BD$194,0,10-(BD$195-LOG('Indicator Data'!O114))/(BD$195-BD$194)*10))),1))</f>
        <v>0</v>
      </c>
      <c r="BE111" s="56">
        <f>IF(BD111="x","x",'Indicator Data'!O114/'Indicator Data'!$CK114)</f>
        <v>0</v>
      </c>
      <c r="BF111" s="55">
        <f t="shared" si="153"/>
        <v>0</v>
      </c>
      <c r="BG111" s="55">
        <f t="shared" si="154"/>
        <v>0</v>
      </c>
      <c r="BH111" s="55">
        <f>IF('Indicator Data'!P114="No data","x",ROUND(IF('Indicator Data'!P114=0,0,IF(LOG('Indicator Data'!P114)&gt;BH$195,10,IF(LOG('Indicator Data'!P114)&lt;BH$194,0,10-(BH$195-LOG('Indicator Data'!P114))/(BH$195-BH$194)*10))),1))</f>
        <v>0</v>
      </c>
      <c r="BI111" s="56">
        <f>IF(BH111="x","x",'Indicator Data'!P114/'Indicator Data'!$CK114)</f>
        <v>0</v>
      </c>
      <c r="BJ111" s="55">
        <f t="shared" si="155"/>
        <v>0</v>
      </c>
      <c r="BK111" s="55">
        <f t="shared" si="156"/>
        <v>0</v>
      </c>
      <c r="BL111" s="55">
        <f t="shared" si="157"/>
        <v>2.2999999999999998</v>
      </c>
      <c r="BM111" s="55">
        <f>ROUND(IF('Indicator Data'!Q114=0,0,IF(LOG('Indicator Data'!Q114)&gt;BM$195,10,IF(LOG('Indicator Data'!Q114)&lt;BM$194,0,10-(BM$195-LOG('Indicator Data'!Q114))/(BM$195-BM$194)*10))),1)</f>
        <v>8</v>
      </c>
      <c r="BN111" s="55">
        <f>ROUND(IF('Indicator Data'!R114=0,0,IF(LOG('Indicator Data'!R114)&gt;BN$195,10,IF(LOG('Indicator Data'!R114)&lt;BN$194,0,10-(BN$195-LOG('Indicator Data'!R114))/(BN$195-BN$194)*10))),1)</f>
        <v>0</v>
      </c>
      <c r="BO111" s="55">
        <f t="shared" si="158"/>
        <v>2.6666666666666665</v>
      </c>
      <c r="BP111" s="56">
        <f>'Indicator Data'!Q114/'Indicator Data'!$CK114</f>
        <v>0.9046575045546944</v>
      </c>
      <c r="BQ111" s="56">
        <f>'Indicator Data'!R114/'Indicator Data'!$CK114</f>
        <v>0</v>
      </c>
      <c r="BR111" s="55">
        <f t="shared" si="200"/>
        <v>9</v>
      </c>
      <c r="BS111" s="55">
        <f t="shared" si="201"/>
        <v>0</v>
      </c>
      <c r="BT111" s="55">
        <f t="shared" si="135"/>
        <v>3</v>
      </c>
      <c r="BU111" s="55">
        <f t="shared" si="159"/>
        <v>2.8</v>
      </c>
      <c r="BV111" s="55">
        <f>ROUND(IF('Indicator Data'!S114=0,0,IF(LOG('Indicator Data'!S114)&gt;BV$195,10,IF(LOG('Indicator Data'!S114)&lt;BV$194,0,10-(BV$195-LOG('Indicator Data'!S114))/(BV$195-BV$194)*10))),1)</f>
        <v>6.9</v>
      </c>
      <c r="BW111" s="55">
        <f>ROUND(IF('Indicator Data'!T114=0,0,IF(LOG('Indicator Data'!T114)&gt;BW$195,10,IF(LOG('Indicator Data'!T114)&lt;BW$194,0,10-(BW$195-LOG('Indicator Data'!T114))/(BW$195-BW$194)*10))),1)</f>
        <v>7.8</v>
      </c>
      <c r="BX111" s="55">
        <f t="shared" si="160"/>
        <v>7.5</v>
      </c>
      <c r="BY111" s="56">
        <f>'Indicator Data'!S114/'Indicator Data'!$CK114</f>
        <v>0.17108638004799759</v>
      </c>
      <c r="BZ111" s="56">
        <f>'Indicator Data'!T114/'Indicator Data'!$CK114</f>
        <v>0.73357112450669681</v>
      </c>
      <c r="CA111" s="55">
        <f t="shared" si="202"/>
        <v>2.9</v>
      </c>
      <c r="CB111" s="55">
        <f t="shared" si="203"/>
        <v>7.3</v>
      </c>
      <c r="CC111" s="55">
        <f t="shared" si="161"/>
        <v>5.833333333333333</v>
      </c>
      <c r="CD111" s="55">
        <f t="shared" si="162"/>
        <v>6.7</v>
      </c>
      <c r="CE111" s="55">
        <f t="shared" si="163"/>
        <v>5.0999999999999996</v>
      </c>
      <c r="CF111" s="55">
        <f>ROUND(IF('Indicator Data'!U114=0,0,IF(LOG('Indicator Data'!U114)&gt;CF$195,10,IF(LOG('Indicator Data'!U114)&lt;CF$194,0,10-(CF$195-LOG('Indicator Data'!U114))/(CF$195-CF$194)*10))),1)</f>
        <v>7.1</v>
      </c>
      <c r="CG111" s="56">
        <f>'Indicator Data'!U114/'Indicator Data'!$CK114</f>
        <v>0.22754872497847137</v>
      </c>
      <c r="CH111" s="55">
        <f t="shared" si="204"/>
        <v>2.5</v>
      </c>
      <c r="CI111" s="55">
        <f t="shared" si="164"/>
        <v>5.2</v>
      </c>
      <c r="CJ111" s="55">
        <f>ROUND(IF('Indicator Data'!V114=0,0,IF(LOG('Indicator Data'!V114)&gt;CJ$195,10,IF(LOG('Indicator Data'!V114)&lt;CJ$194,0,10-(CJ$195-LOG('Indicator Data'!V114))/(CJ$195-CJ$194)*10))),1)</f>
        <v>8</v>
      </c>
      <c r="CK111" s="56">
        <f>IF('Indicator Data'!V114/'Indicator Data'!$CK114&gt;1,1,'Indicator Data'!V114/'Indicator Data'!$CK114)</f>
        <v>0.92434948922495019</v>
      </c>
      <c r="CL111" s="55">
        <f t="shared" si="205"/>
        <v>9.1999999999999993</v>
      </c>
      <c r="CM111" s="55">
        <f t="shared" si="165"/>
        <v>8.6999999999999993</v>
      </c>
      <c r="CN111" s="55">
        <f>ROUND(IF('Indicator Data'!W114=0,0,IF(LOG('Indicator Data'!W114)&gt;CN$195,10,IF(LOG('Indicator Data'!W114)&lt;CN$194,0,10-(CN$195-LOG('Indicator Data'!W114))/(CN$195-CN$194)*10))),1)</f>
        <v>7.6</v>
      </c>
      <c r="CO111" s="56">
        <f>'Indicator Data'!W114/'Indicator Data'!$CK114</f>
        <v>0.52299301352104732</v>
      </c>
      <c r="CP111" s="55">
        <f t="shared" si="206"/>
        <v>5.2</v>
      </c>
      <c r="CQ111" s="55">
        <f t="shared" si="166"/>
        <v>6.6</v>
      </c>
      <c r="CR111" s="55">
        <f t="shared" si="207"/>
        <v>6.7</v>
      </c>
      <c r="CS111" s="55">
        <f>IF('Indicator Data'!BZ114="No data","x",ROUND(IF('Indicator Data'!BZ114&gt;CS$195,0,IF('Indicator Data'!BZ114&lt;CS$194,10,(CS$195-'Indicator Data'!BZ114)/(CS$195-CS$194)*10)),1))</f>
        <v>5.7</v>
      </c>
      <c r="CT111" s="55">
        <f>IF('Indicator Data'!CA114="No data","x",ROUND(IF('Indicator Data'!CA114&gt;CT$195,0,IF('Indicator Data'!CA114&lt;CT$194,10,(CT$195-'Indicator Data'!CA114)/(CT$195-CT$194)*10)),1))</f>
        <v>4.9000000000000004</v>
      </c>
      <c r="CU111" s="55">
        <f>IF('Indicator Data'!AC114="No data","x",ROUND(IF('Indicator Data'!AC114&gt;CU$195,0,IF('Indicator Data'!AC114&lt;CU$194,10,(CU$195-'Indicator Data'!AC114)/(CU$195-CU$194)*10)),1))</f>
        <v>8.4</v>
      </c>
      <c r="CV111" s="55">
        <f t="shared" si="208"/>
        <v>6.3</v>
      </c>
      <c r="CW111" s="55">
        <f>IF('Indicator Data'!X114="No data","x",ROUND(IF(LOG('Indicator Data'!X114)&gt;CW$195,10,IF(LOG('Indicator Data'!X114)&lt;CW$194,0,10-(CW$195-LOG('Indicator Data'!X114))/(CW$195-CW$194)*10)),1))</f>
        <v>2.1</v>
      </c>
      <c r="CX111" s="55">
        <f>IF('Indicator Data'!Y114="No data","x",ROUND(IF('Indicator Data'!Y114&gt;CX$195,10,IF('Indicator Data'!Y114&lt;CX$194,0,10-(CX$195-'Indicator Data'!Y114)/(CX$195-CX$194)*10)),1))</f>
        <v>8.6999999999999993</v>
      </c>
      <c r="CY111" s="55">
        <f>IF('Indicator Data'!Z114="No data","x",ROUND(IF('Indicator Data'!Z114&gt;CY$195,10,IF('Indicator Data'!Z114&lt;CY$194,0,10-(CY$195-'Indicator Data'!Z114)/(CY$195-CY$194)*10)),1))</f>
        <v>5.4</v>
      </c>
      <c r="CZ111" s="55" t="str">
        <f>IF('Indicator Data'!AA114="No data","x",ROUND(IF('Indicator Data'!AA114&gt;CZ$195,10,IF('Indicator Data'!AA114&lt;CZ$194,0,10-(CZ$195-'Indicator Data'!AA114)/(CZ$195-CZ$194)*10)),1))</f>
        <v>x</v>
      </c>
      <c r="DA111" s="55">
        <f t="shared" si="167"/>
        <v>5.4</v>
      </c>
      <c r="DB111" s="55">
        <f t="shared" si="168"/>
        <v>5.7</v>
      </c>
      <c r="DC111" s="55">
        <f>IF('Indicator Data'!AF114="No data","x",ROUND(IF('Indicator Data'!AF114&gt;DC$195,10,IF('Indicator Data'!AF114&lt;DC$194,0,10-(DC$195-'Indicator Data'!AF114)/(DC$195-DC$194)*10)),1))</f>
        <v>8.8000000000000007</v>
      </c>
      <c r="DD111" s="55">
        <f>IF('Indicator Data'!AG114="No data","x",ROUND(IF('Indicator Data'!AG114&gt;DD$195,10,IF('Indicator Data'!AG114&lt;DD$194,0,10-(DD$195-'Indicator Data'!AG114)/(DD$195-DD$194)*10)),1))</f>
        <v>6.7</v>
      </c>
      <c r="DE111" s="55">
        <f t="shared" si="169"/>
        <v>6.3</v>
      </c>
      <c r="DF111" s="55">
        <f>IF('Indicator Data'!AB114="No data","x",ROUND(IF('Indicator Data'!AB114&gt;DF$195,10,IF('Indicator Data'!AB114&lt;DF$194,0,10-(DF$195-'Indicator Data'!AB114)/(DF$195-DF$194)*10)),1))</f>
        <v>10</v>
      </c>
      <c r="DG111" s="55">
        <f t="shared" si="170"/>
        <v>7.3</v>
      </c>
      <c r="DH111" s="183" t="str">
        <f>IF('Indicator Data'!AD114="No data","x",'Indicator Data'!AD114/'Indicator Data'!$CJ114)</f>
        <v>x</v>
      </c>
      <c r="DI111" s="55" t="str">
        <f t="shared" si="171"/>
        <v>x</v>
      </c>
      <c r="DJ111" s="55">
        <f>IF('Indicator Data'!AE114="No data","x",ROUND(IF('Indicator Data'!AE114&gt;DJ$195,0,IF('Indicator Data'!AE114&lt;DJ$194,10,(DJ$195-'Indicator Data'!AE114)/(DJ$195-DJ$194)*10)),1))</f>
        <v>8</v>
      </c>
      <c r="DK111" s="55">
        <f t="shared" si="172"/>
        <v>8</v>
      </c>
      <c r="DL111" s="55">
        <f t="shared" si="173"/>
        <v>7.2</v>
      </c>
      <c r="DM111" s="57">
        <f t="shared" si="209"/>
        <v>5.8</v>
      </c>
      <c r="DN111" s="58">
        <f t="shared" si="210"/>
        <v>5.6</v>
      </c>
      <c r="DO111" s="55">
        <f>ROUND(IF('Indicator Data'!AH114=0,0,IF('Indicator Data'!AH114&gt;DO$195,10,IF('Indicator Data'!AH114&lt;DO$194,0,10-(DO$195-'Indicator Data'!AH114)/(DO$195-DO$194)*10))),1)</f>
        <v>4.9000000000000004</v>
      </c>
      <c r="DP111" s="55">
        <f>ROUND(IF('Indicator Data'!AI114=0,0,IF(LOG('Indicator Data'!AI114)&gt;LOG(DP$195),10,IF(LOG('Indicator Data'!AI114)&lt;LOG(DP$194),0,10-(LOG(DP$195)-LOG('Indicator Data'!AI114))/(LOG(DP$195)-LOG(DP$194))*10))),1)</f>
        <v>5.0999999999999996</v>
      </c>
      <c r="DQ111" s="57">
        <f t="shared" si="211"/>
        <v>5</v>
      </c>
      <c r="DR111" s="55">
        <f>'Indicator Data'!AJ114</f>
        <v>0</v>
      </c>
      <c r="DS111" s="55">
        <f>'Indicator Data'!AK114</f>
        <v>0</v>
      </c>
      <c r="DT111" s="57">
        <f t="shared" si="212"/>
        <v>0</v>
      </c>
      <c r="DU111" s="58">
        <f t="shared" si="213"/>
        <v>3.5</v>
      </c>
      <c r="DV111" s="15"/>
      <c r="DW111" s="103"/>
    </row>
    <row r="112" spans="1:127" s="4" customFormat="1" x14ac:dyDescent="0.3">
      <c r="A112" s="121" t="str">
        <f>'Indicator Data'!A115</f>
        <v>Mauritius</v>
      </c>
      <c r="B112" s="59" t="str">
        <f>'Indicator Data'!B115</f>
        <v>MUS</v>
      </c>
      <c r="C112" s="55">
        <f>ROUND(IF('Indicator Data'!C115=0,0.1,IF(LOG('Indicator Data'!C115)&gt;C$195,10,IF(LOG('Indicator Data'!C115)&lt;C$194,0,10-(C$195-LOG('Indicator Data'!C115))/(C$195-C$194)*10))),1)</f>
        <v>0.1</v>
      </c>
      <c r="D112" s="55">
        <f>ROUND(IF('Indicator Data'!D115=0,0.1,IF(LOG('Indicator Data'!D115)&gt;D$195,10,IF(LOG('Indicator Data'!D115)&lt;D$194,0,10-(D$195-LOG('Indicator Data'!D115))/(D$195-D$194)*10))),1)</f>
        <v>0.1</v>
      </c>
      <c r="E112" s="55">
        <f t="shared" si="174"/>
        <v>0.1</v>
      </c>
      <c r="F112" s="55">
        <f>IF('Indicator Data'!E115="No data",0.1,(ROUND(IF('Indicator Data'!E115=0,0,IF(LOG('Indicator Data'!E115)&gt;F$195,10,IF(LOG('Indicator Data'!E115)&lt;F$194,0,10-(F$195-LOG('Indicator Data'!E115))/(F$195-F$194)*10))),1)))</f>
        <v>0.1</v>
      </c>
      <c r="G112" s="55">
        <f>ROUND(IF('Indicator Data'!F115=0,0,IF(LOG('Indicator Data'!F115)&gt;G$195,10,IF(LOG('Indicator Data'!F115)&lt;G$194,0,10-(G$195-LOG('Indicator Data'!F115))/(G$195-G$194)*10))),1)</f>
        <v>5.2</v>
      </c>
      <c r="H112" s="55">
        <f>ROUND(IF('Indicator Data'!G115=0,0,IF(LOG('Indicator Data'!G115)&gt;H$195,10,IF(LOG('Indicator Data'!G115)&lt;H$194,0,10-(H$195-LOG('Indicator Data'!G115))/(H$195-H$194)*10))),1)</f>
        <v>6</v>
      </c>
      <c r="I112" s="55">
        <f>ROUND(IF('Indicator Data'!H115=0,0,IF(LOG('Indicator Data'!H115)&gt;I$195,10,IF(LOG('Indicator Data'!H115)&lt;I$194,0,10-(I$195-LOG('Indicator Data'!H115))/(I$195-I$194)*10))),1)</f>
        <v>8.9</v>
      </c>
      <c r="J112" s="55">
        <f t="shared" si="175"/>
        <v>7.7</v>
      </c>
      <c r="K112" s="55">
        <f>ROUND(IF('Indicator Data'!I115=0,0,IF(LOG('Indicator Data'!I115)&gt;K$195,10,IF(LOG('Indicator Data'!I115)&lt;K$194,0,10-(K$195-LOG('Indicator Data'!I115))/(K$195-K$194)*10))),1)</f>
        <v>3.9</v>
      </c>
      <c r="L112" s="55">
        <f t="shared" si="176"/>
        <v>6.2</v>
      </c>
      <c r="M112" s="55">
        <f>ROUND(IF('Indicator Data'!J115=0,0,IF(LOG('Indicator Data'!J115)&gt;M$195,10,IF(LOG('Indicator Data'!J115)&lt;M$194,0,10-(M$195-LOG('Indicator Data'!J115))/(M$195-M$194)*10))),1)</f>
        <v>0</v>
      </c>
      <c r="N112" s="56">
        <f>'Indicator Data'!C115/'Indicator Data'!$CK115</f>
        <v>0</v>
      </c>
      <c r="O112" s="56">
        <f>'Indicator Data'!D115/'Indicator Data'!$CK115</f>
        <v>0</v>
      </c>
      <c r="P112" s="56" t="str">
        <f>IF(F112=0.1,"x",'Indicator Data'!E115/'Indicator Data'!$CK115)</f>
        <v>x</v>
      </c>
      <c r="Q112" s="56">
        <f>'Indicator Data'!F115/'Indicator Data'!$CK115</f>
        <v>1.1044507905988947E-5</v>
      </c>
      <c r="R112" s="56">
        <f>'Indicator Data'!G115/'Indicator Data'!$CK115</f>
        <v>1.8990374737278628E-2</v>
      </c>
      <c r="S112" s="56">
        <f>'Indicator Data'!H115/'Indicator Data'!$CK115</f>
        <v>1.3991330587521949E-2</v>
      </c>
      <c r="T112" s="56">
        <f>'Indicator Data'!I115/'Indicator Data'!$CK115</f>
        <v>7.1441362475377238E-4</v>
      </c>
      <c r="U112" s="56">
        <f>'Indicator Data'!J115/'Indicator Data'!$CK115</f>
        <v>0</v>
      </c>
      <c r="V112" s="55">
        <f t="shared" si="177"/>
        <v>0</v>
      </c>
      <c r="W112" s="55">
        <f t="shared" si="178"/>
        <v>0</v>
      </c>
      <c r="X112" s="55">
        <f t="shared" si="179"/>
        <v>0</v>
      </c>
      <c r="Y112" s="55">
        <f t="shared" si="180"/>
        <v>0.1</v>
      </c>
      <c r="Z112" s="55">
        <f t="shared" si="181"/>
        <v>7.9</v>
      </c>
      <c r="AA112" s="55">
        <f t="shared" si="182"/>
        <v>10</v>
      </c>
      <c r="AB112" s="55">
        <f t="shared" si="183"/>
        <v>10</v>
      </c>
      <c r="AC112" s="55">
        <f t="shared" si="184"/>
        <v>10</v>
      </c>
      <c r="AD112" s="55">
        <f t="shared" si="185"/>
        <v>0.7</v>
      </c>
      <c r="AE112" s="55">
        <f t="shared" si="186"/>
        <v>7.7</v>
      </c>
      <c r="AF112" s="55">
        <f t="shared" si="187"/>
        <v>0</v>
      </c>
      <c r="AG112" s="55">
        <f>ROUND(IF('Indicator Data'!K115=0,0,IF('Indicator Data'!K115&gt;AG$195,10,IF('Indicator Data'!K115&lt;AG$194,0,10-(AG$195-'Indicator Data'!K115)/(AG$195-AG$194)*10))),1)</f>
        <v>1</v>
      </c>
      <c r="AH112" s="55">
        <f t="shared" si="188"/>
        <v>0.1</v>
      </c>
      <c r="AI112" s="55">
        <f t="shared" si="189"/>
        <v>0.1</v>
      </c>
      <c r="AJ112" s="55">
        <f t="shared" si="190"/>
        <v>8</v>
      </c>
      <c r="AK112" s="55">
        <f t="shared" si="191"/>
        <v>9.5</v>
      </c>
      <c r="AL112" s="55">
        <f t="shared" si="192"/>
        <v>8.9</v>
      </c>
      <c r="AM112" s="55">
        <f t="shared" si="193"/>
        <v>2.2999999999999998</v>
      </c>
      <c r="AN112" s="55">
        <f t="shared" si="194"/>
        <v>0</v>
      </c>
      <c r="AO112" s="182">
        <f t="shared" si="195"/>
        <v>0.1</v>
      </c>
      <c r="AP112" s="182">
        <f t="shared" si="148"/>
        <v>0.1</v>
      </c>
      <c r="AQ112" s="182">
        <f t="shared" si="196"/>
        <v>6.8</v>
      </c>
      <c r="AR112" s="182">
        <f t="shared" si="197"/>
        <v>7</v>
      </c>
      <c r="AS112" s="55">
        <f t="shared" si="198"/>
        <v>0.5</v>
      </c>
      <c r="AT112" s="55">
        <f>IF('Indicator Data'!L115="No data","x",IF('Indicator Data'!CL115&lt;1000,"x",ROUND((IF('Indicator Data'!L115&gt;AT$195,10,IF('Indicator Data'!L115&lt;AT$194,0,10-(AT$195-'Indicator Data'!L115)/(AT$195-AT$194)*10))),1)))</f>
        <v>2</v>
      </c>
      <c r="AU112" s="182">
        <f t="shared" si="199"/>
        <v>1.3</v>
      </c>
      <c r="AV112" s="55">
        <f>IF('Indicator Data'!M115="No data","x",ROUND(IF('Indicator Data'!M115=0,0,IF(LOG('Indicator Data'!M115)&gt;AV$195,10,IF(LOG('Indicator Data'!M115)&lt;AV$194,0,10-(AV$195-LOG('Indicator Data'!M115))/(AV$195-AV$194)*10))),1))</f>
        <v>0</v>
      </c>
      <c r="AW112" s="56">
        <f>IF(AV112="x","x",'Indicator Data'!M115/'Indicator Data'!$CK115)</f>
        <v>0</v>
      </c>
      <c r="AX112" s="55">
        <f t="shared" si="149"/>
        <v>0</v>
      </c>
      <c r="AY112" s="55">
        <f t="shared" si="150"/>
        <v>0</v>
      </c>
      <c r="AZ112" s="55" t="str">
        <f>IF('Indicator Data'!N115="No data","x",ROUND(IF('Indicator Data'!N115=0,0,IF(LOG('Indicator Data'!N115)&gt;AZ$195,10,IF(LOG('Indicator Data'!N115)&lt;AZ$194,0,10-(AZ$195-LOG('Indicator Data'!N115))/(AZ$195-AZ$194)*10))),1))</f>
        <v>x</v>
      </c>
      <c r="BA112" s="56" t="str">
        <f>IF(AZ112="x","x",'Indicator Data'!N115/'Indicator Data'!$CK115)</f>
        <v>x</v>
      </c>
      <c r="BB112" s="55" t="str">
        <f t="shared" si="151"/>
        <v>x</v>
      </c>
      <c r="BC112" s="55" t="str">
        <f t="shared" si="152"/>
        <v>x</v>
      </c>
      <c r="BD112" s="55" t="str">
        <f>IF('Indicator Data'!O115="No data","x",ROUND(IF('Indicator Data'!O115=0,0,IF(LOG('Indicator Data'!O115)&gt;BD$195,10,IF(LOG('Indicator Data'!O115)&lt;BD$194,0,10-(BD$195-LOG('Indicator Data'!O115))/(BD$195-BD$194)*10))),1))</f>
        <v>x</v>
      </c>
      <c r="BE112" s="56" t="str">
        <f>IF(BD112="x","x",'Indicator Data'!O115/'Indicator Data'!$CK115)</f>
        <v>x</v>
      </c>
      <c r="BF112" s="55" t="str">
        <f t="shared" si="153"/>
        <v>x</v>
      </c>
      <c r="BG112" s="55" t="str">
        <f t="shared" si="154"/>
        <v>x</v>
      </c>
      <c r="BH112" s="55" t="str">
        <f>IF('Indicator Data'!P115="No data","x",ROUND(IF('Indicator Data'!P115=0,0,IF(LOG('Indicator Data'!P115)&gt;BH$195,10,IF(LOG('Indicator Data'!P115)&lt;BH$194,0,10-(BH$195-LOG('Indicator Data'!P115))/(BH$195-BH$194)*10))),1))</f>
        <v>x</v>
      </c>
      <c r="BI112" s="56" t="str">
        <f>IF(BH112="x","x",'Indicator Data'!P115/'Indicator Data'!$CK115)</f>
        <v>x</v>
      </c>
      <c r="BJ112" s="55" t="str">
        <f t="shared" si="155"/>
        <v>x</v>
      </c>
      <c r="BK112" s="55" t="str">
        <f t="shared" si="156"/>
        <v>x</v>
      </c>
      <c r="BL112" s="55">
        <f t="shared" si="157"/>
        <v>0</v>
      </c>
      <c r="BM112" s="55">
        <f>ROUND(IF('Indicator Data'!Q115=0,0,IF(LOG('Indicator Data'!Q115)&gt;BM$195,10,IF(LOG('Indicator Data'!Q115)&lt;BM$194,0,10-(BM$195-LOG('Indicator Data'!Q115))/(BM$195-BM$194)*10))),1)</f>
        <v>0</v>
      </c>
      <c r="BN112" s="55">
        <f>ROUND(IF('Indicator Data'!R115=0,0,IF(LOG('Indicator Data'!R115)&gt;BN$195,10,IF(LOG('Indicator Data'!R115)&lt;BN$194,0,10-(BN$195-LOG('Indicator Data'!R115))/(BN$195-BN$194)*10))),1)</f>
        <v>0</v>
      </c>
      <c r="BO112" s="55">
        <f t="shared" si="158"/>
        <v>0</v>
      </c>
      <c r="BP112" s="56">
        <f>'Indicator Data'!Q115/'Indicator Data'!$CK115</f>
        <v>0</v>
      </c>
      <c r="BQ112" s="56">
        <f>'Indicator Data'!R115/'Indicator Data'!$CK115</f>
        <v>0</v>
      </c>
      <c r="BR112" s="55">
        <f t="shared" si="200"/>
        <v>0</v>
      </c>
      <c r="BS112" s="55">
        <f t="shared" si="201"/>
        <v>0</v>
      </c>
      <c r="BT112" s="55">
        <f t="shared" si="135"/>
        <v>0</v>
      </c>
      <c r="BU112" s="55">
        <f t="shared" si="159"/>
        <v>0</v>
      </c>
      <c r="BV112" s="55">
        <f>ROUND(IF('Indicator Data'!S115=0,0,IF(LOG('Indicator Data'!S115)&gt;BV$195,10,IF(LOG('Indicator Data'!S115)&lt;BV$194,0,10-(BV$195-LOG('Indicator Data'!S115))/(BV$195-BV$194)*10))),1)</f>
        <v>0</v>
      </c>
      <c r="BW112" s="55">
        <f>ROUND(IF('Indicator Data'!T115=0,0,IF(LOG('Indicator Data'!T115)&gt;BW$195,10,IF(LOG('Indicator Data'!T115)&lt;BW$194,0,10-(BW$195-LOG('Indicator Data'!T115))/(BW$195-BW$194)*10))),1)</f>
        <v>0</v>
      </c>
      <c r="BX112" s="55">
        <f t="shared" si="160"/>
        <v>0</v>
      </c>
      <c r="BY112" s="56">
        <f>'Indicator Data'!S115/'Indicator Data'!$CK115</f>
        <v>0</v>
      </c>
      <c r="BZ112" s="56">
        <f>'Indicator Data'!T115/'Indicator Data'!$CK115</f>
        <v>0</v>
      </c>
      <c r="CA112" s="55">
        <f t="shared" si="202"/>
        <v>0</v>
      </c>
      <c r="CB112" s="55">
        <f t="shared" si="203"/>
        <v>0</v>
      </c>
      <c r="CC112" s="55">
        <f t="shared" si="161"/>
        <v>0</v>
      </c>
      <c r="CD112" s="55">
        <f t="shared" si="162"/>
        <v>0</v>
      </c>
      <c r="CE112" s="55">
        <f t="shared" si="163"/>
        <v>0</v>
      </c>
      <c r="CF112" s="55">
        <f>ROUND(IF('Indicator Data'!U115=0,0,IF(LOG('Indicator Data'!U115)&gt;CF$195,10,IF(LOG('Indicator Data'!U115)&lt;CF$194,0,10-(CF$195-LOG('Indicator Data'!U115))/(CF$195-CF$194)*10))),1)</f>
        <v>7.1</v>
      </c>
      <c r="CG112" s="56">
        <f>'Indicator Data'!U115/'Indicator Data'!$CK115</f>
        <v>0.76607666280242415</v>
      </c>
      <c r="CH112" s="55">
        <f t="shared" si="204"/>
        <v>8.5</v>
      </c>
      <c r="CI112" s="55">
        <f t="shared" si="164"/>
        <v>7.9</v>
      </c>
      <c r="CJ112" s="55">
        <f>ROUND(IF('Indicator Data'!V115=0,0,IF(LOG('Indicator Data'!V115)&gt;CJ$195,10,IF(LOG('Indicator Data'!V115)&lt;CJ$194,0,10-(CJ$195-LOG('Indicator Data'!V115))/(CJ$195-CJ$194)*10))),1)</f>
        <v>7.3</v>
      </c>
      <c r="CK112" s="56">
        <f>IF('Indicator Data'!V115/'Indicator Data'!$CK115&gt;1,1,'Indicator Data'!V115/'Indicator Data'!$CK115)</f>
        <v>0.94874652686276906</v>
      </c>
      <c r="CL112" s="55">
        <f t="shared" si="205"/>
        <v>9.5</v>
      </c>
      <c r="CM112" s="55">
        <f t="shared" si="165"/>
        <v>8.6</v>
      </c>
      <c r="CN112" s="55">
        <f>ROUND(IF('Indicator Data'!W115=0,0,IF(LOG('Indicator Data'!W115)&gt;CN$195,10,IF(LOG('Indicator Data'!W115)&lt;CN$194,0,10-(CN$195-LOG('Indicator Data'!W115))/(CN$195-CN$194)*10))),1)</f>
        <v>7.2</v>
      </c>
      <c r="CO112" s="56">
        <f>'Indicator Data'!W115/'Indicator Data'!$CK115</f>
        <v>0.86672061066028283</v>
      </c>
      <c r="CP112" s="55">
        <f t="shared" si="206"/>
        <v>8.6999999999999993</v>
      </c>
      <c r="CQ112" s="55">
        <f t="shared" si="166"/>
        <v>8</v>
      </c>
      <c r="CR112" s="55">
        <f t="shared" si="207"/>
        <v>7</v>
      </c>
      <c r="CS112" s="55">
        <f>IF('Indicator Data'!BZ115="No data","x",ROUND(IF('Indicator Data'!BZ115&gt;CS$195,0,IF('Indicator Data'!BZ115&lt;CS$194,10,(CS$195-'Indicator Data'!BZ115)/(CS$195-CS$194)*10)),1))</f>
        <v>0.5</v>
      </c>
      <c r="CT112" s="55">
        <f>IF('Indicator Data'!CA115="No data","x",ROUND(IF('Indicator Data'!CA115&gt;CT$195,0,IF('Indicator Data'!CA115&lt;CT$194,10,(CT$195-'Indicator Data'!CA115)/(CT$195-CT$194)*10)),1))</f>
        <v>0</v>
      </c>
      <c r="CU112" s="55" t="str">
        <f>IF('Indicator Data'!AC115="No data","x",ROUND(IF('Indicator Data'!AC115&gt;CU$195,0,IF('Indicator Data'!AC115&lt;CU$194,10,(CU$195-'Indicator Data'!AC115)/(CU$195-CU$194)*10)),1))</f>
        <v>x</v>
      </c>
      <c r="CV112" s="55">
        <f t="shared" si="208"/>
        <v>0.3</v>
      </c>
      <c r="CW112" s="55">
        <f>IF('Indicator Data'!X115="No data","x",ROUND(IF(LOG('Indicator Data'!X115)&gt;CW$195,10,IF(LOG('Indicator Data'!X115)&lt;CW$194,0,10-(CW$195-LOG('Indicator Data'!X115))/(CW$195-CW$194)*10)),1))</f>
        <v>9.3000000000000007</v>
      </c>
      <c r="CX112" s="55">
        <f>IF('Indicator Data'!Y115="No data","x",ROUND(IF('Indicator Data'!Y115&gt;CX$195,10,IF('Indicator Data'!Y115&lt;CX$194,0,10-(CX$195-'Indicator Data'!Y115)/(CX$195-CX$194)*10)),1))</f>
        <v>0</v>
      </c>
      <c r="CY112" s="55">
        <f>IF('Indicator Data'!Z115="No data","x",ROUND(IF('Indicator Data'!Z115&gt;CY$195,10,IF('Indicator Data'!Z115&lt;CY$194,0,10-(CY$195-'Indicator Data'!Z115)/(CY$195-CY$194)*10)),1))</f>
        <v>4.0999999999999996</v>
      </c>
      <c r="CZ112" s="55">
        <f>IF('Indicator Data'!AA115="No data","x",ROUND(IF('Indicator Data'!AA115&gt;CZ$195,10,IF('Indicator Data'!AA115&lt;CZ$194,0,10-(CZ$195-'Indicator Data'!AA115)/(CZ$195-CZ$194)*10)),1))</f>
        <v>3.7</v>
      </c>
      <c r="DA112" s="55">
        <f t="shared" si="167"/>
        <v>4.3</v>
      </c>
      <c r="DB112" s="55">
        <f t="shared" si="168"/>
        <v>3</v>
      </c>
      <c r="DC112" s="55" t="str">
        <f>IF('Indicator Data'!AF115="No data","x",ROUND(IF('Indicator Data'!AF115&gt;DC$195,10,IF('Indicator Data'!AF115&lt;DC$194,0,10-(DC$195-'Indicator Data'!AF115)/(DC$195-DC$194)*10)),1))</f>
        <v>x</v>
      </c>
      <c r="DD112" s="55">
        <f>IF('Indicator Data'!AG115="No data","x",ROUND(IF('Indicator Data'!AG115&gt;DD$195,10,IF('Indicator Data'!AG115&lt;DD$194,0,10-(DD$195-'Indicator Data'!AG115)/(DD$195-DD$194)*10)),1))</f>
        <v>0.1</v>
      </c>
      <c r="DE112" s="55">
        <f t="shared" si="169"/>
        <v>3.4</v>
      </c>
      <c r="DF112" s="55">
        <f>IF('Indicator Data'!AB115="No data","x",ROUND(IF('Indicator Data'!AB115&gt;DF$195,10,IF('Indicator Data'!AB115&lt;DF$194,0,10-(DF$195-'Indicator Data'!AB115)/(DF$195-DF$194)*10)),1))</f>
        <v>0</v>
      </c>
      <c r="DG112" s="55">
        <f t="shared" si="170"/>
        <v>0.2</v>
      </c>
      <c r="DH112" s="183">
        <f>IF('Indicator Data'!AD115="No data","x",'Indicator Data'!AD115/'Indicator Data'!$CJ115)</f>
        <v>1.4019390865342964E-4</v>
      </c>
      <c r="DI112" s="55">
        <f t="shared" si="171"/>
        <v>8.6</v>
      </c>
      <c r="DJ112" s="55">
        <f>IF('Indicator Data'!AE115="No data","x",ROUND(IF('Indicator Data'!AE115&gt;DJ$195,0,IF('Indicator Data'!AE115&lt;DJ$194,10,(DJ$195-'Indicator Data'!AE115)/(DJ$195-DJ$194)*10)),1))</f>
        <v>2</v>
      </c>
      <c r="DK112" s="55">
        <f t="shared" si="172"/>
        <v>5.3</v>
      </c>
      <c r="DL112" s="55">
        <f t="shared" si="173"/>
        <v>3</v>
      </c>
      <c r="DM112" s="57">
        <f t="shared" si="209"/>
        <v>3.7</v>
      </c>
      <c r="DN112" s="58">
        <f t="shared" si="210"/>
        <v>3.8</v>
      </c>
      <c r="DO112" s="55">
        <f>ROUND(IF('Indicator Data'!AH115=0,0,IF('Indicator Data'!AH115&gt;DO$195,10,IF('Indicator Data'!AH115&lt;DO$194,0,10-(DO$195-'Indicator Data'!AH115)/(DO$195-DO$194)*10))),1)</f>
        <v>0.2</v>
      </c>
      <c r="DP112" s="55">
        <f>ROUND(IF('Indicator Data'!AI115=0,0,IF(LOG('Indicator Data'!AI115)&gt;LOG(DP$195),10,IF(LOG('Indicator Data'!AI115)&lt;LOG(DP$194),0,10-(LOG(DP$195)-LOG('Indicator Data'!AI115))/(LOG(DP$195)-LOG(DP$194))*10))),1)</f>
        <v>0</v>
      </c>
      <c r="DQ112" s="57">
        <f t="shared" si="211"/>
        <v>0.1</v>
      </c>
      <c r="DR112" s="55">
        <f>'Indicator Data'!AJ115</f>
        <v>0</v>
      </c>
      <c r="DS112" s="55">
        <f>'Indicator Data'!AK115</f>
        <v>0</v>
      </c>
      <c r="DT112" s="57">
        <f t="shared" si="212"/>
        <v>0</v>
      </c>
      <c r="DU112" s="58">
        <f t="shared" si="213"/>
        <v>0.1</v>
      </c>
      <c r="DV112" s="15"/>
      <c r="DW112" s="103"/>
    </row>
    <row r="113" spans="1:127" s="4" customFormat="1" x14ac:dyDescent="0.3">
      <c r="A113" s="121" t="str">
        <f>'Indicator Data'!A116</f>
        <v>Mexico</v>
      </c>
      <c r="B113" s="59" t="str">
        <f>'Indicator Data'!B116</f>
        <v>MEX</v>
      </c>
      <c r="C113" s="55">
        <f>ROUND(IF('Indicator Data'!C116=0,0.1,IF(LOG('Indicator Data'!C116)&gt;C$195,10,IF(LOG('Indicator Data'!C116)&lt;C$194,0,10-(C$195-LOG('Indicator Data'!C116))/(C$195-C$194)*10))),1)</f>
        <v>10</v>
      </c>
      <c r="D113" s="55">
        <f>ROUND(IF('Indicator Data'!D116=0,0.1,IF(LOG('Indicator Data'!D116)&gt;D$195,10,IF(LOG('Indicator Data'!D116)&lt;D$194,0,10-(D$195-LOG('Indicator Data'!D116))/(D$195-D$194)*10))),1)</f>
        <v>10</v>
      </c>
      <c r="E113" s="55">
        <f t="shared" si="174"/>
        <v>10</v>
      </c>
      <c r="F113" s="55">
        <f>IF('Indicator Data'!E116="No data",0.1,(ROUND(IF('Indicator Data'!E116=0,0,IF(LOG('Indicator Data'!E116)&gt;F$195,10,IF(LOG('Indicator Data'!E116)&lt;F$194,0,10-(F$195-LOG('Indicator Data'!E116))/(F$195-F$194)*10))),1)))</f>
        <v>9.3000000000000007</v>
      </c>
      <c r="G113" s="55">
        <f>ROUND(IF('Indicator Data'!F116=0,0,IF(LOG('Indicator Data'!F116)&gt;G$195,10,IF(LOG('Indicator Data'!F116)&lt;G$194,0,10-(G$195-LOG('Indicator Data'!F116))/(G$195-G$194)*10))),1)</f>
        <v>7.2</v>
      </c>
      <c r="H113" s="55">
        <f>ROUND(IF('Indicator Data'!G116=0,0,IF(LOG('Indicator Data'!G116)&gt;H$195,10,IF(LOG('Indicator Data'!G116)&lt;H$194,0,10-(H$195-LOG('Indicator Data'!G116))/(H$195-H$194)*10))),1)</f>
        <v>10</v>
      </c>
      <c r="I113" s="55">
        <f>ROUND(IF('Indicator Data'!H116=0,0,IF(LOG('Indicator Data'!H116)&gt;I$195,10,IF(LOG('Indicator Data'!H116)&lt;I$194,0,10-(I$195-LOG('Indicator Data'!H116))/(I$195-I$194)*10))),1)</f>
        <v>10</v>
      </c>
      <c r="J113" s="55">
        <f t="shared" si="175"/>
        <v>10</v>
      </c>
      <c r="K113" s="55">
        <f>ROUND(IF('Indicator Data'!I116=0,0,IF(LOG('Indicator Data'!I116)&gt;K$195,10,IF(LOG('Indicator Data'!I116)&lt;K$194,0,10-(K$195-LOG('Indicator Data'!I116))/(K$195-K$194)*10))),1)</f>
        <v>7.9</v>
      </c>
      <c r="L113" s="55">
        <f t="shared" si="176"/>
        <v>9.1999999999999993</v>
      </c>
      <c r="M113" s="55">
        <f>ROUND(IF('Indicator Data'!J116=0,0,IF(LOG('Indicator Data'!J116)&gt;M$195,10,IF(LOG('Indicator Data'!J116)&lt;M$194,0,10-(M$195-LOG('Indicator Data'!J116))/(M$195-M$194)*10))),1)</f>
        <v>9.6999999999999993</v>
      </c>
      <c r="N113" s="56">
        <f>'Indicator Data'!C116/'Indicator Data'!$CK116</f>
        <v>1.4683527687019309E-3</v>
      </c>
      <c r="O113" s="56">
        <f>'Indicator Data'!D116/'Indicator Data'!$CK116</f>
        <v>2.56346584784058E-4</v>
      </c>
      <c r="P113" s="56">
        <f>IF(F113=0.1,"x",'Indicator Data'!E116/'Indicator Data'!$CK116)</f>
        <v>4.2279363240218474E-3</v>
      </c>
      <c r="Q113" s="56">
        <f>'Indicator Data'!F116/'Indicator Data'!$CK116</f>
        <v>1.590387627598548E-6</v>
      </c>
      <c r="R113" s="56">
        <f>'Indicator Data'!G116/'Indicator Data'!$CK116</f>
        <v>1.2093979069691464E-2</v>
      </c>
      <c r="S113" s="56">
        <f>'Indicator Data'!H116/'Indicator Data'!$CK116</f>
        <v>4.0713412247196405E-3</v>
      </c>
      <c r="T113" s="56">
        <f>'Indicator Data'!I116/'Indicator Data'!$CK116</f>
        <v>6.8325318093872796E-4</v>
      </c>
      <c r="U113" s="56">
        <f>'Indicator Data'!J116/'Indicator Data'!$CK116</f>
        <v>5.7735375529325303E-4</v>
      </c>
      <c r="V113" s="55">
        <f t="shared" si="177"/>
        <v>7.3</v>
      </c>
      <c r="W113" s="55">
        <f t="shared" si="178"/>
        <v>2.6</v>
      </c>
      <c r="X113" s="55">
        <f t="shared" si="179"/>
        <v>5.4</v>
      </c>
      <c r="Y113" s="55">
        <f t="shared" si="180"/>
        <v>2.8</v>
      </c>
      <c r="Z113" s="55">
        <f t="shared" si="181"/>
        <v>6</v>
      </c>
      <c r="AA113" s="55">
        <f t="shared" si="182"/>
        <v>6.7</v>
      </c>
      <c r="AB113" s="55">
        <f t="shared" si="183"/>
        <v>8.1</v>
      </c>
      <c r="AC113" s="55">
        <f t="shared" si="184"/>
        <v>7.5</v>
      </c>
      <c r="AD113" s="55">
        <f t="shared" si="185"/>
        <v>0.7</v>
      </c>
      <c r="AE113" s="55">
        <f t="shared" si="186"/>
        <v>5</v>
      </c>
      <c r="AF113" s="55">
        <f t="shared" si="187"/>
        <v>0.2</v>
      </c>
      <c r="AG113" s="55">
        <f>ROUND(IF('Indicator Data'!K116=0,0,IF('Indicator Data'!K116&gt;AG$195,10,IF('Indicator Data'!K116&lt;AG$194,0,10-(AG$195-'Indicator Data'!K116)/(AG$195-AG$194)*10))),1)</f>
        <v>5.7</v>
      </c>
      <c r="AH113" s="55">
        <f t="shared" si="188"/>
        <v>8.6999999999999993</v>
      </c>
      <c r="AI113" s="55">
        <f t="shared" si="189"/>
        <v>6.3</v>
      </c>
      <c r="AJ113" s="55">
        <f t="shared" si="190"/>
        <v>8.4</v>
      </c>
      <c r="AK113" s="55">
        <f t="shared" si="191"/>
        <v>9.1</v>
      </c>
      <c r="AL113" s="55">
        <f t="shared" si="192"/>
        <v>8.8000000000000007</v>
      </c>
      <c r="AM113" s="55">
        <f t="shared" si="193"/>
        <v>4.3</v>
      </c>
      <c r="AN113" s="55">
        <f t="shared" si="194"/>
        <v>7.2</v>
      </c>
      <c r="AO113" s="182">
        <f t="shared" si="195"/>
        <v>8.6</v>
      </c>
      <c r="AP113" s="182">
        <f t="shared" si="148"/>
        <v>7.2</v>
      </c>
      <c r="AQ113" s="182">
        <f t="shared" si="196"/>
        <v>6.6</v>
      </c>
      <c r="AR113" s="182">
        <f t="shared" si="197"/>
        <v>7.7</v>
      </c>
      <c r="AS113" s="55">
        <f t="shared" si="198"/>
        <v>6.5</v>
      </c>
      <c r="AT113" s="55">
        <f>IF('Indicator Data'!L116="No data","x",IF('Indicator Data'!CL116&lt;1000,"x",ROUND((IF('Indicator Data'!L116&gt;AT$195,10,IF('Indicator Data'!L116&lt;AT$194,0,10-(AT$195-'Indicator Data'!L116)/(AT$195-AT$194)*10))),1)))</f>
        <v>1</v>
      </c>
      <c r="AU113" s="182">
        <f t="shared" si="199"/>
        <v>3.8</v>
      </c>
      <c r="AV113" s="55" t="str">
        <f>IF('Indicator Data'!M116="No data","x",ROUND(IF('Indicator Data'!M116=0,0,IF(LOG('Indicator Data'!M116)&gt;AV$195,10,IF(LOG('Indicator Data'!M116)&lt;AV$194,0,10-(AV$195-LOG('Indicator Data'!M116))/(AV$195-AV$194)*10))),1))</f>
        <v>x</v>
      </c>
      <c r="AW113" s="56" t="str">
        <f>IF(AV113="x","x",'Indicator Data'!M116/'Indicator Data'!$CK116)</f>
        <v>x</v>
      </c>
      <c r="AX113" s="55" t="str">
        <f t="shared" si="149"/>
        <v>x</v>
      </c>
      <c r="AY113" s="55" t="str">
        <f t="shared" si="150"/>
        <v>x</v>
      </c>
      <c r="AZ113" s="55" t="str">
        <f>IF('Indicator Data'!N116="No data","x",ROUND(IF('Indicator Data'!N116=0,0,IF(LOG('Indicator Data'!N116)&gt;AZ$195,10,IF(LOG('Indicator Data'!N116)&lt;AZ$194,0,10-(AZ$195-LOG('Indicator Data'!N116))/(AZ$195-AZ$194)*10))),1))</f>
        <v>x</v>
      </c>
      <c r="BA113" s="56" t="str">
        <f>IF(AZ113="x","x",'Indicator Data'!N116/'Indicator Data'!$CK116)</f>
        <v>x</v>
      </c>
      <c r="BB113" s="55" t="str">
        <f t="shared" si="151"/>
        <v>x</v>
      </c>
      <c r="BC113" s="55" t="str">
        <f t="shared" si="152"/>
        <v>x</v>
      </c>
      <c r="BD113" s="55" t="str">
        <f>IF('Indicator Data'!O116="No data","x",ROUND(IF('Indicator Data'!O116=0,0,IF(LOG('Indicator Data'!O116)&gt;BD$195,10,IF(LOG('Indicator Data'!O116)&lt;BD$194,0,10-(BD$195-LOG('Indicator Data'!O116))/(BD$195-BD$194)*10))),1))</f>
        <v>x</v>
      </c>
      <c r="BE113" s="56" t="str">
        <f>IF(BD113="x","x",'Indicator Data'!O116/'Indicator Data'!$CK116)</f>
        <v>x</v>
      </c>
      <c r="BF113" s="55" t="str">
        <f t="shared" si="153"/>
        <v>x</v>
      </c>
      <c r="BG113" s="55" t="str">
        <f t="shared" si="154"/>
        <v>x</v>
      </c>
      <c r="BH113" s="55" t="str">
        <f>IF('Indicator Data'!P116="No data","x",ROUND(IF('Indicator Data'!P116=0,0,IF(LOG('Indicator Data'!P116)&gt;BH$195,10,IF(LOG('Indicator Data'!P116)&lt;BH$194,0,10-(BH$195-LOG('Indicator Data'!P116))/(BH$195-BH$194)*10))),1))</f>
        <v>x</v>
      </c>
      <c r="BI113" s="56" t="str">
        <f>IF(BH113="x","x",'Indicator Data'!P116/'Indicator Data'!$CK116)</f>
        <v>x</v>
      </c>
      <c r="BJ113" s="55" t="str">
        <f t="shared" si="155"/>
        <v>x</v>
      </c>
      <c r="BK113" s="55" t="str">
        <f t="shared" si="156"/>
        <v>x</v>
      </c>
      <c r="BL113" s="55" t="str">
        <f t="shared" si="157"/>
        <v>x</v>
      </c>
      <c r="BM113" s="55">
        <f>ROUND(IF('Indicator Data'!Q116=0,0,IF(LOG('Indicator Data'!Q116)&gt;BM$195,10,IF(LOG('Indicator Data'!Q116)&lt;BM$194,0,10-(BM$195-LOG('Indicator Data'!Q116))/(BM$195-BM$194)*10))),1)</f>
        <v>8.6999999999999993</v>
      </c>
      <c r="BN113" s="55">
        <f>ROUND(IF('Indicator Data'!R116=0,0,IF(LOG('Indicator Data'!R116)&gt;BN$195,10,IF(LOG('Indicator Data'!R116)&lt;BN$194,0,10-(BN$195-LOG('Indicator Data'!R116))/(BN$195-BN$194)*10))),1)</f>
        <v>9.1</v>
      </c>
      <c r="BO113" s="55">
        <f t="shared" si="158"/>
        <v>8.9666666666666668</v>
      </c>
      <c r="BP113" s="56">
        <f>'Indicator Data'!Q116/'Indicator Data'!$CK116</f>
        <v>9.5180041920995578E-2</v>
      </c>
      <c r="BQ113" s="56">
        <f>'Indicator Data'!R116/'Indicator Data'!$CK116</f>
        <v>2.3273308317060325E-2</v>
      </c>
      <c r="BR113" s="55">
        <f t="shared" si="200"/>
        <v>1</v>
      </c>
      <c r="BS113" s="55">
        <f t="shared" si="201"/>
        <v>0.3</v>
      </c>
      <c r="BT113" s="55">
        <f t="shared" si="135"/>
        <v>0.53333333333333333</v>
      </c>
      <c r="BU113" s="55">
        <f t="shared" si="159"/>
        <v>6.3</v>
      </c>
      <c r="BV113" s="55">
        <f>ROUND(IF('Indicator Data'!S116=0,0,IF(LOG('Indicator Data'!S116)&gt;BV$195,10,IF(LOG('Indicator Data'!S116)&lt;BV$194,0,10-(BV$195-LOG('Indicator Data'!S116))/(BV$195-BV$194)*10))),1)</f>
        <v>0</v>
      </c>
      <c r="BW113" s="55">
        <f>ROUND(IF('Indicator Data'!T116=0,0,IF(LOG('Indicator Data'!T116)&gt;BW$195,10,IF(LOG('Indicator Data'!T116)&lt;BW$194,0,10-(BW$195-LOG('Indicator Data'!T116))/(BW$195-BW$194)*10))),1)</f>
        <v>3.3</v>
      </c>
      <c r="BX113" s="55">
        <f t="shared" si="160"/>
        <v>2.1999999999999997</v>
      </c>
      <c r="BY113" s="56">
        <f>'Indicator Data'!S116/'Indicator Data'!$CK116</f>
        <v>0</v>
      </c>
      <c r="BZ113" s="56">
        <f>'Indicator Data'!T116/'Indicator Data'!$CK116</f>
        <v>1.7229619469555086E-5</v>
      </c>
      <c r="CA113" s="55">
        <f t="shared" si="202"/>
        <v>0</v>
      </c>
      <c r="CB113" s="55">
        <f t="shared" si="203"/>
        <v>0</v>
      </c>
      <c r="CC113" s="55">
        <f t="shared" si="161"/>
        <v>0</v>
      </c>
      <c r="CD113" s="55">
        <f t="shared" si="162"/>
        <v>1.2</v>
      </c>
      <c r="CE113" s="55">
        <f t="shared" si="163"/>
        <v>4.2</v>
      </c>
      <c r="CF113" s="55">
        <f>ROUND(IF('Indicator Data'!U116=0,0,IF(LOG('Indicator Data'!U116)&gt;CF$195,10,IF(LOG('Indicator Data'!U116)&lt;CF$194,0,10-(CF$195-LOG('Indicator Data'!U116))/(CF$195-CF$194)*10))),1)</f>
        <v>9.3000000000000007</v>
      </c>
      <c r="CG113" s="56">
        <f>'Indicator Data'!U116/'Indicator Data'!$CK116</f>
        <v>0.26218267041092219</v>
      </c>
      <c r="CH113" s="55">
        <f t="shared" si="204"/>
        <v>2.9</v>
      </c>
      <c r="CI113" s="55">
        <f t="shared" si="164"/>
        <v>7.3</v>
      </c>
      <c r="CJ113" s="55">
        <f>ROUND(IF('Indicator Data'!V116=0,0,IF(LOG('Indicator Data'!V116)&gt;CJ$195,10,IF(LOG('Indicator Data'!V116)&lt;CJ$194,0,10-(CJ$195-LOG('Indicator Data'!V116))/(CJ$195-CJ$194)*10))),1)</f>
        <v>9.6999999999999993</v>
      </c>
      <c r="CK113" s="56">
        <f>IF('Indicator Data'!V116/'Indicator Data'!$CK116&gt;1,1,'Indicator Data'!V116/'Indicator Data'!$CK116)</f>
        <v>0.51524436841064059</v>
      </c>
      <c r="CL113" s="55">
        <f t="shared" si="205"/>
        <v>5.2</v>
      </c>
      <c r="CM113" s="55">
        <f t="shared" si="165"/>
        <v>8.1999999999999993</v>
      </c>
      <c r="CN113" s="55">
        <f>ROUND(IF('Indicator Data'!W116=0,0,IF(LOG('Indicator Data'!W116)&gt;CN$195,10,IF(LOG('Indicator Data'!W116)&lt;CN$194,0,10-(CN$195-LOG('Indicator Data'!W116))/(CN$195-CN$194)*10))),1)</f>
        <v>9.6</v>
      </c>
      <c r="CO113" s="56">
        <f>'Indicator Data'!W116/'Indicator Data'!$CK116</f>
        <v>0.38609722429333487</v>
      </c>
      <c r="CP113" s="55">
        <f t="shared" si="206"/>
        <v>3.9</v>
      </c>
      <c r="CQ113" s="55">
        <f t="shared" si="166"/>
        <v>7.8</v>
      </c>
      <c r="CR113" s="55">
        <f t="shared" si="207"/>
        <v>7.1</v>
      </c>
      <c r="CS113" s="55">
        <f>IF('Indicator Data'!BZ116="No data","x",ROUND(IF('Indicator Data'!BZ116&gt;CS$195,0,IF('Indicator Data'!BZ116&lt;CS$194,10,(CS$195-'Indicator Data'!BZ116)/(CS$195-CS$194)*10)),1))</f>
        <v>1</v>
      </c>
      <c r="CT113" s="55">
        <f>IF('Indicator Data'!CA116="No data","x",ROUND(IF('Indicator Data'!CA116&gt;CT$195,0,IF('Indicator Data'!CA116&lt;CT$194,10,(CT$195-'Indicator Data'!CA116)/(CT$195-CT$194)*10)),1))</f>
        <v>0.1</v>
      </c>
      <c r="CU113" s="55">
        <f>IF('Indicator Data'!AC116="No data","x",ROUND(IF('Indicator Data'!AC116&gt;CU$195,0,IF('Indicator Data'!AC116&lt;CU$194,10,(CU$195-'Indicator Data'!AC116)/(CU$195-CU$194)*10)),1))</f>
        <v>1.2</v>
      </c>
      <c r="CV113" s="55">
        <f t="shared" si="208"/>
        <v>0.8</v>
      </c>
      <c r="CW113" s="55">
        <f>IF('Indicator Data'!X116="No data","x",ROUND(IF(LOG('Indicator Data'!X116)&gt;CW$195,10,IF(LOG('Indicator Data'!X116)&lt;CW$194,0,10-(CW$195-LOG('Indicator Data'!X116))/(CW$195-CW$194)*10)),1))</f>
        <v>6</v>
      </c>
      <c r="CX113" s="55">
        <f>IF('Indicator Data'!Y116="No data","x",ROUND(IF('Indicator Data'!Y116&gt;CX$195,10,IF('Indicator Data'!Y116&lt;CX$194,0,10-(CX$195-'Indicator Data'!Y116)/(CX$195-CX$194)*10)),1))</f>
        <v>3</v>
      </c>
      <c r="CY113" s="55">
        <f>IF('Indicator Data'!Z116="No data","x",ROUND(IF('Indicator Data'!Z116&gt;CY$195,10,IF('Indicator Data'!Z116&lt;CY$194,0,10-(CY$195-'Indicator Data'!Z116)/(CY$195-CY$194)*10)),1))</f>
        <v>8</v>
      </c>
      <c r="CZ113" s="55">
        <f>IF('Indicator Data'!AA116="No data","x",ROUND(IF('Indicator Data'!AA116&gt;CZ$195,10,IF('Indicator Data'!AA116&lt;CZ$194,0,10-(CZ$195-'Indicator Data'!AA116)/(CZ$195-CZ$194)*10)),1))</f>
        <v>4.4000000000000004</v>
      </c>
      <c r="DA113" s="55">
        <f t="shared" si="167"/>
        <v>5.4</v>
      </c>
      <c r="DB113" s="55">
        <f t="shared" si="168"/>
        <v>3.9</v>
      </c>
      <c r="DC113" s="55">
        <f>IF('Indicator Data'!AF116="No data","x",ROUND(IF('Indicator Data'!AF116&gt;DC$195,10,IF('Indicator Data'!AF116&lt;DC$194,0,10-(DC$195-'Indicator Data'!AF116)/(DC$195-DC$194)*10)),1))</f>
        <v>1.8</v>
      </c>
      <c r="DD113" s="55">
        <f>IF('Indicator Data'!AG116="No data","x",ROUND(IF('Indicator Data'!AG116&gt;DD$195,10,IF('Indicator Data'!AG116&lt;DD$194,0,10-(DD$195-'Indicator Data'!AG116)/(DD$195-DD$194)*10)),1))</f>
        <v>2.4</v>
      </c>
      <c r="DE113" s="55">
        <f t="shared" si="169"/>
        <v>4.3</v>
      </c>
      <c r="DF113" s="55">
        <f>IF('Indicator Data'!AB116="No data","x",ROUND(IF('Indicator Data'!AB116&gt;DF$195,10,IF('Indicator Data'!AB116&lt;DF$194,0,10-(DF$195-'Indicator Data'!AB116)/(DF$195-DF$194)*10)),1))</f>
        <v>0.3</v>
      </c>
      <c r="DG113" s="55">
        <f t="shared" si="170"/>
        <v>0.7</v>
      </c>
      <c r="DH113" s="183">
        <f>IF('Indicator Data'!AD116="No data","x",'Indicator Data'!AD116/'Indicator Data'!$CJ116)</f>
        <v>5.6103235911332181E-4</v>
      </c>
      <c r="DI113" s="55">
        <f t="shared" si="171"/>
        <v>4.4000000000000004</v>
      </c>
      <c r="DJ113" s="55">
        <f>IF('Indicator Data'!AE116="No data","x",ROUND(IF('Indicator Data'!AE116&gt;DJ$195,0,IF('Indicator Data'!AE116&lt;DJ$194,10,(DJ$195-'Indicator Data'!AE116)/(DJ$195-DJ$194)*10)),1))</f>
        <v>2</v>
      </c>
      <c r="DK113" s="55">
        <f t="shared" si="172"/>
        <v>3.2</v>
      </c>
      <c r="DL113" s="55">
        <f t="shared" si="173"/>
        <v>2.7</v>
      </c>
      <c r="DM113" s="57">
        <f t="shared" si="209"/>
        <v>4.9000000000000004</v>
      </c>
      <c r="DN113" s="58">
        <f t="shared" si="210"/>
        <v>6.8</v>
      </c>
      <c r="DO113" s="55">
        <f>ROUND(IF('Indicator Data'!AH116=0,0,IF('Indicator Data'!AH116&gt;DO$195,10,IF('Indicator Data'!AH116&lt;DO$194,0,10-(DO$195-'Indicator Data'!AH116)/(DO$195-DO$194)*10))),1)</f>
        <v>10</v>
      </c>
      <c r="DP113" s="55">
        <f>ROUND(IF('Indicator Data'!AI116=0,0,IF(LOG('Indicator Data'!AI116)&gt;LOG(DP$195),10,IF(LOG('Indicator Data'!AI116)&lt;LOG(DP$194),0,10-(LOG(DP$195)-LOG('Indicator Data'!AI116))/(LOG(DP$195)-LOG(DP$194))*10))),1)</f>
        <v>9.8000000000000007</v>
      </c>
      <c r="DQ113" s="57">
        <f t="shared" si="211"/>
        <v>9.9</v>
      </c>
      <c r="DR113" s="55">
        <f>'Indicator Data'!AJ116</f>
        <v>0</v>
      </c>
      <c r="DS113" s="55">
        <f>'Indicator Data'!AK116</f>
        <v>5</v>
      </c>
      <c r="DT113" s="57">
        <f t="shared" si="212"/>
        <v>9</v>
      </c>
      <c r="DU113" s="58">
        <f t="shared" si="213"/>
        <v>9</v>
      </c>
      <c r="DV113" s="15"/>
      <c r="DW113" s="103"/>
    </row>
    <row r="114" spans="1:127" s="4" customFormat="1" x14ac:dyDescent="0.3">
      <c r="A114" s="121" t="str">
        <f>'Indicator Data'!A117</f>
        <v>Micronesia</v>
      </c>
      <c r="B114" s="59" t="str">
        <f>'Indicator Data'!B117</f>
        <v>FSM</v>
      </c>
      <c r="C114" s="55">
        <f>ROUND(IF('Indicator Data'!C117=0,0.1,IF(LOG('Indicator Data'!C117)&gt;C$195,10,IF(LOG('Indicator Data'!C117)&lt;C$194,0,10-(C$195-LOG('Indicator Data'!C117))/(C$195-C$194)*10))),1)</f>
        <v>0.1</v>
      </c>
      <c r="D114" s="55">
        <f>ROUND(IF('Indicator Data'!D117=0,0.1,IF(LOG('Indicator Data'!D117)&gt;D$195,10,IF(LOG('Indicator Data'!D117)&lt;D$194,0,10-(D$195-LOG('Indicator Data'!D117))/(D$195-D$194)*10))),1)</f>
        <v>0.1</v>
      </c>
      <c r="E114" s="55">
        <f t="shared" si="174"/>
        <v>0.1</v>
      </c>
      <c r="F114" s="55">
        <f>IF('Indicator Data'!E117="No data",0.1,(ROUND(IF('Indicator Data'!E117=0,0,IF(LOG('Indicator Data'!E117)&gt;F$195,10,IF(LOG('Indicator Data'!E117)&lt;F$194,0,10-(F$195-LOG('Indicator Data'!E117))/(F$195-F$194)*10))),1)))</f>
        <v>0.1</v>
      </c>
      <c r="G114" s="55">
        <f>ROUND(IF('Indicator Data'!F117=0,0,IF(LOG('Indicator Data'!F117)&gt;G$195,10,IF(LOG('Indicator Data'!F117)&lt;G$194,0,10-(G$195-LOG('Indicator Data'!F117))/(G$195-G$194)*10))),1)</f>
        <v>5.3</v>
      </c>
      <c r="H114" s="55">
        <f>ROUND(IF('Indicator Data'!G117=0,0,IF(LOG('Indicator Data'!G117)&gt;H$195,10,IF(LOG('Indicator Data'!G117)&lt;H$194,0,10-(H$195-LOG('Indicator Data'!G117))/(H$195-H$194)*10))),1)</f>
        <v>2.7</v>
      </c>
      <c r="I114" s="55">
        <f>ROUND(IF('Indicator Data'!H117=0,0,IF(LOG('Indicator Data'!H117)&gt;I$195,10,IF(LOG('Indicator Data'!H117)&lt;I$194,0,10-(I$195-LOG('Indicator Data'!H117))/(I$195-I$194)*10))),1)</f>
        <v>6.1</v>
      </c>
      <c r="J114" s="55">
        <f t="shared" si="175"/>
        <v>4.5999999999999996</v>
      </c>
      <c r="K114" s="55">
        <f>ROUND(IF('Indicator Data'!I117=0,0,IF(LOG('Indicator Data'!I117)&gt;K$195,10,IF(LOG('Indicator Data'!I117)&lt;K$194,0,10-(K$195-LOG('Indicator Data'!I117))/(K$195-K$194)*10))),1)</f>
        <v>2.7</v>
      </c>
      <c r="L114" s="55">
        <f t="shared" si="176"/>
        <v>3.7</v>
      </c>
      <c r="M114" s="55">
        <f>ROUND(IF('Indicator Data'!J117=0,0,IF(LOG('Indicator Data'!J117)&gt;M$195,10,IF(LOG('Indicator Data'!J117)&lt;M$194,0,10-(M$195-LOG('Indicator Data'!J117))/(M$195-M$194)*10))),1)</f>
        <v>6.4</v>
      </c>
      <c r="N114" s="56">
        <f>'Indicator Data'!C117/'Indicator Data'!$CK117</f>
        <v>0</v>
      </c>
      <c r="O114" s="56">
        <f>'Indicator Data'!D117/'Indicator Data'!$CK117</f>
        <v>0</v>
      </c>
      <c r="P114" s="56" t="str">
        <f>IF(F114=0.1,"x",'Indicator Data'!E117/'Indicator Data'!$CK117)</f>
        <v>x</v>
      </c>
      <c r="Q114" s="56">
        <f>'Indicator Data'!F117/'Indicator Data'!$CK117</f>
        <v>1.4024506988320889E-4</v>
      </c>
      <c r="R114" s="56">
        <f>'Indicator Data'!G117/'Indicator Data'!$CK117</f>
        <v>1.1456911736549875E-2</v>
      </c>
      <c r="S114" s="56">
        <f>'Indicator Data'!H117/'Indicator Data'!$CK117</f>
        <v>1.7098123683706682E-3</v>
      </c>
      <c r="T114" s="56">
        <f>'Indicator Data'!I117/'Indicator Data'!$CK117</f>
        <v>2.0659391154508903E-3</v>
      </c>
      <c r="U114" s="56">
        <f>'Indicator Data'!J117/'Indicator Data'!$CK117</f>
        <v>3.5228795711277044E-2</v>
      </c>
      <c r="V114" s="55">
        <f t="shared" si="177"/>
        <v>0</v>
      </c>
      <c r="W114" s="55">
        <f t="shared" si="178"/>
        <v>0</v>
      </c>
      <c r="X114" s="55">
        <f t="shared" si="179"/>
        <v>0</v>
      </c>
      <c r="Y114" s="55">
        <f t="shared" si="180"/>
        <v>0.1</v>
      </c>
      <c r="Z114" s="55">
        <f t="shared" si="181"/>
        <v>10</v>
      </c>
      <c r="AA114" s="55">
        <f t="shared" si="182"/>
        <v>6.4</v>
      </c>
      <c r="AB114" s="55">
        <f t="shared" si="183"/>
        <v>3.4</v>
      </c>
      <c r="AC114" s="55">
        <f t="shared" si="184"/>
        <v>5.0999999999999996</v>
      </c>
      <c r="AD114" s="55">
        <f t="shared" si="185"/>
        <v>2.1</v>
      </c>
      <c r="AE114" s="55">
        <f t="shared" si="186"/>
        <v>3.8</v>
      </c>
      <c r="AF114" s="55">
        <f t="shared" si="187"/>
        <v>10</v>
      </c>
      <c r="AG114" s="55">
        <f>ROUND(IF('Indicator Data'!K117=0,0,IF('Indicator Data'!K117&gt;AG$195,10,IF('Indicator Data'!K117&lt;AG$194,0,10-(AG$195-'Indicator Data'!K117)/(AG$195-AG$194)*10))),1)</f>
        <v>1.9</v>
      </c>
      <c r="AH114" s="55">
        <f t="shared" si="188"/>
        <v>0.1</v>
      </c>
      <c r="AI114" s="55">
        <f t="shared" si="189"/>
        <v>0.1</v>
      </c>
      <c r="AJ114" s="55">
        <f t="shared" si="190"/>
        <v>4.5999999999999996</v>
      </c>
      <c r="AK114" s="55">
        <f t="shared" si="191"/>
        <v>4.8</v>
      </c>
      <c r="AL114" s="55">
        <f t="shared" si="192"/>
        <v>4.7</v>
      </c>
      <c r="AM114" s="55">
        <f t="shared" si="193"/>
        <v>2.4</v>
      </c>
      <c r="AN114" s="55">
        <f t="shared" si="194"/>
        <v>8.8000000000000007</v>
      </c>
      <c r="AO114" s="182">
        <f t="shared" si="195"/>
        <v>0.1</v>
      </c>
      <c r="AP114" s="182">
        <f t="shared" si="148"/>
        <v>0.1</v>
      </c>
      <c r="AQ114" s="182">
        <f t="shared" si="196"/>
        <v>8.6</v>
      </c>
      <c r="AR114" s="182">
        <f t="shared" si="197"/>
        <v>3.8</v>
      </c>
      <c r="AS114" s="55">
        <f t="shared" si="198"/>
        <v>5.4</v>
      </c>
      <c r="AT114" s="55" t="str">
        <f>IF('Indicator Data'!L117="No data","x",IF('Indicator Data'!CL117&lt;1000,"x",ROUND((IF('Indicator Data'!L117&gt;AT$195,10,IF('Indicator Data'!L117&lt;AT$194,0,10-(AT$195-'Indicator Data'!L117)/(AT$195-AT$194)*10))),1)))</f>
        <v>x</v>
      </c>
      <c r="AU114" s="182">
        <f t="shared" si="199"/>
        <v>5.4</v>
      </c>
      <c r="AV114" s="55">
        <f>IF('Indicator Data'!M117="No data","x",ROUND(IF('Indicator Data'!M117=0,0,IF(LOG('Indicator Data'!M117)&gt;AV$195,10,IF(LOG('Indicator Data'!M117)&lt;AV$194,0,10-(AV$195-LOG('Indicator Data'!M117))/(AV$195-AV$194)*10))),1))</f>
        <v>0</v>
      </c>
      <c r="AW114" s="56">
        <f>IF(AV114="x","x",'Indicator Data'!M117/'Indicator Data'!$CK117)</f>
        <v>0</v>
      </c>
      <c r="AX114" s="55">
        <f t="shared" si="149"/>
        <v>0</v>
      </c>
      <c r="AY114" s="55">
        <f t="shared" si="150"/>
        <v>0</v>
      </c>
      <c r="AZ114" s="55" t="str">
        <f>IF('Indicator Data'!N117="No data","x",ROUND(IF('Indicator Data'!N117=0,0,IF(LOG('Indicator Data'!N117)&gt;AZ$195,10,IF(LOG('Indicator Data'!N117)&lt;AZ$194,0,10-(AZ$195-LOG('Indicator Data'!N117))/(AZ$195-AZ$194)*10))),1))</f>
        <v>x</v>
      </c>
      <c r="BA114" s="56" t="str">
        <f>IF(AZ114="x","x",'Indicator Data'!N117/'Indicator Data'!$CK117)</f>
        <v>x</v>
      </c>
      <c r="BB114" s="55" t="str">
        <f t="shared" si="151"/>
        <v>x</v>
      </c>
      <c r="BC114" s="55" t="str">
        <f t="shared" si="152"/>
        <v>x</v>
      </c>
      <c r="BD114" s="55" t="str">
        <f>IF('Indicator Data'!O117="No data","x",ROUND(IF('Indicator Data'!O117=0,0,IF(LOG('Indicator Data'!O117)&gt;BD$195,10,IF(LOG('Indicator Data'!O117)&lt;BD$194,0,10-(BD$195-LOG('Indicator Data'!O117))/(BD$195-BD$194)*10))),1))</f>
        <v>x</v>
      </c>
      <c r="BE114" s="56" t="str">
        <f>IF(BD114="x","x",'Indicator Data'!O117/'Indicator Data'!$CK117)</f>
        <v>x</v>
      </c>
      <c r="BF114" s="55" t="str">
        <f t="shared" si="153"/>
        <v>x</v>
      </c>
      <c r="BG114" s="55" t="str">
        <f t="shared" si="154"/>
        <v>x</v>
      </c>
      <c r="BH114" s="55" t="str">
        <f>IF('Indicator Data'!P117="No data","x",ROUND(IF('Indicator Data'!P117=0,0,IF(LOG('Indicator Data'!P117)&gt;BH$195,10,IF(LOG('Indicator Data'!P117)&lt;BH$194,0,10-(BH$195-LOG('Indicator Data'!P117))/(BH$195-BH$194)*10))),1))</f>
        <v>x</v>
      </c>
      <c r="BI114" s="56" t="str">
        <f>IF(BH114="x","x",'Indicator Data'!P117/'Indicator Data'!$CK117)</f>
        <v>x</v>
      </c>
      <c r="BJ114" s="55" t="str">
        <f t="shared" si="155"/>
        <v>x</v>
      </c>
      <c r="BK114" s="55" t="str">
        <f t="shared" si="156"/>
        <v>x</v>
      </c>
      <c r="BL114" s="55">
        <f t="shared" si="157"/>
        <v>0</v>
      </c>
      <c r="BM114" s="55">
        <f>ROUND(IF('Indicator Data'!Q117=0,0,IF(LOG('Indicator Data'!Q117)&gt;BM$195,10,IF(LOG('Indicator Data'!Q117)&lt;BM$194,0,10-(BM$195-LOG('Indicator Data'!Q117))/(BM$195-BM$194)*10))),1)</f>
        <v>0</v>
      </c>
      <c r="BN114" s="55">
        <f>ROUND(IF('Indicator Data'!R117=0,0,IF(LOG('Indicator Data'!R117)&gt;BN$195,10,IF(LOG('Indicator Data'!R117)&lt;BN$194,0,10-(BN$195-LOG('Indicator Data'!R117))/(BN$195-BN$194)*10))),1)</f>
        <v>0</v>
      </c>
      <c r="BO114" s="55">
        <f t="shared" si="158"/>
        <v>0</v>
      </c>
      <c r="BP114" s="56">
        <f>'Indicator Data'!Q117/'Indicator Data'!$CK117</f>
        <v>0</v>
      </c>
      <c r="BQ114" s="56">
        <f>'Indicator Data'!R117/'Indicator Data'!$CK117</f>
        <v>0</v>
      </c>
      <c r="BR114" s="55">
        <f t="shared" si="200"/>
        <v>0</v>
      </c>
      <c r="BS114" s="55">
        <f t="shared" si="201"/>
        <v>0</v>
      </c>
      <c r="BT114" s="55">
        <f t="shared" si="135"/>
        <v>0</v>
      </c>
      <c r="BU114" s="55">
        <f t="shared" si="159"/>
        <v>0</v>
      </c>
      <c r="BV114" s="55">
        <f>ROUND(IF('Indicator Data'!S117=0,0,IF(LOG('Indicator Data'!S117)&gt;BV$195,10,IF(LOG('Indicator Data'!S117)&lt;BV$194,0,10-(BV$195-LOG('Indicator Data'!S117))/(BV$195-BV$194)*10))),1)</f>
        <v>0</v>
      </c>
      <c r="BW114" s="55">
        <f>ROUND(IF('Indicator Data'!T117=0,0,IF(LOG('Indicator Data'!T117)&gt;BW$195,10,IF(LOG('Indicator Data'!T117)&lt;BW$194,0,10-(BW$195-LOG('Indicator Data'!T117))/(BW$195-BW$194)*10))),1)</f>
        <v>0</v>
      </c>
      <c r="BX114" s="55">
        <f t="shared" si="160"/>
        <v>0</v>
      </c>
      <c r="BY114" s="56">
        <f>'Indicator Data'!S117/'Indicator Data'!$CK117</f>
        <v>0</v>
      </c>
      <c r="BZ114" s="56">
        <f>'Indicator Data'!T117/'Indicator Data'!$CK117</f>
        <v>0</v>
      </c>
      <c r="CA114" s="55">
        <f t="shared" si="202"/>
        <v>0</v>
      </c>
      <c r="CB114" s="55">
        <f t="shared" si="203"/>
        <v>0</v>
      </c>
      <c r="CC114" s="55">
        <f t="shared" si="161"/>
        <v>0</v>
      </c>
      <c r="CD114" s="55">
        <f t="shared" si="162"/>
        <v>0</v>
      </c>
      <c r="CE114" s="55">
        <f t="shared" si="163"/>
        <v>0</v>
      </c>
      <c r="CF114" s="55">
        <f>ROUND(IF('Indicator Data'!U117=0,0,IF(LOG('Indicator Data'!U117)&gt;CF$195,10,IF(LOG('Indicator Data'!U117)&lt;CF$194,0,10-(CF$195-LOG('Indicator Data'!U117))/(CF$195-CF$194)*10))),1)</f>
        <v>3.3</v>
      </c>
      <c r="CG114" s="56">
        <f>'Indicator Data'!U117/'Indicator Data'!$CK117</f>
        <v>1.9663028910587785E-2</v>
      </c>
      <c r="CH114" s="55">
        <f t="shared" si="204"/>
        <v>0.2</v>
      </c>
      <c r="CI114" s="55">
        <f t="shared" si="164"/>
        <v>1.9</v>
      </c>
      <c r="CJ114" s="55">
        <f>ROUND(IF('Indicator Data'!V117=0,0,IF(LOG('Indicator Data'!V117)&gt;CJ$195,10,IF(LOG('Indicator Data'!V117)&lt;CJ$194,0,10-(CJ$195-LOG('Indicator Data'!V117))/(CJ$195-CJ$194)*10))),1)</f>
        <v>4.0999999999999996</v>
      </c>
      <c r="CK114" s="56">
        <f>IF('Indicator Data'!V117/'Indicator Data'!$CK117&gt;1,1,'Indicator Data'!V117/'Indicator Data'!$CK117)</f>
        <v>7.1697958870763925E-2</v>
      </c>
      <c r="CL114" s="55">
        <f t="shared" si="205"/>
        <v>0.7</v>
      </c>
      <c r="CM114" s="55">
        <f t="shared" si="165"/>
        <v>2.6</v>
      </c>
      <c r="CN114" s="55">
        <f>ROUND(IF('Indicator Data'!W117=0,0,IF(LOG('Indicator Data'!W117)&gt;CN$195,10,IF(LOG('Indicator Data'!W117)&lt;CN$194,0,10-(CN$195-LOG('Indicator Data'!W117))/(CN$195-CN$194)*10))),1)</f>
        <v>5.0999999999999996</v>
      </c>
      <c r="CO114" s="56">
        <f>'Indicator Data'!W117/'Indicator Data'!$CK117</f>
        <v>0.38075080678728701</v>
      </c>
      <c r="CP114" s="55">
        <f t="shared" si="206"/>
        <v>3.8</v>
      </c>
      <c r="CQ114" s="55">
        <f t="shared" si="166"/>
        <v>4.5</v>
      </c>
      <c r="CR114" s="55">
        <f t="shared" si="207"/>
        <v>2.4</v>
      </c>
      <c r="CS114" s="55">
        <f>IF('Indicator Data'!BZ117="No data","x",ROUND(IF('Indicator Data'!BZ117&gt;CS$195,0,IF('Indicator Data'!BZ117&lt;CS$194,10,(CS$195-'Indicator Data'!BZ117)/(CS$195-CS$194)*10)),1))</f>
        <v>1.3</v>
      </c>
      <c r="CT114" s="55">
        <f>IF('Indicator Data'!CA117="No data","x",ROUND(IF('Indicator Data'!CA117&gt;CT$195,0,IF('Indicator Data'!CA117&lt;CT$194,10,(CT$195-'Indicator Data'!CA117)/(CT$195-CT$194)*10)),1))</f>
        <v>3.6</v>
      </c>
      <c r="CU114" s="55" t="str">
        <f>IF('Indicator Data'!AC117="No data","x",ROUND(IF('Indicator Data'!AC117&gt;CU$195,0,IF('Indicator Data'!AC117&lt;CU$194,10,(CU$195-'Indicator Data'!AC117)/(CU$195-CU$194)*10)),1))</f>
        <v>x</v>
      </c>
      <c r="CV114" s="55">
        <f t="shared" si="208"/>
        <v>2.5</v>
      </c>
      <c r="CW114" s="55">
        <f>IF('Indicator Data'!X117="No data","x",ROUND(IF(LOG('Indicator Data'!X117)&gt;CW$195,10,IF(LOG('Indicator Data'!X117)&lt;CW$194,0,10-(CW$195-LOG('Indicator Data'!X117))/(CW$195-CW$194)*10)),1))</f>
        <v>7.4</v>
      </c>
      <c r="CX114" s="55">
        <f>IF('Indicator Data'!Y117="No data","x",ROUND(IF('Indicator Data'!Y117&gt;CX$195,10,IF('Indicator Data'!Y117&lt;CX$194,0,10-(CX$195-'Indicator Data'!Y117)/(CX$195-CX$194)*10)),1))</f>
        <v>2.9</v>
      </c>
      <c r="CY114" s="55">
        <f>IF('Indicator Data'!Z117="No data","x",ROUND(IF('Indicator Data'!Z117&gt;CY$195,10,IF('Indicator Data'!Z117&lt;CY$194,0,10-(CY$195-'Indicator Data'!Z117)/(CY$195-CY$194)*10)),1))</f>
        <v>2.2999999999999998</v>
      </c>
      <c r="CZ114" s="55" t="str">
        <f>IF('Indicator Data'!AA117="No data","x",ROUND(IF('Indicator Data'!AA117&gt;CZ$195,10,IF('Indicator Data'!AA117&lt;CZ$194,0,10-(CZ$195-'Indicator Data'!AA117)/(CZ$195-CZ$194)*10)),1))</f>
        <v>x</v>
      </c>
      <c r="DA114" s="55">
        <f t="shared" si="167"/>
        <v>4.2</v>
      </c>
      <c r="DB114" s="55">
        <f t="shared" si="168"/>
        <v>3.6</v>
      </c>
      <c r="DC114" s="55" t="str">
        <f>IF('Indicator Data'!AF117="No data","x",ROUND(IF('Indicator Data'!AF117&gt;DC$195,10,IF('Indicator Data'!AF117&lt;DC$194,0,10-(DC$195-'Indicator Data'!AF117)/(DC$195-DC$194)*10)),1))</f>
        <v>x</v>
      </c>
      <c r="DD114" s="55">
        <f>IF('Indicator Data'!AG117="No data","x",ROUND(IF('Indicator Data'!AG117&gt;DD$195,10,IF('Indicator Data'!AG117&lt;DD$194,0,10-(DD$195-'Indicator Data'!AG117)/(DD$195-DD$194)*10)),1))</f>
        <v>3.8</v>
      </c>
      <c r="DE114" s="55">
        <f t="shared" si="169"/>
        <v>4.0999999999999996</v>
      </c>
      <c r="DF114" s="55">
        <f>IF('Indicator Data'!AB117="No data","x",ROUND(IF('Indicator Data'!AB117&gt;DF$195,10,IF('Indicator Data'!AB117&lt;DF$194,0,10-(DF$195-'Indicator Data'!AB117)/(DF$195-DF$194)*10)),1))</f>
        <v>3.2</v>
      </c>
      <c r="DG114" s="55">
        <f t="shared" si="170"/>
        <v>2.7</v>
      </c>
      <c r="DH114" s="183">
        <f>IF('Indicator Data'!AD117="No data","x",'Indicator Data'!AD117/'Indicator Data'!$CJ117)</f>
        <v>7.029197529237069E-5</v>
      </c>
      <c r="DI114" s="55">
        <f t="shared" si="171"/>
        <v>9.3000000000000007</v>
      </c>
      <c r="DJ114" s="55" t="str">
        <f>IF('Indicator Data'!AE117="No data","x",ROUND(IF('Indicator Data'!AE117&gt;DJ$195,0,IF('Indicator Data'!AE117&lt;DJ$194,10,(DJ$195-'Indicator Data'!AE117)/(DJ$195-DJ$194)*10)),1))</f>
        <v>x</v>
      </c>
      <c r="DK114" s="55">
        <f t="shared" si="172"/>
        <v>9.3000000000000007</v>
      </c>
      <c r="DL114" s="55">
        <f t="shared" si="173"/>
        <v>5.4</v>
      </c>
      <c r="DM114" s="57">
        <f t="shared" si="209"/>
        <v>3.1</v>
      </c>
      <c r="DN114" s="58">
        <f t="shared" si="210"/>
        <v>4.3</v>
      </c>
      <c r="DO114" s="55">
        <f>ROUND(IF('Indicator Data'!AH117=0,0,IF('Indicator Data'!AH117&gt;DO$195,10,IF('Indicator Data'!AH117&lt;DO$194,0,10-(DO$195-'Indicator Data'!AH117)/(DO$195-DO$194)*10))),1)</f>
        <v>0</v>
      </c>
      <c r="DP114" s="55">
        <f>ROUND(IF('Indicator Data'!AI117=0,0,IF(LOG('Indicator Data'!AI117)&gt;LOG(DP$195),10,IF(LOG('Indicator Data'!AI117)&lt;LOG(DP$194),0,10-(LOG(DP$195)-LOG('Indicator Data'!AI117))/(LOG(DP$195)-LOG(DP$194))*10))),1)</f>
        <v>0</v>
      </c>
      <c r="DQ114" s="57">
        <f t="shared" si="211"/>
        <v>0</v>
      </c>
      <c r="DR114" s="55">
        <f>'Indicator Data'!AJ117</f>
        <v>0</v>
      </c>
      <c r="DS114" s="55">
        <f>'Indicator Data'!AK117</f>
        <v>0</v>
      </c>
      <c r="DT114" s="57">
        <f t="shared" si="212"/>
        <v>0</v>
      </c>
      <c r="DU114" s="58">
        <f t="shared" si="213"/>
        <v>0</v>
      </c>
      <c r="DV114" s="15"/>
      <c r="DW114" s="103"/>
    </row>
    <row r="115" spans="1:127" s="4" customFormat="1" x14ac:dyDescent="0.3">
      <c r="A115" s="121" t="str">
        <f>'Indicator Data'!A118</f>
        <v>Moldova Republic of</v>
      </c>
      <c r="B115" s="59" t="str">
        <f>'Indicator Data'!B118</f>
        <v>MDA</v>
      </c>
      <c r="C115" s="55">
        <f>ROUND(IF('Indicator Data'!C118=0,0.1,IF(LOG('Indicator Data'!C118)&gt;C$195,10,IF(LOG('Indicator Data'!C118)&lt;C$194,0,10-(C$195-LOG('Indicator Data'!C118))/(C$195-C$194)*10))),1)</f>
        <v>7.3</v>
      </c>
      <c r="D115" s="55">
        <f>ROUND(IF('Indicator Data'!D118=0,0.1,IF(LOG('Indicator Data'!D118)&gt;D$195,10,IF(LOG('Indicator Data'!D118)&lt;D$194,0,10-(D$195-LOG('Indicator Data'!D118))/(D$195-D$194)*10))),1)</f>
        <v>0.1</v>
      </c>
      <c r="E115" s="55">
        <f t="shared" si="174"/>
        <v>4.5999999999999996</v>
      </c>
      <c r="F115" s="55">
        <f>IF('Indicator Data'!E118="No data",0.1,(ROUND(IF('Indicator Data'!E118=0,0,IF(LOG('Indicator Data'!E118)&gt;F$195,10,IF(LOG('Indicator Data'!E118)&lt;F$194,0,10-(F$195-LOG('Indicator Data'!E118))/(F$195-F$194)*10))),1)))</f>
        <v>6.2</v>
      </c>
      <c r="G115" s="55">
        <f>ROUND(IF('Indicator Data'!F118=0,0,IF(LOG('Indicator Data'!F118)&gt;G$195,10,IF(LOG('Indicator Data'!F118)&lt;G$194,0,10-(G$195-LOG('Indicator Data'!F118))/(G$195-G$194)*10))),1)</f>
        <v>0</v>
      </c>
      <c r="H115" s="55">
        <f>ROUND(IF('Indicator Data'!G118=0,0,IF(LOG('Indicator Data'!G118)&gt;H$195,10,IF(LOG('Indicator Data'!G118)&lt;H$194,0,10-(H$195-LOG('Indicator Data'!G118))/(H$195-H$194)*10))),1)</f>
        <v>0</v>
      </c>
      <c r="I115" s="55">
        <f>ROUND(IF('Indicator Data'!H118=0,0,IF(LOG('Indicator Data'!H118)&gt;I$195,10,IF(LOG('Indicator Data'!H118)&lt;I$194,0,10-(I$195-LOG('Indicator Data'!H118))/(I$195-I$194)*10))),1)</f>
        <v>0</v>
      </c>
      <c r="J115" s="55">
        <f t="shared" si="175"/>
        <v>0</v>
      </c>
      <c r="K115" s="55">
        <f>ROUND(IF('Indicator Data'!I118=0,0,IF(LOG('Indicator Data'!I118)&gt;K$195,10,IF(LOG('Indicator Data'!I118)&lt;K$194,0,10-(K$195-LOG('Indicator Data'!I118))/(K$195-K$194)*10))),1)</f>
        <v>0</v>
      </c>
      <c r="L115" s="55">
        <f t="shared" si="176"/>
        <v>0</v>
      </c>
      <c r="M115" s="55">
        <f>ROUND(IF('Indicator Data'!J118=0,0,IF(LOG('Indicator Data'!J118)&gt;M$195,10,IF(LOG('Indicator Data'!J118)&lt;M$194,0,10-(M$195-LOG('Indicator Data'!J118))/(M$195-M$194)*10))),1)</f>
        <v>7</v>
      </c>
      <c r="N115" s="56">
        <f>'Indicator Data'!C118/'Indicator Data'!$CK118</f>
        <v>2.101698952233251E-3</v>
      </c>
      <c r="O115" s="56">
        <f>'Indicator Data'!D118/'Indicator Data'!$CK118</f>
        <v>0</v>
      </c>
      <c r="P115" s="56">
        <f>IF(F115=0.1,"x",'Indicator Data'!E118/'Indicator Data'!$CK118)</f>
        <v>7.3402548330166921E-3</v>
      </c>
      <c r="Q115" s="56">
        <f>'Indicator Data'!F118/'Indicator Data'!$CK118</f>
        <v>0</v>
      </c>
      <c r="R115" s="56">
        <f>'Indicator Data'!G118/'Indicator Data'!$CK118</f>
        <v>0</v>
      </c>
      <c r="S115" s="56">
        <f>'Indicator Data'!H118/'Indicator Data'!$CK118</f>
        <v>0</v>
      </c>
      <c r="T115" s="56">
        <f>'Indicator Data'!I118/'Indicator Data'!$CK118</f>
        <v>0</v>
      </c>
      <c r="U115" s="56">
        <f>'Indicator Data'!J118/'Indicator Data'!$CK118</f>
        <v>1.5161442605372149E-3</v>
      </c>
      <c r="V115" s="55">
        <f t="shared" si="177"/>
        <v>10</v>
      </c>
      <c r="W115" s="55">
        <f t="shared" si="178"/>
        <v>0</v>
      </c>
      <c r="X115" s="55">
        <f t="shared" si="179"/>
        <v>7.6</v>
      </c>
      <c r="Y115" s="55">
        <f t="shared" si="180"/>
        <v>4.9000000000000004</v>
      </c>
      <c r="Z115" s="55">
        <f t="shared" si="181"/>
        <v>0</v>
      </c>
      <c r="AA115" s="55">
        <f t="shared" si="182"/>
        <v>0</v>
      </c>
      <c r="AB115" s="55">
        <f t="shared" si="183"/>
        <v>0</v>
      </c>
      <c r="AC115" s="55">
        <f t="shared" si="184"/>
        <v>0</v>
      </c>
      <c r="AD115" s="55">
        <f t="shared" si="185"/>
        <v>0</v>
      </c>
      <c r="AE115" s="55">
        <f t="shared" si="186"/>
        <v>0</v>
      </c>
      <c r="AF115" s="55">
        <f t="shared" si="187"/>
        <v>0.5</v>
      </c>
      <c r="AG115" s="55">
        <f>ROUND(IF('Indicator Data'!K118=0,0,IF('Indicator Data'!K118&gt;AG$195,10,IF('Indicator Data'!K118&lt;AG$194,0,10-(AG$195-'Indicator Data'!K118)/(AG$195-AG$194)*10))),1)</f>
        <v>2.9</v>
      </c>
      <c r="AH115" s="55">
        <f t="shared" si="188"/>
        <v>8.6999999999999993</v>
      </c>
      <c r="AI115" s="55">
        <f t="shared" si="189"/>
        <v>0.1</v>
      </c>
      <c r="AJ115" s="55">
        <f t="shared" si="190"/>
        <v>0</v>
      </c>
      <c r="AK115" s="55">
        <f t="shared" si="191"/>
        <v>0</v>
      </c>
      <c r="AL115" s="55">
        <f t="shared" si="192"/>
        <v>0</v>
      </c>
      <c r="AM115" s="55">
        <f t="shared" si="193"/>
        <v>0</v>
      </c>
      <c r="AN115" s="55">
        <f t="shared" si="194"/>
        <v>4.5</v>
      </c>
      <c r="AO115" s="182">
        <f t="shared" si="195"/>
        <v>6.3</v>
      </c>
      <c r="AP115" s="182">
        <f t="shared" si="148"/>
        <v>5.6</v>
      </c>
      <c r="AQ115" s="182">
        <f t="shared" si="196"/>
        <v>0</v>
      </c>
      <c r="AR115" s="182">
        <f t="shared" si="197"/>
        <v>0</v>
      </c>
      <c r="AS115" s="55">
        <f t="shared" si="198"/>
        <v>3.7</v>
      </c>
      <c r="AT115" s="55">
        <f>IF('Indicator Data'!L118="No data","x",IF('Indicator Data'!CL118&lt;1000,"x",ROUND((IF('Indicator Data'!L118&gt;AT$195,10,IF('Indicator Data'!L118&lt;AT$194,0,10-(AT$195-'Indicator Data'!L118)/(AT$195-AT$194)*10))),1)))</f>
        <v>7.1</v>
      </c>
      <c r="AU115" s="182">
        <f t="shared" si="199"/>
        <v>5.4</v>
      </c>
      <c r="AV115" s="55">
        <f>IF('Indicator Data'!M118="No data","x",ROUND(IF('Indicator Data'!M118=0,0,IF(LOG('Indicator Data'!M118)&gt;AV$195,10,IF(LOG('Indicator Data'!M118)&lt;AV$194,0,10-(AV$195-LOG('Indicator Data'!M118))/(AV$195-AV$194)*10))),1))</f>
        <v>7.9</v>
      </c>
      <c r="AW115" s="56">
        <f>IF(AV115="x","x",'Indicator Data'!M118/'Indicator Data'!$CK118)</f>
        <v>0.84107990352501083</v>
      </c>
      <c r="AX115" s="55">
        <f t="shared" si="149"/>
        <v>9.3000000000000007</v>
      </c>
      <c r="AY115" s="55">
        <f t="shared" si="150"/>
        <v>8.6999999999999993</v>
      </c>
      <c r="AZ115" s="55" t="str">
        <f>IF('Indicator Data'!N118="No data","x",ROUND(IF('Indicator Data'!N118=0,0,IF(LOG('Indicator Data'!N118)&gt;AZ$195,10,IF(LOG('Indicator Data'!N118)&lt;AZ$194,0,10-(AZ$195-LOG('Indicator Data'!N118))/(AZ$195-AZ$194)*10))),1))</f>
        <v>x</v>
      </c>
      <c r="BA115" s="56" t="str">
        <f>IF(AZ115="x","x",'Indicator Data'!N118/'Indicator Data'!$CK118)</f>
        <v>x</v>
      </c>
      <c r="BB115" s="55" t="str">
        <f t="shared" si="151"/>
        <v>x</v>
      </c>
      <c r="BC115" s="55" t="str">
        <f t="shared" si="152"/>
        <v>x</v>
      </c>
      <c r="BD115" s="55" t="str">
        <f>IF('Indicator Data'!O118="No data","x",ROUND(IF('Indicator Data'!O118=0,0,IF(LOG('Indicator Data'!O118)&gt;BD$195,10,IF(LOG('Indicator Data'!O118)&lt;BD$194,0,10-(BD$195-LOG('Indicator Data'!O118))/(BD$195-BD$194)*10))),1))</f>
        <v>x</v>
      </c>
      <c r="BE115" s="56" t="str">
        <f>IF(BD115="x","x",'Indicator Data'!O118/'Indicator Data'!$CK118)</f>
        <v>x</v>
      </c>
      <c r="BF115" s="55" t="str">
        <f t="shared" si="153"/>
        <v>x</v>
      </c>
      <c r="BG115" s="55" t="str">
        <f t="shared" si="154"/>
        <v>x</v>
      </c>
      <c r="BH115" s="55" t="str">
        <f>IF('Indicator Data'!P118="No data","x",ROUND(IF('Indicator Data'!P118=0,0,IF(LOG('Indicator Data'!P118)&gt;BH$195,10,IF(LOG('Indicator Data'!P118)&lt;BH$194,0,10-(BH$195-LOG('Indicator Data'!P118))/(BH$195-BH$194)*10))),1))</f>
        <v>x</v>
      </c>
      <c r="BI115" s="56" t="str">
        <f>IF(BH115="x","x",'Indicator Data'!P118/'Indicator Data'!$CK118)</f>
        <v>x</v>
      </c>
      <c r="BJ115" s="55" t="str">
        <f t="shared" si="155"/>
        <v>x</v>
      </c>
      <c r="BK115" s="55" t="str">
        <f t="shared" si="156"/>
        <v>x</v>
      </c>
      <c r="BL115" s="55">
        <f t="shared" si="157"/>
        <v>8.6999999999999993</v>
      </c>
      <c r="BM115" s="55">
        <f>ROUND(IF('Indicator Data'!Q118=0,0,IF(LOG('Indicator Data'!Q118)&gt;BM$195,10,IF(LOG('Indicator Data'!Q118)&lt;BM$194,0,10-(BM$195-LOG('Indicator Data'!Q118))/(BM$195-BM$194)*10))),1)</f>
        <v>0</v>
      </c>
      <c r="BN115" s="55">
        <f>ROUND(IF('Indicator Data'!R118=0,0,IF(LOG('Indicator Data'!R118)&gt;BN$195,10,IF(LOG('Indicator Data'!R118)&lt;BN$194,0,10-(BN$195-LOG('Indicator Data'!R118))/(BN$195-BN$194)*10))),1)</f>
        <v>0</v>
      </c>
      <c r="BO115" s="55">
        <f t="shared" si="158"/>
        <v>0</v>
      </c>
      <c r="BP115" s="56">
        <f>'Indicator Data'!Q118/'Indicator Data'!$CK118</f>
        <v>0</v>
      </c>
      <c r="BQ115" s="56">
        <f>'Indicator Data'!R118/'Indicator Data'!$CK118</f>
        <v>0</v>
      </c>
      <c r="BR115" s="55">
        <f t="shared" si="200"/>
        <v>0</v>
      </c>
      <c r="BS115" s="55">
        <f t="shared" si="201"/>
        <v>0</v>
      </c>
      <c r="BT115" s="55">
        <f t="shared" si="135"/>
        <v>0</v>
      </c>
      <c r="BU115" s="55">
        <f t="shared" si="159"/>
        <v>0</v>
      </c>
      <c r="BV115" s="55">
        <f>ROUND(IF('Indicator Data'!S118=0,0,IF(LOG('Indicator Data'!S118)&gt;BV$195,10,IF(LOG('Indicator Data'!S118)&lt;BV$194,0,10-(BV$195-LOG('Indicator Data'!S118))/(BV$195-BV$194)*10))),1)</f>
        <v>0</v>
      </c>
      <c r="BW115" s="55">
        <f>ROUND(IF('Indicator Data'!T118=0,0,IF(LOG('Indicator Data'!T118)&gt;BW$195,10,IF(LOG('Indicator Data'!T118)&lt;BW$194,0,10-(BW$195-LOG('Indicator Data'!T118))/(BW$195-BW$194)*10))),1)</f>
        <v>0</v>
      </c>
      <c r="BX115" s="55">
        <f t="shared" si="160"/>
        <v>0</v>
      </c>
      <c r="BY115" s="56">
        <f>'Indicator Data'!S118/'Indicator Data'!$CK118</f>
        <v>0</v>
      </c>
      <c r="BZ115" s="56">
        <f>'Indicator Data'!T118/'Indicator Data'!$CK118</f>
        <v>0</v>
      </c>
      <c r="CA115" s="55">
        <f t="shared" si="202"/>
        <v>0</v>
      </c>
      <c r="CB115" s="55">
        <f t="shared" si="203"/>
        <v>0</v>
      </c>
      <c r="CC115" s="55">
        <f t="shared" si="161"/>
        <v>0</v>
      </c>
      <c r="CD115" s="55">
        <f t="shared" si="162"/>
        <v>0</v>
      </c>
      <c r="CE115" s="55">
        <f t="shared" si="163"/>
        <v>0</v>
      </c>
      <c r="CF115" s="55">
        <f>ROUND(IF('Indicator Data'!U118=0,0,IF(LOG('Indicator Data'!U118)&gt;CF$195,10,IF(LOG('Indicator Data'!U118)&lt;CF$194,0,10-(CF$195-LOG('Indicator Data'!U118))/(CF$195-CF$194)*10))),1)</f>
        <v>0</v>
      </c>
      <c r="CG115" s="56">
        <f>'Indicator Data'!U118/'Indicator Data'!$CK118</f>
        <v>0</v>
      </c>
      <c r="CH115" s="55">
        <f t="shared" si="204"/>
        <v>0</v>
      </c>
      <c r="CI115" s="55">
        <f t="shared" si="164"/>
        <v>0</v>
      </c>
      <c r="CJ115" s="55">
        <f>ROUND(IF('Indicator Data'!V118=0,0,IF(LOG('Indicator Data'!V118)&gt;CJ$195,10,IF(LOG('Indicator Data'!V118)&lt;CJ$194,0,10-(CJ$195-LOG('Indicator Data'!V118))/(CJ$195-CJ$194)*10))),1)</f>
        <v>0</v>
      </c>
      <c r="CK115" s="56">
        <f>IF('Indicator Data'!V118/'Indicator Data'!$CK118&gt;1,1,'Indicator Data'!V118/'Indicator Data'!$CK118)</f>
        <v>0</v>
      </c>
      <c r="CL115" s="55">
        <f t="shared" si="205"/>
        <v>0</v>
      </c>
      <c r="CM115" s="55">
        <f t="shared" si="165"/>
        <v>0</v>
      </c>
      <c r="CN115" s="55">
        <f>ROUND(IF('Indicator Data'!W118=0,0,IF(LOG('Indicator Data'!W118)&gt;CN$195,10,IF(LOG('Indicator Data'!W118)&lt;CN$194,0,10-(CN$195-LOG('Indicator Data'!W118))/(CN$195-CN$194)*10))),1)</f>
        <v>0</v>
      </c>
      <c r="CO115" s="56">
        <f>'Indicator Data'!W118/'Indicator Data'!$CK118</f>
        <v>0</v>
      </c>
      <c r="CP115" s="55">
        <f t="shared" si="206"/>
        <v>0</v>
      </c>
      <c r="CQ115" s="55">
        <f t="shared" si="166"/>
        <v>0</v>
      </c>
      <c r="CR115" s="55">
        <f t="shared" si="207"/>
        <v>0</v>
      </c>
      <c r="CS115" s="55">
        <f>IF('Indicator Data'!BZ118="No data","x",ROUND(IF('Indicator Data'!BZ118&gt;CS$195,0,IF('Indicator Data'!BZ118&lt;CS$194,10,(CS$195-'Indicator Data'!BZ118)/(CS$195-CS$194)*10)),1))</f>
        <v>2.6</v>
      </c>
      <c r="CT115" s="55">
        <f>IF('Indicator Data'!CA118="No data","x",ROUND(IF('Indicator Data'!CA118&gt;CT$195,0,IF('Indicator Data'!CA118&lt;CT$194,10,(CT$195-'Indicator Data'!CA118)/(CT$195-CT$194)*10)),1))</f>
        <v>1.8</v>
      </c>
      <c r="CU115" s="55">
        <f>IF('Indicator Data'!AC118="No data","x",ROUND(IF('Indicator Data'!AC118&gt;CU$195,0,IF('Indicator Data'!AC118&lt;CU$194,10,(CU$195-'Indicator Data'!AC118)/(CU$195-CU$194)*10)),1))</f>
        <v>1.3</v>
      </c>
      <c r="CV115" s="55">
        <f t="shared" si="208"/>
        <v>1.9</v>
      </c>
      <c r="CW115" s="55">
        <f>IF('Indicator Data'!X118="No data","x",ROUND(IF(LOG('Indicator Data'!X118)&gt;CW$195,10,IF(LOG('Indicator Data'!X118)&lt;CW$194,0,10-(CW$195-LOG('Indicator Data'!X118))/(CW$195-CW$194)*10)),1))</f>
        <v>7</v>
      </c>
      <c r="CX115" s="55">
        <f>IF('Indicator Data'!Y118="No data","x",ROUND(IF('Indicator Data'!Y118&gt;CX$195,10,IF('Indicator Data'!Y118&lt;CX$194,0,10-(CX$195-'Indicator Data'!Y118)/(CX$195-CX$194)*10)),1))</f>
        <v>0.2</v>
      </c>
      <c r="CY115" s="55">
        <f>IF('Indicator Data'!Z118="No data","x",ROUND(IF('Indicator Data'!Z118&gt;CY$195,10,IF('Indicator Data'!Z118&lt;CY$194,0,10-(CY$195-'Indicator Data'!Z118)/(CY$195-CY$194)*10)),1))</f>
        <v>4.3</v>
      </c>
      <c r="CZ115" s="55" t="str">
        <f>IF('Indicator Data'!AA118="No data","x",ROUND(IF('Indicator Data'!AA118&gt;CZ$195,10,IF('Indicator Data'!AA118&lt;CZ$194,0,10-(CZ$195-'Indicator Data'!AA118)/(CZ$195-CZ$194)*10)),1))</f>
        <v>x</v>
      </c>
      <c r="DA115" s="55">
        <f t="shared" si="167"/>
        <v>3.8</v>
      </c>
      <c r="DB115" s="55">
        <f t="shared" si="168"/>
        <v>3.2</v>
      </c>
      <c r="DC115" s="55">
        <f>IF('Indicator Data'!AF118="No data","x",ROUND(IF('Indicator Data'!AF118&gt;DC$195,10,IF('Indicator Data'!AF118&lt;DC$194,0,10-(DC$195-'Indicator Data'!AF118)/(DC$195-DC$194)*10)),1))</f>
        <v>7.1</v>
      </c>
      <c r="DD115" s="55">
        <f>IF('Indicator Data'!AG118="No data","x",ROUND(IF('Indicator Data'!AG118&gt;DD$195,10,IF('Indicator Data'!AG118&lt;DD$194,0,10-(DD$195-'Indicator Data'!AG118)/(DD$195-DD$194)*10)),1))</f>
        <v>0.1</v>
      </c>
      <c r="DE115" s="55">
        <f t="shared" si="169"/>
        <v>3.7</v>
      </c>
      <c r="DF115" s="55">
        <f>IF('Indicator Data'!AB118="No data","x",ROUND(IF('Indicator Data'!AB118&gt;DF$195,10,IF('Indicator Data'!AB118&lt;DF$194,0,10-(DF$195-'Indicator Data'!AB118)/(DF$195-DF$194)*10)),1))</f>
        <v>0</v>
      </c>
      <c r="DG115" s="55">
        <f t="shared" si="170"/>
        <v>1.4</v>
      </c>
      <c r="DH115" s="183">
        <f>IF('Indicator Data'!AD118="No data","x",'Indicator Data'!AD118/'Indicator Data'!$CJ118)</f>
        <v>5.1221069741282902E-4</v>
      </c>
      <c r="DI115" s="55">
        <f t="shared" si="171"/>
        <v>4.9000000000000004</v>
      </c>
      <c r="DJ115" s="55">
        <f>IF('Indicator Data'!AE118="No data","x",ROUND(IF('Indicator Data'!AE118&gt;DJ$195,0,IF('Indicator Data'!AE118&lt;DJ$194,10,(DJ$195-'Indicator Data'!AE118)/(DJ$195-DJ$194)*10)),1))</f>
        <v>2</v>
      </c>
      <c r="DK115" s="55">
        <f t="shared" si="172"/>
        <v>3.5</v>
      </c>
      <c r="DL115" s="55">
        <f t="shared" si="173"/>
        <v>2.9</v>
      </c>
      <c r="DM115" s="57">
        <f t="shared" si="209"/>
        <v>4.7</v>
      </c>
      <c r="DN115" s="58">
        <f t="shared" si="210"/>
        <v>4.0999999999999996</v>
      </c>
      <c r="DO115" s="55">
        <f>ROUND(IF('Indicator Data'!AH118=0,0,IF('Indicator Data'!AH118&gt;DO$195,10,IF('Indicator Data'!AH118&lt;DO$194,0,10-(DO$195-'Indicator Data'!AH118)/(DO$195-DO$194)*10))),1)</f>
        <v>2.1</v>
      </c>
      <c r="DP115" s="55">
        <f>ROUND(IF('Indicator Data'!AI118=0,0,IF(LOG('Indicator Data'!AI118)&gt;LOG(DP$195),10,IF(LOG('Indicator Data'!AI118)&lt;LOG(DP$194),0,10-(LOG(DP$195)-LOG('Indicator Data'!AI118))/(LOG(DP$195)-LOG(DP$194))*10))),1)</f>
        <v>2.7</v>
      </c>
      <c r="DQ115" s="57">
        <f t="shared" si="211"/>
        <v>2.4</v>
      </c>
      <c r="DR115" s="55">
        <f>'Indicator Data'!AJ118</f>
        <v>0</v>
      </c>
      <c r="DS115" s="55">
        <f>'Indicator Data'!AK118</f>
        <v>0</v>
      </c>
      <c r="DT115" s="57">
        <f t="shared" si="212"/>
        <v>0</v>
      </c>
      <c r="DU115" s="58">
        <f t="shared" si="213"/>
        <v>1.7</v>
      </c>
      <c r="DV115" s="15"/>
      <c r="DW115" s="103"/>
    </row>
    <row r="116" spans="1:127" s="4" customFormat="1" x14ac:dyDescent="0.3">
      <c r="A116" s="121" t="str">
        <f>'Indicator Data'!A119</f>
        <v>Mongolia</v>
      </c>
      <c r="B116" s="59" t="str">
        <f>'Indicator Data'!B119</f>
        <v>MNG</v>
      </c>
      <c r="C116" s="55">
        <f>ROUND(IF('Indicator Data'!C119=0,0.1,IF(LOG('Indicator Data'!C119)&gt;C$195,10,IF(LOG('Indicator Data'!C119)&lt;C$194,0,10-(C$195-LOG('Indicator Data'!C119))/(C$195-C$194)*10))),1)</f>
        <v>5.4</v>
      </c>
      <c r="D116" s="55">
        <f>ROUND(IF('Indicator Data'!D119=0,0.1,IF(LOG('Indicator Data'!D119)&gt;D$195,10,IF(LOG('Indicator Data'!D119)&lt;D$194,0,10-(D$195-LOG('Indicator Data'!D119))/(D$195-D$194)*10))),1)</f>
        <v>0.6</v>
      </c>
      <c r="E116" s="55">
        <f t="shared" si="174"/>
        <v>3.4</v>
      </c>
      <c r="F116" s="55">
        <f>IF('Indicator Data'!E119="No data",0.1,(ROUND(IF('Indicator Data'!E119=0,0,IF(LOG('Indicator Data'!E119)&gt;F$195,10,IF(LOG('Indicator Data'!E119)&lt;F$194,0,10-(F$195-LOG('Indicator Data'!E119))/(F$195-F$194)*10))),1)))</f>
        <v>5.3</v>
      </c>
      <c r="G116" s="55">
        <f>ROUND(IF('Indicator Data'!F119=0,0,IF(LOG('Indicator Data'!F119)&gt;G$195,10,IF(LOG('Indicator Data'!F119)&lt;G$194,0,10-(G$195-LOG('Indicator Data'!F119))/(G$195-G$194)*10))),1)</f>
        <v>0</v>
      </c>
      <c r="H116" s="55">
        <f>ROUND(IF('Indicator Data'!G119=0,0,IF(LOG('Indicator Data'!G119)&gt;H$195,10,IF(LOG('Indicator Data'!G119)&lt;H$194,0,10-(H$195-LOG('Indicator Data'!G119))/(H$195-H$194)*10))),1)</f>
        <v>0</v>
      </c>
      <c r="I116" s="55">
        <f>ROUND(IF('Indicator Data'!H119=0,0,IF(LOG('Indicator Data'!H119)&gt;I$195,10,IF(LOG('Indicator Data'!H119)&lt;I$194,0,10-(I$195-LOG('Indicator Data'!H119))/(I$195-I$194)*10))),1)</f>
        <v>0</v>
      </c>
      <c r="J116" s="55">
        <f t="shared" si="175"/>
        <v>0</v>
      </c>
      <c r="K116" s="55">
        <f>ROUND(IF('Indicator Data'!I119=0,0,IF(LOG('Indicator Data'!I119)&gt;K$195,10,IF(LOG('Indicator Data'!I119)&lt;K$194,0,10-(K$195-LOG('Indicator Data'!I119))/(K$195-K$194)*10))),1)</f>
        <v>0</v>
      </c>
      <c r="L116" s="55">
        <f t="shared" si="176"/>
        <v>0</v>
      </c>
      <c r="M116" s="55">
        <f>ROUND(IF('Indicator Data'!J119=0,0,IF(LOG('Indicator Data'!J119)&gt;M$195,10,IF(LOG('Indicator Data'!J119)&lt;M$194,0,10-(M$195-LOG('Indicator Data'!J119))/(M$195-M$194)*10))),1)</f>
        <v>7.8</v>
      </c>
      <c r="N116" s="56">
        <f>'Indicator Data'!C119/'Indicator Data'!$CK119</f>
        <v>4.8412105853206115E-4</v>
      </c>
      <c r="O116" s="56">
        <f>'Indicator Data'!D119/'Indicator Data'!$CK119</f>
        <v>5.2064207081843254E-6</v>
      </c>
      <c r="P116" s="56">
        <f>IF(F116=0.1,"x",'Indicator Data'!E119/'Indicator Data'!$CK119)</f>
        <v>4.6796387065768759E-3</v>
      </c>
      <c r="Q116" s="56">
        <f>'Indicator Data'!F119/'Indicator Data'!$CK119</f>
        <v>0</v>
      </c>
      <c r="R116" s="56">
        <f>'Indicator Data'!G119/'Indicator Data'!$CK119</f>
        <v>0</v>
      </c>
      <c r="S116" s="56">
        <f>'Indicator Data'!H119/'Indicator Data'!$CK119</f>
        <v>0</v>
      </c>
      <c r="T116" s="56">
        <f>'Indicator Data'!I119/'Indicator Data'!$CK119</f>
        <v>0</v>
      </c>
      <c r="U116" s="56">
        <f>'Indicator Data'!J119/'Indicator Data'!$CK119</f>
        <v>4.3636094588201113E-3</v>
      </c>
      <c r="V116" s="55">
        <f t="shared" si="177"/>
        <v>2.4</v>
      </c>
      <c r="W116" s="55">
        <f t="shared" si="178"/>
        <v>0.1</v>
      </c>
      <c r="X116" s="55">
        <f t="shared" si="179"/>
        <v>1.3</v>
      </c>
      <c r="Y116" s="55">
        <f t="shared" si="180"/>
        <v>3.1</v>
      </c>
      <c r="Z116" s="55">
        <f t="shared" si="181"/>
        <v>0</v>
      </c>
      <c r="AA116" s="55">
        <f t="shared" si="182"/>
        <v>0</v>
      </c>
      <c r="AB116" s="55">
        <f t="shared" si="183"/>
        <v>0</v>
      </c>
      <c r="AC116" s="55">
        <f t="shared" si="184"/>
        <v>0</v>
      </c>
      <c r="AD116" s="55">
        <f t="shared" si="185"/>
        <v>0</v>
      </c>
      <c r="AE116" s="55">
        <f t="shared" si="186"/>
        <v>0</v>
      </c>
      <c r="AF116" s="55">
        <f t="shared" si="187"/>
        <v>1.5</v>
      </c>
      <c r="AG116" s="55">
        <f>ROUND(IF('Indicator Data'!K119=0,0,IF('Indicator Data'!K119&gt;AG$195,10,IF('Indicator Data'!K119&lt;AG$194,0,10-(AG$195-'Indicator Data'!K119)/(AG$195-AG$194)*10))),1)</f>
        <v>1</v>
      </c>
      <c r="AH116" s="55">
        <f t="shared" si="188"/>
        <v>3.9</v>
      </c>
      <c r="AI116" s="55">
        <f t="shared" si="189"/>
        <v>0.4</v>
      </c>
      <c r="AJ116" s="55">
        <f t="shared" si="190"/>
        <v>0</v>
      </c>
      <c r="AK116" s="55">
        <f t="shared" si="191"/>
        <v>0</v>
      </c>
      <c r="AL116" s="55">
        <f t="shared" si="192"/>
        <v>0</v>
      </c>
      <c r="AM116" s="55">
        <f t="shared" si="193"/>
        <v>0</v>
      </c>
      <c r="AN116" s="55">
        <f t="shared" si="194"/>
        <v>5.5</v>
      </c>
      <c r="AO116" s="182">
        <f t="shared" si="195"/>
        <v>2.4</v>
      </c>
      <c r="AP116" s="182">
        <f t="shared" si="148"/>
        <v>4.3</v>
      </c>
      <c r="AQ116" s="182">
        <f t="shared" si="196"/>
        <v>0</v>
      </c>
      <c r="AR116" s="182">
        <f t="shared" si="197"/>
        <v>0</v>
      </c>
      <c r="AS116" s="55">
        <f t="shared" si="198"/>
        <v>3.3</v>
      </c>
      <c r="AT116" s="55">
        <f>IF('Indicator Data'!L119="No data","x",IF('Indicator Data'!CL119&lt;1000,"x",ROUND((IF('Indicator Data'!L119&gt;AT$195,10,IF('Indicator Data'!L119&lt;AT$194,0,10-(AT$195-'Indicator Data'!L119)/(AT$195-AT$194)*10))),1)))</f>
        <v>8.1</v>
      </c>
      <c r="AU116" s="182">
        <f t="shared" si="199"/>
        <v>5.7</v>
      </c>
      <c r="AV116" s="55">
        <f>IF('Indicator Data'!M119="No data","x",ROUND(IF('Indicator Data'!M119=0,0,IF(LOG('Indicator Data'!M119)&gt;AV$195,10,IF(LOG('Indicator Data'!M119)&lt;AV$194,0,10-(AV$195-LOG('Indicator Data'!M119))/(AV$195-AV$194)*10))),1))</f>
        <v>0</v>
      </c>
      <c r="AW116" s="56">
        <f>IF(AV116="x","x",'Indicator Data'!M119/'Indicator Data'!$CK119)</f>
        <v>1.2155429403132078E-6</v>
      </c>
      <c r="AX116" s="55">
        <f t="shared" si="149"/>
        <v>0</v>
      </c>
      <c r="AY116" s="55">
        <f t="shared" si="150"/>
        <v>0</v>
      </c>
      <c r="AZ116" s="55" t="str">
        <f>IF('Indicator Data'!N119="No data","x",ROUND(IF('Indicator Data'!N119=0,0,IF(LOG('Indicator Data'!N119)&gt;AZ$195,10,IF(LOG('Indicator Data'!N119)&lt;AZ$194,0,10-(AZ$195-LOG('Indicator Data'!N119))/(AZ$195-AZ$194)*10))),1))</f>
        <v>x</v>
      </c>
      <c r="BA116" s="56" t="str">
        <f>IF(AZ116="x","x",'Indicator Data'!N119/'Indicator Data'!$CK119)</f>
        <v>x</v>
      </c>
      <c r="BB116" s="55" t="str">
        <f t="shared" si="151"/>
        <v>x</v>
      </c>
      <c r="BC116" s="55" t="str">
        <f t="shared" si="152"/>
        <v>x</v>
      </c>
      <c r="BD116" s="55" t="str">
        <f>IF('Indicator Data'!O119="No data","x",ROUND(IF('Indicator Data'!O119=0,0,IF(LOG('Indicator Data'!O119)&gt;BD$195,10,IF(LOG('Indicator Data'!O119)&lt;BD$194,0,10-(BD$195-LOG('Indicator Data'!O119))/(BD$195-BD$194)*10))),1))</f>
        <v>x</v>
      </c>
      <c r="BE116" s="56" t="str">
        <f>IF(BD116="x","x",'Indicator Data'!O119/'Indicator Data'!$CK119)</f>
        <v>x</v>
      </c>
      <c r="BF116" s="55" t="str">
        <f t="shared" si="153"/>
        <v>x</v>
      </c>
      <c r="BG116" s="55" t="str">
        <f t="shared" si="154"/>
        <v>x</v>
      </c>
      <c r="BH116" s="55" t="str">
        <f>IF('Indicator Data'!P119="No data","x",ROUND(IF('Indicator Data'!P119=0,0,IF(LOG('Indicator Data'!P119)&gt;BH$195,10,IF(LOG('Indicator Data'!P119)&lt;BH$194,0,10-(BH$195-LOG('Indicator Data'!P119))/(BH$195-BH$194)*10))),1))</f>
        <v>x</v>
      </c>
      <c r="BI116" s="56" t="str">
        <f>IF(BH116="x","x",'Indicator Data'!P119/'Indicator Data'!$CK119)</f>
        <v>x</v>
      </c>
      <c r="BJ116" s="55" t="str">
        <f t="shared" si="155"/>
        <v>x</v>
      </c>
      <c r="BK116" s="55" t="str">
        <f t="shared" si="156"/>
        <v>x</v>
      </c>
      <c r="BL116" s="55">
        <f t="shared" si="157"/>
        <v>0</v>
      </c>
      <c r="BM116" s="55">
        <f>ROUND(IF('Indicator Data'!Q119=0,0,IF(LOG('Indicator Data'!Q119)&gt;BM$195,10,IF(LOG('Indicator Data'!Q119)&lt;BM$194,0,10-(BM$195-LOG('Indicator Data'!Q119))/(BM$195-BM$194)*10))),1)</f>
        <v>0</v>
      </c>
      <c r="BN116" s="55">
        <f>ROUND(IF('Indicator Data'!R119=0,0,IF(LOG('Indicator Data'!R119)&gt;BN$195,10,IF(LOG('Indicator Data'!R119)&lt;BN$194,0,10-(BN$195-LOG('Indicator Data'!R119))/(BN$195-BN$194)*10))),1)</f>
        <v>0</v>
      </c>
      <c r="BO116" s="55">
        <f t="shared" si="158"/>
        <v>0</v>
      </c>
      <c r="BP116" s="56">
        <f>'Indicator Data'!Q119/'Indicator Data'!$CK119</f>
        <v>0</v>
      </c>
      <c r="BQ116" s="56">
        <f>'Indicator Data'!R119/'Indicator Data'!$CK119</f>
        <v>0</v>
      </c>
      <c r="BR116" s="55">
        <f t="shared" si="200"/>
        <v>0</v>
      </c>
      <c r="BS116" s="55">
        <f t="shared" si="201"/>
        <v>0</v>
      </c>
      <c r="BT116" s="55">
        <f t="shared" si="135"/>
        <v>0</v>
      </c>
      <c r="BU116" s="55">
        <f t="shared" si="159"/>
        <v>0</v>
      </c>
      <c r="BV116" s="55">
        <f>ROUND(IF('Indicator Data'!S119=0,0,IF(LOG('Indicator Data'!S119)&gt;BV$195,10,IF(LOG('Indicator Data'!S119)&lt;BV$194,0,10-(BV$195-LOG('Indicator Data'!S119))/(BV$195-BV$194)*10))),1)</f>
        <v>0</v>
      </c>
      <c r="BW116" s="55">
        <f>ROUND(IF('Indicator Data'!T119=0,0,IF(LOG('Indicator Data'!T119)&gt;BW$195,10,IF(LOG('Indicator Data'!T119)&lt;BW$194,0,10-(BW$195-LOG('Indicator Data'!T119))/(BW$195-BW$194)*10))),1)</f>
        <v>0</v>
      </c>
      <c r="BX116" s="55">
        <f t="shared" si="160"/>
        <v>0</v>
      </c>
      <c r="BY116" s="56">
        <f>'Indicator Data'!S119/'Indicator Data'!$CK119</f>
        <v>0</v>
      </c>
      <c r="BZ116" s="56">
        <f>'Indicator Data'!T119/'Indicator Data'!$CK119</f>
        <v>0</v>
      </c>
      <c r="CA116" s="55">
        <f t="shared" si="202"/>
        <v>0</v>
      </c>
      <c r="CB116" s="55">
        <f t="shared" si="203"/>
        <v>0</v>
      </c>
      <c r="CC116" s="55">
        <f t="shared" si="161"/>
        <v>0</v>
      </c>
      <c r="CD116" s="55">
        <f t="shared" si="162"/>
        <v>0</v>
      </c>
      <c r="CE116" s="55">
        <f t="shared" si="163"/>
        <v>0</v>
      </c>
      <c r="CF116" s="55">
        <f>ROUND(IF('Indicator Data'!U119=0,0,IF(LOG('Indicator Data'!U119)&gt;CF$195,10,IF(LOG('Indicator Data'!U119)&lt;CF$194,0,10-(CF$195-LOG('Indicator Data'!U119))/(CF$195-CF$194)*10))),1)</f>
        <v>0</v>
      </c>
      <c r="CG116" s="56">
        <f>'Indicator Data'!U119/'Indicator Data'!$CK119</f>
        <v>0</v>
      </c>
      <c r="CH116" s="55">
        <f t="shared" si="204"/>
        <v>0</v>
      </c>
      <c r="CI116" s="55">
        <f t="shared" si="164"/>
        <v>0</v>
      </c>
      <c r="CJ116" s="55">
        <f>ROUND(IF('Indicator Data'!V119=0,0,IF(LOG('Indicator Data'!V119)&gt;CJ$195,10,IF(LOG('Indicator Data'!V119)&lt;CJ$194,0,10-(CJ$195-LOG('Indicator Data'!V119))/(CJ$195-CJ$194)*10))),1)</f>
        <v>0</v>
      </c>
      <c r="CK116" s="56">
        <f>IF('Indicator Data'!V119/'Indicator Data'!$CK119&gt;1,1,'Indicator Data'!V119/'Indicator Data'!$CK119)</f>
        <v>0</v>
      </c>
      <c r="CL116" s="55">
        <f t="shared" si="205"/>
        <v>0</v>
      </c>
      <c r="CM116" s="55">
        <f t="shared" si="165"/>
        <v>0</v>
      </c>
      <c r="CN116" s="55">
        <f>ROUND(IF('Indicator Data'!W119=0,0,IF(LOG('Indicator Data'!W119)&gt;CN$195,10,IF(LOG('Indicator Data'!W119)&lt;CN$194,0,10-(CN$195-LOG('Indicator Data'!W119))/(CN$195-CN$194)*10))),1)</f>
        <v>0</v>
      </c>
      <c r="CO116" s="56">
        <f>'Indicator Data'!W119/'Indicator Data'!$CK119</f>
        <v>0</v>
      </c>
      <c r="CP116" s="55">
        <f t="shared" si="206"/>
        <v>0</v>
      </c>
      <c r="CQ116" s="55">
        <f t="shared" si="166"/>
        <v>0</v>
      </c>
      <c r="CR116" s="55">
        <f t="shared" si="207"/>
        <v>0</v>
      </c>
      <c r="CS116" s="55">
        <f>IF('Indicator Data'!BZ119="No data","x",ROUND(IF('Indicator Data'!BZ119&gt;CS$195,0,IF('Indicator Data'!BZ119&lt;CS$194,10,(CS$195-'Indicator Data'!BZ119)/(CS$195-CS$194)*10)),1))</f>
        <v>4.5999999999999996</v>
      </c>
      <c r="CT116" s="55">
        <f>IF('Indicator Data'!CA119="No data","x",ROUND(IF('Indicator Data'!CA119&gt;CT$195,0,IF('Indicator Data'!CA119&lt;CT$194,10,(CT$195-'Indicator Data'!CA119)/(CT$195-CT$194)*10)),1))</f>
        <v>2.8</v>
      </c>
      <c r="CU116" s="55">
        <f>IF('Indicator Data'!AC119="No data","x",ROUND(IF('Indicator Data'!AC119&gt;CU$195,0,IF('Indicator Data'!AC119&lt;CU$194,10,(CU$195-'Indicator Data'!AC119)/(CU$195-CU$194)*10)),1))</f>
        <v>2.9</v>
      </c>
      <c r="CV116" s="55">
        <f t="shared" si="208"/>
        <v>3.4</v>
      </c>
      <c r="CW116" s="55">
        <f>IF('Indicator Data'!X119="No data","x",ROUND(IF(LOG('Indicator Data'!X119)&gt;CW$195,10,IF(LOG('Indicator Data'!X119)&lt;CW$194,0,10-(CW$195-LOG('Indicator Data'!X119))/(CW$195-CW$194)*10)),1))</f>
        <v>1</v>
      </c>
      <c r="CX116" s="55">
        <f>IF('Indicator Data'!Y119="No data","x",ROUND(IF('Indicator Data'!Y119&gt;CX$195,10,IF('Indicator Data'!Y119&lt;CX$194,0,10-(CX$195-'Indicator Data'!Y119)/(CX$195-CX$194)*10)),1))</f>
        <v>3.8</v>
      </c>
      <c r="CY116" s="55">
        <f>IF('Indicator Data'!Z119="No data","x",ROUND(IF('Indicator Data'!Z119&gt;CY$195,10,IF('Indicator Data'!Z119&lt;CY$194,0,10-(CY$195-'Indicator Data'!Z119)/(CY$195-CY$194)*10)),1))</f>
        <v>6.8</v>
      </c>
      <c r="CZ116" s="55" t="str">
        <f>IF('Indicator Data'!AA119="No data","x",ROUND(IF('Indicator Data'!AA119&gt;CZ$195,10,IF('Indicator Data'!AA119&lt;CZ$194,0,10-(CZ$195-'Indicator Data'!AA119)/(CZ$195-CZ$194)*10)),1))</f>
        <v>x</v>
      </c>
      <c r="DA116" s="55">
        <f t="shared" si="167"/>
        <v>3.9</v>
      </c>
      <c r="DB116" s="55">
        <f t="shared" si="168"/>
        <v>3.7</v>
      </c>
      <c r="DC116" s="55">
        <f>IF('Indicator Data'!AF119="No data","x",ROUND(IF('Indicator Data'!AF119&gt;DC$195,10,IF('Indicator Data'!AF119&lt;DC$194,0,10-(DC$195-'Indicator Data'!AF119)/(DC$195-DC$194)*10)),1))</f>
        <v>4.3</v>
      </c>
      <c r="DD116" s="55">
        <f>IF('Indicator Data'!AG119="No data","x",ROUND(IF('Indicator Data'!AG119&gt;DD$195,10,IF('Indicator Data'!AG119&lt;DD$194,0,10-(DD$195-'Indicator Data'!AG119)/(DD$195-DD$194)*10)),1))</f>
        <v>4.5</v>
      </c>
      <c r="DE116" s="55">
        <f t="shared" si="169"/>
        <v>4.0999999999999996</v>
      </c>
      <c r="DF116" s="55">
        <f>IF('Indicator Data'!AB119="No data","x",ROUND(IF('Indicator Data'!AB119&gt;DF$195,10,IF('Indicator Data'!AB119&lt;DF$194,0,10-(DF$195-'Indicator Data'!AB119)/(DF$195-DF$194)*10)),1))</f>
        <v>3.4</v>
      </c>
      <c r="DG116" s="55">
        <f t="shared" si="170"/>
        <v>3.4</v>
      </c>
      <c r="DH116" s="183">
        <f>IF('Indicator Data'!AD119="No data","x",'Indicator Data'!AD119/'Indicator Data'!$CJ119)</f>
        <v>8.8863642987678775E-4</v>
      </c>
      <c r="DI116" s="55">
        <f t="shared" si="171"/>
        <v>1.1000000000000001</v>
      </c>
      <c r="DJ116" s="55">
        <f>IF('Indicator Data'!AE119="No data","x",ROUND(IF('Indicator Data'!AE119&gt;DJ$195,0,IF('Indicator Data'!AE119&lt;DJ$194,10,(DJ$195-'Indicator Data'!AE119)/(DJ$195-DJ$194)*10)),1))</f>
        <v>4</v>
      </c>
      <c r="DK116" s="55">
        <f t="shared" si="172"/>
        <v>2.6</v>
      </c>
      <c r="DL116" s="55">
        <f t="shared" si="173"/>
        <v>3.4</v>
      </c>
      <c r="DM116" s="57">
        <f t="shared" si="209"/>
        <v>1.9</v>
      </c>
      <c r="DN116" s="58">
        <f t="shared" si="210"/>
        <v>2.7</v>
      </c>
      <c r="DO116" s="55">
        <f>ROUND(IF('Indicator Data'!AH119=0,0,IF('Indicator Data'!AH119&gt;DO$195,10,IF('Indicator Data'!AH119&lt;DO$194,0,10-(DO$195-'Indicator Data'!AH119)/(DO$195-DO$194)*10))),1)</f>
        <v>0.6</v>
      </c>
      <c r="DP116" s="55">
        <f>ROUND(IF('Indicator Data'!AI119=0,0,IF(LOG('Indicator Data'!AI119)&gt;LOG(DP$195),10,IF(LOG('Indicator Data'!AI119)&lt;LOG(DP$194),0,10-(LOG(DP$195)-LOG('Indicator Data'!AI119))/(LOG(DP$195)-LOG(DP$194))*10))),1)</f>
        <v>0</v>
      </c>
      <c r="DQ116" s="57">
        <f t="shared" si="211"/>
        <v>0.3</v>
      </c>
      <c r="DR116" s="55">
        <f>'Indicator Data'!AJ119</f>
        <v>0</v>
      </c>
      <c r="DS116" s="55">
        <f>'Indicator Data'!AK119</f>
        <v>0</v>
      </c>
      <c r="DT116" s="57">
        <f t="shared" si="212"/>
        <v>0</v>
      </c>
      <c r="DU116" s="58">
        <f t="shared" si="213"/>
        <v>0.2</v>
      </c>
      <c r="DV116" s="15"/>
      <c r="DW116" s="103"/>
    </row>
    <row r="117" spans="1:127" s="4" customFormat="1" x14ac:dyDescent="0.3">
      <c r="A117" s="121" t="str">
        <f>'Indicator Data'!A120</f>
        <v>Montenegro</v>
      </c>
      <c r="B117" s="59" t="str">
        <f>'Indicator Data'!B120</f>
        <v>MNE</v>
      </c>
      <c r="C117" s="55">
        <f>ROUND(IF('Indicator Data'!C120=0,0.1,IF(LOG('Indicator Data'!C120)&gt;C$195,10,IF(LOG('Indicator Data'!C120)&lt;C$194,0,10-(C$195-LOG('Indicator Data'!C120))/(C$195-C$194)*10))),1)</f>
        <v>5.3</v>
      </c>
      <c r="D117" s="55">
        <f>ROUND(IF('Indicator Data'!D120=0,0.1,IF(LOG('Indicator Data'!D120)&gt;D$195,10,IF(LOG('Indicator Data'!D120)&lt;D$194,0,10-(D$195-LOG('Indicator Data'!D120))/(D$195-D$194)*10))),1)</f>
        <v>0.1</v>
      </c>
      <c r="E117" s="55">
        <f t="shared" si="174"/>
        <v>3.1</v>
      </c>
      <c r="F117" s="55">
        <f>IF('Indicator Data'!E120="No data",0.1,(ROUND(IF('Indicator Data'!E120=0,0,IF(LOG('Indicator Data'!E120)&gt;F$195,10,IF(LOG('Indicator Data'!E120)&lt;F$194,0,10-(F$195-LOG('Indicator Data'!E120))/(F$195-F$194)*10))),1)))</f>
        <v>4.0999999999999996</v>
      </c>
      <c r="G117" s="55">
        <f>ROUND(IF('Indicator Data'!F120=0,0,IF(LOG('Indicator Data'!F120)&gt;G$195,10,IF(LOG('Indicator Data'!F120)&lt;G$194,0,10-(G$195-LOG('Indicator Data'!F120))/(G$195-G$194)*10))),1)</f>
        <v>5.6</v>
      </c>
      <c r="H117" s="55">
        <f>ROUND(IF('Indicator Data'!G120=0,0,IF(LOG('Indicator Data'!G120)&gt;H$195,10,IF(LOG('Indicator Data'!G120)&lt;H$194,0,10-(H$195-LOG('Indicator Data'!G120))/(H$195-H$194)*10))),1)</f>
        <v>0</v>
      </c>
      <c r="I117" s="55">
        <f>ROUND(IF('Indicator Data'!H120=0,0,IF(LOG('Indicator Data'!H120)&gt;I$195,10,IF(LOG('Indicator Data'!H120)&lt;I$194,0,10-(I$195-LOG('Indicator Data'!H120))/(I$195-I$194)*10))),1)</f>
        <v>0</v>
      </c>
      <c r="J117" s="55">
        <f t="shared" si="175"/>
        <v>0</v>
      </c>
      <c r="K117" s="55">
        <f>ROUND(IF('Indicator Data'!I120=0,0,IF(LOG('Indicator Data'!I120)&gt;K$195,10,IF(LOG('Indicator Data'!I120)&lt;K$194,0,10-(K$195-LOG('Indicator Data'!I120))/(K$195-K$194)*10))),1)</f>
        <v>0</v>
      </c>
      <c r="L117" s="55">
        <f t="shared" si="176"/>
        <v>0</v>
      </c>
      <c r="M117" s="55">
        <f>ROUND(IF('Indicator Data'!J120=0,0,IF(LOG('Indicator Data'!J120)&gt;M$195,10,IF(LOG('Indicator Data'!J120)&lt;M$194,0,10-(M$195-LOG('Indicator Data'!J120))/(M$195-M$194)*10))),1)</f>
        <v>0</v>
      </c>
      <c r="N117" s="56">
        <f>'Indicator Data'!C120/'Indicator Data'!$CK120</f>
        <v>2.071560176982627E-3</v>
      </c>
      <c r="O117" s="56">
        <f>'Indicator Data'!D120/'Indicator Data'!$CK120</f>
        <v>0</v>
      </c>
      <c r="P117" s="56">
        <f>IF(F117=0.1,"x",'Indicator Data'!E120/'Indicator Data'!$CK120)</f>
        <v>6.8570601351978207E-3</v>
      </c>
      <c r="Q117" s="56">
        <f>'Indicator Data'!F120/'Indicator Data'!$CK120</f>
        <v>3.6131665914856728E-5</v>
      </c>
      <c r="R117" s="56">
        <f>'Indicator Data'!G120/'Indicator Data'!$CK120</f>
        <v>0</v>
      </c>
      <c r="S117" s="56">
        <f>'Indicator Data'!H120/'Indicator Data'!$CK120</f>
        <v>0</v>
      </c>
      <c r="T117" s="56">
        <f>'Indicator Data'!I120/'Indicator Data'!$CK120</f>
        <v>0</v>
      </c>
      <c r="U117" s="56">
        <f>'Indicator Data'!J120/'Indicator Data'!$CK120</f>
        <v>0</v>
      </c>
      <c r="V117" s="55">
        <f t="shared" si="177"/>
        <v>10</v>
      </c>
      <c r="W117" s="55">
        <f t="shared" si="178"/>
        <v>0</v>
      </c>
      <c r="X117" s="55">
        <f t="shared" si="179"/>
        <v>7.6</v>
      </c>
      <c r="Y117" s="55">
        <f t="shared" si="180"/>
        <v>4.5999999999999996</v>
      </c>
      <c r="Z117" s="55">
        <f t="shared" si="181"/>
        <v>9</v>
      </c>
      <c r="AA117" s="55">
        <f t="shared" si="182"/>
        <v>0</v>
      </c>
      <c r="AB117" s="55">
        <f t="shared" si="183"/>
        <v>0</v>
      </c>
      <c r="AC117" s="55">
        <f t="shared" si="184"/>
        <v>0</v>
      </c>
      <c r="AD117" s="55">
        <f t="shared" si="185"/>
        <v>0</v>
      </c>
      <c r="AE117" s="55">
        <f t="shared" si="186"/>
        <v>0</v>
      </c>
      <c r="AF117" s="55">
        <f t="shared" si="187"/>
        <v>0</v>
      </c>
      <c r="AG117" s="55">
        <f>ROUND(IF('Indicator Data'!K120=0,0,IF('Indicator Data'!K120&gt;AG$195,10,IF('Indicator Data'!K120&lt;AG$194,0,10-(AG$195-'Indicator Data'!K120)/(AG$195-AG$194)*10))),1)</f>
        <v>0</v>
      </c>
      <c r="AH117" s="55">
        <f t="shared" si="188"/>
        <v>7.7</v>
      </c>
      <c r="AI117" s="55">
        <f t="shared" si="189"/>
        <v>0.1</v>
      </c>
      <c r="AJ117" s="55">
        <f t="shared" si="190"/>
        <v>0</v>
      </c>
      <c r="AK117" s="55">
        <f t="shared" si="191"/>
        <v>0</v>
      </c>
      <c r="AL117" s="55">
        <f t="shared" si="192"/>
        <v>0</v>
      </c>
      <c r="AM117" s="55">
        <f t="shared" si="193"/>
        <v>0</v>
      </c>
      <c r="AN117" s="55">
        <f t="shared" si="194"/>
        <v>0</v>
      </c>
      <c r="AO117" s="182">
        <f t="shared" si="195"/>
        <v>5.8</v>
      </c>
      <c r="AP117" s="182">
        <f t="shared" si="148"/>
        <v>4.4000000000000004</v>
      </c>
      <c r="AQ117" s="182">
        <f t="shared" si="196"/>
        <v>7.7</v>
      </c>
      <c r="AR117" s="182">
        <f t="shared" si="197"/>
        <v>0</v>
      </c>
      <c r="AS117" s="55">
        <f t="shared" si="198"/>
        <v>0</v>
      </c>
      <c r="AT117" s="55">
        <f>IF('Indicator Data'!L120="No data","x",IF('Indicator Data'!CL120&lt;1000,"x",ROUND((IF('Indicator Data'!L120&gt;AT$195,10,IF('Indicator Data'!L120&lt;AT$194,0,10-(AT$195-'Indicator Data'!L120)/(AT$195-AT$194)*10))),1)))</f>
        <v>4</v>
      </c>
      <c r="AU117" s="182">
        <f t="shared" si="199"/>
        <v>2</v>
      </c>
      <c r="AV117" s="55">
        <f>IF('Indicator Data'!M120="No data","x",ROUND(IF('Indicator Data'!M120=0,0,IF(LOG('Indicator Data'!M120)&gt;AV$195,10,IF(LOG('Indicator Data'!M120)&lt;AV$194,0,10-(AV$195-LOG('Indicator Data'!M120))/(AV$195-AV$194)*10))),1))</f>
        <v>2.4</v>
      </c>
      <c r="AW117" s="56">
        <f>IF(AV117="x","x",'Indicator Data'!M120/'Indicator Data'!$CK120)</f>
        <v>7.3931310059856866E-4</v>
      </c>
      <c r="AX117" s="55">
        <f t="shared" si="149"/>
        <v>0</v>
      </c>
      <c r="AY117" s="55">
        <f t="shared" si="150"/>
        <v>1.3</v>
      </c>
      <c r="AZ117" s="55" t="str">
        <f>IF('Indicator Data'!N120="No data","x",ROUND(IF('Indicator Data'!N120=0,0,IF(LOG('Indicator Data'!N120)&gt;AZ$195,10,IF(LOG('Indicator Data'!N120)&lt;AZ$194,0,10-(AZ$195-LOG('Indicator Data'!N120))/(AZ$195-AZ$194)*10))),1))</f>
        <v>x</v>
      </c>
      <c r="BA117" s="56" t="str">
        <f>IF(AZ117="x","x",'Indicator Data'!N120/'Indicator Data'!$CK120)</f>
        <v>x</v>
      </c>
      <c r="BB117" s="55" t="str">
        <f t="shared" si="151"/>
        <v>x</v>
      </c>
      <c r="BC117" s="55" t="str">
        <f t="shared" si="152"/>
        <v>x</v>
      </c>
      <c r="BD117" s="55" t="str">
        <f>IF('Indicator Data'!O120="No data","x",ROUND(IF('Indicator Data'!O120=0,0,IF(LOG('Indicator Data'!O120)&gt;BD$195,10,IF(LOG('Indicator Data'!O120)&lt;BD$194,0,10-(BD$195-LOG('Indicator Data'!O120))/(BD$195-BD$194)*10))),1))</f>
        <v>x</v>
      </c>
      <c r="BE117" s="56" t="str">
        <f>IF(BD117="x","x",'Indicator Data'!O120/'Indicator Data'!$CK120)</f>
        <v>x</v>
      </c>
      <c r="BF117" s="55" t="str">
        <f t="shared" si="153"/>
        <v>x</v>
      </c>
      <c r="BG117" s="55" t="str">
        <f t="shared" si="154"/>
        <v>x</v>
      </c>
      <c r="BH117" s="55" t="str">
        <f>IF('Indicator Data'!P120="No data","x",ROUND(IF('Indicator Data'!P120=0,0,IF(LOG('Indicator Data'!P120)&gt;BH$195,10,IF(LOG('Indicator Data'!P120)&lt;BH$194,0,10-(BH$195-LOG('Indicator Data'!P120))/(BH$195-BH$194)*10))),1))</f>
        <v>x</v>
      </c>
      <c r="BI117" s="56" t="str">
        <f>IF(BH117="x","x",'Indicator Data'!P120/'Indicator Data'!$CK120)</f>
        <v>x</v>
      </c>
      <c r="BJ117" s="55" t="str">
        <f t="shared" si="155"/>
        <v>x</v>
      </c>
      <c r="BK117" s="55" t="str">
        <f t="shared" si="156"/>
        <v>x</v>
      </c>
      <c r="BL117" s="55">
        <f t="shared" si="157"/>
        <v>1.3</v>
      </c>
      <c r="BM117" s="55">
        <f>ROUND(IF('Indicator Data'!Q120=0,0,IF(LOG('Indicator Data'!Q120)&gt;BM$195,10,IF(LOG('Indicator Data'!Q120)&lt;BM$194,0,10-(BM$195-LOG('Indicator Data'!Q120))/(BM$195-BM$194)*10))),1)</f>
        <v>0</v>
      </c>
      <c r="BN117" s="55">
        <f>ROUND(IF('Indicator Data'!R120=0,0,IF(LOG('Indicator Data'!R120)&gt;BN$195,10,IF(LOG('Indicator Data'!R120)&lt;BN$194,0,10-(BN$195-LOG('Indicator Data'!R120))/(BN$195-BN$194)*10))),1)</f>
        <v>0</v>
      </c>
      <c r="BO117" s="55">
        <f t="shared" si="158"/>
        <v>0</v>
      </c>
      <c r="BP117" s="56">
        <f>'Indicator Data'!Q120/'Indicator Data'!$CK120</f>
        <v>0</v>
      </c>
      <c r="BQ117" s="56">
        <f>'Indicator Data'!R120/'Indicator Data'!$CK120</f>
        <v>0</v>
      </c>
      <c r="BR117" s="55">
        <f t="shared" si="200"/>
        <v>0</v>
      </c>
      <c r="BS117" s="55">
        <f t="shared" si="201"/>
        <v>0</v>
      </c>
      <c r="BT117" s="55">
        <f t="shared" si="135"/>
        <v>0</v>
      </c>
      <c r="BU117" s="55">
        <f t="shared" si="159"/>
        <v>0</v>
      </c>
      <c r="BV117" s="55">
        <f>ROUND(IF('Indicator Data'!S120=0,0,IF(LOG('Indicator Data'!S120)&gt;BV$195,10,IF(LOG('Indicator Data'!S120)&lt;BV$194,0,10-(BV$195-LOG('Indicator Data'!S120))/(BV$195-BV$194)*10))),1)</f>
        <v>0</v>
      </c>
      <c r="BW117" s="55">
        <f>ROUND(IF('Indicator Data'!T120=0,0,IF(LOG('Indicator Data'!T120)&gt;BW$195,10,IF(LOG('Indicator Data'!T120)&lt;BW$194,0,10-(BW$195-LOG('Indicator Data'!T120))/(BW$195-BW$194)*10))),1)</f>
        <v>0</v>
      </c>
      <c r="BX117" s="55">
        <f t="shared" si="160"/>
        <v>0</v>
      </c>
      <c r="BY117" s="56">
        <f>'Indicator Data'!S120/'Indicator Data'!$CK120</f>
        <v>0</v>
      </c>
      <c r="BZ117" s="56">
        <f>'Indicator Data'!T120/'Indicator Data'!$CK120</f>
        <v>0</v>
      </c>
      <c r="CA117" s="55">
        <f t="shared" si="202"/>
        <v>0</v>
      </c>
      <c r="CB117" s="55">
        <f t="shared" si="203"/>
        <v>0</v>
      </c>
      <c r="CC117" s="55">
        <f t="shared" si="161"/>
        <v>0</v>
      </c>
      <c r="CD117" s="55">
        <f t="shared" si="162"/>
        <v>0</v>
      </c>
      <c r="CE117" s="55">
        <f t="shared" si="163"/>
        <v>0</v>
      </c>
      <c r="CF117" s="55">
        <f>ROUND(IF('Indicator Data'!U120=0,0,IF(LOG('Indicator Data'!U120)&gt;CF$195,10,IF(LOG('Indicator Data'!U120)&lt;CF$194,0,10-(CF$195-LOG('Indicator Data'!U120))/(CF$195-CF$194)*10))),1)</f>
        <v>0</v>
      </c>
      <c r="CG117" s="56">
        <f>'Indicator Data'!U120/'Indicator Data'!$CK120</f>
        <v>0</v>
      </c>
      <c r="CH117" s="55">
        <f t="shared" si="204"/>
        <v>0</v>
      </c>
      <c r="CI117" s="55">
        <f t="shared" si="164"/>
        <v>0</v>
      </c>
      <c r="CJ117" s="55">
        <f>ROUND(IF('Indicator Data'!V120=0,0,IF(LOG('Indicator Data'!V120)&gt;CJ$195,10,IF(LOG('Indicator Data'!V120)&lt;CJ$194,0,10-(CJ$195-LOG('Indicator Data'!V120))/(CJ$195-CJ$194)*10))),1)</f>
        <v>6</v>
      </c>
      <c r="CK117" s="56">
        <f>IF('Indicator Data'!V120/'Indicator Data'!$CK120&gt;1,1,'Indicator Data'!V120/'Indicator Data'!$CK120)</f>
        <v>0.2494671099498047</v>
      </c>
      <c r="CL117" s="55">
        <f t="shared" si="205"/>
        <v>2.5</v>
      </c>
      <c r="CM117" s="55">
        <f t="shared" si="165"/>
        <v>4.5</v>
      </c>
      <c r="CN117" s="55">
        <f>ROUND(IF('Indicator Data'!W120=0,0,IF(LOG('Indicator Data'!W120)&gt;CN$195,10,IF(LOG('Indicator Data'!W120)&lt;CN$194,0,10-(CN$195-LOG('Indicator Data'!W120))/(CN$195-CN$194)*10))),1)</f>
        <v>6.2</v>
      </c>
      <c r="CO117" s="56">
        <f>'Indicator Data'!W120/'Indicator Data'!$CK120</f>
        <v>0.34332084748495584</v>
      </c>
      <c r="CP117" s="55">
        <f t="shared" si="206"/>
        <v>3.4</v>
      </c>
      <c r="CQ117" s="55">
        <f t="shared" si="166"/>
        <v>5</v>
      </c>
      <c r="CR117" s="55">
        <f t="shared" si="207"/>
        <v>2.7</v>
      </c>
      <c r="CS117" s="55">
        <f>IF('Indicator Data'!BZ120="No data","x",ROUND(IF('Indicator Data'!BZ120&gt;CS$195,0,IF('Indicator Data'!BZ120&lt;CS$194,10,(CS$195-'Indicator Data'!BZ120)/(CS$195-CS$194)*10)),1))</f>
        <v>0.2</v>
      </c>
      <c r="CT117" s="55">
        <f>IF('Indicator Data'!CA120="No data","x",ROUND(IF('Indicator Data'!CA120&gt;CT$195,0,IF('Indicator Data'!CA120&lt;CT$194,10,(CT$195-'Indicator Data'!CA120)/(CT$195-CT$194)*10)),1))</f>
        <v>0.5</v>
      </c>
      <c r="CU117" s="55" t="str">
        <f>IF('Indicator Data'!AC120="No data","x",ROUND(IF('Indicator Data'!AC120&gt;CU$195,0,IF('Indicator Data'!AC120&lt;CU$194,10,(CU$195-'Indicator Data'!AC120)/(CU$195-CU$194)*10)),1))</f>
        <v>x</v>
      </c>
      <c r="CV117" s="55">
        <f t="shared" si="208"/>
        <v>0.4</v>
      </c>
      <c r="CW117" s="55">
        <f>IF('Indicator Data'!X120="No data","x",ROUND(IF(LOG('Indicator Data'!X120)&gt;CW$195,10,IF(LOG('Indicator Data'!X120)&lt;CW$194,0,10-(CW$195-LOG('Indicator Data'!X120))/(CW$195-CW$194)*10)),1))</f>
        <v>5.6</v>
      </c>
      <c r="CX117" s="55">
        <f>IF('Indicator Data'!Y120="No data","x",ROUND(IF('Indicator Data'!Y120&gt;CX$195,10,IF('Indicator Data'!Y120&lt;CX$194,0,10-(CX$195-'Indicator Data'!Y120)/(CX$195-CX$194)*10)),1))</f>
        <v>1</v>
      </c>
      <c r="CY117" s="55">
        <f>IF('Indicator Data'!Z120="No data","x",ROUND(IF('Indicator Data'!Z120&gt;CY$195,10,IF('Indicator Data'!Z120&lt;CY$194,0,10-(CY$195-'Indicator Data'!Z120)/(CY$195-CY$194)*10)),1))</f>
        <v>6.7</v>
      </c>
      <c r="CZ117" s="55">
        <f>IF('Indicator Data'!AA120="No data","x",ROUND(IF('Indicator Data'!AA120&gt;CZ$195,10,IF('Indicator Data'!AA120&lt;CZ$194,0,10-(CZ$195-'Indicator Data'!AA120)/(CZ$195-CZ$194)*10)),1))</f>
        <v>3</v>
      </c>
      <c r="DA117" s="55">
        <f t="shared" si="167"/>
        <v>4.0999999999999996</v>
      </c>
      <c r="DB117" s="55">
        <f t="shared" si="168"/>
        <v>2.9</v>
      </c>
      <c r="DC117" s="55">
        <f>IF('Indicator Data'!AF120="No data","x",ROUND(IF('Indicator Data'!AF120&gt;DC$195,10,IF('Indicator Data'!AF120&lt;DC$194,0,10-(DC$195-'Indicator Data'!AF120)/(DC$195-DC$194)*10)),1))</f>
        <v>3</v>
      </c>
      <c r="DD117" s="55">
        <f>IF('Indicator Data'!AG120="No data","x",ROUND(IF('Indicator Data'!AG120&gt;DD$195,10,IF('Indicator Data'!AG120&lt;DD$194,0,10-(DD$195-'Indicator Data'!AG120)/(DD$195-DD$194)*10)),1))</f>
        <v>0.6</v>
      </c>
      <c r="DE117" s="55">
        <f t="shared" si="169"/>
        <v>3.3</v>
      </c>
      <c r="DF117" s="55">
        <f>IF('Indicator Data'!AB120="No data","x",ROUND(IF('Indicator Data'!AB120&gt;DF$195,10,IF('Indicator Data'!AB120&lt;DF$194,0,10-(DF$195-'Indicator Data'!AB120)/(DF$195-DF$194)*10)),1))</f>
        <v>0</v>
      </c>
      <c r="DG117" s="55">
        <f t="shared" si="170"/>
        <v>0.2</v>
      </c>
      <c r="DH117" s="183">
        <f>IF('Indicator Data'!AD120="No data","x",'Indicator Data'!AD120/'Indicator Data'!$CJ120)</f>
        <v>5.0478671566972619E-4</v>
      </c>
      <c r="DI117" s="55">
        <f t="shared" si="171"/>
        <v>5</v>
      </c>
      <c r="DJ117" s="55">
        <f>IF('Indicator Data'!AE120="No data","x",ROUND(IF('Indicator Data'!AE120&gt;DJ$195,0,IF('Indicator Data'!AE120&lt;DJ$194,10,(DJ$195-'Indicator Data'!AE120)/(DJ$195-DJ$194)*10)),1))</f>
        <v>8</v>
      </c>
      <c r="DK117" s="55">
        <f t="shared" si="172"/>
        <v>6.5</v>
      </c>
      <c r="DL117" s="55">
        <f t="shared" si="173"/>
        <v>3.3</v>
      </c>
      <c r="DM117" s="57">
        <f t="shared" si="209"/>
        <v>2.6</v>
      </c>
      <c r="DN117" s="58">
        <f t="shared" si="210"/>
        <v>4.2</v>
      </c>
      <c r="DO117" s="55">
        <f>ROUND(IF('Indicator Data'!AH120=0,0,IF('Indicator Data'!AH120&gt;DO$195,10,IF('Indicator Data'!AH120&lt;DO$194,0,10-(DO$195-'Indicator Data'!AH120)/(DO$195-DO$194)*10))),1)</f>
        <v>0.1</v>
      </c>
      <c r="DP117" s="55">
        <f>ROUND(IF('Indicator Data'!AI120=0,0,IF(LOG('Indicator Data'!AI120)&gt;LOG(DP$195),10,IF(LOG('Indicator Data'!AI120)&lt;LOG(DP$194),0,10-(LOG(DP$195)-LOG('Indicator Data'!AI120))/(LOG(DP$195)-LOG(DP$194))*10))),1)</f>
        <v>0</v>
      </c>
      <c r="DQ117" s="57">
        <f t="shared" si="211"/>
        <v>0.1</v>
      </c>
      <c r="DR117" s="55">
        <f>'Indicator Data'!AJ120</f>
        <v>0</v>
      </c>
      <c r="DS117" s="55">
        <f>'Indicator Data'!AK120</f>
        <v>0</v>
      </c>
      <c r="DT117" s="57">
        <f t="shared" si="212"/>
        <v>0</v>
      </c>
      <c r="DU117" s="58">
        <f t="shared" si="213"/>
        <v>0.1</v>
      </c>
      <c r="DV117" s="15"/>
      <c r="DW117" s="103"/>
    </row>
    <row r="118" spans="1:127" s="4" customFormat="1" x14ac:dyDescent="0.3">
      <c r="A118" s="121" t="str">
        <f>'Indicator Data'!A121</f>
        <v>Morocco</v>
      </c>
      <c r="B118" s="59" t="str">
        <f>'Indicator Data'!B121</f>
        <v>MAR</v>
      </c>
      <c r="C118" s="55">
        <f>ROUND(IF('Indicator Data'!C121=0,0.1,IF(LOG('Indicator Data'!C121)&gt;C$195,10,IF(LOG('Indicator Data'!C121)&lt;C$194,0,10-(C$195-LOG('Indicator Data'!C121))/(C$195-C$194)*10))),1)</f>
        <v>8.9</v>
      </c>
      <c r="D118" s="55">
        <f>ROUND(IF('Indicator Data'!D121=0,0.1,IF(LOG('Indicator Data'!D121)&gt;D$195,10,IF(LOG('Indicator Data'!D121)&lt;D$194,0,10-(D$195-LOG('Indicator Data'!D121))/(D$195-D$194)*10))),1)</f>
        <v>0.1</v>
      </c>
      <c r="E118" s="55">
        <f t="shared" si="174"/>
        <v>6.2</v>
      </c>
      <c r="F118" s="55">
        <f>IF('Indicator Data'!E121="No data",0.1,(ROUND(IF('Indicator Data'!E121=0,0,IF(LOG('Indicator Data'!E121)&gt;F$195,10,IF(LOG('Indicator Data'!E121)&lt;F$194,0,10-(F$195-LOG('Indicator Data'!E121))/(F$195-F$194)*10))),1)))</f>
        <v>7.8</v>
      </c>
      <c r="G118" s="55">
        <f>ROUND(IF('Indicator Data'!F121=0,0,IF(LOG('Indicator Data'!F121)&gt;G$195,10,IF(LOG('Indicator Data'!F121)&lt;G$194,0,10-(G$195-LOG('Indicator Data'!F121))/(G$195-G$194)*10))),1)</f>
        <v>6.7</v>
      </c>
      <c r="H118" s="55">
        <f>ROUND(IF('Indicator Data'!G121=0,0,IF(LOG('Indicator Data'!G121)&gt;H$195,10,IF(LOG('Indicator Data'!G121)&lt;H$194,0,10-(H$195-LOG('Indicator Data'!G121))/(H$195-H$194)*10))),1)</f>
        <v>0</v>
      </c>
      <c r="I118" s="55">
        <f>ROUND(IF('Indicator Data'!H121=0,0,IF(LOG('Indicator Data'!H121)&gt;I$195,10,IF(LOG('Indicator Data'!H121)&lt;I$194,0,10-(I$195-LOG('Indicator Data'!H121))/(I$195-I$194)*10))),1)</f>
        <v>0</v>
      </c>
      <c r="J118" s="55">
        <f t="shared" si="175"/>
        <v>0</v>
      </c>
      <c r="K118" s="55">
        <f>ROUND(IF('Indicator Data'!I121=0,0,IF(LOG('Indicator Data'!I121)&gt;K$195,10,IF(LOG('Indicator Data'!I121)&lt;K$194,0,10-(K$195-LOG('Indicator Data'!I121))/(K$195-K$194)*10))),1)</f>
        <v>0</v>
      </c>
      <c r="L118" s="55">
        <f t="shared" si="176"/>
        <v>0</v>
      </c>
      <c r="M118" s="55">
        <f>ROUND(IF('Indicator Data'!J121=0,0,IF(LOG('Indicator Data'!J121)&gt;M$195,10,IF(LOG('Indicator Data'!J121)&lt;M$194,0,10-(M$195-LOG('Indicator Data'!J121))/(M$195-M$194)*10))),1)</f>
        <v>7.2</v>
      </c>
      <c r="N118" s="56">
        <f>'Indicator Data'!C121/'Indicator Data'!$CK121</f>
        <v>1.0761796777177457E-3</v>
      </c>
      <c r="O118" s="56">
        <f>'Indicator Data'!D121/'Indicator Data'!$CK121</f>
        <v>0</v>
      </c>
      <c r="P118" s="56">
        <f>IF(F118=0.1,"x",'Indicator Data'!E121/'Indicator Data'!$CK121)</f>
        <v>3.9546448981495801E-3</v>
      </c>
      <c r="Q118" s="56">
        <f>'Indicator Data'!F121/'Indicator Data'!$CK121</f>
        <v>3.1575181745453735E-6</v>
      </c>
      <c r="R118" s="56">
        <f>'Indicator Data'!G121/'Indicator Data'!$CK121</f>
        <v>0</v>
      </c>
      <c r="S118" s="56">
        <f>'Indicator Data'!H121/'Indicator Data'!$CK121</f>
        <v>0</v>
      </c>
      <c r="T118" s="56">
        <f>'Indicator Data'!I121/'Indicator Data'!$CK121</f>
        <v>0</v>
      </c>
      <c r="U118" s="56">
        <f>'Indicator Data'!J121/'Indicator Data'!$CK121</f>
        <v>2.2849503838306593E-4</v>
      </c>
      <c r="V118" s="55">
        <f t="shared" si="177"/>
        <v>5.4</v>
      </c>
      <c r="W118" s="55">
        <f t="shared" si="178"/>
        <v>0</v>
      </c>
      <c r="X118" s="55">
        <f t="shared" si="179"/>
        <v>3.1</v>
      </c>
      <c r="Y118" s="55">
        <f t="shared" si="180"/>
        <v>2.6</v>
      </c>
      <c r="Z118" s="55">
        <f t="shared" si="181"/>
        <v>6.7</v>
      </c>
      <c r="AA118" s="55">
        <f t="shared" si="182"/>
        <v>0</v>
      </c>
      <c r="AB118" s="55">
        <f t="shared" si="183"/>
        <v>0</v>
      </c>
      <c r="AC118" s="55">
        <f t="shared" si="184"/>
        <v>0</v>
      </c>
      <c r="AD118" s="55">
        <f t="shared" si="185"/>
        <v>0</v>
      </c>
      <c r="AE118" s="55">
        <f t="shared" si="186"/>
        <v>0</v>
      </c>
      <c r="AF118" s="55">
        <f t="shared" si="187"/>
        <v>0.1</v>
      </c>
      <c r="AG118" s="55">
        <f>ROUND(IF('Indicator Data'!K121=0,0,IF('Indicator Data'!K121&gt;AG$195,10,IF('Indicator Data'!K121&lt;AG$194,0,10-(AG$195-'Indicator Data'!K121)/(AG$195-AG$194)*10))),1)</f>
        <v>1.9</v>
      </c>
      <c r="AH118" s="55">
        <f t="shared" si="188"/>
        <v>7.2</v>
      </c>
      <c r="AI118" s="55">
        <f t="shared" si="189"/>
        <v>0.1</v>
      </c>
      <c r="AJ118" s="55">
        <f t="shared" si="190"/>
        <v>0</v>
      </c>
      <c r="AK118" s="55">
        <f t="shared" si="191"/>
        <v>0</v>
      </c>
      <c r="AL118" s="55">
        <f t="shared" si="192"/>
        <v>0</v>
      </c>
      <c r="AM118" s="55">
        <f t="shared" si="193"/>
        <v>0</v>
      </c>
      <c r="AN118" s="55">
        <f t="shared" si="194"/>
        <v>4.5</v>
      </c>
      <c r="AO118" s="182">
        <f t="shared" si="195"/>
        <v>4.8</v>
      </c>
      <c r="AP118" s="182">
        <f t="shared" si="148"/>
        <v>5.8</v>
      </c>
      <c r="AQ118" s="182">
        <f t="shared" si="196"/>
        <v>6.7</v>
      </c>
      <c r="AR118" s="182">
        <f t="shared" si="197"/>
        <v>0</v>
      </c>
      <c r="AS118" s="55">
        <f t="shared" si="198"/>
        <v>3.2</v>
      </c>
      <c r="AT118" s="55">
        <f>IF('Indicator Data'!L121="No data","x",IF('Indicator Data'!CL121&lt;1000,"x",ROUND((IF('Indicator Data'!L121&gt;AT$195,10,IF('Indicator Data'!L121&lt;AT$194,0,10-(AT$195-'Indicator Data'!L121)/(AT$195-AT$194)*10))),1)))</f>
        <v>9.1</v>
      </c>
      <c r="AU118" s="182">
        <f t="shared" si="199"/>
        <v>6.2</v>
      </c>
      <c r="AV118" s="55">
        <f>IF('Indicator Data'!M121="No data","x",ROUND(IF('Indicator Data'!M121=0,0,IF(LOG('Indicator Data'!M121)&gt;AV$195,10,IF(LOG('Indicator Data'!M121)&lt;AV$194,0,10-(AV$195-LOG('Indicator Data'!M121))/(AV$195-AV$194)*10))),1))</f>
        <v>0</v>
      </c>
      <c r="AW118" s="56">
        <f>IF(AV118="x","x",'Indicator Data'!M121/'Indicator Data'!$CK121)</f>
        <v>0</v>
      </c>
      <c r="AX118" s="55">
        <f t="shared" si="149"/>
        <v>0</v>
      </c>
      <c r="AY118" s="55">
        <f t="shared" si="150"/>
        <v>0</v>
      </c>
      <c r="AZ118" s="55">
        <f>IF('Indicator Data'!N121="No data","x",ROUND(IF('Indicator Data'!N121=0,0,IF(LOG('Indicator Data'!N121)&gt;AZ$195,10,IF(LOG('Indicator Data'!N121)&lt;AZ$194,0,10-(AZ$195-LOG('Indicator Data'!N121))/(AZ$195-AZ$194)*10))),1))</f>
        <v>0</v>
      </c>
      <c r="BA118" s="56">
        <f>IF(AZ118="x","x",'Indicator Data'!N121/'Indicator Data'!$CK121)</f>
        <v>0</v>
      </c>
      <c r="BB118" s="55">
        <f t="shared" si="151"/>
        <v>0</v>
      </c>
      <c r="BC118" s="55">
        <f t="shared" si="152"/>
        <v>0</v>
      </c>
      <c r="BD118" s="55">
        <f>IF('Indicator Data'!O121="No data","x",ROUND(IF('Indicator Data'!O121=0,0,IF(LOG('Indicator Data'!O121)&gt;BD$195,10,IF(LOG('Indicator Data'!O121)&lt;BD$194,0,10-(BD$195-LOG('Indicator Data'!O121))/(BD$195-BD$194)*10))),1))</f>
        <v>0</v>
      </c>
      <c r="BE118" s="56">
        <f>IF(BD118="x","x",'Indicator Data'!O121/'Indicator Data'!$CK121)</f>
        <v>0</v>
      </c>
      <c r="BF118" s="55">
        <f t="shared" si="153"/>
        <v>0</v>
      </c>
      <c r="BG118" s="55">
        <f t="shared" si="154"/>
        <v>0</v>
      </c>
      <c r="BH118" s="55">
        <f>IF('Indicator Data'!P121="No data","x",ROUND(IF('Indicator Data'!P121=0,0,IF(LOG('Indicator Data'!P121)&gt;BH$195,10,IF(LOG('Indicator Data'!P121)&lt;BH$194,0,10-(BH$195-LOG('Indicator Data'!P121))/(BH$195-BH$194)*10))),1))</f>
        <v>0</v>
      </c>
      <c r="BI118" s="56">
        <f>IF(BH118="x","x",'Indicator Data'!P121/'Indicator Data'!$CK121)</f>
        <v>0</v>
      </c>
      <c r="BJ118" s="55">
        <f t="shared" si="155"/>
        <v>0</v>
      </c>
      <c r="BK118" s="55">
        <f t="shared" si="156"/>
        <v>0</v>
      </c>
      <c r="BL118" s="55">
        <f t="shared" si="157"/>
        <v>0</v>
      </c>
      <c r="BM118" s="55">
        <f>ROUND(IF('Indicator Data'!Q121=0,0,IF(LOG('Indicator Data'!Q121)&gt;BM$195,10,IF(LOG('Indicator Data'!Q121)&lt;BM$194,0,10-(BM$195-LOG('Indicator Data'!Q121))/(BM$195-BM$194)*10))),1)</f>
        <v>0</v>
      </c>
      <c r="BN118" s="55">
        <f>ROUND(IF('Indicator Data'!R121=0,0,IF(LOG('Indicator Data'!R121)&gt;BN$195,10,IF(LOG('Indicator Data'!R121)&lt;BN$194,0,10-(BN$195-LOG('Indicator Data'!R121))/(BN$195-BN$194)*10))),1)</f>
        <v>0</v>
      </c>
      <c r="BO118" s="55">
        <f t="shared" si="158"/>
        <v>0</v>
      </c>
      <c r="BP118" s="56">
        <f>'Indicator Data'!Q121/'Indicator Data'!$CK121</f>
        <v>0</v>
      </c>
      <c r="BQ118" s="56">
        <f>'Indicator Data'!R121/'Indicator Data'!$CK121</f>
        <v>0</v>
      </c>
      <c r="BR118" s="55">
        <f t="shared" si="200"/>
        <v>0</v>
      </c>
      <c r="BS118" s="55">
        <f t="shared" si="201"/>
        <v>0</v>
      </c>
      <c r="BT118" s="55">
        <f t="shared" si="135"/>
        <v>0</v>
      </c>
      <c r="BU118" s="55">
        <f t="shared" si="159"/>
        <v>0</v>
      </c>
      <c r="BV118" s="55">
        <f>ROUND(IF('Indicator Data'!S121=0,0,IF(LOG('Indicator Data'!S121)&gt;BV$195,10,IF(LOG('Indicator Data'!S121)&lt;BV$194,0,10-(BV$195-LOG('Indicator Data'!S121))/(BV$195-BV$194)*10))),1)</f>
        <v>0</v>
      </c>
      <c r="BW118" s="55">
        <f>ROUND(IF('Indicator Data'!T121=0,0,IF(LOG('Indicator Data'!T121)&gt;BW$195,10,IF(LOG('Indicator Data'!T121)&lt;BW$194,0,10-(BW$195-LOG('Indicator Data'!T121))/(BW$195-BW$194)*10))),1)</f>
        <v>0</v>
      </c>
      <c r="BX118" s="55">
        <f t="shared" si="160"/>
        <v>0</v>
      </c>
      <c r="BY118" s="56">
        <f>'Indicator Data'!S121/'Indicator Data'!$CK121</f>
        <v>0</v>
      </c>
      <c r="BZ118" s="56">
        <f>'Indicator Data'!T121/'Indicator Data'!$CK121</f>
        <v>0</v>
      </c>
      <c r="CA118" s="55">
        <f t="shared" si="202"/>
        <v>0</v>
      </c>
      <c r="CB118" s="55">
        <f t="shared" si="203"/>
        <v>0</v>
      </c>
      <c r="CC118" s="55">
        <f t="shared" si="161"/>
        <v>0</v>
      </c>
      <c r="CD118" s="55">
        <f t="shared" si="162"/>
        <v>0</v>
      </c>
      <c r="CE118" s="55">
        <f t="shared" si="163"/>
        <v>0</v>
      </c>
      <c r="CF118" s="55">
        <f>ROUND(IF('Indicator Data'!U121=0,0,IF(LOG('Indicator Data'!U121)&gt;CF$195,10,IF(LOG('Indicator Data'!U121)&lt;CF$194,0,10-(CF$195-LOG('Indicator Data'!U121))/(CF$195-CF$194)*10))),1)</f>
        <v>7.2</v>
      </c>
      <c r="CG118" s="56">
        <f>'Indicator Data'!U121/'Indicator Data'!$CK121</f>
        <v>3.0811001508265008E-2</v>
      </c>
      <c r="CH118" s="55">
        <f t="shared" si="204"/>
        <v>0.3</v>
      </c>
      <c r="CI118" s="55">
        <f t="shared" si="164"/>
        <v>4.5999999999999996</v>
      </c>
      <c r="CJ118" s="55">
        <f>ROUND(IF('Indicator Data'!V121=0,0,IF(LOG('Indicator Data'!V121)&gt;CJ$195,10,IF(LOG('Indicator Data'!V121)&lt;CJ$194,0,10-(CJ$195-LOG('Indicator Data'!V121))/(CJ$195-CJ$194)*10))),1)</f>
        <v>9</v>
      </c>
      <c r="CK118" s="56">
        <f>IF('Indicator Data'!V121/'Indicator Data'!$CK121&gt;1,1,'Indicator Data'!V121/'Indicator Data'!$CK121)</f>
        <v>0.57908864580904706</v>
      </c>
      <c r="CL118" s="55">
        <f t="shared" si="205"/>
        <v>5.8</v>
      </c>
      <c r="CM118" s="55">
        <f t="shared" si="165"/>
        <v>7.8</v>
      </c>
      <c r="CN118" s="55">
        <f>ROUND(IF('Indicator Data'!W121=0,0,IF(LOG('Indicator Data'!W121)&gt;CN$195,10,IF(LOG('Indicator Data'!W121)&lt;CN$194,0,10-(CN$195-LOG('Indicator Data'!W121))/(CN$195-CN$194)*10))),1)</f>
        <v>7.2</v>
      </c>
      <c r="CO118" s="56">
        <f>'Indicator Data'!W121/'Indicator Data'!$CK121</f>
        <v>3.14341754951242E-2</v>
      </c>
      <c r="CP118" s="55">
        <f t="shared" si="206"/>
        <v>0.3</v>
      </c>
      <c r="CQ118" s="55">
        <f t="shared" si="166"/>
        <v>4.5999999999999996</v>
      </c>
      <c r="CR118" s="55">
        <f t="shared" si="207"/>
        <v>4.8</v>
      </c>
      <c r="CS118" s="55">
        <f>IF('Indicator Data'!BZ121="No data","x",ROUND(IF('Indicator Data'!BZ121&gt;CS$195,0,IF('Indicator Data'!BZ121&lt;CS$194,10,(CS$195-'Indicator Data'!BZ121)/(CS$195-CS$194)*10)),1))</f>
        <v>1.3</v>
      </c>
      <c r="CT118" s="55">
        <f>IF('Indicator Data'!CA121="No data","x",ROUND(IF('Indicator Data'!CA121&gt;CT$195,0,IF('Indicator Data'!CA121&lt;CT$194,10,(CT$195-'Indicator Data'!CA121)/(CT$195-CT$194)*10)),1))</f>
        <v>2.2000000000000002</v>
      </c>
      <c r="CU118" s="55" t="str">
        <f>IF('Indicator Data'!AC121="No data","x",ROUND(IF('Indicator Data'!AC121&gt;CU$195,0,IF('Indicator Data'!AC121&lt;CU$194,10,(CU$195-'Indicator Data'!AC121)/(CU$195-CU$194)*10)),1))</f>
        <v>x</v>
      </c>
      <c r="CV118" s="55">
        <f t="shared" si="208"/>
        <v>1.8</v>
      </c>
      <c r="CW118" s="55">
        <f>IF('Indicator Data'!X121="No data","x",ROUND(IF(LOG('Indicator Data'!X121)&gt;CW$195,10,IF(LOG('Indicator Data'!X121)&lt;CW$194,0,10-(CW$195-LOG('Indicator Data'!X121))/(CW$195-CW$194)*10)),1))</f>
        <v>6.4</v>
      </c>
      <c r="CX118" s="55">
        <f>IF('Indicator Data'!Y121="No data","x",ROUND(IF('Indicator Data'!Y121&gt;CX$195,10,IF('Indicator Data'!Y121&lt;CX$194,0,10-(CX$195-'Indicator Data'!Y121)/(CX$195-CX$194)*10)),1))</f>
        <v>4.3</v>
      </c>
      <c r="CY118" s="55">
        <f>IF('Indicator Data'!Z121="No data","x",ROUND(IF('Indicator Data'!Z121&gt;CY$195,10,IF('Indicator Data'!Z121&lt;CY$194,0,10-(CY$195-'Indicator Data'!Z121)/(CY$195-CY$194)*10)),1))</f>
        <v>6.2</v>
      </c>
      <c r="CZ118" s="55">
        <f>IF('Indicator Data'!AA121="No data","x",ROUND(IF('Indicator Data'!AA121&gt;CZ$195,10,IF('Indicator Data'!AA121&lt;CZ$194,0,10-(CZ$195-'Indicator Data'!AA121)/(CZ$195-CZ$194)*10)),1))</f>
        <v>8.1</v>
      </c>
      <c r="DA118" s="55">
        <f t="shared" si="167"/>
        <v>6.3</v>
      </c>
      <c r="DB118" s="55">
        <f t="shared" si="168"/>
        <v>4.8</v>
      </c>
      <c r="DC118" s="55">
        <f>IF('Indicator Data'!AF121="No data","x",ROUND(IF('Indicator Data'!AF121&gt;DC$195,10,IF('Indicator Data'!AF121&lt;DC$194,0,10-(DC$195-'Indicator Data'!AF121)/(DC$195-DC$194)*10)),1))</f>
        <v>1.1000000000000001</v>
      </c>
      <c r="DD118" s="55">
        <f>IF('Indicator Data'!AG121="No data","x",ROUND(IF('Indicator Data'!AG121&gt;DD$195,10,IF('Indicator Data'!AG121&lt;DD$194,0,10-(DD$195-'Indicator Data'!AG121)/(DD$195-DD$194)*10)),1))</f>
        <v>2.8</v>
      </c>
      <c r="DE118" s="55">
        <f t="shared" si="169"/>
        <v>4.8</v>
      </c>
      <c r="DF118" s="55">
        <f>IF('Indicator Data'!AB121="No data","x",ROUND(IF('Indicator Data'!AB121&gt;DF$195,10,IF('Indicator Data'!AB121&lt;DF$194,0,10-(DF$195-'Indicator Data'!AB121)/(DF$195-DF$194)*10)),1))</f>
        <v>2.4</v>
      </c>
      <c r="DG118" s="55">
        <f t="shared" si="170"/>
        <v>2</v>
      </c>
      <c r="DH118" s="183">
        <f>IF('Indicator Data'!AD121="No data","x",'Indicator Data'!AD121/'Indicator Data'!$CJ121)</f>
        <v>7.1068672682315413E-5</v>
      </c>
      <c r="DI118" s="55">
        <f t="shared" si="171"/>
        <v>9.3000000000000007</v>
      </c>
      <c r="DJ118" s="55">
        <f>IF('Indicator Data'!AE121="No data","x",ROUND(IF('Indicator Data'!AE121&gt;DJ$195,0,IF('Indicator Data'!AE121&lt;DJ$194,10,(DJ$195-'Indicator Data'!AE121)/(DJ$195-DJ$194)*10)),1))</f>
        <v>2</v>
      </c>
      <c r="DK118" s="55">
        <f t="shared" si="172"/>
        <v>5.7</v>
      </c>
      <c r="DL118" s="55">
        <f t="shared" si="173"/>
        <v>4.2</v>
      </c>
      <c r="DM118" s="57">
        <f t="shared" si="209"/>
        <v>3.7</v>
      </c>
      <c r="DN118" s="58">
        <f t="shared" si="210"/>
        <v>4.9000000000000004</v>
      </c>
      <c r="DO118" s="55">
        <f>ROUND(IF('Indicator Data'!AH121=0,0,IF('Indicator Data'!AH121&gt;DO$195,10,IF('Indicator Data'!AH121&lt;DO$194,0,10-(DO$195-'Indicator Data'!AH121)/(DO$195-DO$194)*10))),1)</f>
        <v>4.4000000000000004</v>
      </c>
      <c r="DP118" s="55">
        <f>ROUND(IF('Indicator Data'!AI121=0,0,IF(LOG('Indicator Data'!AI121)&gt;LOG(DP$195),10,IF(LOG('Indicator Data'!AI121)&lt;LOG(DP$194),0,10-(LOG(DP$195)-LOG('Indicator Data'!AI121))/(LOG(DP$195)-LOG(DP$194))*10))),1)</f>
        <v>6.9</v>
      </c>
      <c r="DQ118" s="57">
        <f t="shared" si="211"/>
        <v>5.8</v>
      </c>
      <c r="DR118" s="55">
        <f>'Indicator Data'!AJ121</f>
        <v>0</v>
      </c>
      <c r="DS118" s="55">
        <f>'Indicator Data'!AK121</f>
        <v>0</v>
      </c>
      <c r="DT118" s="57">
        <f t="shared" si="212"/>
        <v>0</v>
      </c>
      <c r="DU118" s="58">
        <f t="shared" si="213"/>
        <v>4.0999999999999996</v>
      </c>
      <c r="DV118" s="15"/>
      <c r="DW118" s="103"/>
    </row>
    <row r="119" spans="1:127" s="4" customFormat="1" x14ac:dyDescent="0.3">
      <c r="A119" s="121" t="str">
        <f>'Indicator Data'!A122</f>
        <v>Mozambique</v>
      </c>
      <c r="B119" s="59" t="str">
        <f>'Indicator Data'!B122</f>
        <v>MOZ</v>
      </c>
      <c r="C119" s="55">
        <f>ROUND(IF('Indicator Data'!C122=0,0.1,IF(LOG('Indicator Data'!C122)&gt;C$195,10,IF(LOG('Indicator Data'!C122)&lt;C$194,0,10-(C$195-LOG('Indicator Data'!C122))/(C$195-C$194)*10))),1)</f>
        <v>8.1</v>
      </c>
      <c r="D119" s="55">
        <f>ROUND(IF('Indicator Data'!D122=0,0.1,IF(LOG('Indicator Data'!D122)&gt;D$195,10,IF(LOG('Indicator Data'!D122)&lt;D$194,0,10-(D$195-LOG('Indicator Data'!D122))/(D$195-D$194)*10))),1)</f>
        <v>0.1</v>
      </c>
      <c r="E119" s="55">
        <f t="shared" si="174"/>
        <v>5.4</v>
      </c>
      <c r="F119" s="55">
        <f>IF('Indicator Data'!E122="No data",0.1,(ROUND(IF('Indicator Data'!E122=0,0,IF(LOG('Indicator Data'!E122)&gt;F$195,10,IF(LOG('Indicator Data'!E122)&lt;F$194,0,10-(F$195-LOG('Indicator Data'!E122))/(F$195-F$194)*10))),1)))</f>
        <v>8</v>
      </c>
      <c r="G119" s="55">
        <f>ROUND(IF('Indicator Data'!F122=0,0,IF(LOG('Indicator Data'!F122)&gt;G$195,10,IF(LOG('Indicator Data'!F122)&lt;G$194,0,10-(G$195-LOG('Indicator Data'!F122))/(G$195-G$194)*10))),1)</f>
        <v>6</v>
      </c>
      <c r="H119" s="55">
        <f>ROUND(IF('Indicator Data'!G122=0,0,IF(LOG('Indicator Data'!G122)&gt;H$195,10,IF(LOG('Indicator Data'!G122)&lt;H$194,0,10-(H$195-LOG('Indicator Data'!G122))/(H$195-H$194)*10))),1)</f>
        <v>7.6</v>
      </c>
      <c r="I119" s="55">
        <f>ROUND(IF('Indicator Data'!H122=0,0,IF(LOG('Indicator Data'!H122)&gt;I$195,10,IF(LOG('Indicator Data'!H122)&lt;I$194,0,10-(I$195-LOG('Indicator Data'!H122))/(I$195-I$194)*10))),1)</f>
        <v>8</v>
      </c>
      <c r="J119" s="55">
        <f t="shared" si="175"/>
        <v>7.8</v>
      </c>
      <c r="K119" s="55">
        <f>ROUND(IF('Indicator Data'!I122=0,0,IF(LOG('Indicator Data'!I122)&gt;K$195,10,IF(LOG('Indicator Data'!I122)&lt;K$194,0,10-(K$195-LOG('Indicator Data'!I122))/(K$195-K$194)*10))),1)</f>
        <v>7.1</v>
      </c>
      <c r="L119" s="55">
        <f t="shared" si="176"/>
        <v>7.5</v>
      </c>
      <c r="M119" s="55">
        <f>ROUND(IF('Indicator Data'!J122=0,0,IF(LOG('Indicator Data'!J122)&gt;M$195,10,IF(LOG('Indicator Data'!J122)&lt;M$194,0,10-(M$195-LOG('Indicator Data'!J122))/(M$195-M$194)*10))),1)</f>
        <v>10</v>
      </c>
      <c r="N119" s="56">
        <f>'Indicator Data'!C122/'Indicator Data'!$CK122</f>
        <v>6.2027888194641969E-4</v>
      </c>
      <c r="O119" s="56">
        <f>'Indicator Data'!D122/'Indicator Data'!$CK122</f>
        <v>0</v>
      </c>
      <c r="P119" s="56">
        <f>IF(F119=0.1,"x",'Indicator Data'!E122/'Indicator Data'!$CK122)</f>
        <v>5.5651195690244858E-3</v>
      </c>
      <c r="Q119" s="56">
        <f>'Indicator Data'!F122/'Indicator Data'!$CK122</f>
        <v>1.519097936657638E-6</v>
      </c>
      <c r="R119" s="56">
        <f>'Indicator Data'!G122/'Indicator Data'!$CK122</f>
        <v>3.897203889337301E-3</v>
      </c>
      <c r="S119" s="56">
        <f>'Indicator Data'!H122/'Indicator Data'!$CK122</f>
        <v>1.5027482747510408E-4</v>
      </c>
      <c r="T119" s="56">
        <f>'Indicator Data'!I122/'Indicator Data'!$CK122</f>
        <v>1.2018596747415651E-3</v>
      </c>
      <c r="U119" s="56">
        <f>'Indicator Data'!J122/'Indicator Data'!$CK122</f>
        <v>9.5159397931662212E-3</v>
      </c>
      <c r="V119" s="55">
        <f t="shared" si="177"/>
        <v>3.1</v>
      </c>
      <c r="W119" s="55">
        <f t="shared" si="178"/>
        <v>0</v>
      </c>
      <c r="X119" s="55">
        <f t="shared" si="179"/>
        <v>1.7</v>
      </c>
      <c r="Y119" s="55">
        <f t="shared" si="180"/>
        <v>3.7</v>
      </c>
      <c r="Z119" s="55">
        <f t="shared" si="181"/>
        <v>6</v>
      </c>
      <c r="AA119" s="55">
        <f t="shared" si="182"/>
        <v>2.2000000000000002</v>
      </c>
      <c r="AB119" s="55">
        <f t="shared" si="183"/>
        <v>0.3</v>
      </c>
      <c r="AC119" s="55">
        <f t="shared" si="184"/>
        <v>1.3</v>
      </c>
      <c r="AD119" s="55">
        <f t="shared" si="185"/>
        <v>1.2</v>
      </c>
      <c r="AE119" s="55">
        <f t="shared" si="186"/>
        <v>1.3</v>
      </c>
      <c r="AF119" s="55">
        <f t="shared" si="187"/>
        <v>3.2</v>
      </c>
      <c r="AG119" s="55">
        <f>ROUND(IF('Indicator Data'!K122=0,0,IF('Indicator Data'!K122&gt;AG$195,10,IF('Indicator Data'!K122&lt;AG$194,0,10-(AG$195-'Indicator Data'!K122)/(AG$195-AG$194)*10))),1)</f>
        <v>10</v>
      </c>
      <c r="AH119" s="55">
        <f t="shared" si="188"/>
        <v>5.6</v>
      </c>
      <c r="AI119" s="55">
        <f t="shared" si="189"/>
        <v>0.1</v>
      </c>
      <c r="AJ119" s="55">
        <f t="shared" si="190"/>
        <v>4.9000000000000004</v>
      </c>
      <c r="AK119" s="55">
        <f t="shared" si="191"/>
        <v>4.2</v>
      </c>
      <c r="AL119" s="55">
        <f t="shared" si="192"/>
        <v>4.5999999999999996</v>
      </c>
      <c r="AM119" s="55">
        <f t="shared" si="193"/>
        <v>4.2</v>
      </c>
      <c r="AN119" s="55">
        <f t="shared" si="194"/>
        <v>8.1</v>
      </c>
      <c r="AO119" s="182">
        <f t="shared" si="195"/>
        <v>3.8</v>
      </c>
      <c r="AP119" s="182">
        <f t="shared" si="148"/>
        <v>6.3</v>
      </c>
      <c r="AQ119" s="182">
        <f t="shared" si="196"/>
        <v>6</v>
      </c>
      <c r="AR119" s="182">
        <f t="shared" si="197"/>
        <v>5.2</v>
      </c>
      <c r="AS119" s="55">
        <f t="shared" si="198"/>
        <v>9.1</v>
      </c>
      <c r="AT119" s="55">
        <f>IF('Indicator Data'!L122="No data","x",IF('Indicator Data'!CL122&lt;1000,"x",ROUND((IF('Indicator Data'!L122&gt;AT$195,10,IF('Indicator Data'!L122&lt;AT$194,0,10-(AT$195-'Indicator Data'!L122)/(AT$195-AT$194)*10))),1)))</f>
        <v>6.1</v>
      </c>
      <c r="AU119" s="182">
        <f t="shared" si="199"/>
        <v>7.6</v>
      </c>
      <c r="AV119" s="55">
        <f>IF('Indicator Data'!M122="No data","x",ROUND(IF('Indicator Data'!M122=0,0,IF(LOG('Indicator Data'!M122)&gt;AV$195,10,IF(LOG('Indicator Data'!M122)&lt;AV$194,0,10-(AV$195-LOG('Indicator Data'!M122))/(AV$195-AV$194)*10))),1))</f>
        <v>8.1999999999999993</v>
      </c>
      <c r="AW119" s="56">
        <f>IF(AV119="x","x",'Indicator Data'!M122/'Indicator Data'!$CK122)</f>
        <v>0.20759900199037185</v>
      </c>
      <c r="AX119" s="55">
        <f t="shared" si="149"/>
        <v>2.2999999999999998</v>
      </c>
      <c r="AY119" s="55">
        <f t="shared" si="150"/>
        <v>6</v>
      </c>
      <c r="AZ119" s="55">
        <f>IF('Indicator Data'!N122="No data","x",ROUND(IF('Indicator Data'!N122=0,0,IF(LOG('Indicator Data'!N122)&gt;AZ$195,10,IF(LOG('Indicator Data'!N122)&lt;AZ$194,0,10-(AZ$195-LOG('Indicator Data'!N122))/(AZ$195-AZ$194)*10))),1))</f>
        <v>6.6</v>
      </c>
      <c r="BA119" s="56">
        <f>IF(AZ119="x","x",'Indicator Data'!N122/'Indicator Data'!$CK122)</f>
        <v>3.2738493828172606E-3</v>
      </c>
      <c r="BB119" s="55">
        <f t="shared" si="151"/>
        <v>0.7</v>
      </c>
      <c r="BC119" s="55">
        <f t="shared" si="152"/>
        <v>4.3</v>
      </c>
      <c r="BD119" s="55">
        <f>IF('Indicator Data'!O122="No data","x",ROUND(IF('Indicator Data'!O122=0,0,IF(LOG('Indicator Data'!O122)&gt;BD$195,10,IF(LOG('Indicator Data'!O122)&lt;BD$194,0,10-(BD$195-LOG('Indicator Data'!O122))/(BD$195-BD$194)*10))),1))</f>
        <v>0</v>
      </c>
      <c r="BE119" s="56">
        <f>IF(BD119="x","x",'Indicator Data'!O122/'Indicator Data'!$CK122)</f>
        <v>0</v>
      </c>
      <c r="BF119" s="55">
        <f t="shared" si="153"/>
        <v>0</v>
      </c>
      <c r="BG119" s="55">
        <f t="shared" si="154"/>
        <v>0</v>
      </c>
      <c r="BH119" s="55">
        <f>IF('Indicator Data'!P122="No data","x",ROUND(IF('Indicator Data'!P122=0,0,IF(LOG('Indicator Data'!P122)&gt;BH$195,10,IF(LOG('Indicator Data'!P122)&lt;BH$194,0,10-(BH$195-LOG('Indicator Data'!P122))/(BH$195-BH$194)*10))),1))</f>
        <v>7.5</v>
      </c>
      <c r="BI119" s="56">
        <f>IF(BH119="x","x",'Indicator Data'!P122/'Indicator Data'!$CK122)</f>
        <v>1.1202040294312522E-2</v>
      </c>
      <c r="BJ119" s="55">
        <f t="shared" si="155"/>
        <v>1.1000000000000001</v>
      </c>
      <c r="BK119" s="55">
        <f t="shared" si="156"/>
        <v>5.0999999999999996</v>
      </c>
      <c r="BL119" s="55">
        <f t="shared" si="157"/>
        <v>4.2</v>
      </c>
      <c r="BM119" s="55">
        <f>ROUND(IF('Indicator Data'!Q122=0,0,IF(LOG('Indicator Data'!Q122)&gt;BM$195,10,IF(LOG('Indicator Data'!Q122)&lt;BM$194,0,10-(BM$195-LOG('Indicator Data'!Q122))/(BM$195-BM$194)*10))),1)</f>
        <v>9.1999999999999993</v>
      </c>
      <c r="BN119" s="55">
        <f>ROUND(IF('Indicator Data'!R122=0,0,IF(LOG('Indicator Data'!R122)&gt;BN$195,10,IF(LOG('Indicator Data'!R122)&lt;BN$194,0,10-(BN$195-LOG('Indicator Data'!R122))/(BN$195-BN$194)*10))),1)</f>
        <v>0</v>
      </c>
      <c r="BO119" s="55">
        <f t="shared" si="158"/>
        <v>3.0666666666666664</v>
      </c>
      <c r="BP119" s="56">
        <f>'Indicator Data'!Q122/'Indicator Data'!$CK122</f>
        <v>0.98136786231158524</v>
      </c>
      <c r="BQ119" s="56">
        <f>'Indicator Data'!R122/'Indicator Data'!$CK122</f>
        <v>0</v>
      </c>
      <c r="BR119" s="55">
        <f t="shared" si="200"/>
        <v>9.8000000000000007</v>
      </c>
      <c r="BS119" s="55">
        <f t="shared" si="201"/>
        <v>0</v>
      </c>
      <c r="BT119" s="55">
        <f t="shared" si="135"/>
        <v>3.2666666666666671</v>
      </c>
      <c r="BU119" s="55">
        <f t="shared" si="159"/>
        <v>3.2</v>
      </c>
      <c r="BV119" s="55">
        <f>ROUND(IF('Indicator Data'!S122=0,0,IF(LOG('Indicator Data'!S122)&gt;BV$195,10,IF(LOG('Indicator Data'!S122)&lt;BV$194,0,10-(BV$195-LOG('Indicator Data'!S122))/(BV$195-BV$194)*10))),1)</f>
        <v>4.5</v>
      </c>
      <c r="BW119" s="55">
        <f>ROUND(IF('Indicator Data'!T122=0,0,IF(LOG('Indicator Data'!T122)&gt;BW$195,10,IF(LOG('Indicator Data'!T122)&lt;BW$194,0,10-(BW$195-LOG('Indicator Data'!T122))/(BW$195-BW$194)*10))),1)</f>
        <v>9.1999999999999993</v>
      </c>
      <c r="BX119" s="55">
        <f t="shared" si="160"/>
        <v>7.6333333333333329</v>
      </c>
      <c r="BY119" s="56">
        <f>'Indicator Data'!S122/'Indicator Data'!$CK122</f>
        <v>5.1790032123918777E-4</v>
      </c>
      <c r="BZ119" s="56">
        <f>'Indicator Data'!T122/'Indicator Data'!$CK122</f>
        <v>0.97997128843351422</v>
      </c>
      <c r="CA119" s="55">
        <f t="shared" si="202"/>
        <v>0</v>
      </c>
      <c r="CB119" s="55">
        <f t="shared" si="203"/>
        <v>9.8000000000000007</v>
      </c>
      <c r="CC119" s="55">
        <f t="shared" si="161"/>
        <v>6.5333333333333341</v>
      </c>
      <c r="CD119" s="55">
        <f t="shared" si="162"/>
        <v>7.1</v>
      </c>
      <c r="CE119" s="55">
        <f t="shared" si="163"/>
        <v>5.5</v>
      </c>
      <c r="CF119" s="55">
        <f>ROUND(IF('Indicator Data'!U122=0,0,IF(LOG('Indicator Data'!U122)&gt;CF$195,10,IF(LOG('Indicator Data'!U122)&lt;CF$194,0,10-(CF$195-LOG('Indicator Data'!U122))/(CF$195-CF$194)*10))),1)</f>
        <v>8.6</v>
      </c>
      <c r="CG119" s="56">
        <f>'Indicator Data'!U122/'Indicator Data'!$CK122</f>
        <v>0.38664223676257087</v>
      </c>
      <c r="CH119" s="55">
        <f t="shared" si="204"/>
        <v>4.3</v>
      </c>
      <c r="CI119" s="55">
        <f t="shared" si="164"/>
        <v>7</v>
      </c>
      <c r="CJ119" s="55">
        <f>ROUND(IF('Indicator Data'!V122=0,0,IF(LOG('Indicator Data'!V122)&gt;CJ$195,10,IF(LOG('Indicator Data'!V122)&lt;CJ$194,0,10-(CJ$195-LOG('Indicator Data'!V122))/(CJ$195-CJ$194)*10))),1)</f>
        <v>9.1999999999999993</v>
      </c>
      <c r="CK119" s="56">
        <f>IF('Indicator Data'!V122/'Indicator Data'!$CK122&gt;1,1,'Indicator Data'!V122/'Indicator Data'!$CK122)</f>
        <v>0.94919828007210605</v>
      </c>
      <c r="CL119" s="55">
        <f t="shared" si="205"/>
        <v>9.5</v>
      </c>
      <c r="CM119" s="55">
        <f t="shared" si="165"/>
        <v>9.4</v>
      </c>
      <c r="CN119" s="55">
        <f>ROUND(IF('Indicator Data'!W122=0,0,IF(LOG('Indicator Data'!W122)&gt;CN$195,10,IF(LOG('Indicator Data'!W122)&lt;CN$194,0,10-(CN$195-LOG('Indicator Data'!W122))/(CN$195-CN$194)*10))),1)</f>
        <v>9.1</v>
      </c>
      <c r="CO119" s="56">
        <f>'Indicator Data'!W122/'Indicator Data'!$CK122</f>
        <v>0.79300378141307171</v>
      </c>
      <c r="CP119" s="55">
        <f t="shared" si="206"/>
        <v>7.9</v>
      </c>
      <c r="CQ119" s="55">
        <f t="shared" si="166"/>
        <v>8.6</v>
      </c>
      <c r="CR119" s="55">
        <f t="shared" si="207"/>
        <v>8</v>
      </c>
      <c r="CS119" s="55">
        <f>IF('Indicator Data'!BZ122="No data","x",ROUND(IF('Indicator Data'!BZ122&gt;CS$195,0,IF('Indicator Data'!BZ122&lt;CS$194,10,(CS$195-'Indicator Data'!BZ122)/(CS$195-CS$194)*10)),1))</f>
        <v>7.8</v>
      </c>
      <c r="CT119" s="55">
        <f>IF('Indicator Data'!CA122="No data","x",ROUND(IF('Indicator Data'!CA122&gt;CT$195,0,IF('Indicator Data'!CA122&lt;CT$194,10,(CT$195-'Indicator Data'!CA122)/(CT$195-CT$194)*10)),1))</f>
        <v>7.4</v>
      </c>
      <c r="CU119" s="55">
        <f>IF('Indicator Data'!AC122="No data","x",ROUND(IF('Indicator Data'!AC122&gt;CU$195,0,IF('Indicator Data'!AC122&lt;CU$194,10,(CU$195-'Indicator Data'!AC122)/(CU$195-CU$194)*10)),1))</f>
        <v>8.8000000000000007</v>
      </c>
      <c r="CV119" s="55">
        <f t="shared" si="208"/>
        <v>8</v>
      </c>
      <c r="CW119" s="55">
        <f>IF('Indicator Data'!X122="No data","x",ROUND(IF(LOG('Indicator Data'!X122)&gt;CW$195,10,IF(LOG('Indicator Data'!X122)&lt;CW$194,0,10-(CW$195-LOG('Indicator Data'!X122))/(CW$195-CW$194)*10)),1))</f>
        <v>5.2</v>
      </c>
      <c r="CX119" s="55">
        <f>IF('Indicator Data'!Y122="No data","x",ROUND(IF('Indicator Data'!Y122&gt;CX$195,10,IF('Indicator Data'!Y122&lt;CX$194,0,10-(CX$195-'Indicator Data'!Y122)/(CX$195-CX$194)*10)),1))</f>
        <v>8.8000000000000007</v>
      </c>
      <c r="CY119" s="55">
        <f>IF('Indicator Data'!Z122="No data","x",ROUND(IF('Indicator Data'!Z122&gt;CY$195,10,IF('Indicator Data'!Z122&lt;CY$194,0,10-(CY$195-'Indicator Data'!Z122)/(CY$195-CY$194)*10)),1))</f>
        <v>3.6</v>
      </c>
      <c r="CZ119" s="55">
        <f>IF('Indicator Data'!AA122="No data","x",ROUND(IF('Indicator Data'!AA122&gt;CZ$195,10,IF('Indicator Data'!AA122&lt;CZ$194,0,10-(CZ$195-'Indicator Data'!AA122)/(CZ$195-CZ$194)*10)),1))</f>
        <v>5.9</v>
      </c>
      <c r="DA119" s="55">
        <f t="shared" si="167"/>
        <v>5.9</v>
      </c>
      <c r="DB119" s="55">
        <f t="shared" si="168"/>
        <v>6.6</v>
      </c>
      <c r="DC119" s="55">
        <f>IF('Indicator Data'!AF122="No data","x",ROUND(IF('Indicator Data'!AF122&gt;DC$195,10,IF('Indicator Data'!AF122&lt;DC$194,0,10-(DC$195-'Indicator Data'!AF122)/(DC$195-DC$194)*10)),1))</f>
        <v>8.5</v>
      </c>
      <c r="DD119" s="55">
        <f>IF('Indicator Data'!AG122="No data","x",ROUND(IF('Indicator Data'!AG122&gt;DD$195,10,IF('Indicator Data'!AG122&lt;DD$194,0,10-(DD$195-'Indicator Data'!AG122)/(DD$195-DD$194)*10)),1))</f>
        <v>7.7</v>
      </c>
      <c r="DE119" s="55">
        <f t="shared" si="169"/>
        <v>6.6</v>
      </c>
      <c r="DF119" s="55">
        <f>IF('Indicator Data'!AB122="No data","x",ROUND(IF('Indicator Data'!AB122&gt;DF$195,10,IF('Indicator Data'!AB122&lt;DF$194,0,10-(DF$195-'Indicator Data'!AB122)/(DF$195-DF$194)*10)),1))</f>
        <v>9.1</v>
      </c>
      <c r="DG119" s="55">
        <f t="shared" si="170"/>
        <v>8.3000000000000007</v>
      </c>
      <c r="DH119" s="183">
        <f>IF('Indicator Data'!AD122="No data","x",'Indicator Data'!AD122/'Indicator Data'!$CJ122)</f>
        <v>2.0088228156694635E-4</v>
      </c>
      <c r="DI119" s="55">
        <f t="shared" si="171"/>
        <v>8</v>
      </c>
      <c r="DJ119" s="55">
        <f>IF('Indicator Data'!AE122="No data","x",ROUND(IF('Indicator Data'!AE122&gt;DJ$195,0,IF('Indicator Data'!AE122&lt;DJ$194,10,(DJ$195-'Indicator Data'!AE122)/(DJ$195-DJ$194)*10)),1))</f>
        <v>4</v>
      </c>
      <c r="DK119" s="55">
        <f t="shared" si="172"/>
        <v>6</v>
      </c>
      <c r="DL119" s="55">
        <f t="shared" si="173"/>
        <v>7</v>
      </c>
      <c r="DM119" s="57">
        <f t="shared" si="209"/>
        <v>6.6</v>
      </c>
      <c r="DN119" s="58">
        <f t="shared" si="210"/>
        <v>6</v>
      </c>
      <c r="DO119" s="55">
        <f>ROUND(IF('Indicator Data'!AH122=0,0,IF('Indicator Data'!AH122&gt;DO$195,10,IF('Indicator Data'!AH122&lt;DO$194,0,10-(DO$195-'Indicator Data'!AH122)/(DO$195-DO$194)*10))),1)</f>
        <v>6.8</v>
      </c>
      <c r="DP119" s="55">
        <f>ROUND(IF('Indicator Data'!AI122=0,0,IF(LOG('Indicator Data'!AI122)&gt;LOG(DP$195),10,IF(LOG('Indicator Data'!AI122)&lt;LOG(DP$194),0,10-(LOG(DP$195)-LOG('Indicator Data'!AI122))/(LOG(DP$195)-LOG(DP$194))*10))),1)</f>
        <v>6.4</v>
      </c>
      <c r="DQ119" s="57">
        <f t="shared" si="211"/>
        <v>6.6</v>
      </c>
      <c r="DR119" s="55">
        <f>'Indicator Data'!AJ122</f>
        <v>0</v>
      </c>
      <c r="DS119" s="55">
        <f>'Indicator Data'!AK122</f>
        <v>4</v>
      </c>
      <c r="DT119" s="57">
        <f t="shared" si="212"/>
        <v>7</v>
      </c>
      <c r="DU119" s="58">
        <f t="shared" si="213"/>
        <v>7</v>
      </c>
      <c r="DV119" s="15"/>
      <c r="DW119" s="103"/>
    </row>
    <row r="120" spans="1:127" s="4" customFormat="1" x14ac:dyDescent="0.3">
      <c r="A120" s="121" t="str">
        <f>'Indicator Data'!A123</f>
        <v>Myanmar</v>
      </c>
      <c r="B120" s="59" t="str">
        <f>'Indicator Data'!B123</f>
        <v>MMR</v>
      </c>
      <c r="C120" s="55">
        <f>ROUND(IF('Indicator Data'!C123=0,0.1,IF(LOG('Indicator Data'!C123)&gt;C$195,10,IF(LOG('Indicator Data'!C123)&lt;C$194,0,10-(C$195-LOG('Indicator Data'!C123))/(C$195-C$194)*10))),1)</f>
        <v>10</v>
      </c>
      <c r="D120" s="55">
        <f>ROUND(IF('Indicator Data'!D123=0,0.1,IF(LOG('Indicator Data'!D123)&gt;D$195,10,IF(LOG('Indicator Data'!D123)&lt;D$194,0,10-(D$195-LOG('Indicator Data'!D123))/(D$195-D$194)*10))),1)</f>
        <v>10</v>
      </c>
      <c r="E120" s="55">
        <f t="shared" si="174"/>
        <v>10</v>
      </c>
      <c r="F120" s="55">
        <f>IF('Indicator Data'!E123="No data",0.1,(ROUND(IF('Indicator Data'!E123=0,0,IF(LOG('Indicator Data'!E123)&gt;F$195,10,IF(LOG('Indicator Data'!E123)&lt;F$194,0,10-(F$195-LOG('Indicator Data'!E123))/(F$195-F$194)*10))),1)))</f>
        <v>9.8000000000000007</v>
      </c>
      <c r="G120" s="55">
        <f>ROUND(IF('Indicator Data'!F123=0,0,IF(LOG('Indicator Data'!F123)&gt;G$195,10,IF(LOG('Indicator Data'!F123)&lt;G$194,0,10-(G$195-LOG('Indicator Data'!F123))/(G$195-G$194)*10))),1)</f>
        <v>8.8000000000000007</v>
      </c>
      <c r="H120" s="55">
        <f>ROUND(IF('Indicator Data'!G123=0,0,IF(LOG('Indicator Data'!G123)&gt;H$195,10,IF(LOG('Indicator Data'!G123)&lt;H$194,0,10-(H$195-LOG('Indicator Data'!G123))/(H$195-H$194)*10))),1)</f>
        <v>8.1999999999999993</v>
      </c>
      <c r="I120" s="55">
        <f>ROUND(IF('Indicator Data'!H123=0,0,IF(LOG('Indicator Data'!H123)&gt;I$195,10,IF(LOG('Indicator Data'!H123)&lt;I$194,0,10-(I$195-LOG('Indicator Data'!H123))/(I$195-I$194)*10))),1)</f>
        <v>7.6</v>
      </c>
      <c r="J120" s="55">
        <f t="shared" si="175"/>
        <v>7.9</v>
      </c>
      <c r="K120" s="55">
        <f>ROUND(IF('Indicator Data'!I123=0,0,IF(LOG('Indicator Data'!I123)&gt;K$195,10,IF(LOG('Indicator Data'!I123)&lt;K$194,0,10-(K$195-LOG('Indicator Data'!I123))/(K$195-K$194)*10))),1)</f>
        <v>8</v>
      </c>
      <c r="L120" s="55">
        <f t="shared" si="176"/>
        <v>8</v>
      </c>
      <c r="M120" s="55">
        <f>ROUND(IF('Indicator Data'!J123=0,0,IF(LOG('Indicator Data'!J123)&gt;M$195,10,IF(LOG('Indicator Data'!J123)&lt;M$194,0,10-(M$195-LOG('Indicator Data'!J123))/(M$195-M$194)*10))),1)</f>
        <v>0</v>
      </c>
      <c r="N120" s="56">
        <f>'Indicator Data'!C123/'Indicator Data'!$CK123</f>
        <v>1.8851018918514023E-3</v>
      </c>
      <c r="O120" s="56">
        <f>'Indicator Data'!D123/'Indicator Data'!$CK123</f>
        <v>2.5610729190485098E-4</v>
      </c>
      <c r="P120" s="56">
        <f>IF(F120=0.1,"x",'Indicator Data'!E123/'Indicator Data'!$CK123)</f>
        <v>1.5249326521705032E-2</v>
      </c>
      <c r="Q120" s="56">
        <f>'Indicator Data'!F123/'Indicator Data'!$CK123</f>
        <v>3.3534947015140184E-5</v>
      </c>
      <c r="R120" s="56">
        <f>'Indicator Data'!G123/'Indicator Data'!$CK123</f>
        <v>3.6700072114691958E-3</v>
      </c>
      <c r="S120" s="56">
        <f>'Indicator Data'!H123/'Indicator Data'!$CK123</f>
        <v>4.1023822541342394E-5</v>
      </c>
      <c r="T120" s="56">
        <f>'Indicator Data'!I123/'Indicator Data'!$CK123</f>
        <v>1.8668372377232359E-3</v>
      </c>
      <c r="U120" s="56">
        <f>'Indicator Data'!J123/'Indicator Data'!$CK123</f>
        <v>0</v>
      </c>
      <c r="V120" s="55">
        <f t="shared" si="177"/>
        <v>9.4</v>
      </c>
      <c r="W120" s="55">
        <f t="shared" si="178"/>
        <v>2.6</v>
      </c>
      <c r="X120" s="55">
        <f t="shared" si="179"/>
        <v>7.3</v>
      </c>
      <c r="Y120" s="55">
        <f t="shared" si="180"/>
        <v>10</v>
      </c>
      <c r="Z120" s="55">
        <f t="shared" si="181"/>
        <v>8.9</v>
      </c>
      <c r="AA120" s="55">
        <f t="shared" si="182"/>
        <v>2</v>
      </c>
      <c r="AB120" s="55">
        <f t="shared" si="183"/>
        <v>0.1</v>
      </c>
      <c r="AC120" s="55">
        <f t="shared" si="184"/>
        <v>1.1000000000000001</v>
      </c>
      <c r="AD120" s="55">
        <f t="shared" si="185"/>
        <v>1.9</v>
      </c>
      <c r="AE120" s="55">
        <f t="shared" si="186"/>
        <v>1.5</v>
      </c>
      <c r="AF120" s="55">
        <f t="shared" si="187"/>
        <v>0</v>
      </c>
      <c r="AG120" s="55">
        <f>ROUND(IF('Indicator Data'!K123=0,0,IF('Indicator Data'!K123&gt;AG$195,10,IF('Indicator Data'!K123&lt;AG$194,0,10-(AG$195-'Indicator Data'!K123)/(AG$195-AG$194)*10))),1)</f>
        <v>0</v>
      </c>
      <c r="AH120" s="55">
        <f t="shared" si="188"/>
        <v>9.6999999999999993</v>
      </c>
      <c r="AI120" s="55">
        <f t="shared" si="189"/>
        <v>6.3</v>
      </c>
      <c r="AJ120" s="55">
        <f t="shared" si="190"/>
        <v>5.0999999999999996</v>
      </c>
      <c r="AK120" s="55">
        <f t="shared" si="191"/>
        <v>3.9</v>
      </c>
      <c r="AL120" s="55">
        <f t="shared" si="192"/>
        <v>4.5</v>
      </c>
      <c r="AM120" s="55">
        <f t="shared" si="193"/>
        <v>5</v>
      </c>
      <c r="AN120" s="55">
        <f t="shared" si="194"/>
        <v>0</v>
      </c>
      <c r="AO120" s="182">
        <f t="shared" si="195"/>
        <v>9.1</v>
      </c>
      <c r="AP120" s="182">
        <f t="shared" si="148"/>
        <v>9.9</v>
      </c>
      <c r="AQ120" s="182">
        <f t="shared" si="196"/>
        <v>8.9</v>
      </c>
      <c r="AR120" s="182">
        <f t="shared" si="197"/>
        <v>5.6</v>
      </c>
      <c r="AS120" s="55">
        <f t="shared" si="198"/>
        <v>0</v>
      </c>
      <c r="AT120" s="55">
        <f>IF('Indicator Data'!L123="No data","x",IF('Indicator Data'!CL123&lt;1000,"x",ROUND((IF('Indicator Data'!L123&gt;AT$195,10,IF('Indicator Data'!L123&lt;AT$194,0,10-(AT$195-'Indicator Data'!L123)/(AT$195-AT$194)*10))),1)))</f>
        <v>2</v>
      </c>
      <c r="AU120" s="182">
        <f t="shared" si="199"/>
        <v>1</v>
      </c>
      <c r="AV120" s="55">
        <f>IF('Indicator Data'!M123="No data","x",ROUND(IF('Indicator Data'!M123=0,0,IF(LOG('Indicator Data'!M123)&gt;AV$195,10,IF(LOG('Indicator Data'!M123)&lt;AV$194,0,10-(AV$195-LOG('Indicator Data'!M123))/(AV$195-AV$194)*10))),1))</f>
        <v>8.9</v>
      </c>
      <c r="AW120" s="56">
        <f>IF(AV120="x","x",'Indicator Data'!M123/'Indicator Data'!$CK123)</f>
        <v>0.30765095358228928</v>
      </c>
      <c r="AX120" s="55">
        <f t="shared" si="149"/>
        <v>3.4</v>
      </c>
      <c r="AY120" s="55">
        <f t="shared" si="150"/>
        <v>7</v>
      </c>
      <c r="AZ120" s="55" t="str">
        <f>IF('Indicator Data'!N123="No data","x",ROUND(IF('Indicator Data'!N123=0,0,IF(LOG('Indicator Data'!N123)&gt;AZ$195,10,IF(LOG('Indicator Data'!N123)&lt;AZ$194,0,10-(AZ$195-LOG('Indicator Data'!N123))/(AZ$195-AZ$194)*10))),1))</f>
        <v>x</v>
      </c>
      <c r="BA120" s="56" t="str">
        <f>IF(AZ120="x","x",'Indicator Data'!N123/'Indicator Data'!$CK123)</f>
        <v>x</v>
      </c>
      <c r="BB120" s="55" t="str">
        <f t="shared" si="151"/>
        <v>x</v>
      </c>
      <c r="BC120" s="55" t="str">
        <f t="shared" si="152"/>
        <v>x</v>
      </c>
      <c r="BD120" s="55" t="str">
        <f>IF('Indicator Data'!O123="No data","x",ROUND(IF('Indicator Data'!O123=0,0,IF(LOG('Indicator Data'!O123)&gt;BD$195,10,IF(LOG('Indicator Data'!O123)&lt;BD$194,0,10-(BD$195-LOG('Indicator Data'!O123))/(BD$195-BD$194)*10))),1))</f>
        <v>x</v>
      </c>
      <c r="BE120" s="56" t="str">
        <f>IF(BD120="x","x",'Indicator Data'!O123/'Indicator Data'!$CK123)</f>
        <v>x</v>
      </c>
      <c r="BF120" s="55" t="str">
        <f t="shared" si="153"/>
        <v>x</v>
      </c>
      <c r="BG120" s="55" t="str">
        <f t="shared" si="154"/>
        <v>x</v>
      </c>
      <c r="BH120" s="55" t="str">
        <f>IF('Indicator Data'!P123="No data","x",ROUND(IF('Indicator Data'!P123=0,0,IF(LOG('Indicator Data'!P123)&gt;BH$195,10,IF(LOG('Indicator Data'!P123)&lt;BH$194,0,10-(BH$195-LOG('Indicator Data'!P123))/(BH$195-BH$194)*10))),1))</f>
        <v>x</v>
      </c>
      <c r="BI120" s="56" t="str">
        <f>IF(BH120="x","x",'Indicator Data'!P123/'Indicator Data'!$CK123)</f>
        <v>x</v>
      </c>
      <c r="BJ120" s="55" t="str">
        <f t="shared" si="155"/>
        <v>x</v>
      </c>
      <c r="BK120" s="55" t="str">
        <f t="shared" si="156"/>
        <v>x</v>
      </c>
      <c r="BL120" s="55">
        <f t="shared" si="157"/>
        <v>7</v>
      </c>
      <c r="BM120" s="55">
        <f>ROUND(IF('Indicator Data'!Q123=0,0,IF(LOG('Indicator Data'!Q123)&gt;BM$195,10,IF(LOG('Indicator Data'!Q123)&lt;BM$194,0,10-(BM$195-LOG('Indicator Data'!Q123))/(BM$195-BM$194)*10))),1)</f>
        <v>8.9</v>
      </c>
      <c r="BN120" s="55">
        <f>ROUND(IF('Indicator Data'!R123=0,0,IF(LOG('Indicator Data'!R123)&gt;BN$195,10,IF(LOG('Indicator Data'!R123)&lt;BN$194,0,10-(BN$195-LOG('Indicator Data'!R123))/(BN$195-BN$194)*10))),1)</f>
        <v>10</v>
      </c>
      <c r="BO120" s="55">
        <f t="shared" si="158"/>
        <v>9.6333333333333329</v>
      </c>
      <c r="BP120" s="56">
        <f>'Indicator Data'!Q123/'Indicator Data'!$CK123</f>
        <v>0.33228586752552253</v>
      </c>
      <c r="BQ120" s="56">
        <f>'Indicator Data'!R123/'Indicator Data'!$CK123</f>
        <v>0.42791954405067345</v>
      </c>
      <c r="BR120" s="55">
        <f t="shared" si="200"/>
        <v>3.3</v>
      </c>
      <c r="BS120" s="55">
        <f t="shared" si="201"/>
        <v>5.3</v>
      </c>
      <c r="BT120" s="55">
        <f t="shared" si="135"/>
        <v>4.6333333333333329</v>
      </c>
      <c r="BU120" s="55">
        <f t="shared" si="159"/>
        <v>8</v>
      </c>
      <c r="BV120" s="55">
        <f>ROUND(IF('Indicator Data'!S123=0,0,IF(LOG('Indicator Data'!S123)&gt;BV$195,10,IF(LOG('Indicator Data'!S123)&lt;BV$194,0,10-(BV$195-LOG('Indicator Data'!S123))/(BV$195-BV$194)*10))),1)</f>
        <v>7.9</v>
      </c>
      <c r="BW120" s="55">
        <f>ROUND(IF('Indicator Data'!T123=0,0,IF(LOG('Indicator Data'!T123)&gt;BW$195,10,IF(LOG('Indicator Data'!T123)&lt;BW$194,0,10-(BW$195-LOG('Indicator Data'!T123))/(BW$195-BW$194)*10))),1)</f>
        <v>9.5</v>
      </c>
      <c r="BX120" s="55">
        <f t="shared" si="160"/>
        <v>8.9666666666666668</v>
      </c>
      <c r="BY120" s="56">
        <f>'Indicator Data'!S123/'Indicator Data'!$CK123</f>
        <v>6.2693032401074281E-2</v>
      </c>
      <c r="BZ120" s="56">
        <f>'Indicator Data'!T123/'Indicator Data'!$CK123</f>
        <v>0.80718950171090909</v>
      </c>
      <c r="CA120" s="55">
        <f t="shared" si="202"/>
        <v>1</v>
      </c>
      <c r="CB120" s="55">
        <f t="shared" si="203"/>
        <v>8.1</v>
      </c>
      <c r="CC120" s="55">
        <f t="shared" si="161"/>
        <v>5.7333333333333334</v>
      </c>
      <c r="CD120" s="55">
        <f t="shared" si="162"/>
        <v>7.7</v>
      </c>
      <c r="CE120" s="55">
        <f t="shared" si="163"/>
        <v>7.9</v>
      </c>
      <c r="CF120" s="55">
        <f>ROUND(IF('Indicator Data'!U123=0,0,IF(LOG('Indicator Data'!U123)&gt;CF$195,10,IF(LOG('Indicator Data'!U123)&lt;CF$194,0,10-(CF$195-LOG('Indicator Data'!U123))/(CF$195-CF$194)*10))),1)</f>
        <v>9.1999999999999993</v>
      </c>
      <c r="CG120" s="56">
        <f>'Indicator Data'!U123/'Indicator Data'!$CK123</f>
        <v>0.48810191130483294</v>
      </c>
      <c r="CH120" s="55">
        <f t="shared" si="204"/>
        <v>5.4</v>
      </c>
      <c r="CI120" s="55">
        <f t="shared" si="164"/>
        <v>7.8</v>
      </c>
      <c r="CJ120" s="55">
        <f>ROUND(IF('Indicator Data'!V123=0,0,IF(LOG('Indicator Data'!V123)&gt;CJ$195,10,IF(LOG('Indicator Data'!V123)&lt;CJ$194,0,10-(CJ$195-LOG('Indicator Data'!V123))/(CJ$195-CJ$194)*10))),1)</f>
        <v>9.6</v>
      </c>
      <c r="CK120" s="56">
        <f>IF('Indicator Data'!V123/'Indicator Data'!$CK123&gt;1,1,'Indicator Data'!V123/'Indicator Data'!$CK123)</f>
        <v>0.94609174497503079</v>
      </c>
      <c r="CL120" s="55">
        <f t="shared" si="205"/>
        <v>9.5</v>
      </c>
      <c r="CM120" s="55">
        <f t="shared" si="165"/>
        <v>9.6</v>
      </c>
      <c r="CN120" s="55">
        <f>ROUND(IF('Indicator Data'!W123=0,0,IF(LOG('Indicator Data'!W123)&gt;CN$195,10,IF(LOG('Indicator Data'!W123)&lt;CN$194,0,10-(CN$195-LOG('Indicator Data'!W123))/(CN$195-CN$194)*10))),1)</f>
        <v>9.6</v>
      </c>
      <c r="CO120" s="56">
        <f>'Indicator Data'!W123/'Indicator Data'!$CK123</f>
        <v>0.93922675290389657</v>
      </c>
      <c r="CP120" s="55">
        <f t="shared" si="206"/>
        <v>9.4</v>
      </c>
      <c r="CQ120" s="55">
        <f t="shared" si="166"/>
        <v>9.5</v>
      </c>
      <c r="CR120" s="55">
        <f t="shared" si="207"/>
        <v>8.9</v>
      </c>
      <c r="CS120" s="55">
        <f>IF('Indicator Data'!BZ123="No data","x",ROUND(IF('Indicator Data'!BZ123&gt;CS$195,0,IF('Indicator Data'!BZ123&lt;CS$194,10,(CS$195-'Indicator Data'!BZ123)/(CS$195-CS$194)*10)),1))</f>
        <v>4</v>
      </c>
      <c r="CT120" s="55">
        <f>IF('Indicator Data'!CA123="No data","x",ROUND(IF('Indicator Data'!CA123&gt;CT$195,0,IF('Indicator Data'!CA123&lt;CT$194,10,(CT$195-'Indicator Data'!CA123)/(CT$195-CT$194)*10)),1))</f>
        <v>3</v>
      </c>
      <c r="CU120" s="55">
        <f>IF('Indicator Data'!AC123="No data","x",ROUND(IF('Indicator Data'!AC123&gt;CU$195,0,IF('Indicator Data'!AC123&lt;CU$194,10,(CU$195-'Indicator Data'!AC123)/(CU$195-CU$194)*10)),1))</f>
        <v>2.1</v>
      </c>
      <c r="CV120" s="55">
        <f t="shared" si="208"/>
        <v>3</v>
      </c>
      <c r="CW120" s="55">
        <f>IF('Indicator Data'!X123="No data","x",ROUND(IF(LOG('Indicator Data'!X123)&gt;CW$195,10,IF(LOG('Indicator Data'!X123)&lt;CW$194,0,10-(CW$195-LOG('Indicator Data'!X123))/(CW$195-CW$194)*10)),1))</f>
        <v>6.4</v>
      </c>
      <c r="CX120" s="55">
        <f>IF('Indicator Data'!Y123="No data","x",ROUND(IF('Indicator Data'!Y123&gt;CX$195,10,IF('Indicator Data'!Y123&lt;CX$194,0,10-(CX$195-'Indicator Data'!Y123)/(CX$195-CX$194)*10)),1))</f>
        <v>2.9</v>
      </c>
      <c r="CY120" s="55">
        <f>IF('Indicator Data'!Z123="No data","x",ROUND(IF('Indicator Data'!Z123&gt;CY$195,10,IF('Indicator Data'!Z123&lt;CY$194,0,10-(CY$195-'Indicator Data'!Z123)/(CY$195-CY$194)*10)),1))</f>
        <v>3.1</v>
      </c>
      <c r="CZ120" s="55">
        <f>IF('Indicator Data'!AA123="No data","x",ROUND(IF('Indicator Data'!AA123&gt;CZ$195,10,IF('Indicator Data'!AA123&lt;CZ$194,0,10-(CZ$195-'Indicator Data'!AA123)/(CZ$195-CZ$194)*10)),1))</f>
        <v>5.6</v>
      </c>
      <c r="DA120" s="55">
        <f t="shared" si="167"/>
        <v>4.5</v>
      </c>
      <c r="DB120" s="55">
        <f t="shared" si="168"/>
        <v>4</v>
      </c>
      <c r="DC120" s="55">
        <f>IF('Indicator Data'!AF123="No data","x",ROUND(IF('Indicator Data'!AF123&gt;DC$195,10,IF('Indicator Data'!AF123&lt;DC$194,0,10-(DC$195-'Indicator Data'!AF123)/(DC$195-DC$194)*10)),1))</f>
        <v>6.3</v>
      </c>
      <c r="DD120" s="55">
        <f>IF('Indicator Data'!AG123="No data","x",ROUND(IF('Indicator Data'!AG123&gt;DD$195,10,IF('Indicator Data'!AG123&lt;DD$194,0,10-(DD$195-'Indicator Data'!AG123)/(DD$195-DD$194)*10)),1))</f>
        <v>2.2000000000000002</v>
      </c>
      <c r="DE120" s="55">
        <f t="shared" si="169"/>
        <v>4.4000000000000004</v>
      </c>
      <c r="DF120" s="55">
        <f>IF('Indicator Data'!AB123="No data","x",ROUND(IF('Indicator Data'!AB123&gt;DF$195,10,IF('Indicator Data'!AB123&lt;DF$194,0,10-(DF$195-'Indicator Data'!AB123)/(DF$195-DF$194)*10)),1))</f>
        <v>3.1</v>
      </c>
      <c r="DG120" s="55">
        <f t="shared" si="170"/>
        <v>3.1</v>
      </c>
      <c r="DH120" s="183">
        <f>IF('Indicator Data'!AD123="No data","x",'Indicator Data'!AD123/'Indicator Data'!$CJ123)</f>
        <v>3.6696910239686906E-4</v>
      </c>
      <c r="DI120" s="55">
        <f t="shared" si="171"/>
        <v>6.3</v>
      </c>
      <c r="DJ120" s="55">
        <f>IF('Indicator Data'!AE123="No data","x",ROUND(IF('Indicator Data'!AE123&gt;DJ$195,0,IF('Indicator Data'!AE123&lt;DJ$194,10,(DJ$195-'Indicator Data'!AE123)/(DJ$195-DJ$194)*10)),1))</f>
        <v>6</v>
      </c>
      <c r="DK120" s="55">
        <f t="shared" si="172"/>
        <v>6.2</v>
      </c>
      <c r="DL120" s="55">
        <f t="shared" si="173"/>
        <v>4.5999999999999996</v>
      </c>
      <c r="DM120" s="57">
        <f t="shared" si="209"/>
        <v>6.6</v>
      </c>
      <c r="DN120" s="58">
        <f t="shared" si="210"/>
        <v>7.8</v>
      </c>
      <c r="DO120" s="55">
        <f>ROUND(IF('Indicator Data'!AH123=0,0,IF('Indicator Data'!AH123&gt;DO$195,10,IF('Indicator Data'!AH123&lt;DO$194,0,10-(DO$195-'Indicator Data'!AH123)/(DO$195-DO$194)*10))),1)</f>
        <v>10</v>
      </c>
      <c r="DP120" s="55">
        <f>ROUND(IF('Indicator Data'!AI123=0,0,IF(LOG('Indicator Data'!AI123)&gt;LOG(DP$195),10,IF(LOG('Indicator Data'!AI123)&lt;LOG(DP$194),0,10-(LOG(DP$195)-LOG('Indicator Data'!AI123))/(LOG(DP$195)-LOG(DP$194))*10))),1)</f>
        <v>8.3000000000000007</v>
      </c>
      <c r="DQ120" s="57">
        <f t="shared" si="211"/>
        <v>9.3000000000000007</v>
      </c>
      <c r="DR120" s="55">
        <f>'Indicator Data'!AJ123</f>
        <v>0</v>
      </c>
      <c r="DS120" s="55">
        <f>'Indicator Data'!AK123</f>
        <v>4</v>
      </c>
      <c r="DT120" s="57">
        <f t="shared" si="212"/>
        <v>7</v>
      </c>
      <c r="DU120" s="58">
        <f t="shared" si="213"/>
        <v>7</v>
      </c>
      <c r="DV120" s="15"/>
      <c r="DW120" s="103"/>
    </row>
    <row r="121" spans="1:127" s="4" customFormat="1" x14ac:dyDescent="0.3">
      <c r="A121" s="121" t="str">
        <f>'Indicator Data'!A124</f>
        <v>Namibia</v>
      </c>
      <c r="B121" s="59" t="str">
        <f>'Indicator Data'!B124</f>
        <v>NAM</v>
      </c>
      <c r="C121" s="55">
        <f>ROUND(IF('Indicator Data'!C124=0,0.1,IF(LOG('Indicator Data'!C124)&gt;C$195,10,IF(LOG('Indicator Data'!C124)&lt;C$194,0,10-(C$195-LOG('Indicator Data'!C124))/(C$195-C$194)*10))),1)</f>
        <v>0.1</v>
      </c>
      <c r="D121" s="55">
        <f>ROUND(IF('Indicator Data'!D124=0,0.1,IF(LOG('Indicator Data'!D124)&gt;D$195,10,IF(LOG('Indicator Data'!D124)&lt;D$194,0,10-(D$195-LOG('Indicator Data'!D124))/(D$195-D$194)*10))),1)</f>
        <v>0.1</v>
      </c>
      <c r="E121" s="55">
        <f t="shared" si="174"/>
        <v>0.1</v>
      </c>
      <c r="F121" s="55">
        <f>IF('Indicator Data'!E124="No data",0.1,(ROUND(IF('Indicator Data'!E124=0,0,IF(LOG('Indicator Data'!E124)&gt;F$195,10,IF(LOG('Indicator Data'!E124)&lt;F$194,0,10-(F$195-LOG('Indicator Data'!E124))/(F$195-F$194)*10))),1)))</f>
        <v>5.9</v>
      </c>
      <c r="G121" s="55">
        <f>ROUND(IF('Indicator Data'!F124=0,0,IF(LOG('Indicator Data'!F124)&gt;G$195,10,IF(LOG('Indicator Data'!F124)&lt;G$194,0,10-(G$195-LOG('Indicator Data'!F124))/(G$195-G$194)*10))),1)</f>
        <v>0</v>
      </c>
      <c r="H121" s="55">
        <f>ROUND(IF('Indicator Data'!G124=0,0,IF(LOG('Indicator Data'!G124)&gt;H$195,10,IF(LOG('Indicator Data'!G124)&lt;H$194,0,10-(H$195-LOG('Indicator Data'!G124))/(H$195-H$194)*10))),1)</f>
        <v>0</v>
      </c>
      <c r="I121" s="55">
        <f>ROUND(IF('Indicator Data'!H124=0,0,IF(LOG('Indicator Data'!H124)&gt;I$195,10,IF(LOG('Indicator Data'!H124)&lt;I$194,0,10-(I$195-LOG('Indicator Data'!H124))/(I$195-I$194)*10))),1)</f>
        <v>0</v>
      </c>
      <c r="J121" s="55">
        <f t="shared" si="175"/>
        <v>0</v>
      </c>
      <c r="K121" s="55">
        <f>ROUND(IF('Indicator Data'!I124=0,0,IF(LOG('Indicator Data'!I124)&gt;K$195,10,IF(LOG('Indicator Data'!I124)&lt;K$194,0,10-(K$195-LOG('Indicator Data'!I124))/(K$195-K$194)*10))),1)</f>
        <v>0</v>
      </c>
      <c r="L121" s="55">
        <f t="shared" si="176"/>
        <v>0</v>
      </c>
      <c r="M121" s="55">
        <f>ROUND(IF('Indicator Data'!J124=0,0,IF(LOG('Indicator Data'!J124)&gt;M$195,10,IF(LOG('Indicator Data'!J124)&lt;M$194,0,10-(M$195-LOG('Indicator Data'!J124))/(M$195-M$194)*10))),1)</f>
        <v>9.5</v>
      </c>
      <c r="N121" s="56">
        <f>'Indicator Data'!C124/'Indicator Data'!$CK124</f>
        <v>0</v>
      </c>
      <c r="O121" s="56">
        <f>'Indicator Data'!D124/'Indicator Data'!$CK124</f>
        <v>0</v>
      </c>
      <c r="P121" s="56">
        <f>IF(F121=0.1,"x",'Indicator Data'!E124/'Indicator Data'!$CK124)</f>
        <v>9.3022115281243441E-3</v>
      </c>
      <c r="Q121" s="56">
        <f>'Indicator Data'!F124/'Indicator Data'!$CK124</f>
        <v>0</v>
      </c>
      <c r="R121" s="56">
        <f>'Indicator Data'!G124/'Indicator Data'!$CK124</f>
        <v>0</v>
      </c>
      <c r="S121" s="56">
        <f>'Indicator Data'!H124/'Indicator Data'!$CK124</f>
        <v>0</v>
      </c>
      <c r="T121" s="56">
        <f>'Indicator Data'!I124/'Indicator Data'!$CK124</f>
        <v>0</v>
      </c>
      <c r="U121" s="56">
        <f>'Indicator Data'!J124/'Indicator Data'!$CK124</f>
        <v>2.4748389620824311E-2</v>
      </c>
      <c r="V121" s="55">
        <f t="shared" si="177"/>
        <v>0</v>
      </c>
      <c r="W121" s="55">
        <f t="shared" si="178"/>
        <v>0</v>
      </c>
      <c r="X121" s="55">
        <f t="shared" si="179"/>
        <v>0</v>
      </c>
      <c r="Y121" s="55">
        <f t="shared" si="180"/>
        <v>6.2</v>
      </c>
      <c r="Z121" s="55">
        <f t="shared" si="181"/>
        <v>0</v>
      </c>
      <c r="AA121" s="55">
        <f t="shared" si="182"/>
        <v>0</v>
      </c>
      <c r="AB121" s="55">
        <f t="shared" si="183"/>
        <v>0</v>
      </c>
      <c r="AC121" s="55">
        <f t="shared" si="184"/>
        <v>0</v>
      </c>
      <c r="AD121" s="55">
        <f t="shared" si="185"/>
        <v>0</v>
      </c>
      <c r="AE121" s="55">
        <f t="shared" si="186"/>
        <v>0</v>
      </c>
      <c r="AF121" s="55">
        <f t="shared" si="187"/>
        <v>8.1999999999999993</v>
      </c>
      <c r="AG121" s="55">
        <f>ROUND(IF('Indicator Data'!K124=0,0,IF('Indicator Data'!K124&gt;AG$195,10,IF('Indicator Data'!K124&lt;AG$194,0,10-(AG$195-'Indicator Data'!K124)/(AG$195-AG$194)*10))),1)</f>
        <v>6.7</v>
      </c>
      <c r="AH121" s="55">
        <f t="shared" si="188"/>
        <v>0.1</v>
      </c>
      <c r="AI121" s="55">
        <f t="shared" si="189"/>
        <v>0.1</v>
      </c>
      <c r="AJ121" s="55">
        <f t="shared" si="190"/>
        <v>0</v>
      </c>
      <c r="AK121" s="55">
        <f t="shared" si="191"/>
        <v>0</v>
      </c>
      <c r="AL121" s="55">
        <f t="shared" si="192"/>
        <v>0</v>
      </c>
      <c r="AM121" s="55">
        <f t="shared" si="193"/>
        <v>0</v>
      </c>
      <c r="AN121" s="55">
        <f t="shared" si="194"/>
        <v>8.9</v>
      </c>
      <c r="AO121" s="182">
        <f t="shared" si="195"/>
        <v>0.1</v>
      </c>
      <c r="AP121" s="182">
        <f t="shared" si="148"/>
        <v>6.1</v>
      </c>
      <c r="AQ121" s="182">
        <f t="shared" si="196"/>
        <v>0</v>
      </c>
      <c r="AR121" s="182">
        <f t="shared" si="197"/>
        <v>0</v>
      </c>
      <c r="AS121" s="55">
        <f t="shared" si="198"/>
        <v>7.8</v>
      </c>
      <c r="AT121" s="55">
        <f>IF('Indicator Data'!L124="No data","x",IF('Indicator Data'!CL124&lt;1000,"x",ROUND((IF('Indicator Data'!L124&gt;AT$195,10,IF('Indicator Data'!L124&lt;AT$194,0,10-(AT$195-'Indicator Data'!L124)/(AT$195-AT$194)*10))),1)))</f>
        <v>9.1</v>
      </c>
      <c r="AU121" s="182">
        <f t="shared" si="199"/>
        <v>8.5</v>
      </c>
      <c r="AV121" s="55">
        <f>IF('Indicator Data'!M124="No data","x",ROUND(IF('Indicator Data'!M124=0,0,IF(LOG('Indicator Data'!M124)&gt;AV$195,10,IF(LOG('Indicator Data'!M124)&lt;AV$194,0,10-(AV$195-LOG('Indicator Data'!M124))/(AV$195-AV$194)*10))),1))</f>
        <v>7.2</v>
      </c>
      <c r="AW121" s="56">
        <f>IF(AV121="x","x",'Indicator Data'!M124/'Indicator Data'!$CK124)</f>
        <v>0.467463658278711</v>
      </c>
      <c r="AX121" s="55">
        <f t="shared" si="149"/>
        <v>5.2</v>
      </c>
      <c r="AY121" s="55">
        <f t="shared" si="150"/>
        <v>6.3</v>
      </c>
      <c r="AZ121" s="55">
        <f>IF('Indicator Data'!N124="No data","x",ROUND(IF('Indicator Data'!N124=0,0,IF(LOG('Indicator Data'!N124)&gt;AZ$195,10,IF(LOG('Indicator Data'!N124)&lt;AZ$194,0,10-(AZ$195-LOG('Indicator Data'!N124))/(AZ$195-AZ$194)*10))),1))</f>
        <v>0</v>
      </c>
      <c r="BA121" s="56">
        <f>IF(AZ121="x","x",'Indicator Data'!N124/'Indicator Data'!$CK124)</f>
        <v>0</v>
      </c>
      <c r="BB121" s="55">
        <f t="shared" si="151"/>
        <v>0</v>
      </c>
      <c r="BC121" s="55">
        <f t="shared" si="152"/>
        <v>0</v>
      </c>
      <c r="BD121" s="55">
        <f>IF('Indicator Data'!O124="No data","x",ROUND(IF('Indicator Data'!O124=0,0,IF(LOG('Indicator Data'!O124)&gt;BD$195,10,IF(LOG('Indicator Data'!O124)&lt;BD$194,0,10-(BD$195-LOG('Indicator Data'!O124))/(BD$195-BD$194)*10))),1))</f>
        <v>0</v>
      </c>
      <c r="BE121" s="56">
        <f>IF(BD121="x","x",'Indicator Data'!O124/'Indicator Data'!$CK124)</f>
        <v>0</v>
      </c>
      <c r="BF121" s="55">
        <f t="shared" si="153"/>
        <v>0</v>
      </c>
      <c r="BG121" s="55">
        <f t="shared" si="154"/>
        <v>0</v>
      </c>
      <c r="BH121" s="55">
        <f>IF('Indicator Data'!P124="No data","x",ROUND(IF('Indicator Data'!P124=0,0,IF(LOG('Indicator Data'!P124)&gt;BH$195,10,IF(LOG('Indicator Data'!P124)&lt;BH$194,0,10-(BH$195-LOG('Indicator Data'!P124))/(BH$195-BH$194)*10))),1))</f>
        <v>0</v>
      </c>
      <c r="BI121" s="56">
        <f>IF(BH121="x","x",'Indicator Data'!P124/'Indicator Data'!$CK124)</f>
        <v>0</v>
      </c>
      <c r="BJ121" s="55">
        <f t="shared" si="155"/>
        <v>0</v>
      </c>
      <c r="BK121" s="55">
        <f t="shared" si="156"/>
        <v>0</v>
      </c>
      <c r="BL121" s="55">
        <f t="shared" si="157"/>
        <v>2.1</v>
      </c>
      <c r="BM121" s="55">
        <f>ROUND(IF('Indicator Data'!Q124=0,0,IF(LOG('Indicator Data'!Q124)&gt;BM$195,10,IF(LOG('Indicator Data'!Q124)&lt;BM$194,0,10-(BM$195-LOG('Indicator Data'!Q124))/(BM$195-BM$194)*10))),1)</f>
        <v>7.4</v>
      </c>
      <c r="BN121" s="55">
        <f>ROUND(IF('Indicator Data'!R124=0,0,IF(LOG('Indicator Data'!R124)&gt;BN$195,10,IF(LOG('Indicator Data'!R124)&lt;BN$194,0,10-(BN$195-LOG('Indicator Data'!R124))/(BN$195-BN$194)*10))),1)</f>
        <v>0</v>
      </c>
      <c r="BO121" s="55">
        <f t="shared" si="158"/>
        <v>2.4666666666666668</v>
      </c>
      <c r="BP121" s="56">
        <f>'Indicator Data'!Q124/'Indicator Data'!$CK124</f>
        <v>0.61117537269699007</v>
      </c>
      <c r="BQ121" s="56">
        <f>'Indicator Data'!R124/'Indicator Data'!$CK124</f>
        <v>0</v>
      </c>
      <c r="BR121" s="55">
        <f t="shared" si="200"/>
        <v>6.1</v>
      </c>
      <c r="BS121" s="55">
        <f t="shared" si="201"/>
        <v>0</v>
      </c>
      <c r="BT121" s="55">
        <f t="shared" si="135"/>
        <v>2.0333333333333332</v>
      </c>
      <c r="BU121" s="55">
        <f t="shared" si="159"/>
        <v>2.2999999999999998</v>
      </c>
      <c r="BV121" s="55">
        <f>ROUND(IF('Indicator Data'!S124=0,0,IF(LOG('Indicator Data'!S124)&gt;BV$195,10,IF(LOG('Indicator Data'!S124)&lt;BV$194,0,10-(BV$195-LOG('Indicator Data'!S124))/(BV$195-BV$194)*10))),1)</f>
        <v>5.8</v>
      </c>
      <c r="BW121" s="55">
        <f>ROUND(IF('Indicator Data'!T124=0,0,IF(LOG('Indicator Data'!T124)&gt;BW$195,10,IF(LOG('Indicator Data'!T124)&lt;BW$194,0,10-(BW$195-LOG('Indicator Data'!T124))/(BW$195-BW$194)*10))),1)</f>
        <v>7.3</v>
      </c>
      <c r="BX121" s="55">
        <f t="shared" si="160"/>
        <v>6.8</v>
      </c>
      <c r="BY121" s="56">
        <f>'Indicator Data'!S124/'Indicator Data'!$CK124</f>
        <v>5.012807859474866E-2</v>
      </c>
      <c r="BZ121" s="56">
        <f>'Indicator Data'!T124/'Indicator Data'!$CK124</f>
        <v>0.56104527329765397</v>
      </c>
      <c r="CA121" s="55">
        <f t="shared" si="202"/>
        <v>0.8</v>
      </c>
      <c r="CB121" s="55">
        <f t="shared" si="203"/>
        <v>5.6</v>
      </c>
      <c r="CC121" s="55">
        <f t="shared" si="161"/>
        <v>4</v>
      </c>
      <c r="CD121" s="55">
        <f t="shared" si="162"/>
        <v>5.6</v>
      </c>
      <c r="CE121" s="55">
        <f t="shared" si="163"/>
        <v>4.0999999999999996</v>
      </c>
      <c r="CF121" s="55">
        <f>ROUND(IF('Indicator Data'!U124=0,0,IF(LOG('Indicator Data'!U124)&gt;CF$195,10,IF(LOG('Indicator Data'!U124)&lt;CF$194,0,10-(CF$195-LOG('Indicator Data'!U124))/(CF$195-CF$194)*10))),1)</f>
        <v>4</v>
      </c>
      <c r="CG121" s="56">
        <f>'Indicator Data'!U124/'Indicator Data'!$CK124</f>
        <v>2.5591469294682615E-3</v>
      </c>
      <c r="CH121" s="55">
        <f t="shared" si="204"/>
        <v>0</v>
      </c>
      <c r="CI121" s="55">
        <f t="shared" si="164"/>
        <v>2.2000000000000002</v>
      </c>
      <c r="CJ121" s="55">
        <f>ROUND(IF('Indicator Data'!V124=0,0,IF(LOG('Indicator Data'!V124)&gt;CJ$195,10,IF(LOG('Indicator Data'!V124)&lt;CJ$194,0,10-(CJ$195-LOG('Indicator Data'!V124))/(CJ$195-CJ$194)*10))),1)</f>
        <v>7.6</v>
      </c>
      <c r="CK121" s="56">
        <f>IF('Indicator Data'!V124/'Indicator Data'!$CK124&gt;1,1,'Indicator Data'!V124/'Indicator Data'!$CK124)</f>
        <v>0.813625067393833</v>
      </c>
      <c r="CL121" s="55">
        <f t="shared" si="205"/>
        <v>8.1</v>
      </c>
      <c r="CM121" s="55">
        <f t="shared" si="165"/>
        <v>7.9</v>
      </c>
      <c r="CN121" s="55">
        <f>ROUND(IF('Indicator Data'!W124=0,0,IF(LOG('Indicator Data'!W124)&gt;CN$195,10,IF(LOG('Indicator Data'!W124)&lt;CN$194,0,10-(CN$195-LOG('Indicator Data'!W124))/(CN$195-CN$194)*10))),1)</f>
        <v>6.6</v>
      </c>
      <c r="CO121" s="56">
        <f>'Indicator Data'!W124/'Indicator Data'!$CK124</f>
        <v>0.15908911351223112</v>
      </c>
      <c r="CP121" s="55">
        <f t="shared" si="206"/>
        <v>1.6</v>
      </c>
      <c r="CQ121" s="55">
        <f t="shared" si="166"/>
        <v>4.5999999999999996</v>
      </c>
      <c r="CR121" s="55">
        <f t="shared" si="207"/>
        <v>5.0999999999999996</v>
      </c>
      <c r="CS121" s="55">
        <f>IF('Indicator Data'!BZ124="No data","x",ROUND(IF('Indicator Data'!BZ124&gt;CS$195,0,IF('Indicator Data'!BZ124&lt;CS$194,10,(CS$195-'Indicator Data'!BZ124)/(CS$195-CS$194)*10)),1))</f>
        <v>7.3</v>
      </c>
      <c r="CT121" s="55">
        <f>IF('Indicator Data'!CA124="No data","x",ROUND(IF('Indicator Data'!CA124&gt;CT$195,0,IF('Indicator Data'!CA124&lt;CT$194,10,(CT$195-'Indicator Data'!CA124)/(CT$195-CT$194)*10)),1))</f>
        <v>2.9</v>
      </c>
      <c r="CU121" s="55">
        <f>IF('Indicator Data'!AC124="No data","x",ROUND(IF('Indicator Data'!AC124&gt;CU$195,0,IF('Indicator Data'!AC124&lt;CU$194,10,(CU$195-'Indicator Data'!AC124)/(CU$195-CU$194)*10)),1))</f>
        <v>5.5</v>
      </c>
      <c r="CV121" s="55">
        <f t="shared" si="208"/>
        <v>5.2</v>
      </c>
      <c r="CW121" s="55">
        <f>IF('Indicator Data'!X124="No data","x",ROUND(IF(LOG('Indicator Data'!X124)&gt;CW$195,10,IF(LOG('Indicator Data'!X124)&lt;CW$194,0,10-(CW$195-LOG('Indicator Data'!X124))/(CW$195-CW$194)*10)),1))</f>
        <v>1.6</v>
      </c>
      <c r="CX121" s="55">
        <f>IF('Indicator Data'!Y124="No data","x",ROUND(IF('Indicator Data'!Y124&gt;CX$195,10,IF('Indicator Data'!Y124&lt;CX$194,0,10-(CX$195-'Indicator Data'!Y124)/(CX$195-CX$194)*10)),1))</f>
        <v>7.9</v>
      </c>
      <c r="CY121" s="55">
        <f>IF('Indicator Data'!Z124="No data","x",ROUND(IF('Indicator Data'!Z124&gt;CY$195,10,IF('Indicator Data'!Z124&lt;CY$194,0,10-(CY$195-'Indicator Data'!Z124)/(CY$195-CY$194)*10)),1))</f>
        <v>5</v>
      </c>
      <c r="CZ121" s="55">
        <f>IF('Indicator Data'!AA124="No data","x",ROUND(IF('Indicator Data'!AA124&gt;CZ$195,10,IF('Indicator Data'!AA124&lt;CZ$194,0,10-(CZ$195-'Indicator Data'!AA124)/(CZ$195-CZ$194)*10)),1))</f>
        <v>5.6</v>
      </c>
      <c r="DA121" s="55">
        <f t="shared" si="167"/>
        <v>5</v>
      </c>
      <c r="DB121" s="55">
        <f t="shared" si="168"/>
        <v>5.0999999999999996</v>
      </c>
      <c r="DC121" s="55">
        <f>IF('Indicator Data'!AF124="No data","x",ROUND(IF('Indicator Data'!AF124&gt;DC$195,10,IF('Indicator Data'!AF124&lt;DC$194,0,10-(DC$195-'Indicator Data'!AF124)/(DC$195-DC$194)*10)),1))</f>
        <v>4.7</v>
      </c>
      <c r="DD121" s="55">
        <f>IF('Indicator Data'!AG124="No data","x",ROUND(IF('Indicator Data'!AG124&gt;DD$195,10,IF('Indicator Data'!AG124&lt;DD$194,0,10-(DD$195-'Indicator Data'!AG124)/(DD$195-DD$194)*10)),1))</f>
        <v>5.6</v>
      </c>
      <c r="DE121" s="55">
        <f t="shared" si="169"/>
        <v>5.0999999999999996</v>
      </c>
      <c r="DF121" s="55">
        <f>IF('Indicator Data'!AB124="No data","x",ROUND(IF('Indicator Data'!AB124&gt;DF$195,10,IF('Indicator Data'!AB124&lt;DF$194,0,10-(DF$195-'Indicator Data'!AB124)/(DF$195-DF$194)*10)),1))</f>
        <v>10</v>
      </c>
      <c r="DG121" s="55">
        <f t="shared" si="170"/>
        <v>6.4</v>
      </c>
      <c r="DH121" s="183">
        <f>IF('Indicator Data'!AD124="No data","x",'Indicator Data'!AD124/'Indicator Data'!$CJ124)</f>
        <v>1.9763289509341261E-4</v>
      </c>
      <c r="DI121" s="55">
        <f t="shared" si="171"/>
        <v>8</v>
      </c>
      <c r="DJ121" s="55">
        <f>IF('Indicator Data'!AE124="No data","x",ROUND(IF('Indicator Data'!AE124&gt;DJ$195,0,IF('Indicator Data'!AE124&lt;DJ$194,10,(DJ$195-'Indicator Data'!AE124)/(DJ$195-DJ$194)*10)),1))</f>
        <v>4</v>
      </c>
      <c r="DK121" s="55">
        <f t="shared" si="172"/>
        <v>6</v>
      </c>
      <c r="DL121" s="55">
        <f t="shared" si="173"/>
        <v>5.8</v>
      </c>
      <c r="DM121" s="57">
        <f t="shared" si="209"/>
        <v>4.7</v>
      </c>
      <c r="DN121" s="58">
        <f t="shared" si="210"/>
        <v>4.0999999999999996</v>
      </c>
      <c r="DO121" s="55">
        <f>ROUND(IF('Indicator Data'!AH124=0,0,IF('Indicator Data'!AH124&gt;DO$195,10,IF('Indicator Data'!AH124&lt;DO$194,0,10-(DO$195-'Indicator Data'!AH124)/(DO$195-DO$194)*10))),1)</f>
        <v>1.1000000000000001</v>
      </c>
      <c r="DP121" s="55">
        <f>ROUND(IF('Indicator Data'!AI124=0,0,IF(LOG('Indicator Data'!AI124)&gt;LOG(DP$195),10,IF(LOG('Indicator Data'!AI124)&lt;LOG(DP$194),0,10-(LOG(DP$195)-LOG('Indicator Data'!AI124))/(LOG(DP$195)-LOG(DP$194))*10))),1)</f>
        <v>0</v>
      </c>
      <c r="DQ121" s="57">
        <f t="shared" si="211"/>
        <v>0.6</v>
      </c>
      <c r="DR121" s="55">
        <f>'Indicator Data'!AJ124</f>
        <v>0</v>
      </c>
      <c r="DS121" s="55">
        <f>'Indicator Data'!AK124</f>
        <v>0</v>
      </c>
      <c r="DT121" s="57">
        <f t="shared" si="212"/>
        <v>0</v>
      </c>
      <c r="DU121" s="58">
        <f t="shared" si="213"/>
        <v>0.4</v>
      </c>
      <c r="DV121" s="15"/>
      <c r="DW121" s="103"/>
    </row>
    <row r="122" spans="1:127" s="4" customFormat="1" x14ac:dyDescent="0.3">
      <c r="A122" s="121" t="str">
        <f>'Indicator Data'!A125</f>
        <v>Nauru</v>
      </c>
      <c r="B122" s="59" t="str">
        <f>'Indicator Data'!B125</f>
        <v>NRU</v>
      </c>
      <c r="C122" s="55">
        <f>ROUND(IF('Indicator Data'!C125=0,0.1,IF(LOG('Indicator Data'!C125)&gt;C$195,10,IF(LOG('Indicator Data'!C125)&lt;C$194,0,10-(C$195-LOG('Indicator Data'!C125))/(C$195-C$194)*10))),1)</f>
        <v>0.1</v>
      </c>
      <c r="D122" s="55">
        <f>ROUND(IF('Indicator Data'!D125=0,0.1,IF(LOG('Indicator Data'!D125)&gt;D$195,10,IF(LOG('Indicator Data'!D125)&lt;D$194,0,10-(D$195-LOG('Indicator Data'!D125))/(D$195-D$194)*10))),1)</f>
        <v>0.1</v>
      </c>
      <c r="E122" s="55">
        <f t="shared" si="174"/>
        <v>0.1</v>
      </c>
      <c r="F122" s="55">
        <f>IF('Indicator Data'!E125="No data",0.1,(ROUND(IF('Indicator Data'!E125=0,0,IF(LOG('Indicator Data'!E125)&gt;F$195,10,IF(LOG('Indicator Data'!E125)&lt;F$194,0,10-(F$195-LOG('Indicator Data'!E125))/(F$195-F$194)*10))),1)))</f>
        <v>0.1</v>
      </c>
      <c r="G122" s="55">
        <f>ROUND(IF('Indicator Data'!F125=0,0,IF(LOG('Indicator Data'!F125)&gt;G$195,10,IF(LOG('Indicator Data'!F125)&lt;G$194,0,10-(G$195-LOG('Indicator Data'!F125))/(G$195-G$194)*10))),1)</f>
        <v>3.4</v>
      </c>
      <c r="H122" s="55">
        <f>ROUND(IF('Indicator Data'!G125=0,0,IF(LOG('Indicator Data'!G125)&gt;H$195,10,IF(LOG('Indicator Data'!G125)&lt;H$194,0,10-(H$195-LOG('Indicator Data'!G125))/(H$195-H$194)*10))),1)</f>
        <v>0</v>
      </c>
      <c r="I122" s="55">
        <f>ROUND(IF('Indicator Data'!H125=0,0,IF(LOG('Indicator Data'!H125)&gt;I$195,10,IF(LOG('Indicator Data'!H125)&lt;I$194,0,10-(I$195-LOG('Indicator Data'!H125))/(I$195-I$194)*10))),1)</f>
        <v>0</v>
      </c>
      <c r="J122" s="55">
        <f t="shared" si="175"/>
        <v>0</v>
      </c>
      <c r="K122" s="55">
        <f>ROUND(IF('Indicator Data'!I125=0,0,IF(LOG('Indicator Data'!I125)&gt;K$195,10,IF(LOG('Indicator Data'!I125)&lt;K$194,0,10-(K$195-LOG('Indicator Data'!I125))/(K$195-K$194)*10))),1)</f>
        <v>0</v>
      </c>
      <c r="L122" s="55">
        <f t="shared" si="176"/>
        <v>0</v>
      </c>
      <c r="M122" s="55">
        <f>ROUND(IF('Indicator Data'!J125=0,0,IF(LOG('Indicator Data'!J125)&gt;M$195,10,IF(LOG('Indicator Data'!J125)&lt;M$194,0,10-(M$195-LOG('Indicator Data'!J125))/(M$195-M$194)*10))),1)</f>
        <v>0</v>
      </c>
      <c r="N122" s="56">
        <f>'Indicator Data'!C125/'Indicator Data'!$CK125</f>
        <v>0</v>
      </c>
      <c r="O122" s="56">
        <f>'Indicator Data'!D125/'Indicator Data'!$CK125</f>
        <v>0</v>
      </c>
      <c r="P122" s="56" t="str">
        <f>IF(F122=0.1,"x",'Indicator Data'!E125/'Indicator Data'!$CK125)</f>
        <v>x</v>
      </c>
      <c r="Q122" s="56">
        <f>'Indicator Data'!F125/'Indicator Data'!$CK125</f>
        <v>1.0193699863040501E-4</v>
      </c>
      <c r="R122" s="56">
        <f>'Indicator Data'!G125/'Indicator Data'!$CK125</f>
        <v>0</v>
      </c>
      <c r="S122" s="56">
        <f>'Indicator Data'!H125/'Indicator Data'!$CK125</f>
        <v>0</v>
      </c>
      <c r="T122" s="56">
        <f>'Indicator Data'!I125/'Indicator Data'!$CK125</f>
        <v>0</v>
      </c>
      <c r="U122" s="56">
        <f>'Indicator Data'!J125/'Indicator Data'!$CK125</f>
        <v>0</v>
      </c>
      <c r="V122" s="55">
        <f t="shared" si="177"/>
        <v>0</v>
      </c>
      <c r="W122" s="55">
        <f t="shared" si="178"/>
        <v>0</v>
      </c>
      <c r="X122" s="55">
        <f t="shared" si="179"/>
        <v>0</v>
      </c>
      <c r="Y122" s="55">
        <f t="shared" si="180"/>
        <v>0.1</v>
      </c>
      <c r="Z122" s="55">
        <f t="shared" si="181"/>
        <v>10</v>
      </c>
      <c r="AA122" s="55">
        <f t="shared" si="182"/>
        <v>0</v>
      </c>
      <c r="AB122" s="55">
        <f t="shared" si="183"/>
        <v>0</v>
      </c>
      <c r="AC122" s="55">
        <f t="shared" si="184"/>
        <v>0</v>
      </c>
      <c r="AD122" s="55">
        <f t="shared" si="185"/>
        <v>0</v>
      </c>
      <c r="AE122" s="55">
        <f t="shared" si="186"/>
        <v>0</v>
      </c>
      <c r="AF122" s="55">
        <f t="shared" si="187"/>
        <v>0</v>
      </c>
      <c r="AG122" s="55">
        <f>ROUND(IF('Indicator Data'!K125=0,0,IF('Indicator Data'!K125&gt;AG$195,10,IF('Indicator Data'!K125&lt;AG$194,0,10-(AG$195-'Indicator Data'!K125)/(AG$195-AG$194)*10))),1)</f>
        <v>0</v>
      </c>
      <c r="AH122" s="55">
        <f t="shared" si="188"/>
        <v>0.1</v>
      </c>
      <c r="AI122" s="55">
        <f t="shared" si="189"/>
        <v>0.1</v>
      </c>
      <c r="AJ122" s="55">
        <f t="shared" si="190"/>
        <v>0</v>
      </c>
      <c r="AK122" s="55">
        <f t="shared" si="191"/>
        <v>0</v>
      </c>
      <c r="AL122" s="55">
        <f t="shared" si="192"/>
        <v>0</v>
      </c>
      <c r="AM122" s="55">
        <f t="shared" si="193"/>
        <v>0</v>
      </c>
      <c r="AN122" s="55">
        <f t="shared" si="194"/>
        <v>0</v>
      </c>
      <c r="AO122" s="182">
        <f t="shared" si="195"/>
        <v>0.1</v>
      </c>
      <c r="AP122" s="182">
        <f t="shared" si="148"/>
        <v>0.1</v>
      </c>
      <c r="AQ122" s="182">
        <f t="shared" si="196"/>
        <v>8.1999999999999993</v>
      </c>
      <c r="AR122" s="182">
        <f t="shared" si="197"/>
        <v>0</v>
      </c>
      <c r="AS122" s="55">
        <f t="shared" si="198"/>
        <v>0</v>
      </c>
      <c r="AT122" s="55" t="str">
        <f>IF('Indicator Data'!L125="No data","x",IF('Indicator Data'!CL125&lt;1000,"x",ROUND((IF('Indicator Data'!L125&gt;AT$195,10,IF('Indicator Data'!L125&lt;AT$194,0,10-(AT$195-'Indicator Data'!L125)/(AT$195-AT$194)*10))),1)))</f>
        <v>x</v>
      </c>
      <c r="AU122" s="182">
        <f t="shared" si="199"/>
        <v>0</v>
      </c>
      <c r="AV122" s="55" t="str">
        <f>IF('Indicator Data'!M125="No data","x",ROUND(IF('Indicator Data'!M125=0,0,IF(LOG('Indicator Data'!M125)&gt;AV$195,10,IF(LOG('Indicator Data'!M125)&lt;AV$194,0,10-(AV$195-LOG('Indicator Data'!M125))/(AV$195-AV$194)*10))),1))</f>
        <v>x</v>
      </c>
      <c r="AW122" s="56" t="str">
        <f>IF(AV122="x","x",'Indicator Data'!M125/'Indicator Data'!$CK125)</f>
        <v>x</v>
      </c>
      <c r="AX122" s="55" t="str">
        <f t="shared" si="149"/>
        <v>x</v>
      </c>
      <c r="AY122" s="55" t="str">
        <f t="shared" si="150"/>
        <v>x</v>
      </c>
      <c r="AZ122" s="55" t="str">
        <f>IF('Indicator Data'!N125="No data","x",ROUND(IF('Indicator Data'!N125=0,0,IF(LOG('Indicator Data'!N125)&gt;AZ$195,10,IF(LOG('Indicator Data'!N125)&lt;AZ$194,0,10-(AZ$195-LOG('Indicator Data'!N125))/(AZ$195-AZ$194)*10))),1))</f>
        <v>x</v>
      </c>
      <c r="BA122" s="56" t="str">
        <f>IF(AZ122="x","x",'Indicator Data'!N125/'Indicator Data'!$CK125)</f>
        <v>x</v>
      </c>
      <c r="BB122" s="55" t="str">
        <f t="shared" si="151"/>
        <v>x</v>
      </c>
      <c r="BC122" s="55" t="str">
        <f t="shared" si="152"/>
        <v>x</v>
      </c>
      <c r="BD122" s="55" t="str">
        <f>IF('Indicator Data'!O125="No data","x",ROUND(IF('Indicator Data'!O125=0,0,IF(LOG('Indicator Data'!O125)&gt;BD$195,10,IF(LOG('Indicator Data'!O125)&lt;BD$194,0,10-(BD$195-LOG('Indicator Data'!O125))/(BD$195-BD$194)*10))),1))</f>
        <v>x</v>
      </c>
      <c r="BE122" s="56" t="str">
        <f>IF(BD122="x","x",'Indicator Data'!O125/'Indicator Data'!$CK125)</f>
        <v>x</v>
      </c>
      <c r="BF122" s="55" t="str">
        <f t="shared" si="153"/>
        <v>x</v>
      </c>
      <c r="BG122" s="55" t="str">
        <f t="shared" si="154"/>
        <v>x</v>
      </c>
      <c r="BH122" s="55" t="str">
        <f>IF('Indicator Data'!P125="No data","x",ROUND(IF('Indicator Data'!P125=0,0,IF(LOG('Indicator Data'!P125)&gt;BH$195,10,IF(LOG('Indicator Data'!P125)&lt;BH$194,0,10-(BH$195-LOG('Indicator Data'!P125))/(BH$195-BH$194)*10))),1))</f>
        <v>x</v>
      </c>
      <c r="BI122" s="56" t="str">
        <f>IF(BH122="x","x",'Indicator Data'!P125/'Indicator Data'!$CK125)</f>
        <v>x</v>
      </c>
      <c r="BJ122" s="55" t="str">
        <f t="shared" si="155"/>
        <v>x</v>
      </c>
      <c r="BK122" s="55" t="str">
        <f t="shared" si="156"/>
        <v>x</v>
      </c>
      <c r="BL122" s="55" t="str">
        <f t="shared" si="157"/>
        <v>x</v>
      </c>
      <c r="BM122" s="55">
        <f>ROUND(IF('Indicator Data'!Q125=0,0,IF(LOG('Indicator Data'!Q125)&gt;BM$195,10,IF(LOG('Indicator Data'!Q125)&lt;BM$194,0,10-(BM$195-LOG('Indicator Data'!Q125))/(BM$195-BM$194)*10))),1)</f>
        <v>0</v>
      </c>
      <c r="BN122" s="55">
        <f>ROUND(IF('Indicator Data'!R125=0,0,IF(LOG('Indicator Data'!R125)&gt;BN$195,10,IF(LOG('Indicator Data'!R125)&lt;BN$194,0,10-(BN$195-LOG('Indicator Data'!R125))/(BN$195-BN$194)*10))),1)</f>
        <v>0</v>
      </c>
      <c r="BO122" s="55">
        <f t="shared" si="158"/>
        <v>0</v>
      </c>
      <c r="BP122" s="56">
        <f>'Indicator Data'!Q125/'Indicator Data'!$CK125</f>
        <v>0</v>
      </c>
      <c r="BQ122" s="56">
        <f>'Indicator Data'!R125/'Indicator Data'!$CK125</f>
        <v>0</v>
      </c>
      <c r="BR122" s="55">
        <f t="shared" si="200"/>
        <v>0</v>
      </c>
      <c r="BS122" s="55">
        <f t="shared" si="201"/>
        <v>0</v>
      </c>
      <c r="BT122" s="55">
        <f t="shared" si="135"/>
        <v>0</v>
      </c>
      <c r="BU122" s="55">
        <f t="shared" si="159"/>
        <v>0</v>
      </c>
      <c r="BV122" s="55">
        <f>ROUND(IF('Indicator Data'!S125=0,0,IF(LOG('Indicator Data'!S125)&gt;BV$195,10,IF(LOG('Indicator Data'!S125)&lt;BV$194,0,10-(BV$195-LOG('Indicator Data'!S125))/(BV$195-BV$194)*10))),1)</f>
        <v>0</v>
      </c>
      <c r="BW122" s="55">
        <f>ROUND(IF('Indicator Data'!T125=0,0,IF(LOG('Indicator Data'!T125)&gt;BW$195,10,IF(LOG('Indicator Data'!T125)&lt;BW$194,0,10-(BW$195-LOG('Indicator Data'!T125))/(BW$195-BW$194)*10))),1)</f>
        <v>0</v>
      </c>
      <c r="BX122" s="55">
        <f t="shared" si="160"/>
        <v>0</v>
      </c>
      <c r="BY122" s="56">
        <f>'Indicator Data'!S125/'Indicator Data'!$CK125</f>
        <v>0</v>
      </c>
      <c r="BZ122" s="56">
        <f>'Indicator Data'!T125/'Indicator Data'!$CK125</f>
        <v>0</v>
      </c>
      <c r="CA122" s="55">
        <f t="shared" si="202"/>
        <v>0</v>
      </c>
      <c r="CB122" s="55">
        <f t="shared" si="203"/>
        <v>0</v>
      </c>
      <c r="CC122" s="55">
        <f t="shared" si="161"/>
        <v>0</v>
      </c>
      <c r="CD122" s="55">
        <f t="shared" si="162"/>
        <v>0</v>
      </c>
      <c r="CE122" s="55">
        <f t="shared" si="163"/>
        <v>0</v>
      </c>
      <c r="CF122" s="55">
        <f>ROUND(IF('Indicator Data'!U125=0,0,IF(LOG('Indicator Data'!U125)&gt;CF$195,10,IF(LOG('Indicator Data'!U125)&lt;CF$194,0,10-(CF$195-LOG('Indicator Data'!U125))/(CF$195-CF$194)*10))),1)</f>
        <v>3.7</v>
      </c>
      <c r="CG122" s="56">
        <f>'Indicator Data'!U125/'Indicator Data'!$CK125</f>
        <v>0.38231265897084721</v>
      </c>
      <c r="CH122" s="55">
        <f t="shared" si="204"/>
        <v>4.2</v>
      </c>
      <c r="CI122" s="55">
        <f t="shared" si="164"/>
        <v>4</v>
      </c>
      <c r="CJ122" s="55">
        <f>ROUND(IF('Indicator Data'!V125=0,0,IF(LOG('Indicator Data'!V125)&gt;CJ$195,10,IF(LOG('Indicator Data'!V125)&lt;CJ$194,0,10-(CJ$195-LOG('Indicator Data'!V125))/(CJ$195-CJ$194)*10))),1)</f>
        <v>4.0999999999999996</v>
      </c>
      <c r="CK122" s="56">
        <f>IF('Indicator Data'!V125/'Indicator Data'!$CK125&gt;1,1,'Indicator Data'!V125/'Indicator Data'!$CK125)</f>
        <v>0.74634614585110548</v>
      </c>
      <c r="CL122" s="55">
        <f t="shared" si="205"/>
        <v>7.5</v>
      </c>
      <c r="CM122" s="55">
        <f t="shared" si="165"/>
        <v>6.1</v>
      </c>
      <c r="CN122" s="55">
        <f>ROUND(IF('Indicator Data'!W125=0,0,IF(LOG('Indicator Data'!W125)&gt;CN$195,10,IF(LOG('Indicator Data'!W125)&lt;CN$194,0,10-(CN$195-LOG('Indicator Data'!W125))/(CN$195-CN$194)*10))),1)</f>
        <v>0</v>
      </c>
      <c r="CO122" s="56">
        <f>'Indicator Data'!W125/'Indicator Data'!$CK125</f>
        <v>0</v>
      </c>
      <c r="CP122" s="55">
        <f t="shared" si="206"/>
        <v>0</v>
      </c>
      <c r="CQ122" s="55">
        <f t="shared" si="166"/>
        <v>0</v>
      </c>
      <c r="CR122" s="55">
        <f t="shared" si="207"/>
        <v>3</v>
      </c>
      <c r="CS122" s="55">
        <f>IF('Indicator Data'!BZ125="No data","x",ROUND(IF('Indicator Data'!BZ125&gt;CS$195,0,IF('Indicator Data'!BZ125&lt;CS$194,10,(CS$195-'Indicator Data'!BZ125)/(CS$195-CS$194)*10)),1))</f>
        <v>3.8</v>
      </c>
      <c r="CT122" s="55">
        <f>IF('Indicator Data'!CA125="No data","x",ROUND(IF('Indicator Data'!CA125&gt;CT$195,0,IF('Indicator Data'!CA125&lt;CT$194,10,(CT$195-'Indicator Data'!CA125)/(CT$195-CT$194)*10)),1))</f>
        <v>0.1</v>
      </c>
      <c r="CU122" s="55" t="str">
        <f>IF('Indicator Data'!AC125="No data","x",ROUND(IF('Indicator Data'!AC125&gt;CU$195,0,IF('Indicator Data'!AC125&lt;CU$194,10,(CU$195-'Indicator Data'!AC125)/(CU$195-CU$194)*10)),1))</f>
        <v>x</v>
      </c>
      <c r="CV122" s="55">
        <f t="shared" si="208"/>
        <v>2</v>
      </c>
      <c r="CW122" s="55">
        <f>IF('Indicator Data'!X125="No data","x",ROUND(IF(LOG('Indicator Data'!X125)&gt;CW$195,10,IF(LOG('Indicator Data'!X125)&lt;CW$194,0,10-(CW$195-LOG('Indicator Data'!X125))/(CW$195-CW$194)*10)),1))</f>
        <v>9.3000000000000007</v>
      </c>
      <c r="CX122" s="55">
        <f>IF('Indicator Data'!Y125="No data","x",ROUND(IF('Indicator Data'!Y125&gt;CX$195,10,IF('Indicator Data'!Y125&lt;CX$194,0,10-(CX$195-'Indicator Data'!Y125)/(CX$195-CX$194)*10)),1))</f>
        <v>0</v>
      </c>
      <c r="CY122" s="55">
        <f>IF('Indicator Data'!Z125="No data","x",ROUND(IF('Indicator Data'!Z125&gt;CY$195,10,IF('Indicator Data'!Z125&lt;CY$194,0,10-(CY$195-'Indicator Data'!Z125)/(CY$195-CY$194)*10)),1))</f>
        <v>10</v>
      </c>
      <c r="CZ122" s="55" t="str">
        <f>IF('Indicator Data'!AA125="No data","x",ROUND(IF('Indicator Data'!AA125&gt;CZ$195,10,IF('Indicator Data'!AA125&lt;CZ$194,0,10-(CZ$195-'Indicator Data'!AA125)/(CZ$195-CZ$194)*10)),1))</f>
        <v>x</v>
      </c>
      <c r="DA122" s="55">
        <f t="shared" si="167"/>
        <v>6.4</v>
      </c>
      <c r="DB122" s="55">
        <f t="shared" si="168"/>
        <v>4.9000000000000004</v>
      </c>
      <c r="DC122" s="55" t="str">
        <f>IF('Indicator Data'!AF125="No data","x",ROUND(IF('Indicator Data'!AF125&gt;DC$195,10,IF('Indicator Data'!AF125&lt;DC$194,0,10-(DC$195-'Indicator Data'!AF125)/(DC$195-DC$194)*10)),1))</f>
        <v>x</v>
      </c>
      <c r="DD122" s="55" t="str">
        <f>IF('Indicator Data'!AG125="No data","x",ROUND(IF('Indicator Data'!AG125&gt;DD$195,10,IF('Indicator Data'!AG125&lt;DD$194,0,10-(DD$195-'Indicator Data'!AG125)/(DD$195-DD$194)*10)),1))</f>
        <v>x</v>
      </c>
      <c r="DE122" s="55">
        <f t="shared" si="169"/>
        <v>6.4</v>
      </c>
      <c r="DF122" s="55">
        <f>IF('Indicator Data'!AB125="No data","x",ROUND(IF('Indicator Data'!AB125&gt;DF$195,10,IF('Indicator Data'!AB125&lt;DF$194,0,10-(DF$195-'Indicator Data'!AB125)/(DF$195-DF$194)*10)),1))</f>
        <v>0.9</v>
      </c>
      <c r="DG122" s="55">
        <f t="shared" si="170"/>
        <v>1.6</v>
      </c>
      <c r="DH122" s="183" t="str">
        <f>IF('Indicator Data'!AD125="No data","x",'Indicator Data'!AD125/'Indicator Data'!$CJ125)</f>
        <v>x</v>
      </c>
      <c r="DI122" s="55" t="str">
        <f t="shared" si="171"/>
        <v>x</v>
      </c>
      <c r="DJ122" s="55">
        <f>IF('Indicator Data'!AE125="No data","x",ROUND(IF('Indicator Data'!AE125&gt;DJ$195,0,IF('Indicator Data'!AE125&lt;DJ$194,10,(DJ$195-'Indicator Data'!AE125)/(DJ$195-DJ$194)*10)),1))</f>
        <v>2</v>
      </c>
      <c r="DK122" s="55">
        <f t="shared" si="172"/>
        <v>2</v>
      </c>
      <c r="DL122" s="55">
        <f t="shared" si="173"/>
        <v>3.3</v>
      </c>
      <c r="DM122" s="57">
        <f t="shared" si="209"/>
        <v>3.8</v>
      </c>
      <c r="DN122" s="58">
        <f t="shared" si="210"/>
        <v>2.8</v>
      </c>
      <c r="DO122" s="55">
        <f>ROUND(IF('Indicator Data'!AH125=0,0,IF('Indicator Data'!AH125&gt;DO$195,10,IF('Indicator Data'!AH125&lt;DO$194,0,10-(DO$195-'Indicator Data'!AH125)/(DO$195-DO$194)*10))),1)</f>
        <v>0</v>
      </c>
      <c r="DP122" s="55">
        <f>ROUND(IF('Indicator Data'!AI125=0,0,IF(LOG('Indicator Data'!AI125)&gt;LOG(DP$195),10,IF(LOG('Indicator Data'!AI125)&lt;LOG(DP$194),0,10-(LOG(DP$195)-LOG('Indicator Data'!AI125))/(LOG(DP$195)-LOG(DP$194))*10))),1)</f>
        <v>0</v>
      </c>
      <c r="DQ122" s="57">
        <f t="shared" si="211"/>
        <v>0</v>
      </c>
      <c r="DR122" s="55">
        <f>'Indicator Data'!AJ125</f>
        <v>0</v>
      </c>
      <c r="DS122" s="55">
        <f>'Indicator Data'!AK125</f>
        <v>0</v>
      </c>
      <c r="DT122" s="57">
        <f t="shared" si="212"/>
        <v>0</v>
      </c>
      <c r="DU122" s="58">
        <f t="shared" si="213"/>
        <v>0</v>
      </c>
      <c r="DV122" s="15"/>
      <c r="DW122" s="103"/>
    </row>
    <row r="123" spans="1:127" s="4" customFormat="1" x14ac:dyDescent="0.3">
      <c r="A123" s="121" t="str">
        <f>'Indicator Data'!A126</f>
        <v>Nepal</v>
      </c>
      <c r="B123" s="59" t="str">
        <f>'Indicator Data'!B126</f>
        <v>NPL</v>
      </c>
      <c r="C123" s="55">
        <f>ROUND(IF('Indicator Data'!C126=0,0.1,IF(LOG('Indicator Data'!C126)&gt;C$195,10,IF(LOG('Indicator Data'!C126)&lt;C$194,0,10-(C$195-LOG('Indicator Data'!C126))/(C$195-C$194)*10))),1)</f>
        <v>9.4</v>
      </c>
      <c r="D123" s="55">
        <f>ROUND(IF('Indicator Data'!D126=0,0.1,IF(LOG('Indicator Data'!D126)&gt;D$195,10,IF(LOG('Indicator Data'!D126)&lt;D$194,0,10-(D$195-LOG('Indicator Data'!D126))/(D$195-D$194)*10))),1)</f>
        <v>10</v>
      </c>
      <c r="E123" s="55">
        <f t="shared" si="174"/>
        <v>9.6999999999999993</v>
      </c>
      <c r="F123" s="55">
        <f>IF('Indicator Data'!E126="No data",0.1,(ROUND(IF('Indicator Data'!E126=0,0,IF(LOG('Indicator Data'!E126)&gt;F$195,10,IF(LOG('Indicator Data'!E126)&lt;F$194,0,10-(F$195-LOG('Indicator Data'!E126))/(F$195-F$194)*10))),1)))</f>
        <v>8.1999999999999993</v>
      </c>
      <c r="G123" s="55">
        <f>ROUND(IF('Indicator Data'!F126=0,0,IF(LOG('Indicator Data'!F126)&gt;G$195,10,IF(LOG('Indicator Data'!F126)&lt;G$194,0,10-(G$195-LOG('Indicator Data'!F126))/(G$195-G$194)*10))),1)</f>
        <v>0</v>
      </c>
      <c r="H123" s="55">
        <f>ROUND(IF('Indicator Data'!G126=0,0,IF(LOG('Indicator Data'!G126)&gt;H$195,10,IF(LOG('Indicator Data'!G126)&lt;H$194,0,10-(H$195-LOG('Indicator Data'!G126))/(H$195-H$194)*10))),1)</f>
        <v>1.6</v>
      </c>
      <c r="I123" s="55">
        <f>ROUND(IF('Indicator Data'!H126=0,0,IF(LOG('Indicator Data'!H126)&gt;I$195,10,IF(LOG('Indicator Data'!H126)&lt;I$194,0,10-(I$195-LOG('Indicator Data'!H126))/(I$195-I$194)*10))),1)</f>
        <v>0</v>
      </c>
      <c r="J123" s="55">
        <f t="shared" si="175"/>
        <v>0.8</v>
      </c>
      <c r="K123" s="55">
        <f>ROUND(IF('Indicator Data'!I126=0,0,IF(LOG('Indicator Data'!I126)&gt;K$195,10,IF(LOG('Indicator Data'!I126)&lt;K$194,0,10-(K$195-LOG('Indicator Data'!I126))/(K$195-K$194)*10))),1)</f>
        <v>0</v>
      </c>
      <c r="L123" s="55">
        <f t="shared" si="176"/>
        <v>0.4</v>
      </c>
      <c r="M123" s="55">
        <f>ROUND(IF('Indicator Data'!J126=0,0,IF(LOG('Indicator Data'!J126)&gt;M$195,10,IF(LOG('Indicator Data'!J126)&lt;M$194,0,10-(M$195-LOG('Indicator Data'!J126))/(M$195-M$194)*10))),1)</f>
        <v>7.9</v>
      </c>
      <c r="N123" s="56">
        <f>'Indicator Data'!C126/'Indicator Data'!$CK126</f>
        <v>2.1052631263988467E-3</v>
      </c>
      <c r="O123" s="56">
        <f>'Indicator Data'!D126/'Indicator Data'!$CK126</f>
        <v>2.1029753753912714E-3</v>
      </c>
      <c r="P123" s="56">
        <f>IF(F123=0.1,"x",'Indicator Data'!E126/'Indicator Data'!$CK126)</f>
        <v>6.7848529074695761E-3</v>
      </c>
      <c r="Q123" s="56">
        <f>'Indicator Data'!F126/'Indicator Data'!$CK126</f>
        <v>0</v>
      </c>
      <c r="R123" s="56">
        <f>'Indicator Data'!G126/'Indicator Data'!$CK126</f>
        <v>1.4882375514833385E-5</v>
      </c>
      <c r="S123" s="56">
        <f>'Indicator Data'!H126/'Indicator Data'!$CK126</f>
        <v>0</v>
      </c>
      <c r="T123" s="56">
        <f>'Indicator Data'!I126/'Indicator Data'!$CK126</f>
        <v>0</v>
      </c>
      <c r="U123" s="56">
        <f>'Indicator Data'!J126/'Indicator Data'!$CK126</f>
        <v>5.070708348070414E-4</v>
      </c>
      <c r="V123" s="55">
        <f t="shared" si="177"/>
        <v>10</v>
      </c>
      <c r="W123" s="55">
        <f t="shared" si="178"/>
        <v>10</v>
      </c>
      <c r="X123" s="55">
        <f t="shared" si="179"/>
        <v>10</v>
      </c>
      <c r="Y123" s="55">
        <f t="shared" si="180"/>
        <v>4.5</v>
      </c>
      <c r="Z123" s="55">
        <f t="shared" si="181"/>
        <v>0</v>
      </c>
      <c r="AA123" s="55">
        <f t="shared" si="182"/>
        <v>0</v>
      </c>
      <c r="AB123" s="55">
        <f t="shared" si="183"/>
        <v>0</v>
      </c>
      <c r="AC123" s="55">
        <f t="shared" si="184"/>
        <v>0</v>
      </c>
      <c r="AD123" s="55">
        <f t="shared" si="185"/>
        <v>0</v>
      </c>
      <c r="AE123" s="55">
        <f t="shared" si="186"/>
        <v>0</v>
      </c>
      <c r="AF123" s="55">
        <f t="shared" si="187"/>
        <v>0.2</v>
      </c>
      <c r="AG123" s="55">
        <f>ROUND(IF('Indicator Data'!K126=0,0,IF('Indicator Data'!K126&gt;AG$195,10,IF('Indicator Data'!K126&lt;AG$194,0,10-(AG$195-'Indicator Data'!K126)/(AG$195-AG$194)*10))),1)</f>
        <v>1.9</v>
      </c>
      <c r="AH123" s="55">
        <f t="shared" si="188"/>
        <v>9.6999999999999993</v>
      </c>
      <c r="AI123" s="55">
        <f t="shared" si="189"/>
        <v>10</v>
      </c>
      <c r="AJ123" s="55">
        <f t="shared" si="190"/>
        <v>0.8</v>
      </c>
      <c r="AK123" s="55">
        <f t="shared" si="191"/>
        <v>0</v>
      </c>
      <c r="AL123" s="55">
        <f t="shared" si="192"/>
        <v>0.4</v>
      </c>
      <c r="AM123" s="55">
        <f t="shared" si="193"/>
        <v>0</v>
      </c>
      <c r="AN123" s="55">
        <f t="shared" si="194"/>
        <v>5.2</v>
      </c>
      <c r="AO123" s="182">
        <f t="shared" si="195"/>
        <v>9.9</v>
      </c>
      <c r="AP123" s="182">
        <f t="shared" si="148"/>
        <v>6.7</v>
      </c>
      <c r="AQ123" s="182">
        <f t="shared" si="196"/>
        <v>0</v>
      </c>
      <c r="AR123" s="182">
        <f t="shared" si="197"/>
        <v>0.2</v>
      </c>
      <c r="AS123" s="55">
        <f t="shared" si="198"/>
        <v>3.6</v>
      </c>
      <c r="AT123" s="55">
        <f>IF('Indicator Data'!L126="No data","x",IF('Indicator Data'!CL126&lt;1000,"x",ROUND((IF('Indicator Data'!L126&gt;AT$195,10,IF('Indicator Data'!L126&lt;AT$194,0,10-(AT$195-'Indicator Data'!L126)/(AT$195-AT$194)*10))),1)))</f>
        <v>2</v>
      </c>
      <c r="AU123" s="182">
        <f t="shared" si="199"/>
        <v>2.8</v>
      </c>
      <c r="AV123" s="55">
        <f>IF('Indicator Data'!M126="No data","x",ROUND(IF('Indicator Data'!M126=0,0,IF(LOG('Indicator Data'!M126)&gt;AV$195,10,IF(LOG('Indicator Data'!M126)&lt;AV$194,0,10-(AV$195-LOG('Indicator Data'!M126))/(AV$195-AV$194)*10))),1))</f>
        <v>8.9</v>
      </c>
      <c r="AW123" s="56">
        <f>IF(AV123="x","x",'Indicator Data'!M126/'Indicator Data'!$CK126)</f>
        <v>0.56426362507907213</v>
      </c>
      <c r="AX123" s="55">
        <f t="shared" si="149"/>
        <v>6.3</v>
      </c>
      <c r="AY123" s="55">
        <f t="shared" si="150"/>
        <v>7.8</v>
      </c>
      <c r="AZ123" s="55" t="str">
        <f>IF('Indicator Data'!N126="No data","x",ROUND(IF('Indicator Data'!N126=0,0,IF(LOG('Indicator Data'!N126)&gt;AZ$195,10,IF(LOG('Indicator Data'!N126)&lt;AZ$194,0,10-(AZ$195-LOG('Indicator Data'!N126))/(AZ$195-AZ$194)*10))),1))</f>
        <v>x</v>
      </c>
      <c r="BA123" s="56" t="str">
        <f>IF(AZ123="x","x",'Indicator Data'!N126/'Indicator Data'!$CK126)</f>
        <v>x</v>
      </c>
      <c r="BB123" s="55" t="str">
        <f t="shared" si="151"/>
        <v>x</v>
      </c>
      <c r="BC123" s="55" t="str">
        <f t="shared" si="152"/>
        <v>x</v>
      </c>
      <c r="BD123" s="55" t="str">
        <f>IF('Indicator Data'!O126="No data","x",ROUND(IF('Indicator Data'!O126=0,0,IF(LOG('Indicator Data'!O126)&gt;BD$195,10,IF(LOG('Indicator Data'!O126)&lt;BD$194,0,10-(BD$195-LOG('Indicator Data'!O126))/(BD$195-BD$194)*10))),1))</f>
        <v>x</v>
      </c>
      <c r="BE123" s="56" t="str">
        <f>IF(BD123="x","x",'Indicator Data'!O126/'Indicator Data'!$CK126)</f>
        <v>x</v>
      </c>
      <c r="BF123" s="55" t="str">
        <f t="shared" si="153"/>
        <v>x</v>
      </c>
      <c r="BG123" s="55" t="str">
        <f t="shared" si="154"/>
        <v>x</v>
      </c>
      <c r="BH123" s="55" t="str">
        <f>IF('Indicator Data'!P126="No data","x",ROUND(IF('Indicator Data'!P126=0,0,IF(LOG('Indicator Data'!P126)&gt;BH$195,10,IF(LOG('Indicator Data'!P126)&lt;BH$194,0,10-(BH$195-LOG('Indicator Data'!P126))/(BH$195-BH$194)*10))),1))</f>
        <v>x</v>
      </c>
      <c r="BI123" s="56" t="str">
        <f>IF(BH123="x","x",'Indicator Data'!P126/'Indicator Data'!$CK126)</f>
        <v>x</v>
      </c>
      <c r="BJ123" s="55" t="str">
        <f t="shared" si="155"/>
        <v>x</v>
      </c>
      <c r="BK123" s="55" t="str">
        <f t="shared" si="156"/>
        <v>x</v>
      </c>
      <c r="BL123" s="55">
        <f t="shared" si="157"/>
        <v>7.8</v>
      </c>
      <c r="BM123" s="55">
        <f>ROUND(IF('Indicator Data'!Q126=0,0,IF(LOG('Indicator Data'!Q126)&gt;BM$195,10,IF(LOG('Indicator Data'!Q126)&lt;BM$194,0,10-(BM$195-LOG('Indicator Data'!Q126))/(BM$195-BM$194)*10))),1)</f>
        <v>9.1</v>
      </c>
      <c r="BN123" s="55">
        <f>ROUND(IF('Indicator Data'!R126=0,0,IF(LOG('Indicator Data'!R126)&gt;BN$195,10,IF(LOG('Indicator Data'!R126)&lt;BN$194,0,10-(BN$195-LOG('Indicator Data'!R126))/(BN$195-BN$194)*10))),1)</f>
        <v>0</v>
      </c>
      <c r="BO123" s="55">
        <f t="shared" si="158"/>
        <v>3.0333333333333332</v>
      </c>
      <c r="BP123" s="56">
        <f>'Indicator Data'!Q126/'Indicator Data'!$CK126</f>
        <v>0.80347721946079365</v>
      </c>
      <c r="BQ123" s="56">
        <f>'Indicator Data'!R126/'Indicator Data'!$CK126</f>
        <v>0</v>
      </c>
      <c r="BR123" s="55">
        <f t="shared" si="200"/>
        <v>8</v>
      </c>
      <c r="BS123" s="55">
        <f t="shared" si="201"/>
        <v>0</v>
      </c>
      <c r="BT123" s="55">
        <f t="shared" si="135"/>
        <v>2.6666666666666665</v>
      </c>
      <c r="BU123" s="55">
        <f t="shared" si="159"/>
        <v>2.9</v>
      </c>
      <c r="BV123" s="55">
        <f>ROUND(IF('Indicator Data'!S126=0,0,IF(LOG('Indicator Data'!S126)&gt;BV$195,10,IF(LOG('Indicator Data'!S126)&lt;BV$194,0,10-(BV$195-LOG('Indicator Data'!S126))/(BV$195-BV$194)*10))),1)</f>
        <v>8.8000000000000007</v>
      </c>
      <c r="BW123" s="55">
        <f>ROUND(IF('Indicator Data'!T126=0,0,IF(LOG('Indicator Data'!T126)&gt;BW$195,10,IF(LOG('Indicator Data'!T126)&lt;BW$194,0,10-(BW$195-LOG('Indicator Data'!T126))/(BW$195-BW$194)*10))),1)</f>
        <v>7.9</v>
      </c>
      <c r="BX123" s="55">
        <f t="shared" si="160"/>
        <v>8.2000000000000011</v>
      </c>
      <c r="BY123" s="56">
        <f>'Indicator Data'!S126/'Indicator Data'!$CK126</f>
        <v>0.51143490425672755</v>
      </c>
      <c r="BZ123" s="56">
        <f>'Indicator Data'!T126/'Indicator Data'!$CK126</f>
        <v>0.11719849767871574</v>
      </c>
      <c r="CA123" s="55">
        <f t="shared" si="202"/>
        <v>8.5</v>
      </c>
      <c r="CB123" s="55">
        <f t="shared" si="203"/>
        <v>1.2</v>
      </c>
      <c r="CC123" s="55">
        <f t="shared" si="161"/>
        <v>3.6333333333333329</v>
      </c>
      <c r="CD123" s="55">
        <f t="shared" si="162"/>
        <v>6.4</v>
      </c>
      <c r="CE123" s="55">
        <f t="shared" si="163"/>
        <v>4.9000000000000004</v>
      </c>
      <c r="CF123" s="55">
        <f>ROUND(IF('Indicator Data'!U126=0,0,IF(LOG('Indicator Data'!U126)&gt;CF$195,10,IF(LOG('Indicator Data'!U126)&lt;CF$194,0,10-(CF$195-LOG('Indicator Data'!U126))/(CF$195-CF$194)*10))),1)</f>
        <v>8.5</v>
      </c>
      <c r="CG123" s="56">
        <f>'Indicator Data'!U126/'Indicator Data'!$CK126</f>
        <v>0.32021394430329153</v>
      </c>
      <c r="CH123" s="55">
        <f t="shared" si="204"/>
        <v>3.6</v>
      </c>
      <c r="CI123" s="55">
        <f t="shared" si="164"/>
        <v>6.7</v>
      </c>
      <c r="CJ123" s="55">
        <f>ROUND(IF('Indicator Data'!V126=0,0,IF(LOG('Indicator Data'!V126)&gt;CJ$195,10,IF(LOG('Indicator Data'!V126)&lt;CJ$194,0,10-(CJ$195-LOG('Indicator Data'!V126))/(CJ$195-CJ$194)*10))),1)</f>
        <v>9</v>
      </c>
      <c r="CK123" s="56">
        <f>IF('Indicator Data'!V126/'Indicator Data'!$CK126&gt;1,1,'Indicator Data'!V126/'Indicator Data'!$CK126)</f>
        <v>0.70608540179374157</v>
      </c>
      <c r="CL123" s="55">
        <f t="shared" si="205"/>
        <v>7.1</v>
      </c>
      <c r="CM123" s="55">
        <f t="shared" si="165"/>
        <v>8.1999999999999993</v>
      </c>
      <c r="CN123" s="55">
        <f>ROUND(IF('Indicator Data'!W126=0,0,IF(LOG('Indicator Data'!W126)&gt;CN$195,10,IF(LOG('Indicator Data'!W126)&lt;CN$194,0,10-(CN$195-LOG('Indicator Data'!W126))/(CN$195-CN$194)*10))),1)</f>
        <v>9.1999999999999993</v>
      </c>
      <c r="CO123" s="56">
        <f>'Indicator Data'!W126/'Indicator Data'!$CK126</f>
        <v>0.89854310633477585</v>
      </c>
      <c r="CP123" s="55">
        <f t="shared" si="206"/>
        <v>9</v>
      </c>
      <c r="CQ123" s="55">
        <f t="shared" si="166"/>
        <v>9.1</v>
      </c>
      <c r="CR123" s="55">
        <f t="shared" si="207"/>
        <v>7.6</v>
      </c>
      <c r="CS123" s="55">
        <f>IF('Indicator Data'!BZ126="No data","x",ROUND(IF('Indicator Data'!BZ126&gt;CS$195,0,IF('Indicator Data'!BZ126&lt;CS$194,10,(CS$195-'Indicator Data'!BZ126)/(CS$195-CS$194)*10)),1))</f>
        <v>4.2</v>
      </c>
      <c r="CT123" s="55">
        <f>IF('Indicator Data'!CA126="No data","x",ROUND(IF('Indicator Data'!CA126&gt;CT$195,0,IF('Indicator Data'!CA126&lt;CT$194,10,(CT$195-'Indicator Data'!CA126)/(CT$195-CT$194)*10)),1))</f>
        <v>1.9</v>
      </c>
      <c r="CU123" s="55">
        <f>IF('Indicator Data'!AC126="No data","x",ROUND(IF('Indicator Data'!AC126&gt;CU$195,0,IF('Indicator Data'!AC126&lt;CU$194,10,(CU$195-'Indicator Data'!AC126)/(CU$195-CU$194)*10)),1))</f>
        <v>5.2</v>
      </c>
      <c r="CV123" s="55">
        <f t="shared" si="208"/>
        <v>3.8</v>
      </c>
      <c r="CW123" s="55">
        <f>IF('Indicator Data'!X126="No data","x",ROUND(IF(LOG('Indicator Data'!X126)&gt;CW$195,10,IF(LOG('Indicator Data'!X126)&lt;CW$194,0,10-(CW$195-LOG('Indicator Data'!X126))/(CW$195-CW$194)*10)),1))</f>
        <v>7.6</v>
      </c>
      <c r="CX123" s="55">
        <f>IF('Indicator Data'!Y126="No data","x",ROUND(IF('Indicator Data'!Y126&gt;CX$195,10,IF('Indicator Data'!Y126&lt;CX$194,0,10-(CX$195-'Indicator Data'!Y126)/(CX$195-CX$194)*10)),1))</f>
        <v>7.4</v>
      </c>
      <c r="CY123" s="55">
        <f>IF('Indicator Data'!Z126="No data","x",ROUND(IF('Indicator Data'!Z126&gt;CY$195,10,IF('Indicator Data'!Z126&lt;CY$194,0,10-(CY$195-'Indicator Data'!Z126)/(CY$195-CY$194)*10)),1))</f>
        <v>2</v>
      </c>
      <c r="CZ123" s="55">
        <f>IF('Indicator Data'!AA126="No data","x",ROUND(IF('Indicator Data'!AA126&gt;CZ$195,10,IF('Indicator Data'!AA126&lt;CZ$194,0,10-(CZ$195-'Indicator Data'!AA126)/(CZ$195-CZ$194)*10)),1))</f>
        <v>5.6</v>
      </c>
      <c r="DA123" s="55">
        <f t="shared" si="167"/>
        <v>5.7</v>
      </c>
      <c r="DB123" s="55">
        <f t="shared" si="168"/>
        <v>5.0999999999999996</v>
      </c>
      <c r="DC123" s="55">
        <f>IF('Indicator Data'!AF126="No data","x",ROUND(IF('Indicator Data'!AF126&gt;DC$195,10,IF('Indicator Data'!AF126&lt;DC$194,0,10-(DC$195-'Indicator Data'!AF126)/(DC$195-DC$194)*10)),1))</f>
        <v>5.7</v>
      </c>
      <c r="DD123" s="55">
        <f>IF('Indicator Data'!AG126="No data","x",ROUND(IF('Indicator Data'!AG126&gt;DD$195,10,IF('Indicator Data'!AG126&lt;DD$194,0,10-(DD$195-'Indicator Data'!AG126)/(DD$195-DD$194)*10)),1))</f>
        <v>3</v>
      </c>
      <c r="DE123" s="55">
        <f t="shared" si="169"/>
        <v>5.2</v>
      </c>
      <c r="DF123" s="55">
        <f>IF('Indicator Data'!AB126="No data","x",ROUND(IF('Indicator Data'!AB126&gt;DF$195,10,IF('Indicator Data'!AB126&lt;DF$194,0,10-(DF$195-'Indicator Data'!AB126)/(DF$195-DF$194)*10)),1))</f>
        <v>7.2</v>
      </c>
      <c r="DG123" s="55">
        <f t="shared" si="170"/>
        <v>4.5999999999999996</v>
      </c>
      <c r="DH123" s="183">
        <f>IF('Indicator Data'!AD126="No data","x",'Indicator Data'!AD126/'Indicator Data'!$CJ126)</f>
        <v>7.0212870448742629E-4</v>
      </c>
      <c r="DI123" s="55">
        <f t="shared" si="171"/>
        <v>3</v>
      </c>
      <c r="DJ123" s="55">
        <f>IF('Indicator Data'!AE126="No data","x",ROUND(IF('Indicator Data'!AE126&gt;DJ$195,0,IF('Indicator Data'!AE126&lt;DJ$194,10,(DJ$195-'Indicator Data'!AE126)/(DJ$195-DJ$194)*10)),1))</f>
        <v>8</v>
      </c>
      <c r="DK123" s="55">
        <f t="shared" si="172"/>
        <v>5.5</v>
      </c>
      <c r="DL123" s="55">
        <f t="shared" si="173"/>
        <v>5.0999999999999996</v>
      </c>
      <c r="DM123" s="57">
        <f t="shared" si="209"/>
        <v>6.6</v>
      </c>
      <c r="DN123" s="58">
        <f t="shared" si="210"/>
        <v>5.7</v>
      </c>
      <c r="DO123" s="55">
        <f>ROUND(IF('Indicator Data'!AH126=0,0,IF('Indicator Data'!AH126&gt;DO$195,10,IF('Indicator Data'!AH126&lt;DO$194,0,10-(DO$195-'Indicator Data'!AH126)/(DO$195-DO$194)*10))),1)</f>
        <v>7.9</v>
      </c>
      <c r="DP123" s="55">
        <f>ROUND(IF('Indicator Data'!AI126=0,0,IF(LOG('Indicator Data'!AI126)&gt;LOG(DP$195),10,IF(LOG('Indicator Data'!AI126)&lt;LOG(DP$194),0,10-(LOG(DP$195)-LOG('Indicator Data'!AI126))/(LOG(DP$195)-LOG(DP$194))*10))),1)</f>
        <v>8.1</v>
      </c>
      <c r="DQ123" s="57">
        <f t="shared" si="211"/>
        <v>8</v>
      </c>
      <c r="DR123" s="55">
        <f>'Indicator Data'!AJ126</f>
        <v>0</v>
      </c>
      <c r="DS123" s="55">
        <f>'Indicator Data'!AK126</f>
        <v>0</v>
      </c>
      <c r="DT123" s="57">
        <f t="shared" si="212"/>
        <v>0</v>
      </c>
      <c r="DU123" s="58">
        <f t="shared" si="213"/>
        <v>5.6</v>
      </c>
      <c r="DV123" s="15"/>
      <c r="DW123" s="103"/>
    </row>
    <row r="124" spans="1:127" s="4" customFormat="1" x14ac:dyDescent="0.3">
      <c r="A124" s="121" t="str">
        <f>'Indicator Data'!A127</f>
        <v>Netherlands</v>
      </c>
      <c r="B124" s="59" t="str">
        <f>'Indicator Data'!B127</f>
        <v>NLD</v>
      </c>
      <c r="C124" s="55">
        <f>ROUND(IF('Indicator Data'!C127=0,0.1,IF(LOG('Indicator Data'!C127)&gt;C$195,10,IF(LOG('Indicator Data'!C127)&lt;C$194,0,10-(C$195-LOG('Indicator Data'!C127))/(C$195-C$194)*10))),1)</f>
        <v>6.4</v>
      </c>
      <c r="D124" s="55">
        <f>ROUND(IF('Indicator Data'!D127=0,0.1,IF(LOG('Indicator Data'!D127)&gt;D$195,10,IF(LOG('Indicator Data'!D127)&lt;D$194,0,10-(D$195-LOG('Indicator Data'!D127))/(D$195-D$194)*10))),1)</f>
        <v>0.1</v>
      </c>
      <c r="E124" s="55">
        <f t="shared" si="174"/>
        <v>3.9</v>
      </c>
      <c r="F124" s="55">
        <f>IF('Indicator Data'!E127="No data",0.1,(ROUND(IF('Indicator Data'!E127=0,0,IF(LOG('Indicator Data'!E127)&gt;F$195,10,IF(LOG('Indicator Data'!E127)&lt;F$194,0,10-(F$195-LOG('Indicator Data'!E127))/(F$195-F$194)*10))),1)))</f>
        <v>7.4</v>
      </c>
      <c r="G124" s="55">
        <f>ROUND(IF('Indicator Data'!F127=0,0,IF(LOG('Indicator Data'!F127)&gt;G$195,10,IF(LOG('Indicator Data'!F127)&lt;G$194,0,10-(G$195-LOG('Indicator Data'!F127))/(G$195-G$194)*10))),1)</f>
        <v>0</v>
      </c>
      <c r="H124" s="55">
        <f>ROUND(IF('Indicator Data'!G127=0,0,IF(LOG('Indicator Data'!G127)&gt;H$195,10,IF(LOG('Indicator Data'!G127)&lt;H$194,0,10-(H$195-LOG('Indicator Data'!G127))/(H$195-H$194)*10))),1)</f>
        <v>0</v>
      </c>
      <c r="I124" s="55">
        <f>ROUND(IF('Indicator Data'!H127=0,0,IF(LOG('Indicator Data'!H127)&gt;I$195,10,IF(LOG('Indicator Data'!H127)&lt;I$194,0,10-(I$195-LOG('Indicator Data'!H127))/(I$195-I$194)*10))),1)</f>
        <v>0</v>
      </c>
      <c r="J124" s="55">
        <f t="shared" si="175"/>
        <v>0</v>
      </c>
      <c r="K124" s="55">
        <f>ROUND(IF('Indicator Data'!I127=0,0,IF(LOG('Indicator Data'!I127)&gt;K$195,10,IF(LOG('Indicator Data'!I127)&lt;K$194,0,10-(K$195-LOG('Indicator Data'!I127))/(K$195-K$194)*10))),1)</f>
        <v>0</v>
      </c>
      <c r="L124" s="55">
        <f t="shared" si="176"/>
        <v>0</v>
      </c>
      <c r="M124" s="55">
        <f>ROUND(IF('Indicator Data'!J127=0,0,IF(LOG('Indicator Data'!J127)&gt;M$195,10,IF(LOG('Indicator Data'!J127)&lt;M$194,0,10-(M$195-LOG('Indicator Data'!J127))/(M$195-M$194)*10))),1)</f>
        <v>0</v>
      </c>
      <c r="N124" s="56">
        <f>'Indicator Data'!C127/'Indicator Data'!$CK127</f>
        <v>2.0637870819763908E-4</v>
      </c>
      <c r="O124" s="56">
        <f>'Indicator Data'!D127/'Indicator Data'!$CK127</f>
        <v>0</v>
      </c>
      <c r="P124" s="56">
        <f>IF(F124=0.1,"x",'Indicator Data'!E127/'Indicator Data'!$CK127)</f>
        <v>5.2539940095622751E-3</v>
      </c>
      <c r="Q124" s="56">
        <f>'Indicator Data'!F127/'Indicator Data'!$CK127</f>
        <v>0</v>
      </c>
      <c r="R124" s="56">
        <f>'Indicator Data'!G127/'Indicator Data'!$CK127</f>
        <v>0</v>
      </c>
      <c r="S124" s="56">
        <f>'Indicator Data'!H127/'Indicator Data'!$CK127</f>
        <v>0</v>
      </c>
      <c r="T124" s="56">
        <f>'Indicator Data'!I127/'Indicator Data'!$CK127</f>
        <v>0</v>
      </c>
      <c r="U124" s="56">
        <f>'Indicator Data'!J127/'Indicator Data'!$CK127</f>
        <v>0</v>
      </c>
      <c r="V124" s="55">
        <f t="shared" si="177"/>
        <v>1</v>
      </c>
      <c r="W124" s="55">
        <f t="shared" si="178"/>
        <v>0</v>
      </c>
      <c r="X124" s="55">
        <f t="shared" si="179"/>
        <v>0.5</v>
      </c>
      <c r="Y124" s="55">
        <f t="shared" si="180"/>
        <v>3.5</v>
      </c>
      <c r="Z124" s="55">
        <f t="shared" si="181"/>
        <v>0</v>
      </c>
      <c r="AA124" s="55">
        <f t="shared" si="182"/>
        <v>0</v>
      </c>
      <c r="AB124" s="55">
        <f t="shared" si="183"/>
        <v>0</v>
      </c>
      <c r="AC124" s="55">
        <f t="shared" si="184"/>
        <v>0</v>
      </c>
      <c r="AD124" s="55">
        <f t="shared" si="185"/>
        <v>0</v>
      </c>
      <c r="AE124" s="55">
        <f t="shared" si="186"/>
        <v>0</v>
      </c>
      <c r="AF124" s="55">
        <f t="shared" si="187"/>
        <v>0</v>
      </c>
      <c r="AG124" s="55">
        <f>ROUND(IF('Indicator Data'!K127=0,0,IF('Indicator Data'!K127&gt;AG$195,10,IF('Indicator Data'!K127&lt;AG$194,0,10-(AG$195-'Indicator Data'!K127)/(AG$195-AG$194)*10))),1)</f>
        <v>0</v>
      </c>
      <c r="AH124" s="55">
        <f t="shared" si="188"/>
        <v>3.7</v>
      </c>
      <c r="AI124" s="55">
        <f t="shared" si="189"/>
        <v>0.1</v>
      </c>
      <c r="AJ124" s="55">
        <f t="shared" si="190"/>
        <v>0</v>
      </c>
      <c r="AK124" s="55">
        <f t="shared" si="191"/>
        <v>0</v>
      </c>
      <c r="AL124" s="55">
        <f t="shared" si="192"/>
        <v>0</v>
      </c>
      <c r="AM124" s="55">
        <f t="shared" si="193"/>
        <v>0</v>
      </c>
      <c r="AN124" s="55">
        <f t="shared" si="194"/>
        <v>0</v>
      </c>
      <c r="AO124" s="182">
        <f t="shared" si="195"/>
        <v>2.4</v>
      </c>
      <c r="AP124" s="182">
        <f t="shared" si="148"/>
        <v>5.8</v>
      </c>
      <c r="AQ124" s="182">
        <f t="shared" si="196"/>
        <v>0</v>
      </c>
      <c r="AR124" s="182">
        <f t="shared" si="197"/>
        <v>0</v>
      </c>
      <c r="AS124" s="55">
        <f t="shared" si="198"/>
        <v>0</v>
      </c>
      <c r="AT124" s="55">
        <f>IF('Indicator Data'!L127="No data","x",IF('Indicator Data'!CL127&lt;1000,"x",ROUND((IF('Indicator Data'!L127&gt;AT$195,10,IF('Indicator Data'!L127&lt;AT$194,0,10-(AT$195-'Indicator Data'!L127)/(AT$195-AT$194)*10))),1)))</f>
        <v>1</v>
      </c>
      <c r="AU124" s="182">
        <f t="shared" si="199"/>
        <v>0.5</v>
      </c>
      <c r="AV124" s="55">
        <f>IF('Indicator Data'!M127="No data","x",ROUND(IF('Indicator Data'!M127=0,0,IF(LOG('Indicator Data'!M127)&gt;AV$195,10,IF(LOG('Indicator Data'!M127)&lt;AV$194,0,10-(AV$195-LOG('Indicator Data'!M127))/(AV$195-AV$194)*10))),1))</f>
        <v>0</v>
      </c>
      <c r="AW124" s="56">
        <f>IF(AV124="x","x",'Indicator Data'!M127/'Indicator Data'!$CK127)</f>
        <v>0</v>
      </c>
      <c r="AX124" s="55">
        <f t="shared" si="149"/>
        <v>0</v>
      </c>
      <c r="AY124" s="55">
        <f t="shared" si="150"/>
        <v>0</v>
      </c>
      <c r="AZ124" s="55" t="str">
        <f>IF('Indicator Data'!N127="No data","x",ROUND(IF('Indicator Data'!N127=0,0,IF(LOG('Indicator Data'!N127)&gt;AZ$195,10,IF(LOG('Indicator Data'!N127)&lt;AZ$194,0,10-(AZ$195-LOG('Indicator Data'!N127))/(AZ$195-AZ$194)*10))),1))</f>
        <v>x</v>
      </c>
      <c r="BA124" s="56" t="str">
        <f>IF(AZ124="x","x",'Indicator Data'!N127/'Indicator Data'!$CK127)</f>
        <v>x</v>
      </c>
      <c r="BB124" s="55" t="str">
        <f t="shared" si="151"/>
        <v>x</v>
      </c>
      <c r="BC124" s="55" t="str">
        <f t="shared" si="152"/>
        <v>x</v>
      </c>
      <c r="BD124" s="55" t="str">
        <f>IF('Indicator Data'!O127="No data","x",ROUND(IF('Indicator Data'!O127=0,0,IF(LOG('Indicator Data'!O127)&gt;BD$195,10,IF(LOG('Indicator Data'!O127)&lt;BD$194,0,10-(BD$195-LOG('Indicator Data'!O127))/(BD$195-BD$194)*10))),1))</f>
        <v>x</v>
      </c>
      <c r="BE124" s="56" t="str">
        <f>IF(BD124="x","x",'Indicator Data'!O127/'Indicator Data'!$CK127)</f>
        <v>x</v>
      </c>
      <c r="BF124" s="55" t="str">
        <f t="shared" si="153"/>
        <v>x</v>
      </c>
      <c r="BG124" s="55" t="str">
        <f t="shared" si="154"/>
        <v>x</v>
      </c>
      <c r="BH124" s="55" t="str">
        <f>IF('Indicator Data'!P127="No data","x",ROUND(IF('Indicator Data'!P127=0,0,IF(LOG('Indicator Data'!P127)&gt;BH$195,10,IF(LOG('Indicator Data'!P127)&lt;BH$194,0,10-(BH$195-LOG('Indicator Data'!P127))/(BH$195-BH$194)*10))),1))</f>
        <v>x</v>
      </c>
      <c r="BI124" s="56" t="str">
        <f>IF(BH124="x","x",'Indicator Data'!P127/'Indicator Data'!$CK127)</f>
        <v>x</v>
      </c>
      <c r="BJ124" s="55" t="str">
        <f t="shared" si="155"/>
        <v>x</v>
      </c>
      <c r="BK124" s="55" t="str">
        <f t="shared" si="156"/>
        <v>x</v>
      </c>
      <c r="BL124" s="55">
        <f t="shared" si="157"/>
        <v>0</v>
      </c>
      <c r="BM124" s="55">
        <f>ROUND(IF('Indicator Data'!Q127=0,0,IF(LOG('Indicator Data'!Q127)&gt;BM$195,10,IF(LOG('Indicator Data'!Q127)&lt;BM$194,0,10-(BM$195-LOG('Indicator Data'!Q127))/(BM$195-BM$194)*10))),1)</f>
        <v>0</v>
      </c>
      <c r="BN124" s="55">
        <f>ROUND(IF('Indicator Data'!R127=0,0,IF(LOG('Indicator Data'!R127)&gt;BN$195,10,IF(LOG('Indicator Data'!R127)&lt;BN$194,0,10-(BN$195-LOG('Indicator Data'!R127))/(BN$195-BN$194)*10))),1)</f>
        <v>0</v>
      </c>
      <c r="BO124" s="55">
        <f t="shared" si="158"/>
        <v>0</v>
      </c>
      <c r="BP124" s="56">
        <f>'Indicator Data'!Q127/'Indicator Data'!$CK127</f>
        <v>0</v>
      </c>
      <c r="BQ124" s="56">
        <f>'Indicator Data'!R127/'Indicator Data'!$CK127</f>
        <v>0</v>
      </c>
      <c r="BR124" s="55">
        <f t="shared" si="200"/>
        <v>0</v>
      </c>
      <c r="BS124" s="55">
        <f t="shared" si="201"/>
        <v>0</v>
      </c>
      <c r="BT124" s="55">
        <f t="shared" si="135"/>
        <v>0</v>
      </c>
      <c r="BU124" s="55">
        <f t="shared" si="159"/>
        <v>0</v>
      </c>
      <c r="BV124" s="55">
        <f>ROUND(IF('Indicator Data'!S127=0,0,IF(LOG('Indicator Data'!S127)&gt;BV$195,10,IF(LOG('Indicator Data'!S127)&lt;BV$194,0,10-(BV$195-LOG('Indicator Data'!S127))/(BV$195-BV$194)*10))),1)</f>
        <v>0</v>
      </c>
      <c r="BW124" s="55">
        <f>ROUND(IF('Indicator Data'!T127=0,0,IF(LOG('Indicator Data'!T127)&gt;BW$195,10,IF(LOG('Indicator Data'!T127)&lt;BW$194,0,10-(BW$195-LOG('Indicator Data'!T127))/(BW$195-BW$194)*10))),1)</f>
        <v>0</v>
      </c>
      <c r="BX124" s="55">
        <f t="shared" si="160"/>
        <v>0</v>
      </c>
      <c r="BY124" s="56">
        <f>'Indicator Data'!S127/'Indicator Data'!$CK127</f>
        <v>0</v>
      </c>
      <c r="BZ124" s="56">
        <f>'Indicator Data'!T127/'Indicator Data'!$CK127</f>
        <v>0</v>
      </c>
      <c r="CA124" s="55">
        <f t="shared" si="202"/>
        <v>0</v>
      </c>
      <c r="CB124" s="55">
        <f t="shared" si="203"/>
        <v>0</v>
      </c>
      <c r="CC124" s="55">
        <f t="shared" si="161"/>
        <v>0</v>
      </c>
      <c r="CD124" s="55">
        <f t="shared" si="162"/>
        <v>0</v>
      </c>
      <c r="CE124" s="55">
        <f t="shared" si="163"/>
        <v>0</v>
      </c>
      <c r="CF124" s="55">
        <f>ROUND(IF('Indicator Data'!U127=0,0,IF(LOG('Indicator Data'!U127)&gt;CF$195,10,IF(LOG('Indicator Data'!U127)&lt;CF$194,0,10-(CF$195-LOG('Indicator Data'!U127))/(CF$195-CF$194)*10))),1)</f>
        <v>0</v>
      </c>
      <c r="CG124" s="56">
        <f>'Indicator Data'!U127/'Indicator Data'!$CK127</f>
        <v>0</v>
      </c>
      <c r="CH124" s="55">
        <f t="shared" si="204"/>
        <v>0</v>
      </c>
      <c r="CI124" s="55">
        <f t="shared" si="164"/>
        <v>0</v>
      </c>
      <c r="CJ124" s="55">
        <f>ROUND(IF('Indicator Data'!V127=0,0,IF(LOG('Indicator Data'!V127)&gt;CJ$195,10,IF(LOG('Indicator Data'!V127)&lt;CJ$194,0,10-(CJ$195-LOG('Indicator Data'!V127))/(CJ$195-CJ$194)*10))),1)</f>
        <v>0</v>
      </c>
      <c r="CK124" s="56">
        <f>IF('Indicator Data'!V127/'Indicator Data'!$CK127&gt;1,1,'Indicator Data'!V127/'Indicator Data'!$CK127)</f>
        <v>0</v>
      </c>
      <c r="CL124" s="55">
        <f t="shared" si="205"/>
        <v>0</v>
      </c>
      <c r="CM124" s="55">
        <f t="shared" si="165"/>
        <v>0</v>
      </c>
      <c r="CN124" s="55">
        <f>ROUND(IF('Indicator Data'!W127=0,0,IF(LOG('Indicator Data'!W127)&gt;CN$195,10,IF(LOG('Indicator Data'!W127)&lt;CN$194,0,10-(CN$195-LOG('Indicator Data'!W127))/(CN$195-CN$194)*10))),1)</f>
        <v>0</v>
      </c>
      <c r="CO124" s="56">
        <f>'Indicator Data'!W127/'Indicator Data'!$CK127</f>
        <v>0</v>
      </c>
      <c r="CP124" s="55">
        <f t="shared" si="206"/>
        <v>0</v>
      </c>
      <c r="CQ124" s="55">
        <f t="shared" si="166"/>
        <v>0</v>
      </c>
      <c r="CR124" s="55">
        <f t="shared" si="207"/>
        <v>0</v>
      </c>
      <c r="CS124" s="55">
        <f>IF('Indicator Data'!BZ127="No data","x",ROUND(IF('Indicator Data'!BZ127&gt;CS$195,0,IF('Indicator Data'!BZ127&lt;CS$194,10,(CS$195-'Indicator Data'!BZ127)/(CS$195-CS$194)*10)),1))</f>
        <v>0.3</v>
      </c>
      <c r="CT124" s="55">
        <f>IF('Indicator Data'!CA127="No data","x",ROUND(IF('Indicator Data'!CA127&gt;CT$195,0,IF('Indicator Data'!CA127&lt;CT$194,10,(CT$195-'Indicator Data'!CA127)/(CT$195-CT$194)*10)),1))</f>
        <v>0</v>
      </c>
      <c r="CU124" s="55" t="str">
        <f>IF('Indicator Data'!AC127="No data","x",ROUND(IF('Indicator Data'!AC127&gt;CU$195,0,IF('Indicator Data'!AC127&lt;CU$194,10,(CU$195-'Indicator Data'!AC127)/(CU$195-CU$194)*10)),1))</f>
        <v>x</v>
      </c>
      <c r="CV124" s="55">
        <f t="shared" si="208"/>
        <v>0.2</v>
      </c>
      <c r="CW124" s="55">
        <f>IF('Indicator Data'!X127="No data","x",ROUND(IF(LOG('Indicator Data'!X127)&gt;CW$195,10,IF(LOG('Indicator Data'!X127)&lt;CW$194,0,10-(CW$195-LOG('Indicator Data'!X127))/(CW$195-CW$194)*10)),1))</f>
        <v>9</v>
      </c>
      <c r="CX124" s="55">
        <f>IF('Indicator Data'!Y127="No data","x",ROUND(IF('Indicator Data'!Y127&gt;CX$195,10,IF('Indicator Data'!Y127&lt;CX$194,0,10-(CX$195-'Indicator Data'!Y127)/(CX$195-CX$194)*10)),1))</f>
        <v>2.1</v>
      </c>
      <c r="CY124" s="55">
        <f>IF('Indicator Data'!Z127="No data","x",ROUND(IF('Indicator Data'!Z127&gt;CY$195,10,IF('Indicator Data'!Z127&lt;CY$194,0,10-(CY$195-'Indicator Data'!Z127)/(CY$195-CY$194)*10)),1))</f>
        <v>9.1</v>
      </c>
      <c r="CZ124" s="55">
        <f>IF('Indicator Data'!AA127="No data","x",ROUND(IF('Indicator Data'!AA127&gt;CZ$195,10,IF('Indicator Data'!AA127&lt;CZ$194,0,10-(CZ$195-'Indicator Data'!AA127)/(CZ$195-CZ$194)*10)),1))</f>
        <v>0.6</v>
      </c>
      <c r="DA124" s="55">
        <f t="shared" si="167"/>
        <v>5.2</v>
      </c>
      <c r="DB124" s="55">
        <f t="shared" si="168"/>
        <v>3.5</v>
      </c>
      <c r="DC124" s="55" t="str">
        <f>IF('Indicator Data'!AF127="No data","x",ROUND(IF('Indicator Data'!AF127&gt;DC$195,10,IF('Indicator Data'!AF127&lt;DC$194,0,10-(DC$195-'Indicator Data'!AF127)/(DC$195-DC$194)*10)),1))</f>
        <v>x</v>
      </c>
      <c r="DD124" s="55">
        <f>IF('Indicator Data'!AG127="No data","x",ROUND(IF('Indicator Data'!AG127&gt;DD$195,10,IF('Indicator Data'!AG127&lt;DD$194,0,10-(DD$195-'Indicator Data'!AG127)/(DD$195-DD$194)*10)),1))</f>
        <v>0</v>
      </c>
      <c r="DE124" s="55">
        <f t="shared" si="169"/>
        <v>4.2</v>
      </c>
      <c r="DF124" s="55">
        <f>IF('Indicator Data'!AB127="No data","x",ROUND(IF('Indicator Data'!AB127&gt;DF$195,10,IF('Indicator Data'!AB127&lt;DF$194,0,10-(DF$195-'Indicator Data'!AB127)/(DF$195-DF$194)*10)),1))</f>
        <v>0</v>
      </c>
      <c r="DG124" s="55">
        <f t="shared" si="170"/>
        <v>0.1</v>
      </c>
      <c r="DH124" s="183">
        <f>IF('Indicator Data'!AD127="No data","x",'Indicator Data'!AD127/'Indicator Data'!$CJ127)</f>
        <v>3.7520932615387983E-4</v>
      </c>
      <c r="DI124" s="55">
        <f t="shared" si="171"/>
        <v>6.2</v>
      </c>
      <c r="DJ124" s="55">
        <f>IF('Indicator Data'!AE127="No data","x",ROUND(IF('Indicator Data'!AE127&gt;DJ$195,0,IF('Indicator Data'!AE127&lt;DJ$194,10,(DJ$195-'Indicator Data'!AE127)/(DJ$195-DJ$194)*10)),1))</f>
        <v>2</v>
      </c>
      <c r="DK124" s="55">
        <f t="shared" si="172"/>
        <v>4.0999999999999996</v>
      </c>
      <c r="DL124" s="55">
        <f t="shared" si="173"/>
        <v>2.8</v>
      </c>
      <c r="DM124" s="57">
        <f t="shared" si="209"/>
        <v>1.7</v>
      </c>
      <c r="DN124" s="58">
        <f t="shared" si="210"/>
        <v>2</v>
      </c>
      <c r="DO124" s="55">
        <f>ROUND(IF('Indicator Data'!AH127=0,0,IF('Indicator Data'!AH127&gt;DO$195,10,IF('Indicator Data'!AH127&lt;DO$194,0,10-(DO$195-'Indicator Data'!AH127)/(DO$195-DO$194)*10))),1)</f>
        <v>0</v>
      </c>
      <c r="DP124" s="55">
        <f>ROUND(IF('Indicator Data'!AI127=0,0,IF(LOG('Indicator Data'!AI127)&gt;LOG(DP$195),10,IF(LOG('Indicator Data'!AI127)&lt;LOG(DP$194),0,10-(LOG(DP$195)-LOG('Indicator Data'!AI127))/(LOG(DP$195)-LOG(DP$194))*10))),1)</f>
        <v>0</v>
      </c>
      <c r="DQ124" s="57">
        <f t="shared" si="211"/>
        <v>0</v>
      </c>
      <c r="DR124" s="55">
        <f>'Indicator Data'!AJ127</f>
        <v>0</v>
      </c>
      <c r="DS124" s="55">
        <f>'Indicator Data'!AK127</f>
        <v>0</v>
      </c>
      <c r="DT124" s="57">
        <f t="shared" si="212"/>
        <v>0</v>
      </c>
      <c r="DU124" s="58">
        <f t="shared" si="213"/>
        <v>0</v>
      </c>
      <c r="DV124" s="15"/>
      <c r="DW124" s="103"/>
    </row>
    <row r="125" spans="1:127" s="4" customFormat="1" x14ac:dyDescent="0.3">
      <c r="A125" s="121" t="str">
        <f>'Indicator Data'!A128</f>
        <v>New Zealand</v>
      </c>
      <c r="B125" s="59" t="str">
        <f>'Indicator Data'!B128</f>
        <v>NZL</v>
      </c>
      <c r="C125" s="55">
        <f>ROUND(IF('Indicator Data'!C128=0,0.1,IF(LOG('Indicator Data'!C128)&gt;C$195,10,IF(LOG('Indicator Data'!C128)&lt;C$194,0,10-(C$195-LOG('Indicator Data'!C128))/(C$195-C$194)*10))),1)</f>
        <v>7.2</v>
      </c>
      <c r="D125" s="55">
        <f>ROUND(IF('Indicator Data'!D128=0,0.1,IF(LOG('Indicator Data'!D128)&gt;D$195,10,IF(LOG('Indicator Data'!D128)&lt;D$194,0,10-(D$195-LOG('Indicator Data'!D128))/(D$195-D$194)*10))),1)</f>
        <v>7.6</v>
      </c>
      <c r="E125" s="55">
        <f t="shared" si="174"/>
        <v>7.4</v>
      </c>
      <c r="F125" s="55">
        <f>IF('Indicator Data'!E128="No data",0.1,(ROUND(IF('Indicator Data'!E128=0,0,IF(LOG('Indicator Data'!E128)&gt;F$195,10,IF(LOG('Indicator Data'!E128)&lt;F$194,0,10-(F$195-LOG('Indicator Data'!E128))/(F$195-F$194)*10))),1)))</f>
        <v>5.3</v>
      </c>
      <c r="G125" s="55">
        <f>ROUND(IF('Indicator Data'!F128=0,0,IF(LOG('Indicator Data'!F128)&gt;G$195,10,IF(LOG('Indicator Data'!F128)&lt;G$194,0,10-(G$195-LOG('Indicator Data'!F128))/(G$195-G$194)*10))),1)</f>
        <v>6.1</v>
      </c>
      <c r="H125" s="55">
        <f>ROUND(IF('Indicator Data'!G128=0,0,IF(LOG('Indicator Data'!G128)&gt;H$195,10,IF(LOG('Indicator Data'!G128)&lt;H$194,0,10-(H$195-LOG('Indicator Data'!G128))/(H$195-H$194)*10))),1)</f>
        <v>4.9000000000000004</v>
      </c>
      <c r="I125" s="55">
        <f>ROUND(IF('Indicator Data'!H128=0,0,IF(LOG('Indicator Data'!H128)&gt;I$195,10,IF(LOG('Indicator Data'!H128)&lt;I$194,0,10-(I$195-LOG('Indicator Data'!H128))/(I$195-I$194)*10))),1)</f>
        <v>0</v>
      </c>
      <c r="J125" s="55">
        <f t="shared" si="175"/>
        <v>2.8</v>
      </c>
      <c r="K125" s="55">
        <f>ROUND(IF('Indicator Data'!I128=0,0,IF(LOG('Indicator Data'!I128)&gt;K$195,10,IF(LOG('Indicator Data'!I128)&lt;K$194,0,10-(K$195-LOG('Indicator Data'!I128))/(K$195-K$194)*10))),1)</f>
        <v>5.7</v>
      </c>
      <c r="L125" s="55">
        <f t="shared" si="176"/>
        <v>4.4000000000000004</v>
      </c>
      <c r="M125" s="55">
        <f>ROUND(IF('Indicator Data'!J128=0,0,IF(LOG('Indicator Data'!J128)&gt;M$195,10,IF(LOG('Indicator Data'!J128)&lt;M$194,0,10-(M$195-LOG('Indicator Data'!J128))/(M$195-M$194)*10))),1)</f>
        <v>0</v>
      </c>
      <c r="N125" s="56">
        <f>'Indicator Data'!C128/'Indicator Data'!$CK128</f>
        <v>1.6121157579495424E-3</v>
      </c>
      <c r="O125" s="56">
        <f>'Indicator Data'!D128/'Indicator Data'!$CK128</f>
        <v>4.3378111158837163E-4</v>
      </c>
      <c r="P125" s="56">
        <f>IF(F125=0.1,"x",'Indicator Data'!E128/'Indicator Data'!$CK128)</f>
        <v>2.8400882538821685E-3</v>
      </c>
      <c r="Q125" s="56">
        <f>'Indicator Data'!F128/'Indicator Data'!$CK128</f>
        <v>1.0691337534553186E-5</v>
      </c>
      <c r="R125" s="56">
        <f>'Indicator Data'!G128/'Indicator Data'!$CK128</f>
        <v>1.9854517783490697E-3</v>
      </c>
      <c r="S125" s="56">
        <f>'Indicator Data'!H128/'Indicator Data'!$CK128</f>
        <v>0</v>
      </c>
      <c r="T125" s="56">
        <f>'Indicator Data'!I128/'Indicator Data'!$CK128</f>
        <v>1.5620073728184404E-3</v>
      </c>
      <c r="U125" s="56">
        <f>'Indicator Data'!J128/'Indicator Data'!$CK128</f>
        <v>0</v>
      </c>
      <c r="V125" s="55">
        <f t="shared" si="177"/>
        <v>8.1</v>
      </c>
      <c r="W125" s="55">
        <f t="shared" si="178"/>
        <v>4.3</v>
      </c>
      <c r="X125" s="55">
        <f t="shared" si="179"/>
        <v>6.6</v>
      </c>
      <c r="Y125" s="55">
        <f t="shared" si="180"/>
        <v>1.9</v>
      </c>
      <c r="Z125" s="55">
        <f t="shared" si="181"/>
        <v>7.8</v>
      </c>
      <c r="AA125" s="55">
        <f t="shared" si="182"/>
        <v>1.1000000000000001</v>
      </c>
      <c r="AB125" s="55">
        <f t="shared" si="183"/>
        <v>0</v>
      </c>
      <c r="AC125" s="55">
        <f t="shared" si="184"/>
        <v>0.6</v>
      </c>
      <c r="AD125" s="55">
        <f t="shared" si="185"/>
        <v>1.6</v>
      </c>
      <c r="AE125" s="55">
        <f t="shared" si="186"/>
        <v>1.1000000000000001</v>
      </c>
      <c r="AF125" s="55">
        <f t="shared" si="187"/>
        <v>0</v>
      </c>
      <c r="AG125" s="55">
        <f>ROUND(IF('Indicator Data'!K128=0,0,IF('Indicator Data'!K128&gt;AG$195,10,IF('Indicator Data'!K128&lt;AG$194,0,10-(AG$195-'Indicator Data'!K128)/(AG$195-AG$194)*10))),1)</f>
        <v>1.9</v>
      </c>
      <c r="AH125" s="55">
        <f t="shared" si="188"/>
        <v>7.7</v>
      </c>
      <c r="AI125" s="55">
        <f t="shared" si="189"/>
        <v>6</v>
      </c>
      <c r="AJ125" s="55">
        <f t="shared" si="190"/>
        <v>3</v>
      </c>
      <c r="AK125" s="55">
        <f t="shared" si="191"/>
        <v>0</v>
      </c>
      <c r="AL125" s="55">
        <f t="shared" si="192"/>
        <v>1.6</v>
      </c>
      <c r="AM125" s="55">
        <f t="shared" si="193"/>
        <v>3.7</v>
      </c>
      <c r="AN125" s="55">
        <f t="shared" si="194"/>
        <v>0</v>
      </c>
      <c r="AO125" s="182">
        <f t="shared" si="195"/>
        <v>7</v>
      </c>
      <c r="AP125" s="182">
        <f t="shared" si="148"/>
        <v>3.8</v>
      </c>
      <c r="AQ125" s="182">
        <f t="shared" si="196"/>
        <v>7</v>
      </c>
      <c r="AR125" s="182">
        <f t="shared" si="197"/>
        <v>2.9</v>
      </c>
      <c r="AS125" s="55">
        <f t="shared" si="198"/>
        <v>1</v>
      </c>
      <c r="AT125" s="55">
        <f>IF('Indicator Data'!L128="No data","x",IF('Indicator Data'!CL128&lt;1000,"x",ROUND((IF('Indicator Data'!L128&gt;AT$195,10,IF('Indicator Data'!L128&lt;AT$194,0,10-(AT$195-'Indicator Data'!L128)/(AT$195-AT$194)*10))),1)))</f>
        <v>2</v>
      </c>
      <c r="AU125" s="182">
        <f t="shared" si="199"/>
        <v>1.5</v>
      </c>
      <c r="AV125" s="55" t="str">
        <f>IF('Indicator Data'!M128="No data","x",ROUND(IF('Indicator Data'!M128=0,0,IF(LOG('Indicator Data'!M128)&gt;AV$195,10,IF(LOG('Indicator Data'!M128)&lt;AV$194,0,10-(AV$195-LOG('Indicator Data'!M128))/(AV$195-AV$194)*10))),1))</f>
        <v>x</v>
      </c>
      <c r="AW125" s="56" t="str">
        <f>IF(AV125="x","x",'Indicator Data'!M128/'Indicator Data'!$CK128)</f>
        <v>x</v>
      </c>
      <c r="AX125" s="55" t="str">
        <f t="shared" si="149"/>
        <v>x</v>
      </c>
      <c r="AY125" s="55" t="str">
        <f t="shared" si="150"/>
        <v>x</v>
      </c>
      <c r="AZ125" s="55" t="str">
        <f>IF('Indicator Data'!N128="No data","x",ROUND(IF('Indicator Data'!N128=0,0,IF(LOG('Indicator Data'!N128)&gt;AZ$195,10,IF(LOG('Indicator Data'!N128)&lt;AZ$194,0,10-(AZ$195-LOG('Indicator Data'!N128))/(AZ$195-AZ$194)*10))),1))</f>
        <v>x</v>
      </c>
      <c r="BA125" s="56" t="str">
        <f>IF(AZ125="x","x",'Indicator Data'!N128/'Indicator Data'!$CK128)</f>
        <v>x</v>
      </c>
      <c r="BB125" s="55" t="str">
        <f t="shared" si="151"/>
        <v>x</v>
      </c>
      <c r="BC125" s="55" t="str">
        <f t="shared" si="152"/>
        <v>x</v>
      </c>
      <c r="BD125" s="55" t="str">
        <f>IF('Indicator Data'!O128="No data","x",ROUND(IF('Indicator Data'!O128=0,0,IF(LOG('Indicator Data'!O128)&gt;BD$195,10,IF(LOG('Indicator Data'!O128)&lt;BD$194,0,10-(BD$195-LOG('Indicator Data'!O128))/(BD$195-BD$194)*10))),1))</f>
        <v>x</v>
      </c>
      <c r="BE125" s="56" t="str">
        <f>IF(BD125="x","x",'Indicator Data'!O128/'Indicator Data'!$CK128)</f>
        <v>x</v>
      </c>
      <c r="BF125" s="55" t="str">
        <f t="shared" si="153"/>
        <v>x</v>
      </c>
      <c r="BG125" s="55" t="str">
        <f t="shared" si="154"/>
        <v>x</v>
      </c>
      <c r="BH125" s="55" t="str">
        <f>IF('Indicator Data'!P128="No data","x",ROUND(IF('Indicator Data'!P128=0,0,IF(LOG('Indicator Data'!P128)&gt;BH$195,10,IF(LOG('Indicator Data'!P128)&lt;BH$194,0,10-(BH$195-LOG('Indicator Data'!P128))/(BH$195-BH$194)*10))),1))</f>
        <v>x</v>
      </c>
      <c r="BI125" s="56" t="str">
        <f>IF(BH125="x","x",'Indicator Data'!P128/'Indicator Data'!$CK128)</f>
        <v>x</v>
      </c>
      <c r="BJ125" s="55" t="str">
        <f t="shared" si="155"/>
        <v>x</v>
      </c>
      <c r="BK125" s="55" t="str">
        <f t="shared" si="156"/>
        <v>x</v>
      </c>
      <c r="BL125" s="55" t="str">
        <f t="shared" si="157"/>
        <v>x</v>
      </c>
      <c r="BM125" s="55">
        <f>ROUND(IF('Indicator Data'!Q128=0,0,IF(LOG('Indicator Data'!Q128)&gt;BM$195,10,IF(LOG('Indicator Data'!Q128)&lt;BM$194,0,10-(BM$195-LOG('Indicator Data'!Q128))/(BM$195-BM$194)*10))),1)</f>
        <v>0</v>
      </c>
      <c r="BN125" s="55">
        <f>ROUND(IF('Indicator Data'!R128=0,0,IF(LOG('Indicator Data'!R128)&gt;BN$195,10,IF(LOG('Indicator Data'!R128)&lt;BN$194,0,10-(BN$195-LOG('Indicator Data'!R128))/(BN$195-BN$194)*10))),1)</f>
        <v>0</v>
      </c>
      <c r="BO125" s="55">
        <f t="shared" si="158"/>
        <v>0</v>
      </c>
      <c r="BP125" s="56">
        <f>'Indicator Data'!Q128/'Indicator Data'!$CK128</f>
        <v>0</v>
      </c>
      <c r="BQ125" s="56">
        <f>'Indicator Data'!R128/'Indicator Data'!$CK128</f>
        <v>0</v>
      </c>
      <c r="BR125" s="55">
        <f t="shared" si="200"/>
        <v>0</v>
      </c>
      <c r="BS125" s="55">
        <f t="shared" si="201"/>
        <v>0</v>
      </c>
      <c r="BT125" s="55">
        <f t="shared" si="135"/>
        <v>0</v>
      </c>
      <c r="BU125" s="55">
        <f t="shared" si="159"/>
        <v>0</v>
      </c>
      <c r="BV125" s="55">
        <f>ROUND(IF('Indicator Data'!S128=0,0,IF(LOG('Indicator Data'!S128)&gt;BV$195,10,IF(LOG('Indicator Data'!S128)&lt;BV$194,0,10-(BV$195-LOG('Indicator Data'!S128))/(BV$195-BV$194)*10))),1)</f>
        <v>0</v>
      </c>
      <c r="BW125" s="55">
        <f>ROUND(IF('Indicator Data'!T128=0,0,IF(LOG('Indicator Data'!T128)&gt;BW$195,10,IF(LOG('Indicator Data'!T128)&lt;BW$194,0,10-(BW$195-LOG('Indicator Data'!T128))/(BW$195-BW$194)*10))),1)</f>
        <v>0</v>
      </c>
      <c r="BX125" s="55">
        <f t="shared" si="160"/>
        <v>0</v>
      </c>
      <c r="BY125" s="56">
        <f>'Indicator Data'!S128/'Indicator Data'!$CK128</f>
        <v>0</v>
      </c>
      <c r="BZ125" s="56">
        <f>'Indicator Data'!T128/'Indicator Data'!$CK128</f>
        <v>0</v>
      </c>
      <c r="CA125" s="55">
        <f t="shared" si="202"/>
        <v>0</v>
      </c>
      <c r="CB125" s="55">
        <f t="shared" si="203"/>
        <v>0</v>
      </c>
      <c r="CC125" s="55">
        <f t="shared" si="161"/>
        <v>0</v>
      </c>
      <c r="CD125" s="55">
        <f t="shared" si="162"/>
        <v>0</v>
      </c>
      <c r="CE125" s="55">
        <f t="shared" si="163"/>
        <v>0</v>
      </c>
      <c r="CF125" s="55">
        <f>ROUND(IF('Indicator Data'!U128=0,0,IF(LOG('Indicator Data'!U128)&gt;CF$195,10,IF(LOG('Indicator Data'!U128)&lt;CF$194,0,10-(CF$195-LOG('Indicator Data'!U128))/(CF$195-CF$194)*10))),1)</f>
        <v>0</v>
      </c>
      <c r="CG125" s="56">
        <f>'Indicator Data'!U128/'Indicator Data'!$CK128</f>
        <v>0</v>
      </c>
      <c r="CH125" s="55">
        <f t="shared" si="204"/>
        <v>0</v>
      </c>
      <c r="CI125" s="55">
        <f t="shared" si="164"/>
        <v>0</v>
      </c>
      <c r="CJ125" s="55">
        <f>ROUND(IF('Indicator Data'!V128=0,0,IF(LOG('Indicator Data'!V128)&gt;CJ$195,10,IF(LOG('Indicator Data'!V128)&lt;CJ$194,0,10-(CJ$195-LOG('Indicator Data'!V128))/(CJ$195-CJ$194)*10))),1)</f>
        <v>0</v>
      </c>
      <c r="CK125" s="56">
        <f>IF('Indicator Data'!V128/'Indicator Data'!$CK128&gt;1,1,'Indicator Data'!V128/'Indicator Data'!$CK128)</f>
        <v>0</v>
      </c>
      <c r="CL125" s="55">
        <f t="shared" si="205"/>
        <v>0</v>
      </c>
      <c r="CM125" s="55">
        <f t="shared" si="165"/>
        <v>0</v>
      </c>
      <c r="CN125" s="55">
        <f>ROUND(IF('Indicator Data'!W128=0,0,IF(LOG('Indicator Data'!W128)&gt;CN$195,10,IF(LOG('Indicator Data'!W128)&lt;CN$194,0,10-(CN$195-LOG('Indicator Data'!W128))/(CN$195-CN$194)*10))),1)</f>
        <v>5.7</v>
      </c>
      <c r="CO125" s="56">
        <f>'Indicator Data'!W128/'Indicator Data'!$CK128</f>
        <v>2.3117802060538019E-2</v>
      </c>
      <c r="CP125" s="55">
        <f t="shared" si="206"/>
        <v>0.2</v>
      </c>
      <c r="CQ125" s="55">
        <f t="shared" si="166"/>
        <v>3.4</v>
      </c>
      <c r="CR125" s="55">
        <f t="shared" si="207"/>
        <v>1</v>
      </c>
      <c r="CS125" s="55">
        <f>IF('Indicator Data'!BZ128="No data","x",ROUND(IF('Indicator Data'!BZ128&gt;CS$195,0,IF('Indicator Data'!BZ128&lt;CS$194,10,(CS$195-'Indicator Data'!BZ128)/(CS$195-CS$194)*10)),1))</f>
        <v>0</v>
      </c>
      <c r="CT125" s="55">
        <f>IF('Indicator Data'!CA128="No data","x",ROUND(IF('Indicator Data'!CA128&gt;CT$195,0,IF('Indicator Data'!CA128&lt;CT$194,10,(CT$195-'Indicator Data'!CA128)/(CT$195-CT$194)*10)),1))</f>
        <v>0</v>
      </c>
      <c r="CU125" s="55" t="str">
        <f>IF('Indicator Data'!AC128="No data","x",ROUND(IF('Indicator Data'!AC128&gt;CU$195,0,IF('Indicator Data'!AC128&lt;CU$194,10,(CU$195-'Indicator Data'!AC128)/(CU$195-CU$194)*10)),1))</f>
        <v>x</v>
      </c>
      <c r="CV125" s="55">
        <f t="shared" si="208"/>
        <v>0</v>
      </c>
      <c r="CW125" s="55">
        <f>IF('Indicator Data'!X128="No data","x",ROUND(IF(LOG('Indicator Data'!X128)&gt;CW$195,10,IF(LOG('Indicator Data'!X128)&lt;CW$194,0,10-(CW$195-LOG('Indicator Data'!X128))/(CW$195-CW$194)*10)),1))</f>
        <v>4.2</v>
      </c>
      <c r="CX125" s="55">
        <f>IF('Indicator Data'!Y128="No data","x",ROUND(IF('Indicator Data'!Y128&gt;CX$195,10,IF('Indicator Data'!Y128&lt;CX$194,0,10-(CX$195-'Indicator Data'!Y128)/(CX$195-CX$194)*10)),1))</f>
        <v>4</v>
      </c>
      <c r="CY125" s="55">
        <f>IF('Indicator Data'!Z128="No data","x",ROUND(IF('Indicator Data'!Z128&gt;CY$195,10,IF('Indicator Data'!Z128&lt;CY$194,0,10-(CY$195-'Indicator Data'!Z128)/(CY$195-CY$194)*10)),1))</f>
        <v>8.6999999999999993</v>
      </c>
      <c r="CZ125" s="55">
        <f>IF('Indicator Data'!AA128="No data","x",ROUND(IF('Indicator Data'!AA128&gt;CZ$195,10,IF('Indicator Data'!AA128&lt;CZ$194,0,10-(CZ$195-'Indicator Data'!AA128)/(CZ$195-CZ$194)*10)),1))</f>
        <v>1.7</v>
      </c>
      <c r="DA125" s="55">
        <f t="shared" si="167"/>
        <v>4.7</v>
      </c>
      <c r="DB125" s="55">
        <f t="shared" si="168"/>
        <v>3.1</v>
      </c>
      <c r="DC125" s="55" t="str">
        <f>IF('Indicator Data'!AF128="No data","x",ROUND(IF('Indicator Data'!AF128&gt;DC$195,10,IF('Indicator Data'!AF128&lt;DC$194,0,10-(DC$195-'Indicator Data'!AF128)/(DC$195-DC$194)*10)),1))</f>
        <v>x</v>
      </c>
      <c r="DD125" s="55">
        <f>IF('Indicator Data'!AG128="No data","x",ROUND(IF('Indicator Data'!AG128&gt;DD$195,10,IF('Indicator Data'!AG128&lt;DD$194,0,10-(DD$195-'Indicator Data'!AG128)/(DD$195-DD$194)*10)),1))</f>
        <v>0.9</v>
      </c>
      <c r="DE125" s="55">
        <f t="shared" si="169"/>
        <v>3.9</v>
      </c>
      <c r="DF125" s="55">
        <f>IF('Indicator Data'!AB128="No data","x",ROUND(IF('Indicator Data'!AB128&gt;DF$195,10,IF('Indicator Data'!AB128&lt;DF$194,0,10-(DF$195-'Indicator Data'!AB128)/(DF$195-DF$194)*10)),1))</f>
        <v>0</v>
      </c>
      <c r="DG125" s="55">
        <f t="shared" si="170"/>
        <v>0</v>
      </c>
      <c r="DH125" s="183">
        <f>IF('Indicator Data'!AD128="No data","x",'Indicator Data'!AD128/'Indicator Data'!$CJ128)</f>
        <v>5.743182923407641E-4</v>
      </c>
      <c r="DI125" s="55">
        <f t="shared" si="171"/>
        <v>4.3</v>
      </c>
      <c r="DJ125" s="55">
        <f>IF('Indicator Data'!AE128="No data","x",ROUND(IF('Indicator Data'!AE128&gt;DJ$195,0,IF('Indicator Data'!AE128&lt;DJ$194,10,(DJ$195-'Indicator Data'!AE128)/(DJ$195-DJ$194)*10)),1))</f>
        <v>0</v>
      </c>
      <c r="DK125" s="55">
        <f t="shared" si="172"/>
        <v>2.2000000000000002</v>
      </c>
      <c r="DL125" s="55">
        <f t="shared" si="173"/>
        <v>2</v>
      </c>
      <c r="DM125" s="57">
        <f t="shared" si="209"/>
        <v>2.1</v>
      </c>
      <c r="DN125" s="58">
        <f t="shared" si="210"/>
        <v>4.4000000000000004</v>
      </c>
      <c r="DO125" s="55">
        <f>ROUND(IF('Indicator Data'!AH128=0,0,IF('Indicator Data'!AH128&gt;DO$195,10,IF('Indicator Data'!AH128&lt;DO$194,0,10-(DO$195-'Indicator Data'!AH128)/(DO$195-DO$194)*10))),1)</f>
        <v>0</v>
      </c>
      <c r="DP125" s="55">
        <f>ROUND(IF('Indicator Data'!AI128=0,0,IF(LOG('Indicator Data'!AI128)&gt;LOG(DP$195),10,IF(LOG('Indicator Data'!AI128)&lt;LOG(DP$194),0,10-(LOG(DP$195)-LOG('Indicator Data'!AI128))/(LOG(DP$195)-LOG(DP$194))*10))),1)</f>
        <v>0</v>
      </c>
      <c r="DQ125" s="57">
        <f t="shared" si="211"/>
        <v>0</v>
      </c>
      <c r="DR125" s="55">
        <f>'Indicator Data'!AJ128</f>
        <v>0</v>
      </c>
      <c r="DS125" s="55">
        <f>'Indicator Data'!AK128</f>
        <v>0</v>
      </c>
      <c r="DT125" s="57">
        <f t="shared" si="212"/>
        <v>0</v>
      </c>
      <c r="DU125" s="58">
        <f t="shared" si="213"/>
        <v>0</v>
      </c>
      <c r="DV125" s="15"/>
      <c r="DW125" s="103"/>
    </row>
    <row r="126" spans="1:127" s="4" customFormat="1" x14ac:dyDescent="0.3">
      <c r="A126" s="121" t="str">
        <f>'Indicator Data'!A129</f>
        <v>Nicaragua</v>
      </c>
      <c r="B126" s="59" t="str">
        <f>'Indicator Data'!B129</f>
        <v>NIC</v>
      </c>
      <c r="C126" s="55">
        <f>ROUND(IF('Indicator Data'!C129=0,0.1,IF(LOG('Indicator Data'!C129)&gt;C$195,10,IF(LOG('Indicator Data'!C129)&lt;C$194,0,10-(C$195-LOG('Indicator Data'!C129))/(C$195-C$194)*10))),1)</f>
        <v>7.8</v>
      </c>
      <c r="D126" s="55">
        <f>ROUND(IF('Indicator Data'!D129=0,0.1,IF(LOG('Indicator Data'!D129)&gt;D$195,10,IF(LOG('Indicator Data'!D129)&lt;D$194,0,10-(D$195-LOG('Indicator Data'!D129))/(D$195-D$194)*10))),1)</f>
        <v>9.6999999999999993</v>
      </c>
      <c r="E126" s="55">
        <f t="shared" si="174"/>
        <v>8.9</v>
      </c>
      <c r="F126" s="55">
        <f>IF('Indicator Data'!E129="No data",0.1,(ROUND(IF('Indicator Data'!E129=0,0,IF(LOG('Indicator Data'!E129)&gt;F$195,10,IF(LOG('Indicator Data'!E129)&lt;F$194,0,10-(F$195-LOG('Indicator Data'!E129))/(F$195-F$194)*10))),1)))</f>
        <v>6.3</v>
      </c>
      <c r="G126" s="55">
        <f>ROUND(IF('Indicator Data'!F129=0,0,IF(LOG('Indicator Data'!F129)&gt;G$195,10,IF(LOG('Indicator Data'!F129)&lt;G$194,0,10-(G$195-LOG('Indicator Data'!F129))/(G$195-G$194)*10))),1)</f>
        <v>7.1</v>
      </c>
      <c r="H126" s="55">
        <f>ROUND(IF('Indicator Data'!G129=0,0,IF(LOG('Indicator Data'!G129)&gt;H$195,10,IF(LOG('Indicator Data'!G129)&lt;H$194,0,10-(H$195-LOG('Indicator Data'!G129))/(H$195-H$194)*10))),1)</f>
        <v>5.7</v>
      </c>
      <c r="I126" s="55">
        <f>ROUND(IF('Indicator Data'!H129=0,0,IF(LOG('Indicator Data'!H129)&gt;I$195,10,IF(LOG('Indicator Data'!H129)&lt;I$194,0,10-(I$195-LOG('Indicator Data'!H129))/(I$195-I$194)*10))),1)</f>
        <v>6.4</v>
      </c>
      <c r="J126" s="55">
        <f t="shared" si="175"/>
        <v>6.1</v>
      </c>
      <c r="K126" s="55">
        <f>ROUND(IF('Indicator Data'!I129=0,0,IF(LOG('Indicator Data'!I129)&gt;K$195,10,IF(LOG('Indicator Data'!I129)&lt;K$194,0,10-(K$195-LOG('Indicator Data'!I129))/(K$195-K$194)*10))),1)</f>
        <v>5.2</v>
      </c>
      <c r="L126" s="55">
        <f t="shared" si="176"/>
        <v>5.7</v>
      </c>
      <c r="M126" s="55">
        <f>ROUND(IF('Indicator Data'!J129=0,0,IF(LOG('Indicator Data'!J129)&gt;M$195,10,IF(LOG('Indicator Data'!J129)&lt;M$194,0,10-(M$195-LOG('Indicator Data'!J129))/(M$195-M$194)*10))),1)</f>
        <v>8.9</v>
      </c>
      <c r="N126" s="56">
        <f>'Indicator Data'!C129/'Indicator Data'!$CK129</f>
        <v>2.0901460172743584E-3</v>
      </c>
      <c r="O126" s="56">
        <f>'Indicator Data'!D129/'Indicator Data'!$CK129</f>
        <v>1.3013315934472282E-3</v>
      </c>
      <c r="P126" s="56">
        <f>IF(F126=0.1,"x",'Indicator Data'!E129/'Indicator Data'!$CK129)</f>
        <v>5.6237663256994011E-3</v>
      </c>
      <c r="Q126" s="56">
        <f>'Indicator Data'!F129/'Indicator Data'!$CK129</f>
        <v>3.0012430394975017E-5</v>
      </c>
      <c r="R126" s="56">
        <f>'Indicator Data'!G129/'Indicator Data'!$CK129</f>
        <v>3.1252629459130447E-3</v>
      </c>
      <c r="S126" s="56">
        <f>'Indicator Data'!H129/'Indicator Data'!$CK129</f>
        <v>4.8811570921010104E-5</v>
      </c>
      <c r="T126" s="56">
        <f>'Indicator Data'!I129/'Indicator Data'!$CK129</f>
        <v>6.3087984110698201E-4</v>
      </c>
      <c r="U126" s="56">
        <f>'Indicator Data'!J129/'Indicator Data'!$CK129</f>
        <v>6.1771603800878545E-3</v>
      </c>
      <c r="V126" s="55">
        <f t="shared" si="177"/>
        <v>10</v>
      </c>
      <c r="W126" s="55">
        <f t="shared" si="178"/>
        <v>10</v>
      </c>
      <c r="X126" s="55">
        <f t="shared" si="179"/>
        <v>10</v>
      </c>
      <c r="Y126" s="55">
        <f t="shared" si="180"/>
        <v>3.7</v>
      </c>
      <c r="Z126" s="55">
        <f t="shared" si="181"/>
        <v>8.8000000000000007</v>
      </c>
      <c r="AA126" s="55">
        <f t="shared" si="182"/>
        <v>1.7</v>
      </c>
      <c r="AB126" s="55">
        <f t="shared" si="183"/>
        <v>0.1</v>
      </c>
      <c r="AC126" s="55">
        <f t="shared" si="184"/>
        <v>0.9</v>
      </c>
      <c r="AD126" s="55">
        <f t="shared" si="185"/>
        <v>0.6</v>
      </c>
      <c r="AE126" s="55">
        <f t="shared" si="186"/>
        <v>0.8</v>
      </c>
      <c r="AF126" s="55">
        <f t="shared" si="187"/>
        <v>2.1</v>
      </c>
      <c r="AG126" s="55">
        <f>ROUND(IF('Indicator Data'!K129=0,0,IF('Indicator Data'!K129&gt;AG$195,10,IF('Indicator Data'!K129&lt;AG$194,0,10-(AG$195-'Indicator Data'!K129)/(AG$195-AG$194)*10))),1)</f>
        <v>5.7</v>
      </c>
      <c r="AH126" s="55">
        <f t="shared" si="188"/>
        <v>8.9</v>
      </c>
      <c r="AI126" s="55">
        <f t="shared" si="189"/>
        <v>9.9</v>
      </c>
      <c r="AJ126" s="55">
        <f t="shared" si="190"/>
        <v>3.7</v>
      </c>
      <c r="AK126" s="55">
        <f t="shared" si="191"/>
        <v>3.3</v>
      </c>
      <c r="AL126" s="55">
        <f t="shared" si="192"/>
        <v>3.5</v>
      </c>
      <c r="AM126" s="55">
        <f t="shared" si="193"/>
        <v>2.9</v>
      </c>
      <c r="AN126" s="55">
        <f t="shared" si="194"/>
        <v>6.6</v>
      </c>
      <c r="AO126" s="182">
        <f t="shared" si="195"/>
        <v>9.5</v>
      </c>
      <c r="AP126" s="182">
        <f t="shared" si="148"/>
        <v>5.0999999999999996</v>
      </c>
      <c r="AQ126" s="182">
        <f t="shared" si="196"/>
        <v>8.1</v>
      </c>
      <c r="AR126" s="182">
        <f t="shared" si="197"/>
        <v>3.6</v>
      </c>
      <c r="AS126" s="55">
        <f t="shared" si="198"/>
        <v>6.2</v>
      </c>
      <c r="AT126" s="55">
        <f>IF('Indicator Data'!L129="No data","x",IF('Indicator Data'!CL129&lt;1000,"x",ROUND((IF('Indicator Data'!L129&gt;AT$195,10,IF('Indicator Data'!L129&lt;AT$194,0,10-(AT$195-'Indicator Data'!L129)/(AT$195-AT$194)*10))),1)))</f>
        <v>2</v>
      </c>
      <c r="AU126" s="182">
        <f t="shared" si="199"/>
        <v>4.0999999999999996</v>
      </c>
      <c r="AV126" s="55" t="str">
        <f>IF('Indicator Data'!M129="No data","x",ROUND(IF('Indicator Data'!M129=0,0,IF(LOG('Indicator Data'!M129)&gt;AV$195,10,IF(LOG('Indicator Data'!M129)&lt;AV$194,0,10-(AV$195-LOG('Indicator Data'!M129))/(AV$195-AV$194)*10))),1))</f>
        <v>x</v>
      </c>
      <c r="AW126" s="56" t="str">
        <f>IF(AV126="x","x",'Indicator Data'!M129/'Indicator Data'!$CK129)</f>
        <v>x</v>
      </c>
      <c r="AX126" s="55" t="str">
        <f t="shared" si="149"/>
        <v>x</v>
      </c>
      <c r="AY126" s="55" t="str">
        <f t="shared" si="150"/>
        <v>x</v>
      </c>
      <c r="AZ126" s="55" t="str">
        <f>IF('Indicator Data'!N129="No data","x",ROUND(IF('Indicator Data'!N129=0,0,IF(LOG('Indicator Data'!N129)&gt;AZ$195,10,IF(LOG('Indicator Data'!N129)&lt;AZ$194,0,10-(AZ$195-LOG('Indicator Data'!N129))/(AZ$195-AZ$194)*10))),1))</f>
        <v>x</v>
      </c>
      <c r="BA126" s="56" t="str">
        <f>IF(AZ126="x","x",'Indicator Data'!N129/'Indicator Data'!$CK129)</f>
        <v>x</v>
      </c>
      <c r="BB126" s="55" t="str">
        <f t="shared" si="151"/>
        <v>x</v>
      </c>
      <c r="BC126" s="55" t="str">
        <f t="shared" si="152"/>
        <v>x</v>
      </c>
      <c r="BD126" s="55" t="str">
        <f>IF('Indicator Data'!O129="No data","x",ROUND(IF('Indicator Data'!O129=0,0,IF(LOG('Indicator Data'!O129)&gt;BD$195,10,IF(LOG('Indicator Data'!O129)&lt;BD$194,0,10-(BD$195-LOG('Indicator Data'!O129))/(BD$195-BD$194)*10))),1))</f>
        <v>x</v>
      </c>
      <c r="BE126" s="56" t="str">
        <f>IF(BD126="x","x",'Indicator Data'!O129/'Indicator Data'!$CK129)</f>
        <v>x</v>
      </c>
      <c r="BF126" s="55" t="str">
        <f t="shared" si="153"/>
        <v>x</v>
      </c>
      <c r="BG126" s="55" t="str">
        <f t="shared" si="154"/>
        <v>x</v>
      </c>
      <c r="BH126" s="55" t="str">
        <f>IF('Indicator Data'!P129="No data","x",ROUND(IF('Indicator Data'!P129=0,0,IF(LOG('Indicator Data'!P129)&gt;BH$195,10,IF(LOG('Indicator Data'!P129)&lt;BH$194,0,10-(BH$195-LOG('Indicator Data'!P129))/(BH$195-BH$194)*10))),1))</f>
        <v>x</v>
      </c>
      <c r="BI126" s="56" t="str">
        <f>IF(BH126="x","x",'Indicator Data'!P129/'Indicator Data'!$CK129)</f>
        <v>x</v>
      </c>
      <c r="BJ126" s="55" t="str">
        <f t="shared" si="155"/>
        <v>x</v>
      </c>
      <c r="BK126" s="55" t="str">
        <f t="shared" si="156"/>
        <v>x</v>
      </c>
      <c r="BL126" s="55" t="str">
        <f t="shared" si="157"/>
        <v>x</v>
      </c>
      <c r="BM126" s="55">
        <f>ROUND(IF('Indicator Data'!Q129=0,0,IF(LOG('Indicator Data'!Q129)&gt;BM$195,10,IF(LOG('Indicator Data'!Q129)&lt;BM$194,0,10-(BM$195-LOG('Indicator Data'!Q129))/(BM$195-BM$194)*10))),1)</f>
        <v>7.1</v>
      </c>
      <c r="BN126" s="55">
        <f>ROUND(IF('Indicator Data'!R129=0,0,IF(LOG('Indicator Data'!R129)&gt;BN$195,10,IF(LOG('Indicator Data'!R129)&lt;BN$194,0,10-(BN$195-LOG('Indicator Data'!R129))/(BN$195-BN$194)*10))),1)</f>
        <v>9.1999999999999993</v>
      </c>
      <c r="BO126" s="55">
        <f t="shared" si="158"/>
        <v>8.4999999999999982</v>
      </c>
      <c r="BP126" s="56">
        <f>'Indicator Data'!Q129/'Indicator Data'!$CK129</f>
        <v>0.14224264480076376</v>
      </c>
      <c r="BQ126" s="56">
        <f>'Indicator Data'!R129/'Indicator Data'!$CK129</f>
        <v>0.55008606101382562</v>
      </c>
      <c r="BR126" s="55">
        <f t="shared" si="200"/>
        <v>1.4</v>
      </c>
      <c r="BS126" s="55">
        <f t="shared" si="201"/>
        <v>6.9</v>
      </c>
      <c r="BT126" s="55">
        <f t="shared" si="135"/>
        <v>5.0666666666666673</v>
      </c>
      <c r="BU126" s="55">
        <f t="shared" si="159"/>
        <v>7.1</v>
      </c>
      <c r="BV126" s="55">
        <f>ROUND(IF('Indicator Data'!S129=0,0,IF(LOG('Indicator Data'!S129)&gt;BV$195,10,IF(LOG('Indicator Data'!S129)&lt;BV$194,0,10-(BV$195-LOG('Indicator Data'!S129))/(BV$195-BV$194)*10))),1)</f>
        <v>7.8</v>
      </c>
      <c r="BW126" s="55">
        <f>ROUND(IF('Indicator Data'!T129=0,0,IF(LOG('Indicator Data'!T129)&gt;BW$195,10,IF(LOG('Indicator Data'!T129)&lt;BW$194,0,10-(BW$195-LOG('Indicator Data'!T129))/(BW$195-BW$194)*10))),1)</f>
        <v>7</v>
      </c>
      <c r="BX126" s="55">
        <f t="shared" si="160"/>
        <v>7.2666666666666666</v>
      </c>
      <c r="BY126" s="56">
        <f>'Indicator Data'!S129/'Indicator Data'!$CK129</f>
        <v>0.46699737543958791</v>
      </c>
      <c r="BZ126" s="56">
        <f>'Indicator Data'!T129/'Indicator Data'!$CK129</f>
        <v>0.12138480758410523</v>
      </c>
      <c r="CA126" s="55">
        <f t="shared" si="202"/>
        <v>7.8</v>
      </c>
      <c r="CB126" s="55">
        <f t="shared" si="203"/>
        <v>1.2</v>
      </c>
      <c r="CC126" s="55">
        <f t="shared" si="161"/>
        <v>3.4</v>
      </c>
      <c r="CD126" s="55">
        <f t="shared" si="162"/>
        <v>5.7</v>
      </c>
      <c r="CE126" s="55">
        <f t="shared" si="163"/>
        <v>6.5</v>
      </c>
      <c r="CF126" s="55">
        <f>ROUND(IF('Indicator Data'!U129=0,0,IF(LOG('Indicator Data'!U129)&gt;CF$195,10,IF(LOG('Indicator Data'!U129)&lt;CF$194,0,10-(CF$195-LOG('Indicator Data'!U129))/(CF$195-CF$194)*10))),1)</f>
        <v>8.1999999999999993</v>
      </c>
      <c r="CG126" s="56">
        <f>'Indicator Data'!U129/'Indicator Data'!$CK129</f>
        <v>0.84363472060097966</v>
      </c>
      <c r="CH126" s="55">
        <f t="shared" si="204"/>
        <v>9.4</v>
      </c>
      <c r="CI126" s="55">
        <f t="shared" si="164"/>
        <v>8.9</v>
      </c>
      <c r="CJ126" s="55">
        <f>ROUND(IF('Indicator Data'!V129=0,0,IF(LOG('Indicator Data'!V129)&gt;CJ$195,10,IF(LOG('Indicator Data'!V129)&lt;CJ$194,0,10-(CJ$195-LOG('Indicator Data'!V129))/(CJ$195-CJ$194)*10))),1)</f>
        <v>8.1</v>
      </c>
      <c r="CK126" s="56">
        <f>IF('Indicator Data'!V129/'Indicator Data'!$CK129&gt;1,1,'Indicator Data'!V129/'Indicator Data'!$CK129)</f>
        <v>0.77471249459700176</v>
      </c>
      <c r="CL126" s="55">
        <f t="shared" si="205"/>
        <v>7.7</v>
      </c>
      <c r="CM126" s="55">
        <f t="shared" si="165"/>
        <v>7.9</v>
      </c>
      <c r="CN126" s="55">
        <f>ROUND(IF('Indicator Data'!W129=0,0,IF(LOG('Indicator Data'!W129)&gt;CN$195,10,IF(LOG('Indicator Data'!W129)&lt;CN$194,0,10-(CN$195-LOG('Indicator Data'!W129))/(CN$195-CN$194)*10))),1)</f>
        <v>8.1999999999999993</v>
      </c>
      <c r="CO126" s="56">
        <f>'Indicator Data'!W129/'Indicator Data'!$CK129</f>
        <v>0.91416740799671736</v>
      </c>
      <c r="CP126" s="55">
        <f t="shared" si="206"/>
        <v>9.1</v>
      </c>
      <c r="CQ126" s="55">
        <f t="shared" si="166"/>
        <v>8.6999999999999993</v>
      </c>
      <c r="CR126" s="55">
        <f t="shared" si="207"/>
        <v>8.1</v>
      </c>
      <c r="CS126" s="55">
        <f>IF('Indicator Data'!BZ129="No data","x",ROUND(IF('Indicator Data'!BZ129&gt;CS$195,0,IF('Indicator Data'!BZ129&lt;CS$194,10,(CS$195-'Indicator Data'!BZ129)/(CS$195-CS$194)*10)),1))</f>
        <v>2.8</v>
      </c>
      <c r="CT126" s="55">
        <f>IF('Indicator Data'!CA129="No data","x",ROUND(IF('Indicator Data'!CA129&gt;CT$195,0,IF('Indicator Data'!CA129&lt;CT$194,10,(CT$195-'Indicator Data'!CA129)/(CT$195-CT$194)*10)),1))</f>
        <v>3.1</v>
      </c>
      <c r="CU126" s="55" t="str">
        <f>IF('Indicator Data'!AC129="No data","x",ROUND(IF('Indicator Data'!AC129&gt;CU$195,0,IF('Indicator Data'!AC129&lt;CU$194,10,(CU$195-'Indicator Data'!AC129)/(CU$195-CU$194)*10)),1))</f>
        <v>x</v>
      </c>
      <c r="CV126" s="55">
        <f t="shared" si="208"/>
        <v>3</v>
      </c>
      <c r="CW126" s="55">
        <f>IF('Indicator Data'!X129="No data","x",ROUND(IF(LOG('Indicator Data'!X129)&gt;CW$195,10,IF(LOG('Indicator Data'!X129)&lt;CW$194,0,10-(CW$195-LOG('Indicator Data'!X129))/(CW$195-CW$194)*10)),1))</f>
        <v>5.8</v>
      </c>
      <c r="CX126" s="55">
        <f>IF('Indicator Data'!Y129="No data","x",ROUND(IF('Indicator Data'!Y129&gt;CX$195,10,IF('Indicator Data'!Y129&lt;CX$194,0,10-(CX$195-'Indicator Data'!Y129)/(CX$195-CX$194)*10)),1))</f>
        <v>3.3</v>
      </c>
      <c r="CY126" s="55">
        <f>IF('Indicator Data'!Z129="No data","x",ROUND(IF('Indicator Data'!Z129&gt;CY$195,10,IF('Indicator Data'!Z129&lt;CY$194,0,10-(CY$195-'Indicator Data'!Z129)/(CY$195-CY$194)*10)),1))</f>
        <v>5.9</v>
      </c>
      <c r="CZ126" s="55" t="str">
        <f>IF('Indicator Data'!AA129="No data","x",ROUND(IF('Indicator Data'!AA129&gt;CZ$195,10,IF('Indicator Data'!AA129&lt;CZ$194,0,10-(CZ$195-'Indicator Data'!AA129)/(CZ$195-CZ$194)*10)),1))</f>
        <v>x</v>
      </c>
      <c r="DA126" s="55">
        <f t="shared" si="167"/>
        <v>5</v>
      </c>
      <c r="DB126" s="55">
        <f t="shared" si="168"/>
        <v>4.3</v>
      </c>
      <c r="DC126" s="55">
        <f>IF('Indicator Data'!AF129="No data","x",ROUND(IF('Indicator Data'!AF129&gt;DC$195,10,IF('Indicator Data'!AF129&lt;DC$194,0,10-(DC$195-'Indicator Data'!AF129)/(DC$195-DC$194)*10)),1))</f>
        <v>4.8</v>
      </c>
      <c r="DD126" s="55">
        <f>IF('Indicator Data'!AG129="No data","x",ROUND(IF('Indicator Data'!AG129&gt;DD$195,10,IF('Indicator Data'!AG129&lt;DD$194,0,10-(DD$195-'Indicator Data'!AG129)/(DD$195-DD$194)*10)),1))</f>
        <v>3.4</v>
      </c>
      <c r="DE126" s="55">
        <f t="shared" si="169"/>
        <v>4.5999999999999996</v>
      </c>
      <c r="DF126" s="55">
        <f>IF('Indicator Data'!AB129="No data","x",ROUND(IF('Indicator Data'!AB129&gt;DF$195,10,IF('Indicator Data'!AB129&lt;DF$194,0,10-(DF$195-'Indicator Data'!AB129)/(DF$195-DF$194)*10)),1))</f>
        <v>2.2000000000000002</v>
      </c>
      <c r="DG126" s="55">
        <f t="shared" si="170"/>
        <v>2.7</v>
      </c>
      <c r="DH126" s="183">
        <f>IF('Indicator Data'!AD129="No data","x",'Indicator Data'!AD129/'Indicator Data'!$CJ129)</f>
        <v>6.0805105428872309E-5</v>
      </c>
      <c r="DI126" s="55">
        <f t="shared" si="171"/>
        <v>9.4</v>
      </c>
      <c r="DJ126" s="55">
        <f>IF('Indicator Data'!AE129="No data","x",ROUND(IF('Indicator Data'!AE129&gt;DJ$195,0,IF('Indicator Data'!AE129&lt;DJ$194,10,(DJ$195-'Indicator Data'!AE129)/(DJ$195-DJ$194)*10)),1))</f>
        <v>2</v>
      </c>
      <c r="DK126" s="55">
        <f t="shared" si="172"/>
        <v>5.7</v>
      </c>
      <c r="DL126" s="55">
        <f t="shared" si="173"/>
        <v>4.3</v>
      </c>
      <c r="DM126" s="57">
        <f t="shared" si="209"/>
        <v>5.9</v>
      </c>
      <c r="DN126" s="58">
        <f t="shared" si="210"/>
        <v>6.6</v>
      </c>
      <c r="DO126" s="55">
        <f>ROUND(IF('Indicator Data'!AH129=0,0,IF('Indicator Data'!AH129&gt;DO$195,10,IF('Indicator Data'!AH129&lt;DO$194,0,10-(DO$195-'Indicator Data'!AH129)/(DO$195-DO$194)*10))),1)</f>
        <v>4</v>
      </c>
      <c r="DP126" s="55">
        <f>ROUND(IF('Indicator Data'!AI129=0,0,IF(LOG('Indicator Data'!AI129)&gt;LOG(DP$195),10,IF(LOG('Indicator Data'!AI129)&lt;LOG(DP$194),0,10-(LOG(DP$195)-LOG('Indicator Data'!AI129))/(LOG(DP$195)-LOG(DP$194))*10))),1)</f>
        <v>5.7</v>
      </c>
      <c r="DQ126" s="57">
        <f t="shared" si="211"/>
        <v>4.9000000000000004</v>
      </c>
      <c r="DR126" s="55">
        <f>'Indicator Data'!AJ129</f>
        <v>0</v>
      </c>
      <c r="DS126" s="55">
        <f>'Indicator Data'!AK129</f>
        <v>0</v>
      </c>
      <c r="DT126" s="57">
        <f t="shared" si="212"/>
        <v>0</v>
      </c>
      <c r="DU126" s="58">
        <f t="shared" si="213"/>
        <v>3.4</v>
      </c>
      <c r="DV126" s="15"/>
      <c r="DW126" s="103"/>
    </row>
    <row r="127" spans="1:127" s="4" customFormat="1" x14ac:dyDescent="0.3">
      <c r="A127" s="121" t="str">
        <f>'Indicator Data'!A130</f>
        <v>Niger</v>
      </c>
      <c r="B127" s="59" t="str">
        <f>'Indicator Data'!B130</f>
        <v>NER</v>
      </c>
      <c r="C127" s="55">
        <f>ROUND(IF('Indicator Data'!C130=0,0.1,IF(LOG('Indicator Data'!C130)&gt;C$195,10,IF(LOG('Indicator Data'!C130)&lt;C$194,0,10-(C$195-LOG('Indicator Data'!C130))/(C$195-C$194)*10))),1)</f>
        <v>0.1</v>
      </c>
      <c r="D127" s="55">
        <f>ROUND(IF('Indicator Data'!D130=0,0.1,IF(LOG('Indicator Data'!D130)&gt;D$195,10,IF(LOG('Indicator Data'!D130)&lt;D$194,0,10-(D$195-LOG('Indicator Data'!D130))/(D$195-D$194)*10))),1)</f>
        <v>0.1</v>
      </c>
      <c r="E127" s="55">
        <f t="shared" si="174"/>
        <v>0.1</v>
      </c>
      <c r="F127" s="55">
        <f>IF('Indicator Data'!E130="No data",0.1,(ROUND(IF('Indicator Data'!E130=0,0,IF(LOG('Indicator Data'!E130)&gt;F$195,10,IF(LOG('Indicator Data'!E130)&lt;F$194,0,10-(F$195-LOG('Indicator Data'!E130))/(F$195-F$194)*10))),1)))</f>
        <v>8.1999999999999993</v>
      </c>
      <c r="G127" s="55">
        <f>ROUND(IF('Indicator Data'!F130=0,0,IF(LOG('Indicator Data'!F130)&gt;G$195,10,IF(LOG('Indicator Data'!F130)&lt;G$194,0,10-(G$195-LOG('Indicator Data'!F130))/(G$195-G$194)*10))),1)</f>
        <v>0</v>
      </c>
      <c r="H127" s="55">
        <f>ROUND(IF('Indicator Data'!G130=0,0,IF(LOG('Indicator Data'!G130)&gt;H$195,10,IF(LOG('Indicator Data'!G130)&lt;H$194,0,10-(H$195-LOG('Indicator Data'!G130))/(H$195-H$194)*10))),1)</f>
        <v>0</v>
      </c>
      <c r="I127" s="55">
        <f>ROUND(IF('Indicator Data'!H130=0,0,IF(LOG('Indicator Data'!H130)&gt;I$195,10,IF(LOG('Indicator Data'!H130)&lt;I$194,0,10-(I$195-LOG('Indicator Data'!H130))/(I$195-I$194)*10))),1)</f>
        <v>0</v>
      </c>
      <c r="J127" s="55">
        <f t="shared" si="175"/>
        <v>0</v>
      </c>
      <c r="K127" s="55">
        <f>ROUND(IF('Indicator Data'!I130=0,0,IF(LOG('Indicator Data'!I130)&gt;K$195,10,IF(LOG('Indicator Data'!I130)&lt;K$194,0,10-(K$195-LOG('Indicator Data'!I130))/(K$195-K$194)*10))),1)</f>
        <v>0</v>
      </c>
      <c r="L127" s="55">
        <f t="shared" si="176"/>
        <v>0</v>
      </c>
      <c r="M127" s="55">
        <f>ROUND(IF('Indicator Data'!J130=0,0,IF(LOG('Indicator Data'!J130)&gt;M$195,10,IF(LOG('Indicator Data'!J130)&lt;M$194,0,10-(M$195-LOG('Indicator Data'!J130))/(M$195-M$194)*10))),1)</f>
        <v>10</v>
      </c>
      <c r="N127" s="56">
        <f>'Indicator Data'!C130/'Indicator Data'!$CK130</f>
        <v>0</v>
      </c>
      <c r="O127" s="56">
        <f>'Indicator Data'!D130/'Indicator Data'!$CK130</f>
        <v>0</v>
      </c>
      <c r="P127" s="56">
        <f>IF(F127=0.1,"x",'Indicator Data'!E130/'Indicator Data'!$CK130)</f>
        <v>9.7025341232685313E-3</v>
      </c>
      <c r="Q127" s="56">
        <f>'Indicator Data'!F130/'Indicator Data'!$CK130</f>
        <v>0</v>
      </c>
      <c r="R127" s="56">
        <f>'Indicator Data'!G130/'Indicator Data'!$CK130</f>
        <v>0</v>
      </c>
      <c r="S127" s="56">
        <f>'Indicator Data'!H130/'Indicator Data'!$CK130</f>
        <v>0</v>
      </c>
      <c r="T127" s="56">
        <f>'Indicator Data'!I130/'Indicator Data'!$CK130</f>
        <v>0</v>
      </c>
      <c r="U127" s="56">
        <f>'Indicator Data'!J130/'Indicator Data'!$CK130</f>
        <v>3.420274873991485E-2</v>
      </c>
      <c r="V127" s="55">
        <f t="shared" si="177"/>
        <v>0</v>
      </c>
      <c r="W127" s="55">
        <f t="shared" si="178"/>
        <v>0</v>
      </c>
      <c r="X127" s="55">
        <f t="shared" si="179"/>
        <v>0</v>
      </c>
      <c r="Y127" s="55">
        <f t="shared" si="180"/>
        <v>6.5</v>
      </c>
      <c r="Z127" s="55">
        <f t="shared" si="181"/>
        <v>0</v>
      </c>
      <c r="AA127" s="55">
        <f t="shared" si="182"/>
        <v>0</v>
      </c>
      <c r="AB127" s="55">
        <f t="shared" si="183"/>
        <v>0</v>
      </c>
      <c r="AC127" s="55">
        <f t="shared" si="184"/>
        <v>0</v>
      </c>
      <c r="AD127" s="55">
        <f t="shared" si="185"/>
        <v>0</v>
      </c>
      <c r="AE127" s="55">
        <f t="shared" si="186"/>
        <v>0</v>
      </c>
      <c r="AF127" s="55">
        <f t="shared" si="187"/>
        <v>10</v>
      </c>
      <c r="AG127" s="55">
        <f>ROUND(IF('Indicator Data'!K130=0,0,IF('Indicator Data'!K130&gt;AG$195,10,IF('Indicator Data'!K130&lt;AG$194,0,10-(AG$195-'Indicator Data'!K130)/(AG$195-AG$194)*10))),1)</f>
        <v>8.6</v>
      </c>
      <c r="AH127" s="55">
        <f t="shared" si="188"/>
        <v>0.1</v>
      </c>
      <c r="AI127" s="55">
        <f t="shared" si="189"/>
        <v>0.1</v>
      </c>
      <c r="AJ127" s="55">
        <f t="shared" si="190"/>
        <v>0</v>
      </c>
      <c r="AK127" s="55">
        <f t="shared" si="191"/>
        <v>0</v>
      </c>
      <c r="AL127" s="55">
        <f t="shared" si="192"/>
        <v>0</v>
      </c>
      <c r="AM127" s="55">
        <f t="shared" si="193"/>
        <v>0</v>
      </c>
      <c r="AN127" s="55">
        <f t="shared" si="194"/>
        <v>10</v>
      </c>
      <c r="AO127" s="182">
        <f t="shared" si="195"/>
        <v>0.1</v>
      </c>
      <c r="AP127" s="182">
        <f t="shared" si="148"/>
        <v>7.4</v>
      </c>
      <c r="AQ127" s="182">
        <f t="shared" si="196"/>
        <v>0</v>
      </c>
      <c r="AR127" s="182">
        <f t="shared" si="197"/>
        <v>0</v>
      </c>
      <c r="AS127" s="55">
        <f t="shared" si="198"/>
        <v>9.3000000000000007</v>
      </c>
      <c r="AT127" s="55">
        <f>IF('Indicator Data'!L130="No data","x",IF('Indicator Data'!CL130&lt;1000,"x",ROUND((IF('Indicator Data'!L130&gt;AT$195,10,IF('Indicator Data'!L130&lt;AT$194,0,10-(AT$195-'Indicator Data'!L130)/(AT$195-AT$194)*10))),1)))</f>
        <v>4</v>
      </c>
      <c r="AU127" s="182">
        <f t="shared" si="199"/>
        <v>6.7</v>
      </c>
      <c r="AV127" s="55">
        <f>IF('Indicator Data'!M130="No data","x",ROUND(IF('Indicator Data'!M130=0,0,IF(LOG('Indicator Data'!M130)&gt;AV$195,10,IF(LOG('Indicator Data'!M130)&lt;AV$194,0,10-(AV$195-LOG('Indicator Data'!M130))/(AV$195-AV$194)*10))),1))</f>
        <v>8.8000000000000007</v>
      </c>
      <c r="AW127" s="56">
        <f>IF(AV127="x","x",'Indicator Data'!M130/'Indicator Data'!$CK130)</f>
        <v>0.7428947966822963</v>
      </c>
      <c r="AX127" s="55">
        <f t="shared" si="149"/>
        <v>8.3000000000000007</v>
      </c>
      <c r="AY127" s="55">
        <f t="shared" si="150"/>
        <v>8.6</v>
      </c>
      <c r="AZ127" s="55">
        <f>IF('Indicator Data'!N130="No data","x",ROUND(IF('Indicator Data'!N130=0,0,IF(LOG('Indicator Data'!N130)&gt;AZ$195,10,IF(LOG('Indicator Data'!N130)&lt;AZ$194,0,10-(AZ$195-LOG('Indicator Data'!N130))/(AZ$195-AZ$194)*10))),1))</f>
        <v>0</v>
      </c>
      <c r="BA127" s="56">
        <f>IF(AZ127="x","x",'Indicator Data'!N130/'Indicator Data'!$CK130)</f>
        <v>0</v>
      </c>
      <c r="BB127" s="55">
        <f t="shared" si="151"/>
        <v>0</v>
      </c>
      <c r="BC127" s="55">
        <f t="shared" si="152"/>
        <v>0</v>
      </c>
      <c r="BD127" s="55">
        <f>IF('Indicator Data'!O130="No data","x",ROUND(IF('Indicator Data'!O130=0,0,IF(LOG('Indicator Data'!O130)&gt;BD$195,10,IF(LOG('Indicator Data'!O130)&lt;BD$194,0,10-(BD$195-LOG('Indicator Data'!O130))/(BD$195-BD$194)*10))),1))</f>
        <v>6.8</v>
      </c>
      <c r="BE127" s="56">
        <f>IF(BD127="x","x",'Indicator Data'!O130/'Indicator Data'!$CK130)</f>
        <v>5.9331336534265257E-3</v>
      </c>
      <c r="BF127" s="55">
        <f t="shared" si="153"/>
        <v>0.6</v>
      </c>
      <c r="BG127" s="55">
        <f t="shared" si="154"/>
        <v>4.4000000000000004</v>
      </c>
      <c r="BH127" s="55">
        <f>IF('Indicator Data'!P130="No data","x",ROUND(IF('Indicator Data'!P130=0,0,IF(LOG('Indicator Data'!P130)&gt;BH$195,10,IF(LOG('Indicator Data'!P130)&lt;BH$194,0,10-(BH$195-LOG('Indicator Data'!P130))/(BH$195-BH$194)*10))),1))</f>
        <v>0</v>
      </c>
      <c r="BI127" s="56">
        <f>IF(BH127="x","x",'Indicator Data'!P130/'Indicator Data'!$CK130)</f>
        <v>0</v>
      </c>
      <c r="BJ127" s="55">
        <f t="shared" si="155"/>
        <v>0</v>
      </c>
      <c r="BK127" s="55">
        <f t="shared" si="156"/>
        <v>0</v>
      </c>
      <c r="BL127" s="55">
        <f t="shared" si="157"/>
        <v>4.4000000000000004</v>
      </c>
      <c r="BM127" s="55">
        <f>ROUND(IF('Indicator Data'!Q130=0,0,IF(LOG('Indicator Data'!Q130)&gt;BM$195,10,IF(LOG('Indicator Data'!Q130)&lt;BM$194,0,10-(BM$195-LOG('Indicator Data'!Q130))/(BM$195-BM$194)*10))),1)</f>
        <v>9</v>
      </c>
      <c r="BN127" s="55">
        <f>ROUND(IF('Indicator Data'!R130=0,0,IF(LOG('Indicator Data'!R130)&gt;BN$195,10,IF(LOG('Indicator Data'!R130)&lt;BN$194,0,10-(BN$195-LOG('Indicator Data'!R130))/(BN$195-BN$194)*10))),1)</f>
        <v>0</v>
      </c>
      <c r="BO127" s="55">
        <f t="shared" si="158"/>
        <v>3</v>
      </c>
      <c r="BP127" s="56">
        <f>'Indicator Data'!Q130/'Indicator Data'!$CK130</f>
        <v>0.9980029530688197</v>
      </c>
      <c r="BQ127" s="56">
        <f>'Indicator Data'!R130/'Indicator Data'!$CK130</f>
        <v>0</v>
      </c>
      <c r="BR127" s="55">
        <f t="shared" si="200"/>
        <v>10</v>
      </c>
      <c r="BS127" s="55">
        <f t="shared" si="201"/>
        <v>0</v>
      </c>
      <c r="BT127" s="55">
        <f t="shared" si="135"/>
        <v>3.3333333333333335</v>
      </c>
      <c r="BU127" s="55">
        <f t="shared" si="159"/>
        <v>3.2</v>
      </c>
      <c r="BV127" s="55">
        <f>ROUND(IF('Indicator Data'!S130=0,0,IF(LOG('Indicator Data'!S130)&gt;BV$195,10,IF(LOG('Indicator Data'!S130)&lt;BV$194,0,10-(BV$195-LOG('Indicator Data'!S130))/(BV$195-BV$194)*10))),1)</f>
        <v>7.3</v>
      </c>
      <c r="BW127" s="55">
        <f>ROUND(IF('Indicator Data'!T130=0,0,IF(LOG('Indicator Data'!T130)&gt;BW$195,10,IF(LOG('Indicator Data'!T130)&lt;BW$194,0,10-(BW$195-LOG('Indicator Data'!T130))/(BW$195-BW$194)*10))),1)</f>
        <v>9</v>
      </c>
      <c r="BX127" s="55">
        <f t="shared" si="160"/>
        <v>8.4333333333333336</v>
      </c>
      <c r="BY127" s="56">
        <f>'Indicator Data'!S130/'Indicator Data'!$CK130</f>
        <v>6.2615341698621096E-2</v>
      </c>
      <c r="BZ127" s="56">
        <f>'Indicator Data'!T130/'Indicator Data'!$CK130</f>
        <v>0.93538761137019866</v>
      </c>
      <c r="CA127" s="55">
        <f t="shared" si="202"/>
        <v>1</v>
      </c>
      <c r="CB127" s="55">
        <f t="shared" si="203"/>
        <v>9.4</v>
      </c>
      <c r="CC127" s="55">
        <f t="shared" si="161"/>
        <v>6.6000000000000005</v>
      </c>
      <c r="CD127" s="55">
        <f t="shared" si="162"/>
        <v>7.6</v>
      </c>
      <c r="CE127" s="55">
        <f t="shared" si="163"/>
        <v>5.8</v>
      </c>
      <c r="CF127" s="55">
        <f>ROUND(IF('Indicator Data'!U130=0,0,IF(LOG('Indicator Data'!U130)&gt;CF$195,10,IF(LOG('Indicator Data'!U130)&lt;CF$194,0,10-(CF$195-LOG('Indicator Data'!U130))/(CF$195-CF$194)*10))),1)</f>
        <v>7.5</v>
      </c>
      <c r="CG127" s="56">
        <f>'Indicator Data'!U130/'Indicator Data'!$CK130</f>
        <v>8.5882256422533054E-2</v>
      </c>
      <c r="CH127" s="55">
        <f t="shared" si="204"/>
        <v>1</v>
      </c>
      <c r="CI127" s="55">
        <f t="shared" si="164"/>
        <v>5.0999999999999996</v>
      </c>
      <c r="CJ127" s="55">
        <f>ROUND(IF('Indicator Data'!V130=0,0,IF(LOG('Indicator Data'!V130)&gt;CJ$195,10,IF(LOG('Indicator Data'!V130)&lt;CJ$194,0,10-(CJ$195-LOG('Indicator Data'!V130))/(CJ$195-CJ$194)*10))),1)</f>
        <v>9</v>
      </c>
      <c r="CK127" s="56">
        <f>IF('Indicator Data'!V130/'Indicator Data'!$CK130&gt;1,1,'Indicator Data'!V130/'Indicator Data'!$CK130)</f>
        <v>0.98361867213525322</v>
      </c>
      <c r="CL127" s="55">
        <f t="shared" si="205"/>
        <v>9.8000000000000007</v>
      </c>
      <c r="CM127" s="55">
        <f t="shared" si="165"/>
        <v>9.4</v>
      </c>
      <c r="CN127" s="55">
        <f>ROUND(IF('Indicator Data'!W130=0,0,IF(LOG('Indicator Data'!W130)&gt;CN$195,10,IF(LOG('Indicator Data'!W130)&lt;CN$194,0,10-(CN$195-LOG('Indicator Data'!W130))/(CN$195-CN$194)*10))),1)</f>
        <v>8.9</v>
      </c>
      <c r="CO127" s="56">
        <f>'Indicator Data'!W130/'Indicator Data'!$CK130</f>
        <v>0.84475211603628442</v>
      </c>
      <c r="CP127" s="55">
        <f t="shared" si="206"/>
        <v>8.4</v>
      </c>
      <c r="CQ127" s="55">
        <f t="shared" si="166"/>
        <v>8.6999999999999993</v>
      </c>
      <c r="CR127" s="55">
        <f t="shared" si="207"/>
        <v>7.7</v>
      </c>
      <c r="CS127" s="55">
        <f>IF('Indicator Data'!BZ130="No data","x",ROUND(IF('Indicator Data'!BZ130&gt;CS$195,0,IF('Indicator Data'!BZ130&lt;CS$194,10,(CS$195-'Indicator Data'!BZ130)/(CS$195-CS$194)*10)),1))</f>
        <v>9.6</v>
      </c>
      <c r="CT127" s="55">
        <f>IF('Indicator Data'!CA130="No data","x",ROUND(IF('Indicator Data'!CA130&gt;CT$195,0,IF('Indicator Data'!CA130&lt;CT$194,10,(CT$195-'Indicator Data'!CA130)/(CT$195-CT$194)*10)),1))</f>
        <v>8.3000000000000007</v>
      </c>
      <c r="CU127" s="55">
        <f>IF('Indicator Data'!AC130="No data","x",ROUND(IF('Indicator Data'!AC130&gt;CU$195,0,IF('Indicator Data'!AC130&lt;CU$194,10,(CU$195-'Indicator Data'!AC130)/(CU$195-CU$194)*10)),1))</f>
        <v>9.1</v>
      </c>
      <c r="CV127" s="55">
        <f t="shared" si="208"/>
        <v>9</v>
      </c>
      <c r="CW127" s="55">
        <f>IF('Indicator Data'!X130="No data","x",ROUND(IF(LOG('Indicator Data'!X130)&gt;CW$195,10,IF(LOG('Indicator Data'!X130)&lt;CW$194,0,10-(CW$195-LOG('Indicator Data'!X130))/(CW$195-CW$194)*10)),1))</f>
        <v>4.2</v>
      </c>
      <c r="CX127" s="55">
        <f>IF('Indicator Data'!Y130="No data","x",ROUND(IF('Indicator Data'!Y130&gt;CX$195,10,IF('Indicator Data'!Y130&lt;CX$194,0,10-(CX$195-'Indicator Data'!Y130)/(CX$195-CX$194)*10)),1))</f>
        <v>8.5</v>
      </c>
      <c r="CY127" s="55">
        <f>IF('Indicator Data'!Z130="No data","x",ROUND(IF('Indicator Data'!Z130&gt;CY$195,10,IF('Indicator Data'!Z130&lt;CY$194,0,10-(CY$195-'Indicator Data'!Z130)/(CY$195-CY$194)*10)),1))</f>
        <v>1.6</v>
      </c>
      <c r="CZ127" s="55">
        <f>IF('Indicator Data'!AA130="No data","x",ROUND(IF('Indicator Data'!AA130&gt;CZ$195,10,IF('Indicator Data'!AA130&lt;CZ$194,0,10-(CZ$195-'Indicator Data'!AA130)/(CZ$195-CZ$194)*10)),1))</f>
        <v>9.8000000000000007</v>
      </c>
      <c r="DA127" s="55">
        <f t="shared" si="167"/>
        <v>6</v>
      </c>
      <c r="DB127" s="55">
        <f t="shared" si="168"/>
        <v>7</v>
      </c>
      <c r="DC127" s="55">
        <f>IF('Indicator Data'!AF130="No data","x",ROUND(IF('Indicator Data'!AF130&gt;DC$195,10,IF('Indicator Data'!AF130&lt;DC$194,0,10-(DC$195-'Indicator Data'!AF130)/(DC$195-DC$194)*10)),1))</f>
        <v>6.9</v>
      </c>
      <c r="DD127" s="55">
        <f>IF('Indicator Data'!AG130="No data","x",ROUND(IF('Indicator Data'!AG130&gt;DD$195,10,IF('Indicator Data'!AG130&lt;DD$194,0,10-(DD$195-'Indicator Data'!AG130)/(DD$195-DD$194)*10)),1))</f>
        <v>9.9</v>
      </c>
      <c r="DE127" s="55">
        <f t="shared" si="169"/>
        <v>6.8</v>
      </c>
      <c r="DF127" s="55">
        <f>IF('Indicator Data'!AB130="No data","x",ROUND(IF('Indicator Data'!AB130&gt;DF$195,10,IF('Indicator Data'!AB130&lt;DF$194,0,10-(DF$195-'Indicator Data'!AB130)/(DF$195-DF$194)*10)),1))</f>
        <v>10</v>
      </c>
      <c r="DG127" s="55">
        <f t="shared" si="170"/>
        <v>9.3000000000000007</v>
      </c>
      <c r="DH127" s="183" t="str">
        <f>IF('Indicator Data'!AD130="No data","x",'Indicator Data'!AD130/'Indicator Data'!$CJ130)</f>
        <v>x</v>
      </c>
      <c r="DI127" s="55" t="str">
        <f t="shared" si="171"/>
        <v>x</v>
      </c>
      <c r="DJ127" s="55">
        <f>IF('Indicator Data'!AE130="No data","x",ROUND(IF('Indicator Data'!AE130&gt;DJ$195,0,IF('Indicator Data'!AE130&lt;DJ$194,10,(DJ$195-'Indicator Data'!AE130)/(DJ$195-DJ$194)*10)),1))</f>
        <v>6</v>
      </c>
      <c r="DK127" s="55">
        <f t="shared" si="172"/>
        <v>6</v>
      </c>
      <c r="DL127" s="55">
        <f t="shared" si="173"/>
        <v>7.4</v>
      </c>
      <c r="DM127" s="57">
        <f t="shared" si="209"/>
        <v>6.8</v>
      </c>
      <c r="DN127" s="58">
        <f t="shared" si="210"/>
        <v>4.3</v>
      </c>
      <c r="DO127" s="55">
        <f>ROUND(IF('Indicator Data'!AH130=0,0,IF('Indicator Data'!AH130&gt;DO$195,10,IF('Indicator Data'!AH130&lt;DO$194,0,10-(DO$195-'Indicator Data'!AH130)/(DO$195-DO$194)*10))),1)</f>
        <v>9.6999999999999993</v>
      </c>
      <c r="DP127" s="55">
        <f>ROUND(IF('Indicator Data'!AI130=0,0,IF(LOG('Indicator Data'!AI130)&gt;LOG(DP$195),10,IF(LOG('Indicator Data'!AI130)&lt;LOG(DP$194),0,10-(LOG(DP$195)-LOG('Indicator Data'!AI130))/(LOG(DP$195)-LOG(DP$194))*10))),1)</f>
        <v>9.6999999999999993</v>
      </c>
      <c r="DQ127" s="57">
        <f t="shared" si="211"/>
        <v>9.6999999999999993</v>
      </c>
      <c r="DR127" s="55">
        <f>'Indicator Data'!AJ130</f>
        <v>0</v>
      </c>
      <c r="DS127" s="55">
        <f>'Indicator Data'!AK130</f>
        <v>5</v>
      </c>
      <c r="DT127" s="57">
        <f t="shared" si="212"/>
        <v>9</v>
      </c>
      <c r="DU127" s="58">
        <f t="shared" si="213"/>
        <v>9</v>
      </c>
      <c r="DV127" s="15"/>
      <c r="DW127" s="103"/>
    </row>
    <row r="128" spans="1:127" s="4" customFormat="1" x14ac:dyDescent="0.3">
      <c r="A128" s="121" t="str">
        <f>'Indicator Data'!A131</f>
        <v>Nigeria</v>
      </c>
      <c r="B128" s="59" t="str">
        <f>'Indicator Data'!B131</f>
        <v>NGA</v>
      </c>
      <c r="C128" s="55">
        <f>ROUND(IF('Indicator Data'!C131=0,0.1,IF(LOG('Indicator Data'!C131)&gt;C$195,10,IF(LOG('Indicator Data'!C131)&lt;C$194,0,10-(C$195-LOG('Indicator Data'!C131))/(C$195-C$194)*10))),1)</f>
        <v>0.1</v>
      </c>
      <c r="D128" s="55">
        <f>ROUND(IF('Indicator Data'!D131=0,0.1,IF(LOG('Indicator Data'!D131)&gt;D$195,10,IF(LOG('Indicator Data'!D131)&lt;D$194,0,10-(D$195-LOG('Indicator Data'!D131))/(D$195-D$194)*10))),1)</f>
        <v>0.1</v>
      </c>
      <c r="E128" s="55">
        <f t="shared" si="174"/>
        <v>0.1</v>
      </c>
      <c r="F128" s="55">
        <f>IF('Indicator Data'!E131="No data",0.1,(ROUND(IF('Indicator Data'!E131=0,0,IF(LOG('Indicator Data'!E131)&gt;F$195,10,IF(LOG('Indicator Data'!E131)&lt;F$194,0,10-(F$195-LOG('Indicator Data'!E131))/(F$195-F$194)*10))),1)))</f>
        <v>9.9</v>
      </c>
      <c r="G128" s="55">
        <f>ROUND(IF('Indicator Data'!F131=0,0,IF(LOG('Indicator Data'!F131)&gt;G$195,10,IF(LOG('Indicator Data'!F131)&lt;G$194,0,10-(G$195-LOG('Indicator Data'!F131))/(G$195-G$194)*10))),1)</f>
        <v>0</v>
      </c>
      <c r="H128" s="55">
        <f>ROUND(IF('Indicator Data'!G131=0,0,IF(LOG('Indicator Data'!G131)&gt;H$195,10,IF(LOG('Indicator Data'!G131)&lt;H$194,0,10-(H$195-LOG('Indicator Data'!G131))/(H$195-H$194)*10))),1)</f>
        <v>0</v>
      </c>
      <c r="I128" s="55">
        <f>ROUND(IF('Indicator Data'!H131=0,0,IF(LOG('Indicator Data'!H131)&gt;I$195,10,IF(LOG('Indicator Data'!H131)&lt;I$194,0,10-(I$195-LOG('Indicator Data'!H131))/(I$195-I$194)*10))),1)</f>
        <v>0</v>
      </c>
      <c r="J128" s="55">
        <f t="shared" si="175"/>
        <v>0</v>
      </c>
      <c r="K128" s="55">
        <f>ROUND(IF('Indicator Data'!I131=0,0,IF(LOG('Indicator Data'!I131)&gt;K$195,10,IF(LOG('Indicator Data'!I131)&lt;K$194,0,10-(K$195-LOG('Indicator Data'!I131))/(K$195-K$194)*10))),1)</f>
        <v>0</v>
      </c>
      <c r="L128" s="55">
        <f t="shared" si="176"/>
        <v>0</v>
      </c>
      <c r="M128" s="55">
        <f>ROUND(IF('Indicator Data'!J131=0,0,IF(LOG('Indicator Data'!J131)&gt;M$195,10,IF(LOG('Indicator Data'!J131)&lt;M$194,0,10-(M$195-LOG('Indicator Data'!J131))/(M$195-M$194)*10))),1)</f>
        <v>0</v>
      </c>
      <c r="N128" s="56">
        <f>'Indicator Data'!C131/'Indicator Data'!$CK131</f>
        <v>0</v>
      </c>
      <c r="O128" s="56">
        <f>'Indicator Data'!D131/'Indicator Data'!$CK131</f>
        <v>0</v>
      </c>
      <c r="P128" s="56">
        <f>IF(F128=0.1,"x",'Indicator Data'!E131/'Indicator Data'!$CK131)</f>
        <v>4.916916575975849E-3</v>
      </c>
      <c r="Q128" s="56">
        <f>'Indicator Data'!F131/'Indicator Data'!$CK131</f>
        <v>0</v>
      </c>
      <c r="R128" s="56">
        <f>'Indicator Data'!G131/'Indicator Data'!$CK131</f>
        <v>0</v>
      </c>
      <c r="S128" s="56">
        <f>'Indicator Data'!H131/'Indicator Data'!$CK131</f>
        <v>0</v>
      </c>
      <c r="T128" s="56">
        <f>'Indicator Data'!I131/'Indicator Data'!$CK131</f>
        <v>0</v>
      </c>
      <c r="U128" s="56">
        <f>'Indicator Data'!J131/'Indicator Data'!$CK131</f>
        <v>0</v>
      </c>
      <c r="V128" s="55">
        <f t="shared" si="177"/>
        <v>0</v>
      </c>
      <c r="W128" s="55">
        <f t="shared" si="178"/>
        <v>0</v>
      </c>
      <c r="X128" s="55">
        <f t="shared" si="179"/>
        <v>0</v>
      </c>
      <c r="Y128" s="55">
        <f t="shared" si="180"/>
        <v>3.3</v>
      </c>
      <c r="Z128" s="55">
        <f t="shared" si="181"/>
        <v>0</v>
      </c>
      <c r="AA128" s="55">
        <f t="shared" si="182"/>
        <v>0</v>
      </c>
      <c r="AB128" s="55">
        <f t="shared" si="183"/>
        <v>0</v>
      </c>
      <c r="AC128" s="55">
        <f t="shared" si="184"/>
        <v>0</v>
      </c>
      <c r="AD128" s="55">
        <f t="shared" si="185"/>
        <v>0</v>
      </c>
      <c r="AE128" s="55">
        <f t="shared" si="186"/>
        <v>0</v>
      </c>
      <c r="AF128" s="55">
        <f t="shared" si="187"/>
        <v>0</v>
      </c>
      <c r="AG128" s="55">
        <f>ROUND(IF('Indicator Data'!K131=0,0,IF('Indicator Data'!K131&gt;AG$195,10,IF('Indicator Data'!K131&lt;AG$194,0,10-(AG$195-'Indicator Data'!K131)/(AG$195-AG$194)*10))),1)</f>
        <v>0</v>
      </c>
      <c r="AH128" s="55">
        <f t="shared" si="188"/>
        <v>0.1</v>
      </c>
      <c r="AI128" s="55">
        <f t="shared" si="189"/>
        <v>0.1</v>
      </c>
      <c r="AJ128" s="55">
        <f t="shared" si="190"/>
        <v>0</v>
      </c>
      <c r="AK128" s="55">
        <f t="shared" si="191"/>
        <v>0</v>
      </c>
      <c r="AL128" s="55">
        <f t="shared" si="192"/>
        <v>0</v>
      </c>
      <c r="AM128" s="55">
        <f t="shared" si="193"/>
        <v>0</v>
      </c>
      <c r="AN128" s="55">
        <f t="shared" si="194"/>
        <v>0</v>
      </c>
      <c r="AO128" s="182">
        <f t="shared" si="195"/>
        <v>0.1</v>
      </c>
      <c r="AP128" s="182">
        <f t="shared" si="148"/>
        <v>8</v>
      </c>
      <c r="AQ128" s="182">
        <f t="shared" si="196"/>
        <v>0</v>
      </c>
      <c r="AR128" s="182">
        <f t="shared" si="197"/>
        <v>0</v>
      </c>
      <c r="AS128" s="55">
        <f t="shared" si="198"/>
        <v>0</v>
      </c>
      <c r="AT128" s="55">
        <f>IF('Indicator Data'!L131="No data","x",IF('Indicator Data'!CL131&lt;1000,"x",ROUND((IF('Indicator Data'!L131&gt;AT$195,10,IF('Indicator Data'!L131&lt;AT$194,0,10-(AT$195-'Indicator Data'!L131)/(AT$195-AT$194)*10))),1)))</f>
        <v>1</v>
      </c>
      <c r="AU128" s="182">
        <f t="shared" si="199"/>
        <v>0.5</v>
      </c>
      <c r="AV128" s="55">
        <f>IF('Indicator Data'!M131="No data","x",ROUND(IF('Indicator Data'!M131=0,0,IF(LOG('Indicator Data'!M131)&gt;AV$195,10,IF(LOG('Indicator Data'!M131)&lt;AV$194,0,10-(AV$195-LOG('Indicator Data'!M131))/(AV$195-AV$194)*10))),1))</f>
        <v>9.8000000000000007</v>
      </c>
      <c r="AW128" s="56">
        <f>IF(AV128="x","x",'Indicator Data'!M131/'Indicator Data'!$CK131)</f>
        <v>0.42461093701305952</v>
      </c>
      <c r="AX128" s="55">
        <f t="shared" si="149"/>
        <v>4.7</v>
      </c>
      <c r="AY128" s="55">
        <f t="shared" si="150"/>
        <v>8.1999999999999993</v>
      </c>
      <c r="AZ128" s="55">
        <f>IF('Indicator Data'!N131="No data","x",ROUND(IF('Indicator Data'!N131=0,0,IF(LOG('Indicator Data'!N131)&gt;AZ$195,10,IF(LOG('Indicator Data'!N131)&lt;AZ$194,0,10-(AZ$195-LOG('Indicator Data'!N131))/(AZ$195-AZ$194)*10))),1))</f>
        <v>9.4</v>
      </c>
      <c r="BA128" s="56">
        <f>IF(AZ128="x","x",'Indicator Data'!N131/'Indicator Data'!$CK131)</f>
        <v>2.4684721070498607E-2</v>
      </c>
      <c r="BB128" s="55">
        <f t="shared" si="151"/>
        <v>4.9000000000000004</v>
      </c>
      <c r="BC128" s="55">
        <f t="shared" si="152"/>
        <v>7.9</v>
      </c>
      <c r="BD128" s="55">
        <f>IF('Indicator Data'!O131="No data","x",ROUND(IF('Indicator Data'!O131=0,0,IF(LOG('Indicator Data'!O131)&gt;BD$195,10,IF(LOG('Indicator Data'!O131)&lt;BD$194,0,10-(BD$195-LOG('Indicator Data'!O131))/(BD$195-BD$194)*10))),1))</f>
        <v>10</v>
      </c>
      <c r="BE128" s="56">
        <f>IF(BD128="x","x",'Indicator Data'!O131/'Indicator Data'!$CK131)</f>
        <v>0.3166903929055998</v>
      </c>
      <c r="BF128" s="55">
        <f t="shared" si="153"/>
        <v>10</v>
      </c>
      <c r="BG128" s="55">
        <f t="shared" si="154"/>
        <v>10</v>
      </c>
      <c r="BH128" s="55">
        <f>IF('Indicator Data'!P131="No data","x",ROUND(IF('Indicator Data'!P131=0,0,IF(LOG('Indicator Data'!P131)&gt;BH$195,10,IF(LOG('Indicator Data'!P131)&lt;BH$194,0,10-(BH$195-LOG('Indicator Data'!P131))/(BH$195-BH$194)*10))),1))</f>
        <v>9.1999999999999993</v>
      </c>
      <c r="BI128" s="56">
        <f>IF(BH128="x","x",'Indicator Data'!P131/'Indicator Data'!$CK131)</f>
        <v>1.9348384468115962E-2</v>
      </c>
      <c r="BJ128" s="55">
        <f t="shared" si="155"/>
        <v>1.9</v>
      </c>
      <c r="BK128" s="55">
        <f t="shared" si="156"/>
        <v>6.9</v>
      </c>
      <c r="BL128" s="55">
        <f t="shared" si="157"/>
        <v>8.5</v>
      </c>
      <c r="BM128" s="55">
        <f>ROUND(IF('Indicator Data'!Q131=0,0,IF(LOG('Indicator Data'!Q131)&gt;BM$195,10,IF(LOG('Indicator Data'!Q131)&lt;BM$194,0,10-(BM$195-LOG('Indicator Data'!Q131))/(BM$195-BM$194)*10))),1)</f>
        <v>10</v>
      </c>
      <c r="BN128" s="55">
        <f>ROUND(IF('Indicator Data'!R131=0,0,IF(LOG('Indicator Data'!R131)&gt;BN$195,10,IF(LOG('Indicator Data'!R131)&lt;BN$194,0,10-(BN$195-LOG('Indicator Data'!R131))/(BN$195-BN$194)*10))),1)</f>
        <v>0</v>
      </c>
      <c r="BO128" s="55">
        <f t="shared" si="158"/>
        <v>3.3333333333333335</v>
      </c>
      <c r="BP128" s="56">
        <f>'Indicator Data'!Q131/'Indicator Data'!$CK131</f>
        <v>0.99887007229166647</v>
      </c>
      <c r="BQ128" s="56">
        <f>'Indicator Data'!R131/'Indicator Data'!$CK131</f>
        <v>0</v>
      </c>
      <c r="BR128" s="55">
        <f t="shared" si="200"/>
        <v>10</v>
      </c>
      <c r="BS128" s="55">
        <f t="shared" si="201"/>
        <v>0</v>
      </c>
      <c r="BT128" s="55">
        <f t="shared" si="135"/>
        <v>3.3333333333333335</v>
      </c>
      <c r="BU128" s="55">
        <f t="shared" si="159"/>
        <v>3.3</v>
      </c>
      <c r="BV128" s="55">
        <f>ROUND(IF('Indicator Data'!S131=0,0,IF(LOG('Indicator Data'!S131)&gt;BV$195,10,IF(LOG('Indicator Data'!S131)&lt;BV$194,0,10-(BV$195-LOG('Indicator Data'!S131))/(BV$195-BV$194)*10))),1)</f>
        <v>7.3</v>
      </c>
      <c r="BW128" s="55">
        <f>ROUND(IF('Indicator Data'!T131=0,0,IF(LOG('Indicator Data'!T131)&gt;BW$195,10,IF(LOG('Indicator Data'!T131)&lt;BW$194,0,10-(BW$195-LOG('Indicator Data'!T131))/(BW$195-BW$194)*10))),1)</f>
        <v>10</v>
      </c>
      <c r="BX128" s="55">
        <f t="shared" si="160"/>
        <v>9.1</v>
      </c>
      <c r="BY128" s="56">
        <f>'Indicator Data'!S131/'Indicator Data'!$CK131</f>
        <v>7.3044212309357473E-3</v>
      </c>
      <c r="BZ128" s="56">
        <f>'Indicator Data'!T131/'Indicator Data'!$CK131</f>
        <v>0.9915656510607308</v>
      </c>
      <c r="CA128" s="55">
        <f t="shared" si="202"/>
        <v>0.1</v>
      </c>
      <c r="CB128" s="55">
        <f t="shared" si="203"/>
        <v>9.9</v>
      </c>
      <c r="CC128" s="55">
        <f t="shared" si="161"/>
        <v>6.6333333333333329</v>
      </c>
      <c r="CD128" s="55">
        <f t="shared" si="162"/>
        <v>8.1</v>
      </c>
      <c r="CE128" s="55">
        <f t="shared" si="163"/>
        <v>6.3</v>
      </c>
      <c r="CF128" s="55">
        <f>ROUND(IF('Indicator Data'!U131=0,0,IF(LOG('Indicator Data'!U131)&gt;CF$195,10,IF(LOG('Indicator Data'!U131)&lt;CF$194,0,10-(CF$195-LOG('Indicator Data'!U131))/(CF$195-CF$194)*10))),1)</f>
        <v>10</v>
      </c>
      <c r="CG128" s="56">
        <f>'Indicator Data'!U131/'Indicator Data'!$CK131</f>
        <v>0.59309635675438066</v>
      </c>
      <c r="CH128" s="55">
        <f t="shared" si="204"/>
        <v>6.6</v>
      </c>
      <c r="CI128" s="55">
        <f t="shared" si="164"/>
        <v>8.9</v>
      </c>
      <c r="CJ128" s="55">
        <f>ROUND(IF('Indicator Data'!V131=0,0,IF(LOG('Indicator Data'!V131)&gt;CJ$195,10,IF(LOG('Indicator Data'!V131)&lt;CJ$194,0,10-(CJ$195-LOG('Indicator Data'!V131))/(CJ$195-CJ$194)*10))),1)</f>
        <v>10</v>
      </c>
      <c r="CK128" s="56">
        <f>IF('Indicator Data'!V131/'Indicator Data'!$CK131&gt;1,1,'Indicator Data'!V131/'Indicator Data'!$CK131)</f>
        <v>0.96746744221578518</v>
      </c>
      <c r="CL128" s="55">
        <f t="shared" si="205"/>
        <v>9.6999999999999993</v>
      </c>
      <c r="CM128" s="55">
        <f t="shared" si="165"/>
        <v>9.9</v>
      </c>
      <c r="CN128" s="55">
        <f>ROUND(IF('Indicator Data'!W131=0,0,IF(LOG('Indicator Data'!W131)&gt;CN$195,10,IF(LOG('Indicator Data'!W131)&lt;CN$194,0,10-(CN$195-LOG('Indicator Data'!W131))/(CN$195-CN$194)*10))),1)</f>
        <v>10</v>
      </c>
      <c r="CO128" s="56">
        <f>'Indicator Data'!W131/'Indicator Data'!$CK131</f>
        <v>0.99461151072998688</v>
      </c>
      <c r="CP128" s="55">
        <f t="shared" si="206"/>
        <v>9.9</v>
      </c>
      <c r="CQ128" s="55">
        <f t="shared" si="166"/>
        <v>10</v>
      </c>
      <c r="CR128" s="55">
        <f t="shared" si="207"/>
        <v>9.1999999999999993</v>
      </c>
      <c r="CS128" s="55">
        <f>IF('Indicator Data'!BZ131="No data","x",ROUND(IF('Indicator Data'!BZ131&gt;CS$195,0,IF('Indicator Data'!BZ131&lt;CS$194,10,(CS$195-'Indicator Data'!BZ131)/(CS$195-CS$194)*10)),1))</f>
        <v>6.8</v>
      </c>
      <c r="CT128" s="55">
        <f>IF('Indicator Data'!CA131="No data","x",ROUND(IF('Indicator Data'!CA131&gt;CT$195,0,IF('Indicator Data'!CA131&lt;CT$194,10,(CT$195-'Indicator Data'!CA131)/(CT$195-CT$194)*10)),1))</f>
        <v>4.8</v>
      </c>
      <c r="CU128" s="55">
        <f>IF('Indicator Data'!AC131="No data","x",ROUND(IF('Indicator Data'!AC131&gt;CU$195,0,IF('Indicator Data'!AC131&lt;CU$194,10,(CU$195-'Indicator Data'!AC131)/(CU$195-CU$194)*10)),1))</f>
        <v>5.8</v>
      </c>
      <c r="CV128" s="55">
        <f t="shared" si="208"/>
        <v>5.8</v>
      </c>
      <c r="CW128" s="55">
        <f>IF('Indicator Data'!X131="No data","x",ROUND(IF(LOG('Indicator Data'!X131)&gt;CW$195,10,IF(LOG('Indicator Data'!X131)&lt;CW$194,0,10-(CW$195-LOG('Indicator Data'!X131))/(CW$195-CW$194)*10)),1))</f>
        <v>7.8</v>
      </c>
      <c r="CX128" s="55">
        <f>IF('Indicator Data'!Y131="No data","x",ROUND(IF('Indicator Data'!Y131&gt;CX$195,10,IF('Indicator Data'!Y131&lt;CX$194,0,10-(CX$195-'Indicator Data'!Y131)/(CX$195-CX$194)*10)),1))</f>
        <v>8.5</v>
      </c>
      <c r="CY128" s="55">
        <f>IF('Indicator Data'!Z131="No data","x",ROUND(IF('Indicator Data'!Z131&gt;CY$195,10,IF('Indicator Data'!Z131&lt;CY$194,0,10-(CY$195-'Indicator Data'!Z131)/(CY$195-CY$194)*10)),1))</f>
        <v>5</v>
      </c>
      <c r="CZ128" s="55">
        <f>IF('Indicator Data'!AA131="No data","x",ROUND(IF('Indicator Data'!AA131&gt;CZ$195,10,IF('Indicator Data'!AA131&lt;CZ$194,0,10-(CZ$195-'Indicator Data'!AA131)/(CZ$195-CZ$194)*10)),1))</f>
        <v>7.3</v>
      </c>
      <c r="DA128" s="55">
        <f t="shared" si="167"/>
        <v>7.2</v>
      </c>
      <c r="DB128" s="55">
        <f t="shared" si="168"/>
        <v>6.7</v>
      </c>
      <c r="DC128" s="55">
        <f>IF('Indicator Data'!AF131="No data","x",ROUND(IF('Indicator Data'!AF131&gt;DC$195,10,IF('Indicator Data'!AF131&lt;DC$194,0,10-(DC$195-'Indicator Data'!AF131)/(DC$195-DC$194)*10)),1))</f>
        <v>6</v>
      </c>
      <c r="DD128" s="55">
        <f>IF('Indicator Data'!AG131="No data","x",ROUND(IF('Indicator Data'!AG131&gt;DD$195,10,IF('Indicator Data'!AG131&lt;DD$194,0,10-(DD$195-'Indicator Data'!AG131)/(DD$195-DD$194)*10)),1))</f>
        <v>7.8</v>
      </c>
      <c r="DE128" s="55">
        <f t="shared" si="169"/>
        <v>7.1</v>
      </c>
      <c r="DF128" s="55">
        <f>IF('Indicator Data'!AB131="No data","x",ROUND(IF('Indicator Data'!AB131&gt;DF$195,10,IF('Indicator Data'!AB131&lt;DF$194,0,10-(DF$195-'Indicator Data'!AB131)/(DF$195-DF$194)*10)),1))</f>
        <v>6.6</v>
      </c>
      <c r="DG128" s="55">
        <f t="shared" si="170"/>
        <v>6</v>
      </c>
      <c r="DH128" s="183">
        <f>IF('Indicator Data'!AD131="No data","x",'Indicator Data'!AD131/'Indicator Data'!$CJ131)</f>
        <v>2.0103142756651312E-6</v>
      </c>
      <c r="DI128" s="55">
        <f t="shared" si="171"/>
        <v>10</v>
      </c>
      <c r="DJ128" s="55">
        <f>IF('Indicator Data'!AE131="No data","x",ROUND(IF('Indicator Data'!AE131&gt;DJ$195,0,IF('Indicator Data'!AE131&lt;DJ$194,10,(DJ$195-'Indicator Data'!AE131)/(DJ$195-DJ$194)*10)),1))</f>
        <v>2</v>
      </c>
      <c r="DK128" s="55">
        <f t="shared" si="172"/>
        <v>6</v>
      </c>
      <c r="DL128" s="55">
        <f t="shared" si="173"/>
        <v>6.4</v>
      </c>
      <c r="DM128" s="57">
        <f t="shared" si="209"/>
        <v>7.9</v>
      </c>
      <c r="DN128" s="58">
        <f t="shared" si="210"/>
        <v>3.9</v>
      </c>
      <c r="DO128" s="55">
        <f>ROUND(IF('Indicator Data'!AH131=0,0,IF('Indicator Data'!AH131&gt;DO$195,10,IF('Indicator Data'!AH131&lt;DO$194,0,10-(DO$195-'Indicator Data'!AH131)/(DO$195-DO$194)*10))),1)</f>
        <v>10</v>
      </c>
      <c r="DP128" s="55">
        <f>ROUND(IF('Indicator Data'!AI131=0,0,IF(LOG('Indicator Data'!AI131)&gt;LOG(DP$195),10,IF(LOG('Indicator Data'!AI131)&lt;LOG(DP$194),0,10-(LOG(DP$195)-LOG('Indicator Data'!AI131))/(LOG(DP$195)-LOG(DP$194))*10))),1)</f>
        <v>9.9</v>
      </c>
      <c r="DQ128" s="57">
        <f t="shared" si="211"/>
        <v>10</v>
      </c>
      <c r="DR128" s="55">
        <f>'Indicator Data'!AJ131</f>
        <v>0</v>
      </c>
      <c r="DS128" s="55">
        <f>'Indicator Data'!AK131</f>
        <v>5</v>
      </c>
      <c r="DT128" s="57">
        <f t="shared" si="212"/>
        <v>9</v>
      </c>
      <c r="DU128" s="58">
        <f t="shared" si="213"/>
        <v>9</v>
      </c>
      <c r="DV128" s="15"/>
      <c r="DW128" s="103"/>
    </row>
    <row r="129" spans="1:127" s="4" customFormat="1" x14ac:dyDescent="0.3">
      <c r="A129" s="121" t="str">
        <f>'Indicator Data'!A132</f>
        <v>North Macedonia</v>
      </c>
      <c r="B129" s="59" t="str">
        <f>'Indicator Data'!B132</f>
        <v>MKD</v>
      </c>
      <c r="C129" s="55">
        <f>ROUND(IF('Indicator Data'!C132=0,0.1,IF(LOG('Indicator Data'!C132)&gt;C$195,10,IF(LOG('Indicator Data'!C132)&lt;C$194,0,10-(C$195-LOG('Indicator Data'!C132))/(C$195-C$194)*10))),1)</f>
        <v>6.6</v>
      </c>
      <c r="D129" s="55">
        <f>ROUND(IF('Indicator Data'!D132=0,0.1,IF(LOG('Indicator Data'!D132)&gt;D$195,10,IF(LOG('Indicator Data'!D132)&lt;D$194,0,10-(D$195-LOG('Indicator Data'!D132))/(D$195-D$194)*10))),1)</f>
        <v>5.2</v>
      </c>
      <c r="E129" s="55">
        <f t="shared" si="174"/>
        <v>5.9</v>
      </c>
      <c r="F129" s="55">
        <f>IF('Indicator Data'!E132="No data",0.1,(ROUND(IF('Indicator Data'!E132=0,0,IF(LOG('Indicator Data'!E132)&gt;F$195,10,IF(LOG('Indicator Data'!E132)&lt;F$194,0,10-(F$195-LOG('Indicator Data'!E132))/(F$195-F$194)*10))),1)))</f>
        <v>5</v>
      </c>
      <c r="G129" s="55">
        <f>ROUND(IF('Indicator Data'!F132=0,0,IF(LOG('Indicator Data'!F132)&gt;G$195,10,IF(LOG('Indicator Data'!F132)&lt;G$194,0,10-(G$195-LOG('Indicator Data'!F132))/(G$195-G$194)*10))),1)</f>
        <v>0</v>
      </c>
      <c r="H129" s="55">
        <f>ROUND(IF('Indicator Data'!G132=0,0,IF(LOG('Indicator Data'!G132)&gt;H$195,10,IF(LOG('Indicator Data'!G132)&lt;H$194,0,10-(H$195-LOG('Indicator Data'!G132))/(H$195-H$194)*10))),1)</f>
        <v>0</v>
      </c>
      <c r="I129" s="55">
        <f>ROUND(IF('Indicator Data'!H132=0,0,IF(LOG('Indicator Data'!H132)&gt;I$195,10,IF(LOG('Indicator Data'!H132)&lt;I$194,0,10-(I$195-LOG('Indicator Data'!H132))/(I$195-I$194)*10))),1)</f>
        <v>0</v>
      </c>
      <c r="J129" s="55">
        <f t="shared" si="175"/>
        <v>0</v>
      </c>
      <c r="K129" s="55">
        <f>ROUND(IF('Indicator Data'!I132=0,0,IF(LOG('Indicator Data'!I132)&gt;K$195,10,IF(LOG('Indicator Data'!I132)&lt;K$194,0,10-(K$195-LOG('Indicator Data'!I132))/(K$195-K$194)*10))),1)</f>
        <v>0</v>
      </c>
      <c r="L129" s="55">
        <f t="shared" si="176"/>
        <v>0</v>
      </c>
      <c r="M129" s="55">
        <f>ROUND(IF('Indicator Data'!J132=0,0,IF(LOG('Indicator Data'!J132)&gt;M$195,10,IF(LOG('Indicator Data'!J132)&lt;M$194,0,10-(M$195-LOG('Indicator Data'!J132))/(M$195-M$194)*10))),1)</f>
        <v>3.6</v>
      </c>
      <c r="N129" s="56">
        <f>'Indicator Data'!C132/'Indicator Data'!$CK132</f>
        <v>2.1052633962678913E-3</v>
      </c>
      <c r="O129" s="56">
        <f>'Indicator Data'!D132/'Indicator Data'!$CK132</f>
        <v>1.7777383738181568E-4</v>
      </c>
      <c r="P129" s="56">
        <f>IF(F129=0.1,"x",'Indicator Data'!E132/'Indicator Data'!$CK132)</f>
        <v>5.0154392481991713E-3</v>
      </c>
      <c r="Q129" s="56">
        <f>'Indicator Data'!F132/'Indicator Data'!$CK132</f>
        <v>0</v>
      </c>
      <c r="R129" s="56">
        <f>'Indicator Data'!G132/'Indicator Data'!$CK132</f>
        <v>0</v>
      </c>
      <c r="S129" s="56">
        <f>'Indicator Data'!H132/'Indicator Data'!$CK132</f>
        <v>0</v>
      </c>
      <c r="T129" s="56">
        <f>'Indicator Data'!I132/'Indicator Data'!$CK132</f>
        <v>0</v>
      </c>
      <c r="U129" s="56">
        <f>'Indicator Data'!J132/'Indicator Data'!$CK132</f>
        <v>1.3713724792008508E-4</v>
      </c>
      <c r="V129" s="55">
        <f t="shared" si="177"/>
        <v>10</v>
      </c>
      <c r="W129" s="55">
        <f t="shared" si="178"/>
        <v>1.8</v>
      </c>
      <c r="X129" s="55">
        <f t="shared" si="179"/>
        <v>7.9</v>
      </c>
      <c r="Y129" s="55">
        <f t="shared" si="180"/>
        <v>3.3</v>
      </c>
      <c r="Z129" s="55">
        <f t="shared" si="181"/>
        <v>0</v>
      </c>
      <c r="AA129" s="55">
        <f t="shared" si="182"/>
        <v>0</v>
      </c>
      <c r="AB129" s="55">
        <f t="shared" si="183"/>
        <v>0</v>
      </c>
      <c r="AC129" s="55">
        <f t="shared" si="184"/>
        <v>0</v>
      </c>
      <c r="AD129" s="55">
        <f t="shared" si="185"/>
        <v>0</v>
      </c>
      <c r="AE129" s="55">
        <f t="shared" si="186"/>
        <v>0</v>
      </c>
      <c r="AF129" s="55">
        <f t="shared" si="187"/>
        <v>0</v>
      </c>
      <c r="AG129" s="55">
        <f>ROUND(IF('Indicator Data'!K132=0,0,IF('Indicator Data'!K132&gt;AG$195,10,IF('Indicator Data'!K132&lt;AG$194,0,10-(AG$195-'Indicator Data'!K132)/(AG$195-AG$194)*10))),1)</f>
        <v>1</v>
      </c>
      <c r="AH129" s="55">
        <f t="shared" si="188"/>
        <v>8.3000000000000007</v>
      </c>
      <c r="AI129" s="55">
        <f t="shared" si="189"/>
        <v>3.5</v>
      </c>
      <c r="AJ129" s="55">
        <f t="shared" si="190"/>
        <v>0</v>
      </c>
      <c r="AK129" s="55">
        <f t="shared" si="191"/>
        <v>0</v>
      </c>
      <c r="AL129" s="55">
        <f t="shared" si="192"/>
        <v>0</v>
      </c>
      <c r="AM129" s="55">
        <f t="shared" si="193"/>
        <v>0</v>
      </c>
      <c r="AN129" s="55">
        <f t="shared" si="194"/>
        <v>2</v>
      </c>
      <c r="AO129" s="182">
        <f t="shared" si="195"/>
        <v>7</v>
      </c>
      <c r="AP129" s="182">
        <f t="shared" si="148"/>
        <v>4.2</v>
      </c>
      <c r="AQ129" s="182">
        <f t="shared" si="196"/>
        <v>0</v>
      </c>
      <c r="AR129" s="182">
        <f t="shared" si="197"/>
        <v>0</v>
      </c>
      <c r="AS129" s="55">
        <f t="shared" si="198"/>
        <v>1.5</v>
      </c>
      <c r="AT129" s="55">
        <f>IF('Indicator Data'!L132="No data","x",IF('Indicator Data'!CL132&lt;1000,"x",ROUND((IF('Indicator Data'!L132&gt;AT$195,10,IF('Indicator Data'!L132&lt;AT$194,0,10-(AT$195-'Indicator Data'!L132)/(AT$195-AT$194)*10))),1)))</f>
        <v>5.0999999999999996</v>
      </c>
      <c r="AU129" s="182">
        <f t="shared" si="199"/>
        <v>3.3</v>
      </c>
      <c r="AV129" s="55">
        <f>IF('Indicator Data'!M132="No data","x",ROUND(IF('Indicator Data'!M132=0,0,IF(LOG('Indicator Data'!M132)&gt;AV$195,10,IF(LOG('Indicator Data'!M132)&lt;AV$194,0,10-(AV$195-LOG('Indicator Data'!M132))/(AV$195-AV$194)*10))),1))</f>
        <v>7.5</v>
      </c>
      <c r="AW129" s="56">
        <f>IF(AV129="x","x",'Indicator Data'!M132/'Indicator Data'!$CK132)</f>
        <v>0.8886338326973694</v>
      </c>
      <c r="AX129" s="55">
        <f t="shared" si="149"/>
        <v>9.9</v>
      </c>
      <c r="AY129" s="55">
        <f t="shared" si="150"/>
        <v>9</v>
      </c>
      <c r="AZ129" s="55" t="str">
        <f>IF('Indicator Data'!N132="No data","x",ROUND(IF('Indicator Data'!N132=0,0,IF(LOG('Indicator Data'!N132)&gt;AZ$195,10,IF(LOG('Indicator Data'!N132)&lt;AZ$194,0,10-(AZ$195-LOG('Indicator Data'!N132))/(AZ$195-AZ$194)*10))),1))</f>
        <v>x</v>
      </c>
      <c r="BA129" s="56" t="str">
        <f>IF(AZ129="x","x",'Indicator Data'!N132/'Indicator Data'!$CK132)</f>
        <v>x</v>
      </c>
      <c r="BB129" s="55" t="str">
        <f t="shared" si="151"/>
        <v>x</v>
      </c>
      <c r="BC129" s="55" t="str">
        <f t="shared" si="152"/>
        <v>x</v>
      </c>
      <c r="BD129" s="55" t="str">
        <f>IF('Indicator Data'!O132="No data","x",ROUND(IF('Indicator Data'!O132=0,0,IF(LOG('Indicator Data'!O132)&gt;BD$195,10,IF(LOG('Indicator Data'!O132)&lt;BD$194,0,10-(BD$195-LOG('Indicator Data'!O132))/(BD$195-BD$194)*10))),1))</f>
        <v>x</v>
      </c>
      <c r="BE129" s="56" t="str">
        <f>IF(BD129="x","x",'Indicator Data'!O132/'Indicator Data'!$CK132)</f>
        <v>x</v>
      </c>
      <c r="BF129" s="55" t="str">
        <f t="shared" si="153"/>
        <v>x</v>
      </c>
      <c r="BG129" s="55" t="str">
        <f t="shared" si="154"/>
        <v>x</v>
      </c>
      <c r="BH129" s="55" t="str">
        <f>IF('Indicator Data'!P132="No data","x",ROUND(IF('Indicator Data'!P132=0,0,IF(LOG('Indicator Data'!P132)&gt;BH$195,10,IF(LOG('Indicator Data'!P132)&lt;BH$194,0,10-(BH$195-LOG('Indicator Data'!P132))/(BH$195-BH$194)*10))),1))</f>
        <v>x</v>
      </c>
      <c r="BI129" s="56" t="str">
        <f>IF(BH129="x","x",'Indicator Data'!P132/'Indicator Data'!$CK132)</f>
        <v>x</v>
      </c>
      <c r="BJ129" s="55" t="str">
        <f t="shared" si="155"/>
        <v>x</v>
      </c>
      <c r="BK129" s="55" t="str">
        <f t="shared" si="156"/>
        <v>x</v>
      </c>
      <c r="BL129" s="55">
        <f t="shared" si="157"/>
        <v>9</v>
      </c>
      <c r="BM129" s="55">
        <f>ROUND(IF('Indicator Data'!Q132=0,0,IF(LOG('Indicator Data'!Q132)&gt;BM$195,10,IF(LOG('Indicator Data'!Q132)&lt;BM$194,0,10-(BM$195-LOG('Indicator Data'!Q132))/(BM$195-BM$194)*10))),1)</f>
        <v>0</v>
      </c>
      <c r="BN129" s="55">
        <f>ROUND(IF('Indicator Data'!R132=0,0,IF(LOG('Indicator Data'!R132)&gt;BN$195,10,IF(LOG('Indicator Data'!R132)&lt;BN$194,0,10-(BN$195-LOG('Indicator Data'!R132))/(BN$195-BN$194)*10))),1)</f>
        <v>0</v>
      </c>
      <c r="BO129" s="55">
        <f t="shared" si="158"/>
        <v>0</v>
      </c>
      <c r="BP129" s="56">
        <f>'Indicator Data'!Q132/'Indicator Data'!$CK132</f>
        <v>0</v>
      </c>
      <c r="BQ129" s="56">
        <f>'Indicator Data'!R132/'Indicator Data'!$CK132</f>
        <v>0</v>
      </c>
      <c r="BR129" s="55">
        <f t="shared" si="200"/>
        <v>0</v>
      </c>
      <c r="BS129" s="55">
        <f t="shared" si="201"/>
        <v>0</v>
      </c>
      <c r="BT129" s="55">
        <f t="shared" si="135"/>
        <v>0</v>
      </c>
      <c r="BU129" s="55">
        <f t="shared" si="159"/>
        <v>0</v>
      </c>
      <c r="BV129" s="55">
        <f>ROUND(IF('Indicator Data'!S132=0,0,IF(LOG('Indicator Data'!S132)&gt;BV$195,10,IF(LOG('Indicator Data'!S132)&lt;BV$194,0,10-(BV$195-LOG('Indicator Data'!S132))/(BV$195-BV$194)*10))),1)</f>
        <v>0</v>
      </c>
      <c r="BW129" s="55">
        <f>ROUND(IF('Indicator Data'!T132=0,0,IF(LOG('Indicator Data'!T132)&gt;BW$195,10,IF(LOG('Indicator Data'!T132)&lt;BW$194,0,10-(BW$195-LOG('Indicator Data'!T132))/(BW$195-BW$194)*10))),1)</f>
        <v>0</v>
      </c>
      <c r="BX129" s="55">
        <f t="shared" si="160"/>
        <v>0</v>
      </c>
      <c r="BY129" s="56">
        <f>'Indicator Data'!S132/'Indicator Data'!$CK132</f>
        <v>0</v>
      </c>
      <c r="BZ129" s="56">
        <f>'Indicator Data'!T132/'Indicator Data'!$CK132</f>
        <v>0</v>
      </c>
      <c r="CA129" s="55">
        <f t="shared" si="202"/>
        <v>0</v>
      </c>
      <c r="CB129" s="55">
        <f t="shared" si="203"/>
        <v>0</v>
      </c>
      <c r="CC129" s="55">
        <f t="shared" si="161"/>
        <v>0</v>
      </c>
      <c r="CD129" s="55">
        <f t="shared" si="162"/>
        <v>0</v>
      </c>
      <c r="CE129" s="55">
        <f t="shared" si="163"/>
        <v>0</v>
      </c>
      <c r="CF129" s="55">
        <f>ROUND(IF('Indicator Data'!U132=0,0,IF(LOG('Indicator Data'!U132)&gt;CF$195,10,IF(LOG('Indicator Data'!U132)&lt;CF$194,0,10-(CF$195-LOG('Indicator Data'!U132))/(CF$195-CF$194)*10))),1)</f>
        <v>0</v>
      </c>
      <c r="CG129" s="56">
        <f>'Indicator Data'!U132/'Indicator Data'!$CK132</f>
        <v>0</v>
      </c>
      <c r="CH129" s="55">
        <f t="shared" si="204"/>
        <v>0</v>
      </c>
      <c r="CI129" s="55">
        <f t="shared" si="164"/>
        <v>0</v>
      </c>
      <c r="CJ129" s="55">
        <f>ROUND(IF('Indicator Data'!V132=0,0,IF(LOG('Indicator Data'!V132)&gt;CJ$195,10,IF(LOG('Indicator Data'!V132)&lt;CJ$194,0,10-(CJ$195-LOG('Indicator Data'!V132))/(CJ$195-CJ$194)*10))),1)</f>
        <v>0</v>
      </c>
      <c r="CK129" s="56">
        <f>IF('Indicator Data'!V132/'Indicator Data'!$CK132&gt;1,1,'Indicator Data'!V132/'Indicator Data'!$CK132)</f>
        <v>0</v>
      </c>
      <c r="CL129" s="55">
        <f t="shared" si="205"/>
        <v>0</v>
      </c>
      <c r="CM129" s="55">
        <f t="shared" si="165"/>
        <v>0</v>
      </c>
      <c r="CN129" s="55">
        <f>ROUND(IF('Indicator Data'!W132=0,0,IF(LOG('Indicator Data'!W132)&gt;CN$195,10,IF(LOG('Indicator Data'!W132)&lt;CN$194,0,10-(CN$195-LOG('Indicator Data'!W132))/(CN$195-CN$194)*10))),1)</f>
        <v>0</v>
      </c>
      <c r="CO129" s="56">
        <f>'Indicator Data'!W132/'Indicator Data'!$CK132</f>
        <v>0</v>
      </c>
      <c r="CP129" s="55">
        <f t="shared" si="206"/>
        <v>0</v>
      </c>
      <c r="CQ129" s="55">
        <f t="shared" si="166"/>
        <v>0</v>
      </c>
      <c r="CR129" s="55">
        <f t="shared" si="207"/>
        <v>0</v>
      </c>
      <c r="CS129" s="55">
        <f>IF('Indicator Data'!BZ132="No data","x",ROUND(IF('Indicator Data'!BZ132&gt;CS$195,0,IF('Indicator Data'!BZ132&lt;CS$194,10,(CS$195-'Indicator Data'!BZ132)/(CS$195-CS$194)*10)),1))</f>
        <v>0.1</v>
      </c>
      <c r="CT129" s="55">
        <f>IF('Indicator Data'!CA132="No data","x",ROUND(IF('Indicator Data'!CA132&gt;CT$195,0,IF('Indicator Data'!CA132&lt;CT$194,10,(CT$195-'Indicator Data'!CA132)/(CT$195-CT$194)*10)),1))</f>
        <v>1.1000000000000001</v>
      </c>
      <c r="CU129" s="55" t="str">
        <f>IF('Indicator Data'!AC132="No data","x",ROUND(IF('Indicator Data'!AC132&gt;CU$195,0,IF('Indicator Data'!AC132&lt;CU$194,10,(CU$195-'Indicator Data'!AC132)/(CU$195-CU$194)*10)),1))</f>
        <v>x</v>
      </c>
      <c r="CV129" s="55">
        <f t="shared" si="208"/>
        <v>0.6</v>
      </c>
      <c r="CW129" s="55">
        <f>IF('Indicator Data'!X132="No data","x",ROUND(IF(LOG('Indicator Data'!X132)&gt;CW$195,10,IF(LOG('Indicator Data'!X132)&lt;CW$194,0,10-(CW$195-LOG('Indicator Data'!X132))/(CW$195-CW$194)*10)),1))</f>
        <v>6.4</v>
      </c>
      <c r="CX129" s="55">
        <f>IF('Indicator Data'!Y132="No data","x",ROUND(IF('Indicator Data'!Y132&gt;CX$195,10,IF('Indicator Data'!Y132&lt;CX$194,0,10-(CX$195-'Indicator Data'!Y132)/(CX$195-CX$194)*10)),1))</f>
        <v>0.8</v>
      </c>
      <c r="CY129" s="55">
        <f>IF('Indicator Data'!Z132="No data","x",ROUND(IF('Indicator Data'!Z132&gt;CY$195,10,IF('Indicator Data'!Z132&lt;CY$194,0,10-(CY$195-'Indicator Data'!Z132)/(CY$195-CY$194)*10)),1))</f>
        <v>5.8</v>
      </c>
      <c r="CZ129" s="55" t="str">
        <f>IF('Indicator Data'!AA132="No data","x",ROUND(IF('Indicator Data'!AA132&gt;CZ$195,10,IF('Indicator Data'!AA132&lt;CZ$194,0,10-(CZ$195-'Indicator Data'!AA132)/(CZ$195-CZ$194)*10)),1))</f>
        <v>x</v>
      </c>
      <c r="DA129" s="55">
        <f t="shared" si="167"/>
        <v>4.3</v>
      </c>
      <c r="DB129" s="55">
        <f t="shared" si="168"/>
        <v>3.1</v>
      </c>
      <c r="DC129" s="55">
        <f>IF('Indicator Data'!AF132="No data","x",ROUND(IF('Indicator Data'!AF132&gt;DC$195,10,IF('Indicator Data'!AF132&lt;DC$194,0,10-(DC$195-'Indicator Data'!AF132)/(DC$195-DC$194)*10)),1))</f>
        <v>0.9</v>
      </c>
      <c r="DD129" s="55">
        <f>IF('Indicator Data'!AG132="No data","x",ROUND(IF('Indicator Data'!AG132&gt;DD$195,10,IF('Indicator Data'!AG132&lt;DD$194,0,10-(DD$195-'Indicator Data'!AG132)/(DD$195-DD$194)*10)),1))</f>
        <v>0.3</v>
      </c>
      <c r="DE129" s="55">
        <f t="shared" si="169"/>
        <v>2.8</v>
      </c>
      <c r="DF129" s="55">
        <f>IF('Indicator Data'!AB132="No data","x",ROUND(IF('Indicator Data'!AB132&gt;DF$195,10,IF('Indicator Data'!AB132&lt;DF$194,0,10-(DF$195-'Indicator Data'!AB132)/(DF$195-DF$194)*10)),1))</f>
        <v>0.2</v>
      </c>
      <c r="DG129" s="55">
        <f t="shared" si="170"/>
        <v>0.5</v>
      </c>
      <c r="DH129" s="183">
        <f>IF('Indicator Data'!AD132="No data","x",'Indicator Data'!AD132/'Indicator Data'!$CJ132)</f>
        <v>2.5630466272898232E-4</v>
      </c>
      <c r="DI129" s="55">
        <f t="shared" si="171"/>
        <v>7.4</v>
      </c>
      <c r="DJ129" s="55">
        <f>IF('Indicator Data'!AE132="No data","x",ROUND(IF('Indicator Data'!AE132&gt;DJ$195,0,IF('Indicator Data'!AE132&lt;DJ$194,10,(DJ$195-'Indicator Data'!AE132)/(DJ$195-DJ$194)*10)),1))</f>
        <v>4</v>
      </c>
      <c r="DK129" s="55">
        <f t="shared" si="172"/>
        <v>5.7</v>
      </c>
      <c r="DL129" s="55">
        <f t="shared" si="173"/>
        <v>3</v>
      </c>
      <c r="DM129" s="57">
        <f t="shared" si="209"/>
        <v>4.9000000000000004</v>
      </c>
      <c r="DN129" s="58">
        <f t="shared" si="210"/>
        <v>3.7</v>
      </c>
      <c r="DO129" s="55">
        <f>ROUND(IF('Indicator Data'!AH132=0,0,IF('Indicator Data'!AH132&gt;DO$195,10,IF('Indicator Data'!AH132&lt;DO$194,0,10-(DO$195-'Indicator Data'!AH132)/(DO$195-DO$194)*10))),1)</f>
        <v>2.2000000000000002</v>
      </c>
      <c r="DP129" s="55">
        <f>ROUND(IF('Indicator Data'!AI132=0,0,IF(LOG('Indicator Data'!AI132)&gt;LOG(DP$195),10,IF(LOG('Indicator Data'!AI132)&lt;LOG(DP$194),0,10-(LOG(DP$195)-LOG('Indicator Data'!AI132))/(LOG(DP$195)-LOG(DP$194))*10))),1)</f>
        <v>2.9</v>
      </c>
      <c r="DQ129" s="57">
        <f t="shared" si="211"/>
        <v>2.6</v>
      </c>
      <c r="DR129" s="55">
        <f>'Indicator Data'!AJ132</f>
        <v>0</v>
      </c>
      <c r="DS129" s="55">
        <f>'Indicator Data'!AK132</f>
        <v>0</v>
      </c>
      <c r="DT129" s="57">
        <f t="shared" si="212"/>
        <v>0</v>
      </c>
      <c r="DU129" s="58">
        <f t="shared" si="213"/>
        <v>1.8</v>
      </c>
      <c r="DV129" s="15"/>
      <c r="DW129" s="103"/>
    </row>
    <row r="130" spans="1:127" s="4" customFormat="1" x14ac:dyDescent="0.3">
      <c r="A130" s="121" t="str">
        <f>'Indicator Data'!A133</f>
        <v>Norway</v>
      </c>
      <c r="B130" s="59" t="str">
        <f>'Indicator Data'!B133</f>
        <v>NOR</v>
      </c>
      <c r="C130" s="55">
        <f>ROUND(IF('Indicator Data'!C133=0,0.1,IF(LOG('Indicator Data'!C133)&gt;C$195,10,IF(LOG('Indicator Data'!C133)&lt;C$194,0,10-(C$195-LOG('Indicator Data'!C133))/(C$195-C$194)*10))),1)</f>
        <v>2.8</v>
      </c>
      <c r="D130" s="55">
        <f>ROUND(IF('Indicator Data'!D133=0,0.1,IF(LOG('Indicator Data'!D133)&gt;D$195,10,IF(LOG('Indicator Data'!D133)&lt;D$194,0,10-(D$195-LOG('Indicator Data'!D133))/(D$195-D$194)*10))),1)</f>
        <v>0.1</v>
      </c>
      <c r="E130" s="55">
        <f t="shared" si="174"/>
        <v>1.5</v>
      </c>
      <c r="F130" s="55">
        <f>IF('Indicator Data'!E133="No data",0.1,(ROUND(IF('Indicator Data'!E133=0,0,IF(LOG('Indicator Data'!E133)&gt;F$195,10,IF(LOG('Indicator Data'!E133)&lt;F$194,0,10-(F$195-LOG('Indicator Data'!E133))/(F$195-F$194)*10))),1)))</f>
        <v>0.1</v>
      </c>
      <c r="G130" s="55">
        <f>ROUND(IF('Indicator Data'!F133=0,0,IF(LOG('Indicator Data'!F133)&gt;G$195,10,IF(LOG('Indicator Data'!F133)&lt;G$194,0,10-(G$195-LOG('Indicator Data'!F133))/(G$195-G$194)*10))),1)</f>
        <v>0</v>
      </c>
      <c r="H130" s="55">
        <f>ROUND(IF('Indicator Data'!G133=0,0,IF(LOG('Indicator Data'!G133)&gt;H$195,10,IF(LOG('Indicator Data'!G133)&lt;H$194,0,10-(H$195-LOG('Indicator Data'!G133))/(H$195-H$194)*10))),1)</f>
        <v>0</v>
      </c>
      <c r="I130" s="55">
        <f>ROUND(IF('Indicator Data'!H133=0,0,IF(LOG('Indicator Data'!H133)&gt;I$195,10,IF(LOG('Indicator Data'!H133)&lt;I$194,0,10-(I$195-LOG('Indicator Data'!H133))/(I$195-I$194)*10))),1)</f>
        <v>0</v>
      </c>
      <c r="J130" s="55">
        <f t="shared" si="175"/>
        <v>0</v>
      </c>
      <c r="K130" s="55">
        <f>ROUND(IF('Indicator Data'!I133=0,0,IF(LOG('Indicator Data'!I133)&gt;K$195,10,IF(LOG('Indicator Data'!I133)&lt;K$194,0,10-(K$195-LOG('Indicator Data'!I133))/(K$195-K$194)*10))),1)</f>
        <v>0</v>
      </c>
      <c r="L130" s="55">
        <f t="shared" si="176"/>
        <v>0</v>
      </c>
      <c r="M130" s="55">
        <f>ROUND(IF('Indicator Data'!J133=0,0,IF(LOG('Indicator Data'!J133)&gt;M$195,10,IF(LOG('Indicator Data'!J133)&lt;M$194,0,10-(M$195-LOG('Indicator Data'!J133))/(M$195-M$194)*10))),1)</f>
        <v>0</v>
      </c>
      <c r="N130" s="56">
        <f>'Indicator Data'!C133/'Indicator Data'!$CK133</f>
        <v>2.6315742457969987E-5</v>
      </c>
      <c r="O130" s="56">
        <f>'Indicator Data'!D133/'Indicator Data'!$CK133</f>
        <v>0</v>
      </c>
      <c r="P130" s="56" t="str">
        <f>IF(F130=0.1,"x",'Indicator Data'!E133/'Indicator Data'!$CK133)</f>
        <v>x</v>
      </c>
      <c r="Q130" s="56">
        <f>'Indicator Data'!F133/'Indicator Data'!$CK133</f>
        <v>0</v>
      </c>
      <c r="R130" s="56">
        <f>'Indicator Data'!G133/'Indicator Data'!$CK133</f>
        <v>0</v>
      </c>
      <c r="S130" s="56">
        <f>'Indicator Data'!H133/'Indicator Data'!$CK133</f>
        <v>0</v>
      </c>
      <c r="T130" s="56">
        <f>'Indicator Data'!I133/'Indicator Data'!$CK133</f>
        <v>0</v>
      </c>
      <c r="U130" s="56">
        <f>'Indicator Data'!J133/'Indicator Data'!$CK133</f>
        <v>0</v>
      </c>
      <c r="V130" s="55">
        <f t="shared" si="177"/>
        <v>0.1</v>
      </c>
      <c r="W130" s="55">
        <f t="shared" si="178"/>
        <v>0</v>
      </c>
      <c r="X130" s="55">
        <f t="shared" si="179"/>
        <v>0.1</v>
      </c>
      <c r="Y130" s="55">
        <f t="shared" si="180"/>
        <v>0.1</v>
      </c>
      <c r="Z130" s="55">
        <f t="shared" si="181"/>
        <v>0</v>
      </c>
      <c r="AA130" s="55">
        <f t="shared" si="182"/>
        <v>0</v>
      </c>
      <c r="AB130" s="55">
        <f t="shared" si="183"/>
        <v>0</v>
      </c>
      <c r="AC130" s="55">
        <f t="shared" si="184"/>
        <v>0</v>
      </c>
      <c r="AD130" s="55">
        <f t="shared" si="185"/>
        <v>0</v>
      </c>
      <c r="AE130" s="55">
        <f t="shared" si="186"/>
        <v>0</v>
      </c>
      <c r="AF130" s="55">
        <f t="shared" si="187"/>
        <v>0</v>
      </c>
      <c r="AG130" s="55">
        <f>ROUND(IF('Indicator Data'!K133=0,0,IF('Indicator Data'!K133&gt;AG$195,10,IF('Indicator Data'!K133&lt;AG$194,0,10-(AG$195-'Indicator Data'!K133)/(AG$195-AG$194)*10))),1)</f>
        <v>0</v>
      </c>
      <c r="AH130" s="55">
        <f t="shared" si="188"/>
        <v>1.5</v>
      </c>
      <c r="AI130" s="55">
        <f t="shared" si="189"/>
        <v>0.1</v>
      </c>
      <c r="AJ130" s="55">
        <f t="shared" si="190"/>
        <v>0</v>
      </c>
      <c r="AK130" s="55">
        <f t="shared" si="191"/>
        <v>0</v>
      </c>
      <c r="AL130" s="55">
        <f t="shared" si="192"/>
        <v>0</v>
      </c>
      <c r="AM130" s="55">
        <f t="shared" si="193"/>
        <v>0</v>
      </c>
      <c r="AN130" s="55">
        <f t="shared" si="194"/>
        <v>0</v>
      </c>
      <c r="AO130" s="182">
        <f t="shared" si="195"/>
        <v>0.8</v>
      </c>
      <c r="AP130" s="182">
        <f t="shared" si="148"/>
        <v>0.1</v>
      </c>
      <c r="AQ130" s="182">
        <f t="shared" si="196"/>
        <v>0</v>
      </c>
      <c r="AR130" s="182">
        <f t="shared" si="197"/>
        <v>0</v>
      </c>
      <c r="AS130" s="55">
        <f t="shared" si="198"/>
        <v>0</v>
      </c>
      <c r="AT130" s="55">
        <f>IF('Indicator Data'!L133="No data","x",IF('Indicator Data'!CL133&lt;1000,"x",ROUND((IF('Indicator Data'!L133&gt;AT$195,10,IF('Indicator Data'!L133&lt;AT$194,0,10-(AT$195-'Indicator Data'!L133)/(AT$195-AT$194)*10))),1)))</f>
        <v>0</v>
      </c>
      <c r="AU130" s="182">
        <f t="shared" si="199"/>
        <v>0</v>
      </c>
      <c r="AV130" s="55">
        <f>IF('Indicator Data'!M133="No data","x",ROUND(IF('Indicator Data'!M133=0,0,IF(LOG('Indicator Data'!M133)&gt;AV$195,10,IF(LOG('Indicator Data'!M133)&lt;AV$194,0,10-(AV$195-LOG('Indicator Data'!M133))/(AV$195-AV$194)*10))),1))</f>
        <v>0</v>
      </c>
      <c r="AW130" s="56">
        <f>IF(AV130="x","x",'Indicator Data'!M133/'Indicator Data'!$CK133)</f>
        <v>0</v>
      </c>
      <c r="AX130" s="55">
        <f t="shared" si="149"/>
        <v>0</v>
      </c>
      <c r="AY130" s="55">
        <f t="shared" si="150"/>
        <v>0</v>
      </c>
      <c r="AZ130" s="55" t="str">
        <f>IF('Indicator Data'!N133="No data","x",ROUND(IF('Indicator Data'!N133=0,0,IF(LOG('Indicator Data'!N133)&gt;AZ$195,10,IF(LOG('Indicator Data'!N133)&lt;AZ$194,0,10-(AZ$195-LOG('Indicator Data'!N133))/(AZ$195-AZ$194)*10))),1))</f>
        <v>x</v>
      </c>
      <c r="BA130" s="56" t="str">
        <f>IF(AZ130="x","x",'Indicator Data'!N133/'Indicator Data'!$CK133)</f>
        <v>x</v>
      </c>
      <c r="BB130" s="55" t="str">
        <f t="shared" si="151"/>
        <v>x</v>
      </c>
      <c r="BC130" s="55" t="str">
        <f t="shared" si="152"/>
        <v>x</v>
      </c>
      <c r="BD130" s="55" t="str">
        <f>IF('Indicator Data'!O133="No data","x",ROUND(IF('Indicator Data'!O133=0,0,IF(LOG('Indicator Data'!O133)&gt;BD$195,10,IF(LOG('Indicator Data'!O133)&lt;BD$194,0,10-(BD$195-LOG('Indicator Data'!O133))/(BD$195-BD$194)*10))),1))</f>
        <v>x</v>
      </c>
      <c r="BE130" s="56" t="str">
        <f>IF(BD130="x","x",'Indicator Data'!O133/'Indicator Data'!$CK133)</f>
        <v>x</v>
      </c>
      <c r="BF130" s="55" t="str">
        <f t="shared" si="153"/>
        <v>x</v>
      </c>
      <c r="BG130" s="55" t="str">
        <f t="shared" si="154"/>
        <v>x</v>
      </c>
      <c r="BH130" s="55" t="str">
        <f>IF('Indicator Data'!P133="No data","x",ROUND(IF('Indicator Data'!P133=0,0,IF(LOG('Indicator Data'!P133)&gt;BH$195,10,IF(LOG('Indicator Data'!P133)&lt;BH$194,0,10-(BH$195-LOG('Indicator Data'!P133))/(BH$195-BH$194)*10))),1))</f>
        <v>x</v>
      </c>
      <c r="BI130" s="56" t="str">
        <f>IF(BH130="x","x",'Indicator Data'!P133/'Indicator Data'!$CK133)</f>
        <v>x</v>
      </c>
      <c r="BJ130" s="55" t="str">
        <f t="shared" si="155"/>
        <v>x</v>
      </c>
      <c r="BK130" s="55" t="str">
        <f t="shared" si="156"/>
        <v>x</v>
      </c>
      <c r="BL130" s="55">
        <f t="shared" si="157"/>
        <v>0</v>
      </c>
      <c r="BM130" s="55">
        <f>ROUND(IF('Indicator Data'!Q133=0,0,IF(LOG('Indicator Data'!Q133)&gt;BM$195,10,IF(LOG('Indicator Data'!Q133)&lt;BM$194,0,10-(BM$195-LOG('Indicator Data'!Q133))/(BM$195-BM$194)*10))),1)</f>
        <v>0</v>
      </c>
      <c r="BN130" s="55">
        <f>ROUND(IF('Indicator Data'!R133=0,0,IF(LOG('Indicator Data'!R133)&gt;BN$195,10,IF(LOG('Indicator Data'!R133)&lt;BN$194,0,10-(BN$195-LOG('Indicator Data'!R133))/(BN$195-BN$194)*10))),1)</f>
        <v>0</v>
      </c>
      <c r="BO130" s="55">
        <f t="shared" si="158"/>
        <v>0</v>
      </c>
      <c r="BP130" s="56">
        <f>'Indicator Data'!Q133/'Indicator Data'!$CK133</f>
        <v>0</v>
      </c>
      <c r="BQ130" s="56">
        <f>'Indicator Data'!R133/'Indicator Data'!$CK133</f>
        <v>0</v>
      </c>
      <c r="BR130" s="55">
        <f t="shared" si="200"/>
        <v>0</v>
      </c>
      <c r="BS130" s="55">
        <f t="shared" si="201"/>
        <v>0</v>
      </c>
      <c r="BT130" s="55">
        <f t="shared" si="135"/>
        <v>0</v>
      </c>
      <c r="BU130" s="55">
        <f t="shared" si="159"/>
        <v>0</v>
      </c>
      <c r="BV130" s="55">
        <f>ROUND(IF('Indicator Data'!S133=0,0,IF(LOG('Indicator Data'!S133)&gt;BV$195,10,IF(LOG('Indicator Data'!S133)&lt;BV$194,0,10-(BV$195-LOG('Indicator Data'!S133))/(BV$195-BV$194)*10))),1)</f>
        <v>0</v>
      </c>
      <c r="BW130" s="55">
        <f>ROUND(IF('Indicator Data'!T133=0,0,IF(LOG('Indicator Data'!T133)&gt;BW$195,10,IF(LOG('Indicator Data'!T133)&lt;BW$194,0,10-(BW$195-LOG('Indicator Data'!T133))/(BW$195-BW$194)*10))),1)</f>
        <v>0</v>
      </c>
      <c r="BX130" s="55">
        <f t="shared" si="160"/>
        <v>0</v>
      </c>
      <c r="BY130" s="56">
        <f>'Indicator Data'!S133/'Indicator Data'!$CK133</f>
        <v>0</v>
      </c>
      <c r="BZ130" s="56">
        <f>'Indicator Data'!T133/'Indicator Data'!$CK133</f>
        <v>0</v>
      </c>
      <c r="CA130" s="55">
        <f t="shared" si="202"/>
        <v>0</v>
      </c>
      <c r="CB130" s="55">
        <f t="shared" si="203"/>
        <v>0</v>
      </c>
      <c r="CC130" s="55">
        <f t="shared" si="161"/>
        <v>0</v>
      </c>
      <c r="CD130" s="55">
        <f t="shared" si="162"/>
        <v>0</v>
      </c>
      <c r="CE130" s="55">
        <f t="shared" si="163"/>
        <v>0</v>
      </c>
      <c r="CF130" s="55">
        <f>ROUND(IF('Indicator Data'!U133=0,0,IF(LOG('Indicator Data'!U133)&gt;CF$195,10,IF(LOG('Indicator Data'!U133)&lt;CF$194,0,10-(CF$195-LOG('Indicator Data'!U133))/(CF$195-CF$194)*10))),1)</f>
        <v>0</v>
      </c>
      <c r="CG130" s="56">
        <f>'Indicator Data'!U133/'Indicator Data'!$CK133</f>
        <v>0</v>
      </c>
      <c r="CH130" s="55">
        <f t="shared" si="204"/>
        <v>0</v>
      </c>
      <c r="CI130" s="55">
        <f t="shared" si="164"/>
        <v>0</v>
      </c>
      <c r="CJ130" s="55">
        <f>ROUND(IF('Indicator Data'!V133=0,0,IF(LOG('Indicator Data'!V133)&gt;CJ$195,10,IF(LOG('Indicator Data'!V133)&lt;CJ$194,0,10-(CJ$195-LOG('Indicator Data'!V133))/(CJ$195-CJ$194)*10))),1)</f>
        <v>0</v>
      </c>
      <c r="CK130" s="56">
        <f>IF('Indicator Data'!V133/'Indicator Data'!$CK133&gt;1,1,'Indicator Data'!V133/'Indicator Data'!$CK133)</f>
        <v>0</v>
      </c>
      <c r="CL130" s="55">
        <f t="shared" si="205"/>
        <v>0</v>
      </c>
      <c r="CM130" s="55">
        <f t="shared" si="165"/>
        <v>0</v>
      </c>
      <c r="CN130" s="55">
        <f>ROUND(IF('Indicator Data'!W133=0,0,IF(LOG('Indicator Data'!W133)&gt;CN$195,10,IF(LOG('Indicator Data'!W133)&lt;CN$194,0,10-(CN$195-LOG('Indicator Data'!W133))/(CN$195-CN$194)*10))),1)</f>
        <v>0</v>
      </c>
      <c r="CO130" s="56">
        <f>'Indicator Data'!W133/'Indicator Data'!$CK133</f>
        <v>0</v>
      </c>
      <c r="CP130" s="55">
        <f t="shared" si="206"/>
        <v>0</v>
      </c>
      <c r="CQ130" s="55">
        <f t="shared" si="166"/>
        <v>0</v>
      </c>
      <c r="CR130" s="55">
        <f t="shared" si="207"/>
        <v>0</v>
      </c>
      <c r="CS130" s="55">
        <f>IF('Indicator Data'!BZ133="No data","x",ROUND(IF('Indicator Data'!BZ133&gt;CS$195,0,IF('Indicator Data'!BZ133&lt;CS$194,10,(CS$195-'Indicator Data'!BZ133)/(CS$195-CS$194)*10)),1))</f>
        <v>0.2</v>
      </c>
      <c r="CT130" s="55">
        <f>IF('Indicator Data'!CA133="No data","x",ROUND(IF('Indicator Data'!CA133&gt;CT$195,0,IF('Indicator Data'!CA133&lt;CT$194,10,(CT$195-'Indicator Data'!CA133)/(CT$195-CT$194)*10)),1))</f>
        <v>0</v>
      </c>
      <c r="CU130" s="55" t="str">
        <f>IF('Indicator Data'!AC133="No data","x",ROUND(IF('Indicator Data'!AC133&gt;CU$195,0,IF('Indicator Data'!AC133&lt;CU$194,10,(CU$195-'Indicator Data'!AC133)/(CU$195-CU$194)*10)),1))</f>
        <v>x</v>
      </c>
      <c r="CV130" s="55">
        <f t="shared" si="208"/>
        <v>0.1</v>
      </c>
      <c r="CW130" s="55">
        <f>IF('Indicator Data'!X133="No data","x",ROUND(IF(LOG('Indicator Data'!X133)&gt;CW$195,10,IF(LOG('Indicator Data'!X133)&lt;CW$194,0,10-(CW$195-LOG('Indicator Data'!X133))/(CW$195-CW$194)*10)),1))</f>
        <v>3.9</v>
      </c>
      <c r="CX130" s="55">
        <f>IF('Indicator Data'!Y133="No data","x",ROUND(IF('Indicator Data'!Y133&gt;CX$195,10,IF('Indicator Data'!Y133&lt;CX$194,0,10-(CX$195-'Indicator Data'!Y133)/(CX$195-CX$194)*10)),1))</f>
        <v>2.2999999999999998</v>
      </c>
      <c r="CY130" s="55">
        <f>IF('Indicator Data'!Z133="No data","x",ROUND(IF('Indicator Data'!Z133&gt;CY$195,10,IF('Indicator Data'!Z133&lt;CY$194,0,10-(CY$195-'Indicator Data'!Z133)/(CY$195-CY$194)*10)),1))</f>
        <v>8.1999999999999993</v>
      </c>
      <c r="CZ130" s="55">
        <f>IF('Indicator Data'!AA133="No data","x",ROUND(IF('Indicator Data'!AA133&gt;CZ$195,10,IF('Indicator Data'!AA133&lt;CZ$194,0,10-(CZ$195-'Indicator Data'!AA133)/(CZ$195-CZ$194)*10)),1))</f>
        <v>0.5</v>
      </c>
      <c r="DA130" s="55">
        <f t="shared" si="167"/>
        <v>3.7</v>
      </c>
      <c r="DB130" s="55">
        <f t="shared" si="168"/>
        <v>2.5</v>
      </c>
      <c r="DC130" s="55">
        <f>IF('Indicator Data'!AF133="No data","x",ROUND(IF('Indicator Data'!AF133&gt;DC$195,10,IF('Indicator Data'!AF133&lt;DC$194,0,10-(DC$195-'Indicator Data'!AF133)/(DC$195-DC$194)*10)),1))</f>
        <v>0</v>
      </c>
      <c r="DD130" s="55">
        <f>IF('Indicator Data'!AG133="No data","x",ROUND(IF('Indicator Data'!AG133&gt;DD$195,10,IF('Indicator Data'!AG133&lt;DD$194,0,10-(DD$195-'Indicator Data'!AG133)/(DD$195-DD$194)*10)),1))</f>
        <v>0.4</v>
      </c>
      <c r="DE130" s="55">
        <f t="shared" si="169"/>
        <v>2.6</v>
      </c>
      <c r="DF130" s="55">
        <f>IF('Indicator Data'!AB133="No data","x",ROUND(IF('Indicator Data'!AB133&gt;DF$195,10,IF('Indicator Data'!AB133&lt;DF$194,0,10-(DF$195-'Indicator Data'!AB133)/(DF$195-DF$194)*10)),1))</f>
        <v>0</v>
      </c>
      <c r="DG130" s="55">
        <f t="shared" si="170"/>
        <v>0.1</v>
      </c>
      <c r="DH130" s="183">
        <f>IF('Indicator Data'!AD133="No data","x",'Indicator Data'!AD133/'Indicator Data'!$CJ133)</f>
        <v>9.0335143568552362E-4</v>
      </c>
      <c r="DI130" s="55">
        <f t="shared" si="171"/>
        <v>1</v>
      </c>
      <c r="DJ130" s="55">
        <f>IF('Indicator Data'!AE133="No data","x",ROUND(IF('Indicator Data'!AE133&gt;DJ$195,0,IF('Indicator Data'!AE133&lt;DJ$194,10,(DJ$195-'Indicator Data'!AE133)/(DJ$195-DJ$194)*10)),1))</f>
        <v>0</v>
      </c>
      <c r="DK130" s="55">
        <f t="shared" si="172"/>
        <v>0.5</v>
      </c>
      <c r="DL130" s="55">
        <f t="shared" si="173"/>
        <v>1.1000000000000001</v>
      </c>
      <c r="DM130" s="57">
        <f t="shared" si="209"/>
        <v>1</v>
      </c>
      <c r="DN130" s="58">
        <f t="shared" si="210"/>
        <v>0.3</v>
      </c>
      <c r="DO130" s="55">
        <f>ROUND(IF('Indicator Data'!AH133=0,0,IF('Indicator Data'!AH133&gt;DO$195,10,IF('Indicator Data'!AH133&lt;DO$194,0,10-(DO$195-'Indicator Data'!AH133)/(DO$195-DO$194)*10))),1)</f>
        <v>0</v>
      </c>
      <c r="DP130" s="55">
        <f>ROUND(IF('Indicator Data'!AI133=0,0,IF(LOG('Indicator Data'!AI133)&gt;LOG(DP$195),10,IF(LOG('Indicator Data'!AI133)&lt;LOG(DP$194),0,10-(LOG(DP$195)-LOG('Indicator Data'!AI133))/(LOG(DP$195)-LOG(DP$194))*10))),1)</f>
        <v>0</v>
      </c>
      <c r="DQ130" s="57">
        <f t="shared" si="211"/>
        <v>0</v>
      </c>
      <c r="DR130" s="55">
        <f>'Indicator Data'!AJ133</f>
        <v>0</v>
      </c>
      <c r="DS130" s="55">
        <f>'Indicator Data'!AK133</f>
        <v>0</v>
      </c>
      <c r="DT130" s="57">
        <f t="shared" si="212"/>
        <v>0</v>
      </c>
      <c r="DU130" s="58">
        <f t="shared" si="213"/>
        <v>0</v>
      </c>
      <c r="DV130" s="15"/>
      <c r="DW130" s="103"/>
    </row>
    <row r="131" spans="1:127" s="4" customFormat="1" x14ac:dyDescent="0.3">
      <c r="A131" s="121" t="str">
        <f>'Indicator Data'!A134</f>
        <v>Oman</v>
      </c>
      <c r="B131" s="59" t="str">
        <f>'Indicator Data'!B134</f>
        <v>OMN</v>
      </c>
      <c r="C131" s="55">
        <f>ROUND(IF('Indicator Data'!C134=0,0.1,IF(LOG('Indicator Data'!C134)&gt;C$195,10,IF(LOG('Indicator Data'!C134)&lt;C$194,0,10-(C$195-LOG('Indicator Data'!C134))/(C$195-C$194)*10))),1)</f>
        <v>0.1</v>
      </c>
      <c r="D131" s="55">
        <f>ROUND(IF('Indicator Data'!D134=0,0.1,IF(LOG('Indicator Data'!D134)&gt;D$195,10,IF(LOG('Indicator Data'!D134)&lt;D$194,0,10-(D$195-LOG('Indicator Data'!D134))/(D$195-D$194)*10))),1)</f>
        <v>0.1</v>
      </c>
      <c r="E131" s="55">
        <f t="shared" ref="E131:E162" si="214">ROUND((10-GEOMEAN(((10-C131)/10*9+1),((10-D131)/10*9+1)))/9*10,1)</f>
        <v>0.1</v>
      </c>
      <c r="F131" s="55">
        <f>IF('Indicator Data'!E134="No data",0.1,(ROUND(IF('Indicator Data'!E134=0,0,IF(LOG('Indicator Data'!E134)&gt;F$195,10,IF(LOG('Indicator Data'!E134)&lt;F$194,0,10-(F$195-LOG('Indicator Data'!E134))/(F$195-F$194)*10))),1)))</f>
        <v>5.2</v>
      </c>
      <c r="G131" s="55">
        <f>ROUND(IF('Indicator Data'!F134=0,0,IF(LOG('Indicator Data'!F134)&gt;G$195,10,IF(LOG('Indicator Data'!F134)&lt;G$194,0,10-(G$195-LOG('Indicator Data'!F134))/(G$195-G$194)*10))),1)</f>
        <v>7.9</v>
      </c>
      <c r="H131" s="55">
        <f>ROUND(IF('Indicator Data'!G134=0,0,IF(LOG('Indicator Data'!G134)&gt;H$195,10,IF(LOG('Indicator Data'!G134)&lt;H$194,0,10-(H$195-LOG('Indicator Data'!G134))/(H$195-H$194)*10))),1)</f>
        <v>4.7</v>
      </c>
      <c r="I131" s="55">
        <f>ROUND(IF('Indicator Data'!H134=0,0,IF(LOG('Indicator Data'!H134)&gt;I$195,10,IF(LOG('Indicator Data'!H134)&lt;I$194,0,10-(I$195-LOG('Indicator Data'!H134))/(I$195-I$194)*10))),1)</f>
        <v>0</v>
      </c>
      <c r="J131" s="55">
        <f t="shared" ref="J131:J162" si="215">ROUND((10-GEOMEAN(((10-H131)/10*9+1),((10-I131)/10*9+1)))/9*10,1)</f>
        <v>2.7</v>
      </c>
      <c r="K131" s="55">
        <f>ROUND(IF('Indicator Data'!I134=0,0,IF(LOG('Indicator Data'!I134)&gt;K$195,10,IF(LOG('Indicator Data'!I134)&lt;K$194,0,10-(K$195-LOG('Indicator Data'!I134))/(K$195-K$194)*10))),1)</f>
        <v>6.1</v>
      </c>
      <c r="L131" s="55">
        <f t="shared" ref="L131:L162" si="216">ROUND((10-GEOMEAN(((10-J131)/10*9+1),((10-K131)/10*9+1)))/9*10,1)</f>
        <v>4.5999999999999996</v>
      </c>
      <c r="M131" s="55">
        <f>ROUND(IF('Indicator Data'!J134=0,0,IF(LOG('Indicator Data'!J134)&gt;M$195,10,IF(LOG('Indicator Data'!J134)&lt;M$194,0,10-(M$195-LOG('Indicator Data'!J134))/(M$195-M$194)*10))),1)</f>
        <v>0</v>
      </c>
      <c r="N131" s="56">
        <f>'Indicator Data'!C134/'Indicator Data'!$CK134</f>
        <v>0</v>
      </c>
      <c r="O131" s="56">
        <f>'Indicator Data'!D134/'Indicator Data'!$CK134</f>
        <v>0</v>
      </c>
      <c r="P131" s="56">
        <f>IF(F131=0.1,"x",'Indicator Data'!E134/'Indicator Data'!$CK134)</f>
        <v>2.5567572256263698E-3</v>
      </c>
      <c r="Q131" s="56">
        <f>'Indicator Data'!F134/'Indicator Data'!$CK134</f>
        <v>1.1852985331895066E-4</v>
      </c>
      <c r="R131" s="56">
        <f>'Indicator Data'!G134/'Indicator Data'!$CK134</f>
        <v>1.6942867786884333E-3</v>
      </c>
      <c r="S131" s="56">
        <f>'Indicator Data'!H134/'Indicator Data'!$CK134</f>
        <v>0</v>
      </c>
      <c r="T131" s="56">
        <f>'Indicator Data'!I134/'Indicator Data'!$CK134</f>
        <v>2.5554839140153247E-3</v>
      </c>
      <c r="U131" s="56">
        <f>'Indicator Data'!J134/'Indicator Data'!$CK134</f>
        <v>0</v>
      </c>
      <c r="V131" s="55">
        <f t="shared" ref="V131:V162" si="217">ROUND(IF(N131&gt;V$195,10,IF(N131&lt;V$194,0,10-(V$195-N131)/(V$195-V$194)*10)),1)</f>
        <v>0</v>
      </c>
      <c r="W131" s="55">
        <f t="shared" ref="W131:W162" si="218">ROUND(IF(O131&gt;W$195,10,IF(O131&lt;W$194,0,10-(W$195-O131)/(W$195-W$194)*10)),1)</f>
        <v>0</v>
      </c>
      <c r="X131" s="55">
        <f t="shared" ref="X131:X162" si="219">ROUND(((10-GEOMEAN(((10-V131)/10*9+1),((10-W131)/10*9+1)))/9*10),1)</f>
        <v>0</v>
      </c>
      <c r="Y131" s="55">
        <f t="shared" ref="Y131:Y162" si="220">IF(P131="x",0.1,ROUND(IF(P131&gt;Y$195,10,IF(P131&lt;Y$194,0,10-(Y$195-P131)/(Y$195-Y$194)*10)),1))</f>
        <v>1.7</v>
      </c>
      <c r="Z131" s="55">
        <f t="shared" ref="Z131:Z162" si="221">ROUND(IF(Q131=0,0,IF(LOG(Q131)&gt;Z$195,10,IF(LOG(Q131)&lt;=Z$194,0,10-(Z$195-LOG(Q131))/(Z$195-Z$194)*10))),1)</f>
        <v>10</v>
      </c>
      <c r="AA131" s="55">
        <f t="shared" ref="AA131:AA162" si="222">ROUND(IF(R131&gt;AA$195,10,IF(R131&lt;AA$194,0,10-(AA$195-R131)/(AA$195-AA$194)*10)),1)</f>
        <v>0.9</v>
      </c>
      <c r="AB131" s="55">
        <f t="shared" ref="AB131:AB162" si="223">ROUND(IF(S131&gt;AB$195,10,IF(S131&lt;AB$194,0,10-(AB$195-S131)/(AB$195-AB$194)*10)),1)</f>
        <v>0</v>
      </c>
      <c r="AC131" s="55">
        <f t="shared" ref="AC131:AC162" si="224">ROUND(((10-GEOMEAN(((10-AA131)/10*9+1),((10-AB131)/10*9+1)))/9*10),1)</f>
        <v>0.5</v>
      </c>
      <c r="AD131" s="55">
        <f t="shared" ref="AD131:AD162" si="225">ROUND(IF(T131=0,0,IF(T131&gt;AD$195,10,IF(T131&lt;=AD$194,0,10-(AD$195-T131)/(AD$195-AD$194)*10))),1)</f>
        <v>2.6</v>
      </c>
      <c r="AE131" s="55">
        <f t="shared" ref="AE131:AE162" si="226">ROUND((10-GEOMEAN(((10-AC131)/10*9+1),((10-AD131)/10*9+1)))/9*10,1)</f>
        <v>1.6</v>
      </c>
      <c r="AF131" s="55">
        <f t="shared" ref="AF131:AF162" si="227">ROUND(IF(U131&gt;AF$195,10,IF(U131&lt;AF$194,0,10-(AF$195-U131)/(AF$195-AF$194)*10)),1)</f>
        <v>0</v>
      </c>
      <c r="AG131" s="55">
        <f>ROUND(IF('Indicator Data'!K134=0,0,IF('Indicator Data'!K134&gt;AG$195,10,IF('Indicator Data'!K134&lt;AG$194,0,10-(AG$195-'Indicator Data'!K134)/(AG$195-AG$194)*10))),1)</f>
        <v>0</v>
      </c>
      <c r="AH131" s="55">
        <f t="shared" ref="AH131:AH162" si="228">ROUND(AVERAGE(C131,V131),1)</f>
        <v>0.1</v>
      </c>
      <c r="AI131" s="55">
        <f t="shared" ref="AI131:AI162" si="229">ROUND(AVERAGE(D131,W131),1)</f>
        <v>0.1</v>
      </c>
      <c r="AJ131" s="55">
        <f t="shared" ref="AJ131:AJ162" si="230">ROUND(AVERAGE(AA131,H131),1)</f>
        <v>2.8</v>
      </c>
      <c r="AK131" s="55">
        <f t="shared" ref="AK131:AK162" si="231">ROUND(AVERAGE(AB131,I131),1)</f>
        <v>0</v>
      </c>
      <c r="AL131" s="55">
        <f t="shared" ref="AL131:AL162" si="232">ROUND((10-GEOMEAN(((10-AJ131)/10*9+1),((10-AK131)/10*9+1)))/9*10,1)</f>
        <v>1.5</v>
      </c>
      <c r="AM131" s="55">
        <f t="shared" ref="AM131:AM162" si="233">ROUND(AVERAGE(AD131,K131),1)</f>
        <v>4.4000000000000004</v>
      </c>
      <c r="AN131" s="55">
        <f t="shared" ref="AN131:AN162" si="234">ROUND((10-GEOMEAN(((10-M131)/10*9+1),((10-AF131)/10*9+1)))/9*10,1)</f>
        <v>0</v>
      </c>
      <c r="AO131" s="182">
        <f t="shared" ref="AO131:AO162" si="235">ROUND((10-GEOMEAN(((10-E131)/10*9+1),((10-X131)/10*9+1)))/9*10,1)</f>
        <v>0.1</v>
      </c>
      <c r="AP131" s="182">
        <f t="shared" si="148"/>
        <v>3.7</v>
      </c>
      <c r="AQ131" s="182">
        <f t="shared" ref="AQ131:AQ162" si="236">ROUND((10-GEOMEAN(((10-G131)/10*9+1),((10-Z131)/10*9+1)))/9*10,1)</f>
        <v>9.1999999999999993</v>
      </c>
      <c r="AR131" s="182">
        <f t="shared" ref="AR131:AR162" si="237">ROUND((10-GEOMEAN(((10-L131)/10*9+1),((10-AE131)/10*9+1)))/9*10,1)</f>
        <v>3.2</v>
      </c>
      <c r="AS131" s="55">
        <f t="shared" ref="AS131:AS162" si="238">ROUND(AVERAGE(AG131,AN131),1)</f>
        <v>0</v>
      </c>
      <c r="AT131" s="55">
        <f>IF('Indicator Data'!L134="No data","x",IF('Indicator Data'!CL134&lt;1000,"x",ROUND((IF('Indicator Data'!L134&gt;AT$195,10,IF('Indicator Data'!L134&lt;AT$194,0,10-(AT$195-'Indicator Data'!L134)/(AT$195-AT$194)*10))),1)))</f>
        <v>10</v>
      </c>
      <c r="AU131" s="182">
        <f t="shared" ref="AU131:AU162" si="239">ROUND(AVERAGE(AS131,AT131),1)</f>
        <v>5</v>
      </c>
      <c r="AV131" s="55">
        <f>IF('Indicator Data'!M134="No data","x",ROUND(IF('Indicator Data'!M134=0,0,IF(LOG('Indicator Data'!M134)&gt;AV$195,10,IF(LOG('Indicator Data'!M134)&lt;AV$194,0,10-(AV$195-LOG('Indicator Data'!M134))/(AV$195-AV$194)*10))),1))</f>
        <v>7.6</v>
      </c>
      <c r="AW131" s="56">
        <f>IF(AV131="x","x",'Indicator Data'!M134/'Indicator Data'!$CK134)</f>
        <v>0.45942631311010529</v>
      </c>
      <c r="AX131" s="55">
        <f t="shared" si="149"/>
        <v>5.0999999999999996</v>
      </c>
      <c r="AY131" s="55">
        <f t="shared" si="150"/>
        <v>6.5</v>
      </c>
      <c r="AZ131" s="55" t="str">
        <f>IF('Indicator Data'!N134="No data","x",ROUND(IF('Indicator Data'!N134=0,0,IF(LOG('Indicator Data'!N134)&gt;AZ$195,10,IF(LOG('Indicator Data'!N134)&lt;AZ$194,0,10-(AZ$195-LOG('Indicator Data'!N134))/(AZ$195-AZ$194)*10))),1))</f>
        <v>x</v>
      </c>
      <c r="BA131" s="56" t="str">
        <f>IF(AZ131="x","x",'Indicator Data'!N134/'Indicator Data'!$CK134)</f>
        <v>x</v>
      </c>
      <c r="BB131" s="55" t="str">
        <f t="shared" si="151"/>
        <v>x</v>
      </c>
      <c r="BC131" s="55" t="str">
        <f t="shared" si="152"/>
        <v>x</v>
      </c>
      <c r="BD131" s="55" t="str">
        <f>IF('Indicator Data'!O134="No data","x",ROUND(IF('Indicator Data'!O134=0,0,IF(LOG('Indicator Data'!O134)&gt;BD$195,10,IF(LOG('Indicator Data'!O134)&lt;BD$194,0,10-(BD$195-LOG('Indicator Data'!O134))/(BD$195-BD$194)*10))),1))</f>
        <v>x</v>
      </c>
      <c r="BE131" s="56" t="str">
        <f>IF(BD131="x","x",'Indicator Data'!O134/'Indicator Data'!$CK134)</f>
        <v>x</v>
      </c>
      <c r="BF131" s="55" t="str">
        <f t="shared" si="153"/>
        <v>x</v>
      </c>
      <c r="BG131" s="55" t="str">
        <f t="shared" si="154"/>
        <v>x</v>
      </c>
      <c r="BH131" s="55" t="str">
        <f>IF('Indicator Data'!P134="No data","x",ROUND(IF('Indicator Data'!P134=0,0,IF(LOG('Indicator Data'!P134)&gt;BH$195,10,IF(LOG('Indicator Data'!P134)&lt;BH$194,0,10-(BH$195-LOG('Indicator Data'!P134))/(BH$195-BH$194)*10))),1))</f>
        <v>x</v>
      </c>
      <c r="BI131" s="56" t="str">
        <f>IF(BH131="x","x",'Indicator Data'!P134/'Indicator Data'!$CK134)</f>
        <v>x</v>
      </c>
      <c r="BJ131" s="55" t="str">
        <f t="shared" si="155"/>
        <v>x</v>
      </c>
      <c r="BK131" s="55" t="str">
        <f t="shared" si="156"/>
        <v>x</v>
      </c>
      <c r="BL131" s="55">
        <f t="shared" si="157"/>
        <v>6.5</v>
      </c>
      <c r="BM131" s="55">
        <f>ROUND(IF('Indicator Data'!Q134=0,0,IF(LOG('Indicator Data'!Q134)&gt;BM$195,10,IF(LOG('Indicator Data'!Q134)&lt;BM$194,0,10-(BM$195-LOG('Indicator Data'!Q134))/(BM$195-BM$194)*10))),1)</f>
        <v>0</v>
      </c>
      <c r="BN131" s="55">
        <f>ROUND(IF('Indicator Data'!R134=0,0,IF(LOG('Indicator Data'!R134)&gt;BN$195,10,IF(LOG('Indicator Data'!R134)&lt;BN$194,0,10-(BN$195-LOG('Indicator Data'!R134))/(BN$195-BN$194)*10))),1)</f>
        <v>0</v>
      </c>
      <c r="BO131" s="55">
        <f t="shared" si="158"/>
        <v>0</v>
      </c>
      <c r="BP131" s="56">
        <f>'Indicator Data'!Q134/'Indicator Data'!$CK134</f>
        <v>0</v>
      </c>
      <c r="BQ131" s="56">
        <f>'Indicator Data'!R134/'Indicator Data'!$CK134</f>
        <v>0</v>
      </c>
      <c r="BR131" s="55">
        <f t="shared" ref="BR131:BR162" si="240">ROUND(IF(BP131&gt;BR$195,10,IF(BP131&lt;BR$194,0,10-(BR$195-BP131)/(BR$195-BR$194)*10)),1)</f>
        <v>0</v>
      </c>
      <c r="BS131" s="55">
        <f t="shared" ref="BS131:BS162" si="241">ROUND(IF(BQ131&gt;BS$195,10,IF(BQ131&lt;BS$194,0,10-(BS$195-BQ131)/(BS$195-BS$194)*10)),1)</f>
        <v>0</v>
      </c>
      <c r="BT131" s="55">
        <f t="shared" ref="BT131:BT193" si="242">AVERAGE(BR131,BS131,BS131)</f>
        <v>0</v>
      </c>
      <c r="BU131" s="55">
        <f t="shared" si="159"/>
        <v>0</v>
      </c>
      <c r="BV131" s="55">
        <f>ROUND(IF('Indicator Data'!S134=0,0,IF(LOG('Indicator Data'!S134)&gt;BV$195,10,IF(LOG('Indicator Data'!S134)&lt;BV$194,0,10-(BV$195-LOG('Indicator Data'!S134))/(BV$195-BV$194)*10))),1)</f>
        <v>0</v>
      </c>
      <c r="BW131" s="55">
        <f>ROUND(IF('Indicator Data'!T134=0,0,IF(LOG('Indicator Data'!T134)&gt;BW$195,10,IF(LOG('Indicator Data'!T134)&lt;BW$194,0,10-(BW$195-LOG('Indicator Data'!T134))/(BW$195-BW$194)*10))),1)</f>
        <v>0</v>
      </c>
      <c r="BX131" s="55">
        <f t="shared" si="160"/>
        <v>0</v>
      </c>
      <c r="BY131" s="56">
        <f>'Indicator Data'!S134/'Indicator Data'!$CK134</f>
        <v>0</v>
      </c>
      <c r="BZ131" s="56">
        <f>'Indicator Data'!T134/'Indicator Data'!$CK134</f>
        <v>0</v>
      </c>
      <c r="CA131" s="55">
        <f t="shared" ref="CA131:CA162" si="243">ROUND(IF(BY131&gt;CA$195,10,IF(BY131&lt;CA$194,0,10-(CA$195-BY131)/(CA$195-CA$194)*10)),1)</f>
        <v>0</v>
      </c>
      <c r="CB131" s="55">
        <f t="shared" ref="CB131:CB162" si="244">ROUND(IF(BZ131&gt;CB$195,10,IF(BZ131&lt;CB$194,0,10-(CB$195-BZ131)/(CB$195-CB$194)*10)),1)</f>
        <v>0</v>
      </c>
      <c r="CC131" s="55">
        <f t="shared" si="161"/>
        <v>0</v>
      </c>
      <c r="CD131" s="55">
        <f t="shared" si="162"/>
        <v>0</v>
      </c>
      <c r="CE131" s="55">
        <f t="shared" si="163"/>
        <v>0</v>
      </c>
      <c r="CF131" s="55">
        <f>ROUND(IF('Indicator Data'!U134=0,0,IF(LOG('Indicator Data'!U134)&gt;CF$195,10,IF(LOG('Indicator Data'!U134)&lt;CF$194,0,10-(CF$195-LOG('Indicator Data'!U134))/(CF$195-CF$194)*10))),1)</f>
        <v>6.5</v>
      </c>
      <c r="CG131" s="56">
        <f>'Indicator Data'!U134/'Indicator Data'!$CK134</f>
        <v>7.637222957419125E-2</v>
      </c>
      <c r="CH131" s="55">
        <f t="shared" ref="CH131:CH162" si="245">ROUND(IF(CG131&gt;CH$195,10,IF(CG131&lt;CH$194,0,10-(CH$195-CG131)/(CH$195-CH$194)*10)),1)</f>
        <v>0.8</v>
      </c>
      <c r="CI131" s="55">
        <f t="shared" si="164"/>
        <v>4.2</v>
      </c>
      <c r="CJ131" s="55">
        <f>ROUND(IF('Indicator Data'!V134=0,0,IF(LOG('Indicator Data'!V134)&gt;CJ$195,10,IF(LOG('Indicator Data'!V134)&lt;CJ$194,0,10-(CJ$195-LOG('Indicator Data'!V134))/(CJ$195-CJ$194)*10))),1)</f>
        <v>7.9</v>
      </c>
      <c r="CK131" s="56">
        <f>IF('Indicator Data'!V134/'Indicator Data'!$CK134&gt;1,1,'Indicator Data'!V134/'Indicator Data'!$CK134)</f>
        <v>0.74247279149716983</v>
      </c>
      <c r="CL131" s="55">
        <f t="shared" ref="CL131:CL162" si="246">ROUND(IF(CK131&gt;CL$195,10,IF(CK131&lt;CL$194,0,10-(CL$195-CK131)/(CL$195-CL$194)*10)),1)</f>
        <v>7.4</v>
      </c>
      <c r="CM131" s="55">
        <f t="shared" si="165"/>
        <v>7.7</v>
      </c>
      <c r="CN131" s="55">
        <f>ROUND(IF('Indicator Data'!W134=0,0,IF(LOG('Indicator Data'!W134)&gt;CN$195,10,IF(LOG('Indicator Data'!W134)&lt;CN$194,0,10-(CN$195-LOG('Indicator Data'!W134))/(CN$195-CN$194)*10))),1)</f>
        <v>7.8</v>
      </c>
      <c r="CO131" s="56">
        <f>'Indicator Data'!W134/'Indicator Data'!$CK134</f>
        <v>0.68817478246944608</v>
      </c>
      <c r="CP131" s="55">
        <f t="shared" ref="CP131:CP162" si="247">ROUND(IF(CO131&gt;CP$195,10,IF(CO131&lt;CP$194,0,10-(CP$195-CO131)/(CP$195-CP$194)*10)),1)</f>
        <v>6.9</v>
      </c>
      <c r="CQ131" s="55">
        <f t="shared" si="166"/>
        <v>7.4</v>
      </c>
      <c r="CR131" s="55">
        <f t="shared" ref="CR131:CR162" si="248">ROUND((10-GEOMEAN(((10-CM131)/10*9+1),((10-CE131)/10*9+1),((10-CI131)/10*9+1),((10-CQ131)/10*9+1)))/9*10,1)</f>
        <v>5.5</v>
      </c>
      <c r="CS131" s="55">
        <f>IF('Indicator Data'!BZ134="No data","x",ROUND(IF('Indicator Data'!BZ134&gt;CS$195,0,IF('Indicator Data'!BZ134&lt;CS$194,10,(CS$195-'Indicator Data'!BZ134)/(CS$195-CS$194)*10)),1))</f>
        <v>0</v>
      </c>
      <c r="CT131" s="55">
        <f>IF('Indicator Data'!CA134="No data","x",ROUND(IF('Indicator Data'!CA134&gt;CT$195,0,IF('Indicator Data'!CA134&lt;CT$194,10,(CT$195-'Indicator Data'!CA134)/(CT$195-CT$194)*10)),1))</f>
        <v>1.3</v>
      </c>
      <c r="CU131" s="55">
        <f>IF('Indicator Data'!AC134="No data","x",ROUND(IF('Indicator Data'!AC134&gt;CU$195,0,IF('Indicator Data'!AC134&lt;CU$194,10,(CU$195-'Indicator Data'!AC134)/(CU$195-CU$194)*10)),1))</f>
        <v>0.3</v>
      </c>
      <c r="CV131" s="55">
        <f t="shared" ref="CV131:CV162" si="249">IF(AND(CT131="x",CS131="x",CU131="x"),"x",ROUND(AVERAGE(CS131:CU131),1))</f>
        <v>0.5</v>
      </c>
      <c r="CW131" s="55">
        <f>IF('Indicator Data'!X134="No data","x",ROUND(IF(LOG('Indicator Data'!X134)&gt;CW$195,10,IF(LOG('Indicator Data'!X134)&lt;CW$194,0,10-(CW$195-LOG('Indicator Data'!X134))/(CW$195-CW$194)*10)),1))</f>
        <v>4</v>
      </c>
      <c r="CX131" s="55">
        <f>IF('Indicator Data'!Y134="No data","x",ROUND(IF('Indicator Data'!Y134&gt;CX$195,10,IF('Indicator Data'!Y134&lt;CX$194,0,10-(CX$195-'Indicator Data'!Y134)/(CX$195-CX$194)*10)),1))</f>
        <v>9.1999999999999993</v>
      </c>
      <c r="CY131" s="55">
        <f>IF('Indicator Data'!Z134="No data","x",ROUND(IF('Indicator Data'!Z134&gt;CY$195,10,IF('Indicator Data'!Z134&lt;CY$194,0,10-(CY$195-'Indicator Data'!Z134)/(CY$195-CY$194)*10)),1))</f>
        <v>8.5</v>
      </c>
      <c r="CZ131" s="55" t="str">
        <f>IF('Indicator Data'!AA134="No data","x",ROUND(IF('Indicator Data'!AA134&gt;CZ$195,10,IF('Indicator Data'!AA134&lt;CZ$194,0,10-(CZ$195-'Indicator Data'!AA134)/(CZ$195-CZ$194)*10)),1))</f>
        <v>x</v>
      </c>
      <c r="DA131" s="55">
        <f t="shared" si="167"/>
        <v>7.2</v>
      </c>
      <c r="DB131" s="55">
        <f t="shared" si="168"/>
        <v>5</v>
      </c>
      <c r="DC131" s="55" t="str">
        <f>IF('Indicator Data'!AF134="No data","x",ROUND(IF('Indicator Data'!AF134&gt;DC$195,10,IF('Indicator Data'!AF134&lt;DC$194,0,10-(DC$195-'Indicator Data'!AF134)/(DC$195-DC$194)*10)),1))</f>
        <v>x</v>
      </c>
      <c r="DD131" s="55">
        <f>IF('Indicator Data'!AG134="No data","x",ROUND(IF('Indicator Data'!AG134&gt;DD$195,10,IF('Indicator Data'!AG134&lt;DD$194,0,10-(DD$195-'Indicator Data'!AG134)/(DD$195-DD$194)*10)),1))</f>
        <v>2.7</v>
      </c>
      <c r="DE131" s="55">
        <f t="shared" si="169"/>
        <v>6.1</v>
      </c>
      <c r="DF131" s="55">
        <f>IF('Indicator Data'!AB134="No data","x",ROUND(IF('Indicator Data'!AB134&gt;DF$195,10,IF('Indicator Data'!AB134&lt;DF$194,0,10-(DF$195-'Indicator Data'!AB134)/(DF$195-DF$194)*10)),1))</f>
        <v>0</v>
      </c>
      <c r="DG131" s="55">
        <f t="shared" si="170"/>
        <v>0.4</v>
      </c>
      <c r="DH131" s="183">
        <f>IF('Indicator Data'!AD134="No data","x",'Indicator Data'!AD134/'Indicator Data'!$CJ134)</f>
        <v>1.3829167966501252E-4</v>
      </c>
      <c r="DI131" s="55">
        <f t="shared" si="171"/>
        <v>8.6</v>
      </c>
      <c r="DJ131" s="55">
        <f>IF('Indicator Data'!AE134="No data","x",ROUND(IF('Indicator Data'!AE134&gt;DJ$195,0,IF('Indicator Data'!AE134&lt;DJ$194,10,(DJ$195-'Indicator Data'!AE134)/(DJ$195-DJ$194)*10)),1))</f>
        <v>0</v>
      </c>
      <c r="DK131" s="55">
        <f t="shared" si="172"/>
        <v>4.3</v>
      </c>
      <c r="DL131" s="55">
        <f t="shared" si="173"/>
        <v>3.6</v>
      </c>
      <c r="DM131" s="57">
        <f t="shared" ref="DM131:DM162" si="250">IF(BL131="x",ROUND((10-GEOMEAN(((10-DL131)/10*9+1),((10-CR131)/10*9+1),((10-DB131)/10*9+1)))/9*10,1),ROUND((10-GEOMEAN(((10-BL131)/10*9+1),((10-DL131)/10*9+1),((10-CR131)/10*9+1),((10-DB131)/10*9+1)))/9*10,1))</f>
        <v>5.2</v>
      </c>
      <c r="DN131" s="58">
        <f t="shared" ref="DN131:DN162" si="251">IF(ROUND(IF(AP131="x",(10-GEOMEAN(((10-AO131)/10*9+1),((10-DM131)/10*9+1),((10-AU131)/10*9+1),((10-AQ131)/10*9+1),((10-AR131)/10*9+1)))/9*10,(10-GEOMEAN(((10-AO131)/10*9+1),((10-DM131)/10*9+1),((10-AP131)/10*9+1),((10-AQ131)/10*9+1),((10-AR131)/10*9+1),((10-AU131)/10*9+1)))/9*10),1)=0,0.1,ROUND(IF(AP131="x",(10-GEOMEAN(((10-AO131)/10*9+1),((10-DM131)/10*9+1),((10-AU131)/10*9+1),((10-AQ131)/10*9+1),((10-AR131)/10*9+1)))/9*10,(10-GEOMEAN(((10-AO131)/10*9+1),((10-DM131)/10*9+1),((10-AP131)/10*9+1),((10-AQ131)/10*9+1),((10-AR131)/10*9+1),((10-AU131)/10*9+1)))/9*10),1))</f>
        <v>5.2</v>
      </c>
      <c r="DO131" s="55">
        <f>ROUND(IF('Indicator Data'!AH134=0,0,IF('Indicator Data'!AH134&gt;DO$195,10,IF('Indicator Data'!AH134&lt;DO$194,0,10-(DO$195-'Indicator Data'!AH134)/(DO$195-DO$194)*10))),1)</f>
        <v>0.3</v>
      </c>
      <c r="DP131" s="55">
        <f>ROUND(IF('Indicator Data'!AI134=0,0,IF(LOG('Indicator Data'!AI134)&gt;LOG(DP$195),10,IF(LOG('Indicator Data'!AI134)&lt;LOG(DP$194),0,10-(LOG(DP$195)-LOG('Indicator Data'!AI134))/(LOG(DP$195)-LOG(DP$194))*10))),1)</f>
        <v>0</v>
      </c>
      <c r="DQ131" s="57">
        <f t="shared" ref="DQ131:DQ162" si="252">ROUND((10-GEOMEAN(((10-DO131)/10*9+1),((10-DP131)/10*9+1)))/9*10,1)</f>
        <v>0.2</v>
      </c>
      <c r="DR131" s="55">
        <f>'Indicator Data'!AJ134</f>
        <v>0</v>
      </c>
      <c r="DS131" s="55">
        <f>'Indicator Data'!AK134</f>
        <v>0</v>
      </c>
      <c r="DT131" s="57">
        <f t="shared" ref="DT131:DT162" si="253">ROUND(IF(DR131=5,10,IF(DS131=5,9,IF(DR131=4,8,IF(DS131=4,7,0)))),1)</f>
        <v>0</v>
      </c>
      <c r="DU131" s="58">
        <f t="shared" ref="DU131:DU162" si="254">ROUND(IF(DT131&gt;5,DT131,DQ131/10*7),1)</f>
        <v>0.1</v>
      </c>
      <c r="DV131" s="15"/>
      <c r="DW131" s="103"/>
    </row>
    <row r="132" spans="1:127" s="4" customFormat="1" x14ac:dyDescent="0.3">
      <c r="A132" s="121" t="str">
        <f>'Indicator Data'!A135</f>
        <v>Pakistan</v>
      </c>
      <c r="B132" s="59" t="str">
        <f>'Indicator Data'!B135</f>
        <v>PAK</v>
      </c>
      <c r="C132" s="55">
        <f>ROUND(IF('Indicator Data'!C135=0,0.1,IF(LOG('Indicator Data'!C135)&gt;C$195,10,IF(LOG('Indicator Data'!C135)&lt;C$194,0,10-(C$195-LOG('Indicator Data'!C135))/(C$195-C$194)*10))),1)</f>
        <v>10</v>
      </c>
      <c r="D132" s="55">
        <f>ROUND(IF('Indicator Data'!D135=0,0.1,IF(LOG('Indicator Data'!D135)&gt;D$195,10,IF(LOG('Indicator Data'!D135)&lt;D$194,0,10-(D$195-LOG('Indicator Data'!D135))/(D$195-D$194)*10))),1)</f>
        <v>10</v>
      </c>
      <c r="E132" s="55">
        <f t="shared" si="214"/>
        <v>10</v>
      </c>
      <c r="F132" s="55">
        <f>IF('Indicator Data'!E135="No data",0.1,(ROUND(IF('Indicator Data'!E135=0,0,IF(LOG('Indicator Data'!E135)&gt;F$195,10,IF(LOG('Indicator Data'!E135)&lt;F$194,0,10-(F$195-LOG('Indicator Data'!E135))/(F$195-F$194)*10))),1)))</f>
        <v>10</v>
      </c>
      <c r="G132" s="55">
        <f>ROUND(IF('Indicator Data'!F135=0,0,IF(LOG('Indicator Data'!F135)&gt;G$195,10,IF(LOG('Indicator Data'!F135)&lt;G$194,0,10-(G$195-LOG('Indicator Data'!F135))/(G$195-G$194)*10))),1)</f>
        <v>7.4</v>
      </c>
      <c r="H132" s="55">
        <f>ROUND(IF('Indicator Data'!G135=0,0,IF(LOG('Indicator Data'!G135)&gt;H$195,10,IF(LOG('Indicator Data'!G135)&lt;H$194,0,10-(H$195-LOG('Indicator Data'!G135))/(H$195-H$194)*10))),1)</f>
        <v>7.4</v>
      </c>
      <c r="I132" s="55">
        <f>ROUND(IF('Indicator Data'!H135=0,0,IF(LOG('Indicator Data'!H135)&gt;I$195,10,IF(LOG('Indicator Data'!H135)&lt;I$194,0,10-(I$195-LOG('Indicator Data'!H135))/(I$195-I$194)*10))),1)</f>
        <v>3.5</v>
      </c>
      <c r="J132" s="55">
        <f t="shared" si="215"/>
        <v>5.8</v>
      </c>
      <c r="K132" s="55">
        <f>ROUND(IF('Indicator Data'!I135=0,0,IF(LOG('Indicator Data'!I135)&gt;K$195,10,IF(LOG('Indicator Data'!I135)&lt;K$194,0,10-(K$195-LOG('Indicator Data'!I135))/(K$195-K$194)*10))),1)</f>
        <v>6.6</v>
      </c>
      <c r="L132" s="55">
        <f t="shared" si="216"/>
        <v>6.2</v>
      </c>
      <c r="M132" s="55">
        <f>ROUND(IF('Indicator Data'!J135=0,0,IF(LOG('Indicator Data'!J135)&gt;M$195,10,IF(LOG('Indicator Data'!J135)&lt;M$194,0,10-(M$195-LOG('Indicator Data'!J135))/(M$195-M$194)*10))),1)</f>
        <v>10</v>
      </c>
      <c r="N132" s="56">
        <f>'Indicator Data'!C135/'Indicator Data'!$CK135</f>
        <v>2.1029823593189034E-3</v>
      </c>
      <c r="O132" s="56">
        <f>'Indicator Data'!D135/'Indicator Data'!$CK135</f>
        <v>3.3846886785122955E-4</v>
      </c>
      <c r="P132" s="56">
        <f>IF(F132=0.1,"x",'Indicator Data'!E135/'Indicator Data'!$CK135)</f>
        <v>9.8233277586427057E-3</v>
      </c>
      <c r="Q132" s="56">
        <f>'Indicator Data'!F135/'Indicator Data'!$CK135</f>
        <v>1.4333512095487671E-6</v>
      </c>
      <c r="R132" s="56">
        <f>'Indicator Data'!G135/'Indicator Data'!$CK135</f>
        <v>4.6544379574879721E-4</v>
      </c>
      <c r="S132" s="56">
        <f>'Indicator Data'!H135/'Indicator Data'!$CK135</f>
        <v>1.5135218086025519E-8</v>
      </c>
      <c r="T132" s="56">
        <f>'Indicator Data'!I135/'Indicator Data'!$CK135</f>
        <v>1.0751671415908227E-4</v>
      </c>
      <c r="U132" s="56">
        <f>'Indicator Data'!J135/'Indicator Data'!$CK135</f>
        <v>1.0407619692404193E-3</v>
      </c>
      <c r="V132" s="55">
        <f t="shared" si="217"/>
        <v>10</v>
      </c>
      <c r="W132" s="55">
        <f t="shared" si="218"/>
        <v>3.4</v>
      </c>
      <c r="X132" s="55">
        <f t="shared" si="219"/>
        <v>8.1999999999999993</v>
      </c>
      <c r="Y132" s="55">
        <f t="shared" si="220"/>
        <v>6.5</v>
      </c>
      <c r="Z132" s="55">
        <f t="shared" si="221"/>
        <v>5.9</v>
      </c>
      <c r="AA132" s="55">
        <f t="shared" si="222"/>
        <v>0.3</v>
      </c>
      <c r="AB132" s="55">
        <f t="shared" si="223"/>
        <v>0</v>
      </c>
      <c r="AC132" s="55">
        <f t="shared" si="224"/>
        <v>0.2</v>
      </c>
      <c r="AD132" s="55">
        <f t="shared" si="225"/>
        <v>0.1</v>
      </c>
      <c r="AE132" s="55">
        <f t="shared" si="226"/>
        <v>0.2</v>
      </c>
      <c r="AF132" s="55">
        <f t="shared" si="227"/>
        <v>0.3</v>
      </c>
      <c r="AG132" s="55">
        <f>ROUND(IF('Indicator Data'!K135=0,0,IF('Indicator Data'!K135&gt;AG$195,10,IF('Indicator Data'!K135&lt;AG$194,0,10-(AG$195-'Indicator Data'!K135)/(AG$195-AG$194)*10))),1)</f>
        <v>1.9</v>
      </c>
      <c r="AH132" s="55">
        <f t="shared" si="228"/>
        <v>10</v>
      </c>
      <c r="AI132" s="55">
        <f t="shared" si="229"/>
        <v>6.7</v>
      </c>
      <c r="AJ132" s="55">
        <f t="shared" si="230"/>
        <v>3.9</v>
      </c>
      <c r="AK132" s="55">
        <f t="shared" si="231"/>
        <v>1.8</v>
      </c>
      <c r="AL132" s="55">
        <f t="shared" si="232"/>
        <v>2.9</v>
      </c>
      <c r="AM132" s="55">
        <f t="shared" si="233"/>
        <v>3.4</v>
      </c>
      <c r="AN132" s="55">
        <f t="shared" si="234"/>
        <v>7.6</v>
      </c>
      <c r="AO132" s="182">
        <f t="shared" si="235"/>
        <v>9.3000000000000007</v>
      </c>
      <c r="AP132" s="182">
        <f t="shared" ref="AP132:AP193" si="255">IF(AND(Y132="x",F132="x"),"x",ROUND((10-GEOMEAN(((10-F132)/10*9+1),((10-Y132)/10*9+1)))/9*10,1))</f>
        <v>8.8000000000000007</v>
      </c>
      <c r="AQ132" s="182">
        <f t="shared" si="236"/>
        <v>6.7</v>
      </c>
      <c r="AR132" s="182">
        <f t="shared" si="237"/>
        <v>3.8</v>
      </c>
      <c r="AS132" s="55">
        <f t="shared" si="238"/>
        <v>4.8</v>
      </c>
      <c r="AT132" s="55">
        <f>IF('Indicator Data'!L135="No data","x",IF('Indicator Data'!CL135&lt;1000,"x",ROUND((IF('Indicator Data'!L135&gt;AT$195,10,IF('Indicator Data'!L135&lt;AT$194,0,10-(AT$195-'Indicator Data'!L135)/(AT$195-AT$194)*10))),1)))</f>
        <v>6.1</v>
      </c>
      <c r="AU132" s="182">
        <f t="shared" si="239"/>
        <v>5.5</v>
      </c>
      <c r="AV132" s="55">
        <f>IF('Indicator Data'!M135="No data","x",ROUND(IF('Indicator Data'!M135=0,0,IF(LOG('Indicator Data'!M135)&gt;AV$195,10,IF(LOG('Indicator Data'!M135)&lt;AV$194,0,10-(AV$195-LOG('Indicator Data'!M135))/(AV$195-AV$194)*10))),1))</f>
        <v>10</v>
      </c>
      <c r="AW132" s="56">
        <f>IF(AV132="x","x",'Indicator Data'!M135/'Indicator Data'!$CK135)</f>
        <v>0.77682543041577135</v>
      </c>
      <c r="AX132" s="55">
        <f t="shared" ref="AX132:AX193" si="256">IF(AV132="x","x",ROUND(IF(AW132&gt;AX$195,10,IF(AW132&lt;AX$194,0,10-(AX$195-AW132)/(AX$195-AX$194)*10)),1))</f>
        <v>8.6</v>
      </c>
      <c r="AY132" s="55">
        <f t="shared" ref="AY132:AY193" si="257">IF(AND(AV132="x",AX132="x"),"x",ROUND((10-GEOMEAN(((10-AV132)/10*9+1),((10-AX132)/10*9+1)))/9*10,1))</f>
        <v>9.4</v>
      </c>
      <c r="AZ132" s="55" t="str">
        <f>IF('Indicator Data'!N135="No data","x",ROUND(IF('Indicator Data'!N135=0,0,IF(LOG('Indicator Data'!N135)&gt;AZ$195,10,IF(LOG('Indicator Data'!N135)&lt;AZ$194,0,10-(AZ$195-LOG('Indicator Data'!N135))/(AZ$195-AZ$194)*10))),1))</f>
        <v>x</v>
      </c>
      <c r="BA132" s="56" t="str">
        <f>IF(AZ132="x","x",'Indicator Data'!N135/'Indicator Data'!$CK135)</f>
        <v>x</v>
      </c>
      <c r="BB132" s="55" t="str">
        <f t="shared" ref="BB132:BB193" si="258">IF(AZ132="x","x",ROUND(IF(BA132&gt;BB$195,10,IF(BA132&lt;BB$194,0,10-(BB$195-BA132)/(BB$195-BB$194)*10)),1))</f>
        <v>x</v>
      </c>
      <c r="BC132" s="55" t="str">
        <f t="shared" ref="BC132:BC193" si="259">IF(AND(AZ132="x",BB132="x"),"x",ROUND((10-GEOMEAN(((10-AZ132)/10*9+1),((10-BB132)/10*9+1)))/9*10,1))</f>
        <v>x</v>
      </c>
      <c r="BD132" s="55" t="str">
        <f>IF('Indicator Data'!O135="No data","x",ROUND(IF('Indicator Data'!O135=0,0,IF(LOG('Indicator Data'!O135)&gt;BD$195,10,IF(LOG('Indicator Data'!O135)&lt;BD$194,0,10-(BD$195-LOG('Indicator Data'!O135))/(BD$195-BD$194)*10))),1))</f>
        <v>x</v>
      </c>
      <c r="BE132" s="56" t="str">
        <f>IF(BD132="x","x",'Indicator Data'!O135/'Indicator Data'!$CK135)</f>
        <v>x</v>
      </c>
      <c r="BF132" s="55" t="str">
        <f t="shared" ref="BF132:BF193" si="260">IF(BD132="x","x",ROUND(IF(BE132&gt;BF$195,10,IF(BE132&lt;BF$194,0,10-(BF$195-BE132)/(BF$195-BF$194)*10)),1))</f>
        <v>x</v>
      </c>
      <c r="BG132" s="55" t="str">
        <f t="shared" ref="BG132:BG193" si="261">IF(AND(BD132="x",BF132="x"),"x",ROUND((10-GEOMEAN(((10-BD132)/10*9+1),((10-BF132)/10*9+1)))/9*10,1))</f>
        <v>x</v>
      </c>
      <c r="BH132" s="55" t="str">
        <f>IF('Indicator Data'!P135="No data","x",ROUND(IF('Indicator Data'!P135=0,0,IF(LOG('Indicator Data'!P135)&gt;BH$195,10,IF(LOG('Indicator Data'!P135)&lt;BH$194,0,10-(BH$195-LOG('Indicator Data'!P135))/(BH$195-BH$194)*10))),1))</f>
        <v>x</v>
      </c>
      <c r="BI132" s="56" t="str">
        <f>IF(BH132="x","x",'Indicator Data'!P135/'Indicator Data'!$CK135)</f>
        <v>x</v>
      </c>
      <c r="BJ132" s="55" t="str">
        <f t="shared" ref="BJ132:BJ193" si="262">IF(BH132="x","x",ROUND(IF(BI132&gt;BJ$195,10,IF(BI132&lt;BJ$194,0,10-(BJ$195-BI132)/(BJ$195-BJ$194)*10)),1))</f>
        <v>x</v>
      </c>
      <c r="BK132" s="55" t="str">
        <f t="shared" ref="BK132:BK193" si="263">IF(AND(BH132="x",BJ132="x"),"x",ROUND((10-GEOMEAN(((10-BH132)/10*9+1),((10-BJ132)/10*9+1)))/9*10,1))</f>
        <v>x</v>
      </c>
      <c r="BL132" s="55">
        <f t="shared" ref="BL132:BL193" si="264">IF(AND(BC132="x",BG132="x",BK132="x",AY132="x"),"x",IF(AND(BC132="x",BG132="x",BK132="x"),AY132,ROUND((10-GEOMEAN(((10-AY132)/10*9+1),((10-BC132)/10*9+1),((10-BG132)/10*9+1),((10-BK132)/10*9+1)))/9*10,1)))</f>
        <v>9.4</v>
      </c>
      <c r="BM132" s="55">
        <f>ROUND(IF('Indicator Data'!Q135=0,0,IF(LOG('Indicator Data'!Q135)&gt;BM$195,10,IF(LOG('Indicator Data'!Q135)&lt;BM$194,0,10-(BM$195-LOG('Indicator Data'!Q135))/(BM$195-BM$194)*10))),1)</f>
        <v>10</v>
      </c>
      <c r="BN132" s="55">
        <f>ROUND(IF('Indicator Data'!R135=0,0,IF(LOG('Indicator Data'!R135)&gt;BN$195,10,IF(LOG('Indicator Data'!R135)&lt;BN$194,0,10-(BN$195-LOG('Indicator Data'!R135))/(BN$195-BN$194)*10))),1)</f>
        <v>10</v>
      </c>
      <c r="BO132" s="55">
        <f t="shared" ref="BO132:BO193" si="265">AVERAGE(BM132,BN132,BN132)</f>
        <v>10</v>
      </c>
      <c r="BP132" s="56">
        <f>'Indicator Data'!Q135/'Indicator Data'!$CK135</f>
        <v>0.67916133358455288</v>
      </c>
      <c r="BQ132" s="56">
        <f>'Indicator Data'!R135/'Indicator Data'!$CK135</f>
        <v>0.2677766034822574</v>
      </c>
      <c r="BR132" s="55">
        <f t="shared" si="240"/>
        <v>6.8</v>
      </c>
      <c r="BS132" s="55">
        <f t="shared" si="241"/>
        <v>3.3</v>
      </c>
      <c r="BT132" s="55">
        <f t="shared" si="242"/>
        <v>4.4666666666666659</v>
      </c>
      <c r="BU132" s="55">
        <f t="shared" ref="BU132:BU193" si="266">ROUND((10-GEOMEAN(((10-BT132)/10*9+1),((10-BO132)/10*9+1)))/9*10,1)</f>
        <v>8.4</v>
      </c>
      <c r="BV132" s="55">
        <f>ROUND(IF('Indicator Data'!S135=0,0,IF(LOG('Indicator Data'!S135)&gt;BV$195,10,IF(LOG('Indicator Data'!S135)&lt;BV$194,0,10-(BV$195-LOG('Indicator Data'!S135))/(BV$195-BV$194)*10))),1)</f>
        <v>10</v>
      </c>
      <c r="BW132" s="55">
        <f>ROUND(IF('Indicator Data'!T135=0,0,IF(LOG('Indicator Data'!T135)&gt;BW$195,10,IF(LOG('Indicator Data'!T135)&lt;BW$194,0,10-(BW$195-LOG('Indicator Data'!T135))/(BW$195-BW$194)*10))),1)</f>
        <v>9.3000000000000007</v>
      </c>
      <c r="BX132" s="55">
        <f t="shared" ref="BX132:BX193" si="267">AVERAGE(BV132,BW132,BW132)</f>
        <v>9.5333333333333332</v>
      </c>
      <c r="BY132" s="56">
        <f>'Indicator Data'!S135/'Indicator Data'!$CK135</f>
        <v>0.62250924880143388</v>
      </c>
      <c r="BZ132" s="56">
        <f>'Indicator Data'!T135/'Indicator Data'!$CK135</f>
        <v>0.17683988811712217</v>
      </c>
      <c r="CA132" s="55">
        <f t="shared" si="243"/>
        <v>10</v>
      </c>
      <c r="CB132" s="55">
        <f t="shared" si="244"/>
        <v>1.8</v>
      </c>
      <c r="CC132" s="55">
        <f t="shared" ref="CC132:CC193" si="268">AVERAGE(CA132,CB132,CB132)</f>
        <v>4.5333333333333341</v>
      </c>
      <c r="CD132" s="55">
        <f t="shared" ref="CD132:CD193" si="269">ROUND((10-GEOMEAN(((10-CC132)/10*9+1),((10-BX132)/10*9+1)))/9*10,1)</f>
        <v>7.9</v>
      </c>
      <c r="CE132" s="55">
        <f t="shared" ref="CE132:CE193" si="270">ROUND((10-GEOMEAN(((10-CD132)/10*9+1),((10-BU132)/10*9+1)))/9*10,1)</f>
        <v>8.1999999999999993</v>
      </c>
      <c r="CF132" s="55">
        <f>ROUND(IF('Indicator Data'!U135=0,0,IF(LOG('Indicator Data'!U135)&gt;CF$195,10,IF(LOG('Indicator Data'!U135)&lt;CF$194,0,10-(CF$195-LOG('Indicator Data'!U135))/(CF$195-CF$194)*10))),1)</f>
        <v>9.5</v>
      </c>
      <c r="CG132" s="56">
        <f>'Indicator Data'!U135/'Indicator Data'!$CK135</f>
        <v>0.22388396811367944</v>
      </c>
      <c r="CH132" s="55">
        <f t="shared" si="245"/>
        <v>2.5</v>
      </c>
      <c r="CI132" s="55">
        <f t="shared" ref="CI132:CI193" si="271">ROUND((10-GEOMEAN(((10-CF132)/10*9+1),((10-CH132)/10*9+1)))/9*10,1)</f>
        <v>7.4</v>
      </c>
      <c r="CJ132" s="55">
        <f>ROUND(IF('Indicator Data'!V135=0,0,IF(LOG('Indicator Data'!V135)&gt;CJ$195,10,IF(LOG('Indicator Data'!V135)&lt;CJ$194,0,10-(CJ$195-LOG('Indicator Data'!V135))/(CJ$195-CJ$194)*10))),1)</f>
        <v>10</v>
      </c>
      <c r="CK132" s="56">
        <f>IF('Indicator Data'!V135/'Indicator Data'!$CK135&gt;1,1,'Indicator Data'!V135/'Indicator Data'!$CK135)</f>
        <v>0.78964157788190159</v>
      </c>
      <c r="CL132" s="55">
        <f t="shared" si="246"/>
        <v>7.9</v>
      </c>
      <c r="CM132" s="55">
        <f t="shared" ref="CM132:CM193" si="272">ROUND((10-GEOMEAN(((10-CJ132)/10*9+1),((10-CL132)/10*9+1)))/9*10,1)</f>
        <v>9.1999999999999993</v>
      </c>
      <c r="CN132" s="55">
        <f>ROUND(IF('Indicator Data'!W135=0,0,IF(LOG('Indicator Data'!W135)&gt;CN$195,10,IF(LOG('Indicator Data'!W135)&lt;CN$194,0,10-(CN$195-LOG('Indicator Data'!W135))/(CN$195-CN$194)*10))),1)</f>
        <v>10</v>
      </c>
      <c r="CO132" s="56">
        <f>'Indicator Data'!W135/'Indicator Data'!$CK135</f>
        <v>0.86166829001718437</v>
      </c>
      <c r="CP132" s="55">
        <f t="shared" si="247"/>
        <v>8.6</v>
      </c>
      <c r="CQ132" s="55">
        <f t="shared" ref="CQ132:CQ193" si="273">ROUND((10-GEOMEAN(((10-CN132)/10*9+1),((10-CP132)/10*9+1)))/9*10,1)</f>
        <v>9.4</v>
      </c>
      <c r="CR132" s="55">
        <f t="shared" si="248"/>
        <v>8.6999999999999993</v>
      </c>
      <c r="CS132" s="55">
        <f>IF('Indicator Data'!BZ135="No data","x",ROUND(IF('Indicator Data'!BZ135&gt;CS$195,0,IF('Indicator Data'!BZ135&lt;CS$194,10,(CS$195-'Indicator Data'!BZ135)/(CS$195-CS$194)*10)),1))</f>
        <v>4.5</v>
      </c>
      <c r="CT132" s="55">
        <f>IF('Indicator Data'!CA135="No data","x",ROUND(IF('Indicator Data'!CA135&gt;CT$195,0,IF('Indicator Data'!CA135&lt;CT$194,10,(CT$195-'Indicator Data'!CA135)/(CT$195-CT$194)*10)),1))</f>
        <v>1.4</v>
      </c>
      <c r="CU132" s="55">
        <f>IF('Indicator Data'!AC135="No data","x",ROUND(IF('Indicator Data'!AC135&gt;CU$195,0,IF('Indicator Data'!AC135&lt;CU$194,10,(CU$195-'Indicator Data'!AC135)/(CU$195-CU$194)*10)),1))</f>
        <v>4</v>
      </c>
      <c r="CV132" s="55">
        <f t="shared" si="249"/>
        <v>3.3</v>
      </c>
      <c r="CW132" s="55">
        <f>IF('Indicator Data'!X135="No data","x",ROUND(IF(LOG('Indicator Data'!X135)&gt;CW$195,10,IF(LOG('Indicator Data'!X135)&lt;CW$194,0,10-(CW$195-LOG('Indicator Data'!X135))/(CW$195-CW$194)*10)),1))</f>
        <v>8.1</v>
      </c>
      <c r="CX132" s="55">
        <f>IF('Indicator Data'!Y135="No data","x",ROUND(IF('Indicator Data'!Y135&gt;CX$195,10,IF('Indicator Data'!Y135&lt;CX$194,0,10-(CX$195-'Indicator Data'!Y135)/(CX$195-CX$194)*10)),1))</f>
        <v>5.3</v>
      </c>
      <c r="CY132" s="55">
        <f>IF('Indicator Data'!Z135="No data","x",ROUND(IF('Indicator Data'!Z135&gt;CY$195,10,IF('Indicator Data'!Z135&lt;CY$194,0,10-(CY$195-'Indicator Data'!Z135)/(CY$195-CY$194)*10)),1))</f>
        <v>3.7</v>
      </c>
      <c r="CZ132" s="55">
        <f>IF('Indicator Data'!AA135="No data","x",ROUND(IF('Indicator Data'!AA135&gt;CZ$195,10,IF('Indicator Data'!AA135&lt;CZ$194,0,10-(CZ$195-'Indicator Data'!AA135)/(CZ$195-CZ$194)*10)),1))</f>
        <v>10</v>
      </c>
      <c r="DA132" s="55">
        <f t="shared" ref="DA132:DA193" si="274">ROUND(AVERAGE(CW132:CZ132),1)</f>
        <v>6.8</v>
      </c>
      <c r="DB132" s="55">
        <f t="shared" ref="DB132:DB193" si="275">ROUND(AVERAGE(CV132,DA132,DA132),1)</f>
        <v>5.6</v>
      </c>
      <c r="DC132" s="55">
        <f>IF('Indicator Data'!AF135="No data","x",ROUND(IF('Indicator Data'!AF135&gt;DC$195,10,IF('Indicator Data'!AF135&lt;DC$194,0,10-(DC$195-'Indicator Data'!AF135)/(DC$195-DC$194)*10)),1))</f>
        <v>4.5</v>
      </c>
      <c r="DD132" s="55">
        <f>IF('Indicator Data'!AG135="No data","x",ROUND(IF('Indicator Data'!AG135&gt;DD$195,10,IF('Indicator Data'!AG135&lt;DD$194,0,10-(DD$195-'Indicator Data'!AG135)/(DD$195-DD$194)*10)),1))</f>
        <v>5.2</v>
      </c>
      <c r="DE132" s="55">
        <f t="shared" ref="DE132:DE193" si="276">ROUND(AVERAGE(CW132,CX132,CY132,CZ132,DC132,DD132),1)</f>
        <v>6.1</v>
      </c>
      <c r="DF132" s="55">
        <f>IF('Indicator Data'!AB135="No data","x",ROUND(IF('Indicator Data'!AB135&gt;DF$195,10,IF('Indicator Data'!AB135&lt;DF$194,0,10-(DF$195-'Indicator Data'!AB135)/(DF$195-DF$194)*10)),1))</f>
        <v>3.5</v>
      </c>
      <c r="DG132" s="55">
        <f t="shared" ref="DG132:DG193" si="277">IF(AND(CT132="x",CS132="x",CU132="x"),"x",ROUND(AVERAGE(CS132:CU132,DF132),1))</f>
        <v>3.4</v>
      </c>
      <c r="DH132" s="183">
        <f>IF('Indicator Data'!AD135="No data","x",'Indicator Data'!AD135/'Indicator Data'!$CJ135)</f>
        <v>6.2443054997583011E-5</v>
      </c>
      <c r="DI132" s="55">
        <f t="shared" ref="DI132:DI193" si="278">IF(DH132="x","x",ROUND(IF(DH132&gt;DI$195,0,IF(DH132&lt;DI$194,10,(DI$195-DH132)/(DI$195-DI$194)*10)),1))</f>
        <v>9.4</v>
      </c>
      <c r="DJ132" s="55">
        <f>IF('Indicator Data'!AE135="No data","x",ROUND(IF('Indicator Data'!AE135&gt;DJ$195,0,IF('Indicator Data'!AE135&lt;DJ$194,10,(DJ$195-'Indicator Data'!AE135)/(DJ$195-DJ$194)*10)),1))</f>
        <v>6</v>
      </c>
      <c r="DK132" s="55">
        <f t="shared" ref="DK132:DK193" si="279">IF(AND(DI132="x",DJ132="x"),"x",ROUND(AVERAGE(DI132:DJ132),1))</f>
        <v>7.7</v>
      </c>
      <c r="DL132" s="55">
        <f t="shared" ref="DL132:DL193" si="280">ROUND(AVERAGE(DG132,DK132,DE132),1)</f>
        <v>5.7</v>
      </c>
      <c r="DM132" s="57">
        <f t="shared" si="250"/>
        <v>7.8</v>
      </c>
      <c r="DN132" s="58">
        <f t="shared" si="251"/>
        <v>7.4</v>
      </c>
      <c r="DO132" s="55">
        <f>ROUND(IF('Indicator Data'!AH135=0,0,IF('Indicator Data'!AH135&gt;DO$195,10,IF('Indicator Data'!AH135&lt;DO$194,0,10-(DO$195-'Indicator Data'!AH135)/(DO$195-DO$194)*10))),1)</f>
        <v>10</v>
      </c>
      <c r="DP132" s="55">
        <f>ROUND(IF('Indicator Data'!AI135=0,0,IF(LOG('Indicator Data'!AI135)&gt;LOG(DP$195),10,IF(LOG('Indicator Data'!AI135)&lt;LOG(DP$194),0,10-(LOG(DP$195)-LOG('Indicator Data'!AI135))/(LOG(DP$195)-LOG(DP$194))*10))),1)</f>
        <v>9.3000000000000007</v>
      </c>
      <c r="DQ132" s="57">
        <f t="shared" si="252"/>
        <v>9.6999999999999993</v>
      </c>
      <c r="DR132" s="55">
        <f>'Indicator Data'!AJ135</f>
        <v>0</v>
      </c>
      <c r="DS132" s="55">
        <f>'Indicator Data'!AK135</f>
        <v>4</v>
      </c>
      <c r="DT132" s="57">
        <f t="shared" si="253"/>
        <v>7</v>
      </c>
      <c r="DU132" s="58">
        <f t="shared" si="254"/>
        <v>7</v>
      </c>
      <c r="DV132" s="15"/>
      <c r="DW132" s="103"/>
    </row>
    <row r="133" spans="1:127" s="4" customFormat="1" x14ac:dyDescent="0.3">
      <c r="A133" s="121" t="str">
        <f>'Indicator Data'!A136</f>
        <v>Palau</v>
      </c>
      <c r="B133" s="59" t="str">
        <f>'Indicator Data'!B136</f>
        <v>PLW</v>
      </c>
      <c r="C133" s="55">
        <f>ROUND(IF('Indicator Data'!C136=0,0.1,IF(LOG('Indicator Data'!C136)&gt;C$195,10,IF(LOG('Indicator Data'!C136)&lt;C$194,0,10-(C$195-LOG('Indicator Data'!C136))/(C$195-C$194)*10))),1)</f>
        <v>0.1</v>
      </c>
      <c r="D133" s="55">
        <f>ROUND(IF('Indicator Data'!D136=0,0.1,IF(LOG('Indicator Data'!D136)&gt;D$195,10,IF(LOG('Indicator Data'!D136)&lt;D$194,0,10-(D$195-LOG('Indicator Data'!D136))/(D$195-D$194)*10))),1)</f>
        <v>0.1</v>
      </c>
      <c r="E133" s="55">
        <f t="shared" si="214"/>
        <v>0.1</v>
      </c>
      <c r="F133" s="55">
        <f>IF('Indicator Data'!E136="No data",0.1,(ROUND(IF('Indicator Data'!E136=0,0,IF(LOG('Indicator Data'!E136)&gt;F$195,10,IF(LOG('Indicator Data'!E136)&lt;F$194,0,10-(F$195-LOG('Indicator Data'!E136))/(F$195-F$194)*10))),1)))</f>
        <v>0.1</v>
      </c>
      <c r="G133" s="55">
        <f>ROUND(IF('Indicator Data'!F136=0,0,IF(LOG('Indicator Data'!F136)&gt;G$195,10,IF(LOG('Indicator Data'!F136)&lt;G$194,0,10-(G$195-LOG('Indicator Data'!F136))/(G$195-G$194)*10))),1)</f>
        <v>3.6</v>
      </c>
      <c r="H133" s="55">
        <f>ROUND(IF('Indicator Data'!G136=0,0,IF(LOG('Indicator Data'!G136)&gt;H$195,10,IF(LOG('Indicator Data'!G136)&lt;H$194,0,10-(H$195-LOG('Indicator Data'!G136))/(H$195-H$194)*10))),1)</f>
        <v>1.5</v>
      </c>
      <c r="I133" s="55">
        <f>ROUND(IF('Indicator Data'!H136=0,0,IF(LOG('Indicator Data'!H136)&gt;I$195,10,IF(LOG('Indicator Data'!H136)&lt;I$194,0,10-(I$195-LOG('Indicator Data'!H136))/(I$195-I$194)*10))),1)</f>
        <v>5.2</v>
      </c>
      <c r="J133" s="55">
        <f t="shared" si="215"/>
        <v>3.6</v>
      </c>
      <c r="K133" s="55">
        <f>ROUND(IF('Indicator Data'!I136=0,0,IF(LOG('Indicator Data'!I136)&gt;K$195,10,IF(LOG('Indicator Data'!I136)&lt;K$194,0,10-(K$195-LOG('Indicator Data'!I136))/(K$195-K$194)*10))),1)</f>
        <v>1.7</v>
      </c>
      <c r="L133" s="55">
        <f t="shared" si="216"/>
        <v>2.7</v>
      </c>
      <c r="M133" s="55">
        <f>ROUND(IF('Indicator Data'!J136=0,0,IF(LOG('Indicator Data'!J136)&gt;M$195,10,IF(LOG('Indicator Data'!J136)&lt;M$194,0,10-(M$195-LOG('Indicator Data'!J136))/(M$195-M$194)*10))),1)</f>
        <v>0</v>
      </c>
      <c r="N133" s="56">
        <f>'Indicator Data'!C136/'Indicator Data'!$CK136</f>
        <v>0</v>
      </c>
      <c r="O133" s="56">
        <f>'Indicator Data'!D136/'Indicator Data'!$CK136</f>
        <v>0</v>
      </c>
      <c r="P133" s="56" t="str">
        <f>IF(F133=0.1,"x",'Indicator Data'!E136/'Indicator Data'!$CK136)</f>
        <v>x</v>
      </c>
      <c r="Q133" s="56">
        <f>'Indicator Data'!F136/'Indicator Data'!$CK136</f>
        <v>6.7822084448828141E-5</v>
      </c>
      <c r="R133" s="56">
        <f>'Indicator Data'!G136/'Indicator Data'!$CK136</f>
        <v>1.8390352731200977E-2</v>
      </c>
      <c r="S133" s="56">
        <f>'Indicator Data'!H136/'Indicator Data'!$CK136</f>
        <v>2.047015170729416E-3</v>
      </c>
      <c r="T133" s="56">
        <f>'Indicator Data'!I136/'Indicator Data'!$CK136</f>
        <v>3.4028462730731298E-3</v>
      </c>
      <c r="U133" s="56">
        <f>'Indicator Data'!J136/'Indicator Data'!$CK136</f>
        <v>0</v>
      </c>
      <c r="V133" s="55">
        <f t="shared" si="217"/>
        <v>0</v>
      </c>
      <c r="W133" s="55">
        <f t="shared" si="218"/>
        <v>0</v>
      </c>
      <c r="X133" s="55">
        <f t="shared" si="219"/>
        <v>0</v>
      </c>
      <c r="Y133" s="55">
        <f t="shared" si="220"/>
        <v>0.1</v>
      </c>
      <c r="Z133" s="55">
        <f t="shared" si="221"/>
        <v>9.6</v>
      </c>
      <c r="AA133" s="55">
        <f t="shared" si="222"/>
        <v>10</v>
      </c>
      <c r="AB133" s="55">
        <f t="shared" si="223"/>
        <v>4.0999999999999996</v>
      </c>
      <c r="AC133" s="55">
        <f t="shared" si="224"/>
        <v>8.3000000000000007</v>
      </c>
      <c r="AD133" s="55">
        <f t="shared" si="225"/>
        <v>3.4</v>
      </c>
      <c r="AE133" s="55">
        <f t="shared" si="226"/>
        <v>6.5</v>
      </c>
      <c r="AF133" s="55">
        <f t="shared" si="227"/>
        <v>0</v>
      </c>
      <c r="AG133" s="55">
        <f>ROUND(IF('Indicator Data'!K136=0,0,IF('Indicator Data'!K136&gt;AG$195,10,IF('Indicator Data'!K136&lt;AG$194,0,10-(AG$195-'Indicator Data'!K136)/(AG$195-AG$194)*10))),1)</f>
        <v>0</v>
      </c>
      <c r="AH133" s="55">
        <f t="shared" si="228"/>
        <v>0.1</v>
      </c>
      <c r="AI133" s="55">
        <f t="shared" si="229"/>
        <v>0.1</v>
      </c>
      <c r="AJ133" s="55">
        <f t="shared" si="230"/>
        <v>5.8</v>
      </c>
      <c r="AK133" s="55">
        <f t="shared" si="231"/>
        <v>4.7</v>
      </c>
      <c r="AL133" s="55">
        <f t="shared" si="232"/>
        <v>5.3</v>
      </c>
      <c r="AM133" s="55">
        <f t="shared" si="233"/>
        <v>2.6</v>
      </c>
      <c r="AN133" s="55">
        <f t="shared" si="234"/>
        <v>0</v>
      </c>
      <c r="AO133" s="182">
        <f t="shared" si="235"/>
        <v>0.1</v>
      </c>
      <c r="AP133" s="182">
        <f t="shared" si="255"/>
        <v>0.1</v>
      </c>
      <c r="AQ133" s="182">
        <f t="shared" si="236"/>
        <v>7.7</v>
      </c>
      <c r="AR133" s="182">
        <f t="shared" si="237"/>
        <v>4.9000000000000004</v>
      </c>
      <c r="AS133" s="55">
        <f t="shared" si="238"/>
        <v>0</v>
      </c>
      <c r="AT133" s="55" t="str">
        <f>IF('Indicator Data'!L136="No data","x",IF('Indicator Data'!CL136&lt;1000,"x",ROUND((IF('Indicator Data'!L136&gt;AT$195,10,IF('Indicator Data'!L136&lt;AT$194,0,10-(AT$195-'Indicator Data'!L136)/(AT$195-AT$194)*10))),1)))</f>
        <v>x</v>
      </c>
      <c r="AU133" s="182">
        <f t="shared" si="239"/>
        <v>0</v>
      </c>
      <c r="AV133" s="55">
        <f>IF('Indicator Data'!M136="No data","x",ROUND(IF('Indicator Data'!M136=0,0,IF(LOG('Indicator Data'!M136)&gt;AV$195,10,IF(LOG('Indicator Data'!M136)&lt;AV$194,0,10-(AV$195-LOG('Indicator Data'!M136))/(AV$195-AV$194)*10))),1))</f>
        <v>0</v>
      </c>
      <c r="AW133" s="56">
        <f>IF(AV133="x","x",'Indicator Data'!M136/'Indicator Data'!$CK136)</f>
        <v>0</v>
      </c>
      <c r="AX133" s="55">
        <f t="shared" si="256"/>
        <v>0</v>
      </c>
      <c r="AY133" s="55">
        <f t="shared" si="257"/>
        <v>0</v>
      </c>
      <c r="AZ133" s="55" t="str">
        <f>IF('Indicator Data'!N136="No data","x",ROUND(IF('Indicator Data'!N136=0,0,IF(LOG('Indicator Data'!N136)&gt;AZ$195,10,IF(LOG('Indicator Data'!N136)&lt;AZ$194,0,10-(AZ$195-LOG('Indicator Data'!N136))/(AZ$195-AZ$194)*10))),1))</f>
        <v>x</v>
      </c>
      <c r="BA133" s="56" t="str">
        <f>IF(AZ133="x","x",'Indicator Data'!N136/'Indicator Data'!$CK136)</f>
        <v>x</v>
      </c>
      <c r="BB133" s="55" t="str">
        <f t="shared" si="258"/>
        <v>x</v>
      </c>
      <c r="BC133" s="55" t="str">
        <f t="shared" si="259"/>
        <v>x</v>
      </c>
      <c r="BD133" s="55" t="str">
        <f>IF('Indicator Data'!O136="No data","x",ROUND(IF('Indicator Data'!O136=0,0,IF(LOG('Indicator Data'!O136)&gt;BD$195,10,IF(LOG('Indicator Data'!O136)&lt;BD$194,0,10-(BD$195-LOG('Indicator Data'!O136))/(BD$195-BD$194)*10))),1))</f>
        <v>x</v>
      </c>
      <c r="BE133" s="56" t="str">
        <f>IF(BD133="x","x",'Indicator Data'!O136/'Indicator Data'!$CK136)</f>
        <v>x</v>
      </c>
      <c r="BF133" s="55" t="str">
        <f t="shared" si="260"/>
        <v>x</v>
      </c>
      <c r="BG133" s="55" t="str">
        <f t="shared" si="261"/>
        <v>x</v>
      </c>
      <c r="BH133" s="55" t="str">
        <f>IF('Indicator Data'!P136="No data","x",ROUND(IF('Indicator Data'!P136=0,0,IF(LOG('Indicator Data'!P136)&gt;BH$195,10,IF(LOG('Indicator Data'!P136)&lt;BH$194,0,10-(BH$195-LOG('Indicator Data'!P136))/(BH$195-BH$194)*10))),1))</f>
        <v>x</v>
      </c>
      <c r="BI133" s="56" t="str">
        <f>IF(BH133="x","x",'Indicator Data'!P136/'Indicator Data'!$CK136)</f>
        <v>x</v>
      </c>
      <c r="BJ133" s="55" t="str">
        <f t="shared" si="262"/>
        <v>x</v>
      </c>
      <c r="BK133" s="55" t="str">
        <f t="shared" si="263"/>
        <v>x</v>
      </c>
      <c r="BL133" s="55">
        <f t="shared" si="264"/>
        <v>0</v>
      </c>
      <c r="BM133" s="55">
        <f>ROUND(IF('Indicator Data'!Q136=0,0,IF(LOG('Indicator Data'!Q136)&gt;BM$195,10,IF(LOG('Indicator Data'!Q136)&lt;BM$194,0,10-(BM$195-LOG('Indicator Data'!Q136))/(BM$195-BM$194)*10))),1)</f>
        <v>0</v>
      </c>
      <c r="BN133" s="55">
        <f>ROUND(IF('Indicator Data'!R136=0,0,IF(LOG('Indicator Data'!R136)&gt;BN$195,10,IF(LOG('Indicator Data'!R136)&lt;BN$194,0,10-(BN$195-LOG('Indicator Data'!R136))/(BN$195-BN$194)*10))),1)</f>
        <v>0</v>
      </c>
      <c r="BO133" s="55">
        <f t="shared" si="265"/>
        <v>0</v>
      </c>
      <c r="BP133" s="56">
        <f>'Indicator Data'!Q136/'Indicator Data'!$CK136</f>
        <v>0</v>
      </c>
      <c r="BQ133" s="56">
        <f>'Indicator Data'!R136/'Indicator Data'!$CK136</f>
        <v>0</v>
      </c>
      <c r="BR133" s="55">
        <f t="shared" si="240"/>
        <v>0</v>
      </c>
      <c r="BS133" s="55">
        <f t="shared" si="241"/>
        <v>0</v>
      </c>
      <c r="BT133" s="55">
        <f t="shared" si="242"/>
        <v>0</v>
      </c>
      <c r="BU133" s="55">
        <f t="shared" si="266"/>
        <v>0</v>
      </c>
      <c r="BV133" s="55">
        <f>ROUND(IF('Indicator Data'!S136=0,0,IF(LOG('Indicator Data'!S136)&gt;BV$195,10,IF(LOG('Indicator Data'!S136)&lt;BV$194,0,10-(BV$195-LOG('Indicator Data'!S136))/(BV$195-BV$194)*10))),1)</f>
        <v>0</v>
      </c>
      <c r="BW133" s="55">
        <f>ROUND(IF('Indicator Data'!T136=0,0,IF(LOG('Indicator Data'!T136)&gt;BW$195,10,IF(LOG('Indicator Data'!T136)&lt;BW$194,0,10-(BW$195-LOG('Indicator Data'!T136))/(BW$195-BW$194)*10))),1)</f>
        <v>0</v>
      </c>
      <c r="BX133" s="55">
        <f t="shared" si="267"/>
        <v>0</v>
      </c>
      <c r="BY133" s="56">
        <f>'Indicator Data'!S136/'Indicator Data'!$CK136</f>
        <v>0</v>
      </c>
      <c r="BZ133" s="56">
        <f>'Indicator Data'!T136/'Indicator Data'!$CK136</f>
        <v>0</v>
      </c>
      <c r="CA133" s="55">
        <f t="shared" si="243"/>
        <v>0</v>
      </c>
      <c r="CB133" s="55">
        <f t="shared" si="244"/>
        <v>0</v>
      </c>
      <c r="CC133" s="55">
        <f t="shared" si="268"/>
        <v>0</v>
      </c>
      <c r="CD133" s="55">
        <f t="shared" si="269"/>
        <v>0</v>
      </c>
      <c r="CE133" s="55">
        <f t="shared" si="270"/>
        <v>0</v>
      </c>
      <c r="CF133" s="55">
        <f>ROUND(IF('Indicator Data'!U136=0,0,IF(LOG('Indicator Data'!U136)&gt;CF$195,10,IF(LOG('Indicator Data'!U136)&lt;CF$194,0,10-(CF$195-LOG('Indicator Data'!U136))/(CF$195-CF$194)*10))),1)</f>
        <v>0</v>
      </c>
      <c r="CG133" s="56">
        <f>'Indicator Data'!U136/'Indicator Data'!$CK136</f>
        <v>0</v>
      </c>
      <c r="CH133" s="55">
        <f t="shared" si="245"/>
        <v>0</v>
      </c>
      <c r="CI133" s="55">
        <f t="shared" si="271"/>
        <v>0</v>
      </c>
      <c r="CJ133" s="55">
        <f>ROUND(IF('Indicator Data'!V136=0,0,IF(LOG('Indicator Data'!V136)&gt;CJ$195,10,IF(LOG('Indicator Data'!V136)&lt;CJ$194,0,10-(CJ$195-LOG('Indicator Data'!V136))/(CJ$195-CJ$194)*10))),1)</f>
        <v>4.5</v>
      </c>
      <c r="CK133" s="56">
        <f>IF('Indicator Data'!V136/'Indicator Data'!$CK136&gt;1,1,'Indicator Data'!V136/'Indicator Data'!$CK136)</f>
        <v>0.63667429756704708</v>
      </c>
      <c r="CL133" s="55">
        <f t="shared" si="246"/>
        <v>6.4</v>
      </c>
      <c r="CM133" s="55">
        <f t="shared" si="272"/>
        <v>5.5</v>
      </c>
      <c r="CN133" s="55">
        <f>ROUND(IF('Indicator Data'!W136=0,0,IF(LOG('Indicator Data'!W136)&gt;CN$195,10,IF(LOG('Indicator Data'!W136)&lt;CN$194,0,10-(CN$195-LOG('Indicator Data'!W136))/(CN$195-CN$194)*10))),1)</f>
        <v>3.8</v>
      </c>
      <c r="CO133" s="56">
        <f>'Indicator Data'!W136/'Indicator Data'!$CK136</f>
        <v>0.22809922450472031</v>
      </c>
      <c r="CP133" s="55">
        <f t="shared" si="247"/>
        <v>2.2999999999999998</v>
      </c>
      <c r="CQ133" s="55">
        <f t="shared" si="273"/>
        <v>3.1</v>
      </c>
      <c r="CR133" s="55">
        <f t="shared" si="248"/>
        <v>2.5</v>
      </c>
      <c r="CS133" s="55">
        <f>IF('Indicator Data'!BZ136="No data","x",ROUND(IF('Indicator Data'!BZ136&gt;CS$195,0,IF('Indicator Data'!BZ136&lt;CS$194,10,(CS$195-'Indicator Data'!BZ136)/(CS$195-CS$194)*10)),1))</f>
        <v>0</v>
      </c>
      <c r="CT133" s="55">
        <f>IF('Indicator Data'!CA136="No data","x",ROUND(IF('Indicator Data'!CA136&gt;CT$195,0,IF('Indicator Data'!CA136&lt;CT$194,10,(CT$195-'Indicator Data'!CA136)/(CT$195-CT$194)*10)),1))</f>
        <v>0</v>
      </c>
      <c r="CU133" s="55" t="str">
        <f>IF('Indicator Data'!AC136="No data","x",ROUND(IF('Indicator Data'!AC136&gt;CU$195,0,IF('Indicator Data'!AC136&lt;CU$194,10,(CU$195-'Indicator Data'!AC136)/(CU$195-CU$194)*10)),1))</f>
        <v>x</v>
      </c>
      <c r="CV133" s="55">
        <f t="shared" si="249"/>
        <v>0</v>
      </c>
      <c r="CW133" s="55">
        <f>IF('Indicator Data'!X136="No data","x",ROUND(IF(LOG('Indicator Data'!X136)&gt;CW$195,10,IF(LOG('Indicator Data'!X136)&lt;CW$194,0,10-(CW$195-LOG('Indicator Data'!X136))/(CW$195-CW$194)*10)),1))</f>
        <v>5.3</v>
      </c>
      <c r="CX133" s="55">
        <f>IF('Indicator Data'!Y136="No data","x",ROUND(IF('Indicator Data'!Y136&gt;CX$195,10,IF('Indicator Data'!Y136&lt;CX$194,0,10-(CX$195-'Indicator Data'!Y136)/(CX$195-CX$194)*10)),1))</f>
        <v>2.5</v>
      </c>
      <c r="CY133" s="55">
        <f>IF('Indicator Data'!Z136="No data","x",ROUND(IF('Indicator Data'!Z136&gt;CY$195,10,IF('Indicator Data'!Z136&lt;CY$194,0,10-(CY$195-'Indicator Data'!Z136)/(CY$195-CY$194)*10)),1))</f>
        <v>8</v>
      </c>
      <c r="CZ133" s="55" t="str">
        <f>IF('Indicator Data'!AA136="No data","x",ROUND(IF('Indicator Data'!AA136&gt;CZ$195,10,IF('Indicator Data'!AA136&lt;CZ$194,0,10-(CZ$195-'Indicator Data'!AA136)/(CZ$195-CZ$194)*10)),1))</f>
        <v>x</v>
      </c>
      <c r="DA133" s="55">
        <f t="shared" si="274"/>
        <v>5.3</v>
      </c>
      <c r="DB133" s="55">
        <f t="shared" si="275"/>
        <v>3.5</v>
      </c>
      <c r="DC133" s="55" t="str">
        <f>IF('Indicator Data'!AF136="No data","x",ROUND(IF('Indicator Data'!AF136&gt;DC$195,10,IF('Indicator Data'!AF136&lt;DC$194,0,10-(DC$195-'Indicator Data'!AF136)/(DC$195-DC$194)*10)),1))</f>
        <v>x</v>
      </c>
      <c r="DD133" s="55" t="str">
        <f>IF('Indicator Data'!AG136="No data","x",ROUND(IF('Indicator Data'!AG136&gt;DD$195,10,IF('Indicator Data'!AG136&lt;DD$194,0,10-(DD$195-'Indicator Data'!AG136)/(DD$195-DD$194)*10)),1))</f>
        <v>x</v>
      </c>
      <c r="DE133" s="55">
        <f t="shared" si="276"/>
        <v>5.3</v>
      </c>
      <c r="DF133" s="55">
        <f>IF('Indicator Data'!AB136="No data","x",ROUND(IF('Indicator Data'!AB136&gt;DF$195,10,IF('Indicator Data'!AB136&lt;DF$194,0,10-(DF$195-'Indicator Data'!AB136)/(DF$195-DF$194)*10)),1))</f>
        <v>0</v>
      </c>
      <c r="DG133" s="55">
        <f t="shared" si="277"/>
        <v>0</v>
      </c>
      <c r="DH133" s="183">
        <f>IF('Indicator Data'!AD136="No data","x",'Indicator Data'!AD136/'Indicator Data'!$CJ136)</f>
        <v>6.1107716237986782E-4</v>
      </c>
      <c r="DI133" s="55">
        <f t="shared" si="278"/>
        <v>3.9</v>
      </c>
      <c r="DJ133" s="55">
        <f>IF('Indicator Data'!AE136="No data","x",ROUND(IF('Indicator Data'!AE136&gt;DJ$195,0,IF('Indicator Data'!AE136&lt;DJ$194,10,(DJ$195-'Indicator Data'!AE136)/(DJ$195-DJ$194)*10)),1))</f>
        <v>2</v>
      </c>
      <c r="DK133" s="55">
        <f t="shared" si="279"/>
        <v>3</v>
      </c>
      <c r="DL133" s="55">
        <f t="shared" si="280"/>
        <v>2.8</v>
      </c>
      <c r="DM133" s="57">
        <f t="shared" si="250"/>
        <v>2.2999999999999998</v>
      </c>
      <c r="DN133" s="58">
        <f t="shared" si="251"/>
        <v>3.2</v>
      </c>
      <c r="DO133" s="55">
        <f>ROUND(IF('Indicator Data'!AH136=0,0,IF('Indicator Data'!AH136&gt;DO$195,10,IF('Indicator Data'!AH136&lt;DO$194,0,10-(DO$195-'Indicator Data'!AH136)/(DO$195-DO$194)*10))),1)</f>
        <v>0</v>
      </c>
      <c r="DP133" s="55">
        <f>ROUND(IF('Indicator Data'!AI136=0,0,IF(LOG('Indicator Data'!AI136)&gt;LOG(DP$195),10,IF(LOG('Indicator Data'!AI136)&lt;LOG(DP$194),0,10-(LOG(DP$195)-LOG('Indicator Data'!AI136))/(LOG(DP$195)-LOG(DP$194))*10))),1)</f>
        <v>0</v>
      </c>
      <c r="DQ133" s="57">
        <f t="shared" si="252"/>
        <v>0</v>
      </c>
      <c r="DR133" s="55">
        <f>'Indicator Data'!AJ136</f>
        <v>0</v>
      </c>
      <c r="DS133" s="55">
        <f>'Indicator Data'!AK136</f>
        <v>0</v>
      </c>
      <c r="DT133" s="57">
        <f t="shared" si="253"/>
        <v>0</v>
      </c>
      <c r="DU133" s="58">
        <f t="shared" si="254"/>
        <v>0</v>
      </c>
      <c r="DV133" s="15"/>
      <c r="DW133" s="103"/>
    </row>
    <row r="134" spans="1:127" s="4" customFormat="1" x14ac:dyDescent="0.3">
      <c r="A134" s="121" t="str">
        <f>'Indicator Data'!A137</f>
        <v>Palestine</v>
      </c>
      <c r="B134" s="59" t="str">
        <f>'Indicator Data'!B137</f>
        <v>PSE</v>
      </c>
      <c r="C134" s="55">
        <f>ROUND(IF('Indicator Data'!C137=0,0.1,IF(LOG('Indicator Data'!C137)&gt;C$195,10,IF(LOG('Indicator Data'!C137)&lt;C$194,0,10-(C$195-LOG('Indicator Data'!C137))/(C$195-C$194)*10))),1)</f>
        <v>7</v>
      </c>
      <c r="D134" s="55">
        <f>ROUND(IF('Indicator Data'!D137=0,0.1,IF(LOG('Indicator Data'!D137)&gt;D$195,10,IF(LOG('Indicator Data'!D137)&lt;D$194,0,10-(D$195-LOG('Indicator Data'!D137))/(D$195-D$194)*10))),1)</f>
        <v>4.7</v>
      </c>
      <c r="E134" s="55">
        <f t="shared" si="214"/>
        <v>6</v>
      </c>
      <c r="F134" s="55">
        <f>IF('Indicator Data'!E137="No data",0.1,(ROUND(IF('Indicator Data'!E137=0,0,IF(LOG('Indicator Data'!E137)&gt;F$195,10,IF(LOG('Indicator Data'!E137)&lt;F$194,0,10-(F$195-LOG('Indicator Data'!E137))/(F$195-F$194)*10))),1)))</f>
        <v>3.1</v>
      </c>
      <c r="G134" s="55">
        <f>ROUND(IF('Indicator Data'!F137=0,0,IF(LOG('Indicator Data'!F137)&gt;G$195,10,IF(LOG('Indicator Data'!F137)&lt;G$194,0,10-(G$195-LOG('Indicator Data'!F137))/(G$195-G$194)*10))),1)</f>
        <v>4.9000000000000004</v>
      </c>
      <c r="H134" s="55">
        <f>ROUND(IF('Indicator Data'!G137=0,0,IF(LOG('Indicator Data'!G137)&gt;H$195,10,IF(LOG('Indicator Data'!G137)&lt;H$194,0,10-(H$195-LOG('Indicator Data'!G137))/(H$195-H$194)*10))),1)</f>
        <v>0</v>
      </c>
      <c r="I134" s="55">
        <f>ROUND(IF('Indicator Data'!H137=0,0,IF(LOG('Indicator Data'!H137)&gt;I$195,10,IF(LOG('Indicator Data'!H137)&lt;I$194,0,10-(I$195-LOG('Indicator Data'!H137))/(I$195-I$194)*10))),1)</f>
        <v>0</v>
      </c>
      <c r="J134" s="55">
        <f t="shared" si="215"/>
        <v>0</v>
      </c>
      <c r="K134" s="55">
        <f>ROUND(IF('Indicator Data'!I137=0,0,IF(LOG('Indicator Data'!I137)&gt;K$195,10,IF(LOG('Indicator Data'!I137)&lt;K$194,0,10-(K$195-LOG('Indicator Data'!I137))/(K$195-K$194)*10))),1)</f>
        <v>0</v>
      </c>
      <c r="L134" s="55">
        <f t="shared" si="216"/>
        <v>0</v>
      </c>
      <c r="M134" s="55">
        <f>ROUND(IF('Indicator Data'!J137=0,0,IF(LOG('Indicator Data'!J137)&gt;M$195,10,IF(LOG('Indicator Data'!J137)&lt;M$194,0,10-(M$195-LOG('Indicator Data'!J137))/(M$195-M$194)*10))),1)</f>
        <v>0</v>
      </c>
      <c r="N134" s="56">
        <f>'Indicator Data'!C137/'Indicator Data'!$CK137</f>
        <v>1.3416269677287132E-3</v>
      </c>
      <c r="O134" s="56">
        <f>'Indicator Data'!D137/'Indicator Data'!$CK137</f>
        <v>5.3464969093470681E-5</v>
      </c>
      <c r="P134" s="56">
        <f>IF(F134=0.1,"x",'Indicator Data'!E137/'Indicator Data'!$CK137)</f>
        <v>3.8009240580520433E-4</v>
      </c>
      <c r="Q134" s="56">
        <f>'Indicator Data'!F137/'Indicator Data'!$CK137</f>
        <v>1.8993954948739901E-6</v>
      </c>
      <c r="R134" s="56">
        <f>'Indicator Data'!G137/'Indicator Data'!$CK137</f>
        <v>0</v>
      </c>
      <c r="S134" s="56">
        <f>'Indicator Data'!H137/'Indicator Data'!$CK137</f>
        <v>0</v>
      </c>
      <c r="T134" s="56">
        <f>'Indicator Data'!I137/'Indicator Data'!$CK137</f>
        <v>0</v>
      </c>
      <c r="U134" s="56">
        <f>'Indicator Data'!J137/'Indicator Data'!$CK137</f>
        <v>0</v>
      </c>
      <c r="V134" s="55">
        <f t="shared" si="217"/>
        <v>6.7</v>
      </c>
      <c r="W134" s="55">
        <f t="shared" si="218"/>
        <v>0.5</v>
      </c>
      <c r="X134" s="55">
        <f t="shared" si="219"/>
        <v>4.3</v>
      </c>
      <c r="Y134" s="55">
        <f t="shared" si="220"/>
        <v>0.3</v>
      </c>
      <c r="Z134" s="55">
        <f t="shared" si="221"/>
        <v>6.2</v>
      </c>
      <c r="AA134" s="55">
        <f t="shared" si="222"/>
        <v>0</v>
      </c>
      <c r="AB134" s="55">
        <f t="shared" si="223"/>
        <v>0</v>
      </c>
      <c r="AC134" s="55">
        <f t="shared" si="224"/>
        <v>0</v>
      </c>
      <c r="AD134" s="55">
        <f t="shared" si="225"/>
        <v>0</v>
      </c>
      <c r="AE134" s="55">
        <f t="shared" si="226"/>
        <v>0</v>
      </c>
      <c r="AF134" s="55">
        <f t="shared" si="227"/>
        <v>0</v>
      </c>
      <c r="AG134" s="55">
        <f>ROUND(IF('Indicator Data'!K137=0,0,IF('Indicator Data'!K137&gt;AG$195,10,IF('Indicator Data'!K137&lt;AG$194,0,10-(AG$195-'Indicator Data'!K137)/(AG$195-AG$194)*10))),1)</f>
        <v>0</v>
      </c>
      <c r="AH134" s="55">
        <f t="shared" si="228"/>
        <v>6.9</v>
      </c>
      <c r="AI134" s="55">
        <f t="shared" si="229"/>
        <v>2.6</v>
      </c>
      <c r="AJ134" s="55">
        <f t="shared" si="230"/>
        <v>0</v>
      </c>
      <c r="AK134" s="55">
        <f t="shared" si="231"/>
        <v>0</v>
      </c>
      <c r="AL134" s="55">
        <f t="shared" si="232"/>
        <v>0</v>
      </c>
      <c r="AM134" s="55">
        <f t="shared" si="233"/>
        <v>0</v>
      </c>
      <c r="AN134" s="55">
        <f t="shared" si="234"/>
        <v>0</v>
      </c>
      <c r="AO134" s="182">
        <f t="shared" si="235"/>
        <v>5.2</v>
      </c>
      <c r="AP134" s="182">
        <f t="shared" si="255"/>
        <v>1.8</v>
      </c>
      <c r="AQ134" s="182">
        <f t="shared" si="236"/>
        <v>5.6</v>
      </c>
      <c r="AR134" s="182">
        <f t="shared" si="237"/>
        <v>0</v>
      </c>
      <c r="AS134" s="55">
        <f t="shared" si="238"/>
        <v>0</v>
      </c>
      <c r="AT134" s="55">
        <f>IF('Indicator Data'!L137="No data","x",IF('Indicator Data'!CL137&lt;1000,"x",ROUND((IF('Indicator Data'!L137&gt;AT$195,10,IF('Indicator Data'!L137&lt;AT$194,0,10-(AT$195-'Indicator Data'!L137)/(AT$195-AT$194)*10))),1)))</f>
        <v>0</v>
      </c>
      <c r="AU134" s="182">
        <f t="shared" si="239"/>
        <v>0</v>
      </c>
      <c r="AV134" s="55">
        <f>IF('Indicator Data'!M137="No data","x",ROUND(IF('Indicator Data'!M137=0,0,IF(LOG('Indicator Data'!M137)&gt;AV$195,10,IF(LOG('Indicator Data'!M137)&lt;AV$194,0,10-(AV$195-LOG('Indicator Data'!M137))/(AV$195-AV$194)*10))),1))</f>
        <v>0</v>
      </c>
      <c r="AW134" s="56">
        <f>IF(AV134="x","x",'Indicator Data'!M137/'Indicator Data'!$CK137)</f>
        <v>0</v>
      </c>
      <c r="AX134" s="55">
        <f t="shared" si="256"/>
        <v>0</v>
      </c>
      <c r="AY134" s="55">
        <f t="shared" si="257"/>
        <v>0</v>
      </c>
      <c r="AZ134" s="55" t="str">
        <f>IF('Indicator Data'!N137="No data","x",ROUND(IF('Indicator Data'!N137=0,0,IF(LOG('Indicator Data'!N137)&gt;AZ$195,10,IF(LOG('Indicator Data'!N137)&lt;AZ$194,0,10-(AZ$195-LOG('Indicator Data'!N137))/(AZ$195-AZ$194)*10))),1))</f>
        <v>x</v>
      </c>
      <c r="BA134" s="56" t="str">
        <f>IF(AZ134="x","x",'Indicator Data'!N137/'Indicator Data'!$CK137)</f>
        <v>x</v>
      </c>
      <c r="BB134" s="55" t="str">
        <f t="shared" si="258"/>
        <v>x</v>
      </c>
      <c r="BC134" s="55" t="str">
        <f t="shared" si="259"/>
        <v>x</v>
      </c>
      <c r="BD134" s="55" t="str">
        <f>IF('Indicator Data'!O137="No data","x",ROUND(IF('Indicator Data'!O137=0,0,IF(LOG('Indicator Data'!O137)&gt;BD$195,10,IF(LOG('Indicator Data'!O137)&lt;BD$194,0,10-(BD$195-LOG('Indicator Data'!O137))/(BD$195-BD$194)*10))),1))</f>
        <v>x</v>
      </c>
      <c r="BE134" s="56" t="str">
        <f>IF(BD134="x","x",'Indicator Data'!O137/'Indicator Data'!$CK137)</f>
        <v>x</v>
      </c>
      <c r="BF134" s="55" t="str">
        <f t="shared" si="260"/>
        <v>x</v>
      </c>
      <c r="BG134" s="55" t="str">
        <f t="shared" si="261"/>
        <v>x</v>
      </c>
      <c r="BH134" s="55" t="str">
        <f>IF('Indicator Data'!P137="No data","x",ROUND(IF('Indicator Data'!P137=0,0,IF(LOG('Indicator Data'!P137)&gt;BH$195,10,IF(LOG('Indicator Data'!P137)&lt;BH$194,0,10-(BH$195-LOG('Indicator Data'!P137))/(BH$195-BH$194)*10))),1))</f>
        <v>x</v>
      </c>
      <c r="BI134" s="56" t="str">
        <f>IF(BH134="x","x",'Indicator Data'!P137/'Indicator Data'!$CK137)</f>
        <v>x</v>
      </c>
      <c r="BJ134" s="55" t="str">
        <f t="shared" si="262"/>
        <v>x</v>
      </c>
      <c r="BK134" s="55" t="str">
        <f t="shared" si="263"/>
        <v>x</v>
      </c>
      <c r="BL134" s="55">
        <f t="shared" si="264"/>
        <v>0</v>
      </c>
      <c r="BM134" s="55">
        <f>ROUND(IF('Indicator Data'!Q137=0,0,IF(LOG('Indicator Data'!Q137)&gt;BM$195,10,IF(LOG('Indicator Data'!Q137)&lt;BM$194,0,10-(BM$195-LOG('Indicator Data'!Q137))/(BM$195-BM$194)*10))),1)</f>
        <v>0</v>
      </c>
      <c r="BN134" s="55">
        <f>ROUND(IF('Indicator Data'!R137=0,0,IF(LOG('Indicator Data'!R137)&gt;BN$195,10,IF(LOG('Indicator Data'!R137)&lt;BN$194,0,10-(BN$195-LOG('Indicator Data'!R137))/(BN$195-BN$194)*10))),1)</f>
        <v>0</v>
      </c>
      <c r="BO134" s="55">
        <f t="shared" si="265"/>
        <v>0</v>
      </c>
      <c r="BP134" s="56">
        <f>'Indicator Data'!Q137/'Indicator Data'!$CK137</f>
        <v>0</v>
      </c>
      <c r="BQ134" s="56">
        <f>'Indicator Data'!R137/'Indicator Data'!$CK137</f>
        <v>0</v>
      </c>
      <c r="BR134" s="55">
        <f t="shared" si="240"/>
        <v>0</v>
      </c>
      <c r="BS134" s="55">
        <f t="shared" si="241"/>
        <v>0</v>
      </c>
      <c r="BT134" s="55">
        <f t="shared" si="242"/>
        <v>0</v>
      </c>
      <c r="BU134" s="55">
        <f t="shared" si="266"/>
        <v>0</v>
      </c>
      <c r="BV134" s="55">
        <f>ROUND(IF('Indicator Data'!S137=0,0,IF(LOG('Indicator Data'!S137)&gt;BV$195,10,IF(LOG('Indicator Data'!S137)&lt;BV$194,0,10-(BV$195-LOG('Indicator Data'!S137))/(BV$195-BV$194)*10))),1)</f>
        <v>0</v>
      </c>
      <c r="BW134" s="55">
        <f>ROUND(IF('Indicator Data'!T137=0,0,IF(LOG('Indicator Data'!T137)&gt;BW$195,10,IF(LOG('Indicator Data'!T137)&lt;BW$194,0,10-(BW$195-LOG('Indicator Data'!T137))/(BW$195-BW$194)*10))),1)</f>
        <v>0</v>
      </c>
      <c r="BX134" s="55">
        <f t="shared" si="267"/>
        <v>0</v>
      </c>
      <c r="BY134" s="56">
        <f>'Indicator Data'!S137/'Indicator Data'!$CK137</f>
        <v>0</v>
      </c>
      <c r="BZ134" s="56">
        <f>'Indicator Data'!T137/'Indicator Data'!$CK137</f>
        <v>0</v>
      </c>
      <c r="CA134" s="55">
        <f t="shared" si="243"/>
        <v>0</v>
      </c>
      <c r="CB134" s="55">
        <f t="shared" si="244"/>
        <v>0</v>
      </c>
      <c r="CC134" s="55">
        <f t="shared" si="268"/>
        <v>0</v>
      </c>
      <c r="CD134" s="55">
        <f t="shared" si="269"/>
        <v>0</v>
      </c>
      <c r="CE134" s="55">
        <f t="shared" si="270"/>
        <v>0</v>
      </c>
      <c r="CF134" s="55">
        <f>ROUND(IF('Indicator Data'!U137=0,0,IF(LOG('Indicator Data'!U137)&gt;CF$195,10,IF(LOG('Indicator Data'!U137)&lt;CF$194,0,10-(CF$195-LOG('Indicator Data'!U137))/(CF$195-CF$194)*10))),1)</f>
        <v>5.4</v>
      </c>
      <c r="CG134" s="56">
        <f>'Indicator Data'!U137/'Indicator Data'!$CK137</f>
        <v>1.2766038637048675E-2</v>
      </c>
      <c r="CH134" s="55">
        <f t="shared" si="245"/>
        <v>0.1</v>
      </c>
      <c r="CI134" s="55">
        <f t="shared" si="271"/>
        <v>3.2</v>
      </c>
      <c r="CJ134" s="55">
        <f>ROUND(IF('Indicator Data'!V137=0,0,IF(LOG('Indicator Data'!V137)&gt;CJ$195,10,IF(LOG('Indicator Data'!V137)&lt;CJ$194,0,10-(CJ$195-LOG('Indicator Data'!V137))/(CJ$195-CJ$194)*10))),1)</f>
        <v>8.1</v>
      </c>
      <c r="CK134" s="56">
        <f>IF('Indicator Data'!V137/'Indicator Data'!$CK137&gt;1,1,'Indicator Data'!V137/'Indicator Data'!$CK137)</f>
        <v>0.9547563264104727</v>
      </c>
      <c r="CL134" s="55">
        <f t="shared" si="246"/>
        <v>9.5</v>
      </c>
      <c r="CM134" s="55">
        <f t="shared" si="272"/>
        <v>8.9</v>
      </c>
      <c r="CN134" s="55">
        <f>ROUND(IF('Indicator Data'!W137=0,0,IF(LOG('Indicator Data'!W137)&gt;CN$195,10,IF(LOG('Indicator Data'!W137)&lt;CN$194,0,10-(CN$195-LOG('Indicator Data'!W137))/(CN$195-CN$194)*10))),1)</f>
        <v>7.3</v>
      </c>
      <c r="CO134" s="56">
        <f>'Indicator Data'!W137/'Indicator Data'!$CK137</f>
        <v>0.26128492786370316</v>
      </c>
      <c r="CP134" s="55">
        <f t="shared" si="247"/>
        <v>2.6</v>
      </c>
      <c r="CQ134" s="55">
        <f t="shared" si="273"/>
        <v>5.4</v>
      </c>
      <c r="CR134" s="55">
        <f t="shared" si="248"/>
        <v>5.3</v>
      </c>
      <c r="CS134" s="55">
        <f>IF('Indicator Data'!BZ137="No data","x",ROUND(IF('Indicator Data'!BZ137&gt;CS$195,0,IF('Indicator Data'!BZ137&lt;CS$194,10,(CS$195-'Indicator Data'!BZ137)/(CS$195-CS$194)*10)),1))</f>
        <v>0.3</v>
      </c>
      <c r="CT134" s="55">
        <f>IF('Indicator Data'!CA137="No data","x",ROUND(IF('Indicator Data'!CA137&gt;CT$195,0,IF('Indicator Data'!CA137&lt;CT$194,10,(CT$195-'Indicator Data'!CA137)/(CT$195-CT$194)*10)),1))</f>
        <v>0.5</v>
      </c>
      <c r="CU134" s="55" t="str">
        <f>IF('Indicator Data'!AC137="No data","x",ROUND(IF('Indicator Data'!AC137&gt;CU$195,0,IF('Indicator Data'!AC137&lt;CU$194,10,(CU$195-'Indicator Data'!AC137)/(CU$195-CU$194)*10)),1))</f>
        <v>x</v>
      </c>
      <c r="CV134" s="55">
        <f t="shared" si="249"/>
        <v>0.4</v>
      </c>
      <c r="CW134" s="55">
        <f>IF('Indicator Data'!X137="No data","x",ROUND(IF(LOG('Indicator Data'!X137)&gt;CW$195,10,IF(LOG('Indicator Data'!X137)&lt;CW$194,0,10-(CW$195-LOG('Indicator Data'!X137))/(CW$195-CW$194)*10)),1))</f>
        <v>9.6</v>
      </c>
      <c r="CX134" s="55">
        <f>IF('Indicator Data'!Y137="No data","x",ROUND(IF('Indicator Data'!Y137&gt;CX$195,10,IF('Indicator Data'!Y137&lt;CX$194,0,10-(CX$195-'Indicator Data'!Y137)/(CX$195-CX$194)*10)),1))</f>
        <v>5.8</v>
      </c>
      <c r="CY134" s="55">
        <f>IF('Indicator Data'!Z137="No data","x",ROUND(IF('Indicator Data'!Z137&gt;CY$195,10,IF('Indicator Data'!Z137&lt;CY$194,0,10-(CY$195-'Indicator Data'!Z137)/(CY$195-CY$194)*10)),1))</f>
        <v>7.6</v>
      </c>
      <c r="CZ134" s="55">
        <f>IF('Indicator Data'!AA137="No data","x",ROUND(IF('Indicator Data'!AA137&gt;CZ$195,10,IF('Indicator Data'!AA137&lt;CZ$194,0,10-(CZ$195-'Indicator Data'!AA137)/(CZ$195-CZ$194)*10)),1))</f>
        <v>9.6999999999999993</v>
      </c>
      <c r="DA134" s="55">
        <f t="shared" si="274"/>
        <v>8.1999999999999993</v>
      </c>
      <c r="DB134" s="55">
        <f t="shared" si="275"/>
        <v>5.6</v>
      </c>
      <c r="DC134" s="55">
        <f>IF('Indicator Data'!AF137="No data","x",ROUND(IF('Indicator Data'!AF137&gt;DC$195,10,IF('Indicator Data'!AF137&lt;DC$194,0,10-(DC$195-'Indicator Data'!AF137)/(DC$195-DC$194)*10)),1))</f>
        <v>4.4000000000000004</v>
      </c>
      <c r="DD134" s="55">
        <f>IF('Indicator Data'!AG137="No data","x",ROUND(IF('Indicator Data'!AG137&gt;DD$195,10,IF('Indicator Data'!AG137&lt;DD$194,0,10-(DD$195-'Indicator Data'!AG137)/(DD$195-DD$194)*10)),1))</f>
        <v>5.9</v>
      </c>
      <c r="DE134" s="55">
        <f t="shared" si="276"/>
        <v>7.2</v>
      </c>
      <c r="DF134" s="55">
        <f>IF('Indicator Data'!AB137="No data","x",ROUND(IF('Indicator Data'!AB137&gt;DF$195,10,IF('Indicator Data'!AB137&lt;DF$194,0,10-(DF$195-'Indicator Data'!AB137)/(DF$195-DF$194)*10)),1))</f>
        <v>0.1</v>
      </c>
      <c r="DG134" s="55">
        <f t="shared" si="277"/>
        <v>0.3</v>
      </c>
      <c r="DH134" s="183">
        <f>IF('Indicator Data'!AD137="No data","x",'Indicator Data'!AD137/'Indicator Data'!$CJ137)</f>
        <v>1.0238040463144861E-4</v>
      </c>
      <c r="DI134" s="55">
        <f t="shared" si="278"/>
        <v>9</v>
      </c>
      <c r="DJ134" s="55" t="str">
        <f>IF('Indicator Data'!AE137="No data","x",ROUND(IF('Indicator Data'!AE137&gt;DJ$195,0,IF('Indicator Data'!AE137&lt;DJ$194,10,(DJ$195-'Indicator Data'!AE137)/(DJ$195-DJ$194)*10)),1))</f>
        <v>x</v>
      </c>
      <c r="DK134" s="55">
        <f t="shared" si="279"/>
        <v>9</v>
      </c>
      <c r="DL134" s="55">
        <f t="shared" si="280"/>
        <v>5.5</v>
      </c>
      <c r="DM134" s="57">
        <f t="shared" si="250"/>
        <v>4.4000000000000004</v>
      </c>
      <c r="DN134" s="58">
        <f t="shared" si="251"/>
        <v>3.2</v>
      </c>
      <c r="DO134" s="55">
        <f>ROUND(IF('Indicator Data'!AH137=0,0,IF('Indicator Data'!AH137&gt;DO$195,10,IF('Indicator Data'!AH137&lt;DO$194,0,10-(DO$195-'Indicator Data'!AH137)/(DO$195-DO$194)*10))),1)</f>
        <v>1.5</v>
      </c>
      <c r="DP134" s="55">
        <f>ROUND(IF('Indicator Data'!AI137=0,0,IF(LOG('Indicator Data'!AI137)&gt;LOG(DP$195),10,IF(LOG('Indicator Data'!AI137)&lt;LOG(DP$194),0,10-(LOG(DP$195)-LOG('Indicator Data'!AI137))/(LOG(DP$195)-LOG(DP$194))*10))),1)</f>
        <v>7.9</v>
      </c>
      <c r="DQ134" s="57">
        <f t="shared" si="252"/>
        <v>5.6</v>
      </c>
      <c r="DR134" s="55">
        <f>'Indicator Data'!AJ137</f>
        <v>0</v>
      </c>
      <c r="DS134" s="55">
        <f>'Indicator Data'!AK137</f>
        <v>4</v>
      </c>
      <c r="DT134" s="57">
        <f t="shared" si="253"/>
        <v>7</v>
      </c>
      <c r="DU134" s="58">
        <f t="shared" si="254"/>
        <v>7</v>
      </c>
      <c r="DV134" s="15"/>
      <c r="DW134" s="103"/>
    </row>
    <row r="135" spans="1:127" s="4" customFormat="1" x14ac:dyDescent="0.3">
      <c r="A135" s="121" t="str">
        <f>'Indicator Data'!A138</f>
        <v>Panama</v>
      </c>
      <c r="B135" s="59" t="str">
        <f>'Indicator Data'!B138</f>
        <v>PAN</v>
      </c>
      <c r="C135" s="55">
        <f>ROUND(IF('Indicator Data'!C138=0,0.1,IF(LOG('Indicator Data'!C138)&gt;C$195,10,IF(LOG('Indicator Data'!C138)&lt;C$194,0,10-(C$195-LOG('Indicator Data'!C138))/(C$195-C$194)*10))),1)</f>
        <v>7.3</v>
      </c>
      <c r="D135" s="55">
        <f>ROUND(IF('Indicator Data'!D138=0,0.1,IF(LOG('Indicator Data'!D138)&gt;D$195,10,IF(LOG('Indicator Data'!D138)&lt;D$194,0,10-(D$195-LOG('Indicator Data'!D138))/(D$195-D$194)*10))),1)</f>
        <v>8.6999999999999993</v>
      </c>
      <c r="E135" s="55">
        <f t="shared" si="214"/>
        <v>8.1</v>
      </c>
      <c r="F135" s="55">
        <f>IF('Indicator Data'!E138="No data",0.1,(ROUND(IF('Indicator Data'!E138=0,0,IF(LOG('Indicator Data'!E138)&gt;F$195,10,IF(LOG('Indicator Data'!E138)&lt;F$194,0,10-(F$195-LOG('Indicator Data'!E138))/(F$195-F$194)*10))),1)))</f>
        <v>4.5</v>
      </c>
      <c r="G135" s="55">
        <f>ROUND(IF('Indicator Data'!F138=0,0,IF(LOG('Indicator Data'!F138)&gt;G$195,10,IF(LOG('Indicator Data'!F138)&lt;G$194,0,10-(G$195-LOG('Indicator Data'!F138))/(G$195-G$194)*10))),1)</f>
        <v>7.6</v>
      </c>
      <c r="H135" s="55">
        <f>ROUND(IF('Indicator Data'!G138=0,0,IF(LOG('Indicator Data'!G138)&gt;H$195,10,IF(LOG('Indicator Data'!G138)&lt;H$194,0,10-(H$195-LOG('Indicator Data'!G138))/(H$195-H$194)*10))),1)</f>
        <v>2.7</v>
      </c>
      <c r="I135" s="55">
        <f>ROUND(IF('Indicator Data'!H138=0,0,IF(LOG('Indicator Data'!H138)&gt;I$195,10,IF(LOG('Indicator Data'!H138)&lt;I$194,0,10-(I$195-LOG('Indicator Data'!H138))/(I$195-I$194)*10))),1)</f>
        <v>0</v>
      </c>
      <c r="J135" s="55">
        <f t="shared" si="215"/>
        <v>1.4</v>
      </c>
      <c r="K135" s="55">
        <f>ROUND(IF('Indicator Data'!I138=0,0,IF(LOG('Indicator Data'!I138)&gt;K$195,10,IF(LOG('Indicator Data'!I138)&lt;K$194,0,10-(K$195-LOG('Indicator Data'!I138))/(K$195-K$194)*10))),1)</f>
        <v>5.5</v>
      </c>
      <c r="L135" s="55">
        <f t="shared" si="216"/>
        <v>3.7</v>
      </c>
      <c r="M135" s="55">
        <f>ROUND(IF('Indicator Data'!J138=0,0,IF(LOG('Indicator Data'!J138)&gt;M$195,10,IF(LOG('Indicator Data'!J138)&lt;M$194,0,10-(M$195-LOG('Indicator Data'!J138))/(M$195-M$194)*10))),1)</f>
        <v>0</v>
      </c>
      <c r="N135" s="56">
        <f>'Indicator Data'!C138/'Indicator Data'!$CK138</f>
        <v>2.0852913165707431E-3</v>
      </c>
      <c r="O135" s="56">
        <f>'Indicator Data'!D138/'Indicator Data'!$CK138</f>
        <v>1.0202512828969904E-3</v>
      </c>
      <c r="P135" s="56">
        <f>IF(F135=0.1,"x",'Indicator Data'!E138/'Indicator Data'!$CK138)</f>
        <v>1.6569392245297237E-3</v>
      </c>
      <c r="Q135" s="56">
        <f>'Indicator Data'!F138/'Indicator Data'!$CK138</f>
        <v>9.6473956626169728E-5</v>
      </c>
      <c r="R135" s="56">
        <f>'Indicator Data'!G138/'Indicator Data'!$CK138</f>
        <v>3.1709584361929257E-4</v>
      </c>
      <c r="S135" s="56">
        <f>'Indicator Data'!H138/'Indicator Data'!$CK138</f>
        <v>0</v>
      </c>
      <c r="T135" s="56">
        <f>'Indicator Data'!I138/'Indicator Data'!$CK138</f>
        <v>1.4132244517911642E-3</v>
      </c>
      <c r="U135" s="56">
        <f>'Indicator Data'!J138/'Indicator Data'!$CK138</f>
        <v>0</v>
      </c>
      <c r="V135" s="55">
        <f t="shared" si="217"/>
        <v>10</v>
      </c>
      <c r="W135" s="55">
        <f t="shared" si="218"/>
        <v>10</v>
      </c>
      <c r="X135" s="55">
        <f t="shared" si="219"/>
        <v>10</v>
      </c>
      <c r="Y135" s="55">
        <f t="shared" si="220"/>
        <v>1.1000000000000001</v>
      </c>
      <c r="Z135" s="55">
        <f t="shared" si="221"/>
        <v>10</v>
      </c>
      <c r="AA135" s="55">
        <f t="shared" si="222"/>
        <v>0.2</v>
      </c>
      <c r="AB135" s="55">
        <f t="shared" si="223"/>
        <v>0</v>
      </c>
      <c r="AC135" s="55">
        <f t="shared" si="224"/>
        <v>0.1</v>
      </c>
      <c r="AD135" s="55">
        <f t="shared" si="225"/>
        <v>1.4</v>
      </c>
      <c r="AE135" s="55">
        <f t="shared" si="226"/>
        <v>0.8</v>
      </c>
      <c r="AF135" s="55">
        <f t="shared" si="227"/>
        <v>0</v>
      </c>
      <c r="AG135" s="55">
        <f>ROUND(IF('Indicator Data'!K138=0,0,IF('Indicator Data'!K138&gt;AG$195,10,IF('Indicator Data'!K138&lt;AG$194,0,10-(AG$195-'Indicator Data'!K138)/(AG$195-AG$194)*10))),1)</f>
        <v>2.9</v>
      </c>
      <c r="AH135" s="55">
        <f t="shared" si="228"/>
        <v>8.6999999999999993</v>
      </c>
      <c r="AI135" s="55">
        <f t="shared" si="229"/>
        <v>9.4</v>
      </c>
      <c r="AJ135" s="55">
        <f t="shared" si="230"/>
        <v>1.5</v>
      </c>
      <c r="AK135" s="55">
        <f t="shared" si="231"/>
        <v>0</v>
      </c>
      <c r="AL135" s="55">
        <f t="shared" si="232"/>
        <v>0.8</v>
      </c>
      <c r="AM135" s="55">
        <f t="shared" si="233"/>
        <v>3.5</v>
      </c>
      <c r="AN135" s="55">
        <f t="shared" si="234"/>
        <v>0</v>
      </c>
      <c r="AO135" s="182">
        <f t="shared" si="235"/>
        <v>9.3000000000000007</v>
      </c>
      <c r="AP135" s="182">
        <f t="shared" si="255"/>
        <v>3</v>
      </c>
      <c r="AQ135" s="182">
        <f t="shared" si="236"/>
        <v>9.1</v>
      </c>
      <c r="AR135" s="182">
        <f t="shared" si="237"/>
        <v>2.4</v>
      </c>
      <c r="AS135" s="55">
        <f t="shared" si="238"/>
        <v>1.5</v>
      </c>
      <c r="AT135" s="55">
        <f>IF('Indicator Data'!L138="No data","x",IF('Indicator Data'!CL138&lt;1000,"x",ROUND((IF('Indicator Data'!L138&gt;AT$195,10,IF('Indicator Data'!L138&lt;AT$194,0,10-(AT$195-'Indicator Data'!L138)/(AT$195-AT$194)*10))),1)))</f>
        <v>1</v>
      </c>
      <c r="AU135" s="182">
        <f t="shared" si="239"/>
        <v>1.3</v>
      </c>
      <c r="AV135" s="55" t="str">
        <f>IF('Indicator Data'!M138="No data","x",ROUND(IF('Indicator Data'!M138=0,0,IF(LOG('Indicator Data'!M138)&gt;AV$195,10,IF(LOG('Indicator Data'!M138)&lt;AV$194,0,10-(AV$195-LOG('Indicator Data'!M138))/(AV$195-AV$194)*10))),1))</f>
        <v>x</v>
      </c>
      <c r="AW135" s="56" t="str">
        <f>IF(AV135="x","x",'Indicator Data'!M138/'Indicator Data'!$CK138)</f>
        <v>x</v>
      </c>
      <c r="AX135" s="55" t="str">
        <f t="shared" si="256"/>
        <v>x</v>
      </c>
      <c r="AY135" s="55" t="str">
        <f t="shared" si="257"/>
        <v>x</v>
      </c>
      <c r="AZ135" s="55" t="str">
        <f>IF('Indicator Data'!N138="No data","x",ROUND(IF('Indicator Data'!N138=0,0,IF(LOG('Indicator Data'!N138)&gt;AZ$195,10,IF(LOG('Indicator Data'!N138)&lt;AZ$194,0,10-(AZ$195-LOG('Indicator Data'!N138))/(AZ$195-AZ$194)*10))),1))</f>
        <v>x</v>
      </c>
      <c r="BA135" s="56" t="str">
        <f>IF(AZ135="x","x",'Indicator Data'!N138/'Indicator Data'!$CK138)</f>
        <v>x</v>
      </c>
      <c r="BB135" s="55" t="str">
        <f t="shared" si="258"/>
        <v>x</v>
      </c>
      <c r="BC135" s="55" t="str">
        <f t="shared" si="259"/>
        <v>x</v>
      </c>
      <c r="BD135" s="55" t="str">
        <f>IF('Indicator Data'!O138="No data","x",ROUND(IF('Indicator Data'!O138=0,0,IF(LOG('Indicator Data'!O138)&gt;BD$195,10,IF(LOG('Indicator Data'!O138)&lt;BD$194,0,10-(BD$195-LOG('Indicator Data'!O138))/(BD$195-BD$194)*10))),1))</f>
        <v>x</v>
      </c>
      <c r="BE135" s="56" t="str">
        <f>IF(BD135="x","x",'Indicator Data'!O138/'Indicator Data'!$CK138)</f>
        <v>x</v>
      </c>
      <c r="BF135" s="55" t="str">
        <f t="shared" si="260"/>
        <v>x</v>
      </c>
      <c r="BG135" s="55" t="str">
        <f t="shared" si="261"/>
        <v>x</v>
      </c>
      <c r="BH135" s="55" t="str">
        <f>IF('Indicator Data'!P138="No data","x",ROUND(IF('Indicator Data'!P138=0,0,IF(LOG('Indicator Data'!P138)&gt;BH$195,10,IF(LOG('Indicator Data'!P138)&lt;BH$194,0,10-(BH$195-LOG('Indicator Data'!P138))/(BH$195-BH$194)*10))),1))</f>
        <v>x</v>
      </c>
      <c r="BI135" s="56" t="str">
        <f>IF(BH135="x","x",'Indicator Data'!P138/'Indicator Data'!$CK138)</f>
        <v>x</v>
      </c>
      <c r="BJ135" s="55" t="str">
        <f t="shared" si="262"/>
        <v>x</v>
      </c>
      <c r="BK135" s="55" t="str">
        <f t="shared" si="263"/>
        <v>x</v>
      </c>
      <c r="BL135" s="55" t="str">
        <f t="shared" si="264"/>
        <v>x</v>
      </c>
      <c r="BM135" s="55">
        <f>ROUND(IF('Indicator Data'!Q138=0,0,IF(LOG('Indicator Data'!Q138)&gt;BM$195,10,IF(LOG('Indicator Data'!Q138)&lt;BM$194,0,10-(BM$195-LOG('Indicator Data'!Q138))/(BM$195-BM$194)*10))),1)</f>
        <v>7</v>
      </c>
      <c r="BN135" s="55">
        <f>ROUND(IF('Indicator Data'!R138=0,0,IF(LOG('Indicator Data'!R138)&gt;BN$195,10,IF(LOG('Indicator Data'!R138)&lt;BN$194,0,10-(BN$195-LOG('Indicator Data'!R138))/(BN$195-BN$194)*10))),1)</f>
        <v>8.1</v>
      </c>
      <c r="BO135" s="55">
        <f t="shared" si="265"/>
        <v>7.7333333333333334</v>
      </c>
      <c r="BP135" s="56">
        <f>'Indicator Data'!Q138/'Indicator Data'!$CK138</f>
        <v>0.18839700504448145</v>
      </c>
      <c r="BQ135" s="56">
        <f>'Indicator Data'!R138/'Indicator Data'!$CK138</f>
        <v>0.17710288811652403</v>
      </c>
      <c r="BR135" s="55">
        <f t="shared" si="240"/>
        <v>1.9</v>
      </c>
      <c r="BS135" s="55">
        <f t="shared" si="241"/>
        <v>2.2000000000000002</v>
      </c>
      <c r="BT135" s="55">
        <f t="shared" si="242"/>
        <v>2.1</v>
      </c>
      <c r="BU135" s="55">
        <f t="shared" si="266"/>
        <v>5.6</v>
      </c>
      <c r="BV135" s="55">
        <f>ROUND(IF('Indicator Data'!S138=0,0,IF(LOG('Indicator Data'!S138)&gt;BV$195,10,IF(LOG('Indicator Data'!S138)&lt;BV$194,0,10-(BV$195-LOG('Indicator Data'!S138))/(BV$195-BV$194)*10))),1)</f>
        <v>5</v>
      </c>
      <c r="BW135" s="55">
        <f>ROUND(IF('Indicator Data'!T138=0,0,IF(LOG('Indicator Data'!T138)&gt;BW$195,10,IF(LOG('Indicator Data'!T138)&lt;BW$194,0,10-(BW$195-LOG('Indicator Data'!T138))/(BW$195-BW$194)*10))),1)</f>
        <v>5.7</v>
      </c>
      <c r="BX135" s="55">
        <f t="shared" si="267"/>
        <v>5.4666666666666659</v>
      </c>
      <c r="BY135" s="56">
        <f>'Indicator Data'!S138/'Indicator Data'!$CK138</f>
        <v>7.9274788620513747E-3</v>
      </c>
      <c r="BZ135" s="56">
        <f>'Indicator Data'!T138/'Indicator Data'!$CK138</f>
        <v>2.5768444880120027E-2</v>
      </c>
      <c r="CA135" s="55">
        <f t="shared" si="243"/>
        <v>0.1</v>
      </c>
      <c r="CB135" s="55">
        <f t="shared" si="244"/>
        <v>0.3</v>
      </c>
      <c r="CC135" s="55">
        <f t="shared" si="268"/>
        <v>0.23333333333333331</v>
      </c>
      <c r="CD135" s="55">
        <f t="shared" si="269"/>
        <v>3.3</v>
      </c>
      <c r="CE135" s="55">
        <f t="shared" si="270"/>
        <v>4.5999999999999996</v>
      </c>
      <c r="CF135" s="55">
        <f>ROUND(IF('Indicator Data'!U138=0,0,IF(LOG('Indicator Data'!U138)&gt;CF$195,10,IF(LOG('Indicator Data'!U138)&lt;CF$194,0,10-(CF$195-LOG('Indicator Data'!U138))/(CF$195-CF$194)*10))),1)</f>
        <v>7.9</v>
      </c>
      <c r="CG135" s="56">
        <f>'Indicator Data'!U138/'Indicator Data'!$CK138</f>
        <v>0.79741441992793016</v>
      </c>
      <c r="CH135" s="55">
        <f t="shared" si="245"/>
        <v>8.9</v>
      </c>
      <c r="CI135" s="55">
        <f t="shared" si="271"/>
        <v>8.4</v>
      </c>
      <c r="CJ135" s="55">
        <f>ROUND(IF('Indicator Data'!V138=0,0,IF(LOG('Indicator Data'!V138)&gt;CJ$195,10,IF(LOG('Indicator Data'!V138)&lt;CJ$194,0,10-(CJ$195-LOG('Indicator Data'!V138))/(CJ$195-CJ$194)*10))),1)</f>
        <v>7.8</v>
      </c>
      <c r="CK135" s="56">
        <f>IF('Indicator Data'!V138/'Indicator Data'!$CK138&gt;1,1,'Indicator Data'!V138/'Indicator Data'!$CK138)</f>
        <v>0.74389712335688885</v>
      </c>
      <c r="CL135" s="55">
        <f t="shared" si="246"/>
        <v>7.4</v>
      </c>
      <c r="CM135" s="55">
        <f t="shared" si="272"/>
        <v>7.6</v>
      </c>
      <c r="CN135" s="55">
        <f>ROUND(IF('Indicator Data'!W138=0,0,IF(LOG('Indicator Data'!W138)&gt;CN$195,10,IF(LOG('Indicator Data'!W138)&lt;CN$194,0,10-(CN$195-LOG('Indicator Data'!W138))/(CN$195-CN$194)*10))),1)</f>
        <v>8</v>
      </c>
      <c r="CO135" s="56">
        <f>'Indicator Data'!W138/'Indicator Data'!$CK138</f>
        <v>0.96049428399154557</v>
      </c>
      <c r="CP135" s="55">
        <f t="shared" si="247"/>
        <v>9.6</v>
      </c>
      <c r="CQ135" s="55">
        <f t="shared" si="273"/>
        <v>8.9</v>
      </c>
      <c r="CR135" s="55">
        <f t="shared" si="248"/>
        <v>7.7</v>
      </c>
      <c r="CS135" s="55">
        <f>IF('Indicator Data'!BZ138="No data","x",ROUND(IF('Indicator Data'!BZ138&gt;CS$195,0,IF('Indicator Data'!BZ138&lt;CS$194,10,(CS$195-'Indicator Data'!BZ138)/(CS$195-CS$194)*10)),1))</f>
        <v>1.9</v>
      </c>
      <c r="CT135" s="55">
        <f>IF('Indicator Data'!CA138="No data","x",ROUND(IF('Indicator Data'!CA138&gt;CT$195,0,IF('Indicator Data'!CA138&lt;CT$194,10,(CT$195-'Indicator Data'!CA138)/(CT$195-CT$194)*10)),1))</f>
        <v>0.6</v>
      </c>
      <c r="CU135" s="55" t="str">
        <f>IF('Indicator Data'!AC138="No data","x",ROUND(IF('Indicator Data'!AC138&gt;CU$195,0,IF('Indicator Data'!AC138&lt;CU$194,10,(CU$195-'Indicator Data'!AC138)/(CU$195-CU$194)*10)),1))</f>
        <v>x</v>
      </c>
      <c r="CV135" s="55">
        <f t="shared" si="249"/>
        <v>1.3</v>
      </c>
      <c r="CW135" s="55">
        <f>IF('Indicator Data'!X138="No data","x",ROUND(IF(LOG('Indicator Data'!X138)&gt;CW$195,10,IF(LOG('Indicator Data'!X138)&lt;CW$194,0,10-(CW$195-LOG('Indicator Data'!X138))/(CW$195-CW$194)*10)),1))</f>
        <v>5.8</v>
      </c>
      <c r="CX135" s="55">
        <f>IF('Indicator Data'!Y138="No data","x",ROUND(IF('Indicator Data'!Y138&gt;CX$195,10,IF('Indicator Data'!Y138&lt;CX$194,0,10-(CX$195-'Indicator Data'!Y138)/(CX$195-CX$194)*10)),1))</f>
        <v>4.4000000000000004</v>
      </c>
      <c r="CY135" s="55">
        <f>IF('Indicator Data'!Z138="No data","x",ROUND(IF('Indicator Data'!Z138&gt;CY$195,10,IF('Indicator Data'!Z138&lt;CY$194,0,10-(CY$195-'Indicator Data'!Z138)/(CY$195-CY$194)*10)),1))</f>
        <v>6.8</v>
      </c>
      <c r="CZ135" s="55">
        <f>IF('Indicator Data'!AA138="No data","x",ROUND(IF('Indicator Data'!AA138&gt;CZ$195,10,IF('Indicator Data'!AA138&lt;CZ$194,0,10-(CZ$195-'Indicator Data'!AA138)/(CZ$195-CZ$194)*10)),1))</f>
        <v>4.2</v>
      </c>
      <c r="DA135" s="55">
        <f t="shared" si="274"/>
        <v>5.3</v>
      </c>
      <c r="DB135" s="55">
        <f t="shared" si="275"/>
        <v>4</v>
      </c>
      <c r="DC135" s="55">
        <f>IF('Indicator Data'!AF138="No data","x",ROUND(IF('Indicator Data'!AF138&gt;DC$195,10,IF('Indicator Data'!AF138&lt;DC$194,0,10-(DC$195-'Indicator Data'!AF138)/(DC$195-DC$194)*10)),1))</f>
        <v>2.5</v>
      </c>
      <c r="DD135" s="55">
        <f>IF('Indicator Data'!AG138="No data","x",ROUND(IF('Indicator Data'!AG138&gt;DD$195,10,IF('Indicator Data'!AG138&lt;DD$194,0,10-(DD$195-'Indicator Data'!AG138)/(DD$195-DD$194)*10)),1))</f>
        <v>2.8</v>
      </c>
      <c r="DE135" s="55">
        <f t="shared" si="276"/>
        <v>4.4000000000000004</v>
      </c>
      <c r="DF135" s="55">
        <f>IF('Indicator Data'!AB138="No data","x",ROUND(IF('Indicator Data'!AB138&gt;DF$195,10,IF('Indicator Data'!AB138&lt;DF$194,0,10-(DF$195-'Indicator Data'!AB138)/(DF$195-DF$194)*10)),1))</f>
        <v>1.5</v>
      </c>
      <c r="DG135" s="55">
        <f t="shared" si="277"/>
        <v>1.3</v>
      </c>
      <c r="DH135" s="183">
        <f>IF('Indicator Data'!AD138="No data","x",'Indicator Data'!AD138/'Indicator Data'!$CJ138)</f>
        <v>2.2724917813509669E-4</v>
      </c>
      <c r="DI135" s="55">
        <f t="shared" si="278"/>
        <v>7.7</v>
      </c>
      <c r="DJ135" s="55">
        <f>IF('Indicator Data'!AE138="No data","x",ROUND(IF('Indicator Data'!AE138&gt;DJ$195,0,IF('Indicator Data'!AE138&lt;DJ$194,10,(DJ$195-'Indicator Data'!AE138)/(DJ$195-DJ$194)*10)),1))</f>
        <v>2</v>
      </c>
      <c r="DK135" s="55">
        <f t="shared" si="279"/>
        <v>4.9000000000000004</v>
      </c>
      <c r="DL135" s="55">
        <f t="shared" si="280"/>
        <v>3.5</v>
      </c>
      <c r="DM135" s="57">
        <f t="shared" si="250"/>
        <v>5.4</v>
      </c>
      <c r="DN135" s="58">
        <f t="shared" si="251"/>
        <v>6.2</v>
      </c>
      <c r="DO135" s="55">
        <f>ROUND(IF('Indicator Data'!AH138=0,0,IF('Indicator Data'!AH138&gt;DO$195,10,IF('Indicator Data'!AH138&lt;DO$194,0,10-(DO$195-'Indicator Data'!AH138)/(DO$195-DO$194)*10))),1)</f>
        <v>0.4</v>
      </c>
      <c r="DP135" s="55">
        <f>ROUND(IF('Indicator Data'!AI138=0,0,IF(LOG('Indicator Data'!AI138)&gt;LOG(DP$195),10,IF(LOG('Indicator Data'!AI138)&lt;LOG(DP$194),0,10-(LOG(DP$195)-LOG('Indicator Data'!AI138))/(LOG(DP$195)-LOG(DP$194))*10))),1)</f>
        <v>0</v>
      </c>
      <c r="DQ135" s="57">
        <f t="shared" si="252"/>
        <v>0.2</v>
      </c>
      <c r="DR135" s="55">
        <f>'Indicator Data'!AJ138</f>
        <v>0</v>
      </c>
      <c r="DS135" s="55">
        <f>'Indicator Data'!AK138</f>
        <v>0</v>
      </c>
      <c r="DT135" s="57">
        <f t="shared" si="253"/>
        <v>0</v>
      </c>
      <c r="DU135" s="58">
        <f t="shared" si="254"/>
        <v>0.1</v>
      </c>
      <c r="DV135" s="15"/>
      <c r="DW135" s="103"/>
    </row>
    <row r="136" spans="1:127" s="4" customFormat="1" x14ac:dyDescent="0.3">
      <c r="A136" s="121" t="str">
        <f>'Indicator Data'!A139</f>
        <v>Papua New Guinea</v>
      </c>
      <c r="B136" s="59" t="str">
        <f>'Indicator Data'!B139</f>
        <v>PNG</v>
      </c>
      <c r="C136" s="55">
        <f>ROUND(IF('Indicator Data'!C139=0,0.1,IF(LOG('Indicator Data'!C139)&gt;C$195,10,IF(LOG('Indicator Data'!C139)&lt;C$194,0,10-(C$195-LOG('Indicator Data'!C139))/(C$195-C$194)*10))),1)</f>
        <v>8</v>
      </c>
      <c r="D136" s="55">
        <f>ROUND(IF('Indicator Data'!D139=0,0.1,IF(LOG('Indicator Data'!D139)&gt;D$195,10,IF(LOG('Indicator Data'!D139)&lt;D$194,0,10-(D$195-LOG('Indicator Data'!D139))/(D$195-D$194)*10))),1)</f>
        <v>10</v>
      </c>
      <c r="E136" s="55">
        <f t="shared" si="214"/>
        <v>9.3000000000000007</v>
      </c>
      <c r="F136" s="55">
        <f>IF('Indicator Data'!E139="No data",0.1,(ROUND(IF('Indicator Data'!E139=0,0,IF(LOG('Indicator Data'!E139)&gt;F$195,10,IF(LOG('Indicator Data'!E139)&lt;F$194,0,10-(F$195-LOG('Indicator Data'!E139))/(F$195-F$194)*10))),1)))</f>
        <v>6.4</v>
      </c>
      <c r="G136" s="55">
        <f>ROUND(IF('Indicator Data'!F139=0,0,IF(LOG('Indicator Data'!F139)&gt;G$195,10,IF(LOG('Indicator Data'!F139)&lt;G$194,0,10-(G$195-LOG('Indicator Data'!F139))/(G$195-G$194)*10))),1)</f>
        <v>7.6</v>
      </c>
      <c r="H136" s="55">
        <f>ROUND(IF('Indicator Data'!G139=0,0,IF(LOG('Indicator Data'!G139)&gt;H$195,10,IF(LOG('Indicator Data'!G139)&lt;H$194,0,10-(H$195-LOG('Indicator Data'!G139))/(H$195-H$194)*10))),1)</f>
        <v>3.5</v>
      </c>
      <c r="I136" s="55">
        <f>ROUND(IF('Indicator Data'!H139=0,0,IF(LOG('Indicator Data'!H139)&gt;I$195,10,IF(LOG('Indicator Data'!H139)&lt;I$194,0,10-(I$195-LOG('Indicator Data'!H139))/(I$195-I$194)*10))),1)</f>
        <v>0</v>
      </c>
      <c r="J136" s="55">
        <f t="shared" si="215"/>
        <v>1.9</v>
      </c>
      <c r="K136" s="55">
        <f>ROUND(IF('Indicator Data'!I139=0,0,IF(LOG('Indicator Data'!I139)&gt;K$195,10,IF(LOG('Indicator Data'!I139)&lt;K$194,0,10-(K$195-LOG('Indicator Data'!I139))/(K$195-K$194)*10))),1)</f>
        <v>5.9</v>
      </c>
      <c r="L136" s="55">
        <f t="shared" si="216"/>
        <v>4.2</v>
      </c>
      <c r="M136" s="55">
        <f>ROUND(IF('Indicator Data'!J139=0,0,IF(LOG('Indicator Data'!J139)&gt;M$195,10,IF(LOG('Indicator Data'!J139)&lt;M$194,0,10-(M$195-LOG('Indicator Data'!J139))/(M$195-M$194)*10))),1)</f>
        <v>9.8000000000000007</v>
      </c>
      <c r="N136" s="56">
        <f>'Indicator Data'!C139/'Indicator Data'!$CK139</f>
        <v>2.0113145992527361E-3</v>
      </c>
      <c r="O136" s="56">
        <f>'Indicator Data'!D139/'Indicator Data'!$CK139</f>
        <v>1.9493934598470498E-3</v>
      </c>
      <c r="P136" s="56">
        <f>IF(F136=0.1,"x",'Indicator Data'!E139/'Indicator Data'!$CK139)</f>
        <v>4.8471381689730829E-3</v>
      </c>
      <c r="Q136" s="56">
        <f>'Indicator Data'!F139/'Indicator Data'!$CK139</f>
        <v>4.6977508597384125E-5</v>
      </c>
      <c r="R136" s="56">
        <f>'Indicator Data'!G139/'Indicator Data'!$CK139</f>
        <v>3.1869343385861315E-4</v>
      </c>
      <c r="S136" s="56">
        <f>'Indicator Data'!H139/'Indicator Data'!$CK139</f>
        <v>0</v>
      </c>
      <c r="T136" s="56">
        <f>'Indicator Data'!I139/'Indicator Data'!$CK139</f>
        <v>1.2353755221363777E-3</v>
      </c>
      <c r="U136" s="56">
        <f>'Indicator Data'!J139/'Indicator Data'!$CK139</f>
        <v>1.1324712455858098E-2</v>
      </c>
      <c r="V136" s="55">
        <f t="shared" si="217"/>
        <v>10</v>
      </c>
      <c r="W136" s="55">
        <f t="shared" si="218"/>
        <v>10</v>
      </c>
      <c r="X136" s="55">
        <f t="shared" si="219"/>
        <v>10</v>
      </c>
      <c r="Y136" s="55">
        <f t="shared" si="220"/>
        <v>3.2</v>
      </c>
      <c r="Z136" s="55">
        <f t="shared" si="221"/>
        <v>9.3000000000000007</v>
      </c>
      <c r="AA136" s="55">
        <f t="shared" si="222"/>
        <v>0.2</v>
      </c>
      <c r="AB136" s="55">
        <f t="shared" si="223"/>
        <v>0</v>
      </c>
      <c r="AC136" s="55">
        <f t="shared" si="224"/>
        <v>0.1</v>
      </c>
      <c r="AD136" s="55">
        <f t="shared" si="225"/>
        <v>1.2</v>
      </c>
      <c r="AE136" s="55">
        <f t="shared" si="226"/>
        <v>0.7</v>
      </c>
      <c r="AF136" s="55">
        <f t="shared" si="227"/>
        <v>3.8</v>
      </c>
      <c r="AG136" s="55">
        <f>ROUND(IF('Indicator Data'!K139=0,0,IF('Indicator Data'!K139&gt;AG$195,10,IF('Indicator Data'!K139&lt;AG$194,0,10-(AG$195-'Indicator Data'!K139)/(AG$195-AG$194)*10))),1)</f>
        <v>1.9</v>
      </c>
      <c r="AH136" s="55">
        <f t="shared" si="228"/>
        <v>9</v>
      </c>
      <c r="AI136" s="55">
        <f t="shared" si="229"/>
        <v>10</v>
      </c>
      <c r="AJ136" s="55">
        <f t="shared" si="230"/>
        <v>1.9</v>
      </c>
      <c r="AK136" s="55">
        <f t="shared" si="231"/>
        <v>0</v>
      </c>
      <c r="AL136" s="55">
        <f t="shared" si="232"/>
        <v>1</v>
      </c>
      <c r="AM136" s="55">
        <f t="shared" si="233"/>
        <v>3.6</v>
      </c>
      <c r="AN136" s="55">
        <f t="shared" si="234"/>
        <v>8</v>
      </c>
      <c r="AO136" s="182">
        <f t="shared" si="235"/>
        <v>9.6999999999999993</v>
      </c>
      <c r="AP136" s="182">
        <f t="shared" si="255"/>
        <v>5</v>
      </c>
      <c r="AQ136" s="182">
        <f t="shared" si="236"/>
        <v>8.6</v>
      </c>
      <c r="AR136" s="182">
        <f t="shared" si="237"/>
        <v>2.6</v>
      </c>
      <c r="AS136" s="55">
        <f t="shared" si="238"/>
        <v>5</v>
      </c>
      <c r="AT136" s="55">
        <f>IF('Indicator Data'!L139="No data","x",IF('Indicator Data'!CL139&lt;1000,"x",ROUND((IF('Indicator Data'!L139&gt;AT$195,10,IF('Indicator Data'!L139&lt;AT$194,0,10-(AT$195-'Indicator Data'!L139)/(AT$195-AT$194)*10))),1)))</f>
        <v>0</v>
      </c>
      <c r="AU136" s="182">
        <f t="shared" si="239"/>
        <v>2.5</v>
      </c>
      <c r="AV136" s="55">
        <f>IF('Indicator Data'!M139="No data","x",ROUND(IF('Indicator Data'!M139=0,0,IF(LOG('Indicator Data'!M139)&gt;AV$195,10,IF(LOG('Indicator Data'!M139)&lt;AV$194,0,10-(AV$195-LOG('Indicator Data'!M139))/(AV$195-AV$194)*10))),1))</f>
        <v>7.8</v>
      </c>
      <c r="AW136" s="56">
        <f>IF(AV136="x","x",'Indicator Data'!M139/'Indicator Data'!$CK139)</f>
        <v>0.35483652765298301</v>
      </c>
      <c r="AX136" s="55">
        <f t="shared" si="256"/>
        <v>3.9</v>
      </c>
      <c r="AY136" s="55">
        <f t="shared" si="257"/>
        <v>6.2</v>
      </c>
      <c r="AZ136" s="55" t="str">
        <f>IF('Indicator Data'!N139="No data","x",ROUND(IF('Indicator Data'!N139=0,0,IF(LOG('Indicator Data'!N139)&gt;AZ$195,10,IF(LOG('Indicator Data'!N139)&lt;AZ$194,0,10-(AZ$195-LOG('Indicator Data'!N139))/(AZ$195-AZ$194)*10))),1))</f>
        <v>x</v>
      </c>
      <c r="BA136" s="56" t="str">
        <f>IF(AZ136="x","x",'Indicator Data'!N139/'Indicator Data'!$CK139)</f>
        <v>x</v>
      </c>
      <c r="BB136" s="55" t="str">
        <f t="shared" si="258"/>
        <v>x</v>
      </c>
      <c r="BC136" s="55" t="str">
        <f t="shared" si="259"/>
        <v>x</v>
      </c>
      <c r="BD136" s="55" t="str">
        <f>IF('Indicator Data'!O139="No data","x",ROUND(IF('Indicator Data'!O139=0,0,IF(LOG('Indicator Data'!O139)&gt;BD$195,10,IF(LOG('Indicator Data'!O139)&lt;BD$194,0,10-(BD$195-LOG('Indicator Data'!O139))/(BD$195-BD$194)*10))),1))</f>
        <v>x</v>
      </c>
      <c r="BE136" s="56" t="str">
        <f>IF(BD136="x","x",'Indicator Data'!O139/'Indicator Data'!$CK139)</f>
        <v>x</v>
      </c>
      <c r="BF136" s="55" t="str">
        <f t="shared" si="260"/>
        <v>x</v>
      </c>
      <c r="BG136" s="55" t="str">
        <f t="shared" si="261"/>
        <v>x</v>
      </c>
      <c r="BH136" s="55" t="str">
        <f>IF('Indicator Data'!P139="No data","x",ROUND(IF('Indicator Data'!P139=0,0,IF(LOG('Indicator Data'!P139)&gt;BH$195,10,IF(LOG('Indicator Data'!P139)&lt;BH$194,0,10-(BH$195-LOG('Indicator Data'!P139))/(BH$195-BH$194)*10))),1))</f>
        <v>x</v>
      </c>
      <c r="BI136" s="56" t="str">
        <f>IF(BH136="x","x",'Indicator Data'!P139/'Indicator Data'!$CK139)</f>
        <v>x</v>
      </c>
      <c r="BJ136" s="55" t="str">
        <f t="shared" si="262"/>
        <v>x</v>
      </c>
      <c r="BK136" s="55" t="str">
        <f t="shared" si="263"/>
        <v>x</v>
      </c>
      <c r="BL136" s="55">
        <f t="shared" si="264"/>
        <v>6.2</v>
      </c>
      <c r="BM136" s="55">
        <f>ROUND(IF('Indicator Data'!Q139=0,0,IF(LOG('Indicator Data'!Q139)&gt;BM$195,10,IF(LOG('Indicator Data'!Q139)&lt;BM$194,0,10-(BM$195-LOG('Indicator Data'!Q139))/(BM$195-BM$194)*10))),1)</f>
        <v>6.4</v>
      </c>
      <c r="BN136" s="55">
        <f>ROUND(IF('Indicator Data'!R139=0,0,IF(LOG('Indicator Data'!R139)&gt;BN$195,10,IF(LOG('Indicator Data'!R139)&lt;BN$194,0,10-(BN$195-LOG('Indicator Data'!R139))/(BN$195-BN$194)*10))),1)</f>
        <v>9.6</v>
      </c>
      <c r="BO136" s="55">
        <f t="shared" si="265"/>
        <v>8.5333333333333332</v>
      </c>
      <c r="BP136" s="56">
        <f>'Indicator Data'!Q139/'Indicator Data'!$CK139</f>
        <v>3.7059903312404566E-2</v>
      </c>
      <c r="BQ136" s="56">
        <f>'Indicator Data'!R139/'Indicator Data'!$CK139</f>
        <v>0.73205495395960041</v>
      </c>
      <c r="BR136" s="55">
        <f t="shared" si="240"/>
        <v>0.4</v>
      </c>
      <c r="BS136" s="55">
        <f t="shared" si="241"/>
        <v>9.1999999999999993</v>
      </c>
      <c r="BT136" s="55">
        <f t="shared" si="242"/>
        <v>6.2666666666666657</v>
      </c>
      <c r="BU136" s="55">
        <f t="shared" si="266"/>
        <v>7.6</v>
      </c>
      <c r="BV136" s="55">
        <f>ROUND(IF('Indicator Data'!S139=0,0,IF(LOG('Indicator Data'!S139)&gt;BV$195,10,IF(LOG('Indicator Data'!S139)&lt;BV$194,0,10-(BV$195-LOG('Indicator Data'!S139))/(BV$195-BV$194)*10))),1)</f>
        <v>5.7</v>
      </c>
      <c r="BW136" s="55">
        <f>ROUND(IF('Indicator Data'!T139=0,0,IF(LOG('Indicator Data'!T139)&gt;BW$195,10,IF(LOG('Indicator Data'!T139)&lt;BW$194,0,10-(BW$195-LOG('Indicator Data'!T139))/(BW$195-BW$194)*10))),1)</f>
        <v>8.1</v>
      </c>
      <c r="BX136" s="55">
        <f t="shared" si="267"/>
        <v>7.3</v>
      </c>
      <c r="BY136" s="56">
        <f>'Indicator Data'!S139/'Indicator Data'!$CK139</f>
        <v>1.2102617893951289E-2</v>
      </c>
      <c r="BZ136" s="56">
        <f>'Indicator Data'!T139/'Indicator Data'!$CK139</f>
        <v>0.63585192523392942</v>
      </c>
      <c r="CA136" s="55">
        <f t="shared" si="243"/>
        <v>0.2</v>
      </c>
      <c r="CB136" s="55">
        <f t="shared" si="244"/>
        <v>6.4</v>
      </c>
      <c r="CC136" s="55">
        <f t="shared" si="268"/>
        <v>4.333333333333333</v>
      </c>
      <c r="CD136" s="55">
        <f t="shared" si="269"/>
        <v>6</v>
      </c>
      <c r="CE136" s="55">
        <f t="shared" si="270"/>
        <v>6.9</v>
      </c>
      <c r="CF136" s="55">
        <f>ROUND(IF('Indicator Data'!U139=0,0,IF(LOG('Indicator Data'!U139)&gt;CF$195,10,IF(LOG('Indicator Data'!U139)&lt;CF$194,0,10-(CF$195-LOG('Indicator Data'!U139))/(CF$195-CF$194)*10))),1)</f>
        <v>7.8</v>
      </c>
      <c r="CG136" s="56">
        <f>'Indicator Data'!U139/'Indicator Data'!$CK139</f>
        <v>0.35803888555957086</v>
      </c>
      <c r="CH136" s="55">
        <f t="shared" si="245"/>
        <v>4</v>
      </c>
      <c r="CI136" s="55">
        <f t="shared" si="271"/>
        <v>6.3</v>
      </c>
      <c r="CJ136" s="55">
        <f>ROUND(IF('Indicator Data'!V139=0,0,IF(LOG('Indicator Data'!V139)&gt;CJ$195,10,IF(LOG('Indicator Data'!V139)&lt;CJ$194,0,10-(CJ$195-LOG('Indicator Data'!V139))/(CJ$195-CJ$194)*10))),1)</f>
        <v>7.6</v>
      </c>
      <c r="CK136" s="56">
        <f>IF('Indicator Data'!V139/'Indicator Data'!$CK139&gt;1,1,'Indicator Data'!V139/'Indicator Data'!$CK139)</f>
        <v>0.27358905130448458</v>
      </c>
      <c r="CL136" s="55">
        <f t="shared" si="246"/>
        <v>2.7</v>
      </c>
      <c r="CM136" s="55">
        <f t="shared" si="272"/>
        <v>5.7</v>
      </c>
      <c r="CN136" s="55">
        <f>ROUND(IF('Indicator Data'!W139=0,0,IF(LOG('Indicator Data'!W139)&gt;CN$195,10,IF(LOG('Indicator Data'!W139)&lt;CN$194,0,10-(CN$195-LOG('Indicator Data'!W139))/(CN$195-CN$194)*10))),1)</f>
        <v>8.1999999999999993</v>
      </c>
      <c r="CO136" s="56">
        <f>'Indicator Data'!W139/'Indicator Data'!$CK139</f>
        <v>0.77778496177934164</v>
      </c>
      <c r="CP136" s="55">
        <f t="shared" si="247"/>
        <v>7.8</v>
      </c>
      <c r="CQ136" s="55">
        <f t="shared" si="273"/>
        <v>8</v>
      </c>
      <c r="CR136" s="55">
        <f t="shared" si="248"/>
        <v>6.8</v>
      </c>
      <c r="CS136" s="55">
        <f>IF('Indicator Data'!BZ139="No data","x",ROUND(IF('Indicator Data'!BZ139&gt;CS$195,0,IF('Indicator Data'!BZ139&lt;CS$194,10,(CS$195-'Indicator Data'!BZ139)/(CS$195-CS$194)*10)),1))</f>
        <v>9.6999999999999993</v>
      </c>
      <c r="CT136" s="55">
        <f>IF('Indicator Data'!CA139="No data","x",ROUND(IF('Indicator Data'!CA139&gt;CT$195,0,IF('Indicator Data'!CA139&lt;CT$194,10,(CT$195-'Indicator Data'!CA139)/(CT$195-CT$194)*10)),1))</f>
        <v>9.8000000000000007</v>
      </c>
      <c r="CU136" s="55" t="str">
        <f>IF('Indicator Data'!AC139="No data","x",ROUND(IF('Indicator Data'!AC139&gt;CU$195,0,IF('Indicator Data'!AC139&lt;CU$194,10,(CU$195-'Indicator Data'!AC139)/(CU$195-CU$194)*10)),1))</f>
        <v>x</v>
      </c>
      <c r="CV136" s="55">
        <f t="shared" si="249"/>
        <v>9.8000000000000007</v>
      </c>
      <c r="CW136" s="55">
        <f>IF('Indicator Data'!X139="No data","x",ROUND(IF(LOG('Indicator Data'!X139)&gt;CW$195,10,IF(LOG('Indicator Data'!X139)&lt;CW$194,0,10-(CW$195-LOG('Indicator Data'!X139))/(CW$195-CW$194)*10)),1))</f>
        <v>4.3</v>
      </c>
      <c r="CX136" s="55">
        <f>IF('Indicator Data'!Y139="No data","x",ROUND(IF('Indicator Data'!Y139&gt;CX$195,10,IF('Indicator Data'!Y139&lt;CX$194,0,10-(CX$195-'Indicator Data'!Y139)/(CX$195-CX$194)*10)),1))</f>
        <v>5</v>
      </c>
      <c r="CY136" s="55">
        <f>IF('Indicator Data'!Z139="No data","x",ROUND(IF('Indicator Data'!Z139&gt;CY$195,10,IF('Indicator Data'!Z139&lt;CY$194,0,10-(CY$195-'Indicator Data'!Z139)/(CY$195-CY$194)*10)),1))</f>
        <v>1.3</v>
      </c>
      <c r="CZ136" s="55" t="str">
        <f>IF('Indicator Data'!AA139="No data","x",ROUND(IF('Indicator Data'!AA139&gt;CZ$195,10,IF('Indicator Data'!AA139&lt;CZ$194,0,10-(CZ$195-'Indicator Data'!AA139)/(CZ$195-CZ$194)*10)),1))</f>
        <v>x</v>
      </c>
      <c r="DA136" s="55">
        <f t="shared" si="274"/>
        <v>3.5</v>
      </c>
      <c r="DB136" s="55">
        <f t="shared" si="275"/>
        <v>5.6</v>
      </c>
      <c r="DC136" s="55" t="str">
        <f>IF('Indicator Data'!AF139="No data","x",ROUND(IF('Indicator Data'!AF139&gt;DC$195,10,IF('Indicator Data'!AF139&lt;DC$194,0,10-(DC$195-'Indicator Data'!AF139)/(DC$195-DC$194)*10)),1))</f>
        <v>x</v>
      </c>
      <c r="DD136" s="55">
        <f>IF('Indicator Data'!AG139="No data","x",ROUND(IF('Indicator Data'!AG139&gt;DD$195,10,IF('Indicator Data'!AG139&lt;DD$194,0,10-(DD$195-'Indicator Data'!AG139)/(DD$195-DD$194)*10)),1))</f>
        <v>5</v>
      </c>
      <c r="DE136" s="55">
        <f t="shared" si="276"/>
        <v>3.9</v>
      </c>
      <c r="DF136" s="55">
        <f>IF('Indicator Data'!AB139="No data","x",ROUND(IF('Indicator Data'!AB139&gt;DF$195,10,IF('Indicator Data'!AB139&lt;DF$194,0,10-(DF$195-'Indicator Data'!AB139)/(DF$195-DF$194)*10)),1))</f>
        <v>4.8</v>
      </c>
      <c r="DG136" s="55">
        <f t="shared" si="277"/>
        <v>8.1</v>
      </c>
      <c r="DH136" s="183">
        <f>IF('Indicator Data'!AD139="No data","x",'Indicator Data'!AD139/'Indicator Data'!$CJ139)</f>
        <v>1.1736395096739231E-5</v>
      </c>
      <c r="DI136" s="55">
        <f t="shared" si="278"/>
        <v>9.9</v>
      </c>
      <c r="DJ136" s="55">
        <f>IF('Indicator Data'!AE139="No data","x",ROUND(IF('Indicator Data'!AE139&gt;DJ$195,0,IF('Indicator Data'!AE139&lt;DJ$194,10,(DJ$195-'Indicator Data'!AE139)/(DJ$195-DJ$194)*10)),1))</f>
        <v>8</v>
      </c>
      <c r="DK136" s="55">
        <f t="shared" si="279"/>
        <v>9</v>
      </c>
      <c r="DL136" s="55">
        <f t="shared" si="280"/>
        <v>7</v>
      </c>
      <c r="DM136" s="57">
        <f t="shared" si="250"/>
        <v>6.4</v>
      </c>
      <c r="DN136" s="58">
        <f t="shared" si="251"/>
        <v>6.7</v>
      </c>
      <c r="DO136" s="55">
        <f>ROUND(IF('Indicator Data'!AH139=0,0,IF('Indicator Data'!AH139&gt;DO$195,10,IF('Indicator Data'!AH139&lt;DO$194,0,10-(DO$195-'Indicator Data'!AH139)/(DO$195-DO$194)*10))),1)</f>
        <v>4.8</v>
      </c>
      <c r="DP136" s="55">
        <f>ROUND(IF('Indicator Data'!AI139=0,0,IF(LOG('Indicator Data'!AI139)&gt;LOG(DP$195),10,IF(LOG('Indicator Data'!AI139)&lt;LOG(DP$194),0,10-(LOG(DP$195)-LOG('Indicator Data'!AI139))/(LOG(DP$195)-LOG(DP$194))*10))),1)</f>
        <v>4.4000000000000004</v>
      </c>
      <c r="DQ136" s="57">
        <f t="shared" si="252"/>
        <v>4.5999999999999996</v>
      </c>
      <c r="DR136" s="55">
        <f>'Indicator Data'!AJ139</f>
        <v>0</v>
      </c>
      <c r="DS136" s="55">
        <f>'Indicator Data'!AK139</f>
        <v>0</v>
      </c>
      <c r="DT136" s="57">
        <f t="shared" si="253"/>
        <v>0</v>
      </c>
      <c r="DU136" s="58">
        <f t="shared" si="254"/>
        <v>3.2</v>
      </c>
      <c r="DV136" s="15"/>
      <c r="DW136" s="103"/>
    </row>
    <row r="137" spans="1:127" s="4" customFormat="1" x14ac:dyDescent="0.3">
      <c r="A137" s="121" t="str">
        <f>'Indicator Data'!A140</f>
        <v>Paraguay</v>
      </c>
      <c r="B137" s="54" t="str">
        <f>'Indicator Data'!B140</f>
        <v>PRY</v>
      </c>
      <c r="C137" s="55">
        <f>ROUND(IF('Indicator Data'!C140=0,0.1,IF(LOG('Indicator Data'!C140)&gt;C$195,10,IF(LOG('Indicator Data'!C140)&lt;C$194,0,10-(C$195-LOG('Indicator Data'!C140))/(C$195-C$194)*10))),1)</f>
        <v>0</v>
      </c>
      <c r="D137" s="55">
        <f>ROUND(IF('Indicator Data'!D140=0,0.1,IF(LOG('Indicator Data'!D140)&gt;D$195,10,IF(LOG('Indicator Data'!D140)&lt;D$194,0,10-(D$195-LOG('Indicator Data'!D140))/(D$195-D$194)*10))),1)</f>
        <v>0.1</v>
      </c>
      <c r="E137" s="55">
        <f t="shared" si="214"/>
        <v>0.1</v>
      </c>
      <c r="F137" s="55">
        <f>IF('Indicator Data'!E140="No data",0.1,(ROUND(IF('Indicator Data'!E140=0,0,IF(LOG('Indicator Data'!E140)&gt;F$195,10,IF(LOG('Indicator Data'!E140)&lt;F$194,0,10-(F$195-LOG('Indicator Data'!E140))/(F$195-F$194)*10))),1)))</f>
        <v>6.2</v>
      </c>
      <c r="G137" s="55">
        <f>ROUND(IF('Indicator Data'!F140=0,0,IF(LOG('Indicator Data'!F140)&gt;G$195,10,IF(LOG('Indicator Data'!F140)&lt;G$194,0,10-(G$195-LOG('Indicator Data'!F140))/(G$195-G$194)*10))),1)</f>
        <v>0</v>
      </c>
      <c r="H137" s="55">
        <f>ROUND(IF('Indicator Data'!G140=0,0,IF(LOG('Indicator Data'!G140)&gt;H$195,10,IF(LOG('Indicator Data'!G140)&lt;H$194,0,10-(H$195-LOG('Indicator Data'!G140))/(H$195-H$194)*10))),1)</f>
        <v>0</v>
      </c>
      <c r="I137" s="55">
        <f>ROUND(IF('Indicator Data'!H140=0,0,IF(LOG('Indicator Data'!H140)&gt;I$195,10,IF(LOG('Indicator Data'!H140)&lt;I$194,0,10-(I$195-LOG('Indicator Data'!H140))/(I$195-I$194)*10))),1)</f>
        <v>0</v>
      </c>
      <c r="J137" s="55">
        <f t="shared" si="215"/>
        <v>0</v>
      </c>
      <c r="K137" s="55">
        <f>ROUND(IF('Indicator Data'!I140=0,0,IF(LOG('Indicator Data'!I140)&gt;K$195,10,IF(LOG('Indicator Data'!I140)&lt;K$194,0,10-(K$195-LOG('Indicator Data'!I140))/(K$195-K$194)*10))),1)</f>
        <v>0</v>
      </c>
      <c r="L137" s="55">
        <f t="shared" si="216"/>
        <v>0</v>
      </c>
      <c r="M137" s="55">
        <f>ROUND(IF('Indicator Data'!J140=0,0,IF(LOG('Indicator Data'!J140)&gt;M$195,10,IF(LOG('Indicator Data'!J140)&lt;M$194,0,10-(M$195-LOG('Indicator Data'!J140))/(M$195-M$194)*10))),1)</f>
        <v>9.3000000000000007</v>
      </c>
      <c r="N137" s="56">
        <f>'Indicator Data'!C140/'Indicator Data'!$CK140</f>
        <v>1.2169526670892242E-7</v>
      </c>
      <c r="O137" s="56">
        <f>'Indicator Data'!D140/'Indicator Data'!$CK140</f>
        <v>0</v>
      </c>
      <c r="P137" s="56">
        <f>IF(F137=0.1,"x",'Indicator Data'!E140/'Indicator Data'!$CK140)</f>
        <v>4.4146435577070934E-3</v>
      </c>
      <c r="Q137" s="56">
        <f>'Indicator Data'!F140/'Indicator Data'!$CK140</f>
        <v>0</v>
      </c>
      <c r="R137" s="56">
        <f>'Indicator Data'!G140/'Indicator Data'!$CK140</f>
        <v>0</v>
      </c>
      <c r="S137" s="56">
        <f>'Indicator Data'!H140/'Indicator Data'!$CK140</f>
        <v>0</v>
      </c>
      <c r="T137" s="56">
        <f>'Indicator Data'!I140/'Indicator Data'!$CK140</f>
        <v>0</v>
      </c>
      <c r="U137" s="56">
        <f>'Indicator Data'!J140/'Indicator Data'!$CK140</f>
        <v>7.6729101078007915E-3</v>
      </c>
      <c r="V137" s="55">
        <f t="shared" si="217"/>
        <v>0</v>
      </c>
      <c r="W137" s="55">
        <f t="shared" si="218"/>
        <v>0</v>
      </c>
      <c r="X137" s="55">
        <f t="shared" si="219"/>
        <v>0</v>
      </c>
      <c r="Y137" s="55">
        <f t="shared" si="220"/>
        <v>2.9</v>
      </c>
      <c r="Z137" s="55">
        <f t="shared" si="221"/>
        <v>0</v>
      </c>
      <c r="AA137" s="55">
        <f t="shared" si="222"/>
        <v>0</v>
      </c>
      <c r="AB137" s="55">
        <f t="shared" si="223"/>
        <v>0</v>
      </c>
      <c r="AC137" s="55">
        <f t="shared" si="224"/>
        <v>0</v>
      </c>
      <c r="AD137" s="55">
        <f t="shared" si="225"/>
        <v>0</v>
      </c>
      <c r="AE137" s="55">
        <f t="shared" si="226"/>
        <v>0</v>
      </c>
      <c r="AF137" s="55">
        <f t="shared" si="227"/>
        <v>2.6</v>
      </c>
      <c r="AG137" s="55">
        <f>ROUND(IF('Indicator Data'!K140=0,0,IF('Indicator Data'!K140&gt;AG$195,10,IF('Indicator Data'!K140&lt;AG$194,0,10-(AG$195-'Indicator Data'!K140)/(AG$195-AG$194)*10))),1)</f>
        <v>6.7</v>
      </c>
      <c r="AH137" s="55">
        <f t="shared" si="228"/>
        <v>0</v>
      </c>
      <c r="AI137" s="55">
        <f t="shared" si="229"/>
        <v>0.1</v>
      </c>
      <c r="AJ137" s="55">
        <f t="shared" si="230"/>
        <v>0</v>
      </c>
      <c r="AK137" s="55">
        <f t="shared" si="231"/>
        <v>0</v>
      </c>
      <c r="AL137" s="55">
        <f t="shared" si="232"/>
        <v>0</v>
      </c>
      <c r="AM137" s="55">
        <f t="shared" si="233"/>
        <v>0</v>
      </c>
      <c r="AN137" s="55">
        <f t="shared" si="234"/>
        <v>7.2</v>
      </c>
      <c r="AO137" s="182">
        <f t="shared" si="235"/>
        <v>0.1</v>
      </c>
      <c r="AP137" s="182">
        <f t="shared" si="255"/>
        <v>4.8</v>
      </c>
      <c r="AQ137" s="182">
        <f t="shared" si="236"/>
        <v>0</v>
      </c>
      <c r="AR137" s="182">
        <f t="shared" si="237"/>
        <v>0</v>
      </c>
      <c r="AS137" s="55">
        <f t="shared" si="238"/>
        <v>7</v>
      </c>
      <c r="AT137" s="55">
        <f>IF('Indicator Data'!L140="No data","x",IF('Indicator Data'!CL140&lt;1000,"x",ROUND((IF('Indicator Data'!L140&gt;AT$195,10,IF('Indicator Data'!L140&lt;AT$194,0,10-(AT$195-'Indicator Data'!L140)/(AT$195-AT$194)*10))),1)))</f>
        <v>0</v>
      </c>
      <c r="AU137" s="182">
        <f t="shared" si="239"/>
        <v>3.5</v>
      </c>
      <c r="AV137" s="55" t="str">
        <f>IF('Indicator Data'!M140="No data","x",ROUND(IF('Indicator Data'!M140=0,0,IF(LOG('Indicator Data'!M140)&gt;AV$195,10,IF(LOG('Indicator Data'!M140)&lt;AV$194,0,10-(AV$195-LOG('Indicator Data'!M140))/(AV$195-AV$194)*10))),1))</f>
        <v>x</v>
      </c>
      <c r="AW137" s="56" t="str">
        <f>IF(AV137="x","x",'Indicator Data'!M140/'Indicator Data'!$CK140)</f>
        <v>x</v>
      </c>
      <c r="AX137" s="55" t="str">
        <f t="shared" si="256"/>
        <v>x</v>
      </c>
      <c r="AY137" s="55" t="str">
        <f t="shared" si="257"/>
        <v>x</v>
      </c>
      <c r="AZ137" s="55" t="str">
        <f>IF('Indicator Data'!N140="No data","x",ROUND(IF('Indicator Data'!N140=0,0,IF(LOG('Indicator Data'!N140)&gt;AZ$195,10,IF(LOG('Indicator Data'!N140)&lt;AZ$194,0,10-(AZ$195-LOG('Indicator Data'!N140))/(AZ$195-AZ$194)*10))),1))</f>
        <v>x</v>
      </c>
      <c r="BA137" s="56" t="str">
        <f>IF(AZ137="x","x",'Indicator Data'!N140/'Indicator Data'!$CK140)</f>
        <v>x</v>
      </c>
      <c r="BB137" s="55" t="str">
        <f t="shared" si="258"/>
        <v>x</v>
      </c>
      <c r="BC137" s="55" t="str">
        <f t="shared" si="259"/>
        <v>x</v>
      </c>
      <c r="BD137" s="55" t="str">
        <f>IF('Indicator Data'!O140="No data","x",ROUND(IF('Indicator Data'!O140=0,0,IF(LOG('Indicator Data'!O140)&gt;BD$195,10,IF(LOG('Indicator Data'!O140)&lt;BD$194,0,10-(BD$195-LOG('Indicator Data'!O140))/(BD$195-BD$194)*10))),1))</f>
        <v>x</v>
      </c>
      <c r="BE137" s="56" t="str">
        <f>IF(BD137="x","x",'Indicator Data'!O140/'Indicator Data'!$CK140)</f>
        <v>x</v>
      </c>
      <c r="BF137" s="55" t="str">
        <f t="shared" si="260"/>
        <v>x</v>
      </c>
      <c r="BG137" s="55" t="str">
        <f t="shared" si="261"/>
        <v>x</v>
      </c>
      <c r="BH137" s="55" t="str">
        <f>IF('Indicator Data'!P140="No data","x",ROUND(IF('Indicator Data'!P140=0,0,IF(LOG('Indicator Data'!P140)&gt;BH$195,10,IF(LOG('Indicator Data'!P140)&lt;BH$194,0,10-(BH$195-LOG('Indicator Data'!P140))/(BH$195-BH$194)*10))),1))</f>
        <v>x</v>
      </c>
      <c r="BI137" s="56" t="str">
        <f>IF(BH137="x","x",'Indicator Data'!P140/'Indicator Data'!$CK140)</f>
        <v>x</v>
      </c>
      <c r="BJ137" s="55" t="str">
        <f t="shared" si="262"/>
        <v>x</v>
      </c>
      <c r="BK137" s="55" t="str">
        <f t="shared" si="263"/>
        <v>x</v>
      </c>
      <c r="BL137" s="55" t="str">
        <f t="shared" si="264"/>
        <v>x</v>
      </c>
      <c r="BM137" s="55">
        <f>ROUND(IF('Indicator Data'!Q140=0,0,IF(LOG('Indicator Data'!Q140)&gt;BM$195,10,IF(LOG('Indicator Data'!Q140)&lt;BM$194,0,10-(BM$195-LOG('Indicator Data'!Q140))/(BM$195-BM$194)*10))),1)</f>
        <v>5.9</v>
      </c>
      <c r="BN137" s="55">
        <f>ROUND(IF('Indicator Data'!R140=0,0,IF(LOG('Indicator Data'!R140)&gt;BN$195,10,IF(LOG('Indicator Data'!R140)&lt;BN$194,0,10-(BN$195-LOG('Indicator Data'!R140))/(BN$195-BN$194)*10))),1)</f>
        <v>8.3000000000000007</v>
      </c>
      <c r="BO137" s="55">
        <f t="shared" si="265"/>
        <v>7.5</v>
      </c>
      <c r="BP137" s="56">
        <f>'Indicator Data'!Q140/'Indicator Data'!$CK140</f>
        <v>2.1282220074578102E-2</v>
      </c>
      <c r="BQ137" s="56">
        <f>'Indicator Data'!R140/'Indicator Data'!$CK140</f>
        <v>0.14561943538039937</v>
      </c>
      <c r="BR137" s="55">
        <f t="shared" si="240"/>
        <v>0.2</v>
      </c>
      <c r="BS137" s="55">
        <f t="shared" si="241"/>
        <v>1.8</v>
      </c>
      <c r="BT137" s="55">
        <f t="shared" si="242"/>
        <v>1.2666666666666666</v>
      </c>
      <c r="BU137" s="55">
        <f t="shared" si="266"/>
        <v>5.0999999999999996</v>
      </c>
      <c r="BV137" s="55">
        <f>ROUND(IF('Indicator Data'!S140=0,0,IF(LOG('Indicator Data'!S140)&gt;BV$195,10,IF(LOG('Indicator Data'!S140)&lt;BV$194,0,10-(BV$195-LOG('Indicator Data'!S140))/(BV$195-BV$194)*10))),1)</f>
        <v>0</v>
      </c>
      <c r="BW137" s="55">
        <f>ROUND(IF('Indicator Data'!T140=0,0,IF(LOG('Indicator Data'!T140)&gt;BW$195,10,IF(LOG('Indicator Data'!T140)&lt;BW$194,0,10-(BW$195-LOG('Indicator Data'!T140))/(BW$195-BW$194)*10))),1)</f>
        <v>0</v>
      </c>
      <c r="BX137" s="55">
        <f t="shared" si="267"/>
        <v>0</v>
      </c>
      <c r="BY137" s="56">
        <f>'Indicator Data'!S140/'Indicator Data'!$CK140</f>
        <v>7.5526715763060001E-7</v>
      </c>
      <c r="BZ137" s="56">
        <f>'Indicator Data'!T140/'Indicator Data'!$CK140</f>
        <v>0</v>
      </c>
      <c r="CA137" s="55">
        <f t="shared" si="243"/>
        <v>0</v>
      </c>
      <c r="CB137" s="55">
        <f t="shared" si="244"/>
        <v>0</v>
      </c>
      <c r="CC137" s="55">
        <f t="shared" si="268"/>
        <v>0</v>
      </c>
      <c r="CD137" s="55">
        <f t="shared" si="269"/>
        <v>0</v>
      </c>
      <c r="CE137" s="55">
        <f t="shared" si="270"/>
        <v>2.9</v>
      </c>
      <c r="CF137" s="55">
        <f>ROUND(IF('Indicator Data'!U140=0,0,IF(LOG('Indicator Data'!U140)&gt;CF$195,10,IF(LOG('Indicator Data'!U140)&lt;CF$194,0,10-(CF$195-LOG('Indicator Data'!U140))/(CF$195-CF$194)*10))),1)</f>
        <v>8.1999999999999993</v>
      </c>
      <c r="CG137" s="56">
        <f>'Indicator Data'!U140/'Indicator Data'!$CK140</f>
        <v>0.81518174597827786</v>
      </c>
      <c r="CH137" s="55">
        <f t="shared" si="245"/>
        <v>9.1</v>
      </c>
      <c r="CI137" s="55">
        <f t="shared" si="271"/>
        <v>8.6999999999999993</v>
      </c>
      <c r="CJ137" s="55">
        <f>ROUND(IF('Indicator Data'!V140=0,0,IF(LOG('Indicator Data'!V140)&gt;CJ$195,10,IF(LOG('Indicator Data'!V140)&lt;CJ$194,0,10-(CJ$195-LOG('Indicator Data'!V140))/(CJ$195-CJ$194)*10))),1)</f>
        <v>8.3000000000000007</v>
      </c>
      <c r="CK137" s="56">
        <f>IF('Indicator Data'!V140/'Indicator Data'!$CK140&gt;1,1,'Indicator Data'!V140/'Indicator Data'!$CK140)</f>
        <v>0.99395666876882693</v>
      </c>
      <c r="CL137" s="55">
        <f t="shared" si="246"/>
        <v>9.9</v>
      </c>
      <c r="CM137" s="55">
        <f t="shared" si="272"/>
        <v>9.3000000000000007</v>
      </c>
      <c r="CN137" s="55">
        <f>ROUND(IF('Indicator Data'!W140=0,0,IF(LOG('Indicator Data'!W140)&gt;CN$195,10,IF(LOG('Indicator Data'!W140)&lt;CN$194,0,10-(CN$195-LOG('Indicator Data'!W140))/(CN$195-CN$194)*10))),1)</f>
        <v>8.1999999999999993</v>
      </c>
      <c r="CO137" s="56">
        <f>'Indicator Data'!W140/'Indicator Data'!$CK140</f>
        <v>0.86559227701416919</v>
      </c>
      <c r="CP137" s="55">
        <f t="shared" si="247"/>
        <v>8.6999999999999993</v>
      </c>
      <c r="CQ137" s="55">
        <f t="shared" si="273"/>
        <v>8.5</v>
      </c>
      <c r="CR137" s="55">
        <f t="shared" si="248"/>
        <v>8</v>
      </c>
      <c r="CS137" s="55">
        <f>IF('Indicator Data'!BZ140="No data","x",ROUND(IF('Indicator Data'!BZ140&gt;CS$195,0,IF('Indicator Data'!BZ140&lt;CS$194,10,(CS$195-'Indicator Data'!BZ140)/(CS$195-CS$194)*10)),1))</f>
        <v>1.1000000000000001</v>
      </c>
      <c r="CT137" s="55">
        <f>IF('Indicator Data'!CA140="No data","x",ROUND(IF('Indicator Data'!CA140&gt;CT$195,0,IF('Indicator Data'!CA140&lt;CT$194,10,(CT$195-'Indicator Data'!CA140)/(CT$195-CT$194)*10)),1))</f>
        <v>0.1</v>
      </c>
      <c r="CU137" s="55">
        <f>IF('Indicator Data'!AC140="No data","x",ROUND(IF('Indicator Data'!AC140&gt;CU$195,0,IF('Indicator Data'!AC140&lt;CU$194,10,(CU$195-'Indicator Data'!AC140)/(CU$195-CU$194)*10)),1))</f>
        <v>2</v>
      </c>
      <c r="CV137" s="55">
        <f t="shared" si="249"/>
        <v>1.1000000000000001</v>
      </c>
      <c r="CW137" s="55">
        <f>IF('Indicator Data'!X140="No data","x",ROUND(IF(LOG('Indicator Data'!X140)&gt;CW$195,10,IF(LOG('Indicator Data'!X140)&lt;CW$194,0,10-(CW$195-LOG('Indicator Data'!X140))/(CW$195-CW$194)*10)),1))</f>
        <v>4.0999999999999996</v>
      </c>
      <c r="CX137" s="55">
        <f>IF('Indicator Data'!Y140="No data","x",ROUND(IF('Indicator Data'!Y140&gt;CX$195,10,IF('Indicator Data'!Y140&lt;CX$194,0,10-(CX$195-'Indicator Data'!Y140)/(CX$195-CX$194)*10)),1))</f>
        <v>3.5</v>
      </c>
      <c r="CY137" s="55">
        <f>IF('Indicator Data'!Z140="No data","x",ROUND(IF('Indicator Data'!Z140&gt;CY$195,10,IF('Indicator Data'!Z140&lt;CY$194,0,10-(CY$195-'Indicator Data'!Z140)/(CY$195-CY$194)*10)),1))</f>
        <v>6.2</v>
      </c>
      <c r="CZ137" s="55">
        <f>IF('Indicator Data'!AA140="No data","x",ROUND(IF('Indicator Data'!AA140&gt;CZ$195,10,IF('Indicator Data'!AA140&lt;CZ$194,0,10-(CZ$195-'Indicator Data'!AA140)/(CZ$195-CZ$194)*10)),1))</f>
        <v>0</v>
      </c>
      <c r="DA137" s="55">
        <f t="shared" si="274"/>
        <v>3.5</v>
      </c>
      <c r="DB137" s="55">
        <f t="shared" si="275"/>
        <v>2.7</v>
      </c>
      <c r="DC137" s="55">
        <f>IF('Indicator Data'!AF140="No data","x",ROUND(IF('Indicator Data'!AF140&gt;DC$195,10,IF('Indicator Data'!AF140&lt;DC$194,0,10-(DC$195-'Indicator Data'!AF140)/(DC$195-DC$194)*10)),1))</f>
        <v>2</v>
      </c>
      <c r="DD137" s="55">
        <f>IF('Indicator Data'!AG140="No data","x",ROUND(IF('Indicator Data'!AG140&gt;DD$195,10,IF('Indicator Data'!AG140&lt;DD$194,0,10-(DD$195-'Indicator Data'!AG140)/(DD$195-DD$194)*10)),1))</f>
        <v>3.3</v>
      </c>
      <c r="DE137" s="55">
        <f t="shared" si="276"/>
        <v>3.2</v>
      </c>
      <c r="DF137" s="55">
        <f>IF('Indicator Data'!AB140="No data","x",ROUND(IF('Indicator Data'!AB140&gt;DF$195,10,IF('Indicator Data'!AB140&lt;DF$194,0,10-(DF$195-'Indicator Data'!AB140)/(DF$195-DF$194)*10)),1))</f>
        <v>0.2</v>
      </c>
      <c r="DG137" s="55">
        <f t="shared" si="277"/>
        <v>0.9</v>
      </c>
      <c r="DH137" s="183">
        <f>IF('Indicator Data'!AD140="No data","x",'Indicator Data'!AD140/'Indicator Data'!$CJ140)</f>
        <v>2.5707491895610266E-4</v>
      </c>
      <c r="DI137" s="55">
        <f t="shared" si="278"/>
        <v>7.4</v>
      </c>
      <c r="DJ137" s="55">
        <f>IF('Indicator Data'!AE140="No data","x",ROUND(IF('Indicator Data'!AE140&gt;DJ$195,0,IF('Indicator Data'!AE140&lt;DJ$194,10,(DJ$195-'Indicator Data'!AE140)/(DJ$195-DJ$194)*10)),1))</f>
        <v>2</v>
      </c>
      <c r="DK137" s="55">
        <f t="shared" si="279"/>
        <v>4.7</v>
      </c>
      <c r="DL137" s="55">
        <f t="shared" si="280"/>
        <v>2.9</v>
      </c>
      <c r="DM137" s="57">
        <f t="shared" si="250"/>
        <v>5.0999999999999996</v>
      </c>
      <c r="DN137" s="58">
        <f t="shared" si="251"/>
        <v>2.6</v>
      </c>
      <c r="DO137" s="55">
        <f>ROUND(IF('Indicator Data'!AH140=0,0,IF('Indicator Data'!AH140&gt;DO$195,10,IF('Indicator Data'!AH140&lt;DO$194,0,10-(DO$195-'Indicator Data'!AH140)/(DO$195-DO$194)*10))),1)</f>
        <v>3.2</v>
      </c>
      <c r="DP137" s="55">
        <f>ROUND(IF('Indicator Data'!AI140=0,0,IF(LOG('Indicator Data'!AI140)&gt;LOG(DP$195),10,IF(LOG('Indicator Data'!AI140)&lt;LOG(DP$194),0,10-(LOG(DP$195)-LOG('Indicator Data'!AI140))/(LOG(DP$195)-LOG(DP$194))*10))),1)</f>
        <v>2.9</v>
      </c>
      <c r="DQ137" s="57">
        <f t="shared" si="252"/>
        <v>3.1</v>
      </c>
      <c r="DR137" s="55">
        <f>'Indicator Data'!AJ140</f>
        <v>0</v>
      </c>
      <c r="DS137" s="55">
        <f>'Indicator Data'!AK140</f>
        <v>0</v>
      </c>
      <c r="DT137" s="57">
        <f t="shared" si="253"/>
        <v>0</v>
      </c>
      <c r="DU137" s="58">
        <f t="shared" si="254"/>
        <v>2.2000000000000002</v>
      </c>
      <c r="DV137" s="15"/>
      <c r="DW137" s="103"/>
    </row>
    <row r="138" spans="1:127" s="4" customFormat="1" x14ac:dyDescent="0.3">
      <c r="A138" s="121" t="str">
        <f>'Indicator Data'!A141</f>
        <v>Peru</v>
      </c>
      <c r="B138" s="59" t="str">
        <f>'Indicator Data'!B141</f>
        <v>PER</v>
      </c>
      <c r="C138" s="55">
        <f>ROUND(IF('Indicator Data'!C141=0,0.1,IF(LOG('Indicator Data'!C141)&gt;C$195,10,IF(LOG('Indicator Data'!C141)&lt;C$194,0,10-(C$195-LOG('Indicator Data'!C141))/(C$195-C$194)*10))),1)</f>
        <v>9.5</v>
      </c>
      <c r="D138" s="55">
        <f>ROUND(IF('Indicator Data'!D141=0,0.1,IF(LOG('Indicator Data'!D141)&gt;D$195,10,IF(LOG('Indicator Data'!D141)&lt;D$194,0,10-(D$195-LOG('Indicator Data'!D141))/(D$195-D$194)*10))),1)</f>
        <v>10</v>
      </c>
      <c r="E138" s="55">
        <f t="shared" si="214"/>
        <v>9.8000000000000007</v>
      </c>
      <c r="F138" s="55">
        <f>IF('Indicator Data'!E141="No data",0.1,(ROUND(IF('Indicator Data'!E141=0,0,IF(LOG('Indicator Data'!E141)&gt;F$195,10,IF(LOG('Indicator Data'!E141)&lt;F$194,0,10-(F$195-LOG('Indicator Data'!E141))/(F$195-F$194)*10))),1)))</f>
        <v>8.1</v>
      </c>
      <c r="G138" s="55">
        <f>ROUND(IF('Indicator Data'!F141=0,0,IF(LOG('Indicator Data'!F141)&gt;G$195,10,IF(LOG('Indicator Data'!F141)&lt;G$194,0,10-(G$195-LOG('Indicator Data'!F141))/(G$195-G$194)*10))),1)</f>
        <v>8.9</v>
      </c>
      <c r="H138" s="55">
        <f>ROUND(IF('Indicator Data'!G141=0,0,IF(LOG('Indicator Data'!G141)&gt;H$195,10,IF(LOG('Indicator Data'!G141)&lt;H$194,0,10-(H$195-LOG('Indicator Data'!G141))/(H$195-H$194)*10))),1)</f>
        <v>0</v>
      </c>
      <c r="I138" s="55">
        <f>ROUND(IF('Indicator Data'!H141=0,0,IF(LOG('Indicator Data'!H141)&gt;I$195,10,IF(LOG('Indicator Data'!H141)&lt;I$194,0,10-(I$195-LOG('Indicator Data'!H141))/(I$195-I$194)*10))),1)</f>
        <v>0</v>
      </c>
      <c r="J138" s="55">
        <f t="shared" si="215"/>
        <v>0</v>
      </c>
      <c r="K138" s="55">
        <f>ROUND(IF('Indicator Data'!I141=0,0,IF(LOG('Indicator Data'!I141)&gt;K$195,10,IF(LOG('Indicator Data'!I141)&lt;K$194,0,10-(K$195-LOG('Indicator Data'!I141))/(K$195-K$194)*10))),1)</f>
        <v>0</v>
      </c>
      <c r="L138" s="55">
        <f t="shared" si="216"/>
        <v>0</v>
      </c>
      <c r="M138" s="55">
        <f>ROUND(IF('Indicator Data'!J141=0,0,IF(LOG('Indicator Data'!J141)&gt;M$195,10,IF(LOG('Indicator Data'!J141)&lt;M$194,0,10-(M$195-LOG('Indicator Data'!J141))/(M$195-M$194)*10))),1)</f>
        <v>9.9</v>
      </c>
      <c r="N138" s="56">
        <f>'Indicator Data'!C141/'Indicator Data'!$CK141</f>
        <v>2.045963214224658E-3</v>
      </c>
      <c r="O138" s="56">
        <f>'Indicator Data'!D141/'Indicator Data'!$CK141</f>
        <v>1.7765266430686192E-3</v>
      </c>
      <c r="P138" s="56">
        <f>IF(F138=0.1,"x",'Indicator Data'!E141/'Indicator Data'!$CK141)</f>
        <v>5.5722701303168821E-3</v>
      </c>
      <c r="Q138" s="56">
        <f>'Indicator Data'!F141/'Indicator Data'!$CK141</f>
        <v>7.2386841849673313E-5</v>
      </c>
      <c r="R138" s="56">
        <f>'Indicator Data'!G141/'Indicator Data'!$CK141</f>
        <v>0</v>
      </c>
      <c r="S138" s="56">
        <f>'Indicator Data'!H141/'Indicator Data'!$CK141</f>
        <v>0</v>
      </c>
      <c r="T138" s="56">
        <f>'Indicator Data'!I141/'Indicator Data'!$CK141</f>
        <v>0</v>
      </c>
      <c r="U138" s="56">
        <f>'Indicator Data'!J141/'Indicator Data'!$CK141</f>
        <v>3.0249691279428384E-3</v>
      </c>
      <c r="V138" s="55">
        <f t="shared" si="217"/>
        <v>10</v>
      </c>
      <c r="W138" s="55">
        <f t="shared" si="218"/>
        <v>10</v>
      </c>
      <c r="X138" s="55">
        <f t="shared" si="219"/>
        <v>10</v>
      </c>
      <c r="Y138" s="55">
        <f t="shared" si="220"/>
        <v>3.7</v>
      </c>
      <c r="Z138" s="55">
        <f t="shared" si="221"/>
        <v>9.6999999999999993</v>
      </c>
      <c r="AA138" s="55">
        <f t="shared" si="222"/>
        <v>0</v>
      </c>
      <c r="AB138" s="55">
        <f t="shared" si="223"/>
        <v>0</v>
      </c>
      <c r="AC138" s="55">
        <f t="shared" si="224"/>
        <v>0</v>
      </c>
      <c r="AD138" s="55">
        <f t="shared" si="225"/>
        <v>0</v>
      </c>
      <c r="AE138" s="55">
        <f t="shared" si="226"/>
        <v>0</v>
      </c>
      <c r="AF138" s="55">
        <f t="shared" si="227"/>
        <v>1</v>
      </c>
      <c r="AG138" s="55">
        <f>ROUND(IF('Indicator Data'!K141=0,0,IF('Indicator Data'!K141&gt;AG$195,10,IF('Indicator Data'!K141&lt;AG$194,0,10-(AG$195-'Indicator Data'!K141)/(AG$195-AG$194)*10))),1)</f>
        <v>4.8</v>
      </c>
      <c r="AH138" s="55">
        <f t="shared" si="228"/>
        <v>9.8000000000000007</v>
      </c>
      <c r="AI138" s="55">
        <f t="shared" si="229"/>
        <v>10</v>
      </c>
      <c r="AJ138" s="55">
        <f t="shared" si="230"/>
        <v>0</v>
      </c>
      <c r="AK138" s="55">
        <f t="shared" si="231"/>
        <v>0</v>
      </c>
      <c r="AL138" s="55">
        <f t="shared" si="232"/>
        <v>0</v>
      </c>
      <c r="AM138" s="55">
        <f t="shared" si="233"/>
        <v>0</v>
      </c>
      <c r="AN138" s="55">
        <f t="shared" si="234"/>
        <v>7.6</v>
      </c>
      <c r="AO138" s="182">
        <f t="shared" si="235"/>
        <v>9.9</v>
      </c>
      <c r="AP138" s="182">
        <f t="shared" si="255"/>
        <v>6.4</v>
      </c>
      <c r="AQ138" s="182">
        <f t="shared" si="236"/>
        <v>9.3000000000000007</v>
      </c>
      <c r="AR138" s="182">
        <f t="shared" si="237"/>
        <v>0</v>
      </c>
      <c r="AS138" s="55">
        <f t="shared" si="238"/>
        <v>6.2</v>
      </c>
      <c r="AT138" s="55">
        <f>IF('Indicator Data'!L141="No data","x",IF('Indicator Data'!CL141&lt;1000,"x",ROUND((IF('Indicator Data'!L141&gt;AT$195,10,IF('Indicator Data'!L141&lt;AT$194,0,10-(AT$195-'Indicator Data'!L141)/(AT$195-AT$194)*10))),1)))</f>
        <v>3</v>
      </c>
      <c r="AU138" s="182">
        <f t="shared" si="239"/>
        <v>4.5999999999999996</v>
      </c>
      <c r="AV138" s="55" t="str">
        <f>IF('Indicator Data'!M141="No data","x",ROUND(IF('Indicator Data'!M141=0,0,IF(LOG('Indicator Data'!M141)&gt;AV$195,10,IF(LOG('Indicator Data'!M141)&lt;AV$194,0,10-(AV$195-LOG('Indicator Data'!M141))/(AV$195-AV$194)*10))),1))</f>
        <v>x</v>
      </c>
      <c r="AW138" s="56" t="str">
        <f>IF(AV138="x","x",'Indicator Data'!M141/'Indicator Data'!$CK141)</f>
        <v>x</v>
      </c>
      <c r="AX138" s="55" t="str">
        <f t="shared" si="256"/>
        <v>x</v>
      </c>
      <c r="AY138" s="55" t="str">
        <f t="shared" si="257"/>
        <v>x</v>
      </c>
      <c r="AZ138" s="55" t="str">
        <f>IF('Indicator Data'!N141="No data","x",ROUND(IF('Indicator Data'!N141=0,0,IF(LOG('Indicator Data'!N141)&gt;AZ$195,10,IF(LOG('Indicator Data'!N141)&lt;AZ$194,0,10-(AZ$195-LOG('Indicator Data'!N141))/(AZ$195-AZ$194)*10))),1))</f>
        <v>x</v>
      </c>
      <c r="BA138" s="56" t="str">
        <f>IF(AZ138="x","x",'Indicator Data'!N141/'Indicator Data'!$CK141)</f>
        <v>x</v>
      </c>
      <c r="BB138" s="55" t="str">
        <f t="shared" si="258"/>
        <v>x</v>
      </c>
      <c r="BC138" s="55" t="str">
        <f t="shared" si="259"/>
        <v>x</v>
      </c>
      <c r="BD138" s="55" t="str">
        <f>IF('Indicator Data'!O141="No data","x",ROUND(IF('Indicator Data'!O141=0,0,IF(LOG('Indicator Data'!O141)&gt;BD$195,10,IF(LOG('Indicator Data'!O141)&lt;BD$194,0,10-(BD$195-LOG('Indicator Data'!O141))/(BD$195-BD$194)*10))),1))</f>
        <v>x</v>
      </c>
      <c r="BE138" s="56" t="str">
        <f>IF(BD138="x","x",'Indicator Data'!O141/'Indicator Data'!$CK141)</f>
        <v>x</v>
      </c>
      <c r="BF138" s="55" t="str">
        <f t="shared" si="260"/>
        <v>x</v>
      </c>
      <c r="BG138" s="55" t="str">
        <f t="shared" si="261"/>
        <v>x</v>
      </c>
      <c r="BH138" s="55" t="str">
        <f>IF('Indicator Data'!P141="No data","x",ROUND(IF('Indicator Data'!P141=0,0,IF(LOG('Indicator Data'!P141)&gt;BH$195,10,IF(LOG('Indicator Data'!P141)&lt;BH$194,0,10-(BH$195-LOG('Indicator Data'!P141))/(BH$195-BH$194)*10))),1))</f>
        <v>x</v>
      </c>
      <c r="BI138" s="56" t="str">
        <f>IF(BH138="x","x",'Indicator Data'!P141/'Indicator Data'!$CK141)</f>
        <v>x</v>
      </c>
      <c r="BJ138" s="55" t="str">
        <f t="shared" si="262"/>
        <v>x</v>
      </c>
      <c r="BK138" s="55" t="str">
        <f t="shared" si="263"/>
        <v>x</v>
      </c>
      <c r="BL138" s="55" t="str">
        <f t="shared" si="264"/>
        <v>x</v>
      </c>
      <c r="BM138" s="55">
        <f>ROUND(IF('Indicator Data'!Q141=0,0,IF(LOG('Indicator Data'!Q141)&gt;BM$195,10,IF(LOG('Indicator Data'!Q141)&lt;BM$194,0,10-(BM$195-LOG('Indicator Data'!Q141))/(BM$195-BM$194)*10))),1)</f>
        <v>8.1999999999999993</v>
      </c>
      <c r="BN138" s="55">
        <f>ROUND(IF('Indicator Data'!R141=0,0,IF(LOG('Indicator Data'!R141)&gt;BN$195,10,IF(LOG('Indicator Data'!R141)&lt;BN$194,0,10-(BN$195-LOG('Indicator Data'!R141))/(BN$195-BN$194)*10))),1)</f>
        <v>9.5</v>
      </c>
      <c r="BO138" s="55">
        <f t="shared" si="265"/>
        <v>9.0666666666666664</v>
      </c>
      <c r="BP138" s="56">
        <f>'Indicator Data'!Q141/'Indicator Data'!$CK141</f>
        <v>0.18852401301138355</v>
      </c>
      <c r="BQ138" s="56">
        <f>'Indicator Data'!R141/'Indicator Data'!$CK141</f>
        <v>0.15401619158554314</v>
      </c>
      <c r="BR138" s="55">
        <f t="shared" si="240"/>
        <v>1.9</v>
      </c>
      <c r="BS138" s="55">
        <f t="shared" si="241"/>
        <v>1.9</v>
      </c>
      <c r="BT138" s="55">
        <f t="shared" si="242"/>
        <v>1.8999999999999997</v>
      </c>
      <c r="BU138" s="55">
        <f t="shared" si="266"/>
        <v>6.8</v>
      </c>
      <c r="BV138" s="55">
        <f>ROUND(IF('Indicator Data'!S141=0,0,IF(LOG('Indicator Data'!S141)&gt;BV$195,10,IF(LOG('Indicator Data'!S141)&lt;BV$194,0,10-(BV$195-LOG('Indicator Data'!S141))/(BV$195-BV$194)*10))),1)</f>
        <v>7.5</v>
      </c>
      <c r="BW138" s="55">
        <f>ROUND(IF('Indicator Data'!T141=0,0,IF(LOG('Indicator Data'!T141)&gt;BW$195,10,IF(LOG('Indicator Data'!T141)&lt;BW$194,0,10-(BW$195-LOG('Indicator Data'!T141))/(BW$195-BW$194)*10))),1)</f>
        <v>7.3</v>
      </c>
      <c r="BX138" s="55">
        <f t="shared" si="267"/>
        <v>7.3666666666666671</v>
      </c>
      <c r="BY138" s="56">
        <f>'Indicator Data'!S141/'Indicator Data'!$CK141</f>
        <v>5.880979864320094E-2</v>
      </c>
      <c r="BZ138" s="56">
        <f>'Indicator Data'!T141/'Indicator Data'!$CK141</f>
        <v>3.8500270669392517E-2</v>
      </c>
      <c r="CA138" s="55">
        <f t="shared" si="243"/>
        <v>1</v>
      </c>
      <c r="CB138" s="55">
        <f t="shared" si="244"/>
        <v>0.4</v>
      </c>
      <c r="CC138" s="55">
        <f t="shared" si="268"/>
        <v>0.6</v>
      </c>
      <c r="CD138" s="55">
        <f t="shared" si="269"/>
        <v>4.8</v>
      </c>
      <c r="CE138" s="55">
        <f t="shared" si="270"/>
        <v>5.9</v>
      </c>
      <c r="CF138" s="55">
        <f>ROUND(IF('Indicator Data'!U141=0,0,IF(LOG('Indicator Data'!U141)&gt;CF$195,10,IF(LOG('Indicator Data'!U141)&lt;CF$194,0,10-(CF$195-LOG('Indicator Data'!U141))/(CF$195-CF$194)*10))),1)</f>
        <v>8.3000000000000007</v>
      </c>
      <c r="CG138" s="56">
        <f>'Indicator Data'!U141/'Indicator Data'!$CK141</f>
        <v>0.20290205146776188</v>
      </c>
      <c r="CH138" s="55">
        <f t="shared" si="245"/>
        <v>2.2999999999999998</v>
      </c>
      <c r="CI138" s="55">
        <f t="shared" si="271"/>
        <v>6.1</v>
      </c>
      <c r="CJ138" s="55">
        <f>ROUND(IF('Indicator Data'!V141=0,0,IF(LOG('Indicator Data'!V141)&gt;CJ$195,10,IF(LOG('Indicator Data'!V141)&lt;CJ$194,0,10-(CJ$195-LOG('Indicator Data'!V141))/(CJ$195-CJ$194)*10))),1)</f>
        <v>8.8000000000000007</v>
      </c>
      <c r="CK138" s="56">
        <f>IF('Indicator Data'!V141/'Indicator Data'!$CK141&gt;1,1,'Indicator Data'!V141/'Indicator Data'!$CK141)</f>
        <v>0.48856193965355527</v>
      </c>
      <c r="CL138" s="55">
        <f t="shared" si="246"/>
        <v>4.9000000000000004</v>
      </c>
      <c r="CM138" s="55">
        <f t="shared" si="272"/>
        <v>7.3</v>
      </c>
      <c r="CN138" s="55">
        <f>ROUND(IF('Indicator Data'!W141=0,0,IF(LOG('Indicator Data'!W141)&gt;CN$195,10,IF(LOG('Indicator Data'!W141)&lt;CN$194,0,10-(CN$195-LOG('Indicator Data'!W141))/(CN$195-CN$194)*10))),1)</f>
        <v>9</v>
      </c>
      <c r="CO138" s="56">
        <f>'Indicator Data'!W141/'Indicator Data'!$CK141</f>
        <v>0.59040355662737432</v>
      </c>
      <c r="CP138" s="55">
        <f t="shared" si="247"/>
        <v>5.9</v>
      </c>
      <c r="CQ138" s="55">
        <f t="shared" si="273"/>
        <v>7.8</v>
      </c>
      <c r="CR138" s="55">
        <f t="shared" si="248"/>
        <v>6.9</v>
      </c>
      <c r="CS138" s="55">
        <f>IF('Indicator Data'!BZ141="No data","x",ROUND(IF('Indicator Data'!BZ141&gt;CS$195,0,IF('Indicator Data'!BZ141&lt;CS$194,10,(CS$195-'Indicator Data'!BZ141)/(CS$195-CS$194)*10)),1))</f>
        <v>2.9</v>
      </c>
      <c r="CT138" s="55">
        <f>IF('Indicator Data'!CA141="No data","x",ROUND(IF('Indicator Data'!CA141&gt;CT$195,0,IF('Indicator Data'!CA141&lt;CT$194,10,(CT$195-'Indicator Data'!CA141)/(CT$195-CT$194)*10)),1))</f>
        <v>1.5</v>
      </c>
      <c r="CU138" s="55" t="str">
        <f>IF('Indicator Data'!AC141="No data","x",ROUND(IF('Indicator Data'!AC141&gt;CU$195,0,IF('Indicator Data'!AC141&lt;CU$194,10,(CU$195-'Indicator Data'!AC141)/(CU$195-CU$194)*10)),1))</f>
        <v>x</v>
      </c>
      <c r="CV138" s="55">
        <f t="shared" si="249"/>
        <v>2.2000000000000002</v>
      </c>
      <c r="CW138" s="55">
        <f>IF('Indicator Data'!X141="No data","x",ROUND(IF(LOG('Indicator Data'!X141)&gt;CW$195,10,IF(LOG('Indicator Data'!X141)&lt;CW$194,0,10-(CW$195-LOG('Indicator Data'!X141))/(CW$195-CW$194)*10)),1))</f>
        <v>4.7</v>
      </c>
      <c r="CX138" s="55">
        <f>IF('Indicator Data'!Y141="No data","x",ROUND(IF('Indicator Data'!Y141&gt;CX$195,10,IF('Indicator Data'!Y141&lt;CX$194,0,10-(CX$195-'Indicator Data'!Y141)/(CX$195-CX$194)*10)),1))</f>
        <v>3.9</v>
      </c>
      <c r="CY138" s="55">
        <f>IF('Indicator Data'!Z141="No data","x",ROUND(IF('Indicator Data'!Z141&gt;CY$195,10,IF('Indicator Data'!Z141&lt;CY$194,0,10-(CY$195-'Indicator Data'!Z141)/(CY$195-CY$194)*10)),1))</f>
        <v>7.8</v>
      </c>
      <c r="CZ138" s="55">
        <f>IF('Indicator Data'!AA141="No data","x",ROUND(IF('Indicator Data'!AA141&gt;CZ$195,10,IF('Indicator Data'!AA141&lt;CZ$194,0,10-(CZ$195-'Indicator Data'!AA141)/(CZ$195-CZ$194)*10)),1))</f>
        <v>4.4000000000000004</v>
      </c>
      <c r="DA138" s="55">
        <f t="shared" si="274"/>
        <v>5.2</v>
      </c>
      <c r="DB138" s="55">
        <f t="shared" si="275"/>
        <v>4.2</v>
      </c>
      <c r="DC138" s="55">
        <f>IF('Indicator Data'!AF141="No data","x",ROUND(IF('Indicator Data'!AF141&gt;DC$195,10,IF('Indicator Data'!AF141&lt;DC$194,0,10-(DC$195-'Indicator Data'!AF141)/(DC$195-DC$194)*10)),1))</f>
        <v>3.8</v>
      </c>
      <c r="DD138" s="55">
        <f>IF('Indicator Data'!AG141="No data","x",ROUND(IF('Indicator Data'!AG141&gt;DD$195,10,IF('Indicator Data'!AG141&lt;DD$194,0,10-(DD$195-'Indicator Data'!AG141)/(DD$195-DD$194)*10)),1))</f>
        <v>2.4</v>
      </c>
      <c r="DE138" s="55">
        <f t="shared" si="276"/>
        <v>4.5</v>
      </c>
      <c r="DF138" s="55">
        <f>IF('Indicator Data'!AB141="No data","x",ROUND(IF('Indicator Data'!AB141&gt;DF$195,10,IF('Indicator Data'!AB141&lt;DF$194,0,10-(DF$195-'Indicator Data'!AB141)/(DF$195-DF$194)*10)),1))</f>
        <v>2.2000000000000002</v>
      </c>
      <c r="DG138" s="55">
        <f t="shared" si="277"/>
        <v>2.2000000000000002</v>
      </c>
      <c r="DH138" s="183">
        <f>IF('Indicator Data'!AD141="No data","x",'Indicator Data'!AD141/'Indicator Data'!$CJ141)</f>
        <v>3.1282237699359669E-5</v>
      </c>
      <c r="DI138" s="55">
        <f t="shared" si="278"/>
        <v>9.6999999999999993</v>
      </c>
      <c r="DJ138" s="55">
        <f>IF('Indicator Data'!AE141="No data","x",ROUND(IF('Indicator Data'!AE141&gt;DJ$195,0,IF('Indicator Data'!AE141&lt;DJ$194,10,(DJ$195-'Indicator Data'!AE141)/(DJ$195-DJ$194)*10)),1))</f>
        <v>6</v>
      </c>
      <c r="DK138" s="55">
        <f t="shared" si="279"/>
        <v>7.9</v>
      </c>
      <c r="DL138" s="55">
        <f t="shared" si="280"/>
        <v>4.9000000000000004</v>
      </c>
      <c r="DM138" s="57">
        <f t="shared" si="250"/>
        <v>5.5</v>
      </c>
      <c r="DN138" s="58">
        <f t="shared" si="251"/>
        <v>7.1</v>
      </c>
      <c r="DO138" s="55">
        <f>ROUND(IF('Indicator Data'!AH141=0,0,IF('Indicator Data'!AH141&gt;DO$195,10,IF('Indicator Data'!AH141&lt;DO$194,0,10-(DO$195-'Indicator Data'!AH141)/(DO$195-DO$194)*10))),1)</f>
        <v>3.9</v>
      </c>
      <c r="DP138" s="55">
        <f>ROUND(IF('Indicator Data'!AI141=0,0,IF(LOG('Indicator Data'!AI141)&gt;LOG(DP$195),10,IF(LOG('Indicator Data'!AI141)&lt;LOG(DP$194),0,10-(LOG(DP$195)-LOG('Indicator Data'!AI141))/(LOG(DP$195)-LOG(DP$194))*10))),1)</f>
        <v>1.6</v>
      </c>
      <c r="DQ138" s="57">
        <f t="shared" si="252"/>
        <v>2.8</v>
      </c>
      <c r="DR138" s="55">
        <f>'Indicator Data'!AJ141</f>
        <v>0</v>
      </c>
      <c r="DS138" s="55">
        <f>'Indicator Data'!AK141</f>
        <v>0</v>
      </c>
      <c r="DT138" s="57">
        <f t="shared" si="253"/>
        <v>0</v>
      </c>
      <c r="DU138" s="58">
        <f t="shared" si="254"/>
        <v>2</v>
      </c>
      <c r="DV138" s="15"/>
      <c r="DW138" s="103"/>
    </row>
    <row r="139" spans="1:127" s="4" customFormat="1" x14ac:dyDescent="0.3">
      <c r="A139" s="121" t="str">
        <f>'Indicator Data'!A142</f>
        <v>Philippines</v>
      </c>
      <c r="B139" s="59" t="str">
        <f>'Indicator Data'!B142</f>
        <v>PHL</v>
      </c>
      <c r="C139" s="55">
        <f>ROUND(IF('Indicator Data'!C142=0,0.1,IF(LOG('Indicator Data'!C142)&gt;C$195,10,IF(LOG('Indicator Data'!C142)&lt;C$194,0,10-(C$195-LOG('Indicator Data'!C142))/(C$195-C$194)*10))),1)</f>
        <v>10</v>
      </c>
      <c r="D139" s="55">
        <f>ROUND(IF('Indicator Data'!D142=0,0.1,IF(LOG('Indicator Data'!D142)&gt;D$195,10,IF(LOG('Indicator Data'!D142)&lt;D$194,0,10-(D$195-LOG('Indicator Data'!D142))/(D$195-D$194)*10))),1)</f>
        <v>10</v>
      </c>
      <c r="E139" s="55">
        <f t="shared" si="214"/>
        <v>10</v>
      </c>
      <c r="F139" s="55">
        <f>IF('Indicator Data'!E142="No data",0.1,(ROUND(IF('Indicator Data'!E142=0,0,IF(LOG('Indicator Data'!E142)&gt;F$195,10,IF(LOG('Indicator Data'!E142)&lt;F$194,0,10-(F$195-LOG('Indicator Data'!E142))/(F$195-F$194)*10))),1)))</f>
        <v>9.1999999999999993</v>
      </c>
      <c r="G139" s="55">
        <f>ROUND(IF('Indicator Data'!F142=0,0,IF(LOG('Indicator Data'!F142)&gt;G$195,10,IF(LOG('Indicator Data'!F142)&lt;G$194,0,10-(G$195-LOG('Indicator Data'!F142))/(G$195-G$194)*10))),1)</f>
        <v>9.4</v>
      </c>
      <c r="H139" s="55">
        <f>ROUND(IF('Indicator Data'!G142=0,0,IF(LOG('Indicator Data'!G142)&gt;H$195,10,IF(LOG('Indicator Data'!G142)&lt;H$194,0,10-(H$195-LOG('Indicator Data'!G142))/(H$195-H$194)*10))),1)</f>
        <v>10</v>
      </c>
      <c r="I139" s="55">
        <f>ROUND(IF('Indicator Data'!H142=0,0,IF(LOG('Indicator Data'!H142)&gt;I$195,10,IF(LOG('Indicator Data'!H142)&lt;I$194,0,10-(I$195-LOG('Indicator Data'!H142))/(I$195-I$194)*10))),1)</f>
        <v>10</v>
      </c>
      <c r="J139" s="55">
        <f t="shared" si="215"/>
        <v>10</v>
      </c>
      <c r="K139" s="55">
        <f>ROUND(IF('Indicator Data'!I142=0,0,IF(LOG('Indicator Data'!I142)&gt;K$195,10,IF(LOG('Indicator Data'!I142)&lt;K$194,0,10-(K$195-LOG('Indicator Data'!I142))/(K$195-K$194)*10))),1)</f>
        <v>9.8000000000000007</v>
      </c>
      <c r="L139" s="55">
        <f t="shared" si="216"/>
        <v>9.9</v>
      </c>
      <c r="M139" s="55">
        <f>ROUND(IF('Indicator Data'!J142=0,0,IF(LOG('Indicator Data'!J142)&gt;M$195,10,IF(LOG('Indicator Data'!J142)&lt;M$194,0,10-(M$195-LOG('Indicator Data'!J142))/(M$195-M$194)*10))),1)</f>
        <v>10</v>
      </c>
      <c r="N139" s="56">
        <f>'Indicator Data'!C142/'Indicator Data'!$CK142</f>
        <v>1.9735048695199665E-3</v>
      </c>
      <c r="O139" s="56">
        <f>'Indicator Data'!D142/'Indicator Data'!$CK142</f>
        <v>1.6679646274866773E-3</v>
      </c>
      <c r="P139" s="56">
        <f>IF(F139=0.1,"x",'Indicator Data'!E142/'Indicator Data'!$CK142)</f>
        <v>4.8065778265760232E-3</v>
      </c>
      <c r="Q139" s="56">
        <f>'Indicator Data'!F142/'Indicator Data'!$CK142</f>
        <v>4.482783974392229E-5</v>
      </c>
      <c r="R139" s="56">
        <f>'Indicator Data'!G142/'Indicator Data'!$CK142</f>
        <v>1.7325610525787277E-2</v>
      </c>
      <c r="S139" s="56">
        <f>'Indicator Data'!H142/'Indicator Data'!$CK142</f>
        <v>1.2135552636483591E-2</v>
      </c>
      <c r="T139" s="56">
        <f>'Indicator Data'!I142/'Indicator Data'!$CK142</f>
        <v>7.6423831864314796E-3</v>
      </c>
      <c r="U139" s="56">
        <f>'Indicator Data'!J142/'Indicator Data'!$CK142</f>
        <v>1.1502547501956119E-3</v>
      </c>
      <c r="V139" s="55">
        <f t="shared" si="217"/>
        <v>9.9</v>
      </c>
      <c r="W139" s="55">
        <f t="shared" si="218"/>
        <v>10</v>
      </c>
      <c r="X139" s="55">
        <f t="shared" si="219"/>
        <v>10</v>
      </c>
      <c r="Y139" s="55">
        <f t="shared" si="220"/>
        <v>3.2</v>
      </c>
      <c r="Z139" s="55">
        <f t="shared" si="221"/>
        <v>9.1999999999999993</v>
      </c>
      <c r="AA139" s="55">
        <f t="shared" si="222"/>
        <v>9.6</v>
      </c>
      <c r="AB139" s="55">
        <f t="shared" si="223"/>
        <v>10</v>
      </c>
      <c r="AC139" s="55">
        <f t="shared" si="224"/>
        <v>9.8000000000000007</v>
      </c>
      <c r="AD139" s="55">
        <f t="shared" si="225"/>
        <v>7.6</v>
      </c>
      <c r="AE139" s="55">
        <f t="shared" si="226"/>
        <v>9</v>
      </c>
      <c r="AF139" s="55">
        <f t="shared" si="227"/>
        <v>0.4</v>
      </c>
      <c r="AG139" s="55">
        <f>ROUND(IF('Indicator Data'!K142=0,0,IF('Indicator Data'!K142&gt;AG$195,10,IF('Indicator Data'!K142&lt;AG$194,0,10-(AG$195-'Indicator Data'!K142)/(AG$195-AG$194)*10))),1)</f>
        <v>6.7</v>
      </c>
      <c r="AH139" s="55">
        <f t="shared" si="228"/>
        <v>10</v>
      </c>
      <c r="AI139" s="55">
        <f t="shared" si="229"/>
        <v>10</v>
      </c>
      <c r="AJ139" s="55">
        <f t="shared" si="230"/>
        <v>9.8000000000000007</v>
      </c>
      <c r="AK139" s="55">
        <f t="shared" si="231"/>
        <v>10</v>
      </c>
      <c r="AL139" s="55">
        <f t="shared" si="232"/>
        <v>9.9</v>
      </c>
      <c r="AM139" s="55">
        <f t="shared" si="233"/>
        <v>8.6999999999999993</v>
      </c>
      <c r="AN139" s="55">
        <f t="shared" si="234"/>
        <v>7.7</v>
      </c>
      <c r="AO139" s="182">
        <f t="shared" si="235"/>
        <v>10</v>
      </c>
      <c r="AP139" s="182">
        <f t="shared" si="255"/>
        <v>7.2</v>
      </c>
      <c r="AQ139" s="182">
        <f t="shared" si="236"/>
        <v>9.3000000000000007</v>
      </c>
      <c r="AR139" s="182">
        <f t="shared" si="237"/>
        <v>9.5</v>
      </c>
      <c r="AS139" s="55">
        <f t="shared" si="238"/>
        <v>7.2</v>
      </c>
      <c r="AT139" s="55">
        <f>IF('Indicator Data'!L142="No data","x",IF('Indicator Data'!CL142&lt;1000,"x",ROUND((IF('Indicator Data'!L142&gt;AT$195,10,IF('Indicator Data'!L142&lt;AT$194,0,10-(AT$195-'Indicator Data'!L142)/(AT$195-AT$194)*10))),1)))</f>
        <v>1</v>
      </c>
      <c r="AU139" s="182">
        <f t="shared" si="239"/>
        <v>4.0999999999999996</v>
      </c>
      <c r="AV139" s="55">
        <f>IF('Indicator Data'!M142="No data","x",ROUND(IF('Indicator Data'!M142=0,0,IF(LOG('Indicator Data'!M142)&gt;AV$195,10,IF(LOG('Indicator Data'!M142)&lt;AV$194,0,10-(AV$195-LOG('Indicator Data'!M142))/(AV$195-AV$194)*10))),1))</f>
        <v>8.9</v>
      </c>
      <c r="AW139" s="56">
        <f>IF(AV139="x","x",'Indicator Data'!M142/'Indicator Data'!$CK142)</f>
        <v>0.15755195371409841</v>
      </c>
      <c r="AX139" s="55">
        <f t="shared" si="256"/>
        <v>1.8</v>
      </c>
      <c r="AY139" s="55">
        <f t="shared" si="257"/>
        <v>6.6</v>
      </c>
      <c r="AZ139" s="55" t="str">
        <f>IF('Indicator Data'!N142="No data","x",ROUND(IF('Indicator Data'!N142=0,0,IF(LOG('Indicator Data'!N142)&gt;AZ$195,10,IF(LOG('Indicator Data'!N142)&lt;AZ$194,0,10-(AZ$195-LOG('Indicator Data'!N142))/(AZ$195-AZ$194)*10))),1))</f>
        <v>x</v>
      </c>
      <c r="BA139" s="56" t="str">
        <f>IF(AZ139="x","x",'Indicator Data'!N142/'Indicator Data'!$CK142)</f>
        <v>x</v>
      </c>
      <c r="BB139" s="55" t="str">
        <f t="shared" si="258"/>
        <v>x</v>
      </c>
      <c r="BC139" s="55" t="str">
        <f t="shared" si="259"/>
        <v>x</v>
      </c>
      <c r="BD139" s="55" t="str">
        <f>IF('Indicator Data'!O142="No data","x",ROUND(IF('Indicator Data'!O142=0,0,IF(LOG('Indicator Data'!O142)&gt;BD$195,10,IF(LOG('Indicator Data'!O142)&lt;BD$194,0,10-(BD$195-LOG('Indicator Data'!O142))/(BD$195-BD$194)*10))),1))</f>
        <v>x</v>
      </c>
      <c r="BE139" s="56" t="str">
        <f>IF(BD139="x","x",'Indicator Data'!O142/'Indicator Data'!$CK142)</f>
        <v>x</v>
      </c>
      <c r="BF139" s="55" t="str">
        <f t="shared" si="260"/>
        <v>x</v>
      </c>
      <c r="BG139" s="55" t="str">
        <f t="shared" si="261"/>
        <v>x</v>
      </c>
      <c r="BH139" s="55" t="str">
        <f>IF('Indicator Data'!P142="No data","x",ROUND(IF('Indicator Data'!P142=0,0,IF(LOG('Indicator Data'!P142)&gt;BH$195,10,IF(LOG('Indicator Data'!P142)&lt;BH$194,0,10-(BH$195-LOG('Indicator Data'!P142))/(BH$195-BH$194)*10))),1))</f>
        <v>x</v>
      </c>
      <c r="BI139" s="56" t="str">
        <f>IF(BH139="x","x",'Indicator Data'!P142/'Indicator Data'!$CK142)</f>
        <v>x</v>
      </c>
      <c r="BJ139" s="55" t="str">
        <f t="shared" si="262"/>
        <v>x</v>
      </c>
      <c r="BK139" s="55" t="str">
        <f t="shared" si="263"/>
        <v>x</v>
      </c>
      <c r="BL139" s="55">
        <f t="shared" si="264"/>
        <v>6.6</v>
      </c>
      <c r="BM139" s="55">
        <f>ROUND(IF('Indicator Data'!Q142=0,0,IF(LOG('Indicator Data'!Q142)&gt;BM$195,10,IF(LOG('Indicator Data'!Q142)&lt;BM$194,0,10-(BM$195-LOG('Indicator Data'!Q142))/(BM$195-BM$194)*10))),1)</f>
        <v>9.1</v>
      </c>
      <c r="BN139" s="55">
        <f>ROUND(IF('Indicator Data'!R142=0,0,IF(LOG('Indicator Data'!R142)&gt;BN$195,10,IF(LOG('Indicator Data'!R142)&lt;BN$194,0,10-(BN$195-LOG('Indicator Data'!R142))/(BN$195-BN$194)*10))),1)</f>
        <v>10</v>
      </c>
      <c r="BO139" s="55">
        <f t="shared" si="265"/>
        <v>9.7000000000000011</v>
      </c>
      <c r="BP139" s="56">
        <f>'Indicator Data'!Q142/'Indicator Data'!$CK142</f>
        <v>0.23274292152909065</v>
      </c>
      <c r="BQ139" s="56">
        <f>'Indicator Data'!R142/'Indicator Data'!$CK142</f>
        <v>0.29077790627458555</v>
      </c>
      <c r="BR139" s="55">
        <f t="shared" si="240"/>
        <v>2.2999999999999998</v>
      </c>
      <c r="BS139" s="55">
        <f t="shared" si="241"/>
        <v>3.6</v>
      </c>
      <c r="BT139" s="55">
        <f t="shared" si="242"/>
        <v>3.1666666666666665</v>
      </c>
      <c r="BU139" s="55">
        <f t="shared" si="266"/>
        <v>7.8</v>
      </c>
      <c r="BV139" s="55">
        <f>ROUND(IF('Indicator Data'!S142=0,0,IF(LOG('Indicator Data'!S142)&gt;BV$195,10,IF(LOG('Indicator Data'!S142)&lt;BV$194,0,10-(BV$195-LOG('Indicator Data'!S142))/(BV$195-BV$194)*10))),1)</f>
        <v>8.8000000000000007</v>
      </c>
      <c r="BW139" s="55">
        <f>ROUND(IF('Indicator Data'!T142=0,0,IF(LOG('Indicator Data'!T142)&gt;BW$195,10,IF(LOG('Indicator Data'!T142)&lt;BW$194,0,10-(BW$195-LOG('Indicator Data'!T142))/(BW$195-BW$194)*10))),1)</f>
        <v>9.4</v>
      </c>
      <c r="BX139" s="55">
        <f t="shared" si="267"/>
        <v>9.2000000000000011</v>
      </c>
      <c r="BY139" s="56">
        <f>'Indicator Data'!S142/'Indicator Data'!$CK142</f>
        <v>0.15178021063713645</v>
      </c>
      <c r="BZ139" s="56">
        <f>'Indicator Data'!T142/'Indicator Data'!$CK142</f>
        <v>0.37120989917798147</v>
      </c>
      <c r="CA139" s="55">
        <f t="shared" si="243"/>
        <v>2.5</v>
      </c>
      <c r="CB139" s="55">
        <f t="shared" si="244"/>
        <v>3.7</v>
      </c>
      <c r="CC139" s="55">
        <f t="shared" si="268"/>
        <v>3.3000000000000003</v>
      </c>
      <c r="CD139" s="55">
        <f t="shared" si="269"/>
        <v>7.2</v>
      </c>
      <c r="CE139" s="55">
        <f t="shared" si="270"/>
        <v>7.5</v>
      </c>
      <c r="CF139" s="55">
        <f>ROUND(IF('Indicator Data'!U142=0,0,IF(LOG('Indicator Data'!U142)&gt;CF$195,10,IF(LOG('Indicator Data'!U142)&lt;CF$194,0,10-(CF$195-LOG('Indicator Data'!U142))/(CF$195-CF$194)*10))),1)</f>
        <v>9.9</v>
      </c>
      <c r="CG139" s="56">
        <f>'Indicator Data'!U142/'Indicator Data'!$CK142</f>
        <v>0.79728459640169569</v>
      </c>
      <c r="CH139" s="55">
        <f t="shared" si="245"/>
        <v>8.9</v>
      </c>
      <c r="CI139" s="55">
        <f t="shared" si="271"/>
        <v>9.5</v>
      </c>
      <c r="CJ139" s="55">
        <f>ROUND(IF('Indicator Data'!V142=0,0,IF(LOG('Indicator Data'!V142)&gt;CJ$195,10,IF(LOG('Indicator Data'!V142)&lt;CJ$194,0,10-(CJ$195-LOG('Indicator Data'!V142))/(CJ$195-CJ$194)*10))),1)</f>
        <v>9.9</v>
      </c>
      <c r="CK139" s="56">
        <f>IF('Indicator Data'!V142/'Indicator Data'!$CK142&gt;1,1,'Indicator Data'!V142/'Indicator Data'!$CK142)</f>
        <v>0.8419874310125206</v>
      </c>
      <c r="CL139" s="55">
        <f t="shared" si="246"/>
        <v>8.4</v>
      </c>
      <c r="CM139" s="55">
        <f t="shared" si="272"/>
        <v>9.3000000000000007</v>
      </c>
      <c r="CN139" s="55">
        <f>ROUND(IF('Indicator Data'!W142=0,0,IF(LOG('Indicator Data'!W142)&gt;CN$195,10,IF(LOG('Indicator Data'!W142)&lt;CN$194,0,10-(CN$195-LOG('Indicator Data'!W142))/(CN$195-CN$194)*10))),1)</f>
        <v>9.9</v>
      </c>
      <c r="CO139" s="56">
        <f>'Indicator Data'!W142/'Indicator Data'!$CK142</f>
        <v>0.84861726073886889</v>
      </c>
      <c r="CP139" s="55">
        <f t="shared" si="247"/>
        <v>8.5</v>
      </c>
      <c r="CQ139" s="55">
        <f t="shared" si="273"/>
        <v>9.3000000000000007</v>
      </c>
      <c r="CR139" s="55">
        <f t="shared" si="248"/>
        <v>9</v>
      </c>
      <c r="CS139" s="55">
        <f>IF('Indicator Data'!BZ142="No data","x",ROUND(IF('Indicator Data'!BZ142&gt;CS$195,0,IF('Indicator Data'!BZ142&lt;CS$194,10,(CS$195-'Indicator Data'!BZ142)/(CS$195-CS$194)*10)),1))</f>
        <v>2.6</v>
      </c>
      <c r="CT139" s="55">
        <f>IF('Indicator Data'!CA142="No data","x",ROUND(IF('Indicator Data'!CA142&gt;CT$195,0,IF('Indicator Data'!CA142&lt;CT$194,10,(CT$195-'Indicator Data'!CA142)/(CT$195-CT$194)*10)),1))</f>
        <v>1.1000000000000001</v>
      </c>
      <c r="CU139" s="55">
        <f>IF('Indicator Data'!AC142="No data","x",ROUND(IF('Indicator Data'!AC142&gt;CU$195,0,IF('Indicator Data'!AC142&lt;CU$194,10,(CU$195-'Indicator Data'!AC142)/(CU$195-CU$194)*10)),1))</f>
        <v>2.2000000000000002</v>
      </c>
      <c r="CV139" s="55">
        <f t="shared" si="249"/>
        <v>2</v>
      </c>
      <c r="CW139" s="55">
        <f>IF('Indicator Data'!X142="No data","x",ROUND(IF(LOG('Indicator Data'!X142)&gt;CW$195,10,IF(LOG('Indicator Data'!X142)&lt;CW$194,0,10-(CW$195-LOG('Indicator Data'!X142))/(CW$195-CW$194)*10)),1))</f>
        <v>8.5</v>
      </c>
      <c r="CX139" s="55">
        <f>IF('Indicator Data'!Y142="No data","x",ROUND(IF('Indicator Data'!Y142&gt;CX$195,10,IF('Indicator Data'!Y142&lt;CX$194,0,10-(CX$195-'Indicator Data'!Y142)/(CX$195-CX$194)*10)),1))</f>
        <v>3.8</v>
      </c>
      <c r="CY139" s="55">
        <f>IF('Indicator Data'!Z142="No data","x",ROUND(IF('Indicator Data'!Z142&gt;CY$195,10,IF('Indicator Data'!Z142&lt;CY$194,0,10-(CY$195-'Indicator Data'!Z142)/(CY$195-CY$194)*10)),1))</f>
        <v>4.7</v>
      </c>
      <c r="CZ139" s="55">
        <f>IF('Indicator Data'!AA142="No data","x",ROUND(IF('Indicator Data'!AA142&gt;CZ$195,10,IF('Indicator Data'!AA142&lt;CZ$194,0,10-(CZ$195-'Indicator Data'!AA142)/(CZ$195-CZ$194)*10)),1))</f>
        <v>6.9</v>
      </c>
      <c r="DA139" s="55">
        <f t="shared" si="274"/>
        <v>6</v>
      </c>
      <c r="DB139" s="55">
        <f t="shared" si="275"/>
        <v>4.7</v>
      </c>
      <c r="DC139" s="55">
        <f>IF('Indicator Data'!AF142="No data","x",ROUND(IF('Indicator Data'!AF142&gt;DC$195,10,IF('Indicator Data'!AF142&lt;DC$194,0,10-(DC$195-'Indicator Data'!AF142)/(DC$195-DC$194)*10)),1))</f>
        <v>4.8</v>
      </c>
      <c r="DD139" s="55">
        <f>IF('Indicator Data'!AG142="No data","x",ROUND(IF('Indicator Data'!AG142&gt;DD$195,10,IF('Indicator Data'!AG142&lt;DD$194,0,10-(DD$195-'Indicator Data'!AG142)/(DD$195-DD$194)*10)),1))</f>
        <v>3.3</v>
      </c>
      <c r="DE139" s="55">
        <f t="shared" si="276"/>
        <v>5.3</v>
      </c>
      <c r="DF139" s="55">
        <f>IF('Indicator Data'!AB142="No data","x",ROUND(IF('Indicator Data'!AB142&gt;DF$195,10,IF('Indicator Data'!AB142&lt;DF$194,0,10-(DF$195-'Indicator Data'!AB142)/(DF$195-DF$194)*10)),1))</f>
        <v>1.7</v>
      </c>
      <c r="DG139" s="55">
        <f t="shared" si="277"/>
        <v>1.9</v>
      </c>
      <c r="DH139" s="183">
        <f>IF('Indicator Data'!AD142="No data","x",'Indicator Data'!AD142/'Indicator Data'!$CJ142)</f>
        <v>1.0049333579807923E-4</v>
      </c>
      <c r="DI139" s="55">
        <f t="shared" si="278"/>
        <v>9</v>
      </c>
      <c r="DJ139" s="55" t="str">
        <f>IF('Indicator Data'!AE142="No data","x",ROUND(IF('Indicator Data'!AE142&gt;DJ$195,0,IF('Indicator Data'!AE142&lt;DJ$194,10,(DJ$195-'Indicator Data'!AE142)/(DJ$195-DJ$194)*10)),1))</f>
        <v>x</v>
      </c>
      <c r="DK139" s="55">
        <f t="shared" si="279"/>
        <v>9</v>
      </c>
      <c r="DL139" s="55">
        <f t="shared" si="280"/>
        <v>5.4</v>
      </c>
      <c r="DM139" s="57">
        <f t="shared" si="250"/>
        <v>6.8</v>
      </c>
      <c r="DN139" s="58">
        <f t="shared" si="251"/>
        <v>8.4</v>
      </c>
      <c r="DO139" s="55">
        <f>ROUND(IF('Indicator Data'!AH142=0,0,IF('Indicator Data'!AH142&gt;DO$195,10,IF('Indicator Data'!AH142&lt;DO$194,0,10-(DO$195-'Indicator Data'!AH142)/(DO$195-DO$194)*10))),1)</f>
        <v>8.8000000000000007</v>
      </c>
      <c r="DP139" s="55">
        <f>ROUND(IF('Indicator Data'!AI142=0,0,IF(LOG('Indicator Data'!AI142)&gt;LOG(DP$195),10,IF(LOG('Indicator Data'!AI142)&lt;LOG(DP$194),0,10-(LOG(DP$195)-LOG('Indicator Data'!AI142))/(LOG(DP$195)-LOG(DP$194))*10))),1)</f>
        <v>8.6999999999999993</v>
      </c>
      <c r="DQ139" s="57">
        <f t="shared" si="252"/>
        <v>8.8000000000000007</v>
      </c>
      <c r="DR139" s="55">
        <f>'Indicator Data'!AJ142</f>
        <v>0</v>
      </c>
      <c r="DS139" s="55">
        <f>'Indicator Data'!AK142</f>
        <v>4</v>
      </c>
      <c r="DT139" s="57">
        <f t="shared" si="253"/>
        <v>7</v>
      </c>
      <c r="DU139" s="58">
        <f t="shared" si="254"/>
        <v>7</v>
      </c>
      <c r="DV139" s="15"/>
      <c r="DW139" s="103"/>
    </row>
    <row r="140" spans="1:127" s="4" customFormat="1" x14ac:dyDescent="0.3">
      <c r="A140" s="121" t="str">
        <f>'Indicator Data'!A143</f>
        <v>Poland</v>
      </c>
      <c r="B140" s="59" t="str">
        <f>'Indicator Data'!B143</f>
        <v>POL</v>
      </c>
      <c r="C140" s="55">
        <f>ROUND(IF('Indicator Data'!C143=0,0.1,IF(LOG('Indicator Data'!C143)&gt;C$195,10,IF(LOG('Indicator Data'!C143)&lt;C$194,0,10-(C$195-LOG('Indicator Data'!C143))/(C$195-C$194)*10))),1)</f>
        <v>4</v>
      </c>
      <c r="D140" s="55">
        <f>ROUND(IF('Indicator Data'!D143=0,0.1,IF(LOG('Indicator Data'!D143)&gt;D$195,10,IF(LOG('Indicator Data'!D143)&lt;D$194,0,10-(D$195-LOG('Indicator Data'!D143))/(D$195-D$194)*10))),1)</f>
        <v>0.1</v>
      </c>
      <c r="E140" s="55">
        <f t="shared" si="214"/>
        <v>2.2999999999999998</v>
      </c>
      <c r="F140" s="55">
        <f>IF('Indicator Data'!E143="No data",0.1,(ROUND(IF('Indicator Data'!E143=0,0,IF(LOG('Indicator Data'!E143)&gt;F$195,10,IF(LOG('Indicator Data'!E143)&lt;F$194,0,10-(F$195-LOG('Indicator Data'!E143))/(F$195-F$194)*10))),1)))</f>
        <v>8.1</v>
      </c>
      <c r="G140" s="55">
        <f>ROUND(IF('Indicator Data'!F143=0,0,IF(LOG('Indicator Data'!F143)&gt;G$195,10,IF(LOG('Indicator Data'!F143)&lt;G$194,0,10-(G$195-LOG('Indicator Data'!F143))/(G$195-G$194)*10))),1)</f>
        <v>0</v>
      </c>
      <c r="H140" s="55">
        <f>ROUND(IF('Indicator Data'!G143=0,0,IF(LOG('Indicator Data'!G143)&gt;H$195,10,IF(LOG('Indicator Data'!G143)&lt;H$194,0,10-(H$195-LOG('Indicator Data'!G143))/(H$195-H$194)*10))),1)</f>
        <v>0</v>
      </c>
      <c r="I140" s="55">
        <f>ROUND(IF('Indicator Data'!H143=0,0,IF(LOG('Indicator Data'!H143)&gt;I$195,10,IF(LOG('Indicator Data'!H143)&lt;I$194,0,10-(I$195-LOG('Indicator Data'!H143))/(I$195-I$194)*10))),1)</f>
        <v>0</v>
      </c>
      <c r="J140" s="55">
        <f t="shared" si="215"/>
        <v>0</v>
      </c>
      <c r="K140" s="55">
        <f>ROUND(IF('Indicator Data'!I143=0,0,IF(LOG('Indicator Data'!I143)&gt;K$195,10,IF(LOG('Indicator Data'!I143)&lt;K$194,0,10-(K$195-LOG('Indicator Data'!I143))/(K$195-K$194)*10))),1)</f>
        <v>0</v>
      </c>
      <c r="L140" s="55">
        <f t="shared" si="216"/>
        <v>0</v>
      </c>
      <c r="M140" s="55">
        <f>ROUND(IF('Indicator Data'!J143=0,0,IF(LOG('Indicator Data'!J143)&gt;M$195,10,IF(LOG('Indicator Data'!J143)&lt;M$194,0,10-(M$195-LOG('Indicator Data'!J143))/(M$195-M$194)*10))),1)</f>
        <v>0</v>
      </c>
      <c r="N140" s="56">
        <f>'Indicator Data'!C143/'Indicator Data'!$CK143</f>
        <v>1.0311374250914835E-5</v>
      </c>
      <c r="O140" s="56">
        <f>'Indicator Data'!D143/'Indicator Data'!$CK143</f>
        <v>0</v>
      </c>
      <c r="P140" s="56">
        <f>IF(F140=0.1,"x",'Indicator Data'!E143/'Indicator Data'!$CK143)</f>
        <v>4.4111215974434008E-3</v>
      </c>
      <c r="Q140" s="56">
        <f>'Indicator Data'!F143/'Indicator Data'!$CK143</f>
        <v>0</v>
      </c>
      <c r="R140" s="56">
        <f>'Indicator Data'!G143/'Indicator Data'!$CK143</f>
        <v>0</v>
      </c>
      <c r="S140" s="56">
        <f>'Indicator Data'!H143/'Indicator Data'!$CK143</f>
        <v>0</v>
      </c>
      <c r="T140" s="56">
        <f>'Indicator Data'!I143/'Indicator Data'!$CK143</f>
        <v>0</v>
      </c>
      <c r="U140" s="56">
        <f>'Indicator Data'!J143/'Indicator Data'!$CK143</f>
        <v>0</v>
      </c>
      <c r="V140" s="55">
        <f t="shared" si="217"/>
        <v>0.1</v>
      </c>
      <c r="W140" s="55">
        <f t="shared" si="218"/>
        <v>0</v>
      </c>
      <c r="X140" s="55">
        <f t="shared" si="219"/>
        <v>0.1</v>
      </c>
      <c r="Y140" s="55">
        <f t="shared" si="220"/>
        <v>2.9</v>
      </c>
      <c r="Z140" s="55">
        <f t="shared" si="221"/>
        <v>0</v>
      </c>
      <c r="AA140" s="55">
        <f t="shared" si="222"/>
        <v>0</v>
      </c>
      <c r="AB140" s="55">
        <f t="shared" si="223"/>
        <v>0</v>
      </c>
      <c r="AC140" s="55">
        <f t="shared" si="224"/>
        <v>0</v>
      </c>
      <c r="AD140" s="55">
        <f t="shared" si="225"/>
        <v>0</v>
      </c>
      <c r="AE140" s="55">
        <f t="shared" si="226"/>
        <v>0</v>
      </c>
      <c r="AF140" s="55">
        <f t="shared" si="227"/>
        <v>0</v>
      </c>
      <c r="AG140" s="55">
        <f>ROUND(IF('Indicator Data'!K143=0,0,IF('Indicator Data'!K143&gt;AG$195,10,IF('Indicator Data'!K143&lt;AG$194,0,10-(AG$195-'Indicator Data'!K143)/(AG$195-AG$194)*10))),1)</f>
        <v>1</v>
      </c>
      <c r="AH140" s="55">
        <f t="shared" si="228"/>
        <v>2.1</v>
      </c>
      <c r="AI140" s="55">
        <f t="shared" si="229"/>
        <v>0.1</v>
      </c>
      <c r="AJ140" s="55">
        <f t="shared" si="230"/>
        <v>0</v>
      </c>
      <c r="AK140" s="55">
        <f t="shared" si="231"/>
        <v>0</v>
      </c>
      <c r="AL140" s="55">
        <f t="shared" si="232"/>
        <v>0</v>
      </c>
      <c r="AM140" s="55">
        <f t="shared" si="233"/>
        <v>0</v>
      </c>
      <c r="AN140" s="55">
        <f t="shared" si="234"/>
        <v>0</v>
      </c>
      <c r="AO140" s="182">
        <f t="shared" si="235"/>
        <v>1.3</v>
      </c>
      <c r="AP140" s="182">
        <f t="shared" si="255"/>
        <v>6.1</v>
      </c>
      <c r="AQ140" s="182">
        <f t="shared" si="236"/>
        <v>0</v>
      </c>
      <c r="AR140" s="182">
        <f t="shared" si="237"/>
        <v>0</v>
      </c>
      <c r="AS140" s="55">
        <f t="shared" si="238"/>
        <v>0.5</v>
      </c>
      <c r="AT140" s="55">
        <f>IF('Indicator Data'!L143="No data","x",IF('Indicator Data'!CL143&lt;1000,"x",ROUND((IF('Indicator Data'!L143&gt;AT$195,10,IF('Indicator Data'!L143&lt;AT$194,0,10-(AT$195-'Indicator Data'!L143)/(AT$195-AT$194)*10))),1)))</f>
        <v>3</v>
      </c>
      <c r="AU140" s="182">
        <f t="shared" si="239"/>
        <v>1.8</v>
      </c>
      <c r="AV140" s="55">
        <f>IF('Indicator Data'!M143="No data","x",ROUND(IF('Indicator Data'!M143=0,0,IF(LOG('Indicator Data'!M143)&gt;AV$195,10,IF(LOG('Indicator Data'!M143)&lt;AV$194,0,10-(AV$195-LOG('Indicator Data'!M143))/(AV$195-AV$194)*10))),1))</f>
        <v>3.7</v>
      </c>
      <c r="AW140" s="56">
        <f>IF(AV140="x","x",'Indicator Data'!M143/'Indicator Data'!$CK143)</f>
        <v>9.981693054111547E-5</v>
      </c>
      <c r="AX140" s="55">
        <f t="shared" si="256"/>
        <v>0</v>
      </c>
      <c r="AY140" s="55">
        <f t="shared" si="257"/>
        <v>2</v>
      </c>
      <c r="AZ140" s="55" t="str">
        <f>IF('Indicator Data'!N143="No data","x",ROUND(IF('Indicator Data'!N143=0,0,IF(LOG('Indicator Data'!N143)&gt;AZ$195,10,IF(LOG('Indicator Data'!N143)&lt;AZ$194,0,10-(AZ$195-LOG('Indicator Data'!N143))/(AZ$195-AZ$194)*10))),1))</f>
        <v>x</v>
      </c>
      <c r="BA140" s="56" t="str">
        <f>IF(AZ140="x","x",'Indicator Data'!N143/'Indicator Data'!$CK143)</f>
        <v>x</v>
      </c>
      <c r="BB140" s="55" t="str">
        <f t="shared" si="258"/>
        <v>x</v>
      </c>
      <c r="BC140" s="55" t="str">
        <f t="shared" si="259"/>
        <v>x</v>
      </c>
      <c r="BD140" s="55" t="str">
        <f>IF('Indicator Data'!O143="No data","x",ROUND(IF('Indicator Data'!O143=0,0,IF(LOG('Indicator Data'!O143)&gt;BD$195,10,IF(LOG('Indicator Data'!O143)&lt;BD$194,0,10-(BD$195-LOG('Indicator Data'!O143))/(BD$195-BD$194)*10))),1))</f>
        <v>x</v>
      </c>
      <c r="BE140" s="56" t="str">
        <f>IF(BD140="x","x",'Indicator Data'!O143/'Indicator Data'!$CK143)</f>
        <v>x</v>
      </c>
      <c r="BF140" s="55" t="str">
        <f t="shared" si="260"/>
        <v>x</v>
      </c>
      <c r="BG140" s="55" t="str">
        <f t="shared" si="261"/>
        <v>x</v>
      </c>
      <c r="BH140" s="55" t="str">
        <f>IF('Indicator Data'!P143="No data","x",ROUND(IF('Indicator Data'!P143=0,0,IF(LOG('Indicator Data'!P143)&gt;BH$195,10,IF(LOG('Indicator Data'!P143)&lt;BH$194,0,10-(BH$195-LOG('Indicator Data'!P143))/(BH$195-BH$194)*10))),1))</f>
        <v>x</v>
      </c>
      <c r="BI140" s="56" t="str">
        <f>IF(BH140="x","x",'Indicator Data'!P143/'Indicator Data'!$CK143)</f>
        <v>x</v>
      </c>
      <c r="BJ140" s="55" t="str">
        <f t="shared" si="262"/>
        <v>x</v>
      </c>
      <c r="BK140" s="55" t="str">
        <f t="shared" si="263"/>
        <v>x</v>
      </c>
      <c r="BL140" s="55">
        <f t="shared" si="264"/>
        <v>2</v>
      </c>
      <c r="BM140" s="55">
        <f>ROUND(IF('Indicator Data'!Q143=0,0,IF(LOG('Indicator Data'!Q143)&gt;BM$195,10,IF(LOG('Indicator Data'!Q143)&lt;BM$194,0,10-(BM$195-LOG('Indicator Data'!Q143))/(BM$195-BM$194)*10))),1)</f>
        <v>0</v>
      </c>
      <c r="BN140" s="55">
        <f>ROUND(IF('Indicator Data'!R143=0,0,IF(LOG('Indicator Data'!R143)&gt;BN$195,10,IF(LOG('Indicator Data'!R143)&lt;BN$194,0,10-(BN$195-LOG('Indicator Data'!R143))/(BN$195-BN$194)*10))),1)</f>
        <v>0</v>
      </c>
      <c r="BO140" s="55">
        <f t="shared" si="265"/>
        <v>0</v>
      </c>
      <c r="BP140" s="56">
        <f>'Indicator Data'!Q143/'Indicator Data'!$CK143</f>
        <v>0</v>
      </c>
      <c r="BQ140" s="56">
        <f>'Indicator Data'!R143/'Indicator Data'!$CK143</f>
        <v>0</v>
      </c>
      <c r="BR140" s="55">
        <f t="shared" si="240"/>
        <v>0</v>
      </c>
      <c r="BS140" s="55">
        <f t="shared" si="241"/>
        <v>0</v>
      </c>
      <c r="BT140" s="55">
        <f t="shared" si="242"/>
        <v>0</v>
      </c>
      <c r="BU140" s="55">
        <f t="shared" si="266"/>
        <v>0</v>
      </c>
      <c r="BV140" s="55">
        <f>ROUND(IF('Indicator Data'!S143=0,0,IF(LOG('Indicator Data'!S143)&gt;BV$195,10,IF(LOG('Indicator Data'!S143)&lt;BV$194,0,10-(BV$195-LOG('Indicator Data'!S143))/(BV$195-BV$194)*10))),1)</f>
        <v>0</v>
      </c>
      <c r="BW140" s="55">
        <f>ROUND(IF('Indicator Data'!T143=0,0,IF(LOG('Indicator Data'!T143)&gt;BW$195,10,IF(LOG('Indicator Data'!T143)&lt;BW$194,0,10-(BW$195-LOG('Indicator Data'!T143))/(BW$195-BW$194)*10))),1)</f>
        <v>0</v>
      </c>
      <c r="BX140" s="55">
        <f t="shared" si="267"/>
        <v>0</v>
      </c>
      <c r="BY140" s="56">
        <f>'Indicator Data'!S143/'Indicator Data'!$CK143</f>
        <v>0</v>
      </c>
      <c r="BZ140" s="56">
        <f>'Indicator Data'!T143/'Indicator Data'!$CK143</f>
        <v>0</v>
      </c>
      <c r="CA140" s="55">
        <f t="shared" si="243"/>
        <v>0</v>
      </c>
      <c r="CB140" s="55">
        <f t="shared" si="244"/>
        <v>0</v>
      </c>
      <c r="CC140" s="55">
        <f t="shared" si="268"/>
        <v>0</v>
      </c>
      <c r="CD140" s="55">
        <f t="shared" si="269"/>
        <v>0</v>
      </c>
      <c r="CE140" s="55">
        <f t="shared" si="270"/>
        <v>0</v>
      </c>
      <c r="CF140" s="55">
        <f>ROUND(IF('Indicator Data'!U143=0,0,IF(LOG('Indicator Data'!U143)&gt;CF$195,10,IF(LOG('Indicator Data'!U143)&lt;CF$194,0,10-(CF$195-LOG('Indicator Data'!U143))/(CF$195-CF$194)*10))),1)</f>
        <v>0</v>
      </c>
      <c r="CG140" s="56">
        <f>'Indicator Data'!U143/'Indicator Data'!$CK143</f>
        <v>0</v>
      </c>
      <c r="CH140" s="55">
        <f t="shared" si="245"/>
        <v>0</v>
      </c>
      <c r="CI140" s="55">
        <f t="shared" si="271"/>
        <v>0</v>
      </c>
      <c r="CJ140" s="55">
        <f>ROUND(IF('Indicator Data'!V143=0,0,IF(LOG('Indicator Data'!V143)&gt;CJ$195,10,IF(LOG('Indicator Data'!V143)&lt;CJ$194,0,10-(CJ$195-LOG('Indicator Data'!V143))/(CJ$195-CJ$194)*10))),1)</f>
        <v>0</v>
      </c>
      <c r="CK140" s="56">
        <f>IF('Indicator Data'!V143/'Indicator Data'!$CK143&gt;1,1,'Indicator Data'!V143/'Indicator Data'!$CK143)</f>
        <v>0</v>
      </c>
      <c r="CL140" s="55">
        <f t="shared" si="246"/>
        <v>0</v>
      </c>
      <c r="CM140" s="55">
        <f t="shared" si="272"/>
        <v>0</v>
      </c>
      <c r="CN140" s="55">
        <f>ROUND(IF('Indicator Data'!W143=0,0,IF(LOG('Indicator Data'!W143)&gt;CN$195,10,IF(LOG('Indicator Data'!W143)&lt;CN$194,0,10-(CN$195-LOG('Indicator Data'!W143))/(CN$195-CN$194)*10))),1)</f>
        <v>0</v>
      </c>
      <c r="CO140" s="56">
        <f>'Indicator Data'!W143/'Indicator Data'!$CK143</f>
        <v>0</v>
      </c>
      <c r="CP140" s="55">
        <f t="shared" si="247"/>
        <v>0</v>
      </c>
      <c r="CQ140" s="55">
        <f t="shared" si="273"/>
        <v>0</v>
      </c>
      <c r="CR140" s="55">
        <f t="shared" si="248"/>
        <v>0</v>
      </c>
      <c r="CS140" s="55">
        <f>IF('Indicator Data'!BZ143="No data","x",ROUND(IF('Indicator Data'!BZ143&gt;CS$195,0,IF('Indicator Data'!BZ143&lt;CS$194,10,(CS$195-'Indicator Data'!BZ143)/(CS$195-CS$194)*10)),1))</f>
        <v>0.1</v>
      </c>
      <c r="CT140" s="55">
        <f>IF('Indicator Data'!CA143="No data","x",ROUND(IF('Indicator Data'!CA143&gt;CT$195,0,IF('Indicator Data'!CA143&lt;CT$194,10,(CT$195-'Indicator Data'!CA143)/(CT$195-CT$194)*10)),1))</f>
        <v>0</v>
      </c>
      <c r="CU140" s="55" t="str">
        <f>IF('Indicator Data'!AC143="No data","x",ROUND(IF('Indicator Data'!AC143&gt;CU$195,0,IF('Indicator Data'!AC143&lt;CU$194,10,(CU$195-'Indicator Data'!AC143)/(CU$195-CU$194)*10)),1))</f>
        <v>x</v>
      </c>
      <c r="CV140" s="55">
        <f t="shared" si="249"/>
        <v>0.1</v>
      </c>
      <c r="CW140" s="55">
        <f>IF('Indicator Data'!X143="No data","x",ROUND(IF(LOG('Indicator Data'!X143)&gt;CW$195,10,IF(LOG('Indicator Data'!X143)&lt;CW$194,0,10-(CW$195-LOG('Indicator Data'!X143))/(CW$195-CW$194)*10)),1))</f>
        <v>7</v>
      </c>
      <c r="CX140" s="55">
        <f>IF('Indicator Data'!Y143="No data","x",ROUND(IF('Indicator Data'!Y143&gt;CX$195,10,IF('Indicator Data'!Y143&lt;CX$194,0,10-(CX$195-'Indicator Data'!Y143)/(CX$195-CX$194)*10)),1))</f>
        <v>0</v>
      </c>
      <c r="CY140" s="55">
        <f>IF('Indicator Data'!Z143="No data","x",ROUND(IF('Indicator Data'!Z143&gt;CY$195,10,IF('Indicator Data'!Z143&lt;CY$194,0,10-(CY$195-'Indicator Data'!Z143)/(CY$195-CY$194)*10)),1))</f>
        <v>6</v>
      </c>
      <c r="CZ140" s="55">
        <f>IF('Indicator Data'!AA143="No data","x",ROUND(IF('Indicator Data'!AA143&gt;CZ$195,10,IF('Indicator Data'!AA143&lt;CZ$194,0,10-(CZ$195-'Indicator Data'!AA143)/(CZ$195-CZ$194)*10)),1))</f>
        <v>2</v>
      </c>
      <c r="DA140" s="55">
        <f t="shared" si="274"/>
        <v>3.8</v>
      </c>
      <c r="DB140" s="55">
        <f t="shared" si="275"/>
        <v>2.6</v>
      </c>
      <c r="DC140" s="55">
        <f>IF('Indicator Data'!AF143="No data","x",ROUND(IF('Indicator Data'!AF143&gt;DC$195,10,IF('Indicator Data'!AF143&lt;DC$194,0,10-(DC$195-'Indicator Data'!AF143)/(DC$195-DC$194)*10)),1))</f>
        <v>0</v>
      </c>
      <c r="DD140" s="55">
        <f>IF('Indicator Data'!AG143="No data","x",ROUND(IF('Indicator Data'!AG143&gt;DD$195,10,IF('Indicator Data'!AG143&lt;DD$194,0,10-(DD$195-'Indicator Data'!AG143)/(DD$195-DD$194)*10)),1))</f>
        <v>0</v>
      </c>
      <c r="DE140" s="55">
        <f t="shared" si="276"/>
        <v>2.5</v>
      </c>
      <c r="DF140" s="55">
        <f>IF('Indicator Data'!AB143="No data","x",ROUND(IF('Indicator Data'!AB143&gt;DF$195,10,IF('Indicator Data'!AB143&lt;DF$194,0,10-(DF$195-'Indicator Data'!AB143)/(DF$195-DF$194)*10)),1))</f>
        <v>0</v>
      </c>
      <c r="DG140" s="55">
        <f t="shared" si="277"/>
        <v>0</v>
      </c>
      <c r="DH140" s="183">
        <f>IF('Indicator Data'!AD143="No data","x",'Indicator Data'!AD143/'Indicator Data'!$CJ143)</f>
        <v>3.9405854728165455E-5</v>
      </c>
      <c r="DI140" s="55">
        <f t="shared" si="278"/>
        <v>9.6</v>
      </c>
      <c r="DJ140" s="55" t="str">
        <f>IF('Indicator Data'!AE143="No data","x",ROUND(IF('Indicator Data'!AE143&gt;DJ$195,0,IF('Indicator Data'!AE143&lt;DJ$194,10,(DJ$195-'Indicator Data'!AE143)/(DJ$195-DJ$194)*10)),1))</f>
        <v>x</v>
      </c>
      <c r="DK140" s="55">
        <f t="shared" si="279"/>
        <v>9.6</v>
      </c>
      <c r="DL140" s="55">
        <f t="shared" si="280"/>
        <v>4</v>
      </c>
      <c r="DM140" s="57">
        <f t="shared" si="250"/>
        <v>2.2999999999999998</v>
      </c>
      <c r="DN140" s="58">
        <f t="shared" si="251"/>
        <v>2.2000000000000002</v>
      </c>
      <c r="DO140" s="55">
        <f>ROUND(IF('Indicator Data'!AH143=0,0,IF('Indicator Data'!AH143&gt;DO$195,10,IF('Indicator Data'!AH143&lt;DO$194,0,10-(DO$195-'Indicator Data'!AH143)/(DO$195-DO$194)*10))),1)</f>
        <v>0.1</v>
      </c>
      <c r="DP140" s="55">
        <f>ROUND(IF('Indicator Data'!AI143=0,0,IF(LOG('Indicator Data'!AI143)&gt;LOG(DP$195),10,IF(LOG('Indicator Data'!AI143)&lt;LOG(DP$194),0,10-(LOG(DP$195)-LOG('Indicator Data'!AI143))/(LOG(DP$195)-LOG(DP$194))*10))),1)</f>
        <v>0</v>
      </c>
      <c r="DQ140" s="57">
        <f t="shared" si="252"/>
        <v>0.1</v>
      </c>
      <c r="DR140" s="55">
        <f>'Indicator Data'!AJ143</f>
        <v>0</v>
      </c>
      <c r="DS140" s="55">
        <f>'Indicator Data'!AK143</f>
        <v>0</v>
      </c>
      <c r="DT140" s="57">
        <f t="shared" si="253"/>
        <v>0</v>
      </c>
      <c r="DU140" s="58">
        <f t="shared" si="254"/>
        <v>0.1</v>
      </c>
      <c r="DV140" s="15"/>
      <c r="DW140" s="103"/>
    </row>
    <row r="141" spans="1:127" s="4" customFormat="1" x14ac:dyDescent="0.3">
      <c r="A141" s="121" t="str">
        <f>'Indicator Data'!A144</f>
        <v>Portugal</v>
      </c>
      <c r="B141" s="59" t="str">
        <f>'Indicator Data'!B144</f>
        <v>PRT</v>
      </c>
      <c r="C141" s="55">
        <f>ROUND(IF('Indicator Data'!C144=0,0.1,IF(LOG('Indicator Data'!C144)&gt;C$195,10,IF(LOG('Indicator Data'!C144)&lt;C$194,0,10-(C$195-LOG('Indicator Data'!C144))/(C$195-C$194)*10))),1)</f>
        <v>7.4</v>
      </c>
      <c r="D141" s="55">
        <f>ROUND(IF('Indicator Data'!D144=0,0.1,IF(LOG('Indicator Data'!D144)&gt;D$195,10,IF(LOG('Indicator Data'!D144)&lt;D$194,0,10-(D$195-LOG('Indicator Data'!D144))/(D$195-D$194)*10))),1)</f>
        <v>0.1</v>
      </c>
      <c r="E141" s="55">
        <f t="shared" si="214"/>
        <v>4.7</v>
      </c>
      <c r="F141" s="55">
        <f>IF('Indicator Data'!E144="No data",0.1,(ROUND(IF('Indicator Data'!E144=0,0,IF(LOG('Indicator Data'!E144)&gt;F$195,10,IF(LOG('Indicator Data'!E144)&lt;F$194,0,10-(F$195-LOG('Indicator Data'!E144))/(F$195-F$194)*10))),1)))</f>
        <v>5.6</v>
      </c>
      <c r="G141" s="55">
        <f>ROUND(IF('Indicator Data'!F144=0,0,IF(LOG('Indicator Data'!F144)&gt;G$195,10,IF(LOG('Indicator Data'!F144)&lt;G$194,0,10-(G$195-LOG('Indicator Data'!F144))/(G$195-G$194)*10))),1)</f>
        <v>5.8</v>
      </c>
      <c r="H141" s="55">
        <f>ROUND(IF('Indicator Data'!G144=0,0,IF(LOG('Indicator Data'!G144)&gt;H$195,10,IF(LOG('Indicator Data'!G144)&lt;H$194,0,10-(H$195-LOG('Indicator Data'!G144))/(H$195-H$194)*10))),1)</f>
        <v>1.7</v>
      </c>
      <c r="I141" s="55">
        <f>ROUND(IF('Indicator Data'!H144=0,0,IF(LOG('Indicator Data'!H144)&gt;I$195,10,IF(LOG('Indicator Data'!H144)&lt;I$194,0,10-(I$195-LOG('Indicator Data'!H144))/(I$195-I$194)*10))),1)</f>
        <v>0</v>
      </c>
      <c r="J141" s="55">
        <f t="shared" si="215"/>
        <v>0.9</v>
      </c>
      <c r="K141" s="55">
        <f>ROUND(IF('Indicator Data'!I144=0,0,IF(LOG('Indicator Data'!I144)&gt;K$195,10,IF(LOG('Indicator Data'!I144)&lt;K$194,0,10-(K$195-LOG('Indicator Data'!I144))/(K$195-K$194)*10))),1)</f>
        <v>0</v>
      </c>
      <c r="L141" s="55">
        <f t="shared" si="216"/>
        <v>0.5</v>
      </c>
      <c r="M141" s="55">
        <f>ROUND(IF('Indicator Data'!J144=0,0,IF(LOG('Indicator Data'!J144)&gt;M$195,10,IF(LOG('Indicator Data'!J144)&lt;M$194,0,10-(M$195-LOG('Indicator Data'!J144))/(M$195-M$194)*10))),1)</f>
        <v>0</v>
      </c>
      <c r="N141" s="56">
        <f>'Indicator Data'!C144/'Indicator Data'!$CK144</f>
        <v>8.9508333081330673E-4</v>
      </c>
      <c r="O141" s="56">
        <f>'Indicator Data'!D144/'Indicator Data'!$CK144</f>
        <v>0</v>
      </c>
      <c r="P141" s="56">
        <f>IF(F141=0.1,"x",'Indicator Data'!E144/'Indicator Data'!$CK144)</f>
        <v>1.683254904370381E-3</v>
      </c>
      <c r="Q141" s="56">
        <f>'Indicator Data'!F144/'Indicator Data'!$CK144</f>
        <v>3.06392723709004E-6</v>
      </c>
      <c r="R141" s="56">
        <f>'Indicator Data'!G144/'Indicator Data'!$CK144</f>
        <v>4.5391655962146966E-5</v>
      </c>
      <c r="S141" s="56">
        <f>'Indicator Data'!H144/'Indicator Data'!$CK144</f>
        <v>0</v>
      </c>
      <c r="T141" s="56">
        <f>'Indicator Data'!I144/'Indicator Data'!$CK144</f>
        <v>0</v>
      </c>
      <c r="U141" s="56">
        <f>'Indicator Data'!J144/'Indicator Data'!$CK144</f>
        <v>0</v>
      </c>
      <c r="V141" s="55">
        <f t="shared" si="217"/>
        <v>4.5</v>
      </c>
      <c r="W141" s="55">
        <f t="shared" si="218"/>
        <v>0</v>
      </c>
      <c r="X141" s="55">
        <f t="shared" si="219"/>
        <v>2.5</v>
      </c>
      <c r="Y141" s="55">
        <f t="shared" si="220"/>
        <v>1.1000000000000001</v>
      </c>
      <c r="Z141" s="55">
        <f t="shared" si="221"/>
        <v>6.6</v>
      </c>
      <c r="AA141" s="55">
        <f t="shared" si="222"/>
        <v>0</v>
      </c>
      <c r="AB141" s="55">
        <f t="shared" si="223"/>
        <v>0</v>
      </c>
      <c r="AC141" s="55">
        <f t="shared" si="224"/>
        <v>0</v>
      </c>
      <c r="AD141" s="55">
        <f t="shared" si="225"/>
        <v>0</v>
      </c>
      <c r="AE141" s="55">
        <f t="shared" si="226"/>
        <v>0</v>
      </c>
      <c r="AF141" s="55">
        <f t="shared" si="227"/>
        <v>0</v>
      </c>
      <c r="AG141" s="55">
        <f>ROUND(IF('Indicator Data'!K144=0,0,IF('Indicator Data'!K144&gt;AG$195,10,IF('Indicator Data'!K144&lt;AG$194,0,10-(AG$195-'Indicator Data'!K144)/(AG$195-AG$194)*10))),1)</f>
        <v>1.9</v>
      </c>
      <c r="AH141" s="55">
        <f t="shared" si="228"/>
        <v>6</v>
      </c>
      <c r="AI141" s="55">
        <f t="shared" si="229"/>
        <v>0.1</v>
      </c>
      <c r="AJ141" s="55">
        <f t="shared" si="230"/>
        <v>0.9</v>
      </c>
      <c r="AK141" s="55">
        <f t="shared" si="231"/>
        <v>0</v>
      </c>
      <c r="AL141" s="55">
        <f t="shared" si="232"/>
        <v>0.5</v>
      </c>
      <c r="AM141" s="55">
        <f t="shared" si="233"/>
        <v>0</v>
      </c>
      <c r="AN141" s="55">
        <f t="shared" si="234"/>
        <v>0</v>
      </c>
      <c r="AO141" s="182">
        <f t="shared" si="235"/>
        <v>3.7</v>
      </c>
      <c r="AP141" s="182">
        <f t="shared" si="255"/>
        <v>3.7</v>
      </c>
      <c r="AQ141" s="182">
        <f t="shared" si="236"/>
        <v>6.2</v>
      </c>
      <c r="AR141" s="182">
        <f t="shared" si="237"/>
        <v>0.3</v>
      </c>
      <c r="AS141" s="55">
        <f t="shared" si="238"/>
        <v>1</v>
      </c>
      <c r="AT141" s="55">
        <f>IF('Indicator Data'!L144="No data","x",IF('Indicator Data'!CL144&lt;1000,"x",ROUND((IF('Indicator Data'!L144&gt;AT$195,10,IF('Indicator Data'!L144&lt;AT$194,0,10-(AT$195-'Indicator Data'!L144)/(AT$195-AT$194)*10))),1)))</f>
        <v>4</v>
      </c>
      <c r="AU141" s="182">
        <f t="shared" si="239"/>
        <v>2.5</v>
      </c>
      <c r="AV141" s="55">
        <f>IF('Indicator Data'!M144="No data","x",ROUND(IF('Indicator Data'!M144=0,0,IF(LOG('Indicator Data'!M144)&gt;AV$195,10,IF(LOG('Indicator Data'!M144)&lt;AV$194,0,10-(AV$195-LOG('Indicator Data'!M144))/(AV$195-AV$194)*10))),1))</f>
        <v>0</v>
      </c>
      <c r="AW141" s="56">
        <f>IF(AV141="x","x",'Indicator Data'!M144/'Indicator Data'!$CK144)</f>
        <v>0</v>
      </c>
      <c r="AX141" s="55">
        <f t="shared" si="256"/>
        <v>0</v>
      </c>
      <c r="AY141" s="55">
        <f t="shared" si="257"/>
        <v>0</v>
      </c>
      <c r="AZ141" s="55" t="str">
        <f>IF('Indicator Data'!N144="No data","x",ROUND(IF('Indicator Data'!N144=0,0,IF(LOG('Indicator Data'!N144)&gt;AZ$195,10,IF(LOG('Indicator Data'!N144)&lt;AZ$194,0,10-(AZ$195-LOG('Indicator Data'!N144))/(AZ$195-AZ$194)*10))),1))</f>
        <v>x</v>
      </c>
      <c r="BA141" s="56" t="str">
        <f>IF(AZ141="x","x",'Indicator Data'!N144/'Indicator Data'!$CK144)</f>
        <v>x</v>
      </c>
      <c r="BB141" s="55" t="str">
        <f t="shared" si="258"/>
        <v>x</v>
      </c>
      <c r="BC141" s="55" t="str">
        <f t="shared" si="259"/>
        <v>x</v>
      </c>
      <c r="BD141" s="55" t="str">
        <f>IF('Indicator Data'!O144="No data","x",ROUND(IF('Indicator Data'!O144=0,0,IF(LOG('Indicator Data'!O144)&gt;BD$195,10,IF(LOG('Indicator Data'!O144)&lt;BD$194,0,10-(BD$195-LOG('Indicator Data'!O144))/(BD$195-BD$194)*10))),1))</f>
        <v>x</v>
      </c>
      <c r="BE141" s="56" t="str">
        <f>IF(BD141="x","x",'Indicator Data'!O144/'Indicator Data'!$CK144)</f>
        <v>x</v>
      </c>
      <c r="BF141" s="55" t="str">
        <f t="shared" si="260"/>
        <v>x</v>
      </c>
      <c r="BG141" s="55" t="str">
        <f t="shared" si="261"/>
        <v>x</v>
      </c>
      <c r="BH141" s="55" t="str">
        <f>IF('Indicator Data'!P144="No data","x",ROUND(IF('Indicator Data'!P144=0,0,IF(LOG('Indicator Data'!P144)&gt;BH$195,10,IF(LOG('Indicator Data'!P144)&lt;BH$194,0,10-(BH$195-LOG('Indicator Data'!P144))/(BH$195-BH$194)*10))),1))</f>
        <v>x</v>
      </c>
      <c r="BI141" s="56" t="str">
        <f>IF(BH141="x","x",'Indicator Data'!P144/'Indicator Data'!$CK144)</f>
        <v>x</v>
      </c>
      <c r="BJ141" s="55" t="str">
        <f t="shared" si="262"/>
        <v>x</v>
      </c>
      <c r="BK141" s="55" t="str">
        <f t="shared" si="263"/>
        <v>x</v>
      </c>
      <c r="BL141" s="55">
        <f t="shared" si="264"/>
        <v>0</v>
      </c>
      <c r="BM141" s="55">
        <f>ROUND(IF('Indicator Data'!Q144=0,0,IF(LOG('Indicator Data'!Q144)&gt;BM$195,10,IF(LOG('Indicator Data'!Q144)&lt;BM$194,0,10-(BM$195-LOG('Indicator Data'!Q144))/(BM$195-BM$194)*10))),1)</f>
        <v>0</v>
      </c>
      <c r="BN141" s="55">
        <f>ROUND(IF('Indicator Data'!R144=0,0,IF(LOG('Indicator Data'!R144)&gt;BN$195,10,IF(LOG('Indicator Data'!R144)&lt;BN$194,0,10-(BN$195-LOG('Indicator Data'!R144))/(BN$195-BN$194)*10))),1)</f>
        <v>0</v>
      </c>
      <c r="BO141" s="55">
        <f t="shared" si="265"/>
        <v>0</v>
      </c>
      <c r="BP141" s="56">
        <f>'Indicator Data'!Q144/'Indicator Data'!$CK144</f>
        <v>0</v>
      </c>
      <c r="BQ141" s="56">
        <f>'Indicator Data'!R144/'Indicator Data'!$CK144</f>
        <v>0</v>
      </c>
      <c r="BR141" s="55">
        <f t="shared" si="240"/>
        <v>0</v>
      </c>
      <c r="BS141" s="55">
        <f t="shared" si="241"/>
        <v>0</v>
      </c>
      <c r="BT141" s="55">
        <f t="shared" si="242"/>
        <v>0</v>
      </c>
      <c r="BU141" s="55">
        <f t="shared" si="266"/>
        <v>0</v>
      </c>
      <c r="BV141" s="55">
        <f>ROUND(IF('Indicator Data'!S144=0,0,IF(LOG('Indicator Data'!S144)&gt;BV$195,10,IF(LOG('Indicator Data'!S144)&lt;BV$194,0,10-(BV$195-LOG('Indicator Data'!S144))/(BV$195-BV$194)*10))),1)</f>
        <v>0</v>
      </c>
      <c r="BW141" s="55">
        <f>ROUND(IF('Indicator Data'!T144=0,0,IF(LOG('Indicator Data'!T144)&gt;BW$195,10,IF(LOG('Indicator Data'!T144)&lt;BW$194,0,10-(BW$195-LOG('Indicator Data'!T144))/(BW$195-BW$194)*10))),1)</f>
        <v>0</v>
      </c>
      <c r="BX141" s="55">
        <f t="shared" si="267"/>
        <v>0</v>
      </c>
      <c r="BY141" s="56">
        <f>'Indicator Data'!S144/'Indicator Data'!$CK144</f>
        <v>0</v>
      </c>
      <c r="BZ141" s="56">
        <f>'Indicator Data'!T144/'Indicator Data'!$CK144</f>
        <v>0</v>
      </c>
      <c r="CA141" s="55">
        <f t="shared" si="243"/>
        <v>0</v>
      </c>
      <c r="CB141" s="55">
        <f t="shared" si="244"/>
        <v>0</v>
      </c>
      <c r="CC141" s="55">
        <f t="shared" si="268"/>
        <v>0</v>
      </c>
      <c r="CD141" s="55">
        <f t="shared" si="269"/>
        <v>0</v>
      </c>
      <c r="CE141" s="55">
        <f t="shared" si="270"/>
        <v>0</v>
      </c>
      <c r="CF141" s="55">
        <f>ROUND(IF('Indicator Data'!U144=0,0,IF(LOG('Indicator Data'!U144)&gt;CF$195,10,IF(LOG('Indicator Data'!U144)&lt;CF$194,0,10-(CF$195-LOG('Indicator Data'!U144))/(CF$195-CF$194)*10))),1)</f>
        <v>0</v>
      </c>
      <c r="CG141" s="56">
        <f>'Indicator Data'!U144/'Indicator Data'!$CK144</f>
        <v>0</v>
      </c>
      <c r="CH141" s="55">
        <f t="shared" si="245"/>
        <v>0</v>
      </c>
      <c r="CI141" s="55">
        <f t="shared" si="271"/>
        <v>0</v>
      </c>
      <c r="CJ141" s="55">
        <f>ROUND(IF('Indicator Data'!V144=0,0,IF(LOG('Indicator Data'!V144)&gt;CJ$195,10,IF(LOG('Indicator Data'!V144)&lt;CJ$194,0,10-(CJ$195-LOG('Indicator Data'!V144))/(CJ$195-CJ$194)*10))),1)</f>
        <v>7.2</v>
      </c>
      <c r="CK141" s="56">
        <f>IF('Indicator Data'!V144/'Indicator Data'!$CK144&gt;1,1,'Indicator Data'!V144/'Indicator Data'!$CK144)</f>
        <v>0.10527835673449545</v>
      </c>
      <c r="CL141" s="55">
        <f t="shared" si="246"/>
        <v>1.1000000000000001</v>
      </c>
      <c r="CM141" s="55">
        <f t="shared" si="272"/>
        <v>4.9000000000000004</v>
      </c>
      <c r="CN141" s="55">
        <f>ROUND(IF('Indicator Data'!W144=0,0,IF(LOG('Indicator Data'!W144)&gt;CN$195,10,IF(LOG('Indicator Data'!W144)&lt;CN$194,0,10-(CN$195-LOG('Indicator Data'!W144))/(CN$195-CN$194)*10))),1)</f>
        <v>6.4</v>
      </c>
      <c r="CO141" s="56">
        <f>'Indicator Data'!W144/'Indicator Data'!$CK144</f>
        <v>2.8363698115250965E-2</v>
      </c>
      <c r="CP141" s="55">
        <f t="shared" si="247"/>
        <v>0.3</v>
      </c>
      <c r="CQ141" s="55">
        <f t="shared" si="273"/>
        <v>4</v>
      </c>
      <c r="CR141" s="55">
        <f t="shared" si="248"/>
        <v>2.5</v>
      </c>
      <c r="CS141" s="55">
        <f>IF('Indicator Data'!BZ144="No data","x",ROUND(IF('Indicator Data'!BZ144&gt;CS$195,0,IF('Indicator Data'!BZ144&lt;CS$194,10,(CS$195-'Indicator Data'!BZ144)/(CS$195-CS$194)*10)),1))</f>
        <v>0</v>
      </c>
      <c r="CT141" s="55">
        <f>IF('Indicator Data'!CA144="No data","x",ROUND(IF('Indicator Data'!CA144&gt;CT$195,0,IF('Indicator Data'!CA144&lt;CT$194,10,(CT$195-'Indicator Data'!CA144)/(CT$195-CT$194)*10)),1))</f>
        <v>0</v>
      </c>
      <c r="CU141" s="55" t="str">
        <f>IF('Indicator Data'!AC144="No data","x",ROUND(IF('Indicator Data'!AC144&gt;CU$195,0,IF('Indicator Data'!AC144&lt;CU$194,10,(CU$195-'Indicator Data'!AC144)/(CU$195-CU$194)*10)),1))</f>
        <v>x</v>
      </c>
      <c r="CV141" s="55">
        <f t="shared" si="249"/>
        <v>0</v>
      </c>
      <c r="CW141" s="55">
        <f>IF('Indicator Data'!X144="No data","x",ROUND(IF(LOG('Indicator Data'!X144)&gt;CW$195,10,IF(LOG('Indicator Data'!X144)&lt;CW$194,0,10-(CW$195-LOG('Indicator Data'!X144))/(CW$195-CW$194)*10)),1))</f>
        <v>6.8</v>
      </c>
      <c r="CX141" s="55">
        <f>IF('Indicator Data'!Y144="No data","x",ROUND(IF('Indicator Data'!Y144&gt;CX$195,10,IF('Indicator Data'!Y144&lt;CX$194,0,10-(CX$195-'Indicator Data'!Y144)/(CX$195-CX$194)*10)),1))</f>
        <v>1.4</v>
      </c>
      <c r="CY141" s="55">
        <f>IF('Indicator Data'!Z144="No data","x",ROUND(IF('Indicator Data'!Z144&gt;CY$195,10,IF('Indicator Data'!Z144&lt;CY$194,0,10-(CY$195-'Indicator Data'!Z144)/(CY$195-CY$194)*10)),1))</f>
        <v>6.5</v>
      </c>
      <c r="CZ141" s="55">
        <f>IF('Indicator Data'!AA144="No data","x",ROUND(IF('Indicator Data'!AA144&gt;CZ$195,10,IF('Indicator Data'!AA144&lt;CZ$194,0,10-(CZ$195-'Indicator Data'!AA144)/(CZ$195-CZ$194)*10)),1))</f>
        <v>1.6</v>
      </c>
      <c r="DA141" s="55">
        <f t="shared" si="274"/>
        <v>4.0999999999999996</v>
      </c>
      <c r="DB141" s="55">
        <f t="shared" si="275"/>
        <v>2.7</v>
      </c>
      <c r="DC141" s="55">
        <f>IF('Indicator Data'!AF144="No data","x",ROUND(IF('Indicator Data'!AF144&gt;DC$195,10,IF('Indicator Data'!AF144&lt;DC$194,0,10-(DC$195-'Indicator Data'!AF144)/(DC$195-DC$194)*10)),1))</f>
        <v>0.4</v>
      </c>
      <c r="DD141" s="55">
        <f>IF('Indicator Data'!AG144="No data","x",ROUND(IF('Indicator Data'!AG144&gt;DD$195,10,IF('Indicator Data'!AG144&lt;DD$194,0,10-(DD$195-'Indicator Data'!AG144)/(DD$195-DD$194)*10)),1))</f>
        <v>0</v>
      </c>
      <c r="DE141" s="55">
        <f t="shared" si="276"/>
        <v>2.8</v>
      </c>
      <c r="DF141" s="55">
        <f>IF('Indicator Data'!AB144="No data","x",ROUND(IF('Indicator Data'!AB144&gt;DF$195,10,IF('Indicator Data'!AB144&lt;DF$194,0,10-(DF$195-'Indicator Data'!AB144)/(DF$195-DF$194)*10)),1))</f>
        <v>0</v>
      </c>
      <c r="DG141" s="55">
        <f t="shared" si="277"/>
        <v>0</v>
      </c>
      <c r="DH141" s="183">
        <f>IF('Indicator Data'!AD144="No data","x",'Indicator Data'!AD144/'Indicator Data'!$CJ144)</f>
        <v>6.1450133177810905E-4</v>
      </c>
      <c r="DI141" s="55">
        <f t="shared" si="278"/>
        <v>3.9</v>
      </c>
      <c r="DJ141" s="55">
        <f>IF('Indicator Data'!AE144="No data","x",ROUND(IF('Indicator Data'!AE144&gt;DJ$195,0,IF('Indicator Data'!AE144&lt;DJ$194,10,(DJ$195-'Indicator Data'!AE144)/(DJ$195-DJ$194)*10)),1))</f>
        <v>2</v>
      </c>
      <c r="DK141" s="55">
        <f t="shared" si="279"/>
        <v>3</v>
      </c>
      <c r="DL141" s="55">
        <f t="shared" si="280"/>
        <v>1.9</v>
      </c>
      <c r="DM141" s="57">
        <f t="shared" si="250"/>
        <v>1.8</v>
      </c>
      <c r="DN141" s="58">
        <f t="shared" si="251"/>
        <v>3.3</v>
      </c>
      <c r="DO141" s="55">
        <f>ROUND(IF('Indicator Data'!AH144=0,0,IF('Indicator Data'!AH144&gt;DO$195,10,IF('Indicator Data'!AH144&lt;DO$194,0,10-(DO$195-'Indicator Data'!AH144)/(DO$195-DO$194)*10))),1)</f>
        <v>0</v>
      </c>
      <c r="DP141" s="55">
        <f>ROUND(IF('Indicator Data'!AI144=0,0,IF(LOG('Indicator Data'!AI144)&gt;LOG(DP$195),10,IF(LOG('Indicator Data'!AI144)&lt;LOG(DP$194),0,10-(LOG(DP$195)-LOG('Indicator Data'!AI144))/(LOG(DP$195)-LOG(DP$194))*10))),1)</f>
        <v>0</v>
      </c>
      <c r="DQ141" s="57">
        <f t="shared" si="252"/>
        <v>0</v>
      </c>
      <c r="DR141" s="55">
        <f>'Indicator Data'!AJ144</f>
        <v>0</v>
      </c>
      <c r="DS141" s="55">
        <f>'Indicator Data'!AK144</f>
        <v>0</v>
      </c>
      <c r="DT141" s="57">
        <f t="shared" si="253"/>
        <v>0</v>
      </c>
      <c r="DU141" s="58">
        <f t="shared" si="254"/>
        <v>0</v>
      </c>
      <c r="DV141" s="15"/>
      <c r="DW141" s="103"/>
    </row>
    <row r="142" spans="1:127" s="4" customFormat="1" x14ac:dyDescent="0.3">
      <c r="A142" s="121" t="str">
        <f>'Indicator Data'!A145</f>
        <v>Qatar</v>
      </c>
      <c r="B142" s="59" t="str">
        <f>'Indicator Data'!B145</f>
        <v>QAT</v>
      </c>
      <c r="C142" s="55">
        <f>ROUND(IF('Indicator Data'!C145=0,0.1,IF(LOG('Indicator Data'!C145)&gt;C$195,10,IF(LOG('Indicator Data'!C145)&lt;C$194,0,10-(C$195-LOG('Indicator Data'!C145))/(C$195-C$194)*10))),1)</f>
        <v>0.1</v>
      </c>
      <c r="D142" s="55">
        <f>ROUND(IF('Indicator Data'!D145=0,0.1,IF(LOG('Indicator Data'!D145)&gt;D$195,10,IF(LOG('Indicator Data'!D145)&lt;D$194,0,10-(D$195-LOG('Indicator Data'!D145))/(D$195-D$194)*10))),1)</f>
        <v>0.1</v>
      </c>
      <c r="E142" s="55">
        <f t="shared" si="214"/>
        <v>0.1</v>
      </c>
      <c r="F142" s="55">
        <f>IF('Indicator Data'!E145="No data",0.1,(ROUND(IF('Indicator Data'!E145=0,0,IF(LOG('Indicator Data'!E145)&gt;F$195,10,IF(LOG('Indicator Data'!E145)&lt;F$194,0,10-(F$195-LOG('Indicator Data'!E145))/(F$195-F$194)*10))),1)))</f>
        <v>0</v>
      </c>
      <c r="G142" s="55">
        <f>ROUND(IF('Indicator Data'!F145=0,0,IF(LOG('Indicator Data'!F145)&gt;G$195,10,IF(LOG('Indicator Data'!F145)&lt;G$194,0,10-(G$195-LOG('Indicator Data'!F145))/(G$195-G$194)*10))),1)</f>
        <v>1.2</v>
      </c>
      <c r="H142" s="55">
        <f>ROUND(IF('Indicator Data'!G145=0,0,IF(LOG('Indicator Data'!G145)&gt;H$195,10,IF(LOG('Indicator Data'!G145)&lt;H$194,0,10-(H$195-LOG('Indicator Data'!G145))/(H$195-H$194)*10))),1)</f>
        <v>0</v>
      </c>
      <c r="I142" s="55">
        <f>ROUND(IF('Indicator Data'!H145=0,0,IF(LOG('Indicator Data'!H145)&gt;I$195,10,IF(LOG('Indicator Data'!H145)&lt;I$194,0,10-(I$195-LOG('Indicator Data'!H145))/(I$195-I$194)*10))),1)</f>
        <v>0</v>
      </c>
      <c r="J142" s="55">
        <f t="shared" si="215"/>
        <v>0</v>
      </c>
      <c r="K142" s="55">
        <f>ROUND(IF('Indicator Data'!I145=0,0,IF(LOG('Indicator Data'!I145)&gt;K$195,10,IF(LOG('Indicator Data'!I145)&lt;K$194,0,10-(K$195-LOG('Indicator Data'!I145))/(K$195-K$194)*10))),1)</f>
        <v>0</v>
      </c>
      <c r="L142" s="55">
        <f t="shared" si="216"/>
        <v>0</v>
      </c>
      <c r="M142" s="55">
        <f>ROUND(IF('Indicator Data'!J145=0,0,IF(LOG('Indicator Data'!J145)&gt;M$195,10,IF(LOG('Indicator Data'!J145)&lt;M$194,0,10-(M$195-LOG('Indicator Data'!J145))/(M$195-M$194)*10))),1)</f>
        <v>0</v>
      </c>
      <c r="N142" s="56">
        <f>'Indicator Data'!C145/'Indicator Data'!$CK145</f>
        <v>0</v>
      </c>
      <c r="O142" s="56">
        <f>'Indicator Data'!D145/'Indicator Data'!$CK145</f>
        <v>0</v>
      </c>
      <c r="P142" s="56">
        <f>IF(F142=0.1,"x",'Indicator Data'!E145/'Indicator Data'!$CK145)</f>
        <v>5.3337798456045225E-6</v>
      </c>
      <c r="Q142" s="56">
        <f>'Indicator Data'!F145/'Indicator Data'!$CK145</f>
        <v>2.5038071281600506E-8</v>
      </c>
      <c r="R142" s="56">
        <f>'Indicator Data'!G145/'Indicator Data'!$CK145</f>
        <v>0</v>
      </c>
      <c r="S142" s="56">
        <f>'Indicator Data'!H145/'Indicator Data'!$CK145</f>
        <v>0</v>
      </c>
      <c r="T142" s="56">
        <f>'Indicator Data'!I145/'Indicator Data'!$CK145</f>
        <v>0</v>
      </c>
      <c r="U142" s="56">
        <f>'Indicator Data'!J145/'Indicator Data'!$CK145</f>
        <v>0</v>
      </c>
      <c r="V142" s="55">
        <f t="shared" si="217"/>
        <v>0</v>
      </c>
      <c r="W142" s="55">
        <f t="shared" si="218"/>
        <v>0</v>
      </c>
      <c r="X142" s="55">
        <f t="shared" si="219"/>
        <v>0</v>
      </c>
      <c r="Y142" s="55">
        <f t="shared" si="220"/>
        <v>0</v>
      </c>
      <c r="Z142" s="55">
        <f t="shared" si="221"/>
        <v>2</v>
      </c>
      <c r="AA142" s="55">
        <f t="shared" si="222"/>
        <v>0</v>
      </c>
      <c r="AB142" s="55">
        <f t="shared" si="223"/>
        <v>0</v>
      </c>
      <c r="AC142" s="55">
        <f t="shared" si="224"/>
        <v>0</v>
      </c>
      <c r="AD142" s="55">
        <f t="shared" si="225"/>
        <v>0</v>
      </c>
      <c r="AE142" s="55">
        <f t="shared" si="226"/>
        <v>0</v>
      </c>
      <c r="AF142" s="55">
        <f t="shared" si="227"/>
        <v>0</v>
      </c>
      <c r="AG142" s="55">
        <f>ROUND(IF('Indicator Data'!K145=0,0,IF('Indicator Data'!K145&gt;AG$195,10,IF('Indicator Data'!K145&lt;AG$194,0,10-(AG$195-'Indicator Data'!K145)/(AG$195-AG$194)*10))),1)</f>
        <v>0</v>
      </c>
      <c r="AH142" s="55">
        <f t="shared" si="228"/>
        <v>0.1</v>
      </c>
      <c r="AI142" s="55">
        <f t="shared" si="229"/>
        <v>0.1</v>
      </c>
      <c r="AJ142" s="55">
        <f t="shared" si="230"/>
        <v>0</v>
      </c>
      <c r="AK142" s="55">
        <f t="shared" si="231"/>
        <v>0</v>
      </c>
      <c r="AL142" s="55">
        <f t="shared" si="232"/>
        <v>0</v>
      </c>
      <c r="AM142" s="55">
        <f t="shared" si="233"/>
        <v>0</v>
      </c>
      <c r="AN142" s="55">
        <f t="shared" si="234"/>
        <v>0</v>
      </c>
      <c r="AO142" s="182">
        <f t="shared" si="235"/>
        <v>0.1</v>
      </c>
      <c r="AP142" s="182">
        <f t="shared" si="255"/>
        <v>0</v>
      </c>
      <c r="AQ142" s="182">
        <f t="shared" si="236"/>
        <v>1.6</v>
      </c>
      <c r="AR142" s="182">
        <f t="shared" si="237"/>
        <v>0</v>
      </c>
      <c r="AS142" s="55">
        <f t="shared" si="238"/>
        <v>0</v>
      </c>
      <c r="AT142" s="55">
        <f>IF('Indicator Data'!L145="No data","x",IF('Indicator Data'!CL145&lt;1000,"x",ROUND((IF('Indicator Data'!L145&gt;AT$195,10,IF('Indicator Data'!L145&lt;AT$194,0,10-(AT$195-'Indicator Data'!L145)/(AT$195-AT$194)*10))),1)))</f>
        <v>6.1</v>
      </c>
      <c r="AU142" s="182">
        <f t="shared" si="239"/>
        <v>3.1</v>
      </c>
      <c r="AV142" s="55">
        <f>IF('Indicator Data'!M145="No data","x",ROUND(IF('Indicator Data'!M145=0,0,IF(LOG('Indicator Data'!M145)&gt;AV$195,10,IF(LOG('Indicator Data'!M145)&lt;AV$194,0,10-(AV$195-LOG('Indicator Data'!M145))/(AV$195-AV$194)*10))),1))</f>
        <v>0</v>
      </c>
      <c r="AW142" s="56">
        <f>IF(AV142="x","x",'Indicator Data'!M145/'Indicator Data'!$CK145)</f>
        <v>0</v>
      </c>
      <c r="AX142" s="55">
        <f t="shared" si="256"/>
        <v>0</v>
      </c>
      <c r="AY142" s="55">
        <f t="shared" si="257"/>
        <v>0</v>
      </c>
      <c r="AZ142" s="55" t="str">
        <f>IF('Indicator Data'!N145="No data","x",ROUND(IF('Indicator Data'!N145=0,0,IF(LOG('Indicator Data'!N145)&gt;AZ$195,10,IF(LOG('Indicator Data'!N145)&lt;AZ$194,0,10-(AZ$195-LOG('Indicator Data'!N145))/(AZ$195-AZ$194)*10))),1))</f>
        <v>x</v>
      </c>
      <c r="BA142" s="56" t="str">
        <f>IF(AZ142="x","x",'Indicator Data'!N145/'Indicator Data'!$CK145)</f>
        <v>x</v>
      </c>
      <c r="BB142" s="55" t="str">
        <f t="shared" si="258"/>
        <v>x</v>
      </c>
      <c r="BC142" s="55" t="str">
        <f t="shared" si="259"/>
        <v>x</v>
      </c>
      <c r="BD142" s="55" t="str">
        <f>IF('Indicator Data'!O145="No data","x",ROUND(IF('Indicator Data'!O145=0,0,IF(LOG('Indicator Data'!O145)&gt;BD$195,10,IF(LOG('Indicator Data'!O145)&lt;BD$194,0,10-(BD$195-LOG('Indicator Data'!O145))/(BD$195-BD$194)*10))),1))</f>
        <v>x</v>
      </c>
      <c r="BE142" s="56" t="str">
        <f>IF(BD142="x","x",'Indicator Data'!O145/'Indicator Data'!$CK145)</f>
        <v>x</v>
      </c>
      <c r="BF142" s="55" t="str">
        <f t="shared" si="260"/>
        <v>x</v>
      </c>
      <c r="BG142" s="55" t="str">
        <f t="shared" si="261"/>
        <v>x</v>
      </c>
      <c r="BH142" s="55" t="str">
        <f>IF('Indicator Data'!P145="No data","x",ROUND(IF('Indicator Data'!P145=0,0,IF(LOG('Indicator Data'!P145)&gt;BH$195,10,IF(LOG('Indicator Data'!P145)&lt;BH$194,0,10-(BH$195-LOG('Indicator Data'!P145))/(BH$195-BH$194)*10))),1))</f>
        <v>x</v>
      </c>
      <c r="BI142" s="56" t="str">
        <f>IF(BH142="x","x",'Indicator Data'!P145/'Indicator Data'!$CK145)</f>
        <v>x</v>
      </c>
      <c r="BJ142" s="55" t="str">
        <f t="shared" si="262"/>
        <v>x</v>
      </c>
      <c r="BK142" s="55" t="str">
        <f t="shared" si="263"/>
        <v>x</v>
      </c>
      <c r="BL142" s="55">
        <f t="shared" si="264"/>
        <v>0</v>
      </c>
      <c r="BM142" s="55">
        <f>ROUND(IF('Indicator Data'!Q145=0,0,IF(LOG('Indicator Data'!Q145)&gt;BM$195,10,IF(LOG('Indicator Data'!Q145)&lt;BM$194,0,10-(BM$195-LOG('Indicator Data'!Q145))/(BM$195-BM$194)*10))),1)</f>
        <v>0</v>
      </c>
      <c r="BN142" s="55">
        <f>ROUND(IF('Indicator Data'!R145=0,0,IF(LOG('Indicator Data'!R145)&gt;BN$195,10,IF(LOG('Indicator Data'!R145)&lt;BN$194,0,10-(BN$195-LOG('Indicator Data'!R145))/(BN$195-BN$194)*10))),1)</f>
        <v>0</v>
      </c>
      <c r="BO142" s="55">
        <f t="shared" si="265"/>
        <v>0</v>
      </c>
      <c r="BP142" s="56">
        <f>'Indicator Data'!Q145/'Indicator Data'!$CK145</f>
        <v>0</v>
      </c>
      <c r="BQ142" s="56">
        <f>'Indicator Data'!R145/'Indicator Data'!$CK145</f>
        <v>0</v>
      </c>
      <c r="BR142" s="55">
        <f t="shared" si="240"/>
        <v>0</v>
      </c>
      <c r="BS142" s="55">
        <f t="shared" si="241"/>
        <v>0</v>
      </c>
      <c r="BT142" s="55">
        <f t="shared" si="242"/>
        <v>0</v>
      </c>
      <c r="BU142" s="55">
        <f t="shared" si="266"/>
        <v>0</v>
      </c>
      <c r="BV142" s="55">
        <f>ROUND(IF('Indicator Data'!S145=0,0,IF(LOG('Indicator Data'!S145)&gt;BV$195,10,IF(LOG('Indicator Data'!S145)&lt;BV$194,0,10-(BV$195-LOG('Indicator Data'!S145))/(BV$195-BV$194)*10))),1)</f>
        <v>0</v>
      </c>
      <c r="BW142" s="55">
        <f>ROUND(IF('Indicator Data'!T145=0,0,IF(LOG('Indicator Data'!T145)&gt;BW$195,10,IF(LOG('Indicator Data'!T145)&lt;BW$194,0,10-(BW$195-LOG('Indicator Data'!T145))/(BW$195-BW$194)*10))),1)</f>
        <v>0</v>
      </c>
      <c r="BX142" s="55">
        <f t="shared" si="267"/>
        <v>0</v>
      </c>
      <c r="BY142" s="56">
        <f>'Indicator Data'!S145/'Indicator Data'!$CK145</f>
        <v>0</v>
      </c>
      <c r="BZ142" s="56">
        <f>'Indicator Data'!T145/'Indicator Data'!$CK145</f>
        <v>0</v>
      </c>
      <c r="CA142" s="55">
        <f t="shared" si="243"/>
        <v>0</v>
      </c>
      <c r="CB142" s="55">
        <f t="shared" si="244"/>
        <v>0</v>
      </c>
      <c r="CC142" s="55">
        <f t="shared" si="268"/>
        <v>0</v>
      </c>
      <c r="CD142" s="55">
        <f t="shared" si="269"/>
        <v>0</v>
      </c>
      <c r="CE142" s="55">
        <f t="shared" si="270"/>
        <v>0</v>
      </c>
      <c r="CF142" s="55">
        <f>ROUND(IF('Indicator Data'!U145=0,0,IF(LOG('Indicator Data'!U145)&gt;CF$195,10,IF(LOG('Indicator Data'!U145)&lt;CF$194,0,10-(CF$195-LOG('Indicator Data'!U145))/(CF$195-CF$194)*10))),1)</f>
        <v>0</v>
      </c>
      <c r="CG142" s="56">
        <f>'Indicator Data'!U145/'Indicator Data'!$CK145</f>
        <v>0</v>
      </c>
      <c r="CH142" s="55">
        <f t="shared" si="245"/>
        <v>0</v>
      </c>
      <c r="CI142" s="55">
        <f t="shared" si="271"/>
        <v>0</v>
      </c>
      <c r="CJ142" s="55">
        <f>ROUND(IF('Indicator Data'!V145=0,0,IF(LOG('Indicator Data'!V145)&gt;CJ$195,10,IF(LOG('Indicator Data'!V145)&lt;CJ$194,0,10-(CJ$195-LOG('Indicator Data'!V145))/(CJ$195-CJ$194)*10))),1)</f>
        <v>7.2</v>
      </c>
      <c r="CK142" s="56">
        <f>IF('Indicator Data'!V145/'Indicator Data'!$CK145&gt;1,1,'Indicator Data'!V145/'Indicator Data'!$CK145)</f>
        <v>0.46022467135743012</v>
      </c>
      <c r="CL142" s="55">
        <f t="shared" si="246"/>
        <v>4.5999999999999996</v>
      </c>
      <c r="CM142" s="55">
        <f t="shared" si="272"/>
        <v>6.1</v>
      </c>
      <c r="CN142" s="55">
        <f>ROUND(IF('Indicator Data'!W145=0,0,IF(LOG('Indicator Data'!W145)&gt;CN$195,10,IF(LOG('Indicator Data'!W145)&lt;CN$194,0,10-(CN$195-LOG('Indicator Data'!W145))/(CN$195-CN$194)*10))),1)</f>
        <v>7</v>
      </c>
      <c r="CO142" s="56">
        <f>'Indicator Data'!W145/'Indicator Data'!$CK145</f>
        <v>0.3301843109500428</v>
      </c>
      <c r="CP142" s="55">
        <f t="shared" si="247"/>
        <v>3.3</v>
      </c>
      <c r="CQ142" s="55">
        <f t="shared" si="273"/>
        <v>5.4</v>
      </c>
      <c r="CR142" s="55">
        <f t="shared" si="248"/>
        <v>3.4</v>
      </c>
      <c r="CS142" s="55">
        <f>IF('Indicator Data'!BZ145="No data","x",ROUND(IF('Indicator Data'!BZ145&gt;CS$195,0,IF('Indicator Data'!BZ145&lt;CS$194,10,(CS$195-'Indicator Data'!BZ145)/(CS$195-CS$194)*10)),1))</f>
        <v>0</v>
      </c>
      <c r="CT142" s="55">
        <f>IF('Indicator Data'!CA145="No data","x",ROUND(IF('Indicator Data'!CA145&gt;CT$195,0,IF('Indicator Data'!CA145&lt;CT$194,10,(CT$195-'Indicator Data'!CA145)/(CT$195-CT$194)*10)),1))</f>
        <v>0.1</v>
      </c>
      <c r="CU142" s="55" t="str">
        <f>IF('Indicator Data'!AC145="No data","x",ROUND(IF('Indicator Data'!AC145&gt;CU$195,0,IF('Indicator Data'!AC145&lt;CU$194,10,(CU$195-'Indicator Data'!AC145)/(CU$195-CU$194)*10)),1))</f>
        <v>x</v>
      </c>
      <c r="CV142" s="55">
        <f t="shared" si="249"/>
        <v>0.1</v>
      </c>
      <c r="CW142" s="55">
        <f>IF('Indicator Data'!X145="No data","x",ROUND(IF(LOG('Indicator Data'!X145)&gt;CW$195,10,IF(LOG('Indicator Data'!X145)&lt;CW$194,0,10-(CW$195-LOG('Indicator Data'!X145))/(CW$195-CW$194)*10)),1))</f>
        <v>7.9</v>
      </c>
      <c r="CX142" s="55">
        <f>IF('Indicator Data'!Y145="No data","x",ROUND(IF('Indicator Data'!Y145&gt;CX$195,10,IF('Indicator Data'!Y145&lt;CX$194,0,10-(CX$195-'Indicator Data'!Y145)/(CX$195-CX$194)*10)),1))</f>
        <v>4.3</v>
      </c>
      <c r="CY142" s="55">
        <f>IF('Indicator Data'!Z145="No data","x",ROUND(IF('Indicator Data'!Z145&gt;CY$195,10,IF('Indicator Data'!Z145&lt;CY$194,0,10-(CY$195-'Indicator Data'!Z145)/(CY$195-CY$194)*10)),1))</f>
        <v>9.9</v>
      </c>
      <c r="CZ142" s="55" t="str">
        <f>IF('Indicator Data'!AA145="No data","x",ROUND(IF('Indicator Data'!AA145&gt;CZ$195,10,IF('Indicator Data'!AA145&lt;CZ$194,0,10-(CZ$195-'Indicator Data'!AA145)/(CZ$195-CZ$194)*10)),1))</f>
        <v>x</v>
      </c>
      <c r="DA142" s="55">
        <f t="shared" si="274"/>
        <v>7.4</v>
      </c>
      <c r="DB142" s="55">
        <f t="shared" si="275"/>
        <v>5</v>
      </c>
      <c r="DC142" s="55" t="str">
        <f>IF('Indicator Data'!AF145="No data","x",ROUND(IF('Indicator Data'!AF145&gt;DC$195,10,IF('Indicator Data'!AF145&lt;DC$194,0,10-(DC$195-'Indicator Data'!AF145)/(DC$195-DC$194)*10)),1))</f>
        <v>x</v>
      </c>
      <c r="DD142" s="55">
        <f>IF('Indicator Data'!AG145="No data","x",ROUND(IF('Indicator Data'!AG145&gt;DD$195,10,IF('Indicator Data'!AG145&lt;DD$194,0,10-(DD$195-'Indicator Data'!AG145)/(DD$195-DD$194)*10)),1))</f>
        <v>0</v>
      </c>
      <c r="DE142" s="55">
        <f t="shared" si="276"/>
        <v>5.5</v>
      </c>
      <c r="DF142" s="55">
        <f>IF('Indicator Data'!AB145="No data","x",ROUND(IF('Indicator Data'!AB145&gt;DF$195,10,IF('Indicator Data'!AB145&lt;DF$194,0,10-(DF$195-'Indicator Data'!AB145)/(DF$195-DF$194)*10)),1))</f>
        <v>0</v>
      </c>
      <c r="DG142" s="55">
        <f t="shared" si="277"/>
        <v>0</v>
      </c>
      <c r="DH142" s="183">
        <f>IF('Indicator Data'!AD145="No data","x",'Indicator Data'!AD145/'Indicator Data'!$CJ145)</f>
        <v>2.3728218678133422E-4</v>
      </c>
      <c r="DI142" s="55">
        <f t="shared" si="278"/>
        <v>7.6</v>
      </c>
      <c r="DJ142" s="55">
        <f>IF('Indicator Data'!AE145="No data","x",ROUND(IF('Indicator Data'!AE145&gt;DJ$195,0,IF('Indicator Data'!AE145&lt;DJ$194,10,(DJ$195-'Indicator Data'!AE145)/(DJ$195-DJ$194)*10)),1))</f>
        <v>0</v>
      </c>
      <c r="DK142" s="55">
        <f t="shared" si="279"/>
        <v>3.8</v>
      </c>
      <c r="DL142" s="55">
        <f t="shared" si="280"/>
        <v>3.1</v>
      </c>
      <c r="DM142" s="57">
        <f t="shared" si="250"/>
        <v>3.1</v>
      </c>
      <c r="DN142" s="58">
        <f t="shared" si="251"/>
        <v>1.4</v>
      </c>
      <c r="DO142" s="55">
        <f>ROUND(IF('Indicator Data'!AH145=0,0,IF('Indicator Data'!AH145&gt;DO$195,10,IF('Indicator Data'!AH145&lt;DO$194,0,10-(DO$195-'Indicator Data'!AH145)/(DO$195-DO$194)*10))),1)</f>
        <v>0.1</v>
      </c>
      <c r="DP142" s="55">
        <f>ROUND(IF('Indicator Data'!AI145=0,0,IF(LOG('Indicator Data'!AI145)&gt;LOG(DP$195),10,IF(LOG('Indicator Data'!AI145)&lt;LOG(DP$194),0,10-(LOG(DP$195)-LOG('Indicator Data'!AI145))/(LOG(DP$195)-LOG(DP$194))*10))),1)</f>
        <v>0</v>
      </c>
      <c r="DQ142" s="57">
        <f t="shared" si="252"/>
        <v>0.1</v>
      </c>
      <c r="DR142" s="55">
        <f>'Indicator Data'!AJ145</f>
        <v>0</v>
      </c>
      <c r="DS142" s="55">
        <f>'Indicator Data'!AK145</f>
        <v>0</v>
      </c>
      <c r="DT142" s="57">
        <f t="shared" si="253"/>
        <v>0</v>
      </c>
      <c r="DU142" s="58">
        <f t="shared" si="254"/>
        <v>0.1</v>
      </c>
      <c r="DV142" s="15"/>
      <c r="DW142" s="103"/>
    </row>
    <row r="143" spans="1:127" s="4" customFormat="1" x14ac:dyDescent="0.3">
      <c r="A143" s="121" t="str">
        <f>'Indicator Data'!A146</f>
        <v>Romania</v>
      </c>
      <c r="B143" s="59" t="str">
        <f>'Indicator Data'!B146</f>
        <v>ROU</v>
      </c>
      <c r="C143" s="55">
        <f>ROUND(IF('Indicator Data'!C146=0,0.1,IF(LOG('Indicator Data'!C146)&gt;C$195,10,IF(LOG('Indicator Data'!C146)&lt;C$194,0,10-(C$195-LOG('Indicator Data'!C146))/(C$195-C$194)*10))),1)</f>
        <v>8.9</v>
      </c>
      <c r="D143" s="55">
        <f>ROUND(IF('Indicator Data'!D146=0,0.1,IF(LOG('Indicator Data'!D146)&gt;D$195,10,IF(LOG('Indicator Data'!D146)&lt;D$194,0,10-(D$195-LOG('Indicator Data'!D146))/(D$195-D$194)*10))),1)</f>
        <v>0.1</v>
      </c>
      <c r="E143" s="55">
        <f t="shared" si="214"/>
        <v>6.2</v>
      </c>
      <c r="F143" s="55">
        <f>IF('Indicator Data'!E146="No data",0.1,(ROUND(IF('Indicator Data'!E146=0,0,IF(LOG('Indicator Data'!E146)&gt;F$195,10,IF(LOG('Indicator Data'!E146)&lt;F$194,0,10-(F$195-LOG('Indicator Data'!E146))/(F$195-F$194)*10))),1)))</f>
        <v>8</v>
      </c>
      <c r="G143" s="55">
        <f>ROUND(IF('Indicator Data'!F146=0,0,IF(LOG('Indicator Data'!F146)&gt;G$195,10,IF(LOG('Indicator Data'!F146)&lt;G$194,0,10-(G$195-LOG('Indicator Data'!F146))/(G$195-G$194)*10))),1)</f>
        <v>0</v>
      </c>
      <c r="H143" s="55">
        <f>ROUND(IF('Indicator Data'!G146=0,0,IF(LOG('Indicator Data'!G146)&gt;H$195,10,IF(LOG('Indicator Data'!G146)&lt;H$194,0,10-(H$195-LOG('Indicator Data'!G146))/(H$195-H$194)*10))),1)</f>
        <v>0</v>
      </c>
      <c r="I143" s="55">
        <f>ROUND(IF('Indicator Data'!H146=0,0,IF(LOG('Indicator Data'!H146)&gt;I$195,10,IF(LOG('Indicator Data'!H146)&lt;I$194,0,10-(I$195-LOG('Indicator Data'!H146))/(I$195-I$194)*10))),1)</f>
        <v>0</v>
      </c>
      <c r="J143" s="55">
        <f t="shared" si="215"/>
        <v>0</v>
      </c>
      <c r="K143" s="55">
        <f>ROUND(IF('Indicator Data'!I146=0,0,IF(LOG('Indicator Data'!I146)&gt;K$195,10,IF(LOG('Indicator Data'!I146)&lt;K$194,0,10-(K$195-LOG('Indicator Data'!I146))/(K$195-K$194)*10))),1)</f>
        <v>0</v>
      </c>
      <c r="L143" s="55">
        <f t="shared" si="216"/>
        <v>0</v>
      </c>
      <c r="M143" s="55">
        <f>ROUND(IF('Indicator Data'!J146=0,0,IF(LOG('Indicator Data'!J146)&gt;M$195,10,IF(LOG('Indicator Data'!J146)&lt;M$194,0,10-(M$195-LOG('Indicator Data'!J146))/(M$195-M$194)*10))),1)</f>
        <v>0</v>
      </c>
      <c r="N143" s="56">
        <f>'Indicator Data'!C146/'Indicator Data'!$CK146</f>
        <v>1.9107899743858996E-3</v>
      </c>
      <c r="O143" s="56">
        <f>'Indicator Data'!D146/'Indicator Data'!$CK146</f>
        <v>0</v>
      </c>
      <c r="P143" s="56">
        <f>IF(F143=0.1,"x",'Indicator Data'!E146/'Indicator Data'!$CK146)</f>
        <v>8.4788034151357765E-3</v>
      </c>
      <c r="Q143" s="56">
        <f>'Indicator Data'!F146/'Indicator Data'!$CK146</f>
        <v>0</v>
      </c>
      <c r="R143" s="56">
        <f>'Indicator Data'!G146/'Indicator Data'!$CK146</f>
        <v>0</v>
      </c>
      <c r="S143" s="56">
        <f>'Indicator Data'!H146/'Indicator Data'!$CK146</f>
        <v>0</v>
      </c>
      <c r="T143" s="56">
        <f>'Indicator Data'!I146/'Indicator Data'!$CK146</f>
        <v>0</v>
      </c>
      <c r="U143" s="56">
        <f>'Indicator Data'!J146/'Indicator Data'!$CK146</f>
        <v>0</v>
      </c>
      <c r="V143" s="55">
        <f t="shared" si="217"/>
        <v>9.6</v>
      </c>
      <c r="W143" s="55">
        <f t="shared" si="218"/>
        <v>0</v>
      </c>
      <c r="X143" s="55">
        <f t="shared" si="219"/>
        <v>7</v>
      </c>
      <c r="Y143" s="55">
        <f t="shared" si="220"/>
        <v>5.7</v>
      </c>
      <c r="Z143" s="55">
        <f t="shared" si="221"/>
        <v>0</v>
      </c>
      <c r="AA143" s="55">
        <f t="shared" si="222"/>
        <v>0</v>
      </c>
      <c r="AB143" s="55">
        <f t="shared" si="223"/>
        <v>0</v>
      </c>
      <c r="AC143" s="55">
        <f t="shared" si="224"/>
        <v>0</v>
      </c>
      <c r="AD143" s="55">
        <f t="shared" si="225"/>
        <v>0</v>
      </c>
      <c r="AE143" s="55">
        <f t="shared" si="226"/>
        <v>0</v>
      </c>
      <c r="AF143" s="55">
        <f t="shared" si="227"/>
        <v>0</v>
      </c>
      <c r="AG143" s="55">
        <f>ROUND(IF('Indicator Data'!K146=0,0,IF('Indicator Data'!K146&gt;AG$195,10,IF('Indicator Data'!K146&lt;AG$194,0,10-(AG$195-'Indicator Data'!K146)/(AG$195-AG$194)*10))),1)</f>
        <v>1</v>
      </c>
      <c r="AH143" s="55">
        <f t="shared" si="228"/>
        <v>9.3000000000000007</v>
      </c>
      <c r="AI143" s="55">
        <f t="shared" si="229"/>
        <v>0.1</v>
      </c>
      <c r="AJ143" s="55">
        <f t="shared" si="230"/>
        <v>0</v>
      </c>
      <c r="AK143" s="55">
        <f t="shared" si="231"/>
        <v>0</v>
      </c>
      <c r="AL143" s="55">
        <f t="shared" si="232"/>
        <v>0</v>
      </c>
      <c r="AM143" s="55">
        <f t="shared" si="233"/>
        <v>0</v>
      </c>
      <c r="AN143" s="55">
        <f t="shared" si="234"/>
        <v>0</v>
      </c>
      <c r="AO143" s="182">
        <f t="shared" si="235"/>
        <v>6.6</v>
      </c>
      <c r="AP143" s="182">
        <f t="shared" si="255"/>
        <v>7</v>
      </c>
      <c r="AQ143" s="182">
        <f t="shared" si="236"/>
        <v>0</v>
      </c>
      <c r="AR143" s="182">
        <f t="shared" si="237"/>
        <v>0</v>
      </c>
      <c r="AS143" s="55">
        <f t="shared" si="238"/>
        <v>0.5</v>
      </c>
      <c r="AT143" s="55">
        <f>IF('Indicator Data'!L146="No data","x",IF('Indicator Data'!CL146&lt;1000,"x",ROUND((IF('Indicator Data'!L146&gt;AT$195,10,IF('Indicator Data'!L146&lt;AT$194,0,10-(AT$195-'Indicator Data'!L146)/(AT$195-AT$194)*10))),1)))</f>
        <v>5.0999999999999996</v>
      </c>
      <c r="AU143" s="182">
        <f t="shared" si="239"/>
        <v>2.8</v>
      </c>
      <c r="AV143" s="55">
        <f>IF('Indicator Data'!M146="No data","x",ROUND(IF('Indicator Data'!M146=0,0,IF(LOG('Indicator Data'!M146)&gt;AV$195,10,IF(LOG('Indicator Data'!M146)&lt;AV$194,0,10-(AV$195-LOG('Indicator Data'!M146))/(AV$195-AV$194)*10))),1))</f>
        <v>8.9</v>
      </c>
      <c r="AW143" s="56">
        <f>IF(AV143="x","x",'Indicator Data'!M146/'Indicator Data'!$CK146)</f>
        <v>0.82301921971443515</v>
      </c>
      <c r="AX143" s="55">
        <f t="shared" si="256"/>
        <v>9.1</v>
      </c>
      <c r="AY143" s="55">
        <f t="shared" si="257"/>
        <v>9</v>
      </c>
      <c r="AZ143" s="55" t="str">
        <f>IF('Indicator Data'!N146="No data","x",ROUND(IF('Indicator Data'!N146=0,0,IF(LOG('Indicator Data'!N146)&gt;AZ$195,10,IF(LOG('Indicator Data'!N146)&lt;AZ$194,0,10-(AZ$195-LOG('Indicator Data'!N146))/(AZ$195-AZ$194)*10))),1))</f>
        <v>x</v>
      </c>
      <c r="BA143" s="56" t="str">
        <f>IF(AZ143="x","x",'Indicator Data'!N146/'Indicator Data'!$CK146)</f>
        <v>x</v>
      </c>
      <c r="BB143" s="55" t="str">
        <f t="shared" si="258"/>
        <v>x</v>
      </c>
      <c r="BC143" s="55" t="str">
        <f t="shared" si="259"/>
        <v>x</v>
      </c>
      <c r="BD143" s="55" t="str">
        <f>IF('Indicator Data'!O146="No data","x",ROUND(IF('Indicator Data'!O146=0,0,IF(LOG('Indicator Data'!O146)&gt;BD$195,10,IF(LOG('Indicator Data'!O146)&lt;BD$194,0,10-(BD$195-LOG('Indicator Data'!O146))/(BD$195-BD$194)*10))),1))</f>
        <v>x</v>
      </c>
      <c r="BE143" s="56" t="str">
        <f>IF(BD143="x","x",'Indicator Data'!O146/'Indicator Data'!$CK146)</f>
        <v>x</v>
      </c>
      <c r="BF143" s="55" t="str">
        <f t="shared" si="260"/>
        <v>x</v>
      </c>
      <c r="BG143" s="55" t="str">
        <f t="shared" si="261"/>
        <v>x</v>
      </c>
      <c r="BH143" s="55" t="str">
        <f>IF('Indicator Data'!P146="No data","x",ROUND(IF('Indicator Data'!P146=0,0,IF(LOG('Indicator Data'!P146)&gt;BH$195,10,IF(LOG('Indicator Data'!P146)&lt;BH$194,0,10-(BH$195-LOG('Indicator Data'!P146))/(BH$195-BH$194)*10))),1))</f>
        <v>x</v>
      </c>
      <c r="BI143" s="56" t="str">
        <f>IF(BH143="x","x",'Indicator Data'!P146/'Indicator Data'!$CK146)</f>
        <v>x</v>
      </c>
      <c r="BJ143" s="55" t="str">
        <f t="shared" si="262"/>
        <v>x</v>
      </c>
      <c r="BK143" s="55" t="str">
        <f t="shared" si="263"/>
        <v>x</v>
      </c>
      <c r="BL143" s="55">
        <f t="shared" si="264"/>
        <v>9</v>
      </c>
      <c r="BM143" s="55">
        <f>ROUND(IF('Indicator Data'!Q146=0,0,IF(LOG('Indicator Data'!Q146)&gt;BM$195,10,IF(LOG('Indicator Data'!Q146)&lt;BM$194,0,10-(BM$195-LOG('Indicator Data'!Q146))/(BM$195-BM$194)*10))),1)</f>
        <v>0</v>
      </c>
      <c r="BN143" s="55">
        <f>ROUND(IF('Indicator Data'!R146=0,0,IF(LOG('Indicator Data'!R146)&gt;BN$195,10,IF(LOG('Indicator Data'!R146)&lt;BN$194,0,10-(BN$195-LOG('Indicator Data'!R146))/(BN$195-BN$194)*10))),1)</f>
        <v>0</v>
      </c>
      <c r="BO143" s="55">
        <f t="shared" si="265"/>
        <v>0</v>
      </c>
      <c r="BP143" s="56">
        <f>'Indicator Data'!Q146/'Indicator Data'!$CK146</f>
        <v>0</v>
      </c>
      <c r="BQ143" s="56">
        <f>'Indicator Data'!R146/'Indicator Data'!$CK146</f>
        <v>0</v>
      </c>
      <c r="BR143" s="55">
        <f t="shared" si="240"/>
        <v>0</v>
      </c>
      <c r="BS143" s="55">
        <f t="shared" si="241"/>
        <v>0</v>
      </c>
      <c r="BT143" s="55">
        <f t="shared" si="242"/>
        <v>0</v>
      </c>
      <c r="BU143" s="55">
        <f t="shared" si="266"/>
        <v>0</v>
      </c>
      <c r="BV143" s="55">
        <f>ROUND(IF('Indicator Data'!S146=0,0,IF(LOG('Indicator Data'!S146)&gt;BV$195,10,IF(LOG('Indicator Data'!S146)&lt;BV$194,0,10-(BV$195-LOG('Indicator Data'!S146))/(BV$195-BV$194)*10))),1)</f>
        <v>0</v>
      </c>
      <c r="BW143" s="55">
        <f>ROUND(IF('Indicator Data'!T146=0,0,IF(LOG('Indicator Data'!T146)&gt;BW$195,10,IF(LOG('Indicator Data'!T146)&lt;BW$194,0,10-(BW$195-LOG('Indicator Data'!T146))/(BW$195-BW$194)*10))),1)</f>
        <v>0</v>
      </c>
      <c r="BX143" s="55">
        <f t="shared" si="267"/>
        <v>0</v>
      </c>
      <c r="BY143" s="56">
        <f>'Indicator Data'!S146/'Indicator Data'!$CK146</f>
        <v>0</v>
      </c>
      <c r="BZ143" s="56">
        <f>'Indicator Data'!T146/'Indicator Data'!$CK146</f>
        <v>0</v>
      </c>
      <c r="CA143" s="55">
        <f t="shared" si="243"/>
        <v>0</v>
      </c>
      <c r="CB143" s="55">
        <f t="shared" si="244"/>
        <v>0</v>
      </c>
      <c r="CC143" s="55">
        <f t="shared" si="268"/>
        <v>0</v>
      </c>
      <c r="CD143" s="55">
        <f t="shared" si="269"/>
        <v>0</v>
      </c>
      <c r="CE143" s="55">
        <f t="shared" si="270"/>
        <v>0</v>
      </c>
      <c r="CF143" s="55">
        <f>ROUND(IF('Indicator Data'!U146=0,0,IF(LOG('Indicator Data'!U146)&gt;CF$195,10,IF(LOG('Indicator Data'!U146)&lt;CF$194,0,10-(CF$195-LOG('Indicator Data'!U146))/(CF$195-CF$194)*10))),1)</f>
        <v>0</v>
      </c>
      <c r="CG143" s="56">
        <f>'Indicator Data'!U146/'Indicator Data'!$CK146</f>
        <v>0</v>
      </c>
      <c r="CH143" s="55">
        <f t="shared" si="245"/>
        <v>0</v>
      </c>
      <c r="CI143" s="55">
        <f t="shared" si="271"/>
        <v>0</v>
      </c>
      <c r="CJ143" s="55">
        <f>ROUND(IF('Indicator Data'!V146=0,0,IF(LOG('Indicator Data'!V146)&gt;CJ$195,10,IF(LOG('Indicator Data'!V146)&lt;CJ$194,0,10-(CJ$195-LOG('Indicator Data'!V146))/(CJ$195-CJ$194)*10))),1)</f>
        <v>0</v>
      </c>
      <c r="CK143" s="56">
        <f>IF('Indicator Data'!V146/'Indicator Data'!$CK146&gt;1,1,'Indicator Data'!V146/'Indicator Data'!$CK146)</f>
        <v>0</v>
      </c>
      <c r="CL143" s="55">
        <f t="shared" si="246"/>
        <v>0</v>
      </c>
      <c r="CM143" s="55">
        <f t="shared" si="272"/>
        <v>0</v>
      </c>
      <c r="CN143" s="55">
        <f>ROUND(IF('Indicator Data'!W146=0,0,IF(LOG('Indicator Data'!W146)&gt;CN$195,10,IF(LOG('Indicator Data'!W146)&lt;CN$194,0,10-(CN$195-LOG('Indicator Data'!W146))/(CN$195-CN$194)*10))),1)</f>
        <v>0</v>
      </c>
      <c r="CO143" s="56">
        <f>'Indicator Data'!W146/'Indicator Data'!$CK146</f>
        <v>0</v>
      </c>
      <c r="CP143" s="55">
        <f t="shared" si="247"/>
        <v>0</v>
      </c>
      <c r="CQ143" s="55">
        <f t="shared" si="273"/>
        <v>0</v>
      </c>
      <c r="CR143" s="55">
        <f t="shared" si="248"/>
        <v>0</v>
      </c>
      <c r="CS143" s="55">
        <f>IF('Indicator Data'!BZ146="No data","x",ROUND(IF('Indicator Data'!BZ146&gt;CS$195,0,IF('Indicator Data'!BZ146&lt;CS$194,10,(CS$195-'Indicator Data'!BZ146)/(CS$195-CS$194)*10)),1))</f>
        <v>1.7</v>
      </c>
      <c r="CT143" s="55">
        <f>IF('Indicator Data'!CA146="No data","x",ROUND(IF('Indicator Data'!CA146&gt;CT$195,0,IF('Indicator Data'!CA146&lt;CT$194,10,(CT$195-'Indicator Data'!CA146)/(CT$195-CT$194)*10)),1))</f>
        <v>0</v>
      </c>
      <c r="CU143" s="55" t="str">
        <f>IF('Indicator Data'!AC146="No data","x",ROUND(IF('Indicator Data'!AC146&gt;CU$195,0,IF('Indicator Data'!AC146&lt;CU$194,10,(CU$195-'Indicator Data'!AC146)/(CU$195-CU$194)*10)),1))</f>
        <v>x</v>
      </c>
      <c r="CV143" s="55">
        <f t="shared" si="249"/>
        <v>0.9</v>
      </c>
      <c r="CW143" s="55">
        <f>IF('Indicator Data'!X146="No data","x",ROUND(IF(LOG('Indicator Data'!X146)&gt;CW$195,10,IF(LOG('Indicator Data'!X146)&lt;CW$194,0,10-(CW$195-LOG('Indicator Data'!X146))/(CW$195-CW$194)*10)),1))</f>
        <v>6.4</v>
      </c>
      <c r="CX143" s="55">
        <f>IF('Indicator Data'!Y146="No data","x",ROUND(IF('Indicator Data'!Y146&gt;CX$195,10,IF('Indicator Data'!Y146&lt;CX$194,0,10-(CX$195-'Indicator Data'!Y146)/(CX$195-CX$194)*10)),1))</f>
        <v>0</v>
      </c>
      <c r="CY143" s="55">
        <f>IF('Indicator Data'!Z146="No data","x",ROUND(IF('Indicator Data'!Z146&gt;CY$195,10,IF('Indicator Data'!Z146&lt;CY$194,0,10-(CY$195-'Indicator Data'!Z146)/(CY$195-CY$194)*10)),1))</f>
        <v>5.4</v>
      </c>
      <c r="CZ143" s="55">
        <f>IF('Indicator Data'!AA146="No data","x",ROUND(IF('Indicator Data'!AA146&gt;CZ$195,10,IF('Indicator Data'!AA146&lt;CZ$194,0,10-(CZ$195-'Indicator Data'!AA146)/(CZ$195-CZ$194)*10)),1))</f>
        <v>2.2000000000000002</v>
      </c>
      <c r="DA143" s="55">
        <f t="shared" si="274"/>
        <v>3.5</v>
      </c>
      <c r="DB143" s="55">
        <f t="shared" si="275"/>
        <v>2.6</v>
      </c>
      <c r="DC143" s="55">
        <f>IF('Indicator Data'!AF146="No data","x",ROUND(IF('Indicator Data'!AF146&gt;DC$195,10,IF('Indicator Data'!AF146&lt;DC$194,0,10-(DC$195-'Indicator Data'!AF146)/(DC$195-DC$194)*10)),1))</f>
        <v>1.6</v>
      </c>
      <c r="DD143" s="55">
        <f>IF('Indicator Data'!AG146="No data","x",ROUND(IF('Indicator Data'!AG146&gt;DD$195,10,IF('Indicator Data'!AG146&lt;DD$194,0,10-(DD$195-'Indicator Data'!AG146)/(DD$195-DD$194)*10)),1))</f>
        <v>0</v>
      </c>
      <c r="DE143" s="55">
        <f t="shared" si="276"/>
        <v>2.6</v>
      </c>
      <c r="DF143" s="55">
        <f>IF('Indicator Data'!AB146="No data","x",ROUND(IF('Indicator Data'!AB146&gt;DF$195,10,IF('Indicator Data'!AB146&lt;DF$194,0,10-(DF$195-'Indicator Data'!AB146)/(DF$195-DF$194)*10)),1))</f>
        <v>0</v>
      </c>
      <c r="DG143" s="55">
        <f t="shared" si="277"/>
        <v>0.6</v>
      </c>
      <c r="DH143" s="183">
        <f>IF('Indicator Data'!AD146="No data","x",'Indicator Data'!AD146/'Indicator Data'!$CJ146)</f>
        <v>5.9392008844198763E-4</v>
      </c>
      <c r="DI143" s="55">
        <f t="shared" si="278"/>
        <v>4.0999999999999996</v>
      </c>
      <c r="DJ143" s="55">
        <f>IF('Indicator Data'!AE146="No data","x",ROUND(IF('Indicator Data'!AE146&gt;DJ$195,0,IF('Indicator Data'!AE146&lt;DJ$194,10,(DJ$195-'Indicator Data'!AE146)/(DJ$195-DJ$194)*10)),1))</f>
        <v>2</v>
      </c>
      <c r="DK143" s="55">
        <f t="shared" si="279"/>
        <v>3.1</v>
      </c>
      <c r="DL143" s="55">
        <f t="shared" si="280"/>
        <v>2.1</v>
      </c>
      <c r="DM143" s="57">
        <f t="shared" si="250"/>
        <v>4.5999999999999996</v>
      </c>
      <c r="DN143" s="58">
        <f t="shared" si="251"/>
        <v>4.0999999999999996</v>
      </c>
      <c r="DO143" s="55">
        <f>ROUND(IF('Indicator Data'!AH146=0,0,IF('Indicator Data'!AH146&gt;DO$195,10,IF('Indicator Data'!AH146&lt;DO$194,0,10-(DO$195-'Indicator Data'!AH146)/(DO$195-DO$194)*10))),1)</f>
        <v>2</v>
      </c>
      <c r="DP143" s="55">
        <f>ROUND(IF('Indicator Data'!AI146=0,0,IF(LOG('Indicator Data'!AI146)&gt;LOG(DP$195),10,IF(LOG('Indicator Data'!AI146)&lt;LOG(DP$194),0,10-(LOG(DP$195)-LOG('Indicator Data'!AI146))/(LOG(DP$195)-LOG(DP$194))*10))),1)</f>
        <v>5.6</v>
      </c>
      <c r="DQ143" s="57">
        <f t="shared" si="252"/>
        <v>4</v>
      </c>
      <c r="DR143" s="55">
        <f>'Indicator Data'!AJ146</f>
        <v>0</v>
      </c>
      <c r="DS143" s="55">
        <f>'Indicator Data'!AK146</f>
        <v>0</v>
      </c>
      <c r="DT143" s="57">
        <f t="shared" si="253"/>
        <v>0</v>
      </c>
      <c r="DU143" s="58">
        <f t="shared" si="254"/>
        <v>2.8</v>
      </c>
      <c r="DV143" s="15"/>
      <c r="DW143" s="103"/>
    </row>
    <row r="144" spans="1:127" s="4" customFormat="1" x14ac:dyDescent="0.3">
      <c r="A144" s="121" t="str">
        <f>'Indicator Data'!A147</f>
        <v>Russian Federation</v>
      </c>
      <c r="B144" s="59" t="str">
        <f>'Indicator Data'!B147</f>
        <v>RUS</v>
      </c>
      <c r="C144" s="55">
        <f>ROUND(IF('Indicator Data'!C147=0,0.1,IF(LOG('Indicator Data'!C147)&gt;C$195,10,IF(LOG('Indicator Data'!C147)&lt;C$194,0,10-(C$195-LOG('Indicator Data'!C147))/(C$195-C$194)*10))),1)</f>
        <v>8.3000000000000007</v>
      </c>
      <c r="D144" s="55">
        <f>ROUND(IF('Indicator Data'!D147=0,0.1,IF(LOG('Indicator Data'!D147)&gt;D$195,10,IF(LOG('Indicator Data'!D147)&lt;D$194,0,10-(D$195-LOG('Indicator Data'!D147))/(D$195-D$194)*10))),1)</f>
        <v>6.9</v>
      </c>
      <c r="E144" s="55">
        <f t="shared" si="214"/>
        <v>7.7</v>
      </c>
      <c r="F144" s="55">
        <f>IF('Indicator Data'!E147="No data",0.1,(ROUND(IF('Indicator Data'!E147=0,0,IF(LOG('Indicator Data'!E147)&gt;F$195,10,IF(LOG('Indicator Data'!E147)&lt;F$194,0,10-(F$195-LOG('Indicator Data'!E147))/(F$195-F$194)*10))),1)))</f>
        <v>10</v>
      </c>
      <c r="G144" s="55">
        <f>ROUND(IF('Indicator Data'!F147=0,0,IF(LOG('Indicator Data'!F147)&gt;G$195,10,IF(LOG('Indicator Data'!F147)&lt;G$194,0,10-(G$195-LOG('Indicator Data'!F147))/(G$195-G$194)*10))),1)</f>
        <v>6.2</v>
      </c>
      <c r="H144" s="55">
        <f>ROUND(IF('Indicator Data'!G147=0,0,IF(LOG('Indicator Data'!G147)&gt;H$195,10,IF(LOG('Indicator Data'!G147)&lt;H$194,0,10-(H$195-LOG('Indicator Data'!G147))/(H$195-H$194)*10))),1)</f>
        <v>5.7</v>
      </c>
      <c r="I144" s="55">
        <f>ROUND(IF('Indicator Data'!H147=0,0,IF(LOG('Indicator Data'!H147)&gt;I$195,10,IF(LOG('Indicator Data'!H147)&lt;I$194,0,10-(I$195-LOG('Indicator Data'!H147))/(I$195-I$194)*10))),1)</f>
        <v>6.8</v>
      </c>
      <c r="J144" s="55">
        <f t="shared" si="215"/>
        <v>6.3</v>
      </c>
      <c r="K144" s="55">
        <f>ROUND(IF('Indicator Data'!I147=0,0,IF(LOG('Indicator Data'!I147)&gt;K$195,10,IF(LOG('Indicator Data'!I147)&lt;K$194,0,10-(K$195-LOG('Indicator Data'!I147))/(K$195-K$194)*10))),1)</f>
        <v>6</v>
      </c>
      <c r="L144" s="55">
        <f t="shared" si="216"/>
        <v>6.2</v>
      </c>
      <c r="M144" s="55">
        <f>ROUND(IF('Indicator Data'!J147=0,0,IF(LOG('Indicator Data'!J147)&gt;M$195,10,IF(LOG('Indicator Data'!J147)&lt;M$194,0,10-(M$195-LOG('Indicator Data'!J147))/(M$195-M$194)*10))),1)</f>
        <v>8.6</v>
      </c>
      <c r="N144" s="56">
        <f>'Indicator Data'!C147/'Indicator Data'!$CK147</f>
        <v>1.4964410492981564E-4</v>
      </c>
      <c r="O144" s="56">
        <f>'Indicator Data'!D147/'Indicator Data'!$CK147</f>
        <v>8.0838447512296542E-6</v>
      </c>
      <c r="P144" s="56">
        <f>IF(F144=0.1,"x",'Indicator Data'!E147/'Indicator Data'!$CK147)</f>
        <v>7.0018044529216502E-3</v>
      </c>
      <c r="Q144" s="56">
        <f>'Indicator Data'!F147/'Indicator Data'!$CK147</f>
        <v>3.8890748092891993E-7</v>
      </c>
      <c r="R144" s="56">
        <f>'Indicator Data'!G147/'Indicator Data'!$CK147</f>
        <v>1.3272889751894746E-4</v>
      </c>
      <c r="S144" s="56">
        <f>'Indicator Data'!H147/'Indicator Data'!$CK147</f>
        <v>3.9941852218544871E-6</v>
      </c>
      <c r="T144" s="56">
        <f>'Indicator Data'!I147/'Indicator Data'!$CK147</f>
        <v>6.7459185956850171E-5</v>
      </c>
      <c r="U144" s="56">
        <f>'Indicator Data'!J147/'Indicator Data'!$CK147</f>
        <v>1.991518019432228E-4</v>
      </c>
      <c r="V144" s="55">
        <f t="shared" si="217"/>
        <v>0.7</v>
      </c>
      <c r="W144" s="55">
        <f t="shared" si="218"/>
        <v>0.1</v>
      </c>
      <c r="X144" s="55">
        <f t="shared" si="219"/>
        <v>0.4</v>
      </c>
      <c r="Y144" s="55">
        <f t="shared" si="220"/>
        <v>4.7</v>
      </c>
      <c r="Z144" s="55">
        <f t="shared" si="221"/>
        <v>4.5999999999999996</v>
      </c>
      <c r="AA144" s="55">
        <f t="shared" si="222"/>
        <v>0.1</v>
      </c>
      <c r="AB144" s="55">
        <f t="shared" si="223"/>
        <v>0</v>
      </c>
      <c r="AC144" s="55">
        <f t="shared" si="224"/>
        <v>0.1</v>
      </c>
      <c r="AD144" s="55">
        <f t="shared" si="225"/>
        <v>0.1</v>
      </c>
      <c r="AE144" s="55">
        <f t="shared" si="226"/>
        <v>0.1</v>
      </c>
      <c r="AF144" s="55">
        <f t="shared" si="227"/>
        <v>0.1</v>
      </c>
      <c r="AG144" s="55">
        <f>ROUND(IF('Indicator Data'!K147=0,0,IF('Indicator Data'!K147&gt;AG$195,10,IF('Indicator Data'!K147&lt;AG$194,0,10-(AG$195-'Indicator Data'!K147)/(AG$195-AG$194)*10))),1)</f>
        <v>4.8</v>
      </c>
      <c r="AH144" s="55">
        <f t="shared" si="228"/>
        <v>4.5</v>
      </c>
      <c r="AI144" s="55">
        <f t="shared" si="229"/>
        <v>3.5</v>
      </c>
      <c r="AJ144" s="55">
        <f t="shared" si="230"/>
        <v>2.9</v>
      </c>
      <c r="AK144" s="55">
        <f t="shared" si="231"/>
        <v>3.4</v>
      </c>
      <c r="AL144" s="55">
        <f t="shared" si="232"/>
        <v>3.2</v>
      </c>
      <c r="AM144" s="55">
        <f t="shared" si="233"/>
        <v>3.1</v>
      </c>
      <c r="AN144" s="55">
        <f t="shared" si="234"/>
        <v>5.9</v>
      </c>
      <c r="AO144" s="182">
        <f t="shared" si="235"/>
        <v>5.0999999999999996</v>
      </c>
      <c r="AP144" s="182">
        <f t="shared" si="255"/>
        <v>8.4</v>
      </c>
      <c r="AQ144" s="182">
        <f t="shared" si="236"/>
        <v>5.5</v>
      </c>
      <c r="AR144" s="182">
        <f t="shared" si="237"/>
        <v>3.8</v>
      </c>
      <c r="AS144" s="55">
        <f t="shared" si="238"/>
        <v>5.4</v>
      </c>
      <c r="AT144" s="55">
        <f>IF('Indicator Data'!L147="No data","x",IF('Indicator Data'!CL147&lt;1000,"x",ROUND((IF('Indicator Data'!L147&gt;AT$195,10,IF('Indicator Data'!L147&lt;AT$194,0,10-(AT$195-'Indicator Data'!L147)/(AT$195-AT$194)*10))),1)))</f>
        <v>5.0999999999999996</v>
      </c>
      <c r="AU144" s="182">
        <f t="shared" si="239"/>
        <v>5.3</v>
      </c>
      <c r="AV144" s="55">
        <f>IF('Indicator Data'!M147="No data","x",ROUND(IF('Indicator Data'!M147=0,0,IF(LOG('Indicator Data'!M147)&gt;AV$195,10,IF(LOG('Indicator Data'!M147)&lt;AV$194,0,10-(AV$195-LOG('Indicator Data'!M147))/(AV$195-AV$194)*10))),1))</f>
        <v>8.8000000000000007</v>
      </c>
      <c r="AW144" s="56">
        <f>IF(AV144="x","x",'Indicator Data'!M147/'Indicator Data'!$CK147)</f>
        <v>0.10837613332281544</v>
      </c>
      <c r="AX144" s="55">
        <f t="shared" si="256"/>
        <v>1.2</v>
      </c>
      <c r="AY144" s="55">
        <f t="shared" si="257"/>
        <v>6.3</v>
      </c>
      <c r="AZ144" s="55" t="str">
        <f>IF('Indicator Data'!N147="No data","x",ROUND(IF('Indicator Data'!N147=0,0,IF(LOG('Indicator Data'!N147)&gt;AZ$195,10,IF(LOG('Indicator Data'!N147)&lt;AZ$194,0,10-(AZ$195-LOG('Indicator Data'!N147))/(AZ$195-AZ$194)*10))),1))</f>
        <v>x</v>
      </c>
      <c r="BA144" s="56" t="str">
        <f>IF(AZ144="x","x",'Indicator Data'!N147/'Indicator Data'!$CK147)</f>
        <v>x</v>
      </c>
      <c r="BB144" s="55" t="str">
        <f t="shared" si="258"/>
        <v>x</v>
      </c>
      <c r="BC144" s="55" t="str">
        <f t="shared" si="259"/>
        <v>x</v>
      </c>
      <c r="BD144" s="55" t="str">
        <f>IF('Indicator Data'!O147="No data","x",ROUND(IF('Indicator Data'!O147=0,0,IF(LOG('Indicator Data'!O147)&gt;BD$195,10,IF(LOG('Indicator Data'!O147)&lt;BD$194,0,10-(BD$195-LOG('Indicator Data'!O147))/(BD$195-BD$194)*10))),1))</f>
        <v>x</v>
      </c>
      <c r="BE144" s="56" t="str">
        <f>IF(BD144="x","x",'Indicator Data'!O147/'Indicator Data'!$CK147)</f>
        <v>x</v>
      </c>
      <c r="BF144" s="55" t="str">
        <f t="shared" si="260"/>
        <v>x</v>
      </c>
      <c r="BG144" s="55" t="str">
        <f t="shared" si="261"/>
        <v>x</v>
      </c>
      <c r="BH144" s="55" t="str">
        <f>IF('Indicator Data'!P147="No data","x",ROUND(IF('Indicator Data'!P147=0,0,IF(LOG('Indicator Data'!P147)&gt;BH$195,10,IF(LOG('Indicator Data'!P147)&lt;BH$194,0,10-(BH$195-LOG('Indicator Data'!P147))/(BH$195-BH$194)*10))),1))</f>
        <v>x</v>
      </c>
      <c r="BI144" s="56" t="str">
        <f>IF(BH144="x","x",'Indicator Data'!P147/'Indicator Data'!$CK147)</f>
        <v>x</v>
      </c>
      <c r="BJ144" s="55" t="str">
        <f t="shared" si="262"/>
        <v>x</v>
      </c>
      <c r="BK144" s="55" t="str">
        <f t="shared" si="263"/>
        <v>x</v>
      </c>
      <c r="BL144" s="55">
        <f t="shared" si="264"/>
        <v>6.3</v>
      </c>
      <c r="BM144" s="55">
        <f>ROUND(IF('Indicator Data'!Q147=0,0,IF(LOG('Indicator Data'!Q147)&gt;BM$195,10,IF(LOG('Indicator Data'!Q147)&lt;BM$194,0,10-(BM$195-LOG('Indicator Data'!Q147))/(BM$195-BM$194)*10))),1)</f>
        <v>0</v>
      </c>
      <c r="BN144" s="55">
        <f>ROUND(IF('Indicator Data'!R147=0,0,IF(LOG('Indicator Data'!R147)&gt;BN$195,10,IF(LOG('Indicator Data'!R147)&lt;BN$194,0,10-(BN$195-LOG('Indicator Data'!R147))/(BN$195-BN$194)*10))),1)</f>
        <v>0</v>
      </c>
      <c r="BO144" s="55">
        <f t="shared" si="265"/>
        <v>0</v>
      </c>
      <c r="BP144" s="56">
        <f>'Indicator Data'!Q147/'Indicator Data'!$CK147</f>
        <v>0</v>
      </c>
      <c r="BQ144" s="56">
        <f>'Indicator Data'!R147/'Indicator Data'!$CK147</f>
        <v>0</v>
      </c>
      <c r="BR144" s="55">
        <f t="shared" si="240"/>
        <v>0</v>
      </c>
      <c r="BS144" s="55">
        <f t="shared" si="241"/>
        <v>0</v>
      </c>
      <c r="BT144" s="55">
        <f t="shared" si="242"/>
        <v>0</v>
      </c>
      <c r="BU144" s="55">
        <f t="shared" si="266"/>
        <v>0</v>
      </c>
      <c r="BV144" s="55">
        <f>ROUND(IF('Indicator Data'!S147=0,0,IF(LOG('Indicator Data'!S147)&gt;BV$195,10,IF(LOG('Indicator Data'!S147)&lt;BV$194,0,10-(BV$195-LOG('Indicator Data'!S147))/(BV$195-BV$194)*10))),1)</f>
        <v>0</v>
      </c>
      <c r="BW144" s="55">
        <f>ROUND(IF('Indicator Data'!T147=0,0,IF(LOG('Indicator Data'!T147)&gt;BW$195,10,IF(LOG('Indicator Data'!T147)&lt;BW$194,0,10-(BW$195-LOG('Indicator Data'!T147))/(BW$195-BW$194)*10))),1)</f>
        <v>0</v>
      </c>
      <c r="BX144" s="55">
        <f t="shared" si="267"/>
        <v>0</v>
      </c>
      <c r="BY144" s="56">
        <f>'Indicator Data'!S147/'Indicator Data'!$CK147</f>
        <v>0</v>
      </c>
      <c r="BZ144" s="56">
        <f>'Indicator Data'!T147/'Indicator Data'!$CK147</f>
        <v>0</v>
      </c>
      <c r="CA144" s="55">
        <f t="shared" si="243"/>
        <v>0</v>
      </c>
      <c r="CB144" s="55">
        <f t="shared" si="244"/>
        <v>0</v>
      </c>
      <c r="CC144" s="55">
        <f t="shared" si="268"/>
        <v>0</v>
      </c>
      <c r="CD144" s="55">
        <f t="shared" si="269"/>
        <v>0</v>
      </c>
      <c r="CE144" s="55">
        <f t="shared" si="270"/>
        <v>0</v>
      </c>
      <c r="CF144" s="55">
        <f>ROUND(IF('Indicator Data'!U147=0,0,IF(LOG('Indicator Data'!U147)&gt;CF$195,10,IF(LOG('Indicator Data'!U147)&lt;CF$194,0,10-(CF$195-LOG('Indicator Data'!U147))/(CF$195-CF$194)*10))),1)</f>
        <v>0</v>
      </c>
      <c r="CG144" s="56">
        <f>'Indicator Data'!U147/'Indicator Data'!$CK147</f>
        <v>0</v>
      </c>
      <c r="CH144" s="55">
        <f t="shared" si="245"/>
        <v>0</v>
      </c>
      <c r="CI144" s="55">
        <f t="shared" si="271"/>
        <v>0</v>
      </c>
      <c r="CJ144" s="55">
        <f>ROUND(IF('Indicator Data'!V147=0,0,IF(LOG('Indicator Data'!V147)&gt;CJ$195,10,IF(LOG('Indicator Data'!V147)&lt;CJ$194,0,10-(CJ$195-LOG('Indicator Data'!V147))/(CJ$195-CJ$194)*10))),1)</f>
        <v>0</v>
      </c>
      <c r="CK144" s="56">
        <f>IF('Indicator Data'!V147/'Indicator Data'!$CK147&gt;1,1,'Indicator Data'!V147/'Indicator Data'!$CK147)</f>
        <v>0</v>
      </c>
      <c r="CL144" s="55">
        <f t="shared" si="246"/>
        <v>0</v>
      </c>
      <c r="CM144" s="55">
        <f t="shared" si="272"/>
        <v>0</v>
      </c>
      <c r="CN144" s="55">
        <f>ROUND(IF('Indicator Data'!W147=0,0,IF(LOG('Indicator Data'!W147)&gt;CN$195,10,IF(LOG('Indicator Data'!W147)&lt;CN$194,0,10-(CN$195-LOG('Indicator Data'!W147))/(CN$195-CN$194)*10))),1)</f>
        <v>6</v>
      </c>
      <c r="CO144" s="56">
        <f>'Indicator Data'!W147/'Indicator Data'!$CK147</f>
        <v>1.065475726932133E-3</v>
      </c>
      <c r="CP144" s="55">
        <f t="shared" si="247"/>
        <v>0</v>
      </c>
      <c r="CQ144" s="55">
        <f t="shared" si="273"/>
        <v>3.6</v>
      </c>
      <c r="CR144" s="55">
        <f t="shared" si="248"/>
        <v>1</v>
      </c>
      <c r="CS144" s="55">
        <f>IF('Indicator Data'!BZ147="No data","x",ROUND(IF('Indicator Data'!BZ147&gt;CS$195,0,IF('Indicator Data'!BZ147&lt;CS$194,10,(CS$195-'Indicator Data'!BZ147)/(CS$195-CS$194)*10)),1))</f>
        <v>1.1000000000000001</v>
      </c>
      <c r="CT144" s="55">
        <f>IF('Indicator Data'!CA147="No data","x",ROUND(IF('Indicator Data'!CA147&gt;CT$195,0,IF('Indicator Data'!CA147&lt;CT$194,10,(CT$195-'Indicator Data'!CA147)/(CT$195-CT$194)*10)),1))</f>
        <v>0.5</v>
      </c>
      <c r="CU144" s="55" t="str">
        <f>IF('Indicator Data'!AC147="No data","x",ROUND(IF('Indicator Data'!AC147&gt;CU$195,0,IF('Indicator Data'!AC147&lt;CU$194,10,(CU$195-'Indicator Data'!AC147)/(CU$195-CU$194)*10)),1))</f>
        <v>x</v>
      </c>
      <c r="CV144" s="55">
        <f t="shared" si="249"/>
        <v>0.8</v>
      </c>
      <c r="CW144" s="55">
        <f>IF('Indicator Data'!X147="No data","x",ROUND(IF(LOG('Indicator Data'!X147)&gt;CW$195,10,IF(LOG('Indicator Data'!X147)&lt;CW$194,0,10-(CW$195-LOG('Indicator Data'!X147))/(CW$195-CW$194)*10)),1))</f>
        <v>3.2</v>
      </c>
      <c r="CX144" s="55">
        <f>IF('Indicator Data'!Y147="No data","x",ROUND(IF('Indicator Data'!Y147&gt;CX$195,10,IF('Indicator Data'!Y147&lt;CX$194,0,10-(CX$195-'Indicator Data'!Y147)/(CX$195-CX$194)*10)),1))</f>
        <v>0.4</v>
      </c>
      <c r="CY144" s="55">
        <f>IF('Indicator Data'!Z147="No data","x",ROUND(IF('Indicator Data'!Z147&gt;CY$195,10,IF('Indicator Data'!Z147&lt;CY$194,0,10-(CY$195-'Indicator Data'!Z147)/(CY$195-CY$194)*10)),1))</f>
        <v>7.4</v>
      </c>
      <c r="CZ144" s="55">
        <f>IF('Indicator Data'!AA147="No data","x",ROUND(IF('Indicator Data'!AA147&gt;CZ$195,10,IF('Indicator Data'!AA147&lt;CZ$194,0,10-(CZ$195-'Indicator Data'!AA147)/(CZ$195-CZ$194)*10)),1))</f>
        <v>1.5</v>
      </c>
      <c r="DA144" s="55">
        <f t="shared" si="274"/>
        <v>3.1</v>
      </c>
      <c r="DB144" s="55">
        <f t="shared" si="275"/>
        <v>2.2999999999999998</v>
      </c>
      <c r="DC144" s="55" t="str">
        <f>IF('Indicator Data'!AF147="No data","x",ROUND(IF('Indicator Data'!AF147&gt;DC$195,10,IF('Indicator Data'!AF147&lt;DC$194,0,10-(DC$195-'Indicator Data'!AF147)/(DC$195-DC$194)*10)),1))</f>
        <v>x</v>
      </c>
      <c r="DD144" s="55">
        <f>IF('Indicator Data'!AG147="No data","x",ROUND(IF('Indicator Data'!AG147&gt;DD$195,10,IF('Indicator Data'!AG147&lt;DD$194,0,10-(DD$195-'Indicator Data'!AG147)/(DD$195-DD$194)*10)),1))</f>
        <v>1</v>
      </c>
      <c r="DE144" s="55">
        <f t="shared" si="276"/>
        <v>2.7</v>
      </c>
      <c r="DF144" s="55">
        <f>IF('Indicator Data'!AB147="No data","x",ROUND(IF('Indicator Data'!AB147&gt;DF$195,10,IF('Indicator Data'!AB147&lt;DF$194,0,10-(DF$195-'Indicator Data'!AB147)/(DF$195-DF$194)*10)),1))</f>
        <v>0</v>
      </c>
      <c r="DG144" s="55">
        <f t="shared" si="277"/>
        <v>0.5</v>
      </c>
      <c r="DH144" s="183">
        <f>IF('Indicator Data'!AD147="No data","x",'Indicator Data'!AD147/'Indicator Data'!$CJ147)</f>
        <v>4.4098857452403903E-4</v>
      </c>
      <c r="DI144" s="55">
        <f t="shared" si="278"/>
        <v>5.6</v>
      </c>
      <c r="DJ144" s="55">
        <f>IF('Indicator Data'!AE147="No data","x",ROUND(IF('Indicator Data'!AE147&gt;DJ$195,0,IF('Indicator Data'!AE147&lt;DJ$194,10,(DJ$195-'Indicator Data'!AE147)/(DJ$195-DJ$194)*10)),1))</f>
        <v>0</v>
      </c>
      <c r="DK144" s="55">
        <f t="shared" si="279"/>
        <v>2.8</v>
      </c>
      <c r="DL144" s="55">
        <f t="shared" si="280"/>
        <v>2</v>
      </c>
      <c r="DM144" s="57">
        <f t="shared" si="250"/>
        <v>3.2</v>
      </c>
      <c r="DN144" s="58">
        <f t="shared" si="251"/>
        <v>5.5</v>
      </c>
      <c r="DO144" s="55">
        <f>ROUND(IF('Indicator Data'!AH147=0,0,IF('Indicator Data'!AH147&gt;DO$195,10,IF('Indicator Data'!AH147&lt;DO$194,0,10-(DO$195-'Indicator Data'!AH147)/(DO$195-DO$194)*10))),1)</f>
        <v>9.8000000000000007</v>
      </c>
      <c r="DP144" s="55">
        <f>ROUND(IF('Indicator Data'!AI147=0,0,IF(LOG('Indicator Data'!AI147)&gt;LOG(DP$195),10,IF(LOG('Indicator Data'!AI147)&lt;LOG(DP$194),0,10-(LOG(DP$195)-LOG('Indicator Data'!AI147))/(LOG(DP$195)-LOG(DP$194))*10))),1)</f>
        <v>9.5</v>
      </c>
      <c r="DQ144" s="57">
        <f t="shared" si="252"/>
        <v>9.6999999999999993</v>
      </c>
      <c r="DR144" s="55">
        <f>'Indicator Data'!AJ147</f>
        <v>0</v>
      </c>
      <c r="DS144" s="55">
        <f>'Indicator Data'!AK147</f>
        <v>0</v>
      </c>
      <c r="DT144" s="57">
        <f t="shared" si="253"/>
        <v>0</v>
      </c>
      <c r="DU144" s="58">
        <f t="shared" si="254"/>
        <v>6.8</v>
      </c>
      <c r="DV144" s="15"/>
      <c r="DW144" s="103"/>
    </row>
    <row r="145" spans="1:128" s="4" customFormat="1" x14ac:dyDescent="0.3">
      <c r="A145" s="121" t="str">
        <f>'Indicator Data'!A148</f>
        <v>Rwanda</v>
      </c>
      <c r="B145" s="59" t="str">
        <f>'Indicator Data'!B148</f>
        <v>RWA</v>
      </c>
      <c r="C145" s="55">
        <f>ROUND(IF('Indicator Data'!C148=0,0.1,IF(LOG('Indicator Data'!C148)&gt;C$195,10,IF(LOG('Indicator Data'!C148)&lt;C$194,0,10-(C$195-LOG('Indicator Data'!C148))/(C$195-C$194)*10))),1)</f>
        <v>7.9</v>
      </c>
      <c r="D145" s="55">
        <f>ROUND(IF('Indicator Data'!D148=0,0.1,IF(LOG('Indicator Data'!D148)&gt;D$195,10,IF(LOG('Indicator Data'!D148)&lt;D$194,0,10-(D$195-LOG('Indicator Data'!D148))/(D$195-D$194)*10))),1)</f>
        <v>0.1</v>
      </c>
      <c r="E145" s="55">
        <f t="shared" si="214"/>
        <v>5.2</v>
      </c>
      <c r="F145" s="55">
        <f>IF('Indicator Data'!E148="No data",0.1,(ROUND(IF('Indicator Data'!E148=0,0,IF(LOG('Indicator Data'!E148)&gt;F$195,10,IF(LOG('Indicator Data'!E148)&lt;F$194,0,10-(F$195-LOG('Indicator Data'!E148))/(F$195-F$194)*10))),1)))</f>
        <v>6.3</v>
      </c>
      <c r="G145" s="55">
        <f>ROUND(IF('Indicator Data'!F148=0,0,IF(LOG('Indicator Data'!F148)&gt;G$195,10,IF(LOG('Indicator Data'!F148)&lt;G$194,0,10-(G$195-LOG('Indicator Data'!F148))/(G$195-G$194)*10))),1)</f>
        <v>0</v>
      </c>
      <c r="H145" s="55">
        <f>ROUND(IF('Indicator Data'!G148=0,0,IF(LOG('Indicator Data'!G148)&gt;H$195,10,IF(LOG('Indicator Data'!G148)&lt;H$194,0,10-(H$195-LOG('Indicator Data'!G148))/(H$195-H$194)*10))),1)</f>
        <v>0</v>
      </c>
      <c r="I145" s="55">
        <f>ROUND(IF('Indicator Data'!H148=0,0,IF(LOG('Indicator Data'!H148)&gt;I$195,10,IF(LOG('Indicator Data'!H148)&lt;I$194,0,10-(I$195-LOG('Indicator Data'!H148))/(I$195-I$194)*10))),1)</f>
        <v>0</v>
      </c>
      <c r="J145" s="55">
        <f t="shared" si="215"/>
        <v>0</v>
      </c>
      <c r="K145" s="55">
        <f>ROUND(IF('Indicator Data'!I148=0,0,IF(LOG('Indicator Data'!I148)&gt;K$195,10,IF(LOG('Indicator Data'!I148)&lt;K$194,0,10-(K$195-LOG('Indicator Data'!I148))/(K$195-K$194)*10))),1)</f>
        <v>0</v>
      </c>
      <c r="L145" s="55">
        <f t="shared" si="216"/>
        <v>0</v>
      </c>
      <c r="M145" s="55">
        <f>ROUND(IF('Indicator Data'!J148=0,0,IF(LOG('Indicator Data'!J148)&gt;M$195,10,IF(LOG('Indicator Data'!J148)&lt;M$194,0,10-(M$195-LOG('Indicator Data'!J148))/(M$195-M$194)*10))),1)</f>
        <v>9.6</v>
      </c>
      <c r="N145" s="56">
        <f>'Indicator Data'!C148/'Indicator Data'!$CK148</f>
        <v>1.2482857335157414E-3</v>
      </c>
      <c r="O145" s="56">
        <f>'Indicator Data'!D148/'Indicator Data'!$CK148</f>
        <v>0</v>
      </c>
      <c r="P145" s="56">
        <f>IF(F145=0.1,"x",'Indicator Data'!E148/'Indicator Data'!$CK148)</f>
        <v>2.7577995414444184E-3</v>
      </c>
      <c r="Q145" s="56">
        <f>'Indicator Data'!F148/'Indicator Data'!$CK148</f>
        <v>0</v>
      </c>
      <c r="R145" s="56">
        <f>'Indicator Data'!G148/'Indicator Data'!$CK148</f>
        <v>0</v>
      </c>
      <c r="S145" s="56">
        <f>'Indicator Data'!H148/'Indicator Data'!$CK148</f>
        <v>0</v>
      </c>
      <c r="T145" s="56">
        <f>'Indicator Data'!I148/'Indicator Data'!$CK148</f>
        <v>0</v>
      </c>
      <c r="U145" s="56">
        <f>'Indicator Data'!J148/'Indicator Data'!$CK148</f>
        <v>6.0467892795553011E-3</v>
      </c>
      <c r="V145" s="55">
        <f t="shared" si="217"/>
        <v>6.2</v>
      </c>
      <c r="W145" s="55">
        <f t="shared" si="218"/>
        <v>0</v>
      </c>
      <c r="X145" s="55">
        <f t="shared" si="219"/>
        <v>3.7</v>
      </c>
      <c r="Y145" s="55">
        <f t="shared" si="220"/>
        <v>1.8</v>
      </c>
      <c r="Z145" s="55">
        <f t="shared" si="221"/>
        <v>0</v>
      </c>
      <c r="AA145" s="55">
        <f t="shared" si="222"/>
        <v>0</v>
      </c>
      <c r="AB145" s="55">
        <f t="shared" si="223"/>
        <v>0</v>
      </c>
      <c r="AC145" s="55">
        <f t="shared" si="224"/>
        <v>0</v>
      </c>
      <c r="AD145" s="55">
        <f t="shared" si="225"/>
        <v>0</v>
      </c>
      <c r="AE145" s="55">
        <f t="shared" si="226"/>
        <v>0</v>
      </c>
      <c r="AF145" s="55">
        <f t="shared" si="227"/>
        <v>2</v>
      </c>
      <c r="AG145" s="55">
        <f>ROUND(IF('Indicator Data'!K148=0,0,IF('Indicator Data'!K148&gt;AG$195,10,IF('Indicator Data'!K148&lt;AG$194,0,10-(AG$195-'Indicator Data'!K148)/(AG$195-AG$194)*10))),1)</f>
        <v>4.8</v>
      </c>
      <c r="AH145" s="55">
        <f t="shared" si="228"/>
        <v>7.1</v>
      </c>
      <c r="AI145" s="55">
        <f t="shared" si="229"/>
        <v>0.1</v>
      </c>
      <c r="AJ145" s="55">
        <f t="shared" si="230"/>
        <v>0</v>
      </c>
      <c r="AK145" s="55">
        <f t="shared" si="231"/>
        <v>0</v>
      </c>
      <c r="AL145" s="55">
        <f t="shared" si="232"/>
        <v>0</v>
      </c>
      <c r="AM145" s="55">
        <f t="shared" si="233"/>
        <v>0</v>
      </c>
      <c r="AN145" s="55">
        <f t="shared" si="234"/>
        <v>7.4</v>
      </c>
      <c r="AO145" s="182">
        <f t="shared" si="235"/>
        <v>4.5</v>
      </c>
      <c r="AP145" s="182">
        <f t="shared" si="255"/>
        <v>4.4000000000000004</v>
      </c>
      <c r="AQ145" s="182">
        <f t="shared" si="236"/>
        <v>0</v>
      </c>
      <c r="AR145" s="182">
        <f t="shared" si="237"/>
        <v>0</v>
      </c>
      <c r="AS145" s="55">
        <f t="shared" si="238"/>
        <v>6.1</v>
      </c>
      <c r="AT145" s="55">
        <f>IF('Indicator Data'!L148="No data","x",IF('Indicator Data'!CL148&lt;1000,"x",ROUND((IF('Indicator Data'!L148&gt;AT$195,10,IF('Indicator Data'!L148&lt;AT$194,0,10-(AT$195-'Indicator Data'!L148)/(AT$195-AT$194)*10))),1)))</f>
        <v>4</v>
      </c>
      <c r="AU145" s="182">
        <f t="shared" si="239"/>
        <v>5.0999999999999996</v>
      </c>
      <c r="AV145" s="55">
        <f>IF('Indicator Data'!M148="No data","x",ROUND(IF('Indicator Data'!M148=0,0,IF(LOG('Indicator Data'!M148)&gt;AV$195,10,IF(LOG('Indicator Data'!M148)&lt;AV$194,0,10-(AV$195-LOG('Indicator Data'!M148))/(AV$195-AV$194)*10))),1))</f>
        <v>7.9</v>
      </c>
      <c r="AW145" s="56">
        <f>IF(AV145="x","x",'Indicator Data'!M148/'Indicator Data'!$CK148)</f>
        <v>0.3066381801685954</v>
      </c>
      <c r="AX145" s="55">
        <f t="shared" si="256"/>
        <v>3.4</v>
      </c>
      <c r="AY145" s="55">
        <f t="shared" si="257"/>
        <v>6.1</v>
      </c>
      <c r="AZ145" s="55">
        <f>IF('Indicator Data'!N148="No data","x",ROUND(IF('Indicator Data'!N148=0,0,IF(LOG('Indicator Data'!N148)&gt;AZ$195,10,IF(LOG('Indicator Data'!N148)&lt;AZ$194,0,10-(AZ$195-LOG('Indicator Data'!N148))/(AZ$195-AZ$194)*10))),1))</f>
        <v>6.2</v>
      </c>
      <c r="BA145" s="56">
        <f>IF(AZ145="x","x",'Indicator Data'!N148/'Indicator Data'!$CK148)</f>
        <v>4.3172633148814664E-3</v>
      </c>
      <c r="BB145" s="55">
        <f t="shared" si="258"/>
        <v>0.9</v>
      </c>
      <c r="BC145" s="55">
        <f t="shared" si="259"/>
        <v>4</v>
      </c>
      <c r="BD145" s="55">
        <f>IF('Indicator Data'!O148="No data","x",ROUND(IF('Indicator Data'!O148=0,0,IF(LOG('Indicator Data'!O148)&gt;BD$195,10,IF(LOG('Indicator Data'!O148)&lt;BD$194,0,10-(BD$195-LOG('Indicator Data'!O148))/(BD$195-BD$194)*10))),1))</f>
        <v>0</v>
      </c>
      <c r="BE145" s="56">
        <f>IF(BD145="x","x",'Indicator Data'!O148/'Indicator Data'!$CK148)</f>
        <v>0</v>
      </c>
      <c r="BF145" s="55">
        <f t="shared" si="260"/>
        <v>0</v>
      </c>
      <c r="BG145" s="55">
        <f t="shared" si="261"/>
        <v>0</v>
      </c>
      <c r="BH145" s="55">
        <f>IF('Indicator Data'!P148="No data","x",ROUND(IF('Indicator Data'!P148=0,0,IF(LOG('Indicator Data'!P148)&gt;BH$195,10,IF(LOG('Indicator Data'!P148)&lt;BH$194,0,10-(BH$195-LOG('Indicator Data'!P148))/(BH$195-BH$194)*10))),1))</f>
        <v>8.8000000000000007</v>
      </c>
      <c r="BI145" s="56">
        <f>IF(BH145="x","x",'Indicator Data'!P148/'Indicator Data'!$CK148)</f>
        <v>0.16108946140611133</v>
      </c>
      <c r="BJ145" s="55">
        <f t="shared" si="262"/>
        <v>10</v>
      </c>
      <c r="BK145" s="55">
        <f t="shared" si="263"/>
        <v>9.5</v>
      </c>
      <c r="BL145" s="55">
        <f t="shared" si="264"/>
        <v>6.1</v>
      </c>
      <c r="BM145" s="55">
        <f>ROUND(IF('Indicator Data'!Q148=0,0,IF(LOG('Indicator Data'!Q148)&gt;BM$195,10,IF(LOG('Indicator Data'!Q148)&lt;BM$194,0,10-(BM$195-LOG('Indicator Data'!Q148))/(BM$195-BM$194)*10))),1)</f>
        <v>8.6</v>
      </c>
      <c r="BN145" s="55">
        <f>ROUND(IF('Indicator Data'!R148=0,0,IF(LOG('Indicator Data'!R148)&gt;BN$195,10,IF(LOG('Indicator Data'!R148)&lt;BN$194,0,10-(BN$195-LOG('Indicator Data'!R148))/(BN$195-BN$194)*10))),1)</f>
        <v>0</v>
      </c>
      <c r="BO145" s="55">
        <f t="shared" si="265"/>
        <v>2.8666666666666667</v>
      </c>
      <c r="BP145" s="56">
        <f>'Indicator Data'!Q148/'Indicator Data'!$CK148</f>
        <v>0.86313064423070374</v>
      </c>
      <c r="BQ145" s="56">
        <f>'Indicator Data'!R148/'Indicator Data'!$CK148</f>
        <v>0</v>
      </c>
      <c r="BR145" s="55">
        <f t="shared" si="240"/>
        <v>8.6</v>
      </c>
      <c r="BS145" s="55">
        <f t="shared" si="241"/>
        <v>0</v>
      </c>
      <c r="BT145" s="55">
        <f t="shared" si="242"/>
        <v>2.8666666666666667</v>
      </c>
      <c r="BU145" s="55">
        <f t="shared" si="266"/>
        <v>2.9</v>
      </c>
      <c r="BV145" s="55">
        <f>ROUND(IF('Indicator Data'!S148=0,0,IF(LOG('Indicator Data'!S148)&gt;BV$195,10,IF(LOG('Indicator Data'!S148)&lt;BV$194,0,10-(BV$195-LOG('Indicator Data'!S148))/(BV$195-BV$194)*10))),1)</f>
        <v>0</v>
      </c>
      <c r="BW145" s="55">
        <f>ROUND(IF('Indicator Data'!T148=0,0,IF(LOG('Indicator Data'!T148)&gt;BW$195,10,IF(LOG('Indicator Data'!T148)&lt;BW$194,0,10-(BW$195-LOG('Indicator Data'!T148))/(BW$195-BW$194)*10))),1)</f>
        <v>8.5</v>
      </c>
      <c r="BX145" s="55">
        <f t="shared" si="267"/>
        <v>5.666666666666667</v>
      </c>
      <c r="BY145" s="56">
        <f>'Indicator Data'!S148/'Indicator Data'!$CK148</f>
        <v>0</v>
      </c>
      <c r="BZ145" s="56">
        <f>'Indicator Data'!T148/'Indicator Data'!$CK148</f>
        <v>0.71381500134785669</v>
      </c>
      <c r="CA145" s="55">
        <f t="shared" si="243"/>
        <v>0</v>
      </c>
      <c r="CB145" s="55">
        <f t="shared" si="244"/>
        <v>7.1</v>
      </c>
      <c r="CC145" s="55">
        <f t="shared" si="268"/>
        <v>4.7333333333333334</v>
      </c>
      <c r="CD145" s="55">
        <f t="shared" si="269"/>
        <v>5.2</v>
      </c>
      <c r="CE145" s="55">
        <f t="shared" si="270"/>
        <v>4.0999999999999996</v>
      </c>
      <c r="CF145" s="55">
        <f>ROUND(IF('Indicator Data'!U148=0,0,IF(LOG('Indicator Data'!U148)&gt;CF$195,10,IF(LOG('Indicator Data'!U148)&lt;CF$194,0,10-(CF$195-LOG('Indicator Data'!U148))/(CF$195-CF$194)*10))),1)</f>
        <v>8.4</v>
      </c>
      <c r="CG145" s="56">
        <f>'Indicator Data'!U148/'Indicator Data'!$CK148</f>
        <v>0.60835255899360718</v>
      </c>
      <c r="CH145" s="55">
        <f t="shared" si="245"/>
        <v>6.8</v>
      </c>
      <c r="CI145" s="55">
        <f t="shared" si="271"/>
        <v>7.7</v>
      </c>
      <c r="CJ145" s="55">
        <f>ROUND(IF('Indicator Data'!V148=0,0,IF(LOG('Indicator Data'!V148)&gt;CJ$195,10,IF(LOG('Indicator Data'!V148)&lt;CJ$194,0,10-(CJ$195-LOG('Indicator Data'!V148))/(CJ$195-CJ$194)*10))),1)</f>
        <v>8.1999999999999993</v>
      </c>
      <c r="CK145" s="56">
        <f>IF('Indicator Data'!V148/'Indicator Data'!$CK148&gt;1,1,'Indicator Data'!V148/'Indicator Data'!$CK148)</f>
        <v>0.46380525906891318</v>
      </c>
      <c r="CL145" s="55">
        <f t="shared" si="246"/>
        <v>4.5999999999999996</v>
      </c>
      <c r="CM145" s="55">
        <f t="shared" si="272"/>
        <v>6.8</v>
      </c>
      <c r="CN145" s="55">
        <f>ROUND(IF('Indicator Data'!W148=0,0,IF(LOG('Indicator Data'!W148)&gt;CN$195,10,IF(LOG('Indicator Data'!W148)&lt;CN$194,0,10-(CN$195-LOG('Indicator Data'!W148))/(CN$195-CN$194)*10))),1)</f>
        <v>7.4</v>
      </c>
      <c r="CO145" s="56">
        <f>'Indicator Data'!W148/'Indicator Data'!$CK148</f>
        <v>0.12131920165788528</v>
      </c>
      <c r="CP145" s="55">
        <f t="shared" si="247"/>
        <v>1.2</v>
      </c>
      <c r="CQ145" s="55">
        <f t="shared" si="273"/>
        <v>5</v>
      </c>
      <c r="CR145" s="55">
        <f t="shared" si="248"/>
        <v>6.1</v>
      </c>
      <c r="CS145" s="55">
        <f>IF('Indicator Data'!BZ148="No data","x",ROUND(IF('Indicator Data'!BZ148&gt;CS$195,0,IF('Indicator Data'!BZ148&lt;CS$194,10,(CS$195-'Indicator Data'!BZ148)/(CS$195-CS$194)*10)),1))</f>
        <v>3.7</v>
      </c>
      <c r="CT145" s="55">
        <f>IF('Indicator Data'!CA148="No data","x",ROUND(IF('Indicator Data'!CA148&gt;CT$195,0,IF('Indicator Data'!CA148&lt;CT$194,10,(CT$195-'Indicator Data'!CA148)/(CT$195-CT$194)*10)),1))</f>
        <v>7</v>
      </c>
      <c r="CU145" s="55">
        <f>IF('Indicator Data'!AC148="No data","x",ROUND(IF('Indicator Data'!AC148&gt;CU$195,0,IF('Indicator Data'!AC148&lt;CU$194,10,(CU$195-'Indicator Data'!AC148)/(CU$195-CU$194)*10)),1))</f>
        <v>9.5</v>
      </c>
      <c r="CV145" s="55">
        <f t="shared" si="249"/>
        <v>6.7</v>
      </c>
      <c r="CW145" s="55">
        <f>IF('Indicator Data'!X148="No data","x",ROUND(IF(LOG('Indicator Data'!X148)&gt;CW$195,10,IF(LOG('Indicator Data'!X148)&lt;CW$194,0,10-(CW$195-LOG('Indicator Data'!X148))/(CW$195-CW$194)*10)),1))</f>
        <v>9</v>
      </c>
      <c r="CX145" s="55">
        <f>IF('Indicator Data'!Y148="No data","x",ROUND(IF('Indicator Data'!Y148&gt;CX$195,10,IF('Indicator Data'!Y148&lt;CX$194,0,10-(CX$195-'Indicator Data'!Y148)/(CX$195-CX$194)*10)),1))</f>
        <v>6.3</v>
      </c>
      <c r="CY145" s="55">
        <f>IF('Indicator Data'!Z148="No data","x",ROUND(IF('Indicator Data'!Z148&gt;CY$195,10,IF('Indicator Data'!Z148&lt;CY$194,0,10-(CY$195-'Indicator Data'!Z148)/(CY$195-CY$194)*10)),1))</f>
        <v>1.7</v>
      </c>
      <c r="CZ145" s="55">
        <f>IF('Indicator Data'!AA148="No data","x",ROUND(IF('Indicator Data'!AA148&gt;CZ$195,10,IF('Indicator Data'!AA148&lt;CZ$194,0,10-(CZ$195-'Indicator Data'!AA148)/(CZ$195-CZ$194)*10)),1))</f>
        <v>5.6</v>
      </c>
      <c r="DA145" s="55">
        <f t="shared" si="274"/>
        <v>5.7</v>
      </c>
      <c r="DB145" s="55">
        <f t="shared" si="275"/>
        <v>6</v>
      </c>
      <c r="DC145" s="55">
        <f>IF('Indicator Data'!AF148="No data","x",ROUND(IF('Indicator Data'!AF148&gt;DC$195,10,IF('Indicator Data'!AF148&lt;DC$194,0,10-(DC$195-'Indicator Data'!AF148)/(DC$195-DC$194)*10)),1))</f>
        <v>5.0999999999999996</v>
      </c>
      <c r="DD145" s="55">
        <f>IF('Indicator Data'!AG148="No data","x",ROUND(IF('Indicator Data'!AG148&gt;DD$195,10,IF('Indicator Data'!AG148&lt;DD$194,0,10-(DD$195-'Indicator Data'!AG148)/(DD$195-DD$194)*10)),1))</f>
        <v>6.4</v>
      </c>
      <c r="DE145" s="55">
        <f t="shared" si="276"/>
        <v>5.7</v>
      </c>
      <c r="DF145" s="55">
        <f>IF('Indicator Data'!AB148="No data","x",ROUND(IF('Indicator Data'!AB148&gt;DF$195,10,IF('Indicator Data'!AB148&lt;DF$194,0,10-(DF$195-'Indicator Data'!AB148)/(DF$195-DF$194)*10)),1))</f>
        <v>0.7</v>
      </c>
      <c r="DG145" s="55">
        <f t="shared" si="277"/>
        <v>5.2</v>
      </c>
      <c r="DH145" s="183">
        <f>IF('Indicator Data'!AD148="No data","x",'Indicator Data'!AD148/'Indicator Data'!$CJ148)</f>
        <v>3.342853192119895E-4</v>
      </c>
      <c r="DI145" s="55">
        <f t="shared" si="278"/>
        <v>6.7</v>
      </c>
      <c r="DJ145" s="55">
        <f>IF('Indicator Data'!AE148="No data","x",ROUND(IF('Indicator Data'!AE148&gt;DJ$195,0,IF('Indicator Data'!AE148&lt;DJ$194,10,(DJ$195-'Indicator Data'!AE148)/(DJ$195-DJ$194)*10)),1))</f>
        <v>2</v>
      </c>
      <c r="DK145" s="55">
        <f t="shared" si="279"/>
        <v>4.4000000000000004</v>
      </c>
      <c r="DL145" s="55">
        <f t="shared" si="280"/>
        <v>5.0999999999999996</v>
      </c>
      <c r="DM145" s="57">
        <f t="shared" si="250"/>
        <v>5.8</v>
      </c>
      <c r="DN145" s="58">
        <f t="shared" si="251"/>
        <v>3.6</v>
      </c>
      <c r="DO145" s="55">
        <f>ROUND(IF('Indicator Data'!AH148=0,0,IF('Indicator Data'!AH148&gt;DO$195,10,IF('Indicator Data'!AH148&lt;DO$194,0,10-(DO$195-'Indicator Data'!AH148)/(DO$195-DO$194)*10))),1)</f>
        <v>3.2</v>
      </c>
      <c r="DP145" s="55">
        <f>ROUND(IF('Indicator Data'!AI148=0,0,IF(LOG('Indicator Data'!AI148)&gt;LOG(DP$195),10,IF(LOG('Indicator Data'!AI148)&lt;LOG(DP$194),0,10-(LOG(DP$195)-LOG('Indicator Data'!AI148))/(LOG(DP$195)-LOG(DP$194))*10))),1)</f>
        <v>5.3</v>
      </c>
      <c r="DQ145" s="57">
        <f t="shared" si="252"/>
        <v>4.3</v>
      </c>
      <c r="DR145" s="55">
        <f>'Indicator Data'!AJ148</f>
        <v>0</v>
      </c>
      <c r="DS145" s="55">
        <f>'Indicator Data'!AK148</f>
        <v>0</v>
      </c>
      <c r="DT145" s="57">
        <f t="shared" si="253"/>
        <v>0</v>
      </c>
      <c r="DU145" s="58">
        <f t="shared" si="254"/>
        <v>3</v>
      </c>
      <c r="DV145" s="15"/>
      <c r="DW145" s="103"/>
    </row>
    <row r="146" spans="1:128" s="4" customFormat="1" x14ac:dyDescent="0.3">
      <c r="A146" s="121" t="str">
        <f>'Indicator Data'!A149</f>
        <v>Saint Kitts and Nevis</v>
      </c>
      <c r="B146" s="59" t="str">
        <f>'Indicator Data'!B149</f>
        <v>KNA</v>
      </c>
      <c r="C146" s="55">
        <f>ROUND(IF('Indicator Data'!C149=0,0.1,IF(LOG('Indicator Data'!C149)&gt;C$195,10,IF(LOG('Indicator Data'!C149)&lt;C$194,0,10-(C$195-LOG('Indicator Data'!C149))/(C$195-C$194)*10))),1)</f>
        <v>2.5</v>
      </c>
      <c r="D146" s="55">
        <f>ROUND(IF('Indicator Data'!D149=0,0.1,IF(LOG('Indicator Data'!D149)&gt;D$195,10,IF(LOG('Indicator Data'!D149)&lt;D$194,0,10-(D$195-LOG('Indicator Data'!D149))/(D$195-D$194)*10))),1)</f>
        <v>0.1</v>
      </c>
      <c r="E146" s="55">
        <f t="shared" si="214"/>
        <v>1.4</v>
      </c>
      <c r="F146" s="55">
        <f>IF('Indicator Data'!E149="No data",0.1,(ROUND(IF('Indicator Data'!E149=0,0,IF(LOG('Indicator Data'!E149)&gt;F$195,10,IF(LOG('Indicator Data'!E149)&lt;F$194,0,10-(F$195-LOG('Indicator Data'!E149))/(F$195-F$194)*10))),1)))</f>
        <v>0.1</v>
      </c>
      <c r="G146" s="55">
        <f>ROUND(IF('Indicator Data'!F149=0,0,IF(LOG('Indicator Data'!F149)&gt;G$195,10,IF(LOG('Indicator Data'!F149)&lt;G$194,0,10-(G$195-LOG('Indicator Data'!F149))/(G$195-G$194)*10))),1)</f>
        <v>0</v>
      </c>
      <c r="H146" s="55">
        <f>ROUND(IF('Indicator Data'!G149=0,0,IF(LOG('Indicator Data'!G149)&gt;H$195,10,IF(LOG('Indicator Data'!G149)&lt;H$194,0,10-(H$195-LOG('Indicator Data'!G149))/(H$195-H$194)*10))),1)</f>
        <v>2.6</v>
      </c>
      <c r="I146" s="55">
        <f>ROUND(IF('Indicator Data'!H149=0,0,IF(LOG('Indicator Data'!H149)&gt;I$195,10,IF(LOG('Indicator Data'!H149)&lt;I$194,0,10-(I$195-LOG('Indicator Data'!H149))/(I$195-I$194)*10))),1)</f>
        <v>6.5</v>
      </c>
      <c r="J146" s="55">
        <f t="shared" si="215"/>
        <v>4.8</v>
      </c>
      <c r="K146" s="55">
        <f>ROUND(IF('Indicator Data'!I149=0,0,IF(LOG('Indicator Data'!I149)&gt;K$195,10,IF(LOG('Indicator Data'!I149)&lt;K$194,0,10-(K$195-LOG('Indicator Data'!I149))/(K$195-K$194)*10))),1)</f>
        <v>3</v>
      </c>
      <c r="L146" s="55">
        <f t="shared" si="216"/>
        <v>4</v>
      </c>
      <c r="M146" s="55">
        <f>ROUND(IF('Indicator Data'!J149=0,0,IF(LOG('Indicator Data'!J149)&gt;M$195,10,IF(LOG('Indicator Data'!J149)&lt;M$194,0,10-(M$195-LOG('Indicator Data'!J149))/(M$195-M$194)*10))),1)</f>
        <v>0</v>
      </c>
      <c r="N146" s="56">
        <f>'Indicator Data'!C149/'Indicator Data'!$CK149</f>
        <v>1.7867944341413888E-3</v>
      </c>
      <c r="O146" s="56">
        <f>'Indicator Data'!D149/'Indicator Data'!$CK149</f>
        <v>0</v>
      </c>
      <c r="P146" s="56" t="str">
        <f>IF(F146=0.1,"x",'Indicator Data'!E149/'Indicator Data'!$CK149)</f>
        <v>x</v>
      </c>
      <c r="Q146" s="56">
        <f>'Indicator Data'!F149/'Indicator Data'!$CK149</f>
        <v>0</v>
      </c>
      <c r="R146" s="56">
        <f>'Indicator Data'!G149/'Indicator Data'!$CK149</f>
        <v>1.8969912905779887E-2</v>
      </c>
      <c r="S146" s="56">
        <f>'Indicator Data'!H149/'Indicator Data'!$CK149</f>
        <v>5.990498812351544E-3</v>
      </c>
      <c r="T146" s="56">
        <f>'Indicator Data'!I149/'Indicator Data'!$CK149</f>
        <v>5.5315266681062398E-3</v>
      </c>
      <c r="U146" s="56">
        <f>'Indicator Data'!J149/'Indicator Data'!$CK149</f>
        <v>0</v>
      </c>
      <c r="V146" s="55">
        <f t="shared" si="217"/>
        <v>8.9</v>
      </c>
      <c r="W146" s="55">
        <f t="shared" si="218"/>
        <v>0</v>
      </c>
      <c r="X146" s="55">
        <f t="shared" si="219"/>
        <v>6.2</v>
      </c>
      <c r="Y146" s="55">
        <f t="shared" si="220"/>
        <v>0.1</v>
      </c>
      <c r="Z146" s="55">
        <f t="shared" si="221"/>
        <v>0</v>
      </c>
      <c r="AA146" s="55">
        <f t="shared" si="222"/>
        <v>10</v>
      </c>
      <c r="AB146" s="55">
        <f t="shared" si="223"/>
        <v>10</v>
      </c>
      <c r="AC146" s="55">
        <f t="shared" si="224"/>
        <v>10</v>
      </c>
      <c r="AD146" s="55">
        <f t="shared" si="225"/>
        <v>5.5</v>
      </c>
      <c r="AE146" s="55">
        <f t="shared" si="226"/>
        <v>8.6</v>
      </c>
      <c r="AF146" s="55">
        <f t="shared" si="227"/>
        <v>0</v>
      </c>
      <c r="AG146" s="55">
        <f>ROUND(IF('Indicator Data'!K149=0,0,IF('Indicator Data'!K149&gt;AG$195,10,IF('Indicator Data'!K149&lt;AG$194,0,10-(AG$195-'Indicator Data'!K149)/(AG$195-AG$194)*10))),1)</f>
        <v>0</v>
      </c>
      <c r="AH146" s="55">
        <f t="shared" si="228"/>
        <v>5.7</v>
      </c>
      <c r="AI146" s="55">
        <f t="shared" si="229"/>
        <v>0.1</v>
      </c>
      <c r="AJ146" s="55">
        <f t="shared" si="230"/>
        <v>6.3</v>
      </c>
      <c r="AK146" s="55">
        <f t="shared" si="231"/>
        <v>8.3000000000000007</v>
      </c>
      <c r="AL146" s="55">
        <f t="shared" si="232"/>
        <v>7.4</v>
      </c>
      <c r="AM146" s="55">
        <f t="shared" si="233"/>
        <v>4.3</v>
      </c>
      <c r="AN146" s="55">
        <f t="shared" si="234"/>
        <v>0</v>
      </c>
      <c r="AO146" s="182">
        <f t="shared" si="235"/>
        <v>4.2</v>
      </c>
      <c r="AP146" s="182">
        <f t="shared" si="255"/>
        <v>0.1</v>
      </c>
      <c r="AQ146" s="182">
        <f t="shared" si="236"/>
        <v>0</v>
      </c>
      <c r="AR146" s="182">
        <f t="shared" si="237"/>
        <v>6.9</v>
      </c>
      <c r="AS146" s="55">
        <f t="shared" si="238"/>
        <v>0</v>
      </c>
      <c r="AT146" s="55" t="str">
        <f>IF('Indicator Data'!L149="No data","x",IF('Indicator Data'!CL149&lt;1000,"x",ROUND((IF('Indicator Data'!L149&gt;AT$195,10,IF('Indicator Data'!L149&lt;AT$194,0,10-(AT$195-'Indicator Data'!L149)/(AT$195-AT$194)*10))),1)))</f>
        <v>x</v>
      </c>
      <c r="AU146" s="182">
        <f t="shared" si="239"/>
        <v>0</v>
      </c>
      <c r="AV146" s="55" t="str">
        <f>IF('Indicator Data'!M149="No data","x",ROUND(IF('Indicator Data'!M149=0,0,IF(LOG('Indicator Data'!M149)&gt;AV$195,10,IF(LOG('Indicator Data'!M149)&lt;AV$194,0,10-(AV$195-LOG('Indicator Data'!M149))/(AV$195-AV$194)*10))),1))</f>
        <v>x</v>
      </c>
      <c r="AW146" s="56" t="str">
        <f>IF(AV146="x","x",'Indicator Data'!M149/'Indicator Data'!$CK149)</f>
        <v>x</v>
      </c>
      <c r="AX146" s="55" t="str">
        <f t="shared" si="256"/>
        <v>x</v>
      </c>
      <c r="AY146" s="55" t="str">
        <f t="shared" si="257"/>
        <v>x</v>
      </c>
      <c r="AZ146" s="55" t="str">
        <f>IF('Indicator Data'!N149="No data","x",ROUND(IF('Indicator Data'!N149=0,0,IF(LOG('Indicator Data'!N149)&gt;AZ$195,10,IF(LOG('Indicator Data'!N149)&lt;AZ$194,0,10-(AZ$195-LOG('Indicator Data'!N149))/(AZ$195-AZ$194)*10))),1))</f>
        <v>x</v>
      </c>
      <c r="BA146" s="56" t="str">
        <f>IF(AZ146="x","x",'Indicator Data'!N149/'Indicator Data'!$CK149)</f>
        <v>x</v>
      </c>
      <c r="BB146" s="55" t="str">
        <f t="shared" si="258"/>
        <v>x</v>
      </c>
      <c r="BC146" s="55" t="str">
        <f t="shared" si="259"/>
        <v>x</v>
      </c>
      <c r="BD146" s="55" t="str">
        <f>IF('Indicator Data'!O149="No data","x",ROUND(IF('Indicator Data'!O149=0,0,IF(LOG('Indicator Data'!O149)&gt;BD$195,10,IF(LOG('Indicator Data'!O149)&lt;BD$194,0,10-(BD$195-LOG('Indicator Data'!O149))/(BD$195-BD$194)*10))),1))</f>
        <v>x</v>
      </c>
      <c r="BE146" s="56" t="str">
        <f>IF(BD146="x","x",'Indicator Data'!O149/'Indicator Data'!$CK149)</f>
        <v>x</v>
      </c>
      <c r="BF146" s="55" t="str">
        <f t="shared" si="260"/>
        <v>x</v>
      </c>
      <c r="BG146" s="55" t="str">
        <f t="shared" si="261"/>
        <v>x</v>
      </c>
      <c r="BH146" s="55" t="str">
        <f>IF('Indicator Data'!P149="No data","x",ROUND(IF('Indicator Data'!P149=0,0,IF(LOG('Indicator Data'!P149)&gt;BH$195,10,IF(LOG('Indicator Data'!P149)&lt;BH$194,0,10-(BH$195-LOG('Indicator Data'!P149))/(BH$195-BH$194)*10))),1))</f>
        <v>x</v>
      </c>
      <c r="BI146" s="56" t="str">
        <f>IF(BH146="x","x",'Indicator Data'!P149/'Indicator Data'!$CK149)</f>
        <v>x</v>
      </c>
      <c r="BJ146" s="55" t="str">
        <f t="shared" si="262"/>
        <v>x</v>
      </c>
      <c r="BK146" s="55" t="str">
        <f t="shared" si="263"/>
        <v>x</v>
      </c>
      <c r="BL146" s="55" t="str">
        <f t="shared" si="264"/>
        <v>x</v>
      </c>
      <c r="BM146" s="55">
        <f>ROUND(IF('Indicator Data'!Q149=0,0,IF(LOG('Indicator Data'!Q149)&gt;BM$195,10,IF(LOG('Indicator Data'!Q149)&lt;BM$194,0,10-(BM$195-LOG('Indicator Data'!Q149))/(BM$195-BM$194)*10))),1)</f>
        <v>0</v>
      </c>
      <c r="BN146" s="55">
        <f>ROUND(IF('Indicator Data'!R149=0,0,IF(LOG('Indicator Data'!R149)&gt;BN$195,10,IF(LOG('Indicator Data'!R149)&lt;BN$194,0,10-(BN$195-LOG('Indicator Data'!R149))/(BN$195-BN$194)*10))),1)</f>
        <v>0</v>
      </c>
      <c r="BO146" s="55">
        <f t="shared" si="265"/>
        <v>0</v>
      </c>
      <c r="BP146" s="56">
        <f>'Indicator Data'!Q149/'Indicator Data'!$CK149</f>
        <v>0</v>
      </c>
      <c r="BQ146" s="56">
        <f>'Indicator Data'!R149/'Indicator Data'!$CK149</f>
        <v>0</v>
      </c>
      <c r="BR146" s="55">
        <f t="shared" si="240"/>
        <v>0</v>
      </c>
      <c r="BS146" s="55">
        <f t="shared" si="241"/>
        <v>0</v>
      </c>
      <c r="BT146" s="55">
        <f t="shared" si="242"/>
        <v>0</v>
      </c>
      <c r="BU146" s="55">
        <f t="shared" si="266"/>
        <v>0</v>
      </c>
      <c r="BV146" s="55">
        <f>ROUND(IF('Indicator Data'!S149=0,0,IF(LOG('Indicator Data'!S149)&gt;BV$195,10,IF(LOG('Indicator Data'!S149)&lt;BV$194,0,10-(BV$195-LOG('Indicator Data'!S149))/(BV$195-BV$194)*10))),1)</f>
        <v>0</v>
      </c>
      <c r="BW146" s="55">
        <f>ROUND(IF('Indicator Data'!T149=0,0,IF(LOG('Indicator Data'!T149)&gt;BW$195,10,IF(LOG('Indicator Data'!T149)&lt;BW$194,0,10-(BW$195-LOG('Indicator Data'!T149))/(BW$195-BW$194)*10))),1)</f>
        <v>0</v>
      </c>
      <c r="BX146" s="55">
        <f t="shared" si="267"/>
        <v>0</v>
      </c>
      <c r="BY146" s="56">
        <f>'Indicator Data'!S149/'Indicator Data'!$CK149</f>
        <v>0</v>
      </c>
      <c r="BZ146" s="56">
        <f>'Indicator Data'!T149/'Indicator Data'!$CK149</f>
        <v>0</v>
      </c>
      <c r="CA146" s="55">
        <f t="shared" si="243"/>
        <v>0</v>
      </c>
      <c r="CB146" s="55">
        <f t="shared" si="244"/>
        <v>0</v>
      </c>
      <c r="CC146" s="55">
        <f t="shared" si="268"/>
        <v>0</v>
      </c>
      <c r="CD146" s="55">
        <f t="shared" si="269"/>
        <v>0</v>
      </c>
      <c r="CE146" s="55">
        <f t="shared" si="270"/>
        <v>0</v>
      </c>
      <c r="CF146" s="55">
        <f>ROUND(IF('Indicator Data'!U149=0,0,IF(LOG('Indicator Data'!U149)&gt;CF$195,10,IF(LOG('Indicator Data'!U149)&lt;CF$194,0,10-(CF$195-LOG('Indicator Data'!U149))/(CF$195-CF$194)*10))),1)</f>
        <v>4.4000000000000004</v>
      </c>
      <c r="CG146" s="56">
        <f>'Indicator Data'!U149/'Indicator Data'!$CK149</f>
        <v>0.20226013100122364</v>
      </c>
      <c r="CH146" s="55">
        <f t="shared" si="245"/>
        <v>2.2000000000000002</v>
      </c>
      <c r="CI146" s="55">
        <f t="shared" si="271"/>
        <v>3.4</v>
      </c>
      <c r="CJ146" s="55">
        <f>ROUND(IF('Indicator Data'!V149=0,0,IF(LOG('Indicator Data'!V149)&gt;CJ$195,10,IF(LOG('Indicator Data'!V149)&lt;CJ$194,0,10-(CJ$195-LOG('Indicator Data'!V149))/(CJ$195-CJ$194)*10))),1)</f>
        <v>4.8</v>
      </c>
      <c r="CK146" s="56">
        <f>IF('Indicator Data'!V149/'Indicator Data'!$CK149&gt;1,1,'Indicator Data'!V149/'Indicator Data'!$CK149)</f>
        <v>0.42276640050924924</v>
      </c>
      <c r="CL146" s="55">
        <f t="shared" si="246"/>
        <v>4.2</v>
      </c>
      <c r="CM146" s="55">
        <f t="shared" si="272"/>
        <v>4.5</v>
      </c>
      <c r="CN146" s="55">
        <f>ROUND(IF('Indicator Data'!W149=0,0,IF(LOG('Indicator Data'!W149)&gt;CN$195,10,IF(LOG('Indicator Data'!W149)&lt;CN$194,0,10-(CN$195-LOG('Indicator Data'!W149))/(CN$195-CN$194)*10))),1)</f>
        <v>5</v>
      </c>
      <c r="CO146" s="56">
        <f>'Indicator Data'!W149/'Indicator Data'!$CK149</f>
        <v>0.584329463094724</v>
      </c>
      <c r="CP146" s="55">
        <f t="shared" si="247"/>
        <v>5.8</v>
      </c>
      <c r="CQ146" s="55">
        <f t="shared" si="273"/>
        <v>5.4</v>
      </c>
      <c r="CR146" s="55">
        <f t="shared" si="248"/>
        <v>3.6</v>
      </c>
      <c r="CS146" s="55">
        <f>IF('Indicator Data'!BZ149="No data","x",ROUND(IF('Indicator Data'!BZ149&gt;CS$195,0,IF('Indicator Data'!BZ149&lt;CS$194,10,(CS$195-'Indicator Data'!BZ149)/(CS$195-CS$194)*10)),1))</f>
        <v>0.9</v>
      </c>
      <c r="CT146" s="55">
        <f>IF('Indicator Data'!CA149="No data","x",ROUND(IF('Indicator Data'!CA149&gt;CT$195,0,IF('Indicator Data'!CA149&lt;CT$194,10,(CT$195-'Indicator Data'!CA149)/(CT$195-CT$194)*10)),1))</f>
        <v>0.2</v>
      </c>
      <c r="CU146" s="55" t="str">
        <f>IF('Indicator Data'!AC149="No data","x",ROUND(IF('Indicator Data'!AC149&gt;CU$195,0,IF('Indicator Data'!AC149&lt;CU$194,10,(CU$195-'Indicator Data'!AC149)/(CU$195-CU$194)*10)),1))</f>
        <v>x</v>
      </c>
      <c r="CV146" s="55">
        <f t="shared" si="249"/>
        <v>0.6</v>
      </c>
      <c r="CW146" s="55">
        <f>IF('Indicator Data'!X149="No data","x",ROUND(IF(LOG('Indicator Data'!X149)&gt;CW$195,10,IF(LOG('Indicator Data'!X149)&lt;CW$194,0,10-(CW$195-LOG('Indicator Data'!X149))/(CW$195-CW$194)*10)),1))</f>
        <v>7.7</v>
      </c>
      <c r="CX146" s="55">
        <f>IF('Indicator Data'!Y149="No data","x",ROUND(IF('Indicator Data'!Y149&gt;CX$195,10,IF('Indicator Data'!Y149&lt;CX$194,0,10-(CX$195-'Indicator Data'!Y149)/(CX$195-CX$194)*10)),1))</f>
        <v>1.5</v>
      </c>
      <c r="CY146" s="55">
        <f>IF('Indicator Data'!Z149="No data","x",ROUND(IF('Indicator Data'!Z149&gt;CY$195,10,IF('Indicator Data'!Z149&lt;CY$194,0,10-(CY$195-'Indicator Data'!Z149)/(CY$195-CY$194)*10)),1))</f>
        <v>3.1</v>
      </c>
      <c r="CZ146" s="55" t="str">
        <f>IF('Indicator Data'!AA149="No data","x",ROUND(IF('Indicator Data'!AA149&gt;CZ$195,10,IF('Indicator Data'!AA149&lt;CZ$194,0,10-(CZ$195-'Indicator Data'!AA149)/(CZ$195-CZ$194)*10)),1))</f>
        <v>x</v>
      </c>
      <c r="DA146" s="55">
        <f t="shared" si="274"/>
        <v>4.0999999999999996</v>
      </c>
      <c r="DB146" s="55">
        <f t="shared" si="275"/>
        <v>2.9</v>
      </c>
      <c r="DC146" s="55" t="str">
        <f>IF('Indicator Data'!AF149="No data","x",ROUND(IF('Indicator Data'!AF149&gt;DC$195,10,IF('Indicator Data'!AF149&lt;DC$194,0,10-(DC$195-'Indicator Data'!AF149)/(DC$195-DC$194)*10)),1))</f>
        <v>x</v>
      </c>
      <c r="DD146" s="55" t="str">
        <f>IF('Indicator Data'!AG149="No data","x",ROUND(IF('Indicator Data'!AG149&gt;DD$195,10,IF('Indicator Data'!AG149&lt;DD$194,0,10-(DD$195-'Indicator Data'!AG149)/(DD$195-DD$194)*10)),1))</f>
        <v>x</v>
      </c>
      <c r="DE146" s="55">
        <f t="shared" si="276"/>
        <v>4.0999999999999996</v>
      </c>
      <c r="DF146" s="55">
        <f>IF('Indicator Data'!AB149="No data","x",ROUND(IF('Indicator Data'!AB149&gt;DF$195,10,IF('Indicator Data'!AB149&lt;DF$194,0,10-(DF$195-'Indicator Data'!AB149)/(DF$195-DF$194)*10)),1))</f>
        <v>0.1</v>
      </c>
      <c r="DG146" s="55">
        <f t="shared" si="277"/>
        <v>0.4</v>
      </c>
      <c r="DH146" s="183" t="str">
        <f>IF('Indicator Data'!AD149="No data","x",'Indicator Data'!AD149/'Indicator Data'!$CJ149)</f>
        <v>x</v>
      </c>
      <c r="DI146" s="55" t="str">
        <f t="shared" si="278"/>
        <v>x</v>
      </c>
      <c r="DJ146" s="55">
        <f>IF('Indicator Data'!AE149="No data","x",ROUND(IF('Indicator Data'!AE149&gt;DJ$195,0,IF('Indicator Data'!AE149&lt;DJ$194,10,(DJ$195-'Indicator Data'!AE149)/(DJ$195-DJ$194)*10)),1))</f>
        <v>2</v>
      </c>
      <c r="DK146" s="55">
        <f t="shared" si="279"/>
        <v>2</v>
      </c>
      <c r="DL146" s="55">
        <f t="shared" si="280"/>
        <v>2.2000000000000002</v>
      </c>
      <c r="DM146" s="57">
        <f t="shared" si="250"/>
        <v>2.9</v>
      </c>
      <c r="DN146" s="58">
        <f t="shared" si="251"/>
        <v>2.8</v>
      </c>
      <c r="DO146" s="55">
        <f>ROUND(IF('Indicator Data'!AH149=0,0,IF('Indicator Data'!AH149&gt;DO$195,10,IF('Indicator Data'!AH149&lt;DO$194,0,10-(DO$195-'Indicator Data'!AH149)/(DO$195-DO$194)*10))),1)</f>
        <v>0</v>
      </c>
      <c r="DP146" s="55">
        <f>ROUND(IF('Indicator Data'!AI149=0,0,IF(LOG('Indicator Data'!AI149)&gt;LOG(DP$195),10,IF(LOG('Indicator Data'!AI149)&lt;LOG(DP$194),0,10-(LOG(DP$195)-LOG('Indicator Data'!AI149))/(LOG(DP$195)-LOG(DP$194))*10))),1)</f>
        <v>0</v>
      </c>
      <c r="DQ146" s="57">
        <f t="shared" si="252"/>
        <v>0</v>
      </c>
      <c r="DR146" s="55">
        <f>'Indicator Data'!AJ149</f>
        <v>0</v>
      </c>
      <c r="DS146" s="55">
        <f>'Indicator Data'!AK149</f>
        <v>0</v>
      </c>
      <c r="DT146" s="57">
        <f t="shared" si="253"/>
        <v>0</v>
      </c>
      <c r="DU146" s="58">
        <f t="shared" si="254"/>
        <v>0</v>
      </c>
      <c r="DV146" s="15"/>
      <c r="DW146" s="103"/>
    </row>
    <row r="147" spans="1:128" s="4" customFormat="1" x14ac:dyDescent="0.3">
      <c r="A147" s="121" t="str">
        <f>'Indicator Data'!A150</f>
        <v>Saint Lucia</v>
      </c>
      <c r="B147" s="59" t="str">
        <f>'Indicator Data'!B150</f>
        <v>LCA</v>
      </c>
      <c r="C147" s="55">
        <f>ROUND(IF('Indicator Data'!C150=0,0.1,IF(LOG('Indicator Data'!C150)&gt;C$195,10,IF(LOG('Indicator Data'!C150)&lt;C$194,0,10-(C$195-LOG('Indicator Data'!C150))/(C$195-C$194)*10))),1)</f>
        <v>3.8</v>
      </c>
      <c r="D147" s="55">
        <f>ROUND(IF('Indicator Data'!D150=0,0.1,IF(LOG('Indicator Data'!D150)&gt;D$195,10,IF(LOG('Indicator Data'!D150)&lt;D$194,0,10-(D$195-LOG('Indicator Data'!D150))/(D$195-D$194)*10))),1)</f>
        <v>0.1</v>
      </c>
      <c r="E147" s="55">
        <f t="shared" si="214"/>
        <v>2.1</v>
      </c>
      <c r="F147" s="55">
        <f>IF('Indicator Data'!E150="No data",0.1,(ROUND(IF('Indicator Data'!E150=0,0,IF(LOG('Indicator Data'!E150)&gt;F$195,10,IF(LOG('Indicator Data'!E150)&lt;F$194,0,10-(F$195-LOG('Indicator Data'!E150))/(F$195-F$194)*10))),1)))</f>
        <v>0.1</v>
      </c>
      <c r="G147" s="55">
        <f>ROUND(IF('Indicator Data'!F150=0,0,IF(LOG('Indicator Data'!F150)&gt;G$195,10,IF(LOG('Indicator Data'!F150)&lt;G$194,0,10-(G$195-LOG('Indicator Data'!F150))/(G$195-G$194)*10))),1)</f>
        <v>0</v>
      </c>
      <c r="H147" s="55">
        <f>ROUND(IF('Indicator Data'!G150=0,0,IF(LOG('Indicator Data'!G150)&gt;H$195,10,IF(LOG('Indicator Data'!G150)&lt;H$194,0,10-(H$195-LOG('Indicator Data'!G150))/(H$195-H$194)*10))),1)</f>
        <v>3.5</v>
      </c>
      <c r="I147" s="55">
        <f>ROUND(IF('Indicator Data'!H150=0,0,IF(LOG('Indicator Data'!H150)&gt;I$195,10,IF(LOG('Indicator Data'!H150)&lt;I$194,0,10-(I$195-LOG('Indicator Data'!H150))/(I$195-I$194)*10))),1)</f>
        <v>6.5</v>
      </c>
      <c r="J147" s="55">
        <f t="shared" si="215"/>
        <v>5.2</v>
      </c>
      <c r="K147" s="55">
        <f>ROUND(IF('Indicator Data'!I150=0,0,IF(LOG('Indicator Data'!I150)&gt;K$195,10,IF(LOG('Indicator Data'!I150)&lt;K$194,0,10-(K$195-LOG('Indicator Data'!I150))/(K$195-K$194)*10))),1)</f>
        <v>3.5</v>
      </c>
      <c r="L147" s="55">
        <f t="shared" si="216"/>
        <v>4.4000000000000004</v>
      </c>
      <c r="M147" s="55">
        <f>ROUND(IF('Indicator Data'!J150=0,0,IF(LOG('Indicator Data'!J150)&gt;M$195,10,IF(LOG('Indicator Data'!J150)&lt;M$194,0,10-(M$195-LOG('Indicator Data'!J150))/(M$195-M$194)*10))),1)</f>
        <v>0</v>
      </c>
      <c r="N147" s="56">
        <f>'Indicator Data'!C150/'Indicator Data'!$CK150</f>
        <v>1.7361454671760673E-3</v>
      </c>
      <c r="O147" s="56">
        <f>'Indicator Data'!D150/'Indicator Data'!$CK150</f>
        <v>0</v>
      </c>
      <c r="P147" s="56" t="str">
        <f>IF(F147=0.1,"x",'Indicator Data'!E150/'Indicator Data'!$CK150)</f>
        <v>x</v>
      </c>
      <c r="Q147" s="56">
        <f>'Indicator Data'!F150/'Indicator Data'!$CK150</f>
        <v>0</v>
      </c>
      <c r="R147" s="56">
        <f>'Indicator Data'!G150/'Indicator Data'!$CK150</f>
        <v>1.3988345882950719E-2</v>
      </c>
      <c r="S147" s="56">
        <f>'Indicator Data'!H150/'Indicator Data'!$CK150</f>
        <v>1.998335126135817E-3</v>
      </c>
      <c r="T147" s="56">
        <f>'Indicator Data'!I150/'Indicator Data'!$CK150</f>
        <v>3.0237568851723524E-3</v>
      </c>
      <c r="U147" s="56">
        <f>'Indicator Data'!J150/'Indicator Data'!$CK150</f>
        <v>0</v>
      </c>
      <c r="V147" s="55">
        <f t="shared" si="217"/>
        <v>8.6999999999999993</v>
      </c>
      <c r="W147" s="55">
        <f t="shared" si="218"/>
        <v>0</v>
      </c>
      <c r="X147" s="55">
        <f t="shared" si="219"/>
        <v>5.9</v>
      </c>
      <c r="Y147" s="55">
        <f t="shared" si="220"/>
        <v>0.1</v>
      </c>
      <c r="Z147" s="55">
        <f t="shared" si="221"/>
        <v>0</v>
      </c>
      <c r="AA147" s="55">
        <f t="shared" si="222"/>
        <v>7.8</v>
      </c>
      <c r="AB147" s="55">
        <f t="shared" si="223"/>
        <v>4</v>
      </c>
      <c r="AC147" s="55">
        <f t="shared" si="224"/>
        <v>6.3</v>
      </c>
      <c r="AD147" s="55">
        <f t="shared" si="225"/>
        <v>3</v>
      </c>
      <c r="AE147" s="55">
        <f t="shared" si="226"/>
        <v>4.9000000000000004</v>
      </c>
      <c r="AF147" s="55">
        <f t="shared" si="227"/>
        <v>0</v>
      </c>
      <c r="AG147" s="55">
        <f>ROUND(IF('Indicator Data'!K150=0,0,IF('Indicator Data'!K150&gt;AG$195,10,IF('Indicator Data'!K150&lt;AG$194,0,10-(AG$195-'Indicator Data'!K150)/(AG$195-AG$194)*10))),1)</f>
        <v>1</v>
      </c>
      <c r="AH147" s="55">
        <f t="shared" si="228"/>
        <v>6.3</v>
      </c>
      <c r="AI147" s="55">
        <f t="shared" si="229"/>
        <v>0.1</v>
      </c>
      <c r="AJ147" s="55">
        <f t="shared" si="230"/>
        <v>5.7</v>
      </c>
      <c r="AK147" s="55">
        <f t="shared" si="231"/>
        <v>5.3</v>
      </c>
      <c r="AL147" s="55">
        <f t="shared" si="232"/>
        <v>5.5</v>
      </c>
      <c r="AM147" s="55">
        <f t="shared" si="233"/>
        <v>3.3</v>
      </c>
      <c r="AN147" s="55">
        <f t="shared" si="234"/>
        <v>0</v>
      </c>
      <c r="AO147" s="182">
        <f t="shared" si="235"/>
        <v>4.3</v>
      </c>
      <c r="AP147" s="182">
        <f t="shared" si="255"/>
        <v>0.1</v>
      </c>
      <c r="AQ147" s="182">
        <f t="shared" si="236"/>
        <v>0</v>
      </c>
      <c r="AR147" s="182">
        <f t="shared" si="237"/>
        <v>4.7</v>
      </c>
      <c r="AS147" s="55">
        <f t="shared" si="238"/>
        <v>0.5</v>
      </c>
      <c r="AT147" s="55" t="str">
        <f>IF('Indicator Data'!L150="No data","x",IF('Indicator Data'!CL150&lt;1000,"x",ROUND((IF('Indicator Data'!L150&gt;AT$195,10,IF('Indicator Data'!L150&lt;AT$194,0,10-(AT$195-'Indicator Data'!L150)/(AT$195-AT$194)*10))),1)))</f>
        <v>x</v>
      </c>
      <c r="AU147" s="182">
        <f t="shared" si="239"/>
        <v>0.5</v>
      </c>
      <c r="AV147" s="55" t="str">
        <f>IF('Indicator Data'!M150="No data","x",ROUND(IF('Indicator Data'!M150=0,0,IF(LOG('Indicator Data'!M150)&gt;AV$195,10,IF(LOG('Indicator Data'!M150)&lt;AV$194,0,10-(AV$195-LOG('Indicator Data'!M150))/(AV$195-AV$194)*10))),1))</f>
        <v>x</v>
      </c>
      <c r="AW147" s="56" t="str">
        <f>IF(AV147="x","x",'Indicator Data'!M150/'Indicator Data'!$CK150)</f>
        <v>x</v>
      </c>
      <c r="AX147" s="55" t="str">
        <f t="shared" si="256"/>
        <v>x</v>
      </c>
      <c r="AY147" s="55" t="str">
        <f t="shared" si="257"/>
        <v>x</v>
      </c>
      <c r="AZ147" s="55" t="str">
        <f>IF('Indicator Data'!N150="No data","x",ROUND(IF('Indicator Data'!N150=0,0,IF(LOG('Indicator Data'!N150)&gt;AZ$195,10,IF(LOG('Indicator Data'!N150)&lt;AZ$194,0,10-(AZ$195-LOG('Indicator Data'!N150))/(AZ$195-AZ$194)*10))),1))</f>
        <v>x</v>
      </c>
      <c r="BA147" s="56" t="str">
        <f>IF(AZ147="x","x",'Indicator Data'!N150/'Indicator Data'!$CK150)</f>
        <v>x</v>
      </c>
      <c r="BB147" s="55" t="str">
        <f t="shared" si="258"/>
        <v>x</v>
      </c>
      <c r="BC147" s="55" t="str">
        <f t="shared" si="259"/>
        <v>x</v>
      </c>
      <c r="BD147" s="55" t="str">
        <f>IF('Indicator Data'!O150="No data","x",ROUND(IF('Indicator Data'!O150=0,0,IF(LOG('Indicator Data'!O150)&gt;BD$195,10,IF(LOG('Indicator Data'!O150)&lt;BD$194,0,10-(BD$195-LOG('Indicator Data'!O150))/(BD$195-BD$194)*10))),1))</f>
        <v>x</v>
      </c>
      <c r="BE147" s="56" t="str">
        <f>IF(BD147="x","x",'Indicator Data'!O150/'Indicator Data'!$CK150)</f>
        <v>x</v>
      </c>
      <c r="BF147" s="55" t="str">
        <f t="shared" si="260"/>
        <v>x</v>
      </c>
      <c r="BG147" s="55" t="str">
        <f t="shared" si="261"/>
        <v>x</v>
      </c>
      <c r="BH147" s="55" t="str">
        <f>IF('Indicator Data'!P150="No data","x",ROUND(IF('Indicator Data'!P150=0,0,IF(LOG('Indicator Data'!P150)&gt;BH$195,10,IF(LOG('Indicator Data'!P150)&lt;BH$194,0,10-(BH$195-LOG('Indicator Data'!P150))/(BH$195-BH$194)*10))),1))</f>
        <v>x</v>
      </c>
      <c r="BI147" s="56" t="str">
        <f>IF(BH147="x","x",'Indicator Data'!P150/'Indicator Data'!$CK150)</f>
        <v>x</v>
      </c>
      <c r="BJ147" s="55" t="str">
        <f t="shared" si="262"/>
        <v>x</v>
      </c>
      <c r="BK147" s="55" t="str">
        <f t="shared" si="263"/>
        <v>x</v>
      </c>
      <c r="BL147" s="55" t="str">
        <f t="shared" si="264"/>
        <v>x</v>
      </c>
      <c r="BM147" s="55">
        <f>ROUND(IF('Indicator Data'!Q150=0,0,IF(LOG('Indicator Data'!Q150)&gt;BM$195,10,IF(LOG('Indicator Data'!Q150)&lt;BM$194,0,10-(BM$195-LOG('Indicator Data'!Q150))/(BM$195-BM$194)*10))),1)</f>
        <v>0</v>
      </c>
      <c r="BN147" s="55">
        <f>ROUND(IF('Indicator Data'!R150=0,0,IF(LOG('Indicator Data'!R150)&gt;BN$195,10,IF(LOG('Indicator Data'!R150)&lt;BN$194,0,10-(BN$195-LOG('Indicator Data'!R150))/(BN$195-BN$194)*10))),1)</f>
        <v>0</v>
      </c>
      <c r="BO147" s="55">
        <f t="shared" si="265"/>
        <v>0</v>
      </c>
      <c r="BP147" s="56">
        <f>'Indicator Data'!Q150/'Indicator Data'!$CK150</f>
        <v>0</v>
      </c>
      <c r="BQ147" s="56">
        <f>'Indicator Data'!R150/'Indicator Data'!$CK150</f>
        <v>0</v>
      </c>
      <c r="BR147" s="55">
        <f t="shared" si="240"/>
        <v>0</v>
      </c>
      <c r="BS147" s="55">
        <f t="shared" si="241"/>
        <v>0</v>
      </c>
      <c r="BT147" s="55">
        <f t="shared" si="242"/>
        <v>0</v>
      </c>
      <c r="BU147" s="55">
        <f t="shared" si="266"/>
        <v>0</v>
      </c>
      <c r="BV147" s="55">
        <f>ROUND(IF('Indicator Data'!S150=0,0,IF(LOG('Indicator Data'!S150)&gt;BV$195,10,IF(LOG('Indicator Data'!S150)&lt;BV$194,0,10-(BV$195-LOG('Indicator Data'!S150))/(BV$195-BV$194)*10))),1)</f>
        <v>0</v>
      </c>
      <c r="BW147" s="55">
        <f>ROUND(IF('Indicator Data'!T150=0,0,IF(LOG('Indicator Data'!T150)&gt;BW$195,10,IF(LOG('Indicator Data'!T150)&lt;BW$194,0,10-(BW$195-LOG('Indicator Data'!T150))/(BW$195-BW$194)*10))),1)</f>
        <v>0</v>
      </c>
      <c r="BX147" s="55">
        <f t="shared" si="267"/>
        <v>0</v>
      </c>
      <c r="BY147" s="56">
        <f>'Indicator Data'!S150/'Indicator Data'!$CK150</f>
        <v>0</v>
      </c>
      <c r="BZ147" s="56">
        <f>'Indicator Data'!T150/'Indicator Data'!$CK150</f>
        <v>0</v>
      </c>
      <c r="CA147" s="55">
        <f t="shared" si="243"/>
        <v>0</v>
      </c>
      <c r="CB147" s="55">
        <f t="shared" si="244"/>
        <v>0</v>
      </c>
      <c r="CC147" s="55">
        <f t="shared" si="268"/>
        <v>0</v>
      </c>
      <c r="CD147" s="55">
        <f t="shared" si="269"/>
        <v>0</v>
      </c>
      <c r="CE147" s="55">
        <f t="shared" si="270"/>
        <v>0</v>
      </c>
      <c r="CF147" s="55">
        <f>ROUND(IF('Indicator Data'!U150=0,0,IF(LOG('Indicator Data'!U150)&gt;CF$195,10,IF(LOG('Indicator Data'!U150)&lt;CF$194,0,10-(CF$195-LOG('Indicator Data'!U150))/(CF$195-CF$194)*10))),1)</f>
        <v>6</v>
      </c>
      <c r="CG147" s="56">
        <f>'Indicator Data'!U150/'Indicator Data'!$CK150</f>
        <v>0.85424786079924753</v>
      </c>
      <c r="CH147" s="55">
        <f t="shared" si="245"/>
        <v>9.5</v>
      </c>
      <c r="CI147" s="55">
        <f t="shared" si="271"/>
        <v>8.1999999999999993</v>
      </c>
      <c r="CJ147" s="55">
        <f>ROUND(IF('Indicator Data'!V150=0,0,IF(LOG('Indicator Data'!V150)&gt;CJ$195,10,IF(LOG('Indicator Data'!V150)&lt;CJ$194,0,10-(CJ$195-LOG('Indicator Data'!V150))/(CJ$195-CJ$194)*10))),1)</f>
        <v>6.1</v>
      </c>
      <c r="CK147" s="56">
        <f>IF('Indicator Data'!V150/'Indicator Data'!$CK150&gt;1,1,'Indicator Data'!V150/'Indicator Data'!$CK150)</f>
        <v>0.93485668506316255</v>
      </c>
      <c r="CL147" s="55">
        <f t="shared" si="246"/>
        <v>9.3000000000000007</v>
      </c>
      <c r="CM147" s="55">
        <f t="shared" si="272"/>
        <v>8.1</v>
      </c>
      <c r="CN147" s="55">
        <f>ROUND(IF('Indicator Data'!W150=0,0,IF(LOG('Indicator Data'!W150)&gt;CN$195,10,IF(LOG('Indicator Data'!W150)&lt;CN$194,0,10-(CN$195-LOG('Indicator Data'!W150))/(CN$195-CN$194)*10))),1)</f>
        <v>6</v>
      </c>
      <c r="CO147" s="56">
        <f>'Indicator Data'!W150/'Indicator Data'!$CK150</f>
        <v>0.84685463324126065</v>
      </c>
      <c r="CP147" s="55">
        <f t="shared" si="247"/>
        <v>8.5</v>
      </c>
      <c r="CQ147" s="55">
        <f t="shared" si="273"/>
        <v>7.5</v>
      </c>
      <c r="CR147" s="55">
        <f t="shared" si="248"/>
        <v>6.8</v>
      </c>
      <c r="CS147" s="55">
        <f>IF('Indicator Data'!BZ150="No data","x",ROUND(IF('Indicator Data'!BZ150&gt;CS$195,0,IF('Indicator Data'!BZ150&lt;CS$194,10,(CS$195-'Indicator Data'!BZ150)/(CS$195-CS$194)*10)),1))</f>
        <v>1.3</v>
      </c>
      <c r="CT147" s="55">
        <f>IF('Indicator Data'!CA150="No data","x",ROUND(IF('Indicator Data'!CA150&gt;CT$195,0,IF('Indicator Data'!CA150&lt;CT$194,10,(CT$195-'Indicator Data'!CA150)/(CT$195-CT$194)*10)),1))</f>
        <v>0.3</v>
      </c>
      <c r="CU147" s="55">
        <f>IF('Indicator Data'!AC150="No data","x",ROUND(IF('Indicator Data'!AC150&gt;CU$195,0,IF('Indicator Data'!AC150&lt;CU$194,10,(CU$195-'Indicator Data'!AC150)/(CU$195-CU$194)*10)),1))</f>
        <v>1.3</v>
      </c>
      <c r="CV147" s="55">
        <f t="shared" si="249"/>
        <v>1</v>
      </c>
      <c r="CW147" s="55">
        <f>IF('Indicator Data'!X150="No data","x",ROUND(IF(LOG('Indicator Data'!X150)&gt;CW$195,10,IF(LOG('Indicator Data'!X150)&lt;CW$194,0,10-(CW$195-LOG('Indicator Data'!X150))/(CW$195-CW$194)*10)),1))</f>
        <v>8.1999999999999993</v>
      </c>
      <c r="CX147" s="55">
        <f>IF('Indicator Data'!Y150="No data","x",ROUND(IF('Indicator Data'!Y150&gt;CX$195,10,IF('Indicator Data'!Y150&lt;CX$194,0,10-(CX$195-'Indicator Data'!Y150)/(CX$195-CX$194)*10)),1))</f>
        <v>1.7</v>
      </c>
      <c r="CY147" s="55">
        <f>IF('Indicator Data'!Z150="No data","x",ROUND(IF('Indicator Data'!Z150&gt;CY$195,10,IF('Indicator Data'!Z150&lt;CY$194,0,10-(CY$195-'Indicator Data'!Z150)/(CY$195-CY$194)*10)),1))</f>
        <v>1.9</v>
      </c>
      <c r="CZ147" s="55" t="str">
        <f>IF('Indicator Data'!AA150="No data","x",ROUND(IF('Indicator Data'!AA150&gt;CZ$195,10,IF('Indicator Data'!AA150&lt;CZ$194,0,10-(CZ$195-'Indicator Data'!AA150)/(CZ$195-CZ$194)*10)),1))</f>
        <v>x</v>
      </c>
      <c r="DA147" s="55">
        <f t="shared" si="274"/>
        <v>3.9</v>
      </c>
      <c r="DB147" s="55">
        <f t="shared" si="275"/>
        <v>2.9</v>
      </c>
      <c r="DC147" s="55">
        <f>IF('Indicator Data'!AF150="No data","x",ROUND(IF('Indicator Data'!AF150&gt;DC$195,10,IF('Indicator Data'!AF150&lt;DC$194,0,10-(DC$195-'Indicator Data'!AF150)/(DC$195-DC$194)*10)),1))</f>
        <v>1.3</v>
      </c>
      <c r="DD147" s="55">
        <f>IF('Indicator Data'!AG150="No data","x",ROUND(IF('Indicator Data'!AG150&gt;DD$195,10,IF('Indicator Data'!AG150&lt;DD$194,0,10-(DD$195-'Indicator Data'!AG150)/(DD$195-DD$194)*10)),1))</f>
        <v>0.7</v>
      </c>
      <c r="DE147" s="55">
        <f t="shared" si="276"/>
        <v>2.8</v>
      </c>
      <c r="DF147" s="55">
        <f>IF('Indicator Data'!AB150="No data","x",ROUND(IF('Indicator Data'!AB150&gt;DF$195,10,IF('Indicator Data'!AB150&lt;DF$194,0,10-(DF$195-'Indicator Data'!AB150)/(DF$195-DF$194)*10)),1))</f>
        <v>0.3</v>
      </c>
      <c r="DG147" s="55">
        <f t="shared" si="277"/>
        <v>0.8</v>
      </c>
      <c r="DH147" s="183">
        <f>IF('Indicator Data'!AD150="No data","x",'Indicator Data'!AD150/'Indicator Data'!$CJ150)</f>
        <v>1.367652288082278E-4</v>
      </c>
      <c r="DI147" s="55">
        <f t="shared" si="278"/>
        <v>8.6</v>
      </c>
      <c r="DJ147" s="55">
        <f>IF('Indicator Data'!AE150="No data","x",ROUND(IF('Indicator Data'!AE150&gt;DJ$195,0,IF('Indicator Data'!AE150&lt;DJ$194,10,(DJ$195-'Indicator Data'!AE150)/(DJ$195-DJ$194)*10)),1))</f>
        <v>2</v>
      </c>
      <c r="DK147" s="55">
        <f t="shared" si="279"/>
        <v>5.3</v>
      </c>
      <c r="DL147" s="55">
        <f t="shared" si="280"/>
        <v>3</v>
      </c>
      <c r="DM147" s="57">
        <f t="shared" si="250"/>
        <v>4.5</v>
      </c>
      <c r="DN147" s="58">
        <f t="shared" si="251"/>
        <v>2.6</v>
      </c>
      <c r="DO147" s="55">
        <f>ROUND(IF('Indicator Data'!AH150=0,0,IF('Indicator Data'!AH150&gt;DO$195,10,IF('Indicator Data'!AH150&lt;DO$194,0,10-(DO$195-'Indicator Data'!AH150)/(DO$195-DO$194)*10))),1)</f>
        <v>0</v>
      </c>
      <c r="DP147" s="55">
        <f>ROUND(IF('Indicator Data'!AI150=0,0,IF(LOG('Indicator Data'!AI150)&gt;LOG(DP$195),10,IF(LOG('Indicator Data'!AI150)&lt;LOG(DP$194),0,10-(LOG(DP$195)-LOG('Indicator Data'!AI150))/(LOG(DP$195)-LOG(DP$194))*10))),1)</f>
        <v>0</v>
      </c>
      <c r="DQ147" s="57">
        <f t="shared" si="252"/>
        <v>0</v>
      </c>
      <c r="DR147" s="55">
        <f>'Indicator Data'!AJ150</f>
        <v>0</v>
      </c>
      <c r="DS147" s="55">
        <f>'Indicator Data'!AK150</f>
        <v>0</v>
      </c>
      <c r="DT147" s="57">
        <f t="shared" si="253"/>
        <v>0</v>
      </c>
      <c r="DU147" s="58">
        <f t="shared" si="254"/>
        <v>0</v>
      </c>
      <c r="DV147" s="15"/>
      <c r="DW147" s="103"/>
    </row>
    <row r="148" spans="1:128" s="4" customFormat="1" x14ac:dyDescent="0.3">
      <c r="A148" s="121" t="str">
        <f>'Indicator Data'!A151</f>
        <v>Saint Vincent and the Grenadines</v>
      </c>
      <c r="B148" s="59" t="str">
        <f>'Indicator Data'!B151</f>
        <v>VCT</v>
      </c>
      <c r="C148" s="55">
        <f>ROUND(IF('Indicator Data'!C151=0,0.1,IF(LOG('Indicator Data'!C151)&gt;C$195,10,IF(LOG('Indicator Data'!C151)&lt;C$194,0,10-(C$195-LOG('Indicator Data'!C151))/(C$195-C$194)*10))),1)</f>
        <v>3.3</v>
      </c>
      <c r="D148" s="55">
        <f>ROUND(IF('Indicator Data'!D151=0,0.1,IF(LOG('Indicator Data'!D151)&gt;D$195,10,IF(LOG('Indicator Data'!D151)&lt;D$194,0,10-(D$195-LOG('Indicator Data'!D151))/(D$195-D$194)*10))),1)</f>
        <v>0.1</v>
      </c>
      <c r="E148" s="55">
        <f t="shared" si="214"/>
        <v>1.8</v>
      </c>
      <c r="F148" s="55">
        <f>IF('Indicator Data'!E151="No data",0.1,(ROUND(IF('Indicator Data'!E151=0,0,IF(LOG('Indicator Data'!E151)&gt;F$195,10,IF(LOG('Indicator Data'!E151)&lt;F$194,0,10-(F$195-LOG('Indicator Data'!E151))/(F$195-F$194)*10))),1)))</f>
        <v>0.1</v>
      </c>
      <c r="G148" s="55">
        <f>ROUND(IF('Indicator Data'!F151=0,0,IF(LOG('Indicator Data'!F151)&gt;G$195,10,IF(LOG('Indicator Data'!F151)&lt;G$194,0,10-(G$195-LOG('Indicator Data'!F151))/(G$195-G$194)*10))),1)</f>
        <v>0</v>
      </c>
      <c r="H148" s="55">
        <f>ROUND(IF('Indicator Data'!G151=0,0,IF(LOG('Indicator Data'!G151)&gt;H$195,10,IF(LOG('Indicator Data'!G151)&lt;H$194,0,10-(H$195-LOG('Indicator Data'!G151))/(H$195-H$194)*10))),1)</f>
        <v>3</v>
      </c>
      <c r="I148" s="55">
        <f>ROUND(IF('Indicator Data'!H151=0,0,IF(LOG('Indicator Data'!H151)&gt;I$195,10,IF(LOG('Indicator Data'!H151)&lt;I$194,0,10-(I$195-LOG('Indicator Data'!H151))/(I$195-I$194)*10))),1)</f>
        <v>6.2</v>
      </c>
      <c r="J148" s="55">
        <f t="shared" si="215"/>
        <v>4.8</v>
      </c>
      <c r="K148" s="55">
        <f>ROUND(IF('Indicator Data'!I151=0,0,IF(LOG('Indicator Data'!I151)&gt;K$195,10,IF(LOG('Indicator Data'!I151)&lt;K$194,0,10-(K$195-LOG('Indicator Data'!I151))/(K$195-K$194)*10))),1)</f>
        <v>2.9</v>
      </c>
      <c r="L148" s="55">
        <f t="shared" si="216"/>
        <v>3.9</v>
      </c>
      <c r="M148" s="55">
        <f>ROUND(IF('Indicator Data'!J151=0,0,IF(LOG('Indicator Data'!J151)&gt;M$195,10,IF(LOG('Indicator Data'!J151)&lt;M$194,0,10-(M$195-LOG('Indicator Data'!J151))/(M$195-M$194)*10))),1)</f>
        <v>0</v>
      </c>
      <c r="N148" s="56">
        <f>'Indicator Data'!C151/'Indicator Data'!$CK151</f>
        <v>1.9444553395795128E-3</v>
      </c>
      <c r="O148" s="56">
        <f>'Indicator Data'!D151/'Indicator Data'!$CK151</f>
        <v>0</v>
      </c>
      <c r="P148" s="56" t="str">
        <f>IF(F148=0.1,"x",'Indicator Data'!E151/'Indicator Data'!$CK151)</f>
        <v>x</v>
      </c>
      <c r="Q148" s="56">
        <f>'Indicator Data'!F151/'Indicator Data'!$CK151</f>
        <v>0</v>
      </c>
      <c r="R148" s="56">
        <f>'Indicator Data'!G151/'Indicator Data'!$CK151</f>
        <v>1.398580329246679E-2</v>
      </c>
      <c r="S148" s="56">
        <f>'Indicator Data'!H151/'Indicator Data'!$CK151</f>
        <v>1.9759779649558755E-3</v>
      </c>
      <c r="T148" s="56">
        <f>'Indicator Data'!I151/'Indicator Data'!$CK151</f>
        <v>2.4512616250388264E-3</v>
      </c>
      <c r="U148" s="56">
        <f>'Indicator Data'!J151/'Indicator Data'!$CK151</f>
        <v>0</v>
      </c>
      <c r="V148" s="55">
        <f t="shared" si="217"/>
        <v>9.6999999999999993</v>
      </c>
      <c r="W148" s="55">
        <f t="shared" si="218"/>
        <v>0</v>
      </c>
      <c r="X148" s="55">
        <f t="shared" si="219"/>
        <v>7.2</v>
      </c>
      <c r="Y148" s="55">
        <f t="shared" si="220"/>
        <v>0.1</v>
      </c>
      <c r="Z148" s="55">
        <f t="shared" si="221"/>
        <v>0</v>
      </c>
      <c r="AA148" s="55">
        <f t="shared" si="222"/>
        <v>7.8</v>
      </c>
      <c r="AB148" s="55">
        <f t="shared" si="223"/>
        <v>4</v>
      </c>
      <c r="AC148" s="55">
        <f t="shared" si="224"/>
        <v>6.3</v>
      </c>
      <c r="AD148" s="55">
        <f t="shared" si="225"/>
        <v>2.5</v>
      </c>
      <c r="AE148" s="55">
        <f t="shared" si="226"/>
        <v>4.7</v>
      </c>
      <c r="AF148" s="55">
        <f t="shared" si="227"/>
        <v>0</v>
      </c>
      <c r="AG148" s="55">
        <f>ROUND(IF('Indicator Data'!K151=0,0,IF('Indicator Data'!K151&gt;AG$195,10,IF('Indicator Data'!K151&lt;AG$194,0,10-(AG$195-'Indicator Data'!K151)/(AG$195-AG$194)*10))),1)</f>
        <v>1</v>
      </c>
      <c r="AH148" s="55">
        <f t="shared" si="228"/>
        <v>6.5</v>
      </c>
      <c r="AI148" s="55">
        <f t="shared" si="229"/>
        <v>0.1</v>
      </c>
      <c r="AJ148" s="55">
        <f t="shared" si="230"/>
        <v>5.4</v>
      </c>
      <c r="AK148" s="55">
        <f t="shared" si="231"/>
        <v>5.0999999999999996</v>
      </c>
      <c r="AL148" s="55">
        <f t="shared" si="232"/>
        <v>5.3</v>
      </c>
      <c r="AM148" s="55">
        <f t="shared" si="233"/>
        <v>2.7</v>
      </c>
      <c r="AN148" s="55">
        <f t="shared" si="234"/>
        <v>0</v>
      </c>
      <c r="AO148" s="182">
        <f t="shared" si="235"/>
        <v>5.0999999999999996</v>
      </c>
      <c r="AP148" s="182">
        <f t="shared" si="255"/>
        <v>0.1</v>
      </c>
      <c r="AQ148" s="182">
        <f t="shared" si="236"/>
        <v>0</v>
      </c>
      <c r="AR148" s="182">
        <f t="shared" si="237"/>
        <v>4.3</v>
      </c>
      <c r="AS148" s="55">
        <f t="shared" si="238"/>
        <v>0.5</v>
      </c>
      <c r="AT148" s="55" t="str">
        <f>IF('Indicator Data'!L151="No data","x",IF('Indicator Data'!CL151&lt;1000,"x",ROUND((IF('Indicator Data'!L151&gt;AT$195,10,IF('Indicator Data'!L151&lt;AT$194,0,10-(AT$195-'Indicator Data'!L151)/(AT$195-AT$194)*10))),1)))</f>
        <v>x</v>
      </c>
      <c r="AU148" s="182">
        <f t="shared" si="239"/>
        <v>0.5</v>
      </c>
      <c r="AV148" s="55" t="str">
        <f>IF('Indicator Data'!M151="No data","x",ROUND(IF('Indicator Data'!M151=0,0,IF(LOG('Indicator Data'!M151)&gt;AV$195,10,IF(LOG('Indicator Data'!M151)&lt;AV$194,0,10-(AV$195-LOG('Indicator Data'!M151))/(AV$195-AV$194)*10))),1))</f>
        <v>x</v>
      </c>
      <c r="AW148" s="56" t="str">
        <f>IF(AV148="x","x",'Indicator Data'!M151/'Indicator Data'!$CK151)</f>
        <v>x</v>
      </c>
      <c r="AX148" s="55" t="str">
        <f t="shared" si="256"/>
        <v>x</v>
      </c>
      <c r="AY148" s="55" t="str">
        <f t="shared" si="257"/>
        <v>x</v>
      </c>
      <c r="AZ148" s="55" t="str">
        <f>IF('Indicator Data'!N151="No data","x",ROUND(IF('Indicator Data'!N151=0,0,IF(LOG('Indicator Data'!N151)&gt;AZ$195,10,IF(LOG('Indicator Data'!N151)&lt;AZ$194,0,10-(AZ$195-LOG('Indicator Data'!N151))/(AZ$195-AZ$194)*10))),1))</f>
        <v>x</v>
      </c>
      <c r="BA148" s="56" t="str">
        <f>IF(AZ148="x","x",'Indicator Data'!N151/'Indicator Data'!$CK151)</f>
        <v>x</v>
      </c>
      <c r="BB148" s="55" t="str">
        <f t="shared" si="258"/>
        <v>x</v>
      </c>
      <c r="BC148" s="55" t="str">
        <f t="shared" si="259"/>
        <v>x</v>
      </c>
      <c r="BD148" s="55" t="str">
        <f>IF('Indicator Data'!O151="No data","x",ROUND(IF('Indicator Data'!O151=0,0,IF(LOG('Indicator Data'!O151)&gt;BD$195,10,IF(LOG('Indicator Data'!O151)&lt;BD$194,0,10-(BD$195-LOG('Indicator Data'!O151))/(BD$195-BD$194)*10))),1))</f>
        <v>x</v>
      </c>
      <c r="BE148" s="56" t="str">
        <f>IF(BD148="x","x",'Indicator Data'!O151/'Indicator Data'!$CK151)</f>
        <v>x</v>
      </c>
      <c r="BF148" s="55" t="str">
        <f t="shared" si="260"/>
        <v>x</v>
      </c>
      <c r="BG148" s="55" t="str">
        <f t="shared" si="261"/>
        <v>x</v>
      </c>
      <c r="BH148" s="55" t="str">
        <f>IF('Indicator Data'!P151="No data","x",ROUND(IF('Indicator Data'!P151=0,0,IF(LOG('Indicator Data'!P151)&gt;BH$195,10,IF(LOG('Indicator Data'!P151)&lt;BH$194,0,10-(BH$195-LOG('Indicator Data'!P151))/(BH$195-BH$194)*10))),1))</f>
        <v>x</v>
      </c>
      <c r="BI148" s="56" t="str">
        <f>IF(BH148="x","x",'Indicator Data'!P151/'Indicator Data'!$CK151)</f>
        <v>x</v>
      </c>
      <c r="BJ148" s="55" t="str">
        <f t="shared" si="262"/>
        <v>x</v>
      </c>
      <c r="BK148" s="55" t="str">
        <f t="shared" si="263"/>
        <v>x</v>
      </c>
      <c r="BL148" s="55" t="str">
        <f t="shared" si="264"/>
        <v>x</v>
      </c>
      <c r="BM148" s="55">
        <f>ROUND(IF('Indicator Data'!Q151=0,0,IF(LOG('Indicator Data'!Q151)&gt;BM$195,10,IF(LOG('Indicator Data'!Q151)&lt;BM$194,0,10-(BM$195-LOG('Indicator Data'!Q151))/(BM$195-BM$194)*10))),1)</f>
        <v>0</v>
      </c>
      <c r="BN148" s="55">
        <f>ROUND(IF('Indicator Data'!R151=0,0,IF(LOG('Indicator Data'!R151)&gt;BN$195,10,IF(LOG('Indicator Data'!R151)&lt;BN$194,0,10-(BN$195-LOG('Indicator Data'!R151))/(BN$195-BN$194)*10))),1)</f>
        <v>0</v>
      </c>
      <c r="BO148" s="55">
        <f t="shared" si="265"/>
        <v>0</v>
      </c>
      <c r="BP148" s="56">
        <f>'Indicator Data'!Q151/'Indicator Data'!$CK151</f>
        <v>0</v>
      </c>
      <c r="BQ148" s="56">
        <f>'Indicator Data'!R151/'Indicator Data'!$CK151</f>
        <v>0</v>
      </c>
      <c r="BR148" s="55">
        <f t="shared" si="240"/>
        <v>0</v>
      </c>
      <c r="BS148" s="55">
        <f t="shared" si="241"/>
        <v>0</v>
      </c>
      <c r="BT148" s="55">
        <f t="shared" si="242"/>
        <v>0</v>
      </c>
      <c r="BU148" s="55">
        <f t="shared" si="266"/>
        <v>0</v>
      </c>
      <c r="BV148" s="55">
        <f>ROUND(IF('Indicator Data'!S151=0,0,IF(LOG('Indicator Data'!S151)&gt;BV$195,10,IF(LOG('Indicator Data'!S151)&lt;BV$194,0,10-(BV$195-LOG('Indicator Data'!S151))/(BV$195-BV$194)*10))),1)</f>
        <v>0</v>
      </c>
      <c r="BW148" s="55">
        <f>ROUND(IF('Indicator Data'!T151=0,0,IF(LOG('Indicator Data'!T151)&gt;BW$195,10,IF(LOG('Indicator Data'!T151)&lt;BW$194,0,10-(BW$195-LOG('Indicator Data'!T151))/(BW$195-BW$194)*10))),1)</f>
        <v>0</v>
      </c>
      <c r="BX148" s="55">
        <f t="shared" si="267"/>
        <v>0</v>
      </c>
      <c r="BY148" s="56">
        <f>'Indicator Data'!S151/'Indicator Data'!$CK151</f>
        <v>0</v>
      </c>
      <c r="BZ148" s="56">
        <f>'Indicator Data'!T151/'Indicator Data'!$CK151</f>
        <v>0</v>
      </c>
      <c r="CA148" s="55">
        <f t="shared" si="243"/>
        <v>0</v>
      </c>
      <c r="CB148" s="55">
        <f t="shared" si="244"/>
        <v>0</v>
      </c>
      <c r="CC148" s="55">
        <f t="shared" si="268"/>
        <v>0</v>
      </c>
      <c r="CD148" s="55">
        <f t="shared" si="269"/>
        <v>0</v>
      </c>
      <c r="CE148" s="55">
        <f t="shared" si="270"/>
        <v>0</v>
      </c>
      <c r="CF148" s="55">
        <f>ROUND(IF('Indicator Data'!U151=0,0,IF(LOG('Indicator Data'!U151)&gt;CF$195,10,IF(LOG('Indicator Data'!U151)&lt;CF$194,0,10-(CF$195-LOG('Indicator Data'!U151))/(CF$195-CF$194)*10))),1)</f>
        <v>5.2</v>
      </c>
      <c r="CG148" s="56">
        <f>'Indicator Data'!U151/'Indicator Data'!$CK151</f>
        <v>0.40725548592205513</v>
      </c>
      <c r="CH148" s="55">
        <f t="shared" si="245"/>
        <v>4.5</v>
      </c>
      <c r="CI148" s="55">
        <f t="shared" si="271"/>
        <v>4.9000000000000004</v>
      </c>
      <c r="CJ148" s="55">
        <f>ROUND(IF('Indicator Data'!V151=0,0,IF(LOG('Indicator Data'!V151)&gt;CJ$195,10,IF(LOG('Indicator Data'!V151)&lt;CJ$194,0,10-(CJ$195-LOG('Indicator Data'!V151))/(CJ$195-CJ$194)*10))),1)</f>
        <v>5.7</v>
      </c>
      <c r="CK148" s="56">
        <f>IF('Indicator Data'!V151/'Indicator Data'!$CK151&gt;1,1,'Indicator Data'!V151/'Indicator Data'!$CK151)</f>
        <v>0.88625525213955525</v>
      </c>
      <c r="CL148" s="55">
        <f t="shared" si="246"/>
        <v>8.9</v>
      </c>
      <c r="CM148" s="55">
        <f t="shared" si="272"/>
        <v>7.7</v>
      </c>
      <c r="CN148" s="55">
        <f>ROUND(IF('Indicator Data'!W151=0,0,IF(LOG('Indicator Data'!W151)&gt;CN$195,10,IF(LOG('Indicator Data'!W151)&lt;CN$194,0,10-(CN$195-LOG('Indicator Data'!W151))/(CN$195-CN$194)*10))),1)</f>
        <v>5.5</v>
      </c>
      <c r="CO148" s="56">
        <f>'Indicator Data'!W151/'Indicator Data'!$CK151</f>
        <v>0.6198687043101716</v>
      </c>
      <c r="CP148" s="55">
        <f t="shared" si="247"/>
        <v>6.2</v>
      </c>
      <c r="CQ148" s="55">
        <f t="shared" si="273"/>
        <v>5.9</v>
      </c>
      <c r="CR148" s="55">
        <f t="shared" si="248"/>
        <v>5.2</v>
      </c>
      <c r="CS148" s="55">
        <f>IF('Indicator Data'!BZ151="No data","x",ROUND(IF('Indicator Data'!BZ151&gt;CS$195,0,IF('Indicator Data'!BZ151&lt;CS$194,10,(CS$195-'Indicator Data'!BZ151)/(CS$195-CS$194)*10)),1))</f>
        <v>1.4</v>
      </c>
      <c r="CT148" s="55">
        <f>IF('Indicator Data'!CA151="No data","x",ROUND(IF('Indicator Data'!CA151&gt;CT$195,0,IF('Indicator Data'!CA151&lt;CT$194,10,(CT$195-'Indicator Data'!CA151)/(CT$195-CT$194)*10)),1))</f>
        <v>0.8</v>
      </c>
      <c r="CU148" s="55" t="str">
        <f>IF('Indicator Data'!AC151="No data","x",ROUND(IF('Indicator Data'!AC151&gt;CU$195,0,IF('Indicator Data'!AC151&lt;CU$194,10,(CU$195-'Indicator Data'!AC151)/(CU$195-CU$194)*10)),1))</f>
        <v>x</v>
      </c>
      <c r="CV148" s="55">
        <f t="shared" si="249"/>
        <v>1.1000000000000001</v>
      </c>
      <c r="CW148" s="55">
        <f>IF('Indicator Data'!X151="No data","x",ROUND(IF(LOG('Indicator Data'!X151)&gt;CW$195,10,IF(LOG('Indicator Data'!X151)&lt;CW$194,0,10-(CW$195-LOG('Indicator Data'!X151))/(CW$195-CW$194)*10)),1))</f>
        <v>8.1999999999999993</v>
      </c>
      <c r="CX148" s="55">
        <f>IF('Indicator Data'!Y151="No data","x",ROUND(IF('Indicator Data'!Y151&gt;CX$195,10,IF('Indicator Data'!Y151&lt;CX$194,0,10-(CX$195-'Indicator Data'!Y151)/(CX$195-CX$194)*10)),1))</f>
        <v>2.2999999999999998</v>
      </c>
      <c r="CY148" s="55">
        <f>IF('Indicator Data'!Z151="No data","x",ROUND(IF('Indicator Data'!Z151&gt;CY$195,10,IF('Indicator Data'!Z151&lt;CY$194,0,10-(CY$195-'Indicator Data'!Z151)/(CY$195-CY$194)*10)),1))</f>
        <v>5.2</v>
      </c>
      <c r="CZ148" s="55" t="str">
        <f>IF('Indicator Data'!AA151="No data","x",ROUND(IF('Indicator Data'!AA151&gt;CZ$195,10,IF('Indicator Data'!AA151&lt;CZ$194,0,10-(CZ$195-'Indicator Data'!AA151)/(CZ$195-CZ$194)*10)),1))</f>
        <v>x</v>
      </c>
      <c r="DA148" s="55">
        <f t="shared" si="274"/>
        <v>5.2</v>
      </c>
      <c r="DB148" s="55">
        <f t="shared" si="275"/>
        <v>3.8</v>
      </c>
      <c r="DC148" s="55" t="str">
        <f>IF('Indicator Data'!AF151="No data","x",ROUND(IF('Indicator Data'!AF151&gt;DC$195,10,IF('Indicator Data'!AF151&lt;DC$194,0,10-(DC$195-'Indicator Data'!AF151)/(DC$195-DC$194)*10)),1))</f>
        <v>x</v>
      </c>
      <c r="DD148" s="55">
        <f>IF('Indicator Data'!AG151="No data","x",ROUND(IF('Indicator Data'!AG151&gt;DD$195,10,IF('Indicator Data'!AG151&lt;DD$194,0,10-(DD$195-'Indicator Data'!AG151)/(DD$195-DD$194)*10)),1))</f>
        <v>1.4</v>
      </c>
      <c r="DE148" s="55">
        <f t="shared" si="276"/>
        <v>4.3</v>
      </c>
      <c r="DF148" s="55">
        <f>IF('Indicator Data'!AB151="No data","x",ROUND(IF('Indicator Data'!AB151&gt;DF$195,10,IF('Indicator Data'!AB151&lt;DF$194,0,10-(DF$195-'Indicator Data'!AB151)/(DF$195-DF$194)*10)),1))</f>
        <v>1.1000000000000001</v>
      </c>
      <c r="DG148" s="55">
        <f t="shared" si="277"/>
        <v>1.1000000000000001</v>
      </c>
      <c r="DH148" s="183">
        <f>IF('Indicator Data'!AD151="No data","x",'Indicator Data'!AD151/'Indicator Data'!$CJ151)</f>
        <v>3.6168654435633356E-4</v>
      </c>
      <c r="DI148" s="55">
        <f t="shared" si="278"/>
        <v>6.4</v>
      </c>
      <c r="DJ148" s="55">
        <f>IF('Indicator Data'!AE151="No data","x",ROUND(IF('Indicator Data'!AE151&gt;DJ$195,0,IF('Indicator Data'!AE151&lt;DJ$194,10,(DJ$195-'Indicator Data'!AE151)/(DJ$195-DJ$194)*10)),1))</f>
        <v>2</v>
      </c>
      <c r="DK148" s="55">
        <f t="shared" si="279"/>
        <v>4.2</v>
      </c>
      <c r="DL148" s="55">
        <f t="shared" si="280"/>
        <v>3.2</v>
      </c>
      <c r="DM148" s="57">
        <f t="shared" si="250"/>
        <v>4.0999999999999996</v>
      </c>
      <c r="DN148" s="58">
        <f t="shared" si="251"/>
        <v>2.6</v>
      </c>
      <c r="DO148" s="55">
        <f>ROUND(IF('Indicator Data'!AH151=0,0,IF('Indicator Data'!AH151&gt;DO$195,10,IF('Indicator Data'!AH151&lt;DO$194,0,10-(DO$195-'Indicator Data'!AH151)/(DO$195-DO$194)*10))),1)</f>
        <v>0</v>
      </c>
      <c r="DP148" s="55">
        <f>ROUND(IF('Indicator Data'!AI151=0,0,IF(LOG('Indicator Data'!AI151)&gt;LOG(DP$195),10,IF(LOG('Indicator Data'!AI151)&lt;LOG(DP$194),0,10-(LOG(DP$195)-LOG('Indicator Data'!AI151))/(LOG(DP$195)-LOG(DP$194))*10))),1)</f>
        <v>0</v>
      </c>
      <c r="DQ148" s="57">
        <f t="shared" si="252"/>
        <v>0</v>
      </c>
      <c r="DR148" s="55">
        <f>'Indicator Data'!AJ151</f>
        <v>0</v>
      </c>
      <c r="DS148" s="55">
        <f>'Indicator Data'!AK151</f>
        <v>0</v>
      </c>
      <c r="DT148" s="57">
        <f t="shared" si="253"/>
        <v>0</v>
      </c>
      <c r="DU148" s="58">
        <f t="shared" si="254"/>
        <v>0</v>
      </c>
      <c r="DV148" s="15"/>
      <c r="DW148" s="103"/>
    </row>
    <row r="149" spans="1:128" s="4" customFormat="1" x14ac:dyDescent="0.3">
      <c r="A149" s="121" t="str">
        <f>'Indicator Data'!A152</f>
        <v>Samoa</v>
      </c>
      <c r="B149" s="59" t="str">
        <f>'Indicator Data'!B152</f>
        <v>WSM</v>
      </c>
      <c r="C149" s="55">
        <f>ROUND(IF('Indicator Data'!C152=0,0.1,IF(LOG('Indicator Data'!C152)&gt;C$195,10,IF(LOG('Indicator Data'!C152)&lt;C$194,0,10-(C$195-LOG('Indicator Data'!C152))/(C$195-C$194)*10))),1)</f>
        <v>3.8</v>
      </c>
      <c r="D149" s="55">
        <f>ROUND(IF('Indicator Data'!D152=0,0.1,IF(LOG('Indicator Data'!D152)&gt;D$195,10,IF(LOG('Indicator Data'!D152)&lt;D$194,0,10-(D$195-LOG('Indicator Data'!D152))/(D$195-D$194)*10))),1)</f>
        <v>0.1</v>
      </c>
      <c r="E149" s="55">
        <f t="shared" si="214"/>
        <v>2.1</v>
      </c>
      <c r="F149" s="55">
        <f>IF('Indicator Data'!E152="No data",0.1,(ROUND(IF('Indicator Data'!E152=0,0,IF(LOG('Indicator Data'!E152)&gt;F$195,10,IF(LOG('Indicator Data'!E152)&lt;F$194,0,10-(F$195-LOG('Indicator Data'!E152))/(F$195-F$194)*10))),1)))</f>
        <v>0.1</v>
      </c>
      <c r="G149" s="55">
        <f>ROUND(IF('Indicator Data'!F152=0,0,IF(LOG('Indicator Data'!F152)&gt;G$195,10,IF(LOG('Indicator Data'!F152)&lt;G$194,0,10-(G$195-LOG('Indicator Data'!F152))/(G$195-G$194)*10))),1)</f>
        <v>4.4000000000000004</v>
      </c>
      <c r="H149" s="55">
        <f>ROUND(IF('Indicator Data'!G152=0,0,IF(LOG('Indicator Data'!G152)&gt;H$195,10,IF(LOG('Indicator Data'!G152)&lt;H$194,0,10-(H$195-LOG('Indicator Data'!G152))/(H$195-H$194)*10))),1)</f>
        <v>3.9</v>
      </c>
      <c r="I149" s="55">
        <f>ROUND(IF('Indicator Data'!H152=0,0,IF(LOG('Indicator Data'!H152)&gt;I$195,10,IF(LOG('Indicator Data'!H152)&lt;I$194,0,10-(I$195-LOG('Indicator Data'!H152))/(I$195-I$194)*10))),1)</f>
        <v>6.6</v>
      </c>
      <c r="J149" s="55">
        <f t="shared" si="215"/>
        <v>5.4</v>
      </c>
      <c r="K149" s="55">
        <f>ROUND(IF('Indicator Data'!I152=0,0,IF(LOG('Indicator Data'!I152)&gt;K$195,10,IF(LOG('Indicator Data'!I152)&lt;K$194,0,10-(K$195-LOG('Indicator Data'!I152))/(K$195-K$194)*10))),1)</f>
        <v>0</v>
      </c>
      <c r="L149" s="55">
        <f t="shared" si="216"/>
        <v>3.1</v>
      </c>
      <c r="M149" s="55">
        <f>ROUND(IF('Indicator Data'!J152=0,0,IF(LOG('Indicator Data'!J152)&gt;M$195,10,IF(LOG('Indicator Data'!J152)&lt;M$194,0,10-(M$195-LOG('Indicator Data'!J152))/(M$195-M$194)*10))),1)</f>
        <v>0</v>
      </c>
      <c r="N149" s="56">
        <f>'Indicator Data'!C152/'Indicator Data'!$CK152</f>
        <v>1.7465942377861768E-3</v>
      </c>
      <c r="O149" s="56">
        <f>'Indicator Data'!D152/'Indicator Data'!$CK152</f>
        <v>0</v>
      </c>
      <c r="P149" s="56" t="str">
        <f>IF(F149=0.1,"x",'Indicator Data'!E152/'Indicator Data'!$CK152)</f>
        <v>x</v>
      </c>
      <c r="Q149" s="56">
        <f>'Indicator Data'!F152/'Indicator Data'!$CK152</f>
        <v>2.145651768894777E-5</v>
      </c>
      <c r="R149" s="56">
        <f>'Indicator Data'!G152/'Indicator Data'!$CK152</f>
        <v>1.8982104042892332E-2</v>
      </c>
      <c r="S149" s="56">
        <f>'Indicator Data'!H152/'Indicator Data'!$CK152</f>
        <v>1.9981162150412984E-3</v>
      </c>
      <c r="T149" s="56">
        <f>'Indicator Data'!I152/'Indicator Data'!$CK152</f>
        <v>0</v>
      </c>
      <c r="U149" s="56">
        <f>'Indicator Data'!J152/'Indicator Data'!$CK152</f>
        <v>0</v>
      </c>
      <c r="V149" s="55">
        <f t="shared" si="217"/>
        <v>8.6999999999999993</v>
      </c>
      <c r="W149" s="55">
        <f t="shared" si="218"/>
        <v>0</v>
      </c>
      <c r="X149" s="55">
        <f t="shared" si="219"/>
        <v>5.9</v>
      </c>
      <c r="Y149" s="55">
        <f t="shared" si="220"/>
        <v>0.1</v>
      </c>
      <c r="Z149" s="55">
        <f t="shared" si="221"/>
        <v>8.5</v>
      </c>
      <c r="AA149" s="55">
        <f t="shared" si="222"/>
        <v>10</v>
      </c>
      <c r="AB149" s="55">
        <f t="shared" si="223"/>
        <v>4</v>
      </c>
      <c r="AC149" s="55">
        <f t="shared" si="224"/>
        <v>8.3000000000000007</v>
      </c>
      <c r="AD149" s="55">
        <f t="shared" si="225"/>
        <v>0</v>
      </c>
      <c r="AE149" s="55">
        <f t="shared" si="226"/>
        <v>5.5</v>
      </c>
      <c r="AF149" s="55">
        <f t="shared" si="227"/>
        <v>0</v>
      </c>
      <c r="AG149" s="55">
        <f>ROUND(IF('Indicator Data'!K152=0,0,IF('Indicator Data'!K152&gt;AG$195,10,IF('Indicator Data'!K152&lt;AG$194,0,10-(AG$195-'Indicator Data'!K152)/(AG$195-AG$194)*10))),1)</f>
        <v>1</v>
      </c>
      <c r="AH149" s="55">
        <f t="shared" si="228"/>
        <v>6.3</v>
      </c>
      <c r="AI149" s="55">
        <f t="shared" si="229"/>
        <v>0.1</v>
      </c>
      <c r="AJ149" s="55">
        <f t="shared" si="230"/>
        <v>7</v>
      </c>
      <c r="AK149" s="55">
        <f t="shared" si="231"/>
        <v>5.3</v>
      </c>
      <c r="AL149" s="55">
        <f t="shared" si="232"/>
        <v>6.2</v>
      </c>
      <c r="AM149" s="55">
        <f t="shared" si="233"/>
        <v>0</v>
      </c>
      <c r="AN149" s="55">
        <f t="shared" si="234"/>
        <v>0</v>
      </c>
      <c r="AO149" s="182">
        <f t="shared" si="235"/>
        <v>4.3</v>
      </c>
      <c r="AP149" s="182">
        <f t="shared" si="255"/>
        <v>0.1</v>
      </c>
      <c r="AQ149" s="182">
        <f t="shared" si="236"/>
        <v>6.9</v>
      </c>
      <c r="AR149" s="182">
        <f t="shared" si="237"/>
        <v>4.4000000000000004</v>
      </c>
      <c r="AS149" s="55">
        <f t="shared" si="238"/>
        <v>0.5</v>
      </c>
      <c r="AT149" s="55" t="str">
        <f>IF('Indicator Data'!L152="No data","x",IF('Indicator Data'!CL152&lt;1000,"x",ROUND((IF('Indicator Data'!L152&gt;AT$195,10,IF('Indicator Data'!L152&lt;AT$194,0,10-(AT$195-'Indicator Data'!L152)/(AT$195-AT$194)*10))),1)))</f>
        <v>x</v>
      </c>
      <c r="AU149" s="182">
        <f t="shared" si="239"/>
        <v>0.5</v>
      </c>
      <c r="AV149" s="55" t="str">
        <f>IF('Indicator Data'!M152="No data","x",ROUND(IF('Indicator Data'!M152=0,0,IF(LOG('Indicator Data'!M152)&gt;AV$195,10,IF(LOG('Indicator Data'!M152)&lt;AV$194,0,10-(AV$195-LOG('Indicator Data'!M152))/(AV$195-AV$194)*10))),1))</f>
        <v>x</v>
      </c>
      <c r="AW149" s="56" t="str">
        <f>IF(AV149="x","x",'Indicator Data'!M152/'Indicator Data'!$CK152)</f>
        <v>x</v>
      </c>
      <c r="AX149" s="55" t="str">
        <f t="shared" si="256"/>
        <v>x</v>
      </c>
      <c r="AY149" s="55" t="str">
        <f t="shared" si="257"/>
        <v>x</v>
      </c>
      <c r="AZ149" s="55" t="str">
        <f>IF('Indicator Data'!N152="No data","x",ROUND(IF('Indicator Data'!N152=0,0,IF(LOG('Indicator Data'!N152)&gt;AZ$195,10,IF(LOG('Indicator Data'!N152)&lt;AZ$194,0,10-(AZ$195-LOG('Indicator Data'!N152))/(AZ$195-AZ$194)*10))),1))</f>
        <v>x</v>
      </c>
      <c r="BA149" s="56" t="str">
        <f>IF(AZ149="x","x",'Indicator Data'!N152/'Indicator Data'!$CK152)</f>
        <v>x</v>
      </c>
      <c r="BB149" s="55" t="str">
        <f t="shared" si="258"/>
        <v>x</v>
      </c>
      <c r="BC149" s="55" t="str">
        <f t="shared" si="259"/>
        <v>x</v>
      </c>
      <c r="BD149" s="55" t="str">
        <f>IF('Indicator Data'!O152="No data","x",ROUND(IF('Indicator Data'!O152=0,0,IF(LOG('Indicator Data'!O152)&gt;BD$195,10,IF(LOG('Indicator Data'!O152)&lt;BD$194,0,10-(BD$195-LOG('Indicator Data'!O152))/(BD$195-BD$194)*10))),1))</f>
        <v>x</v>
      </c>
      <c r="BE149" s="56" t="str">
        <f>IF(BD149="x","x",'Indicator Data'!O152/'Indicator Data'!$CK152)</f>
        <v>x</v>
      </c>
      <c r="BF149" s="55" t="str">
        <f t="shared" si="260"/>
        <v>x</v>
      </c>
      <c r="BG149" s="55" t="str">
        <f t="shared" si="261"/>
        <v>x</v>
      </c>
      <c r="BH149" s="55" t="str">
        <f>IF('Indicator Data'!P152="No data","x",ROUND(IF('Indicator Data'!P152=0,0,IF(LOG('Indicator Data'!P152)&gt;BH$195,10,IF(LOG('Indicator Data'!P152)&lt;BH$194,0,10-(BH$195-LOG('Indicator Data'!P152))/(BH$195-BH$194)*10))),1))</f>
        <v>x</v>
      </c>
      <c r="BI149" s="56" t="str">
        <f>IF(BH149="x","x",'Indicator Data'!P152/'Indicator Data'!$CK152)</f>
        <v>x</v>
      </c>
      <c r="BJ149" s="55" t="str">
        <f t="shared" si="262"/>
        <v>x</v>
      </c>
      <c r="BK149" s="55" t="str">
        <f t="shared" si="263"/>
        <v>x</v>
      </c>
      <c r="BL149" s="55" t="str">
        <f t="shared" si="264"/>
        <v>x</v>
      </c>
      <c r="BM149" s="55">
        <f>ROUND(IF('Indicator Data'!Q152=0,0,IF(LOG('Indicator Data'!Q152)&gt;BM$195,10,IF(LOG('Indicator Data'!Q152)&lt;BM$194,0,10-(BM$195-LOG('Indicator Data'!Q152))/(BM$195-BM$194)*10))),1)</f>
        <v>0</v>
      </c>
      <c r="BN149" s="55">
        <f>ROUND(IF('Indicator Data'!R152=0,0,IF(LOG('Indicator Data'!R152)&gt;BN$195,10,IF(LOG('Indicator Data'!R152)&lt;BN$194,0,10-(BN$195-LOG('Indicator Data'!R152))/(BN$195-BN$194)*10))),1)</f>
        <v>0</v>
      </c>
      <c r="BO149" s="55">
        <f t="shared" si="265"/>
        <v>0</v>
      </c>
      <c r="BP149" s="56">
        <f>'Indicator Data'!Q152/'Indicator Data'!$CK152</f>
        <v>0</v>
      </c>
      <c r="BQ149" s="56">
        <f>'Indicator Data'!R152/'Indicator Data'!$CK152</f>
        <v>0</v>
      </c>
      <c r="BR149" s="55">
        <f t="shared" si="240"/>
        <v>0</v>
      </c>
      <c r="BS149" s="55">
        <f t="shared" si="241"/>
        <v>0</v>
      </c>
      <c r="BT149" s="55">
        <f t="shared" si="242"/>
        <v>0</v>
      </c>
      <c r="BU149" s="55">
        <f t="shared" si="266"/>
        <v>0</v>
      </c>
      <c r="BV149" s="55">
        <f>ROUND(IF('Indicator Data'!S152=0,0,IF(LOG('Indicator Data'!S152)&gt;BV$195,10,IF(LOG('Indicator Data'!S152)&lt;BV$194,0,10-(BV$195-LOG('Indicator Data'!S152))/(BV$195-BV$194)*10))),1)</f>
        <v>0</v>
      </c>
      <c r="BW149" s="55">
        <f>ROUND(IF('Indicator Data'!T152=0,0,IF(LOG('Indicator Data'!T152)&gt;BW$195,10,IF(LOG('Indicator Data'!T152)&lt;BW$194,0,10-(BW$195-LOG('Indicator Data'!T152))/(BW$195-BW$194)*10))),1)</f>
        <v>0</v>
      </c>
      <c r="BX149" s="55">
        <f t="shared" si="267"/>
        <v>0</v>
      </c>
      <c r="BY149" s="56">
        <f>'Indicator Data'!S152/'Indicator Data'!$CK152</f>
        <v>0</v>
      </c>
      <c r="BZ149" s="56">
        <f>'Indicator Data'!T152/'Indicator Data'!$CK152</f>
        <v>0</v>
      </c>
      <c r="CA149" s="55">
        <f t="shared" si="243"/>
        <v>0</v>
      </c>
      <c r="CB149" s="55">
        <f t="shared" si="244"/>
        <v>0</v>
      </c>
      <c r="CC149" s="55">
        <f t="shared" si="268"/>
        <v>0</v>
      </c>
      <c r="CD149" s="55">
        <f t="shared" si="269"/>
        <v>0</v>
      </c>
      <c r="CE149" s="55">
        <f t="shared" si="270"/>
        <v>0</v>
      </c>
      <c r="CF149" s="55">
        <f>ROUND(IF('Indicator Data'!U152=0,0,IF(LOG('Indicator Data'!U152)&gt;CF$195,10,IF(LOG('Indicator Data'!U152)&lt;CF$194,0,10-(CF$195-LOG('Indicator Data'!U152))/(CF$195-CF$194)*10))),1)</f>
        <v>4.8</v>
      </c>
      <c r="CG149" s="56">
        <f>'Indicator Data'!U152/'Indicator Data'!$CK152</f>
        <v>0.12630674643426418</v>
      </c>
      <c r="CH149" s="55">
        <f t="shared" si="245"/>
        <v>1.4</v>
      </c>
      <c r="CI149" s="55">
        <f t="shared" si="271"/>
        <v>3.3</v>
      </c>
      <c r="CJ149" s="55">
        <f>ROUND(IF('Indicator Data'!V152=0,0,IF(LOG('Indicator Data'!V152)&gt;CJ$195,10,IF(LOG('Indicator Data'!V152)&lt;CJ$194,0,10-(CJ$195-LOG('Indicator Data'!V152))/(CJ$195-CJ$194)*10))),1)</f>
        <v>4.9000000000000004</v>
      </c>
      <c r="CK149" s="56">
        <f>IF('Indicator Data'!V152/'Indicator Data'!$CK152&gt;1,1,'Indicator Data'!V152/'Indicator Data'!$CK152)</f>
        <v>0.13677711527263131</v>
      </c>
      <c r="CL149" s="55">
        <f t="shared" si="246"/>
        <v>1.4</v>
      </c>
      <c r="CM149" s="55">
        <f t="shared" si="272"/>
        <v>3.3</v>
      </c>
      <c r="CN149" s="55">
        <f>ROUND(IF('Indicator Data'!W152=0,0,IF(LOG('Indicator Data'!W152)&gt;CN$195,10,IF(LOG('Indicator Data'!W152)&lt;CN$194,0,10-(CN$195-LOG('Indicator Data'!W152))/(CN$195-CN$194)*10))),1)</f>
        <v>5.9</v>
      </c>
      <c r="CO149" s="56">
        <f>'Indicator Data'!W152/'Indicator Data'!$CK152</f>
        <v>0.6507049005682406</v>
      </c>
      <c r="CP149" s="55">
        <f t="shared" si="247"/>
        <v>6.5</v>
      </c>
      <c r="CQ149" s="55">
        <f t="shared" si="273"/>
        <v>6.2</v>
      </c>
      <c r="CR149" s="55">
        <f t="shared" si="248"/>
        <v>3.5</v>
      </c>
      <c r="CS149" s="55">
        <f>IF('Indicator Data'!BZ152="No data","x",ROUND(IF('Indicator Data'!BZ152&gt;CS$195,0,IF('Indicator Data'!BZ152&lt;CS$194,10,(CS$195-'Indicator Data'!BZ152)/(CS$195-CS$194)*10)),1))</f>
        <v>0.2</v>
      </c>
      <c r="CT149" s="55">
        <f>IF('Indicator Data'!CA152="No data","x",ROUND(IF('Indicator Data'!CA152&gt;CT$195,0,IF('Indicator Data'!CA152&lt;CT$194,10,(CT$195-'Indicator Data'!CA152)/(CT$195-CT$194)*10)),1))</f>
        <v>0.4</v>
      </c>
      <c r="CU149" s="55" t="str">
        <f>IF('Indicator Data'!AC152="No data","x",ROUND(IF('Indicator Data'!AC152&gt;CU$195,0,IF('Indicator Data'!AC152&lt;CU$194,10,(CU$195-'Indicator Data'!AC152)/(CU$195-CU$194)*10)),1))</f>
        <v>x</v>
      </c>
      <c r="CV149" s="55">
        <f t="shared" si="249"/>
        <v>0.3</v>
      </c>
      <c r="CW149" s="55">
        <f>IF('Indicator Data'!X152="No data","x",ROUND(IF(LOG('Indicator Data'!X152)&gt;CW$195,10,IF(LOG('Indicator Data'!X152)&lt;CW$194,0,10-(CW$195-LOG('Indicator Data'!X152))/(CW$195-CW$194)*10)),1))</f>
        <v>6.1</v>
      </c>
      <c r="CX149" s="55">
        <f>IF('Indicator Data'!Y152="No data","x",ROUND(IF('Indicator Data'!Y152&gt;CX$195,10,IF('Indicator Data'!Y152&lt;CX$194,0,10-(CX$195-'Indicator Data'!Y152)/(CX$195-CX$194)*10)),1))</f>
        <v>0</v>
      </c>
      <c r="CY149" s="55">
        <f>IF('Indicator Data'!Z152="No data","x",ROUND(IF('Indicator Data'!Z152&gt;CY$195,10,IF('Indicator Data'!Z152&lt;CY$194,0,10-(CY$195-'Indicator Data'!Z152)/(CY$195-CY$194)*10)),1))</f>
        <v>1.8</v>
      </c>
      <c r="CZ149" s="55" t="str">
        <f>IF('Indicator Data'!AA152="No data","x",ROUND(IF('Indicator Data'!AA152&gt;CZ$195,10,IF('Indicator Data'!AA152&lt;CZ$194,0,10-(CZ$195-'Indicator Data'!AA152)/(CZ$195-CZ$194)*10)),1))</f>
        <v>x</v>
      </c>
      <c r="DA149" s="55">
        <f t="shared" si="274"/>
        <v>2.6</v>
      </c>
      <c r="DB149" s="55">
        <f t="shared" si="275"/>
        <v>1.8</v>
      </c>
      <c r="DC149" s="55" t="str">
        <f>IF('Indicator Data'!AF152="No data","x",ROUND(IF('Indicator Data'!AF152&gt;DC$195,10,IF('Indicator Data'!AF152&lt;DC$194,0,10-(DC$195-'Indicator Data'!AF152)/(DC$195-DC$194)*10)),1))</f>
        <v>x</v>
      </c>
      <c r="DD149" s="55">
        <f>IF('Indicator Data'!AG152="No data","x",ROUND(IF('Indicator Data'!AG152&gt;DD$195,10,IF('Indicator Data'!AG152&lt;DD$194,0,10-(DD$195-'Indicator Data'!AG152)/(DD$195-DD$194)*10)),1))</f>
        <v>6</v>
      </c>
      <c r="DE149" s="55">
        <f t="shared" si="276"/>
        <v>3.5</v>
      </c>
      <c r="DF149" s="55">
        <f>IF('Indicator Data'!AB152="No data","x",ROUND(IF('Indicator Data'!AB152&gt;DF$195,10,IF('Indicator Data'!AB152&lt;DF$194,0,10-(DF$195-'Indicator Data'!AB152)/(DF$195-DF$194)*10)),1))</f>
        <v>0</v>
      </c>
      <c r="DG149" s="55">
        <f t="shared" si="277"/>
        <v>0.2</v>
      </c>
      <c r="DH149" s="183">
        <f>IF('Indicator Data'!AD152="No data","x",'Indicator Data'!AD152/'Indicator Data'!$CJ152)</f>
        <v>6.0884962936278812E-5</v>
      </c>
      <c r="DI149" s="55">
        <f t="shared" si="278"/>
        <v>9.4</v>
      </c>
      <c r="DJ149" s="55">
        <f>IF('Indicator Data'!AE152="No data","x",ROUND(IF('Indicator Data'!AE152&gt;DJ$195,0,IF('Indicator Data'!AE152&lt;DJ$194,10,(DJ$195-'Indicator Data'!AE152)/(DJ$195-DJ$194)*10)),1))</f>
        <v>0</v>
      </c>
      <c r="DK149" s="55">
        <f t="shared" si="279"/>
        <v>4.7</v>
      </c>
      <c r="DL149" s="55">
        <f t="shared" si="280"/>
        <v>2.8</v>
      </c>
      <c r="DM149" s="57">
        <f t="shared" si="250"/>
        <v>2.7</v>
      </c>
      <c r="DN149" s="58">
        <f t="shared" si="251"/>
        <v>3.5</v>
      </c>
      <c r="DO149" s="55">
        <f>ROUND(IF('Indicator Data'!AH152=0,0,IF('Indicator Data'!AH152&gt;DO$195,10,IF('Indicator Data'!AH152&lt;DO$194,0,10-(DO$195-'Indicator Data'!AH152)/(DO$195-DO$194)*10))),1)</f>
        <v>0</v>
      </c>
      <c r="DP149" s="55">
        <f>ROUND(IF('Indicator Data'!AI152=0,0,IF(LOG('Indicator Data'!AI152)&gt;LOG(DP$195),10,IF(LOG('Indicator Data'!AI152)&lt;LOG(DP$194),0,10-(LOG(DP$195)-LOG('Indicator Data'!AI152))/(LOG(DP$195)-LOG(DP$194))*10))),1)</f>
        <v>0</v>
      </c>
      <c r="DQ149" s="57">
        <f t="shared" si="252"/>
        <v>0</v>
      </c>
      <c r="DR149" s="55">
        <f>'Indicator Data'!AJ152</f>
        <v>0</v>
      </c>
      <c r="DS149" s="55">
        <f>'Indicator Data'!AK152</f>
        <v>0</v>
      </c>
      <c r="DT149" s="57">
        <f t="shared" si="253"/>
        <v>0</v>
      </c>
      <c r="DU149" s="58">
        <f t="shared" si="254"/>
        <v>0</v>
      </c>
      <c r="DV149" s="15"/>
      <c r="DW149" s="103"/>
    </row>
    <row r="150" spans="1:128" s="4" customFormat="1" x14ac:dyDescent="0.3">
      <c r="A150" s="121" t="str">
        <f>'Indicator Data'!A153</f>
        <v>Sao Tome and Principe</v>
      </c>
      <c r="B150" s="59" t="str">
        <f>'Indicator Data'!B153</f>
        <v>STP</v>
      </c>
      <c r="C150" s="55">
        <f>ROUND(IF('Indicator Data'!C153=0,0.1,IF(LOG('Indicator Data'!C153)&gt;C$195,10,IF(LOG('Indicator Data'!C153)&lt;C$194,0,10-(C$195-LOG('Indicator Data'!C153))/(C$195-C$194)*10))),1)</f>
        <v>0.1</v>
      </c>
      <c r="D150" s="55">
        <f>ROUND(IF('Indicator Data'!D153=0,0.1,IF(LOG('Indicator Data'!D153)&gt;D$195,10,IF(LOG('Indicator Data'!D153)&lt;D$194,0,10-(D$195-LOG('Indicator Data'!D153))/(D$195-D$194)*10))),1)</f>
        <v>0.1</v>
      </c>
      <c r="E150" s="55">
        <f t="shared" si="214"/>
        <v>0.1</v>
      </c>
      <c r="F150" s="55">
        <f>IF('Indicator Data'!E153="No data",0.1,(ROUND(IF('Indicator Data'!E153=0,0,IF(LOG('Indicator Data'!E153)&gt;F$195,10,IF(LOG('Indicator Data'!E153)&lt;F$194,0,10-(F$195-LOG('Indicator Data'!E153))/(F$195-F$194)*10))),1)))</f>
        <v>0.1</v>
      </c>
      <c r="G150" s="55">
        <f>ROUND(IF('Indicator Data'!F153=0,0,IF(LOG('Indicator Data'!F153)&gt;G$195,10,IF(LOG('Indicator Data'!F153)&lt;G$194,0,10-(G$195-LOG('Indicator Data'!F153))/(G$195-G$194)*10))),1)</f>
        <v>0</v>
      </c>
      <c r="H150" s="55">
        <f>ROUND(IF('Indicator Data'!G153=0,0,IF(LOG('Indicator Data'!G153)&gt;H$195,10,IF(LOG('Indicator Data'!G153)&lt;H$194,0,10-(H$195-LOG('Indicator Data'!G153))/(H$195-H$194)*10))),1)</f>
        <v>0</v>
      </c>
      <c r="I150" s="55">
        <f>ROUND(IF('Indicator Data'!H153=0,0,IF(LOG('Indicator Data'!H153)&gt;I$195,10,IF(LOG('Indicator Data'!H153)&lt;I$194,0,10-(I$195-LOG('Indicator Data'!H153))/(I$195-I$194)*10))),1)</f>
        <v>0</v>
      </c>
      <c r="J150" s="55">
        <f t="shared" si="215"/>
        <v>0</v>
      </c>
      <c r="K150" s="55">
        <f>ROUND(IF('Indicator Data'!I153=0,0,IF(LOG('Indicator Data'!I153)&gt;K$195,10,IF(LOG('Indicator Data'!I153)&lt;K$194,0,10-(K$195-LOG('Indicator Data'!I153))/(K$195-K$194)*10))),1)</f>
        <v>0</v>
      </c>
      <c r="L150" s="55">
        <f t="shared" si="216"/>
        <v>0</v>
      </c>
      <c r="M150" s="55">
        <f>ROUND(IF('Indicator Data'!J153=0,0,IF(LOG('Indicator Data'!J153)&gt;M$195,10,IF(LOG('Indicator Data'!J153)&lt;M$194,0,10-(M$195-LOG('Indicator Data'!J153))/(M$195-M$194)*10))),1)</f>
        <v>0</v>
      </c>
      <c r="N150" s="56">
        <f>'Indicator Data'!C153/'Indicator Data'!$CK153</f>
        <v>0</v>
      </c>
      <c r="O150" s="56">
        <f>'Indicator Data'!D153/'Indicator Data'!$CK153</f>
        <v>0</v>
      </c>
      <c r="P150" s="56" t="str">
        <f>IF(F150=0.1,"x",'Indicator Data'!E153/'Indicator Data'!$CK153)</f>
        <v>x</v>
      </c>
      <c r="Q150" s="56">
        <f>'Indicator Data'!F153/'Indicator Data'!$CK153</f>
        <v>0</v>
      </c>
      <c r="R150" s="56">
        <f>'Indicator Data'!G153/'Indicator Data'!$CK153</f>
        <v>0</v>
      </c>
      <c r="S150" s="56">
        <f>'Indicator Data'!H153/'Indicator Data'!$CK153</f>
        <v>0</v>
      </c>
      <c r="T150" s="56">
        <f>'Indicator Data'!I153/'Indicator Data'!$CK153</f>
        <v>0</v>
      </c>
      <c r="U150" s="56">
        <f>'Indicator Data'!J153/'Indicator Data'!$CK153</f>
        <v>0</v>
      </c>
      <c r="V150" s="55">
        <f t="shared" si="217"/>
        <v>0</v>
      </c>
      <c r="W150" s="55">
        <f t="shared" si="218"/>
        <v>0</v>
      </c>
      <c r="X150" s="55">
        <f t="shared" si="219"/>
        <v>0</v>
      </c>
      <c r="Y150" s="55">
        <f t="shared" si="220"/>
        <v>0.1</v>
      </c>
      <c r="Z150" s="55">
        <f t="shared" si="221"/>
        <v>0</v>
      </c>
      <c r="AA150" s="55">
        <f t="shared" si="222"/>
        <v>0</v>
      </c>
      <c r="AB150" s="55">
        <f t="shared" si="223"/>
        <v>0</v>
      </c>
      <c r="AC150" s="55">
        <f t="shared" si="224"/>
        <v>0</v>
      </c>
      <c r="AD150" s="55">
        <f t="shared" si="225"/>
        <v>0</v>
      </c>
      <c r="AE150" s="55">
        <f t="shared" si="226"/>
        <v>0</v>
      </c>
      <c r="AF150" s="55">
        <f t="shared" si="227"/>
        <v>0</v>
      </c>
      <c r="AG150" s="55">
        <f>ROUND(IF('Indicator Data'!K153=0,0,IF('Indicator Data'!K153&gt;AG$195,10,IF('Indicator Data'!K153&lt;AG$194,0,10-(AG$195-'Indicator Data'!K153)/(AG$195-AG$194)*10))),1)</f>
        <v>0</v>
      </c>
      <c r="AH150" s="55">
        <f t="shared" si="228"/>
        <v>0.1</v>
      </c>
      <c r="AI150" s="55">
        <f t="shared" si="229"/>
        <v>0.1</v>
      </c>
      <c r="AJ150" s="55">
        <f t="shared" si="230"/>
        <v>0</v>
      </c>
      <c r="AK150" s="55">
        <f t="shared" si="231"/>
        <v>0</v>
      </c>
      <c r="AL150" s="55">
        <f t="shared" si="232"/>
        <v>0</v>
      </c>
      <c r="AM150" s="55">
        <f t="shared" si="233"/>
        <v>0</v>
      </c>
      <c r="AN150" s="55">
        <f t="shared" si="234"/>
        <v>0</v>
      </c>
      <c r="AO150" s="182">
        <f t="shared" si="235"/>
        <v>0.1</v>
      </c>
      <c r="AP150" s="182">
        <f t="shared" si="255"/>
        <v>0.1</v>
      </c>
      <c r="AQ150" s="182">
        <f t="shared" si="236"/>
        <v>0</v>
      </c>
      <c r="AR150" s="182">
        <f t="shared" si="237"/>
        <v>0</v>
      </c>
      <c r="AS150" s="55">
        <f t="shared" si="238"/>
        <v>0</v>
      </c>
      <c r="AT150" s="55" t="str">
        <f>IF('Indicator Data'!L153="No data","x",IF('Indicator Data'!CL153&lt;1000,"x",ROUND((IF('Indicator Data'!L153&gt;AT$195,10,IF('Indicator Data'!L153&lt;AT$194,0,10-(AT$195-'Indicator Data'!L153)/(AT$195-AT$194)*10))),1)))</f>
        <v>x</v>
      </c>
      <c r="AU150" s="182">
        <f t="shared" si="239"/>
        <v>0</v>
      </c>
      <c r="AV150" s="55">
        <f>IF('Indicator Data'!M153="No data","x",ROUND(IF('Indicator Data'!M153=0,0,IF(LOG('Indicator Data'!M153)&gt;AV$195,10,IF(LOG('Indicator Data'!M153)&lt;AV$194,0,10-(AV$195-LOG('Indicator Data'!M153))/(AV$195-AV$194)*10))),1))</f>
        <v>5.2</v>
      </c>
      <c r="AW150" s="56">
        <f>IF(AV150="x","x",'Indicator Data'!M153/'Indicator Data'!$CK153)</f>
        <v>0.21707250598285208</v>
      </c>
      <c r="AX150" s="55">
        <f t="shared" si="256"/>
        <v>2.4</v>
      </c>
      <c r="AY150" s="55">
        <f t="shared" si="257"/>
        <v>3.9</v>
      </c>
      <c r="AZ150" s="55">
        <f>IF('Indicator Data'!N153="No data","x",ROUND(IF('Indicator Data'!N153=0,0,IF(LOG('Indicator Data'!N153)&gt;AZ$195,10,IF(LOG('Indicator Data'!N153)&lt;AZ$194,0,10-(AZ$195-LOG('Indicator Data'!N153))/(AZ$195-AZ$194)*10))),1))</f>
        <v>0</v>
      </c>
      <c r="BA150" s="56">
        <f>IF(AZ150="x","x",'Indicator Data'!N153/'Indicator Data'!$CK153)</f>
        <v>0</v>
      </c>
      <c r="BB150" s="55">
        <f t="shared" si="258"/>
        <v>0</v>
      </c>
      <c r="BC150" s="55">
        <f t="shared" si="259"/>
        <v>0</v>
      </c>
      <c r="BD150" s="55">
        <f>IF('Indicator Data'!O153="No data","x",ROUND(IF('Indicator Data'!O153=0,0,IF(LOG('Indicator Data'!O153)&gt;BD$195,10,IF(LOG('Indicator Data'!O153)&lt;BD$194,0,10-(BD$195-LOG('Indicator Data'!O153))/(BD$195-BD$194)*10))),1))</f>
        <v>0</v>
      </c>
      <c r="BE150" s="56">
        <f>IF(BD150="x","x",'Indicator Data'!O153/'Indicator Data'!$CK153)</f>
        <v>0</v>
      </c>
      <c r="BF150" s="55">
        <f t="shared" si="260"/>
        <v>0</v>
      </c>
      <c r="BG150" s="55">
        <f t="shared" si="261"/>
        <v>0</v>
      </c>
      <c r="BH150" s="55">
        <f>IF('Indicator Data'!P153="No data","x",ROUND(IF('Indicator Data'!P153=0,0,IF(LOG('Indicator Data'!P153)&gt;BH$195,10,IF(LOG('Indicator Data'!P153)&lt;BH$194,0,10-(BH$195-LOG('Indicator Data'!P153))/(BH$195-BH$194)*10))),1))</f>
        <v>5.7</v>
      </c>
      <c r="BI150" s="56">
        <f>IF(BH150="x","x",'Indicator Data'!P153/'Indicator Data'!$CK153)</f>
        <v>0.1448092202906317</v>
      </c>
      <c r="BJ150" s="55">
        <f t="shared" si="262"/>
        <v>10</v>
      </c>
      <c r="BK150" s="55">
        <f t="shared" si="263"/>
        <v>8.6999999999999993</v>
      </c>
      <c r="BL150" s="55">
        <f t="shared" si="264"/>
        <v>4.3</v>
      </c>
      <c r="BM150" s="55">
        <f>ROUND(IF('Indicator Data'!Q153=0,0,IF(LOG('Indicator Data'!Q153)&gt;BM$195,10,IF(LOG('Indicator Data'!Q153)&lt;BM$194,0,10-(BM$195-LOG('Indicator Data'!Q153))/(BM$195-BM$194)*10))),1)</f>
        <v>6.1</v>
      </c>
      <c r="BN150" s="55">
        <f>ROUND(IF('Indicator Data'!R153=0,0,IF(LOG('Indicator Data'!R153)&gt;BN$195,10,IF(LOG('Indicator Data'!R153)&lt;BN$194,0,10-(BN$195-LOG('Indicator Data'!R153))/(BN$195-BN$194)*10))),1)</f>
        <v>0</v>
      </c>
      <c r="BO150" s="55">
        <f t="shared" si="265"/>
        <v>2.0333333333333332</v>
      </c>
      <c r="BP150" s="56">
        <f>'Indicator Data'!Q153/'Indicator Data'!$CK153</f>
        <v>0.90360610263522889</v>
      </c>
      <c r="BQ150" s="56">
        <f>'Indicator Data'!R153/'Indicator Data'!$CK153</f>
        <v>0</v>
      </c>
      <c r="BR150" s="55">
        <f t="shared" si="240"/>
        <v>9</v>
      </c>
      <c r="BS150" s="55">
        <f t="shared" si="241"/>
        <v>0</v>
      </c>
      <c r="BT150" s="55">
        <f t="shared" si="242"/>
        <v>3</v>
      </c>
      <c r="BU150" s="55">
        <f t="shared" si="266"/>
        <v>2.5</v>
      </c>
      <c r="BV150" s="55">
        <f>ROUND(IF('Indicator Data'!S153=0,0,IF(LOG('Indicator Data'!S153)&gt;BV$195,10,IF(LOG('Indicator Data'!S153)&lt;BV$194,0,10-(BV$195-LOG('Indicator Data'!S153))/(BV$195-BV$194)*10))),1)</f>
        <v>0</v>
      </c>
      <c r="BW150" s="55">
        <f>ROUND(IF('Indicator Data'!T153=0,0,IF(LOG('Indicator Data'!T153)&gt;BW$195,10,IF(LOG('Indicator Data'!T153)&lt;BW$194,0,10-(BW$195-LOG('Indicator Data'!T153))/(BW$195-BW$194)*10))),1)</f>
        <v>6</v>
      </c>
      <c r="BX150" s="55">
        <f t="shared" si="267"/>
        <v>4</v>
      </c>
      <c r="BY150" s="56">
        <f>'Indicator Data'!S153/'Indicator Data'!$CK153</f>
        <v>0</v>
      </c>
      <c r="BZ150" s="56">
        <f>'Indicator Data'!T153/'Indicator Data'!$CK153</f>
        <v>0.86648909343084102</v>
      </c>
      <c r="CA150" s="55">
        <f t="shared" si="243"/>
        <v>0</v>
      </c>
      <c r="CB150" s="55">
        <f t="shared" si="244"/>
        <v>8.6999999999999993</v>
      </c>
      <c r="CC150" s="55">
        <f t="shared" si="268"/>
        <v>5.8</v>
      </c>
      <c r="CD150" s="55">
        <f t="shared" si="269"/>
        <v>5</v>
      </c>
      <c r="CE150" s="55">
        <f t="shared" si="270"/>
        <v>3.9</v>
      </c>
      <c r="CF150" s="55">
        <f>ROUND(IF('Indicator Data'!U153=0,0,IF(LOG('Indicator Data'!U153)&gt;CF$195,10,IF(LOG('Indicator Data'!U153)&lt;CF$194,0,10-(CF$195-LOG('Indicator Data'!U153))/(CF$195-CF$194)*10))),1)</f>
        <v>5.5</v>
      </c>
      <c r="CG150" s="56">
        <f>'Indicator Data'!U153/'Indicator Data'!$CK153</f>
        <v>0.35476295549111081</v>
      </c>
      <c r="CH150" s="55">
        <f t="shared" si="245"/>
        <v>3.9</v>
      </c>
      <c r="CI150" s="55">
        <f t="shared" si="271"/>
        <v>4.8</v>
      </c>
      <c r="CJ150" s="55">
        <f>ROUND(IF('Indicator Data'!V153=0,0,IF(LOG('Indicator Data'!V153)&gt;CJ$195,10,IF(LOG('Indicator Data'!V153)&lt;CJ$194,0,10-(CJ$195-LOG('Indicator Data'!V153))/(CJ$195-CJ$194)*10))),1)</f>
        <v>5.4</v>
      </c>
      <c r="CK150" s="56">
        <f>IF('Indicator Data'!V153/'Indicator Data'!$CK153&gt;1,1,'Indicator Data'!V153/'Indicator Data'!$CK153)</f>
        <v>0.31900008819873493</v>
      </c>
      <c r="CL150" s="55">
        <f t="shared" si="246"/>
        <v>3.2</v>
      </c>
      <c r="CM150" s="55">
        <f t="shared" si="272"/>
        <v>4.4000000000000004</v>
      </c>
      <c r="CN150" s="55">
        <f>ROUND(IF('Indicator Data'!W153=0,0,IF(LOG('Indicator Data'!W153)&gt;CN$195,10,IF(LOG('Indicator Data'!W153)&lt;CN$194,0,10-(CN$195-LOG('Indicator Data'!W153))/(CN$195-CN$194)*10))),1)</f>
        <v>6</v>
      </c>
      <c r="CO150" s="56">
        <f>'Indicator Data'!W153/'Indicator Data'!$CK153</f>
        <v>0.89678721716471232</v>
      </c>
      <c r="CP150" s="55">
        <f t="shared" si="247"/>
        <v>9</v>
      </c>
      <c r="CQ150" s="55">
        <f t="shared" si="273"/>
        <v>7.8</v>
      </c>
      <c r="CR150" s="55">
        <f t="shared" si="248"/>
        <v>5.5</v>
      </c>
      <c r="CS150" s="55">
        <f>IF('Indicator Data'!BZ153="No data","x",ROUND(IF('Indicator Data'!BZ153&gt;CS$195,0,IF('Indicator Data'!BZ153&lt;CS$194,10,(CS$195-'Indicator Data'!BZ153)/(CS$195-CS$194)*10)),1))</f>
        <v>6.3</v>
      </c>
      <c r="CT150" s="55">
        <f>IF('Indicator Data'!CA153="No data","x",ROUND(IF('Indicator Data'!CA153&gt;CT$195,0,IF('Indicator Data'!CA153&lt;CT$194,10,(CT$195-'Indicator Data'!CA153)/(CT$195-CT$194)*10)),1))</f>
        <v>2.6</v>
      </c>
      <c r="CU150" s="55">
        <f>IF('Indicator Data'!AC153="No data","x",ROUND(IF('Indicator Data'!AC153&gt;CU$195,0,IF('Indicator Data'!AC153&lt;CU$194,10,(CU$195-'Indicator Data'!AC153)/(CU$195-CU$194)*10)),1))</f>
        <v>5.9</v>
      </c>
      <c r="CV150" s="55">
        <f t="shared" si="249"/>
        <v>4.9000000000000004</v>
      </c>
      <c r="CW150" s="55">
        <f>IF('Indicator Data'!X153="No data","x",ROUND(IF(LOG('Indicator Data'!X153)&gt;CW$195,10,IF(LOG('Indicator Data'!X153)&lt;CW$194,0,10-(CW$195-LOG('Indicator Data'!X153))/(CW$195-CW$194)*10)),1))</f>
        <v>7.8</v>
      </c>
      <c r="CX150" s="55">
        <f>IF('Indicator Data'!Y153="No data","x",ROUND(IF('Indicator Data'!Y153&gt;CX$195,10,IF('Indicator Data'!Y153&lt;CX$194,0,10-(CX$195-'Indicator Data'!Y153)/(CX$195-CX$194)*10)),1))</f>
        <v>6.1</v>
      </c>
      <c r="CY150" s="55">
        <f>IF('Indicator Data'!Z153="No data","x",ROUND(IF('Indicator Data'!Z153&gt;CY$195,10,IF('Indicator Data'!Z153&lt;CY$194,0,10-(CY$195-'Indicator Data'!Z153)/(CY$195-CY$194)*10)),1))</f>
        <v>7.3</v>
      </c>
      <c r="CZ150" s="55">
        <f>IF('Indicator Data'!AA153="No data","x",ROUND(IF('Indicator Data'!AA153&gt;CZ$195,10,IF('Indicator Data'!AA153&lt;CZ$194,0,10-(CZ$195-'Indicator Data'!AA153)/(CZ$195-CZ$194)*10)),1))</f>
        <v>4.5999999999999996</v>
      </c>
      <c r="DA150" s="55">
        <f t="shared" si="274"/>
        <v>6.5</v>
      </c>
      <c r="DB150" s="55">
        <f t="shared" si="275"/>
        <v>6</v>
      </c>
      <c r="DC150" s="55">
        <f>IF('Indicator Data'!AF153="No data","x",ROUND(IF('Indicator Data'!AF153&gt;DC$195,10,IF('Indicator Data'!AF153&lt;DC$194,0,10-(DC$195-'Indicator Data'!AF153)/(DC$195-DC$194)*10)),1))</f>
        <v>9.6</v>
      </c>
      <c r="DD150" s="55">
        <f>IF('Indicator Data'!AG153="No data","x",ROUND(IF('Indicator Data'!AG153&gt;DD$195,10,IF('Indicator Data'!AG153&lt;DD$194,0,10-(DD$195-'Indicator Data'!AG153)/(DD$195-DD$194)*10)),1))</f>
        <v>6.5</v>
      </c>
      <c r="DE150" s="55">
        <f t="shared" si="276"/>
        <v>7</v>
      </c>
      <c r="DF150" s="55">
        <f>IF('Indicator Data'!AB153="No data","x",ROUND(IF('Indicator Data'!AB153&gt;DF$195,10,IF('Indicator Data'!AB153&lt;DF$194,0,10-(DF$195-'Indicator Data'!AB153)/(DF$195-DF$194)*10)),1))</f>
        <v>10</v>
      </c>
      <c r="DG150" s="55">
        <f t="shared" si="277"/>
        <v>6.2</v>
      </c>
      <c r="DH150" s="183">
        <f>IF('Indicator Data'!AD153="No data","x",'Indicator Data'!AD153/'Indicator Data'!$CJ153)</f>
        <v>3.0225810051709385E-4</v>
      </c>
      <c r="DI150" s="55">
        <f t="shared" si="278"/>
        <v>7</v>
      </c>
      <c r="DJ150" s="55">
        <f>IF('Indicator Data'!AE153="No data","x",ROUND(IF('Indicator Data'!AE153&gt;DJ$195,0,IF('Indicator Data'!AE153&lt;DJ$194,10,(DJ$195-'Indicator Data'!AE153)/(DJ$195-DJ$194)*10)),1))</f>
        <v>10</v>
      </c>
      <c r="DK150" s="55">
        <f t="shared" si="279"/>
        <v>8.5</v>
      </c>
      <c r="DL150" s="55">
        <f t="shared" si="280"/>
        <v>7.2</v>
      </c>
      <c r="DM150" s="57">
        <f t="shared" si="250"/>
        <v>5.9</v>
      </c>
      <c r="DN150" s="58">
        <f t="shared" si="251"/>
        <v>1.3</v>
      </c>
      <c r="DO150" s="55">
        <f>ROUND(IF('Indicator Data'!AH153=0,0,IF('Indicator Data'!AH153&gt;DO$195,10,IF('Indicator Data'!AH153&lt;DO$194,0,10-(DO$195-'Indicator Data'!AH153)/(DO$195-DO$194)*10))),1)</f>
        <v>0</v>
      </c>
      <c r="DP150" s="55">
        <f>ROUND(IF('Indicator Data'!AI153=0,0,IF(LOG('Indicator Data'!AI153)&gt;LOG(DP$195),10,IF(LOG('Indicator Data'!AI153)&lt;LOG(DP$194),0,10-(LOG(DP$195)-LOG('Indicator Data'!AI153))/(LOG(DP$195)-LOG(DP$194))*10))),1)</f>
        <v>0</v>
      </c>
      <c r="DQ150" s="57">
        <f t="shared" si="252"/>
        <v>0</v>
      </c>
      <c r="DR150" s="55">
        <f>'Indicator Data'!AJ153</f>
        <v>0</v>
      </c>
      <c r="DS150" s="55">
        <f>'Indicator Data'!AK153</f>
        <v>0</v>
      </c>
      <c r="DT150" s="57">
        <f t="shared" si="253"/>
        <v>0</v>
      </c>
      <c r="DU150" s="58">
        <f t="shared" si="254"/>
        <v>0</v>
      </c>
      <c r="DV150" s="15"/>
      <c r="DW150" s="103"/>
    </row>
    <row r="151" spans="1:128" s="4" customFormat="1" x14ac:dyDescent="0.3">
      <c r="A151" s="121" t="str">
        <f>'Indicator Data'!A154</f>
        <v>Saudi Arabia</v>
      </c>
      <c r="B151" s="59" t="str">
        <f>'Indicator Data'!B154</f>
        <v>SAU</v>
      </c>
      <c r="C151" s="55">
        <f>ROUND(IF('Indicator Data'!C154=0,0.1,IF(LOG('Indicator Data'!C154)&gt;C$195,10,IF(LOG('Indicator Data'!C154)&lt;C$194,0,10-(C$195-LOG('Indicator Data'!C154))/(C$195-C$194)*10))),1)</f>
        <v>6</v>
      </c>
      <c r="D151" s="55">
        <f>ROUND(IF('Indicator Data'!D154=0,0.1,IF(LOG('Indicator Data'!D154)&gt;D$195,10,IF(LOG('Indicator Data'!D154)&lt;D$194,0,10-(D$195-LOG('Indicator Data'!D154))/(D$195-D$194)*10))),1)</f>
        <v>1.1000000000000001</v>
      </c>
      <c r="E151" s="55">
        <f t="shared" si="214"/>
        <v>4</v>
      </c>
      <c r="F151" s="55">
        <f>IF('Indicator Data'!E154="No data",0.1,(ROUND(IF('Indicator Data'!E154=0,0,IF(LOG('Indicator Data'!E154)&gt;F$195,10,IF(LOG('Indicator Data'!E154)&lt;F$194,0,10-(F$195-LOG('Indicator Data'!E154))/(F$195-F$194)*10))),1)))</f>
        <v>6</v>
      </c>
      <c r="G151" s="55">
        <f>ROUND(IF('Indicator Data'!F154=0,0,IF(LOG('Indicator Data'!F154)&gt;G$195,10,IF(LOG('Indicator Data'!F154)&lt;G$194,0,10-(G$195-LOG('Indicator Data'!F154))/(G$195-G$194)*10))),1)</f>
        <v>0</v>
      </c>
      <c r="H151" s="55">
        <f>ROUND(IF('Indicator Data'!G154=0,0,IF(LOG('Indicator Data'!G154)&gt;H$195,10,IF(LOG('Indicator Data'!G154)&lt;H$194,0,10-(H$195-LOG('Indicator Data'!G154))/(H$195-H$194)*10))),1)</f>
        <v>0</v>
      </c>
      <c r="I151" s="55">
        <f>ROUND(IF('Indicator Data'!H154=0,0,IF(LOG('Indicator Data'!H154)&gt;I$195,10,IF(LOG('Indicator Data'!H154)&lt;I$194,0,10-(I$195-LOG('Indicator Data'!H154))/(I$195-I$194)*10))),1)</f>
        <v>0</v>
      </c>
      <c r="J151" s="55">
        <f t="shared" si="215"/>
        <v>0</v>
      </c>
      <c r="K151" s="55">
        <f>ROUND(IF('Indicator Data'!I154=0,0,IF(LOG('Indicator Data'!I154)&gt;K$195,10,IF(LOG('Indicator Data'!I154)&lt;K$194,0,10-(K$195-LOG('Indicator Data'!I154))/(K$195-K$194)*10))),1)</f>
        <v>0</v>
      </c>
      <c r="L151" s="55">
        <f t="shared" si="216"/>
        <v>0</v>
      </c>
      <c r="M151" s="55">
        <f>ROUND(IF('Indicator Data'!J154=0,0,IF(LOG('Indicator Data'!J154)&gt;M$195,10,IF(LOG('Indicator Data'!J154)&lt;M$194,0,10-(M$195-LOG('Indicator Data'!J154))/(M$195-M$194)*10))),1)</f>
        <v>0</v>
      </c>
      <c r="N151" s="56">
        <f>'Indicator Data'!C154/'Indicator Data'!$CK154</f>
        <v>8.032614519816926E-5</v>
      </c>
      <c r="O151" s="56">
        <f>'Indicator Data'!D154/'Indicator Data'!$CK154</f>
        <v>6.751498396100136E-7</v>
      </c>
      <c r="P151" s="56">
        <f>IF(F151=0.1,"x",'Indicator Data'!E154/'Indicator Data'!$CK154)</f>
        <v>7.6162084179149769E-4</v>
      </c>
      <c r="Q151" s="56">
        <f>'Indicator Data'!F154/'Indicator Data'!$CK154</f>
        <v>0</v>
      </c>
      <c r="R151" s="56">
        <f>'Indicator Data'!G154/'Indicator Data'!$CK154</f>
        <v>0</v>
      </c>
      <c r="S151" s="56">
        <f>'Indicator Data'!H154/'Indicator Data'!$CK154</f>
        <v>0</v>
      </c>
      <c r="T151" s="56">
        <f>'Indicator Data'!I154/'Indicator Data'!$CK154</f>
        <v>0</v>
      </c>
      <c r="U151" s="56">
        <f>'Indicator Data'!J154/'Indicator Data'!$CK154</f>
        <v>0</v>
      </c>
      <c r="V151" s="55">
        <f t="shared" si="217"/>
        <v>0.4</v>
      </c>
      <c r="W151" s="55">
        <f t="shared" si="218"/>
        <v>0</v>
      </c>
      <c r="X151" s="55">
        <f t="shared" si="219"/>
        <v>0.2</v>
      </c>
      <c r="Y151" s="55">
        <f t="shared" si="220"/>
        <v>0.5</v>
      </c>
      <c r="Z151" s="55">
        <f t="shared" si="221"/>
        <v>0</v>
      </c>
      <c r="AA151" s="55">
        <f t="shared" si="222"/>
        <v>0</v>
      </c>
      <c r="AB151" s="55">
        <f t="shared" si="223"/>
        <v>0</v>
      </c>
      <c r="AC151" s="55">
        <f t="shared" si="224"/>
        <v>0</v>
      </c>
      <c r="AD151" s="55">
        <f t="shared" si="225"/>
        <v>0</v>
      </c>
      <c r="AE151" s="55">
        <f t="shared" si="226"/>
        <v>0</v>
      </c>
      <c r="AF151" s="55">
        <f t="shared" si="227"/>
        <v>0</v>
      </c>
      <c r="AG151" s="55">
        <f>ROUND(IF('Indicator Data'!K154=0,0,IF('Indicator Data'!K154&gt;AG$195,10,IF('Indicator Data'!K154&lt;AG$194,0,10-(AG$195-'Indicator Data'!K154)/(AG$195-AG$194)*10))),1)</f>
        <v>0</v>
      </c>
      <c r="AH151" s="55">
        <f t="shared" si="228"/>
        <v>3.2</v>
      </c>
      <c r="AI151" s="55">
        <f t="shared" si="229"/>
        <v>0.6</v>
      </c>
      <c r="AJ151" s="55">
        <f t="shared" si="230"/>
        <v>0</v>
      </c>
      <c r="AK151" s="55">
        <f t="shared" si="231"/>
        <v>0</v>
      </c>
      <c r="AL151" s="55">
        <f t="shared" si="232"/>
        <v>0</v>
      </c>
      <c r="AM151" s="55">
        <f t="shared" si="233"/>
        <v>0</v>
      </c>
      <c r="AN151" s="55">
        <f t="shared" si="234"/>
        <v>0</v>
      </c>
      <c r="AO151" s="182">
        <f t="shared" si="235"/>
        <v>2.2999999999999998</v>
      </c>
      <c r="AP151" s="182">
        <f t="shared" si="255"/>
        <v>3.7</v>
      </c>
      <c r="AQ151" s="182">
        <f t="shared" si="236"/>
        <v>0</v>
      </c>
      <c r="AR151" s="182">
        <f t="shared" si="237"/>
        <v>0</v>
      </c>
      <c r="AS151" s="55">
        <f t="shared" si="238"/>
        <v>0</v>
      </c>
      <c r="AT151" s="55">
        <f>IF('Indicator Data'!L154="No data","x",IF('Indicator Data'!CL154&lt;1000,"x",ROUND((IF('Indicator Data'!L154&gt;AT$195,10,IF('Indicator Data'!L154&lt;AT$194,0,10-(AT$195-'Indicator Data'!L154)/(AT$195-AT$194)*10))),1)))</f>
        <v>8.1</v>
      </c>
      <c r="AU151" s="182">
        <f t="shared" si="239"/>
        <v>4.0999999999999996</v>
      </c>
      <c r="AV151" s="55">
        <f>IF('Indicator Data'!M154="No data","x",ROUND(IF('Indicator Data'!M154=0,0,IF(LOG('Indicator Data'!M154)&gt;AV$195,10,IF(LOG('Indicator Data'!M154)&lt;AV$194,0,10-(AV$195-LOG('Indicator Data'!M154))/(AV$195-AV$194)*10))),1))</f>
        <v>9</v>
      </c>
      <c r="AW151" s="56">
        <f>IF(AV151="x","x",'Indicator Data'!M154/'Indicator Data'!$CK154)</f>
        <v>0.61335596329065589</v>
      </c>
      <c r="AX151" s="55">
        <f t="shared" si="256"/>
        <v>6.8</v>
      </c>
      <c r="AY151" s="55">
        <f t="shared" si="257"/>
        <v>8.1</v>
      </c>
      <c r="AZ151" s="55" t="str">
        <f>IF('Indicator Data'!N154="No data","x",ROUND(IF('Indicator Data'!N154=0,0,IF(LOG('Indicator Data'!N154)&gt;AZ$195,10,IF(LOG('Indicator Data'!N154)&lt;AZ$194,0,10-(AZ$195-LOG('Indicator Data'!N154))/(AZ$195-AZ$194)*10))),1))</f>
        <v>x</v>
      </c>
      <c r="BA151" s="56" t="str">
        <f>IF(AZ151="x","x",'Indicator Data'!N154/'Indicator Data'!$CK154)</f>
        <v>x</v>
      </c>
      <c r="BB151" s="55" t="str">
        <f t="shared" si="258"/>
        <v>x</v>
      </c>
      <c r="BC151" s="55" t="str">
        <f t="shared" si="259"/>
        <v>x</v>
      </c>
      <c r="BD151" s="55" t="str">
        <f>IF('Indicator Data'!O154="No data","x",ROUND(IF('Indicator Data'!O154=0,0,IF(LOG('Indicator Data'!O154)&gt;BD$195,10,IF(LOG('Indicator Data'!O154)&lt;BD$194,0,10-(BD$195-LOG('Indicator Data'!O154))/(BD$195-BD$194)*10))),1))</f>
        <v>x</v>
      </c>
      <c r="BE151" s="56" t="str">
        <f>IF(BD151="x","x",'Indicator Data'!O154/'Indicator Data'!$CK154)</f>
        <v>x</v>
      </c>
      <c r="BF151" s="55" t="str">
        <f t="shared" si="260"/>
        <v>x</v>
      </c>
      <c r="BG151" s="55" t="str">
        <f t="shared" si="261"/>
        <v>x</v>
      </c>
      <c r="BH151" s="55" t="str">
        <f>IF('Indicator Data'!P154="No data","x",ROUND(IF('Indicator Data'!P154=0,0,IF(LOG('Indicator Data'!P154)&gt;BH$195,10,IF(LOG('Indicator Data'!P154)&lt;BH$194,0,10-(BH$195-LOG('Indicator Data'!P154))/(BH$195-BH$194)*10))),1))</f>
        <v>x</v>
      </c>
      <c r="BI151" s="56" t="str">
        <f>IF(BH151="x","x",'Indicator Data'!P154/'Indicator Data'!$CK154)</f>
        <v>x</v>
      </c>
      <c r="BJ151" s="55" t="str">
        <f t="shared" si="262"/>
        <v>x</v>
      </c>
      <c r="BK151" s="55" t="str">
        <f t="shared" si="263"/>
        <v>x</v>
      </c>
      <c r="BL151" s="55">
        <f t="shared" si="264"/>
        <v>8.1</v>
      </c>
      <c r="BM151" s="55">
        <f>ROUND(IF('Indicator Data'!Q154=0,0,IF(LOG('Indicator Data'!Q154)&gt;BM$195,10,IF(LOG('Indicator Data'!Q154)&lt;BM$194,0,10-(BM$195-LOG('Indicator Data'!Q154))/(BM$195-BM$194)*10))),1)</f>
        <v>6.4</v>
      </c>
      <c r="BN151" s="55">
        <f>ROUND(IF('Indicator Data'!R154=0,0,IF(LOG('Indicator Data'!R154)&gt;BN$195,10,IF(LOG('Indicator Data'!R154)&lt;BN$194,0,10-(BN$195-LOG('Indicator Data'!R154))/(BN$195-BN$194)*10))),1)</f>
        <v>0</v>
      </c>
      <c r="BO151" s="55">
        <f t="shared" si="265"/>
        <v>2.1333333333333333</v>
      </c>
      <c r="BP151" s="56">
        <f>'Indicator Data'!Q154/'Indicator Data'!$CK154</f>
        <v>1.0263549884841553E-2</v>
      </c>
      <c r="BQ151" s="56">
        <f>'Indicator Data'!R154/'Indicator Data'!$CK154</f>
        <v>0</v>
      </c>
      <c r="BR151" s="55">
        <f t="shared" si="240"/>
        <v>0.1</v>
      </c>
      <c r="BS151" s="55">
        <f t="shared" si="241"/>
        <v>0</v>
      </c>
      <c r="BT151" s="55">
        <f t="shared" si="242"/>
        <v>3.3333333333333333E-2</v>
      </c>
      <c r="BU151" s="55">
        <f t="shared" si="266"/>
        <v>1.1000000000000001</v>
      </c>
      <c r="BV151" s="55">
        <f>ROUND(IF('Indicator Data'!S154=0,0,IF(LOG('Indicator Data'!S154)&gt;BV$195,10,IF(LOG('Indicator Data'!S154)&lt;BV$194,0,10-(BV$195-LOG('Indicator Data'!S154))/(BV$195-BV$194)*10))),1)</f>
        <v>7.3</v>
      </c>
      <c r="BW151" s="55">
        <f>ROUND(IF('Indicator Data'!T154=0,0,IF(LOG('Indicator Data'!T154)&gt;BW$195,10,IF(LOG('Indicator Data'!T154)&lt;BW$194,0,10-(BW$195-LOG('Indicator Data'!T154))/(BW$195-BW$194)*10))),1)</f>
        <v>6.8</v>
      </c>
      <c r="BX151" s="55">
        <f t="shared" si="267"/>
        <v>6.9666666666666659</v>
      </c>
      <c r="BY151" s="56">
        <f>'Indicator Data'!S154/'Indicator Data'!$CK154</f>
        <v>4.0382902827075143E-2</v>
      </c>
      <c r="BZ151" s="56">
        <f>'Indicator Data'!T154/'Indicator Data'!$CK154</f>
        <v>1.9318765687559178E-2</v>
      </c>
      <c r="CA151" s="55">
        <f t="shared" si="243"/>
        <v>0.7</v>
      </c>
      <c r="CB151" s="55">
        <f t="shared" si="244"/>
        <v>0.2</v>
      </c>
      <c r="CC151" s="55">
        <f t="shared" si="268"/>
        <v>0.36666666666666664</v>
      </c>
      <c r="CD151" s="55">
        <f t="shared" si="269"/>
        <v>4.4000000000000004</v>
      </c>
      <c r="CE151" s="55">
        <f t="shared" si="270"/>
        <v>2.9</v>
      </c>
      <c r="CF151" s="55">
        <f>ROUND(IF('Indicator Data'!U154=0,0,IF(LOG('Indicator Data'!U154)&gt;CF$195,10,IF(LOG('Indicator Data'!U154)&lt;CF$194,0,10-(CF$195-LOG('Indicator Data'!U154))/(CF$195-CF$194)*10))),1)</f>
        <v>8.1999999999999993</v>
      </c>
      <c r="CG151" s="56">
        <f>'Indicator Data'!U154/'Indicator Data'!$CK154</f>
        <v>0.16756374157206469</v>
      </c>
      <c r="CH151" s="55">
        <f t="shared" si="245"/>
        <v>1.9</v>
      </c>
      <c r="CI151" s="55">
        <f t="shared" si="271"/>
        <v>5.9</v>
      </c>
      <c r="CJ151" s="55">
        <f>ROUND(IF('Indicator Data'!V154=0,0,IF(LOG('Indicator Data'!V154)&gt;CJ$195,10,IF(LOG('Indicator Data'!V154)&lt;CJ$194,0,10-(CJ$195-LOG('Indicator Data'!V154))/(CJ$195-CJ$194)*10))),1)</f>
        <v>9</v>
      </c>
      <c r="CK151" s="56">
        <f>IF('Indicator Data'!V154/'Indicator Data'!$CK154&gt;1,1,'Indicator Data'!V154/'Indicator Data'!$CK154)</f>
        <v>0.6019213878206936</v>
      </c>
      <c r="CL151" s="55">
        <f t="shared" si="246"/>
        <v>6</v>
      </c>
      <c r="CM151" s="55">
        <f t="shared" si="272"/>
        <v>7.8</v>
      </c>
      <c r="CN151" s="55">
        <f>ROUND(IF('Indicator Data'!W154=0,0,IF(LOG('Indicator Data'!W154)&gt;CN$195,10,IF(LOG('Indicator Data'!W154)&lt;CN$194,0,10-(CN$195-LOG('Indicator Data'!W154))/(CN$195-CN$194)*10))),1)</f>
        <v>8.6</v>
      </c>
      <c r="CO151" s="56">
        <f>'Indicator Data'!W154/'Indicator Data'!$CK154</f>
        <v>0.32657929048691736</v>
      </c>
      <c r="CP151" s="55">
        <f t="shared" si="247"/>
        <v>3.3</v>
      </c>
      <c r="CQ151" s="55">
        <f t="shared" si="273"/>
        <v>6.7</v>
      </c>
      <c r="CR151" s="55">
        <f t="shared" si="248"/>
        <v>6.1</v>
      </c>
      <c r="CS151" s="55">
        <f>IF('Indicator Data'!BZ154="No data","x",ROUND(IF('Indicator Data'!BZ154&gt;CS$195,0,IF('Indicator Data'!BZ154&lt;CS$194,10,(CS$195-'Indicator Data'!BZ154)/(CS$195-CS$194)*10)),1))</f>
        <v>0</v>
      </c>
      <c r="CT151" s="55">
        <f>IF('Indicator Data'!CA154="No data","x",ROUND(IF('Indicator Data'!CA154&gt;CT$195,0,IF('Indicator Data'!CA154&lt;CT$194,10,(CT$195-'Indicator Data'!CA154)/(CT$195-CT$194)*10)),1))</f>
        <v>0</v>
      </c>
      <c r="CU151" s="55" t="str">
        <f>IF('Indicator Data'!AC154="No data","x",ROUND(IF('Indicator Data'!AC154&gt;CU$195,0,IF('Indicator Data'!AC154&lt;CU$194,10,(CU$195-'Indicator Data'!AC154)/(CU$195-CU$194)*10)),1))</f>
        <v>x</v>
      </c>
      <c r="CV151" s="55">
        <f t="shared" si="249"/>
        <v>0</v>
      </c>
      <c r="CW151" s="55">
        <f>IF('Indicator Data'!X154="No data","x",ROUND(IF(LOG('Indicator Data'!X154)&gt;CW$195,10,IF(LOG('Indicator Data'!X154)&lt;CW$194,0,10-(CW$195-LOG('Indicator Data'!X154))/(CW$195-CW$194)*10)),1))</f>
        <v>4</v>
      </c>
      <c r="CX151" s="55">
        <f>IF('Indicator Data'!Y154="No data","x",ROUND(IF('Indicator Data'!Y154&gt;CX$195,10,IF('Indicator Data'!Y154&lt;CX$194,0,10-(CX$195-'Indicator Data'!Y154)/(CX$195-CX$194)*10)),1))</f>
        <v>4.0999999999999996</v>
      </c>
      <c r="CY151" s="55">
        <f>IF('Indicator Data'!Z154="No data","x",ROUND(IF('Indicator Data'!Z154&gt;CY$195,10,IF('Indicator Data'!Z154&lt;CY$194,0,10-(CY$195-'Indicator Data'!Z154)/(CY$195-CY$194)*10)),1))</f>
        <v>8.4</v>
      </c>
      <c r="CZ151" s="55" t="str">
        <f>IF('Indicator Data'!AA154="No data","x",ROUND(IF('Indicator Data'!AA154&gt;CZ$195,10,IF('Indicator Data'!AA154&lt;CZ$194,0,10-(CZ$195-'Indicator Data'!AA154)/(CZ$195-CZ$194)*10)),1))</f>
        <v>x</v>
      </c>
      <c r="DA151" s="55">
        <f t="shared" si="274"/>
        <v>5.5</v>
      </c>
      <c r="DB151" s="55">
        <f t="shared" si="275"/>
        <v>3.7</v>
      </c>
      <c r="DC151" s="55">
        <f>IF('Indicator Data'!AF154="No data","x",ROUND(IF('Indicator Data'!AF154&gt;DC$195,10,IF('Indicator Data'!AF154&lt;DC$194,0,10-(DC$195-'Indicator Data'!AF154)/(DC$195-DC$194)*10)),1))</f>
        <v>2</v>
      </c>
      <c r="DD151" s="55">
        <f>IF('Indicator Data'!AG154="No data","x",ROUND(IF('Indicator Data'!AG154&gt;DD$195,10,IF('Indicator Data'!AG154&lt;DD$194,0,10-(DD$195-'Indicator Data'!AG154)/(DD$195-DD$194)*10)),1))</f>
        <v>2.5</v>
      </c>
      <c r="DE151" s="55">
        <f t="shared" si="276"/>
        <v>4.2</v>
      </c>
      <c r="DF151" s="55">
        <f>IF('Indicator Data'!AB154="No data","x",ROUND(IF('Indicator Data'!AB154&gt;DF$195,10,IF('Indicator Data'!AB154&lt;DF$194,0,10-(DF$195-'Indicator Data'!AB154)/(DF$195-DF$194)*10)),1))</f>
        <v>0</v>
      </c>
      <c r="DG151" s="55">
        <f t="shared" si="277"/>
        <v>0</v>
      </c>
      <c r="DH151" s="183">
        <f>IF('Indicator Data'!AD154="No data","x",'Indicator Data'!AD154/'Indicator Data'!$CJ154)</f>
        <v>8.5355283268797442E-5</v>
      </c>
      <c r="DI151" s="55">
        <f t="shared" si="278"/>
        <v>9.1</v>
      </c>
      <c r="DJ151" s="55">
        <f>IF('Indicator Data'!AE154="No data","x",ROUND(IF('Indicator Data'!AE154&gt;DJ$195,0,IF('Indicator Data'!AE154&lt;DJ$194,10,(DJ$195-'Indicator Data'!AE154)/(DJ$195-DJ$194)*10)),1))</f>
        <v>2</v>
      </c>
      <c r="DK151" s="55">
        <f t="shared" si="279"/>
        <v>5.6</v>
      </c>
      <c r="DL151" s="55">
        <f t="shared" si="280"/>
        <v>3.3</v>
      </c>
      <c r="DM151" s="57">
        <f t="shared" si="250"/>
        <v>5.7</v>
      </c>
      <c r="DN151" s="58">
        <f t="shared" si="251"/>
        <v>2.9</v>
      </c>
      <c r="DO151" s="55">
        <f>ROUND(IF('Indicator Data'!AH154=0,0,IF('Indicator Data'!AH154&gt;DO$195,10,IF('Indicator Data'!AH154&lt;DO$194,0,10-(DO$195-'Indicator Data'!AH154)/(DO$195-DO$194)*10))),1)</f>
        <v>6</v>
      </c>
      <c r="DP151" s="55">
        <f>ROUND(IF('Indicator Data'!AI154=0,0,IF(LOG('Indicator Data'!AI154)&gt;LOG(DP$195),10,IF(LOG('Indicator Data'!AI154)&lt;LOG(DP$194),0,10-(LOG(DP$195)-LOG('Indicator Data'!AI154))/(LOG(DP$195)-LOG(DP$194))*10))),1)</f>
        <v>7.2</v>
      </c>
      <c r="DQ151" s="57">
        <f t="shared" si="252"/>
        <v>6.6</v>
      </c>
      <c r="DR151" s="55">
        <f>'Indicator Data'!AJ154</f>
        <v>0</v>
      </c>
      <c r="DS151" s="55">
        <f>'Indicator Data'!AK154</f>
        <v>0</v>
      </c>
      <c r="DT151" s="57">
        <f t="shared" si="253"/>
        <v>0</v>
      </c>
      <c r="DU151" s="58">
        <f t="shared" si="254"/>
        <v>4.5999999999999996</v>
      </c>
      <c r="DV151" s="15"/>
      <c r="DW151" s="103"/>
    </row>
    <row r="152" spans="1:128" s="4" customFormat="1" x14ac:dyDescent="0.3">
      <c r="A152" s="121" t="str">
        <f>'Indicator Data'!A155</f>
        <v>Senegal</v>
      </c>
      <c r="B152" s="59" t="str">
        <f>'Indicator Data'!B155</f>
        <v>SEN</v>
      </c>
      <c r="C152" s="55">
        <f>ROUND(IF('Indicator Data'!C155=0,0.1,IF(LOG('Indicator Data'!C155)&gt;C$195,10,IF(LOG('Indicator Data'!C155)&lt;C$194,0,10-(C$195-LOG('Indicator Data'!C155))/(C$195-C$194)*10))),1)</f>
        <v>0.1</v>
      </c>
      <c r="D152" s="55">
        <f>ROUND(IF('Indicator Data'!D155=0,0.1,IF(LOG('Indicator Data'!D155)&gt;D$195,10,IF(LOG('Indicator Data'!D155)&lt;D$194,0,10-(D$195-LOG('Indicator Data'!D155))/(D$195-D$194)*10))),1)</f>
        <v>0.1</v>
      </c>
      <c r="E152" s="55">
        <f t="shared" si="214"/>
        <v>0.1</v>
      </c>
      <c r="F152" s="55">
        <f>IF('Indicator Data'!E155="No data",0.1,(ROUND(IF('Indicator Data'!E155=0,0,IF(LOG('Indicator Data'!E155)&gt;F$195,10,IF(LOG('Indicator Data'!E155)&lt;F$194,0,10-(F$195-LOG('Indicator Data'!E155))/(F$195-F$194)*10))),1)))</f>
        <v>6.7</v>
      </c>
      <c r="G152" s="55">
        <f>ROUND(IF('Indicator Data'!F155=0,0,IF(LOG('Indicator Data'!F155)&gt;G$195,10,IF(LOG('Indicator Data'!F155)&lt;G$194,0,10-(G$195-LOG('Indicator Data'!F155))/(G$195-G$194)*10))),1)</f>
        <v>6.1</v>
      </c>
      <c r="H152" s="55">
        <f>ROUND(IF('Indicator Data'!G155=0,0,IF(LOG('Indicator Data'!G155)&gt;H$195,10,IF(LOG('Indicator Data'!G155)&lt;H$194,0,10-(H$195-LOG('Indicator Data'!G155))/(H$195-H$194)*10))),1)</f>
        <v>0</v>
      </c>
      <c r="I152" s="55">
        <f>ROUND(IF('Indicator Data'!H155=0,0,IF(LOG('Indicator Data'!H155)&gt;I$195,10,IF(LOG('Indicator Data'!H155)&lt;I$194,0,10-(I$195-LOG('Indicator Data'!H155))/(I$195-I$194)*10))),1)</f>
        <v>0</v>
      </c>
      <c r="J152" s="55">
        <f t="shared" si="215"/>
        <v>0</v>
      </c>
      <c r="K152" s="55">
        <f>ROUND(IF('Indicator Data'!I155=0,0,IF(LOG('Indicator Data'!I155)&gt;K$195,10,IF(LOG('Indicator Data'!I155)&lt;K$194,0,10-(K$195-LOG('Indicator Data'!I155))/(K$195-K$194)*10))),1)</f>
        <v>0</v>
      </c>
      <c r="L152" s="55">
        <f t="shared" si="216"/>
        <v>0</v>
      </c>
      <c r="M152" s="55">
        <f>ROUND(IF('Indicator Data'!J155=0,0,IF(LOG('Indicator Data'!J155)&gt;M$195,10,IF(LOG('Indicator Data'!J155)&lt;M$194,0,10-(M$195-LOG('Indicator Data'!J155))/(M$195-M$194)*10))),1)</f>
        <v>9.3000000000000007</v>
      </c>
      <c r="N152" s="56">
        <f>'Indicator Data'!C155/'Indicator Data'!$CK155</f>
        <v>0</v>
      </c>
      <c r="O152" s="56">
        <f>'Indicator Data'!D155/'Indicator Data'!$CK155</f>
        <v>0</v>
      </c>
      <c r="P152" s="56">
        <f>IF(F152=0.1,"x",'Indicator Data'!E155/'Indicator Data'!$CK155)</f>
        <v>3.2642930392456481E-3</v>
      </c>
      <c r="Q152" s="56">
        <f>'Indicator Data'!F155/'Indicator Data'!$CK155</f>
        <v>2.8828324129898253E-6</v>
      </c>
      <c r="R152" s="56">
        <f>'Indicator Data'!G155/'Indicator Data'!$CK155</f>
        <v>0</v>
      </c>
      <c r="S152" s="56">
        <f>'Indicator Data'!H155/'Indicator Data'!$CK155</f>
        <v>0</v>
      </c>
      <c r="T152" s="56">
        <f>'Indicator Data'!I155/'Indicator Data'!$CK155</f>
        <v>0</v>
      </c>
      <c r="U152" s="56">
        <f>'Indicator Data'!J155/'Indicator Data'!$CK155</f>
        <v>3.3573860870773861E-3</v>
      </c>
      <c r="V152" s="55">
        <f t="shared" si="217"/>
        <v>0</v>
      </c>
      <c r="W152" s="55">
        <f t="shared" si="218"/>
        <v>0</v>
      </c>
      <c r="X152" s="55">
        <f t="shared" si="219"/>
        <v>0</v>
      </c>
      <c r="Y152" s="55">
        <f t="shared" si="220"/>
        <v>2.2000000000000002</v>
      </c>
      <c r="Z152" s="55">
        <f t="shared" si="221"/>
        <v>6.6</v>
      </c>
      <c r="AA152" s="55">
        <f t="shared" si="222"/>
        <v>0</v>
      </c>
      <c r="AB152" s="55">
        <f t="shared" si="223"/>
        <v>0</v>
      </c>
      <c r="AC152" s="55">
        <f t="shared" si="224"/>
        <v>0</v>
      </c>
      <c r="AD152" s="55">
        <f t="shared" si="225"/>
        <v>0</v>
      </c>
      <c r="AE152" s="55">
        <f t="shared" si="226"/>
        <v>0</v>
      </c>
      <c r="AF152" s="55">
        <f t="shared" si="227"/>
        <v>1.1000000000000001</v>
      </c>
      <c r="AG152" s="55">
        <f>ROUND(IF('Indicator Data'!K155=0,0,IF('Indicator Data'!K155&gt;AG$195,10,IF('Indicator Data'!K155&lt;AG$194,0,10-(AG$195-'Indicator Data'!K155)/(AG$195-AG$194)*10))),1)</f>
        <v>2.9</v>
      </c>
      <c r="AH152" s="55">
        <f t="shared" si="228"/>
        <v>0.1</v>
      </c>
      <c r="AI152" s="55">
        <f t="shared" si="229"/>
        <v>0.1</v>
      </c>
      <c r="AJ152" s="55">
        <f t="shared" si="230"/>
        <v>0</v>
      </c>
      <c r="AK152" s="55">
        <f t="shared" si="231"/>
        <v>0</v>
      </c>
      <c r="AL152" s="55">
        <f t="shared" si="232"/>
        <v>0</v>
      </c>
      <c r="AM152" s="55">
        <f t="shared" si="233"/>
        <v>0</v>
      </c>
      <c r="AN152" s="55">
        <f t="shared" si="234"/>
        <v>6.9</v>
      </c>
      <c r="AO152" s="182">
        <f t="shared" si="235"/>
        <v>0.1</v>
      </c>
      <c r="AP152" s="182">
        <f t="shared" si="255"/>
        <v>4.8</v>
      </c>
      <c r="AQ152" s="182">
        <f t="shared" si="236"/>
        <v>6.4</v>
      </c>
      <c r="AR152" s="182">
        <f t="shared" si="237"/>
        <v>0</v>
      </c>
      <c r="AS152" s="55">
        <f t="shared" si="238"/>
        <v>4.9000000000000004</v>
      </c>
      <c r="AT152" s="55">
        <f>IF('Indicator Data'!L155="No data","x",IF('Indicator Data'!CL155&lt;1000,"x",ROUND((IF('Indicator Data'!L155&gt;AT$195,10,IF('Indicator Data'!L155&lt;AT$194,0,10-(AT$195-'Indicator Data'!L155)/(AT$195-AT$194)*10))),1)))</f>
        <v>10</v>
      </c>
      <c r="AU152" s="182">
        <f t="shared" si="239"/>
        <v>7.5</v>
      </c>
      <c r="AV152" s="55">
        <f>IF('Indicator Data'!M155="No data","x",ROUND(IF('Indicator Data'!M155=0,0,IF(LOG('Indicator Data'!M155)&gt;AV$195,10,IF(LOG('Indicator Data'!M155)&lt;AV$194,0,10-(AV$195-LOG('Indicator Data'!M155))/(AV$195-AV$194)*10))),1))</f>
        <v>8.3000000000000007</v>
      </c>
      <c r="AW152" s="56">
        <f>IF(AV152="x","x",'Indicator Data'!M155/'Indicator Data'!$CK155)</f>
        <v>0.41850334232730579</v>
      </c>
      <c r="AX152" s="55">
        <f t="shared" si="256"/>
        <v>4.7</v>
      </c>
      <c r="AY152" s="55">
        <f t="shared" si="257"/>
        <v>6.9</v>
      </c>
      <c r="AZ152" s="55">
        <f>IF('Indicator Data'!N155="No data","x",ROUND(IF('Indicator Data'!N155=0,0,IF(LOG('Indicator Data'!N155)&gt;AZ$195,10,IF(LOG('Indicator Data'!N155)&lt;AZ$194,0,10-(AZ$195-LOG('Indicator Data'!N155))/(AZ$195-AZ$194)*10))),1))</f>
        <v>0</v>
      </c>
      <c r="BA152" s="56">
        <f>IF(AZ152="x","x",'Indicator Data'!N155/'Indicator Data'!$CK155)</f>
        <v>0</v>
      </c>
      <c r="BB152" s="55">
        <f t="shared" si="258"/>
        <v>0</v>
      </c>
      <c r="BC152" s="55">
        <f t="shared" si="259"/>
        <v>0</v>
      </c>
      <c r="BD152" s="55">
        <f>IF('Indicator Data'!O155="No data","x",ROUND(IF('Indicator Data'!O155=0,0,IF(LOG('Indicator Data'!O155)&gt;BD$195,10,IF(LOG('Indicator Data'!O155)&lt;BD$194,0,10-(BD$195-LOG('Indicator Data'!O155))/(BD$195-BD$194)*10))),1))</f>
        <v>7.1</v>
      </c>
      <c r="BE152" s="56">
        <f>IF(BD152="x","x",'Indicator Data'!O155/'Indicator Data'!$CK155)</f>
        <v>1.2166581629227629E-2</v>
      </c>
      <c r="BF152" s="55">
        <f t="shared" si="260"/>
        <v>1.2</v>
      </c>
      <c r="BG152" s="55">
        <f t="shared" si="261"/>
        <v>4.8</v>
      </c>
      <c r="BH152" s="55">
        <f>IF('Indicator Data'!P155="No data","x",ROUND(IF('Indicator Data'!P155=0,0,IF(LOG('Indicator Data'!P155)&gt;BH$195,10,IF(LOG('Indicator Data'!P155)&lt;BH$194,0,10-(BH$195-LOG('Indicator Data'!P155))/(BH$195-BH$194)*10))),1))</f>
        <v>0</v>
      </c>
      <c r="BI152" s="56">
        <f>IF(BH152="x","x",'Indicator Data'!P155/'Indicator Data'!$CK155)</f>
        <v>0</v>
      </c>
      <c r="BJ152" s="55">
        <f t="shared" si="262"/>
        <v>0</v>
      </c>
      <c r="BK152" s="55">
        <f t="shared" si="263"/>
        <v>0</v>
      </c>
      <c r="BL152" s="55">
        <f t="shared" si="264"/>
        <v>3.5</v>
      </c>
      <c r="BM152" s="55">
        <f>ROUND(IF('Indicator Data'!Q155=0,0,IF(LOG('Indicator Data'!Q155)&gt;BM$195,10,IF(LOG('Indicator Data'!Q155)&lt;BM$194,0,10-(BM$195-LOG('Indicator Data'!Q155))/(BM$195-BM$194)*10))),1)</f>
        <v>8.8000000000000007</v>
      </c>
      <c r="BN152" s="55">
        <f>ROUND(IF('Indicator Data'!R155=0,0,IF(LOG('Indicator Data'!R155)&gt;BN$195,10,IF(LOG('Indicator Data'!R155)&lt;BN$194,0,10-(BN$195-LOG('Indicator Data'!R155))/(BN$195-BN$194)*10))),1)</f>
        <v>0</v>
      </c>
      <c r="BO152" s="55">
        <f t="shared" si="265"/>
        <v>2.9333333333333336</v>
      </c>
      <c r="BP152" s="56">
        <f>'Indicator Data'!Q155/'Indicator Data'!$CK155</f>
        <v>0.97800112798420424</v>
      </c>
      <c r="BQ152" s="56">
        <f>'Indicator Data'!R155/'Indicator Data'!$CK155</f>
        <v>0</v>
      </c>
      <c r="BR152" s="55">
        <f t="shared" si="240"/>
        <v>9.8000000000000007</v>
      </c>
      <c r="BS152" s="55">
        <f t="shared" si="241"/>
        <v>0</v>
      </c>
      <c r="BT152" s="55">
        <f t="shared" si="242"/>
        <v>3.2666666666666671</v>
      </c>
      <c r="BU152" s="55">
        <f t="shared" si="266"/>
        <v>3.1</v>
      </c>
      <c r="BV152" s="55">
        <f>ROUND(IF('Indicator Data'!S155=0,0,IF(LOG('Indicator Data'!S155)&gt;BV$195,10,IF(LOG('Indicator Data'!S155)&lt;BV$194,0,10-(BV$195-LOG('Indicator Data'!S155))/(BV$195-BV$194)*10))),1)</f>
        <v>6.3</v>
      </c>
      <c r="BW152" s="55">
        <f>ROUND(IF('Indicator Data'!T155=0,0,IF(LOG('Indicator Data'!T155)&gt;BW$195,10,IF(LOG('Indicator Data'!T155)&lt;BW$194,0,10-(BW$195-LOG('Indicator Data'!T155))/(BW$195-BW$194)*10))),1)</f>
        <v>8.8000000000000007</v>
      </c>
      <c r="BX152" s="55">
        <f t="shared" si="267"/>
        <v>7.9666666666666677</v>
      </c>
      <c r="BY152" s="56">
        <f>'Indicator Data'!S155/'Indicator Data'!$CK155</f>
        <v>1.5818345385106302E-2</v>
      </c>
      <c r="BZ152" s="56">
        <f>'Indicator Data'!T155/'Indicator Data'!$CK155</f>
        <v>0.96218278259909795</v>
      </c>
      <c r="CA152" s="55">
        <f t="shared" si="243"/>
        <v>0.3</v>
      </c>
      <c r="CB152" s="55">
        <f t="shared" si="244"/>
        <v>9.6</v>
      </c>
      <c r="CC152" s="55">
        <f t="shared" si="268"/>
        <v>6.5</v>
      </c>
      <c r="CD152" s="55">
        <f t="shared" si="269"/>
        <v>7.3</v>
      </c>
      <c r="CE152" s="55">
        <f t="shared" si="270"/>
        <v>5.6</v>
      </c>
      <c r="CF152" s="55">
        <f>ROUND(IF('Indicator Data'!U155=0,0,IF(LOG('Indicator Data'!U155)&gt;CF$195,10,IF(LOG('Indicator Data'!U155)&lt;CF$194,0,10-(CF$195-LOG('Indicator Data'!U155))/(CF$195-CF$194)*10))),1)</f>
        <v>7.9</v>
      </c>
      <c r="CG152" s="56">
        <f>'Indicator Data'!U155/'Indicator Data'!$CK155</f>
        <v>0.22286320498433071</v>
      </c>
      <c r="CH152" s="55">
        <f t="shared" si="245"/>
        <v>2.5</v>
      </c>
      <c r="CI152" s="55">
        <f t="shared" si="271"/>
        <v>5.9</v>
      </c>
      <c r="CJ152" s="55">
        <f>ROUND(IF('Indicator Data'!V155=0,0,IF(LOG('Indicator Data'!V155)&gt;CJ$195,10,IF(LOG('Indicator Data'!V155)&lt;CJ$194,0,10-(CJ$195-LOG('Indicator Data'!V155))/(CJ$195-CJ$194)*10))),1)</f>
        <v>8.8000000000000007</v>
      </c>
      <c r="CK152" s="56">
        <f>IF('Indicator Data'!V155/'Indicator Data'!$CK155&gt;1,1,'Indicator Data'!V155/'Indicator Data'!$CK155)</f>
        <v>0.93337276369976441</v>
      </c>
      <c r="CL152" s="55">
        <f t="shared" si="246"/>
        <v>9.3000000000000007</v>
      </c>
      <c r="CM152" s="55">
        <f t="shared" si="272"/>
        <v>9.1</v>
      </c>
      <c r="CN152" s="55">
        <f>ROUND(IF('Indicator Data'!W155=0,0,IF(LOG('Indicator Data'!W155)&gt;CN$195,10,IF(LOG('Indicator Data'!W155)&lt;CN$194,0,10-(CN$195-LOG('Indicator Data'!W155))/(CN$195-CN$194)*10))),1)</f>
        <v>8.8000000000000007</v>
      </c>
      <c r="CO152" s="56">
        <f>'Indicator Data'!W155/'Indicator Data'!$CK155</f>
        <v>0.91821632788604712</v>
      </c>
      <c r="CP152" s="55">
        <f t="shared" si="247"/>
        <v>9.1999999999999993</v>
      </c>
      <c r="CQ152" s="55">
        <f t="shared" si="273"/>
        <v>9</v>
      </c>
      <c r="CR152" s="55">
        <f t="shared" si="248"/>
        <v>7.8</v>
      </c>
      <c r="CS152" s="55">
        <f>IF('Indicator Data'!BZ155="No data","x",ROUND(IF('Indicator Data'!BZ155&gt;CS$195,0,IF('Indicator Data'!BZ155&lt;CS$194,10,(CS$195-'Indicator Data'!BZ155)/(CS$195-CS$194)*10)),1))</f>
        <v>5.4</v>
      </c>
      <c r="CT152" s="55">
        <f>IF('Indicator Data'!CA155="No data","x",ROUND(IF('Indicator Data'!CA155&gt;CT$195,0,IF('Indicator Data'!CA155&lt;CT$194,10,(CT$195-'Indicator Data'!CA155)/(CT$195-CT$194)*10)),1))</f>
        <v>3.2</v>
      </c>
      <c r="CU152" s="55">
        <f>IF('Indicator Data'!AC155="No data","x",ROUND(IF('Indicator Data'!AC155&gt;CU$195,0,IF('Indicator Data'!AC155&lt;CU$194,10,(CU$195-'Indicator Data'!AC155)/(CU$195-CU$194)*10)),1))</f>
        <v>7.9</v>
      </c>
      <c r="CV152" s="55">
        <f t="shared" si="249"/>
        <v>5.5</v>
      </c>
      <c r="CW152" s="55">
        <f>IF('Indicator Data'!X155="No data","x",ROUND(IF(LOG('Indicator Data'!X155)&gt;CW$195,10,IF(LOG('Indicator Data'!X155)&lt;CW$194,0,10-(CW$195-LOG('Indicator Data'!X155))/(CW$195-CW$194)*10)),1))</f>
        <v>6.4</v>
      </c>
      <c r="CX152" s="55">
        <f>IF('Indicator Data'!Y155="No data","x",ROUND(IF('Indicator Data'!Y155&gt;CX$195,10,IF('Indicator Data'!Y155&lt;CX$194,0,10-(CX$195-'Indicator Data'!Y155)/(CX$195-CX$194)*10)),1))</f>
        <v>7.5</v>
      </c>
      <c r="CY152" s="55">
        <f>IF('Indicator Data'!Z155="No data","x",ROUND(IF('Indicator Data'!Z155&gt;CY$195,10,IF('Indicator Data'!Z155&lt;CY$194,0,10-(CY$195-'Indicator Data'!Z155)/(CY$195-CY$194)*10)),1))</f>
        <v>4.7</v>
      </c>
      <c r="CZ152" s="55">
        <f>IF('Indicator Data'!AA155="No data","x",ROUND(IF('Indicator Data'!AA155&gt;CZ$195,10,IF('Indicator Data'!AA155&lt;CZ$194,0,10-(CZ$195-'Indicator Data'!AA155)/(CZ$195-CZ$194)*10)),1))</f>
        <v>10</v>
      </c>
      <c r="DA152" s="55">
        <f t="shared" si="274"/>
        <v>7.2</v>
      </c>
      <c r="DB152" s="55">
        <f t="shared" si="275"/>
        <v>6.6</v>
      </c>
      <c r="DC152" s="55">
        <f>IF('Indicator Data'!AF155="No data","x",ROUND(IF('Indicator Data'!AF155&gt;DC$195,10,IF('Indicator Data'!AF155&lt;DC$194,0,10-(DC$195-'Indicator Data'!AF155)/(DC$195-DC$194)*10)),1))</f>
        <v>3.3</v>
      </c>
      <c r="DD152" s="55">
        <f>IF('Indicator Data'!AG155="No data","x",ROUND(IF('Indicator Data'!AG155&gt;DD$195,10,IF('Indicator Data'!AG155&lt;DD$194,0,10-(DD$195-'Indicator Data'!AG155)/(DD$195-DD$194)*10)),1))</f>
        <v>7.2</v>
      </c>
      <c r="DE152" s="55">
        <f t="shared" si="276"/>
        <v>6.5</v>
      </c>
      <c r="DF152" s="55">
        <f>IF('Indicator Data'!AB155="No data","x",ROUND(IF('Indicator Data'!AB155&gt;DF$195,10,IF('Indicator Data'!AB155&lt;DF$194,0,10-(DF$195-'Indicator Data'!AB155)/(DF$195-DF$194)*10)),1))</f>
        <v>4.5999999999999996</v>
      </c>
      <c r="DG152" s="55">
        <f t="shared" si="277"/>
        <v>5.3</v>
      </c>
      <c r="DH152" s="183">
        <f>IF('Indicator Data'!AD155="No data","x",'Indicator Data'!AD155/'Indicator Data'!$CJ155)</f>
        <v>8.9161004155405968E-5</v>
      </c>
      <c r="DI152" s="55">
        <f t="shared" si="278"/>
        <v>9.1</v>
      </c>
      <c r="DJ152" s="55">
        <f>IF('Indicator Data'!AE155="No data","x",ROUND(IF('Indicator Data'!AE155&gt;DJ$195,0,IF('Indicator Data'!AE155&lt;DJ$194,10,(DJ$195-'Indicator Data'!AE155)/(DJ$195-DJ$194)*10)),1))</f>
        <v>6</v>
      </c>
      <c r="DK152" s="55">
        <f t="shared" si="279"/>
        <v>7.6</v>
      </c>
      <c r="DL152" s="55">
        <f t="shared" si="280"/>
        <v>6.5</v>
      </c>
      <c r="DM152" s="57">
        <f t="shared" si="250"/>
        <v>6.3</v>
      </c>
      <c r="DN152" s="58">
        <f t="shared" si="251"/>
        <v>4.8</v>
      </c>
      <c r="DO152" s="55">
        <f>ROUND(IF('Indicator Data'!AH155=0,0,IF('Indicator Data'!AH155&gt;DO$195,10,IF('Indicator Data'!AH155&lt;DO$194,0,10-(DO$195-'Indicator Data'!AH155)/(DO$195-DO$194)*10))),1)</f>
        <v>6.8</v>
      </c>
      <c r="DP152" s="55">
        <f>ROUND(IF('Indicator Data'!AI155=0,0,IF(LOG('Indicator Data'!AI155)&gt;LOG(DP$195),10,IF(LOG('Indicator Data'!AI155)&lt;LOG(DP$194),0,10-(LOG(DP$195)-LOG('Indicator Data'!AI155))/(LOG(DP$195)-LOG(DP$194))*10))),1)</f>
        <v>2.9</v>
      </c>
      <c r="DQ152" s="57">
        <f t="shared" si="252"/>
        <v>5.2</v>
      </c>
      <c r="DR152" s="55">
        <f>'Indicator Data'!AJ155</f>
        <v>0</v>
      </c>
      <c r="DS152" s="55">
        <f>'Indicator Data'!AK155</f>
        <v>0</v>
      </c>
      <c r="DT152" s="57">
        <f t="shared" si="253"/>
        <v>0</v>
      </c>
      <c r="DU152" s="58">
        <f t="shared" si="254"/>
        <v>3.6</v>
      </c>
      <c r="DV152" s="15"/>
      <c r="DW152" s="103"/>
    </row>
    <row r="153" spans="1:128" s="4" customFormat="1" x14ac:dyDescent="0.3">
      <c r="A153" s="121" t="str">
        <f>'Indicator Data'!A156</f>
        <v>Serbia</v>
      </c>
      <c r="B153" s="59" t="str">
        <f>'Indicator Data'!B156</f>
        <v>SRB</v>
      </c>
      <c r="C153" s="55">
        <f>ROUND(IF('Indicator Data'!C156=0,0.1,IF(LOG('Indicator Data'!C156)&gt;C$195,10,IF(LOG('Indicator Data'!C156)&lt;C$194,0,10-(C$195-LOG('Indicator Data'!C156))/(C$195-C$194)*10))),1)</f>
        <v>7.7</v>
      </c>
      <c r="D153" s="55">
        <f>ROUND(IF('Indicator Data'!D156=0,0.1,IF(LOG('Indicator Data'!D156)&gt;D$195,10,IF(LOG('Indicator Data'!D156)&lt;D$194,0,10-(D$195-LOG('Indicator Data'!D156))/(D$195-D$194)*10))),1)</f>
        <v>0.1</v>
      </c>
      <c r="E153" s="55">
        <f t="shared" si="214"/>
        <v>5</v>
      </c>
      <c r="F153" s="55">
        <f>IF('Indicator Data'!E156="No data",0.1,(ROUND(IF('Indicator Data'!E156=0,0,IF(LOG('Indicator Data'!E156)&gt;F$195,10,IF(LOG('Indicator Data'!E156)&lt;F$194,0,10-(F$195-LOG('Indicator Data'!E156))/(F$195-F$194)*10))),1)))</f>
        <v>7.5</v>
      </c>
      <c r="G153" s="55">
        <f>ROUND(IF('Indicator Data'!F156=0,0,IF(LOG('Indicator Data'!F156)&gt;G$195,10,IF(LOG('Indicator Data'!F156)&lt;G$194,0,10-(G$195-LOG('Indicator Data'!F156))/(G$195-G$194)*10))),1)</f>
        <v>0</v>
      </c>
      <c r="H153" s="55">
        <f>ROUND(IF('Indicator Data'!G156=0,0,IF(LOG('Indicator Data'!G156)&gt;H$195,10,IF(LOG('Indicator Data'!G156)&lt;H$194,0,10-(H$195-LOG('Indicator Data'!G156))/(H$195-H$194)*10))),1)</f>
        <v>0</v>
      </c>
      <c r="I153" s="55">
        <f>ROUND(IF('Indicator Data'!H156=0,0,IF(LOG('Indicator Data'!H156)&gt;I$195,10,IF(LOG('Indicator Data'!H156)&lt;I$194,0,10-(I$195-LOG('Indicator Data'!H156))/(I$195-I$194)*10))),1)</f>
        <v>0</v>
      </c>
      <c r="J153" s="55">
        <f t="shared" si="215"/>
        <v>0</v>
      </c>
      <c r="K153" s="55">
        <f>ROUND(IF('Indicator Data'!I156=0,0,IF(LOG('Indicator Data'!I156)&gt;K$195,10,IF(LOG('Indicator Data'!I156)&lt;K$194,0,10-(K$195-LOG('Indicator Data'!I156))/(K$195-K$194)*10))),1)</f>
        <v>0</v>
      </c>
      <c r="L153" s="55">
        <f t="shared" si="216"/>
        <v>0</v>
      </c>
      <c r="M153" s="55">
        <f>ROUND(IF('Indicator Data'!J156=0,0,IF(LOG('Indicator Data'!J156)&gt;M$195,10,IF(LOG('Indicator Data'!J156)&lt;M$194,0,10-(M$195-LOG('Indicator Data'!J156))/(M$195-M$194)*10))),1)</f>
        <v>0</v>
      </c>
      <c r="N153" s="56">
        <f>'Indicator Data'!C156/'Indicator Data'!$CK156</f>
        <v>1.7540780537311828E-3</v>
      </c>
      <c r="O153" s="56">
        <f>'Indicator Data'!D156/'Indicator Data'!$CK156</f>
        <v>0</v>
      </c>
      <c r="P153" s="56">
        <f>IF(F153=0.1,"x",'Indicator Data'!E156/'Indicator Data'!$CK156)</f>
        <v>1.4581103088928219E-2</v>
      </c>
      <c r="Q153" s="56">
        <f>'Indicator Data'!F156/'Indicator Data'!$CK156</f>
        <v>0</v>
      </c>
      <c r="R153" s="56">
        <f>'Indicator Data'!G156/'Indicator Data'!$CK156</f>
        <v>0</v>
      </c>
      <c r="S153" s="56">
        <f>'Indicator Data'!H156/'Indicator Data'!$CK156</f>
        <v>0</v>
      </c>
      <c r="T153" s="56">
        <f>'Indicator Data'!I156/'Indicator Data'!$CK156</f>
        <v>0</v>
      </c>
      <c r="U153" s="56">
        <f>'Indicator Data'!J156/'Indicator Data'!$CK156</f>
        <v>0</v>
      </c>
      <c r="V153" s="55">
        <f t="shared" si="217"/>
        <v>8.8000000000000007</v>
      </c>
      <c r="W153" s="55">
        <f t="shared" si="218"/>
        <v>0</v>
      </c>
      <c r="X153" s="55">
        <f t="shared" si="219"/>
        <v>6</v>
      </c>
      <c r="Y153" s="55">
        <f t="shared" si="220"/>
        <v>9.6999999999999993</v>
      </c>
      <c r="Z153" s="55">
        <f t="shared" si="221"/>
        <v>0</v>
      </c>
      <c r="AA153" s="55">
        <f t="shared" si="222"/>
        <v>0</v>
      </c>
      <c r="AB153" s="55">
        <f t="shared" si="223"/>
        <v>0</v>
      </c>
      <c r="AC153" s="55">
        <f t="shared" si="224"/>
        <v>0</v>
      </c>
      <c r="AD153" s="55">
        <f t="shared" si="225"/>
        <v>0</v>
      </c>
      <c r="AE153" s="55">
        <f t="shared" si="226"/>
        <v>0</v>
      </c>
      <c r="AF153" s="55">
        <f t="shared" si="227"/>
        <v>0</v>
      </c>
      <c r="AG153" s="55">
        <f>ROUND(IF('Indicator Data'!K156=0,0,IF('Indicator Data'!K156&gt;AG$195,10,IF('Indicator Data'!K156&lt;AG$194,0,10-(AG$195-'Indicator Data'!K156)/(AG$195-AG$194)*10))),1)</f>
        <v>0</v>
      </c>
      <c r="AH153" s="55">
        <f t="shared" si="228"/>
        <v>8.3000000000000007</v>
      </c>
      <c r="AI153" s="55">
        <f t="shared" si="229"/>
        <v>0.1</v>
      </c>
      <c r="AJ153" s="55">
        <f t="shared" si="230"/>
        <v>0</v>
      </c>
      <c r="AK153" s="55">
        <f t="shared" si="231"/>
        <v>0</v>
      </c>
      <c r="AL153" s="55">
        <f t="shared" si="232"/>
        <v>0</v>
      </c>
      <c r="AM153" s="55">
        <f t="shared" si="233"/>
        <v>0</v>
      </c>
      <c r="AN153" s="55">
        <f t="shared" si="234"/>
        <v>0</v>
      </c>
      <c r="AO153" s="182">
        <f t="shared" si="235"/>
        <v>5.5</v>
      </c>
      <c r="AP153" s="182">
        <f t="shared" si="255"/>
        <v>8.9</v>
      </c>
      <c r="AQ153" s="182">
        <f t="shared" si="236"/>
        <v>0</v>
      </c>
      <c r="AR153" s="182">
        <f t="shared" si="237"/>
        <v>0</v>
      </c>
      <c r="AS153" s="55">
        <f t="shared" si="238"/>
        <v>0</v>
      </c>
      <c r="AT153" s="55">
        <f>IF('Indicator Data'!L156="No data","x",IF('Indicator Data'!CL156&lt;1000,"x",ROUND((IF('Indicator Data'!L156&gt;AT$195,10,IF('Indicator Data'!L156&lt;AT$194,0,10-(AT$195-'Indicator Data'!L156)/(AT$195-AT$194)*10))),1)))</f>
        <v>5.0999999999999996</v>
      </c>
      <c r="AU153" s="182">
        <f t="shared" si="239"/>
        <v>2.6</v>
      </c>
      <c r="AV153" s="55">
        <f>IF('Indicator Data'!M156="No data","x",ROUND(IF('Indicator Data'!M156=0,0,IF(LOG('Indicator Data'!M156)&gt;AV$195,10,IF(LOG('Indicator Data'!M156)&lt;AV$194,0,10-(AV$195-LOG('Indicator Data'!M156))/(AV$195-AV$194)*10))),1))</f>
        <v>8.1</v>
      </c>
      <c r="AW153" s="56">
        <f>IF(AV153="x","x",'Indicator Data'!M156/'Indicator Data'!$CK156)</f>
        <v>0.6856525886979481</v>
      </c>
      <c r="AX153" s="55">
        <f t="shared" si="256"/>
        <v>7.6</v>
      </c>
      <c r="AY153" s="55">
        <f t="shared" si="257"/>
        <v>7.9</v>
      </c>
      <c r="AZ153" s="55" t="str">
        <f>IF('Indicator Data'!N156="No data","x",ROUND(IF('Indicator Data'!N156=0,0,IF(LOG('Indicator Data'!N156)&gt;AZ$195,10,IF(LOG('Indicator Data'!N156)&lt;AZ$194,0,10-(AZ$195-LOG('Indicator Data'!N156))/(AZ$195-AZ$194)*10))),1))</f>
        <v>x</v>
      </c>
      <c r="BA153" s="56" t="str">
        <f>IF(AZ153="x","x",'Indicator Data'!N156/'Indicator Data'!$CK156)</f>
        <v>x</v>
      </c>
      <c r="BB153" s="55" t="str">
        <f t="shared" si="258"/>
        <v>x</v>
      </c>
      <c r="BC153" s="55" t="str">
        <f t="shared" si="259"/>
        <v>x</v>
      </c>
      <c r="BD153" s="55" t="str">
        <f>IF('Indicator Data'!O156="No data","x",ROUND(IF('Indicator Data'!O156=0,0,IF(LOG('Indicator Data'!O156)&gt;BD$195,10,IF(LOG('Indicator Data'!O156)&lt;BD$194,0,10-(BD$195-LOG('Indicator Data'!O156))/(BD$195-BD$194)*10))),1))</f>
        <v>x</v>
      </c>
      <c r="BE153" s="56" t="str">
        <f>IF(BD153="x","x",'Indicator Data'!O156/'Indicator Data'!$CK156)</f>
        <v>x</v>
      </c>
      <c r="BF153" s="55" t="str">
        <f t="shared" si="260"/>
        <v>x</v>
      </c>
      <c r="BG153" s="55" t="str">
        <f t="shared" si="261"/>
        <v>x</v>
      </c>
      <c r="BH153" s="55" t="str">
        <f>IF('Indicator Data'!P156="No data","x",ROUND(IF('Indicator Data'!P156=0,0,IF(LOG('Indicator Data'!P156)&gt;BH$195,10,IF(LOG('Indicator Data'!P156)&lt;BH$194,0,10-(BH$195-LOG('Indicator Data'!P156))/(BH$195-BH$194)*10))),1))</f>
        <v>x</v>
      </c>
      <c r="BI153" s="56" t="str">
        <f>IF(BH153="x","x",'Indicator Data'!P156/'Indicator Data'!$CK156)</f>
        <v>x</v>
      </c>
      <c r="BJ153" s="55" t="str">
        <f t="shared" si="262"/>
        <v>x</v>
      </c>
      <c r="BK153" s="55" t="str">
        <f t="shared" si="263"/>
        <v>x</v>
      </c>
      <c r="BL153" s="55">
        <f t="shared" si="264"/>
        <v>7.9</v>
      </c>
      <c r="BM153" s="55">
        <f>ROUND(IF('Indicator Data'!Q156=0,0,IF(LOG('Indicator Data'!Q156)&gt;BM$195,10,IF(LOG('Indicator Data'!Q156)&lt;BM$194,0,10-(BM$195-LOG('Indicator Data'!Q156))/(BM$195-BM$194)*10))),1)</f>
        <v>0</v>
      </c>
      <c r="BN153" s="55">
        <f>ROUND(IF('Indicator Data'!R156=0,0,IF(LOG('Indicator Data'!R156)&gt;BN$195,10,IF(LOG('Indicator Data'!R156)&lt;BN$194,0,10-(BN$195-LOG('Indicator Data'!R156))/(BN$195-BN$194)*10))),1)</f>
        <v>0</v>
      </c>
      <c r="BO153" s="55">
        <f t="shared" si="265"/>
        <v>0</v>
      </c>
      <c r="BP153" s="56">
        <f>'Indicator Data'!Q156/'Indicator Data'!$CK156</f>
        <v>0</v>
      </c>
      <c r="BQ153" s="56">
        <f>'Indicator Data'!R156/'Indicator Data'!$CK156</f>
        <v>0</v>
      </c>
      <c r="BR153" s="55">
        <f t="shared" si="240"/>
        <v>0</v>
      </c>
      <c r="BS153" s="55">
        <f t="shared" si="241"/>
        <v>0</v>
      </c>
      <c r="BT153" s="55">
        <f t="shared" si="242"/>
        <v>0</v>
      </c>
      <c r="BU153" s="55">
        <f t="shared" si="266"/>
        <v>0</v>
      </c>
      <c r="BV153" s="55">
        <f>ROUND(IF('Indicator Data'!S156=0,0,IF(LOG('Indicator Data'!S156)&gt;BV$195,10,IF(LOG('Indicator Data'!S156)&lt;BV$194,0,10-(BV$195-LOG('Indicator Data'!S156))/(BV$195-BV$194)*10))),1)</f>
        <v>0</v>
      </c>
      <c r="BW153" s="55">
        <f>ROUND(IF('Indicator Data'!T156=0,0,IF(LOG('Indicator Data'!T156)&gt;BW$195,10,IF(LOG('Indicator Data'!T156)&lt;BW$194,0,10-(BW$195-LOG('Indicator Data'!T156))/(BW$195-BW$194)*10))),1)</f>
        <v>0</v>
      </c>
      <c r="BX153" s="55">
        <f t="shared" si="267"/>
        <v>0</v>
      </c>
      <c r="BY153" s="56">
        <f>'Indicator Data'!S156/'Indicator Data'!$CK156</f>
        <v>0</v>
      </c>
      <c r="BZ153" s="56">
        <f>'Indicator Data'!T156/'Indicator Data'!$CK156</f>
        <v>0</v>
      </c>
      <c r="CA153" s="55">
        <f t="shared" si="243"/>
        <v>0</v>
      </c>
      <c r="CB153" s="55">
        <f t="shared" si="244"/>
        <v>0</v>
      </c>
      <c r="CC153" s="55">
        <f t="shared" si="268"/>
        <v>0</v>
      </c>
      <c r="CD153" s="55">
        <f t="shared" si="269"/>
        <v>0</v>
      </c>
      <c r="CE153" s="55">
        <f t="shared" si="270"/>
        <v>0</v>
      </c>
      <c r="CF153" s="55">
        <f>ROUND(IF('Indicator Data'!U156=0,0,IF(LOG('Indicator Data'!U156)&gt;CF$195,10,IF(LOG('Indicator Data'!U156)&lt;CF$194,0,10-(CF$195-LOG('Indicator Data'!U156))/(CF$195-CF$194)*10))),1)</f>
        <v>0</v>
      </c>
      <c r="CG153" s="56">
        <f>'Indicator Data'!U156/'Indicator Data'!$CK156</f>
        <v>0</v>
      </c>
      <c r="CH153" s="55">
        <f t="shared" si="245"/>
        <v>0</v>
      </c>
      <c r="CI153" s="55">
        <f t="shared" si="271"/>
        <v>0</v>
      </c>
      <c r="CJ153" s="55">
        <f>ROUND(IF('Indicator Data'!V156=0,0,IF(LOG('Indicator Data'!V156)&gt;CJ$195,10,IF(LOG('Indicator Data'!V156)&lt;CJ$194,0,10-(CJ$195-LOG('Indicator Data'!V156))/(CJ$195-CJ$194)*10))),1)</f>
        <v>0</v>
      </c>
      <c r="CK153" s="56">
        <f>IF('Indicator Data'!V156/'Indicator Data'!$CK156&gt;1,1,'Indicator Data'!V156/'Indicator Data'!$CK156)</f>
        <v>0</v>
      </c>
      <c r="CL153" s="55">
        <f t="shared" si="246"/>
        <v>0</v>
      </c>
      <c r="CM153" s="55">
        <f t="shared" si="272"/>
        <v>0</v>
      </c>
      <c r="CN153" s="55">
        <f>ROUND(IF('Indicator Data'!W156=0,0,IF(LOG('Indicator Data'!W156)&gt;CN$195,10,IF(LOG('Indicator Data'!W156)&lt;CN$194,0,10-(CN$195-LOG('Indicator Data'!W156))/(CN$195-CN$194)*10))),1)</f>
        <v>0</v>
      </c>
      <c r="CO153" s="56">
        <f>'Indicator Data'!W156/'Indicator Data'!$CK156</f>
        <v>0</v>
      </c>
      <c r="CP153" s="55">
        <f t="shared" si="247"/>
        <v>0</v>
      </c>
      <c r="CQ153" s="55">
        <f t="shared" si="273"/>
        <v>0</v>
      </c>
      <c r="CR153" s="55">
        <f t="shared" si="248"/>
        <v>0</v>
      </c>
      <c r="CS153" s="55">
        <f>IF('Indicator Data'!BZ156="No data","x",ROUND(IF('Indicator Data'!BZ156&gt;CS$195,0,IF('Indicator Data'!BZ156&lt;CS$194,10,(CS$195-'Indicator Data'!BZ156)/(CS$195-CS$194)*10)),1))</f>
        <v>0.3</v>
      </c>
      <c r="CT153" s="55">
        <f>IF('Indicator Data'!CA156="No data","x",ROUND(IF('Indicator Data'!CA156&gt;CT$195,0,IF('Indicator Data'!CA156&lt;CT$194,10,(CT$195-'Indicator Data'!CA156)/(CT$195-CT$194)*10)),1))</f>
        <v>2.4</v>
      </c>
      <c r="CU153" s="55">
        <f>IF('Indicator Data'!AC156="No data","x",ROUND(IF('Indicator Data'!AC156&gt;CU$195,0,IF('Indicator Data'!AC156&lt;CU$194,10,(CU$195-'Indicator Data'!AC156)/(CU$195-CU$194)*10)),1))</f>
        <v>0.2</v>
      </c>
      <c r="CV153" s="55">
        <f t="shared" si="249"/>
        <v>1</v>
      </c>
      <c r="CW153" s="55">
        <f>IF('Indicator Data'!X156="No data","x",ROUND(IF(LOG('Indicator Data'!X156)&gt;CW$195,10,IF(LOG('Indicator Data'!X156)&lt;CW$194,0,10-(CW$195-LOG('Indicator Data'!X156))/(CW$195-CW$194)*10)),1))</f>
        <v>6.3</v>
      </c>
      <c r="CX153" s="55">
        <f>IF('Indicator Data'!Y156="No data","x",ROUND(IF('Indicator Data'!Y156&gt;CX$195,10,IF('Indicator Data'!Y156&lt;CX$194,0,10-(CX$195-'Indicator Data'!Y156)/(CX$195-CX$194)*10)),1))</f>
        <v>0</v>
      </c>
      <c r="CY153" s="55">
        <f>IF('Indicator Data'!Z156="No data","x",ROUND(IF('Indicator Data'!Z156&gt;CY$195,10,IF('Indicator Data'!Z156&lt;CY$194,0,10-(CY$195-'Indicator Data'!Z156)/(CY$195-CY$194)*10)),1))</f>
        <v>5.6</v>
      </c>
      <c r="CZ153" s="55">
        <f>IF('Indicator Data'!AA156="No data","x",ROUND(IF('Indicator Data'!AA156&gt;CZ$195,10,IF('Indicator Data'!AA156&lt;CZ$194,0,10-(CZ$195-'Indicator Data'!AA156)/(CZ$195-CZ$194)*10)),1))</f>
        <v>2.2000000000000002</v>
      </c>
      <c r="DA153" s="55">
        <f t="shared" si="274"/>
        <v>3.5</v>
      </c>
      <c r="DB153" s="55">
        <f t="shared" si="275"/>
        <v>2.7</v>
      </c>
      <c r="DC153" s="55">
        <f>IF('Indicator Data'!AF156="No data","x",ROUND(IF('Indicator Data'!AF156&gt;DC$195,10,IF('Indicator Data'!AF156&lt;DC$194,0,10-(DC$195-'Indicator Data'!AF156)/(DC$195-DC$194)*10)),1))</f>
        <v>0.4</v>
      </c>
      <c r="DD153" s="55">
        <f>IF('Indicator Data'!AG156="No data","x",ROUND(IF('Indicator Data'!AG156&gt;DD$195,10,IF('Indicator Data'!AG156&lt;DD$194,0,10-(DD$195-'Indicator Data'!AG156)/(DD$195-DD$194)*10)),1))</f>
        <v>0</v>
      </c>
      <c r="DE153" s="55">
        <f t="shared" si="276"/>
        <v>2.4</v>
      </c>
      <c r="DF153" s="55">
        <f>IF('Indicator Data'!AB156="No data","x",ROUND(IF('Indicator Data'!AB156&gt;DF$195,10,IF('Indicator Data'!AB156&lt;DF$194,0,10-(DF$195-'Indicator Data'!AB156)/(DF$195-DF$194)*10)),1))</f>
        <v>0</v>
      </c>
      <c r="DG153" s="55">
        <f t="shared" si="277"/>
        <v>0.7</v>
      </c>
      <c r="DH153" s="183">
        <f>IF('Indicator Data'!AD156="No data","x",'Indicator Data'!AD156/'Indicator Data'!$CJ156)</f>
        <v>6.7371709900837051E-4</v>
      </c>
      <c r="DI153" s="55">
        <f t="shared" si="278"/>
        <v>3.3</v>
      </c>
      <c r="DJ153" s="55">
        <f>IF('Indicator Data'!AE156="No data","x",ROUND(IF('Indicator Data'!AE156&gt;DJ$195,0,IF('Indicator Data'!AE156&lt;DJ$194,10,(DJ$195-'Indicator Data'!AE156)/(DJ$195-DJ$194)*10)),1))</f>
        <v>2</v>
      </c>
      <c r="DK153" s="55">
        <f t="shared" si="279"/>
        <v>2.7</v>
      </c>
      <c r="DL153" s="55">
        <f t="shared" si="280"/>
        <v>1.9</v>
      </c>
      <c r="DM153" s="57">
        <f t="shared" si="250"/>
        <v>3.9</v>
      </c>
      <c r="DN153" s="58">
        <f t="shared" si="251"/>
        <v>4.4000000000000004</v>
      </c>
      <c r="DO153" s="55">
        <f>ROUND(IF('Indicator Data'!AH156=0,0,IF('Indicator Data'!AH156&gt;DO$195,10,IF('Indicator Data'!AH156&lt;DO$194,0,10-(DO$195-'Indicator Data'!AH156)/(DO$195-DO$194)*10))),1)</f>
        <v>1.9</v>
      </c>
      <c r="DP153" s="55">
        <f>ROUND(IF('Indicator Data'!AI156=0,0,IF(LOG('Indicator Data'!AI156)&gt;LOG(DP$195),10,IF(LOG('Indicator Data'!AI156)&lt;LOG(DP$194),0,10-(LOG(DP$195)-LOG('Indicator Data'!AI156))/(LOG(DP$195)-LOG(DP$194))*10))),1)</f>
        <v>3.6</v>
      </c>
      <c r="DQ153" s="57">
        <f t="shared" si="252"/>
        <v>2.8</v>
      </c>
      <c r="DR153" s="55">
        <f>'Indicator Data'!AJ156</f>
        <v>0</v>
      </c>
      <c r="DS153" s="55">
        <f>'Indicator Data'!AK156</f>
        <v>0</v>
      </c>
      <c r="DT153" s="57">
        <f t="shared" si="253"/>
        <v>0</v>
      </c>
      <c r="DU153" s="58">
        <f t="shared" si="254"/>
        <v>2</v>
      </c>
      <c r="DV153" s="15"/>
      <c r="DW153" s="103"/>
    </row>
    <row r="154" spans="1:128" s="4" customFormat="1" x14ac:dyDescent="0.3">
      <c r="A154" s="121" t="str">
        <f>'Indicator Data'!A157</f>
        <v>Seychelles</v>
      </c>
      <c r="B154" s="59" t="str">
        <f>'Indicator Data'!B157</f>
        <v>SYC</v>
      </c>
      <c r="C154" s="55">
        <f>ROUND(IF('Indicator Data'!C157=0,0.1,IF(LOG('Indicator Data'!C157)&gt;C$195,10,IF(LOG('Indicator Data'!C157)&lt;C$194,0,10-(C$195-LOG('Indicator Data'!C157))/(C$195-C$194)*10))),1)</f>
        <v>0.1</v>
      </c>
      <c r="D154" s="55">
        <f>ROUND(IF('Indicator Data'!D157=0,0.1,IF(LOG('Indicator Data'!D157)&gt;D$195,10,IF(LOG('Indicator Data'!D157)&lt;D$194,0,10-(D$195-LOG('Indicator Data'!D157))/(D$195-D$194)*10))),1)</f>
        <v>0.1</v>
      </c>
      <c r="E154" s="55">
        <f t="shared" si="214"/>
        <v>0.1</v>
      </c>
      <c r="F154" s="55">
        <f>IF('Indicator Data'!E157="No data",0.1,(ROUND(IF('Indicator Data'!E157=0,0,IF(LOG('Indicator Data'!E157)&gt;F$195,10,IF(LOG('Indicator Data'!E157)&lt;F$194,0,10-(F$195-LOG('Indicator Data'!E157))/(F$195-F$194)*10))),1)))</f>
        <v>0.1</v>
      </c>
      <c r="G154" s="55">
        <f>ROUND(IF('Indicator Data'!F157=0,0,IF(LOG('Indicator Data'!F157)&gt;G$195,10,IF(LOG('Indicator Data'!F157)&lt;G$194,0,10-(G$195-LOG('Indicator Data'!F157))/(G$195-G$194)*10))),1)</f>
        <v>5.3</v>
      </c>
      <c r="H154" s="55">
        <f>ROUND(IF('Indicator Data'!G157=0,0,IF(LOG('Indicator Data'!G157)&gt;H$195,10,IF(LOG('Indicator Data'!G157)&lt;H$194,0,10-(H$195-LOG('Indicator Data'!G157))/(H$195-H$194)*10))),1)</f>
        <v>0</v>
      </c>
      <c r="I154" s="55">
        <f>ROUND(IF('Indicator Data'!H157=0,0,IF(LOG('Indicator Data'!H157)&gt;I$195,10,IF(LOG('Indicator Data'!H157)&lt;I$194,0,10-(I$195-LOG('Indicator Data'!H157))/(I$195-I$194)*10))),1)</f>
        <v>0</v>
      </c>
      <c r="J154" s="55">
        <f t="shared" si="215"/>
        <v>0</v>
      </c>
      <c r="K154" s="55">
        <f>ROUND(IF('Indicator Data'!I157=0,0,IF(LOG('Indicator Data'!I157)&gt;K$195,10,IF(LOG('Indicator Data'!I157)&lt;K$194,0,10-(K$195-LOG('Indicator Data'!I157))/(K$195-K$194)*10))),1)</f>
        <v>0</v>
      </c>
      <c r="L154" s="55">
        <f t="shared" si="216"/>
        <v>0</v>
      </c>
      <c r="M154" s="55">
        <f>ROUND(IF('Indicator Data'!J157=0,0,IF(LOG('Indicator Data'!J157)&gt;M$195,10,IF(LOG('Indicator Data'!J157)&lt;M$194,0,10-(M$195-LOG('Indicator Data'!J157))/(M$195-M$194)*10))),1)</f>
        <v>0</v>
      </c>
      <c r="N154" s="56">
        <f>'Indicator Data'!C157/'Indicator Data'!$CK157</f>
        <v>0</v>
      </c>
      <c r="O154" s="56">
        <f>'Indicator Data'!D157/'Indicator Data'!$CK157</f>
        <v>0</v>
      </c>
      <c r="P154" s="56" t="str">
        <f>IF(F154=0.1,"x",'Indicator Data'!E157/'Indicator Data'!$CK157)</f>
        <v>x</v>
      </c>
      <c r="Q154" s="56">
        <f>'Indicator Data'!F157/'Indicator Data'!$CK157</f>
        <v>1.5687615967492822E-4</v>
      </c>
      <c r="R154" s="56">
        <f>'Indicator Data'!G157/'Indicator Data'!$CK157</f>
        <v>0</v>
      </c>
      <c r="S154" s="56">
        <f>'Indicator Data'!H157/'Indicator Data'!$CK157</f>
        <v>0</v>
      </c>
      <c r="T154" s="56">
        <f>'Indicator Data'!I157/'Indicator Data'!$CK157</f>
        <v>0</v>
      </c>
      <c r="U154" s="56">
        <f>'Indicator Data'!J157/'Indicator Data'!$CK157</f>
        <v>0</v>
      </c>
      <c r="V154" s="55">
        <f t="shared" si="217"/>
        <v>0</v>
      </c>
      <c r="W154" s="55">
        <f t="shared" si="218"/>
        <v>0</v>
      </c>
      <c r="X154" s="55">
        <f t="shared" si="219"/>
        <v>0</v>
      </c>
      <c r="Y154" s="55">
        <f t="shared" si="220"/>
        <v>0.1</v>
      </c>
      <c r="Z154" s="55">
        <f t="shared" si="221"/>
        <v>10</v>
      </c>
      <c r="AA154" s="55">
        <f t="shared" si="222"/>
        <v>0</v>
      </c>
      <c r="AB154" s="55">
        <f t="shared" si="223"/>
        <v>0</v>
      </c>
      <c r="AC154" s="55">
        <f t="shared" si="224"/>
        <v>0</v>
      </c>
      <c r="AD154" s="55">
        <f t="shared" si="225"/>
        <v>0</v>
      </c>
      <c r="AE154" s="55">
        <f t="shared" si="226"/>
        <v>0</v>
      </c>
      <c r="AF154" s="55">
        <f t="shared" si="227"/>
        <v>0</v>
      </c>
      <c r="AG154" s="55">
        <f>ROUND(IF('Indicator Data'!K157=0,0,IF('Indicator Data'!K157&gt;AG$195,10,IF('Indicator Data'!K157&lt;AG$194,0,10-(AG$195-'Indicator Data'!K157)/(AG$195-AG$194)*10))),1)</f>
        <v>0</v>
      </c>
      <c r="AH154" s="55">
        <f t="shared" si="228"/>
        <v>0.1</v>
      </c>
      <c r="AI154" s="55">
        <f t="shared" si="229"/>
        <v>0.1</v>
      </c>
      <c r="AJ154" s="55">
        <f t="shared" si="230"/>
        <v>0</v>
      </c>
      <c r="AK154" s="55">
        <f t="shared" si="231"/>
        <v>0</v>
      </c>
      <c r="AL154" s="55">
        <f t="shared" si="232"/>
        <v>0</v>
      </c>
      <c r="AM154" s="55">
        <f t="shared" si="233"/>
        <v>0</v>
      </c>
      <c r="AN154" s="55">
        <f t="shared" si="234"/>
        <v>0</v>
      </c>
      <c r="AO154" s="182">
        <f t="shared" si="235"/>
        <v>0.1</v>
      </c>
      <c r="AP154" s="182">
        <f t="shared" si="255"/>
        <v>0.1</v>
      </c>
      <c r="AQ154" s="182">
        <f t="shared" si="236"/>
        <v>8.6</v>
      </c>
      <c r="AR154" s="182">
        <f t="shared" si="237"/>
        <v>0</v>
      </c>
      <c r="AS154" s="55">
        <f t="shared" si="238"/>
        <v>0</v>
      </c>
      <c r="AT154" s="55" t="str">
        <f>IF('Indicator Data'!L157="No data","x",IF('Indicator Data'!CL157&lt;1000,"x",ROUND((IF('Indicator Data'!L157&gt;AT$195,10,IF('Indicator Data'!L157&lt;AT$194,0,10-(AT$195-'Indicator Data'!L157)/(AT$195-AT$194)*10))),1)))</f>
        <v>x</v>
      </c>
      <c r="AU154" s="182">
        <f t="shared" si="239"/>
        <v>0</v>
      </c>
      <c r="AV154" s="55">
        <f>IF('Indicator Data'!M157="No data","x",ROUND(IF('Indicator Data'!M157=0,0,IF(LOG('Indicator Data'!M157)&gt;AV$195,10,IF(LOG('Indicator Data'!M157)&lt;AV$194,0,10-(AV$195-LOG('Indicator Data'!M157))/(AV$195-AV$194)*10))),1))</f>
        <v>0</v>
      </c>
      <c r="AW154" s="56">
        <f>IF(AV154="x","x",'Indicator Data'!M157/'Indicator Data'!$CK157)</f>
        <v>0</v>
      </c>
      <c r="AX154" s="55">
        <f t="shared" si="256"/>
        <v>0</v>
      </c>
      <c r="AY154" s="55">
        <f t="shared" si="257"/>
        <v>0</v>
      </c>
      <c r="AZ154" s="55">
        <f>IF('Indicator Data'!N157="No data","x",ROUND(IF('Indicator Data'!N157=0,0,IF(LOG('Indicator Data'!N157)&gt;AZ$195,10,IF(LOG('Indicator Data'!N157)&lt;AZ$194,0,10-(AZ$195-LOG('Indicator Data'!N157))/(AZ$195-AZ$194)*10))),1))</f>
        <v>0</v>
      </c>
      <c r="BA154" s="56">
        <f>IF(AZ154="x","x",'Indicator Data'!N157/'Indicator Data'!$CK157)</f>
        <v>0</v>
      </c>
      <c r="BB154" s="55">
        <f t="shared" si="258"/>
        <v>0</v>
      </c>
      <c r="BC154" s="55">
        <f t="shared" si="259"/>
        <v>0</v>
      </c>
      <c r="BD154" s="55">
        <f>IF('Indicator Data'!O157="No data","x",ROUND(IF('Indicator Data'!O157=0,0,IF(LOG('Indicator Data'!O157)&gt;BD$195,10,IF(LOG('Indicator Data'!O157)&lt;BD$194,0,10-(BD$195-LOG('Indicator Data'!O157))/(BD$195-BD$194)*10))),1))</f>
        <v>0</v>
      </c>
      <c r="BE154" s="56">
        <f>IF(BD154="x","x",'Indicator Data'!O157/'Indicator Data'!$CK157)</f>
        <v>0</v>
      </c>
      <c r="BF154" s="55">
        <f t="shared" si="260"/>
        <v>0</v>
      </c>
      <c r="BG154" s="55">
        <f t="shared" si="261"/>
        <v>0</v>
      </c>
      <c r="BH154" s="55">
        <f>IF('Indicator Data'!P157="No data","x",ROUND(IF('Indicator Data'!P157=0,0,IF(LOG('Indicator Data'!P157)&gt;BH$195,10,IF(LOG('Indicator Data'!P157)&lt;BH$194,0,10-(BH$195-LOG('Indicator Data'!P157))/(BH$195-BH$194)*10))),1))</f>
        <v>0</v>
      </c>
      <c r="BI154" s="56">
        <f>IF(BH154="x","x",'Indicator Data'!P157/'Indicator Data'!$CK157)</f>
        <v>0</v>
      </c>
      <c r="BJ154" s="55">
        <f t="shared" si="262"/>
        <v>0</v>
      </c>
      <c r="BK154" s="55">
        <f t="shared" si="263"/>
        <v>0</v>
      </c>
      <c r="BL154" s="55">
        <f t="shared" si="264"/>
        <v>0</v>
      </c>
      <c r="BM154" s="55">
        <f>ROUND(IF('Indicator Data'!Q157=0,0,IF(LOG('Indicator Data'!Q157)&gt;BM$195,10,IF(LOG('Indicator Data'!Q157)&lt;BM$194,0,10-(BM$195-LOG('Indicator Data'!Q157))/(BM$195-BM$194)*10))),1)</f>
        <v>0</v>
      </c>
      <c r="BN154" s="55">
        <f>ROUND(IF('Indicator Data'!R157=0,0,IF(LOG('Indicator Data'!R157)&gt;BN$195,10,IF(LOG('Indicator Data'!R157)&lt;BN$194,0,10-(BN$195-LOG('Indicator Data'!R157))/(BN$195-BN$194)*10))),1)</f>
        <v>0</v>
      </c>
      <c r="BO154" s="55">
        <f t="shared" si="265"/>
        <v>0</v>
      </c>
      <c r="BP154" s="56">
        <f>'Indicator Data'!Q157/'Indicator Data'!$CK157</f>
        <v>0</v>
      </c>
      <c r="BQ154" s="56">
        <f>'Indicator Data'!R157/'Indicator Data'!$CK157</f>
        <v>0</v>
      </c>
      <c r="BR154" s="55">
        <f t="shared" si="240"/>
        <v>0</v>
      </c>
      <c r="BS154" s="55">
        <f t="shared" si="241"/>
        <v>0</v>
      </c>
      <c r="BT154" s="55">
        <f t="shared" si="242"/>
        <v>0</v>
      </c>
      <c r="BU154" s="55">
        <f t="shared" si="266"/>
        <v>0</v>
      </c>
      <c r="BV154" s="55">
        <f>ROUND(IF('Indicator Data'!S157=0,0,IF(LOG('Indicator Data'!S157)&gt;BV$195,10,IF(LOG('Indicator Data'!S157)&lt;BV$194,0,10-(BV$195-LOG('Indicator Data'!S157))/(BV$195-BV$194)*10))),1)</f>
        <v>0</v>
      </c>
      <c r="BW154" s="55">
        <f>ROUND(IF('Indicator Data'!T157=0,0,IF(LOG('Indicator Data'!T157)&gt;BW$195,10,IF(LOG('Indicator Data'!T157)&lt;BW$194,0,10-(BW$195-LOG('Indicator Data'!T157))/(BW$195-BW$194)*10))),1)</f>
        <v>0</v>
      </c>
      <c r="BX154" s="55">
        <f t="shared" si="267"/>
        <v>0</v>
      </c>
      <c r="BY154" s="56">
        <f>'Indicator Data'!S157/'Indicator Data'!$CK157</f>
        <v>0</v>
      </c>
      <c r="BZ154" s="56">
        <f>'Indicator Data'!T157/'Indicator Data'!$CK157</f>
        <v>0</v>
      </c>
      <c r="CA154" s="55">
        <f t="shared" si="243"/>
        <v>0</v>
      </c>
      <c r="CB154" s="55">
        <f t="shared" si="244"/>
        <v>0</v>
      </c>
      <c r="CC154" s="55">
        <f t="shared" si="268"/>
        <v>0</v>
      </c>
      <c r="CD154" s="55">
        <f t="shared" si="269"/>
        <v>0</v>
      </c>
      <c r="CE154" s="55">
        <f t="shared" si="270"/>
        <v>0</v>
      </c>
      <c r="CF154" s="55">
        <f>ROUND(IF('Indicator Data'!U157=0,0,IF(LOG('Indicator Data'!U157)&gt;CF$195,10,IF(LOG('Indicator Data'!U157)&lt;CF$194,0,10-(CF$195-LOG('Indicator Data'!U157))/(CF$195-CF$194)*10))),1)</f>
        <v>4.9000000000000004</v>
      </c>
      <c r="CG154" s="56">
        <f>'Indicator Data'!U157/'Indicator Data'!$CK157</f>
        <v>0.27060982056783905</v>
      </c>
      <c r="CH154" s="55">
        <f t="shared" si="245"/>
        <v>3</v>
      </c>
      <c r="CI154" s="55">
        <f t="shared" si="271"/>
        <v>4</v>
      </c>
      <c r="CJ154" s="55">
        <f>ROUND(IF('Indicator Data'!V157=0,0,IF(LOG('Indicator Data'!V157)&gt;CJ$195,10,IF(LOG('Indicator Data'!V157)&lt;CJ$194,0,10-(CJ$195-LOG('Indicator Data'!V157))/(CJ$195-CJ$194)*10))),1)</f>
        <v>5.3</v>
      </c>
      <c r="CK154" s="56">
        <f>IF('Indicator Data'!V157/'Indicator Data'!$CK157&gt;1,1,'Indicator Data'!V157/'Indicator Data'!$CK157)</f>
        <v>0.5619627438587762</v>
      </c>
      <c r="CL154" s="55">
        <f t="shared" si="246"/>
        <v>5.6</v>
      </c>
      <c r="CM154" s="55">
        <f t="shared" si="272"/>
        <v>5.5</v>
      </c>
      <c r="CN154" s="55">
        <f>ROUND(IF('Indicator Data'!W157=0,0,IF(LOG('Indicator Data'!W157)&gt;CN$195,10,IF(LOG('Indicator Data'!W157)&lt;CN$194,0,10-(CN$195-LOG('Indicator Data'!W157))/(CN$195-CN$194)*10))),1)</f>
        <v>5</v>
      </c>
      <c r="CO154" s="56">
        <f>'Indicator Data'!W157/'Indicator Data'!$CK157</f>
        <v>0.34791551156306044</v>
      </c>
      <c r="CP154" s="55">
        <f t="shared" si="247"/>
        <v>3.5</v>
      </c>
      <c r="CQ154" s="55">
        <f t="shared" si="273"/>
        <v>4.3</v>
      </c>
      <c r="CR154" s="55">
        <f t="shared" si="248"/>
        <v>3.7</v>
      </c>
      <c r="CS154" s="55">
        <f>IF('Indicator Data'!BZ157="No data","x",ROUND(IF('Indicator Data'!BZ157&gt;CS$195,0,IF('Indicator Data'!BZ157&lt;CS$194,10,(CS$195-'Indicator Data'!BZ157)/(CS$195-CS$194)*10)),1))</f>
        <v>0</v>
      </c>
      <c r="CT154" s="55">
        <f>IF('Indicator Data'!CA157="No data","x",ROUND(IF('Indicator Data'!CA157&gt;CT$195,0,IF('Indicator Data'!CA157&lt;CT$194,10,(CT$195-'Indicator Data'!CA157)/(CT$195-CT$194)*10)),1))</f>
        <v>0.6</v>
      </c>
      <c r="CU154" s="55" t="str">
        <f>IF('Indicator Data'!AC157="No data","x",ROUND(IF('Indicator Data'!AC157&gt;CU$195,0,IF('Indicator Data'!AC157&lt;CU$194,10,(CU$195-'Indicator Data'!AC157)/(CU$195-CU$194)*10)),1))</f>
        <v>x</v>
      </c>
      <c r="CV154" s="55">
        <f t="shared" si="249"/>
        <v>0.3</v>
      </c>
      <c r="CW154" s="55">
        <f>IF('Indicator Data'!X157="No data","x",ROUND(IF(LOG('Indicator Data'!X157)&gt;CW$195,10,IF(LOG('Indicator Data'!X157)&lt;CW$194,0,10-(CW$195-LOG('Indicator Data'!X157))/(CW$195-CW$194)*10)),1))</f>
        <v>7.7</v>
      </c>
      <c r="CX154" s="55">
        <f>IF('Indicator Data'!Y157="No data","x",ROUND(IF('Indicator Data'!Y157&gt;CX$195,10,IF('Indicator Data'!Y157&lt;CX$194,0,10-(CX$195-'Indicator Data'!Y157)/(CX$195-CX$194)*10)),1))</f>
        <v>3.4</v>
      </c>
      <c r="CY154" s="55">
        <f>IF('Indicator Data'!Z157="No data","x",ROUND(IF('Indicator Data'!Z157&gt;CY$195,10,IF('Indicator Data'!Z157&lt;CY$194,0,10-(CY$195-'Indicator Data'!Z157)/(CY$195-CY$194)*10)),1))</f>
        <v>5.7</v>
      </c>
      <c r="CZ154" s="55" t="str">
        <f>IF('Indicator Data'!AA157="No data","x",ROUND(IF('Indicator Data'!AA157&gt;CZ$195,10,IF('Indicator Data'!AA157&lt;CZ$194,0,10-(CZ$195-'Indicator Data'!AA157)/(CZ$195-CZ$194)*10)),1))</f>
        <v>x</v>
      </c>
      <c r="DA154" s="55">
        <f t="shared" si="274"/>
        <v>5.6</v>
      </c>
      <c r="DB154" s="55">
        <f t="shared" si="275"/>
        <v>3.8</v>
      </c>
      <c r="DC154" s="55" t="str">
        <f>IF('Indicator Data'!AF157="No data","x",ROUND(IF('Indicator Data'!AF157&gt;DC$195,10,IF('Indicator Data'!AF157&lt;DC$194,0,10-(DC$195-'Indicator Data'!AF157)/(DC$195-DC$194)*10)),1))</f>
        <v>x</v>
      </c>
      <c r="DD154" s="55">
        <f>IF('Indicator Data'!AG157="No data","x",ROUND(IF('Indicator Data'!AG157&gt;DD$195,10,IF('Indicator Data'!AG157&lt;DD$194,0,10-(DD$195-'Indicator Data'!AG157)/(DD$195-DD$194)*10)),1))</f>
        <v>2.1</v>
      </c>
      <c r="DE154" s="55">
        <f t="shared" si="276"/>
        <v>4.7</v>
      </c>
      <c r="DF154" s="55">
        <f>IF('Indicator Data'!AB157="No data","x",ROUND(IF('Indicator Data'!AB157&gt;DF$195,10,IF('Indicator Data'!AB157&lt;DF$194,0,10-(DF$195-'Indicator Data'!AB157)/(DF$195-DF$194)*10)),1))</f>
        <v>0</v>
      </c>
      <c r="DG154" s="55">
        <f t="shared" si="277"/>
        <v>0.2</v>
      </c>
      <c r="DH154" s="183" t="str">
        <f>IF('Indicator Data'!AD157="No data","x",'Indicator Data'!AD157/'Indicator Data'!$CJ157)</f>
        <v>x</v>
      </c>
      <c r="DI154" s="55" t="str">
        <f t="shared" si="278"/>
        <v>x</v>
      </c>
      <c r="DJ154" s="55">
        <f>IF('Indicator Data'!AE157="No data","x",ROUND(IF('Indicator Data'!AE157&gt;DJ$195,0,IF('Indicator Data'!AE157&lt;DJ$194,10,(DJ$195-'Indicator Data'!AE157)/(DJ$195-DJ$194)*10)),1))</f>
        <v>2</v>
      </c>
      <c r="DK154" s="55">
        <f t="shared" si="279"/>
        <v>2</v>
      </c>
      <c r="DL154" s="55">
        <f t="shared" si="280"/>
        <v>2.2999999999999998</v>
      </c>
      <c r="DM154" s="57">
        <f t="shared" si="250"/>
        <v>2.6</v>
      </c>
      <c r="DN154" s="58">
        <f t="shared" si="251"/>
        <v>2.8</v>
      </c>
      <c r="DO154" s="55">
        <f>ROUND(IF('Indicator Data'!AH157=0,0,IF('Indicator Data'!AH157&gt;DO$195,10,IF('Indicator Data'!AH157&lt;DO$194,0,10-(DO$195-'Indicator Data'!AH157)/(DO$195-DO$194)*10))),1)</f>
        <v>0</v>
      </c>
      <c r="DP154" s="55">
        <f>ROUND(IF('Indicator Data'!AI157=0,0,IF(LOG('Indicator Data'!AI157)&gt;LOG(DP$195),10,IF(LOG('Indicator Data'!AI157)&lt;LOG(DP$194),0,10-(LOG(DP$195)-LOG('Indicator Data'!AI157))/(LOG(DP$195)-LOG(DP$194))*10))),1)</f>
        <v>0</v>
      </c>
      <c r="DQ154" s="57">
        <f t="shared" si="252"/>
        <v>0</v>
      </c>
      <c r="DR154" s="55">
        <f>'Indicator Data'!AJ157</f>
        <v>0</v>
      </c>
      <c r="DS154" s="55">
        <f>'Indicator Data'!AK157</f>
        <v>0</v>
      </c>
      <c r="DT154" s="57">
        <f t="shared" si="253"/>
        <v>0</v>
      </c>
      <c r="DU154" s="58">
        <f t="shared" si="254"/>
        <v>0</v>
      </c>
      <c r="DV154" s="15"/>
      <c r="DW154" s="103"/>
    </row>
    <row r="155" spans="1:128" s="4" customFormat="1" x14ac:dyDescent="0.3">
      <c r="A155" s="121" t="str">
        <f>'Indicator Data'!A158</f>
        <v>Sierra Leone</v>
      </c>
      <c r="B155" s="59" t="str">
        <f>'Indicator Data'!B158</f>
        <v>SLE</v>
      </c>
      <c r="C155" s="55">
        <f>ROUND(IF('Indicator Data'!C158=0,0.1,IF(LOG('Indicator Data'!C158)&gt;C$195,10,IF(LOG('Indicator Data'!C158)&lt;C$194,0,10-(C$195-LOG('Indicator Data'!C158))/(C$195-C$194)*10))),1)</f>
        <v>0.1</v>
      </c>
      <c r="D155" s="55">
        <f>ROUND(IF('Indicator Data'!D158=0,0.1,IF(LOG('Indicator Data'!D158)&gt;D$195,10,IF(LOG('Indicator Data'!D158)&lt;D$194,0,10-(D$195-LOG('Indicator Data'!D158))/(D$195-D$194)*10))),1)</f>
        <v>0.1</v>
      </c>
      <c r="E155" s="55">
        <f t="shared" si="214"/>
        <v>0.1</v>
      </c>
      <c r="F155" s="55">
        <f>IF('Indicator Data'!E158="No data",0.1,(ROUND(IF('Indicator Data'!E158=0,0,IF(LOG('Indicator Data'!E158)&gt;F$195,10,IF(LOG('Indicator Data'!E158)&lt;F$194,0,10-(F$195-LOG('Indicator Data'!E158))/(F$195-F$194)*10))),1)))</f>
        <v>6</v>
      </c>
      <c r="G155" s="55">
        <f>ROUND(IF('Indicator Data'!F158=0,0,IF(LOG('Indicator Data'!F158)&gt;G$195,10,IF(LOG('Indicator Data'!F158)&lt;G$194,0,10-(G$195-LOG('Indicator Data'!F158))/(G$195-G$194)*10))),1)</f>
        <v>5.3</v>
      </c>
      <c r="H155" s="55">
        <f>ROUND(IF('Indicator Data'!G158=0,0,IF(LOG('Indicator Data'!G158)&gt;H$195,10,IF(LOG('Indicator Data'!G158)&lt;H$194,0,10-(H$195-LOG('Indicator Data'!G158))/(H$195-H$194)*10))),1)</f>
        <v>0</v>
      </c>
      <c r="I155" s="55">
        <f>ROUND(IF('Indicator Data'!H158=0,0,IF(LOG('Indicator Data'!H158)&gt;I$195,10,IF(LOG('Indicator Data'!H158)&lt;I$194,0,10-(I$195-LOG('Indicator Data'!H158))/(I$195-I$194)*10))),1)</f>
        <v>0</v>
      </c>
      <c r="J155" s="55">
        <f t="shared" si="215"/>
        <v>0</v>
      </c>
      <c r="K155" s="55">
        <f>ROUND(IF('Indicator Data'!I158=0,0,IF(LOG('Indicator Data'!I158)&gt;K$195,10,IF(LOG('Indicator Data'!I158)&lt;K$194,0,10-(K$195-LOG('Indicator Data'!I158))/(K$195-K$194)*10))),1)</f>
        <v>0</v>
      </c>
      <c r="L155" s="55">
        <f t="shared" si="216"/>
        <v>0</v>
      </c>
      <c r="M155" s="55">
        <f>ROUND(IF('Indicator Data'!J158=0,0,IF(LOG('Indicator Data'!J158)&gt;M$195,10,IF(LOG('Indicator Data'!J158)&lt;M$194,0,10-(M$195-LOG('Indicator Data'!J158))/(M$195-M$194)*10))),1)</f>
        <v>0</v>
      </c>
      <c r="N155" s="56">
        <f>'Indicator Data'!C158/'Indicator Data'!$CK158</f>
        <v>0</v>
      </c>
      <c r="O155" s="56">
        <f>'Indicator Data'!D158/'Indicator Data'!$CK158</f>
        <v>0</v>
      </c>
      <c r="P155" s="56">
        <f>IF(F155=0.1,"x",'Indicator Data'!E158/'Indicator Data'!$CK158)</f>
        <v>4.0208495823757049E-3</v>
      </c>
      <c r="Q155" s="56">
        <f>'Indicator Data'!F158/'Indicator Data'!$CK158</f>
        <v>2.2331805160969795E-6</v>
      </c>
      <c r="R155" s="56">
        <f>'Indicator Data'!G158/'Indicator Data'!$CK158</f>
        <v>0</v>
      </c>
      <c r="S155" s="56">
        <f>'Indicator Data'!H158/'Indicator Data'!$CK158</f>
        <v>0</v>
      </c>
      <c r="T155" s="56">
        <f>'Indicator Data'!I158/'Indicator Data'!$CK158</f>
        <v>0</v>
      </c>
      <c r="U155" s="56">
        <f>'Indicator Data'!J158/'Indicator Data'!$CK158</f>
        <v>0</v>
      </c>
      <c r="V155" s="55">
        <f t="shared" si="217"/>
        <v>0</v>
      </c>
      <c r="W155" s="55">
        <f t="shared" si="218"/>
        <v>0</v>
      </c>
      <c r="X155" s="55">
        <f t="shared" si="219"/>
        <v>0</v>
      </c>
      <c r="Y155" s="55">
        <f t="shared" si="220"/>
        <v>2.7</v>
      </c>
      <c r="Z155" s="55">
        <f t="shared" si="221"/>
        <v>6.3</v>
      </c>
      <c r="AA155" s="55">
        <f t="shared" si="222"/>
        <v>0</v>
      </c>
      <c r="AB155" s="55">
        <f t="shared" si="223"/>
        <v>0</v>
      </c>
      <c r="AC155" s="55">
        <f t="shared" si="224"/>
        <v>0</v>
      </c>
      <c r="AD155" s="55">
        <f t="shared" si="225"/>
        <v>0</v>
      </c>
      <c r="AE155" s="55">
        <f t="shared" si="226"/>
        <v>0</v>
      </c>
      <c r="AF155" s="55">
        <f t="shared" si="227"/>
        <v>0</v>
      </c>
      <c r="AG155" s="55">
        <f>ROUND(IF('Indicator Data'!K158=0,0,IF('Indicator Data'!K158&gt;AG$195,10,IF('Indicator Data'!K158&lt;AG$194,0,10-(AG$195-'Indicator Data'!K158)/(AG$195-AG$194)*10))),1)</f>
        <v>0</v>
      </c>
      <c r="AH155" s="55">
        <f t="shared" si="228"/>
        <v>0.1</v>
      </c>
      <c r="AI155" s="55">
        <f t="shared" si="229"/>
        <v>0.1</v>
      </c>
      <c r="AJ155" s="55">
        <f t="shared" si="230"/>
        <v>0</v>
      </c>
      <c r="AK155" s="55">
        <f t="shared" si="231"/>
        <v>0</v>
      </c>
      <c r="AL155" s="55">
        <f t="shared" si="232"/>
        <v>0</v>
      </c>
      <c r="AM155" s="55">
        <f t="shared" si="233"/>
        <v>0</v>
      </c>
      <c r="AN155" s="55">
        <f t="shared" si="234"/>
        <v>0</v>
      </c>
      <c r="AO155" s="182">
        <f t="shared" si="235"/>
        <v>0.1</v>
      </c>
      <c r="AP155" s="182">
        <f t="shared" si="255"/>
        <v>4.5999999999999996</v>
      </c>
      <c r="AQ155" s="182">
        <f t="shared" si="236"/>
        <v>5.8</v>
      </c>
      <c r="AR155" s="182">
        <f t="shared" si="237"/>
        <v>0</v>
      </c>
      <c r="AS155" s="55">
        <f t="shared" si="238"/>
        <v>0</v>
      </c>
      <c r="AT155" s="55">
        <f>IF('Indicator Data'!L158="No data","x",IF('Indicator Data'!CL158&lt;1000,"x",ROUND((IF('Indicator Data'!L158&gt;AT$195,10,IF('Indicator Data'!L158&lt;AT$194,0,10-(AT$195-'Indicator Data'!L158)/(AT$195-AT$194)*10))),1)))</f>
        <v>2</v>
      </c>
      <c r="AU155" s="182">
        <f t="shared" si="239"/>
        <v>1</v>
      </c>
      <c r="AV155" s="55">
        <f>IF('Indicator Data'!M158="No data","x",ROUND(IF('Indicator Data'!M158=0,0,IF(LOG('Indicator Data'!M158)&gt;AV$195,10,IF(LOG('Indicator Data'!M158)&lt;AV$194,0,10-(AV$195-LOG('Indicator Data'!M158))/(AV$195-AV$194)*10))),1))</f>
        <v>7.4</v>
      </c>
      <c r="AW155" s="56">
        <f>IF(AV155="x","x",'Indicator Data'!M158/'Indicator Data'!$CK158)</f>
        <v>0.22031155641145475</v>
      </c>
      <c r="AX155" s="55">
        <f t="shared" si="256"/>
        <v>2.4</v>
      </c>
      <c r="AY155" s="55">
        <f t="shared" si="257"/>
        <v>5.4</v>
      </c>
      <c r="AZ155" s="55">
        <f>IF('Indicator Data'!N158="No data","x",ROUND(IF('Indicator Data'!N158=0,0,IF(LOG('Indicator Data'!N158)&gt;AZ$195,10,IF(LOG('Indicator Data'!N158)&lt;AZ$194,0,10-(AZ$195-LOG('Indicator Data'!N158))/(AZ$195-AZ$194)*10))),1))</f>
        <v>8</v>
      </c>
      <c r="BA155" s="56">
        <f>IF(AZ155="x","x",'Indicator Data'!N158/'Indicator Data'!$CK158)</f>
        <v>9.1373852410057965E-2</v>
      </c>
      <c r="BB155" s="55">
        <f t="shared" si="258"/>
        <v>10</v>
      </c>
      <c r="BC155" s="55">
        <f t="shared" si="259"/>
        <v>9.3000000000000007</v>
      </c>
      <c r="BD155" s="55">
        <f>IF('Indicator Data'!O158="No data","x",ROUND(IF('Indicator Data'!O158=0,0,IF(LOG('Indicator Data'!O158)&gt;BD$195,10,IF(LOG('Indicator Data'!O158)&lt;BD$194,0,10-(BD$195-LOG('Indicator Data'!O158))/(BD$195-BD$194)*10))),1))</f>
        <v>9.4</v>
      </c>
      <c r="BE155" s="56">
        <f>IF(BD155="x","x",'Indicator Data'!O158/'Indicator Data'!$CK158)</f>
        <v>0.66054324196500036</v>
      </c>
      <c r="BF155" s="55">
        <f t="shared" si="260"/>
        <v>10</v>
      </c>
      <c r="BG155" s="55">
        <f t="shared" si="261"/>
        <v>9.6999999999999993</v>
      </c>
      <c r="BH155" s="55">
        <f>IF('Indicator Data'!P158="No data","x",ROUND(IF('Indicator Data'!P158=0,0,IF(LOG('Indicator Data'!P158)&gt;BH$195,10,IF(LOG('Indicator Data'!P158)&lt;BH$194,0,10-(BH$195-LOG('Indicator Data'!P158))/(BH$195-BH$194)*10))),1))</f>
        <v>6.4</v>
      </c>
      <c r="BI155" s="56">
        <f>IF(BH155="x","x",'Indicator Data'!P158/'Indicator Data'!$CK158)</f>
        <v>1.0210060875536393E-2</v>
      </c>
      <c r="BJ155" s="55">
        <f t="shared" si="262"/>
        <v>1</v>
      </c>
      <c r="BK155" s="55">
        <f t="shared" si="263"/>
        <v>4.2</v>
      </c>
      <c r="BL155" s="55">
        <f t="shared" si="264"/>
        <v>7.9</v>
      </c>
      <c r="BM155" s="55">
        <f>ROUND(IF('Indicator Data'!Q158=0,0,IF(LOG('Indicator Data'!Q158)&gt;BM$195,10,IF(LOG('Indicator Data'!Q158)&lt;BM$194,0,10-(BM$195-LOG('Indicator Data'!Q158))/(BM$195-BM$194)*10))),1)</f>
        <v>8.3000000000000007</v>
      </c>
      <c r="BN155" s="55">
        <f>ROUND(IF('Indicator Data'!R158=0,0,IF(LOG('Indicator Data'!R158)&gt;BN$195,10,IF(LOG('Indicator Data'!R158)&lt;BN$194,0,10-(BN$195-LOG('Indicator Data'!R158))/(BN$195-BN$194)*10))),1)</f>
        <v>0</v>
      </c>
      <c r="BO155" s="55">
        <f t="shared" si="265"/>
        <v>2.7666666666666671</v>
      </c>
      <c r="BP155" s="56">
        <f>'Indicator Data'!Q158/'Indicator Data'!$CK158</f>
        <v>0.96846318663478215</v>
      </c>
      <c r="BQ155" s="56">
        <f>'Indicator Data'!R158/'Indicator Data'!$CK158</f>
        <v>0</v>
      </c>
      <c r="BR155" s="55">
        <f t="shared" si="240"/>
        <v>9.6999999999999993</v>
      </c>
      <c r="BS155" s="55">
        <f t="shared" si="241"/>
        <v>0</v>
      </c>
      <c r="BT155" s="55">
        <f t="shared" si="242"/>
        <v>3.2333333333333329</v>
      </c>
      <c r="BU155" s="55">
        <f t="shared" si="266"/>
        <v>3</v>
      </c>
      <c r="BV155" s="55">
        <f>ROUND(IF('Indicator Data'!S158=0,0,IF(LOG('Indicator Data'!S158)&gt;BV$195,10,IF(LOG('Indicator Data'!S158)&lt;BV$194,0,10-(BV$195-LOG('Indicator Data'!S158))/(BV$195-BV$194)*10))),1)</f>
        <v>0</v>
      </c>
      <c r="BW155" s="55">
        <f>ROUND(IF('Indicator Data'!T158=0,0,IF(LOG('Indicator Data'!T158)&gt;BW$195,10,IF(LOG('Indicator Data'!T158)&lt;BW$194,0,10-(BW$195-LOG('Indicator Data'!T158))/(BW$195-BW$194)*10))),1)</f>
        <v>8.3000000000000007</v>
      </c>
      <c r="BX155" s="55">
        <f t="shared" si="267"/>
        <v>5.5333333333333341</v>
      </c>
      <c r="BY155" s="56">
        <f>'Indicator Data'!S158/'Indicator Data'!$CK158</f>
        <v>0</v>
      </c>
      <c r="BZ155" s="56">
        <f>'Indicator Data'!T158/'Indicator Data'!$CK158</f>
        <v>0.96846318663478215</v>
      </c>
      <c r="CA155" s="55">
        <f t="shared" si="243"/>
        <v>0</v>
      </c>
      <c r="CB155" s="55">
        <f t="shared" si="244"/>
        <v>9.6999999999999993</v>
      </c>
      <c r="CC155" s="55">
        <f t="shared" si="268"/>
        <v>6.4666666666666659</v>
      </c>
      <c r="CD155" s="55">
        <f t="shared" si="269"/>
        <v>6</v>
      </c>
      <c r="CE155" s="55">
        <f t="shared" si="270"/>
        <v>4.7</v>
      </c>
      <c r="CF155" s="55">
        <f>ROUND(IF('Indicator Data'!U158=0,0,IF(LOG('Indicator Data'!U158)&gt;CF$195,10,IF(LOG('Indicator Data'!U158)&lt;CF$194,0,10-(CF$195-LOG('Indicator Data'!U158))/(CF$195-CF$194)*10))),1)</f>
        <v>8.1999999999999993</v>
      </c>
      <c r="CG155" s="56">
        <f>'Indicator Data'!U158/'Indicator Data'!$CK158</f>
        <v>0.79139082705829555</v>
      </c>
      <c r="CH155" s="55">
        <f t="shared" si="245"/>
        <v>8.8000000000000007</v>
      </c>
      <c r="CI155" s="55">
        <f t="shared" si="271"/>
        <v>8.5</v>
      </c>
      <c r="CJ155" s="55">
        <f>ROUND(IF('Indicator Data'!V158=0,0,IF(LOG('Indicator Data'!V158)&gt;CJ$195,10,IF(LOG('Indicator Data'!V158)&lt;CJ$194,0,10-(CJ$195-LOG('Indicator Data'!V158))/(CJ$195-CJ$194)*10))),1)</f>
        <v>8.1</v>
      </c>
      <c r="CK155" s="56">
        <f>IF('Indicator Data'!V158/'Indicator Data'!$CK158&gt;1,1,'Indicator Data'!V158/'Indicator Data'!$CK158)</f>
        <v>0.7502757500087609</v>
      </c>
      <c r="CL155" s="55">
        <f t="shared" si="246"/>
        <v>7.5</v>
      </c>
      <c r="CM155" s="55">
        <f t="shared" si="272"/>
        <v>7.8</v>
      </c>
      <c r="CN155" s="55">
        <f>ROUND(IF('Indicator Data'!W158=0,0,IF(LOG('Indicator Data'!W158)&gt;CN$195,10,IF(LOG('Indicator Data'!W158)&lt;CN$194,0,10-(CN$195-LOG('Indicator Data'!W158))/(CN$195-CN$194)*10))),1)</f>
        <v>8.3000000000000007</v>
      </c>
      <c r="CO155" s="56">
        <f>'Indicator Data'!W158/'Indicator Data'!$CK158</f>
        <v>0.96424114365450786</v>
      </c>
      <c r="CP155" s="55">
        <f t="shared" si="247"/>
        <v>9.6</v>
      </c>
      <c r="CQ155" s="55">
        <f t="shared" si="273"/>
        <v>9.1</v>
      </c>
      <c r="CR155" s="55">
        <f t="shared" si="248"/>
        <v>7.9</v>
      </c>
      <c r="CS155" s="55">
        <f>IF('Indicator Data'!BZ158="No data","x",ROUND(IF('Indicator Data'!BZ158&gt;CS$195,0,IF('Indicator Data'!BZ158&lt;CS$194,10,(CS$195-'Indicator Data'!BZ158)/(CS$195-CS$194)*10)),1))</f>
        <v>9.4</v>
      </c>
      <c r="CT155" s="55">
        <f>IF('Indicator Data'!CA158="No data","x",ROUND(IF('Indicator Data'!CA158&gt;CT$195,0,IF('Indicator Data'!CA158&lt;CT$194,10,(CT$195-'Indicator Data'!CA158)/(CT$195-CT$194)*10)),1))</f>
        <v>6.5</v>
      </c>
      <c r="CU155" s="55">
        <f>IF('Indicator Data'!AC158="No data","x",ROUND(IF('Indicator Data'!AC158&gt;CU$195,0,IF('Indicator Data'!AC158&lt;CU$194,10,(CU$195-'Indicator Data'!AC158)/(CU$195-CU$194)*10)),1))</f>
        <v>8.1</v>
      </c>
      <c r="CV155" s="55">
        <f t="shared" si="249"/>
        <v>8</v>
      </c>
      <c r="CW155" s="55">
        <f>IF('Indicator Data'!X158="No data","x",ROUND(IF(LOG('Indicator Data'!X158)&gt;CW$195,10,IF(LOG('Indicator Data'!X158)&lt;CW$194,0,10-(CW$195-LOG('Indicator Data'!X158))/(CW$195-CW$194)*10)),1))</f>
        <v>6.8</v>
      </c>
      <c r="CX155" s="55">
        <f>IF('Indicator Data'!Y158="No data","x",ROUND(IF('Indicator Data'!Y158&gt;CX$195,10,IF('Indicator Data'!Y158&lt;CX$194,0,10-(CX$195-'Indicator Data'!Y158)/(CX$195-CX$194)*10)),1))</f>
        <v>6.3</v>
      </c>
      <c r="CY155" s="55">
        <f>IF('Indicator Data'!Z158="No data","x",ROUND(IF('Indicator Data'!Z158&gt;CY$195,10,IF('Indicator Data'!Z158&lt;CY$194,0,10-(CY$195-'Indicator Data'!Z158)/(CY$195-CY$194)*10)),1))</f>
        <v>4.2</v>
      </c>
      <c r="CZ155" s="55">
        <f>IF('Indicator Data'!AA158="No data","x",ROUND(IF('Indicator Data'!AA158&gt;CZ$195,10,IF('Indicator Data'!AA158&lt;CZ$194,0,10-(CZ$195-'Indicator Data'!AA158)/(CZ$195-CZ$194)*10)),1))</f>
        <v>9.6999999999999993</v>
      </c>
      <c r="DA155" s="55">
        <f t="shared" si="274"/>
        <v>6.8</v>
      </c>
      <c r="DB155" s="55">
        <f t="shared" si="275"/>
        <v>7.2</v>
      </c>
      <c r="DC155" s="55">
        <f>IF('Indicator Data'!AF158="No data","x",ROUND(IF('Indicator Data'!AF158&gt;DC$195,10,IF('Indicator Data'!AF158&lt;DC$194,0,10-(DC$195-'Indicator Data'!AF158)/(DC$195-DC$194)*10)),1))</f>
        <v>6.6</v>
      </c>
      <c r="DD155" s="55">
        <f>IF('Indicator Data'!AG158="No data","x",ROUND(IF('Indicator Data'!AG158&gt;DD$195,10,IF('Indicator Data'!AG158&lt;DD$194,0,10-(DD$195-'Indicator Data'!AG158)/(DD$195-DD$194)*10)),1))</f>
        <v>6.5</v>
      </c>
      <c r="DE155" s="55">
        <f t="shared" si="276"/>
        <v>6.7</v>
      </c>
      <c r="DF155" s="55">
        <f>IF('Indicator Data'!AB158="No data","x",ROUND(IF('Indicator Data'!AB158&gt;DF$195,10,IF('Indicator Data'!AB158&lt;DF$194,0,10-(DF$195-'Indicator Data'!AB158)/(DF$195-DF$194)*10)),1))</f>
        <v>5.9</v>
      </c>
      <c r="DG155" s="55">
        <f t="shared" si="277"/>
        <v>7.5</v>
      </c>
      <c r="DH155" s="183">
        <f>IF('Indicator Data'!AD158="No data","x",'Indicator Data'!AD158/'Indicator Data'!$CJ158)</f>
        <v>3.1485150719800458E-5</v>
      </c>
      <c r="DI155" s="55">
        <f t="shared" si="278"/>
        <v>9.6999999999999993</v>
      </c>
      <c r="DJ155" s="55">
        <f>IF('Indicator Data'!AE158="No data","x",ROUND(IF('Indicator Data'!AE158&gt;DJ$195,0,IF('Indicator Data'!AE158&lt;DJ$194,10,(DJ$195-'Indicator Data'!AE158)/(DJ$195-DJ$194)*10)),1))</f>
        <v>8</v>
      </c>
      <c r="DK155" s="55">
        <f t="shared" si="279"/>
        <v>8.9</v>
      </c>
      <c r="DL155" s="55">
        <f t="shared" si="280"/>
        <v>7.7</v>
      </c>
      <c r="DM155" s="57">
        <f t="shared" si="250"/>
        <v>7.7</v>
      </c>
      <c r="DN155" s="58">
        <f t="shared" si="251"/>
        <v>3.9</v>
      </c>
      <c r="DO155" s="55">
        <f>ROUND(IF('Indicator Data'!AH158=0,0,IF('Indicator Data'!AH158&gt;DO$195,10,IF('Indicator Data'!AH158&lt;DO$194,0,10-(DO$195-'Indicator Data'!AH158)/(DO$195-DO$194)*10))),1)</f>
        <v>5.5</v>
      </c>
      <c r="DP155" s="55">
        <f>ROUND(IF('Indicator Data'!AI158=0,0,IF(LOG('Indicator Data'!AI158)&gt;LOG(DP$195),10,IF(LOG('Indicator Data'!AI158)&lt;LOG(DP$194),0,10-(LOG(DP$195)-LOG('Indicator Data'!AI158))/(LOG(DP$195)-LOG(DP$194))*10))),1)</f>
        <v>5.2</v>
      </c>
      <c r="DQ155" s="57">
        <f t="shared" si="252"/>
        <v>5.4</v>
      </c>
      <c r="DR155" s="55">
        <f>'Indicator Data'!AJ158</f>
        <v>0</v>
      </c>
      <c r="DS155" s="55">
        <f>'Indicator Data'!AK158</f>
        <v>0</v>
      </c>
      <c r="DT155" s="57">
        <f t="shared" si="253"/>
        <v>0</v>
      </c>
      <c r="DU155" s="58">
        <f t="shared" si="254"/>
        <v>3.8</v>
      </c>
      <c r="DV155" s="15"/>
      <c r="DW155" s="103"/>
    </row>
    <row r="156" spans="1:128" s="4" customFormat="1" x14ac:dyDescent="0.3">
      <c r="A156" s="122" t="str">
        <f>'Indicator Data'!A159</f>
        <v>Singapore</v>
      </c>
      <c r="B156" s="59" t="str">
        <f>'Indicator Data'!B159</f>
        <v>SGP</v>
      </c>
      <c r="C156" s="55">
        <f>ROUND(IF('Indicator Data'!C159=0,0.1,IF(LOG('Indicator Data'!C159)&gt;C$195,10,IF(LOG('Indicator Data'!C159)&lt;C$194,0,10-(C$195-LOG('Indicator Data'!C159))/(C$195-C$194)*10))),1)</f>
        <v>0.1</v>
      </c>
      <c r="D156" s="55">
        <f>ROUND(IF('Indicator Data'!D159=0,0.1,IF(LOG('Indicator Data'!D159)&gt;D$195,10,IF(LOG('Indicator Data'!D159)&lt;D$194,0,10-(D$195-LOG('Indicator Data'!D159))/(D$195-D$194)*10))),1)</f>
        <v>0.1</v>
      </c>
      <c r="E156" s="55">
        <f t="shared" si="214"/>
        <v>0.1</v>
      </c>
      <c r="F156" s="55">
        <f>IF('Indicator Data'!E159="No data",0.1,(ROUND(IF('Indicator Data'!E159=0,0,IF(LOG('Indicator Data'!E159)&gt;F$195,10,IF(LOG('Indicator Data'!E159)&lt;F$194,0,10-(F$195-LOG('Indicator Data'!E159))/(F$195-F$194)*10))),1)))</f>
        <v>0.1</v>
      </c>
      <c r="G156" s="55">
        <f>ROUND(IF('Indicator Data'!F159=0,0,IF(LOG('Indicator Data'!F159)&gt;G$195,10,IF(LOG('Indicator Data'!F159)&lt;G$194,0,10-(G$195-LOG('Indicator Data'!F159))/(G$195-G$194)*10))),1)</f>
        <v>0</v>
      </c>
      <c r="H156" s="55">
        <f>ROUND(IF('Indicator Data'!G159=0,0,IF(LOG('Indicator Data'!G159)&gt;H$195,10,IF(LOG('Indicator Data'!G159)&lt;H$194,0,10-(H$195-LOG('Indicator Data'!G159))/(H$195-H$194)*10))),1)</f>
        <v>0</v>
      </c>
      <c r="I156" s="55">
        <f>ROUND(IF('Indicator Data'!H159=0,0,IF(LOG('Indicator Data'!H159)&gt;I$195,10,IF(LOG('Indicator Data'!H159)&lt;I$194,0,10-(I$195-LOG('Indicator Data'!H159))/(I$195-I$194)*10))),1)</f>
        <v>0</v>
      </c>
      <c r="J156" s="55">
        <f t="shared" si="215"/>
        <v>0</v>
      </c>
      <c r="K156" s="55">
        <f>ROUND(IF('Indicator Data'!I159=0,0,IF(LOG('Indicator Data'!I159)&gt;K$195,10,IF(LOG('Indicator Data'!I159)&lt;K$194,0,10-(K$195-LOG('Indicator Data'!I159))/(K$195-K$194)*10))),1)</f>
        <v>0</v>
      </c>
      <c r="L156" s="55">
        <f t="shared" si="216"/>
        <v>0</v>
      </c>
      <c r="M156" s="55">
        <f>ROUND(IF('Indicator Data'!J159=0,0,IF(LOG('Indicator Data'!J159)&gt;M$195,10,IF(LOG('Indicator Data'!J159)&lt;M$194,0,10-(M$195-LOG('Indicator Data'!J159))/(M$195-M$194)*10))),1)</f>
        <v>0</v>
      </c>
      <c r="N156" s="56">
        <f>'Indicator Data'!C159/'Indicator Data'!$CK159</f>
        <v>0</v>
      </c>
      <c r="O156" s="56">
        <f>'Indicator Data'!D159/'Indicator Data'!$CK159</f>
        <v>0</v>
      </c>
      <c r="P156" s="56" t="str">
        <f>IF(F156=0.1,"x",'Indicator Data'!E159/'Indicator Data'!$CK159)</f>
        <v>x</v>
      </c>
      <c r="Q156" s="56">
        <f>'Indicator Data'!F159/'Indicator Data'!$CK159</f>
        <v>0</v>
      </c>
      <c r="R156" s="56">
        <f>'Indicator Data'!G159/'Indicator Data'!$CK159</f>
        <v>0</v>
      </c>
      <c r="S156" s="56">
        <f>'Indicator Data'!H159/'Indicator Data'!$CK159</f>
        <v>0</v>
      </c>
      <c r="T156" s="56">
        <f>'Indicator Data'!I159/'Indicator Data'!$CK159</f>
        <v>0</v>
      </c>
      <c r="U156" s="56">
        <f>'Indicator Data'!J159/'Indicator Data'!$CK159</f>
        <v>0</v>
      </c>
      <c r="V156" s="55">
        <f t="shared" si="217"/>
        <v>0</v>
      </c>
      <c r="W156" s="55">
        <f t="shared" si="218"/>
        <v>0</v>
      </c>
      <c r="X156" s="55">
        <f t="shared" si="219"/>
        <v>0</v>
      </c>
      <c r="Y156" s="55">
        <f t="shared" si="220"/>
        <v>0.1</v>
      </c>
      <c r="Z156" s="55">
        <f t="shared" si="221"/>
        <v>0</v>
      </c>
      <c r="AA156" s="55">
        <f t="shared" si="222"/>
        <v>0</v>
      </c>
      <c r="AB156" s="55">
        <f t="shared" si="223"/>
        <v>0</v>
      </c>
      <c r="AC156" s="55">
        <f t="shared" si="224"/>
        <v>0</v>
      </c>
      <c r="AD156" s="55">
        <f t="shared" si="225"/>
        <v>0</v>
      </c>
      <c r="AE156" s="55">
        <f t="shared" si="226"/>
        <v>0</v>
      </c>
      <c r="AF156" s="55">
        <f t="shared" si="227"/>
        <v>0</v>
      </c>
      <c r="AG156" s="55">
        <f>ROUND(IF('Indicator Data'!K159=0,0,IF('Indicator Data'!K159&gt;AG$195,10,IF('Indicator Data'!K159&lt;AG$194,0,10-(AG$195-'Indicator Data'!K159)/(AG$195-AG$194)*10))),1)</f>
        <v>0</v>
      </c>
      <c r="AH156" s="55">
        <f t="shared" si="228"/>
        <v>0.1</v>
      </c>
      <c r="AI156" s="55">
        <f t="shared" si="229"/>
        <v>0.1</v>
      </c>
      <c r="AJ156" s="55">
        <f t="shared" si="230"/>
        <v>0</v>
      </c>
      <c r="AK156" s="55">
        <f t="shared" si="231"/>
        <v>0</v>
      </c>
      <c r="AL156" s="55">
        <f t="shared" si="232"/>
        <v>0</v>
      </c>
      <c r="AM156" s="55">
        <f t="shared" si="233"/>
        <v>0</v>
      </c>
      <c r="AN156" s="55">
        <f t="shared" si="234"/>
        <v>0</v>
      </c>
      <c r="AO156" s="182">
        <f t="shared" si="235"/>
        <v>0.1</v>
      </c>
      <c r="AP156" s="182">
        <f t="shared" si="255"/>
        <v>0.1</v>
      </c>
      <c r="AQ156" s="182">
        <f t="shared" si="236"/>
        <v>0</v>
      </c>
      <c r="AR156" s="182">
        <f t="shared" si="237"/>
        <v>0</v>
      </c>
      <c r="AS156" s="55">
        <f t="shared" si="238"/>
        <v>0</v>
      </c>
      <c r="AT156" s="55" t="str">
        <f>IF('Indicator Data'!L159="No data","x",IF('Indicator Data'!CL159&lt;1000,"x",ROUND((IF('Indicator Data'!L159&gt;AT$195,10,IF('Indicator Data'!L159&lt;AT$194,0,10-(AT$195-'Indicator Data'!L159)/(AT$195-AT$194)*10))),1)))</f>
        <v>x</v>
      </c>
      <c r="AU156" s="182">
        <f t="shared" si="239"/>
        <v>0</v>
      </c>
      <c r="AV156" s="55">
        <f>IF('Indicator Data'!M159="No data","x",ROUND(IF('Indicator Data'!M159=0,0,IF(LOG('Indicator Data'!M159)&gt;AV$195,10,IF(LOG('Indicator Data'!M159)&lt;AV$194,0,10-(AV$195-LOG('Indicator Data'!M159))/(AV$195-AV$194)*10))),1))</f>
        <v>0</v>
      </c>
      <c r="AW156" s="56">
        <f>IF(AV156="x","x",'Indicator Data'!M159/'Indicator Data'!$CK159)</f>
        <v>0</v>
      </c>
      <c r="AX156" s="55">
        <f t="shared" si="256"/>
        <v>0</v>
      </c>
      <c r="AY156" s="55">
        <f t="shared" si="257"/>
        <v>0</v>
      </c>
      <c r="AZ156" s="55" t="str">
        <f>IF('Indicator Data'!N159="No data","x",ROUND(IF('Indicator Data'!N159=0,0,IF(LOG('Indicator Data'!N159)&gt;AZ$195,10,IF(LOG('Indicator Data'!N159)&lt;AZ$194,0,10-(AZ$195-LOG('Indicator Data'!N159))/(AZ$195-AZ$194)*10))),1))</f>
        <v>x</v>
      </c>
      <c r="BA156" s="56" t="str">
        <f>IF(AZ156="x","x",'Indicator Data'!N159/'Indicator Data'!$CK159)</f>
        <v>x</v>
      </c>
      <c r="BB156" s="55" t="str">
        <f t="shared" si="258"/>
        <v>x</v>
      </c>
      <c r="BC156" s="55" t="str">
        <f t="shared" si="259"/>
        <v>x</v>
      </c>
      <c r="BD156" s="55" t="str">
        <f>IF('Indicator Data'!O159="No data","x",ROUND(IF('Indicator Data'!O159=0,0,IF(LOG('Indicator Data'!O159)&gt;BD$195,10,IF(LOG('Indicator Data'!O159)&lt;BD$194,0,10-(BD$195-LOG('Indicator Data'!O159))/(BD$195-BD$194)*10))),1))</f>
        <v>x</v>
      </c>
      <c r="BE156" s="56" t="str">
        <f>IF(BD156="x","x",'Indicator Data'!O159/'Indicator Data'!$CK159)</f>
        <v>x</v>
      </c>
      <c r="BF156" s="55" t="str">
        <f t="shared" si="260"/>
        <v>x</v>
      </c>
      <c r="BG156" s="55" t="str">
        <f t="shared" si="261"/>
        <v>x</v>
      </c>
      <c r="BH156" s="55" t="str">
        <f>IF('Indicator Data'!P159="No data","x",ROUND(IF('Indicator Data'!P159=0,0,IF(LOG('Indicator Data'!P159)&gt;BH$195,10,IF(LOG('Indicator Data'!P159)&lt;BH$194,0,10-(BH$195-LOG('Indicator Data'!P159))/(BH$195-BH$194)*10))),1))</f>
        <v>x</v>
      </c>
      <c r="BI156" s="56" t="str">
        <f>IF(BH156="x","x",'Indicator Data'!P159/'Indicator Data'!$CK159)</f>
        <v>x</v>
      </c>
      <c r="BJ156" s="55" t="str">
        <f t="shared" si="262"/>
        <v>x</v>
      </c>
      <c r="BK156" s="55" t="str">
        <f t="shared" si="263"/>
        <v>x</v>
      </c>
      <c r="BL156" s="55">
        <f t="shared" si="264"/>
        <v>0</v>
      </c>
      <c r="BM156" s="55">
        <f>ROUND(IF('Indicator Data'!Q159=0,0,IF(LOG('Indicator Data'!Q159)&gt;BM$195,10,IF(LOG('Indicator Data'!Q159)&lt;BM$194,0,10-(BM$195-LOG('Indicator Data'!Q159))/(BM$195-BM$194)*10))),1)</f>
        <v>1.8</v>
      </c>
      <c r="BN156" s="55">
        <f>ROUND(IF('Indicator Data'!R159=0,0,IF(LOG('Indicator Data'!R159)&gt;BN$195,10,IF(LOG('Indicator Data'!R159)&lt;BN$194,0,10-(BN$195-LOG('Indicator Data'!R159))/(BN$195-BN$194)*10))),1)</f>
        <v>0</v>
      </c>
      <c r="BO156" s="55">
        <f t="shared" si="265"/>
        <v>0.6</v>
      </c>
      <c r="BP156" s="56">
        <f>'Indicator Data'!Q159/'Indicator Data'!$CK159</f>
        <v>3.4440140715634005E-5</v>
      </c>
      <c r="BQ156" s="56">
        <f>'Indicator Data'!R159/'Indicator Data'!$CK159</f>
        <v>0</v>
      </c>
      <c r="BR156" s="55">
        <f t="shared" si="240"/>
        <v>0</v>
      </c>
      <c r="BS156" s="55">
        <f t="shared" si="241"/>
        <v>0</v>
      </c>
      <c r="BT156" s="55">
        <f t="shared" si="242"/>
        <v>0</v>
      </c>
      <c r="BU156" s="55">
        <f t="shared" si="266"/>
        <v>0.3</v>
      </c>
      <c r="BV156" s="55">
        <f>ROUND(IF('Indicator Data'!S159=0,0,IF(LOG('Indicator Data'!S159)&gt;BV$195,10,IF(LOG('Indicator Data'!S159)&lt;BV$194,0,10-(BV$195-LOG('Indicator Data'!S159))/(BV$195-BV$194)*10))),1)</f>
        <v>1.8</v>
      </c>
      <c r="BW156" s="55">
        <f>ROUND(IF('Indicator Data'!T159=0,0,IF(LOG('Indicator Data'!T159)&gt;BW$195,10,IF(LOG('Indicator Data'!T159)&lt;BW$194,0,10-(BW$195-LOG('Indicator Data'!T159))/(BW$195-BW$194)*10))),1)</f>
        <v>0</v>
      </c>
      <c r="BX156" s="55">
        <f t="shared" si="267"/>
        <v>0.6</v>
      </c>
      <c r="BY156" s="56">
        <f>'Indicator Data'!S159/'Indicator Data'!$CK159</f>
        <v>3.4440140715634005E-5</v>
      </c>
      <c r="BZ156" s="56">
        <f>'Indicator Data'!T159/'Indicator Data'!$CK159</f>
        <v>0</v>
      </c>
      <c r="CA156" s="55">
        <f t="shared" si="243"/>
        <v>0</v>
      </c>
      <c r="CB156" s="55">
        <f t="shared" si="244"/>
        <v>0</v>
      </c>
      <c r="CC156" s="55">
        <f t="shared" si="268"/>
        <v>0</v>
      </c>
      <c r="CD156" s="55">
        <f t="shared" si="269"/>
        <v>0.3</v>
      </c>
      <c r="CE156" s="55">
        <f t="shared" si="270"/>
        <v>0.3</v>
      </c>
      <c r="CF156" s="55">
        <f>ROUND(IF('Indicator Data'!U159=0,0,IF(LOG('Indicator Data'!U159)&gt;CF$195,10,IF(LOG('Indicator Data'!U159)&lt;CF$194,0,10-(CF$195-LOG('Indicator Data'!U159))/(CF$195-CF$194)*10))),1)</f>
        <v>8.1</v>
      </c>
      <c r="CG156" s="56">
        <f>'Indicator Data'!U159/'Indicator Data'!$CK159</f>
        <v>0.84223364120082955</v>
      </c>
      <c r="CH156" s="55">
        <f t="shared" si="245"/>
        <v>9.4</v>
      </c>
      <c r="CI156" s="55">
        <f t="shared" si="271"/>
        <v>8.8000000000000007</v>
      </c>
      <c r="CJ156" s="55">
        <f>ROUND(IF('Indicator Data'!V159=0,0,IF(LOG('Indicator Data'!V159)&gt;CJ$195,10,IF(LOG('Indicator Data'!V159)&lt;CJ$194,0,10-(CJ$195-LOG('Indicator Data'!V159))/(CJ$195-CJ$194)*10))),1)</f>
        <v>8.1999999999999993</v>
      </c>
      <c r="CK156" s="56">
        <f>IF('Indicator Data'!V159/'Indicator Data'!$CK159&gt;1,1,'Indicator Data'!V159/'Indicator Data'!$CK159)</f>
        <v>0.9358969387996916</v>
      </c>
      <c r="CL156" s="55">
        <f t="shared" si="246"/>
        <v>9.4</v>
      </c>
      <c r="CM156" s="55">
        <f t="shared" si="272"/>
        <v>8.9</v>
      </c>
      <c r="CN156" s="55">
        <f>ROUND(IF('Indicator Data'!W159=0,0,IF(LOG('Indicator Data'!W159)&gt;CN$195,10,IF(LOG('Indicator Data'!W159)&lt;CN$194,0,10-(CN$195-LOG('Indicator Data'!W159))/(CN$195-CN$194)*10))),1)</f>
        <v>8.1999999999999993</v>
      </c>
      <c r="CO156" s="56">
        <f>'Indicator Data'!W159/'Indicator Data'!$CK159</f>
        <v>0.91221547877327425</v>
      </c>
      <c r="CP156" s="55">
        <f t="shared" si="247"/>
        <v>9.1</v>
      </c>
      <c r="CQ156" s="55">
        <f t="shared" si="273"/>
        <v>8.6999999999999993</v>
      </c>
      <c r="CR156" s="55">
        <f t="shared" si="248"/>
        <v>7.7</v>
      </c>
      <c r="CS156" s="55">
        <f>IF('Indicator Data'!BZ159="No data","x",ROUND(IF('Indicator Data'!BZ159&gt;CS$195,0,IF('Indicator Data'!BZ159&lt;CS$194,10,(CS$195-'Indicator Data'!BZ159)/(CS$195-CS$194)*10)),1))</f>
        <v>0</v>
      </c>
      <c r="CT156" s="55">
        <f>IF('Indicator Data'!CA159="No data","x",ROUND(IF('Indicator Data'!CA159&gt;CT$195,0,IF('Indicator Data'!CA159&lt;CT$194,10,(CT$195-'Indicator Data'!CA159)/(CT$195-CT$194)*10)),1))</f>
        <v>0</v>
      </c>
      <c r="CU156" s="55" t="str">
        <f>IF('Indicator Data'!AC159="No data","x",ROUND(IF('Indicator Data'!AC159&gt;CU$195,0,IF('Indicator Data'!AC159&lt;CU$194,10,(CU$195-'Indicator Data'!AC159)/(CU$195-CU$194)*10)),1))</f>
        <v>x</v>
      </c>
      <c r="CV156" s="55">
        <f t="shared" si="249"/>
        <v>0</v>
      </c>
      <c r="CW156" s="55">
        <f>IF('Indicator Data'!X159="No data","x",ROUND(IF(LOG('Indicator Data'!X159)&gt;CW$195,10,IF(LOG('Indicator Data'!X159)&lt;CW$194,0,10-(CW$195-LOG('Indicator Data'!X159))/(CW$195-CW$194)*10)),1))</f>
        <v>10</v>
      </c>
      <c r="CX156" s="55">
        <f>IF('Indicator Data'!Y159="No data","x",ROUND(IF('Indicator Data'!Y159&gt;CX$195,10,IF('Indicator Data'!Y159&lt;CX$194,0,10-(CX$195-'Indicator Data'!Y159)/(CX$195-CX$194)*10)),1))</f>
        <v>0.9</v>
      </c>
      <c r="CY156" s="55">
        <f>IF('Indicator Data'!Z159="No data","x",ROUND(IF('Indicator Data'!Z159&gt;CY$195,10,IF('Indicator Data'!Z159&lt;CY$194,0,10-(CY$195-'Indicator Data'!Z159)/(CY$195-CY$194)*10)),1))</f>
        <v>10</v>
      </c>
      <c r="CZ156" s="55">
        <f>IF('Indicator Data'!AA159="No data","x",ROUND(IF('Indicator Data'!AA159&gt;CZ$195,10,IF('Indicator Data'!AA159&lt;CZ$194,0,10-(CZ$195-'Indicator Data'!AA159)/(CZ$195-CZ$194)*10)),1))</f>
        <v>3.2</v>
      </c>
      <c r="DA156" s="55">
        <f t="shared" si="274"/>
        <v>6</v>
      </c>
      <c r="DB156" s="55">
        <f t="shared" si="275"/>
        <v>4</v>
      </c>
      <c r="DC156" s="55" t="str">
        <f>IF('Indicator Data'!AF159="No data","x",ROUND(IF('Indicator Data'!AF159&gt;DC$195,10,IF('Indicator Data'!AF159&lt;DC$194,0,10-(DC$195-'Indicator Data'!AF159)/(DC$195-DC$194)*10)),1))</f>
        <v>x</v>
      </c>
      <c r="DD156" s="55">
        <f>IF('Indicator Data'!AG159="No data","x",ROUND(IF('Indicator Data'!AG159&gt;DD$195,10,IF('Indicator Data'!AG159&lt;DD$194,0,10-(DD$195-'Indicator Data'!AG159)/(DD$195-DD$194)*10)),1))</f>
        <v>0</v>
      </c>
      <c r="DE156" s="55">
        <f t="shared" si="276"/>
        <v>4.8</v>
      </c>
      <c r="DF156" s="55">
        <f>IF('Indicator Data'!AB159="No data","x",ROUND(IF('Indicator Data'!AB159&gt;DF$195,10,IF('Indicator Data'!AB159&lt;DF$194,0,10-(DF$195-'Indicator Data'!AB159)/(DF$195-DF$194)*10)),1))</f>
        <v>0</v>
      </c>
      <c r="DG156" s="55">
        <f t="shared" si="277"/>
        <v>0</v>
      </c>
      <c r="DH156" s="183">
        <f>IF('Indicator Data'!AD159="No data","x",'Indicator Data'!AD159/'Indicator Data'!$CJ159)</f>
        <v>2.0812002323088074E-4</v>
      </c>
      <c r="DI156" s="55">
        <f t="shared" si="278"/>
        <v>7.9</v>
      </c>
      <c r="DJ156" s="55">
        <f>IF('Indicator Data'!AE159="No data","x",ROUND(IF('Indicator Data'!AE159&gt;DJ$195,0,IF('Indicator Data'!AE159&lt;DJ$194,10,(DJ$195-'Indicator Data'!AE159)/(DJ$195-DJ$194)*10)),1))</f>
        <v>2</v>
      </c>
      <c r="DK156" s="55">
        <f t="shared" si="279"/>
        <v>5</v>
      </c>
      <c r="DL156" s="55">
        <f t="shared" si="280"/>
        <v>3.3</v>
      </c>
      <c r="DM156" s="57">
        <f t="shared" si="250"/>
        <v>4.3</v>
      </c>
      <c r="DN156" s="58">
        <f t="shared" si="251"/>
        <v>0.9</v>
      </c>
      <c r="DO156" s="55">
        <f>ROUND(IF('Indicator Data'!AH159=0,0,IF('Indicator Data'!AH159&gt;DO$195,10,IF('Indicator Data'!AH159&lt;DO$194,0,10-(DO$195-'Indicator Data'!AH159)/(DO$195-DO$194)*10))),1)</f>
        <v>0.2</v>
      </c>
      <c r="DP156" s="55">
        <f>ROUND(IF('Indicator Data'!AI159=0,0,IF(LOG('Indicator Data'!AI159)&gt;LOG(DP$195),10,IF(LOG('Indicator Data'!AI159)&lt;LOG(DP$194),0,10-(LOG(DP$195)-LOG('Indicator Data'!AI159))/(LOG(DP$195)-LOG(DP$194))*10))),1)</f>
        <v>0</v>
      </c>
      <c r="DQ156" s="57">
        <f t="shared" si="252"/>
        <v>0.1</v>
      </c>
      <c r="DR156" s="55">
        <f>'Indicator Data'!AJ159</f>
        <v>0</v>
      </c>
      <c r="DS156" s="55">
        <f>'Indicator Data'!AK159</f>
        <v>0</v>
      </c>
      <c r="DT156" s="57">
        <f t="shared" si="253"/>
        <v>0</v>
      </c>
      <c r="DU156" s="58">
        <f t="shared" si="254"/>
        <v>0.1</v>
      </c>
      <c r="DV156" s="15"/>
      <c r="DW156" s="103"/>
    </row>
    <row r="157" spans="1:128" s="4" customFormat="1" x14ac:dyDescent="0.3">
      <c r="A157" s="122" t="str">
        <f>'Indicator Data'!A160</f>
        <v>Slovakia</v>
      </c>
      <c r="B157" s="59" t="str">
        <f>'Indicator Data'!B160</f>
        <v>SVK</v>
      </c>
      <c r="C157" s="55">
        <f>ROUND(IF('Indicator Data'!C160=0,0.1,IF(LOG('Indicator Data'!C160)&gt;C$195,10,IF(LOG('Indicator Data'!C160)&lt;C$194,0,10-(C$195-LOG('Indicator Data'!C160))/(C$195-C$194)*10))),1)</f>
        <v>7.1</v>
      </c>
      <c r="D157" s="55">
        <f>ROUND(IF('Indicator Data'!D160=0,0.1,IF(LOG('Indicator Data'!D160)&gt;D$195,10,IF(LOG('Indicator Data'!D160)&lt;D$194,0,10-(D$195-LOG('Indicator Data'!D160))/(D$195-D$194)*10))),1)</f>
        <v>0.1</v>
      </c>
      <c r="E157" s="55">
        <f t="shared" si="214"/>
        <v>4.5</v>
      </c>
      <c r="F157" s="55">
        <f>IF('Indicator Data'!E160="No data",0.1,(ROUND(IF('Indicator Data'!E160=0,0,IF(LOG('Indicator Data'!E160)&gt;F$195,10,IF(LOG('Indicator Data'!E160)&lt;F$194,0,10-(F$195-LOG('Indicator Data'!E160))/(F$195-F$194)*10))),1)))</f>
        <v>6.8</v>
      </c>
      <c r="G157" s="55">
        <f>ROUND(IF('Indicator Data'!F160=0,0,IF(LOG('Indicator Data'!F160)&gt;G$195,10,IF(LOG('Indicator Data'!F160)&lt;G$194,0,10-(G$195-LOG('Indicator Data'!F160))/(G$195-G$194)*10))),1)</f>
        <v>0</v>
      </c>
      <c r="H157" s="55">
        <f>ROUND(IF('Indicator Data'!G160=0,0,IF(LOG('Indicator Data'!G160)&gt;H$195,10,IF(LOG('Indicator Data'!G160)&lt;H$194,0,10-(H$195-LOG('Indicator Data'!G160))/(H$195-H$194)*10))),1)</f>
        <v>0</v>
      </c>
      <c r="I157" s="55">
        <f>ROUND(IF('Indicator Data'!H160=0,0,IF(LOG('Indicator Data'!H160)&gt;I$195,10,IF(LOG('Indicator Data'!H160)&lt;I$194,0,10-(I$195-LOG('Indicator Data'!H160))/(I$195-I$194)*10))),1)</f>
        <v>0</v>
      </c>
      <c r="J157" s="55">
        <f t="shared" si="215"/>
        <v>0</v>
      </c>
      <c r="K157" s="55">
        <f>ROUND(IF('Indicator Data'!I160=0,0,IF(LOG('Indicator Data'!I160)&gt;K$195,10,IF(LOG('Indicator Data'!I160)&lt;K$194,0,10-(K$195-LOG('Indicator Data'!I160))/(K$195-K$194)*10))),1)</f>
        <v>0</v>
      </c>
      <c r="L157" s="55">
        <f t="shared" si="216"/>
        <v>0</v>
      </c>
      <c r="M157" s="55">
        <f>ROUND(IF('Indicator Data'!J160=0,0,IF(LOG('Indicator Data'!J160)&gt;M$195,10,IF(LOG('Indicator Data'!J160)&lt;M$194,0,10-(M$195-LOG('Indicator Data'!J160))/(M$195-M$194)*10))),1)</f>
        <v>0</v>
      </c>
      <c r="N157" s="56">
        <f>'Indicator Data'!C160/'Indicator Data'!$CK160</f>
        <v>1.2716584269564363E-3</v>
      </c>
      <c r="O157" s="56">
        <f>'Indicator Data'!D160/'Indicator Data'!$CK160</f>
        <v>0</v>
      </c>
      <c r="P157" s="56">
        <f>IF(F157=0.1,"x",'Indicator Data'!E160/'Indicator Data'!$CK160)</f>
        <v>9.6889764048084161E-3</v>
      </c>
      <c r="Q157" s="56">
        <f>'Indicator Data'!F160/'Indicator Data'!$CK160</f>
        <v>0</v>
      </c>
      <c r="R157" s="56">
        <f>'Indicator Data'!G160/'Indicator Data'!$CK160</f>
        <v>0</v>
      </c>
      <c r="S157" s="56">
        <f>'Indicator Data'!H160/'Indicator Data'!$CK160</f>
        <v>0</v>
      </c>
      <c r="T157" s="56">
        <f>'Indicator Data'!I160/'Indicator Data'!$CK160</f>
        <v>0</v>
      </c>
      <c r="U157" s="56">
        <f>'Indicator Data'!J160/'Indicator Data'!$CK160</f>
        <v>0</v>
      </c>
      <c r="V157" s="55">
        <f t="shared" si="217"/>
        <v>6.4</v>
      </c>
      <c r="W157" s="55">
        <f t="shared" si="218"/>
        <v>0</v>
      </c>
      <c r="X157" s="55">
        <f t="shared" si="219"/>
        <v>3.9</v>
      </c>
      <c r="Y157" s="55">
        <f t="shared" si="220"/>
        <v>6.5</v>
      </c>
      <c r="Z157" s="55">
        <f t="shared" si="221"/>
        <v>0</v>
      </c>
      <c r="AA157" s="55">
        <f t="shared" si="222"/>
        <v>0</v>
      </c>
      <c r="AB157" s="55">
        <f t="shared" si="223"/>
        <v>0</v>
      </c>
      <c r="AC157" s="55">
        <f t="shared" si="224"/>
        <v>0</v>
      </c>
      <c r="AD157" s="55">
        <f t="shared" si="225"/>
        <v>0</v>
      </c>
      <c r="AE157" s="55">
        <f t="shared" si="226"/>
        <v>0</v>
      </c>
      <c r="AF157" s="55">
        <f t="shared" si="227"/>
        <v>0</v>
      </c>
      <c r="AG157" s="55">
        <f>ROUND(IF('Indicator Data'!K160=0,0,IF('Indicator Data'!K160&gt;AG$195,10,IF('Indicator Data'!K160&lt;AG$194,0,10-(AG$195-'Indicator Data'!K160)/(AG$195-AG$194)*10))),1)</f>
        <v>0</v>
      </c>
      <c r="AH157" s="55">
        <f t="shared" si="228"/>
        <v>6.8</v>
      </c>
      <c r="AI157" s="55">
        <f t="shared" si="229"/>
        <v>0.1</v>
      </c>
      <c r="AJ157" s="55">
        <f t="shared" si="230"/>
        <v>0</v>
      </c>
      <c r="AK157" s="55">
        <f t="shared" si="231"/>
        <v>0</v>
      </c>
      <c r="AL157" s="55">
        <f t="shared" si="232"/>
        <v>0</v>
      </c>
      <c r="AM157" s="55">
        <f t="shared" si="233"/>
        <v>0</v>
      </c>
      <c r="AN157" s="55">
        <f t="shared" si="234"/>
        <v>0</v>
      </c>
      <c r="AO157" s="182">
        <f t="shared" si="235"/>
        <v>4.2</v>
      </c>
      <c r="AP157" s="182">
        <f t="shared" si="255"/>
        <v>6.7</v>
      </c>
      <c r="AQ157" s="182">
        <f t="shared" si="236"/>
        <v>0</v>
      </c>
      <c r="AR157" s="182">
        <f t="shared" si="237"/>
        <v>0</v>
      </c>
      <c r="AS157" s="55">
        <f t="shared" si="238"/>
        <v>0</v>
      </c>
      <c r="AT157" s="55">
        <f>IF('Indicator Data'!L160="No data","x",IF('Indicator Data'!CL160&lt;1000,"x",ROUND((IF('Indicator Data'!L160&gt;AT$195,10,IF('Indicator Data'!L160&lt;AT$194,0,10-(AT$195-'Indicator Data'!L160)/(AT$195-AT$194)*10))),1)))</f>
        <v>4</v>
      </c>
      <c r="AU157" s="182">
        <f t="shared" si="239"/>
        <v>2</v>
      </c>
      <c r="AV157" s="55">
        <f>IF('Indicator Data'!M160="No data","x",ROUND(IF('Indicator Data'!M160=0,0,IF(LOG('Indicator Data'!M160)&gt;AV$195,10,IF(LOG('Indicator Data'!M160)&lt;AV$194,0,10-(AV$195-LOG('Indicator Data'!M160))/(AV$195-AV$194)*10))),1))</f>
        <v>4.2</v>
      </c>
      <c r="AW157" s="56">
        <f>IF(AV157="x","x",'Indicator Data'!M160/'Indicator Data'!$CK160)</f>
        <v>1.5325713742285437E-3</v>
      </c>
      <c r="AX157" s="55">
        <f t="shared" si="256"/>
        <v>0</v>
      </c>
      <c r="AY157" s="55">
        <f t="shared" si="257"/>
        <v>2.2999999999999998</v>
      </c>
      <c r="AZ157" s="55" t="str">
        <f>IF('Indicator Data'!N160="No data","x",ROUND(IF('Indicator Data'!N160=0,0,IF(LOG('Indicator Data'!N160)&gt;AZ$195,10,IF(LOG('Indicator Data'!N160)&lt;AZ$194,0,10-(AZ$195-LOG('Indicator Data'!N160))/(AZ$195-AZ$194)*10))),1))</f>
        <v>x</v>
      </c>
      <c r="BA157" s="56" t="str">
        <f>IF(AZ157="x","x",'Indicator Data'!N160/'Indicator Data'!$CK160)</f>
        <v>x</v>
      </c>
      <c r="BB157" s="55" t="str">
        <f t="shared" si="258"/>
        <v>x</v>
      </c>
      <c r="BC157" s="55" t="str">
        <f t="shared" si="259"/>
        <v>x</v>
      </c>
      <c r="BD157" s="55" t="str">
        <f>IF('Indicator Data'!O160="No data","x",ROUND(IF('Indicator Data'!O160=0,0,IF(LOG('Indicator Data'!O160)&gt;BD$195,10,IF(LOG('Indicator Data'!O160)&lt;BD$194,0,10-(BD$195-LOG('Indicator Data'!O160))/(BD$195-BD$194)*10))),1))</f>
        <v>x</v>
      </c>
      <c r="BE157" s="56" t="str">
        <f>IF(BD157="x","x",'Indicator Data'!O160/'Indicator Data'!$CK160)</f>
        <v>x</v>
      </c>
      <c r="BF157" s="55" t="str">
        <f t="shared" si="260"/>
        <v>x</v>
      </c>
      <c r="BG157" s="55" t="str">
        <f t="shared" si="261"/>
        <v>x</v>
      </c>
      <c r="BH157" s="55" t="str">
        <f>IF('Indicator Data'!P160="No data","x",ROUND(IF('Indicator Data'!P160=0,0,IF(LOG('Indicator Data'!P160)&gt;BH$195,10,IF(LOG('Indicator Data'!P160)&lt;BH$194,0,10-(BH$195-LOG('Indicator Data'!P160))/(BH$195-BH$194)*10))),1))</f>
        <v>x</v>
      </c>
      <c r="BI157" s="56" t="str">
        <f>IF(BH157="x","x",'Indicator Data'!P160/'Indicator Data'!$CK160)</f>
        <v>x</v>
      </c>
      <c r="BJ157" s="55" t="str">
        <f t="shared" si="262"/>
        <v>x</v>
      </c>
      <c r="BK157" s="55" t="str">
        <f t="shared" si="263"/>
        <v>x</v>
      </c>
      <c r="BL157" s="55">
        <f t="shared" si="264"/>
        <v>2.2999999999999998</v>
      </c>
      <c r="BM157" s="55">
        <f>ROUND(IF('Indicator Data'!Q160=0,0,IF(LOG('Indicator Data'!Q160)&gt;BM$195,10,IF(LOG('Indicator Data'!Q160)&lt;BM$194,0,10-(BM$195-LOG('Indicator Data'!Q160))/(BM$195-BM$194)*10))),1)</f>
        <v>0</v>
      </c>
      <c r="BN157" s="55">
        <f>ROUND(IF('Indicator Data'!R160=0,0,IF(LOG('Indicator Data'!R160)&gt;BN$195,10,IF(LOG('Indicator Data'!R160)&lt;BN$194,0,10-(BN$195-LOG('Indicator Data'!R160))/(BN$195-BN$194)*10))),1)</f>
        <v>0</v>
      </c>
      <c r="BO157" s="55">
        <f t="shared" si="265"/>
        <v>0</v>
      </c>
      <c r="BP157" s="56">
        <f>'Indicator Data'!Q160/'Indicator Data'!$CK160</f>
        <v>0</v>
      </c>
      <c r="BQ157" s="56">
        <f>'Indicator Data'!R160/'Indicator Data'!$CK160</f>
        <v>0</v>
      </c>
      <c r="BR157" s="55">
        <f t="shared" si="240"/>
        <v>0</v>
      </c>
      <c r="BS157" s="55">
        <f t="shared" si="241"/>
        <v>0</v>
      </c>
      <c r="BT157" s="55">
        <f t="shared" si="242"/>
        <v>0</v>
      </c>
      <c r="BU157" s="55">
        <f t="shared" si="266"/>
        <v>0</v>
      </c>
      <c r="BV157" s="55">
        <f>ROUND(IF('Indicator Data'!S160=0,0,IF(LOG('Indicator Data'!S160)&gt;BV$195,10,IF(LOG('Indicator Data'!S160)&lt;BV$194,0,10-(BV$195-LOG('Indicator Data'!S160))/(BV$195-BV$194)*10))),1)</f>
        <v>0</v>
      </c>
      <c r="BW157" s="55">
        <f>ROUND(IF('Indicator Data'!T160=0,0,IF(LOG('Indicator Data'!T160)&gt;BW$195,10,IF(LOG('Indicator Data'!T160)&lt;BW$194,0,10-(BW$195-LOG('Indicator Data'!T160))/(BW$195-BW$194)*10))),1)</f>
        <v>0</v>
      </c>
      <c r="BX157" s="55">
        <f t="shared" si="267"/>
        <v>0</v>
      </c>
      <c r="BY157" s="56">
        <f>'Indicator Data'!S160/'Indicator Data'!$CK160</f>
        <v>0</v>
      </c>
      <c r="BZ157" s="56">
        <f>'Indicator Data'!T160/'Indicator Data'!$CK160</f>
        <v>0</v>
      </c>
      <c r="CA157" s="55">
        <f t="shared" si="243"/>
        <v>0</v>
      </c>
      <c r="CB157" s="55">
        <f t="shared" si="244"/>
        <v>0</v>
      </c>
      <c r="CC157" s="55">
        <f t="shared" si="268"/>
        <v>0</v>
      </c>
      <c r="CD157" s="55">
        <f t="shared" si="269"/>
        <v>0</v>
      </c>
      <c r="CE157" s="55">
        <f t="shared" si="270"/>
        <v>0</v>
      </c>
      <c r="CF157" s="55">
        <f>ROUND(IF('Indicator Data'!U160=0,0,IF(LOG('Indicator Data'!U160)&gt;CF$195,10,IF(LOG('Indicator Data'!U160)&lt;CF$194,0,10-(CF$195-LOG('Indicator Data'!U160))/(CF$195-CF$194)*10))),1)</f>
        <v>0</v>
      </c>
      <c r="CG157" s="56">
        <f>'Indicator Data'!U160/'Indicator Data'!$CK160</f>
        <v>0</v>
      </c>
      <c r="CH157" s="55">
        <f t="shared" si="245"/>
        <v>0</v>
      </c>
      <c r="CI157" s="55">
        <f t="shared" si="271"/>
        <v>0</v>
      </c>
      <c r="CJ157" s="55">
        <f>ROUND(IF('Indicator Data'!V160=0,0,IF(LOG('Indicator Data'!V160)&gt;CJ$195,10,IF(LOG('Indicator Data'!V160)&lt;CJ$194,0,10-(CJ$195-LOG('Indicator Data'!V160))/(CJ$195-CJ$194)*10))),1)</f>
        <v>0</v>
      </c>
      <c r="CK157" s="56">
        <f>IF('Indicator Data'!V160/'Indicator Data'!$CK160&gt;1,1,'Indicator Data'!V160/'Indicator Data'!$CK160)</f>
        <v>0</v>
      </c>
      <c r="CL157" s="55">
        <f t="shared" si="246"/>
        <v>0</v>
      </c>
      <c r="CM157" s="55">
        <f t="shared" si="272"/>
        <v>0</v>
      </c>
      <c r="CN157" s="55">
        <f>ROUND(IF('Indicator Data'!W160=0,0,IF(LOG('Indicator Data'!W160)&gt;CN$195,10,IF(LOG('Indicator Data'!W160)&lt;CN$194,0,10-(CN$195-LOG('Indicator Data'!W160))/(CN$195-CN$194)*10))),1)</f>
        <v>0</v>
      </c>
      <c r="CO157" s="56">
        <f>'Indicator Data'!W160/'Indicator Data'!$CK160</f>
        <v>0</v>
      </c>
      <c r="CP157" s="55">
        <f t="shared" si="247"/>
        <v>0</v>
      </c>
      <c r="CQ157" s="55">
        <f t="shared" si="273"/>
        <v>0</v>
      </c>
      <c r="CR157" s="55">
        <f t="shared" si="248"/>
        <v>0</v>
      </c>
      <c r="CS157" s="55">
        <f>IF('Indicator Data'!BZ160="No data","x",ROUND(IF('Indicator Data'!BZ160&gt;CS$195,0,IF('Indicator Data'!BZ160&lt;CS$194,10,(CS$195-'Indicator Data'!BZ160)/(CS$195-CS$194)*10)),1))</f>
        <v>0.2</v>
      </c>
      <c r="CT157" s="55">
        <f>IF('Indicator Data'!CA160="No data","x",ROUND(IF('Indicator Data'!CA160&gt;CT$195,0,IF('Indicator Data'!CA160&lt;CT$194,10,(CT$195-'Indicator Data'!CA160)/(CT$195-CT$194)*10)),1))</f>
        <v>0</v>
      </c>
      <c r="CU157" s="55" t="str">
        <f>IF('Indicator Data'!AC160="No data","x",ROUND(IF('Indicator Data'!AC160&gt;CU$195,0,IF('Indicator Data'!AC160&lt;CU$194,10,(CU$195-'Indicator Data'!AC160)/(CU$195-CU$194)*10)),1))</f>
        <v>x</v>
      </c>
      <c r="CV157" s="55">
        <f t="shared" si="249"/>
        <v>0.1</v>
      </c>
      <c r="CW157" s="55">
        <f>IF('Indicator Data'!X160="No data","x",ROUND(IF(LOG('Indicator Data'!X160)&gt;CW$195,10,IF(LOG('Indicator Data'!X160)&lt;CW$194,0,10-(CW$195-LOG('Indicator Data'!X160))/(CW$195-CW$194)*10)),1))</f>
        <v>6.8</v>
      </c>
      <c r="CX157" s="55">
        <f>IF('Indicator Data'!Y160="No data","x",ROUND(IF('Indicator Data'!Y160&gt;CX$195,10,IF('Indicator Data'!Y160&lt;CX$194,0,10-(CX$195-'Indicator Data'!Y160)/(CX$195-CX$194)*10)),1))</f>
        <v>0.2</v>
      </c>
      <c r="CY157" s="55">
        <f>IF('Indicator Data'!Z160="No data","x",ROUND(IF('Indicator Data'!Z160&gt;CY$195,10,IF('Indicator Data'!Z160&lt;CY$194,0,10-(CY$195-'Indicator Data'!Z160)/(CY$195-CY$194)*10)),1))</f>
        <v>5.4</v>
      </c>
      <c r="CZ157" s="55">
        <f>IF('Indicator Data'!AA160="No data","x",ROUND(IF('Indicator Data'!AA160&gt;CZ$195,10,IF('Indicator Data'!AA160&lt;CZ$194,0,10-(CZ$195-'Indicator Data'!AA160)/(CZ$195-CZ$194)*10)),1))</f>
        <v>2.2000000000000002</v>
      </c>
      <c r="DA157" s="55">
        <f t="shared" si="274"/>
        <v>3.7</v>
      </c>
      <c r="DB157" s="55">
        <f t="shared" si="275"/>
        <v>2.5</v>
      </c>
      <c r="DC157" s="55" t="str">
        <f>IF('Indicator Data'!AF160="No data","x",ROUND(IF('Indicator Data'!AF160&gt;DC$195,10,IF('Indicator Data'!AF160&lt;DC$194,0,10-(DC$195-'Indicator Data'!AF160)/(DC$195-DC$194)*10)),1))</f>
        <v>x</v>
      </c>
      <c r="DD157" s="55">
        <f>IF('Indicator Data'!AG160="No data","x",ROUND(IF('Indicator Data'!AG160&gt;DD$195,10,IF('Indicator Data'!AG160&lt;DD$194,0,10-(DD$195-'Indicator Data'!AG160)/(DD$195-DD$194)*10)),1))</f>
        <v>0.1</v>
      </c>
      <c r="DE157" s="55">
        <f t="shared" si="276"/>
        <v>2.9</v>
      </c>
      <c r="DF157" s="55">
        <f>IF('Indicator Data'!AB160="No data","x",ROUND(IF('Indicator Data'!AB160&gt;DF$195,10,IF('Indicator Data'!AB160&lt;DF$194,0,10-(DF$195-'Indicator Data'!AB160)/(DF$195-DF$194)*10)),1))</f>
        <v>0</v>
      </c>
      <c r="DG157" s="55">
        <f t="shared" si="277"/>
        <v>0.1</v>
      </c>
      <c r="DH157" s="183">
        <f>IF('Indicator Data'!AD160="No data","x",'Indicator Data'!AD160/'Indicator Data'!$CJ160)</f>
        <v>5.8108723235352974E-4</v>
      </c>
      <c r="DI157" s="55">
        <f t="shared" si="278"/>
        <v>4.2</v>
      </c>
      <c r="DJ157" s="55">
        <f>IF('Indicator Data'!AE160="No data","x",ROUND(IF('Indicator Data'!AE160&gt;DJ$195,0,IF('Indicator Data'!AE160&lt;DJ$194,10,(DJ$195-'Indicator Data'!AE160)/(DJ$195-DJ$194)*10)),1))</f>
        <v>4</v>
      </c>
      <c r="DK157" s="55">
        <f t="shared" si="279"/>
        <v>4.0999999999999996</v>
      </c>
      <c r="DL157" s="55">
        <f t="shared" si="280"/>
        <v>2.4</v>
      </c>
      <c r="DM157" s="57">
        <f t="shared" si="250"/>
        <v>1.9</v>
      </c>
      <c r="DN157" s="58">
        <f t="shared" si="251"/>
        <v>2.9</v>
      </c>
      <c r="DO157" s="55">
        <f>ROUND(IF('Indicator Data'!AH160=0,0,IF('Indicator Data'!AH160&gt;DO$195,10,IF('Indicator Data'!AH160&lt;DO$194,0,10-(DO$195-'Indicator Data'!AH160)/(DO$195-DO$194)*10))),1)</f>
        <v>0.2</v>
      </c>
      <c r="DP157" s="55">
        <f>ROUND(IF('Indicator Data'!AI160=0,0,IF(LOG('Indicator Data'!AI160)&gt;LOG(DP$195),10,IF(LOG('Indicator Data'!AI160)&lt;LOG(DP$194),0,10-(LOG(DP$195)-LOG('Indicator Data'!AI160))/(LOG(DP$195)-LOG(DP$194))*10))),1)</f>
        <v>0</v>
      </c>
      <c r="DQ157" s="57">
        <f t="shared" si="252"/>
        <v>0.1</v>
      </c>
      <c r="DR157" s="55">
        <f>'Indicator Data'!AJ160</f>
        <v>0</v>
      </c>
      <c r="DS157" s="55">
        <f>'Indicator Data'!AK160</f>
        <v>0</v>
      </c>
      <c r="DT157" s="57">
        <f t="shared" si="253"/>
        <v>0</v>
      </c>
      <c r="DU157" s="58">
        <f t="shared" si="254"/>
        <v>0.1</v>
      </c>
      <c r="DV157" s="15"/>
      <c r="DW157" s="103"/>
    </row>
    <row r="158" spans="1:128" x14ac:dyDescent="0.3">
      <c r="A158" s="122" t="str">
        <f>'Indicator Data'!A161</f>
        <v>Slovenia</v>
      </c>
      <c r="B158" s="59" t="str">
        <f>'Indicator Data'!B161</f>
        <v>SVN</v>
      </c>
      <c r="C158" s="55">
        <f>ROUND(IF('Indicator Data'!C161=0,0.1,IF(LOG('Indicator Data'!C161)&gt;C$195,10,IF(LOG('Indicator Data'!C161)&lt;C$194,0,10-(C$195-LOG('Indicator Data'!C161))/(C$195-C$194)*10))),1)</f>
        <v>6.6</v>
      </c>
      <c r="D158" s="55">
        <f>ROUND(IF('Indicator Data'!D161=0,0.1,IF(LOG('Indicator Data'!D161)&gt;D$195,10,IF(LOG('Indicator Data'!D161)&lt;D$194,0,10-(D$195-LOG('Indicator Data'!D161))/(D$195-D$194)*10))),1)</f>
        <v>0.1</v>
      </c>
      <c r="E158" s="55">
        <f t="shared" si="214"/>
        <v>4.0999999999999996</v>
      </c>
      <c r="F158" s="55">
        <f>IF('Indicator Data'!E161="No data",0.1,(ROUND(IF('Indicator Data'!E161=0,0,IF(LOG('Indicator Data'!E161)&gt;F$195,10,IF(LOG('Indicator Data'!E161)&lt;F$194,0,10-(F$195-LOG('Indicator Data'!E161))/(F$195-F$194)*10))),1)))</f>
        <v>4.9000000000000004</v>
      </c>
      <c r="G158" s="55">
        <f>ROUND(IF('Indicator Data'!F161=0,0,IF(LOG('Indicator Data'!F161)&gt;G$195,10,IF(LOG('Indicator Data'!F161)&lt;G$194,0,10-(G$195-LOG('Indicator Data'!F161))/(G$195-G$194)*10))),1)</f>
        <v>4.5999999999999996</v>
      </c>
      <c r="H158" s="55">
        <f>ROUND(IF('Indicator Data'!G161=0,0,IF(LOG('Indicator Data'!G161)&gt;H$195,10,IF(LOG('Indicator Data'!G161)&lt;H$194,0,10-(H$195-LOG('Indicator Data'!G161))/(H$195-H$194)*10))),1)</f>
        <v>0</v>
      </c>
      <c r="I158" s="55">
        <f>ROUND(IF('Indicator Data'!H161=0,0,IF(LOG('Indicator Data'!H161)&gt;I$195,10,IF(LOG('Indicator Data'!H161)&lt;I$194,0,10-(I$195-LOG('Indicator Data'!H161))/(I$195-I$194)*10))),1)</f>
        <v>0</v>
      </c>
      <c r="J158" s="55">
        <f t="shared" si="215"/>
        <v>0</v>
      </c>
      <c r="K158" s="55">
        <f>ROUND(IF('Indicator Data'!I161=0,0,IF(LOG('Indicator Data'!I161)&gt;K$195,10,IF(LOG('Indicator Data'!I161)&lt;K$194,0,10-(K$195-LOG('Indicator Data'!I161))/(K$195-K$194)*10))),1)</f>
        <v>0</v>
      </c>
      <c r="L158" s="55">
        <f t="shared" si="216"/>
        <v>0</v>
      </c>
      <c r="M158" s="55">
        <f>ROUND(IF('Indicator Data'!J161=0,0,IF(LOG('Indicator Data'!J161)&gt;M$195,10,IF(LOG('Indicator Data'!J161)&lt;M$194,0,10-(M$195-LOG('Indicator Data'!J161))/(M$195-M$194)*10))),1)</f>
        <v>0</v>
      </c>
      <c r="N158" s="56">
        <f>'Indicator Data'!C161/'Indicator Data'!$CK161</f>
        <v>2.0618391818294662E-3</v>
      </c>
      <c r="O158" s="56">
        <f>'Indicator Data'!D161/'Indicator Data'!$CK161</f>
        <v>0</v>
      </c>
      <c r="P158" s="56">
        <f>IF(F158=0.1,"x",'Indicator Data'!E161/'Indicator Data'!$CK161)</f>
        <v>4.3743150505218438E-3</v>
      </c>
      <c r="Q158" s="56">
        <f>'Indicator Data'!F161/'Indicator Data'!$CK161</f>
        <v>2.8503903102423273E-6</v>
      </c>
      <c r="R158" s="56">
        <f>'Indicator Data'!G161/'Indicator Data'!$CK161</f>
        <v>0</v>
      </c>
      <c r="S158" s="56">
        <f>'Indicator Data'!H161/'Indicator Data'!$CK161</f>
        <v>0</v>
      </c>
      <c r="T158" s="56">
        <f>'Indicator Data'!I161/'Indicator Data'!$CK161</f>
        <v>0</v>
      </c>
      <c r="U158" s="56">
        <f>'Indicator Data'!J161/'Indicator Data'!$CK161</f>
        <v>0</v>
      </c>
      <c r="V158" s="55">
        <f t="shared" si="217"/>
        <v>10</v>
      </c>
      <c r="W158" s="55">
        <f t="shared" si="218"/>
        <v>0</v>
      </c>
      <c r="X158" s="55">
        <f t="shared" si="219"/>
        <v>7.6</v>
      </c>
      <c r="Y158" s="55">
        <f t="shared" si="220"/>
        <v>2.9</v>
      </c>
      <c r="Z158" s="55">
        <f t="shared" si="221"/>
        <v>6.6</v>
      </c>
      <c r="AA158" s="55">
        <f t="shared" si="222"/>
        <v>0</v>
      </c>
      <c r="AB158" s="55">
        <f t="shared" si="223"/>
        <v>0</v>
      </c>
      <c r="AC158" s="55">
        <f t="shared" si="224"/>
        <v>0</v>
      </c>
      <c r="AD158" s="55">
        <f t="shared" si="225"/>
        <v>0</v>
      </c>
      <c r="AE158" s="55">
        <f t="shared" si="226"/>
        <v>0</v>
      </c>
      <c r="AF158" s="55">
        <f t="shared" si="227"/>
        <v>0</v>
      </c>
      <c r="AG158" s="55">
        <f>ROUND(IF('Indicator Data'!K161=0,0,IF('Indicator Data'!K161&gt;AG$195,10,IF('Indicator Data'!K161&lt;AG$194,0,10-(AG$195-'Indicator Data'!K161)/(AG$195-AG$194)*10))),1)</f>
        <v>0</v>
      </c>
      <c r="AH158" s="55">
        <f t="shared" si="228"/>
        <v>8.3000000000000007</v>
      </c>
      <c r="AI158" s="55">
        <f t="shared" si="229"/>
        <v>0.1</v>
      </c>
      <c r="AJ158" s="55">
        <f t="shared" si="230"/>
        <v>0</v>
      </c>
      <c r="AK158" s="55">
        <f t="shared" si="231"/>
        <v>0</v>
      </c>
      <c r="AL158" s="55">
        <f t="shared" si="232"/>
        <v>0</v>
      </c>
      <c r="AM158" s="55">
        <f t="shared" si="233"/>
        <v>0</v>
      </c>
      <c r="AN158" s="55">
        <f t="shared" si="234"/>
        <v>0</v>
      </c>
      <c r="AO158" s="182">
        <f t="shared" si="235"/>
        <v>6.1</v>
      </c>
      <c r="AP158" s="182">
        <f t="shared" si="255"/>
        <v>4</v>
      </c>
      <c r="AQ158" s="182">
        <f t="shared" si="236"/>
        <v>5.7</v>
      </c>
      <c r="AR158" s="182">
        <f t="shared" si="237"/>
        <v>0</v>
      </c>
      <c r="AS158" s="55">
        <f t="shared" si="238"/>
        <v>0</v>
      </c>
      <c r="AT158" s="55">
        <f>IF('Indicator Data'!L161="No data","x",IF('Indicator Data'!CL161&lt;1000,"x",ROUND((IF('Indicator Data'!L161&gt;AT$195,10,IF('Indicator Data'!L161&lt;AT$194,0,10-(AT$195-'Indicator Data'!L161)/(AT$195-AT$194)*10))),1)))</f>
        <v>3</v>
      </c>
      <c r="AU158" s="182">
        <f t="shared" si="239"/>
        <v>1.5</v>
      </c>
      <c r="AV158" s="55">
        <f>IF('Indicator Data'!M161="No data","x",ROUND(IF('Indicator Data'!M161=0,0,IF(LOG('Indicator Data'!M161)&gt;AV$195,10,IF(LOG('Indicator Data'!M161)&lt;AV$194,0,10-(AV$195-LOG('Indicator Data'!M161))/(AV$195-AV$194)*10))),1))</f>
        <v>2</v>
      </c>
      <c r="AW158" s="56">
        <f>IF(AV158="x","x",'Indicator Data'!M161/'Indicator Data'!$CK161)</f>
        <v>1.2762164182138569E-4</v>
      </c>
      <c r="AX158" s="55">
        <f t="shared" si="256"/>
        <v>0</v>
      </c>
      <c r="AY158" s="55">
        <f t="shared" si="257"/>
        <v>1</v>
      </c>
      <c r="AZ158" s="55" t="str">
        <f>IF('Indicator Data'!N161="No data","x",ROUND(IF('Indicator Data'!N161=0,0,IF(LOG('Indicator Data'!N161)&gt;AZ$195,10,IF(LOG('Indicator Data'!N161)&lt;AZ$194,0,10-(AZ$195-LOG('Indicator Data'!N161))/(AZ$195-AZ$194)*10))),1))</f>
        <v>x</v>
      </c>
      <c r="BA158" s="56" t="str">
        <f>IF(AZ158="x","x",'Indicator Data'!N161/'Indicator Data'!$CK161)</f>
        <v>x</v>
      </c>
      <c r="BB158" s="55" t="str">
        <f t="shared" si="258"/>
        <v>x</v>
      </c>
      <c r="BC158" s="55" t="str">
        <f t="shared" si="259"/>
        <v>x</v>
      </c>
      <c r="BD158" s="55" t="str">
        <f>IF('Indicator Data'!O161="No data","x",ROUND(IF('Indicator Data'!O161=0,0,IF(LOG('Indicator Data'!O161)&gt;BD$195,10,IF(LOG('Indicator Data'!O161)&lt;BD$194,0,10-(BD$195-LOG('Indicator Data'!O161))/(BD$195-BD$194)*10))),1))</f>
        <v>x</v>
      </c>
      <c r="BE158" s="56" t="str">
        <f>IF(BD158="x","x",'Indicator Data'!O161/'Indicator Data'!$CK161)</f>
        <v>x</v>
      </c>
      <c r="BF158" s="55" t="str">
        <f t="shared" si="260"/>
        <v>x</v>
      </c>
      <c r="BG158" s="55" t="str">
        <f t="shared" si="261"/>
        <v>x</v>
      </c>
      <c r="BH158" s="55" t="str">
        <f>IF('Indicator Data'!P161="No data","x",ROUND(IF('Indicator Data'!P161=0,0,IF(LOG('Indicator Data'!P161)&gt;BH$195,10,IF(LOG('Indicator Data'!P161)&lt;BH$194,0,10-(BH$195-LOG('Indicator Data'!P161))/(BH$195-BH$194)*10))),1))</f>
        <v>x</v>
      </c>
      <c r="BI158" s="56" t="str">
        <f>IF(BH158="x","x",'Indicator Data'!P161/'Indicator Data'!$CK161)</f>
        <v>x</v>
      </c>
      <c r="BJ158" s="55" t="str">
        <f t="shared" si="262"/>
        <v>x</v>
      </c>
      <c r="BK158" s="55" t="str">
        <f t="shared" si="263"/>
        <v>x</v>
      </c>
      <c r="BL158" s="55">
        <f t="shared" si="264"/>
        <v>1</v>
      </c>
      <c r="BM158" s="55">
        <f>ROUND(IF('Indicator Data'!Q161=0,0,IF(LOG('Indicator Data'!Q161)&gt;BM$195,10,IF(LOG('Indicator Data'!Q161)&lt;BM$194,0,10-(BM$195-LOG('Indicator Data'!Q161))/(BM$195-BM$194)*10))),1)</f>
        <v>0</v>
      </c>
      <c r="BN158" s="55">
        <f>ROUND(IF('Indicator Data'!R161=0,0,IF(LOG('Indicator Data'!R161)&gt;BN$195,10,IF(LOG('Indicator Data'!R161)&lt;BN$194,0,10-(BN$195-LOG('Indicator Data'!R161))/(BN$195-BN$194)*10))),1)</f>
        <v>0</v>
      </c>
      <c r="BO158" s="55">
        <f t="shared" si="265"/>
        <v>0</v>
      </c>
      <c r="BP158" s="56">
        <f>'Indicator Data'!Q161/'Indicator Data'!$CK161</f>
        <v>0</v>
      </c>
      <c r="BQ158" s="56">
        <f>'Indicator Data'!R161/'Indicator Data'!$CK161</f>
        <v>0</v>
      </c>
      <c r="BR158" s="55">
        <f t="shared" si="240"/>
        <v>0</v>
      </c>
      <c r="BS158" s="55">
        <f t="shared" si="241"/>
        <v>0</v>
      </c>
      <c r="BT158" s="55">
        <f t="shared" si="242"/>
        <v>0</v>
      </c>
      <c r="BU158" s="55">
        <f t="shared" si="266"/>
        <v>0</v>
      </c>
      <c r="BV158" s="55">
        <f>ROUND(IF('Indicator Data'!S161=0,0,IF(LOG('Indicator Data'!S161)&gt;BV$195,10,IF(LOG('Indicator Data'!S161)&lt;BV$194,0,10-(BV$195-LOG('Indicator Data'!S161))/(BV$195-BV$194)*10))),1)</f>
        <v>0</v>
      </c>
      <c r="BW158" s="55">
        <f>ROUND(IF('Indicator Data'!T161=0,0,IF(LOG('Indicator Data'!T161)&gt;BW$195,10,IF(LOG('Indicator Data'!T161)&lt;BW$194,0,10-(BW$195-LOG('Indicator Data'!T161))/(BW$195-BW$194)*10))),1)</f>
        <v>0</v>
      </c>
      <c r="BX158" s="55">
        <f t="shared" si="267"/>
        <v>0</v>
      </c>
      <c r="BY158" s="56">
        <f>'Indicator Data'!S161/'Indicator Data'!$CK161</f>
        <v>0</v>
      </c>
      <c r="BZ158" s="56">
        <f>'Indicator Data'!T161/'Indicator Data'!$CK161</f>
        <v>0</v>
      </c>
      <c r="CA158" s="55">
        <f t="shared" si="243"/>
        <v>0</v>
      </c>
      <c r="CB158" s="55">
        <f t="shared" si="244"/>
        <v>0</v>
      </c>
      <c r="CC158" s="55">
        <f t="shared" si="268"/>
        <v>0</v>
      </c>
      <c r="CD158" s="55">
        <f t="shared" si="269"/>
        <v>0</v>
      </c>
      <c r="CE158" s="55">
        <f t="shared" si="270"/>
        <v>0</v>
      </c>
      <c r="CF158" s="55">
        <f>ROUND(IF('Indicator Data'!U161=0,0,IF(LOG('Indicator Data'!U161)&gt;CF$195,10,IF(LOG('Indicator Data'!U161)&lt;CF$194,0,10-(CF$195-LOG('Indicator Data'!U161))/(CF$195-CF$194)*10))),1)</f>
        <v>0</v>
      </c>
      <c r="CG158" s="56">
        <f>'Indicator Data'!U161/'Indicator Data'!$CK161</f>
        <v>0</v>
      </c>
      <c r="CH158" s="55">
        <f t="shared" si="245"/>
        <v>0</v>
      </c>
      <c r="CI158" s="55">
        <f t="shared" si="271"/>
        <v>0</v>
      </c>
      <c r="CJ158" s="55">
        <f>ROUND(IF('Indicator Data'!V161=0,0,IF(LOG('Indicator Data'!V161)&gt;CJ$195,10,IF(LOG('Indicator Data'!V161)&lt;CJ$194,0,10-(CJ$195-LOG('Indicator Data'!V161))/(CJ$195-CJ$194)*10))),1)</f>
        <v>3.7</v>
      </c>
      <c r="CK158" s="56">
        <f>IF('Indicator Data'!V161/'Indicator Data'!$CK161&gt;1,1,'Indicator Data'!V161/'Indicator Data'!$CK161)</f>
        <v>1.8037294031394509E-3</v>
      </c>
      <c r="CL158" s="55">
        <f t="shared" si="246"/>
        <v>0</v>
      </c>
      <c r="CM158" s="55">
        <f t="shared" si="272"/>
        <v>2</v>
      </c>
      <c r="CN158" s="55">
        <f>ROUND(IF('Indicator Data'!W161=0,0,IF(LOG('Indicator Data'!W161)&gt;CN$195,10,IF(LOG('Indicator Data'!W161)&lt;CN$194,0,10-(CN$195-LOG('Indicator Data'!W161))/(CN$195-CN$194)*10))),1)</f>
        <v>0</v>
      </c>
      <c r="CO158" s="56">
        <f>'Indicator Data'!W161/'Indicator Data'!$CK161</f>
        <v>0</v>
      </c>
      <c r="CP158" s="55">
        <f t="shared" si="247"/>
        <v>0</v>
      </c>
      <c r="CQ158" s="55">
        <f t="shared" si="273"/>
        <v>0</v>
      </c>
      <c r="CR158" s="55">
        <f t="shared" si="248"/>
        <v>0.5</v>
      </c>
      <c r="CS158" s="55">
        <f>IF('Indicator Data'!BZ161="No data","x",ROUND(IF('Indicator Data'!BZ161&gt;CS$195,0,IF('Indicator Data'!BZ161&lt;CS$194,10,(CS$195-'Indicator Data'!BZ161)/(CS$195-CS$194)*10)),1))</f>
        <v>0.1</v>
      </c>
      <c r="CT158" s="55">
        <f>IF('Indicator Data'!CA161="No data","x",ROUND(IF('Indicator Data'!CA161&gt;CT$195,0,IF('Indicator Data'!CA161&lt;CT$194,10,(CT$195-'Indicator Data'!CA161)/(CT$195-CT$194)*10)),1))</f>
        <v>0.1</v>
      </c>
      <c r="CU158" s="55" t="str">
        <f>IF('Indicator Data'!AC161="No data","x",ROUND(IF('Indicator Data'!AC161&gt;CU$195,0,IF('Indicator Data'!AC161&lt;CU$194,10,(CU$195-'Indicator Data'!AC161)/(CU$195-CU$194)*10)),1))</f>
        <v>x</v>
      </c>
      <c r="CV158" s="55">
        <f t="shared" si="249"/>
        <v>0.1</v>
      </c>
      <c r="CW158" s="55">
        <f>IF('Indicator Data'!X161="No data","x",ROUND(IF(LOG('Indicator Data'!X161)&gt;CW$195,10,IF(LOG('Indicator Data'!X161)&lt;CW$194,0,10-(CW$195-LOG('Indicator Data'!X161))/(CW$195-CW$194)*10)),1))</f>
        <v>6.7</v>
      </c>
      <c r="CX158" s="55">
        <f>IF('Indicator Data'!Y161="No data","x",ROUND(IF('Indicator Data'!Y161&gt;CX$195,10,IF('Indicator Data'!Y161&lt;CX$194,0,10-(CX$195-'Indicator Data'!Y161)/(CX$195-CX$194)*10)),1))</f>
        <v>1.1000000000000001</v>
      </c>
      <c r="CY158" s="55">
        <f>IF('Indicator Data'!Z161="No data","x",ROUND(IF('Indicator Data'!Z161&gt;CY$195,10,IF('Indicator Data'!Z161&lt;CY$194,0,10-(CY$195-'Indicator Data'!Z161)/(CY$195-CY$194)*10)),1))</f>
        <v>5.5</v>
      </c>
      <c r="CZ158" s="55">
        <f>IF('Indicator Data'!AA161="No data","x",ROUND(IF('Indicator Data'!AA161&gt;CZ$195,10,IF('Indicator Data'!AA161&lt;CZ$194,0,10-(CZ$195-'Indicator Data'!AA161)/(CZ$195-CZ$194)*10)),1))</f>
        <v>1.2</v>
      </c>
      <c r="DA158" s="55">
        <f t="shared" si="274"/>
        <v>3.6</v>
      </c>
      <c r="DB158" s="55">
        <f t="shared" si="275"/>
        <v>2.4</v>
      </c>
      <c r="DC158" s="55">
        <f>IF('Indicator Data'!AF161="No data","x",ROUND(IF('Indicator Data'!AF161&gt;DC$195,10,IF('Indicator Data'!AF161&lt;DC$194,0,10-(DC$195-'Indicator Data'!AF161)/(DC$195-DC$194)*10)),1))</f>
        <v>0.4</v>
      </c>
      <c r="DD158" s="55">
        <f>IF('Indicator Data'!AG161="No data","x",ROUND(IF('Indicator Data'!AG161&gt;DD$195,10,IF('Indicator Data'!AG161&lt;DD$194,0,10-(DD$195-'Indicator Data'!AG161)/(DD$195-DD$194)*10)),1))</f>
        <v>0</v>
      </c>
      <c r="DE158" s="55">
        <f t="shared" si="276"/>
        <v>2.5</v>
      </c>
      <c r="DF158" s="55">
        <f>IF('Indicator Data'!AB161="No data","x",ROUND(IF('Indicator Data'!AB161&gt;DF$195,10,IF('Indicator Data'!AB161&lt;DF$194,0,10-(DF$195-'Indicator Data'!AB161)/(DF$195-DF$194)*10)),1))</f>
        <v>0</v>
      </c>
      <c r="DG158" s="55">
        <f t="shared" si="277"/>
        <v>0.1</v>
      </c>
      <c r="DH158" s="183">
        <f>IF('Indicator Data'!AD161="No data","x",'Indicator Data'!AD161/'Indicator Data'!$CJ161)</f>
        <v>5.7825881556045403E-4</v>
      </c>
      <c r="DI158" s="55">
        <f t="shared" si="278"/>
        <v>4.2</v>
      </c>
      <c r="DJ158" s="55">
        <f>IF('Indicator Data'!AE161="No data","x",ROUND(IF('Indicator Data'!AE161&gt;DJ$195,0,IF('Indicator Data'!AE161&lt;DJ$194,10,(DJ$195-'Indicator Data'!AE161)/(DJ$195-DJ$194)*10)),1))</f>
        <v>0</v>
      </c>
      <c r="DK158" s="55">
        <f t="shared" si="279"/>
        <v>2.1</v>
      </c>
      <c r="DL158" s="55">
        <f t="shared" si="280"/>
        <v>1.6</v>
      </c>
      <c r="DM158" s="57">
        <f t="shared" si="250"/>
        <v>1.4</v>
      </c>
      <c r="DN158" s="58">
        <f t="shared" si="251"/>
        <v>3.5</v>
      </c>
      <c r="DO158" s="55">
        <f>ROUND(IF('Indicator Data'!AH161=0,0,IF('Indicator Data'!AH161&gt;DO$195,10,IF('Indicator Data'!AH161&lt;DO$194,0,10-(DO$195-'Indicator Data'!AH161)/(DO$195-DO$194)*10))),1)</f>
        <v>0</v>
      </c>
      <c r="DP158" s="55">
        <f>ROUND(IF('Indicator Data'!AI161=0,0,IF(LOG('Indicator Data'!AI161)&gt;LOG(DP$195),10,IF(LOG('Indicator Data'!AI161)&lt;LOG(DP$194),0,10-(LOG(DP$195)-LOG('Indicator Data'!AI161))/(LOG(DP$195)-LOG(DP$194))*10))),1)</f>
        <v>0</v>
      </c>
      <c r="DQ158" s="57">
        <f t="shared" si="252"/>
        <v>0</v>
      </c>
      <c r="DR158" s="55">
        <f>'Indicator Data'!AJ161</f>
        <v>0</v>
      </c>
      <c r="DS158" s="55">
        <f>'Indicator Data'!AK161</f>
        <v>0</v>
      </c>
      <c r="DT158" s="57">
        <f t="shared" si="253"/>
        <v>0</v>
      </c>
      <c r="DU158" s="58">
        <f t="shared" si="254"/>
        <v>0</v>
      </c>
      <c r="DV158" s="15"/>
      <c r="DW158" s="103"/>
      <c r="DX158" s="4"/>
    </row>
    <row r="159" spans="1:128" x14ac:dyDescent="0.3">
      <c r="A159" s="122" t="str">
        <f>'Indicator Data'!A162</f>
        <v>Solomon Islands</v>
      </c>
      <c r="B159" s="59" t="str">
        <f>'Indicator Data'!B162</f>
        <v>SLB</v>
      </c>
      <c r="C159" s="55">
        <f>ROUND(IF('Indicator Data'!C162=0,0.1,IF(LOG('Indicator Data'!C162)&gt;C$195,10,IF(LOG('Indicator Data'!C162)&lt;C$194,0,10-(C$195-LOG('Indicator Data'!C162))/(C$195-C$194)*10))),1)</f>
        <v>5.0999999999999996</v>
      </c>
      <c r="D159" s="55">
        <f>ROUND(IF('Indicator Data'!D162=0,0.1,IF(LOG('Indicator Data'!D162)&gt;D$195,10,IF(LOG('Indicator Data'!D162)&lt;D$194,0,10-(D$195-LOG('Indicator Data'!D162))/(D$195-D$194)*10))),1)</f>
        <v>6.6</v>
      </c>
      <c r="E159" s="55">
        <f t="shared" si="214"/>
        <v>5.9</v>
      </c>
      <c r="F159" s="55">
        <f>IF('Indicator Data'!E162="No data",0.1,(ROUND(IF('Indicator Data'!E162=0,0,IF(LOG('Indicator Data'!E162)&gt;F$195,10,IF(LOG('Indicator Data'!E162)&lt;F$194,0,10-(F$195-LOG('Indicator Data'!E162))/(F$195-F$194)*10))),1)))</f>
        <v>0.1</v>
      </c>
      <c r="G159" s="55">
        <f>ROUND(IF('Indicator Data'!F162=0,0,IF(LOG('Indicator Data'!F162)&gt;G$195,10,IF(LOG('Indicator Data'!F162)&lt;G$194,0,10-(G$195-LOG('Indicator Data'!F162))/(G$195-G$194)*10))),1)</f>
        <v>6.2</v>
      </c>
      <c r="H159" s="55">
        <f>ROUND(IF('Indicator Data'!G162=0,0,IF(LOG('Indicator Data'!G162)&gt;H$195,10,IF(LOG('Indicator Data'!G162)&lt;H$194,0,10-(H$195-LOG('Indicator Data'!G162))/(H$195-H$194)*10))),1)</f>
        <v>3.7</v>
      </c>
      <c r="I159" s="55">
        <f>ROUND(IF('Indicator Data'!H162=0,0,IF(LOG('Indicator Data'!H162)&gt;I$195,10,IF(LOG('Indicator Data'!H162)&lt;I$194,0,10-(I$195-LOG('Indicator Data'!H162))/(I$195-I$194)*10))),1)</f>
        <v>6</v>
      </c>
      <c r="J159" s="55">
        <f t="shared" si="215"/>
        <v>5</v>
      </c>
      <c r="K159" s="55">
        <f>ROUND(IF('Indicator Data'!I162=0,0,IF(LOG('Indicator Data'!I162)&gt;K$195,10,IF(LOG('Indicator Data'!I162)&lt;K$194,0,10-(K$195-LOG('Indicator Data'!I162))/(K$195-K$194)*10))),1)</f>
        <v>4.8</v>
      </c>
      <c r="L159" s="55">
        <f t="shared" si="216"/>
        <v>4.9000000000000004</v>
      </c>
      <c r="M159" s="55">
        <f>ROUND(IF('Indicator Data'!J162=0,0,IF(LOG('Indicator Data'!J162)&gt;M$195,10,IF(LOG('Indicator Data'!J162)&lt;M$194,0,10-(M$195-LOG('Indicator Data'!J162))/(M$195-M$194)*10))),1)</f>
        <v>0</v>
      </c>
      <c r="N159" s="56">
        <f>'Indicator Data'!C162/'Indicator Data'!$CK162</f>
        <v>1.832102444031414E-3</v>
      </c>
      <c r="O159" s="56">
        <f>'Indicator Data'!D162/'Indicator Data'!$CK162</f>
        <v>1.5926147245912761E-3</v>
      </c>
      <c r="P159" s="56" t="str">
        <f>IF(F159=0.1,"x",'Indicator Data'!E162/'Indicator Data'!$CK162)</f>
        <v>x</v>
      </c>
      <c r="Q159" s="56">
        <f>'Indicator Data'!F162/'Indicator Data'!$CK162</f>
        <v>8.8880740107369707E-5</v>
      </c>
      <c r="R159" s="56">
        <f>'Indicator Data'!G162/'Indicator Data'!$CK162</f>
        <v>5.213168126307636E-3</v>
      </c>
      <c r="S159" s="56">
        <f>'Indicator Data'!H162/'Indicator Data'!$CK162</f>
        <v>2.5866745717463091E-4</v>
      </c>
      <c r="T159" s="56">
        <f>'Indicator Data'!I162/'Indicator Data'!$CK162</f>
        <v>4.1996432432988172E-3</v>
      </c>
      <c r="U159" s="56">
        <f>'Indicator Data'!J162/'Indicator Data'!$CK162</f>
        <v>1.713528824125115E-5</v>
      </c>
      <c r="V159" s="55">
        <f t="shared" si="217"/>
        <v>9.1999999999999993</v>
      </c>
      <c r="W159" s="55">
        <f t="shared" si="218"/>
        <v>10</v>
      </c>
      <c r="X159" s="55">
        <f t="shared" si="219"/>
        <v>9.6999999999999993</v>
      </c>
      <c r="Y159" s="55">
        <f t="shared" si="220"/>
        <v>0.1</v>
      </c>
      <c r="Z159" s="55">
        <f t="shared" si="221"/>
        <v>9.9</v>
      </c>
      <c r="AA159" s="55">
        <f t="shared" si="222"/>
        <v>2.9</v>
      </c>
      <c r="AB159" s="55">
        <f t="shared" si="223"/>
        <v>0.5</v>
      </c>
      <c r="AC159" s="55">
        <f t="shared" si="224"/>
        <v>1.8</v>
      </c>
      <c r="AD159" s="55">
        <f t="shared" si="225"/>
        <v>4.2</v>
      </c>
      <c r="AE159" s="55">
        <f t="shared" si="226"/>
        <v>3.1</v>
      </c>
      <c r="AF159" s="55">
        <f t="shared" si="227"/>
        <v>0</v>
      </c>
      <c r="AG159" s="55">
        <f>ROUND(IF('Indicator Data'!K162=0,0,IF('Indicator Data'!K162&gt;AG$195,10,IF('Indicator Data'!K162&lt;AG$194,0,10-(AG$195-'Indicator Data'!K162)/(AG$195-AG$194)*10))),1)</f>
        <v>2.9</v>
      </c>
      <c r="AH159" s="55">
        <f t="shared" si="228"/>
        <v>7.2</v>
      </c>
      <c r="AI159" s="55">
        <f t="shared" si="229"/>
        <v>8.3000000000000007</v>
      </c>
      <c r="AJ159" s="55">
        <f t="shared" si="230"/>
        <v>3.3</v>
      </c>
      <c r="AK159" s="55">
        <f t="shared" si="231"/>
        <v>3.3</v>
      </c>
      <c r="AL159" s="55">
        <f t="shared" si="232"/>
        <v>3.3</v>
      </c>
      <c r="AM159" s="55">
        <f t="shared" si="233"/>
        <v>4.5</v>
      </c>
      <c r="AN159" s="55">
        <f t="shared" si="234"/>
        <v>0</v>
      </c>
      <c r="AO159" s="182">
        <f t="shared" si="235"/>
        <v>8.4</v>
      </c>
      <c r="AP159" s="182">
        <f t="shared" si="255"/>
        <v>0.1</v>
      </c>
      <c r="AQ159" s="182">
        <f t="shared" si="236"/>
        <v>8.6999999999999993</v>
      </c>
      <c r="AR159" s="182">
        <f t="shared" si="237"/>
        <v>4.0999999999999996</v>
      </c>
      <c r="AS159" s="55">
        <f t="shared" si="238"/>
        <v>1.5</v>
      </c>
      <c r="AT159" s="55">
        <f>IF('Indicator Data'!L162="No data","x",IF('Indicator Data'!CL162&lt;1000,"x",ROUND((IF('Indicator Data'!L162&gt;AT$195,10,IF('Indicator Data'!L162&lt;AT$194,0,10-(AT$195-'Indicator Data'!L162)/(AT$195-AT$194)*10))),1)))</f>
        <v>5.0999999999999996</v>
      </c>
      <c r="AU159" s="182">
        <f t="shared" si="239"/>
        <v>3.3</v>
      </c>
      <c r="AV159" s="55">
        <f>IF('Indicator Data'!M162="No data","x",ROUND(IF('Indicator Data'!M162=0,0,IF(LOG('Indicator Data'!M162)&gt;AV$195,10,IF(LOG('Indicator Data'!M162)&lt;AV$194,0,10-(AV$195-LOG('Indicator Data'!M162))/(AV$195-AV$194)*10))),1))</f>
        <v>5.7</v>
      </c>
      <c r="AW159" s="56">
        <f>IF(AV159="x","x",'Indicator Data'!M162/'Indicator Data'!$CK162)</f>
        <v>0.16703010661781967</v>
      </c>
      <c r="AX159" s="55">
        <f t="shared" si="256"/>
        <v>1.9</v>
      </c>
      <c r="AY159" s="55">
        <f t="shared" si="257"/>
        <v>4.0999999999999996</v>
      </c>
      <c r="AZ159" s="55" t="str">
        <f>IF('Indicator Data'!N162="No data","x",ROUND(IF('Indicator Data'!N162=0,0,IF(LOG('Indicator Data'!N162)&gt;AZ$195,10,IF(LOG('Indicator Data'!N162)&lt;AZ$194,0,10-(AZ$195-LOG('Indicator Data'!N162))/(AZ$195-AZ$194)*10))),1))</f>
        <v>x</v>
      </c>
      <c r="BA159" s="56" t="str">
        <f>IF(AZ159="x","x",'Indicator Data'!N162/'Indicator Data'!$CK162)</f>
        <v>x</v>
      </c>
      <c r="BB159" s="55" t="str">
        <f t="shared" si="258"/>
        <v>x</v>
      </c>
      <c r="BC159" s="55" t="str">
        <f t="shared" si="259"/>
        <v>x</v>
      </c>
      <c r="BD159" s="55" t="str">
        <f>IF('Indicator Data'!O162="No data","x",ROUND(IF('Indicator Data'!O162=0,0,IF(LOG('Indicator Data'!O162)&gt;BD$195,10,IF(LOG('Indicator Data'!O162)&lt;BD$194,0,10-(BD$195-LOG('Indicator Data'!O162))/(BD$195-BD$194)*10))),1))</f>
        <v>x</v>
      </c>
      <c r="BE159" s="56" t="str">
        <f>IF(BD159="x","x",'Indicator Data'!O162/'Indicator Data'!$CK162)</f>
        <v>x</v>
      </c>
      <c r="BF159" s="55" t="str">
        <f t="shared" si="260"/>
        <v>x</v>
      </c>
      <c r="BG159" s="55" t="str">
        <f t="shared" si="261"/>
        <v>x</v>
      </c>
      <c r="BH159" s="55" t="str">
        <f>IF('Indicator Data'!P162="No data","x",ROUND(IF('Indicator Data'!P162=0,0,IF(LOG('Indicator Data'!P162)&gt;BH$195,10,IF(LOG('Indicator Data'!P162)&lt;BH$194,0,10-(BH$195-LOG('Indicator Data'!P162))/(BH$195-BH$194)*10))),1))</f>
        <v>x</v>
      </c>
      <c r="BI159" s="56" t="str">
        <f>IF(BH159="x","x",'Indicator Data'!P162/'Indicator Data'!$CK162)</f>
        <v>x</v>
      </c>
      <c r="BJ159" s="55" t="str">
        <f t="shared" si="262"/>
        <v>x</v>
      </c>
      <c r="BK159" s="55" t="str">
        <f t="shared" si="263"/>
        <v>x</v>
      </c>
      <c r="BL159" s="55">
        <f t="shared" si="264"/>
        <v>4.0999999999999996</v>
      </c>
      <c r="BM159" s="55">
        <f>ROUND(IF('Indicator Data'!Q162=0,0,IF(LOG('Indicator Data'!Q162)&gt;BM$195,10,IF(LOG('Indicator Data'!Q162)&lt;BM$194,0,10-(BM$195-LOG('Indicator Data'!Q162))/(BM$195-BM$194)*10))),1)</f>
        <v>0</v>
      </c>
      <c r="BN159" s="55">
        <f>ROUND(IF('Indicator Data'!R162=0,0,IF(LOG('Indicator Data'!R162)&gt;BN$195,10,IF(LOG('Indicator Data'!R162)&lt;BN$194,0,10-(BN$195-LOG('Indicator Data'!R162))/(BN$195-BN$194)*10))),1)</f>
        <v>7.7</v>
      </c>
      <c r="BO159" s="55">
        <f t="shared" si="265"/>
        <v>5.1333333333333337</v>
      </c>
      <c r="BP159" s="56">
        <f>'Indicator Data'!Q162/'Indicator Data'!$CK162</f>
        <v>0</v>
      </c>
      <c r="BQ159" s="56">
        <f>'Indicator Data'!R162/'Indicator Data'!$CK162</f>
        <v>0.7041695296877436</v>
      </c>
      <c r="BR159" s="55">
        <f t="shared" si="240"/>
        <v>0</v>
      </c>
      <c r="BS159" s="55">
        <f t="shared" si="241"/>
        <v>8.8000000000000007</v>
      </c>
      <c r="BT159" s="55">
        <f t="shared" si="242"/>
        <v>5.8666666666666671</v>
      </c>
      <c r="BU159" s="55">
        <f t="shared" si="266"/>
        <v>5.5</v>
      </c>
      <c r="BV159" s="55">
        <f>ROUND(IF('Indicator Data'!S162=0,0,IF(LOG('Indicator Data'!S162)&gt;BV$195,10,IF(LOG('Indicator Data'!S162)&lt;BV$194,0,10-(BV$195-LOG('Indicator Data'!S162))/(BV$195-BV$194)*10))),1)</f>
        <v>0</v>
      </c>
      <c r="BW159" s="55">
        <f>ROUND(IF('Indicator Data'!T162=0,0,IF(LOG('Indicator Data'!T162)&gt;BW$195,10,IF(LOG('Indicator Data'!T162)&lt;BW$194,0,10-(BW$195-LOG('Indicator Data'!T162))/(BW$195-BW$194)*10))),1)</f>
        <v>6.6</v>
      </c>
      <c r="BX159" s="55">
        <f t="shared" si="267"/>
        <v>4.3999999999999995</v>
      </c>
      <c r="BY159" s="56">
        <f>'Indicator Data'!S162/'Indicator Data'!$CK162</f>
        <v>0</v>
      </c>
      <c r="BZ159" s="56">
        <f>'Indicator Data'!T162/'Indicator Data'!$CK162</f>
        <v>0.70354923225341037</v>
      </c>
      <c r="CA159" s="55">
        <f t="shared" si="243"/>
        <v>0</v>
      </c>
      <c r="CB159" s="55">
        <f t="shared" si="244"/>
        <v>7</v>
      </c>
      <c r="CC159" s="55">
        <f t="shared" si="268"/>
        <v>4.666666666666667</v>
      </c>
      <c r="CD159" s="55">
        <f t="shared" si="269"/>
        <v>4.5</v>
      </c>
      <c r="CE159" s="55">
        <f t="shared" si="270"/>
        <v>5</v>
      </c>
      <c r="CF159" s="55">
        <f>ROUND(IF('Indicator Data'!U162=0,0,IF(LOG('Indicator Data'!U162)&gt;CF$195,10,IF(LOG('Indicator Data'!U162)&lt;CF$194,0,10-(CF$195-LOG('Indicator Data'!U162))/(CF$195-CF$194)*10))),1)</f>
        <v>6.2</v>
      </c>
      <c r="CG159" s="56">
        <f>'Indicator Data'!U162/'Indicator Data'!$CK162</f>
        <v>0.350430352764179</v>
      </c>
      <c r="CH159" s="55">
        <f t="shared" si="245"/>
        <v>3.9</v>
      </c>
      <c r="CI159" s="55">
        <f t="shared" si="271"/>
        <v>5.2</v>
      </c>
      <c r="CJ159" s="55">
        <f>ROUND(IF('Indicator Data'!V162=0,0,IF(LOG('Indicator Data'!V162)&gt;CJ$195,10,IF(LOG('Indicator Data'!V162)&lt;CJ$194,0,10-(CJ$195-LOG('Indicator Data'!V162))/(CJ$195-CJ$194)*10))),1)</f>
        <v>6</v>
      </c>
      <c r="CK159" s="56">
        <f>IF('Indicator Data'!V162/'Indicator Data'!$CK162&gt;1,1,'Indicator Data'!V162/'Indicator Data'!$CK162)</f>
        <v>0.28910040214636623</v>
      </c>
      <c r="CL159" s="55">
        <f t="shared" si="246"/>
        <v>2.9</v>
      </c>
      <c r="CM159" s="55">
        <f t="shared" si="272"/>
        <v>4.5999999999999996</v>
      </c>
      <c r="CN159" s="55">
        <f>ROUND(IF('Indicator Data'!W162=0,0,IF(LOG('Indicator Data'!W162)&gt;CN$195,10,IF(LOG('Indicator Data'!W162)&lt;CN$194,0,10-(CN$195-LOG('Indicator Data'!W162))/(CN$195-CN$194)*10))),1)</f>
        <v>6.6</v>
      </c>
      <c r="CO159" s="56">
        <f>'Indicator Data'!W162/'Indicator Data'!$CK162</f>
        <v>0.67857924756550392</v>
      </c>
      <c r="CP159" s="55">
        <f t="shared" si="247"/>
        <v>6.8</v>
      </c>
      <c r="CQ159" s="55">
        <f t="shared" si="273"/>
        <v>6.7</v>
      </c>
      <c r="CR159" s="55">
        <f t="shared" si="248"/>
        <v>5.4</v>
      </c>
      <c r="CS159" s="55">
        <f>IF('Indicator Data'!BZ162="No data","x",ROUND(IF('Indicator Data'!BZ162&gt;CS$195,0,IF('Indicator Data'!BZ162&lt;CS$194,10,(CS$195-'Indicator Data'!BZ162)/(CS$195-CS$194)*10)),1))</f>
        <v>7.4</v>
      </c>
      <c r="CT159" s="55">
        <f>IF('Indicator Data'!CA162="No data","x",ROUND(IF('Indicator Data'!CA162&gt;CT$195,0,IF('Indicator Data'!CA162&lt;CT$194,10,(CT$195-'Indicator Data'!CA162)/(CT$195-CT$194)*10)),1))</f>
        <v>5.4</v>
      </c>
      <c r="CU159" s="55">
        <f>IF('Indicator Data'!AC162="No data","x",ROUND(IF('Indicator Data'!AC162&gt;CU$195,0,IF('Indicator Data'!AC162&lt;CU$194,10,(CU$195-'Indicator Data'!AC162)/(CU$195-CU$194)*10)),1))</f>
        <v>6.4</v>
      </c>
      <c r="CV159" s="55">
        <f t="shared" si="249"/>
        <v>6.4</v>
      </c>
      <c r="CW159" s="55">
        <f>IF('Indicator Data'!X162="No data","x",ROUND(IF(LOG('Indicator Data'!X162)&gt;CW$195,10,IF(LOG('Indicator Data'!X162)&lt;CW$194,0,10-(CW$195-LOG('Indicator Data'!X162))/(CW$195-CW$194)*10)),1))</f>
        <v>4.5999999999999996</v>
      </c>
      <c r="CX159" s="55">
        <f>IF('Indicator Data'!Y162="No data","x",ROUND(IF('Indicator Data'!Y162&gt;CX$195,10,IF('Indicator Data'!Y162&lt;CX$194,0,10-(CX$195-'Indicator Data'!Y162)/(CX$195-CX$194)*10)),1))</f>
        <v>9.1999999999999993</v>
      </c>
      <c r="CY159" s="55">
        <f>IF('Indicator Data'!Z162="No data","x",ROUND(IF('Indicator Data'!Z162&gt;CY$195,10,IF('Indicator Data'!Z162&lt;CY$194,0,10-(CY$195-'Indicator Data'!Z162)/(CY$195-CY$194)*10)),1))</f>
        <v>2.4</v>
      </c>
      <c r="CZ159" s="55" t="str">
        <f>IF('Indicator Data'!AA162="No data","x",ROUND(IF('Indicator Data'!AA162&gt;CZ$195,10,IF('Indicator Data'!AA162&lt;CZ$194,0,10-(CZ$195-'Indicator Data'!AA162)/(CZ$195-CZ$194)*10)),1))</f>
        <v>x</v>
      </c>
      <c r="DA159" s="55">
        <f t="shared" si="274"/>
        <v>5.4</v>
      </c>
      <c r="DB159" s="55">
        <f t="shared" si="275"/>
        <v>5.7</v>
      </c>
      <c r="DC159" s="55" t="str">
        <f>IF('Indicator Data'!AF162="No data","x",ROUND(IF('Indicator Data'!AF162&gt;DC$195,10,IF('Indicator Data'!AF162&lt;DC$194,0,10-(DC$195-'Indicator Data'!AF162)/(DC$195-DC$194)*10)),1))</f>
        <v>x</v>
      </c>
      <c r="DD159" s="55">
        <f>IF('Indicator Data'!AG162="No data","x",ROUND(IF('Indicator Data'!AG162&gt;DD$195,10,IF('Indicator Data'!AG162&lt;DD$194,0,10-(DD$195-'Indicator Data'!AG162)/(DD$195-DD$194)*10)),1))</f>
        <v>6.8</v>
      </c>
      <c r="DE159" s="55">
        <f t="shared" si="276"/>
        <v>5.8</v>
      </c>
      <c r="DF159" s="55">
        <f>IF('Indicator Data'!AB162="No data","x",ROUND(IF('Indicator Data'!AB162&gt;DF$195,10,IF('Indicator Data'!AB162&lt;DF$194,0,10-(DF$195-'Indicator Data'!AB162)/(DF$195-DF$194)*10)),1))</f>
        <v>10</v>
      </c>
      <c r="DG159" s="55">
        <f t="shared" si="277"/>
        <v>7.3</v>
      </c>
      <c r="DH159" s="183" t="str">
        <f>IF('Indicator Data'!AD162="No data","x",'Indicator Data'!AD162/'Indicator Data'!$CJ162)</f>
        <v>x</v>
      </c>
      <c r="DI159" s="55" t="str">
        <f t="shared" si="278"/>
        <v>x</v>
      </c>
      <c r="DJ159" s="55">
        <f>IF('Indicator Data'!AE162="No data","x",ROUND(IF('Indicator Data'!AE162&gt;DJ$195,0,IF('Indicator Data'!AE162&lt;DJ$194,10,(DJ$195-'Indicator Data'!AE162)/(DJ$195-DJ$194)*10)),1))</f>
        <v>8</v>
      </c>
      <c r="DK159" s="55">
        <f t="shared" si="279"/>
        <v>8</v>
      </c>
      <c r="DL159" s="55">
        <f t="shared" si="280"/>
        <v>7</v>
      </c>
      <c r="DM159" s="57">
        <f t="shared" si="250"/>
        <v>5.6</v>
      </c>
      <c r="DN159" s="58">
        <f t="shared" si="251"/>
        <v>5.8</v>
      </c>
      <c r="DO159" s="55">
        <f>ROUND(IF('Indicator Data'!AH162=0,0,IF('Indicator Data'!AH162&gt;DO$195,10,IF('Indicator Data'!AH162&lt;DO$194,0,10-(DO$195-'Indicator Data'!AH162)/(DO$195-DO$194)*10))),1)</f>
        <v>1.2</v>
      </c>
      <c r="DP159" s="55">
        <f>ROUND(IF('Indicator Data'!AI162=0,0,IF(LOG('Indicator Data'!AI162)&gt;LOG(DP$195),10,IF(LOG('Indicator Data'!AI162)&lt;LOG(DP$194),0,10-(LOG(DP$195)-LOG('Indicator Data'!AI162))/(LOG(DP$195)-LOG(DP$194))*10))),1)</f>
        <v>1.8</v>
      </c>
      <c r="DQ159" s="57">
        <f t="shared" si="252"/>
        <v>1.5</v>
      </c>
      <c r="DR159" s="55">
        <f>'Indicator Data'!AJ162</f>
        <v>0</v>
      </c>
      <c r="DS159" s="55">
        <f>'Indicator Data'!AK162</f>
        <v>0</v>
      </c>
      <c r="DT159" s="57">
        <f t="shared" si="253"/>
        <v>0</v>
      </c>
      <c r="DU159" s="58">
        <f t="shared" si="254"/>
        <v>1.1000000000000001</v>
      </c>
      <c r="DV159" s="15"/>
      <c r="DW159" s="103"/>
      <c r="DX159" s="4"/>
    </row>
    <row r="160" spans="1:128" x14ac:dyDescent="0.3">
      <c r="A160" s="122" t="str">
        <f>'Indicator Data'!A163</f>
        <v>Somalia</v>
      </c>
      <c r="B160" s="59" t="str">
        <f>'Indicator Data'!B163</f>
        <v>SOM</v>
      </c>
      <c r="C160" s="55">
        <f>ROUND(IF('Indicator Data'!C163=0,0.1,IF(LOG('Indicator Data'!C163)&gt;C$195,10,IF(LOG('Indicator Data'!C163)&lt;C$194,0,10-(C$195-LOG('Indicator Data'!C163))/(C$195-C$194)*10))),1)</f>
        <v>4.9000000000000004</v>
      </c>
      <c r="D160" s="55">
        <f>ROUND(IF('Indicator Data'!D163=0,0.1,IF(LOG('Indicator Data'!D163)&gt;D$195,10,IF(LOG('Indicator Data'!D163)&lt;D$194,0,10-(D$195-LOG('Indicator Data'!D163))/(D$195-D$194)*10))),1)</f>
        <v>0.1</v>
      </c>
      <c r="E160" s="55">
        <f t="shared" si="214"/>
        <v>2.8</v>
      </c>
      <c r="F160" s="55">
        <f>IF('Indicator Data'!E163="No data",0.1,(ROUND(IF('Indicator Data'!E163=0,0,IF(LOG('Indicator Data'!E163)&gt;F$195,10,IF(LOG('Indicator Data'!E163)&lt;F$194,0,10-(F$195-LOG('Indicator Data'!E163))/(F$195-F$194)*10))),1)))</f>
        <v>7.7</v>
      </c>
      <c r="G160" s="55">
        <f>ROUND(IF('Indicator Data'!F163=0,0,IF(LOG('Indicator Data'!F163)&gt;G$195,10,IF(LOG('Indicator Data'!F163)&lt;G$194,0,10-(G$195-LOG('Indicator Data'!F163))/(G$195-G$194)*10))),1)</f>
        <v>7.4</v>
      </c>
      <c r="H160" s="55">
        <f>ROUND(IF('Indicator Data'!G163=0,0,IF(LOG('Indicator Data'!G163)&gt;H$195,10,IF(LOG('Indicator Data'!G163)&lt;H$194,0,10-(H$195-LOG('Indicator Data'!G163))/(H$195-H$194)*10))),1)</f>
        <v>0</v>
      </c>
      <c r="I160" s="55">
        <f>ROUND(IF('Indicator Data'!H163=0,0,IF(LOG('Indicator Data'!H163)&gt;I$195,10,IF(LOG('Indicator Data'!H163)&lt;I$194,0,10-(I$195-LOG('Indicator Data'!H163))/(I$195-I$194)*10))),1)</f>
        <v>0</v>
      </c>
      <c r="J160" s="55">
        <f t="shared" si="215"/>
        <v>0</v>
      </c>
      <c r="K160" s="55">
        <f>ROUND(IF('Indicator Data'!I163=0,0,IF(LOG('Indicator Data'!I163)&gt;K$195,10,IF(LOG('Indicator Data'!I163)&lt;K$194,0,10-(K$195-LOG('Indicator Data'!I163))/(K$195-K$194)*10))),1)</f>
        <v>3.4</v>
      </c>
      <c r="L160" s="55">
        <f t="shared" si="216"/>
        <v>1.9</v>
      </c>
      <c r="M160" s="55">
        <f>ROUND(IF('Indicator Data'!J163=0,0,IF(LOG('Indicator Data'!J163)&gt;M$195,10,IF(LOG('Indicator Data'!J163)&lt;M$194,0,10-(M$195-LOG('Indicator Data'!J163))/(M$195-M$194)*10))),1)</f>
        <v>10</v>
      </c>
      <c r="N160" s="56">
        <f>'Indicator Data'!C163/'Indicator Data'!$CK163</f>
        <v>8.2517209057949957E-5</v>
      </c>
      <c r="O160" s="56">
        <f>'Indicator Data'!D163/'Indicator Data'!$CK163</f>
        <v>0</v>
      </c>
      <c r="P160" s="56">
        <f>IF(F160=0.1,"x",'Indicator Data'!E163/'Indicator Data'!$CK163)</f>
        <v>1.0881207623550286E-2</v>
      </c>
      <c r="Q160" s="56">
        <f>'Indicator Data'!F163/'Indicator Data'!$CK163</f>
        <v>2.5360324312726317E-5</v>
      </c>
      <c r="R160" s="56">
        <f>'Indicator Data'!G163/'Indicator Data'!$CK163</f>
        <v>0</v>
      </c>
      <c r="S160" s="56">
        <f>'Indicator Data'!H163/'Indicator Data'!$CK163</f>
        <v>0</v>
      </c>
      <c r="T160" s="56">
        <f>'Indicator Data'!I163/'Indicator Data'!$CK163</f>
        <v>4.6788566193929875E-5</v>
      </c>
      <c r="U160" s="56">
        <f>'Indicator Data'!J163/'Indicator Data'!$CK163</f>
        <v>5.0263543926983317E-2</v>
      </c>
      <c r="V160" s="55">
        <f t="shared" si="217"/>
        <v>0.4</v>
      </c>
      <c r="W160" s="55">
        <f t="shared" si="218"/>
        <v>0</v>
      </c>
      <c r="X160" s="55">
        <f t="shared" si="219"/>
        <v>0.2</v>
      </c>
      <c r="Y160" s="55">
        <f t="shared" si="220"/>
        <v>7.3</v>
      </c>
      <c r="Z160" s="55">
        <f t="shared" si="221"/>
        <v>8.6999999999999993</v>
      </c>
      <c r="AA160" s="55">
        <f t="shared" si="222"/>
        <v>0</v>
      </c>
      <c r="AB160" s="55">
        <f t="shared" si="223"/>
        <v>0</v>
      </c>
      <c r="AC160" s="55">
        <f t="shared" si="224"/>
        <v>0</v>
      </c>
      <c r="AD160" s="55">
        <f t="shared" si="225"/>
        <v>0</v>
      </c>
      <c r="AE160" s="55">
        <f t="shared" si="226"/>
        <v>0</v>
      </c>
      <c r="AF160" s="55">
        <f t="shared" si="227"/>
        <v>10</v>
      </c>
      <c r="AG160" s="55">
        <f>ROUND(IF('Indicator Data'!K163=0,0,IF('Indicator Data'!K163&gt;AG$195,10,IF('Indicator Data'!K163&lt;AG$194,0,10-(AG$195-'Indicator Data'!K163)/(AG$195-AG$194)*10))),1)</f>
        <v>10</v>
      </c>
      <c r="AH160" s="55">
        <f t="shared" si="228"/>
        <v>2.7</v>
      </c>
      <c r="AI160" s="55">
        <f t="shared" si="229"/>
        <v>0.1</v>
      </c>
      <c r="AJ160" s="55">
        <f t="shared" si="230"/>
        <v>0</v>
      </c>
      <c r="AK160" s="55">
        <f t="shared" si="231"/>
        <v>0</v>
      </c>
      <c r="AL160" s="55">
        <f t="shared" si="232"/>
        <v>0</v>
      </c>
      <c r="AM160" s="55">
        <f t="shared" si="233"/>
        <v>1.7</v>
      </c>
      <c r="AN160" s="55">
        <f t="shared" si="234"/>
        <v>10</v>
      </c>
      <c r="AO160" s="182">
        <f t="shared" si="235"/>
        <v>1.6</v>
      </c>
      <c r="AP160" s="182">
        <f t="shared" si="255"/>
        <v>7.5</v>
      </c>
      <c r="AQ160" s="182">
        <f t="shared" si="236"/>
        <v>8.1</v>
      </c>
      <c r="AR160" s="182">
        <f t="shared" si="237"/>
        <v>1</v>
      </c>
      <c r="AS160" s="55">
        <f t="shared" si="238"/>
        <v>10</v>
      </c>
      <c r="AT160" s="55">
        <f>IF('Indicator Data'!L163="No data","x",IF('Indicator Data'!CL163&lt;1000,"x",ROUND((IF('Indicator Data'!L163&gt;AT$195,10,IF('Indicator Data'!L163&lt;AT$194,0,10-(AT$195-'Indicator Data'!L163)/(AT$195-AT$194)*10))),1)))</f>
        <v>10</v>
      </c>
      <c r="AU160" s="182">
        <f t="shared" si="239"/>
        <v>10</v>
      </c>
      <c r="AV160" s="55">
        <f>IF('Indicator Data'!M163="No data","x",ROUND(IF('Indicator Data'!M163=0,0,IF(LOG('Indicator Data'!M163)&gt;AV$195,10,IF(LOG('Indicator Data'!M163)&lt;AV$194,0,10-(AV$195-LOG('Indicator Data'!M163))/(AV$195-AV$194)*10))),1))</f>
        <v>8.1</v>
      </c>
      <c r="AW160" s="56">
        <f>IF(AV160="x","x",'Indicator Data'!M163/'Indicator Data'!$CK163)</f>
        <v>0.41612113091352571</v>
      </c>
      <c r="AX160" s="55">
        <f t="shared" si="256"/>
        <v>4.5999999999999996</v>
      </c>
      <c r="AY160" s="55">
        <f t="shared" si="257"/>
        <v>6.7</v>
      </c>
      <c r="AZ160" s="55">
        <f>IF('Indicator Data'!N163="No data","x",ROUND(IF('Indicator Data'!N163=0,0,IF(LOG('Indicator Data'!N163)&gt;AZ$195,10,IF(LOG('Indicator Data'!N163)&lt;AZ$194,0,10-(AZ$195-LOG('Indicator Data'!N163))/(AZ$195-AZ$194)*10))),1))</f>
        <v>0</v>
      </c>
      <c r="BA160" s="56">
        <f>IF(AZ160="x","x",'Indicator Data'!N163/'Indicator Data'!$CK163)</f>
        <v>0</v>
      </c>
      <c r="BB160" s="55">
        <f t="shared" si="258"/>
        <v>0</v>
      </c>
      <c r="BC160" s="55">
        <f t="shared" si="259"/>
        <v>0</v>
      </c>
      <c r="BD160" s="55">
        <f>IF('Indicator Data'!O163="No data","x",ROUND(IF('Indicator Data'!O163=0,0,IF(LOG('Indicator Data'!O163)&gt;BD$195,10,IF(LOG('Indicator Data'!O163)&lt;BD$194,0,10-(BD$195-LOG('Indicator Data'!O163))/(BD$195-BD$194)*10))),1))</f>
        <v>0</v>
      </c>
      <c r="BE160" s="56">
        <f>IF(BD160="x","x",'Indicator Data'!O163/'Indicator Data'!$CK163)</f>
        <v>0</v>
      </c>
      <c r="BF160" s="55">
        <f t="shared" si="260"/>
        <v>0</v>
      </c>
      <c r="BG160" s="55">
        <f t="shared" si="261"/>
        <v>0</v>
      </c>
      <c r="BH160" s="55">
        <f>IF('Indicator Data'!P163="No data","x",ROUND(IF('Indicator Data'!P163=0,0,IF(LOG('Indicator Data'!P163)&gt;BH$195,10,IF(LOG('Indicator Data'!P163)&lt;BH$194,0,10-(BH$195-LOG('Indicator Data'!P163))/(BH$195-BH$194)*10))),1))</f>
        <v>0</v>
      </c>
      <c r="BI160" s="56">
        <f>IF(BH160="x","x",'Indicator Data'!P163/'Indicator Data'!$CK163)</f>
        <v>0</v>
      </c>
      <c r="BJ160" s="55">
        <f t="shared" si="262"/>
        <v>0</v>
      </c>
      <c r="BK160" s="55">
        <f t="shared" si="263"/>
        <v>0</v>
      </c>
      <c r="BL160" s="55">
        <f t="shared" si="264"/>
        <v>2.2999999999999998</v>
      </c>
      <c r="BM160" s="55">
        <f>ROUND(IF('Indicator Data'!Q163=0,0,IF(LOG('Indicator Data'!Q163)&gt;BM$195,10,IF(LOG('Indicator Data'!Q163)&lt;BM$194,0,10-(BM$195-LOG('Indicator Data'!Q163))/(BM$195-BM$194)*10))),1)</f>
        <v>8.6</v>
      </c>
      <c r="BN160" s="55">
        <f>ROUND(IF('Indicator Data'!R163=0,0,IF(LOG('Indicator Data'!R163)&gt;BN$195,10,IF(LOG('Indicator Data'!R163)&lt;BN$194,0,10-(BN$195-LOG('Indicator Data'!R163))/(BN$195-BN$194)*10))),1)</f>
        <v>7.8</v>
      </c>
      <c r="BO160" s="55">
        <f t="shared" si="265"/>
        <v>8.0666666666666664</v>
      </c>
      <c r="BP160" s="56">
        <f>'Indicator Data'!Q163/'Indicator Data'!$CK163</f>
        <v>0.93828539972017855</v>
      </c>
      <c r="BQ160" s="56">
        <f>'Indicator Data'!R163/'Indicator Data'!$CK163</f>
        <v>4.5313676287235177E-2</v>
      </c>
      <c r="BR160" s="55">
        <f t="shared" si="240"/>
        <v>9.4</v>
      </c>
      <c r="BS160" s="55">
        <f t="shared" si="241"/>
        <v>0.6</v>
      </c>
      <c r="BT160" s="55">
        <f t="shared" si="242"/>
        <v>3.5333333333333332</v>
      </c>
      <c r="BU160" s="55">
        <f t="shared" si="266"/>
        <v>6.3</v>
      </c>
      <c r="BV160" s="55">
        <f>ROUND(IF('Indicator Data'!S163=0,0,IF(LOG('Indicator Data'!S163)&gt;BV$195,10,IF(LOG('Indicator Data'!S163)&lt;BV$194,0,10-(BV$195-LOG('Indicator Data'!S163))/(BV$195-BV$194)*10))),1)</f>
        <v>7.3</v>
      </c>
      <c r="BW160" s="55">
        <f>ROUND(IF('Indicator Data'!T163=0,0,IF(LOG('Indicator Data'!T163)&gt;BW$195,10,IF(LOG('Indicator Data'!T163)&lt;BW$194,0,10-(BW$195-LOG('Indicator Data'!T163))/(BW$195-BW$194)*10))),1)</f>
        <v>8.5</v>
      </c>
      <c r="BX160" s="55">
        <f t="shared" si="267"/>
        <v>8.1</v>
      </c>
      <c r="BY160" s="56">
        <f>'Indicator Data'!S163/'Indicator Data'!$CK163</f>
        <v>0.12125596139938888</v>
      </c>
      <c r="BZ160" s="56">
        <f>'Indicator Data'!T163/'Indicator Data'!$CK163</f>
        <v>0.85879365122892981</v>
      </c>
      <c r="CA160" s="55">
        <f t="shared" si="243"/>
        <v>2</v>
      </c>
      <c r="CB160" s="55">
        <f t="shared" si="244"/>
        <v>8.6</v>
      </c>
      <c r="CC160" s="55">
        <f t="shared" si="268"/>
        <v>6.3999999999999995</v>
      </c>
      <c r="CD160" s="55">
        <f t="shared" si="269"/>
        <v>7.3</v>
      </c>
      <c r="CE160" s="55">
        <f t="shared" si="270"/>
        <v>6.8</v>
      </c>
      <c r="CF160" s="55">
        <f>ROUND(IF('Indicator Data'!U163=0,0,IF(LOG('Indicator Data'!U163)&gt;CF$195,10,IF(LOG('Indicator Data'!U163)&lt;CF$194,0,10-(CF$195-LOG('Indicator Data'!U163))/(CF$195-CF$194)*10))),1)</f>
        <v>7.3</v>
      </c>
      <c r="CG160" s="56">
        <f>'Indicator Data'!U163/'Indicator Data'!$CK163</f>
        <v>0.12007706855625509</v>
      </c>
      <c r="CH160" s="55">
        <f t="shared" si="245"/>
        <v>1.3</v>
      </c>
      <c r="CI160" s="55">
        <f t="shared" si="271"/>
        <v>5</v>
      </c>
      <c r="CJ160" s="55">
        <f>ROUND(IF('Indicator Data'!V163=0,0,IF(LOG('Indicator Data'!V163)&gt;CJ$195,10,IF(LOG('Indicator Data'!V163)&lt;CJ$194,0,10-(CJ$195-LOG('Indicator Data'!V163))/(CJ$195-CJ$194)*10))),1)</f>
        <v>8.5</v>
      </c>
      <c r="CK160" s="56">
        <f>IF('Indicator Data'!V163/'Indicator Data'!$CK163&gt;1,1,'Indicator Data'!V163/'Indicator Data'!$CK163)</f>
        <v>0.79756233935790044</v>
      </c>
      <c r="CL160" s="55">
        <f t="shared" si="246"/>
        <v>8</v>
      </c>
      <c r="CM160" s="55">
        <f t="shared" si="272"/>
        <v>8.3000000000000007</v>
      </c>
      <c r="CN160" s="55">
        <f>ROUND(IF('Indicator Data'!W163=0,0,IF(LOG('Indicator Data'!W163)&gt;CN$195,10,IF(LOG('Indicator Data'!W163)&lt;CN$194,0,10-(CN$195-LOG('Indicator Data'!W163))/(CN$195-CN$194)*10))),1)</f>
        <v>8.4</v>
      </c>
      <c r="CO160" s="56">
        <f>'Indicator Data'!W163/'Indicator Data'!$CK163</f>
        <v>0.7410028637183198</v>
      </c>
      <c r="CP160" s="55">
        <f t="shared" si="247"/>
        <v>7.4</v>
      </c>
      <c r="CQ160" s="55">
        <f t="shared" si="273"/>
        <v>7.9</v>
      </c>
      <c r="CR160" s="55">
        <f t="shared" si="248"/>
        <v>7.2</v>
      </c>
      <c r="CS160" s="55">
        <f>IF('Indicator Data'!BZ163="No data","x",ROUND(IF('Indicator Data'!BZ163&gt;CS$195,0,IF('Indicator Data'!BZ163&lt;CS$194,10,(CS$195-'Indicator Data'!BZ163)/(CS$195-CS$194)*10)),1))</f>
        <v>6.9</v>
      </c>
      <c r="CT160" s="55">
        <f>IF('Indicator Data'!CA163="No data","x",ROUND(IF('Indicator Data'!CA163&gt;CT$195,0,IF('Indicator Data'!CA163&lt;CT$194,10,(CT$195-'Indicator Data'!CA163)/(CT$195-CT$194)*10)),1))</f>
        <v>7.9</v>
      </c>
      <c r="CU160" s="55">
        <f>IF('Indicator Data'!AC163="No data","x",ROUND(IF('Indicator Data'!AC163&gt;CU$195,0,IF('Indicator Data'!AC163&lt;CU$194,10,(CU$195-'Indicator Data'!AC163)/(CU$195-CU$194)*10)),1))</f>
        <v>9</v>
      </c>
      <c r="CV160" s="55">
        <f t="shared" si="249"/>
        <v>7.9</v>
      </c>
      <c r="CW160" s="55">
        <f>IF('Indicator Data'!X163="No data","x",ROUND(IF(LOG('Indicator Data'!X163)&gt;CW$195,10,IF(LOG('Indicator Data'!X163)&lt;CW$194,0,10-(CW$195-LOG('Indicator Data'!X163))/(CW$195-CW$194)*10)),1))</f>
        <v>4.5999999999999996</v>
      </c>
      <c r="CX160" s="55">
        <f>IF('Indicator Data'!Y163="No data","x",ROUND(IF('Indicator Data'!Y163&gt;CX$195,10,IF('Indicator Data'!Y163&lt;CX$194,0,10-(CX$195-'Indicator Data'!Y163)/(CX$195-CX$194)*10)),1))</f>
        <v>8.3000000000000007</v>
      </c>
      <c r="CY160" s="55">
        <f>IF('Indicator Data'!Z163="No data","x",ROUND(IF('Indicator Data'!Z163&gt;CY$195,10,IF('Indicator Data'!Z163&lt;CY$194,0,10-(CY$195-'Indicator Data'!Z163)/(CY$195-CY$194)*10)),1))</f>
        <v>4.5</v>
      </c>
      <c r="CZ160" s="55" t="str">
        <f>IF('Indicator Data'!AA163="No data","x",ROUND(IF('Indicator Data'!AA163&gt;CZ$195,10,IF('Indicator Data'!AA163&lt;CZ$194,0,10-(CZ$195-'Indicator Data'!AA163)/(CZ$195-CZ$194)*10)),1))</f>
        <v>x</v>
      </c>
      <c r="DA160" s="55">
        <f t="shared" si="274"/>
        <v>5.8</v>
      </c>
      <c r="DB160" s="55">
        <f t="shared" si="275"/>
        <v>6.5</v>
      </c>
      <c r="DC160" s="55">
        <f>IF('Indicator Data'!AF163="No data","x",ROUND(IF('Indicator Data'!AF163&gt;DC$195,10,IF('Indicator Data'!AF163&lt;DC$194,0,10-(DC$195-'Indicator Data'!AF163)/(DC$195-DC$194)*10)),1))</f>
        <v>8.1999999999999993</v>
      </c>
      <c r="DD160" s="55">
        <f>IF('Indicator Data'!AG163="No data","x",ROUND(IF('Indicator Data'!AG163&gt;DD$195,10,IF('Indicator Data'!AG163&lt;DD$194,0,10-(DD$195-'Indicator Data'!AG163)/(DD$195-DD$194)*10)),1))</f>
        <v>8.5</v>
      </c>
      <c r="DE160" s="55">
        <f t="shared" si="276"/>
        <v>6.8</v>
      </c>
      <c r="DF160" s="55">
        <f>IF('Indicator Data'!AB163="No data","x",ROUND(IF('Indicator Data'!AB163&gt;DF$195,10,IF('Indicator Data'!AB163&lt;DF$194,0,10-(DF$195-'Indicator Data'!AB163)/(DF$195-DF$194)*10)),1))</f>
        <v>9.1999999999999993</v>
      </c>
      <c r="DG160" s="55">
        <f t="shared" si="277"/>
        <v>8.3000000000000007</v>
      </c>
      <c r="DH160" s="183">
        <f>IF('Indicator Data'!AD163="No data","x",'Indicator Data'!AD163/'Indicator Data'!$CJ163)</f>
        <v>1.7658593531554229E-4</v>
      </c>
      <c r="DI160" s="55">
        <f t="shared" si="278"/>
        <v>8.1999999999999993</v>
      </c>
      <c r="DJ160" s="55">
        <f>IF('Indicator Data'!AE163="No data","x",ROUND(IF('Indicator Data'!AE163&gt;DJ$195,0,IF('Indicator Data'!AE163&lt;DJ$194,10,(DJ$195-'Indicator Data'!AE163)/(DJ$195-DJ$194)*10)),1))</f>
        <v>8</v>
      </c>
      <c r="DK160" s="55">
        <f t="shared" si="279"/>
        <v>8.1</v>
      </c>
      <c r="DL160" s="55">
        <f t="shared" si="280"/>
        <v>7.7</v>
      </c>
      <c r="DM160" s="57">
        <f t="shared" si="250"/>
        <v>6.3</v>
      </c>
      <c r="DN160" s="58">
        <f t="shared" si="251"/>
        <v>6.9</v>
      </c>
      <c r="DO160" s="55">
        <f>ROUND(IF('Indicator Data'!AH163=0,0,IF('Indicator Data'!AH163&gt;DO$195,10,IF('Indicator Data'!AH163&lt;DO$194,0,10-(DO$195-'Indicator Data'!AH163)/(DO$195-DO$194)*10))),1)</f>
        <v>10</v>
      </c>
      <c r="DP160" s="55">
        <f>ROUND(IF('Indicator Data'!AI163=0,0,IF(LOG('Indicator Data'!AI163)&gt;LOG(DP$195),10,IF(LOG('Indicator Data'!AI163)&lt;LOG(DP$194),0,10-(LOG(DP$195)-LOG('Indicator Data'!AI163))/(LOG(DP$195)-LOG(DP$194))*10))),1)</f>
        <v>10</v>
      </c>
      <c r="DQ160" s="57">
        <f t="shared" si="252"/>
        <v>10</v>
      </c>
      <c r="DR160" s="55">
        <f>'Indicator Data'!AJ163</f>
        <v>5</v>
      </c>
      <c r="DS160" s="55">
        <f>'Indicator Data'!AK163</f>
        <v>0</v>
      </c>
      <c r="DT160" s="57">
        <f t="shared" si="253"/>
        <v>10</v>
      </c>
      <c r="DU160" s="58">
        <f t="shared" si="254"/>
        <v>10</v>
      </c>
      <c r="DV160" s="15"/>
      <c r="DW160" s="103"/>
      <c r="DX160" s="4"/>
    </row>
    <row r="161" spans="1:128" x14ac:dyDescent="0.3">
      <c r="A161" s="122" t="str">
        <f>'Indicator Data'!A164</f>
        <v>South Africa</v>
      </c>
      <c r="B161" s="59" t="str">
        <f>'Indicator Data'!B164</f>
        <v>ZAF</v>
      </c>
      <c r="C161" s="55">
        <f>ROUND(IF('Indicator Data'!C164=0,0.1,IF(LOG('Indicator Data'!C164)&gt;C$195,10,IF(LOG('Indicator Data'!C164)&lt;C$194,0,10-(C$195-LOG('Indicator Data'!C164))/(C$195-C$194)*10))),1)</f>
        <v>5.8</v>
      </c>
      <c r="D161" s="55">
        <f>ROUND(IF('Indicator Data'!D164=0,0.1,IF(LOG('Indicator Data'!D164)&gt;D$195,10,IF(LOG('Indicator Data'!D164)&lt;D$194,0,10-(D$195-LOG('Indicator Data'!D164))/(D$195-D$194)*10))),1)</f>
        <v>0.1</v>
      </c>
      <c r="E161" s="55">
        <f t="shared" si="214"/>
        <v>3.5</v>
      </c>
      <c r="F161" s="55">
        <f>IF('Indicator Data'!E164="No data",0.1,(ROUND(IF('Indicator Data'!E164=0,0,IF(LOG('Indicator Data'!E164)&gt;F$195,10,IF(LOG('Indicator Data'!E164)&lt;F$194,0,10-(F$195-LOG('Indicator Data'!E164))/(F$195-F$194)*10))),1)))</f>
        <v>7.4</v>
      </c>
      <c r="G161" s="55">
        <f>ROUND(IF('Indicator Data'!F164=0,0,IF(LOG('Indicator Data'!F164)&gt;G$195,10,IF(LOG('Indicator Data'!F164)&lt;G$194,0,10-(G$195-LOG('Indicator Data'!F164))/(G$195-G$194)*10))),1)</f>
        <v>5.3</v>
      </c>
      <c r="H161" s="55">
        <f>ROUND(IF('Indicator Data'!G164=0,0,IF(LOG('Indicator Data'!G164)&gt;H$195,10,IF(LOG('Indicator Data'!G164)&lt;H$194,0,10-(H$195-LOG('Indicator Data'!G164))/(H$195-H$194)*10))),1)</f>
        <v>2.9</v>
      </c>
      <c r="I161" s="55">
        <f>ROUND(IF('Indicator Data'!H164=0,0,IF(LOG('Indicator Data'!H164)&gt;I$195,10,IF(LOG('Indicator Data'!H164)&lt;I$194,0,10-(I$195-LOG('Indicator Data'!H164))/(I$195-I$194)*10))),1)</f>
        <v>0</v>
      </c>
      <c r="J161" s="55">
        <f t="shared" si="215"/>
        <v>1.6</v>
      </c>
      <c r="K161" s="55">
        <f>ROUND(IF('Indicator Data'!I164=0,0,IF(LOG('Indicator Data'!I164)&gt;K$195,10,IF(LOG('Indicator Data'!I164)&lt;K$194,0,10-(K$195-LOG('Indicator Data'!I164))/(K$195-K$194)*10))),1)</f>
        <v>0</v>
      </c>
      <c r="L161" s="55">
        <f t="shared" si="216"/>
        <v>0.8</v>
      </c>
      <c r="M161" s="55">
        <f>ROUND(IF('Indicator Data'!J164=0,0,IF(LOG('Indicator Data'!J164)&gt;M$195,10,IF(LOG('Indicator Data'!J164)&lt;M$194,0,10-(M$195-LOG('Indicator Data'!J164))/(M$195-M$194)*10))),1)</f>
        <v>10</v>
      </c>
      <c r="N161" s="56">
        <f>'Indicator Data'!C164/'Indicator Data'!$CK164</f>
        <v>3.7828531237630408E-5</v>
      </c>
      <c r="O161" s="56">
        <f>'Indicator Data'!D164/'Indicator Data'!$CK164</f>
        <v>0</v>
      </c>
      <c r="P161" s="56">
        <f>IF(F161=0.1,"x",'Indicator Data'!E164/'Indicator Data'!$CK164)</f>
        <v>1.7248692876923332E-3</v>
      </c>
      <c r="Q161" s="56">
        <f>'Indicator Data'!F164/'Indicator Data'!$CK164</f>
        <v>2.8760495824490755E-7</v>
      </c>
      <c r="R161" s="56">
        <f>'Indicator Data'!G164/'Indicator Data'!$CK164</f>
        <v>2.5557648274912331E-5</v>
      </c>
      <c r="S161" s="56">
        <f>'Indicator Data'!H164/'Indicator Data'!$CK164</f>
        <v>0</v>
      </c>
      <c r="T161" s="56">
        <f>'Indicator Data'!I164/'Indicator Data'!$CK164</f>
        <v>0</v>
      </c>
      <c r="U161" s="56">
        <f>'Indicator Data'!J164/'Indicator Data'!$CK164</f>
        <v>1.0571656037898107E-2</v>
      </c>
      <c r="V161" s="55">
        <f t="shared" si="217"/>
        <v>0.2</v>
      </c>
      <c r="W161" s="55">
        <f t="shared" si="218"/>
        <v>0</v>
      </c>
      <c r="X161" s="55">
        <f t="shared" si="219"/>
        <v>0.1</v>
      </c>
      <c r="Y161" s="55">
        <f t="shared" si="220"/>
        <v>1.1000000000000001</v>
      </c>
      <c r="Z161" s="55">
        <f t="shared" si="221"/>
        <v>4.4000000000000004</v>
      </c>
      <c r="AA161" s="55">
        <f t="shared" si="222"/>
        <v>0</v>
      </c>
      <c r="AB161" s="55">
        <f t="shared" si="223"/>
        <v>0</v>
      </c>
      <c r="AC161" s="55">
        <f t="shared" si="224"/>
        <v>0</v>
      </c>
      <c r="AD161" s="55">
        <f t="shared" si="225"/>
        <v>0</v>
      </c>
      <c r="AE161" s="55">
        <f t="shared" si="226"/>
        <v>0</v>
      </c>
      <c r="AF161" s="55">
        <f t="shared" si="227"/>
        <v>3.5</v>
      </c>
      <c r="AG161" s="55">
        <f>ROUND(IF('Indicator Data'!K164=0,0,IF('Indicator Data'!K164&gt;AG$195,10,IF('Indicator Data'!K164&lt;AG$194,0,10-(AG$195-'Indicator Data'!K164)/(AG$195-AG$194)*10))),1)</f>
        <v>6.7</v>
      </c>
      <c r="AH161" s="55">
        <f t="shared" si="228"/>
        <v>3</v>
      </c>
      <c r="AI161" s="55">
        <f t="shared" si="229"/>
        <v>0.1</v>
      </c>
      <c r="AJ161" s="55">
        <f t="shared" si="230"/>
        <v>1.5</v>
      </c>
      <c r="AK161" s="55">
        <f t="shared" si="231"/>
        <v>0</v>
      </c>
      <c r="AL161" s="55">
        <f t="shared" si="232"/>
        <v>0.8</v>
      </c>
      <c r="AM161" s="55">
        <f t="shared" si="233"/>
        <v>0</v>
      </c>
      <c r="AN161" s="55">
        <f t="shared" si="234"/>
        <v>8.1999999999999993</v>
      </c>
      <c r="AO161" s="182">
        <f t="shared" si="235"/>
        <v>2</v>
      </c>
      <c r="AP161" s="182">
        <f t="shared" si="255"/>
        <v>5</v>
      </c>
      <c r="AQ161" s="182">
        <f t="shared" si="236"/>
        <v>4.9000000000000004</v>
      </c>
      <c r="AR161" s="182">
        <f t="shared" si="237"/>
        <v>0.4</v>
      </c>
      <c r="AS161" s="55">
        <f t="shared" si="238"/>
        <v>7.5</v>
      </c>
      <c r="AT161" s="55">
        <f>IF('Indicator Data'!L164="No data","x",IF('Indicator Data'!CL164&lt;1000,"x",ROUND((IF('Indicator Data'!L164&gt;AT$195,10,IF('Indicator Data'!L164&lt;AT$194,0,10-(AT$195-'Indicator Data'!L164)/(AT$195-AT$194)*10))),1)))</f>
        <v>10</v>
      </c>
      <c r="AU161" s="182">
        <f t="shared" si="239"/>
        <v>8.8000000000000007</v>
      </c>
      <c r="AV161" s="55">
        <f>IF('Indicator Data'!M164="No data","x",ROUND(IF('Indicator Data'!M164=0,0,IF(LOG('Indicator Data'!M164)&gt;AV$195,10,IF(LOG('Indicator Data'!M164)&lt;AV$194,0,10-(AV$195-LOG('Indicator Data'!M164))/(AV$195-AV$194)*10))),1))</f>
        <v>9.5</v>
      </c>
      <c r="AW161" s="56">
        <f>IF(AV161="x","x",'Indicator Data'!M164/'Indicator Data'!$CK164)</f>
        <v>0.81285805611517969</v>
      </c>
      <c r="AX161" s="55">
        <f t="shared" si="256"/>
        <v>9</v>
      </c>
      <c r="AY161" s="55">
        <f t="shared" si="257"/>
        <v>9.3000000000000007</v>
      </c>
      <c r="AZ161" s="55">
        <f>IF('Indicator Data'!N164="No data","x",ROUND(IF('Indicator Data'!N164=0,0,IF(LOG('Indicator Data'!N164)&gt;AZ$195,10,IF(LOG('Indicator Data'!N164)&lt;AZ$194,0,10-(AZ$195-LOG('Indicator Data'!N164))/(AZ$195-AZ$194)*10))),1))</f>
        <v>0</v>
      </c>
      <c r="BA161" s="56">
        <f>IF(AZ161="x","x",'Indicator Data'!N164/'Indicator Data'!$CK164)</f>
        <v>0</v>
      </c>
      <c r="BB161" s="55">
        <f t="shared" si="258"/>
        <v>0</v>
      </c>
      <c r="BC161" s="55">
        <f t="shared" si="259"/>
        <v>0</v>
      </c>
      <c r="BD161" s="55">
        <f>IF('Indicator Data'!O164="No data","x",ROUND(IF('Indicator Data'!O164=0,0,IF(LOG('Indicator Data'!O164)&gt;BD$195,10,IF(LOG('Indicator Data'!O164)&lt;BD$194,0,10-(BD$195-LOG('Indicator Data'!O164))/(BD$195-BD$194)*10))),1))</f>
        <v>0</v>
      </c>
      <c r="BE161" s="56">
        <f>IF(BD161="x","x",'Indicator Data'!O164/'Indicator Data'!$CK164)</f>
        <v>0</v>
      </c>
      <c r="BF161" s="55">
        <f t="shared" si="260"/>
        <v>0</v>
      </c>
      <c r="BG161" s="55">
        <f t="shared" si="261"/>
        <v>0</v>
      </c>
      <c r="BH161" s="55">
        <f>IF('Indicator Data'!P164="No data","x",ROUND(IF('Indicator Data'!P164=0,0,IF(LOG('Indicator Data'!P164)&gt;BH$195,10,IF(LOG('Indicator Data'!P164)&lt;BH$194,0,10-(BH$195-LOG('Indicator Data'!P164))/(BH$195-BH$194)*10))),1))</f>
        <v>5.4</v>
      </c>
      <c r="BI161" s="56">
        <f>IF(BH161="x","x",'Indicator Data'!P164/'Indicator Data'!$CK164)</f>
        <v>3.185188003626266E-4</v>
      </c>
      <c r="BJ161" s="55">
        <f t="shared" si="262"/>
        <v>0</v>
      </c>
      <c r="BK161" s="55">
        <f t="shared" si="263"/>
        <v>3.1</v>
      </c>
      <c r="BL161" s="55">
        <f t="shared" si="264"/>
        <v>4.5999999999999996</v>
      </c>
      <c r="BM161" s="55">
        <f>ROUND(IF('Indicator Data'!Q164=0,0,IF(LOG('Indicator Data'!Q164)&gt;BM$195,10,IF(LOG('Indicator Data'!Q164)&lt;BM$194,0,10-(BM$195-LOG('Indicator Data'!Q164))/(BM$195-BM$194)*10))),1)</f>
        <v>8.9</v>
      </c>
      <c r="BN161" s="55">
        <f>ROUND(IF('Indicator Data'!R164=0,0,IF(LOG('Indicator Data'!R164)&gt;BN$195,10,IF(LOG('Indicator Data'!R164)&lt;BN$194,0,10-(BN$195-LOG('Indicator Data'!R164))/(BN$195-BN$194)*10))),1)</f>
        <v>7.3</v>
      </c>
      <c r="BO161" s="55">
        <f t="shared" si="265"/>
        <v>7.833333333333333</v>
      </c>
      <c r="BP161" s="56">
        <f>'Indicator Data'!Q164/'Indicator Data'!$CK164</f>
        <v>0.31723360719154015</v>
      </c>
      <c r="BQ161" s="56">
        <f>'Indicator Data'!R164/'Indicator Data'!$CK164</f>
        <v>4.371896215004647E-3</v>
      </c>
      <c r="BR161" s="55">
        <f t="shared" si="240"/>
        <v>3.2</v>
      </c>
      <c r="BS161" s="55">
        <f t="shared" si="241"/>
        <v>0.1</v>
      </c>
      <c r="BT161" s="55">
        <f t="shared" si="242"/>
        <v>1.1333333333333335</v>
      </c>
      <c r="BU161" s="55">
        <f t="shared" si="266"/>
        <v>5.4</v>
      </c>
      <c r="BV161" s="55">
        <f>ROUND(IF('Indicator Data'!S164=0,0,IF(LOG('Indicator Data'!S164)&gt;BV$195,10,IF(LOG('Indicator Data'!S164)&lt;BV$194,0,10-(BV$195-LOG('Indicator Data'!S164))/(BV$195-BV$194)*10))),1)</f>
        <v>8.6</v>
      </c>
      <c r="BW161" s="55">
        <f>ROUND(IF('Indicator Data'!T164=0,0,IF(LOG('Indicator Data'!T164)&gt;BW$195,10,IF(LOG('Indicator Data'!T164)&lt;BW$194,0,10-(BW$195-LOG('Indicator Data'!T164))/(BW$195-BW$194)*10))),1)</f>
        <v>8.3000000000000007</v>
      </c>
      <c r="BX161" s="55">
        <f t="shared" si="267"/>
        <v>8.4</v>
      </c>
      <c r="BY161" s="56">
        <f>'Indicator Data'!S164/'Indicator Data'!$CK164</f>
        <v>0.20308892641479104</v>
      </c>
      <c r="BZ161" s="56">
        <f>'Indicator Data'!T164/'Indicator Data'!$CK164</f>
        <v>0.11249358470155886</v>
      </c>
      <c r="CA161" s="55">
        <f t="shared" si="243"/>
        <v>3.4</v>
      </c>
      <c r="CB161" s="55">
        <f t="shared" si="244"/>
        <v>1.1000000000000001</v>
      </c>
      <c r="CC161" s="55">
        <f t="shared" si="268"/>
        <v>1.8666666666666665</v>
      </c>
      <c r="CD161" s="55">
        <f t="shared" si="269"/>
        <v>6.1</v>
      </c>
      <c r="CE161" s="55">
        <f t="shared" si="270"/>
        <v>5.8</v>
      </c>
      <c r="CF161" s="55">
        <f>ROUND(IF('Indicator Data'!U164=0,0,IF(LOG('Indicator Data'!U164)&gt;CF$195,10,IF(LOG('Indicator Data'!U164)&lt;CF$194,0,10-(CF$195-LOG('Indicator Data'!U164))/(CF$195-CF$194)*10))),1)</f>
        <v>7.2</v>
      </c>
      <c r="CG161" s="56">
        <f>'Indicator Data'!U164/'Indicator Data'!$CK164</f>
        <v>1.8783696654879903E-2</v>
      </c>
      <c r="CH161" s="55">
        <f t="shared" si="245"/>
        <v>0.2</v>
      </c>
      <c r="CI161" s="55">
        <f t="shared" si="271"/>
        <v>4.5999999999999996</v>
      </c>
      <c r="CJ161" s="55">
        <f>ROUND(IF('Indicator Data'!V164=0,0,IF(LOG('Indicator Data'!V164)&gt;CJ$195,10,IF(LOG('Indicator Data'!V164)&lt;CJ$194,0,10-(CJ$195-LOG('Indicator Data'!V164))/(CJ$195-CJ$194)*10))),1)</f>
        <v>9.1</v>
      </c>
      <c r="CK161" s="56">
        <f>IF('Indicator Data'!V164/'Indicator Data'!$CK164&gt;1,1,'Indicator Data'!V164/'Indicator Data'!$CK164)</f>
        <v>0.44175777445934056</v>
      </c>
      <c r="CL161" s="55">
        <f t="shared" si="246"/>
        <v>4.4000000000000004</v>
      </c>
      <c r="CM161" s="55">
        <f t="shared" si="272"/>
        <v>7.4</v>
      </c>
      <c r="CN161" s="55">
        <f>ROUND(IF('Indicator Data'!W164=0,0,IF(LOG('Indicator Data'!W164)&gt;CN$195,10,IF(LOG('Indicator Data'!W164)&lt;CN$194,0,10-(CN$195-LOG('Indicator Data'!W164))/(CN$195-CN$194)*10))),1)</f>
        <v>7.2</v>
      </c>
      <c r="CO161" s="56">
        <f>'Indicator Data'!W164/'Indicator Data'!$CK164</f>
        <v>2.1047567230043775E-2</v>
      </c>
      <c r="CP161" s="55">
        <f t="shared" si="247"/>
        <v>0.2</v>
      </c>
      <c r="CQ161" s="55">
        <f t="shared" si="273"/>
        <v>4.5999999999999996</v>
      </c>
      <c r="CR161" s="55">
        <f t="shared" si="248"/>
        <v>5.7</v>
      </c>
      <c r="CS161" s="55">
        <f>IF('Indicator Data'!BZ164="No data","x",ROUND(IF('Indicator Data'!BZ164&gt;CS$195,0,IF('Indicator Data'!BZ164&lt;CS$194,10,(CS$195-'Indicator Data'!BZ164)/(CS$195-CS$194)*10)),1))</f>
        <v>2.7</v>
      </c>
      <c r="CT161" s="55">
        <f>IF('Indicator Data'!CA164="No data","x",ROUND(IF('Indicator Data'!CA164&gt;CT$195,0,IF('Indicator Data'!CA164&lt;CT$194,10,(CT$195-'Indicator Data'!CA164)/(CT$195-CT$194)*10)),1))</f>
        <v>1.2</v>
      </c>
      <c r="CU161" s="55">
        <f>IF('Indicator Data'!AC164="No data","x",ROUND(IF('Indicator Data'!AC164&gt;CU$195,0,IF('Indicator Data'!AC164&lt;CU$194,10,(CU$195-'Indicator Data'!AC164)/(CU$195-CU$194)*10)),1))</f>
        <v>5.6</v>
      </c>
      <c r="CV161" s="55">
        <f t="shared" si="249"/>
        <v>3.2</v>
      </c>
      <c r="CW161" s="55">
        <f>IF('Indicator Data'!X164="No data","x",ROUND(IF(LOG('Indicator Data'!X164)&gt;CW$195,10,IF(LOG('Indicator Data'!X164)&lt;CW$194,0,10-(CW$195-LOG('Indicator Data'!X164))/(CW$195-CW$194)*10)),1))</f>
        <v>5.6</v>
      </c>
      <c r="CX161" s="55">
        <f>IF('Indicator Data'!Y164="No data","x",ROUND(IF('Indicator Data'!Y164&gt;CX$195,10,IF('Indicator Data'!Y164&lt;CX$194,0,10-(CX$195-'Indicator Data'!Y164)/(CX$195-CX$194)*10)),1))</f>
        <v>4.2</v>
      </c>
      <c r="CY161" s="55">
        <f>IF('Indicator Data'!Z164="No data","x",ROUND(IF('Indicator Data'!Z164&gt;CY$195,10,IF('Indicator Data'!Z164&lt;CY$194,0,10-(CY$195-'Indicator Data'!Z164)/(CY$195-CY$194)*10)),1))</f>
        <v>6.6</v>
      </c>
      <c r="CZ161" s="55">
        <f>IF('Indicator Data'!AA164="No data","x",ROUND(IF('Indicator Data'!AA164&gt;CZ$195,10,IF('Indicator Data'!AA164&lt;CZ$194,0,10-(CZ$195-'Indicator Data'!AA164)/(CZ$195-CZ$194)*10)),1))</f>
        <v>3.5</v>
      </c>
      <c r="DA161" s="55">
        <f t="shared" si="274"/>
        <v>5</v>
      </c>
      <c r="DB161" s="55">
        <f t="shared" si="275"/>
        <v>4.4000000000000004</v>
      </c>
      <c r="DC161" s="55">
        <f>IF('Indicator Data'!AF164="No data","x",ROUND(IF('Indicator Data'!AF164&gt;DC$195,10,IF('Indicator Data'!AF164&lt;DC$194,0,10-(DC$195-'Indicator Data'!AF164)/(DC$195-DC$194)*10)),1))</f>
        <v>2.9</v>
      </c>
      <c r="DD161" s="55">
        <f>IF('Indicator Data'!AG164="No data","x",ROUND(IF('Indicator Data'!AG164&gt;DD$195,10,IF('Indicator Data'!AG164&lt;DD$194,0,10-(DD$195-'Indicator Data'!AG164)/(DD$195-DD$194)*10)),1))</f>
        <v>3.3</v>
      </c>
      <c r="DE161" s="55">
        <f t="shared" si="276"/>
        <v>4.4000000000000004</v>
      </c>
      <c r="DF161" s="55">
        <f>IF('Indicator Data'!AB164="No data","x",ROUND(IF('Indicator Data'!AB164&gt;DF$195,10,IF('Indicator Data'!AB164&lt;DF$194,0,10-(DF$195-'Indicator Data'!AB164)/(DF$195-DF$194)*10)),1))</f>
        <v>0.5</v>
      </c>
      <c r="DG161" s="55">
        <f t="shared" si="277"/>
        <v>2.5</v>
      </c>
      <c r="DH161" s="183">
        <f>IF('Indicator Data'!AD164="No data","x",'Indicator Data'!AD164/'Indicator Data'!$CJ164)</f>
        <v>7.6009763062147997E-5</v>
      </c>
      <c r="DI161" s="55">
        <f t="shared" si="278"/>
        <v>9.1999999999999993</v>
      </c>
      <c r="DJ161" s="55">
        <f>IF('Indicator Data'!AE164="No data","x",ROUND(IF('Indicator Data'!AE164&gt;DJ$195,0,IF('Indicator Data'!AE164&lt;DJ$194,10,(DJ$195-'Indicator Data'!AE164)/(DJ$195-DJ$194)*10)),1))</f>
        <v>2</v>
      </c>
      <c r="DK161" s="55">
        <f t="shared" si="279"/>
        <v>5.6</v>
      </c>
      <c r="DL161" s="55">
        <f t="shared" si="280"/>
        <v>4.2</v>
      </c>
      <c r="DM161" s="57">
        <f t="shared" si="250"/>
        <v>4.8</v>
      </c>
      <c r="DN161" s="58">
        <f t="shared" si="251"/>
        <v>5</v>
      </c>
      <c r="DO161" s="55">
        <f>ROUND(IF('Indicator Data'!AH164=0,0,IF('Indicator Data'!AH164&gt;DO$195,10,IF('Indicator Data'!AH164&lt;DO$194,0,10-(DO$195-'Indicator Data'!AH164)/(DO$195-DO$194)*10))),1)</f>
        <v>9.1999999999999993</v>
      </c>
      <c r="DP161" s="55">
        <f>ROUND(IF('Indicator Data'!AI164=0,0,IF(LOG('Indicator Data'!AI164)&gt;LOG(DP$195),10,IF(LOG('Indicator Data'!AI164)&lt;LOG(DP$194),0,10-(LOG(DP$195)-LOG('Indicator Data'!AI164))/(LOG(DP$195)-LOG(DP$194))*10))),1)</f>
        <v>9.5</v>
      </c>
      <c r="DQ161" s="57">
        <f t="shared" si="252"/>
        <v>9.4</v>
      </c>
      <c r="DR161" s="55">
        <f>'Indicator Data'!AJ164</f>
        <v>0</v>
      </c>
      <c r="DS161" s="55">
        <f>'Indicator Data'!AK164</f>
        <v>0</v>
      </c>
      <c r="DT161" s="57">
        <f t="shared" si="253"/>
        <v>0</v>
      </c>
      <c r="DU161" s="58">
        <f t="shared" si="254"/>
        <v>6.6</v>
      </c>
      <c r="DV161" s="15"/>
      <c r="DW161" s="103"/>
      <c r="DX161" s="4"/>
    </row>
    <row r="162" spans="1:128" x14ac:dyDescent="0.3">
      <c r="A162" s="122" t="str">
        <f>'Indicator Data'!A165</f>
        <v>South Sudan</v>
      </c>
      <c r="B162" s="59" t="str">
        <f>'Indicator Data'!B165</f>
        <v>SSD</v>
      </c>
      <c r="C162" s="55">
        <f>ROUND(IF('Indicator Data'!C165=0,0.1,IF(LOG('Indicator Data'!C165)&gt;C$195,10,IF(LOG('Indicator Data'!C165)&lt;C$194,0,10-(C$195-LOG('Indicator Data'!C165))/(C$195-C$194)*10))),1)</f>
        <v>6.8</v>
      </c>
      <c r="D162" s="55">
        <f>ROUND(IF('Indicator Data'!D165=0,0.1,IF(LOG('Indicator Data'!D165)&gt;D$195,10,IF(LOG('Indicator Data'!D165)&lt;D$194,0,10-(D$195-LOG('Indicator Data'!D165))/(D$195-D$194)*10))),1)</f>
        <v>0.1</v>
      </c>
      <c r="E162" s="55">
        <f t="shared" si="214"/>
        <v>4.2</v>
      </c>
      <c r="F162" s="55">
        <f>IF('Indicator Data'!E165="No data",0.1,(ROUND(IF('Indicator Data'!E165=0,0,IF(LOG('Indicator Data'!E165)&gt;F$195,10,IF(LOG('Indicator Data'!E165)&lt;F$194,0,10-(F$195-LOG('Indicator Data'!E165))/(F$195-F$194)*10))),1)))</f>
        <v>7.7</v>
      </c>
      <c r="G162" s="55">
        <f>ROUND(IF('Indicator Data'!F165=0,0,IF(LOG('Indicator Data'!F165)&gt;G$195,10,IF(LOG('Indicator Data'!F165)&lt;G$194,0,10-(G$195-LOG('Indicator Data'!F165))/(G$195-G$194)*10))),1)</f>
        <v>0</v>
      </c>
      <c r="H162" s="55">
        <f>ROUND(IF('Indicator Data'!G165=0,0,IF(LOG('Indicator Data'!G165)&gt;H$195,10,IF(LOG('Indicator Data'!G165)&lt;H$194,0,10-(H$195-LOG('Indicator Data'!G165))/(H$195-H$194)*10))),1)</f>
        <v>0</v>
      </c>
      <c r="I162" s="55">
        <f>ROUND(IF('Indicator Data'!H165=0,0,IF(LOG('Indicator Data'!H165)&gt;I$195,10,IF(LOG('Indicator Data'!H165)&lt;I$194,0,10-(I$195-LOG('Indicator Data'!H165))/(I$195-I$194)*10))),1)</f>
        <v>0</v>
      </c>
      <c r="J162" s="55">
        <f t="shared" si="215"/>
        <v>0</v>
      </c>
      <c r="K162" s="55">
        <f>ROUND(IF('Indicator Data'!I165=0,0,IF(LOG('Indicator Data'!I165)&gt;K$195,10,IF(LOG('Indicator Data'!I165)&lt;K$194,0,10-(K$195-LOG('Indicator Data'!I165))/(K$195-K$194)*10))),1)</f>
        <v>0</v>
      </c>
      <c r="L162" s="55">
        <f t="shared" si="216"/>
        <v>0</v>
      </c>
      <c r="M162" s="55">
        <f>ROUND(IF('Indicator Data'!J165=0,0,IF(LOG('Indicator Data'!J165)&gt;M$195,10,IF(LOG('Indicator Data'!J165)&lt;M$194,0,10-(M$195-LOG('Indicator Data'!J165))/(M$195-M$194)*10))),1)</f>
        <v>10</v>
      </c>
      <c r="N162" s="56">
        <f>'Indicator Data'!C165/'Indicator Data'!$CK165</f>
        <v>4.369839242036613E-4</v>
      </c>
      <c r="O162" s="56">
        <f>'Indicator Data'!D165/'Indicator Data'!$CK165</f>
        <v>0</v>
      </c>
      <c r="P162" s="56">
        <f>IF(F162=0.1,"x",'Indicator Data'!E165/'Indicator Data'!$CK165)</f>
        <v>9.6271470403398313E-3</v>
      </c>
      <c r="Q162" s="56">
        <f>'Indicator Data'!F165/'Indicator Data'!$CK165</f>
        <v>0</v>
      </c>
      <c r="R162" s="56">
        <f>'Indicator Data'!G165/'Indicator Data'!$CK165</f>
        <v>0</v>
      </c>
      <c r="S162" s="56">
        <f>'Indicator Data'!H165/'Indicator Data'!$CK165</f>
        <v>0</v>
      </c>
      <c r="T162" s="56">
        <f>'Indicator Data'!I165/'Indicator Data'!$CK165</f>
        <v>0</v>
      </c>
      <c r="U162" s="56">
        <f>'Indicator Data'!J165/'Indicator Data'!$CK165</f>
        <v>1.839328449622965E-2</v>
      </c>
      <c r="V162" s="55">
        <f t="shared" si="217"/>
        <v>2.2000000000000002</v>
      </c>
      <c r="W162" s="55">
        <f t="shared" si="218"/>
        <v>0</v>
      </c>
      <c r="X162" s="55">
        <f t="shared" si="219"/>
        <v>1.2</v>
      </c>
      <c r="Y162" s="55">
        <f t="shared" si="220"/>
        <v>6.4</v>
      </c>
      <c r="Z162" s="55">
        <f t="shared" si="221"/>
        <v>0</v>
      </c>
      <c r="AA162" s="55">
        <f t="shared" si="222"/>
        <v>0</v>
      </c>
      <c r="AB162" s="55">
        <f t="shared" si="223"/>
        <v>0</v>
      </c>
      <c r="AC162" s="55">
        <f t="shared" si="224"/>
        <v>0</v>
      </c>
      <c r="AD162" s="55">
        <f t="shared" si="225"/>
        <v>0</v>
      </c>
      <c r="AE162" s="55">
        <f t="shared" si="226"/>
        <v>0</v>
      </c>
      <c r="AF162" s="55">
        <f t="shared" si="227"/>
        <v>6.1</v>
      </c>
      <c r="AG162" s="55">
        <f>ROUND(IF('Indicator Data'!K165=0,0,IF('Indicator Data'!K165&gt;AG$195,10,IF('Indicator Data'!K165&lt;AG$194,0,10-(AG$195-'Indicator Data'!K165)/(AG$195-AG$194)*10))),1)</f>
        <v>1.9</v>
      </c>
      <c r="AH162" s="55">
        <f t="shared" si="228"/>
        <v>4.5</v>
      </c>
      <c r="AI162" s="55">
        <f t="shared" si="229"/>
        <v>0.1</v>
      </c>
      <c r="AJ162" s="55">
        <f t="shared" si="230"/>
        <v>0</v>
      </c>
      <c r="AK162" s="55">
        <f t="shared" si="231"/>
        <v>0</v>
      </c>
      <c r="AL162" s="55">
        <f t="shared" si="232"/>
        <v>0</v>
      </c>
      <c r="AM162" s="55">
        <f t="shared" si="233"/>
        <v>0</v>
      </c>
      <c r="AN162" s="55">
        <f t="shared" si="234"/>
        <v>8.8000000000000007</v>
      </c>
      <c r="AO162" s="182">
        <f t="shared" si="235"/>
        <v>2.8</v>
      </c>
      <c r="AP162" s="182">
        <f t="shared" si="255"/>
        <v>7.1</v>
      </c>
      <c r="AQ162" s="182">
        <f t="shared" si="236"/>
        <v>0</v>
      </c>
      <c r="AR162" s="182">
        <f t="shared" si="237"/>
        <v>0</v>
      </c>
      <c r="AS162" s="55">
        <f t="shared" si="238"/>
        <v>5.4</v>
      </c>
      <c r="AT162" s="55">
        <f>IF('Indicator Data'!L165="No data","x",IF('Indicator Data'!CL165&lt;1000,"x",ROUND((IF('Indicator Data'!L165&gt;AT$195,10,IF('Indicator Data'!L165&lt;AT$194,0,10-(AT$195-'Indicator Data'!L165)/(AT$195-AT$194)*10))),1)))</f>
        <v>2</v>
      </c>
      <c r="AU162" s="182">
        <f t="shared" si="239"/>
        <v>3.7</v>
      </c>
      <c r="AV162" s="55">
        <f>IF('Indicator Data'!M165="No data","x",ROUND(IF('Indicator Data'!M165=0,0,IF(LOG('Indicator Data'!M165)&gt;AV$195,10,IF(LOG('Indicator Data'!M165)&lt;AV$194,0,10-(AV$195-LOG('Indicator Data'!M165))/(AV$195-AV$194)*10))),1))</f>
        <v>8.1</v>
      </c>
      <c r="AW162" s="56">
        <f>IF(AV162="x","x",'Indicator Data'!M165/'Indicator Data'!$CK165)</f>
        <v>0.41260914890416395</v>
      </c>
      <c r="AX162" s="55">
        <f t="shared" si="256"/>
        <v>4.5999999999999996</v>
      </c>
      <c r="AY162" s="55">
        <f t="shared" si="257"/>
        <v>6.7</v>
      </c>
      <c r="AZ162" s="55">
        <f>IF('Indicator Data'!N165="No data","x",ROUND(IF('Indicator Data'!N165=0,0,IF(LOG('Indicator Data'!N165)&gt;AZ$195,10,IF(LOG('Indicator Data'!N165)&lt;AZ$194,0,10-(AZ$195-LOG('Indicator Data'!N165))/(AZ$195-AZ$194)*10))),1))</f>
        <v>7.3</v>
      </c>
      <c r="BA162" s="56">
        <f>IF(AZ162="x","x",'Indicator Data'!N165/'Indicator Data'!$CK165)</f>
        <v>1.9078085812103188E-2</v>
      </c>
      <c r="BB162" s="55">
        <f t="shared" si="258"/>
        <v>3.8</v>
      </c>
      <c r="BC162" s="55">
        <f t="shared" si="259"/>
        <v>5.8</v>
      </c>
      <c r="BD162" s="55">
        <f>IF('Indicator Data'!O165="No data","x",ROUND(IF('Indicator Data'!O165=0,0,IF(LOG('Indicator Data'!O165)&gt;BD$195,10,IF(LOG('Indicator Data'!O165)&lt;BD$194,0,10-(BD$195-LOG('Indicator Data'!O165))/(BD$195-BD$194)*10))),1))</f>
        <v>0</v>
      </c>
      <c r="BE162" s="56">
        <f>IF(BD162="x","x",'Indicator Data'!O165/'Indicator Data'!$CK165)</f>
        <v>0</v>
      </c>
      <c r="BF162" s="55">
        <f t="shared" si="260"/>
        <v>0</v>
      </c>
      <c r="BG162" s="55">
        <f t="shared" si="261"/>
        <v>0</v>
      </c>
      <c r="BH162" s="55">
        <f>IF('Indicator Data'!P165="No data","x",ROUND(IF('Indicator Data'!P165=0,0,IF(LOG('Indicator Data'!P165)&gt;BH$195,10,IF(LOG('Indicator Data'!P165)&lt;BH$194,0,10-(BH$195-LOG('Indicator Data'!P165))/(BH$195-BH$194)*10))),1))</f>
        <v>7.9</v>
      </c>
      <c r="BI162" s="56">
        <f>IF(BH162="x","x",'Indicator Data'!P165/'Indicator Data'!$CK165)</f>
        <v>4.1874417726000902E-2</v>
      </c>
      <c r="BJ162" s="55">
        <f t="shared" si="262"/>
        <v>4.2</v>
      </c>
      <c r="BK162" s="55">
        <f t="shared" si="263"/>
        <v>6.4</v>
      </c>
      <c r="BL162" s="55">
        <f t="shared" si="264"/>
        <v>5.2</v>
      </c>
      <c r="BM162" s="55">
        <f>ROUND(IF('Indicator Data'!Q165=0,0,IF(LOG('Indicator Data'!Q165)&gt;BM$195,10,IF(LOG('Indicator Data'!Q165)&lt;BM$194,0,10-(BM$195-LOG('Indicator Data'!Q165))/(BM$195-BM$194)*10))),1)</f>
        <v>8.1</v>
      </c>
      <c r="BN162" s="55">
        <f>ROUND(IF('Indicator Data'!R165=0,0,IF(LOG('Indicator Data'!R165)&gt;BN$195,10,IF(LOG('Indicator Data'!R165)&lt;BN$194,0,10-(BN$195-LOG('Indicator Data'!R165))/(BN$195-BN$194)*10))),1)</f>
        <v>9.8000000000000007</v>
      </c>
      <c r="BO162" s="55">
        <f t="shared" si="265"/>
        <v>9.2333333333333325</v>
      </c>
      <c r="BP162" s="56">
        <f>'Indicator Data'!Q165/'Indicator Data'!$CK165</f>
        <v>0.39433383443843739</v>
      </c>
      <c r="BQ162" s="56">
        <f>'Indicator Data'!R165/'Indicator Data'!$CK165</f>
        <v>0.60402765943714987</v>
      </c>
      <c r="BR162" s="55">
        <f t="shared" si="240"/>
        <v>3.9</v>
      </c>
      <c r="BS162" s="55">
        <f t="shared" si="241"/>
        <v>7.6</v>
      </c>
      <c r="BT162" s="55">
        <f t="shared" si="242"/>
        <v>6.3666666666666671</v>
      </c>
      <c r="BU162" s="55">
        <f t="shared" si="266"/>
        <v>8.1</v>
      </c>
      <c r="BV162" s="55">
        <f>ROUND(IF('Indicator Data'!S165=0,0,IF(LOG('Indicator Data'!S165)&gt;BV$195,10,IF(LOG('Indicator Data'!S165)&lt;BV$194,0,10-(BV$195-LOG('Indicator Data'!S165))/(BV$195-BV$194)*10))),1)</f>
        <v>4.7</v>
      </c>
      <c r="BW162" s="55">
        <f>ROUND(IF('Indicator Data'!T165=0,0,IF(LOG('Indicator Data'!T165)&gt;BW$195,10,IF(LOG('Indicator Data'!T165)&lt;BW$194,0,10-(BW$195-LOG('Indicator Data'!T165))/(BW$195-BW$194)*10))),1)</f>
        <v>8.6999999999999993</v>
      </c>
      <c r="BX162" s="55">
        <f t="shared" si="267"/>
        <v>7.3666666666666663</v>
      </c>
      <c r="BY162" s="56">
        <f>'Indicator Data'!S165/'Indicator Data'!$CK165</f>
        <v>1.7009269575205858E-3</v>
      </c>
      <c r="BZ162" s="56">
        <f>'Indicator Data'!T165/'Indicator Data'!$CK165</f>
        <v>0.9966605669180667</v>
      </c>
      <c r="CA162" s="55">
        <f t="shared" si="243"/>
        <v>0</v>
      </c>
      <c r="CB162" s="55">
        <f t="shared" si="244"/>
        <v>10</v>
      </c>
      <c r="CC162" s="55">
        <f t="shared" si="268"/>
        <v>6.666666666666667</v>
      </c>
      <c r="CD162" s="55">
        <f t="shared" si="269"/>
        <v>7</v>
      </c>
      <c r="CE162" s="55">
        <f t="shared" si="270"/>
        <v>7.6</v>
      </c>
      <c r="CF162" s="55">
        <f>ROUND(IF('Indicator Data'!U165=0,0,IF(LOG('Indicator Data'!U165)&gt;CF$195,10,IF(LOG('Indicator Data'!U165)&lt;CF$194,0,10-(CF$195-LOG('Indicator Data'!U165))/(CF$195-CF$194)*10))),1)</f>
        <v>7.7</v>
      </c>
      <c r="CG162" s="56">
        <f>'Indicator Data'!U165/'Indicator Data'!$CK165</f>
        <v>0.18625806174023415</v>
      </c>
      <c r="CH162" s="55">
        <f t="shared" si="245"/>
        <v>2.1</v>
      </c>
      <c r="CI162" s="55">
        <f t="shared" si="271"/>
        <v>5.6</v>
      </c>
      <c r="CJ162" s="55">
        <f>ROUND(IF('Indicator Data'!V165=0,0,IF(LOG('Indicator Data'!V165)&gt;CJ$195,10,IF(LOG('Indicator Data'!V165)&lt;CJ$194,0,10-(CJ$195-LOG('Indicator Data'!V165))/(CJ$195-CJ$194)*10))),1)</f>
        <v>8.6999999999999993</v>
      </c>
      <c r="CK162" s="56">
        <f>IF('Indicator Data'!V165/'Indicator Data'!$CK165&gt;1,1,'Indicator Data'!V165/'Indicator Data'!$CK165)</f>
        <v>0.99734110812787702</v>
      </c>
      <c r="CL162" s="55">
        <f t="shared" si="246"/>
        <v>10</v>
      </c>
      <c r="CM162" s="55">
        <f t="shared" si="272"/>
        <v>9.5</v>
      </c>
      <c r="CN162" s="55">
        <f>ROUND(IF('Indicator Data'!W165=0,0,IF(LOG('Indicator Data'!W165)&gt;CN$195,10,IF(LOG('Indicator Data'!W165)&lt;CN$194,0,10-(CN$195-LOG('Indicator Data'!W165))/(CN$195-CN$194)*10))),1)</f>
        <v>8.4</v>
      </c>
      <c r="CO162" s="56">
        <f>'Indicator Data'!W165/'Indicator Data'!$CK165</f>
        <v>0.66210453017647986</v>
      </c>
      <c r="CP162" s="55">
        <f t="shared" si="247"/>
        <v>6.6</v>
      </c>
      <c r="CQ162" s="55">
        <f t="shared" si="273"/>
        <v>7.6</v>
      </c>
      <c r="CR162" s="55">
        <f t="shared" si="248"/>
        <v>7.9</v>
      </c>
      <c r="CS162" s="55">
        <f>IF('Indicator Data'!BZ165="No data","x",ROUND(IF('Indicator Data'!BZ165&gt;CS$195,0,IF('Indicator Data'!BZ165&lt;CS$194,10,(CS$195-'Indicator Data'!BZ165)/(CS$195-CS$194)*10)),1))</f>
        <v>9.9</v>
      </c>
      <c r="CT162" s="55">
        <f>IF('Indicator Data'!CA165="No data","x",ROUND(IF('Indicator Data'!CA165&gt;CT$195,0,IF('Indicator Data'!CA165&lt;CT$194,10,(CT$195-'Indicator Data'!CA165)/(CT$195-CT$194)*10)),1))</f>
        <v>9.9</v>
      </c>
      <c r="CU162" s="55" t="str">
        <f>IF('Indicator Data'!AC165="No data","x",ROUND(IF('Indicator Data'!AC165&gt;CU$195,0,IF('Indicator Data'!AC165&lt;CU$194,10,(CU$195-'Indicator Data'!AC165)/(CU$195-CU$194)*10)),1))</f>
        <v>x</v>
      </c>
      <c r="CV162" s="55">
        <f t="shared" si="249"/>
        <v>9.9</v>
      </c>
      <c r="CW162" s="55">
        <f>IF('Indicator Data'!X165="No data","x",ROUND(IF(LOG('Indicator Data'!X165)&gt;CW$195,10,IF(LOG('Indicator Data'!X165)&lt;CW$194,0,10-(CW$195-LOG('Indicator Data'!X165))/(CW$195-CW$194)*10)),1))</f>
        <v>4.0999999999999996</v>
      </c>
      <c r="CX162" s="55">
        <f>IF('Indicator Data'!Y165="No data","x",ROUND(IF('Indicator Data'!Y165&gt;CX$195,10,IF('Indicator Data'!Y165&lt;CX$194,0,10-(CX$195-'Indicator Data'!Y165)/(CX$195-CX$194)*10)),1))</f>
        <v>4</v>
      </c>
      <c r="CY162" s="55">
        <f>IF('Indicator Data'!Z165="No data","x",ROUND(IF('Indicator Data'!Z165&gt;CY$195,10,IF('Indicator Data'!Z165&lt;CY$194,0,10-(CY$195-'Indicator Data'!Z165)/(CY$195-CY$194)*10)),1))</f>
        <v>2</v>
      </c>
      <c r="CZ162" s="55">
        <f>IF('Indicator Data'!AA165="No data","x",ROUND(IF('Indicator Data'!AA165&gt;CZ$195,10,IF('Indicator Data'!AA165&lt;CZ$194,0,10-(CZ$195-'Indicator Data'!AA165)/(CZ$195-CZ$194)*10)),1))</f>
        <v>9.9</v>
      </c>
      <c r="DA162" s="55">
        <f t="shared" si="274"/>
        <v>5</v>
      </c>
      <c r="DB162" s="55">
        <f t="shared" si="275"/>
        <v>6.6</v>
      </c>
      <c r="DC162" s="55">
        <f>IF('Indicator Data'!AF165="No data","x",ROUND(IF('Indicator Data'!AF165&gt;DC$195,10,IF('Indicator Data'!AF165&lt;DC$194,0,10-(DC$195-'Indicator Data'!AF165)/(DC$195-DC$194)*10)),1))</f>
        <v>10</v>
      </c>
      <c r="DD162" s="55">
        <f>IF('Indicator Data'!AG165="No data","x",ROUND(IF('Indicator Data'!AG165&gt;DD$195,10,IF('Indicator Data'!AG165&lt;DD$194,0,10-(DD$195-'Indicator Data'!AG165)/(DD$195-DD$194)*10)),1))</f>
        <v>6.9</v>
      </c>
      <c r="DE162" s="55">
        <f t="shared" si="276"/>
        <v>6.2</v>
      </c>
      <c r="DF162" s="55">
        <f>IF('Indicator Data'!AB165="No data","x",ROUND(IF('Indicator Data'!AB165&gt;DF$195,10,IF('Indicator Data'!AB165&lt;DF$194,0,10-(DF$195-'Indicator Data'!AB165)/(DF$195-DF$194)*10)),1))</f>
        <v>10</v>
      </c>
      <c r="DG162" s="55">
        <f t="shared" si="277"/>
        <v>9.9</v>
      </c>
      <c r="DH162" s="183">
        <f>IF('Indicator Data'!AD165="No data","x",'Indicator Data'!AD165/'Indicator Data'!$CJ165)</f>
        <v>2.5962487821043972E-4</v>
      </c>
      <c r="DI162" s="55">
        <f t="shared" si="278"/>
        <v>7.4</v>
      </c>
      <c r="DJ162" s="55">
        <f>IF('Indicator Data'!AE165="No data","x",ROUND(IF('Indicator Data'!AE165&gt;DJ$195,0,IF('Indicator Data'!AE165&lt;DJ$194,10,(DJ$195-'Indicator Data'!AE165)/(DJ$195-DJ$194)*10)),1))</f>
        <v>8</v>
      </c>
      <c r="DK162" s="55">
        <f t="shared" si="279"/>
        <v>7.7</v>
      </c>
      <c r="DL162" s="55">
        <f t="shared" si="280"/>
        <v>7.9</v>
      </c>
      <c r="DM162" s="57">
        <f t="shared" si="250"/>
        <v>7</v>
      </c>
      <c r="DN162" s="58">
        <f t="shared" si="251"/>
        <v>4</v>
      </c>
      <c r="DO162" s="55">
        <f>ROUND(IF('Indicator Data'!AH165=0,0,IF('Indicator Data'!AH165&gt;DO$195,10,IF('Indicator Data'!AH165&lt;DO$194,0,10-(DO$195-'Indicator Data'!AH165)/(DO$195-DO$194)*10))),1)</f>
        <v>10</v>
      </c>
      <c r="DP162" s="55">
        <f>ROUND(IF('Indicator Data'!AI165=0,0,IF(LOG('Indicator Data'!AI165)&gt;LOG(DP$195),10,IF(LOG('Indicator Data'!AI165)&lt;LOG(DP$194),0,10-(LOG(DP$195)-LOG('Indicator Data'!AI165))/(LOG(DP$195)-LOG(DP$194))*10))),1)</f>
        <v>10</v>
      </c>
      <c r="DQ162" s="57">
        <f t="shared" si="252"/>
        <v>10</v>
      </c>
      <c r="DR162" s="55">
        <f>'Indicator Data'!AJ165</f>
        <v>4</v>
      </c>
      <c r="DS162" s="55">
        <f>'Indicator Data'!AK165</f>
        <v>4</v>
      </c>
      <c r="DT162" s="57">
        <f t="shared" si="253"/>
        <v>8</v>
      </c>
      <c r="DU162" s="58">
        <f t="shared" si="254"/>
        <v>8</v>
      </c>
      <c r="DV162" s="15"/>
      <c r="DW162" s="103"/>
      <c r="DX162" s="4"/>
    </row>
    <row r="163" spans="1:128" x14ac:dyDescent="0.3">
      <c r="A163" s="122" t="str">
        <f>'Indicator Data'!A166</f>
        <v>Spain</v>
      </c>
      <c r="B163" s="59" t="str">
        <f>'Indicator Data'!B166</f>
        <v>ESP</v>
      </c>
      <c r="C163" s="55">
        <f>ROUND(IF('Indicator Data'!C166=0,0.1,IF(LOG('Indicator Data'!C166)&gt;C$195,10,IF(LOG('Indicator Data'!C166)&lt;C$194,0,10-(C$195-LOG('Indicator Data'!C166))/(C$195-C$194)*10))),1)</f>
        <v>8.1</v>
      </c>
      <c r="D163" s="55">
        <f>ROUND(IF('Indicator Data'!D166=0,0.1,IF(LOG('Indicator Data'!D166)&gt;D$195,10,IF(LOG('Indicator Data'!D166)&lt;D$194,0,10-(D$195-LOG('Indicator Data'!D166))/(D$195-D$194)*10))),1)</f>
        <v>0.1</v>
      </c>
      <c r="E163" s="55">
        <f t="shared" ref="E163:E193" si="281">ROUND((10-GEOMEAN(((10-C163)/10*9+1),((10-D163)/10*9+1)))/9*10,1)</f>
        <v>5.4</v>
      </c>
      <c r="F163" s="55">
        <f>IF('Indicator Data'!E166="No data",0.1,(ROUND(IF('Indicator Data'!E166=0,0,IF(LOG('Indicator Data'!E166)&gt;F$195,10,IF(LOG('Indicator Data'!E166)&lt;F$194,0,10-(F$195-LOG('Indicator Data'!E166))/(F$195-F$194)*10))),1)))</f>
        <v>7.7</v>
      </c>
      <c r="G163" s="55">
        <f>ROUND(IF('Indicator Data'!F166=0,0,IF(LOG('Indicator Data'!F166)&gt;G$195,10,IF(LOG('Indicator Data'!F166)&lt;G$194,0,10-(G$195-LOG('Indicator Data'!F166))/(G$195-G$194)*10))),1)</f>
        <v>7.1</v>
      </c>
      <c r="H163" s="55">
        <f>ROUND(IF('Indicator Data'!G166=0,0,IF(LOG('Indicator Data'!G166)&gt;H$195,10,IF(LOG('Indicator Data'!G166)&lt;H$194,0,10-(H$195-LOG('Indicator Data'!G166))/(H$195-H$194)*10))),1)</f>
        <v>0</v>
      </c>
      <c r="I163" s="55">
        <f>ROUND(IF('Indicator Data'!H166=0,0,IF(LOG('Indicator Data'!H166)&gt;I$195,10,IF(LOG('Indicator Data'!H166)&lt;I$194,0,10-(I$195-LOG('Indicator Data'!H166))/(I$195-I$194)*10))),1)</f>
        <v>0</v>
      </c>
      <c r="J163" s="55">
        <f t="shared" ref="J163:J193" si="282">ROUND((10-GEOMEAN(((10-H163)/10*9+1),((10-I163)/10*9+1)))/9*10,1)</f>
        <v>0</v>
      </c>
      <c r="K163" s="55">
        <f>ROUND(IF('Indicator Data'!I166=0,0,IF(LOG('Indicator Data'!I166)&gt;K$195,10,IF(LOG('Indicator Data'!I166)&lt;K$194,0,10-(K$195-LOG('Indicator Data'!I166))/(K$195-K$194)*10))),1)</f>
        <v>0</v>
      </c>
      <c r="L163" s="55">
        <f t="shared" ref="L163:L193" si="283">ROUND((10-GEOMEAN(((10-J163)/10*9+1),((10-K163)/10*9+1)))/9*10,1)</f>
        <v>0</v>
      </c>
      <c r="M163" s="55">
        <f>ROUND(IF('Indicator Data'!J166=0,0,IF(LOG('Indicator Data'!J166)&gt;M$195,10,IF(LOG('Indicator Data'!J166)&lt;M$194,0,10-(M$195-LOG('Indicator Data'!J166))/(M$195-M$194)*10))),1)</f>
        <v>10</v>
      </c>
      <c r="N163" s="56">
        <f>'Indicator Data'!C166/'Indicator Data'!$CK166</f>
        <v>3.6626565853568454E-4</v>
      </c>
      <c r="O163" s="56">
        <f>'Indicator Data'!D166/'Indicator Data'!$CK166</f>
        <v>0</v>
      </c>
      <c r="P163" s="56">
        <f>IF(F163=0.1,"x",'Indicator Data'!E166/'Indicator Data'!$CK166)</f>
        <v>2.5677351629780801E-3</v>
      </c>
      <c r="Q163" s="56">
        <f>'Indicator Data'!F166/'Indicator Data'!$CK166</f>
        <v>4.1420509707816762E-6</v>
      </c>
      <c r="R163" s="56">
        <f>'Indicator Data'!G166/'Indicator Data'!$CK166</f>
        <v>0</v>
      </c>
      <c r="S163" s="56">
        <f>'Indicator Data'!H166/'Indicator Data'!$CK166</f>
        <v>0</v>
      </c>
      <c r="T163" s="56">
        <f>'Indicator Data'!I166/'Indicator Data'!$CK166</f>
        <v>0</v>
      </c>
      <c r="U163" s="56">
        <f>'Indicator Data'!J166/'Indicator Data'!$CK166</f>
        <v>3.7174932401032486E-3</v>
      </c>
      <c r="V163" s="55">
        <f t="shared" ref="V163:V193" si="284">ROUND(IF(N163&gt;V$195,10,IF(N163&lt;V$194,0,10-(V$195-N163)/(V$195-V$194)*10)),1)</f>
        <v>1.8</v>
      </c>
      <c r="W163" s="55">
        <f t="shared" ref="W163:W193" si="285">ROUND(IF(O163&gt;W$195,10,IF(O163&lt;W$194,0,10-(W$195-O163)/(W$195-W$194)*10)),1)</f>
        <v>0</v>
      </c>
      <c r="X163" s="55">
        <f t="shared" ref="X163:X193" si="286">ROUND(((10-GEOMEAN(((10-V163)/10*9+1),((10-W163)/10*9+1)))/9*10),1)</f>
        <v>0.9</v>
      </c>
      <c r="Y163" s="55">
        <f t="shared" ref="Y163:Y193" si="287">IF(P163="x",0.1,ROUND(IF(P163&gt;Y$195,10,IF(P163&lt;Y$194,0,10-(Y$195-P163)/(Y$195-Y$194)*10)),1))</f>
        <v>1.7</v>
      </c>
      <c r="Z163" s="55">
        <f t="shared" ref="Z163:Z193" si="288">ROUND(IF(Q163=0,0,IF(LOG(Q163)&gt;Z$195,10,IF(LOG(Q163)&lt;=Z$194,0,10-(Z$195-LOG(Q163))/(Z$195-Z$194)*10))),1)</f>
        <v>6.9</v>
      </c>
      <c r="AA163" s="55">
        <f t="shared" ref="AA163:AA193" si="289">ROUND(IF(R163&gt;AA$195,10,IF(R163&lt;AA$194,0,10-(AA$195-R163)/(AA$195-AA$194)*10)),1)</f>
        <v>0</v>
      </c>
      <c r="AB163" s="55">
        <f t="shared" ref="AB163:AB193" si="290">ROUND(IF(S163&gt;AB$195,10,IF(S163&lt;AB$194,0,10-(AB$195-S163)/(AB$195-AB$194)*10)),1)</f>
        <v>0</v>
      </c>
      <c r="AC163" s="55">
        <f t="shared" ref="AC163:AC193" si="291">ROUND(((10-GEOMEAN(((10-AA163)/10*9+1),((10-AB163)/10*9+1)))/9*10),1)</f>
        <v>0</v>
      </c>
      <c r="AD163" s="55">
        <f t="shared" ref="AD163:AD193" si="292">ROUND(IF(T163=0,0,IF(T163&gt;AD$195,10,IF(T163&lt;=AD$194,0,10-(AD$195-T163)/(AD$195-AD$194)*10))),1)</f>
        <v>0</v>
      </c>
      <c r="AE163" s="55">
        <f t="shared" ref="AE163:AE193" si="293">ROUND((10-GEOMEAN(((10-AC163)/10*9+1),((10-AD163)/10*9+1)))/9*10,1)</f>
        <v>0</v>
      </c>
      <c r="AF163" s="55">
        <f t="shared" ref="AF163:AF193" si="294">ROUND(IF(U163&gt;AF$195,10,IF(U163&lt;AF$194,0,10-(AF$195-U163)/(AF$195-AF$194)*10)),1)</f>
        <v>1.2</v>
      </c>
      <c r="AG163" s="55">
        <f>ROUND(IF('Indicator Data'!K166=0,0,IF('Indicator Data'!K166&gt;AG$195,10,IF('Indicator Data'!K166&lt;AG$194,0,10-(AG$195-'Indicator Data'!K166)/(AG$195-AG$194)*10))),1)</f>
        <v>1.9</v>
      </c>
      <c r="AH163" s="55">
        <f t="shared" ref="AH163:AH193" si="295">ROUND(AVERAGE(C163,V163),1)</f>
        <v>5</v>
      </c>
      <c r="AI163" s="55">
        <f t="shared" ref="AI163:AI193" si="296">ROUND(AVERAGE(D163,W163),1)</f>
        <v>0.1</v>
      </c>
      <c r="AJ163" s="55">
        <f t="shared" ref="AJ163:AJ193" si="297">ROUND(AVERAGE(AA163,H163),1)</f>
        <v>0</v>
      </c>
      <c r="AK163" s="55">
        <f t="shared" ref="AK163:AK193" si="298">ROUND(AVERAGE(AB163,I163),1)</f>
        <v>0</v>
      </c>
      <c r="AL163" s="55">
        <f t="shared" ref="AL163:AL193" si="299">ROUND((10-GEOMEAN(((10-AJ163)/10*9+1),((10-AK163)/10*9+1)))/9*10,1)</f>
        <v>0</v>
      </c>
      <c r="AM163" s="55">
        <f t="shared" ref="AM163:AM193" si="300">ROUND(AVERAGE(AD163,K163),1)</f>
        <v>0</v>
      </c>
      <c r="AN163" s="55">
        <f t="shared" ref="AN163:AN193" si="301">ROUND((10-GEOMEAN(((10-M163)/10*9+1),((10-AF163)/10*9+1)))/9*10,1)</f>
        <v>7.8</v>
      </c>
      <c r="AO163" s="182">
        <f t="shared" ref="AO163:AO193" si="302">ROUND((10-GEOMEAN(((10-E163)/10*9+1),((10-X163)/10*9+1)))/9*10,1)</f>
        <v>3.5</v>
      </c>
      <c r="AP163" s="182">
        <f t="shared" si="255"/>
        <v>5.4</v>
      </c>
      <c r="AQ163" s="182">
        <f t="shared" ref="AQ163:AQ193" si="303">ROUND((10-GEOMEAN(((10-G163)/10*9+1),((10-Z163)/10*9+1)))/9*10,1)</f>
        <v>7</v>
      </c>
      <c r="AR163" s="182">
        <f t="shared" ref="AR163:AR193" si="304">ROUND((10-GEOMEAN(((10-L163)/10*9+1),((10-AE163)/10*9+1)))/9*10,1)</f>
        <v>0</v>
      </c>
      <c r="AS163" s="55">
        <f t="shared" ref="AS163:AS193" si="305">ROUND(AVERAGE(AG163,AN163),1)</f>
        <v>4.9000000000000004</v>
      </c>
      <c r="AT163" s="55">
        <f>IF('Indicator Data'!L166="No data","x",IF('Indicator Data'!CL166&lt;1000,"x",ROUND((IF('Indicator Data'!L166&gt;AT$195,10,IF('Indicator Data'!L166&lt;AT$194,0,10-(AT$195-'Indicator Data'!L166)/(AT$195-AT$194)*10))),1)))</f>
        <v>4</v>
      </c>
      <c r="AU163" s="182">
        <f t="shared" ref="AU163:AU193" si="306">ROUND(AVERAGE(AS163,AT163),1)</f>
        <v>4.5</v>
      </c>
      <c r="AV163" s="55">
        <f>IF('Indicator Data'!M166="No data","x",ROUND(IF('Indicator Data'!M166=0,0,IF(LOG('Indicator Data'!M166)&gt;AV$195,10,IF(LOG('Indicator Data'!M166)&lt;AV$194,0,10-(AV$195-LOG('Indicator Data'!M166))/(AV$195-AV$194)*10))),1))</f>
        <v>0</v>
      </c>
      <c r="AW163" s="56">
        <f>IF(AV163="x","x",'Indicator Data'!M166/'Indicator Data'!$CK166)</f>
        <v>0</v>
      </c>
      <c r="AX163" s="55">
        <f t="shared" si="256"/>
        <v>0</v>
      </c>
      <c r="AY163" s="55">
        <f t="shared" si="257"/>
        <v>0</v>
      </c>
      <c r="AZ163" s="55" t="str">
        <f>IF('Indicator Data'!N166="No data","x",ROUND(IF('Indicator Data'!N166=0,0,IF(LOG('Indicator Data'!N166)&gt;AZ$195,10,IF(LOG('Indicator Data'!N166)&lt;AZ$194,0,10-(AZ$195-LOG('Indicator Data'!N166))/(AZ$195-AZ$194)*10))),1))</f>
        <v>x</v>
      </c>
      <c r="BA163" s="56" t="str">
        <f>IF(AZ163="x","x",'Indicator Data'!N166/'Indicator Data'!$CK166)</f>
        <v>x</v>
      </c>
      <c r="BB163" s="55" t="str">
        <f t="shared" si="258"/>
        <v>x</v>
      </c>
      <c r="BC163" s="55" t="str">
        <f t="shared" si="259"/>
        <v>x</v>
      </c>
      <c r="BD163" s="55" t="str">
        <f>IF('Indicator Data'!O166="No data","x",ROUND(IF('Indicator Data'!O166=0,0,IF(LOG('Indicator Data'!O166)&gt;BD$195,10,IF(LOG('Indicator Data'!O166)&lt;BD$194,0,10-(BD$195-LOG('Indicator Data'!O166))/(BD$195-BD$194)*10))),1))</f>
        <v>x</v>
      </c>
      <c r="BE163" s="56" t="str">
        <f>IF(BD163="x","x",'Indicator Data'!O166/'Indicator Data'!$CK166)</f>
        <v>x</v>
      </c>
      <c r="BF163" s="55" t="str">
        <f t="shared" si="260"/>
        <v>x</v>
      </c>
      <c r="BG163" s="55" t="str">
        <f t="shared" si="261"/>
        <v>x</v>
      </c>
      <c r="BH163" s="55" t="str">
        <f>IF('Indicator Data'!P166="No data","x",ROUND(IF('Indicator Data'!P166=0,0,IF(LOG('Indicator Data'!P166)&gt;BH$195,10,IF(LOG('Indicator Data'!P166)&lt;BH$194,0,10-(BH$195-LOG('Indicator Data'!P166))/(BH$195-BH$194)*10))),1))</f>
        <v>x</v>
      </c>
      <c r="BI163" s="56" t="str">
        <f>IF(BH163="x","x",'Indicator Data'!P166/'Indicator Data'!$CK166)</f>
        <v>x</v>
      </c>
      <c r="BJ163" s="55" t="str">
        <f t="shared" si="262"/>
        <v>x</v>
      </c>
      <c r="BK163" s="55" t="str">
        <f t="shared" si="263"/>
        <v>x</v>
      </c>
      <c r="BL163" s="55">
        <f t="shared" si="264"/>
        <v>0</v>
      </c>
      <c r="BM163" s="55">
        <f>ROUND(IF('Indicator Data'!Q166=0,0,IF(LOG('Indicator Data'!Q166)&gt;BM$195,10,IF(LOG('Indicator Data'!Q166)&lt;BM$194,0,10-(BM$195-LOG('Indicator Data'!Q166))/(BM$195-BM$194)*10))),1)</f>
        <v>0</v>
      </c>
      <c r="BN163" s="55">
        <f>ROUND(IF('Indicator Data'!R166=0,0,IF(LOG('Indicator Data'!R166)&gt;BN$195,10,IF(LOG('Indicator Data'!R166)&lt;BN$194,0,10-(BN$195-LOG('Indicator Data'!R166))/(BN$195-BN$194)*10))),1)</f>
        <v>0</v>
      </c>
      <c r="BO163" s="55">
        <f t="shared" si="265"/>
        <v>0</v>
      </c>
      <c r="BP163" s="56">
        <f>'Indicator Data'!Q166/'Indicator Data'!$CK166</f>
        <v>0</v>
      </c>
      <c r="BQ163" s="56">
        <f>'Indicator Data'!R166/'Indicator Data'!$CK166</f>
        <v>0</v>
      </c>
      <c r="BR163" s="55">
        <f t="shared" ref="BR163:BR193" si="307">ROUND(IF(BP163&gt;BR$195,10,IF(BP163&lt;BR$194,0,10-(BR$195-BP163)/(BR$195-BR$194)*10)),1)</f>
        <v>0</v>
      </c>
      <c r="BS163" s="55">
        <f t="shared" ref="BS163:BS193" si="308">ROUND(IF(BQ163&gt;BS$195,10,IF(BQ163&lt;BS$194,0,10-(BS$195-BQ163)/(BS$195-BS$194)*10)),1)</f>
        <v>0</v>
      </c>
      <c r="BT163" s="55">
        <f t="shared" si="242"/>
        <v>0</v>
      </c>
      <c r="BU163" s="55">
        <f t="shared" si="266"/>
        <v>0</v>
      </c>
      <c r="BV163" s="55">
        <f>ROUND(IF('Indicator Data'!S166=0,0,IF(LOG('Indicator Data'!S166)&gt;BV$195,10,IF(LOG('Indicator Data'!S166)&lt;BV$194,0,10-(BV$195-LOG('Indicator Data'!S166))/(BV$195-BV$194)*10))),1)</f>
        <v>0</v>
      </c>
      <c r="BW163" s="55">
        <f>ROUND(IF('Indicator Data'!T166=0,0,IF(LOG('Indicator Data'!T166)&gt;BW$195,10,IF(LOG('Indicator Data'!T166)&lt;BW$194,0,10-(BW$195-LOG('Indicator Data'!T166))/(BW$195-BW$194)*10))),1)</f>
        <v>0</v>
      </c>
      <c r="BX163" s="55">
        <f t="shared" si="267"/>
        <v>0</v>
      </c>
      <c r="BY163" s="56">
        <f>'Indicator Data'!S166/'Indicator Data'!$CK166</f>
        <v>0</v>
      </c>
      <c r="BZ163" s="56">
        <f>'Indicator Data'!T166/'Indicator Data'!$CK166</f>
        <v>0</v>
      </c>
      <c r="CA163" s="55">
        <f t="shared" ref="CA163:CA193" si="309">ROUND(IF(BY163&gt;CA$195,10,IF(BY163&lt;CA$194,0,10-(CA$195-BY163)/(CA$195-CA$194)*10)),1)</f>
        <v>0</v>
      </c>
      <c r="CB163" s="55">
        <f t="shared" ref="CB163:CB193" si="310">ROUND(IF(BZ163&gt;CB$195,10,IF(BZ163&lt;CB$194,0,10-(CB$195-BZ163)/(CB$195-CB$194)*10)),1)</f>
        <v>0</v>
      </c>
      <c r="CC163" s="55">
        <f t="shared" si="268"/>
        <v>0</v>
      </c>
      <c r="CD163" s="55">
        <f t="shared" si="269"/>
        <v>0</v>
      </c>
      <c r="CE163" s="55">
        <f t="shared" si="270"/>
        <v>0</v>
      </c>
      <c r="CF163" s="55">
        <f>ROUND(IF('Indicator Data'!U166=0,0,IF(LOG('Indicator Data'!U166)&gt;CF$195,10,IF(LOG('Indicator Data'!U166)&lt;CF$194,0,10-(CF$195-LOG('Indicator Data'!U166))/(CF$195-CF$194)*10))),1)</f>
        <v>5.4</v>
      </c>
      <c r="CG163" s="56">
        <f>'Indicator Data'!U166/'Indicator Data'!$CK166</f>
        <v>1.2739551028790254E-3</v>
      </c>
      <c r="CH163" s="55">
        <f t="shared" ref="CH163:CH193" si="311">ROUND(IF(CG163&gt;CH$195,10,IF(CG163&lt;CH$194,0,10-(CH$195-CG163)/(CH$195-CH$194)*10)),1)</f>
        <v>0</v>
      </c>
      <c r="CI163" s="55">
        <f t="shared" si="271"/>
        <v>3.1</v>
      </c>
      <c r="CJ163" s="55">
        <f>ROUND(IF('Indicator Data'!V166=0,0,IF(LOG('Indicator Data'!V166)&gt;CJ$195,10,IF(LOG('Indicator Data'!V166)&lt;CJ$194,0,10-(CJ$195-LOG('Indicator Data'!V166))/(CJ$195-CJ$194)*10))),1)</f>
        <v>8.4</v>
      </c>
      <c r="CK163" s="56">
        <f>IF('Indicator Data'!V166/'Indicator Data'!$CK166&gt;1,1,'Indicator Data'!V166/'Indicator Data'!$CK166)</f>
        <v>0.16439068517519784</v>
      </c>
      <c r="CL163" s="55">
        <f t="shared" ref="CL163:CL193" si="312">ROUND(IF(CK163&gt;CL$195,10,IF(CK163&lt;CL$194,0,10-(CL$195-CK163)/(CL$195-CL$194)*10)),1)</f>
        <v>1.6</v>
      </c>
      <c r="CM163" s="55">
        <f t="shared" si="272"/>
        <v>6</v>
      </c>
      <c r="CN163" s="55">
        <f>ROUND(IF('Indicator Data'!W166=0,0,IF(LOG('Indicator Data'!W166)&gt;CN$195,10,IF(LOG('Indicator Data'!W166)&lt;CN$194,0,10-(CN$195-LOG('Indicator Data'!W166))/(CN$195-CN$194)*10))),1)</f>
        <v>7.3</v>
      </c>
      <c r="CO163" s="56">
        <f>'Indicator Data'!W166/'Indicator Data'!$CK166</f>
        <v>2.662829858521959E-2</v>
      </c>
      <c r="CP163" s="55">
        <f t="shared" ref="CP163:CP193" si="313">ROUND(IF(CO163&gt;CP$195,10,IF(CO163&lt;CP$194,0,10-(CP$195-CO163)/(CP$195-CP$194)*10)),1)</f>
        <v>0.3</v>
      </c>
      <c r="CQ163" s="55">
        <f t="shared" si="273"/>
        <v>4.7</v>
      </c>
      <c r="CR163" s="55">
        <f t="shared" ref="CR163:CR193" si="314">ROUND((10-GEOMEAN(((10-CM163)/10*9+1),((10-CE163)/10*9+1),((10-CI163)/10*9+1),((10-CQ163)/10*9+1)))/9*10,1)</f>
        <v>3.8</v>
      </c>
      <c r="CS163" s="55">
        <f>IF('Indicator Data'!BZ166="No data","x",ROUND(IF('Indicator Data'!BZ166&gt;CS$195,0,IF('Indicator Data'!BZ166&lt;CS$194,10,(CS$195-'Indicator Data'!BZ166)/(CS$195-CS$194)*10)),1))</f>
        <v>0</v>
      </c>
      <c r="CT163" s="55">
        <f>IF('Indicator Data'!CA166="No data","x",ROUND(IF('Indicator Data'!CA166&gt;CT$195,0,IF('Indicator Data'!CA166&lt;CT$194,10,(CT$195-'Indicator Data'!CA166)/(CT$195-CT$194)*10)),1))</f>
        <v>0</v>
      </c>
      <c r="CU163" s="55" t="str">
        <f>IF('Indicator Data'!AC166="No data","x",ROUND(IF('Indicator Data'!AC166&gt;CU$195,0,IF('Indicator Data'!AC166&lt;CU$194,10,(CU$195-'Indicator Data'!AC166)/(CU$195-CU$194)*10)),1))</f>
        <v>x</v>
      </c>
      <c r="CV163" s="55">
        <f t="shared" ref="CV163:CV193" si="315">IF(AND(CT163="x",CS163="x",CU163="x"),"x",ROUND(AVERAGE(CS163:CU163),1))</f>
        <v>0</v>
      </c>
      <c r="CW163" s="55">
        <f>IF('Indicator Data'!X166="No data","x",ROUND(IF(LOG('Indicator Data'!X166)&gt;CW$195,10,IF(LOG('Indicator Data'!X166)&lt;CW$194,0,10-(CW$195-LOG('Indicator Data'!X166))/(CW$195-CW$194)*10)),1))</f>
        <v>6.6</v>
      </c>
      <c r="CX163" s="55">
        <f>IF('Indicator Data'!Y166="No data","x",ROUND(IF('Indicator Data'!Y166&gt;CX$195,10,IF('Indicator Data'!Y166&lt;CX$194,0,10-(CX$195-'Indicator Data'!Y166)/(CX$195-CX$194)*10)),1))</f>
        <v>1.2</v>
      </c>
      <c r="CY163" s="55">
        <f>IF('Indicator Data'!Z166="No data","x",ROUND(IF('Indicator Data'!Z166&gt;CY$195,10,IF('Indicator Data'!Z166&lt;CY$194,0,10-(CY$195-'Indicator Data'!Z166)/(CY$195-CY$194)*10)),1))</f>
        <v>8</v>
      </c>
      <c r="CZ163" s="55">
        <f>IF('Indicator Data'!AA166="No data","x",ROUND(IF('Indicator Data'!AA166&gt;CZ$195,10,IF('Indicator Data'!AA166&lt;CZ$194,0,10-(CZ$195-'Indicator Data'!AA166)/(CZ$195-CZ$194)*10)),1))</f>
        <v>1.7</v>
      </c>
      <c r="DA163" s="55">
        <f t="shared" si="274"/>
        <v>4.4000000000000004</v>
      </c>
      <c r="DB163" s="55">
        <f t="shared" si="275"/>
        <v>2.9</v>
      </c>
      <c r="DC163" s="55">
        <f>IF('Indicator Data'!AF166="No data","x",ROUND(IF('Indicator Data'!AF166&gt;DC$195,10,IF('Indicator Data'!AF166&lt;DC$194,0,10-(DC$195-'Indicator Data'!AF166)/(DC$195-DC$194)*10)),1))</f>
        <v>0.9</v>
      </c>
      <c r="DD163" s="55">
        <f>IF('Indicator Data'!AG166="No data","x",ROUND(IF('Indicator Data'!AG166&gt;DD$195,10,IF('Indicator Data'!AG166&lt;DD$194,0,10-(DD$195-'Indicator Data'!AG166)/(DD$195-DD$194)*10)),1))</f>
        <v>0</v>
      </c>
      <c r="DE163" s="55">
        <f t="shared" si="276"/>
        <v>3.1</v>
      </c>
      <c r="DF163" s="55">
        <f>IF('Indicator Data'!AB166="No data","x",ROUND(IF('Indicator Data'!AB166&gt;DF$195,10,IF('Indicator Data'!AB166&lt;DF$194,0,10-(DF$195-'Indicator Data'!AB166)/(DF$195-DF$194)*10)),1))</f>
        <v>0</v>
      </c>
      <c r="DG163" s="55">
        <f t="shared" si="277"/>
        <v>0</v>
      </c>
      <c r="DH163" s="183">
        <f>IF('Indicator Data'!AD166="No data","x",'Indicator Data'!AD166/'Indicator Data'!$CJ166)</f>
        <v>1.1476185929959833E-3</v>
      </c>
      <c r="DI163" s="55">
        <f t="shared" si="278"/>
        <v>0</v>
      </c>
      <c r="DJ163" s="55">
        <f>IF('Indicator Data'!AE166="No data","x",ROUND(IF('Indicator Data'!AE166&gt;DJ$195,0,IF('Indicator Data'!AE166&lt;DJ$194,10,(DJ$195-'Indicator Data'!AE166)/(DJ$195-DJ$194)*10)),1))</f>
        <v>2</v>
      </c>
      <c r="DK163" s="55">
        <f t="shared" si="279"/>
        <v>1</v>
      </c>
      <c r="DL163" s="55">
        <f t="shared" si="280"/>
        <v>1.4</v>
      </c>
      <c r="DM163" s="57">
        <f t="shared" ref="DM163:DM193" si="316">IF(BL163="x",ROUND((10-GEOMEAN(((10-DL163)/10*9+1),((10-CR163)/10*9+1),((10-DB163)/10*9+1)))/9*10,1),ROUND((10-GEOMEAN(((10-BL163)/10*9+1),((10-DL163)/10*9+1),((10-CR163)/10*9+1),((10-DB163)/10*9+1)))/9*10,1))</f>
        <v>2.1</v>
      </c>
      <c r="DN163" s="58">
        <f t="shared" ref="DN163:DN193" si="317">IF(ROUND(IF(AP163="x",(10-GEOMEAN(((10-AO163)/10*9+1),((10-DM163)/10*9+1),((10-AU163)/10*9+1),((10-AQ163)/10*9+1),((10-AR163)/10*9+1)))/9*10,(10-GEOMEAN(((10-AO163)/10*9+1),((10-DM163)/10*9+1),((10-AP163)/10*9+1),((10-AQ163)/10*9+1),((10-AR163)/10*9+1),((10-AU163)/10*9+1)))/9*10),1)=0,0.1,ROUND(IF(AP163="x",(10-GEOMEAN(((10-AO163)/10*9+1),((10-DM163)/10*9+1),((10-AU163)/10*9+1),((10-AQ163)/10*9+1),((10-AR163)/10*9+1)))/9*10,(10-GEOMEAN(((10-AO163)/10*9+1),((10-DM163)/10*9+1),((10-AP163)/10*9+1),((10-AQ163)/10*9+1),((10-AR163)/10*9+1),((10-AU163)/10*9+1)))/9*10),1))</f>
        <v>4.0999999999999996</v>
      </c>
      <c r="DO163" s="55">
        <f>ROUND(IF('Indicator Data'!AH166=0,0,IF('Indicator Data'!AH166&gt;DO$195,10,IF('Indicator Data'!AH166&lt;DO$194,0,10-(DO$195-'Indicator Data'!AH166)/(DO$195-DO$194)*10))),1)</f>
        <v>0.6</v>
      </c>
      <c r="DP163" s="55">
        <f>ROUND(IF('Indicator Data'!AI166=0,0,IF(LOG('Indicator Data'!AI166)&gt;LOG(DP$195),10,IF(LOG('Indicator Data'!AI166)&lt;LOG(DP$194),0,10-(LOG(DP$195)-LOG('Indicator Data'!AI166))/(LOG(DP$195)-LOG(DP$194))*10))),1)</f>
        <v>2.4</v>
      </c>
      <c r="DQ163" s="57">
        <f t="shared" ref="DQ163:DQ193" si="318">ROUND((10-GEOMEAN(((10-DO163)/10*9+1),((10-DP163)/10*9+1)))/9*10,1)</f>
        <v>1.5</v>
      </c>
      <c r="DR163" s="55">
        <f>'Indicator Data'!AJ166</f>
        <v>0</v>
      </c>
      <c r="DS163" s="55">
        <f>'Indicator Data'!AK166</f>
        <v>0</v>
      </c>
      <c r="DT163" s="57">
        <f t="shared" ref="DT163:DT193" si="319">ROUND(IF(DR163=5,10,IF(DS163=5,9,IF(DR163=4,8,IF(DS163=4,7,0)))),1)</f>
        <v>0</v>
      </c>
      <c r="DU163" s="58">
        <f t="shared" ref="DU163:DU193" si="320">ROUND(IF(DT163&gt;5,DT163,DQ163/10*7),1)</f>
        <v>1.1000000000000001</v>
      </c>
      <c r="DV163" s="15"/>
      <c r="DW163" s="103"/>
      <c r="DX163" s="4"/>
    </row>
    <row r="164" spans="1:128" x14ac:dyDescent="0.3">
      <c r="A164" s="122" t="str">
        <f>'Indicator Data'!A167</f>
        <v>Sri Lanka</v>
      </c>
      <c r="B164" s="59" t="str">
        <f>'Indicator Data'!B167</f>
        <v>LKA</v>
      </c>
      <c r="C164" s="55">
        <f>ROUND(IF('Indicator Data'!C167=0,0.1,IF(LOG('Indicator Data'!C167)&gt;C$195,10,IF(LOG('Indicator Data'!C167)&lt;C$194,0,10-(C$195-LOG('Indicator Data'!C167))/(C$195-C$194)*10))),1)</f>
        <v>0.1</v>
      </c>
      <c r="D164" s="55">
        <f>ROUND(IF('Indicator Data'!D167=0,0.1,IF(LOG('Indicator Data'!D167)&gt;D$195,10,IF(LOG('Indicator Data'!D167)&lt;D$194,0,10-(D$195-LOG('Indicator Data'!D167))/(D$195-D$194)*10))),1)</f>
        <v>0.1</v>
      </c>
      <c r="E164" s="55">
        <f t="shared" si="281"/>
        <v>0.1</v>
      </c>
      <c r="F164" s="55">
        <f>IF('Indicator Data'!E167="No data",0.1,(ROUND(IF('Indicator Data'!E167=0,0,IF(LOG('Indicator Data'!E167)&gt;F$195,10,IF(LOG('Indicator Data'!E167)&lt;F$194,0,10-(F$195-LOG('Indicator Data'!E167))/(F$195-F$194)*10))),1)))</f>
        <v>7.7</v>
      </c>
      <c r="G164" s="55">
        <f>ROUND(IF('Indicator Data'!F167=0,0,IF(LOG('Indicator Data'!F167)&gt;G$195,10,IF(LOG('Indicator Data'!F167)&lt;G$194,0,10-(G$195-LOG('Indicator Data'!F167))/(G$195-G$194)*10))),1)</f>
        <v>8</v>
      </c>
      <c r="H164" s="55">
        <f>ROUND(IF('Indicator Data'!G167=0,0,IF(LOG('Indicator Data'!G167)&gt;H$195,10,IF(LOG('Indicator Data'!G167)&lt;H$194,0,10-(H$195-LOG('Indicator Data'!G167))/(H$195-H$194)*10))),1)</f>
        <v>6.5</v>
      </c>
      <c r="I164" s="55">
        <f>ROUND(IF('Indicator Data'!H167=0,0,IF(LOG('Indicator Data'!H167)&gt;I$195,10,IF(LOG('Indicator Data'!H167)&lt;I$194,0,10-(I$195-LOG('Indicator Data'!H167))/(I$195-I$194)*10))),1)</f>
        <v>0</v>
      </c>
      <c r="J164" s="55">
        <f t="shared" si="282"/>
        <v>4</v>
      </c>
      <c r="K164" s="55">
        <f>ROUND(IF('Indicator Data'!I167=0,0,IF(LOG('Indicator Data'!I167)&gt;K$195,10,IF(LOG('Indicator Data'!I167)&lt;K$194,0,10-(K$195-LOG('Indicator Data'!I167))/(K$195-K$194)*10))),1)</f>
        <v>6.9</v>
      </c>
      <c r="L164" s="55">
        <f t="shared" si="283"/>
        <v>5.6</v>
      </c>
      <c r="M164" s="55">
        <f>ROUND(IF('Indicator Data'!J167=0,0,IF(LOG('Indicator Data'!J167)&gt;M$195,10,IF(LOG('Indicator Data'!J167)&lt;M$194,0,10-(M$195-LOG('Indicator Data'!J167))/(M$195-M$194)*10))),1)</f>
        <v>10</v>
      </c>
      <c r="N164" s="56">
        <f>'Indicator Data'!C167/'Indicator Data'!$CK167</f>
        <v>0</v>
      </c>
      <c r="O164" s="56">
        <f>'Indicator Data'!D167/'Indicator Data'!$CK167</f>
        <v>0</v>
      </c>
      <c r="P164" s="56">
        <f>IF(F164=0.1,"x",'Indicator Data'!E167/'Indicator Data'!$CK167)</f>
        <v>5.6870727915792063E-3</v>
      </c>
      <c r="Q164" s="56">
        <f>'Indicator Data'!F167/'Indicator Data'!$CK167</f>
        <v>3.1108849304702108E-5</v>
      </c>
      <c r="R164" s="56">
        <f>'Indicator Data'!G167/'Indicator Data'!$CK167</f>
        <v>1.8387395832760076E-3</v>
      </c>
      <c r="S164" s="56">
        <f>'Indicator Data'!H167/'Indicator Data'!$CK167</f>
        <v>0</v>
      </c>
      <c r="T164" s="56">
        <f>'Indicator Data'!I167/'Indicator Data'!$CK167</f>
        <v>1.3255753341321745E-3</v>
      </c>
      <c r="U164" s="56">
        <f>'Indicator Data'!J167/'Indicator Data'!$CK167</f>
        <v>1.1731978257693964E-2</v>
      </c>
      <c r="V164" s="55">
        <f t="shared" si="284"/>
        <v>0</v>
      </c>
      <c r="W164" s="55">
        <f t="shared" si="285"/>
        <v>0</v>
      </c>
      <c r="X164" s="55">
        <f t="shared" si="286"/>
        <v>0</v>
      </c>
      <c r="Y164" s="55">
        <f t="shared" si="287"/>
        <v>3.8</v>
      </c>
      <c r="Z164" s="55">
        <f t="shared" si="288"/>
        <v>8.9</v>
      </c>
      <c r="AA164" s="55">
        <f t="shared" si="289"/>
        <v>1</v>
      </c>
      <c r="AB164" s="55">
        <f t="shared" si="290"/>
        <v>0</v>
      </c>
      <c r="AC164" s="55">
        <f t="shared" si="291"/>
        <v>0.5</v>
      </c>
      <c r="AD164" s="55">
        <f t="shared" si="292"/>
        <v>1.3</v>
      </c>
      <c r="AE164" s="55">
        <f t="shared" si="293"/>
        <v>0.9</v>
      </c>
      <c r="AF164" s="55">
        <f t="shared" si="294"/>
        <v>3.9</v>
      </c>
      <c r="AG164" s="55">
        <f>ROUND(IF('Indicator Data'!K167=0,0,IF('Indicator Data'!K167&gt;AG$195,10,IF('Indicator Data'!K167&lt;AG$194,0,10-(AG$195-'Indicator Data'!K167)/(AG$195-AG$194)*10))),1)</f>
        <v>5.7</v>
      </c>
      <c r="AH164" s="55">
        <f t="shared" si="295"/>
        <v>0.1</v>
      </c>
      <c r="AI164" s="55">
        <f t="shared" si="296"/>
        <v>0.1</v>
      </c>
      <c r="AJ164" s="55">
        <f t="shared" si="297"/>
        <v>3.8</v>
      </c>
      <c r="AK164" s="55">
        <f t="shared" si="298"/>
        <v>0</v>
      </c>
      <c r="AL164" s="55">
        <f t="shared" si="299"/>
        <v>2.1</v>
      </c>
      <c r="AM164" s="55">
        <f t="shared" si="300"/>
        <v>4.0999999999999996</v>
      </c>
      <c r="AN164" s="55">
        <f t="shared" si="301"/>
        <v>8.3000000000000007</v>
      </c>
      <c r="AO164" s="182">
        <f t="shared" si="302"/>
        <v>0.1</v>
      </c>
      <c r="AP164" s="182">
        <f t="shared" si="255"/>
        <v>6.1</v>
      </c>
      <c r="AQ164" s="182">
        <f t="shared" si="303"/>
        <v>8.5</v>
      </c>
      <c r="AR164" s="182">
        <f t="shared" si="304"/>
        <v>3.6</v>
      </c>
      <c r="AS164" s="55">
        <f t="shared" si="305"/>
        <v>7</v>
      </c>
      <c r="AT164" s="55">
        <f>IF('Indicator Data'!L167="No data","x",IF('Indicator Data'!CL167&lt;1000,"x",ROUND((IF('Indicator Data'!L167&gt;AT$195,10,IF('Indicator Data'!L167&lt;AT$194,0,10-(AT$195-'Indicator Data'!L167)/(AT$195-AT$194)*10))),1)))</f>
        <v>0</v>
      </c>
      <c r="AU164" s="182">
        <f t="shared" si="306"/>
        <v>3.5</v>
      </c>
      <c r="AV164" s="55">
        <f>IF('Indicator Data'!M167="No data","x",ROUND(IF('Indicator Data'!M167=0,0,IF(LOG('Indicator Data'!M167)&gt;AV$195,10,IF(LOG('Indicator Data'!M167)&lt;AV$194,0,10-(AV$195-LOG('Indicator Data'!M167))/(AV$195-AV$194)*10))),1))</f>
        <v>8.1999999999999993</v>
      </c>
      <c r="AW164" s="56">
        <f>IF(AV164="x","x",'Indicator Data'!M167/'Indicator Data'!$CK167)</f>
        <v>0.26028972835972147</v>
      </c>
      <c r="AX164" s="55">
        <f t="shared" si="256"/>
        <v>2.9</v>
      </c>
      <c r="AY164" s="55">
        <f t="shared" si="257"/>
        <v>6.2</v>
      </c>
      <c r="AZ164" s="55" t="str">
        <f>IF('Indicator Data'!N167="No data","x",ROUND(IF('Indicator Data'!N167=0,0,IF(LOG('Indicator Data'!N167)&gt;AZ$195,10,IF(LOG('Indicator Data'!N167)&lt;AZ$194,0,10-(AZ$195-LOG('Indicator Data'!N167))/(AZ$195-AZ$194)*10))),1))</f>
        <v>x</v>
      </c>
      <c r="BA164" s="56" t="str">
        <f>IF(AZ164="x","x",'Indicator Data'!N167/'Indicator Data'!$CK167)</f>
        <v>x</v>
      </c>
      <c r="BB164" s="55" t="str">
        <f t="shared" si="258"/>
        <v>x</v>
      </c>
      <c r="BC164" s="55" t="str">
        <f t="shared" si="259"/>
        <v>x</v>
      </c>
      <c r="BD164" s="55" t="str">
        <f>IF('Indicator Data'!O167="No data","x",ROUND(IF('Indicator Data'!O167=0,0,IF(LOG('Indicator Data'!O167)&gt;BD$195,10,IF(LOG('Indicator Data'!O167)&lt;BD$194,0,10-(BD$195-LOG('Indicator Data'!O167))/(BD$195-BD$194)*10))),1))</f>
        <v>x</v>
      </c>
      <c r="BE164" s="56" t="str">
        <f>IF(BD164="x","x",'Indicator Data'!O167/'Indicator Data'!$CK167)</f>
        <v>x</v>
      </c>
      <c r="BF164" s="55" t="str">
        <f t="shared" si="260"/>
        <v>x</v>
      </c>
      <c r="BG164" s="55" t="str">
        <f t="shared" si="261"/>
        <v>x</v>
      </c>
      <c r="BH164" s="55" t="str">
        <f>IF('Indicator Data'!P167="No data","x",ROUND(IF('Indicator Data'!P167=0,0,IF(LOG('Indicator Data'!P167)&gt;BH$195,10,IF(LOG('Indicator Data'!P167)&lt;BH$194,0,10-(BH$195-LOG('Indicator Data'!P167))/(BH$195-BH$194)*10))),1))</f>
        <v>x</v>
      </c>
      <c r="BI164" s="56" t="str">
        <f>IF(BH164="x","x",'Indicator Data'!P167/'Indicator Data'!$CK167)</f>
        <v>x</v>
      </c>
      <c r="BJ164" s="55" t="str">
        <f t="shared" si="262"/>
        <v>x</v>
      </c>
      <c r="BK164" s="55" t="str">
        <f t="shared" si="263"/>
        <v>x</v>
      </c>
      <c r="BL164" s="55">
        <f t="shared" si="264"/>
        <v>6.2</v>
      </c>
      <c r="BM164" s="55">
        <f>ROUND(IF('Indicator Data'!Q167=0,0,IF(LOG('Indicator Data'!Q167)&gt;BM$195,10,IF(LOG('Indicator Data'!Q167)&lt;BM$194,0,10-(BM$195-LOG('Indicator Data'!Q167))/(BM$195-BM$194)*10))),1)</f>
        <v>8.5</v>
      </c>
      <c r="BN164" s="55">
        <f>ROUND(IF('Indicator Data'!R167=0,0,IF(LOG('Indicator Data'!R167)&gt;BN$195,10,IF(LOG('Indicator Data'!R167)&lt;BN$194,0,10-(BN$195-LOG('Indicator Data'!R167))/(BN$195-BN$194)*10))),1)</f>
        <v>9.1999999999999993</v>
      </c>
      <c r="BO164" s="55">
        <f t="shared" si="265"/>
        <v>8.9666666666666668</v>
      </c>
      <c r="BP164" s="56">
        <f>'Indicator Data'!Q167/'Indicator Data'!$CK167</f>
        <v>0.40850845034754035</v>
      </c>
      <c r="BQ164" s="56">
        <f>'Indicator Data'!R167/'Indicator Data'!$CK167</f>
        <v>0.16909534083649311</v>
      </c>
      <c r="BR164" s="55">
        <f t="shared" si="307"/>
        <v>4.0999999999999996</v>
      </c>
      <c r="BS164" s="55">
        <f t="shared" si="308"/>
        <v>2.1</v>
      </c>
      <c r="BT164" s="55">
        <f t="shared" si="242"/>
        <v>2.7666666666666662</v>
      </c>
      <c r="BU164" s="55">
        <f t="shared" si="266"/>
        <v>6.9</v>
      </c>
      <c r="BV164" s="55">
        <f>ROUND(IF('Indicator Data'!S167=0,0,IF(LOG('Indicator Data'!S167)&gt;BV$195,10,IF(LOG('Indicator Data'!S167)&lt;BV$194,0,10-(BV$195-LOG('Indicator Data'!S167))/(BV$195-BV$194)*10))),1)</f>
        <v>8.6</v>
      </c>
      <c r="BW164" s="55">
        <f>ROUND(IF('Indicator Data'!T167=0,0,IF(LOG('Indicator Data'!T167)&gt;BW$195,10,IF(LOG('Indicator Data'!T167)&lt;BW$194,0,10-(BW$195-LOG('Indicator Data'!T167))/(BW$195-BW$194)*10))),1)</f>
        <v>0</v>
      </c>
      <c r="BX164" s="55">
        <f t="shared" si="267"/>
        <v>2.8666666666666667</v>
      </c>
      <c r="BY164" s="56">
        <f>'Indicator Data'!S167/'Indicator Data'!$CK167</f>
        <v>0.49313425253171539</v>
      </c>
      <c r="BZ164" s="56">
        <f>'Indicator Data'!T167/'Indicator Data'!$CK167</f>
        <v>0</v>
      </c>
      <c r="CA164" s="55">
        <f t="shared" si="309"/>
        <v>8.1999999999999993</v>
      </c>
      <c r="CB164" s="55">
        <f t="shared" si="310"/>
        <v>0</v>
      </c>
      <c r="CC164" s="55">
        <f t="shared" si="268"/>
        <v>2.7333333333333329</v>
      </c>
      <c r="CD164" s="55">
        <f t="shared" si="269"/>
        <v>2.8</v>
      </c>
      <c r="CE164" s="55">
        <f t="shared" si="270"/>
        <v>5.2</v>
      </c>
      <c r="CF164" s="55">
        <f>ROUND(IF('Indicator Data'!U167=0,0,IF(LOG('Indicator Data'!U167)&gt;CF$195,10,IF(LOG('Indicator Data'!U167)&lt;CF$194,0,10-(CF$195-LOG('Indicator Data'!U167))/(CF$195-CF$194)*10))),1)</f>
        <v>8.8000000000000007</v>
      </c>
      <c r="CG164" s="56">
        <f>'Indicator Data'!U167/'Indicator Data'!$CK167</f>
        <v>0.72227171935166223</v>
      </c>
      <c r="CH164" s="55">
        <f t="shared" si="311"/>
        <v>8</v>
      </c>
      <c r="CI164" s="55">
        <f t="shared" si="271"/>
        <v>8.4</v>
      </c>
      <c r="CJ164" s="55">
        <f>ROUND(IF('Indicator Data'!V167=0,0,IF(LOG('Indicator Data'!V167)&gt;CJ$195,10,IF(LOG('Indicator Data'!V167)&lt;CJ$194,0,10-(CJ$195-LOG('Indicator Data'!V167))/(CJ$195-CJ$194)*10))),1)</f>
        <v>9</v>
      </c>
      <c r="CK164" s="56">
        <f>IF('Indicator Data'!V167/'Indicator Data'!$CK167&gt;1,1,'Indicator Data'!V167/'Indicator Data'!$CK167)</f>
        <v>0.89692205120770907</v>
      </c>
      <c r="CL164" s="55">
        <f t="shared" si="312"/>
        <v>9</v>
      </c>
      <c r="CM164" s="55">
        <f t="shared" si="272"/>
        <v>9</v>
      </c>
      <c r="CN164" s="55">
        <f>ROUND(IF('Indicator Data'!W167=0,0,IF(LOG('Indicator Data'!W167)&gt;CN$195,10,IF(LOG('Indicator Data'!W167)&lt;CN$194,0,10-(CN$195-LOG('Indicator Data'!W167))/(CN$195-CN$194)*10))),1)</f>
        <v>9</v>
      </c>
      <c r="CO164" s="56">
        <f>'Indicator Data'!W167/'Indicator Data'!$CK167</f>
        <v>0.93796558610699887</v>
      </c>
      <c r="CP164" s="55">
        <f t="shared" si="313"/>
        <v>9.4</v>
      </c>
      <c r="CQ164" s="55">
        <f t="shared" si="273"/>
        <v>9.1999999999999993</v>
      </c>
      <c r="CR164" s="55">
        <f t="shared" si="314"/>
        <v>8.3000000000000007</v>
      </c>
      <c r="CS164" s="55">
        <f>IF('Indicator Data'!BZ167="No data","x",ROUND(IF('Indicator Data'!BZ167&gt;CS$195,0,IF('Indicator Data'!BZ167&lt;CS$194,10,(CS$195-'Indicator Data'!BZ167)/(CS$195-CS$194)*10)),1))</f>
        <v>0.5</v>
      </c>
      <c r="CT164" s="55">
        <f>IF('Indicator Data'!CA167="No data","x",ROUND(IF('Indicator Data'!CA167&gt;CT$195,0,IF('Indicator Data'!CA167&lt;CT$194,10,(CT$195-'Indicator Data'!CA167)/(CT$195-CT$194)*10)),1))</f>
        <v>1.8</v>
      </c>
      <c r="CU164" s="55" t="str">
        <f>IF('Indicator Data'!AC167="No data","x",ROUND(IF('Indicator Data'!AC167&gt;CU$195,0,IF('Indicator Data'!AC167&lt;CU$194,10,(CU$195-'Indicator Data'!AC167)/(CU$195-CU$194)*10)),1))</f>
        <v>x</v>
      </c>
      <c r="CV164" s="55">
        <f t="shared" si="315"/>
        <v>1.2</v>
      </c>
      <c r="CW164" s="55">
        <f>IF('Indicator Data'!X167="No data","x",ROUND(IF(LOG('Indicator Data'!X167)&gt;CW$195,10,IF(LOG('Indicator Data'!X167)&lt;CW$194,0,10-(CW$195-LOG('Indicator Data'!X167))/(CW$195-CW$194)*10)),1))</f>
        <v>8.5</v>
      </c>
      <c r="CX164" s="55">
        <f>IF('Indicator Data'!Y167="No data","x",ROUND(IF('Indicator Data'!Y167&gt;CX$195,10,IF('Indicator Data'!Y167&lt;CX$194,0,10-(CX$195-'Indicator Data'!Y167)/(CX$195-CX$194)*10)),1))</f>
        <v>3.1</v>
      </c>
      <c r="CY164" s="55">
        <f>IF('Indicator Data'!Z167="No data","x",ROUND(IF('Indicator Data'!Z167&gt;CY$195,10,IF('Indicator Data'!Z167&lt;CY$194,0,10-(CY$195-'Indicator Data'!Z167)/(CY$195-CY$194)*10)),1))</f>
        <v>1.8</v>
      </c>
      <c r="CZ164" s="55" t="str">
        <f>IF('Indicator Data'!AA167="No data","x",ROUND(IF('Indicator Data'!AA167&gt;CZ$195,10,IF('Indicator Data'!AA167&lt;CZ$194,0,10-(CZ$195-'Indicator Data'!AA167)/(CZ$195-CZ$194)*10)),1))</f>
        <v>x</v>
      </c>
      <c r="DA164" s="55">
        <f t="shared" si="274"/>
        <v>4.5</v>
      </c>
      <c r="DB164" s="55">
        <f t="shared" si="275"/>
        <v>3.4</v>
      </c>
      <c r="DC164" s="55" t="str">
        <f>IF('Indicator Data'!AF167="No data","x",ROUND(IF('Indicator Data'!AF167&gt;DC$195,10,IF('Indicator Data'!AF167&lt;DC$194,0,10-(DC$195-'Indicator Data'!AF167)/(DC$195-DC$194)*10)),1))</f>
        <v>x</v>
      </c>
      <c r="DD164" s="55">
        <f>IF('Indicator Data'!AG167="No data","x",ROUND(IF('Indicator Data'!AG167&gt;DD$195,10,IF('Indicator Data'!AG167&lt;DD$194,0,10-(DD$195-'Indicator Data'!AG167)/(DD$195-DD$194)*10)),1))</f>
        <v>1.9</v>
      </c>
      <c r="DE164" s="55">
        <f t="shared" si="276"/>
        <v>3.8</v>
      </c>
      <c r="DF164" s="55">
        <f>IF('Indicator Data'!AB167="No data","x",ROUND(IF('Indicator Data'!AB167&gt;DF$195,10,IF('Indicator Data'!AB167&lt;DF$194,0,10-(DF$195-'Indicator Data'!AB167)/(DF$195-DF$194)*10)),1))</f>
        <v>0.2</v>
      </c>
      <c r="DG164" s="55">
        <f t="shared" si="277"/>
        <v>0.8</v>
      </c>
      <c r="DH164" s="183">
        <f>IF('Indicator Data'!AD167="No data","x",'Indicator Data'!AD167/'Indicator Data'!$CJ167)</f>
        <v>1.7351557658710243E-4</v>
      </c>
      <c r="DI164" s="55">
        <f t="shared" si="278"/>
        <v>8.3000000000000007</v>
      </c>
      <c r="DJ164" s="55">
        <f>IF('Indicator Data'!AE167="No data","x",ROUND(IF('Indicator Data'!AE167&gt;DJ$195,0,IF('Indicator Data'!AE167&lt;DJ$194,10,(DJ$195-'Indicator Data'!AE167)/(DJ$195-DJ$194)*10)),1))</f>
        <v>8</v>
      </c>
      <c r="DK164" s="55">
        <f t="shared" si="279"/>
        <v>8.1999999999999993</v>
      </c>
      <c r="DL164" s="55">
        <f t="shared" si="280"/>
        <v>4.3</v>
      </c>
      <c r="DM164" s="57">
        <f t="shared" si="316"/>
        <v>5.9</v>
      </c>
      <c r="DN164" s="58">
        <f t="shared" si="317"/>
        <v>5.2</v>
      </c>
      <c r="DO164" s="55">
        <f>ROUND(IF('Indicator Data'!AH167=0,0,IF('Indicator Data'!AH167&gt;DO$195,10,IF('Indicator Data'!AH167&lt;DO$194,0,10-(DO$195-'Indicator Data'!AH167)/(DO$195-DO$194)*10))),1)</f>
        <v>2.7</v>
      </c>
      <c r="DP164" s="55">
        <f>ROUND(IF('Indicator Data'!AI167=0,0,IF(LOG('Indicator Data'!AI167)&gt;LOG(DP$195),10,IF(LOG('Indicator Data'!AI167)&lt;LOG(DP$194),0,10-(LOG(DP$195)-LOG('Indicator Data'!AI167))/(LOG(DP$195)-LOG(DP$194))*10))),1)</f>
        <v>5.4</v>
      </c>
      <c r="DQ164" s="57">
        <f t="shared" si="318"/>
        <v>4.2</v>
      </c>
      <c r="DR164" s="55">
        <f>'Indicator Data'!AJ167</f>
        <v>0</v>
      </c>
      <c r="DS164" s="55">
        <f>'Indicator Data'!AK167</f>
        <v>0</v>
      </c>
      <c r="DT164" s="57">
        <f t="shared" si="319"/>
        <v>0</v>
      </c>
      <c r="DU164" s="58">
        <f t="shared" si="320"/>
        <v>2.9</v>
      </c>
      <c r="DV164" s="15"/>
      <c r="DW164" s="103"/>
      <c r="DX164" s="4"/>
    </row>
    <row r="165" spans="1:128" x14ac:dyDescent="0.3">
      <c r="A165" s="122" t="str">
        <f>'Indicator Data'!A168</f>
        <v>Sudan</v>
      </c>
      <c r="B165" s="59" t="str">
        <f>'Indicator Data'!B168</f>
        <v>SDN</v>
      </c>
      <c r="C165" s="55">
        <f>ROUND(IF('Indicator Data'!C168=0,0.1,IF(LOG('Indicator Data'!C168)&gt;C$195,10,IF(LOG('Indicator Data'!C168)&lt;C$194,0,10-(C$195-LOG('Indicator Data'!C168))/(C$195-C$194)*10))),1)</f>
        <v>0.1</v>
      </c>
      <c r="D165" s="55">
        <f>ROUND(IF('Indicator Data'!D168=0,0.1,IF(LOG('Indicator Data'!D168)&gt;D$195,10,IF(LOG('Indicator Data'!D168)&lt;D$194,0,10-(D$195-LOG('Indicator Data'!D168))/(D$195-D$194)*10))),1)</f>
        <v>0.1</v>
      </c>
      <c r="E165" s="55">
        <f t="shared" si="281"/>
        <v>0.1</v>
      </c>
      <c r="F165" s="55">
        <f>IF('Indicator Data'!E168="No data",0.1,(ROUND(IF('Indicator Data'!E168=0,0,IF(LOG('Indicator Data'!E168)&gt;F$195,10,IF(LOG('Indicator Data'!E168)&lt;F$194,0,10-(F$195-LOG('Indicator Data'!E168))/(F$195-F$194)*10))),1)))</f>
        <v>9</v>
      </c>
      <c r="G165" s="55">
        <f>ROUND(IF('Indicator Data'!F168=0,0,IF(LOG('Indicator Data'!F168)&gt;G$195,10,IF(LOG('Indicator Data'!F168)&lt;G$194,0,10-(G$195-LOG('Indicator Data'!F168))/(G$195-G$194)*10))),1)</f>
        <v>0</v>
      </c>
      <c r="H165" s="55">
        <f>ROUND(IF('Indicator Data'!G168=0,0,IF(LOG('Indicator Data'!G168)&gt;H$195,10,IF(LOG('Indicator Data'!G168)&lt;H$194,0,10-(H$195-LOG('Indicator Data'!G168))/(H$195-H$194)*10))),1)</f>
        <v>0</v>
      </c>
      <c r="I165" s="55">
        <f>ROUND(IF('Indicator Data'!H168=0,0,IF(LOG('Indicator Data'!H168)&gt;I$195,10,IF(LOG('Indicator Data'!H168)&lt;I$194,0,10-(I$195-LOG('Indicator Data'!H168))/(I$195-I$194)*10))),1)</f>
        <v>0</v>
      </c>
      <c r="J165" s="55">
        <f t="shared" si="282"/>
        <v>0</v>
      </c>
      <c r="K165" s="55">
        <f>ROUND(IF('Indicator Data'!I168=0,0,IF(LOG('Indicator Data'!I168)&gt;K$195,10,IF(LOG('Indicator Data'!I168)&lt;K$194,0,10-(K$195-LOG('Indicator Data'!I168))/(K$195-K$194)*10))),1)</f>
        <v>0</v>
      </c>
      <c r="L165" s="55">
        <f t="shared" si="283"/>
        <v>0</v>
      </c>
      <c r="M165" s="55">
        <f>ROUND(IF('Indicator Data'!J168=0,0,IF(LOG('Indicator Data'!J168)&gt;M$195,10,IF(LOG('Indicator Data'!J168)&lt;M$194,0,10-(M$195-LOG('Indicator Data'!J168))/(M$195-M$194)*10))),1)</f>
        <v>10</v>
      </c>
      <c r="N165" s="56">
        <f>'Indicator Data'!C168/'Indicator Data'!$CK168</f>
        <v>0</v>
      </c>
      <c r="O165" s="56">
        <f>'Indicator Data'!D168/'Indicator Data'!$CK168</f>
        <v>0</v>
      </c>
      <c r="P165" s="56">
        <f>IF(F165=0.1,"x",'Indicator Data'!E168/'Indicator Data'!$CK168)</f>
        <v>9.5534556402667482E-3</v>
      </c>
      <c r="Q165" s="56">
        <f>'Indicator Data'!F168/'Indicator Data'!$CK168</f>
        <v>0</v>
      </c>
      <c r="R165" s="56">
        <f>'Indicator Data'!G168/'Indicator Data'!$CK168</f>
        <v>0</v>
      </c>
      <c r="S165" s="56">
        <f>'Indicator Data'!H168/'Indicator Data'!$CK168</f>
        <v>0</v>
      </c>
      <c r="T165" s="56">
        <f>'Indicator Data'!I168/'Indicator Data'!$CK168</f>
        <v>0</v>
      </c>
      <c r="U165" s="56">
        <f>'Indicator Data'!J168/'Indicator Data'!$CK168</f>
        <v>1.3342782199044077E-2</v>
      </c>
      <c r="V165" s="55">
        <f t="shared" si="284"/>
        <v>0</v>
      </c>
      <c r="W165" s="55">
        <f t="shared" si="285"/>
        <v>0</v>
      </c>
      <c r="X165" s="55">
        <f t="shared" si="286"/>
        <v>0</v>
      </c>
      <c r="Y165" s="55">
        <f t="shared" si="287"/>
        <v>6.4</v>
      </c>
      <c r="Z165" s="55">
        <f t="shared" si="288"/>
        <v>0</v>
      </c>
      <c r="AA165" s="55">
        <f t="shared" si="289"/>
        <v>0</v>
      </c>
      <c r="AB165" s="55">
        <f t="shared" si="290"/>
        <v>0</v>
      </c>
      <c r="AC165" s="55">
        <f t="shared" si="291"/>
        <v>0</v>
      </c>
      <c r="AD165" s="55">
        <f t="shared" si="292"/>
        <v>0</v>
      </c>
      <c r="AE165" s="55">
        <f t="shared" si="293"/>
        <v>0</v>
      </c>
      <c r="AF165" s="55">
        <f t="shared" si="294"/>
        <v>4.4000000000000004</v>
      </c>
      <c r="AG165" s="55">
        <f>ROUND(IF('Indicator Data'!K168=0,0,IF('Indicator Data'!K168&gt;AG$195,10,IF('Indicator Data'!K168&lt;AG$194,0,10-(AG$195-'Indicator Data'!K168)/(AG$195-AG$194)*10))),1)</f>
        <v>6.7</v>
      </c>
      <c r="AH165" s="55">
        <f t="shared" si="295"/>
        <v>0.1</v>
      </c>
      <c r="AI165" s="55">
        <f t="shared" si="296"/>
        <v>0.1</v>
      </c>
      <c r="AJ165" s="55">
        <f t="shared" si="297"/>
        <v>0</v>
      </c>
      <c r="AK165" s="55">
        <f t="shared" si="298"/>
        <v>0</v>
      </c>
      <c r="AL165" s="55">
        <f t="shared" si="299"/>
        <v>0</v>
      </c>
      <c r="AM165" s="55">
        <f t="shared" si="300"/>
        <v>0</v>
      </c>
      <c r="AN165" s="55">
        <f t="shared" si="301"/>
        <v>8.4</v>
      </c>
      <c r="AO165" s="182">
        <f t="shared" si="302"/>
        <v>0.1</v>
      </c>
      <c r="AP165" s="182">
        <f t="shared" si="255"/>
        <v>8</v>
      </c>
      <c r="AQ165" s="182">
        <f t="shared" si="303"/>
        <v>0</v>
      </c>
      <c r="AR165" s="182">
        <f t="shared" si="304"/>
        <v>0</v>
      </c>
      <c r="AS165" s="55">
        <f t="shared" si="305"/>
        <v>7.6</v>
      </c>
      <c r="AT165" s="55">
        <f>IF('Indicator Data'!L168="No data","x",IF('Indicator Data'!CL168&lt;1000,"x",ROUND((IF('Indicator Data'!L168&gt;AT$195,10,IF('Indicator Data'!L168&lt;AT$194,0,10-(AT$195-'Indicator Data'!L168)/(AT$195-AT$194)*10))),1)))</f>
        <v>6.1</v>
      </c>
      <c r="AU165" s="182">
        <f t="shared" si="306"/>
        <v>6.9</v>
      </c>
      <c r="AV165" s="55">
        <f>IF('Indicator Data'!M168="No data","x",ROUND(IF('Indicator Data'!M168=0,0,IF(LOG('Indicator Data'!M168)&gt;AV$195,10,IF(LOG('Indicator Data'!M168)&lt;AV$194,0,10-(AV$195-LOG('Indicator Data'!M168))/(AV$195-AV$194)*10))),1))</f>
        <v>9.1999999999999993</v>
      </c>
      <c r="AW165" s="56">
        <f>IF(AV165="x","x",'Indicator Data'!M168/'Indicator Data'!$CK168)</f>
        <v>0.638855191509348</v>
      </c>
      <c r="AX165" s="55">
        <f t="shared" si="256"/>
        <v>7.1</v>
      </c>
      <c r="AY165" s="55">
        <f t="shared" si="257"/>
        <v>8.3000000000000007</v>
      </c>
      <c r="AZ165" s="55">
        <f>IF('Indicator Data'!N168="No data","x",ROUND(IF('Indicator Data'!N168=0,0,IF(LOG('Indicator Data'!N168)&gt;AZ$195,10,IF(LOG('Indicator Data'!N168)&lt;AZ$194,0,10-(AZ$195-LOG('Indicator Data'!N168))/(AZ$195-AZ$194)*10))),1))</f>
        <v>0</v>
      </c>
      <c r="BA165" s="56">
        <f>IF(AZ165="x","x",'Indicator Data'!N168/'Indicator Data'!$CK168)</f>
        <v>0</v>
      </c>
      <c r="BB165" s="55">
        <f t="shared" si="258"/>
        <v>0</v>
      </c>
      <c r="BC165" s="55">
        <f t="shared" si="259"/>
        <v>0</v>
      </c>
      <c r="BD165" s="55">
        <f>IF('Indicator Data'!O168="No data","x",ROUND(IF('Indicator Data'!O168=0,0,IF(LOG('Indicator Data'!O168)&gt;BD$195,10,IF(LOG('Indicator Data'!O168)&lt;BD$194,0,10-(BD$195-LOG('Indicator Data'!O168))/(BD$195-BD$194)*10))),1))</f>
        <v>0</v>
      </c>
      <c r="BE165" s="56">
        <f>IF(BD165="x","x",'Indicator Data'!O168/'Indicator Data'!$CK168)</f>
        <v>0</v>
      </c>
      <c r="BF165" s="55">
        <f t="shared" si="260"/>
        <v>0</v>
      </c>
      <c r="BG165" s="55">
        <f t="shared" si="261"/>
        <v>0</v>
      </c>
      <c r="BH165" s="55">
        <f>IF('Indicator Data'!P168="No data","x",ROUND(IF('Indicator Data'!P168=0,0,IF(LOG('Indicator Data'!P168)&gt;BH$195,10,IF(LOG('Indicator Data'!P168)&lt;BH$194,0,10-(BH$195-LOG('Indicator Data'!P168))/(BH$195-BH$194)*10))),1))</f>
        <v>0</v>
      </c>
      <c r="BI165" s="56">
        <f>IF(BH165="x","x",'Indicator Data'!P168/'Indicator Data'!$CK168)</f>
        <v>0</v>
      </c>
      <c r="BJ165" s="55">
        <f t="shared" si="262"/>
        <v>0</v>
      </c>
      <c r="BK165" s="55">
        <f t="shared" si="263"/>
        <v>0</v>
      </c>
      <c r="BL165" s="55">
        <f t="shared" si="264"/>
        <v>3.2</v>
      </c>
      <c r="BM165" s="55">
        <f>ROUND(IF('Indicator Data'!Q168=0,0,IF(LOG('Indicator Data'!Q168)&gt;BM$195,10,IF(LOG('Indicator Data'!Q168)&lt;BM$194,0,10-(BM$195-LOG('Indicator Data'!Q168))/(BM$195-BM$194)*10))),1)</f>
        <v>9.4</v>
      </c>
      <c r="BN165" s="55">
        <f>ROUND(IF('Indicator Data'!R168=0,0,IF(LOG('Indicator Data'!R168)&gt;BN$195,10,IF(LOG('Indicator Data'!R168)&lt;BN$194,0,10-(BN$195-LOG('Indicator Data'!R168))/(BN$195-BN$194)*10))),1)</f>
        <v>7.3</v>
      </c>
      <c r="BO165" s="55">
        <f t="shared" si="265"/>
        <v>8</v>
      </c>
      <c r="BP165" s="56">
        <f>'Indicator Data'!Q168/'Indicator Data'!$CK168</f>
        <v>0.99113126101144244</v>
      </c>
      <c r="BQ165" s="56">
        <f>'Indicator Data'!R168/'Indicator Data'!$CK168</f>
        <v>5.7219528922536353E-3</v>
      </c>
      <c r="BR165" s="55">
        <f t="shared" si="307"/>
        <v>9.9</v>
      </c>
      <c r="BS165" s="55">
        <f t="shared" si="308"/>
        <v>0.1</v>
      </c>
      <c r="BT165" s="55">
        <f t="shared" si="242"/>
        <v>3.3666666666666667</v>
      </c>
      <c r="BU165" s="55">
        <f t="shared" si="266"/>
        <v>6.2</v>
      </c>
      <c r="BV165" s="55">
        <f>ROUND(IF('Indicator Data'!S168=0,0,IF(LOG('Indicator Data'!S168)&gt;BV$195,10,IF(LOG('Indicator Data'!S168)&lt;BV$194,0,10-(BV$195-LOG('Indicator Data'!S168))/(BV$195-BV$194)*10))),1)</f>
        <v>8.3000000000000007</v>
      </c>
      <c r="BW165" s="55">
        <f>ROUND(IF('Indicator Data'!T168=0,0,IF(LOG('Indicator Data'!T168)&gt;BW$195,10,IF(LOG('Indicator Data'!T168)&lt;BW$194,0,10-(BW$195-LOG('Indicator Data'!T168))/(BW$195-BW$194)*10))),1)</f>
        <v>9.3000000000000007</v>
      </c>
      <c r="BX165" s="55">
        <f t="shared" si="267"/>
        <v>8.9666666666666668</v>
      </c>
      <c r="BY165" s="56">
        <f>'Indicator Data'!S168/'Indicator Data'!$CK168</f>
        <v>0.15036889604483339</v>
      </c>
      <c r="BZ165" s="56">
        <f>'Indicator Data'!T168/'Indicator Data'!$CK168</f>
        <v>0.84648431785886269</v>
      </c>
      <c r="CA165" s="55">
        <f t="shared" si="309"/>
        <v>2.5</v>
      </c>
      <c r="CB165" s="55">
        <f t="shared" si="310"/>
        <v>8.5</v>
      </c>
      <c r="CC165" s="55">
        <f t="shared" si="268"/>
        <v>6.5</v>
      </c>
      <c r="CD165" s="55">
        <f t="shared" si="269"/>
        <v>8</v>
      </c>
      <c r="CE165" s="55">
        <f t="shared" si="270"/>
        <v>7.2</v>
      </c>
      <c r="CF165" s="55">
        <f>ROUND(IF('Indicator Data'!U168=0,0,IF(LOG('Indicator Data'!U168)&gt;CF$195,10,IF(LOG('Indicator Data'!U168)&lt;CF$194,0,10-(CF$195-LOG('Indicator Data'!U168))/(CF$195-CF$194)*10))),1)</f>
        <v>8.6</v>
      </c>
      <c r="CG165" s="56">
        <f>'Indicator Data'!U168/'Indicator Data'!$CK168</f>
        <v>0.27973718819512794</v>
      </c>
      <c r="CH165" s="55">
        <f t="shared" si="311"/>
        <v>3.1</v>
      </c>
      <c r="CI165" s="55">
        <f t="shared" si="271"/>
        <v>6.6</v>
      </c>
      <c r="CJ165" s="55">
        <f>ROUND(IF('Indicator Data'!V168=0,0,IF(LOG('Indicator Data'!V168)&gt;CJ$195,10,IF(LOG('Indicator Data'!V168)&lt;CJ$194,0,10-(CJ$195-LOG('Indicator Data'!V168))/(CJ$195-CJ$194)*10))),1)</f>
        <v>9.4</v>
      </c>
      <c r="CK165" s="56">
        <f>IF('Indicator Data'!V168/'Indicator Data'!$CK168&gt;1,1,'Indicator Data'!V168/'Indicator Data'!$CK168)</f>
        <v>0.94971555037375222</v>
      </c>
      <c r="CL165" s="55">
        <f t="shared" si="312"/>
        <v>9.5</v>
      </c>
      <c r="CM165" s="55">
        <f t="shared" si="272"/>
        <v>9.5</v>
      </c>
      <c r="CN165" s="55">
        <f>ROUND(IF('Indicator Data'!W168=0,0,IF(LOG('Indicator Data'!W168)&gt;CN$195,10,IF(LOG('Indicator Data'!W168)&lt;CN$194,0,10-(CN$195-LOG('Indicator Data'!W168))/(CN$195-CN$194)*10))),1)</f>
        <v>8.6999999999999993</v>
      </c>
      <c r="CO165" s="56">
        <f>'Indicator Data'!W168/'Indicator Data'!$CK168</f>
        <v>0.32323777875502785</v>
      </c>
      <c r="CP165" s="55">
        <f t="shared" si="313"/>
        <v>3.2</v>
      </c>
      <c r="CQ165" s="55">
        <f t="shared" si="273"/>
        <v>6.7</v>
      </c>
      <c r="CR165" s="55">
        <f t="shared" si="314"/>
        <v>7.8</v>
      </c>
      <c r="CS165" s="55">
        <f>IF('Indicator Data'!BZ168="No data","x",ROUND(IF('Indicator Data'!BZ168&gt;CS$195,0,IF('Indicator Data'!BZ168&lt;CS$194,10,(CS$195-'Indicator Data'!BZ168)/(CS$195-CS$194)*10)),1))</f>
        <v>7</v>
      </c>
      <c r="CT165" s="55">
        <f>IF('Indicator Data'!CA168="No data","x",ROUND(IF('Indicator Data'!CA168&gt;CT$195,0,IF('Indicator Data'!CA168&lt;CT$194,10,(CT$195-'Indicator Data'!CA168)/(CT$195-CT$194)*10)),1))</f>
        <v>6.6</v>
      </c>
      <c r="CU165" s="55">
        <f>IF('Indicator Data'!AC168="No data","x",ROUND(IF('Indicator Data'!AC168&gt;CU$195,0,IF('Indicator Data'!AC168&lt;CU$194,10,(CU$195-'Indicator Data'!AC168)/(CU$195-CU$194)*10)),1))</f>
        <v>7.7</v>
      </c>
      <c r="CV165" s="55">
        <f t="shared" si="315"/>
        <v>7.1</v>
      </c>
      <c r="CW165" s="55">
        <f>IF('Indicator Data'!X168="No data","x",ROUND(IF(LOG('Indicator Data'!X168)&gt;CW$195,10,IF(LOG('Indicator Data'!X168)&lt;CW$194,0,10-(CW$195-LOG('Indicator Data'!X168))/(CW$195-CW$194)*10)),1))</f>
        <v>4.2</v>
      </c>
      <c r="CX165" s="55">
        <f>IF('Indicator Data'!Y168="No data","x",ROUND(IF('Indicator Data'!Y168&gt;CX$195,10,IF('Indicator Data'!Y168&lt;CX$194,0,10-(CX$195-'Indicator Data'!Y168)/(CX$195-CX$194)*10)),1))</f>
        <v>6.4</v>
      </c>
      <c r="CY165" s="55">
        <f>IF('Indicator Data'!Z168="No data","x",ROUND(IF('Indicator Data'!Z168&gt;CY$195,10,IF('Indicator Data'!Z168&lt;CY$194,0,10-(CY$195-'Indicator Data'!Z168)/(CY$195-CY$194)*10)),1))</f>
        <v>3.5</v>
      </c>
      <c r="CZ165" s="55">
        <f>IF('Indicator Data'!AA168="No data","x",ROUND(IF('Indicator Data'!AA168&gt;CZ$195,10,IF('Indicator Data'!AA168&lt;CZ$194,0,10-(CZ$195-'Indicator Data'!AA168)/(CZ$195-CZ$194)*10)),1))</f>
        <v>9</v>
      </c>
      <c r="DA165" s="55">
        <f t="shared" si="274"/>
        <v>5.8</v>
      </c>
      <c r="DB165" s="55">
        <f t="shared" si="275"/>
        <v>6.2</v>
      </c>
      <c r="DC165" s="55">
        <f>IF('Indicator Data'!AF168="No data","x",ROUND(IF('Indicator Data'!AF168&gt;DC$195,10,IF('Indicator Data'!AF168&lt;DC$194,0,10-(DC$195-'Indicator Data'!AF168)/(DC$195-DC$194)*10)),1))</f>
        <v>10</v>
      </c>
      <c r="DD165" s="55">
        <f>IF('Indicator Data'!AG168="No data","x",ROUND(IF('Indicator Data'!AG168&gt;DD$195,10,IF('Indicator Data'!AG168&lt;DD$194,0,10-(DD$195-'Indicator Data'!AG168)/(DD$195-DD$194)*10)),1))</f>
        <v>6.4</v>
      </c>
      <c r="DE165" s="55">
        <f t="shared" si="276"/>
        <v>6.6</v>
      </c>
      <c r="DF165" s="55">
        <f>IF('Indicator Data'!AB168="No data","x",ROUND(IF('Indicator Data'!AB168&gt;DF$195,10,IF('Indicator Data'!AB168&lt;DF$194,0,10-(DF$195-'Indicator Data'!AB168)/(DF$195-DF$194)*10)),1))</f>
        <v>8.1</v>
      </c>
      <c r="DG165" s="55">
        <f t="shared" si="277"/>
        <v>7.4</v>
      </c>
      <c r="DH165" s="183">
        <f>IF('Indicator Data'!AD168="No data","x",'Indicator Data'!AD168/'Indicator Data'!$CJ168)</f>
        <v>2.8047400386941077E-4</v>
      </c>
      <c r="DI165" s="55">
        <f t="shared" si="278"/>
        <v>7.2</v>
      </c>
      <c r="DJ165" s="55">
        <f>IF('Indicator Data'!AE168="No data","x",ROUND(IF('Indicator Data'!AE168&gt;DJ$195,0,IF('Indicator Data'!AE168&lt;DJ$194,10,(DJ$195-'Indicator Data'!AE168)/(DJ$195-DJ$194)*10)),1))</f>
        <v>2</v>
      </c>
      <c r="DK165" s="55">
        <f t="shared" si="279"/>
        <v>4.5999999999999996</v>
      </c>
      <c r="DL165" s="55">
        <f t="shared" si="280"/>
        <v>6.2</v>
      </c>
      <c r="DM165" s="57">
        <f t="shared" si="316"/>
        <v>6.1</v>
      </c>
      <c r="DN165" s="58">
        <f t="shared" si="317"/>
        <v>4.4000000000000004</v>
      </c>
      <c r="DO165" s="55">
        <f>ROUND(IF('Indicator Data'!AH168=0,0,IF('Indicator Data'!AH168&gt;DO$195,10,IF('Indicator Data'!AH168&lt;DO$194,0,10-(DO$195-'Indicator Data'!AH168)/(DO$195-DO$194)*10))),1)</f>
        <v>10</v>
      </c>
      <c r="DP165" s="55">
        <f>ROUND(IF('Indicator Data'!AI168=0,0,IF(LOG('Indicator Data'!AI168)&gt;LOG(DP$195),10,IF(LOG('Indicator Data'!AI168)&lt;LOG(DP$194),0,10-(LOG(DP$195)-LOG('Indicator Data'!AI168))/(LOG(DP$195)-LOG(DP$194))*10))),1)</f>
        <v>9.9</v>
      </c>
      <c r="DQ165" s="57">
        <f t="shared" si="318"/>
        <v>10</v>
      </c>
      <c r="DR165" s="55">
        <f>'Indicator Data'!AJ168</f>
        <v>4</v>
      </c>
      <c r="DS165" s="55">
        <f>'Indicator Data'!AK168</f>
        <v>4</v>
      </c>
      <c r="DT165" s="57">
        <f t="shared" si="319"/>
        <v>8</v>
      </c>
      <c r="DU165" s="58">
        <f t="shared" si="320"/>
        <v>8</v>
      </c>
      <c r="DV165" s="15"/>
      <c r="DW165" s="103"/>
      <c r="DX165" s="4"/>
    </row>
    <row r="166" spans="1:128" x14ac:dyDescent="0.3">
      <c r="A166" s="122" t="str">
        <f>'Indicator Data'!A169</f>
        <v>Suriname</v>
      </c>
      <c r="B166" s="59" t="str">
        <f>'Indicator Data'!B169</f>
        <v>SUR</v>
      </c>
      <c r="C166" s="55">
        <f>ROUND(IF('Indicator Data'!C169=0,0.1,IF(LOG('Indicator Data'!C169)&gt;C$195,10,IF(LOG('Indicator Data'!C169)&lt;C$194,0,10-(C$195-LOG('Indicator Data'!C169))/(C$195-C$194)*10))),1)</f>
        <v>0.1</v>
      </c>
      <c r="D166" s="55">
        <f>ROUND(IF('Indicator Data'!D169=0,0.1,IF(LOG('Indicator Data'!D169)&gt;D$195,10,IF(LOG('Indicator Data'!D169)&lt;D$194,0,10-(D$195-LOG('Indicator Data'!D169))/(D$195-D$194)*10))),1)</f>
        <v>0.1</v>
      </c>
      <c r="E166" s="55">
        <f t="shared" si="281"/>
        <v>0.1</v>
      </c>
      <c r="F166" s="55">
        <f>IF('Indicator Data'!E169="No data",0.1,(ROUND(IF('Indicator Data'!E169=0,0,IF(LOG('Indicator Data'!E169)&gt;F$195,10,IF(LOG('Indicator Data'!E169)&lt;F$194,0,10-(F$195-LOG('Indicator Data'!E169))/(F$195-F$194)*10))),1)))</f>
        <v>5.4</v>
      </c>
      <c r="G166" s="55">
        <f>ROUND(IF('Indicator Data'!F169=0,0,IF(LOG('Indicator Data'!F169)&gt;G$195,10,IF(LOG('Indicator Data'!F169)&lt;G$194,0,10-(G$195-LOG('Indicator Data'!F169))/(G$195-G$194)*10))),1)</f>
        <v>1.9</v>
      </c>
      <c r="H166" s="55">
        <f>ROUND(IF('Indicator Data'!G169=0,0,IF(LOG('Indicator Data'!G169)&gt;H$195,10,IF(LOG('Indicator Data'!G169)&lt;H$194,0,10-(H$195-LOG('Indicator Data'!G169))/(H$195-H$194)*10))),1)</f>
        <v>0</v>
      </c>
      <c r="I166" s="55">
        <f>ROUND(IF('Indicator Data'!H169=0,0,IF(LOG('Indicator Data'!H169)&gt;I$195,10,IF(LOG('Indicator Data'!H169)&lt;I$194,0,10-(I$195-LOG('Indicator Data'!H169))/(I$195-I$194)*10))),1)</f>
        <v>0</v>
      </c>
      <c r="J166" s="55">
        <f t="shared" si="282"/>
        <v>0</v>
      </c>
      <c r="K166" s="55">
        <f>ROUND(IF('Indicator Data'!I169=0,0,IF(LOG('Indicator Data'!I169)&gt;K$195,10,IF(LOG('Indicator Data'!I169)&lt;K$194,0,10-(K$195-LOG('Indicator Data'!I169))/(K$195-K$194)*10))),1)</f>
        <v>0</v>
      </c>
      <c r="L166" s="55">
        <f t="shared" si="283"/>
        <v>0</v>
      </c>
      <c r="M166" s="55">
        <f>ROUND(IF('Indicator Data'!J169=0,0,IF(LOG('Indicator Data'!J169)&gt;M$195,10,IF(LOG('Indicator Data'!J169)&lt;M$194,0,10-(M$195-LOG('Indicator Data'!J169))/(M$195-M$194)*10))),1)</f>
        <v>0</v>
      </c>
      <c r="N166" s="56">
        <f>'Indicator Data'!C169/'Indicator Data'!$CK169</f>
        <v>0</v>
      </c>
      <c r="O166" s="56">
        <f>'Indicator Data'!D169/'Indicator Data'!$CK169</f>
        <v>0</v>
      </c>
      <c r="P166" s="56">
        <f>IF(F166=0.1,"x",'Indicator Data'!E169/'Indicator Data'!$CK169)</f>
        <v>2.7647051494326703E-2</v>
      </c>
      <c r="Q166" s="56">
        <f>'Indicator Data'!F169/'Indicator Data'!$CK169</f>
        <v>2.6211400482511272E-7</v>
      </c>
      <c r="R166" s="56">
        <f>'Indicator Data'!G169/'Indicator Data'!$CK169</f>
        <v>0</v>
      </c>
      <c r="S166" s="56">
        <f>'Indicator Data'!H169/'Indicator Data'!$CK169</f>
        <v>0</v>
      </c>
      <c r="T166" s="56">
        <f>'Indicator Data'!I169/'Indicator Data'!$CK169</f>
        <v>0</v>
      </c>
      <c r="U166" s="56">
        <f>'Indicator Data'!J169/'Indicator Data'!$CK169</f>
        <v>0</v>
      </c>
      <c r="V166" s="55">
        <f t="shared" si="284"/>
        <v>0</v>
      </c>
      <c r="W166" s="55">
        <f t="shared" si="285"/>
        <v>0</v>
      </c>
      <c r="X166" s="55">
        <f t="shared" si="286"/>
        <v>0</v>
      </c>
      <c r="Y166" s="55">
        <f t="shared" si="287"/>
        <v>10</v>
      </c>
      <c r="Z166" s="55">
        <f t="shared" si="288"/>
        <v>4.3</v>
      </c>
      <c r="AA166" s="55">
        <f t="shared" si="289"/>
        <v>0</v>
      </c>
      <c r="AB166" s="55">
        <f t="shared" si="290"/>
        <v>0</v>
      </c>
      <c r="AC166" s="55">
        <f t="shared" si="291"/>
        <v>0</v>
      </c>
      <c r="AD166" s="55">
        <f t="shared" si="292"/>
        <v>0</v>
      </c>
      <c r="AE166" s="55">
        <f t="shared" si="293"/>
        <v>0</v>
      </c>
      <c r="AF166" s="55">
        <f t="shared" si="294"/>
        <v>0</v>
      </c>
      <c r="AG166" s="55">
        <f>ROUND(IF('Indicator Data'!K169=0,0,IF('Indicator Data'!K169&gt;AG$195,10,IF('Indicator Data'!K169&lt;AG$194,0,10-(AG$195-'Indicator Data'!K169)/(AG$195-AG$194)*10))),1)</f>
        <v>0</v>
      </c>
      <c r="AH166" s="55">
        <f t="shared" si="295"/>
        <v>0.1</v>
      </c>
      <c r="AI166" s="55">
        <f t="shared" si="296"/>
        <v>0.1</v>
      </c>
      <c r="AJ166" s="55">
        <f t="shared" si="297"/>
        <v>0</v>
      </c>
      <c r="AK166" s="55">
        <f t="shared" si="298"/>
        <v>0</v>
      </c>
      <c r="AL166" s="55">
        <f t="shared" si="299"/>
        <v>0</v>
      </c>
      <c r="AM166" s="55">
        <f t="shared" si="300"/>
        <v>0</v>
      </c>
      <c r="AN166" s="55">
        <f t="shared" si="301"/>
        <v>0</v>
      </c>
      <c r="AO166" s="182">
        <f t="shared" si="302"/>
        <v>0.1</v>
      </c>
      <c r="AP166" s="182">
        <f t="shared" si="255"/>
        <v>8.6</v>
      </c>
      <c r="AQ166" s="182">
        <f t="shared" si="303"/>
        <v>3.2</v>
      </c>
      <c r="AR166" s="182">
        <f t="shared" si="304"/>
        <v>0</v>
      </c>
      <c r="AS166" s="55">
        <f t="shared" si="305"/>
        <v>0</v>
      </c>
      <c r="AT166" s="55">
        <f>IF('Indicator Data'!L169="No data","x",IF('Indicator Data'!CL169&lt;1000,"x",ROUND((IF('Indicator Data'!L169&gt;AT$195,10,IF('Indicator Data'!L169&lt;AT$194,0,10-(AT$195-'Indicator Data'!L169)/(AT$195-AT$194)*10))),1)))</f>
        <v>3</v>
      </c>
      <c r="AU166" s="182">
        <f t="shared" si="306"/>
        <v>1.5</v>
      </c>
      <c r="AV166" s="55" t="str">
        <f>IF('Indicator Data'!M169="No data","x",ROUND(IF('Indicator Data'!M169=0,0,IF(LOG('Indicator Data'!M169)&gt;AV$195,10,IF(LOG('Indicator Data'!M169)&lt;AV$194,0,10-(AV$195-LOG('Indicator Data'!M169))/(AV$195-AV$194)*10))),1))</f>
        <v>x</v>
      </c>
      <c r="AW166" s="56" t="str">
        <f>IF(AV166="x","x",'Indicator Data'!M169/'Indicator Data'!$CK169)</f>
        <v>x</v>
      </c>
      <c r="AX166" s="55" t="str">
        <f t="shared" si="256"/>
        <v>x</v>
      </c>
      <c r="AY166" s="55" t="str">
        <f t="shared" si="257"/>
        <v>x</v>
      </c>
      <c r="AZ166" s="55" t="str">
        <f>IF('Indicator Data'!N169="No data","x",ROUND(IF('Indicator Data'!N169=0,0,IF(LOG('Indicator Data'!N169)&gt;AZ$195,10,IF(LOG('Indicator Data'!N169)&lt;AZ$194,0,10-(AZ$195-LOG('Indicator Data'!N169))/(AZ$195-AZ$194)*10))),1))</f>
        <v>x</v>
      </c>
      <c r="BA166" s="56" t="str">
        <f>IF(AZ166="x","x",'Indicator Data'!N169/'Indicator Data'!$CK169)</f>
        <v>x</v>
      </c>
      <c r="BB166" s="55" t="str">
        <f t="shared" si="258"/>
        <v>x</v>
      </c>
      <c r="BC166" s="55" t="str">
        <f t="shared" si="259"/>
        <v>x</v>
      </c>
      <c r="BD166" s="55" t="str">
        <f>IF('Indicator Data'!O169="No data","x",ROUND(IF('Indicator Data'!O169=0,0,IF(LOG('Indicator Data'!O169)&gt;BD$195,10,IF(LOG('Indicator Data'!O169)&lt;BD$194,0,10-(BD$195-LOG('Indicator Data'!O169))/(BD$195-BD$194)*10))),1))</f>
        <v>x</v>
      </c>
      <c r="BE166" s="56" t="str">
        <f>IF(BD166="x","x",'Indicator Data'!O169/'Indicator Data'!$CK169)</f>
        <v>x</v>
      </c>
      <c r="BF166" s="55" t="str">
        <f t="shared" si="260"/>
        <v>x</v>
      </c>
      <c r="BG166" s="55" t="str">
        <f t="shared" si="261"/>
        <v>x</v>
      </c>
      <c r="BH166" s="55" t="str">
        <f>IF('Indicator Data'!P169="No data","x",ROUND(IF('Indicator Data'!P169=0,0,IF(LOG('Indicator Data'!P169)&gt;BH$195,10,IF(LOG('Indicator Data'!P169)&lt;BH$194,0,10-(BH$195-LOG('Indicator Data'!P169))/(BH$195-BH$194)*10))),1))</f>
        <v>x</v>
      </c>
      <c r="BI166" s="56" t="str">
        <f>IF(BH166="x","x",'Indicator Data'!P169/'Indicator Data'!$CK169)</f>
        <v>x</v>
      </c>
      <c r="BJ166" s="55" t="str">
        <f t="shared" si="262"/>
        <v>x</v>
      </c>
      <c r="BK166" s="55" t="str">
        <f t="shared" si="263"/>
        <v>x</v>
      </c>
      <c r="BL166" s="55" t="str">
        <f t="shared" si="264"/>
        <v>x</v>
      </c>
      <c r="BM166" s="55">
        <f>ROUND(IF('Indicator Data'!Q169=0,0,IF(LOG('Indicator Data'!Q169)&gt;BM$195,10,IF(LOG('Indicator Data'!Q169)&lt;BM$194,0,10-(BM$195-LOG('Indicator Data'!Q169))/(BM$195-BM$194)*10))),1)</f>
        <v>0</v>
      </c>
      <c r="BN166" s="55">
        <f>ROUND(IF('Indicator Data'!R169=0,0,IF(LOG('Indicator Data'!R169)&gt;BN$195,10,IF(LOG('Indicator Data'!R169)&lt;BN$194,0,10-(BN$195-LOG('Indicator Data'!R169))/(BN$195-BN$194)*10))),1)</f>
        <v>6.1</v>
      </c>
      <c r="BO166" s="55">
        <f t="shared" si="265"/>
        <v>4.0666666666666664</v>
      </c>
      <c r="BP166" s="56">
        <f>'Indicator Data'!Q169/'Indicator Data'!$CK169</f>
        <v>0</v>
      </c>
      <c r="BQ166" s="56">
        <f>'Indicator Data'!R169/'Indicator Data'!$CK169</f>
        <v>8.3697431836514694E-2</v>
      </c>
      <c r="BR166" s="55">
        <f t="shared" si="307"/>
        <v>0</v>
      </c>
      <c r="BS166" s="55">
        <f t="shared" si="308"/>
        <v>1</v>
      </c>
      <c r="BT166" s="55">
        <f t="shared" si="242"/>
        <v>0.66666666666666663</v>
      </c>
      <c r="BU166" s="55">
        <f t="shared" si="266"/>
        <v>2.5</v>
      </c>
      <c r="BV166" s="55">
        <f>ROUND(IF('Indicator Data'!S169=0,0,IF(LOG('Indicator Data'!S169)&gt;BV$195,10,IF(LOG('Indicator Data'!S169)&lt;BV$194,0,10-(BV$195-LOG('Indicator Data'!S169))/(BV$195-BV$194)*10))),1)</f>
        <v>0</v>
      </c>
      <c r="BW166" s="55">
        <f>ROUND(IF('Indicator Data'!T169=0,0,IF(LOG('Indicator Data'!T169)&gt;BW$195,10,IF(LOG('Indicator Data'!T169)&lt;BW$194,0,10-(BW$195-LOG('Indicator Data'!T169))/(BW$195-BW$194)*10))),1)</f>
        <v>5.2</v>
      </c>
      <c r="BX166" s="55">
        <f t="shared" si="267"/>
        <v>3.4666666666666668</v>
      </c>
      <c r="BY166" s="56">
        <f>'Indicator Data'!S169/'Indicator Data'!$CK169</f>
        <v>0</v>
      </c>
      <c r="BZ166" s="56">
        <f>'Indicator Data'!T169/'Indicator Data'!$CK169</f>
        <v>8.3697431836514694E-2</v>
      </c>
      <c r="CA166" s="55">
        <f t="shared" si="309"/>
        <v>0</v>
      </c>
      <c r="CB166" s="55">
        <f t="shared" si="310"/>
        <v>0.8</v>
      </c>
      <c r="CC166" s="55">
        <f t="shared" si="268"/>
        <v>0.53333333333333333</v>
      </c>
      <c r="CD166" s="55">
        <f t="shared" si="269"/>
        <v>2.1</v>
      </c>
      <c r="CE166" s="55">
        <f t="shared" si="270"/>
        <v>2.2999999999999998</v>
      </c>
      <c r="CF166" s="55">
        <f>ROUND(IF('Indicator Data'!U169=0,0,IF(LOG('Indicator Data'!U169)&gt;CF$195,10,IF(LOG('Indicator Data'!U169)&lt;CF$194,0,10-(CF$195-LOG('Indicator Data'!U169))/(CF$195-CF$194)*10))),1)</f>
        <v>6.8</v>
      </c>
      <c r="CG166" s="56">
        <f>'Indicator Data'!U169/'Indicator Data'!$CK169</f>
        <v>0.99616058359129411</v>
      </c>
      <c r="CH166" s="55">
        <f t="shared" si="311"/>
        <v>10</v>
      </c>
      <c r="CI166" s="55">
        <f t="shared" si="271"/>
        <v>8.9</v>
      </c>
      <c r="CJ166" s="55">
        <f>ROUND(IF('Indicator Data'!V169=0,0,IF(LOG('Indicator Data'!V169)&gt;CJ$195,10,IF(LOG('Indicator Data'!V169)&lt;CJ$194,0,10-(CJ$195-LOG('Indicator Data'!V169))/(CJ$195-CJ$194)*10))),1)</f>
        <v>6.8</v>
      </c>
      <c r="CK166" s="56">
        <f>IF('Indicator Data'!V169/'Indicator Data'!$CK169&gt;1,1,'Indicator Data'!V169/'Indicator Data'!$CK169)</f>
        <v>0.98095136872241573</v>
      </c>
      <c r="CL166" s="55">
        <f t="shared" si="312"/>
        <v>9.8000000000000007</v>
      </c>
      <c r="CM166" s="55">
        <f t="shared" si="272"/>
        <v>8.6999999999999993</v>
      </c>
      <c r="CN166" s="55">
        <f>ROUND(IF('Indicator Data'!W169=0,0,IF(LOG('Indicator Data'!W169)&gt;CN$195,10,IF(LOG('Indicator Data'!W169)&lt;CN$194,0,10-(CN$195-LOG('Indicator Data'!W169))/(CN$195-CN$194)*10))),1)</f>
        <v>6.8</v>
      </c>
      <c r="CO166" s="56">
        <f>'Indicator Data'!W169/'Indicator Data'!$CK169</f>
        <v>0.99926707929686998</v>
      </c>
      <c r="CP166" s="55">
        <f t="shared" si="313"/>
        <v>10</v>
      </c>
      <c r="CQ166" s="55">
        <f t="shared" si="273"/>
        <v>8.9</v>
      </c>
      <c r="CR166" s="55">
        <f t="shared" si="314"/>
        <v>7.9</v>
      </c>
      <c r="CS166" s="55">
        <f>IF('Indicator Data'!BZ169="No data","x",ROUND(IF('Indicator Data'!BZ169&gt;CS$195,0,IF('Indicator Data'!BZ169&lt;CS$194,10,(CS$195-'Indicator Data'!BZ169)/(CS$195-CS$194)*10)),1))</f>
        <v>1.7</v>
      </c>
      <c r="CT166" s="55">
        <f>IF('Indicator Data'!CA169="No data","x",ROUND(IF('Indicator Data'!CA169&gt;CT$195,0,IF('Indicator Data'!CA169&lt;CT$194,10,(CT$195-'Indicator Data'!CA169)/(CT$195-CT$194)*10)),1))</f>
        <v>0.8</v>
      </c>
      <c r="CU166" s="55">
        <f>IF('Indicator Data'!AC169="No data","x",ROUND(IF('Indicator Data'!AC169&gt;CU$195,0,IF('Indicator Data'!AC169&lt;CU$194,10,(CU$195-'Indicator Data'!AC169)/(CU$195-CU$194)*10)),1))</f>
        <v>3.2</v>
      </c>
      <c r="CV166" s="55">
        <f t="shared" si="315"/>
        <v>1.9</v>
      </c>
      <c r="CW166" s="55">
        <f>IF('Indicator Data'!X169="No data","x",ROUND(IF(LOG('Indicator Data'!X169)&gt;CW$195,10,IF(LOG('Indicator Data'!X169)&lt;CW$194,0,10-(CW$195-LOG('Indicator Data'!X169))/(CW$195-CW$194)*10)),1))</f>
        <v>1.9</v>
      </c>
      <c r="CX166" s="55">
        <f>IF('Indicator Data'!Y169="No data","x",ROUND(IF('Indicator Data'!Y169&gt;CX$195,10,IF('Indicator Data'!Y169&lt;CX$194,0,10-(CX$195-'Indicator Data'!Y169)/(CX$195-CX$194)*10)),1))</f>
        <v>2</v>
      </c>
      <c r="CY166" s="55">
        <f>IF('Indicator Data'!Z169="No data","x",ROUND(IF('Indicator Data'!Z169&gt;CY$195,10,IF('Indicator Data'!Z169&lt;CY$194,0,10-(CY$195-'Indicator Data'!Z169)/(CY$195-CY$194)*10)),1))</f>
        <v>6.6</v>
      </c>
      <c r="CZ166" s="55" t="str">
        <f>IF('Indicator Data'!AA169="No data","x",ROUND(IF('Indicator Data'!AA169&gt;CZ$195,10,IF('Indicator Data'!AA169&lt;CZ$194,0,10-(CZ$195-'Indicator Data'!AA169)/(CZ$195-CZ$194)*10)),1))</f>
        <v>x</v>
      </c>
      <c r="DA166" s="55">
        <f t="shared" si="274"/>
        <v>3.5</v>
      </c>
      <c r="DB166" s="55">
        <f t="shared" si="275"/>
        <v>3</v>
      </c>
      <c r="DC166" s="55">
        <f>IF('Indicator Data'!AF169="No data","x",ROUND(IF('Indicator Data'!AF169&gt;DC$195,10,IF('Indicator Data'!AF169&lt;DC$194,0,10-(DC$195-'Indicator Data'!AF169)/(DC$195-DC$194)*10)),1))</f>
        <v>0.7</v>
      </c>
      <c r="DD166" s="55">
        <f>IF('Indicator Data'!AG169="No data","x",ROUND(IF('Indicator Data'!AG169&gt;DD$195,10,IF('Indicator Data'!AG169&lt;DD$194,0,10-(DD$195-'Indicator Data'!AG169)/(DD$195-DD$194)*10)),1))</f>
        <v>2.7</v>
      </c>
      <c r="DE166" s="55">
        <f t="shared" si="276"/>
        <v>2.8</v>
      </c>
      <c r="DF166" s="55">
        <f>IF('Indicator Data'!AB169="No data","x",ROUND(IF('Indicator Data'!AB169&gt;DF$195,10,IF('Indicator Data'!AB169&lt;DF$194,0,10-(DF$195-'Indicator Data'!AB169)/(DF$195-DF$194)*10)),1))</f>
        <v>0.9</v>
      </c>
      <c r="DG166" s="55">
        <f t="shared" si="277"/>
        <v>1.7</v>
      </c>
      <c r="DH166" s="183">
        <f>IF('Indicator Data'!AD169="No data","x",'Indicator Data'!AD169/'Indicator Data'!$CJ169)</f>
        <v>1.1696650801650604E-4</v>
      </c>
      <c r="DI166" s="55">
        <f t="shared" si="278"/>
        <v>8.8000000000000007</v>
      </c>
      <c r="DJ166" s="55">
        <f>IF('Indicator Data'!AE169="No data","x",ROUND(IF('Indicator Data'!AE169&gt;DJ$195,0,IF('Indicator Data'!AE169&lt;DJ$194,10,(DJ$195-'Indicator Data'!AE169)/(DJ$195-DJ$194)*10)),1))</f>
        <v>2</v>
      </c>
      <c r="DK166" s="55">
        <f t="shared" si="279"/>
        <v>5.4</v>
      </c>
      <c r="DL166" s="55">
        <f t="shared" si="280"/>
        <v>3.3</v>
      </c>
      <c r="DM166" s="57">
        <f t="shared" si="316"/>
        <v>5.2</v>
      </c>
      <c r="DN166" s="58">
        <f t="shared" si="317"/>
        <v>3.9</v>
      </c>
      <c r="DO166" s="55">
        <f>ROUND(IF('Indicator Data'!AH169=0,0,IF('Indicator Data'!AH169&gt;DO$195,10,IF('Indicator Data'!AH169&lt;DO$194,0,10-(DO$195-'Indicator Data'!AH169)/(DO$195-DO$194)*10))),1)</f>
        <v>0.2</v>
      </c>
      <c r="DP166" s="55">
        <f>ROUND(IF('Indicator Data'!AI169=0,0,IF(LOG('Indicator Data'!AI169)&gt;LOG(DP$195),10,IF(LOG('Indicator Data'!AI169)&lt;LOG(DP$194),0,10-(LOG(DP$195)-LOG('Indicator Data'!AI169))/(LOG(DP$195)-LOG(DP$194))*10))),1)</f>
        <v>0</v>
      </c>
      <c r="DQ166" s="57">
        <f t="shared" si="318"/>
        <v>0.1</v>
      </c>
      <c r="DR166" s="55">
        <f>'Indicator Data'!AJ169</f>
        <v>0</v>
      </c>
      <c r="DS166" s="55">
        <f>'Indicator Data'!AK169</f>
        <v>0</v>
      </c>
      <c r="DT166" s="57">
        <f t="shared" si="319"/>
        <v>0</v>
      </c>
      <c r="DU166" s="58">
        <f t="shared" si="320"/>
        <v>0.1</v>
      </c>
      <c r="DV166" s="15"/>
      <c r="DW166" s="103"/>
      <c r="DX166" s="4"/>
    </row>
    <row r="167" spans="1:128" x14ac:dyDescent="0.3">
      <c r="A167" s="122" t="str">
        <f>'Indicator Data'!A170</f>
        <v>Sweden</v>
      </c>
      <c r="B167" s="59" t="str">
        <f>'Indicator Data'!B170</f>
        <v>SWE</v>
      </c>
      <c r="C167" s="55">
        <f>ROUND(IF('Indicator Data'!C170=0,0.1,IF(LOG('Indicator Data'!C170)&gt;C$195,10,IF(LOG('Indicator Data'!C170)&lt;C$194,0,10-(C$195-LOG('Indicator Data'!C170))/(C$195-C$194)*10))),1)</f>
        <v>0.1</v>
      </c>
      <c r="D167" s="55">
        <f>ROUND(IF('Indicator Data'!D170=0,0.1,IF(LOG('Indicator Data'!D170)&gt;D$195,10,IF(LOG('Indicator Data'!D170)&lt;D$194,0,10-(D$195-LOG('Indicator Data'!D170))/(D$195-D$194)*10))),1)</f>
        <v>0.1</v>
      </c>
      <c r="E167" s="55">
        <f t="shared" si="281"/>
        <v>0.1</v>
      </c>
      <c r="F167" s="55">
        <f>IF('Indicator Data'!E170="No data",0.1,(ROUND(IF('Indicator Data'!E170=0,0,IF(LOG('Indicator Data'!E170)&gt;F$195,10,IF(LOG('Indicator Data'!E170)&lt;F$194,0,10-(F$195-LOG('Indicator Data'!E170))/(F$195-F$194)*10))),1)))</f>
        <v>5.0999999999999996</v>
      </c>
      <c r="G167" s="55">
        <f>ROUND(IF('Indicator Data'!F170=0,0,IF(LOG('Indicator Data'!F170)&gt;G$195,10,IF(LOG('Indicator Data'!F170)&lt;G$194,0,10-(G$195-LOG('Indicator Data'!F170))/(G$195-G$194)*10))),1)</f>
        <v>0</v>
      </c>
      <c r="H167" s="55">
        <f>ROUND(IF('Indicator Data'!G170=0,0,IF(LOG('Indicator Data'!G170)&gt;H$195,10,IF(LOG('Indicator Data'!G170)&lt;H$194,0,10-(H$195-LOG('Indicator Data'!G170))/(H$195-H$194)*10))),1)</f>
        <v>0</v>
      </c>
      <c r="I167" s="55">
        <f>ROUND(IF('Indicator Data'!H170=0,0,IF(LOG('Indicator Data'!H170)&gt;I$195,10,IF(LOG('Indicator Data'!H170)&lt;I$194,0,10-(I$195-LOG('Indicator Data'!H170))/(I$195-I$194)*10))),1)</f>
        <v>0</v>
      </c>
      <c r="J167" s="55">
        <f t="shared" si="282"/>
        <v>0</v>
      </c>
      <c r="K167" s="55">
        <f>ROUND(IF('Indicator Data'!I170=0,0,IF(LOG('Indicator Data'!I170)&gt;K$195,10,IF(LOG('Indicator Data'!I170)&lt;K$194,0,10-(K$195-LOG('Indicator Data'!I170))/(K$195-K$194)*10))),1)</f>
        <v>0</v>
      </c>
      <c r="L167" s="55">
        <f t="shared" si="283"/>
        <v>0</v>
      </c>
      <c r="M167" s="55">
        <f>ROUND(IF('Indicator Data'!J170=0,0,IF(LOG('Indicator Data'!J170)&gt;M$195,10,IF(LOG('Indicator Data'!J170)&lt;M$194,0,10-(M$195-LOG('Indicator Data'!J170))/(M$195-M$194)*10))),1)</f>
        <v>0</v>
      </c>
      <c r="N167" s="56">
        <f>'Indicator Data'!C170/'Indicator Data'!$CK170</f>
        <v>0</v>
      </c>
      <c r="O167" s="56">
        <f>'Indicator Data'!D170/'Indicator Data'!$CK170</f>
        <v>0</v>
      </c>
      <c r="P167" s="56">
        <f>IF(F167=0.1,"x",'Indicator Data'!E170/'Indicator Data'!$CK170)</f>
        <v>1.1560469515250044E-3</v>
      </c>
      <c r="Q167" s="56">
        <f>'Indicator Data'!F170/'Indicator Data'!$CK170</f>
        <v>0</v>
      </c>
      <c r="R167" s="56">
        <f>'Indicator Data'!G170/'Indicator Data'!$CK170</f>
        <v>0</v>
      </c>
      <c r="S167" s="56">
        <f>'Indicator Data'!H170/'Indicator Data'!$CK170</f>
        <v>0</v>
      </c>
      <c r="T167" s="56">
        <f>'Indicator Data'!I170/'Indicator Data'!$CK170</f>
        <v>0</v>
      </c>
      <c r="U167" s="56">
        <f>'Indicator Data'!J170/'Indicator Data'!$CK170</f>
        <v>0</v>
      </c>
      <c r="V167" s="55">
        <f t="shared" si="284"/>
        <v>0</v>
      </c>
      <c r="W167" s="55">
        <f t="shared" si="285"/>
        <v>0</v>
      </c>
      <c r="X167" s="55">
        <f t="shared" si="286"/>
        <v>0</v>
      </c>
      <c r="Y167" s="55">
        <f t="shared" si="287"/>
        <v>0.8</v>
      </c>
      <c r="Z167" s="55">
        <f t="shared" si="288"/>
        <v>0</v>
      </c>
      <c r="AA167" s="55">
        <f t="shared" si="289"/>
        <v>0</v>
      </c>
      <c r="AB167" s="55">
        <f t="shared" si="290"/>
        <v>0</v>
      </c>
      <c r="AC167" s="55">
        <f t="shared" si="291"/>
        <v>0</v>
      </c>
      <c r="AD167" s="55">
        <f t="shared" si="292"/>
        <v>0</v>
      </c>
      <c r="AE167" s="55">
        <f t="shared" si="293"/>
        <v>0</v>
      </c>
      <c r="AF167" s="55">
        <f t="shared" si="294"/>
        <v>0</v>
      </c>
      <c r="AG167" s="55">
        <f>ROUND(IF('Indicator Data'!K170=0,0,IF('Indicator Data'!K170&gt;AG$195,10,IF('Indicator Data'!K170&lt;AG$194,0,10-(AG$195-'Indicator Data'!K170)/(AG$195-AG$194)*10))),1)</f>
        <v>0</v>
      </c>
      <c r="AH167" s="55">
        <f t="shared" si="295"/>
        <v>0.1</v>
      </c>
      <c r="AI167" s="55">
        <f t="shared" si="296"/>
        <v>0.1</v>
      </c>
      <c r="AJ167" s="55">
        <f t="shared" si="297"/>
        <v>0</v>
      </c>
      <c r="AK167" s="55">
        <f t="shared" si="298"/>
        <v>0</v>
      </c>
      <c r="AL167" s="55">
        <f t="shared" si="299"/>
        <v>0</v>
      </c>
      <c r="AM167" s="55">
        <f t="shared" si="300"/>
        <v>0</v>
      </c>
      <c r="AN167" s="55">
        <f t="shared" si="301"/>
        <v>0</v>
      </c>
      <c r="AO167" s="182">
        <f t="shared" si="302"/>
        <v>0.1</v>
      </c>
      <c r="AP167" s="182">
        <f t="shared" si="255"/>
        <v>3.2</v>
      </c>
      <c r="AQ167" s="182">
        <f t="shared" si="303"/>
        <v>0</v>
      </c>
      <c r="AR167" s="182">
        <f t="shared" si="304"/>
        <v>0</v>
      </c>
      <c r="AS167" s="55">
        <f t="shared" si="305"/>
        <v>0</v>
      </c>
      <c r="AT167" s="55">
        <f>IF('Indicator Data'!L170="No data","x",IF('Indicator Data'!CL170&lt;1000,"x",ROUND((IF('Indicator Data'!L170&gt;AT$195,10,IF('Indicator Data'!L170&lt;AT$194,0,10-(AT$195-'Indicator Data'!L170)/(AT$195-AT$194)*10))),1)))</f>
        <v>3</v>
      </c>
      <c r="AU167" s="182">
        <f t="shared" si="306"/>
        <v>1.5</v>
      </c>
      <c r="AV167" s="55">
        <f>IF('Indicator Data'!M170="No data","x",ROUND(IF('Indicator Data'!M170=0,0,IF(LOG('Indicator Data'!M170)&gt;AV$195,10,IF(LOG('Indicator Data'!M170)&lt;AV$194,0,10-(AV$195-LOG('Indicator Data'!M170))/(AV$195-AV$194)*10))),1))</f>
        <v>0</v>
      </c>
      <c r="AW167" s="56">
        <f>IF(AV167="x","x",'Indicator Data'!M170/'Indicator Data'!$CK170)</f>
        <v>0</v>
      </c>
      <c r="AX167" s="55">
        <f t="shared" si="256"/>
        <v>0</v>
      </c>
      <c r="AY167" s="55">
        <f t="shared" si="257"/>
        <v>0</v>
      </c>
      <c r="AZ167" s="55" t="str">
        <f>IF('Indicator Data'!N170="No data","x",ROUND(IF('Indicator Data'!N170=0,0,IF(LOG('Indicator Data'!N170)&gt;AZ$195,10,IF(LOG('Indicator Data'!N170)&lt;AZ$194,0,10-(AZ$195-LOG('Indicator Data'!N170))/(AZ$195-AZ$194)*10))),1))</f>
        <v>x</v>
      </c>
      <c r="BA167" s="56" t="str">
        <f>IF(AZ167="x","x",'Indicator Data'!N170/'Indicator Data'!$CK170)</f>
        <v>x</v>
      </c>
      <c r="BB167" s="55" t="str">
        <f t="shared" si="258"/>
        <v>x</v>
      </c>
      <c r="BC167" s="55" t="str">
        <f t="shared" si="259"/>
        <v>x</v>
      </c>
      <c r="BD167" s="55" t="str">
        <f>IF('Indicator Data'!O170="No data","x",ROUND(IF('Indicator Data'!O170=0,0,IF(LOG('Indicator Data'!O170)&gt;BD$195,10,IF(LOG('Indicator Data'!O170)&lt;BD$194,0,10-(BD$195-LOG('Indicator Data'!O170))/(BD$195-BD$194)*10))),1))</f>
        <v>x</v>
      </c>
      <c r="BE167" s="56" t="str">
        <f>IF(BD167="x","x",'Indicator Data'!O170/'Indicator Data'!$CK170)</f>
        <v>x</v>
      </c>
      <c r="BF167" s="55" t="str">
        <f t="shared" si="260"/>
        <v>x</v>
      </c>
      <c r="BG167" s="55" t="str">
        <f t="shared" si="261"/>
        <v>x</v>
      </c>
      <c r="BH167" s="55" t="str">
        <f>IF('Indicator Data'!P170="No data","x",ROUND(IF('Indicator Data'!P170=0,0,IF(LOG('Indicator Data'!P170)&gt;BH$195,10,IF(LOG('Indicator Data'!P170)&lt;BH$194,0,10-(BH$195-LOG('Indicator Data'!P170))/(BH$195-BH$194)*10))),1))</f>
        <v>x</v>
      </c>
      <c r="BI167" s="56" t="str">
        <f>IF(BH167="x","x",'Indicator Data'!P170/'Indicator Data'!$CK170)</f>
        <v>x</v>
      </c>
      <c r="BJ167" s="55" t="str">
        <f t="shared" si="262"/>
        <v>x</v>
      </c>
      <c r="BK167" s="55" t="str">
        <f t="shared" si="263"/>
        <v>x</v>
      </c>
      <c r="BL167" s="55">
        <f t="shared" si="264"/>
        <v>0</v>
      </c>
      <c r="BM167" s="55">
        <f>ROUND(IF('Indicator Data'!Q170=0,0,IF(LOG('Indicator Data'!Q170)&gt;BM$195,10,IF(LOG('Indicator Data'!Q170)&lt;BM$194,0,10-(BM$195-LOG('Indicator Data'!Q170))/(BM$195-BM$194)*10))),1)</f>
        <v>0</v>
      </c>
      <c r="BN167" s="55">
        <f>ROUND(IF('Indicator Data'!R170=0,0,IF(LOG('Indicator Data'!R170)&gt;BN$195,10,IF(LOG('Indicator Data'!R170)&lt;BN$194,0,10-(BN$195-LOG('Indicator Data'!R170))/(BN$195-BN$194)*10))),1)</f>
        <v>0</v>
      </c>
      <c r="BO167" s="55">
        <f t="shared" si="265"/>
        <v>0</v>
      </c>
      <c r="BP167" s="56">
        <f>'Indicator Data'!Q170/'Indicator Data'!$CK170</f>
        <v>0</v>
      </c>
      <c r="BQ167" s="56">
        <f>'Indicator Data'!R170/'Indicator Data'!$CK170</f>
        <v>0</v>
      </c>
      <c r="BR167" s="55">
        <f t="shared" si="307"/>
        <v>0</v>
      </c>
      <c r="BS167" s="55">
        <f t="shared" si="308"/>
        <v>0</v>
      </c>
      <c r="BT167" s="55">
        <f t="shared" si="242"/>
        <v>0</v>
      </c>
      <c r="BU167" s="55">
        <f t="shared" si="266"/>
        <v>0</v>
      </c>
      <c r="BV167" s="55">
        <f>ROUND(IF('Indicator Data'!S170=0,0,IF(LOG('Indicator Data'!S170)&gt;BV$195,10,IF(LOG('Indicator Data'!S170)&lt;BV$194,0,10-(BV$195-LOG('Indicator Data'!S170))/(BV$195-BV$194)*10))),1)</f>
        <v>0</v>
      </c>
      <c r="BW167" s="55">
        <f>ROUND(IF('Indicator Data'!T170=0,0,IF(LOG('Indicator Data'!T170)&gt;BW$195,10,IF(LOG('Indicator Data'!T170)&lt;BW$194,0,10-(BW$195-LOG('Indicator Data'!T170))/(BW$195-BW$194)*10))),1)</f>
        <v>0</v>
      </c>
      <c r="BX167" s="55">
        <f t="shared" si="267"/>
        <v>0</v>
      </c>
      <c r="BY167" s="56">
        <f>'Indicator Data'!S170/'Indicator Data'!$CK170</f>
        <v>0</v>
      </c>
      <c r="BZ167" s="56">
        <f>'Indicator Data'!T170/'Indicator Data'!$CK170</f>
        <v>0</v>
      </c>
      <c r="CA167" s="55">
        <f t="shared" si="309"/>
        <v>0</v>
      </c>
      <c r="CB167" s="55">
        <f t="shared" si="310"/>
        <v>0</v>
      </c>
      <c r="CC167" s="55">
        <f t="shared" si="268"/>
        <v>0</v>
      </c>
      <c r="CD167" s="55">
        <f t="shared" si="269"/>
        <v>0</v>
      </c>
      <c r="CE167" s="55">
        <f t="shared" si="270"/>
        <v>0</v>
      </c>
      <c r="CF167" s="55">
        <f>ROUND(IF('Indicator Data'!U170=0,0,IF(LOG('Indicator Data'!U170)&gt;CF$195,10,IF(LOG('Indicator Data'!U170)&lt;CF$194,0,10-(CF$195-LOG('Indicator Data'!U170))/(CF$195-CF$194)*10))),1)</f>
        <v>0</v>
      </c>
      <c r="CG167" s="56">
        <f>'Indicator Data'!U170/'Indicator Data'!$CK170</f>
        <v>0</v>
      </c>
      <c r="CH167" s="55">
        <f t="shared" si="311"/>
        <v>0</v>
      </c>
      <c r="CI167" s="55">
        <f t="shared" si="271"/>
        <v>0</v>
      </c>
      <c r="CJ167" s="55">
        <f>ROUND(IF('Indicator Data'!V170=0,0,IF(LOG('Indicator Data'!V170)&gt;CJ$195,10,IF(LOG('Indicator Data'!V170)&lt;CJ$194,0,10-(CJ$195-LOG('Indicator Data'!V170))/(CJ$195-CJ$194)*10))),1)</f>
        <v>0</v>
      </c>
      <c r="CK167" s="56">
        <f>IF('Indicator Data'!V170/'Indicator Data'!$CK170&gt;1,1,'Indicator Data'!V170/'Indicator Data'!$CK170)</f>
        <v>0</v>
      </c>
      <c r="CL167" s="55">
        <f t="shared" si="312"/>
        <v>0</v>
      </c>
      <c r="CM167" s="55">
        <f t="shared" si="272"/>
        <v>0</v>
      </c>
      <c r="CN167" s="55">
        <f>ROUND(IF('Indicator Data'!W170=0,0,IF(LOG('Indicator Data'!W170)&gt;CN$195,10,IF(LOG('Indicator Data'!W170)&lt;CN$194,0,10-(CN$195-LOG('Indicator Data'!W170))/(CN$195-CN$194)*10))),1)</f>
        <v>0</v>
      </c>
      <c r="CO167" s="56">
        <f>'Indicator Data'!W170/'Indicator Data'!$CK170</f>
        <v>0</v>
      </c>
      <c r="CP167" s="55">
        <f t="shared" si="313"/>
        <v>0</v>
      </c>
      <c r="CQ167" s="55">
        <f t="shared" si="273"/>
        <v>0</v>
      </c>
      <c r="CR167" s="55">
        <f t="shared" si="314"/>
        <v>0</v>
      </c>
      <c r="CS167" s="55">
        <f>IF('Indicator Data'!BZ170="No data","x",ROUND(IF('Indicator Data'!BZ170&gt;CS$195,0,IF('Indicator Data'!BZ170&lt;CS$194,10,(CS$195-'Indicator Data'!BZ170)/(CS$195-CS$194)*10)),1))</f>
        <v>0.1</v>
      </c>
      <c r="CT167" s="55">
        <f>IF('Indicator Data'!CA170="No data","x",ROUND(IF('Indicator Data'!CA170&gt;CT$195,0,IF('Indicator Data'!CA170&lt;CT$194,10,(CT$195-'Indicator Data'!CA170)/(CT$195-CT$194)*10)),1))</f>
        <v>0</v>
      </c>
      <c r="CU167" s="55" t="str">
        <f>IF('Indicator Data'!AC170="No data","x",ROUND(IF('Indicator Data'!AC170&gt;CU$195,0,IF('Indicator Data'!AC170&lt;CU$194,10,(CU$195-'Indicator Data'!AC170)/(CU$195-CU$194)*10)),1))</f>
        <v>x</v>
      </c>
      <c r="CV167" s="55">
        <f t="shared" si="315"/>
        <v>0.1</v>
      </c>
      <c r="CW167" s="55">
        <f>IF('Indicator Data'!X170="No data","x",ROUND(IF(LOG('Indicator Data'!X170)&gt;CW$195,10,IF(LOG('Indicator Data'!X170)&lt;CW$194,0,10-(CW$195-LOG('Indicator Data'!X170))/(CW$195-CW$194)*10)),1))</f>
        <v>4.7</v>
      </c>
      <c r="CX167" s="55">
        <f>IF('Indicator Data'!Y170="No data","x",ROUND(IF('Indicator Data'!Y170&gt;CX$195,10,IF('Indicator Data'!Y170&lt;CX$194,0,10-(CX$195-'Indicator Data'!Y170)/(CX$195-CX$194)*10)),1))</f>
        <v>3.1</v>
      </c>
      <c r="CY167" s="55">
        <f>IF('Indicator Data'!Z170="No data","x",ROUND(IF('Indicator Data'!Z170&gt;CY$195,10,IF('Indicator Data'!Z170&lt;CY$194,0,10-(CY$195-'Indicator Data'!Z170)/(CY$195-CY$194)*10)),1))</f>
        <v>8.6999999999999993</v>
      </c>
      <c r="CZ167" s="55" t="str">
        <f>IF('Indicator Data'!AA170="No data","x",ROUND(IF('Indicator Data'!AA170&gt;CZ$195,10,IF('Indicator Data'!AA170&lt;CZ$194,0,10-(CZ$195-'Indicator Data'!AA170)/(CZ$195-CZ$194)*10)),1))</f>
        <v>x</v>
      </c>
      <c r="DA167" s="55">
        <f t="shared" si="274"/>
        <v>5.5</v>
      </c>
      <c r="DB167" s="55">
        <f t="shared" si="275"/>
        <v>3.7</v>
      </c>
      <c r="DC167" s="55">
        <f>IF('Indicator Data'!AF170="No data","x",ROUND(IF('Indicator Data'!AF170&gt;DC$195,10,IF('Indicator Data'!AF170&lt;DC$194,0,10-(DC$195-'Indicator Data'!AF170)/(DC$195-DC$194)*10)),1))</f>
        <v>0</v>
      </c>
      <c r="DD167" s="55">
        <f>IF('Indicator Data'!AG170="No data","x",ROUND(IF('Indicator Data'!AG170&gt;DD$195,10,IF('Indicator Data'!AG170&lt;DD$194,0,10-(DD$195-'Indicator Data'!AG170)/(DD$195-DD$194)*10)),1))</f>
        <v>0.6</v>
      </c>
      <c r="DE167" s="55">
        <f t="shared" si="276"/>
        <v>3.4</v>
      </c>
      <c r="DF167" s="55">
        <f>IF('Indicator Data'!AB170="No data","x",ROUND(IF('Indicator Data'!AB170&gt;DF$195,10,IF('Indicator Data'!AB170&lt;DF$194,0,10-(DF$195-'Indicator Data'!AB170)/(DF$195-DF$194)*10)),1))</f>
        <v>0</v>
      </c>
      <c r="DG167" s="55">
        <f t="shared" si="277"/>
        <v>0</v>
      </c>
      <c r="DH167" s="183">
        <f>IF('Indicator Data'!AD170="No data","x",'Indicator Data'!AD170/'Indicator Data'!$CJ170)</f>
        <v>4.1200068829522484E-4</v>
      </c>
      <c r="DI167" s="55">
        <f t="shared" si="278"/>
        <v>5.9</v>
      </c>
      <c r="DJ167" s="55">
        <f>IF('Indicator Data'!AE170="No data","x",ROUND(IF('Indicator Data'!AE170&gt;DJ$195,0,IF('Indicator Data'!AE170&lt;DJ$194,10,(DJ$195-'Indicator Data'!AE170)/(DJ$195-DJ$194)*10)),1))</f>
        <v>2</v>
      </c>
      <c r="DK167" s="55">
        <f t="shared" si="279"/>
        <v>4</v>
      </c>
      <c r="DL167" s="55">
        <f t="shared" si="280"/>
        <v>2.5</v>
      </c>
      <c r="DM167" s="57">
        <f t="shared" si="316"/>
        <v>1.7</v>
      </c>
      <c r="DN167" s="58">
        <f t="shared" si="317"/>
        <v>1.2</v>
      </c>
      <c r="DO167" s="55">
        <f>ROUND(IF('Indicator Data'!AH170=0,0,IF('Indicator Data'!AH170&gt;DO$195,10,IF('Indicator Data'!AH170&lt;DO$194,0,10-(DO$195-'Indicator Data'!AH170)/(DO$195-DO$194)*10))),1)</f>
        <v>0.1</v>
      </c>
      <c r="DP167" s="55">
        <f>ROUND(IF('Indicator Data'!AI170=0,0,IF(LOG('Indicator Data'!AI170)&gt;LOG(DP$195),10,IF(LOG('Indicator Data'!AI170)&lt;LOG(DP$194),0,10-(LOG(DP$195)-LOG('Indicator Data'!AI170))/(LOG(DP$195)-LOG(DP$194))*10))),1)</f>
        <v>0</v>
      </c>
      <c r="DQ167" s="57">
        <f t="shared" si="318"/>
        <v>0.1</v>
      </c>
      <c r="DR167" s="55">
        <f>'Indicator Data'!AJ170</f>
        <v>0</v>
      </c>
      <c r="DS167" s="55">
        <f>'Indicator Data'!AK170</f>
        <v>0</v>
      </c>
      <c r="DT167" s="57">
        <f t="shared" si="319"/>
        <v>0</v>
      </c>
      <c r="DU167" s="58">
        <f t="shared" si="320"/>
        <v>0.1</v>
      </c>
      <c r="DV167" s="15"/>
      <c r="DW167" s="103"/>
      <c r="DX167" s="4"/>
    </row>
    <row r="168" spans="1:128" x14ac:dyDescent="0.3">
      <c r="A168" s="122" t="str">
        <f>'Indicator Data'!A171</f>
        <v>Switzerland</v>
      </c>
      <c r="B168" s="59" t="str">
        <f>'Indicator Data'!B171</f>
        <v>CHE</v>
      </c>
      <c r="C168" s="55">
        <f>ROUND(IF('Indicator Data'!C171=0,0.1,IF(LOG('Indicator Data'!C171)&gt;C$195,10,IF(LOG('Indicator Data'!C171)&lt;C$194,0,10-(C$195-LOG('Indicator Data'!C171))/(C$195-C$194)*10))),1)</f>
        <v>7.8</v>
      </c>
      <c r="D168" s="55">
        <f>ROUND(IF('Indicator Data'!D171=0,0.1,IF(LOG('Indicator Data'!D171)&gt;D$195,10,IF(LOG('Indicator Data'!D171)&lt;D$194,0,10-(D$195-LOG('Indicator Data'!D171))/(D$195-D$194)*10))),1)</f>
        <v>0.1</v>
      </c>
      <c r="E168" s="55">
        <f t="shared" si="281"/>
        <v>5.0999999999999996</v>
      </c>
      <c r="F168" s="55">
        <f>IF('Indicator Data'!E171="No data",0.1,(ROUND(IF('Indicator Data'!E171=0,0,IF(LOG('Indicator Data'!E171)&gt;F$195,10,IF(LOG('Indicator Data'!E171)&lt;F$194,0,10-(F$195-LOG('Indicator Data'!E171))/(F$195-F$194)*10))),1)))</f>
        <v>6</v>
      </c>
      <c r="G168" s="55">
        <f>ROUND(IF('Indicator Data'!F171=0,0,IF(LOG('Indicator Data'!F171)&gt;G$195,10,IF(LOG('Indicator Data'!F171)&lt;G$194,0,10-(G$195-LOG('Indicator Data'!F171))/(G$195-G$194)*10))),1)</f>
        <v>0</v>
      </c>
      <c r="H168" s="55">
        <f>ROUND(IF('Indicator Data'!G171=0,0,IF(LOG('Indicator Data'!G171)&gt;H$195,10,IF(LOG('Indicator Data'!G171)&lt;H$194,0,10-(H$195-LOG('Indicator Data'!G171))/(H$195-H$194)*10))),1)</f>
        <v>0</v>
      </c>
      <c r="I168" s="55">
        <f>ROUND(IF('Indicator Data'!H171=0,0,IF(LOG('Indicator Data'!H171)&gt;I$195,10,IF(LOG('Indicator Data'!H171)&lt;I$194,0,10-(I$195-LOG('Indicator Data'!H171))/(I$195-I$194)*10))),1)</f>
        <v>0</v>
      </c>
      <c r="J168" s="55">
        <f t="shared" si="282"/>
        <v>0</v>
      </c>
      <c r="K168" s="55">
        <f>ROUND(IF('Indicator Data'!I171=0,0,IF(LOG('Indicator Data'!I171)&gt;K$195,10,IF(LOG('Indicator Data'!I171)&lt;K$194,0,10-(K$195-LOG('Indicator Data'!I171))/(K$195-K$194)*10))),1)</f>
        <v>0</v>
      </c>
      <c r="L168" s="55">
        <f t="shared" si="283"/>
        <v>0</v>
      </c>
      <c r="M168" s="55">
        <f>ROUND(IF('Indicator Data'!J171=0,0,IF(LOG('Indicator Data'!J171)&gt;M$195,10,IF(LOG('Indicator Data'!J171)&lt;M$194,0,10-(M$195-LOG('Indicator Data'!J171))/(M$195-M$194)*10))),1)</f>
        <v>0</v>
      </c>
      <c r="N168" s="56">
        <f>'Indicator Data'!C171/'Indicator Data'!$CK171</f>
        <v>1.5337621157391578E-3</v>
      </c>
      <c r="O168" s="56">
        <f>'Indicator Data'!D171/'Indicator Data'!$CK171</f>
        <v>0</v>
      </c>
      <c r="P168" s="56">
        <f>IF(F168=0.1,"x",'Indicator Data'!E171/'Indicator Data'!$CK171)</f>
        <v>3.1582318894225808E-3</v>
      </c>
      <c r="Q168" s="56">
        <f>'Indicator Data'!F171/'Indicator Data'!$CK171</f>
        <v>0</v>
      </c>
      <c r="R168" s="56">
        <f>'Indicator Data'!G171/'Indicator Data'!$CK171</f>
        <v>0</v>
      </c>
      <c r="S168" s="56">
        <f>'Indicator Data'!H171/'Indicator Data'!$CK171</f>
        <v>0</v>
      </c>
      <c r="T168" s="56">
        <f>'Indicator Data'!I171/'Indicator Data'!$CK171</f>
        <v>0</v>
      </c>
      <c r="U168" s="56">
        <f>'Indicator Data'!J171/'Indicator Data'!$CK171</f>
        <v>0</v>
      </c>
      <c r="V168" s="55">
        <f t="shared" si="284"/>
        <v>7.7</v>
      </c>
      <c r="W168" s="55">
        <f t="shared" si="285"/>
        <v>0</v>
      </c>
      <c r="X168" s="55">
        <f t="shared" si="286"/>
        <v>5</v>
      </c>
      <c r="Y168" s="55">
        <f t="shared" si="287"/>
        <v>2.1</v>
      </c>
      <c r="Z168" s="55">
        <f t="shared" si="288"/>
        <v>0</v>
      </c>
      <c r="AA168" s="55">
        <f t="shared" si="289"/>
        <v>0</v>
      </c>
      <c r="AB168" s="55">
        <f t="shared" si="290"/>
        <v>0</v>
      </c>
      <c r="AC168" s="55">
        <f t="shared" si="291"/>
        <v>0</v>
      </c>
      <c r="AD168" s="55">
        <f t="shared" si="292"/>
        <v>0</v>
      </c>
      <c r="AE168" s="55">
        <f t="shared" si="293"/>
        <v>0</v>
      </c>
      <c r="AF168" s="55">
        <f t="shared" si="294"/>
        <v>0</v>
      </c>
      <c r="AG168" s="55">
        <f>ROUND(IF('Indicator Data'!K171=0,0,IF('Indicator Data'!K171&gt;AG$195,10,IF('Indicator Data'!K171&lt;AG$194,0,10-(AG$195-'Indicator Data'!K171)/(AG$195-AG$194)*10))),1)</f>
        <v>0</v>
      </c>
      <c r="AH168" s="55">
        <f t="shared" si="295"/>
        <v>7.8</v>
      </c>
      <c r="AI168" s="55">
        <f t="shared" si="296"/>
        <v>0.1</v>
      </c>
      <c r="AJ168" s="55">
        <f t="shared" si="297"/>
        <v>0</v>
      </c>
      <c r="AK168" s="55">
        <f t="shared" si="298"/>
        <v>0</v>
      </c>
      <c r="AL168" s="55">
        <f t="shared" si="299"/>
        <v>0</v>
      </c>
      <c r="AM168" s="55">
        <f t="shared" si="300"/>
        <v>0</v>
      </c>
      <c r="AN168" s="55">
        <f t="shared" si="301"/>
        <v>0</v>
      </c>
      <c r="AO168" s="182">
        <f t="shared" si="302"/>
        <v>5.0999999999999996</v>
      </c>
      <c r="AP168" s="182">
        <f t="shared" si="255"/>
        <v>4.3</v>
      </c>
      <c r="AQ168" s="182">
        <f t="shared" si="303"/>
        <v>0</v>
      </c>
      <c r="AR168" s="182">
        <f t="shared" si="304"/>
        <v>0</v>
      </c>
      <c r="AS168" s="55">
        <f t="shared" si="305"/>
        <v>0</v>
      </c>
      <c r="AT168" s="55">
        <f>IF('Indicator Data'!L171="No data","x",IF('Indicator Data'!CL171&lt;1000,"x",ROUND((IF('Indicator Data'!L171&gt;AT$195,10,IF('Indicator Data'!L171&lt;AT$194,0,10-(AT$195-'Indicator Data'!L171)/(AT$195-AT$194)*10))),1)))</f>
        <v>1</v>
      </c>
      <c r="AU168" s="182">
        <f t="shared" si="306"/>
        <v>0.5</v>
      </c>
      <c r="AV168" s="55">
        <f>IF('Indicator Data'!M171="No data","x",ROUND(IF('Indicator Data'!M171=0,0,IF(LOG('Indicator Data'!M171)&gt;AV$195,10,IF(LOG('Indicator Data'!M171)&lt;AV$194,0,10-(AV$195-LOG('Indicator Data'!M171))/(AV$195-AV$194)*10))),1))</f>
        <v>0</v>
      </c>
      <c r="AW168" s="56">
        <f>IF(AV168="x","x",'Indicator Data'!M171/'Indicator Data'!$CK171)</f>
        <v>0</v>
      </c>
      <c r="AX168" s="55">
        <f t="shared" si="256"/>
        <v>0</v>
      </c>
      <c r="AY168" s="55">
        <f t="shared" si="257"/>
        <v>0</v>
      </c>
      <c r="AZ168" s="55" t="str">
        <f>IF('Indicator Data'!N171="No data","x",ROUND(IF('Indicator Data'!N171=0,0,IF(LOG('Indicator Data'!N171)&gt;AZ$195,10,IF(LOG('Indicator Data'!N171)&lt;AZ$194,0,10-(AZ$195-LOG('Indicator Data'!N171))/(AZ$195-AZ$194)*10))),1))</f>
        <v>x</v>
      </c>
      <c r="BA168" s="56" t="str">
        <f>IF(AZ168="x","x",'Indicator Data'!N171/'Indicator Data'!$CK171)</f>
        <v>x</v>
      </c>
      <c r="BB168" s="55" t="str">
        <f t="shared" si="258"/>
        <v>x</v>
      </c>
      <c r="BC168" s="55" t="str">
        <f t="shared" si="259"/>
        <v>x</v>
      </c>
      <c r="BD168" s="55" t="str">
        <f>IF('Indicator Data'!O171="No data","x",ROUND(IF('Indicator Data'!O171=0,0,IF(LOG('Indicator Data'!O171)&gt;BD$195,10,IF(LOG('Indicator Data'!O171)&lt;BD$194,0,10-(BD$195-LOG('Indicator Data'!O171))/(BD$195-BD$194)*10))),1))</f>
        <v>x</v>
      </c>
      <c r="BE168" s="56" t="str">
        <f>IF(BD168="x","x",'Indicator Data'!O171/'Indicator Data'!$CK171)</f>
        <v>x</v>
      </c>
      <c r="BF168" s="55" t="str">
        <f t="shared" si="260"/>
        <v>x</v>
      </c>
      <c r="BG168" s="55" t="str">
        <f t="shared" si="261"/>
        <v>x</v>
      </c>
      <c r="BH168" s="55" t="str">
        <f>IF('Indicator Data'!P171="No data","x",ROUND(IF('Indicator Data'!P171=0,0,IF(LOG('Indicator Data'!P171)&gt;BH$195,10,IF(LOG('Indicator Data'!P171)&lt;BH$194,0,10-(BH$195-LOG('Indicator Data'!P171))/(BH$195-BH$194)*10))),1))</f>
        <v>x</v>
      </c>
      <c r="BI168" s="56" t="str">
        <f>IF(BH168="x","x",'Indicator Data'!P171/'Indicator Data'!$CK171)</f>
        <v>x</v>
      </c>
      <c r="BJ168" s="55" t="str">
        <f t="shared" si="262"/>
        <v>x</v>
      </c>
      <c r="BK168" s="55" t="str">
        <f t="shared" si="263"/>
        <v>x</v>
      </c>
      <c r="BL168" s="55">
        <f t="shared" si="264"/>
        <v>0</v>
      </c>
      <c r="BM168" s="55">
        <f>ROUND(IF('Indicator Data'!Q171=0,0,IF(LOG('Indicator Data'!Q171)&gt;BM$195,10,IF(LOG('Indicator Data'!Q171)&lt;BM$194,0,10-(BM$195-LOG('Indicator Data'!Q171))/(BM$195-BM$194)*10))),1)</f>
        <v>0</v>
      </c>
      <c r="BN168" s="55">
        <f>ROUND(IF('Indicator Data'!R171=0,0,IF(LOG('Indicator Data'!R171)&gt;BN$195,10,IF(LOG('Indicator Data'!R171)&lt;BN$194,0,10-(BN$195-LOG('Indicator Data'!R171))/(BN$195-BN$194)*10))),1)</f>
        <v>0</v>
      </c>
      <c r="BO168" s="55">
        <f t="shared" si="265"/>
        <v>0</v>
      </c>
      <c r="BP168" s="56">
        <f>'Indicator Data'!Q171/'Indicator Data'!$CK171</f>
        <v>0</v>
      </c>
      <c r="BQ168" s="56">
        <f>'Indicator Data'!R171/'Indicator Data'!$CK171</f>
        <v>0</v>
      </c>
      <c r="BR168" s="55">
        <f t="shared" si="307"/>
        <v>0</v>
      </c>
      <c r="BS168" s="55">
        <f t="shared" si="308"/>
        <v>0</v>
      </c>
      <c r="BT168" s="55">
        <f t="shared" si="242"/>
        <v>0</v>
      </c>
      <c r="BU168" s="55">
        <f t="shared" si="266"/>
        <v>0</v>
      </c>
      <c r="BV168" s="55">
        <f>ROUND(IF('Indicator Data'!S171=0,0,IF(LOG('Indicator Data'!S171)&gt;BV$195,10,IF(LOG('Indicator Data'!S171)&lt;BV$194,0,10-(BV$195-LOG('Indicator Data'!S171))/(BV$195-BV$194)*10))),1)</f>
        <v>0</v>
      </c>
      <c r="BW168" s="55">
        <f>ROUND(IF('Indicator Data'!T171=0,0,IF(LOG('Indicator Data'!T171)&gt;BW$195,10,IF(LOG('Indicator Data'!T171)&lt;BW$194,0,10-(BW$195-LOG('Indicator Data'!T171))/(BW$195-BW$194)*10))),1)</f>
        <v>0</v>
      </c>
      <c r="BX168" s="55">
        <f t="shared" si="267"/>
        <v>0</v>
      </c>
      <c r="BY168" s="56">
        <f>'Indicator Data'!S171/'Indicator Data'!$CK171</f>
        <v>0</v>
      </c>
      <c r="BZ168" s="56">
        <f>'Indicator Data'!T171/'Indicator Data'!$CK171</f>
        <v>0</v>
      </c>
      <c r="CA168" s="55">
        <f t="shared" si="309"/>
        <v>0</v>
      </c>
      <c r="CB168" s="55">
        <f t="shared" si="310"/>
        <v>0</v>
      </c>
      <c r="CC168" s="55">
        <f t="shared" si="268"/>
        <v>0</v>
      </c>
      <c r="CD168" s="55">
        <f t="shared" si="269"/>
        <v>0</v>
      </c>
      <c r="CE168" s="55">
        <f t="shared" si="270"/>
        <v>0</v>
      </c>
      <c r="CF168" s="55">
        <f>ROUND(IF('Indicator Data'!U171=0,0,IF(LOG('Indicator Data'!U171)&gt;CF$195,10,IF(LOG('Indicator Data'!U171)&lt;CF$194,0,10-(CF$195-LOG('Indicator Data'!U171))/(CF$195-CF$194)*10))),1)</f>
        <v>0</v>
      </c>
      <c r="CG168" s="56">
        <f>'Indicator Data'!U171/'Indicator Data'!$CK171</f>
        <v>0</v>
      </c>
      <c r="CH168" s="55">
        <f t="shared" si="311"/>
        <v>0</v>
      </c>
      <c r="CI168" s="55">
        <f t="shared" si="271"/>
        <v>0</v>
      </c>
      <c r="CJ168" s="55">
        <f>ROUND(IF('Indicator Data'!V171=0,0,IF(LOG('Indicator Data'!V171)&gt;CJ$195,10,IF(LOG('Indicator Data'!V171)&lt;CJ$194,0,10-(CJ$195-LOG('Indicator Data'!V171))/(CJ$195-CJ$194)*10))),1)</f>
        <v>0</v>
      </c>
      <c r="CK168" s="56">
        <f>IF('Indicator Data'!V171/'Indicator Data'!$CK171&gt;1,1,'Indicator Data'!V171/'Indicator Data'!$CK171)</f>
        <v>0</v>
      </c>
      <c r="CL168" s="55">
        <f t="shared" si="312"/>
        <v>0</v>
      </c>
      <c r="CM168" s="55">
        <f t="shared" si="272"/>
        <v>0</v>
      </c>
      <c r="CN168" s="55">
        <f>ROUND(IF('Indicator Data'!W171=0,0,IF(LOG('Indicator Data'!W171)&gt;CN$195,10,IF(LOG('Indicator Data'!W171)&lt;CN$194,0,10-(CN$195-LOG('Indicator Data'!W171))/(CN$195-CN$194)*10))),1)</f>
        <v>0</v>
      </c>
      <c r="CO168" s="56">
        <f>'Indicator Data'!W171/'Indicator Data'!$CK171</f>
        <v>0</v>
      </c>
      <c r="CP168" s="55">
        <f t="shared" si="313"/>
        <v>0</v>
      </c>
      <c r="CQ168" s="55">
        <f t="shared" si="273"/>
        <v>0</v>
      </c>
      <c r="CR168" s="55">
        <f t="shared" si="314"/>
        <v>0</v>
      </c>
      <c r="CS168" s="55">
        <f>IF('Indicator Data'!BZ171="No data","x",ROUND(IF('Indicator Data'!BZ171&gt;CS$195,0,IF('Indicator Data'!BZ171&lt;CS$194,10,(CS$195-'Indicator Data'!BZ171)/(CS$195-CS$194)*10)),1))</f>
        <v>0</v>
      </c>
      <c r="CT168" s="55">
        <f>IF('Indicator Data'!CA171="No data","x",ROUND(IF('Indicator Data'!CA171&gt;CT$195,0,IF('Indicator Data'!CA171&lt;CT$194,10,(CT$195-'Indicator Data'!CA171)/(CT$195-CT$194)*10)),1))</f>
        <v>0</v>
      </c>
      <c r="CU168" s="55" t="str">
        <f>IF('Indicator Data'!AC171="No data","x",ROUND(IF('Indicator Data'!AC171&gt;CU$195,0,IF('Indicator Data'!AC171&lt;CU$194,10,(CU$195-'Indicator Data'!AC171)/(CU$195-CU$194)*10)),1))</f>
        <v>x</v>
      </c>
      <c r="CV168" s="55">
        <f t="shared" si="315"/>
        <v>0</v>
      </c>
      <c r="CW168" s="55">
        <f>IF('Indicator Data'!X171="No data","x",ROUND(IF(LOG('Indicator Data'!X171)&gt;CW$195,10,IF(LOG('Indicator Data'!X171)&lt;CW$194,0,10-(CW$195-LOG('Indicator Data'!X171))/(CW$195-CW$194)*10)),1))</f>
        <v>7.8</v>
      </c>
      <c r="CX168" s="55">
        <f>IF('Indicator Data'!Y171="No data","x",ROUND(IF('Indicator Data'!Y171&gt;CX$195,10,IF('Indicator Data'!Y171&lt;CX$194,0,10-(CX$195-'Indicator Data'!Y171)/(CX$195-CX$194)*10)),1))</f>
        <v>1.6</v>
      </c>
      <c r="CY168" s="55">
        <f>IF('Indicator Data'!Z171="No data","x",ROUND(IF('Indicator Data'!Z171&gt;CY$195,10,IF('Indicator Data'!Z171&lt;CY$194,0,10-(CY$195-'Indicator Data'!Z171)/(CY$195-CY$194)*10)),1))</f>
        <v>7.4</v>
      </c>
      <c r="CZ168" s="55" t="str">
        <f>IF('Indicator Data'!AA171="No data","x",ROUND(IF('Indicator Data'!AA171&gt;CZ$195,10,IF('Indicator Data'!AA171&lt;CZ$194,0,10-(CZ$195-'Indicator Data'!AA171)/(CZ$195-CZ$194)*10)),1))</f>
        <v>x</v>
      </c>
      <c r="DA168" s="55">
        <f t="shared" si="274"/>
        <v>5.6</v>
      </c>
      <c r="DB168" s="55">
        <f t="shared" si="275"/>
        <v>3.7</v>
      </c>
      <c r="DC168" s="55" t="str">
        <f>IF('Indicator Data'!AF171="No data","x",ROUND(IF('Indicator Data'!AF171&gt;DC$195,10,IF('Indicator Data'!AF171&lt;DC$194,0,10-(DC$195-'Indicator Data'!AF171)/(DC$195-DC$194)*10)),1))</f>
        <v>x</v>
      </c>
      <c r="DD168" s="55">
        <f>IF('Indicator Data'!AG171="No data","x",ROUND(IF('Indicator Data'!AG171&gt;DD$195,10,IF('Indicator Data'!AG171&lt;DD$194,0,10-(DD$195-'Indicator Data'!AG171)/(DD$195-DD$194)*10)),1))</f>
        <v>0.2</v>
      </c>
      <c r="DE168" s="55">
        <f t="shared" si="276"/>
        <v>4.3</v>
      </c>
      <c r="DF168" s="55">
        <f>IF('Indicator Data'!AB171="No data","x",ROUND(IF('Indicator Data'!AB171&gt;DF$195,10,IF('Indicator Data'!AB171&lt;DF$194,0,10-(DF$195-'Indicator Data'!AB171)/(DF$195-DF$194)*10)),1))</f>
        <v>0</v>
      </c>
      <c r="DG168" s="55">
        <f t="shared" si="277"/>
        <v>0</v>
      </c>
      <c r="DH168" s="183">
        <f>IF('Indicator Data'!AD171="No data","x",'Indicator Data'!AD171/'Indicator Data'!$CJ171)</f>
        <v>4.0214815789954583E-4</v>
      </c>
      <c r="DI168" s="55">
        <f t="shared" si="278"/>
        <v>6</v>
      </c>
      <c r="DJ168" s="55" t="str">
        <f>IF('Indicator Data'!AE171="No data","x",ROUND(IF('Indicator Data'!AE171&gt;DJ$195,0,IF('Indicator Data'!AE171&lt;DJ$194,10,(DJ$195-'Indicator Data'!AE171)/(DJ$195-DJ$194)*10)),1))</f>
        <v>x</v>
      </c>
      <c r="DK168" s="55">
        <f t="shared" si="279"/>
        <v>6</v>
      </c>
      <c r="DL168" s="55">
        <f t="shared" si="280"/>
        <v>3.4</v>
      </c>
      <c r="DM168" s="57">
        <f t="shared" si="316"/>
        <v>1.9</v>
      </c>
      <c r="DN168" s="58">
        <f t="shared" si="317"/>
        <v>2.2000000000000002</v>
      </c>
      <c r="DO168" s="55">
        <f>ROUND(IF('Indicator Data'!AH171=0,0,IF('Indicator Data'!AH171&gt;DO$195,10,IF('Indicator Data'!AH171&lt;DO$194,0,10-(DO$195-'Indicator Data'!AH171)/(DO$195-DO$194)*10))),1)</f>
        <v>0.1</v>
      </c>
      <c r="DP168" s="55">
        <f>ROUND(IF('Indicator Data'!AI171=0,0,IF(LOG('Indicator Data'!AI171)&gt;LOG(DP$195),10,IF(LOG('Indicator Data'!AI171)&lt;LOG(DP$194),0,10-(LOG(DP$195)-LOG('Indicator Data'!AI171))/(LOG(DP$195)-LOG(DP$194))*10))),1)</f>
        <v>0</v>
      </c>
      <c r="DQ168" s="57">
        <f t="shared" si="318"/>
        <v>0.1</v>
      </c>
      <c r="DR168" s="55">
        <f>'Indicator Data'!AJ171</f>
        <v>0</v>
      </c>
      <c r="DS168" s="55">
        <f>'Indicator Data'!AK171</f>
        <v>0</v>
      </c>
      <c r="DT168" s="57">
        <f t="shared" si="319"/>
        <v>0</v>
      </c>
      <c r="DU168" s="58">
        <f t="shared" si="320"/>
        <v>0.1</v>
      </c>
      <c r="DV168" s="15"/>
      <c r="DW168" s="103"/>
      <c r="DX168" s="4"/>
    </row>
    <row r="169" spans="1:128" x14ac:dyDescent="0.3">
      <c r="A169" s="122" t="str">
        <f>'Indicator Data'!A172</f>
        <v>Syria</v>
      </c>
      <c r="B169" s="59" t="str">
        <f>'Indicator Data'!B172</f>
        <v>SYR</v>
      </c>
      <c r="C169" s="55">
        <f>ROUND(IF('Indicator Data'!C172=0,0.1,IF(LOG('Indicator Data'!C172)&gt;C$195,10,IF(LOG('Indicator Data'!C172)&lt;C$194,0,10-(C$195-LOG('Indicator Data'!C172))/(C$195-C$194)*10))),1)</f>
        <v>8.8000000000000007</v>
      </c>
      <c r="D169" s="55">
        <f>ROUND(IF('Indicator Data'!D172=0,0.1,IF(LOG('Indicator Data'!D172)&gt;D$195,10,IF(LOG('Indicator Data'!D172)&lt;D$194,0,10-(D$195-LOG('Indicator Data'!D172))/(D$195-D$194)*10))),1)</f>
        <v>8.6</v>
      </c>
      <c r="E169" s="55">
        <f t="shared" si="281"/>
        <v>8.6999999999999993</v>
      </c>
      <c r="F169" s="55">
        <f>IF('Indicator Data'!E172="No data",0.1,(ROUND(IF('Indicator Data'!E172=0,0,IF(LOG('Indicator Data'!E172)&gt;F$195,10,IF(LOG('Indicator Data'!E172)&lt;F$194,0,10-(F$195-LOG('Indicator Data'!E172))/(F$195-F$194)*10))),1)))</f>
        <v>7.1</v>
      </c>
      <c r="G169" s="55">
        <f>ROUND(IF('Indicator Data'!F172=0,0,IF(LOG('Indicator Data'!F172)&gt;G$195,10,IF(LOG('Indicator Data'!F172)&lt;G$194,0,10-(G$195-LOG('Indicator Data'!F172))/(G$195-G$194)*10))),1)</f>
        <v>5.5</v>
      </c>
      <c r="H169" s="55">
        <f>ROUND(IF('Indicator Data'!G172=0,0,IF(LOG('Indicator Data'!G172)&gt;H$195,10,IF(LOG('Indicator Data'!G172)&lt;H$194,0,10-(H$195-LOG('Indicator Data'!G172))/(H$195-H$194)*10))),1)</f>
        <v>0</v>
      </c>
      <c r="I169" s="55">
        <f>ROUND(IF('Indicator Data'!H172=0,0,IF(LOG('Indicator Data'!H172)&gt;I$195,10,IF(LOG('Indicator Data'!H172)&lt;I$194,0,10-(I$195-LOG('Indicator Data'!H172))/(I$195-I$194)*10))),1)</f>
        <v>0</v>
      </c>
      <c r="J169" s="55">
        <f t="shared" si="282"/>
        <v>0</v>
      </c>
      <c r="K169" s="55">
        <f>ROUND(IF('Indicator Data'!I172=0,0,IF(LOG('Indicator Data'!I172)&gt;K$195,10,IF(LOG('Indicator Data'!I172)&lt;K$194,0,10-(K$195-LOG('Indicator Data'!I172))/(K$195-K$194)*10))),1)</f>
        <v>0</v>
      </c>
      <c r="L169" s="55">
        <f t="shared" si="283"/>
        <v>0</v>
      </c>
      <c r="M169" s="55">
        <f>ROUND(IF('Indicator Data'!J172=0,0,IF(LOG('Indicator Data'!J172)&gt;M$195,10,IF(LOG('Indicator Data'!J172)&lt;M$194,0,10-(M$195-LOG('Indicator Data'!J172))/(M$195-M$194)*10))),1)</f>
        <v>9.1999999999999993</v>
      </c>
      <c r="N169" s="56">
        <f>'Indicator Data'!C172/'Indicator Data'!$CK172</f>
        <v>1.7598961683039328E-3</v>
      </c>
      <c r="O169" s="56">
        <f>'Indicator Data'!D172/'Indicator Data'!$CK172</f>
        <v>2.100164044539323E-4</v>
      </c>
      <c r="P169" s="56">
        <f>IF(F169=0.1,"x",'Indicator Data'!E172/'Indicator Data'!$CK172)</f>
        <v>3.7725998592400708E-3</v>
      </c>
      <c r="Q169" s="56">
        <f>'Indicator Data'!F172/'Indicator Data'!$CK172</f>
        <v>1.0937069225262295E-6</v>
      </c>
      <c r="R169" s="56">
        <f>'Indicator Data'!G172/'Indicator Data'!$CK172</f>
        <v>0</v>
      </c>
      <c r="S169" s="56">
        <f>'Indicator Data'!H172/'Indicator Data'!$CK172</f>
        <v>0</v>
      </c>
      <c r="T169" s="56">
        <f>'Indicator Data'!I172/'Indicator Data'!$CK172</f>
        <v>0</v>
      </c>
      <c r="U169" s="56">
        <f>'Indicator Data'!J172/'Indicator Data'!$CK172</f>
        <v>2.5144886182679204E-3</v>
      </c>
      <c r="V169" s="55">
        <f t="shared" si="284"/>
        <v>8.8000000000000007</v>
      </c>
      <c r="W169" s="55">
        <f t="shared" si="285"/>
        <v>2.1</v>
      </c>
      <c r="X169" s="55">
        <f t="shared" si="286"/>
        <v>6.5</v>
      </c>
      <c r="Y169" s="55">
        <f t="shared" si="287"/>
        <v>2.5</v>
      </c>
      <c r="Z169" s="55">
        <f t="shared" si="288"/>
        <v>5.6</v>
      </c>
      <c r="AA169" s="55">
        <f t="shared" si="289"/>
        <v>0</v>
      </c>
      <c r="AB169" s="55">
        <f t="shared" si="290"/>
        <v>0</v>
      </c>
      <c r="AC169" s="55">
        <f t="shared" si="291"/>
        <v>0</v>
      </c>
      <c r="AD169" s="55">
        <f t="shared" si="292"/>
        <v>0</v>
      </c>
      <c r="AE169" s="55">
        <f t="shared" si="293"/>
        <v>0</v>
      </c>
      <c r="AF169" s="55">
        <f t="shared" si="294"/>
        <v>0.8</v>
      </c>
      <c r="AG169" s="55">
        <f>ROUND(IF('Indicator Data'!K172=0,0,IF('Indicator Data'!K172&gt;AG$195,10,IF('Indicator Data'!K172&lt;AG$194,0,10-(AG$195-'Indicator Data'!K172)/(AG$195-AG$194)*10))),1)</f>
        <v>1.9</v>
      </c>
      <c r="AH169" s="55">
        <f t="shared" si="295"/>
        <v>8.8000000000000007</v>
      </c>
      <c r="AI169" s="55">
        <f t="shared" si="296"/>
        <v>5.4</v>
      </c>
      <c r="AJ169" s="55">
        <f t="shared" si="297"/>
        <v>0</v>
      </c>
      <c r="AK169" s="55">
        <f t="shared" si="298"/>
        <v>0</v>
      </c>
      <c r="AL169" s="55">
        <f t="shared" si="299"/>
        <v>0</v>
      </c>
      <c r="AM169" s="55">
        <f t="shared" si="300"/>
        <v>0</v>
      </c>
      <c r="AN169" s="55">
        <f t="shared" si="301"/>
        <v>6.7</v>
      </c>
      <c r="AO169" s="182">
        <f t="shared" si="302"/>
        <v>7.8</v>
      </c>
      <c r="AP169" s="182">
        <f t="shared" si="255"/>
        <v>5.2</v>
      </c>
      <c r="AQ169" s="182">
        <f t="shared" si="303"/>
        <v>5.6</v>
      </c>
      <c r="AR169" s="182">
        <f t="shared" si="304"/>
        <v>0</v>
      </c>
      <c r="AS169" s="55">
        <f t="shared" si="305"/>
        <v>4.3</v>
      </c>
      <c r="AT169" s="55">
        <f>IF('Indicator Data'!L172="No data","x",IF('Indicator Data'!CL172&lt;1000,"x",ROUND((IF('Indicator Data'!L172&gt;AT$195,10,IF('Indicator Data'!L172&lt;AT$194,0,10-(AT$195-'Indicator Data'!L172)/(AT$195-AT$194)*10))),1)))</f>
        <v>10</v>
      </c>
      <c r="AU169" s="182">
        <f t="shared" si="306"/>
        <v>7.2</v>
      </c>
      <c r="AV169" s="55">
        <f>IF('Indicator Data'!M172="No data","x",ROUND(IF('Indicator Data'!M172=0,0,IF(LOG('Indicator Data'!M172)&gt;AV$195,10,IF(LOG('Indicator Data'!M172)&lt;AV$194,0,10-(AV$195-LOG('Indicator Data'!M172))/(AV$195-AV$194)*10))),1))</f>
        <v>8.8000000000000007</v>
      </c>
      <c r="AW169" s="56">
        <f>IF(AV169="x","x",'Indicator Data'!M172/'Indicator Data'!$CK172)</f>
        <v>0.75803949511086965</v>
      </c>
      <c r="AX169" s="55">
        <f t="shared" si="256"/>
        <v>8.4</v>
      </c>
      <c r="AY169" s="55">
        <f t="shared" si="257"/>
        <v>8.6</v>
      </c>
      <c r="AZ169" s="55" t="str">
        <f>IF('Indicator Data'!N172="No data","x",ROUND(IF('Indicator Data'!N172=0,0,IF(LOG('Indicator Data'!N172)&gt;AZ$195,10,IF(LOG('Indicator Data'!N172)&lt;AZ$194,0,10-(AZ$195-LOG('Indicator Data'!N172))/(AZ$195-AZ$194)*10))),1))</f>
        <v>x</v>
      </c>
      <c r="BA169" s="56" t="str">
        <f>IF(AZ169="x","x",'Indicator Data'!N172/'Indicator Data'!$CK172)</f>
        <v>x</v>
      </c>
      <c r="BB169" s="55" t="str">
        <f t="shared" si="258"/>
        <v>x</v>
      </c>
      <c r="BC169" s="55" t="str">
        <f t="shared" si="259"/>
        <v>x</v>
      </c>
      <c r="BD169" s="55" t="str">
        <f>IF('Indicator Data'!O172="No data","x",ROUND(IF('Indicator Data'!O172=0,0,IF(LOG('Indicator Data'!O172)&gt;BD$195,10,IF(LOG('Indicator Data'!O172)&lt;BD$194,0,10-(BD$195-LOG('Indicator Data'!O172))/(BD$195-BD$194)*10))),1))</f>
        <v>x</v>
      </c>
      <c r="BE169" s="56" t="str">
        <f>IF(BD169="x","x",'Indicator Data'!O172/'Indicator Data'!$CK172)</f>
        <v>x</v>
      </c>
      <c r="BF169" s="55" t="str">
        <f t="shared" si="260"/>
        <v>x</v>
      </c>
      <c r="BG169" s="55" t="str">
        <f t="shared" si="261"/>
        <v>x</v>
      </c>
      <c r="BH169" s="55" t="str">
        <f>IF('Indicator Data'!P172="No data","x",ROUND(IF('Indicator Data'!P172=0,0,IF(LOG('Indicator Data'!P172)&gt;BH$195,10,IF(LOG('Indicator Data'!P172)&lt;BH$194,0,10-(BH$195-LOG('Indicator Data'!P172))/(BH$195-BH$194)*10))),1))</f>
        <v>x</v>
      </c>
      <c r="BI169" s="56" t="str">
        <f>IF(BH169="x","x",'Indicator Data'!P172/'Indicator Data'!$CK172)</f>
        <v>x</v>
      </c>
      <c r="BJ169" s="55" t="str">
        <f t="shared" si="262"/>
        <v>x</v>
      </c>
      <c r="BK169" s="55" t="str">
        <f t="shared" si="263"/>
        <v>x</v>
      </c>
      <c r="BL169" s="55">
        <f t="shared" si="264"/>
        <v>8.6</v>
      </c>
      <c r="BM169" s="55">
        <f>ROUND(IF('Indicator Data'!Q172=0,0,IF(LOG('Indicator Data'!Q172)&gt;BM$195,10,IF(LOG('Indicator Data'!Q172)&lt;BM$194,0,10-(BM$195-LOG('Indicator Data'!Q172))/(BM$195-BM$194)*10))),1)</f>
        <v>2.2999999999999998</v>
      </c>
      <c r="BN169" s="55">
        <f>ROUND(IF('Indicator Data'!R172=0,0,IF(LOG('Indicator Data'!R172)&gt;BN$195,10,IF(LOG('Indicator Data'!R172)&lt;BN$194,0,10-(BN$195-LOG('Indicator Data'!R172))/(BN$195-BN$194)*10))),1)</f>
        <v>0</v>
      </c>
      <c r="BO169" s="55">
        <f t="shared" si="265"/>
        <v>0.76666666666666661</v>
      </c>
      <c r="BP169" s="56">
        <f>'Indicator Data'!Q172/'Indicator Data'!$CK172</f>
        <v>2.3231277251841472E-5</v>
      </c>
      <c r="BQ169" s="56">
        <f>'Indicator Data'!R172/'Indicator Data'!$CK172</f>
        <v>0</v>
      </c>
      <c r="BR169" s="55">
        <f t="shared" si="307"/>
        <v>0</v>
      </c>
      <c r="BS169" s="55">
        <f t="shared" si="308"/>
        <v>0</v>
      </c>
      <c r="BT169" s="55">
        <f t="shared" si="242"/>
        <v>0</v>
      </c>
      <c r="BU169" s="55">
        <f t="shared" si="266"/>
        <v>0.4</v>
      </c>
      <c r="BV169" s="55">
        <f>ROUND(IF('Indicator Data'!S172=0,0,IF(LOG('Indicator Data'!S172)&gt;BV$195,10,IF(LOG('Indicator Data'!S172)&lt;BV$194,0,10-(BV$195-LOG('Indicator Data'!S172))/(BV$195-BV$194)*10))),1)</f>
        <v>0</v>
      </c>
      <c r="BW169" s="55">
        <f>ROUND(IF('Indicator Data'!T172=0,0,IF(LOG('Indicator Data'!T172)&gt;BW$195,10,IF(LOG('Indicator Data'!T172)&lt;BW$194,0,10-(BW$195-LOG('Indicator Data'!T172))/(BW$195-BW$194)*10))),1)</f>
        <v>0</v>
      </c>
      <c r="BX169" s="55">
        <f t="shared" si="267"/>
        <v>0</v>
      </c>
      <c r="BY169" s="56">
        <f>'Indicator Data'!S172/'Indicator Data'!$CK172</f>
        <v>0</v>
      </c>
      <c r="BZ169" s="56">
        <f>'Indicator Data'!T172/'Indicator Data'!$CK172</f>
        <v>0</v>
      </c>
      <c r="CA169" s="55">
        <f t="shared" si="309"/>
        <v>0</v>
      </c>
      <c r="CB169" s="55">
        <f t="shared" si="310"/>
        <v>0</v>
      </c>
      <c r="CC169" s="55">
        <f t="shared" si="268"/>
        <v>0</v>
      </c>
      <c r="CD169" s="55">
        <f t="shared" si="269"/>
        <v>0</v>
      </c>
      <c r="CE169" s="55">
        <f t="shared" si="270"/>
        <v>0.2</v>
      </c>
      <c r="CF169" s="55">
        <f>ROUND(IF('Indicator Data'!U172=0,0,IF(LOG('Indicator Data'!U172)&gt;CF$195,10,IF(LOG('Indicator Data'!U172)&lt;CF$194,0,10-(CF$195-LOG('Indicator Data'!U172))/(CF$195-CF$194)*10))),1)</f>
        <v>6.5</v>
      </c>
      <c r="CG169" s="56">
        <f>'Indicator Data'!U172/'Indicator Data'!$CK172</f>
        <v>1.9299842799889722E-2</v>
      </c>
      <c r="CH169" s="55">
        <f t="shared" si="311"/>
        <v>0.2</v>
      </c>
      <c r="CI169" s="55">
        <f t="shared" si="271"/>
        <v>4</v>
      </c>
      <c r="CJ169" s="55">
        <f>ROUND(IF('Indicator Data'!V172=0,0,IF(LOG('Indicator Data'!V172)&gt;CJ$195,10,IF(LOG('Indicator Data'!V172)&lt;CJ$194,0,10-(CJ$195-LOG('Indicator Data'!V172))/(CJ$195-CJ$194)*10))),1)</f>
        <v>8.6999999999999993</v>
      </c>
      <c r="CK169" s="56">
        <f>IF('Indicator Data'!V172/'Indicator Data'!$CK172&gt;1,1,'Indicator Data'!V172/'Indicator Data'!$CK172)</f>
        <v>0.71194461823961053</v>
      </c>
      <c r="CL169" s="55">
        <f t="shared" si="312"/>
        <v>7.1</v>
      </c>
      <c r="CM169" s="55">
        <f t="shared" si="272"/>
        <v>8</v>
      </c>
      <c r="CN169" s="55">
        <f>ROUND(IF('Indicator Data'!W172=0,0,IF(LOG('Indicator Data'!W172)&gt;CN$195,10,IF(LOG('Indicator Data'!W172)&lt;CN$194,0,10-(CN$195-LOG('Indicator Data'!W172))/(CN$195-CN$194)*10))),1)</f>
        <v>7.1</v>
      </c>
      <c r="CO169" s="56">
        <f>'Indicator Data'!W172/'Indicator Data'!$CK172</f>
        <v>4.7573536735213522E-2</v>
      </c>
      <c r="CP169" s="55">
        <f t="shared" si="313"/>
        <v>0.5</v>
      </c>
      <c r="CQ169" s="55">
        <f t="shared" si="273"/>
        <v>4.5999999999999996</v>
      </c>
      <c r="CR169" s="55">
        <f t="shared" si="314"/>
        <v>4.8</v>
      </c>
      <c r="CS169" s="55">
        <f>IF('Indicator Data'!BZ172="No data","x",ROUND(IF('Indicator Data'!BZ172&gt;CS$195,0,IF('Indicator Data'!BZ172&lt;CS$194,10,(CS$195-'Indicator Data'!BZ172)/(CS$195-CS$194)*10)),1))</f>
        <v>1</v>
      </c>
      <c r="CT169" s="55">
        <f>IF('Indicator Data'!CA172="No data","x",ROUND(IF('Indicator Data'!CA172&gt;CT$195,0,IF('Indicator Data'!CA172&lt;CT$194,10,(CT$195-'Indicator Data'!CA172)/(CT$195-CT$194)*10)),1))</f>
        <v>0.5</v>
      </c>
      <c r="CU169" s="55">
        <f>IF('Indicator Data'!AC172="No data","x",ROUND(IF('Indicator Data'!AC172&gt;CU$195,0,IF('Indicator Data'!AC172&lt;CU$194,10,(CU$195-'Indicator Data'!AC172)/(CU$195-CU$194)*10)),1))</f>
        <v>2.9</v>
      </c>
      <c r="CV169" s="55">
        <f t="shared" si="315"/>
        <v>1.5</v>
      </c>
      <c r="CW169" s="55">
        <f>IF('Indicator Data'!X172="No data","x",ROUND(IF(LOG('Indicator Data'!X172)&gt;CW$195,10,IF(LOG('Indicator Data'!X172)&lt;CW$194,0,10-(CW$195-LOG('Indicator Data'!X172))/(CW$195-CW$194)*10)),1))</f>
        <v>6.5</v>
      </c>
      <c r="CX169" s="55">
        <f>IF('Indicator Data'!Y172="No data","x",ROUND(IF('Indicator Data'!Y172&gt;CX$195,10,IF('Indicator Data'!Y172&lt;CX$194,0,10-(CX$195-'Indicator Data'!Y172)/(CX$195-CX$194)*10)),1))</f>
        <v>0.6</v>
      </c>
      <c r="CY169" s="55">
        <f>IF('Indicator Data'!Z172="No data","x",ROUND(IF('Indicator Data'!Z172&gt;CY$195,10,IF('Indicator Data'!Z172&lt;CY$194,0,10-(CY$195-'Indicator Data'!Z172)/(CY$195-CY$194)*10)),1))</f>
        <v>5.4</v>
      </c>
      <c r="CZ169" s="55" t="str">
        <f>IF('Indicator Data'!AA172="No data","x",ROUND(IF('Indicator Data'!AA172&gt;CZ$195,10,IF('Indicator Data'!AA172&lt;CZ$194,0,10-(CZ$195-'Indicator Data'!AA172)/(CZ$195-CZ$194)*10)),1))</f>
        <v>x</v>
      </c>
      <c r="DA169" s="55">
        <f t="shared" si="274"/>
        <v>4.2</v>
      </c>
      <c r="DB169" s="55">
        <f t="shared" si="275"/>
        <v>3.3</v>
      </c>
      <c r="DC169" s="55">
        <f>IF('Indicator Data'!AF172="No data","x",ROUND(IF('Indicator Data'!AF172&gt;DC$195,10,IF('Indicator Data'!AF172&lt;DC$194,0,10-(DC$195-'Indicator Data'!AF172)/(DC$195-DC$194)*10)),1))</f>
        <v>1.7</v>
      </c>
      <c r="DD169" s="55">
        <f>IF('Indicator Data'!AG172="No data","x",ROUND(IF('Indicator Data'!AG172&gt;DD$195,10,IF('Indicator Data'!AG172&lt;DD$194,0,10-(DD$195-'Indicator Data'!AG172)/(DD$195-DD$194)*10)),1))</f>
        <v>3.8</v>
      </c>
      <c r="DE169" s="55">
        <f t="shared" si="276"/>
        <v>3.6</v>
      </c>
      <c r="DF169" s="55">
        <f>IF('Indicator Data'!AB172="No data","x",ROUND(IF('Indicator Data'!AB172&gt;DF$195,10,IF('Indicator Data'!AB172&lt;DF$194,0,10-(DF$195-'Indicator Data'!AB172)/(DF$195-DF$194)*10)),1))</f>
        <v>0.2</v>
      </c>
      <c r="DG169" s="55">
        <f t="shared" si="277"/>
        <v>1.2</v>
      </c>
      <c r="DH169" s="183">
        <f>IF('Indicator Data'!AD172="No data","x",'Indicator Data'!AD172/'Indicator Data'!$CJ172)</f>
        <v>9.3502498984776453E-4</v>
      </c>
      <c r="DI169" s="55">
        <f t="shared" si="278"/>
        <v>0.6</v>
      </c>
      <c r="DJ169" s="55">
        <f>IF('Indicator Data'!AE172="No data","x",ROUND(IF('Indicator Data'!AE172&gt;DJ$195,0,IF('Indicator Data'!AE172&lt;DJ$194,10,(DJ$195-'Indicator Data'!AE172)/(DJ$195-DJ$194)*10)),1))</f>
        <v>6</v>
      </c>
      <c r="DK169" s="55">
        <f t="shared" si="279"/>
        <v>3.3</v>
      </c>
      <c r="DL169" s="55">
        <f t="shared" si="280"/>
        <v>2.7</v>
      </c>
      <c r="DM169" s="57">
        <f t="shared" si="316"/>
        <v>5.4</v>
      </c>
      <c r="DN169" s="58">
        <f t="shared" si="317"/>
        <v>5.6</v>
      </c>
      <c r="DO169" s="55">
        <f>ROUND(IF('Indicator Data'!AH172=0,0,IF('Indicator Data'!AH172&gt;DO$195,10,IF('Indicator Data'!AH172&lt;DO$194,0,10-(DO$195-'Indicator Data'!AH172)/(DO$195-DO$194)*10))),1)</f>
        <v>10</v>
      </c>
      <c r="DP169" s="55">
        <f>ROUND(IF('Indicator Data'!AI172=0,0,IF(LOG('Indicator Data'!AI172)&gt;LOG(DP$195),10,IF(LOG('Indicator Data'!AI172)&lt;LOG(DP$194),0,10-(LOG(DP$195)-LOG('Indicator Data'!AI172))/(LOG(DP$195)-LOG(DP$194))*10))),1)</f>
        <v>10</v>
      </c>
      <c r="DQ169" s="57">
        <f t="shared" si="318"/>
        <v>10</v>
      </c>
      <c r="DR169" s="55">
        <f>'Indicator Data'!AJ172</f>
        <v>5</v>
      </c>
      <c r="DS169" s="55">
        <f>'Indicator Data'!AK172</f>
        <v>5</v>
      </c>
      <c r="DT169" s="57">
        <f t="shared" si="319"/>
        <v>10</v>
      </c>
      <c r="DU169" s="58">
        <f t="shared" si="320"/>
        <v>10</v>
      </c>
      <c r="DV169" s="15"/>
      <c r="DW169" s="103"/>
      <c r="DX169" s="4"/>
    </row>
    <row r="170" spans="1:128" x14ac:dyDescent="0.3">
      <c r="A170" s="121" t="str">
        <f>'Indicator Data'!A173</f>
        <v>Tajikistan</v>
      </c>
      <c r="B170" s="59" t="str">
        <f>'Indicator Data'!B173</f>
        <v>TJK</v>
      </c>
      <c r="C170" s="55">
        <f>ROUND(IF('Indicator Data'!C173=0,0.1,IF(LOG('Indicator Data'!C173)&gt;C$195,10,IF(LOG('Indicator Data'!C173)&lt;C$194,0,10-(C$195-LOG('Indicator Data'!C173))/(C$195-C$194)*10))),1)</f>
        <v>8.1</v>
      </c>
      <c r="D170" s="55">
        <f>ROUND(IF('Indicator Data'!D173=0,0.1,IF(LOG('Indicator Data'!D173)&gt;D$195,10,IF(LOG('Indicator Data'!D173)&lt;D$194,0,10-(D$195-LOG('Indicator Data'!D173))/(D$195-D$194)*10))),1)</f>
        <v>9.6</v>
      </c>
      <c r="E170" s="55">
        <f t="shared" si="281"/>
        <v>9</v>
      </c>
      <c r="F170" s="55">
        <f>IF('Indicator Data'!E173="No data",0.1,(ROUND(IF('Indicator Data'!E173=0,0,IF(LOG('Indicator Data'!E173)&gt;F$195,10,IF(LOG('Indicator Data'!E173)&lt;F$194,0,10-(F$195-LOG('Indicator Data'!E173))/(F$195-F$194)*10))),1)))</f>
        <v>6.7</v>
      </c>
      <c r="G170" s="55">
        <f>ROUND(IF('Indicator Data'!F173=0,0,IF(LOG('Indicator Data'!F173)&gt;G$195,10,IF(LOG('Indicator Data'!F173)&lt;G$194,0,10-(G$195-LOG('Indicator Data'!F173))/(G$195-G$194)*10))),1)</f>
        <v>0</v>
      </c>
      <c r="H170" s="55">
        <f>ROUND(IF('Indicator Data'!G173=0,0,IF(LOG('Indicator Data'!G173)&gt;H$195,10,IF(LOG('Indicator Data'!G173)&lt;H$194,0,10-(H$195-LOG('Indicator Data'!G173))/(H$195-H$194)*10))),1)</f>
        <v>0</v>
      </c>
      <c r="I170" s="55">
        <f>ROUND(IF('Indicator Data'!H173=0,0,IF(LOG('Indicator Data'!H173)&gt;I$195,10,IF(LOG('Indicator Data'!H173)&lt;I$194,0,10-(I$195-LOG('Indicator Data'!H173))/(I$195-I$194)*10))),1)</f>
        <v>0</v>
      </c>
      <c r="J170" s="55">
        <f t="shared" si="282"/>
        <v>0</v>
      </c>
      <c r="K170" s="55">
        <f>ROUND(IF('Indicator Data'!I173=0,0,IF(LOG('Indicator Data'!I173)&gt;K$195,10,IF(LOG('Indicator Data'!I173)&lt;K$194,0,10-(K$195-LOG('Indicator Data'!I173))/(K$195-K$194)*10))),1)</f>
        <v>0</v>
      </c>
      <c r="L170" s="55">
        <f t="shared" si="283"/>
        <v>0</v>
      </c>
      <c r="M170" s="55">
        <f>ROUND(IF('Indicator Data'!J173=0,0,IF(LOG('Indicator Data'!J173)&gt;M$195,10,IF(LOG('Indicator Data'!J173)&lt;M$194,0,10-(M$195-LOG('Indicator Data'!J173))/(M$195-M$194)*10))),1)</f>
        <v>10</v>
      </c>
      <c r="N170" s="56">
        <f>'Indicator Data'!C173/'Indicator Data'!$CK173</f>
        <v>2.1052630591238235E-3</v>
      </c>
      <c r="O170" s="56">
        <f>'Indicator Data'!D173/'Indicator Data'!$CK173</f>
        <v>8.9817426459138066E-4</v>
      </c>
      <c r="P170" s="56">
        <f>IF(F170=0.1,"x",'Indicator Data'!E173/'Indicator Data'!$CK173)</f>
        <v>5.7027210773702144E-3</v>
      </c>
      <c r="Q170" s="56">
        <f>'Indicator Data'!F173/'Indicator Data'!$CK173</f>
        <v>0</v>
      </c>
      <c r="R170" s="56">
        <f>'Indicator Data'!G173/'Indicator Data'!$CK173</f>
        <v>0</v>
      </c>
      <c r="S170" s="56">
        <f>'Indicator Data'!H173/'Indicator Data'!$CK173</f>
        <v>0</v>
      </c>
      <c r="T170" s="56">
        <f>'Indicator Data'!I173/'Indicator Data'!$CK173</f>
        <v>0</v>
      </c>
      <c r="U170" s="56">
        <f>'Indicator Data'!J173/'Indicator Data'!$CK173</f>
        <v>1.2797048019192684E-2</v>
      </c>
      <c r="V170" s="55">
        <f t="shared" si="284"/>
        <v>10</v>
      </c>
      <c r="W170" s="55">
        <f t="shared" si="285"/>
        <v>9</v>
      </c>
      <c r="X170" s="55">
        <f t="shared" si="286"/>
        <v>9.6</v>
      </c>
      <c r="Y170" s="55">
        <f t="shared" si="287"/>
        <v>3.8</v>
      </c>
      <c r="Z170" s="55">
        <f t="shared" si="288"/>
        <v>0</v>
      </c>
      <c r="AA170" s="55">
        <f t="shared" si="289"/>
        <v>0</v>
      </c>
      <c r="AB170" s="55">
        <f t="shared" si="290"/>
        <v>0</v>
      </c>
      <c r="AC170" s="55">
        <f t="shared" si="291"/>
        <v>0</v>
      </c>
      <c r="AD170" s="55">
        <f t="shared" si="292"/>
        <v>0</v>
      </c>
      <c r="AE170" s="55">
        <f t="shared" si="293"/>
        <v>0</v>
      </c>
      <c r="AF170" s="55">
        <f t="shared" si="294"/>
        <v>4.3</v>
      </c>
      <c r="AG170" s="55">
        <f>ROUND(IF('Indicator Data'!K173=0,0,IF('Indicator Data'!K173&gt;AG$195,10,IF('Indicator Data'!K173&lt;AG$194,0,10-(AG$195-'Indicator Data'!K173)/(AG$195-AG$194)*10))),1)</f>
        <v>1.9</v>
      </c>
      <c r="AH170" s="55">
        <f t="shared" si="295"/>
        <v>9.1</v>
      </c>
      <c r="AI170" s="55">
        <f t="shared" si="296"/>
        <v>9.3000000000000007</v>
      </c>
      <c r="AJ170" s="55">
        <f t="shared" si="297"/>
        <v>0</v>
      </c>
      <c r="AK170" s="55">
        <f t="shared" si="298"/>
        <v>0</v>
      </c>
      <c r="AL170" s="55">
        <f t="shared" si="299"/>
        <v>0</v>
      </c>
      <c r="AM170" s="55">
        <f t="shared" si="300"/>
        <v>0</v>
      </c>
      <c r="AN170" s="55">
        <f t="shared" si="301"/>
        <v>8.4</v>
      </c>
      <c r="AO170" s="182">
        <f t="shared" si="302"/>
        <v>9.3000000000000007</v>
      </c>
      <c r="AP170" s="182">
        <f t="shared" si="255"/>
        <v>5.4</v>
      </c>
      <c r="AQ170" s="182">
        <f t="shared" si="303"/>
        <v>0</v>
      </c>
      <c r="AR170" s="182">
        <f t="shared" si="304"/>
        <v>0</v>
      </c>
      <c r="AS170" s="55">
        <f t="shared" si="305"/>
        <v>5.2</v>
      </c>
      <c r="AT170" s="55">
        <f>IF('Indicator Data'!L173="No data","x",IF('Indicator Data'!CL173&lt;1000,"x",ROUND((IF('Indicator Data'!L173&gt;AT$195,10,IF('Indicator Data'!L173&lt;AT$194,0,10-(AT$195-'Indicator Data'!L173)/(AT$195-AT$194)*10))),1)))</f>
        <v>10</v>
      </c>
      <c r="AU170" s="182">
        <f t="shared" si="306"/>
        <v>7.6</v>
      </c>
      <c r="AV170" s="55">
        <f>IF('Indicator Data'!M173="No data","x",ROUND(IF('Indicator Data'!M173=0,0,IF(LOG('Indicator Data'!M173)&gt;AV$195,10,IF(LOG('Indicator Data'!M173)&lt;AV$194,0,10-(AV$195-LOG('Indicator Data'!M173))/(AV$195-AV$194)*10))),1))</f>
        <v>8.4</v>
      </c>
      <c r="AW170" s="56">
        <f>IF(AV170="x","x",'Indicator Data'!M173/'Indicator Data'!$CK173)</f>
        <v>0.83575628562649085</v>
      </c>
      <c r="AX170" s="55">
        <f t="shared" si="256"/>
        <v>9.3000000000000007</v>
      </c>
      <c r="AY170" s="55">
        <f t="shared" si="257"/>
        <v>8.9</v>
      </c>
      <c r="AZ170" s="55" t="str">
        <f>IF('Indicator Data'!N173="No data","x",ROUND(IF('Indicator Data'!N173=0,0,IF(LOG('Indicator Data'!N173)&gt;AZ$195,10,IF(LOG('Indicator Data'!N173)&lt;AZ$194,0,10-(AZ$195-LOG('Indicator Data'!N173))/(AZ$195-AZ$194)*10))),1))</f>
        <v>x</v>
      </c>
      <c r="BA170" s="56" t="str">
        <f>IF(AZ170="x","x",'Indicator Data'!N173/'Indicator Data'!$CK173)</f>
        <v>x</v>
      </c>
      <c r="BB170" s="55" t="str">
        <f t="shared" si="258"/>
        <v>x</v>
      </c>
      <c r="BC170" s="55" t="str">
        <f t="shared" si="259"/>
        <v>x</v>
      </c>
      <c r="BD170" s="55" t="str">
        <f>IF('Indicator Data'!O173="No data","x",ROUND(IF('Indicator Data'!O173=0,0,IF(LOG('Indicator Data'!O173)&gt;BD$195,10,IF(LOG('Indicator Data'!O173)&lt;BD$194,0,10-(BD$195-LOG('Indicator Data'!O173))/(BD$195-BD$194)*10))),1))</f>
        <v>x</v>
      </c>
      <c r="BE170" s="56" t="str">
        <f>IF(BD170="x","x",'Indicator Data'!O173/'Indicator Data'!$CK173)</f>
        <v>x</v>
      </c>
      <c r="BF170" s="55" t="str">
        <f t="shared" si="260"/>
        <v>x</v>
      </c>
      <c r="BG170" s="55" t="str">
        <f t="shared" si="261"/>
        <v>x</v>
      </c>
      <c r="BH170" s="55" t="str">
        <f>IF('Indicator Data'!P173="No data","x",ROUND(IF('Indicator Data'!P173=0,0,IF(LOG('Indicator Data'!P173)&gt;BH$195,10,IF(LOG('Indicator Data'!P173)&lt;BH$194,0,10-(BH$195-LOG('Indicator Data'!P173))/(BH$195-BH$194)*10))),1))</f>
        <v>x</v>
      </c>
      <c r="BI170" s="56" t="str">
        <f>IF(BH170="x","x",'Indicator Data'!P173/'Indicator Data'!$CK173)</f>
        <v>x</v>
      </c>
      <c r="BJ170" s="55" t="str">
        <f t="shared" si="262"/>
        <v>x</v>
      </c>
      <c r="BK170" s="55" t="str">
        <f t="shared" si="263"/>
        <v>x</v>
      </c>
      <c r="BL170" s="55">
        <f t="shared" si="264"/>
        <v>8.9</v>
      </c>
      <c r="BM170" s="55">
        <f>ROUND(IF('Indicator Data'!Q173=0,0,IF(LOG('Indicator Data'!Q173)&gt;BM$195,10,IF(LOG('Indicator Data'!Q173)&lt;BM$194,0,10-(BM$195-LOG('Indicator Data'!Q173))/(BM$195-BM$194)*10))),1)</f>
        <v>8</v>
      </c>
      <c r="BN170" s="55">
        <f>ROUND(IF('Indicator Data'!R173=0,0,IF(LOG('Indicator Data'!R173)&gt;BN$195,10,IF(LOG('Indicator Data'!R173)&lt;BN$194,0,10-(BN$195-LOG('Indicator Data'!R173))/(BN$195-BN$194)*10))),1)</f>
        <v>8.6</v>
      </c>
      <c r="BO170" s="55">
        <f t="shared" si="265"/>
        <v>8.4</v>
      </c>
      <c r="BP170" s="56">
        <f>'Indicator Data'!Q173/'Indicator Data'!$CK173</f>
        <v>0.46016697654167238</v>
      </c>
      <c r="BQ170" s="56">
        <f>'Indicator Data'!R173/'Indicator Data'!$CK173</f>
        <v>0.16373340329978575</v>
      </c>
      <c r="BR170" s="55">
        <f t="shared" si="307"/>
        <v>4.5999999999999996</v>
      </c>
      <c r="BS170" s="55">
        <f t="shared" si="308"/>
        <v>2</v>
      </c>
      <c r="BT170" s="55">
        <f t="shared" si="242"/>
        <v>2.8666666666666667</v>
      </c>
      <c r="BU170" s="55">
        <f t="shared" si="266"/>
        <v>6.4</v>
      </c>
      <c r="BV170" s="55">
        <f>ROUND(IF('Indicator Data'!S173=0,0,IF(LOG('Indicator Data'!S173)&gt;BV$195,10,IF(LOG('Indicator Data'!S173)&lt;BV$194,0,10-(BV$195-LOG('Indicator Data'!S173))/(BV$195-BV$194)*10))),1)</f>
        <v>7.3</v>
      </c>
      <c r="BW170" s="55">
        <f>ROUND(IF('Indicator Data'!T173=0,0,IF(LOG('Indicator Data'!T173)&gt;BW$195,10,IF(LOG('Indicator Data'!T173)&lt;BW$194,0,10-(BW$195-LOG('Indicator Data'!T173))/(BW$195-BW$194)*10))),1)</f>
        <v>2</v>
      </c>
      <c r="BX170" s="55">
        <f t="shared" si="267"/>
        <v>3.7666666666666671</v>
      </c>
      <c r="BY170" s="56">
        <f>'Indicator Data'!S173/'Indicator Data'!$CK173</f>
        <v>0.164530898274483</v>
      </c>
      <c r="BZ170" s="56">
        <f>'Indicator Data'!T173/'Indicator Data'!$CK173</f>
        <v>3.1942231472503871E-5</v>
      </c>
      <c r="CA170" s="55">
        <f t="shared" si="309"/>
        <v>2.7</v>
      </c>
      <c r="CB170" s="55">
        <f t="shared" si="310"/>
        <v>0</v>
      </c>
      <c r="CC170" s="55">
        <f t="shared" si="268"/>
        <v>0.9</v>
      </c>
      <c r="CD170" s="55">
        <f t="shared" si="269"/>
        <v>2.5</v>
      </c>
      <c r="CE170" s="55">
        <f t="shared" si="270"/>
        <v>4.7</v>
      </c>
      <c r="CF170" s="55">
        <f>ROUND(IF('Indicator Data'!U173=0,0,IF(LOG('Indicator Data'!U173)&gt;CF$195,10,IF(LOG('Indicator Data'!U173)&lt;CF$194,0,10-(CF$195-LOG('Indicator Data'!U173))/(CF$195-CF$194)*10))),1)</f>
        <v>6.8</v>
      </c>
      <c r="CG170" s="56">
        <f>'Indicator Data'!U173/'Indicator Data'!$CK173</f>
        <v>6.9732012928706594E-2</v>
      </c>
      <c r="CH170" s="55">
        <f t="shared" si="311"/>
        <v>0.8</v>
      </c>
      <c r="CI170" s="55">
        <f t="shared" si="271"/>
        <v>4.4000000000000004</v>
      </c>
      <c r="CJ170" s="55">
        <f>ROUND(IF('Indicator Data'!V173=0,0,IF(LOG('Indicator Data'!V173)&gt;CJ$195,10,IF(LOG('Indicator Data'!V173)&lt;CJ$194,0,10-(CJ$195-LOG('Indicator Data'!V173))/(CJ$195-CJ$194)*10))),1)</f>
        <v>8.1</v>
      </c>
      <c r="CK170" s="56">
        <f>IF('Indicator Data'!V173/'Indicator Data'!$CK173&gt;1,1,'Indicator Data'!V173/'Indicator Data'!$CK173)</f>
        <v>0.54411841564646013</v>
      </c>
      <c r="CL170" s="55">
        <f t="shared" si="312"/>
        <v>5.4</v>
      </c>
      <c r="CM170" s="55">
        <f t="shared" si="272"/>
        <v>7</v>
      </c>
      <c r="CN170" s="55">
        <f>ROUND(IF('Indicator Data'!W173=0,0,IF(LOG('Indicator Data'!W173)&gt;CN$195,10,IF(LOG('Indicator Data'!W173)&lt;CN$194,0,10-(CN$195-LOG('Indicator Data'!W173))/(CN$195-CN$194)*10))),1)</f>
        <v>6.8</v>
      </c>
      <c r="CO170" s="56">
        <f>'Indicator Data'!W173/'Indicator Data'!$CK173</f>
        <v>6.5846999181053051E-2</v>
      </c>
      <c r="CP170" s="55">
        <f t="shared" si="313"/>
        <v>0.7</v>
      </c>
      <c r="CQ170" s="55">
        <f t="shared" si="273"/>
        <v>4.4000000000000004</v>
      </c>
      <c r="CR170" s="55">
        <f t="shared" si="314"/>
        <v>5.2</v>
      </c>
      <c r="CS170" s="55">
        <f>IF('Indicator Data'!BZ173="No data","x",ROUND(IF('Indicator Data'!BZ173&gt;CS$195,0,IF('Indicator Data'!BZ173&lt;CS$194,10,(CS$195-'Indicator Data'!BZ173)/(CS$195-CS$194)*10)),1))</f>
        <v>0.3</v>
      </c>
      <c r="CT170" s="55">
        <f>IF('Indicator Data'!CA173="No data","x",ROUND(IF('Indicator Data'!CA173&gt;CT$195,0,IF('Indicator Data'!CA173&lt;CT$194,10,(CT$195-'Indicator Data'!CA173)/(CT$195-CT$194)*10)),1))</f>
        <v>3.1</v>
      </c>
      <c r="CU170" s="55">
        <f>IF('Indicator Data'!AC173="No data","x",ROUND(IF('Indicator Data'!AC173&gt;CU$195,0,IF('Indicator Data'!AC173&lt;CU$194,10,(CU$195-'Indicator Data'!AC173)/(CU$195-CU$194)*10)),1))</f>
        <v>2.7</v>
      </c>
      <c r="CV170" s="55">
        <f t="shared" si="315"/>
        <v>2</v>
      </c>
      <c r="CW170" s="55">
        <f>IF('Indicator Data'!X173="No data","x",ROUND(IF(LOG('Indicator Data'!X173)&gt;CW$195,10,IF(LOG('Indicator Data'!X173)&lt;CW$194,0,10-(CW$195-LOG('Indicator Data'!X173))/(CW$195-CW$194)*10)),1))</f>
        <v>6.1</v>
      </c>
      <c r="CX170" s="55">
        <f>IF('Indicator Data'!Y173="No data","x",ROUND(IF('Indicator Data'!Y173&gt;CX$195,10,IF('Indicator Data'!Y173&lt;CX$194,0,10-(CX$195-'Indicator Data'!Y173)/(CX$195-CX$194)*10)),1))</f>
        <v>6</v>
      </c>
      <c r="CY170" s="55">
        <f>IF('Indicator Data'!Z173="No data","x",ROUND(IF('Indicator Data'!Z173&gt;CY$195,10,IF('Indicator Data'!Z173&lt;CY$194,0,10-(CY$195-'Indicator Data'!Z173)/(CY$195-CY$194)*10)),1))</f>
        <v>2.7</v>
      </c>
      <c r="CZ170" s="55">
        <f>IF('Indicator Data'!AA173="No data","x",ROUND(IF('Indicator Data'!AA173&gt;CZ$195,10,IF('Indicator Data'!AA173&lt;CZ$194,0,10-(CZ$195-'Indicator Data'!AA173)/(CZ$195-CZ$194)*10)),1))</f>
        <v>10</v>
      </c>
      <c r="DA170" s="55">
        <f t="shared" si="274"/>
        <v>6.2</v>
      </c>
      <c r="DB170" s="55">
        <f t="shared" si="275"/>
        <v>4.8</v>
      </c>
      <c r="DC170" s="55">
        <f>IF('Indicator Data'!AF173="No data","x",ROUND(IF('Indicator Data'!AF173&gt;DC$195,10,IF('Indicator Data'!AF173&lt;DC$194,0,10-(DC$195-'Indicator Data'!AF173)/(DC$195-DC$194)*10)),1))</f>
        <v>2.9</v>
      </c>
      <c r="DD170" s="55">
        <f>IF('Indicator Data'!AG173="No data","x",ROUND(IF('Indicator Data'!AG173&gt;DD$195,10,IF('Indicator Data'!AG173&lt;DD$194,0,10-(DD$195-'Indicator Data'!AG173)/(DD$195-DD$194)*10)),1))</f>
        <v>6.3</v>
      </c>
      <c r="DE170" s="55">
        <f t="shared" si="276"/>
        <v>5.7</v>
      </c>
      <c r="DF170" s="55">
        <f>IF('Indicator Data'!AB173="No data","x",ROUND(IF('Indicator Data'!AB173&gt;DF$195,10,IF('Indicator Data'!AB173&lt;DF$194,0,10-(DF$195-'Indicator Data'!AB173)/(DF$195-DF$194)*10)),1))</f>
        <v>0</v>
      </c>
      <c r="DG170" s="55">
        <f t="shared" si="277"/>
        <v>1.5</v>
      </c>
      <c r="DH170" s="183" t="str">
        <f>IF('Indicator Data'!AD173="No data","x",'Indicator Data'!AD173/'Indicator Data'!$CJ173)</f>
        <v>x</v>
      </c>
      <c r="DI170" s="55" t="str">
        <f t="shared" si="278"/>
        <v>x</v>
      </c>
      <c r="DJ170" s="55">
        <f>IF('Indicator Data'!AE173="No data","x",ROUND(IF('Indicator Data'!AE173&gt;DJ$195,0,IF('Indicator Data'!AE173&lt;DJ$194,10,(DJ$195-'Indicator Data'!AE173)/(DJ$195-DJ$194)*10)),1))</f>
        <v>4</v>
      </c>
      <c r="DK170" s="55">
        <f t="shared" si="279"/>
        <v>4</v>
      </c>
      <c r="DL170" s="55">
        <f t="shared" si="280"/>
        <v>3.7</v>
      </c>
      <c r="DM170" s="57">
        <f t="shared" si="316"/>
        <v>6.1</v>
      </c>
      <c r="DN170" s="58">
        <f t="shared" si="317"/>
        <v>5.8</v>
      </c>
      <c r="DO170" s="55">
        <f>ROUND(IF('Indicator Data'!AH173=0,0,IF('Indicator Data'!AH173&gt;DO$195,10,IF('Indicator Data'!AH173&lt;DO$194,0,10-(DO$195-'Indicator Data'!AH173)/(DO$195-DO$194)*10))),1)</f>
        <v>6.9</v>
      </c>
      <c r="DP170" s="55">
        <f>ROUND(IF('Indicator Data'!AI173=0,0,IF(LOG('Indicator Data'!AI173)&gt;LOG(DP$195),10,IF(LOG('Indicator Data'!AI173)&lt;LOG(DP$194),0,10-(LOG(DP$195)-LOG('Indicator Data'!AI173))/(LOG(DP$195)-LOG(DP$194))*10))),1)</f>
        <v>6.1</v>
      </c>
      <c r="DQ170" s="57">
        <f t="shared" si="318"/>
        <v>6.5</v>
      </c>
      <c r="DR170" s="55">
        <f>'Indicator Data'!AJ173</f>
        <v>0</v>
      </c>
      <c r="DS170" s="55">
        <f>'Indicator Data'!AK173</f>
        <v>0</v>
      </c>
      <c r="DT170" s="57">
        <f t="shared" si="319"/>
        <v>0</v>
      </c>
      <c r="DU170" s="58">
        <f t="shared" si="320"/>
        <v>4.5999999999999996</v>
      </c>
      <c r="DV170" s="15"/>
      <c r="DW170" s="103"/>
      <c r="DX170" s="4"/>
    </row>
    <row r="171" spans="1:128" x14ac:dyDescent="0.3">
      <c r="A171" s="122" t="str">
        <f>'Indicator Data'!A174</f>
        <v>Tanzania</v>
      </c>
      <c r="B171" s="59" t="str">
        <f>'Indicator Data'!B174</f>
        <v>TZA</v>
      </c>
      <c r="C171" s="55">
        <f>ROUND(IF('Indicator Data'!C174=0,0.1,IF(LOG('Indicator Data'!C174)&gt;C$195,10,IF(LOG('Indicator Data'!C174)&lt;C$194,0,10-(C$195-LOG('Indicator Data'!C174))/(C$195-C$194)*10))),1)</f>
        <v>9.1999999999999993</v>
      </c>
      <c r="D171" s="55">
        <f>ROUND(IF('Indicator Data'!D174=0,0.1,IF(LOG('Indicator Data'!D174)&gt;D$195,10,IF(LOG('Indicator Data'!D174)&lt;D$194,0,10-(D$195-LOG('Indicator Data'!D174))/(D$195-D$194)*10))),1)</f>
        <v>0.1</v>
      </c>
      <c r="E171" s="55">
        <f t="shared" si="281"/>
        <v>6.5</v>
      </c>
      <c r="F171" s="55">
        <f>IF('Indicator Data'!E174="No data",0.1,(ROUND(IF('Indicator Data'!E174=0,0,IF(LOG('Indicator Data'!E174)&gt;F$195,10,IF(LOG('Indicator Data'!E174)&lt;F$194,0,10-(F$195-LOG('Indicator Data'!E174))/(F$195-F$194)*10))),1)))</f>
        <v>8</v>
      </c>
      <c r="G171" s="55">
        <f>ROUND(IF('Indicator Data'!F174=0,0,IF(LOG('Indicator Data'!F174)&gt;G$195,10,IF(LOG('Indicator Data'!F174)&lt;G$194,0,10-(G$195-LOG('Indicator Data'!F174))/(G$195-G$194)*10))),1)</f>
        <v>6.2</v>
      </c>
      <c r="H171" s="55">
        <f>ROUND(IF('Indicator Data'!G174=0,0,IF(LOG('Indicator Data'!G174)&gt;H$195,10,IF(LOG('Indicator Data'!G174)&lt;H$194,0,10-(H$195-LOG('Indicator Data'!G174))/(H$195-H$194)*10))),1)</f>
        <v>1.7</v>
      </c>
      <c r="I171" s="55">
        <f>ROUND(IF('Indicator Data'!H174=0,0,IF(LOG('Indicator Data'!H174)&gt;I$195,10,IF(LOG('Indicator Data'!H174)&lt;I$194,0,10-(I$195-LOG('Indicator Data'!H174))/(I$195-I$194)*10))),1)</f>
        <v>0</v>
      </c>
      <c r="J171" s="55">
        <f t="shared" si="282"/>
        <v>0.9</v>
      </c>
      <c r="K171" s="55">
        <f>ROUND(IF('Indicator Data'!I174=0,0,IF(LOG('Indicator Data'!I174)&gt;K$195,10,IF(LOG('Indicator Data'!I174)&lt;K$194,0,10-(K$195-LOG('Indicator Data'!I174))/(K$195-K$194)*10))),1)</f>
        <v>2.2000000000000002</v>
      </c>
      <c r="L171" s="55">
        <f t="shared" si="283"/>
        <v>1.6</v>
      </c>
      <c r="M171" s="55">
        <f>ROUND(IF('Indicator Data'!J174=0,0,IF(LOG('Indicator Data'!J174)&gt;M$195,10,IF(LOG('Indicator Data'!J174)&lt;M$194,0,10-(M$195-LOG('Indicator Data'!J174))/(M$195-M$194)*10))),1)</f>
        <v>10</v>
      </c>
      <c r="N171" s="56">
        <f>'Indicator Data'!C174/'Indicator Data'!$CK174</f>
        <v>8.6371982952450387E-4</v>
      </c>
      <c r="O171" s="56">
        <f>'Indicator Data'!D174/'Indicator Data'!$CK174</f>
        <v>0</v>
      </c>
      <c r="P171" s="56">
        <f>IF(F171=0.1,"x",'Indicator Data'!E174/'Indicator Data'!$CK174)</f>
        <v>3.035389828380601E-3</v>
      </c>
      <c r="Q171" s="56">
        <f>'Indicator Data'!F174/'Indicator Data'!$CK174</f>
        <v>9.6679019680807919E-7</v>
      </c>
      <c r="R171" s="56">
        <f>'Indicator Data'!G174/'Indicator Data'!$CK174</f>
        <v>8.9955533755886293E-6</v>
      </c>
      <c r="S171" s="56">
        <f>'Indicator Data'!H174/'Indicator Data'!$CK174</f>
        <v>0</v>
      </c>
      <c r="T171" s="56">
        <f>'Indicator Data'!I174/'Indicator Data'!$CK174</f>
        <v>2.256280751408682E-6</v>
      </c>
      <c r="U171" s="56">
        <f>'Indicator Data'!J174/'Indicator Data'!$CK174</f>
        <v>6.7758835340850287E-3</v>
      </c>
      <c r="V171" s="55">
        <f t="shared" si="284"/>
        <v>4.3</v>
      </c>
      <c r="W171" s="55">
        <f t="shared" si="285"/>
        <v>0</v>
      </c>
      <c r="X171" s="55">
        <f t="shared" si="286"/>
        <v>2.4</v>
      </c>
      <c r="Y171" s="55">
        <f t="shared" si="287"/>
        <v>2</v>
      </c>
      <c r="Z171" s="55">
        <f t="shared" si="288"/>
        <v>5.5</v>
      </c>
      <c r="AA171" s="55">
        <f t="shared" si="289"/>
        <v>0</v>
      </c>
      <c r="AB171" s="55">
        <f t="shared" si="290"/>
        <v>0</v>
      </c>
      <c r="AC171" s="55">
        <f t="shared" si="291"/>
        <v>0</v>
      </c>
      <c r="AD171" s="55">
        <f t="shared" si="292"/>
        <v>0</v>
      </c>
      <c r="AE171" s="55">
        <f t="shared" si="293"/>
        <v>0</v>
      </c>
      <c r="AF171" s="55">
        <f t="shared" si="294"/>
        <v>2.2999999999999998</v>
      </c>
      <c r="AG171" s="55">
        <f>ROUND(IF('Indicator Data'!K174=0,0,IF('Indicator Data'!K174&gt;AG$195,10,IF('Indicator Data'!K174&lt;AG$194,0,10-(AG$195-'Indicator Data'!K174)/(AG$195-AG$194)*10))),1)</f>
        <v>7.6</v>
      </c>
      <c r="AH171" s="55">
        <f t="shared" si="295"/>
        <v>6.8</v>
      </c>
      <c r="AI171" s="55">
        <f t="shared" si="296"/>
        <v>0.1</v>
      </c>
      <c r="AJ171" s="55">
        <f t="shared" si="297"/>
        <v>0.9</v>
      </c>
      <c r="AK171" s="55">
        <f t="shared" si="298"/>
        <v>0</v>
      </c>
      <c r="AL171" s="55">
        <f t="shared" si="299"/>
        <v>0.5</v>
      </c>
      <c r="AM171" s="55">
        <f t="shared" si="300"/>
        <v>1.1000000000000001</v>
      </c>
      <c r="AN171" s="55">
        <f t="shared" si="301"/>
        <v>8</v>
      </c>
      <c r="AO171" s="182">
        <f t="shared" si="302"/>
        <v>4.8</v>
      </c>
      <c r="AP171" s="182">
        <f t="shared" si="255"/>
        <v>5.8</v>
      </c>
      <c r="AQ171" s="182">
        <f t="shared" si="303"/>
        <v>5.9</v>
      </c>
      <c r="AR171" s="182">
        <f t="shared" si="304"/>
        <v>0.8</v>
      </c>
      <c r="AS171" s="55">
        <f t="shared" si="305"/>
        <v>7.8</v>
      </c>
      <c r="AT171" s="55">
        <f>IF('Indicator Data'!L174="No data","x",IF('Indicator Data'!CL174&lt;1000,"x",ROUND((IF('Indicator Data'!L174&gt;AT$195,10,IF('Indicator Data'!L174&lt;AT$194,0,10-(AT$195-'Indicator Data'!L174)/(AT$195-AT$194)*10))),1)))</f>
        <v>2</v>
      </c>
      <c r="AU171" s="182">
        <f t="shared" si="306"/>
        <v>4.9000000000000004</v>
      </c>
      <c r="AV171" s="55">
        <f>IF('Indicator Data'!M174="No data","x",ROUND(IF('Indicator Data'!M174=0,0,IF(LOG('Indicator Data'!M174)&gt;AV$195,10,IF(LOG('Indicator Data'!M174)&lt;AV$194,0,10-(AV$195-LOG('Indicator Data'!M174))/(AV$195-AV$194)*10))),1))</f>
        <v>9.1</v>
      </c>
      <c r="AW171" s="56">
        <f>IF(AV171="x","x",'Indicator Data'!M174/'Indicator Data'!$CK174)</f>
        <v>0.41884467732145897</v>
      </c>
      <c r="AX171" s="55">
        <f t="shared" si="256"/>
        <v>4.7</v>
      </c>
      <c r="AY171" s="55">
        <f t="shared" si="257"/>
        <v>7.5</v>
      </c>
      <c r="AZ171" s="55">
        <f>IF('Indicator Data'!N174="No data","x",ROUND(IF('Indicator Data'!N174=0,0,IF(LOG('Indicator Data'!N174)&gt;AZ$195,10,IF(LOG('Indicator Data'!N174)&lt;AZ$194,0,10-(AZ$195-LOG('Indicator Data'!N174))/(AZ$195-AZ$194)*10))),1))</f>
        <v>7.4</v>
      </c>
      <c r="BA171" s="56">
        <f>IF(AZ171="x","x",'Indicator Data'!N174/'Indicator Data'!$CK174)</f>
        <v>5.2605862517175524E-3</v>
      </c>
      <c r="BB171" s="55">
        <f t="shared" si="258"/>
        <v>1.1000000000000001</v>
      </c>
      <c r="BC171" s="55">
        <f t="shared" si="259"/>
        <v>5</v>
      </c>
      <c r="BD171" s="55">
        <f>IF('Indicator Data'!O174="No data","x",ROUND(IF('Indicator Data'!O174=0,0,IF(LOG('Indicator Data'!O174)&gt;BD$195,10,IF(LOG('Indicator Data'!O174)&lt;BD$194,0,10-(BD$195-LOG('Indicator Data'!O174))/(BD$195-BD$194)*10))),1))</f>
        <v>0</v>
      </c>
      <c r="BE171" s="56">
        <f>IF(BD171="x","x",'Indicator Data'!O174/'Indicator Data'!$CK174)</f>
        <v>0</v>
      </c>
      <c r="BF171" s="55">
        <f t="shared" si="260"/>
        <v>0</v>
      </c>
      <c r="BG171" s="55">
        <f t="shared" si="261"/>
        <v>0</v>
      </c>
      <c r="BH171" s="55">
        <f>IF('Indicator Data'!P174="No data","x",ROUND(IF('Indicator Data'!P174=0,0,IF(LOG('Indicator Data'!P174)&gt;BH$195,10,IF(LOG('Indicator Data'!P174)&lt;BH$194,0,10-(BH$195-LOG('Indicator Data'!P174))/(BH$195-BH$194)*10))),1))</f>
        <v>8.8000000000000007</v>
      </c>
      <c r="BI171" s="56">
        <f>IF(BH171="x","x",'Indicator Data'!P174/'Indicator Data'!$CK174)</f>
        <v>3.3304087526067484E-2</v>
      </c>
      <c r="BJ171" s="55">
        <f t="shared" si="262"/>
        <v>3.3</v>
      </c>
      <c r="BK171" s="55">
        <f t="shared" si="263"/>
        <v>6.9</v>
      </c>
      <c r="BL171" s="55">
        <f t="shared" si="264"/>
        <v>5.4</v>
      </c>
      <c r="BM171" s="55">
        <f>ROUND(IF('Indicator Data'!Q174=0,0,IF(LOG('Indicator Data'!Q174)&gt;BM$195,10,IF(LOG('Indicator Data'!Q174)&lt;BM$194,0,10-(BM$195-LOG('Indicator Data'!Q174))/(BM$195-BM$194)*10))),1)</f>
        <v>9.6</v>
      </c>
      <c r="BN171" s="55">
        <f>ROUND(IF('Indicator Data'!R174=0,0,IF(LOG('Indicator Data'!R174)&gt;BN$195,10,IF(LOG('Indicator Data'!R174)&lt;BN$194,0,10-(BN$195-LOG('Indicator Data'!R174))/(BN$195-BN$194)*10))),1)</f>
        <v>0</v>
      </c>
      <c r="BO171" s="55">
        <f t="shared" si="265"/>
        <v>3.1999999999999997</v>
      </c>
      <c r="BP171" s="56">
        <f>'Indicator Data'!Q174/'Indicator Data'!$CK174</f>
        <v>0.98622323033208081</v>
      </c>
      <c r="BQ171" s="56">
        <f>'Indicator Data'!R174/'Indicator Data'!$CK174</f>
        <v>0</v>
      </c>
      <c r="BR171" s="55">
        <f t="shared" si="307"/>
        <v>9.9</v>
      </c>
      <c r="BS171" s="55">
        <f t="shared" si="308"/>
        <v>0</v>
      </c>
      <c r="BT171" s="55">
        <f t="shared" si="242"/>
        <v>3.3000000000000003</v>
      </c>
      <c r="BU171" s="55">
        <f t="shared" si="266"/>
        <v>3.3</v>
      </c>
      <c r="BV171" s="55">
        <f>ROUND(IF('Indicator Data'!S174=0,0,IF(LOG('Indicator Data'!S174)&gt;BV$195,10,IF(LOG('Indicator Data'!S174)&lt;BV$194,0,10-(BV$195-LOG('Indicator Data'!S174))/(BV$195-BV$194)*10))),1)</f>
        <v>4.5999999999999996</v>
      </c>
      <c r="BW171" s="55">
        <f>ROUND(IF('Indicator Data'!T174=0,0,IF(LOG('Indicator Data'!T174)&gt;BW$195,10,IF(LOG('Indicator Data'!T174)&lt;BW$194,0,10-(BW$195-LOG('Indicator Data'!T174))/(BW$195-BW$194)*10))),1)</f>
        <v>9.6</v>
      </c>
      <c r="BX171" s="55">
        <f t="shared" si="267"/>
        <v>7.9333333333333327</v>
      </c>
      <c r="BY171" s="56">
        <f>'Indicator Data'!S174/'Indicator Data'!$CK174</f>
        <v>3.0586495727862625E-4</v>
      </c>
      <c r="BZ171" s="56">
        <f>'Indicator Data'!T174/'Indicator Data'!$CK174</f>
        <v>0.96274552460652962</v>
      </c>
      <c r="CA171" s="55">
        <f t="shared" si="309"/>
        <v>0</v>
      </c>
      <c r="CB171" s="55">
        <f t="shared" si="310"/>
        <v>9.6</v>
      </c>
      <c r="CC171" s="55">
        <f t="shared" si="268"/>
        <v>6.3999999999999995</v>
      </c>
      <c r="CD171" s="55">
        <f t="shared" si="269"/>
        <v>7.2</v>
      </c>
      <c r="CE171" s="55">
        <f t="shared" si="270"/>
        <v>5.6</v>
      </c>
      <c r="CF171" s="55">
        <f>ROUND(IF('Indicator Data'!U174=0,0,IF(LOG('Indicator Data'!U174)&gt;CF$195,10,IF(LOG('Indicator Data'!U174)&lt;CF$194,0,10-(CF$195-LOG('Indicator Data'!U174))/(CF$195-CF$194)*10))),1)</f>
        <v>9.1</v>
      </c>
      <c r="CG171" s="56">
        <f>'Indicator Data'!U174/'Indicator Data'!$CK174</f>
        <v>0.42501144629330267</v>
      </c>
      <c r="CH171" s="55">
        <f t="shared" si="311"/>
        <v>4.7</v>
      </c>
      <c r="CI171" s="55">
        <f t="shared" si="271"/>
        <v>7.5</v>
      </c>
      <c r="CJ171" s="55">
        <f>ROUND(IF('Indicator Data'!V174=0,0,IF(LOG('Indicator Data'!V174)&gt;CJ$195,10,IF(LOG('Indicator Data'!V174)&lt;CJ$194,0,10-(CJ$195-LOG('Indicator Data'!V174))/(CJ$195-CJ$194)*10))),1)</f>
        <v>9.5</v>
      </c>
      <c r="CK171" s="56">
        <f>IF('Indicator Data'!V174/'Indicator Data'!$CK174&gt;1,1,'Indicator Data'!V174/'Indicator Data'!$CK174)</f>
        <v>0.85695910563985356</v>
      </c>
      <c r="CL171" s="55">
        <f t="shared" si="312"/>
        <v>8.6</v>
      </c>
      <c r="CM171" s="55">
        <f t="shared" si="272"/>
        <v>9.1</v>
      </c>
      <c r="CN171" s="55">
        <f>ROUND(IF('Indicator Data'!W174=0,0,IF(LOG('Indicator Data'!W174)&gt;CN$195,10,IF(LOG('Indicator Data'!W174)&lt;CN$194,0,10-(CN$195-LOG('Indicator Data'!W174))/(CN$195-CN$194)*10))),1)</f>
        <v>9.3000000000000007</v>
      </c>
      <c r="CO171" s="56">
        <f>'Indicator Data'!W174/'Indicator Data'!$CK174</f>
        <v>0.59441053972852087</v>
      </c>
      <c r="CP171" s="55">
        <f t="shared" si="313"/>
        <v>5.9</v>
      </c>
      <c r="CQ171" s="55">
        <f t="shared" si="273"/>
        <v>8</v>
      </c>
      <c r="CR171" s="55">
        <f t="shared" si="314"/>
        <v>7.8</v>
      </c>
      <c r="CS171" s="55">
        <f>IF('Indicator Data'!BZ174="No data","x",ROUND(IF('Indicator Data'!BZ174&gt;CS$195,0,IF('Indicator Data'!BZ174&lt;CS$194,10,(CS$195-'Indicator Data'!BZ174)/(CS$195-CS$194)*10)),1))</f>
        <v>7.8</v>
      </c>
      <c r="CT171" s="55">
        <f>IF('Indicator Data'!CA174="No data","x",ROUND(IF('Indicator Data'!CA174&gt;CT$195,0,IF('Indicator Data'!CA174&lt;CT$194,10,(CT$195-'Indicator Data'!CA174)/(CT$195-CT$194)*10)),1))</f>
        <v>7.2</v>
      </c>
      <c r="CU171" s="55">
        <f>IF('Indicator Data'!AC174="No data","x",ROUND(IF('Indicator Data'!AC174&gt;CU$195,0,IF('Indicator Data'!AC174&lt;CU$194,10,(CU$195-'Indicator Data'!AC174)/(CU$195-CU$194)*10)),1))</f>
        <v>5.2</v>
      </c>
      <c r="CV171" s="55">
        <f t="shared" si="315"/>
        <v>6.7</v>
      </c>
      <c r="CW171" s="55">
        <f>IF('Indicator Data'!X174="No data","x",ROUND(IF(LOG('Indicator Data'!X174)&gt;CW$195,10,IF(LOG('Indicator Data'!X174)&lt;CW$194,0,10-(CW$195-LOG('Indicator Data'!X174))/(CW$195-CW$194)*10)),1))</f>
        <v>6</v>
      </c>
      <c r="CX171" s="55">
        <f>IF('Indicator Data'!Y174="No data","x",ROUND(IF('Indicator Data'!Y174&gt;CX$195,10,IF('Indicator Data'!Y174&lt;CX$194,0,10-(CX$195-'Indicator Data'!Y174)/(CX$195-CX$194)*10)),1))</f>
        <v>10</v>
      </c>
      <c r="CY171" s="55">
        <f>IF('Indicator Data'!Z174="No data","x",ROUND(IF('Indicator Data'!Z174&gt;CY$195,10,IF('Indicator Data'!Z174&lt;CY$194,0,10-(CY$195-'Indicator Data'!Z174)/(CY$195-CY$194)*10)),1))</f>
        <v>3.4</v>
      </c>
      <c r="CZ171" s="55">
        <f>IF('Indicator Data'!AA174="No data","x",ROUND(IF('Indicator Data'!AA174&gt;CZ$195,10,IF('Indicator Data'!AA174&lt;CZ$194,0,10-(CZ$195-'Indicator Data'!AA174)/(CZ$195-CZ$194)*10)),1))</f>
        <v>7.1</v>
      </c>
      <c r="DA171" s="55">
        <f t="shared" si="274"/>
        <v>6.6</v>
      </c>
      <c r="DB171" s="55">
        <f t="shared" si="275"/>
        <v>6.6</v>
      </c>
      <c r="DC171" s="55">
        <f>IF('Indicator Data'!AF174="No data","x",ROUND(IF('Indicator Data'!AF174&gt;DC$195,10,IF('Indicator Data'!AF174&lt;DC$194,0,10-(DC$195-'Indicator Data'!AF174)/(DC$195-DC$194)*10)),1))</f>
        <v>4.5999999999999996</v>
      </c>
      <c r="DD171" s="55">
        <f>IF('Indicator Data'!AG174="No data","x",ROUND(IF('Indicator Data'!AG174&gt;DD$195,10,IF('Indicator Data'!AG174&lt;DD$194,0,10-(DD$195-'Indicator Data'!AG174)/(DD$195-DD$194)*10)),1))</f>
        <v>7.6</v>
      </c>
      <c r="DE171" s="55">
        <f t="shared" si="276"/>
        <v>6.5</v>
      </c>
      <c r="DF171" s="55">
        <f>IF('Indicator Data'!AB174="No data","x",ROUND(IF('Indicator Data'!AB174&gt;DF$195,10,IF('Indicator Data'!AB174&lt;DF$194,0,10-(DF$195-'Indicator Data'!AB174)/(DF$195-DF$194)*10)),1))</f>
        <v>3.9</v>
      </c>
      <c r="DG171" s="55">
        <f t="shared" si="277"/>
        <v>6</v>
      </c>
      <c r="DH171" s="183">
        <f>IF('Indicator Data'!AD174="No data","x",'Indicator Data'!AD174/'Indicator Data'!$CJ174)</f>
        <v>9.3508437076295282E-5</v>
      </c>
      <c r="DI171" s="55">
        <f t="shared" si="278"/>
        <v>9.1</v>
      </c>
      <c r="DJ171" s="55">
        <f>IF('Indicator Data'!AE174="No data","x",ROUND(IF('Indicator Data'!AE174&gt;DJ$195,0,IF('Indicator Data'!AE174&lt;DJ$194,10,(DJ$195-'Indicator Data'!AE174)/(DJ$195-DJ$194)*10)),1))</f>
        <v>4</v>
      </c>
      <c r="DK171" s="55">
        <f t="shared" si="279"/>
        <v>6.6</v>
      </c>
      <c r="DL171" s="55">
        <f t="shared" si="280"/>
        <v>6.4</v>
      </c>
      <c r="DM171" s="57">
        <f t="shared" si="316"/>
        <v>6.6</v>
      </c>
      <c r="DN171" s="58">
        <f t="shared" si="317"/>
        <v>5</v>
      </c>
      <c r="DO171" s="55">
        <f>ROUND(IF('Indicator Data'!AH174=0,0,IF('Indicator Data'!AH174&gt;DO$195,10,IF('Indicator Data'!AH174&lt;DO$194,0,10-(DO$195-'Indicator Data'!AH174)/(DO$195-DO$194)*10))),1)</f>
        <v>6.6</v>
      </c>
      <c r="DP171" s="55">
        <f>ROUND(IF('Indicator Data'!AI174=0,0,IF(LOG('Indicator Data'!AI174)&gt;LOG(DP$195),10,IF(LOG('Indicator Data'!AI174)&lt;LOG(DP$194),0,10-(LOG(DP$195)-LOG('Indicator Data'!AI174))/(LOG(DP$195)-LOG(DP$194))*10))),1)</f>
        <v>6.5</v>
      </c>
      <c r="DQ171" s="57">
        <f t="shared" si="318"/>
        <v>6.6</v>
      </c>
      <c r="DR171" s="55">
        <f>'Indicator Data'!AJ174</f>
        <v>0</v>
      </c>
      <c r="DS171" s="55">
        <f>'Indicator Data'!AK174</f>
        <v>0</v>
      </c>
      <c r="DT171" s="57">
        <f t="shared" si="319"/>
        <v>0</v>
      </c>
      <c r="DU171" s="58">
        <f t="shared" si="320"/>
        <v>4.5999999999999996</v>
      </c>
      <c r="DV171" s="15"/>
      <c r="DW171" s="103"/>
      <c r="DX171" s="4"/>
    </row>
    <row r="172" spans="1:128" x14ac:dyDescent="0.3">
      <c r="A172" s="121" t="str">
        <f>'Indicator Data'!A175</f>
        <v>Thailand</v>
      </c>
      <c r="B172" s="59" t="str">
        <f>'Indicator Data'!B175</f>
        <v>THA</v>
      </c>
      <c r="C172" s="55">
        <f>ROUND(IF('Indicator Data'!C175=0,0.1,IF(LOG('Indicator Data'!C175)&gt;C$195,10,IF(LOG('Indicator Data'!C175)&lt;C$194,0,10-(C$195-LOG('Indicator Data'!C175))/(C$195-C$194)*10))),1)</f>
        <v>6.3</v>
      </c>
      <c r="D172" s="55">
        <f>ROUND(IF('Indicator Data'!D175=0,0.1,IF(LOG('Indicator Data'!D175)&gt;D$195,10,IF(LOG('Indicator Data'!D175)&lt;D$194,0,10-(D$195-LOG('Indicator Data'!D175))/(D$195-D$194)*10))),1)</f>
        <v>0.1</v>
      </c>
      <c r="E172" s="55">
        <f t="shared" si="281"/>
        <v>3.8</v>
      </c>
      <c r="F172" s="55">
        <f>IF('Indicator Data'!E175="No data",0.1,(ROUND(IF('Indicator Data'!E175=0,0,IF(LOG('Indicator Data'!E175)&gt;F$195,10,IF(LOG('Indicator Data'!E175)&lt;F$194,0,10-(F$195-LOG('Indicator Data'!E175))/(F$195-F$194)*10))),1)))</f>
        <v>9.6999999999999993</v>
      </c>
      <c r="G172" s="55">
        <f>ROUND(IF('Indicator Data'!F175=0,0,IF(LOG('Indicator Data'!F175)&gt;G$195,10,IF(LOG('Indicator Data'!F175)&lt;G$194,0,10-(G$195-LOG('Indicator Data'!F175))/(G$195-G$194)*10))),1)</f>
        <v>7.4</v>
      </c>
      <c r="H172" s="55">
        <f>ROUND(IF('Indicator Data'!G175=0,0,IF(LOG('Indicator Data'!G175)&gt;H$195,10,IF(LOG('Indicator Data'!G175)&lt;H$194,0,10-(H$195-LOG('Indicator Data'!G175))/(H$195-H$194)*10))),1)</f>
        <v>7.9</v>
      </c>
      <c r="I172" s="55">
        <f>ROUND(IF('Indicator Data'!H175=0,0,IF(LOG('Indicator Data'!H175)&gt;I$195,10,IF(LOG('Indicator Data'!H175)&lt;I$194,0,10-(I$195-LOG('Indicator Data'!H175))/(I$195-I$194)*10))),1)</f>
        <v>7.8</v>
      </c>
      <c r="J172" s="55">
        <f t="shared" si="282"/>
        <v>7.9</v>
      </c>
      <c r="K172" s="55">
        <f>ROUND(IF('Indicator Data'!I175=0,0,IF(LOG('Indicator Data'!I175)&gt;K$195,10,IF(LOG('Indicator Data'!I175)&lt;K$194,0,10-(K$195-LOG('Indicator Data'!I175))/(K$195-K$194)*10))),1)</f>
        <v>6.9</v>
      </c>
      <c r="L172" s="55">
        <f t="shared" si="283"/>
        <v>7.4</v>
      </c>
      <c r="M172" s="55">
        <f>ROUND(IF('Indicator Data'!J175=0,0,IF(LOG('Indicator Data'!J175)&gt;M$195,10,IF(LOG('Indicator Data'!J175)&lt;M$194,0,10-(M$195-LOG('Indicator Data'!J175))/(M$195-M$194)*10))),1)</f>
        <v>10</v>
      </c>
      <c r="N172" s="56">
        <f>'Indicator Data'!C175/'Indicator Data'!$CK175</f>
        <v>4.7694420429847384E-5</v>
      </c>
      <c r="O172" s="56">
        <f>'Indicator Data'!D175/'Indicator Data'!$CK175</f>
        <v>0</v>
      </c>
      <c r="P172" s="56">
        <f>IF(F172=0.1,"x",'Indicator Data'!E175/'Indicator Data'!$CK175)</f>
        <v>1.1065310130828374E-2</v>
      </c>
      <c r="Q172" s="56">
        <f>'Indicator Data'!F175/'Indicator Data'!$CK175</f>
        <v>3.9924859212369485E-6</v>
      </c>
      <c r="R172" s="56">
        <f>'Indicator Data'!G175/'Indicator Data'!$CK175</f>
        <v>2.1589091560591371E-3</v>
      </c>
      <c r="S172" s="56">
        <f>'Indicator Data'!H175/'Indicator Data'!$CK175</f>
        <v>4.0487911325692394E-5</v>
      </c>
      <c r="T172" s="56">
        <f>'Indicator Data'!I175/'Indicator Data'!$CK175</f>
        <v>4.1635649314555347E-4</v>
      </c>
      <c r="U172" s="56">
        <f>'Indicator Data'!J175/'Indicator Data'!$CK175</f>
        <v>1.7618128214403405E-2</v>
      </c>
      <c r="V172" s="55">
        <f t="shared" si="284"/>
        <v>0.2</v>
      </c>
      <c r="W172" s="55">
        <f t="shared" si="285"/>
        <v>0</v>
      </c>
      <c r="X172" s="55">
        <f t="shared" si="286"/>
        <v>0.1</v>
      </c>
      <c r="Y172" s="55">
        <f t="shared" si="287"/>
        <v>7.4</v>
      </c>
      <c r="Z172" s="55">
        <f t="shared" si="288"/>
        <v>6.9</v>
      </c>
      <c r="AA172" s="55">
        <f t="shared" si="289"/>
        <v>1.2</v>
      </c>
      <c r="AB172" s="55">
        <f t="shared" si="290"/>
        <v>0.1</v>
      </c>
      <c r="AC172" s="55">
        <f t="shared" si="291"/>
        <v>0.7</v>
      </c>
      <c r="AD172" s="55">
        <f t="shared" si="292"/>
        <v>0.4</v>
      </c>
      <c r="AE172" s="55">
        <f t="shared" si="293"/>
        <v>0.6</v>
      </c>
      <c r="AF172" s="55">
        <f t="shared" si="294"/>
        <v>5.9</v>
      </c>
      <c r="AG172" s="55">
        <f>ROUND(IF('Indicator Data'!K175=0,0,IF('Indicator Data'!K175&gt;AG$195,10,IF('Indicator Data'!K175&lt;AG$194,0,10-(AG$195-'Indicator Data'!K175)/(AG$195-AG$194)*10))),1)</f>
        <v>10</v>
      </c>
      <c r="AH172" s="55">
        <f t="shared" si="295"/>
        <v>3.3</v>
      </c>
      <c r="AI172" s="55">
        <f t="shared" si="296"/>
        <v>0.1</v>
      </c>
      <c r="AJ172" s="55">
        <f t="shared" si="297"/>
        <v>4.5999999999999996</v>
      </c>
      <c r="AK172" s="55">
        <f t="shared" si="298"/>
        <v>4</v>
      </c>
      <c r="AL172" s="55">
        <f t="shared" si="299"/>
        <v>4.3</v>
      </c>
      <c r="AM172" s="55">
        <f t="shared" si="300"/>
        <v>3.7</v>
      </c>
      <c r="AN172" s="55">
        <f t="shared" si="301"/>
        <v>8.6999999999999993</v>
      </c>
      <c r="AO172" s="182">
        <f t="shared" si="302"/>
        <v>2.1</v>
      </c>
      <c r="AP172" s="182">
        <f t="shared" si="255"/>
        <v>8.8000000000000007</v>
      </c>
      <c r="AQ172" s="182">
        <f t="shared" si="303"/>
        <v>7.2</v>
      </c>
      <c r="AR172" s="182">
        <f t="shared" si="304"/>
        <v>4.9000000000000004</v>
      </c>
      <c r="AS172" s="55">
        <f t="shared" si="305"/>
        <v>9.4</v>
      </c>
      <c r="AT172" s="55">
        <f>IF('Indicator Data'!L175="No data","x",IF('Indicator Data'!CL175&lt;1000,"x",ROUND((IF('Indicator Data'!L175&gt;AT$195,10,IF('Indicator Data'!L175&lt;AT$194,0,10-(AT$195-'Indicator Data'!L175)/(AT$195-AT$194)*10))),1)))</f>
        <v>2</v>
      </c>
      <c r="AU172" s="182">
        <f t="shared" si="306"/>
        <v>5.7</v>
      </c>
      <c r="AV172" s="55">
        <f>IF('Indicator Data'!M175="No data","x",ROUND(IF('Indicator Data'!M175=0,0,IF(LOG('Indicator Data'!M175)&gt;AV$195,10,IF(LOG('Indicator Data'!M175)&lt;AV$194,0,10-(AV$195-LOG('Indicator Data'!M175))/(AV$195-AV$194)*10))),1))</f>
        <v>5.5</v>
      </c>
      <c r="AW172" s="56">
        <f>IF(AV172="x","x",'Indicator Data'!M175/'Indicator Data'!$CK175)</f>
        <v>1.0615240728664593E-3</v>
      </c>
      <c r="AX172" s="55">
        <f t="shared" si="256"/>
        <v>0</v>
      </c>
      <c r="AY172" s="55">
        <f t="shared" si="257"/>
        <v>3.2</v>
      </c>
      <c r="AZ172" s="55" t="str">
        <f>IF('Indicator Data'!N175="No data","x",ROUND(IF('Indicator Data'!N175=0,0,IF(LOG('Indicator Data'!N175)&gt;AZ$195,10,IF(LOG('Indicator Data'!N175)&lt;AZ$194,0,10-(AZ$195-LOG('Indicator Data'!N175))/(AZ$195-AZ$194)*10))),1))</f>
        <v>x</v>
      </c>
      <c r="BA172" s="56" t="str">
        <f>IF(AZ172="x","x",'Indicator Data'!N175/'Indicator Data'!$CK175)</f>
        <v>x</v>
      </c>
      <c r="BB172" s="55" t="str">
        <f t="shared" si="258"/>
        <v>x</v>
      </c>
      <c r="BC172" s="55" t="str">
        <f t="shared" si="259"/>
        <v>x</v>
      </c>
      <c r="BD172" s="55" t="str">
        <f>IF('Indicator Data'!O175="No data","x",ROUND(IF('Indicator Data'!O175=0,0,IF(LOG('Indicator Data'!O175)&gt;BD$195,10,IF(LOG('Indicator Data'!O175)&lt;BD$194,0,10-(BD$195-LOG('Indicator Data'!O175))/(BD$195-BD$194)*10))),1))</f>
        <v>x</v>
      </c>
      <c r="BE172" s="56" t="str">
        <f>IF(BD172="x","x",'Indicator Data'!O175/'Indicator Data'!$CK175)</f>
        <v>x</v>
      </c>
      <c r="BF172" s="55" t="str">
        <f t="shared" si="260"/>
        <v>x</v>
      </c>
      <c r="BG172" s="55" t="str">
        <f t="shared" si="261"/>
        <v>x</v>
      </c>
      <c r="BH172" s="55" t="str">
        <f>IF('Indicator Data'!P175="No data","x",ROUND(IF('Indicator Data'!P175=0,0,IF(LOG('Indicator Data'!P175)&gt;BH$195,10,IF(LOG('Indicator Data'!P175)&lt;BH$194,0,10-(BH$195-LOG('Indicator Data'!P175))/(BH$195-BH$194)*10))),1))</f>
        <v>x</v>
      </c>
      <c r="BI172" s="56" t="str">
        <f>IF(BH172="x","x",'Indicator Data'!P175/'Indicator Data'!$CK175)</f>
        <v>x</v>
      </c>
      <c r="BJ172" s="55" t="str">
        <f t="shared" si="262"/>
        <v>x</v>
      </c>
      <c r="BK172" s="55" t="str">
        <f t="shared" si="263"/>
        <v>x</v>
      </c>
      <c r="BL172" s="55">
        <f t="shared" si="264"/>
        <v>3.2</v>
      </c>
      <c r="BM172" s="55">
        <f>ROUND(IF('Indicator Data'!Q175=0,0,IF(LOG('Indicator Data'!Q175)&gt;BM$195,10,IF(LOG('Indicator Data'!Q175)&lt;BM$194,0,10-(BM$195-LOG('Indicator Data'!Q175))/(BM$195-BM$194)*10))),1)</f>
        <v>9.1</v>
      </c>
      <c r="BN172" s="55">
        <f>ROUND(IF('Indicator Data'!R175=0,0,IF(LOG('Indicator Data'!R175)&gt;BN$195,10,IF(LOG('Indicator Data'!R175)&lt;BN$194,0,10-(BN$195-LOG('Indicator Data'!R175))/(BN$195-BN$194)*10))),1)</f>
        <v>10</v>
      </c>
      <c r="BO172" s="55">
        <f t="shared" si="265"/>
        <v>9.7000000000000011</v>
      </c>
      <c r="BP172" s="56">
        <f>'Indicator Data'!Q175/'Indicator Data'!$CK175</f>
        <v>0.32151110676089073</v>
      </c>
      <c r="BQ172" s="56">
        <f>'Indicator Data'!R175/'Indicator Data'!$CK175</f>
        <v>0.23178516242051145</v>
      </c>
      <c r="BR172" s="55">
        <f t="shared" si="307"/>
        <v>3.2</v>
      </c>
      <c r="BS172" s="55">
        <f t="shared" si="308"/>
        <v>2.9</v>
      </c>
      <c r="BT172" s="55">
        <f t="shared" si="242"/>
        <v>3</v>
      </c>
      <c r="BU172" s="55">
        <f t="shared" si="266"/>
        <v>7.7</v>
      </c>
      <c r="BV172" s="55">
        <f>ROUND(IF('Indicator Data'!S175=0,0,IF(LOG('Indicator Data'!S175)&gt;BV$195,10,IF(LOG('Indicator Data'!S175)&lt;BV$194,0,10-(BV$195-LOG('Indicator Data'!S175))/(BV$195-BV$194)*10))),1)</f>
        <v>9</v>
      </c>
      <c r="BW172" s="55">
        <f>ROUND(IF('Indicator Data'!T175=0,0,IF(LOG('Indicator Data'!T175)&gt;BW$195,10,IF(LOG('Indicator Data'!T175)&lt;BW$194,0,10-(BW$195-LOG('Indicator Data'!T175))/(BW$195-BW$194)*10))),1)</f>
        <v>8.9</v>
      </c>
      <c r="BX172" s="55">
        <f t="shared" si="267"/>
        <v>8.9333333333333318</v>
      </c>
      <c r="BY172" s="56">
        <f>'Indicator Data'!S175/'Indicator Data'!$CK175</f>
        <v>0.30001549863934518</v>
      </c>
      <c r="BZ172" s="56">
        <f>'Indicator Data'!T175/'Indicator Data'!$CK175</f>
        <v>0.23847895307689998</v>
      </c>
      <c r="CA172" s="55">
        <f t="shared" si="309"/>
        <v>5</v>
      </c>
      <c r="CB172" s="55">
        <f t="shared" si="310"/>
        <v>2.4</v>
      </c>
      <c r="CC172" s="55">
        <f t="shared" si="268"/>
        <v>3.2666666666666671</v>
      </c>
      <c r="CD172" s="55">
        <f t="shared" si="269"/>
        <v>7</v>
      </c>
      <c r="CE172" s="55">
        <f t="shared" si="270"/>
        <v>7.4</v>
      </c>
      <c r="CF172" s="55">
        <f>ROUND(IF('Indicator Data'!U175=0,0,IF(LOG('Indicator Data'!U175)&gt;CF$195,10,IF(LOG('Indicator Data'!U175)&lt;CF$194,0,10-(CF$195-LOG('Indicator Data'!U175))/(CF$195-CF$194)*10))),1)</f>
        <v>9.6</v>
      </c>
      <c r="CG172" s="56">
        <f>'Indicator Data'!U175/'Indicator Data'!$CK175</f>
        <v>0.83206883510922403</v>
      </c>
      <c r="CH172" s="55">
        <f t="shared" si="311"/>
        <v>9.1999999999999993</v>
      </c>
      <c r="CI172" s="55">
        <f t="shared" si="271"/>
        <v>9.4</v>
      </c>
      <c r="CJ172" s="55">
        <f>ROUND(IF('Indicator Data'!V175=0,0,IF(LOG('Indicator Data'!V175)&gt;CJ$195,10,IF(LOG('Indicator Data'!V175)&lt;CJ$194,0,10-(CJ$195-LOG('Indicator Data'!V175))/(CJ$195-CJ$194)*10))),1)</f>
        <v>9.6999999999999993</v>
      </c>
      <c r="CK172" s="56">
        <f>IF('Indicator Data'!V175/'Indicator Data'!$CK175&gt;1,1,'Indicator Data'!V175/'Indicator Data'!$CK175)</f>
        <v>0.96265682047205758</v>
      </c>
      <c r="CL172" s="55">
        <f t="shared" si="312"/>
        <v>9.6</v>
      </c>
      <c r="CM172" s="55">
        <f t="shared" si="272"/>
        <v>9.6999999999999993</v>
      </c>
      <c r="CN172" s="55">
        <f>ROUND(IF('Indicator Data'!W175=0,0,IF(LOG('Indicator Data'!W175)&gt;CN$195,10,IF(LOG('Indicator Data'!W175)&lt;CN$194,0,10-(CN$195-LOG('Indicator Data'!W175))/(CN$195-CN$194)*10))),1)</f>
        <v>9.8000000000000007</v>
      </c>
      <c r="CO172" s="56">
        <f>'Indicator Data'!W175/'Indicator Data'!$CK175</f>
        <v>0.98462797971622917</v>
      </c>
      <c r="CP172" s="55">
        <f t="shared" si="313"/>
        <v>9.8000000000000007</v>
      </c>
      <c r="CQ172" s="55">
        <f t="shared" si="273"/>
        <v>9.8000000000000007</v>
      </c>
      <c r="CR172" s="55">
        <f t="shared" si="314"/>
        <v>9.3000000000000007</v>
      </c>
      <c r="CS172" s="55">
        <f>IF('Indicator Data'!BZ175="No data","x",ROUND(IF('Indicator Data'!BZ175&gt;CS$195,0,IF('Indicator Data'!BZ175&lt;CS$194,10,(CS$195-'Indicator Data'!BZ175)/(CS$195-CS$194)*10)),1))</f>
        <v>0.1</v>
      </c>
      <c r="CT172" s="55">
        <f>IF('Indicator Data'!CA175="No data","x",ROUND(IF('Indicator Data'!CA175&gt;CT$195,0,IF('Indicator Data'!CA175&lt;CT$194,10,(CT$195-'Indicator Data'!CA175)/(CT$195-CT$194)*10)),1))</f>
        <v>0</v>
      </c>
      <c r="CU172" s="55">
        <f>IF('Indicator Data'!AC175="No data","x",ROUND(IF('Indicator Data'!AC175&gt;CU$195,0,IF('Indicator Data'!AC175&lt;CU$194,10,(CU$195-'Indicator Data'!AC175)/(CU$195-CU$194)*10)),1))</f>
        <v>0.9</v>
      </c>
      <c r="CV172" s="55">
        <f t="shared" si="315"/>
        <v>0.3</v>
      </c>
      <c r="CW172" s="55">
        <f>IF('Indicator Data'!X175="No data","x",ROUND(IF(LOG('Indicator Data'!X175)&gt;CW$195,10,IF(LOG('Indicator Data'!X175)&lt;CW$194,0,10-(CW$195-LOG('Indicator Data'!X175))/(CW$195-CW$194)*10)),1))</f>
        <v>7.1</v>
      </c>
      <c r="CX172" s="55">
        <f>IF('Indicator Data'!Y175="No data","x",ROUND(IF('Indicator Data'!Y175&gt;CX$195,10,IF('Indicator Data'!Y175&lt;CX$194,0,10-(CX$195-'Indicator Data'!Y175)/(CX$195-CX$194)*10)),1))</f>
        <v>3.7</v>
      </c>
      <c r="CY172" s="55">
        <f>IF('Indicator Data'!Z175="No data","x",ROUND(IF('Indicator Data'!Z175&gt;CY$195,10,IF('Indicator Data'!Z175&lt;CY$194,0,10-(CY$195-'Indicator Data'!Z175)/(CY$195-CY$194)*10)),1))</f>
        <v>5</v>
      </c>
      <c r="CZ172" s="55" t="str">
        <f>IF('Indicator Data'!AA175="No data","x",ROUND(IF('Indicator Data'!AA175&gt;CZ$195,10,IF('Indicator Data'!AA175&lt;CZ$194,0,10-(CZ$195-'Indicator Data'!AA175)/(CZ$195-CZ$194)*10)),1))</f>
        <v>x</v>
      </c>
      <c r="DA172" s="55">
        <f t="shared" si="274"/>
        <v>5.3</v>
      </c>
      <c r="DB172" s="55">
        <f t="shared" si="275"/>
        <v>3.6</v>
      </c>
      <c r="DC172" s="55">
        <f>IF('Indicator Data'!AF175="No data","x",ROUND(IF('Indicator Data'!AF175&gt;DC$195,10,IF('Indicator Data'!AF175&lt;DC$194,0,10-(DC$195-'Indicator Data'!AF175)/(DC$195-DC$194)*10)),1))</f>
        <v>2.7</v>
      </c>
      <c r="DD172" s="55">
        <f>IF('Indicator Data'!AG175="No data","x",ROUND(IF('Indicator Data'!AG175&gt;DD$195,10,IF('Indicator Data'!AG175&lt;DD$194,0,10-(DD$195-'Indicator Data'!AG175)/(DD$195-DD$194)*10)),1))</f>
        <v>0.2</v>
      </c>
      <c r="DE172" s="55">
        <f t="shared" si="276"/>
        <v>3.7</v>
      </c>
      <c r="DF172" s="55">
        <f>IF('Indicator Data'!AB175="No data","x",ROUND(IF('Indicator Data'!AB175&gt;DF$195,10,IF('Indicator Data'!AB175&lt;DF$194,0,10-(DF$195-'Indicator Data'!AB175)/(DF$195-DF$194)*10)),1))</f>
        <v>0</v>
      </c>
      <c r="DG172" s="55">
        <f t="shared" si="277"/>
        <v>0.3</v>
      </c>
      <c r="DH172" s="183">
        <f>IF('Indicator Data'!AD175="No data","x",'Indicator Data'!AD175/'Indicator Data'!$CJ175)</f>
        <v>1.4549250224569043E-4</v>
      </c>
      <c r="DI172" s="55">
        <f t="shared" si="278"/>
        <v>8.5</v>
      </c>
      <c r="DJ172" s="55">
        <f>IF('Indicator Data'!AE175="No data","x",ROUND(IF('Indicator Data'!AE175&gt;DJ$195,0,IF('Indicator Data'!AE175&lt;DJ$194,10,(DJ$195-'Indicator Data'!AE175)/(DJ$195-DJ$194)*10)),1))</f>
        <v>2</v>
      </c>
      <c r="DK172" s="55">
        <f t="shared" si="279"/>
        <v>5.3</v>
      </c>
      <c r="DL172" s="55">
        <f t="shared" si="280"/>
        <v>3.1</v>
      </c>
      <c r="DM172" s="57">
        <f t="shared" si="316"/>
        <v>5.7</v>
      </c>
      <c r="DN172" s="58">
        <f t="shared" si="317"/>
        <v>6.2</v>
      </c>
      <c r="DO172" s="55">
        <f>ROUND(IF('Indicator Data'!AH175=0,0,IF('Indicator Data'!AH175&gt;DO$195,10,IF('Indicator Data'!AH175&lt;DO$194,0,10-(DO$195-'Indicator Data'!AH175)/(DO$195-DO$194)*10))),1)</f>
        <v>7.9</v>
      </c>
      <c r="DP172" s="55">
        <f>ROUND(IF('Indicator Data'!AI175=0,0,IF(LOG('Indicator Data'!AI175)&gt;LOG(DP$195),10,IF(LOG('Indicator Data'!AI175)&lt;LOG(DP$194),0,10-(LOG(DP$195)-LOG('Indicator Data'!AI175))/(LOG(DP$195)-LOG(DP$194))*10))),1)</f>
        <v>5.6</v>
      </c>
      <c r="DQ172" s="57">
        <f t="shared" si="318"/>
        <v>6.9</v>
      </c>
      <c r="DR172" s="55">
        <f>'Indicator Data'!AJ175</f>
        <v>0</v>
      </c>
      <c r="DS172" s="55">
        <f>'Indicator Data'!AK175</f>
        <v>0</v>
      </c>
      <c r="DT172" s="57">
        <f t="shared" si="319"/>
        <v>0</v>
      </c>
      <c r="DU172" s="58">
        <f t="shared" si="320"/>
        <v>4.8</v>
      </c>
      <c r="DV172" s="15"/>
      <c r="DW172" s="103"/>
      <c r="DX172" s="4"/>
    </row>
    <row r="173" spans="1:128" x14ac:dyDescent="0.3">
      <c r="A173" s="122" t="str">
        <f>'Indicator Data'!A176</f>
        <v>Timor-Leste</v>
      </c>
      <c r="B173" s="59" t="str">
        <f>'Indicator Data'!B176</f>
        <v>TLS</v>
      </c>
      <c r="C173" s="55">
        <f>ROUND(IF('Indicator Data'!C176=0,0.1,IF(LOG('Indicator Data'!C176)&gt;C$195,10,IF(LOG('Indicator Data'!C176)&lt;C$194,0,10-(C$195-LOG('Indicator Data'!C176))/(C$195-C$194)*10))),1)</f>
        <v>5.9</v>
      </c>
      <c r="D173" s="55">
        <f>ROUND(IF('Indicator Data'!D176=0,0.1,IF(LOG('Indicator Data'!D176)&gt;D$195,10,IF(LOG('Indicator Data'!D176)&lt;D$194,0,10-(D$195-LOG('Indicator Data'!D176))/(D$195-D$194)*10))),1)</f>
        <v>3.9</v>
      </c>
      <c r="E173" s="55">
        <f t="shared" si="281"/>
        <v>5</v>
      </c>
      <c r="F173" s="55">
        <f>IF('Indicator Data'!E176="No data",0.1,(ROUND(IF('Indicator Data'!E176=0,0,IF(LOG('Indicator Data'!E176)&gt;F$195,10,IF(LOG('Indicator Data'!E176)&lt;F$194,0,10-(F$195-LOG('Indicator Data'!E176))/(F$195-F$194)*10))),1)))</f>
        <v>2.6</v>
      </c>
      <c r="G173" s="55">
        <f>ROUND(IF('Indicator Data'!F176=0,0,IF(LOG('Indicator Data'!F176)&gt;G$195,10,IF(LOG('Indicator Data'!F176)&lt;G$194,0,10-(G$195-LOG('Indicator Data'!F176))/(G$195-G$194)*10))),1)</f>
        <v>4.5999999999999996</v>
      </c>
      <c r="H173" s="55">
        <f>ROUND(IF('Indicator Data'!G176=0,0,IF(LOG('Indicator Data'!G176)&gt;H$195,10,IF(LOG('Indicator Data'!G176)&lt;H$194,0,10-(H$195-LOG('Indicator Data'!G176))/(H$195-H$194)*10))),1)</f>
        <v>4.5999999999999996</v>
      </c>
      <c r="I173" s="55">
        <f>ROUND(IF('Indicator Data'!H176=0,0,IF(LOG('Indicator Data'!H176)&gt;I$195,10,IF(LOG('Indicator Data'!H176)&lt;I$194,0,10-(I$195-LOG('Indicator Data'!H176))/(I$195-I$194)*10))),1)</f>
        <v>6.8</v>
      </c>
      <c r="J173" s="55">
        <f t="shared" si="282"/>
        <v>5.8</v>
      </c>
      <c r="K173" s="55">
        <f>ROUND(IF('Indicator Data'!I176=0,0,IF(LOG('Indicator Data'!I176)&gt;K$195,10,IF(LOG('Indicator Data'!I176)&lt;K$194,0,10-(K$195-LOG('Indicator Data'!I176))/(K$195-K$194)*10))),1)</f>
        <v>4.4000000000000004</v>
      </c>
      <c r="L173" s="55">
        <f t="shared" si="283"/>
        <v>5.0999999999999996</v>
      </c>
      <c r="M173" s="55">
        <f>ROUND(IF('Indicator Data'!J176=0,0,IF(LOG('Indicator Data'!J176)&gt;M$195,10,IF(LOG('Indicator Data'!J176)&lt;M$194,0,10-(M$195-LOG('Indicator Data'!J176))/(M$195-M$194)*10))),1)</f>
        <v>6.3</v>
      </c>
      <c r="N173" s="56">
        <f>'Indicator Data'!C176/'Indicator Data'!$CK176</f>
        <v>1.9325455475606699E-3</v>
      </c>
      <c r="O173" s="56">
        <f>'Indicator Data'!D176/'Indicator Data'!$CK176</f>
        <v>1.2332223297821315E-4</v>
      </c>
      <c r="P173" s="56">
        <f>IF(F173=0.1,"x",'Indicator Data'!E176/'Indicator Data'!$CK176)</f>
        <v>9.0591713031537102E-4</v>
      </c>
      <c r="Q173" s="56">
        <f>'Indicator Data'!F176/'Indicator Data'!$CK176</f>
        <v>4.9412749130342358E-6</v>
      </c>
      <c r="R173" s="56">
        <f>'Indicator Data'!G176/'Indicator Data'!$CK176</f>
        <v>5.9807882421612727E-3</v>
      </c>
      <c r="S173" s="56">
        <f>'Indicator Data'!H176/'Indicator Data'!$CK176</f>
        <v>4.9756225938909712E-4</v>
      </c>
      <c r="T173" s="56">
        <f>'Indicator Data'!I176/'Indicator Data'!$CK176</f>
        <v>1.3042131580634389E-3</v>
      </c>
      <c r="U173" s="56">
        <f>'Indicator Data'!J176/'Indicator Data'!$CK176</f>
        <v>2.8915483786072656E-3</v>
      </c>
      <c r="V173" s="55">
        <f t="shared" si="284"/>
        <v>9.6999999999999993</v>
      </c>
      <c r="W173" s="55">
        <f t="shared" si="285"/>
        <v>1.2</v>
      </c>
      <c r="X173" s="55">
        <f t="shared" si="286"/>
        <v>7.4</v>
      </c>
      <c r="Y173" s="55">
        <f t="shared" si="287"/>
        <v>0.6</v>
      </c>
      <c r="Z173" s="55">
        <f t="shared" si="288"/>
        <v>7.1</v>
      </c>
      <c r="AA173" s="55">
        <f t="shared" si="289"/>
        <v>3.3</v>
      </c>
      <c r="AB173" s="55">
        <f t="shared" si="290"/>
        <v>1</v>
      </c>
      <c r="AC173" s="55">
        <f t="shared" si="291"/>
        <v>2.2000000000000002</v>
      </c>
      <c r="AD173" s="55">
        <f t="shared" si="292"/>
        <v>1.3</v>
      </c>
      <c r="AE173" s="55">
        <f t="shared" si="293"/>
        <v>1.8</v>
      </c>
      <c r="AF173" s="55">
        <f t="shared" si="294"/>
        <v>1</v>
      </c>
      <c r="AG173" s="55">
        <f>ROUND(IF('Indicator Data'!K176=0,0,IF('Indicator Data'!K176&gt;AG$195,10,IF('Indicator Data'!K176&lt;AG$194,0,10-(AG$195-'Indicator Data'!K176)/(AG$195-AG$194)*10))),1)</f>
        <v>1.9</v>
      </c>
      <c r="AH173" s="55">
        <f t="shared" si="295"/>
        <v>7.8</v>
      </c>
      <c r="AI173" s="55">
        <f t="shared" si="296"/>
        <v>2.6</v>
      </c>
      <c r="AJ173" s="55">
        <f t="shared" si="297"/>
        <v>4</v>
      </c>
      <c r="AK173" s="55">
        <f t="shared" si="298"/>
        <v>3.9</v>
      </c>
      <c r="AL173" s="55">
        <f t="shared" si="299"/>
        <v>4</v>
      </c>
      <c r="AM173" s="55">
        <f t="shared" si="300"/>
        <v>2.9</v>
      </c>
      <c r="AN173" s="55">
        <f t="shared" si="301"/>
        <v>4.0999999999999996</v>
      </c>
      <c r="AO173" s="182">
        <f t="shared" si="302"/>
        <v>6.3</v>
      </c>
      <c r="AP173" s="182">
        <f t="shared" si="255"/>
        <v>1.7</v>
      </c>
      <c r="AQ173" s="182">
        <f t="shared" si="303"/>
        <v>6</v>
      </c>
      <c r="AR173" s="182">
        <f t="shared" si="304"/>
        <v>3.6</v>
      </c>
      <c r="AS173" s="55">
        <f t="shared" si="305"/>
        <v>3</v>
      </c>
      <c r="AT173" s="55">
        <f>IF('Indicator Data'!L176="No data","x",IF('Indicator Data'!CL176&lt;1000,"x",ROUND((IF('Indicator Data'!L176&gt;AT$195,10,IF('Indicator Data'!L176&lt;AT$194,0,10-(AT$195-'Indicator Data'!L176)/(AT$195-AT$194)*10))),1)))</f>
        <v>0</v>
      </c>
      <c r="AU173" s="182">
        <f t="shared" si="306"/>
        <v>1.5</v>
      </c>
      <c r="AV173" s="55">
        <f>IF('Indicator Data'!M176="No data","x",ROUND(IF('Indicator Data'!M176=0,0,IF(LOG('Indicator Data'!M176)&gt;AV$195,10,IF(LOG('Indicator Data'!M176)&lt;AV$194,0,10-(AV$195-LOG('Indicator Data'!M176))/(AV$195-AV$194)*10))),1))</f>
        <v>6.6</v>
      </c>
      <c r="AW173" s="56">
        <f>IF(AV173="x","x",'Indicator Data'!M176/'Indicator Data'!$CK176)</f>
        <v>0.33888888763027991</v>
      </c>
      <c r="AX173" s="55">
        <f t="shared" si="256"/>
        <v>3.8</v>
      </c>
      <c r="AY173" s="55">
        <f t="shared" si="257"/>
        <v>5.4</v>
      </c>
      <c r="AZ173" s="55" t="str">
        <f>IF('Indicator Data'!N176="No data","x",ROUND(IF('Indicator Data'!N176=0,0,IF(LOG('Indicator Data'!N176)&gt;AZ$195,10,IF(LOG('Indicator Data'!N176)&lt;AZ$194,0,10-(AZ$195-LOG('Indicator Data'!N176))/(AZ$195-AZ$194)*10))),1))</f>
        <v>x</v>
      </c>
      <c r="BA173" s="56" t="str">
        <f>IF(AZ173="x","x",'Indicator Data'!N176/'Indicator Data'!$CK176)</f>
        <v>x</v>
      </c>
      <c r="BB173" s="55" t="str">
        <f t="shared" si="258"/>
        <v>x</v>
      </c>
      <c r="BC173" s="55" t="str">
        <f t="shared" si="259"/>
        <v>x</v>
      </c>
      <c r="BD173" s="55" t="str">
        <f>IF('Indicator Data'!O176="No data","x",ROUND(IF('Indicator Data'!O176=0,0,IF(LOG('Indicator Data'!O176)&gt;BD$195,10,IF(LOG('Indicator Data'!O176)&lt;BD$194,0,10-(BD$195-LOG('Indicator Data'!O176))/(BD$195-BD$194)*10))),1))</f>
        <v>x</v>
      </c>
      <c r="BE173" s="56" t="str">
        <f>IF(BD173="x","x",'Indicator Data'!O176/'Indicator Data'!$CK176)</f>
        <v>x</v>
      </c>
      <c r="BF173" s="55" t="str">
        <f t="shared" si="260"/>
        <v>x</v>
      </c>
      <c r="BG173" s="55" t="str">
        <f t="shared" si="261"/>
        <v>x</v>
      </c>
      <c r="BH173" s="55" t="str">
        <f>IF('Indicator Data'!P176="No data","x",ROUND(IF('Indicator Data'!P176=0,0,IF(LOG('Indicator Data'!P176)&gt;BH$195,10,IF(LOG('Indicator Data'!P176)&lt;BH$194,0,10-(BH$195-LOG('Indicator Data'!P176))/(BH$195-BH$194)*10))),1))</f>
        <v>x</v>
      </c>
      <c r="BI173" s="56" t="str">
        <f>IF(BH173="x","x",'Indicator Data'!P176/'Indicator Data'!$CK176)</f>
        <v>x</v>
      </c>
      <c r="BJ173" s="55" t="str">
        <f t="shared" si="262"/>
        <v>x</v>
      </c>
      <c r="BK173" s="55" t="str">
        <f t="shared" si="263"/>
        <v>x</v>
      </c>
      <c r="BL173" s="55">
        <f t="shared" si="264"/>
        <v>5.4</v>
      </c>
      <c r="BM173" s="55">
        <f>ROUND(IF('Indicator Data'!Q176=0,0,IF(LOG('Indicator Data'!Q176)&gt;BM$195,10,IF(LOG('Indicator Data'!Q176)&lt;BM$194,0,10-(BM$195-LOG('Indicator Data'!Q176))/(BM$195-BM$194)*10))),1)</f>
        <v>0</v>
      </c>
      <c r="BN173" s="55">
        <f>ROUND(IF('Indicator Data'!R176=0,0,IF(LOG('Indicator Data'!R176)&gt;BN$195,10,IF(LOG('Indicator Data'!R176)&lt;BN$194,0,10-(BN$195-LOG('Indicator Data'!R176))/(BN$195-BN$194)*10))),1)</f>
        <v>8.4</v>
      </c>
      <c r="BO173" s="55">
        <f t="shared" si="265"/>
        <v>5.6000000000000005</v>
      </c>
      <c r="BP173" s="56">
        <f>'Indicator Data'!Q176/'Indicator Data'!$CK176</f>
        <v>0</v>
      </c>
      <c r="BQ173" s="56">
        <f>'Indicator Data'!R176/'Indicator Data'!$CK176</f>
        <v>0.93623579109322119</v>
      </c>
      <c r="BR173" s="55">
        <f t="shared" si="307"/>
        <v>0</v>
      </c>
      <c r="BS173" s="55">
        <f t="shared" si="308"/>
        <v>10</v>
      </c>
      <c r="BT173" s="55">
        <f t="shared" si="242"/>
        <v>6.666666666666667</v>
      </c>
      <c r="BU173" s="55">
        <f t="shared" si="266"/>
        <v>6.2</v>
      </c>
      <c r="BV173" s="55">
        <f>ROUND(IF('Indicator Data'!S176=0,0,IF(LOG('Indicator Data'!S176)&gt;BV$195,10,IF(LOG('Indicator Data'!S176)&lt;BV$194,0,10-(BV$195-LOG('Indicator Data'!S176))/(BV$195-BV$194)*10))),1)</f>
        <v>0</v>
      </c>
      <c r="BW173" s="55">
        <f>ROUND(IF('Indicator Data'!T176=0,0,IF(LOG('Indicator Data'!T176)&gt;BW$195,10,IF(LOG('Indicator Data'!T176)&lt;BW$194,0,10-(BW$195-LOG('Indicator Data'!T176))/(BW$195-BW$194)*10))),1)</f>
        <v>7.2</v>
      </c>
      <c r="BX173" s="55">
        <f t="shared" si="267"/>
        <v>4.8</v>
      </c>
      <c r="BY173" s="56">
        <f>'Indicator Data'!S176/'Indicator Data'!$CK176</f>
        <v>0</v>
      </c>
      <c r="BZ173" s="56">
        <f>'Indicator Data'!T176/'Indicator Data'!$CK176</f>
        <v>0.92117494036392344</v>
      </c>
      <c r="CA173" s="55">
        <f t="shared" si="309"/>
        <v>0</v>
      </c>
      <c r="CB173" s="55">
        <f t="shared" si="310"/>
        <v>9.1999999999999993</v>
      </c>
      <c r="CC173" s="55">
        <f t="shared" si="268"/>
        <v>6.1333333333333329</v>
      </c>
      <c r="CD173" s="55">
        <f t="shared" si="269"/>
        <v>5.5</v>
      </c>
      <c r="CE173" s="55">
        <f t="shared" si="270"/>
        <v>5.9</v>
      </c>
      <c r="CF173" s="55">
        <f>ROUND(IF('Indicator Data'!U176=0,0,IF(LOG('Indicator Data'!U176)&gt;CF$195,10,IF(LOG('Indicator Data'!U176)&lt;CF$194,0,10-(CF$195-LOG('Indicator Data'!U176))/(CF$195-CF$194)*10))),1)</f>
        <v>6.9</v>
      </c>
      <c r="CG173" s="56">
        <f>'Indicator Data'!U176/'Indicator Data'!$CK176</f>
        <v>0.58591559512924241</v>
      </c>
      <c r="CH173" s="55">
        <f t="shared" si="311"/>
        <v>6.5</v>
      </c>
      <c r="CI173" s="55">
        <f t="shared" si="271"/>
        <v>6.7</v>
      </c>
      <c r="CJ173" s="55">
        <f>ROUND(IF('Indicator Data'!V176=0,0,IF(LOG('Indicator Data'!V176)&gt;CJ$195,10,IF(LOG('Indicator Data'!V176)&lt;CJ$194,0,10-(CJ$195-LOG('Indicator Data'!V176))/(CJ$195-CJ$194)*10))),1)</f>
        <v>7.1</v>
      </c>
      <c r="CK173" s="56">
        <f>IF('Indicator Data'!V176/'Indicator Data'!$CK176&gt;1,1,'Indicator Data'!V176/'Indicator Data'!$CK176)</f>
        <v>0.72976558397805535</v>
      </c>
      <c r="CL173" s="55">
        <f t="shared" si="312"/>
        <v>7.3</v>
      </c>
      <c r="CM173" s="55">
        <f t="shared" si="272"/>
        <v>7.2</v>
      </c>
      <c r="CN173" s="55">
        <f>ROUND(IF('Indicator Data'!W176=0,0,IF(LOG('Indicator Data'!W176)&gt;CN$195,10,IF(LOG('Indicator Data'!W176)&lt;CN$194,0,10-(CN$195-LOG('Indicator Data'!W176))/(CN$195-CN$194)*10))),1)</f>
        <v>7.2</v>
      </c>
      <c r="CO173" s="56">
        <f>'Indicator Data'!W176/'Indicator Data'!$CK176</f>
        <v>0.93672055137643773</v>
      </c>
      <c r="CP173" s="55">
        <f t="shared" si="313"/>
        <v>9.4</v>
      </c>
      <c r="CQ173" s="55">
        <f t="shared" si="273"/>
        <v>8.5</v>
      </c>
      <c r="CR173" s="55">
        <f t="shared" si="314"/>
        <v>7.2</v>
      </c>
      <c r="CS173" s="55">
        <f>IF('Indicator Data'!BZ176="No data","x",ROUND(IF('Indicator Data'!BZ176&gt;CS$195,0,IF('Indicator Data'!BZ176&lt;CS$194,10,(CS$195-'Indicator Data'!BZ176)/(CS$195-CS$194)*10)),1))</f>
        <v>5.2</v>
      </c>
      <c r="CT173" s="55">
        <f>IF('Indicator Data'!CA176="No data","x",ROUND(IF('Indicator Data'!CA176&gt;CT$195,0,IF('Indicator Data'!CA176&lt;CT$194,10,(CT$195-'Indicator Data'!CA176)/(CT$195-CT$194)*10)),1))</f>
        <v>3.6</v>
      </c>
      <c r="CU173" s="55">
        <f>IF('Indicator Data'!AC176="No data","x",ROUND(IF('Indicator Data'!AC176&gt;CU$195,0,IF('Indicator Data'!AC176&lt;CU$194,10,(CU$195-'Indicator Data'!AC176)/(CU$195-CU$194)*10)),1))</f>
        <v>7.2</v>
      </c>
      <c r="CV173" s="55">
        <f t="shared" si="315"/>
        <v>5.3</v>
      </c>
      <c r="CW173" s="55">
        <f>IF('Indicator Data'!X176="No data","x",ROUND(IF(LOG('Indicator Data'!X176)&gt;CW$195,10,IF(LOG('Indicator Data'!X176)&lt;CW$194,0,10-(CW$195-LOG('Indicator Data'!X176))/(CW$195-CW$194)*10)),1))</f>
        <v>6.4</v>
      </c>
      <c r="CX173" s="55">
        <f>IF('Indicator Data'!Y176="No data","x",ROUND(IF('Indicator Data'!Y176&gt;CX$195,10,IF('Indicator Data'!Y176&lt;CX$194,0,10-(CX$195-'Indicator Data'!Y176)/(CX$195-CX$194)*10)),1))</f>
        <v>6.3</v>
      </c>
      <c r="CY173" s="55">
        <f>IF('Indicator Data'!Z176="No data","x",ROUND(IF('Indicator Data'!Z176&gt;CY$195,10,IF('Indicator Data'!Z176&lt;CY$194,0,10-(CY$195-'Indicator Data'!Z176)/(CY$195-CY$194)*10)),1))</f>
        <v>3.1</v>
      </c>
      <c r="CZ173" s="55">
        <f>IF('Indicator Data'!AA176="No data","x",ROUND(IF('Indicator Data'!AA176&gt;CZ$195,10,IF('Indicator Data'!AA176&lt;CZ$194,0,10-(CZ$195-'Indicator Data'!AA176)/(CZ$195-CZ$194)*10)),1))</f>
        <v>9.6</v>
      </c>
      <c r="DA173" s="55">
        <f t="shared" si="274"/>
        <v>6.4</v>
      </c>
      <c r="DB173" s="55">
        <f t="shared" si="275"/>
        <v>6</v>
      </c>
      <c r="DC173" s="55">
        <f>IF('Indicator Data'!AF176="No data","x",ROUND(IF('Indicator Data'!AF176&gt;DC$195,10,IF('Indicator Data'!AF176&lt;DC$194,0,10-(DC$195-'Indicator Data'!AF176)/(DC$195-DC$194)*10)),1))</f>
        <v>3.8</v>
      </c>
      <c r="DD173" s="55">
        <f>IF('Indicator Data'!AG176="No data","x",ROUND(IF('Indicator Data'!AG176&gt;DD$195,10,IF('Indicator Data'!AG176&lt;DD$194,0,10-(DD$195-'Indicator Data'!AG176)/(DD$195-DD$194)*10)),1))</f>
        <v>5.6</v>
      </c>
      <c r="DE173" s="55">
        <f t="shared" si="276"/>
        <v>5.8</v>
      </c>
      <c r="DF173" s="55">
        <f>IF('Indicator Data'!AB176="No data","x",ROUND(IF('Indicator Data'!AB176&gt;DF$195,10,IF('Indicator Data'!AB176&lt;DF$194,0,10-(DF$195-'Indicator Data'!AB176)/(DF$195-DF$194)*10)),1))</f>
        <v>6.5</v>
      </c>
      <c r="DG173" s="55">
        <f t="shared" si="277"/>
        <v>5.6</v>
      </c>
      <c r="DH173" s="183" t="str">
        <f>IF('Indicator Data'!AD176="No data","x",'Indicator Data'!AD176/'Indicator Data'!$CJ176)</f>
        <v>x</v>
      </c>
      <c r="DI173" s="55" t="str">
        <f t="shared" si="278"/>
        <v>x</v>
      </c>
      <c r="DJ173" s="55">
        <f>IF('Indicator Data'!AE176="No data","x",ROUND(IF('Indicator Data'!AE176&gt;DJ$195,0,IF('Indicator Data'!AE176&lt;DJ$194,10,(DJ$195-'Indicator Data'!AE176)/(DJ$195-DJ$194)*10)),1))</f>
        <v>6</v>
      </c>
      <c r="DK173" s="55">
        <f t="shared" si="279"/>
        <v>6</v>
      </c>
      <c r="DL173" s="55">
        <f t="shared" si="280"/>
        <v>5.8</v>
      </c>
      <c r="DM173" s="57">
        <f t="shared" si="316"/>
        <v>6.1</v>
      </c>
      <c r="DN173" s="58">
        <f t="shared" si="317"/>
        <v>4.5</v>
      </c>
      <c r="DO173" s="55">
        <f>ROUND(IF('Indicator Data'!AH176=0,0,IF('Indicator Data'!AH176&gt;DO$195,10,IF('Indicator Data'!AH176&lt;DO$194,0,10-(DO$195-'Indicator Data'!AH176)/(DO$195-DO$194)*10))),1)</f>
        <v>1.6</v>
      </c>
      <c r="DP173" s="55">
        <f>ROUND(IF('Indicator Data'!AI176=0,0,IF(LOG('Indicator Data'!AI176)&gt;LOG(DP$195),10,IF(LOG('Indicator Data'!AI176)&lt;LOG(DP$194),0,10-(LOG(DP$195)-LOG('Indicator Data'!AI176))/(LOG(DP$195)-LOG(DP$194))*10))),1)</f>
        <v>4.2</v>
      </c>
      <c r="DQ173" s="57">
        <f t="shared" si="318"/>
        <v>3</v>
      </c>
      <c r="DR173" s="55">
        <f>'Indicator Data'!AJ176</f>
        <v>0</v>
      </c>
      <c r="DS173" s="55">
        <f>'Indicator Data'!AK176</f>
        <v>0</v>
      </c>
      <c r="DT173" s="57">
        <f t="shared" si="319"/>
        <v>0</v>
      </c>
      <c r="DU173" s="58">
        <f t="shared" si="320"/>
        <v>2.1</v>
      </c>
      <c r="DV173" s="15"/>
      <c r="DW173" s="103"/>
      <c r="DX173" s="4"/>
    </row>
    <row r="174" spans="1:128" x14ac:dyDescent="0.3">
      <c r="A174" s="122" t="str">
        <f>'Indicator Data'!A177</f>
        <v>Togo</v>
      </c>
      <c r="B174" s="59" t="str">
        <f>'Indicator Data'!B177</f>
        <v>TGO</v>
      </c>
      <c r="C174" s="55">
        <f>ROUND(IF('Indicator Data'!C177=0,0.1,IF(LOG('Indicator Data'!C177)&gt;C$195,10,IF(LOG('Indicator Data'!C177)&lt;C$194,0,10-(C$195-LOG('Indicator Data'!C177))/(C$195-C$194)*10))),1)</f>
        <v>0.1</v>
      </c>
      <c r="D174" s="55">
        <f>ROUND(IF('Indicator Data'!D177=0,0.1,IF(LOG('Indicator Data'!D177)&gt;D$195,10,IF(LOG('Indicator Data'!D177)&lt;D$194,0,10-(D$195-LOG('Indicator Data'!D177))/(D$195-D$194)*10))),1)</f>
        <v>0.1</v>
      </c>
      <c r="E174" s="55">
        <f t="shared" si="281"/>
        <v>0.1</v>
      </c>
      <c r="F174" s="55">
        <f>IF('Indicator Data'!E177="No data",0.1,(ROUND(IF('Indicator Data'!E177=0,0,IF(LOG('Indicator Data'!E177)&gt;F$195,10,IF(LOG('Indicator Data'!E177)&lt;F$194,0,10-(F$195-LOG('Indicator Data'!E177))/(F$195-F$194)*10))),1)))</f>
        <v>5.9</v>
      </c>
      <c r="G174" s="55">
        <f>ROUND(IF('Indicator Data'!F177=0,0,IF(LOG('Indicator Data'!F177)&gt;G$195,10,IF(LOG('Indicator Data'!F177)&lt;G$194,0,10-(G$195-LOG('Indicator Data'!F177))/(G$195-G$194)*10))),1)</f>
        <v>0</v>
      </c>
      <c r="H174" s="55">
        <f>ROUND(IF('Indicator Data'!G177=0,0,IF(LOG('Indicator Data'!G177)&gt;H$195,10,IF(LOG('Indicator Data'!G177)&lt;H$194,0,10-(H$195-LOG('Indicator Data'!G177))/(H$195-H$194)*10))),1)</f>
        <v>0</v>
      </c>
      <c r="I174" s="55">
        <f>ROUND(IF('Indicator Data'!H177=0,0,IF(LOG('Indicator Data'!H177)&gt;I$195,10,IF(LOG('Indicator Data'!H177)&lt;I$194,0,10-(I$195-LOG('Indicator Data'!H177))/(I$195-I$194)*10))),1)</f>
        <v>0</v>
      </c>
      <c r="J174" s="55">
        <f t="shared" si="282"/>
        <v>0</v>
      </c>
      <c r="K174" s="55">
        <f>ROUND(IF('Indicator Data'!I177=0,0,IF(LOG('Indicator Data'!I177)&gt;K$195,10,IF(LOG('Indicator Data'!I177)&lt;K$194,0,10-(K$195-LOG('Indicator Data'!I177))/(K$195-K$194)*10))),1)</f>
        <v>0</v>
      </c>
      <c r="L174" s="55">
        <f t="shared" si="283"/>
        <v>0</v>
      </c>
      <c r="M174" s="55">
        <f>ROUND(IF('Indicator Data'!J177=0,0,IF(LOG('Indicator Data'!J177)&gt;M$195,10,IF(LOG('Indicator Data'!J177)&lt;M$194,0,10-(M$195-LOG('Indicator Data'!J177))/(M$195-M$194)*10))),1)</f>
        <v>7.6</v>
      </c>
      <c r="N174" s="56">
        <f>'Indicator Data'!C177/'Indicator Data'!$CK177</f>
        <v>0</v>
      </c>
      <c r="O174" s="56">
        <f>'Indicator Data'!D177/'Indicator Data'!$CK177</f>
        <v>0</v>
      </c>
      <c r="P174" s="56">
        <f>IF(F174=0.1,"x",'Indicator Data'!E177/'Indicator Data'!$CK177)</f>
        <v>3.1365322366624379E-3</v>
      </c>
      <c r="Q174" s="56">
        <f>'Indicator Data'!F177/'Indicator Data'!$CK177</f>
        <v>0</v>
      </c>
      <c r="R174" s="56">
        <f>'Indicator Data'!G177/'Indicator Data'!$CK177</f>
        <v>0</v>
      </c>
      <c r="S174" s="56">
        <f>'Indicator Data'!H177/'Indicator Data'!$CK177</f>
        <v>0</v>
      </c>
      <c r="T174" s="56">
        <f>'Indicator Data'!I177/'Indicator Data'!$CK177</f>
        <v>0</v>
      </c>
      <c r="U174" s="56">
        <f>'Indicator Data'!J177/'Indicator Data'!$CK177</f>
        <v>1.5730438536215798E-3</v>
      </c>
      <c r="V174" s="55">
        <f t="shared" si="284"/>
        <v>0</v>
      </c>
      <c r="W174" s="55">
        <f t="shared" si="285"/>
        <v>0</v>
      </c>
      <c r="X174" s="55">
        <f t="shared" si="286"/>
        <v>0</v>
      </c>
      <c r="Y174" s="55">
        <f t="shared" si="287"/>
        <v>2.1</v>
      </c>
      <c r="Z174" s="55">
        <f t="shared" si="288"/>
        <v>0</v>
      </c>
      <c r="AA174" s="55">
        <f t="shared" si="289"/>
        <v>0</v>
      </c>
      <c r="AB174" s="55">
        <f t="shared" si="290"/>
        <v>0</v>
      </c>
      <c r="AC174" s="55">
        <f t="shared" si="291"/>
        <v>0</v>
      </c>
      <c r="AD174" s="55">
        <f t="shared" si="292"/>
        <v>0</v>
      </c>
      <c r="AE174" s="55">
        <f t="shared" si="293"/>
        <v>0</v>
      </c>
      <c r="AF174" s="55">
        <f t="shared" si="294"/>
        <v>0.5</v>
      </c>
      <c r="AG174" s="55">
        <f>ROUND(IF('Indicator Data'!K177=0,0,IF('Indicator Data'!K177&gt;AG$195,10,IF('Indicator Data'!K177&lt;AG$194,0,10-(AG$195-'Indicator Data'!K177)/(AG$195-AG$194)*10))),1)</f>
        <v>1</v>
      </c>
      <c r="AH174" s="55">
        <f t="shared" si="295"/>
        <v>0.1</v>
      </c>
      <c r="AI174" s="55">
        <f t="shared" si="296"/>
        <v>0.1</v>
      </c>
      <c r="AJ174" s="55">
        <f t="shared" si="297"/>
        <v>0</v>
      </c>
      <c r="AK174" s="55">
        <f t="shared" si="298"/>
        <v>0</v>
      </c>
      <c r="AL174" s="55">
        <f t="shared" si="299"/>
        <v>0</v>
      </c>
      <c r="AM174" s="55">
        <f t="shared" si="300"/>
        <v>0</v>
      </c>
      <c r="AN174" s="55">
        <f t="shared" si="301"/>
        <v>5</v>
      </c>
      <c r="AO174" s="182">
        <f t="shared" si="302"/>
        <v>0.1</v>
      </c>
      <c r="AP174" s="182">
        <f t="shared" si="255"/>
        <v>4.3</v>
      </c>
      <c r="AQ174" s="182">
        <f t="shared" si="303"/>
        <v>0</v>
      </c>
      <c r="AR174" s="182">
        <f t="shared" si="304"/>
        <v>0</v>
      </c>
      <c r="AS174" s="55">
        <f t="shared" si="305"/>
        <v>3</v>
      </c>
      <c r="AT174" s="55">
        <f>IF('Indicator Data'!L177="No data","x",IF('Indicator Data'!CL177&lt;1000,"x",ROUND((IF('Indicator Data'!L177&gt;AT$195,10,IF('Indicator Data'!L177&lt;AT$194,0,10-(AT$195-'Indicator Data'!L177)/(AT$195-AT$194)*10))),1)))</f>
        <v>2</v>
      </c>
      <c r="AU174" s="182">
        <f t="shared" si="306"/>
        <v>2.5</v>
      </c>
      <c r="AV174" s="55">
        <f>IF('Indicator Data'!M177="No data","x",ROUND(IF('Indicator Data'!M177=0,0,IF(LOG('Indicator Data'!M177)&gt;AV$195,10,IF(LOG('Indicator Data'!M177)&lt;AV$194,0,10-(AV$195-LOG('Indicator Data'!M177))/(AV$195-AV$194)*10))),1))</f>
        <v>7.8</v>
      </c>
      <c r="AW174" s="56">
        <f>IF(AV174="x","x",'Indicator Data'!M177/'Indicator Data'!$CK177)</f>
        <v>0.42345852668090495</v>
      </c>
      <c r="AX174" s="55">
        <f t="shared" si="256"/>
        <v>4.7</v>
      </c>
      <c r="AY174" s="55">
        <f t="shared" si="257"/>
        <v>6.5</v>
      </c>
      <c r="AZ174" s="55">
        <f>IF('Indicator Data'!N177="No data","x",ROUND(IF('Indicator Data'!N177=0,0,IF(LOG('Indicator Data'!N177)&gt;AZ$195,10,IF(LOG('Indicator Data'!N177)&lt;AZ$194,0,10-(AZ$195-LOG('Indicator Data'!N177))/(AZ$195-AZ$194)*10))),1))</f>
        <v>7.3</v>
      </c>
      <c r="BA174" s="56">
        <f>IF(AZ174="x","x",'Indicator Data'!N177/'Indicator Data'!$CK177)</f>
        <v>3.1128756976287066E-2</v>
      </c>
      <c r="BB174" s="55">
        <f t="shared" si="258"/>
        <v>6.2</v>
      </c>
      <c r="BC174" s="55">
        <f t="shared" si="259"/>
        <v>6.8</v>
      </c>
      <c r="BD174" s="55">
        <f>IF('Indicator Data'!O177="No data","x",ROUND(IF('Indicator Data'!O177=0,0,IF(LOG('Indicator Data'!O177)&gt;BD$195,10,IF(LOG('Indicator Data'!O177)&lt;BD$194,0,10-(BD$195-LOG('Indicator Data'!O177))/(BD$195-BD$194)*10))),1))</f>
        <v>8.9</v>
      </c>
      <c r="BE174" s="56">
        <f>IF(BD174="x","x",'Indicator Data'!O177/'Indicator Data'!$CK177)</f>
        <v>0.29125588395621904</v>
      </c>
      <c r="BF174" s="55">
        <f t="shared" si="260"/>
        <v>10</v>
      </c>
      <c r="BG174" s="55">
        <f t="shared" si="261"/>
        <v>9.5</v>
      </c>
      <c r="BH174" s="55">
        <f>IF('Indicator Data'!P177="No data","x",ROUND(IF('Indicator Data'!P177=0,0,IF(LOG('Indicator Data'!P177)&gt;BH$195,10,IF(LOG('Indicator Data'!P177)&lt;BH$194,0,10-(BH$195-LOG('Indicator Data'!P177))/(BH$195-BH$194)*10))),1))</f>
        <v>7.2</v>
      </c>
      <c r="BI174" s="56">
        <f>IF(BH174="x","x",'Indicator Data'!P177/'Indicator Data'!$CK177)</f>
        <v>3.0655966128489656E-2</v>
      </c>
      <c r="BJ174" s="55">
        <f t="shared" si="262"/>
        <v>3.1</v>
      </c>
      <c r="BK174" s="55">
        <f t="shared" si="263"/>
        <v>5.5</v>
      </c>
      <c r="BL174" s="55">
        <f t="shared" si="264"/>
        <v>7.4</v>
      </c>
      <c r="BM174" s="55">
        <f>ROUND(IF('Indicator Data'!Q177=0,0,IF(LOG('Indicator Data'!Q177)&gt;BM$195,10,IF(LOG('Indicator Data'!Q177)&lt;BM$194,0,10-(BM$195-LOG('Indicator Data'!Q177))/(BM$195-BM$194)*10))),1)</f>
        <v>8.4</v>
      </c>
      <c r="BN174" s="55">
        <f>ROUND(IF('Indicator Data'!R177=0,0,IF(LOG('Indicator Data'!R177)&gt;BN$195,10,IF(LOG('Indicator Data'!R177)&lt;BN$194,0,10-(BN$195-LOG('Indicator Data'!R177))/(BN$195-BN$194)*10))),1)</f>
        <v>0</v>
      </c>
      <c r="BO174" s="55">
        <f t="shared" si="265"/>
        <v>2.8000000000000003</v>
      </c>
      <c r="BP174" s="56">
        <f>'Indicator Data'!Q177/'Indicator Data'!$CK177</f>
        <v>0.99952483834593087</v>
      </c>
      <c r="BQ174" s="56">
        <f>'Indicator Data'!R177/'Indicator Data'!$CK177</f>
        <v>0</v>
      </c>
      <c r="BR174" s="55">
        <f t="shared" si="307"/>
        <v>10</v>
      </c>
      <c r="BS174" s="55">
        <f t="shared" si="308"/>
        <v>0</v>
      </c>
      <c r="BT174" s="55">
        <f t="shared" si="242"/>
        <v>3.3333333333333335</v>
      </c>
      <c r="BU174" s="55">
        <f t="shared" si="266"/>
        <v>3.1</v>
      </c>
      <c r="BV174" s="55">
        <f>ROUND(IF('Indicator Data'!S177=0,0,IF(LOG('Indicator Data'!S177)&gt;BV$195,10,IF(LOG('Indicator Data'!S177)&lt;BV$194,0,10-(BV$195-LOG('Indicator Data'!S177))/(BV$195-BV$194)*10))),1)</f>
        <v>0</v>
      </c>
      <c r="BW174" s="55">
        <f>ROUND(IF('Indicator Data'!T177=0,0,IF(LOG('Indicator Data'!T177)&gt;BW$195,10,IF(LOG('Indicator Data'!T177)&lt;BW$194,0,10-(BW$195-LOG('Indicator Data'!T177))/(BW$195-BW$194)*10))),1)</f>
        <v>8.4</v>
      </c>
      <c r="BX174" s="55">
        <f t="shared" si="267"/>
        <v>5.6000000000000005</v>
      </c>
      <c r="BY174" s="56">
        <f>'Indicator Data'!S177/'Indicator Data'!$CK177</f>
        <v>0</v>
      </c>
      <c r="BZ174" s="56">
        <f>'Indicator Data'!T177/'Indicator Data'!$CK177</f>
        <v>0.99952483834593087</v>
      </c>
      <c r="CA174" s="55">
        <f t="shared" si="309"/>
        <v>0</v>
      </c>
      <c r="CB174" s="55">
        <f t="shared" si="310"/>
        <v>10</v>
      </c>
      <c r="CC174" s="55">
        <f t="shared" si="268"/>
        <v>6.666666666666667</v>
      </c>
      <c r="CD174" s="55">
        <f t="shared" si="269"/>
        <v>6.2</v>
      </c>
      <c r="CE174" s="55">
        <f t="shared" si="270"/>
        <v>4.8</v>
      </c>
      <c r="CF174" s="55">
        <f>ROUND(IF('Indicator Data'!U177=0,0,IF(LOG('Indicator Data'!U177)&gt;CF$195,10,IF(LOG('Indicator Data'!U177)&lt;CF$194,0,10-(CF$195-LOG('Indicator Data'!U177))/(CF$195-CF$194)*10))),1)</f>
        <v>8.1</v>
      </c>
      <c r="CG174" s="56">
        <f>'Indicator Data'!U177/'Indicator Data'!$CK177</f>
        <v>0.64619452226157126</v>
      </c>
      <c r="CH174" s="55">
        <f t="shared" si="311"/>
        <v>7.2</v>
      </c>
      <c r="CI174" s="55">
        <f t="shared" si="271"/>
        <v>7.7</v>
      </c>
      <c r="CJ174" s="55">
        <f>ROUND(IF('Indicator Data'!V177=0,0,IF(LOG('Indicator Data'!V177)&gt;CJ$195,10,IF(LOG('Indicator Data'!V177)&lt;CJ$194,0,10-(CJ$195-LOG('Indicator Data'!V177))/(CJ$195-CJ$194)*10))),1)</f>
        <v>8.3000000000000007</v>
      </c>
      <c r="CK174" s="56">
        <f>IF('Indicator Data'!V177/'Indicator Data'!$CK177&gt;1,1,'Indicator Data'!V177/'Indicator Data'!$CK177)</f>
        <v>0.94380072179698105</v>
      </c>
      <c r="CL174" s="55">
        <f t="shared" si="312"/>
        <v>9.4</v>
      </c>
      <c r="CM174" s="55">
        <f t="shared" si="272"/>
        <v>8.9</v>
      </c>
      <c r="CN174" s="55">
        <f>ROUND(IF('Indicator Data'!W177=0,0,IF(LOG('Indicator Data'!W177)&gt;CN$195,10,IF(LOG('Indicator Data'!W177)&lt;CN$194,0,10-(CN$195-LOG('Indicator Data'!W177))/(CN$195-CN$194)*10))),1)</f>
        <v>8.4</v>
      </c>
      <c r="CO174" s="56">
        <f>'Indicator Data'!W177/'Indicator Data'!$CK177</f>
        <v>0.99589812410941603</v>
      </c>
      <c r="CP174" s="55">
        <f t="shared" si="313"/>
        <v>10</v>
      </c>
      <c r="CQ174" s="55">
        <f t="shared" si="273"/>
        <v>9.4</v>
      </c>
      <c r="CR174" s="55">
        <f t="shared" si="314"/>
        <v>8.1</v>
      </c>
      <c r="CS174" s="55">
        <f>IF('Indicator Data'!BZ177="No data","x",ROUND(IF('Indicator Data'!BZ177&gt;CS$195,0,IF('Indicator Data'!BZ177&lt;CS$194,10,(CS$195-'Indicator Data'!BZ177)/(CS$195-CS$194)*10)),1))</f>
        <v>9.3000000000000007</v>
      </c>
      <c r="CT174" s="55">
        <f>IF('Indicator Data'!CA177="No data","x",ROUND(IF('Indicator Data'!CA177&gt;CT$195,0,IF('Indicator Data'!CA177&lt;CT$194,10,(CT$195-'Indicator Data'!CA177)/(CT$195-CT$194)*10)),1))</f>
        <v>5.8</v>
      </c>
      <c r="CU174" s="55">
        <f>IF('Indicator Data'!AC177="No data","x",ROUND(IF('Indicator Data'!AC177&gt;CU$195,0,IF('Indicator Data'!AC177&lt;CU$194,10,(CU$195-'Indicator Data'!AC177)/(CU$195-CU$194)*10)),1))</f>
        <v>9</v>
      </c>
      <c r="CV174" s="55">
        <f t="shared" si="315"/>
        <v>8</v>
      </c>
      <c r="CW174" s="55">
        <f>IF('Indicator Data'!X177="No data","x",ROUND(IF(LOG('Indicator Data'!X177)&gt;CW$195,10,IF(LOG('Indicator Data'!X177)&lt;CW$194,0,10-(CW$195-LOG('Indicator Data'!X177))/(CW$195-CW$194)*10)),1))</f>
        <v>7.2</v>
      </c>
      <c r="CX174" s="55">
        <f>IF('Indicator Data'!Y177="No data","x",ROUND(IF('Indicator Data'!Y177&gt;CX$195,10,IF('Indicator Data'!Y177&lt;CX$194,0,10-(CX$195-'Indicator Data'!Y177)/(CX$195-CX$194)*10)),1))</f>
        <v>7.5</v>
      </c>
      <c r="CY174" s="55">
        <f>IF('Indicator Data'!Z177="No data","x",ROUND(IF('Indicator Data'!Z177&gt;CY$195,10,IF('Indicator Data'!Z177&lt;CY$194,0,10-(CY$195-'Indicator Data'!Z177)/(CY$195-CY$194)*10)),1))</f>
        <v>4.2</v>
      </c>
      <c r="CZ174" s="55">
        <f>IF('Indicator Data'!AA177="No data","x",ROUND(IF('Indicator Data'!AA177&gt;CZ$195,10,IF('Indicator Data'!AA177&lt;CZ$194,0,10-(CZ$195-'Indicator Data'!AA177)/(CZ$195-CZ$194)*10)),1))</f>
        <v>6.4</v>
      </c>
      <c r="DA174" s="55">
        <f t="shared" si="274"/>
        <v>6.3</v>
      </c>
      <c r="DB174" s="55">
        <f t="shared" si="275"/>
        <v>6.9</v>
      </c>
      <c r="DC174" s="55">
        <f>IF('Indicator Data'!AF177="No data","x",ROUND(IF('Indicator Data'!AF177&gt;DC$195,10,IF('Indicator Data'!AF177&lt;DC$194,0,10-(DC$195-'Indicator Data'!AF177)/(DC$195-DC$194)*10)),1))</f>
        <v>5.9</v>
      </c>
      <c r="DD174" s="55">
        <f>IF('Indicator Data'!AG177="No data","x",ROUND(IF('Indicator Data'!AG177&gt;DD$195,10,IF('Indicator Data'!AG177&lt;DD$194,0,10-(DD$195-'Indicator Data'!AG177)/(DD$195-DD$194)*10)),1))</f>
        <v>6.6</v>
      </c>
      <c r="DE174" s="55">
        <f t="shared" si="276"/>
        <v>6.3</v>
      </c>
      <c r="DF174" s="55">
        <f>IF('Indicator Data'!AB177="No data","x",ROUND(IF('Indicator Data'!AB177&gt;DF$195,10,IF('Indicator Data'!AB177&lt;DF$194,0,10-(DF$195-'Indicator Data'!AB177)/(DF$195-DF$194)*10)),1))</f>
        <v>10</v>
      </c>
      <c r="DG174" s="55">
        <f t="shared" si="277"/>
        <v>8.5</v>
      </c>
      <c r="DH174" s="183">
        <f>IF('Indicator Data'!AD177="No data","x",'Indicator Data'!AD177/'Indicator Data'!$CJ177)</f>
        <v>3.0164460648184521E-4</v>
      </c>
      <c r="DI174" s="55">
        <f t="shared" si="278"/>
        <v>7</v>
      </c>
      <c r="DJ174" s="55">
        <f>IF('Indicator Data'!AE177="No data","x",ROUND(IF('Indicator Data'!AE177&gt;DJ$195,0,IF('Indicator Data'!AE177&lt;DJ$194,10,(DJ$195-'Indicator Data'!AE177)/(DJ$195-DJ$194)*10)),1))</f>
        <v>6</v>
      </c>
      <c r="DK174" s="55">
        <f t="shared" si="279"/>
        <v>6.5</v>
      </c>
      <c r="DL174" s="55">
        <f t="shared" si="280"/>
        <v>7.1</v>
      </c>
      <c r="DM174" s="57">
        <f t="shared" si="316"/>
        <v>7.4</v>
      </c>
      <c r="DN174" s="58">
        <f t="shared" si="317"/>
        <v>2.9</v>
      </c>
      <c r="DO174" s="55">
        <f>ROUND(IF('Indicator Data'!AH177=0,0,IF('Indicator Data'!AH177&gt;DO$195,10,IF('Indicator Data'!AH177&lt;DO$194,0,10-(DO$195-'Indicator Data'!AH177)/(DO$195-DO$194)*10))),1)</f>
        <v>2.7</v>
      </c>
      <c r="DP174" s="55">
        <f>ROUND(IF('Indicator Data'!AI177=0,0,IF(LOG('Indicator Data'!AI177)&gt;LOG(DP$195),10,IF(LOG('Indicator Data'!AI177)&lt;LOG(DP$194),0,10-(LOG(DP$195)-LOG('Indicator Data'!AI177))/(LOG(DP$195)-LOG(DP$194))*10))),1)</f>
        <v>3.2</v>
      </c>
      <c r="DQ174" s="57">
        <f t="shared" si="318"/>
        <v>3</v>
      </c>
      <c r="DR174" s="55">
        <f>'Indicator Data'!AJ177</f>
        <v>0</v>
      </c>
      <c r="DS174" s="55">
        <f>'Indicator Data'!AK177</f>
        <v>0</v>
      </c>
      <c r="DT174" s="57">
        <f t="shared" si="319"/>
        <v>0</v>
      </c>
      <c r="DU174" s="58">
        <f t="shared" si="320"/>
        <v>2.1</v>
      </c>
      <c r="DV174" s="15"/>
      <c r="DW174" s="103"/>
      <c r="DX174" s="4"/>
    </row>
    <row r="175" spans="1:128" x14ac:dyDescent="0.3">
      <c r="A175" s="122" t="str">
        <f>'Indicator Data'!A178</f>
        <v>Tonga</v>
      </c>
      <c r="B175" s="59" t="str">
        <f>'Indicator Data'!B178</f>
        <v>TON</v>
      </c>
      <c r="C175" s="55">
        <f>ROUND(IF('Indicator Data'!C178=0,0.1,IF(LOG('Indicator Data'!C178)&gt;C$195,10,IF(LOG('Indicator Data'!C178)&lt;C$194,0,10-(C$195-LOG('Indicator Data'!C178))/(C$195-C$194)*10))),1)</f>
        <v>3.2</v>
      </c>
      <c r="D175" s="55">
        <f>ROUND(IF('Indicator Data'!D178=0,0.1,IF(LOG('Indicator Data'!D178)&gt;D$195,10,IF(LOG('Indicator Data'!D178)&lt;D$194,0,10-(D$195-LOG('Indicator Data'!D178))/(D$195-D$194)*10))),1)</f>
        <v>4.2</v>
      </c>
      <c r="E175" s="55">
        <f t="shared" si="281"/>
        <v>3.7</v>
      </c>
      <c r="F175" s="55">
        <f>IF('Indicator Data'!E178="No data",0.1,(ROUND(IF('Indicator Data'!E178=0,0,IF(LOG('Indicator Data'!E178)&gt;F$195,10,IF(LOG('Indicator Data'!E178)&lt;F$194,0,10-(F$195-LOG('Indicator Data'!E178))/(F$195-F$194)*10))),1)))</f>
        <v>0.1</v>
      </c>
      <c r="G175" s="55">
        <f>ROUND(IF('Indicator Data'!F178=0,0,IF(LOG('Indicator Data'!F178)&gt;G$195,10,IF(LOG('Indicator Data'!F178)&lt;G$194,0,10-(G$195-LOG('Indicator Data'!F178))/(G$195-G$194)*10))),1)</f>
        <v>4.7</v>
      </c>
      <c r="H175" s="55">
        <f>ROUND(IF('Indicator Data'!G178=0,0,IF(LOG('Indicator Data'!G178)&gt;H$195,10,IF(LOG('Indicator Data'!G178)&lt;H$194,0,10-(H$195-LOG('Indicator Data'!G178))/(H$195-H$194)*10))),1)</f>
        <v>3.3</v>
      </c>
      <c r="I175" s="55">
        <f>ROUND(IF('Indicator Data'!H178=0,0,IF(LOG('Indicator Data'!H178)&gt;I$195,10,IF(LOG('Indicator Data'!H178)&lt;I$194,0,10-(I$195-LOG('Indicator Data'!H178))/(I$195-I$194)*10))),1)</f>
        <v>6.9</v>
      </c>
      <c r="J175" s="55">
        <f t="shared" si="282"/>
        <v>5.4</v>
      </c>
      <c r="K175" s="55">
        <f>ROUND(IF('Indicator Data'!I178=0,0,IF(LOG('Indicator Data'!I178)&gt;K$195,10,IF(LOG('Indicator Data'!I178)&lt;K$194,0,10-(K$195-LOG('Indicator Data'!I178))/(K$195-K$194)*10))),1)</f>
        <v>2</v>
      </c>
      <c r="L175" s="55">
        <f t="shared" si="283"/>
        <v>3.9</v>
      </c>
      <c r="M175" s="55">
        <f>ROUND(IF('Indicator Data'!J178=0,0,IF(LOG('Indicator Data'!J178)&gt;M$195,10,IF(LOG('Indicator Data'!J178)&lt;M$194,0,10-(M$195-LOG('Indicator Data'!J178))/(M$195-M$194)*10))),1)</f>
        <v>0</v>
      </c>
      <c r="N175" s="56">
        <f>'Indicator Data'!C178/'Indicator Data'!$CK178</f>
        <v>1.7659438304447187E-3</v>
      </c>
      <c r="O175" s="56">
        <f>'Indicator Data'!D178/'Indicator Data'!$CK178</f>
        <v>1.7659438304447187E-3</v>
      </c>
      <c r="P175" s="56" t="str">
        <f>IF(F175=0.1,"x",'Indicator Data'!E178/'Indicator Data'!$CK178)</f>
        <v>x</v>
      </c>
      <c r="Q175" s="56">
        <f>'Indicator Data'!F178/'Indicator Data'!$CK178</f>
        <v>6.363379485730433E-5</v>
      </c>
      <c r="R175" s="56">
        <f>'Indicator Data'!G178/'Indicator Data'!$CK178</f>
        <v>1.8977988132240747E-2</v>
      </c>
      <c r="S175" s="56">
        <f>'Indicator Data'!H178/'Indicator Data'!$CK178</f>
        <v>5.993048883865499E-3</v>
      </c>
      <c r="T175" s="56">
        <f>'Indicator Data'!I178/'Indicator Data'!$CK178</f>
        <v>9.1822548742582653E-4</v>
      </c>
      <c r="U175" s="56">
        <f>'Indicator Data'!J178/'Indicator Data'!$CK178</f>
        <v>0</v>
      </c>
      <c r="V175" s="55">
        <f t="shared" si="284"/>
        <v>8.8000000000000007</v>
      </c>
      <c r="W175" s="55">
        <f t="shared" si="285"/>
        <v>10</v>
      </c>
      <c r="X175" s="55">
        <f t="shared" si="286"/>
        <v>9.5</v>
      </c>
      <c r="Y175" s="55">
        <f t="shared" si="287"/>
        <v>0.1</v>
      </c>
      <c r="Z175" s="55">
        <f t="shared" si="288"/>
        <v>9.6</v>
      </c>
      <c r="AA175" s="55">
        <f t="shared" si="289"/>
        <v>10</v>
      </c>
      <c r="AB175" s="55">
        <f t="shared" si="290"/>
        <v>10</v>
      </c>
      <c r="AC175" s="55">
        <f t="shared" si="291"/>
        <v>10</v>
      </c>
      <c r="AD175" s="55">
        <f t="shared" si="292"/>
        <v>0.9</v>
      </c>
      <c r="AE175" s="55">
        <f t="shared" si="293"/>
        <v>7.7</v>
      </c>
      <c r="AF175" s="55">
        <f t="shared" si="294"/>
        <v>0</v>
      </c>
      <c r="AG175" s="55">
        <f>ROUND(IF('Indicator Data'!K178=0,0,IF('Indicator Data'!K178&gt;AG$195,10,IF('Indicator Data'!K178&lt;AG$194,0,10-(AG$195-'Indicator Data'!K178)/(AG$195-AG$194)*10))),1)</f>
        <v>1</v>
      </c>
      <c r="AH175" s="55">
        <f t="shared" si="295"/>
        <v>6</v>
      </c>
      <c r="AI175" s="55">
        <f t="shared" si="296"/>
        <v>7.1</v>
      </c>
      <c r="AJ175" s="55">
        <f t="shared" si="297"/>
        <v>6.7</v>
      </c>
      <c r="AK175" s="55">
        <f t="shared" si="298"/>
        <v>8.5</v>
      </c>
      <c r="AL175" s="55">
        <f t="shared" si="299"/>
        <v>7.7</v>
      </c>
      <c r="AM175" s="55">
        <f t="shared" si="300"/>
        <v>1.5</v>
      </c>
      <c r="AN175" s="55">
        <f t="shared" si="301"/>
        <v>0</v>
      </c>
      <c r="AO175" s="182">
        <f t="shared" si="302"/>
        <v>7.7</v>
      </c>
      <c r="AP175" s="182">
        <f t="shared" si="255"/>
        <v>0.1</v>
      </c>
      <c r="AQ175" s="182">
        <f t="shared" si="303"/>
        <v>8</v>
      </c>
      <c r="AR175" s="182">
        <f t="shared" si="304"/>
        <v>6.2</v>
      </c>
      <c r="AS175" s="55">
        <f t="shared" si="305"/>
        <v>0.5</v>
      </c>
      <c r="AT175" s="55" t="str">
        <f>IF('Indicator Data'!L178="No data","x",IF('Indicator Data'!CL178&lt;1000,"x",ROUND((IF('Indicator Data'!L178&gt;AT$195,10,IF('Indicator Data'!L178&lt;AT$194,0,10-(AT$195-'Indicator Data'!L178)/(AT$195-AT$194)*10))),1)))</f>
        <v>x</v>
      </c>
      <c r="AU175" s="182">
        <f t="shared" si="306"/>
        <v>0.5</v>
      </c>
      <c r="AV175" s="55" t="str">
        <f>IF('Indicator Data'!M178="No data","x",ROUND(IF('Indicator Data'!M178=0,0,IF(LOG('Indicator Data'!M178)&gt;AV$195,10,IF(LOG('Indicator Data'!M178)&lt;AV$194,0,10-(AV$195-LOG('Indicator Data'!M178))/(AV$195-AV$194)*10))),1))</f>
        <v>x</v>
      </c>
      <c r="AW175" s="56" t="str">
        <f>IF(AV175="x","x",'Indicator Data'!M178/'Indicator Data'!$CK178)</f>
        <v>x</v>
      </c>
      <c r="AX175" s="55" t="str">
        <f t="shared" si="256"/>
        <v>x</v>
      </c>
      <c r="AY175" s="55" t="str">
        <f t="shared" si="257"/>
        <v>x</v>
      </c>
      <c r="AZ175" s="55" t="str">
        <f>IF('Indicator Data'!N178="No data","x",ROUND(IF('Indicator Data'!N178=0,0,IF(LOG('Indicator Data'!N178)&gt;AZ$195,10,IF(LOG('Indicator Data'!N178)&lt;AZ$194,0,10-(AZ$195-LOG('Indicator Data'!N178))/(AZ$195-AZ$194)*10))),1))</f>
        <v>x</v>
      </c>
      <c r="BA175" s="56" t="str">
        <f>IF(AZ175="x","x",'Indicator Data'!N178/'Indicator Data'!$CK178)</f>
        <v>x</v>
      </c>
      <c r="BB175" s="55" t="str">
        <f t="shared" si="258"/>
        <v>x</v>
      </c>
      <c r="BC175" s="55" t="str">
        <f t="shared" si="259"/>
        <v>x</v>
      </c>
      <c r="BD175" s="55" t="str">
        <f>IF('Indicator Data'!O178="No data","x",ROUND(IF('Indicator Data'!O178=0,0,IF(LOG('Indicator Data'!O178)&gt;BD$195,10,IF(LOG('Indicator Data'!O178)&lt;BD$194,0,10-(BD$195-LOG('Indicator Data'!O178))/(BD$195-BD$194)*10))),1))</f>
        <v>x</v>
      </c>
      <c r="BE175" s="56" t="str">
        <f>IF(BD175="x","x",'Indicator Data'!O178/'Indicator Data'!$CK178)</f>
        <v>x</v>
      </c>
      <c r="BF175" s="55" t="str">
        <f t="shared" si="260"/>
        <v>x</v>
      </c>
      <c r="BG175" s="55" t="str">
        <f t="shared" si="261"/>
        <v>x</v>
      </c>
      <c r="BH175" s="55" t="str">
        <f>IF('Indicator Data'!P178="No data","x",ROUND(IF('Indicator Data'!P178=0,0,IF(LOG('Indicator Data'!P178)&gt;BH$195,10,IF(LOG('Indicator Data'!P178)&lt;BH$194,0,10-(BH$195-LOG('Indicator Data'!P178))/(BH$195-BH$194)*10))),1))</f>
        <v>x</v>
      </c>
      <c r="BI175" s="56" t="str">
        <f>IF(BH175="x","x",'Indicator Data'!P178/'Indicator Data'!$CK178)</f>
        <v>x</v>
      </c>
      <c r="BJ175" s="55" t="str">
        <f t="shared" si="262"/>
        <v>x</v>
      </c>
      <c r="BK175" s="55" t="str">
        <f t="shared" si="263"/>
        <v>x</v>
      </c>
      <c r="BL175" s="55" t="str">
        <f t="shared" si="264"/>
        <v>x</v>
      </c>
      <c r="BM175" s="55">
        <f>ROUND(IF('Indicator Data'!Q178=0,0,IF(LOG('Indicator Data'!Q178)&gt;BM$195,10,IF(LOG('Indicator Data'!Q178)&lt;BM$194,0,10-(BM$195-LOG('Indicator Data'!Q178))/(BM$195-BM$194)*10))),1)</f>
        <v>0</v>
      </c>
      <c r="BN175" s="55">
        <f>ROUND(IF('Indicator Data'!R178=0,0,IF(LOG('Indicator Data'!R178)&gt;BN$195,10,IF(LOG('Indicator Data'!R178)&lt;BN$194,0,10-(BN$195-LOG('Indicator Data'!R178))/(BN$195-BN$194)*10))),1)</f>
        <v>0</v>
      </c>
      <c r="BO175" s="55">
        <f t="shared" si="265"/>
        <v>0</v>
      </c>
      <c r="BP175" s="56">
        <f>'Indicator Data'!Q178/'Indicator Data'!$CK178</f>
        <v>0</v>
      </c>
      <c r="BQ175" s="56">
        <f>'Indicator Data'!R178/'Indicator Data'!$CK178</f>
        <v>0</v>
      </c>
      <c r="BR175" s="55">
        <f t="shared" si="307"/>
        <v>0</v>
      </c>
      <c r="BS175" s="55">
        <f t="shared" si="308"/>
        <v>0</v>
      </c>
      <c r="BT175" s="55">
        <f t="shared" si="242"/>
        <v>0</v>
      </c>
      <c r="BU175" s="55">
        <f t="shared" si="266"/>
        <v>0</v>
      </c>
      <c r="BV175" s="55">
        <f>ROUND(IF('Indicator Data'!S178=0,0,IF(LOG('Indicator Data'!S178)&gt;BV$195,10,IF(LOG('Indicator Data'!S178)&lt;BV$194,0,10-(BV$195-LOG('Indicator Data'!S178))/(BV$195-BV$194)*10))),1)</f>
        <v>0</v>
      </c>
      <c r="BW175" s="55">
        <f>ROUND(IF('Indicator Data'!T178=0,0,IF(LOG('Indicator Data'!T178)&gt;BW$195,10,IF(LOG('Indicator Data'!T178)&lt;BW$194,0,10-(BW$195-LOG('Indicator Data'!T178))/(BW$195-BW$194)*10))),1)</f>
        <v>0</v>
      </c>
      <c r="BX175" s="55">
        <f t="shared" si="267"/>
        <v>0</v>
      </c>
      <c r="BY175" s="56">
        <f>'Indicator Data'!S178/'Indicator Data'!$CK178</f>
        <v>0</v>
      </c>
      <c r="BZ175" s="56">
        <f>'Indicator Data'!T178/'Indicator Data'!$CK178</f>
        <v>0</v>
      </c>
      <c r="CA175" s="55">
        <f t="shared" si="309"/>
        <v>0</v>
      </c>
      <c r="CB175" s="55">
        <f t="shared" si="310"/>
        <v>0</v>
      </c>
      <c r="CC175" s="55">
        <f t="shared" si="268"/>
        <v>0</v>
      </c>
      <c r="CD175" s="55">
        <f t="shared" si="269"/>
        <v>0</v>
      </c>
      <c r="CE175" s="55">
        <f t="shared" si="270"/>
        <v>0</v>
      </c>
      <c r="CF175" s="55">
        <f>ROUND(IF('Indicator Data'!U178=0,0,IF(LOG('Indicator Data'!U178)&gt;CF$195,10,IF(LOG('Indicator Data'!U178)&lt;CF$194,0,10-(CF$195-LOG('Indicator Data'!U178))/(CF$195-CF$194)*10))),1)</f>
        <v>5.2</v>
      </c>
      <c r="CG175" s="56">
        <f>'Indicator Data'!U178/'Indicator Data'!$CK178</f>
        <v>0.40434209286992562</v>
      </c>
      <c r="CH175" s="55">
        <f t="shared" si="311"/>
        <v>4.5</v>
      </c>
      <c r="CI175" s="55">
        <f t="shared" si="271"/>
        <v>4.9000000000000004</v>
      </c>
      <c r="CJ175" s="55">
        <f>ROUND(IF('Indicator Data'!V178=0,0,IF(LOG('Indicator Data'!V178)&gt;CJ$195,10,IF(LOG('Indicator Data'!V178)&lt;CJ$194,0,10-(CJ$195-LOG('Indicator Data'!V178))/(CJ$195-CJ$194)*10))),1)</f>
        <v>5.6</v>
      </c>
      <c r="CK175" s="56">
        <f>IF('Indicator Data'!V178/'Indicator Data'!$CK178&gt;1,1,'Indicator Data'!V178/'Indicator Data'!$CK178)</f>
        <v>0.78498287610153528</v>
      </c>
      <c r="CL175" s="55">
        <f t="shared" si="312"/>
        <v>7.8</v>
      </c>
      <c r="CM175" s="55">
        <f t="shared" si="272"/>
        <v>6.8</v>
      </c>
      <c r="CN175" s="55">
        <f>ROUND(IF('Indicator Data'!W178=0,0,IF(LOG('Indicator Data'!W178)&gt;CN$195,10,IF(LOG('Indicator Data'!W178)&lt;CN$194,0,10-(CN$195-LOG('Indicator Data'!W178))/(CN$195-CN$194)*10))),1)</f>
        <v>5.6</v>
      </c>
      <c r="CO175" s="56">
        <f>'Indicator Data'!W178/'Indicator Data'!$CK178</f>
        <v>0.8276677277225204</v>
      </c>
      <c r="CP175" s="55">
        <f t="shared" si="313"/>
        <v>8.3000000000000007</v>
      </c>
      <c r="CQ175" s="55">
        <f t="shared" si="273"/>
        <v>7.2</v>
      </c>
      <c r="CR175" s="55">
        <f t="shared" si="314"/>
        <v>5.3</v>
      </c>
      <c r="CS175" s="55">
        <f>IF('Indicator Data'!BZ178="No data","x",ROUND(IF('Indicator Data'!BZ178&gt;CS$195,0,IF('Indicator Data'!BZ178&lt;CS$194,10,(CS$195-'Indicator Data'!BZ178)/(CS$195-CS$194)*10)),1))</f>
        <v>0.7</v>
      </c>
      <c r="CT175" s="55">
        <f>IF('Indicator Data'!CA178="No data","x",ROUND(IF('Indicator Data'!CA178&gt;CT$195,0,IF('Indicator Data'!CA178&lt;CT$194,10,(CT$195-'Indicator Data'!CA178)/(CT$195-CT$194)*10)),1))</f>
        <v>0</v>
      </c>
      <c r="CU175" s="55" t="str">
        <f>IF('Indicator Data'!AC178="No data","x",ROUND(IF('Indicator Data'!AC178&gt;CU$195,0,IF('Indicator Data'!AC178&lt;CU$194,10,(CU$195-'Indicator Data'!AC178)/(CU$195-CU$194)*10)),1))</f>
        <v>x</v>
      </c>
      <c r="CV175" s="55">
        <f t="shared" si="315"/>
        <v>0.4</v>
      </c>
      <c r="CW175" s="55">
        <f>IF('Indicator Data'!X178="No data","x",ROUND(IF(LOG('Indicator Data'!X178)&gt;CW$195,10,IF(LOG('Indicator Data'!X178)&lt;CW$194,0,10-(CW$195-LOG('Indicator Data'!X178))/(CW$195-CW$194)*10)),1))</f>
        <v>7.2</v>
      </c>
      <c r="CX175" s="55">
        <f>IF('Indicator Data'!Y178="No data","x",ROUND(IF('Indicator Data'!Y178&gt;CX$195,10,IF('Indicator Data'!Y178&lt;CX$194,0,10-(CX$195-'Indicator Data'!Y178)/(CX$195-CX$194)*10)),1))</f>
        <v>2</v>
      </c>
      <c r="CY175" s="55">
        <f>IF('Indicator Data'!Z178="No data","x",ROUND(IF('Indicator Data'!Z178&gt;CY$195,10,IF('Indicator Data'!Z178&lt;CY$194,0,10-(CY$195-'Indicator Data'!Z178)/(CY$195-CY$194)*10)),1))</f>
        <v>2.2999999999999998</v>
      </c>
      <c r="CZ175" s="55" t="str">
        <f>IF('Indicator Data'!AA178="No data","x",ROUND(IF('Indicator Data'!AA178&gt;CZ$195,10,IF('Indicator Data'!AA178&lt;CZ$194,0,10-(CZ$195-'Indicator Data'!AA178)/(CZ$195-CZ$194)*10)),1))</f>
        <v>x</v>
      </c>
      <c r="DA175" s="55">
        <f t="shared" si="274"/>
        <v>3.8</v>
      </c>
      <c r="DB175" s="55">
        <f t="shared" si="275"/>
        <v>2.7</v>
      </c>
      <c r="DC175" s="55" t="str">
        <f>IF('Indicator Data'!AF178="No data","x",ROUND(IF('Indicator Data'!AF178&gt;DC$195,10,IF('Indicator Data'!AF178&lt;DC$194,0,10-(DC$195-'Indicator Data'!AF178)/(DC$195-DC$194)*10)),1))</f>
        <v>x</v>
      </c>
      <c r="DD175" s="55">
        <f>IF('Indicator Data'!AG178="No data","x",ROUND(IF('Indicator Data'!AG178&gt;DD$195,10,IF('Indicator Data'!AG178&lt;DD$194,0,10-(DD$195-'Indicator Data'!AG178)/(DD$195-DD$194)*10)),1))</f>
        <v>4.5</v>
      </c>
      <c r="DE175" s="55">
        <f t="shared" si="276"/>
        <v>4</v>
      </c>
      <c r="DF175" s="55">
        <f>IF('Indicator Data'!AB178="No data","x",ROUND(IF('Indicator Data'!AB178&gt;DF$195,10,IF('Indicator Data'!AB178&lt;DF$194,0,10-(DF$195-'Indicator Data'!AB178)/(DF$195-DF$194)*10)),1))</f>
        <v>0</v>
      </c>
      <c r="DG175" s="55">
        <f t="shared" si="277"/>
        <v>0.2</v>
      </c>
      <c r="DH175" s="183">
        <f>IF('Indicator Data'!AD178="No data","x",'Indicator Data'!AD178/'Indicator Data'!$CJ178)</f>
        <v>1.7225374891145201E-4</v>
      </c>
      <c r="DI175" s="55">
        <f t="shared" si="278"/>
        <v>8.3000000000000007</v>
      </c>
      <c r="DJ175" s="55">
        <f>IF('Indicator Data'!AE178="No data","x",ROUND(IF('Indicator Data'!AE178&gt;DJ$195,0,IF('Indicator Data'!AE178&lt;DJ$194,10,(DJ$195-'Indicator Data'!AE178)/(DJ$195-DJ$194)*10)),1))</f>
        <v>2</v>
      </c>
      <c r="DK175" s="55">
        <f t="shared" si="279"/>
        <v>5.2</v>
      </c>
      <c r="DL175" s="55">
        <f t="shared" si="280"/>
        <v>3.1</v>
      </c>
      <c r="DM175" s="57">
        <f t="shared" si="316"/>
        <v>3.8</v>
      </c>
      <c r="DN175" s="58">
        <f t="shared" si="317"/>
        <v>5.2</v>
      </c>
      <c r="DO175" s="55">
        <f>ROUND(IF('Indicator Data'!AH178=0,0,IF('Indicator Data'!AH178&gt;DO$195,10,IF('Indicator Data'!AH178&lt;DO$194,0,10-(DO$195-'Indicator Data'!AH178)/(DO$195-DO$194)*10))),1)</f>
        <v>0</v>
      </c>
      <c r="DP175" s="55">
        <f>ROUND(IF('Indicator Data'!AI178=0,0,IF(LOG('Indicator Data'!AI178)&gt;LOG(DP$195),10,IF(LOG('Indicator Data'!AI178)&lt;LOG(DP$194),0,10-(LOG(DP$195)-LOG('Indicator Data'!AI178))/(LOG(DP$195)-LOG(DP$194))*10))),1)</f>
        <v>0</v>
      </c>
      <c r="DQ175" s="57">
        <f t="shared" si="318"/>
        <v>0</v>
      </c>
      <c r="DR175" s="55">
        <f>'Indicator Data'!AJ178</f>
        <v>0</v>
      </c>
      <c r="DS175" s="55">
        <f>'Indicator Data'!AK178</f>
        <v>0</v>
      </c>
      <c r="DT175" s="57">
        <f t="shared" si="319"/>
        <v>0</v>
      </c>
      <c r="DU175" s="58">
        <f t="shared" si="320"/>
        <v>0</v>
      </c>
      <c r="DV175" s="15"/>
      <c r="DW175" s="103"/>
      <c r="DX175" s="4"/>
    </row>
    <row r="176" spans="1:128" x14ac:dyDescent="0.3">
      <c r="A176" s="122" t="str">
        <f>'Indicator Data'!A179</f>
        <v>Trinidad and Tobago</v>
      </c>
      <c r="B176" s="59" t="str">
        <f>'Indicator Data'!B179</f>
        <v>TTO</v>
      </c>
      <c r="C176" s="55">
        <f>ROUND(IF('Indicator Data'!C179=0,0.1,IF(LOG('Indicator Data'!C179)&gt;C$195,10,IF(LOG('Indicator Data'!C179)&lt;C$194,0,10-(C$195-LOG('Indicator Data'!C179))/(C$195-C$194)*10))),1)</f>
        <v>6</v>
      </c>
      <c r="D176" s="55">
        <f>ROUND(IF('Indicator Data'!D179=0,0.1,IF(LOG('Indicator Data'!D179)&gt;D$195,10,IF(LOG('Indicator Data'!D179)&lt;D$194,0,10-(D$195-LOG('Indicator Data'!D179))/(D$195-D$194)*10))),1)</f>
        <v>5</v>
      </c>
      <c r="E176" s="55">
        <f t="shared" si="281"/>
        <v>5.5</v>
      </c>
      <c r="F176" s="55">
        <f>IF('Indicator Data'!E179="No data",0.1,(ROUND(IF('Indicator Data'!E179=0,0,IF(LOG('Indicator Data'!E179)&gt;F$195,10,IF(LOG('Indicator Data'!E179)&lt;F$194,0,10-(F$195-LOG('Indicator Data'!E179))/(F$195-F$194)*10))),1)))</f>
        <v>0.5</v>
      </c>
      <c r="G176" s="55">
        <f>ROUND(IF('Indicator Data'!F179=0,0,IF(LOG('Indicator Data'!F179)&gt;G$195,10,IF(LOG('Indicator Data'!F179)&lt;G$194,0,10-(G$195-LOG('Indicator Data'!F179))/(G$195-G$194)*10))),1)</f>
        <v>0</v>
      </c>
      <c r="H176" s="55">
        <f>ROUND(IF('Indicator Data'!G179=0,0,IF(LOG('Indicator Data'!G179)&gt;H$195,10,IF(LOG('Indicator Data'!G179)&lt;H$194,0,10-(H$195-LOG('Indicator Data'!G179))/(H$195-H$194)*10))),1)</f>
        <v>3.7</v>
      </c>
      <c r="I176" s="55">
        <f>ROUND(IF('Indicator Data'!H179=0,0,IF(LOG('Indicator Data'!H179)&gt;I$195,10,IF(LOG('Indicator Data'!H179)&lt;I$194,0,10-(I$195-LOG('Indicator Data'!H179))/(I$195-I$194)*10))),1)</f>
        <v>0</v>
      </c>
      <c r="J176" s="55">
        <f t="shared" si="282"/>
        <v>2</v>
      </c>
      <c r="K176" s="55">
        <f>ROUND(IF('Indicator Data'!I179=0,0,IF(LOG('Indicator Data'!I179)&gt;K$195,10,IF(LOG('Indicator Data'!I179)&lt;K$194,0,10-(K$195-LOG('Indicator Data'!I179))/(K$195-K$194)*10))),1)</f>
        <v>4.7</v>
      </c>
      <c r="L176" s="55">
        <f t="shared" si="283"/>
        <v>3.5</v>
      </c>
      <c r="M176" s="55">
        <f>ROUND(IF('Indicator Data'!J179=0,0,IF(LOG('Indicator Data'!J179)&gt;M$195,10,IF(LOG('Indicator Data'!J179)&lt;M$194,0,10-(M$195-LOG('Indicator Data'!J179))/(M$195-M$194)*10))),1)</f>
        <v>0</v>
      </c>
      <c r="N176" s="56">
        <f>'Indicator Data'!C179/'Indicator Data'!$CK179</f>
        <v>1.834355018839338E-3</v>
      </c>
      <c r="O176" s="56">
        <f>'Indicator Data'!D179/'Indicator Data'!$CK179</f>
        <v>2.3513897210366262E-4</v>
      </c>
      <c r="P176" s="56">
        <f>IF(F176=0.1,"x",'Indicator Data'!E179/'Indicator Data'!$CK179)</f>
        <v>1.1984665698101888E-4</v>
      </c>
      <c r="Q176" s="56">
        <f>'Indicator Data'!F179/'Indicator Data'!$CK179</f>
        <v>0</v>
      </c>
      <c r="R176" s="56">
        <f>'Indicator Data'!G179/'Indicator Data'!$CK179</f>
        <v>2.1994562116568928E-3</v>
      </c>
      <c r="S176" s="56">
        <f>'Indicator Data'!H179/'Indicator Data'!$CK179</f>
        <v>0</v>
      </c>
      <c r="T176" s="56">
        <f>'Indicator Data'!I179/'Indicator Data'!$CK179</f>
        <v>1.5779684843921864E-3</v>
      </c>
      <c r="U176" s="56">
        <f>'Indicator Data'!J179/'Indicator Data'!$CK179</f>
        <v>0</v>
      </c>
      <c r="V176" s="55">
        <f t="shared" si="284"/>
        <v>9.1999999999999993</v>
      </c>
      <c r="W176" s="55">
        <f t="shared" si="285"/>
        <v>2.4</v>
      </c>
      <c r="X176" s="55">
        <f t="shared" si="286"/>
        <v>7</v>
      </c>
      <c r="Y176" s="55">
        <f t="shared" si="287"/>
        <v>0.1</v>
      </c>
      <c r="Z176" s="55">
        <f t="shared" si="288"/>
        <v>0</v>
      </c>
      <c r="AA176" s="55">
        <f t="shared" si="289"/>
        <v>1.2</v>
      </c>
      <c r="AB176" s="55">
        <f t="shared" si="290"/>
        <v>0</v>
      </c>
      <c r="AC176" s="55">
        <f t="shared" si="291"/>
        <v>0.6</v>
      </c>
      <c r="AD176" s="55">
        <f t="shared" si="292"/>
        <v>1.6</v>
      </c>
      <c r="AE176" s="55">
        <f t="shared" si="293"/>
        <v>1.1000000000000001</v>
      </c>
      <c r="AF176" s="55">
        <f t="shared" si="294"/>
        <v>0</v>
      </c>
      <c r="AG176" s="55">
        <f>ROUND(IF('Indicator Data'!K179=0,0,IF('Indicator Data'!K179&gt;AG$195,10,IF('Indicator Data'!K179&lt;AG$194,0,10-(AG$195-'Indicator Data'!K179)/(AG$195-AG$194)*10))),1)</f>
        <v>1</v>
      </c>
      <c r="AH176" s="55">
        <f t="shared" si="295"/>
        <v>7.6</v>
      </c>
      <c r="AI176" s="55">
        <f t="shared" si="296"/>
        <v>3.7</v>
      </c>
      <c r="AJ176" s="55">
        <f t="shared" si="297"/>
        <v>2.5</v>
      </c>
      <c r="AK176" s="55">
        <f t="shared" si="298"/>
        <v>0</v>
      </c>
      <c r="AL176" s="55">
        <f t="shared" si="299"/>
        <v>1.3</v>
      </c>
      <c r="AM176" s="55">
        <f t="shared" si="300"/>
        <v>3.2</v>
      </c>
      <c r="AN176" s="55">
        <f t="shared" si="301"/>
        <v>0</v>
      </c>
      <c r="AO176" s="182">
        <f t="shared" si="302"/>
        <v>6.3</v>
      </c>
      <c r="AP176" s="182">
        <f t="shared" si="255"/>
        <v>0.3</v>
      </c>
      <c r="AQ176" s="182">
        <f t="shared" si="303"/>
        <v>0</v>
      </c>
      <c r="AR176" s="182">
        <f t="shared" si="304"/>
        <v>2.4</v>
      </c>
      <c r="AS176" s="55">
        <f t="shared" si="305"/>
        <v>0.5</v>
      </c>
      <c r="AT176" s="55">
        <f>IF('Indicator Data'!L179="No data","x",IF('Indicator Data'!CL179&lt;1000,"x",ROUND((IF('Indicator Data'!L179&gt;AT$195,10,IF('Indicator Data'!L179&lt;AT$194,0,10-(AT$195-'Indicator Data'!L179)/(AT$195-AT$194)*10))),1)))</f>
        <v>4</v>
      </c>
      <c r="AU176" s="182">
        <f t="shared" si="306"/>
        <v>2.2999999999999998</v>
      </c>
      <c r="AV176" s="55" t="str">
        <f>IF('Indicator Data'!M179="No data","x",ROUND(IF('Indicator Data'!M179=0,0,IF(LOG('Indicator Data'!M179)&gt;AV$195,10,IF(LOG('Indicator Data'!M179)&lt;AV$194,0,10-(AV$195-LOG('Indicator Data'!M179))/(AV$195-AV$194)*10))),1))</f>
        <v>x</v>
      </c>
      <c r="AW176" s="56" t="str">
        <f>IF(AV176="x","x",'Indicator Data'!M179/'Indicator Data'!$CK179)</f>
        <v>x</v>
      </c>
      <c r="AX176" s="55" t="str">
        <f t="shared" si="256"/>
        <v>x</v>
      </c>
      <c r="AY176" s="55" t="str">
        <f t="shared" si="257"/>
        <v>x</v>
      </c>
      <c r="AZ176" s="55" t="str">
        <f>IF('Indicator Data'!N179="No data","x",ROUND(IF('Indicator Data'!N179=0,0,IF(LOG('Indicator Data'!N179)&gt;AZ$195,10,IF(LOG('Indicator Data'!N179)&lt;AZ$194,0,10-(AZ$195-LOG('Indicator Data'!N179))/(AZ$195-AZ$194)*10))),1))</f>
        <v>x</v>
      </c>
      <c r="BA176" s="56" t="str">
        <f>IF(AZ176="x","x",'Indicator Data'!N179/'Indicator Data'!$CK179)</f>
        <v>x</v>
      </c>
      <c r="BB176" s="55" t="str">
        <f t="shared" si="258"/>
        <v>x</v>
      </c>
      <c r="BC176" s="55" t="str">
        <f t="shared" si="259"/>
        <v>x</v>
      </c>
      <c r="BD176" s="55" t="str">
        <f>IF('Indicator Data'!O179="No data","x",ROUND(IF('Indicator Data'!O179=0,0,IF(LOG('Indicator Data'!O179)&gt;BD$195,10,IF(LOG('Indicator Data'!O179)&lt;BD$194,0,10-(BD$195-LOG('Indicator Data'!O179))/(BD$195-BD$194)*10))),1))</f>
        <v>x</v>
      </c>
      <c r="BE176" s="56" t="str">
        <f>IF(BD176="x","x",'Indicator Data'!O179/'Indicator Data'!$CK179)</f>
        <v>x</v>
      </c>
      <c r="BF176" s="55" t="str">
        <f t="shared" si="260"/>
        <v>x</v>
      </c>
      <c r="BG176" s="55" t="str">
        <f t="shared" si="261"/>
        <v>x</v>
      </c>
      <c r="BH176" s="55" t="str">
        <f>IF('Indicator Data'!P179="No data","x",ROUND(IF('Indicator Data'!P179=0,0,IF(LOG('Indicator Data'!P179)&gt;BH$195,10,IF(LOG('Indicator Data'!P179)&lt;BH$194,0,10-(BH$195-LOG('Indicator Data'!P179))/(BH$195-BH$194)*10))),1))</f>
        <v>x</v>
      </c>
      <c r="BI176" s="56" t="str">
        <f>IF(BH176="x","x",'Indicator Data'!P179/'Indicator Data'!$CK179)</f>
        <v>x</v>
      </c>
      <c r="BJ176" s="55" t="str">
        <f t="shared" si="262"/>
        <v>x</v>
      </c>
      <c r="BK176" s="55" t="str">
        <f t="shared" si="263"/>
        <v>x</v>
      </c>
      <c r="BL176" s="55" t="str">
        <f t="shared" si="264"/>
        <v>x</v>
      </c>
      <c r="BM176" s="55">
        <f>ROUND(IF('Indicator Data'!Q179=0,0,IF(LOG('Indicator Data'!Q179)&gt;BM$195,10,IF(LOG('Indicator Data'!Q179)&lt;BM$194,0,10-(BM$195-LOG('Indicator Data'!Q179))/(BM$195-BM$194)*10))),1)</f>
        <v>0</v>
      </c>
      <c r="BN176" s="55">
        <f>ROUND(IF('Indicator Data'!R179=0,0,IF(LOG('Indicator Data'!R179)&gt;BN$195,10,IF(LOG('Indicator Data'!R179)&lt;BN$194,0,10-(BN$195-LOG('Indicator Data'!R179))/(BN$195-BN$194)*10))),1)</f>
        <v>0</v>
      </c>
      <c r="BO176" s="55">
        <f t="shared" si="265"/>
        <v>0</v>
      </c>
      <c r="BP176" s="56">
        <f>'Indicator Data'!Q179/'Indicator Data'!$CK179</f>
        <v>0</v>
      </c>
      <c r="BQ176" s="56">
        <f>'Indicator Data'!R179/'Indicator Data'!$CK179</f>
        <v>0</v>
      </c>
      <c r="BR176" s="55">
        <f t="shared" si="307"/>
        <v>0</v>
      </c>
      <c r="BS176" s="55">
        <f t="shared" si="308"/>
        <v>0</v>
      </c>
      <c r="BT176" s="55">
        <f t="shared" si="242"/>
        <v>0</v>
      </c>
      <c r="BU176" s="55">
        <f t="shared" si="266"/>
        <v>0</v>
      </c>
      <c r="BV176" s="55">
        <f>ROUND(IF('Indicator Data'!S179=0,0,IF(LOG('Indicator Data'!S179)&gt;BV$195,10,IF(LOG('Indicator Data'!S179)&lt;BV$194,0,10-(BV$195-LOG('Indicator Data'!S179))/(BV$195-BV$194)*10))),1)</f>
        <v>0</v>
      </c>
      <c r="BW176" s="55">
        <f>ROUND(IF('Indicator Data'!T179=0,0,IF(LOG('Indicator Data'!T179)&gt;BW$195,10,IF(LOG('Indicator Data'!T179)&lt;BW$194,0,10-(BW$195-LOG('Indicator Data'!T179))/(BW$195-BW$194)*10))),1)</f>
        <v>0</v>
      </c>
      <c r="BX176" s="55">
        <f t="shared" si="267"/>
        <v>0</v>
      </c>
      <c r="BY176" s="56">
        <f>'Indicator Data'!S179/'Indicator Data'!$CK179</f>
        <v>0</v>
      </c>
      <c r="BZ176" s="56">
        <f>'Indicator Data'!T179/'Indicator Data'!$CK179</f>
        <v>0</v>
      </c>
      <c r="CA176" s="55">
        <f t="shared" si="309"/>
        <v>0</v>
      </c>
      <c r="CB176" s="55">
        <f t="shared" si="310"/>
        <v>0</v>
      </c>
      <c r="CC176" s="55">
        <f t="shared" si="268"/>
        <v>0</v>
      </c>
      <c r="CD176" s="55">
        <f t="shared" si="269"/>
        <v>0</v>
      </c>
      <c r="CE176" s="55">
        <f t="shared" si="270"/>
        <v>0</v>
      </c>
      <c r="CF176" s="55">
        <f>ROUND(IF('Indicator Data'!U179=0,0,IF(LOG('Indicator Data'!U179)&gt;CF$195,10,IF(LOG('Indicator Data'!U179)&lt;CF$194,0,10-(CF$195-LOG('Indicator Data'!U179))/(CF$195-CF$194)*10))),1)</f>
        <v>7.2</v>
      </c>
      <c r="CG176" s="56">
        <f>'Indicator Data'!U179/'Indicator Data'!$CK179</f>
        <v>0.83940745010616957</v>
      </c>
      <c r="CH176" s="55">
        <f t="shared" si="311"/>
        <v>9.3000000000000007</v>
      </c>
      <c r="CI176" s="55">
        <f t="shared" si="271"/>
        <v>8.4</v>
      </c>
      <c r="CJ176" s="55">
        <f>ROUND(IF('Indicator Data'!V179=0,0,IF(LOG('Indicator Data'!V179)&gt;CJ$195,10,IF(LOG('Indicator Data'!V179)&lt;CJ$194,0,10-(CJ$195-LOG('Indicator Data'!V179))/(CJ$195-CJ$194)*10))),1)</f>
        <v>7.3</v>
      </c>
      <c r="CK176" s="56">
        <f>IF('Indicator Data'!V179/'Indicator Data'!$CK179&gt;1,1,'Indicator Data'!V179/'Indicator Data'!$CK179)</f>
        <v>0.89308067155948734</v>
      </c>
      <c r="CL176" s="55">
        <f t="shared" si="312"/>
        <v>8.9</v>
      </c>
      <c r="CM176" s="55">
        <f t="shared" si="272"/>
        <v>8.1999999999999993</v>
      </c>
      <c r="CN176" s="55">
        <f>ROUND(IF('Indicator Data'!W179=0,0,IF(LOG('Indicator Data'!W179)&gt;CN$195,10,IF(LOG('Indicator Data'!W179)&lt;CN$194,0,10-(CN$195-LOG('Indicator Data'!W179))/(CN$195-CN$194)*10))),1)</f>
        <v>7.3</v>
      </c>
      <c r="CO176" s="56">
        <f>'Indicator Data'!W179/'Indicator Data'!$CK179</f>
        <v>0.93230296851380201</v>
      </c>
      <c r="CP176" s="55">
        <f t="shared" si="313"/>
        <v>9.3000000000000007</v>
      </c>
      <c r="CQ176" s="55">
        <f t="shared" si="273"/>
        <v>8.5</v>
      </c>
      <c r="CR176" s="55">
        <f t="shared" si="314"/>
        <v>7.2</v>
      </c>
      <c r="CS176" s="55">
        <f>IF('Indicator Data'!BZ179="No data","x",ROUND(IF('Indicator Data'!BZ179&gt;CS$195,0,IF('Indicator Data'!BZ179&lt;CS$194,10,(CS$195-'Indicator Data'!BZ179)/(CS$195-CS$194)*10)),1))</f>
        <v>0.7</v>
      </c>
      <c r="CT176" s="55">
        <f>IF('Indicator Data'!CA179="No data","x",ROUND(IF('Indicator Data'!CA179&gt;CT$195,0,IF('Indicator Data'!CA179&lt;CT$194,10,(CT$195-'Indicator Data'!CA179)/(CT$195-CT$194)*10)),1))</f>
        <v>0.3</v>
      </c>
      <c r="CU176" s="55">
        <f>IF('Indicator Data'!AC179="No data","x",ROUND(IF('Indicator Data'!AC179&gt;CU$195,0,IF('Indicator Data'!AC179&lt;CU$194,10,(CU$195-'Indicator Data'!AC179)/(CU$195-CU$194)*10)),1))</f>
        <v>1.1000000000000001</v>
      </c>
      <c r="CV176" s="55">
        <f t="shared" si="315"/>
        <v>0.7</v>
      </c>
      <c r="CW176" s="55">
        <f>IF('Indicator Data'!X179="No data","x",ROUND(IF(LOG('Indicator Data'!X179)&gt;CW$195,10,IF(LOG('Indicator Data'!X179)&lt;CW$194,0,10-(CW$195-LOG('Indicator Data'!X179))/(CW$195-CW$194)*10)),1))</f>
        <v>8.1</v>
      </c>
      <c r="CX176" s="55">
        <f>IF('Indicator Data'!Y179="No data","x",ROUND(IF('Indicator Data'!Y179&gt;CX$195,10,IF('Indicator Data'!Y179&lt;CX$194,0,10-(CX$195-'Indicator Data'!Y179)/(CX$195-CX$194)*10)),1))</f>
        <v>0.8</v>
      </c>
      <c r="CY176" s="55">
        <f>IF('Indicator Data'!Z179="No data","x",ROUND(IF('Indicator Data'!Z179&gt;CY$195,10,IF('Indicator Data'!Z179&lt;CY$194,0,10-(CY$195-'Indicator Data'!Z179)/(CY$195-CY$194)*10)),1))</f>
        <v>5.3</v>
      </c>
      <c r="CZ176" s="55">
        <f>IF('Indicator Data'!AA179="No data","x",ROUND(IF('Indicator Data'!AA179&gt;CZ$195,10,IF('Indicator Data'!AA179&lt;CZ$194,0,10-(CZ$195-'Indicator Data'!AA179)/(CZ$195-CZ$194)*10)),1))</f>
        <v>3.2</v>
      </c>
      <c r="DA176" s="55">
        <f t="shared" si="274"/>
        <v>4.4000000000000004</v>
      </c>
      <c r="DB176" s="55">
        <f t="shared" si="275"/>
        <v>3.2</v>
      </c>
      <c r="DC176" s="55">
        <f>IF('Indicator Data'!AF179="No data","x",ROUND(IF('Indicator Data'!AF179&gt;DC$195,10,IF('Indicator Data'!AF179&lt;DC$194,0,10-(DC$195-'Indicator Data'!AF179)/(DC$195-DC$194)*10)),1))</f>
        <v>0.6</v>
      </c>
      <c r="DD176" s="55">
        <f>IF('Indicator Data'!AG179="No data","x",ROUND(IF('Indicator Data'!AG179&gt;DD$195,10,IF('Indicator Data'!AG179&lt;DD$194,0,10-(DD$195-'Indicator Data'!AG179)/(DD$195-DD$194)*10)),1))</f>
        <v>1</v>
      </c>
      <c r="DE176" s="55">
        <f t="shared" si="276"/>
        <v>3.2</v>
      </c>
      <c r="DF176" s="55">
        <f>IF('Indicator Data'!AB179="No data","x",ROUND(IF('Indicator Data'!AB179&gt;DF$195,10,IF('Indicator Data'!AB179&lt;DF$194,0,10-(DF$195-'Indicator Data'!AB179)/(DF$195-DF$194)*10)),1))</f>
        <v>0</v>
      </c>
      <c r="DG176" s="55">
        <f t="shared" si="277"/>
        <v>0.5</v>
      </c>
      <c r="DH176" s="183">
        <f>IF('Indicator Data'!AD179="No data","x",'Indicator Data'!AD179/'Indicator Data'!$CJ179)</f>
        <v>3.1900350473738128E-4</v>
      </c>
      <c r="DI176" s="55">
        <f t="shared" si="278"/>
        <v>6.8</v>
      </c>
      <c r="DJ176" s="55">
        <f>IF('Indicator Data'!AE179="No data","x",ROUND(IF('Indicator Data'!AE179&gt;DJ$195,0,IF('Indicator Data'!AE179&lt;DJ$194,10,(DJ$195-'Indicator Data'!AE179)/(DJ$195-DJ$194)*10)),1))</f>
        <v>6</v>
      </c>
      <c r="DK176" s="55">
        <f t="shared" si="279"/>
        <v>6.4</v>
      </c>
      <c r="DL176" s="55">
        <f t="shared" si="280"/>
        <v>3.4</v>
      </c>
      <c r="DM176" s="57">
        <f t="shared" si="316"/>
        <v>4.9000000000000004</v>
      </c>
      <c r="DN176" s="58">
        <f t="shared" si="317"/>
        <v>3</v>
      </c>
      <c r="DO176" s="55">
        <f>ROUND(IF('Indicator Data'!AH179=0,0,IF('Indicator Data'!AH179&gt;DO$195,10,IF('Indicator Data'!AH179&lt;DO$194,0,10-(DO$195-'Indicator Data'!AH179)/(DO$195-DO$194)*10))),1)</f>
        <v>1.2</v>
      </c>
      <c r="DP176" s="55">
        <f>ROUND(IF('Indicator Data'!AI179=0,0,IF(LOG('Indicator Data'!AI179)&gt;LOG(DP$195),10,IF(LOG('Indicator Data'!AI179)&lt;LOG(DP$194),0,10-(LOG(DP$195)-LOG('Indicator Data'!AI179))/(LOG(DP$195)-LOG(DP$194))*10))),1)</f>
        <v>0.4</v>
      </c>
      <c r="DQ176" s="57">
        <f t="shared" si="318"/>
        <v>0.8</v>
      </c>
      <c r="DR176" s="55">
        <f>'Indicator Data'!AJ179</f>
        <v>0</v>
      </c>
      <c r="DS176" s="55">
        <f>'Indicator Data'!AK179</f>
        <v>0</v>
      </c>
      <c r="DT176" s="57">
        <f t="shared" si="319"/>
        <v>0</v>
      </c>
      <c r="DU176" s="58">
        <f t="shared" si="320"/>
        <v>0.6</v>
      </c>
      <c r="DV176" s="15"/>
      <c r="DW176" s="103"/>
      <c r="DX176" s="4"/>
    </row>
    <row r="177" spans="1:128" x14ac:dyDescent="0.3">
      <c r="A177" s="122" t="str">
        <f>'Indicator Data'!A180</f>
        <v>Tunisia</v>
      </c>
      <c r="B177" s="59" t="str">
        <f>'Indicator Data'!B180</f>
        <v>TUN</v>
      </c>
      <c r="C177" s="55">
        <f>ROUND(IF('Indicator Data'!C180=0,0.1,IF(LOG('Indicator Data'!C180)&gt;C$195,10,IF(LOG('Indicator Data'!C180)&lt;C$194,0,10-(C$195-LOG('Indicator Data'!C180))/(C$195-C$194)*10))),1)</f>
        <v>8.1999999999999993</v>
      </c>
      <c r="D177" s="55">
        <f>ROUND(IF('Indicator Data'!D180=0,0.1,IF(LOG('Indicator Data'!D180)&gt;D$195,10,IF(LOG('Indicator Data'!D180)&lt;D$194,0,10-(D$195-LOG('Indicator Data'!D180))/(D$195-D$194)*10))),1)</f>
        <v>0.1</v>
      </c>
      <c r="E177" s="55">
        <f t="shared" si="281"/>
        <v>5.4</v>
      </c>
      <c r="F177" s="55">
        <f>IF('Indicator Data'!E180="No data",0.1,(ROUND(IF('Indicator Data'!E180=0,0,IF(LOG('Indicator Data'!E180)&gt;F$195,10,IF(LOG('Indicator Data'!E180)&lt;F$194,0,10-(F$195-LOG('Indicator Data'!E180))/(F$195-F$194)*10))),1)))</f>
        <v>5.7</v>
      </c>
      <c r="G177" s="55">
        <f>ROUND(IF('Indicator Data'!F180=0,0,IF(LOG('Indicator Data'!F180)&gt;G$195,10,IF(LOG('Indicator Data'!F180)&lt;G$194,0,10-(G$195-LOG('Indicator Data'!F180))/(G$195-G$194)*10))),1)</f>
        <v>6.9</v>
      </c>
      <c r="H177" s="55">
        <f>ROUND(IF('Indicator Data'!G180=0,0,IF(LOG('Indicator Data'!G180)&gt;H$195,10,IF(LOG('Indicator Data'!G180)&lt;H$194,0,10-(H$195-LOG('Indicator Data'!G180))/(H$195-H$194)*10))),1)</f>
        <v>0</v>
      </c>
      <c r="I177" s="55">
        <f>ROUND(IF('Indicator Data'!H180=0,0,IF(LOG('Indicator Data'!H180)&gt;I$195,10,IF(LOG('Indicator Data'!H180)&lt;I$194,0,10-(I$195-LOG('Indicator Data'!H180))/(I$195-I$194)*10))),1)</f>
        <v>0</v>
      </c>
      <c r="J177" s="55">
        <f t="shared" si="282"/>
        <v>0</v>
      </c>
      <c r="K177" s="55">
        <f>ROUND(IF('Indicator Data'!I180=0,0,IF(LOG('Indicator Data'!I180)&gt;K$195,10,IF(LOG('Indicator Data'!I180)&lt;K$194,0,10-(K$195-LOG('Indicator Data'!I180))/(K$195-K$194)*10))),1)</f>
        <v>0</v>
      </c>
      <c r="L177" s="55">
        <f t="shared" si="283"/>
        <v>0</v>
      </c>
      <c r="M177" s="55">
        <f>ROUND(IF('Indicator Data'!J180=0,0,IF(LOG('Indicator Data'!J180)&gt;M$195,10,IF(LOG('Indicator Data'!J180)&lt;M$194,0,10-(M$195-LOG('Indicator Data'!J180))/(M$195-M$194)*10))),1)</f>
        <v>0</v>
      </c>
      <c r="N177" s="56">
        <f>'Indicator Data'!C180/'Indicator Data'!$CK180</f>
        <v>1.7464803877224133E-3</v>
      </c>
      <c r="O177" s="56">
        <f>'Indicator Data'!D180/'Indicator Data'!$CK180</f>
        <v>0</v>
      </c>
      <c r="P177" s="56">
        <f>IF(F177=0.1,"x",'Indicator Data'!E180/'Indicator Data'!$CK180)</f>
        <v>1.6277705388363897E-3</v>
      </c>
      <c r="Q177" s="56">
        <f>'Indicator Data'!F180/'Indicator Data'!$CK180</f>
        <v>1.2044018884529728E-5</v>
      </c>
      <c r="R177" s="56">
        <f>'Indicator Data'!G180/'Indicator Data'!$CK180</f>
        <v>0</v>
      </c>
      <c r="S177" s="56">
        <f>'Indicator Data'!H180/'Indicator Data'!$CK180</f>
        <v>0</v>
      </c>
      <c r="T177" s="56">
        <f>'Indicator Data'!I180/'Indicator Data'!$CK180</f>
        <v>0</v>
      </c>
      <c r="U177" s="56">
        <f>'Indicator Data'!J180/'Indicator Data'!$CK180</f>
        <v>0</v>
      </c>
      <c r="V177" s="55">
        <f t="shared" si="284"/>
        <v>8.6999999999999993</v>
      </c>
      <c r="W177" s="55">
        <f t="shared" si="285"/>
        <v>0</v>
      </c>
      <c r="X177" s="55">
        <f t="shared" si="286"/>
        <v>5.9</v>
      </c>
      <c r="Y177" s="55">
        <f t="shared" si="287"/>
        <v>1.1000000000000001</v>
      </c>
      <c r="Z177" s="55">
        <f t="shared" si="288"/>
        <v>8</v>
      </c>
      <c r="AA177" s="55">
        <f t="shared" si="289"/>
        <v>0</v>
      </c>
      <c r="AB177" s="55">
        <f t="shared" si="290"/>
        <v>0</v>
      </c>
      <c r="AC177" s="55">
        <f t="shared" si="291"/>
        <v>0</v>
      </c>
      <c r="AD177" s="55">
        <f t="shared" si="292"/>
        <v>0</v>
      </c>
      <c r="AE177" s="55">
        <f t="shared" si="293"/>
        <v>0</v>
      </c>
      <c r="AF177" s="55">
        <f t="shared" si="294"/>
        <v>0</v>
      </c>
      <c r="AG177" s="55">
        <f>ROUND(IF('Indicator Data'!K180=0,0,IF('Indicator Data'!K180&gt;AG$195,10,IF('Indicator Data'!K180&lt;AG$194,0,10-(AG$195-'Indicator Data'!K180)/(AG$195-AG$194)*10))),1)</f>
        <v>1</v>
      </c>
      <c r="AH177" s="55">
        <f t="shared" si="295"/>
        <v>8.5</v>
      </c>
      <c r="AI177" s="55">
        <f t="shared" si="296"/>
        <v>0.1</v>
      </c>
      <c r="AJ177" s="55">
        <f t="shared" si="297"/>
        <v>0</v>
      </c>
      <c r="AK177" s="55">
        <f t="shared" si="298"/>
        <v>0</v>
      </c>
      <c r="AL177" s="55">
        <f t="shared" si="299"/>
        <v>0</v>
      </c>
      <c r="AM177" s="55">
        <f t="shared" si="300"/>
        <v>0</v>
      </c>
      <c r="AN177" s="55">
        <f t="shared" si="301"/>
        <v>0</v>
      </c>
      <c r="AO177" s="182">
        <f t="shared" si="302"/>
        <v>5.7</v>
      </c>
      <c r="AP177" s="182">
        <f t="shared" si="255"/>
        <v>3.8</v>
      </c>
      <c r="AQ177" s="182">
        <f t="shared" si="303"/>
        <v>7.5</v>
      </c>
      <c r="AR177" s="182">
        <f t="shared" si="304"/>
        <v>0</v>
      </c>
      <c r="AS177" s="55">
        <f t="shared" si="305"/>
        <v>0.5</v>
      </c>
      <c r="AT177" s="55">
        <f>IF('Indicator Data'!L180="No data","x",IF('Indicator Data'!CL180&lt;1000,"x",ROUND((IF('Indicator Data'!L180&gt;AT$195,10,IF('Indicator Data'!L180&lt;AT$194,0,10-(AT$195-'Indicator Data'!L180)/(AT$195-AT$194)*10))),1)))</f>
        <v>10</v>
      </c>
      <c r="AU177" s="182">
        <f t="shared" si="306"/>
        <v>5.3</v>
      </c>
      <c r="AV177" s="55">
        <f>IF('Indicator Data'!M180="No data","x",ROUND(IF('Indicator Data'!M180=0,0,IF(LOG('Indicator Data'!M180)&gt;AV$195,10,IF(LOG('Indicator Data'!M180)&lt;AV$194,0,10-(AV$195-LOG('Indicator Data'!M180))/(AV$195-AV$194)*10))),1))</f>
        <v>0</v>
      </c>
      <c r="AW177" s="56">
        <f>IF(AV177="x","x",'Indicator Data'!M180/'Indicator Data'!$CK180)</f>
        <v>0</v>
      </c>
      <c r="AX177" s="55">
        <f t="shared" si="256"/>
        <v>0</v>
      </c>
      <c r="AY177" s="55">
        <f t="shared" si="257"/>
        <v>0</v>
      </c>
      <c r="AZ177" s="55">
        <f>IF('Indicator Data'!N180="No data","x",ROUND(IF('Indicator Data'!N180=0,0,IF(LOG('Indicator Data'!N180)&gt;AZ$195,10,IF(LOG('Indicator Data'!N180)&lt;AZ$194,0,10-(AZ$195-LOG('Indicator Data'!N180))/(AZ$195-AZ$194)*10))),1))</f>
        <v>0</v>
      </c>
      <c r="BA177" s="56">
        <f>IF(AZ177="x","x",'Indicator Data'!N180/'Indicator Data'!$CK180)</f>
        <v>0</v>
      </c>
      <c r="BB177" s="55">
        <f t="shared" si="258"/>
        <v>0</v>
      </c>
      <c r="BC177" s="55">
        <f t="shared" si="259"/>
        <v>0</v>
      </c>
      <c r="BD177" s="55">
        <f>IF('Indicator Data'!O180="No data","x",ROUND(IF('Indicator Data'!O180=0,0,IF(LOG('Indicator Data'!O180)&gt;BD$195,10,IF(LOG('Indicator Data'!O180)&lt;BD$194,0,10-(BD$195-LOG('Indicator Data'!O180))/(BD$195-BD$194)*10))),1))</f>
        <v>0</v>
      </c>
      <c r="BE177" s="56">
        <f>IF(BD177="x","x",'Indicator Data'!O180/'Indicator Data'!$CK180)</f>
        <v>0</v>
      </c>
      <c r="BF177" s="55">
        <f t="shared" si="260"/>
        <v>0</v>
      </c>
      <c r="BG177" s="55">
        <f t="shared" si="261"/>
        <v>0</v>
      </c>
      <c r="BH177" s="55">
        <f>IF('Indicator Data'!P180="No data","x",ROUND(IF('Indicator Data'!P180=0,0,IF(LOG('Indicator Data'!P180)&gt;BH$195,10,IF(LOG('Indicator Data'!P180)&lt;BH$194,0,10-(BH$195-LOG('Indicator Data'!P180))/(BH$195-BH$194)*10))),1))</f>
        <v>0</v>
      </c>
      <c r="BI177" s="56">
        <f>IF(BH177="x","x",'Indicator Data'!P180/'Indicator Data'!$CK180)</f>
        <v>0</v>
      </c>
      <c r="BJ177" s="55">
        <f t="shared" si="262"/>
        <v>0</v>
      </c>
      <c r="BK177" s="55">
        <f t="shared" si="263"/>
        <v>0</v>
      </c>
      <c r="BL177" s="55">
        <f t="shared" si="264"/>
        <v>0</v>
      </c>
      <c r="BM177" s="55">
        <f>ROUND(IF('Indicator Data'!Q180=0,0,IF(LOG('Indicator Data'!Q180)&gt;BM$195,10,IF(LOG('Indicator Data'!Q180)&lt;BM$194,0,10-(BM$195-LOG('Indicator Data'!Q180))/(BM$195-BM$194)*10))),1)</f>
        <v>0</v>
      </c>
      <c r="BN177" s="55">
        <f>ROUND(IF('Indicator Data'!R180=0,0,IF(LOG('Indicator Data'!R180)&gt;BN$195,10,IF(LOG('Indicator Data'!R180)&lt;BN$194,0,10-(BN$195-LOG('Indicator Data'!R180))/(BN$195-BN$194)*10))),1)</f>
        <v>0</v>
      </c>
      <c r="BO177" s="55">
        <f t="shared" si="265"/>
        <v>0</v>
      </c>
      <c r="BP177" s="56">
        <f>'Indicator Data'!Q180/'Indicator Data'!$CK180</f>
        <v>0</v>
      </c>
      <c r="BQ177" s="56">
        <f>'Indicator Data'!R180/'Indicator Data'!$CK180</f>
        <v>0</v>
      </c>
      <c r="BR177" s="55">
        <f t="shared" si="307"/>
        <v>0</v>
      </c>
      <c r="BS177" s="55">
        <f t="shared" si="308"/>
        <v>0</v>
      </c>
      <c r="BT177" s="55">
        <f t="shared" si="242"/>
        <v>0</v>
      </c>
      <c r="BU177" s="55">
        <f t="shared" si="266"/>
        <v>0</v>
      </c>
      <c r="BV177" s="55">
        <f>ROUND(IF('Indicator Data'!S180=0,0,IF(LOG('Indicator Data'!S180)&gt;BV$195,10,IF(LOG('Indicator Data'!S180)&lt;BV$194,0,10-(BV$195-LOG('Indicator Data'!S180))/(BV$195-BV$194)*10))),1)</f>
        <v>0</v>
      </c>
      <c r="BW177" s="55">
        <f>ROUND(IF('Indicator Data'!T180=0,0,IF(LOG('Indicator Data'!T180)&gt;BW$195,10,IF(LOG('Indicator Data'!T180)&lt;BW$194,0,10-(BW$195-LOG('Indicator Data'!T180))/(BW$195-BW$194)*10))),1)</f>
        <v>0</v>
      </c>
      <c r="BX177" s="55">
        <f t="shared" si="267"/>
        <v>0</v>
      </c>
      <c r="BY177" s="56">
        <f>'Indicator Data'!S180/'Indicator Data'!$CK180</f>
        <v>0</v>
      </c>
      <c r="BZ177" s="56">
        <f>'Indicator Data'!T180/'Indicator Data'!$CK180</f>
        <v>0</v>
      </c>
      <c r="CA177" s="55">
        <f t="shared" si="309"/>
        <v>0</v>
      </c>
      <c r="CB177" s="55">
        <f t="shared" si="310"/>
        <v>0</v>
      </c>
      <c r="CC177" s="55">
        <f t="shared" si="268"/>
        <v>0</v>
      </c>
      <c r="CD177" s="55">
        <f t="shared" si="269"/>
        <v>0</v>
      </c>
      <c r="CE177" s="55">
        <f t="shared" si="270"/>
        <v>0</v>
      </c>
      <c r="CF177" s="55">
        <f>ROUND(IF('Indicator Data'!U180=0,0,IF(LOG('Indicator Data'!U180)&gt;CF$195,10,IF(LOG('Indicator Data'!U180)&lt;CF$194,0,10-(CF$195-LOG('Indicator Data'!U180))/(CF$195-CF$194)*10))),1)</f>
        <v>0</v>
      </c>
      <c r="CG177" s="56">
        <f>'Indicator Data'!U180/'Indicator Data'!$CK180</f>
        <v>0</v>
      </c>
      <c r="CH177" s="55">
        <f t="shared" si="311"/>
        <v>0</v>
      </c>
      <c r="CI177" s="55">
        <f t="shared" si="271"/>
        <v>0</v>
      </c>
      <c r="CJ177" s="55">
        <f>ROUND(IF('Indicator Data'!V180=0,0,IF(LOG('Indicator Data'!V180)&gt;CJ$195,10,IF(LOG('Indicator Data'!V180)&lt;CJ$194,0,10-(CJ$195-LOG('Indicator Data'!V180))/(CJ$195-CJ$194)*10))),1)</f>
        <v>8.1999999999999993</v>
      </c>
      <c r="CK177" s="56">
        <f>IF('Indicator Data'!V180/'Indicator Data'!$CK180&gt;1,1,'Indicator Data'!V180/'Indicator Data'!$CK180)</f>
        <v>0.49359751640890065</v>
      </c>
      <c r="CL177" s="55">
        <f t="shared" si="312"/>
        <v>4.9000000000000004</v>
      </c>
      <c r="CM177" s="55">
        <f t="shared" si="272"/>
        <v>6.9</v>
      </c>
      <c r="CN177" s="55">
        <f>ROUND(IF('Indicator Data'!W180=0,0,IF(LOG('Indicator Data'!W180)&gt;CN$195,10,IF(LOG('Indicator Data'!W180)&lt;CN$194,0,10-(CN$195-LOG('Indicator Data'!W180))/(CN$195-CN$194)*10))),1)</f>
        <v>5.5</v>
      </c>
      <c r="CO177" s="56">
        <f>'Indicator Data'!W180/'Indicator Data'!$CK180</f>
        <v>6.2236743012150904E-3</v>
      </c>
      <c r="CP177" s="55">
        <f t="shared" si="313"/>
        <v>0.1</v>
      </c>
      <c r="CQ177" s="55">
        <f t="shared" si="273"/>
        <v>3.3</v>
      </c>
      <c r="CR177" s="55">
        <f t="shared" si="314"/>
        <v>3.1</v>
      </c>
      <c r="CS177" s="55">
        <f>IF('Indicator Data'!BZ180="No data","x",ROUND(IF('Indicator Data'!BZ180&gt;CS$195,0,IF('Indicator Data'!BZ180&lt;CS$194,10,(CS$195-'Indicator Data'!BZ180)/(CS$195-CS$194)*10)),1))</f>
        <v>1</v>
      </c>
      <c r="CT177" s="55">
        <f>IF('Indicator Data'!CA180="No data","x",ROUND(IF('Indicator Data'!CA180&gt;CT$195,0,IF('Indicator Data'!CA180&lt;CT$194,10,(CT$195-'Indicator Data'!CA180)/(CT$195-CT$194)*10)),1))</f>
        <v>0.6</v>
      </c>
      <c r="CU177" s="55">
        <f>IF('Indicator Data'!AC180="No data","x",ROUND(IF('Indicator Data'!AC180&gt;CU$195,0,IF('Indicator Data'!AC180&lt;CU$194,10,(CU$195-'Indicator Data'!AC180)/(CU$195-CU$194)*10)),1))</f>
        <v>2.1</v>
      </c>
      <c r="CV177" s="55">
        <f t="shared" si="315"/>
        <v>1.2</v>
      </c>
      <c r="CW177" s="55">
        <f>IF('Indicator Data'!X180="No data","x",ROUND(IF(LOG('Indicator Data'!X180)&gt;CW$195,10,IF(LOG('Indicator Data'!X180)&lt;CW$194,0,10-(CW$195-LOG('Indicator Data'!X180))/(CW$195-CW$194)*10)),1))</f>
        <v>6.2</v>
      </c>
      <c r="CX177" s="55">
        <f>IF('Indicator Data'!Y180="No data","x",ROUND(IF('Indicator Data'!Y180&gt;CX$195,10,IF('Indicator Data'!Y180&lt;CX$194,0,10-(CX$195-'Indicator Data'!Y180)/(CX$195-CX$194)*10)),1))</f>
        <v>3.2</v>
      </c>
      <c r="CY177" s="55">
        <f>IF('Indicator Data'!Z180="No data","x",ROUND(IF('Indicator Data'!Z180&gt;CY$195,10,IF('Indicator Data'!Z180&lt;CY$194,0,10-(CY$195-'Indicator Data'!Z180)/(CY$195-CY$194)*10)),1))</f>
        <v>6.9</v>
      </c>
      <c r="CZ177" s="55" t="str">
        <f>IF('Indicator Data'!AA180="No data","x",ROUND(IF('Indicator Data'!AA180&gt;CZ$195,10,IF('Indicator Data'!AA180&lt;CZ$194,0,10-(CZ$195-'Indicator Data'!AA180)/(CZ$195-CZ$194)*10)),1))</f>
        <v>x</v>
      </c>
      <c r="DA177" s="55">
        <f t="shared" si="274"/>
        <v>5.4</v>
      </c>
      <c r="DB177" s="55">
        <f t="shared" si="275"/>
        <v>4</v>
      </c>
      <c r="DC177" s="55">
        <f>IF('Indicator Data'!AF180="No data","x",ROUND(IF('Indicator Data'!AF180&gt;DC$195,10,IF('Indicator Data'!AF180&lt;DC$194,0,10-(DC$195-'Indicator Data'!AF180)/(DC$195-DC$194)*10)),1))</f>
        <v>0.9</v>
      </c>
      <c r="DD177" s="55">
        <f>IF('Indicator Data'!AG180="No data","x",ROUND(IF('Indicator Data'!AG180&gt;DD$195,10,IF('Indicator Data'!AG180&lt;DD$194,0,10-(DD$195-'Indicator Data'!AG180)/(DD$195-DD$194)*10)),1))</f>
        <v>2.5</v>
      </c>
      <c r="DE177" s="55">
        <f t="shared" si="276"/>
        <v>3.9</v>
      </c>
      <c r="DF177" s="55">
        <f>IF('Indicator Data'!AB180="No data","x",ROUND(IF('Indicator Data'!AB180&gt;DF$195,10,IF('Indicator Data'!AB180&lt;DF$194,0,10-(DF$195-'Indicator Data'!AB180)/(DF$195-DF$194)*10)),1))</f>
        <v>0</v>
      </c>
      <c r="DG177" s="55">
        <f t="shared" si="277"/>
        <v>0.9</v>
      </c>
      <c r="DH177" s="183">
        <f>IF('Indicator Data'!AD180="No data","x",'Indicator Data'!AD180/'Indicator Data'!$CJ180)</f>
        <v>1.7358259337696042E-4</v>
      </c>
      <c r="DI177" s="55">
        <f t="shared" si="278"/>
        <v>8.3000000000000007</v>
      </c>
      <c r="DJ177" s="55">
        <f>IF('Indicator Data'!AE180="No data","x",ROUND(IF('Indicator Data'!AE180&gt;DJ$195,0,IF('Indicator Data'!AE180&lt;DJ$194,10,(DJ$195-'Indicator Data'!AE180)/(DJ$195-DJ$194)*10)),1))</f>
        <v>4</v>
      </c>
      <c r="DK177" s="55">
        <f t="shared" si="279"/>
        <v>6.2</v>
      </c>
      <c r="DL177" s="55">
        <f t="shared" si="280"/>
        <v>3.7</v>
      </c>
      <c r="DM177" s="57">
        <f t="shared" si="316"/>
        <v>2.8</v>
      </c>
      <c r="DN177" s="58">
        <f t="shared" si="317"/>
        <v>4.5999999999999996</v>
      </c>
      <c r="DO177" s="55">
        <f>ROUND(IF('Indicator Data'!AH180=0,0,IF('Indicator Data'!AH180&gt;DO$195,10,IF('Indicator Data'!AH180&lt;DO$194,0,10-(DO$195-'Indicator Data'!AH180)/(DO$195-DO$194)*10))),1)</f>
        <v>2.2999999999999998</v>
      </c>
      <c r="DP177" s="55">
        <f>ROUND(IF('Indicator Data'!AI180=0,0,IF(LOG('Indicator Data'!AI180)&gt;LOG(DP$195),10,IF(LOG('Indicator Data'!AI180)&lt;LOG(DP$194),0,10-(LOG(DP$195)-LOG('Indicator Data'!AI180))/(LOG(DP$195)-LOG(DP$194))*10))),1)</f>
        <v>5.2</v>
      </c>
      <c r="DQ177" s="57">
        <f t="shared" si="318"/>
        <v>3.9</v>
      </c>
      <c r="DR177" s="55">
        <f>'Indicator Data'!AJ180</f>
        <v>0</v>
      </c>
      <c r="DS177" s="55">
        <f>'Indicator Data'!AK180</f>
        <v>0</v>
      </c>
      <c r="DT177" s="57">
        <f t="shared" si="319"/>
        <v>0</v>
      </c>
      <c r="DU177" s="58">
        <f t="shared" si="320"/>
        <v>2.7</v>
      </c>
      <c r="DV177" s="15"/>
      <c r="DW177" s="103"/>
      <c r="DX177" s="4"/>
    </row>
    <row r="178" spans="1:128" x14ac:dyDescent="0.3">
      <c r="A178" s="122" t="str">
        <f>'Indicator Data'!A181</f>
        <v>Turkey</v>
      </c>
      <c r="B178" s="59" t="str">
        <f>'Indicator Data'!B181</f>
        <v>TUR</v>
      </c>
      <c r="C178" s="55">
        <f>ROUND(IF('Indicator Data'!C181=0,0.1,IF(LOG('Indicator Data'!C181)&gt;C$195,10,IF(LOG('Indicator Data'!C181)&lt;C$194,0,10-(C$195-LOG('Indicator Data'!C181))/(C$195-C$194)*10))),1)</f>
        <v>10</v>
      </c>
      <c r="D178" s="55">
        <f>ROUND(IF('Indicator Data'!D181=0,0.1,IF(LOG('Indicator Data'!D181)&gt;D$195,10,IF(LOG('Indicator Data'!D181)&lt;D$194,0,10-(D$195-LOG('Indicator Data'!D181))/(D$195-D$194)*10))),1)</f>
        <v>10</v>
      </c>
      <c r="E178" s="55">
        <f t="shared" si="281"/>
        <v>10</v>
      </c>
      <c r="F178" s="55">
        <f>IF('Indicator Data'!E181="No data",0.1,(ROUND(IF('Indicator Data'!E181=0,0,IF(LOG('Indicator Data'!E181)&gt;F$195,10,IF(LOG('Indicator Data'!E181)&lt;F$194,0,10-(F$195-LOG('Indicator Data'!E181))/(F$195-F$194)*10))),1)))</f>
        <v>8.1</v>
      </c>
      <c r="G178" s="55">
        <f>ROUND(IF('Indicator Data'!F181=0,0,IF(LOG('Indicator Data'!F181)&gt;G$195,10,IF(LOG('Indicator Data'!F181)&lt;G$194,0,10-(G$195-LOG('Indicator Data'!F181))/(G$195-G$194)*10))),1)</f>
        <v>7.3</v>
      </c>
      <c r="H178" s="55">
        <f>ROUND(IF('Indicator Data'!G181=0,0,IF(LOG('Indicator Data'!G181)&gt;H$195,10,IF(LOG('Indicator Data'!G181)&lt;H$194,0,10-(H$195-LOG('Indicator Data'!G181))/(H$195-H$194)*10))),1)</f>
        <v>0</v>
      </c>
      <c r="I178" s="55">
        <f>ROUND(IF('Indicator Data'!H181=0,0,IF(LOG('Indicator Data'!H181)&gt;I$195,10,IF(LOG('Indicator Data'!H181)&lt;I$194,0,10-(I$195-LOG('Indicator Data'!H181))/(I$195-I$194)*10))),1)</f>
        <v>0</v>
      </c>
      <c r="J178" s="55">
        <f t="shared" si="282"/>
        <v>0</v>
      </c>
      <c r="K178" s="55">
        <f>ROUND(IF('Indicator Data'!I181=0,0,IF(LOG('Indicator Data'!I181)&gt;K$195,10,IF(LOG('Indicator Data'!I181)&lt;K$194,0,10-(K$195-LOG('Indicator Data'!I181))/(K$195-K$194)*10))),1)</f>
        <v>0</v>
      </c>
      <c r="L178" s="55">
        <f t="shared" si="283"/>
        <v>0</v>
      </c>
      <c r="M178" s="55">
        <f>ROUND(IF('Indicator Data'!J181=0,0,IF(LOG('Indicator Data'!J181)&gt;M$195,10,IF(LOG('Indicator Data'!J181)&lt;M$194,0,10-(M$195-LOG('Indicator Data'!J181))/(M$195-M$194)*10))),1)</f>
        <v>0</v>
      </c>
      <c r="N178" s="56">
        <f>'Indicator Data'!C181/'Indicator Data'!$CK181</f>
        <v>2.0195133988215705E-3</v>
      </c>
      <c r="O178" s="56">
        <f>'Indicator Data'!D181/'Indicator Data'!$CK181</f>
        <v>8.454849550872084E-4</v>
      </c>
      <c r="P178" s="56">
        <f>IF(F178=0.1,"x",'Indicator Data'!E181/'Indicator Data'!$CK181)</f>
        <v>2.2174125655602733E-3</v>
      </c>
      <c r="Q178" s="56">
        <f>'Indicator Data'!F181/'Indicator Data'!$CK181</f>
        <v>2.9379880592481079E-6</v>
      </c>
      <c r="R178" s="56">
        <f>'Indicator Data'!G181/'Indicator Data'!$CK181</f>
        <v>0</v>
      </c>
      <c r="S178" s="56">
        <f>'Indicator Data'!H181/'Indicator Data'!$CK181</f>
        <v>0</v>
      </c>
      <c r="T178" s="56">
        <f>'Indicator Data'!I181/'Indicator Data'!$CK181</f>
        <v>0</v>
      </c>
      <c r="U178" s="56">
        <f>'Indicator Data'!J181/'Indicator Data'!$CK181</f>
        <v>0</v>
      </c>
      <c r="V178" s="55">
        <f t="shared" si="284"/>
        <v>10</v>
      </c>
      <c r="W178" s="55">
        <f t="shared" si="285"/>
        <v>8.5</v>
      </c>
      <c r="X178" s="55">
        <f t="shared" si="286"/>
        <v>9.4</v>
      </c>
      <c r="Y178" s="55">
        <f t="shared" si="287"/>
        <v>1.5</v>
      </c>
      <c r="Z178" s="55">
        <f t="shared" si="288"/>
        <v>6.6</v>
      </c>
      <c r="AA178" s="55">
        <f t="shared" si="289"/>
        <v>0</v>
      </c>
      <c r="AB178" s="55">
        <f t="shared" si="290"/>
        <v>0</v>
      </c>
      <c r="AC178" s="55">
        <f t="shared" si="291"/>
        <v>0</v>
      </c>
      <c r="AD178" s="55">
        <f t="shared" si="292"/>
        <v>0</v>
      </c>
      <c r="AE178" s="55">
        <f t="shared" si="293"/>
        <v>0</v>
      </c>
      <c r="AF178" s="55">
        <f t="shared" si="294"/>
        <v>0</v>
      </c>
      <c r="AG178" s="55">
        <f>ROUND(IF('Indicator Data'!K181=0,0,IF('Indicator Data'!K181&gt;AG$195,10,IF('Indicator Data'!K181&lt;AG$194,0,10-(AG$195-'Indicator Data'!K181)/(AG$195-AG$194)*10))),1)</f>
        <v>0</v>
      </c>
      <c r="AH178" s="55">
        <f t="shared" si="295"/>
        <v>10</v>
      </c>
      <c r="AI178" s="55">
        <f t="shared" si="296"/>
        <v>9.3000000000000007</v>
      </c>
      <c r="AJ178" s="55">
        <f t="shared" si="297"/>
        <v>0</v>
      </c>
      <c r="AK178" s="55">
        <f t="shared" si="298"/>
        <v>0</v>
      </c>
      <c r="AL178" s="55">
        <f t="shared" si="299"/>
        <v>0</v>
      </c>
      <c r="AM178" s="55">
        <f t="shared" si="300"/>
        <v>0</v>
      </c>
      <c r="AN178" s="55">
        <f t="shared" si="301"/>
        <v>0</v>
      </c>
      <c r="AO178" s="182">
        <f t="shared" si="302"/>
        <v>9.6999999999999993</v>
      </c>
      <c r="AP178" s="182">
        <f t="shared" si="255"/>
        <v>5.7</v>
      </c>
      <c r="AQ178" s="182">
        <f t="shared" si="303"/>
        <v>7</v>
      </c>
      <c r="AR178" s="182">
        <f t="shared" si="304"/>
        <v>0</v>
      </c>
      <c r="AS178" s="55">
        <f t="shared" si="305"/>
        <v>0</v>
      </c>
      <c r="AT178" s="55">
        <f>IF('Indicator Data'!L181="No data","x",IF('Indicator Data'!CL181&lt;1000,"x",ROUND((IF('Indicator Data'!L181&gt;AT$195,10,IF('Indicator Data'!L181&lt;AT$194,0,10-(AT$195-'Indicator Data'!L181)/(AT$195-AT$194)*10))),1)))</f>
        <v>5.0999999999999996</v>
      </c>
      <c r="AU178" s="182">
        <f t="shared" si="306"/>
        <v>2.6</v>
      </c>
      <c r="AV178" s="55">
        <f>IF('Indicator Data'!M181="No data","x",ROUND(IF('Indicator Data'!M181=0,0,IF(LOG('Indicator Data'!M181)&gt;AV$195,10,IF(LOG('Indicator Data'!M181)&lt;AV$194,0,10-(AV$195-LOG('Indicator Data'!M181))/(AV$195-AV$194)*10))),1))</f>
        <v>9.6999999999999993</v>
      </c>
      <c r="AW178" s="56">
        <f>IF(AV178="x","x",'Indicator Data'!M181/'Indicator Data'!$CK181)</f>
        <v>0.78190324971723901</v>
      </c>
      <c r="AX178" s="55">
        <f t="shared" si="256"/>
        <v>8.6999999999999993</v>
      </c>
      <c r="AY178" s="55">
        <f t="shared" si="257"/>
        <v>9.3000000000000007</v>
      </c>
      <c r="AZ178" s="55" t="str">
        <f>IF('Indicator Data'!N181="No data","x",ROUND(IF('Indicator Data'!N181=0,0,IF(LOG('Indicator Data'!N181)&gt;AZ$195,10,IF(LOG('Indicator Data'!N181)&lt;AZ$194,0,10-(AZ$195-LOG('Indicator Data'!N181))/(AZ$195-AZ$194)*10))),1))</f>
        <v>x</v>
      </c>
      <c r="BA178" s="56" t="str">
        <f>IF(AZ178="x","x",'Indicator Data'!N181/'Indicator Data'!$CK181)</f>
        <v>x</v>
      </c>
      <c r="BB178" s="55" t="str">
        <f t="shared" si="258"/>
        <v>x</v>
      </c>
      <c r="BC178" s="55" t="str">
        <f t="shared" si="259"/>
        <v>x</v>
      </c>
      <c r="BD178" s="55" t="str">
        <f>IF('Indicator Data'!O181="No data","x",ROUND(IF('Indicator Data'!O181=0,0,IF(LOG('Indicator Data'!O181)&gt;BD$195,10,IF(LOG('Indicator Data'!O181)&lt;BD$194,0,10-(BD$195-LOG('Indicator Data'!O181))/(BD$195-BD$194)*10))),1))</f>
        <v>x</v>
      </c>
      <c r="BE178" s="56" t="str">
        <f>IF(BD178="x","x",'Indicator Data'!O181/'Indicator Data'!$CK181)</f>
        <v>x</v>
      </c>
      <c r="BF178" s="55" t="str">
        <f t="shared" si="260"/>
        <v>x</v>
      </c>
      <c r="BG178" s="55" t="str">
        <f t="shared" si="261"/>
        <v>x</v>
      </c>
      <c r="BH178" s="55" t="str">
        <f>IF('Indicator Data'!P181="No data","x",ROUND(IF('Indicator Data'!P181=0,0,IF(LOG('Indicator Data'!P181)&gt;BH$195,10,IF(LOG('Indicator Data'!P181)&lt;BH$194,0,10-(BH$195-LOG('Indicator Data'!P181))/(BH$195-BH$194)*10))),1))</f>
        <v>x</v>
      </c>
      <c r="BI178" s="56" t="str">
        <f>IF(BH178="x","x",'Indicator Data'!P181/'Indicator Data'!$CK181)</f>
        <v>x</v>
      </c>
      <c r="BJ178" s="55" t="str">
        <f t="shared" si="262"/>
        <v>x</v>
      </c>
      <c r="BK178" s="55" t="str">
        <f t="shared" si="263"/>
        <v>x</v>
      </c>
      <c r="BL178" s="55">
        <f t="shared" si="264"/>
        <v>9.3000000000000007</v>
      </c>
      <c r="BM178" s="55">
        <f>ROUND(IF('Indicator Data'!Q181=0,0,IF(LOG('Indicator Data'!Q181)&gt;BM$195,10,IF(LOG('Indicator Data'!Q181)&lt;BM$194,0,10-(BM$195-LOG('Indicator Data'!Q181))/(BM$195-BM$194)*10))),1)</f>
        <v>7.2</v>
      </c>
      <c r="BN178" s="55">
        <f>ROUND(IF('Indicator Data'!R181=0,0,IF(LOG('Indicator Data'!R181)&gt;BN$195,10,IF(LOG('Indicator Data'!R181)&lt;BN$194,0,10-(BN$195-LOG('Indicator Data'!R181))/(BN$195-BN$194)*10))),1)</f>
        <v>7.3</v>
      </c>
      <c r="BO178" s="55">
        <f t="shared" si="265"/>
        <v>7.2666666666666666</v>
      </c>
      <c r="BP178" s="56">
        <f>'Indicator Data'!Q181/'Indicator Data'!$CK181</f>
        <v>1.3386508258688274E-2</v>
      </c>
      <c r="BQ178" s="56">
        <f>'Indicator Data'!R181/'Indicator Data'!$CK181</f>
        <v>2.9615180997368119E-3</v>
      </c>
      <c r="BR178" s="55">
        <f t="shared" si="307"/>
        <v>0.1</v>
      </c>
      <c r="BS178" s="55">
        <f t="shared" si="308"/>
        <v>0</v>
      </c>
      <c r="BT178" s="55">
        <f t="shared" si="242"/>
        <v>3.3333333333333333E-2</v>
      </c>
      <c r="BU178" s="55">
        <f t="shared" si="266"/>
        <v>4.5999999999999996</v>
      </c>
      <c r="BV178" s="55">
        <f>ROUND(IF('Indicator Data'!S181=0,0,IF(LOG('Indicator Data'!S181)&gt;BV$195,10,IF(LOG('Indicator Data'!S181)&lt;BV$194,0,10-(BV$195-LOG('Indicator Data'!S181))/(BV$195-BV$194)*10))),1)</f>
        <v>0</v>
      </c>
      <c r="BW178" s="55">
        <f>ROUND(IF('Indicator Data'!T181=0,0,IF(LOG('Indicator Data'!T181)&gt;BW$195,10,IF(LOG('Indicator Data'!T181)&lt;BW$194,0,10-(BW$195-LOG('Indicator Data'!T181))/(BW$195-BW$194)*10))),1)</f>
        <v>0</v>
      </c>
      <c r="BX178" s="55">
        <f t="shared" si="267"/>
        <v>0</v>
      </c>
      <c r="BY178" s="56">
        <f>'Indicator Data'!S181/'Indicator Data'!$CK181</f>
        <v>0</v>
      </c>
      <c r="BZ178" s="56">
        <f>'Indicator Data'!T181/'Indicator Data'!$CK181</f>
        <v>0</v>
      </c>
      <c r="CA178" s="55">
        <f t="shared" si="309"/>
        <v>0</v>
      </c>
      <c r="CB178" s="55">
        <f t="shared" si="310"/>
        <v>0</v>
      </c>
      <c r="CC178" s="55">
        <f t="shared" si="268"/>
        <v>0</v>
      </c>
      <c r="CD178" s="55">
        <f t="shared" si="269"/>
        <v>0</v>
      </c>
      <c r="CE178" s="55">
        <f t="shared" si="270"/>
        <v>2.6</v>
      </c>
      <c r="CF178" s="55">
        <f>ROUND(IF('Indicator Data'!U181=0,0,IF(LOG('Indicator Data'!U181)&gt;CF$195,10,IF(LOG('Indicator Data'!U181)&lt;CF$194,0,10-(CF$195-LOG('Indicator Data'!U181))/(CF$195-CF$194)*10))),1)</f>
        <v>7.1</v>
      </c>
      <c r="CG178" s="56">
        <f>'Indicator Data'!U181/'Indicator Data'!$CK181</f>
        <v>1.2715222009046468E-2</v>
      </c>
      <c r="CH178" s="55">
        <f t="shared" si="311"/>
        <v>0.1</v>
      </c>
      <c r="CI178" s="55">
        <f t="shared" si="271"/>
        <v>4.5</v>
      </c>
      <c r="CJ178" s="55">
        <f>ROUND(IF('Indicator Data'!V181=0,0,IF(LOG('Indicator Data'!V181)&gt;CJ$195,10,IF(LOG('Indicator Data'!V181)&lt;CJ$194,0,10-(CJ$195-LOG('Indicator Data'!V181))/(CJ$195-CJ$194)*10))),1)</f>
        <v>8.9</v>
      </c>
      <c r="CK178" s="56">
        <f>IF('Indicator Data'!V181/'Indicator Data'!$CK181&gt;1,1,'Indicator Data'!V181/'Indicator Data'!$CK181)</f>
        <v>0.22000367271897617</v>
      </c>
      <c r="CL178" s="55">
        <f t="shared" si="312"/>
        <v>2.2000000000000002</v>
      </c>
      <c r="CM178" s="55">
        <f t="shared" si="272"/>
        <v>6.7</v>
      </c>
      <c r="CN178" s="55">
        <f>ROUND(IF('Indicator Data'!W181=0,0,IF(LOG('Indicator Data'!W181)&gt;CN$195,10,IF(LOG('Indicator Data'!W181)&lt;CN$194,0,10-(CN$195-LOG('Indicator Data'!W181))/(CN$195-CN$194)*10))),1)</f>
        <v>8.1999999999999993</v>
      </c>
      <c r="CO178" s="56">
        <f>'Indicator Data'!W181/'Indicator Data'!$CK181</f>
        <v>7.4055165117705254E-2</v>
      </c>
      <c r="CP178" s="55">
        <f t="shared" si="313"/>
        <v>0.7</v>
      </c>
      <c r="CQ178" s="55">
        <f t="shared" si="273"/>
        <v>5.6</v>
      </c>
      <c r="CR178" s="55">
        <f t="shared" si="314"/>
        <v>5</v>
      </c>
      <c r="CS178" s="55">
        <f>IF('Indicator Data'!BZ181="No data","x",ROUND(IF('Indicator Data'!BZ181&gt;CS$195,0,IF('Indicator Data'!BZ181&lt;CS$194,10,(CS$195-'Indicator Data'!BZ181)/(CS$195-CS$194)*10)),1))</f>
        <v>0.3</v>
      </c>
      <c r="CT178" s="55">
        <f>IF('Indicator Data'!CA181="No data","x",ROUND(IF('Indicator Data'!CA181&gt;CT$195,0,IF('Indicator Data'!CA181&lt;CT$194,10,(CT$195-'Indicator Data'!CA181)/(CT$195-CT$194)*10)),1))</f>
        <v>0.2</v>
      </c>
      <c r="CU178" s="55" t="str">
        <f>IF('Indicator Data'!AC181="No data","x",ROUND(IF('Indicator Data'!AC181&gt;CU$195,0,IF('Indicator Data'!AC181&lt;CU$194,10,(CU$195-'Indicator Data'!AC181)/(CU$195-CU$194)*10)),1))</f>
        <v>x</v>
      </c>
      <c r="CV178" s="55">
        <f t="shared" si="315"/>
        <v>0.3</v>
      </c>
      <c r="CW178" s="55">
        <f>IF('Indicator Data'!X181="No data","x",ROUND(IF(LOG('Indicator Data'!X181)&gt;CW$195,10,IF(LOG('Indicator Data'!X181)&lt;CW$194,0,10-(CW$195-LOG('Indicator Data'!X181))/(CW$195-CW$194)*10)),1))</f>
        <v>6.8</v>
      </c>
      <c r="CX178" s="55">
        <f>IF('Indicator Data'!Y181="No data","x",ROUND(IF('Indicator Data'!Y181&gt;CX$195,10,IF('Indicator Data'!Y181&lt;CX$194,0,10-(CX$195-'Indicator Data'!Y181)/(CX$195-CX$194)*10)),1))</f>
        <v>4.3</v>
      </c>
      <c r="CY178" s="55">
        <f>IF('Indicator Data'!Z181="No data","x",ROUND(IF('Indicator Data'!Z181&gt;CY$195,10,IF('Indicator Data'!Z181&lt;CY$194,0,10-(CY$195-'Indicator Data'!Z181)/(CY$195-CY$194)*10)),1))</f>
        <v>7.5</v>
      </c>
      <c r="CZ178" s="55" t="str">
        <f>IF('Indicator Data'!AA181="No data","x",ROUND(IF('Indicator Data'!AA181&gt;CZ$195,10,IF('Indicator Data'!AA181&lt;CZ$194,0,10-(CZ$195-'Indicator Data'!AA181)/(CZ$195-CZ$194)*10)),1))</f>
        <v>x</v>
      </c>
      <c r="DA178" s="55">
        <f t="shared" si="274"/>
        <v>6.2</v>
      </c>
      <c r="DB178" s="55">
        <f t="shared" si="275"/>
        <v>4.2</v>
      </c>
      <c r="DC178" s="55">
        <f>IF('Indicator Data'!AF181="No data","x",ROUND(IF('Indicator Data'!AF181&gt;DC$195,10,IF('Indicator Data'!AF181&lt;DC$194,0,10-(DC$195-'Indicator Data'!AF181)/(DC$195-DC$194)*10)),1))</f>
        <v>0.9</v>
      </c>
      <c r="DD178" s="55">
        <f>IF('Indicator Data'!AG181="No data","x",ROUND(IF('Indicator Data'!AG181&gt;DD$195,10,IF('Indicator Data'!AG181&lt;DD$194,0,10-(DD$195-'Indicator Data'!AG181)/(DD$195-DD$194)*10)),1))</f>
        <v>2</v>
      </c>
      <c r="DE178" s="55">
        <f t="shared" si="276"/>
        <v>4.3</v>
      </c>
      <c r="DF178" s="55">
        <f>IF('Indicator Data'!AB181="No data","x",ROUND(IF('Indicator Data'!AB181&gt;DF$195,10,IF('Indicator Data'!AB181&lt;DF$194,0,10-(DF$195-'Indicator Data'!AB181)/(DF$195-DF$194)*10)),1))</f>
        <v>0.1</v>
      </c>
      <c r="DG178" s="55">
        <f t="shared" si="277"/>
        <v>0.2</v>
      </c>
      <c r="DH178" s="183">
        <f>IF('Indicator Data'!AD181="No data","x",'Indicator Data'!AD181/'Indicator Data'!$CJ181)</f>
        <v>2.6368337082062487E-4</v>
      </c>
      <c r="DI178" s="55">
        <f t="shared" si="278"/>
        <v>7.4</v>
      </c>
      <c r="DJ178" s="55">
        <f>IF('Indicator Data'!AE181="No data","x",ROUND(IF('Indicator Data'!AE181&gt;DJ$195,0,IF('Indicator Data'!AE181&lt;DJ$194,10,(DJ$195-'Indicator Data'!AE181)/(DJ$195-DJ$194)*10)),1))</f>
        <v>4</v>
      </c>
      <c r="DK178" s="55">
        <f t="shared" si="279"/>
        <v>5.7</v>
      </c>
      <c r="DL178" s="55">
        <f t="shared" si="280"/>
        <v>3.4</v>
      </c>
      <c r="DM178" s="57">
        <f t="shared" si="316"/>
        <v>6.2</v>
      </c>
      <c r="DN178" s="58">
        <f t="shared" si="317"/>
        <v>6.2</v>
      </c>
      <c r="DO178" s="55">
        <f>ROUND(IF('Indicator Data'!AH181=0,0,IF('Indicator Data'!AH181&gt;DO$195,10,IF('Indicator Data'!AH181&lt;DO$194,0,10-(DO$195-'Indicator Data'!AH181)/(DO$195-DO$194)*10))),1)</f>
        <v>9.6</v>
      </c>
      <c r="DP178" s="55">
        <f>ROUND(IF('Indicator Data'!AI181=0,0,IF(LOG('Indicator Data'!AI181)&gt;LOG(DP$195),10,IF(LOG('Indicator Data'!AI181)&lt;LOG(DP$194),0,10-(LOG(DP$195)-LOG('Indicator Data'!AI181))/(LOG(DP$195)-LOG(DP$194))*10))),1)</f>
        <v>9.6</v>
      </c>
      <c r="DQ178" s="57">
        <f t="shared" si="318"/>
        <v>9.6</v>
      </c>
      <c r="DR178" s="55">
        <f>'Indicator Data'!AJ181</f>
        <v>0</v>
      </c>
      <c r="DS178" s="55">
        <f>'Indicator Data'!AK181</f>
        <v>5</v>
      </c>
      <c r="DT178" s="57">
        <f t="shared" si="319"/>
        <v>9</v>
      </c>
      <c r="DU178" s="58">
        <f t="shared" si="320"/>
        <v>9</v>
      </c>
      <c r="DV178" s="15"/>
      <c r="DW178" s="103"/>
      <c r="DX178" s="4"/>
    </row>
    <row r="179" spans="1:128" x14ac:dyDescent="0.3">
      <c r="A179" s="122" t="str">
        <f>'Indicator Data'!A182</f>
        <v>Turkmenistan</v>
      </c>
      <c r="B179" s="59" t="str">
        <f>'Indicator Data'!B182</f>
        <v>TKM</v>
      </c>
      <c r="C179" s="55">
        <f>ROUND(IF('Indicator Data'!C182=0,0.1,IF(LOG('Indicator Data'!C182)&gt;C$195,10,IF(LOG('Indicator Data'!C182)&lt;C$194,0,10-(C$195-LOG('Indicator Data'!C182))/(C$195-C$194)*10))),1)</f>
        <v>6.7</v>
      </c>
      <c r="D179" s="55">
        <f>ROUND(IF('Indicator Data'!D182=0,0.1,IF(LOG('Indicator Data'!D182)&gt;D$195,10,IF(LOG('Indicator Data'!D182)&lt;D$194,0,10-(D$195-LOG('Indicator Data'!D182))/(D$195-D$194)*10))),1)</f>
        <v>0</v>
      </c>
      <c r="E179" s="55">
        <f t="shared" si="281"/>
        <v>4.0999999999999996</v>
      </c>
      <c r="F179" s="55">
        <f>IF('Indicator Data'!E182="No data",0.1,(ROUND(IF('Indicator Data'!E182=0,0,IF(LOG('Indicator Data'!E182)&gt;F$195,10,IF(LOG('Indicator Data'!E182)&lt;F$194,0,10-(F$195-LOG('Indicator Data'!E182))/(F$195-F$194)*10))),1)))</f>
        <v>6.7</v>
      </c>
      <c r="G179" s="55">
        <f>ROUND(IF('Indicator Data'!F182=0,0,IF(LOG('Indicator Data'!F182)&gt;G$195,10,IF(LOG('Indicator Data'!F182)&lt;G$194,0,10-(G$195-LOG('Indicator Data'!F182))/(G$195-G$194)*10))),1)</f>
        <v>0</v>
      </c>
      <c r="H179" s="55">
        <f>ROUND(IF('Indicator Data'!G182=0,0,IF(LOG('Indicator Data'!G182)&gt;H$195,10,IF(LOG('Indicator Data'!G182)&lt;H$194,0,10-(H$195-LOG('Indicator Data'!G182))/(H$195-H$194)*10))),1)</f>
        <v>0</v>
      </c>
      <c r="I179" s="55">
        <f>ROUND(IF('Indicator Data'!H182=0,0,IF(LOG('Indicator Data'!H182)&gt;I$195,10,IF(LOG('Indicator Data'!H182)&lt;I$194,0,10-(I$195-LOG('Indicator Data'!H182))/(I$195-I$194)*10))),1)</f>
        <v>0</v>
      </c>
      <c r="J179" s="55">
        <f t="shared" si="282"/>
        <v>0</v>
      </c>
      <c r="K179" s="55">
        <f>ROUND(IF('Indicator Data'!I182=0,0,IF(LOG('Indicator Data'!I182)&gt;K$195,10,IF(LOG('Indicator Data'!I182)&lt;K$194,0,10-(K$195-LOG('Indicator Data'!I182))/(K$195-K$194)*10))),1)</f>
        <v>0</v>
      </c>
      <c r="L179" s="55">
        <f t="shared" si="283"/>
        <v>0</v>
      </c>
      <c r="M179" s="55">
        <f>ROUND(IF('Indicator Data'!J182=0,0,IF(LOG('Indicator Data'!J182)&gt;M$195,10,IF(LOG('Indicator Data'!J182)&lt;M$194,0,10-(M$195-LOG('Indicator Data'!J182))/(M$195-M$194)*10))),1)</f>
        <v>0</v>
      </c>
      <c r="N179" s="56">
        <f>'Indicator Data'!C182/'Indicator Data'!$CK182</f>
        <v>8.5708819024778898E-4</v>
      </c>
      <c r="O179" s="56">
        <f>'Indicator Data'!D182/'Indicator Data'!$CK182</f>
        <v>9.2561615120393579E-9</v>
      </c>
      <c r="P179" s="56">
        <f>IF(F179=0.1,"x",'Indicator Data'!E182/'Indicator Data'!$CK182)</f>
        <v>9.0143440822667634E-3</v>
      </c>
      <c r="Q179" s="56">
        <f>'Indicator Data'!F182/'Indicator Data'!$CK182</f>
        <v>0</v>
      </c>
      <c r="R179" s="56">
        <f>'Indicator Data'!G182/'Indicator Data'!$CK182</f>
        <v>0</v>
      </c>
      <c r="S179" s="56">
        <f>'Indicator Data'!H182/'Indicator Data'!$CK182</f>
        <v>0</v>
      </c>
      <c r="T179" s="56">
        <f>'Indicator Data'!I182/'Indicator Data'!$CK182</f>
        <v>0</v>
      </c>
      <c r="U179" s="56">
        <f>'Indicator Data'!J182/'Indicator Data'!$CK182</f>
        <v>0</v>
      </c>
      <c r="V179" s="55">
        <f t="shared" si="284"/>
        <v>4.3</v>
      </c>
      <c r="W179" s="55">
        <f t="shared" si="285"/>
        <v>0</v>
      </c>
      <c r="X179" s="55">
        <f t="shared" si="286"/>
        <v>2.4</v>
      </c>
      <c r="Y179" s="55">
        <f t="shared" si="287"/>
        <v>6</v>
      </c>
      <c r="Z179" s="55">
        <f t="shared" si="288"/>
        <v>0</v>
      </c>
      <c r="AA179" s="55">
        <f t="shared" si="289"/>
        <v>0</v>
      </c>
      <c r="AB179" s="55">
        <f t="shared" si="290"/>
        <v>0</v>
      </c>
      <c r="AC179" s="55">
        <f t="shared" si="291"/>
        <v>0</v>
      </c>
      <c r="AD179" s="55">
        <f t="shared" si="292"/>
        <v>0</v>
      </c>
      <c r="AE179" s="55">
        <f t="shared" si="293"/>
        <v>0</v>
      </c>
      <c r="AF179" s="55">
        <f t="shared" si="294"/>
        <v>0</v>
      </c>
      <c r="AG179" s="55">
        <f>ROUND(IF('Indicator Data'!K182=0,0,IF('Indicator Data'!K182&gt;AG$195,10,IF('Indicator Data'!K182&lt;AG$194,0,10-(AG$195-'Indicator Data'!K182)/(AG$195-AG$194)*10))),1)</f>
        <v>0</v>
      </c>
      <c r="AH179" s="55">
        <f t="shared" si="295"/>
        <v>5.5</v>
      </c>
      <c r="AI179" s="55">
        <f t="shared" si="296"/>
        <v>0</v>
      </c>
      <c r="AJ179" s="55">
        <f t="shared" si="297"/>
        <v>0</v>
      </c>
      <c r="AK179" s="55">
        <f t="shared" si="298"/>
        <v>0</v>
      </c>
      <c r="AL179" s="55">
        <f t="shared" si="299"/>
        <v>0</v>
      </c>
      <c r="AM179" s="55">
        <f t="shared" si="300"/>
        <v>0</v>
      </c>
      <c r="AN179" s="55">
        <f t="shared" si="301"/>
        <v>0</v>
      </c>
      <c r="AO179" s="182">
        <f t="shared" si="302"/>
        <v>3.3</v>
      </c>
      <c r="AP179" s="182">
        <f t="shared" si="255"/>
        <v>6.4</v>
      </c>
      <c r="AQ179" s="182">
        <f t="shared" si="303"/>
        <v>0</v>
      </c>
      <c r="AR179" s="182">
        <f t="shared" si="304"/>
        <v>0</v>
      </c>
      <c r="AS179" s="55">
        <f t="shared" si="305"/>
        <v>0</v>
      </c>
      <c r="AT179" s="55">
        <f>IF('Indicator Data'!L182="No data","x",IF('Indicator Data'!CL182&lt;1000,"x",ROUND((IF('Indicator Data'!L182&gt;AT$195,10,IF('Indicator Data'!L182&lt;AT$194,0,10-(AT$195-'Indicator Data'!L182)/(AT$195-AT$194)*10))),1)))</f>
        <v>9.1</v>
      </c>
      <c r="AU179" s="182">
        <f t="shared" si="306"/>
        <v>4.5999999999999996</v>
      </c>
      <c r="AV179" s="55">
        <f>IF('Indicator Data'!M182="No data","x",ROUND(IF('Indicator Data'!M182=0,0,IF(LOG('Indicator Data'!M182)&gt;AV$195,10,IF(LOG('Indicator Data'!M182)&lt;AV$194,0,10-(AV$195-LOG('Indicator Data'!M182))/(AV$195-AV$194)*10))),1))</f>
        <v>8.1</v>
      </c>
      <c r="AW179" s="56">
        <f>IF(AV179="x","x",'Indicator Data'!M182/'Indicator Data'!$CK182)</f>
        <v>0.90912346774411779</v>
      </c>
      <c r="AX179" s="55">
        <f t="shared" si="256"/>
        <v>10</v>
      </c>
      <c r="AY179" s="55">
        <f t="shared" si="257"/>
        <v>9.3000000000000007</v>
      </c>
      <c r="AZ179" s="55" t="str">
        <f>IF('Indicator Data'!N182="No data","x",ROUND(IF('Indicator Data'!N182=0,0,IF(LOG('Indicator Data'!N182)&gt;AZ$195,10,IF(LOG('Indicator Data'!N182)&lt;AZ$194,0,10-(AZ$195-LOG('Indicator Data'!N182))/(AZ$195-AZ$194)*10))),1))</f>
        <v>x</v>
      </c>
      <c r="BA179" s="56" t="str">
        <f>IF(AZ179="x","x",'Indicator Data'!N182/'Indicator Data'!$CK182)</f>
        <v>x</v>
      </c>
      <c r="BB179" s="55" t="str">
        <f t="shared" si="258"/>
        <v>x</v>
      </c>
      <c r="BC179" s="55" t="str">
        <f t="shared" si="259"/>
        <v>x</v>
      </c>
      <c r="BD179" s="55" t="str">
        <f>IF('Indicator Data'!O182="No data","x",ROUND(IF('Indicator Data'!O182=0,0,IF(LOG('Indicator Data'!O182)&gt;BD$195,10,IF(LOG('Indicator Data'!O182)&lt;BD$194,0,10-(BD$195-LOG('Indicator Data'!O182))/(BD$195-BD$194)*10))),1))</f>
        <v>x</v>
      </c>
      <c r="BE179" s="56" t="str">
        <f>IF(BD179="x","x",'Indicator Data'!O182/'Indicator Data'!$CK182)</f>
        <v>x</v>
      </c>
      <c r="BF179" s="55" t="str">
        <f t="shared" si="260"/>
        <v>x</v>
      </c>
      <c r="BG179" s="55" t="str">
        <f t="shared" si="261"/>
        <v>x</v>
      </c>
      <c r="BH179" s="55" t="str">
        <f>IF('Indicator Data'!P182="No data","x",ROUND(IF('Indicator Data'!P182=0,0,IF(LOG('Indicator Data'!P182)&gt;BH$195,10,IF(LOG('Indicator Data'!P182)&lt;BH$194,0,10-(BH$195-LOG('Indicator Data'!P182))/(BH$195-BH$194)*10))),1))</f>
        <v>x</v>
      </c>
      <c r="BI179" s="56" t="str">
        <f>IF(BH179="x","x",'Indicator Data'!P182/'Indicator Data'!$CK182)</f>
        <v>x</v>
      </c>
      <c r="BJ179" s="55" t="str">
        <f t="shared" si="262"/>
        <v>x</v>
      </c>
      <c r="BK179" s="55" t="str">
        <f t="shared" si="263"/>
        <v>x</v>
      </c>
      <c r="BL179" s="55">
        <f t="shared" si="264"/>
        <v>9.3000000000000007</v>
      </c>
      <c r="BM179" s="55">
        <f>ROUND(IF('Indicator Data'!Q182=0,0,IF(LOG('Indicator Data'!Q182)&gt;BM$195,10,IF(LOG('Indicator Data'!Q182)&lt;BM$194,0,10-(BM$195-LOG('Indicator Data'!Q182))/(BM$195-BM$194)*10))),1)</f>
        <v>0</v>
      </c>
      <c r="BN179" s="55">
        <f>ROUND(IF('Indicator Data'!R182=0,0,IF(LOG('Indicator Data'!R182)&gt;BN$195,10,IF(LOG('Indicator Data'!R182)&lt;BN$194,0,10-(BN$195-LOG('Indicator Data'!R182))/(BN$195-BN$194)*10))),1)</f>
        <v>0</v>
      </c>
      <c r="BO179" s="55">
        <f t="shared" si="265"/>
        <v>0</v>
      </c>
      <c r="BP179" s="56">
        <f>'Indicator Data'!Q182/'Indicator Data'!$CK182</f>
        <v>0</v>
      </c>
      <c r="BQ179" s="56">
        <f>'Indicator Data'!R182/'Indicator Data'!$CK182</f>
        <v>0</v>
      </c>
      <c r="BR179" s="55">
        <f t="shared" si="307"/>
        <v>0</v>
      </c>
      <c r="BS179" s="55">
        <f t="shared" si="308"/>
        <v>0</v>
      </c>
      <c r="BT179" s="55">
        <f t="shared" si="242"/>
        <v>0</v>
      </c>
      <c r="BU179" s="55">
        <f t="shared" si="266"/>
        <v>0</v>
      </c>
      <c r="BV179" s="55">
        <f>ROUND(IF('Indicator Data'!S182=0,0,IF(LOG('Indicator Data'!S182)&gt;BV$195,10,IF(LOG('Indicator Data'!S182)&lt;BV$194,0,10-(BV$195-LOG('Indicator Data'!S182))/(BV$195-BV$194)*10))),1)</f>
        <v>0</v>
      </c>
      <c r="BW179" s="55">
        <f>ROUND(IF('Indicator Data'!T182=0,0,IF(LOG('Indicator Data'!T182)&gt;BW$195,10,IF(LOG('Indicator Data'!T182)&lt;BW$194,0,10-(BW$195-LOG('Indicator Data'!T182))/(BW$195-BW$194)*10))),1)</f>
        <v>0</v>
      </c>
      <c r="BX179" s="55">
        <f t="shared" si="267"/>
        <v>0</v>
      </c>
      <c r="BY179" s="56">
        <f>'Indicator Data'!S182/'Indicator Data'!$CK182</f>
        <v>0</v>
      </c>
      <c r="BZ179" s="56">
        <f>'Indicator Data'!T182/'Indicator Data'!$CK182</f>
        <v>0</v>
      </c>
      <c r="CA179" s="55">
        <f t="shared" si="309"/>
        <v>0</v>
      </c>
      <c r="CB179" s="55">
        <f t="shared" si="310"/>
        <v>0</v>
      </c>
      <c r="CC179" s="55">
        <f t="shared" si="268"/>
        <v>0</v>
      </c>
      <c r="CD179" s="55">
        <f t="shared" si="269"/>
        <v>0</v>
      </c>
      <c r="CE179" s="55">
        <f t="shared" si="270"/>
        <v>0</v>
      </c>
      <c r="CF179" s="55">
        <f>ROUND(IF('Indicator Data'!U182=0,0,IF(LOG('Indicator Data'!U182)&gt;CF$195,10,IF(LOG('Indicator Data'!U182)&lt;CF$194,0,10-(CF$195-LOG('Indicator Data'!U182))/(CF$195-CF$194)*10))),1)</f>
        <v>0</v>
      </c>
      <c r="CG179" s="56">
        <f>'Indicator Data'!U182/'Indicator Data'!$CK182</f>
        <v>0</v>
      </c>
      <c r="CH179" s="55">
        <f t="shared" si="311"/>
        <v>0</v>
      </c>
      <c r="CI179" s="55">
        <f t="shared" si="271"/>
        <v>0</v>
      </c>
      <c r="CJ179" s="55">
        <f>ROUND(IF('Indicator Data'!V182=0,0,IF(LOG('Indicator Data'!V182)&gt;CJ$195,10,IF(LOG('Indicator Data'!V182)&lt;CJ$194,0,10-(CJ$195-LOG('Indicator Data'!V182))/(CJ$195-CJ$194)*10))),1)</f>
        <v>7.7</v>
      </c>
      <c r="CK179" s="56">
        <f>IF('Indicator Data'!V182/'Indicator Data'!$CK182&gt;1,1,'Indicator Data'!V182/'Indicator Data'!$CK182)</f>
        <v>0.48351136757074553</v>
      </c>
      <c r="CL179" s="55">
        <f t="shared" si="312"/>
        <v>4.8</v>
      </c>
      <c r="CM179" s="55">
        <f t="shared" si="272"/>
        <v>6.5</v>
      </c>
      <c r="CN179" s="55">
        <f>ROUND(IF('Indicator Data'!W182=0,0,IF(LOG('Indicator Data'!W182)&gt;CN$195,10,IF(LOG('Indicator Data'!W182)&lt;CN$194,0,10-(CN$195-LOG('Indicator Data'!W182))/(CN$195-CN$194)*10))),1)</f>
        <v>5.2</v>
      </c>
      <c r="CO179" s="56">
        <f>'Indicator Data'!W182/'Indicator Data'!$CK182</f>
        <v>8.7464975758647385E-3</v>
      </c>
      <c r="CP179" s="55">
        <f t="shared" si="313"/>
        <v>0.1</v>
      </c>
      <c r="CQ179" s="55">
        <f t="shared" si="273"/>
        <v>3</v>
      </c>
      <c r="CR179" s="55">
        <f t="shared" si="314"/>
        <v>2.9</v>
      </c>
      <c r="CS179" s="55">
        <f>IF('Indicator Data'!BZ182="No data","x",ROUND(IF('Indicator Data'!BZ182&gt;CS$195,0,IF('Indicator Data'!BZ182&lt;CS$194,10,(CS$195-'Indicator Data'!BZ182)/(CS$195-CS$194)*10)),1))</f>
        <v>0.1</v>
      </c>
      <c r="CT179" s="55">
        <f>IF('Indicator Data'!CA182="No data","x",ROUND(IF('Indicator Data'!CA182&gt;CT$195,0,IF('Indicator Data'!CA182&lt;CT$194,10,(CT$195-'Indicator Data'!CA182)/(CT$195-CT$194)*10)),1))</f>
        <v>0.2</v>
      </c>
      <c r="CU179" s="55">
        <f>IF('Indicator Data'!AC182="No data","x",ROUND(IF('Indicator Data'!AC182&gt;CU$195,0,IF('Indicator Data'!AC182&lt;CU$194,10,(CU$195-'Indicator Data'!AC182)/(CU$195-CU$194)*10)),1))</f>
        <v>0</v>
      </c>
      <c r="CV179" s="55">
        <f t="shared" si="315"/>
        <v>0.1</v>
      </c>
      <c r="CW179" s="55">
        <f>IF('Indicator Data'!X182="No data","x",ROUND(IF(LOG('Indicator Data'!X182)&gt;CW$195,10,IF(LOG('Indicator Data'!X182)&lt;CW$194,0,10-(CW$195-LOG('Indicator Data'!X182))/(CW$195-CW$194)*10)),1))</f>
        <v>3.7</v>
      </c>
      <c r="CX179" s="55">
        <f>IF('Indicator Data'!Y182="No data","x",ROUND(IF('Indicator Data'!Y182&gt;CX$195,10,IF('Indicator Data'!Y182&lt;CX$194,0,10-(CX$195-'Indicator Data'!Y182)/(CX$195-CX$194)*10)),1))</f>
        <v>4.9000000000000004</v>
      </c>
      <c r="CY179" s="55">
        <f>IF('Indicator Data'!Z182="No data","x",ROUND(IF('Indicator Data'!Z182&gt;CY$195,10,IF('Indicator Data'!Z182&lt;CY$194,0,10-(CY$195-'Indicator Data'!Z182)/(CY$195-CY$194)*10)),1))</f>
        <v>5.2</v>
      </c>
      <c r="CZ179" s="55" t="str">
        <f>IF('Indicator Data'!AA182="No data","x",ROUND(IF('Indicator Data'!AA182&gt;CZ$195,10,IF('Indicator Data'!AA182&lt;CZ$194,0,10-(CZ$195-'Indicator Data'!AA182)/(CZ$195-CZ$194)*10)),1))</f>
        <v>x</v>
      </c>
      <c r="DA179" s="55">
        <f t="shared" si="274"/>
        <v>4.5999999999999996</v>
      </c>
      <c r="DB179" s="55">
        <f t="shared" si="275"/>
        <v>3.1</v>
      </c>
      <c r="DC179" s="55" t="str">
        <f>IF('Indicator Data'!AF182="No data","x",ROUND(IF('Indicator Data'!AF182&gt;DC$195,10,IF('Indicator Data'!AF182&lt;DC$194,0,10-(DC$195-'Indicator Data'!AF182)/(DC$195-DC$194)*10)),1))</f>
        <v>x</v>
      </c>
      <c r="DD179" s="55">
        <f>IF('Indicator Data'!AG182="No data","x",ROUND(IF('Indicator Data'!AG182&gt;DD$195,10,IF('Indicator Data'!AG182&lt;DD$194,0,10-(DD$195-'Indicator Data'!AG182)/(DD$195-DD$194)*10)),1))</f>
        <v>4.2</v>
      </c>
      <c r="DE179" s="55">
        <f t="shared" si="276"/>
        <v>4.5</v>
      </c>
      <c r="DF179" s="55">
        <f>IF('Indicator Data'!AB182="No data","x",ROUND(IF('Indicator Data'!AB182&gt;DF$195,10,IF('Indicator Data'!AB182&lt;DF$194,0,10-(DF$195-'Indicator Data'!AB182)/(DF$195-DF$194)*10)),1))</f>
        <v>0</v>
      </c>
      <c r="DG179" s="55">
        <f t="shared" si="277"/>
        <v>0.1</v>
      </c>
      <c r="DH179" s="183">
        <f>IF('Indicator Data'!AD182="No data","x",'Indicator Data'!AD182/'Indicator Data'!$CJ182)</f>
        <v>4.9460678339992607E-4</v>
      </c>
      <c r="DI179" s="55">
        <f t="shared" si="278"/>
        <v>5.0999999999999996</v>
      </c>
      <c r="DJ179" s="55">
        <f>IF('Indicator Data'!AE182="No data","x",ROUND(IF('Indicator Data'!AE182&gt;DJ$195,0,IF('Indicator Data'!AE182&lt;DJ$194,10,(DJ$195-'Indicator Data'!AE182)/(DJ$195-DJ$194)*10)),1))</f>
        <v>4</v>
      </c>
      <c r="DK179" s="55">
        <f t="shared" si="279"/>
        <v>4.5999999999999996</v>
      </c>
      <c r="DL179" s="55">
        <f t="shared" si="280"/>
        <v>3.1</v>
      </c>
      <c r="DM179" s="57">
        <f t="shared" si="316"/>
        <v>5.6</v>
      </c>
      <c r="DN179" s="58">
        <f t="shared" si="317"/>
        <v>3.7</v>
      </c>
      <c r="DO179" s="55">
        <f>ROUND(IF('Indicator Data'!AH182=0,0,IF('Indicator Data'!AH182&gt;DO$195,10,IF('Indicator Data'!AH182&lt;DO$194,0,10-(DO$195-'Indicator Data'!AH182)/(DO$195-DO$194)*10))),1)</f>
        <v>1.2</v>
      </c>
      <c r="DP179" s="55">
        <f>ROUND(IF('Indicator Data'!AI182=0,0,IF(LOG('Indicator Data'!AI182)&gt;LOG(DP$195),10,IF(LOG('Indicator Data'!AI182)&lt;LOG(DP$194),0,10-(LOG(DP$195)-LOG('Indicator Data'!AI182))/(LOG(DP$195)-LOG(DP$194))*10))),1)</f>
        <v>1.1000000000000001</v>
      </c>
      <c r="DQ179" s="57">
        <f t="shared" si="318"/>
        <v>1.2</v>
      </c>
      <c r="DR179" s="55">
        <f>'Indicator Data'!AJ182</f>
        <v>0</v>
      </c>
      <c r="DS179" s="55">
        <f>'Indicator Data'!AK182</f>
        <v>0</v>
      </c>
      <c r="DT179" s="57">
        <f t="shared" si="319"/>
        <v>0</v>
      </c>
      <c r="DU179" s="58">
        <f t="shared" si="320"/>
        <v>0.8</v>
      </c>
      <c r="DV179" s="15"/>
      <c r="DW179" s="103"/>
      <c r="DX179" s="4"/>
    </row>
    <row r="180" spans="1:128" x14ac:dyDescent="0.3">
      <c r="A180" s="122" t="str">
        <f>'Indicator Data'!A183</f>
        <v>Tuvalu</v>
      </c>
      <c r="B180" s="59" t="str">
        <f>'Indicator Data'!B183</f>
        <v>TUV</v>
      </c>
      <c r="C180" s="55">
        <f>ROUND(IF('Indicator Data'!C183=0,0.1,IF(LOG('Indicator Data'!C183)&gt;C$195,10,IF(LOG('Indicator Data'!C183)&lt;C$194,0,10-(C$195-LOG('Indicator Data'!C183))/(C$195-C$194)*10))),1)</f>
        <v>0.1</v>
      </c>
      <c r="D180" s="55">
        <f>ROUND(IF('Indicator Data'!D183=0,0.1,IF(LOG('Indicator Data'!D183)&gt;D$195,10,IF(LOG('Indicator Data'!D183)&lt;D$194,0,10-(D$195-LOG('Indicator Data'!D183))/(D$195-D$194)*10))),1)</f>
        <v>0.1</v>
      </c>
      <c r="E180" s="55">
        <f t="shared" si="281"/>
        <v>0.1</v>
      </c>
      <c r="F180" s="55">
        <f>IF('Indicator Data'!E183="No data",0.1,(ROUND(IF('Indicator Data'!E183=0,0,IF(LOG('Indicator Data'!E183)&gt;F$195,10,IF(LOG('Indicator Data'!E183)&lt;F$194,0,10-(F$195-LOG('Indicator Data'!E183))/(F$195-F$194)*10))),1)))</f>
        <v>0.1</v>
      </c>
      <c r="G180" s="55">
        <f>ROUND(IF('Indicator Data'!F183=0,0,IF(LOG('Indicator Data'!F183)&gt;G$195,10,IF(LOG('Indicator Data'!F183)&lt;G$194,0,10-(G$195-LOG('Indicator Data'!F183))/(G$195-G$194)*10))),1)</f>
        <v>3.8</v>
      </c>
      <c r="H180" s="55">
        <f>ROUND(IF('Indicator Data'!G183=0,0,IF(LOG('Indicator Data'!G183)&gt;H$195,10,IF(LOG('Indicator Data'!G183)&lt;H$194,0,10-(H$195-LOG('Indicator Data'!G183))/(H$195-H$194)*10))),1)</f>
        <v>0</v>
      </c>
      <c r="I180" s="55">
        <f>ROUND(IF('Indicator Data'!H183=0,0,IF(LOG('Indicator Data'!H183)&gt;I$195,10,IF(LOG('Indicator Data'!H183)&lt;I$194,0,10-(I$195-LOG('Indicator Data'!H183))/(I$195-I$194)*10))),1)</f>
        <v>0</v>
      </c>
      <c r="J180" s="55">
        <f t="shared" si="282"/>
        <v>0</v>
      </c>
      <c r="K180" s="55">
        <f>ROUND(IF('Indicator Data'!I183=0,0,IF(LOG('Indicator Data'!I183)&gt;K$195,10,IF(LOG('Indicator Data'!I183)&lt;K$194,0,10-(K$195-LOG('Indicator Data'!I183))/(K$195-K$194)*10))),1)</f>
        <v>0</v>
      </c>
      <c r="L180" s="55">
        <f t="shared" si="283"/>
        <v>0</v>
      </c>
      <c r="M180" s="55">
        <f>ROUND(IF('Indicator Data'!J183=0,0,IF(LOG('Indicator Data'!J183)&gt;M$195,10,IF(LOG('Indicator Data'!J183)&lt;M$194,0,10-(M$195-LOG('Indicator Data'!J183))/(M$195-M$194)*10))),1)</f>
        <v>0</v>
      </c>
      <c r="N180" s="56">
        <f>'Indicator Data'!C183/'Indicator Data'!$CK183</f>
        <v>0</v>
      </c>
      <c r="O180" s="56">
        <f>'Indicator Data'!D183/'Indicator Data'!$CK183</f>
        <v>0</v>
      </c>
      <c r="P180" s="56" t="str">
        <f>IF(F180=0.1,"x",'Indicator Data'!E183/'Indicator Data'!$CK183)</f>
        <v>x</v>
      </c>
      <c r="Q180" s="56">
        <f>'Indicator Data'!F183/'Indicator Data'!$CK183</f>
        <v>1.9786204114562324E-4</v>
      </c>
      <c r="R180" s="56">
        <f>'Indicator Data'!G183/'Indicator Data'!$CK183</f>
        <v>1.3176179911254537E-3</v>
      </c>
      <c r="S180" s="56">
        <f>'Indicator Data'!H183/'Indicator Data'!$CK183</f>
        <v>0</v>
      </c>
      <c r="T180" s="56">
        <f>'Indicator Data'!I183/'Indicator Data'!$CK183</f>
        <v>0</v>
      </c>
      <c r="U180" s="56">
        <f>'Indicator Data'!J183/'Indicator Data'!$CK183</f>
        <v>0</v>
      </c>
      <c r="V180" s="55">
        <f t="shared" si="284"/>
        <v>0</v>
      </c>
      <c r="W180" s="55">
        <f t="shared" si="285"/>
        <v>0</v>
      </c>
      <c r="X180" s="55">
        <f t="shared" si="286"/>
        <v>0</v>
      </c>
      <c r="Y180" s="55">
        <f t="shared" si="287"/>
        <v>0.1</v>
      </c>
      <c r="Z180" s="55">
        <f t="shared" si="288"/>
        <v>10</v>
      </c>
      <c r="AA180" s="55">
        <f t="shared" si="289"/>
        <v>0.7</v>
      </c>
      <c r="AB180" s="55">
        <f t="shared" si="290"/>
        <v>0</v>
      </c>
      <c r="AC180" s="55">
        <f t="shared" si="291"/>
        <v>0.4</v>
      </c>
      <c r="AD180" s="55">
        <f t="shared" si="292"/>
        <v>0</v>
      </c>
      <c r="AE180" s="55">
        <f t="shared" si="293"/>
        <v>0.2</v>
      </c>
      <c r="AF180" s="55">
        <f t="shared" si="294"/>
        <v>0</v>
      </c>
      <c r="AG180" s="55">
        <f>ROUND(IF('Indicator Data'!K183=0,0,IF('Indicator Data'!K183&gt;AG$195,10,IF('Indicator Data'!K183&lt;AG$194,0,10-(AG$195-'Indicator Data'!K183)/(AG$195-AG$194)*10))),1)</f>
        <v>1</v>
      </c>
      <c r="AH180" s="55">
        <f t="shared" si="295"/>
        <v>0.1</v>
      </c>
      <c r="AI180" s="55">
        <f t="shared" si="296"/>
        <v>0.1</v>
      </c>
      <c r="AJ180" s="55">
        <f t="shared" si="297"/>
        <v>0.4</v>
      </c>
      <c r="AK180" s="55">
        <f t="shared" si="298"/>
        <v>0</v>
      </c>
      <c r="AL180" s="55">
        <f t="shared" si="299"/>
        <v>0.2</v>
      </c>
      <c r="AM180" s="55">
        <f t="shared" si="300"/>
        <v>0</v>
      </c>
      <c r="AN180" s="55">
        <f t="shared" si="301"/>
        <v>0</v>
      </c>
      <c r="AO180" s="182">
        <f t="shared" si="302"/>
        <v>0.1</v>
      </c>
      <c r="AP180" s="182">
        <f t="shared" si="255"/>
        <v>0.1</v>
      </c>
      <c r="AQ180" s="182">
        <f t="shared" si="303"/>
        <v>8.3000000000000007</v>
      </c>
      <c r="AR180" s="182">
        <f t="shared" si="304"/>
        <v>0.1</v>
      </c>
      <c r="AS180" s="55">
        <f t="shared" si="305"/>
        <v>0.5</v>
      </c>
      <c r="AT180" s="55" t="str">
        <f>IF('Indicator Data'!L183="No data","x",IF('Indicator Data'!CL183&lt;1000,"x",ROUND((IF('Indicator Data'!L183&gt;AT$195,10,IF('Indicator Data'!L183&lt;AT$194,0,10-(AT$195-'Indicator Data'!L183)/(AT$195-AT$194)*10))),1)))</f>
        <v>x</v>
      </c>
      <c r="AU180" s="182">
        <f t="shared" si="306"/>
        <v>0.5</v>
      </c>
      <c r="AV180" s="55" t="str">
        <f>IF('Indicator Data'!M183="No data","x",ROUND(IF('Indicator Data'!M183=0,0,IF(LOG('Indicator Data'!M183)&gt;AV$195,10,IF(LOG('Indicator Data'!M183)&lt;AV$194,0,10-(AV$195-LOG('Indicator Data'!M183))/(AV$195-AV$194)*10))),1))</f>
        <v>x</v>
      </c>
      <c r="AW180" s="56" t="str">
        <f>IF(AV180="x","x",'Indicator Data'!M183/'Indicator Data'!$CK183)</f>
        <v>x</v>
      </c>
      <c r="AX180" s="55" t="str">
        <f t="shared" si="256"/>
        <v>x</v>
      </c>
      <c r="AY180" s="55" t="str">
        <f t="shared" si="257"/>
        <v>x</v>
      </c>
      <c r="AZ180" s="55" t="str">
        <f>IF('Indicator Data'!N183="No data","x",ROUND(IF('Indicator Data'!N183=0,0,IF(LOG('Indicator Data'!N183)&gt;AZ$195,10,IF(LOG('Indicator Data'!N183)&lt;AZ$194,0,10-(AZ$195-LOG('Indicator Data'!N183))/(AZ$195-AZ$194)*10))),1))</f>
        <v>x</v>
      </c>
      <c r="BA180" s="56" t="str">
        <f>IF(AZ180="x","x",'Indicator Data'!N183/'Indicator Data'!$CK183)</f>
        <v>x</v>
      </c>
      <c r="BB180" s="55" t="str">
        <f t="shared" si="258"/>
        <v>x</v>
      </c>
      <c r="BC180" s="55" t="str">
        <f t="shared" si="259"/>
        <v>x</v>
      </c>
      <c r="BD180" s="55" t="str">
        <f>IF('Indicator Data'!O183="No data","x",ROUND(IF('Indicator Data'!O183=0,0,IF(LOG('Indicator Data'!O183)&gt;BD$195,10,IF(LOG('Indicator Data'!O183)&lt;BD$194,0,10-(BD$195-LOG('Indicator Data'!O183))/(BD$195-BD$194)*10))),1))</f>
        <v>x</v>
      </c>
      <c r="BE180" s="56" t="str">
        <f>IF(BD180="x","x",'Indicator Data'!O183/'Indicator Data'!$CK183)</f>
        <v>x</v>
      </c>
      <c r="BF180" s="55" t="str">
        <f t="shared" si="260"/>
        <v>x</v>
      </c>
      <c r="BG180" s="55" t="str">
        <f t="shared" si="261"/>
        <v>x</v>
      </c>
      <c r="BH180" s="55" t="str">
        <f>IF('Indicator Data'!P183="No data","x",ROUND(IF('Indicator Data'!P183=0,0,IF(LOG('Indicator Data'!P183)&gt;BH$195,10,IF(LOG('Indicator Data'!P183)&lt;BH$194,0,10-(BH$195-LOG('Indicator Data'!P183))/(BH$195-BH$194)*10))),1))</f>
        <v>x</v>
      </c>
      <c r="BI180" s="56" t="str">
        <f>IF(BH180="x","x",'Indicator Data'!P183/'Indicator Data'!$CK183)</f>
        <v>x</v>
      </c>
      <c r="BJ180" s="55" t="str">
        <f t="shared" si="262"/>
        <v>x</v>
      </c>
      <c r="BK180" s="55" t="str">
        <f t="shared" si="263"/>
        <v>x</v>
      </c>
      <c r="BL180" s="55" t="str">
        <f t="shared" si="264"/>
        <v>x</v>
      </c>
      <c r="BM180" s="55">
        <f>ROUND(IF('Indicator Data'!Q183=0,0,IF(LOG('Indicator Data'!Q183)&gt;BM$195,10,IF(LOG('Indicator Data'!Q183)&lt;BM$194,0,10-(BM$195-LOG('Indicator Data'!Q183))/(BM$195-BM$194)*10))),1)</f>
        <v>0</v>
      </c>
      <c r="BN180" s="55">
        <f>ROUND(IF('Indicator Data'!R183=0,0,IF(LOG('Indicator Data'!R183)&gt;BN$195,10,IF(LOG('Indicator Data'!R183)&lt;BN$194,0,10-(BN$195-LOG('Indicator Data'!R183))/(BN$195-BN$194)*10))),1)</f>
        <v>0</v>
      </c>
      <c r="BO180" s="55">
        <f t="shared" si="265"/>
        <v>0</v>
      </c>
      <c r="BP180" s="56">
        <f>'Indicator Data'!Q183/'Indicator Data'!$CK183</f>
        <v>0</v>
      </c>
      <c r="BQ180" s="56">
        <f>'Indicator Data'!R183/'Indicator Data'!$CK183</f>
        <v>0</v>
      </c>
      <c r="BR180" s="55">
        <f t="shared" si="307"/>
        <v>0</v>
      </c>
      <c r="BS180" s="55">
        <f t="shared" si="308"/>
        <v>0</v>
      </c>
      <c r="BT180" s="55">
        <f t="shared" si="242"/>
        <v>0</v>
      </c>
      <c r="BU180" s="55">
        <f t="shared" si="266"/>
        <v>0</v>
      </c>
      <c r="BV180" s="55">
        <f>ROUND(IF('Indicator Data'!S183=0,0,IF(LOG('Indicator Data'!S183)&gt;BV$195,10,IF(LOG('Indicator Data'!S183)&lt;BV$194,0,10-(BV$195-LOG('Indicator Data'!S183))/(BV$195-BV$194)*10))),1)</f>
        <v>0</v>
      </c>
      <c r="BW180" s="55">
        <f>ROUND(IF('Indicator Data'!T183=0,0,IF(LOG('Indicator Data'!T183)&gt;BW$195,10,IF(LOG('Indicator Data'!T183)&lt;BW$194,0,10-(BW$195-LOG('Indicator Data'!T183))/(BW$195-BW$194)*10))),1)</f>
        <v>0</v>
      </c>
      <c r="BX180" s="55">
        <f t="shared" si="267"/>
        <v>0</v>
      </c>
      <c r="BY180" s="56">
        <f>'Indicator Data'!S183/'Indicator Data'!$CK183</f>
        <v>0</v>
      </c>
      <c r="BZ180" s="56">
        <f>'Indicator Data'!T183/'Indicator Data'!$CK183</f>
        <v>0</v>
      </c>
      <c r="CA180" s="55">
        <f t="shared" si="309"/>
        <v>0</v>
      </c>
      <c r="CB180" s="55">
        <f t="shared" si="310"/>
        <v>0</v>
      </c>
      <c r="CC180" s="55">
        <f t="shared" si="268"/>
        <v>0</v>
      </c>
      <c r="CD180" s="55">
        <f t="shared" si="269"/>
        <v>0</v>
      </c>
      <c r="CE180" s="55">
        <f t="shared" si="270"/>
        <v>0</v>
      </c>
      <c r="CF180" s="55">
        <f>ROUND(IF('Indicator Data'!U183=0,0,IF(LOG('Indicator Data'!U183)&gt;CF$195,10,IF(LOG('Indicator Data'!U183)&lt;CF$194,0,10-(CF$195-LOG('Indicator Data'!U183))/(CF$195-CF$194)*10))),1)</f>
        <v>0</v>
      </c>
      <c r="CG180" s="56">
        <f>'Indicator Data'!U183/'Indicator Data'!$CK183</f>
        <v>0</v>
      </c>
      <c r="CH180" s="55">
        <f t="shared" si="311"/>
        <v>0</v>
      </c>
      <c r="CI180" s="55">
        <f t="shared" si="271"/>
        <v>0</v>
      </c>
      <c r="CJ180" s="55">
        <f>ROUND(IF('Indicator Data'!V183=0,0,IF(LOG('Indicator Data'!V183)&gt;CJ$195,10,IF(LOG('Indicator Data'!V183)&lt;CJ$194,0,10-(CJ$195-LOG('Indicator Data'!V183))/(CJ$195-CJ$194)*10))),1)</f>
        <v>2.9</v>
      </c>
      <c r="CK180" s="56">
        <f>IF('Indicator Data'!V183/'Indicator Data'!$CK183&gt;1,1,'Indicator Data'!V183/'Indicator Data'!$CK183)</f>
        <v>0.10639459002924566</v>
      </c>
      <c r="CL180" s="55">
        <f t="shared" si="312"/>
        <v>1.1000000000000001</v>
      </c>
      <c r="CM180" s="55">
        <f t="shared" si="272"/>
        <v>2</v>
      </c>
      <c r="CN180" s="55">
        <f>ROUND(IF('Indicator Data'!W183=0,0,IF(LOG('Indicator Data'!W183)&gt;CN$195,10,IF(LOG('Indicator Data'!W183)&lt;CN$194,0,10-(CN$195-LOG('Indicator Data'!W183))/(CN$195-CN$194)*10))),1)</f>
        <v>3.9</v>
      </c>
      <c r="CO180" s="56">
        <f>'Indicator Data'!W183/'Indicator Data'!$CK183</f>
        <v>0.51933651962989102</v>
      </c>
      <c r="CP180" s="55">
        <f t="shared" si="313"/>
        <v>5.2</v>
      </c>
      <c r="CQ180" s="55">
        <f t="shared" si="273"/>
        <v>4.5999999999999996</v>
      </c>
      <c r="CR180" s="55">
        <f t="shared" si="314"/>
        <v>1.9</v>
      </c>
      <c r="CS180" s="55">
        <f>IF('Indicator Data'!BZ183="No data","x",ROUND(IF('Indicator Data'!BZ183&gt;CS$195,0,IF('Indicator Data'!BZ183&lt;CS$194,10,(CS$195-'Indicator Data'!BZ183)/(CS$195-CS$194)*10)),1))</f>
        <v>1.8</v>
      </c>
      <c r="CT180" s="55">
        <f>IF('Indicator Data'!CA183="No data","x",ROUND(IF('Indicator Data'!CA183&gt;CT$195,0,IF('Indicator Data'!CA183&lt;CT$194,10,(CT$195-'Indicator Data'!CA183)/(CT$195-CT$194)*10)),1))</f>
        <v>0.1</v>
      </c>
      <c r="CU180" s="55" t="str">
        <f>IF('Indicator Data'!AC183="No data","x",ROUND(IF('Indicator Data'!AC183&gt;CU$195,0,IF('Indicator Data'!AC183&lt;CU$194,10,(CU$195-'Indicator Data'!AC183)/(CU$195-CU$194)*10)),1))</f>
        <v>x</v>
      </c>
      <c r="CV180" s="55">
        <f t="shared" si="315"/>
        <v>1</v>
      </c>
      <c r="CW180" s="55">
        <f>IF('Indicator Data'!X183="No data","x",ROUND(IF(LOG('Indicator Data'!X183)&gt;CW$195,10,IF(LOG('Indicator Data'!X183)&lt;CW$194,0,10-(CW$195-LOG('Indicator Data'!X183))/(CW$195-CW$194)*10)),1))</f>
        <v>8.6</v>
      </c>
      <c r="CX180" s="55">
        <f>IF('Indicator Data'!Y183="No data","x",ROUND(IF('Indicator Data'!Y183&gt;CX$195,10,IF('Indicator Data'!Y183&lt;CX$194,0,10-(CX$195-'Indicator Data'!Y183)/(CX$195-CX$194)*10)),1))</f>
        <v>5.2</v>
      </c>
      <c r="CY180" s="55">
        <f>IF('Indicator Data'!Z183="No data","x",ROUND(IF('Indicator Data'!Z183&gt;CY$195,10,IF('Indicator Data'!Z183&lt;CY$194,0,10-(CY$195-'Indicator Data'!Z183)/(CY$195-CY$194)*10)),1))</f>
        <v>6.2</v>
      </c>
      <c r="CZ180" s="55" t="str">
        <f>IF('Indicator Data'!AA183="No data","x",ROUND(IF('Indicator Data'!AA183&gt;CZ$195,10,IF('Indicator Data'!AA183&lt;CZ$194,0,10-(CZ$195-'Indicator Data'!AA183)/(CZ$195-CZ$194)*10)),1))</f>
        <v>x</v>
      </c>
      <c r="DA180" s="55">
        <f t="shared" si="274"/>
        <v>6.7</v>
      </c>
      <c r="DB180" s="55">
        <f t="shared" si="275"/>
        <v>4.8</v>
      </c>
      <c r="DC180" s="55" t="str">
        <f>IF('Indicator Data'!AF183="No data","x",ROUND(IF('Indicator Data'!AF183&gt;DC$195,10,IF('Indicator Data'!AF183&lt;DC$194,0,10-(DC$195-'Indicator Data'!AF183)/(DC$195-DC$194)*10)),1))</f>
        <v>x</v>
      </c>
      <c r="DD180" s="55" t="str">
        <f>IF('Indicator Data'!AG183="No data","x",ROUND(IF('Indicator Data'!AG183&gt;DD$195,10,IF('Indicator Data'!AG183&lt;DD$194,0,10-(DD$195-'Indicator Data'!AG183)/(DD$195-DD$194)*10)),1))</f>
        <v>x</v>
      </c>
      <c r="DE180" s="55">
        <f t="shared" si="276"/>
        <v>6.7</v>
      </c>
      <c r="DF180" s="55">
        <f>IF('Indicator Data'!AB183="No data","x",ROUND(IF('Indicator Data'!AB183&gt;DF$195,10,IF('Indicator Data'!AB183&lt;DF$194,0,10-(DF$195-'Indicator Data'!AB183)/(DF$195-DF$194)*10)),1))</f>
        <v>2.2999999999999998</v>
      </c>
      <c r="DG180" s="55">
        <f t="shared" si="277"/>
        <v>1.4</v>
      </c>
      <c r="DH180" s="183" t="str">
        <f>IF('Indicator Data'!AD183="No data","x",'Indicator Data'!AD183/'Indicator Data'!$CJ183)</f>
        <v>x</v>
      </c>
      <c r="DI180" s="55" t="str">
        <f t="shared" si="278"/>
        <v>x</v>
      </c>
      <c r="DJ180" s="55">
        <f>IF('Indicator Data'!AE183="No data","x",ROUND(IF('Indicator Data'!AE183&gt;DJ$195,0,IF('Indicator Data'!AE183&lt;DJ$194,10,(DJ$195-'Indicator Data'!AE183)/(DJ$195-DJ$194)*10)),1))</f>
        <v>8</v>
      </c>
      <c r="DK180" s="55">
        <f t="shared" si="279"/>
        <v>8</v>
      </c>
      <c r="DL180" s="55">
        <f t="shared" si="280"/>
        <v>5.4</v>
      </c>
      <c r="DM180" s="57">
        <f t="shared" si="316"/>
        <v>4.2</v>
      </c>
      <c r="DN180" s="58">
        <f t="shared" si="317"/>
        <v>3</v>
      </c>
      <c r="DO180" s="55">
        <f>ROUND(IF('Indicator Data'!AH183=0,0,IF('Indicator Data'!AH183&gt;DO$195,10,IF('Indicator Data'!AH183&lt;DO$194,0,10-(DO$195-'Indicator Data'!AH183)/(DO$195-DO$194)*10))),1)</f>
        <v>0</v>
      </c>
      <c r="DP180" s="55">
        <f>ROUND(IF('Indicator Data'!AI183=0,0,IF(LOG('Indicator Data'!AI183)&gt;LOG(DP$195),10,IF(LOG('Indicator Data'!AI183)&lt;LOG(DP$194),0,10-(LOG(DP$195)-LOG('Indicator Data'!AI183))/(LOG(DP$195)-LOG(DP$194))*10))),1)</f>
        <v>0</v>
      </c>
      <c r="DQ180" s="57">
        <f t="shared" si="318"/>
        <v>0</v>
      </c>
      <c r="DR180" s="55">
        <f>'Indicator Data'!AJ183</f>
        <v>0</v>
      </c>
      <c r="DS180" s="55">
        <f>'Indicator Data'!AK183</f>
        <v>0</v>
      </c>
      <c r="DT180" s="57">
        <f t="shared" si="319"/>
        <v>0</v>
      </c>
      <c r="DU180" s="58">
        <f t="shared" si="320"/>
        <v>0</v>
      </c>
      <c r="DV180" s="15"/>
      <c r="DW180" s="103"/>
      <c r="DX180" s="4"/>
    </row>
    <row r="181" spans="1:128" x14ac:dyDescent="0.3">
      <c r="A181" s="122" t="str">
        <f>'Indicator Data'!A184</f>
        <v>Uganda</v>
      </c>
      <c r="B181" s="59" t="str">
        <f>'Indicator Data'!B184</f>
        <v>UGA</v>
      </c>
      <c r="C181" s="55">
        <f>ROUND(IF('Indicator Data'!C184=0,0.1,IF(LOG('Indicator Data'!C184)&gt;C$195,10,IF(LOG('Indicator Data'!C184)&lt;C$194,0,10-(C$195-LOG('Indicator Data'!C184))/(C$195-C$194)*10))),1)</f>
        <v>8.5</v>
      </c>
      <c r="D181" s="55">
        <f>ROUND(IF('Indicator Data'!D184=0,0.1,IF(LOG('Indicator Data'!D184)&gt;D$195,10,IF(LOG('Indicator Data'!D184)&lt;D$194,0,10-(D$195-LOG('Indicator Data'!D184))/(D$195-D$194)*10))),1)</f>
        <v>0.1</v>
      </c>
      <c r="E181" s="55">
        <f t="shared" si="281"/>
        <v>5.7</v>
      </c>
      <c r="F181" s="55">
        <f>IF('Indicator Data'!E184="No data",0.1,(ROUND(IF('Indicator Data'!E184=0,0,IF(LOG('Indicator Data'!E184)&gt;F$195,10,IF(LOG('Indicator Data'!E184)&lt;F$194,0,10-(F$195-LOG('Indicator Data'!E184))/(F$195-F$194)*10))),1)))</f>
        <v>7.4</v>
      </c>
      <c r="G181" s="55">
        <f>ROUND(IF('Indicator Data'!F184=0,0,IF(LOG('Indicator Data'!F184)&gt;G$195,10,IF(LOG('Indicator Data'!F184)&lt;G$194,0,10-(G$195-LOG('Indicator Data'!F184))/(G$195-G$194)*10))),1)</f>
        <v>0</v>
      </c>
      <c r="H181" s="55">
        <f>ROUND(IF('Indicator Data'!G184=0,0,IF(LOG('Indicator Data'!G184)&gt;H$195,10,IF(LOG('Indicator Data'!G184)&lt;H$194,0,10-(H$195-LOG('Indicator Data'!G184))/(H$195-H$194)*10))),1)</f>
        <v>0</v>
      </c>
      <c r="I181" s="55">
        <f>ROUND(IF('Indicator Data'!H184=0,0,IF(LOG('Indicator Data'!H184)&gt;I$195,10,IF(LOG('Indicator Data'!H184)&lt;I$194,0,10-(I$195-LOG('Indicator Data'!H184))/(I$195-I$194)*10))),1)</f>
        <v>0</v>
      </c>
      <c r="J181" s="55">
        <f t="shared" si="282"/>
        <v>0</v>
      </c>
      <c r="K181" s="55">
        <f>ROUND(IF('Indicator Data'!I184=0,0,IF(LOG('Indicator Data'!I184)&gt;K$195,10,IF(LOG('Indicator Data'!I184)&lt;K$194,0,10-(K$195-LOG('Indicator Data'!I184))/(K$195-K$194)*10))),1)</f>
        <v>0</v>
      </c>
      <c r="L181" s="55">
        <f t="shared" si="283"/>
        <v>0</v>
      </c>
      <c r="M181" s="55">
        <f>ROUND(IF('Indicator Data'!J184=0,0,IF(LOG('Indicator Data'!J184)&gt;M$195,10,IF(LOG('Indicator Data'!J184)&lt;M$194,0,10-(M$195-LOG('Indicator Data'!J184))/(M$195-M$194)*10))),1)</f>
        <v>10</v>
      </c>
      <c r="N181" s="56">
        <f>'Indicator Data'!C184/'Indicator Data'!$CK184</f>
        <v>6.2908975673957692E-4</v>
      </c>
      <c r="O181" s="56">
        <f>'Indicator Data'!D184/'Indicator Data'!$CK184</f>
        <v>0</v>
      </c>
      <c r="P181" s="56">
        <f>IF(F181=0.1,"x",'Indicator Data'!E184/'Indicator Data'!$CK184)</f>
        <v>2.239355079606581E-3</v>
      </c>
      <c r="Q181" s="56">
        <f>'Indicator Data'!F184/'Indicator Data'!$CK184</f>
        <v>0</v>
      </c>
      <c r="R181" s="56">
        <f>'Indicator Data'!G184/'Indicator Data'!$CK184</f>
        <v>0</v>
      </c>
      <c r="S181" s="56">
        <f>'Indicator Data'!H184/'Indicator Data'!$CK184</f>
        <v>0</v>
      </c>
      <c r="T181" s="56">
        <f>'Indicator Data'!I184/'Indicator Data'!$CK184</f>
        <v>0</v>
      </c>
      <c r="U181" s="56">
        <f>'Indicator Data'!J184/'Indicator Data'!$CK184</f>
        <v>3.24583460968738E-3</v>
      </c>
      <c r="V181" s="55">
        <f t="shared" si="284"/>
        <v>3.1</v>
      </c>
      <c r="W181" s="55">
        <f t="shared" si="285"/>
        <v>0</v>
      </c>
      <c r="X181" s="55">
        <f t="shared" si="286"/>
        <v>1.7</v>
      </c>
      <c r="Y181" s="55">
        <f t="shared" si="287"/>
        <v>1.5</v>
      </c>
      <c r="Z181" s="55">
        <f t="shared" si="288"/>
        <v>0</v>
      </c>
      <c r="AA181" s="55">
        <f t="shared" si="289"/>
        <v>0</v>
      </c>
      <c r="AB181" s="55">
        <f t="shared" si="290"/>
        <v>0</v>
      </c>
      <c r="AC181" s="55">
        <f t="shared" si="291"/>
        <v>0</v>
      </c>
      <c r="AD181" s="55">
        <f t="shared" si="292"/>
        <v>0</v>
      </c>
      <c r="AE181" s="55">
        <f t="shared" si="293"/>
        <v>0</v>
      </c>
      <c r="AF181" s="55">
        <f t="shared" si="294"/>
        <v>1.1000000000000001</v>
      </c>
      <c r="AG181" s="55">
        <f>ROUND(IF('Indicator Data'!K184=0,0,IF('Indicator Data'!K184&gt;AG$195,10,IF('Indicator Data'!K184&lt;AG$194,0,10-(AG$195-'Indicator Data'!K184)/(AG$195-AG$194)*10))),1)</f>
        <v>6.7</v>
      </c>
      <c r="AH181" s="55">
        <f t="shared" si="295"/>
        <v>5.8</v>
      </c>
      <c r="AI181" s="55">
        <f t="shared" si="296"/>
        <v>0.1</v>
      </c>
      <c r="AJ181" s="55">
        <f t="shared" si="297"/>
        <v>0</v>
      </c>
      <c r="AK181" s="55">
        <f t="shared" si="298"/>
        <v>0</v>
      </c>
      <c r="AL181" s="55">
        <f t="shared" si="299"/>
        <v>0</v>
      </c>
      <c r="AM181" s="55">
        <f t="shared" si="300"/>
        <v>0</v>
      </c>
      <c r="AN181" s="55">
        <f t="shared" si="301"/>
        <v>7.8</v>
      </c>
      <c r="AO181" s="182">
        <f t="shared" si="302"/>
        <v>4</v>
      </c>
      <c r="AP181" s="182">
        <f t="shared" si="255"/>
        <v>5.0999999999999996</v>
      </c>
      <c r="AQ181" s="182">
        <f t="shared" si="303"/>
        <v>0</v>
      </c>
      <c r="AR181" s="182">
        <f t="shared" si="304"/>
        <v>0</v>
      </c>
      <c r="AS181" s="55">
        <f t="shared" si="305"/>
        <v>7.3</v>
      </c>
      <c r="AT181" s="55">
        <f>IF('Indicator Data'!L184="No data","x",IF('Indicator Data'!CL184&lt;1000,"x",ROUND((IF('Indicator Data'!L184&gt;AT$195,10,IF('Indicator Data'!L184&lt;AT$194,0,10-(AT$195-'Indicator Data'!L184)/(AT$195-AT$194)*10))),1)))</f>
        <v>3</v>
      </c>
      <c r="AU181" s="182">
        <f t="shared" si="306"/>
        <v>5.2</v>
      </c>
      <c r="AV181" s="55">
        <f>IF('Indicator Data'!M184="No data","x",ROUND(IF('Indicator Data'!M184=0,0,IF(LOG('Indicator Data'!M184)&gt;AV$195,10,IF(LOG('Indicator Data'!M184)&lt;AV$194,0,10-(AV$195-LOG('Indicator Data'!M184))/(AV$195-AV$194)*10))),1))</f>
        <v>8.5</v>
      </c>
      <c r="AW181" s="56">
        <f>IF(AV181="x","x",'Indicator Data'!M184/'Indicator Data'!$CK184)</f>
        <v>0.21839217579673276</v>
      </c>
      <c r="AX181" s="55">
        <f t="shared" si="256"/>
        <v>2.4</v>
      </c>
      <c r="AY181" s="55">
        <f t="shared" si="257"/>
        <v>6.3</v>
      </c>
      <c r="AZ181" s="55">
        <f>IF('Indicator Data'!N184="No data","x",ROUND(IF('Indicator Data'!N184=0,0,IF(LOG('Indicator Data'!N184)&gt;AZ$195,10,IF(LOG('Indicator Data'!N184)&lt;AZ$194,0,10-(AZ$195-LOG('Indicator Data'!N184))/(AZ$195-AZ$194)*10))),1))</f>
        <v>9.3000000000000007</v>
      </c>
      <c r="BA181" s="56">
        <f>IF(AZ181="x","x",'Indicator Data'!N184/'Indicator Data'!$CK184)</f>
        <v>9.6448991804077427E-2</v>
      </c>
      <c r="BB181" s="55">
        <f t="shared" si="258"/>
        <v>10</v>
      </c>
      <c r="BC181" s="55">
        <f t="shared" si="259"/>
        <v>9.6999999999999993</v>
      </c>
      <c r="BD181" s="55">
        <f>IF('Indicator Data'!O184="No data","x",ROUND(IF('Indicator Data'!O184=0,0,IF(LOG('Indicator Data'!O184)&gt;BD$195,10,IF(LOG('Indicator Data'!O184)&lt;BD$194,0,10-(BD$195-LOG('Indicator Data'!O184))/(BD$195-BD$194)*10))),1))</f>
        <v>0</v>
      </c>
      <c r="BE181" s="56">
        <f>IF(BD181="x","x",'Indicator Data'!O184/'Indicator Data'!$CK184)</f>
        <v>0</v>
      </c>
      <c r="BF181" s="55">
        <f t="shared" si="260"/>
        <v>0</v>
      </c>
      <c r="BG181" s="55">
        <f t="shared" si="261"/>
        <v>0</v>
      </c>
      <c r="BH181" s="55">
        <f>IF('Indicator Data'!P184="No data","x",ROUND(IF('Indicator Data'!P184=0,0,IF(LOG('Indicator Data'!P184)&gt;BH$195,10,IF(LOG('Indicator Data'!P184)&lt;BH$194,0,10-(BH$195-LOG('Indicator Data'!P184))/(BH$195-BH$194)*10))),1))</f>
        <v>10</v>
      </c>
      <c r="BI181" s="56">
        <f>IF(BH181="x","x",'Indicator Data'!P184/'Indicator Data'!$CK184)</f>
        <v>0.57939492721865227</v>
      </c>
      <c r="BJ181" s="55">
        <f t="shared" si="262"/>
        <v>10</v>
      </c>
      <c r="BK181" s="55">
        <f t="shared" si="263"/>
        <v>10</v>
      </c>
      <c r="BL181" s="55">
        <f t="shared" si="264"/>
        <v>8.1</v>
      </c>
      <c r="BM181" s="55">
        <f>ROUND(IF('Indicator Data'!Q184=0,0,IF(LOG('Indicator Data'!Q184)&gt;BM$195,10,IF(LOG('Indicator Data'!Q184)&lt;BM$194,0,10-(BM$195-LOG('Indicator Data'!Q184))/(BM$195-BM$194)*10))),1)</f>
        <v>9.4</v>
      </c>
      <c r="BN181" s="55">
        <f>ROUND(IF('Indicator Data'!R184=0,0,IF(LOG('Indicator Data'!R184)&gt;BN$195,10,IF(LOG('Indicator Data'!R184)&lt;BN$194,0,10-(BN$195-LOG('Indicator Data'!R184))/(BN$195-BN$194)*10))),1)</f>
        <v>8.8000000000000007</v>
      </c>
      <c r="BO181" s="55">
        <f t="shared" si="265"/>
        <v>9.0000000000000018</v>
      </c>
      <c r="BP181" s="56">
        <f>'Indicator Data'!Q184/'Indicator Data'!$CK184</f>
        <v>0.94334302788001445</v>
      </c>
      <c r="BQ181" s="56">
        <f>'Indicator Data'!R184/'Indicator Data'!$CK184</f>
        <v>4.6476179116908434E-2</v>
      </c>
      <c r="BR181" s="55">
        <f t="shared" si="307"/>
        <v>9.4</v>
      </c>
      <c r="BS181" s="55">
        <f t="shared" si="308"/>
        <v>0.6</v>
      </c>
      <c r="BT181" s="55">
        <f t="shared" si="242"/>
        <v>3.5333333333333332</v>
      </c>
      <c r="BU181" s="55">
        <f t="shared" si="266"/>
        <v>7.1</v>
      </c>
      <c r="BV181" s="55">
        <f>ROUND(IF('Indicator Data'!S184=0,0,IF(LOG('Indicator Data'!S184)&gt;BV$195,10,IF(LOG('Indicator Data'!S184)&lt;BV$194,0,10-(BV$195-LOG('Indicator Data'!S184))/(BV$195-BV$194)*10))),1)</f>
        <v>4.8</v>
      </c>
      <c r="BW181" s="55">
        <f>ROUND(IF('Indicator Data'!T184=0,0,IF(LOG('Indicator Data'!T184)&gt;BW$195,10,IF(LOG('Indicator Data'!T184)&lt;BW$194,0,10-(BW$195-LOG('Indicator Data'!T184))/(BW$195-BW$194)*10))),1)</f>
        <v>9.4</v>
      </c>
      <c r="BX181" s="55">
        <f t="shared" si="267"/>
        <v>7.8666666666666671</v>
      </c>
      <c r="BY181" s="56">
        <f>'Indicator Data'!S184/'Indicator Data'!$CK184</f>
        <v>6.0445506641053381E-4</v>
      </c>
      <c r="BZ181" s="56">
        <f>'Indicator Data'!T184/'Indicator Data'!$CK184</f>
        <v>0.96938261617659816</v>
      </c>
      <c r="CA181" s="55">
        <f t="shared" si="309"/>
        <v>0</v>
      </c>
      <c r="CB181" s="55">
        <f t="shared" si="310"/>
        <v>9.6999999999999993</v>
      </c>
      <c r="CC181" s="55">
        <f t="shared" si="268"/>
        <v>6.4666666666666659</v>
      </c>
      <c r="CD181" s="55">
        <f t="shared" si="269"/>
        <v>7.2</v>
      </c>
      <c r="CE181" s="55">
        <f t="shared" si="270"/>
        <v>7.2</v>
      </c>
      <c r="CF181" s="55">
        <f>ROUND(IF('Indicator Data'!U184=0,0,IF(LOG('Indicator Data'!U184)&gt;CF$195,10,IF(LOG('Indicator Data'!U184)&lt;CF$194,0,10-(CF$195-LOG('Indicator Data'!U184))/(CF$195-CF$194)*10))),1)</f>
        <v>9.3000000000000007</v>
      </c>
      <c r="CG181" s="56">
        <f>'Indicator Data'!U184/'Indicator Data'!$CK184</f>
        <v>0.8449738566865298</v>
      </c>
      <c r="CH181" s="55">
        <f t="shared" si="311"/>
        <v>9.4</v>
      </c>
      <c r="CI181" s="55">
        <f t="shared" si="271"/>
        <v>9.4</v>
      </c>
      <c r="CJ181" s="55">
        <f>ROUND(IF('Indicator Data'!V184=0,0,IF(LOG('Indicator Data'!V184)&gt;CJ$195,10,IF(LOG('Indicator Data'!V184)&lt;CJ$194,0,10-(CJ$195-LOG('Indicator Data'!V184))/(CJ$195-CJ$194)*10))),1)</f>
        <v>9.3000000000000007</v>
      </c>
      <c r="CK181" s="56">
        <f>IF('Indicator Data'!V184/'Indicator Data'!$CK184&gt;1,1,'Indicator Data'!V184/'Indicator Data'!$CK184)</f>
        <v>0.81211989268848317</v>
      </c>
      <c r="CL181" s="55">
        <f t="shared" si="312"/>
        <v>8.1</v>
      </c>
      <c r="CM181" s="55">
        <f t="shared" si="272"/>
        <v>8.8000000000000007</v>
      </c>
      <c r="CN181" s="55">
        <f>ROUND(IF('Indicator Data'!W184=0,0,IF(LOG('Indicator Data'!W184)&gt;CN$195,10,IF(LOG('Indicator Data'!W184)&lt;CN$194,0,10-(CN$195-LOG('Indicator Data'!W184))/(CN$195-CN$194)*10))),1)</f>
        <v>9.1</v>
      </c>
      <c r="CO181" s="56">
        <f>'Indicator Data'!W184/'Indicator Data'!$CK184</f>
        <v>0.59087548839609405</v>
      </c>
      <c r="CP181" s="55">
        <f t="shared" si="313"/>
        <v>5.9</v>
      </c>
      <c r="CQ181" s="55">
        <f t="shared" si="273"/>
        <v>7.9</v>
      </c>
      <c r="CR181" s="55">
        <f t="shared" si="314"/>
        <v>8.5</v>
      </c>
      <c r="CS181" s="55">
        <f>IF('Indicator Data'!BZ184="No data","x",ROUND(IF('Indicator Data'!BZ184&gt;CS$195,0,IF('Indicator Data'!BZ184&lt;CS$194,10,(CS$195-'Indicator Data'!BZ184)/(CS$195-CS$194)*10)),1))</f>
        <v>9.1</v>
      </c>
      <c r="CT181" s="55">
        <f>IF('Indicator Data'!CA184="No data","x",ROUND(IF('Indicator Data'!CA184&gt;CT$195,0,IF('Indicator Data'!CA184&lt;CT$194,10,(CT$195-'Indicator Data'!CA184)/(CT$195-CT$194)*10)),1))</f>
        <v>8.5</v>
      </c>
      <c r="CU181" s="55">
        <f>IF('Indicator Data'!AC184="No data","x",ROUND(IF('Indicator Data'!AC184&gt;CU$195,0,IF('Indicator Data'!AC184&lt;CU$194,10,(CU$195-'Indicator Data'!AC184)/(CU$195-CU$194)*10)),1))</f>
        <v>7.9</v>
      </c>
      <c r="CV181" s="55">
        <f t="shared" si="315"/>
        <v>8.5</v>
      </c>
      <c r="CW181" s="55">
        <f>IF('Indicator Data'!X184="No data","x",ROUND(IF(LOG('Indicator Data'!X184)&gt;CW$195,10,IF(LOG('Indicator Data'!X184)&lt;CW$194,0,10-(CW$195-LOG('Indicator Data'!X184))/(CW$195-CW$194)*10)),1))</f>
        <v>7.8</v>
      </c>
      <c r="CX181" s="55">
        <f>IF('Indicator Data'!Y184="No data","x",ROUND(IF('Indicator Data'!Y184&gt;CX$195,10,IF('Indicator Data'!Y184&lt;CX$194,0,10-(CX$195-'Indicator Data'!Y184)/(CX$195-CX$194)*10)),1))</f>
        <v>10</v>
      </c>
      <c r="CY181" s="55">
        <f>IF('Indicator Data'!Z184="No data","x",ROUND(IF('Indicator Data'!Z184&gt;CY$195,10,IF('Indicator Data'!Z184&lt;CY$194,0,10-(CY$195-'Indicator Data'!Z184)/(CY$195-CY$194)*10)),1))</f>
        <v>2.4</v>
      </c>
      <c r="CZ181" s="55">
        <f>IF('Indicator Data'!AA184="No data","x",ROUND(IF('Indicator Data'!AA184&gt;CZ$195,10,IF('Indicator Data'!AA184&lt;CZ$194,0,10-(CZ$195-'Indicator Data'!AA184)/(CZ$195-CZ$194)*10)),1))</f>
        <v>6.3</v>
      </c>
      <c r="DA181" s="55">
        <f t="shared" si="274"/>
        <v>6.6</v>
      </c>
      <c r="DB181" s="55">
        <f t="shared" si="275"/>
        <v>7.2</v>
      </c>
      <c r="DC181" s="55">
        <f>IF('Indicator Data'!AF184="No data","x",ROUND(IF('Indicator Data'!AF184&gt;DC$195,10,IF('Indicator Data'!AF184&lt;DC$194,0,10-(DC$195-'Indicator Data'!AF184)/(DC$195-DC$194)*10)),1))</f>
        <v>5.3</v>
      </c>
      <c r="DD181" s="55">
        <f>IF('Indicator Data'!AG184="No data","x",ROUND(IF('Indicator Data'!AG184&gt;DD$195,10,IF('Indicator Data'!AG184&lt;DD$194,0,10-(DD$195-'Indicator Data'!AG184)/(DD$195-DD$194)*10)),1))</f>
        <v>8.1999999999999993</v>
      </c>
      <c r="DE181" s="55">
        <f t="shared" si="276"/>
        <v>6.7</v>
      </c>
      <c r="DF181" s="55">
        <f>IF('Indicator Data'!AB184="No data","x",ROUND(IF('Indicator Data'!AB184&gt;DF$195,10,IF('Indicator Data'!AB184&lt;DF$194,0,10-(DF$195-'Indicator Data'!AB184)/(DF$195-DF$194)*10)),1))</f>
        <v>1.9</v>
      </c>
      <c r="DG181" s="55">
        <f t="shared" si="277"/>
        <v>6.9</v>
      </c>
      <c r="DH181" s="183">
        <f>IF('Indicator Data'!AD184="No data","x",'Indicator Data'!AD184/'Indicator Data'!$CJ184)</f>
        <v>1.9290896027559509E-5</v>
      </c>
      <c r="DI181" s="55">
        <f t="shared" si="278"/>
        <v>9.8000000000000007</v>
      </c>
      <c r="DJ181" s="55">
        <f>IF('Indicator Data'!AE184="No data","x",ROUND(IF('Indicator Data'!AE184&gt;DJ$195,0,IF('Indicator Data'!AE184&lt;DJ$194,10,(DJ$195-'Indicator Data'!AE184)/(DJ$195-DJ$194)*10)),1))</f>
        <v>8</v>
      </c>
      <c r="DK181" s="55">
        <f t="shared" si="279"/>
        <v>8.9</v>
      </c>
      <c r="DL181" s="55">
        <f t="shared" si="280"/>
        <v>7.5</v>
      </c>
      <c r="DM181" s="57">
        <f t="shared" si="316"/>
        <v>7.9</v>
      </c>
      <c r="DN181" s="58">
        <f t="shared" si="317"/>
        <v>4.3</v>
      </c>
      <c r="DO181" s="55">
        <f>ROUND(IF('Indicator Data'!AH184=0,0,IF('Indicator Data'!AH184&gt;DO$195,10,IF('Indicator Data'!AH184&lt;DO$194,0,10-(DO$195-'Indicator Data'!AH184)/(DO$195-DO$194)*10))),1)</f>
        <v>9.1</v>
      </c>
      <c r="DP181" s="55">
        <f>ROUND(IF('Indicator Data'!AI184=0,0,IF(LOG('Indicator Data'!AI184)&gt;LOG(DP$195),10,IF(LOG('Indicator Data'!AI184)&lt;LOG(DP$194),0,10-(LOG(DP$195)-LOG('Indicator Data'!AI184))/(LOG(DP$195)-LOG(DP$194))*10))),1)</f>
        <v>9.4</v>
      </c>
      <c r="DQ181" s="57">
        <f t="shared" si="318"/>
        <v>9.3000000000000007</v>
      </c>
      <c r="DR181" s="55">
        <f>'Indicator Data'!AJ184</f>
        <v>0</v>
      </c>
      <c r="DS181" s="55">
        <f>'Indicator Data'!AK184</f>
        <v>0</v>
      </c>
      <c r="DT181" s="57">
        <f t="shared" si="319"/>
        <v>0</v>
      </c>
      <c r="DU181" s="58">
        <f t="shared" si="320"/>
        <v>6.5</v>
      </c>
      <c r="DV181" s="15"/>
      <c r="DW181" s="103"/>
      <c r="DX181" s="4"/>
    </row>
    <row r="182" spans="1:128" x14ac:dyDescent="0.3">
      <c r="A182" s="122" t="str">
        <f>'Indicator Data'!A185</f>
        <v>Ukraine</v>
      </c>
      <c r="B182" s="59" t="str">
        <f>'Indicator Data'!B185</f>
        <v>UKR</v>
      </c>
      <c r="C182" s="55">
        <f>ROUND(IF('Indicator Data'!C185=0,0.1,IF(LOG('Indicator Data'!C185)&gt;C$195,10,IF(LOG('Indicator Data'!C185)&lt;C$194,0,10-(C$195-LOG('Indicator Data'!C185))/(C$195-C$194)*10))),1)</f>
        <v>6.9</v>
      </c>
      <c r="D182" s="55">
        <f>ROUND(IF('Indicator Data'!D185=0,0.1,IF(LOG('Indicator Data'!D185)&gt;D$195,10,IF(LOG('Indicator Data'!D185)&lt;D$194,0,10-(D$195-LOG('Indicator Data'!D185))/(D$195-D$194)*10))),1)</f>
        <v>0.1</v>
      </c>
      <c r="E182" s="55">
        <f t="shared" si="281"/>
        <v>4.3</v>
      </c>
      <c r="F182" s="55">
        <f>IF('Indicator Data'!E185="No data",0.1,(ROUND(IF('Indicator Data'!E185=0,0,IF(LOG('Indicator Data'!E185)&gt;F$195,10,IF(LOG('Indicator Data'!E185)&lt;F$194,0,10-(F$195-LOG('Indicator Data'!E185))/(F$195-F$194)*10))),1)))</f>
        <v>8.6999999999999993</v>
      </c>
      <c r="G182" s="55">
        <f>ROUND(IF('Indicator Data'!F185=0,0,IF(LOG('Indicator Data'!F185)&gt;G$195,10,IF(LOG('Indicator Data'!F185)&lt;G$194,0,10-(G$195-LOG('Indicator Data'!F185))/(G$195-G$194)*10))),1)</f>
        <v>0</v>
      </c>
      <c r="H182" s="55">
        <f>ROUND(IF('Indicator Data'!G185=0,0,IF(LOG('Indicator Data'!G185)&gt;H$195,10,IF(LOG('Indicator Data'!G185)&lt;H$194,0,10-(H$195-LOG('Indicator Data'!G185))/(H$195-H$194)*10))),1)</f>
        <v>0</v>
      </c>
      <c r="I182" s="55">
        <f>ROUND(IF('Indicator Data'!H185=0,0,IF(LOG('Indicator Data'!H185)&gt;I$195,10,IF(LOG('Indicator Data'!H185)&lt;I$194,0,10-(I$195-LOG('Indicator Data'!H185))/(I$195-I$194)*10))),1)</f>
        <v>0</v>
      </c>
      <c r="J182" s="55">
        <f t="shared" si="282"/>
        <v>0</v>
      </c>
      <c r="K182" s="55">
        <f>ROUND(IF('Indicator Data'!I185=0,0,IF(LOG('Indicator Data'!I185)&gt;K$195,10,IF(LOG('Indicator Data'!I185)&lt;K$194,0,10-(K$195-LOG('Indicator Data'!I185))/(K$195-K$194)*10))),1)</f>
        <v>0</v>
      </c>
      <c r="L182" s="55">
        <f t="shared" si="283"/>
        <v>0</v>
      </c>
      <c r="M182" s="55">
        <f>ROUND(IF('Indicator Data'!J185=0,0,IF(LOG('Indicator Data'!J185)&gt;M$195,10,IF(LOG('Indicator Data'!J185)&lt;M$194,0,10-(M$195-LOG('Indicator Data'!J185))/(M$195-M$194)*10))),1)</f>
        <v>0</v>
      </c>
      <c r="N182" s="56">
        <f>'Indicator Data'!C185/'Indicator Data'!$CK185</f>
        <v>1.2423355932549151E-4</v>
      </c>
      <c r="O182" s="56">
        <f>'Indicator Data'!D185/'Indicator Data'!$CK185</f>
        <v>0</v>
      </c>
      <c r="P182" s="56">
        <f>IF(F182=0.1,"x",'Indicator Data'!E185/'Indicator Data'!$CK185)</f>
        <v>6.8732669723289876E-3</v>
      </c>
      <c r="Q182" s="56">
        <f>'Indicator Data'!F185/'Indicator Data'!$CK185</f>
        <v>0</v>
      </c>
      <c r="R182" s="56">
        <f>'Indicator Data'!G185/'Indicator Data'!$CK185</f>
        <v>0</v>
      </c>
      <c r="S182" s="56">
        <f>'Indicator Data'!H185/'Indicator Data'!$CK185</f>
        <v>0</v>
      </c>
      <c r="T182" s="56">
        <f>'Indicator Data'!I185/'Indicator Data'!$CK185</f>
        <v>0</v>
      </c>
      <c r="U182" s="56">
        <f>'Indicator Data'!J185/'Indicator Data'!$CK185</f>
        <v>0</v>
      </c>
      <c r="V182" s="55">
        <f t="shared" si="284"/>
        <v>0.6</v>
      </c>
      <c r="W182" s="55">
        <f t="shared" si="285"/>
        <v>0</v>
      </c>
      <c r="X182" s="55">
        <f t="shared" si="286"/>
        <v>0.3</v>
      </c>
      <c r="Y182" s="55">
        <f t="shared" si="287"/>
        <v>4.5999999999999996</v>
      </c>
      <c r="Z182" s="55">
        <f t="shared" si="288"/>
        <v>0</v>
      </c>
      <c r="AA182" s="55">
        <f t="shared" si="289"/>
        <v>0</v>
      </c>
      <c r="AB182" s="55">
        <f t="shared" si="290"/>
        <v>0</v>
      </c>
      <c r="AC182" s="55">
        <f t="shared" si="291"/>
        <v>0</v>
      </c>
      <c r="AD182" s="55">
        <f t="shared" si="292"/>
        <v>0</v>
      </c>
      <c r="AE182" s="55">
        <f t="shared" si="293"/>
        <v>0</v>
      </c>
      <c r="AF182" s="55">
        <f t="shared" si="294"/>
        <v>0</v>
      </c>
      <c r="AG182" s="55">
        <f>ROUND(IF('Indicator Data'!K185=0,0,IF('Indicator Data'!K185&gt;AG$195,10,IF('Indicator Data'!K185&lt;AG$194,0,10-(AG$195-'Indicator Data'!K185)/(AG$195-AG$194)*10))),1)</f>
        <v>1</v>
      </c>
      <c r="AH182" s="55">
        <f t="shared" si="295"/>
        <v>3.8</v>
      </c>
      <c r="AI182" s="55">
        <f t="shared" si="296"/>
        <v>0.1</v>
      </c>
      <c r="AJ182" s="55">
        <f t="shared" si="297"/>
        <v>0</v>
      </c>
      <c r="AK182" s="55">
        <f t="shared" si="298"/>
        <v>0</v>
      </c>
      <c r="AL182" s="55">
        <f t="shared" si="299"/>
        <v>0</v>
      </c>
      <c r="AM182" s="55">
        <f t="shared" si="300"/>
        <v>0</v>
      </c>
      <c r="AN182" s="55">
        <f t="shared" si="301"/>
        <v>0</v>
      </c>
      <c r="AO182" s="182">
        <f t="shared" si="302"/>
        <v>2.5</v>
      </c>
      <c r="AP182" s="182">
        <f t="shared" si="255"/>
        <v>7.1</v>
      </c>
      <c r="AQ182" s="182">
        <f t="shared" si="303"/>
        <v>0</v>
      </c>
      <c r="AR182" s="182">
        <f t="shared" si="304"/>
        <v>0</v>
      </c>
      <c r="AS182" s="55">
        <f t="shared" si="305"/>
        <v>0.5</v>
      </c>
      <c r="AT182" s="55">
        <f>IF('Indicator Data'!L185="No data","x",IF('Indicator Data'!CL185&lt;1000,"x",ROUND((IF('Indicator Data'!L185&gt;AT$195,10,IF('Indicator Data'!L185&lt;AT$194,0,10-(AT$195-'Indicator Data'!L185)/(AT$195-AT$194)*10))),1)))</f>
        <v>6.1</v>
      </c>
      <c r="AU182" s="182">
        <f t="shared" si="306"/>
        <v>3.3</v>
      </c>
      <c r="AV182" s="55">
        <f>IF('Indicator Data'!M185="No data","x",ROUND(IF('Indicator Data'!M185=0,0,IF(LOG('Indicator Data'!M185)&gt;AV$195,10,IF(LOG('Indicator Data'!M185)&lt;AV$194,0,10-(AV$195-LOG('Indicator Data'!M185))/(AV$195-AV$194)*10))),1))</f>
        <v>9.1</v>
      </c>
      <c r="AW182" s="56">
        <f>IF(AV182="x","x",'Indicator Data'!M185/'Indicator Data'!$CK185)</f>
        <v>0.53009439114460133</v>
      </c>
      <c r="AX182" s="55">
        <f t="shared" si="256"/>
        <v>5.9</v>
      </c>
      <c r="AY182" s="55">
        <f t="shared" si="257"/>
        <v>7.9</v>
      </c>
      <c r="AZ182" s="55" t="str">
        <f>IF('Indicator Data'!N185="No data","x",ROUND(IF('Indicator Data'!N185=0,0,IF(LOG('Indicator Data'!N185)&gt;AZ$195,10,IF(LOG('Indicator Data'!N185)&lt;AZ$194,0,10-(AZ$195-LOG('Indicator Data'!N185))/(AZ$195-AZ$194)*10))),1))</f>
        <v>x</v>
      </c>
      <c r="BA182" s="56" t="str">
        <f>IF(AZ182="x","x",'Indicator Data'!N185/'Indicator Data'!$CK185)</f>
        <v>x</v>
      </c>
      <c r="BB182" s="55" t="str">
        <f t="shared" si="258"/>
        <v>x</v>
      </c>
      <c r="BC182" s="55" t="str">
        <f t="shared" si="259"/>
        <v>x</v>
      </c>
      <c r="BD182" s="55" t="str">
        <f>IF('Indicator Data'!O185="No data","x",ROUND(IF('Indicator Data'!O185=0,0,IF(LOG('Indicator Data'!O185)&gt;BD$195,10,IF(LOG('Indicator Data'!O185)&lt;BD$194,0,10-(BD$195-LOG('Indicator Data'!O185))/(BD$195-BD$194)*10))),1))</f>
        <v>x</v>
      </c>
      <c r="BE182" s="56" t="str">
        <f>IF(BD182="x","x",'Indicator Data'!O185/'Indicator Data'!$CK185)</f>
        <v>x</v>
      </c>
      <c r="BF182" s="55" t="str">
        <f t="shared" si="260"/>
        <v>x</v>
      </c>
      <c r="BG182" s="55" t="str">
        <f t="shared" si="261"/>
        <v>x</v>
      </c>
      <c r="BH182" s="55" t="str">
        <f>IF('Indicator Data'!P185="No data","x",ROUND(IF('Indicator Data'!P185=0,0,IF(LOG('Indicator Data'!P185)&gt;BH$195,10,IF(LOG('Indicator Data'!P185)&lt;BH$194,0,10-(BH$195-LOG('Indicator Data'!P185))/(BH$195-BH$194)*10))),1))</f>
        <v>x</v>
      </c>
      <c r="BI182" s="56" t="str">
        <f>IF(BH182="x","x",'Indicator Data'!P185/'Indicator Data'!$CK185)</f>
        <v>x</v>
      </c>
      <c r="BJ182" s="55" t="str">
        <f t="shared" si="262"/>
        <v>x</v>
      </c>
      <c r="BK182" s="55" t="str">
        <f t="shared" si="263"/>
        <v>x</v>
      </c>
      <c r="BL182" s="55">
        <f t="shared" si="264"/>
        <v>7.9</v>
      </c>
      <c r="BM182" s="55">
        <f>ROUND(IF('Indicator Data'!Q185=0,0,IF(LOG('Indicator Data'!Q185)&gt;BM$195,10,IF(LOG('Indicator Data'!Q185)&lt;BM$194,0,10-(BM$195-LOG('Indicator Data'!Q185))/(BM$195-BM$194)*10))),1)</f>
        <v>0</v>
      </c>
      <c r="BN182" s="55">
        <f>ROUND(IF('Indicator Data'!R185=0,0,IF(LOG('Indicator Data'!R185)&gt;BN$195,10,IF(LOG('Indicator Data'!R185)&lt;BN$194,0,10-(BN$195-LOG('Indicator Data'!R185))/(BN$195-BN$194)*10))),1)</f>
        <v>0</v>
      </c>
      <c r="BO182" s="55">
        <f t="shared" si="265"/>
        <v>0</v>
      </c>
      <c r="BP182" s="56">
        <f>'Indicator Data'!Q185/'Indicator Data'!$CK185</f>
        <v>0</v>
      </c>
      <c r="BQ182" s="56">
        <f>'Indicator Data'!R185/'Indicator Data'!$CK185</f>
        <v>0</v>
      </c>
      <c r="BR182" s="55">
        <f t="shared" si="307"/>
        <v>0</v>
      </c>
      <c r="BS182" s="55">
        <f t="shared" si="308"/>
        <v>0</v>
      </c>
      <c r="BT182" s="55">
        <f t="shared" si="242"/>
        <v>0</v>
      </c>
      <c r="BU182" s="55">
        <f t="shared" si="266"/>
        <v>0</v>
      </c>
      <c r="BV182" s="55">
        <f>ROUND(IF('Indicator Data'!S185=0,0,IF(LOG('Indicator Data'!S185)&gt;BV$195,10,IF(LOG('Indicator Data'!S185)&lt;BV$194,0,10-(BV$195-LOG('Indicator Data'!S185))/(BV$195-BV$194)*10))),1)</f>
        <v>0</v>
      </c>
      <c r="BW182" s="55">
        <f>ROUND(IF('Indicator Data'!T185=0,0,IF(LOG('Indicator Data'!T185)&gt;BW$195,10,IF(LOG('Indicator Data'!T185)&lt;BW$194,0,10-(BW$195-LOG('Indicator Data'!T185))/(BW$195-BW$194)*10))),1)</f>
        <v>0</v>
      </c>
      <c r="BX182" s="55">
        <f t="shared" si="267"/>
        <v>0</v>
      </c>
      <c r="BY182" s="56">
        <f>'Indicator Data'!S185/'Indicator Data'!$CK185</f>
        <v>0</v>
      </c>
      <c r="BZ182" s="56">
        <f>'Indicator Data'!T185/'Indicator Data'!$CK185</f>
        <v>0</v>
      </c>
      <c r="CA182" s="55">
        <f t="shared" si="309"/>
        <v>0</v>
      </c>
      <c r="CB182" s="55">
        <f t="shared" si="310"/>
        <v>0</v>
      </c>
      <c r="CC182" s="55">
        <f t="shared" si="268"/>
        <v>0</v>
      </c>
      <c r="CD182" s="55">
        <f t="shared" si="269"/>
        <v>0</v>
      </c>
      <c r="CE182" s="55">
        <f t="shared" si="270"/>
        <v>0</v>
      </c>
      <c r="CF182" s="55">
        <f>ROUND(IF('Indicator Data'!U185=0,0,IF(LOG('Indicator Data'!U185)&gt;CF$195,10,IF(LOG('Indicator Data'!U185)&lt;CF$194,0,10-(CF$195-LOG('Indicator Data'!U185))/(CF$195-CF$194)*10))),1)</f>
        <v>0</v>
      </c>
      <c r="CG182" s="56">
        <f>'Indicator Data'!U185/'Indicator Data'!$CK185</f>
        <v>0</v>
      </c>
      <c r="CH182" s="55">
        <f t="shared" si="311"/>
        <v>0</v>
      </c>
      <c r="CI182" s="55">
        <f t="shared" si="271"/>
        <v>0</v>
      </c>
      <c r="CJ182" s="55">
        <f>ROUND(IF('Indicator Data'!V185=0,0,IF(LOG('Indicator Data'!V185)&gt;CJ$195,10,IF(LOG('Indicator Data'!V185)&lt;CJ$194,0,10-(CJ$195-LOG('Indicator Data'!V185))/(CJ$195-CJ$194)*10))),1)</f>
        <v>0</v>
      </c>
      <c r="CK182" s="56">
        <f>IF('Indicator Data'!V185/'Indicator Data'!$CK185&gt;1,1,'Indicator Data'!V185/'Indicator Data'!$CK185)</f>
        <v>0</v>
      </c>
      <c r="CL182" s="55">
        <f t="shared" si="312"/>
        <v>0</v>
      </c>
      <c r="CM182" s="55">
        <f t="shared" si="272"/>
        <v>0</v>
      </c>
      <c r="CN182" s="55">
        <f>ROUND(IF('Indicator Data'!W185=0,0,IF(LOG('Indicator Data'!W185)&gt;CN$195,10,IF(LOG('Indicator Data'!W185)&lt;CN$194,0,10-(CN$195-LOG('Indicator Data'!W185))/(CN$195-CN$194)*10))),1)</f>
        <v>0</v>
      </c>
      <c r="CO182" s="56">
        <f>'Indicator Data'!W185/'Indicator Data'!$CK185</f>
        <v>0</v>
      </c>
      <c r="CP182" s="55">
        <f t="shared" si="313"/>
        <v>0</v>
      </c>
      <c r="CQ182" s="55">
        <f t="shared" si="273"/>
        <v>0</v>
      </c>
      <c r="CR182" s="55">
        <f t="shared" si="314"/>
        <v>0</v>
      </c>
      <c r="CS182" s="55">
        <f>IF('Indicator Data'!BZ185="No data","x",ROUND(IF('Indicator Data'!BZ185&gt;CS$195,0,IF('Indicator Data'!BZ185&lt;CS$194,10,(CS$195-'Indicator Data'!BZ185)/(CS$195-CS$194)*10)),1))</f>
        <v>0.4</v>
      </c>
      <c r="CT182" s="55">
        <f>IF('Indicator Data'!CA185="No data","x",ROUND(IF('Indicator Data'!CA185&gt;CT$195,0,IF('Indicator Data'!CA185&lt;CT$194,10,(CT$195-'Indicator Data'!CA185)/(CT$195-CT$194)*10)),1))</f>
        <v>1</v>
      </c>
      <c r="CU182" s="55" t="str">
        <f>IF('Indicator Data'!AC185="No data","x",ROUND(IF('Indicator Data'!AC185&gt;CU$195,0,IF('Indicator Data'!AC185&lt;CU$194,10,(CU$195-'Indicator Data'!AC185)/(CU$195-CU$194)*10)),1))</f>
        <v>x</v>
      </c>
      <c r="CV182" s="55">
        <f t="shared" si="315"/>
        <v>0.7</v>
      </c>
      <c r="CW182" s="55">
        <f>IF('Indicator Data'!X185="No data","x",ROUND(IF(LOG('Indicator Data'!X185)&gt;CW$195,10,IF(LOG('Indicator Data'!X185)&lt;CW$194,0,10-(CW$195-LOG('Indicator Data'!X185))/(CW$195-CW$194)*10)),1))</f>
        <v>6.3</v>
      </c>
      <c r="CX182" s="55">
        <f>IF('Indicator Data'!Y185="No data","x",ROUND(IF('Indicator Data'!Y185&gt;CX$195,10,IF('Indicator Data'!Y185&lt;CX$194,0,10-(CX$195-'Indicator Data'!Y185)/(CX$195-CX$194)*10)),1))</f>
        <v>0</v>
      </c>
      <c r="CY182" s="55">
        <f>IF('Indicator Data'!Z185="No data","x",ROUND(IF('Indicator Data'!Z185&gt;CY$195,10,IF('Indicator Data'!Z185&lt;CY$194,0,10-(CY$195-'Indicator Data'!Z185)/(CY$195-CY$194)*10)),1))</f>
        <v>6.9</v>
      </c>
      <c r="CZ182" s="55">
        <f>IF('Indicator Data'!AA185="No data","x",ROUND(IF('Indicator Data'!AA185&gt;CZ$195,10,IF('Indicator Data'!AA185&lt;CZ$194,0,10-(CZ$195-'Indicator Data'!AA185)/(CZ$195-CZ$194)*10)),1))</f>
        <v>1.1000000000000001</v>
      </c>
      <c r="DA182" s="55">
        <f t="shared" si="274"/>
        <v>3.6</v>
      </c>
      <c r="DB182" s="55">
        <f t="shared" si="275"/>
        <v>2.6</v>
      </c>
      <c r="DC182" s="55">
        <f>IF('Indicator Data'!AF185="No data","x",ROUND(IF('Indicator Data'!AF185&gt;DC$195,10,IF('Indicator Data'!AF185&lt;DC$194,0,10-(DC$195-'Indicator Data'!AF185)/(DC$195-DC$194)*10)),1))</f>
        <v>2.1</v>
      </c>
      <c r="DD182" s="55">
        <f>IF('Indicator Data'!AG185="No data","x",ROUND(IF('Indicator Data'!AG185&gt;DD$195,10,IF('Indicator Data'!AG185&lt;DD$194,0,10-(DD$195-'Indicator Data'!AG185)/(DD$195-DD$194)*10)),1))</f>
        <v>0</v>
      </c>
      <c r="DE182" s="55">
        <f t="shared" si="276"/>
        <v>2.7</v>
      </c>
      <c r="DF182" s="55">
        <f>IF('Indicator Data'!AB185="No data","x",ROUND(IF('Indicator Data'!AB185&gt;DF$195,10,IF('Indicator Data'!AB185&lt;DF$194,0,10-(DF$195-'Indicator Data'!AB185)/(DF$195-DF$194)*10)),1))</f>
        <v>0</v>
      </c>
      <c r="DG182" s="55">
        <f t="shared" si="277"/>
        <v>0.5</v>
      </c>
      <c r="DH182" s="183">
        <f>IF('Indicator Data'!AD185="No data","x",'Indicator Data'!AD185/'Indicator Data'!$CJ185)</f>
        <v>3.7621344520161697E-4</v>
      </c>
      <c r="DI182" s="55">
        <f t="shared" si="278"/>
        <v>6.2</v>
      </c>
      <c r="DJ182" s="55">
        <f>IF('Indicator Data'!AE185="No data","x",ROUND(IF('Indicator Data'!AE185&gt;DJ$195,0,IF('Indicator Data'!AE185&lt;DJ$194,10,(DJ$195-'Indicator Data'!AE185)/(DJ$195-DJ$194)*10)),1))</f>
        <v>2</v>
      </c>
      <c r="DK182" s="55">
        <f t="shared" si="279"/>
        <v>4.0999999999999996</v>
      </c>
      <c r="DL182" s="55">
        <f t="shared" si="280"/>
        <v>2.4</v>
      </c>
      <c r="DM182" s="57">
        <f t="shared" si="316"/>
        <v>3.9</v>
      </c>
      <c r="DN182" s="58">
        <f t="shared" si="317"/>
        <v>3.2</v>
      </c>
      <c r="DO182" s="55">
        <f>ROUND(IF('Indicator Data'!AH185=0,0,IF('Indicator Data'!AH185&gt;DO$195,10,IF('Indicator Data'!AH185&lt;DO$194,0,10-(DO$195-'Indicator Data'!AH185)/(DO$195-DO$194)*10))),1)</f>
        <v>10</v>
      </c>
      <c r="DP182" s="55">
        <f>ROUND(IF('Indicator Data'!AI185=0,0,IF(LOG('Indicator Data'!AI185)&gt;LOG(DP$195),10,IF(LOG('Indicator Data'!AI185)&lt;LOG(DP$194),0,10-(LOG(DP$195)-LOG('Indicator Data'!AI185))/(LOG(DP$195)-LOG(DP$194))*10))),1)</f>
        <v>10</v>
      </c>
      <c r="DQ182" s="57">
        <f t="shared" si="318"/>
        <v>10</v>
      </c>
      <c r="DR182" s="55">
        <f>'Indicator Data'!AJ185</f>
        <v>0</v>
      </c>
      <c r="DS182" s="55">
        <f>'Indicator Data'!AK185</f>
        <v>4</v>
      </c>
      <c r="DT182" s="57">
        <f t="shared" si="319"/>
        <v>7</v>
      </c>
      <c r="DU182" s="58">
        <f t="shared" si="320"/>
        <v>7</v>
      </c>
      <c r="DV182" s="15"/>
      <c r="DW182" s="103"/>
      <c r="DX182" s="4"/>
    </row>
    <row r="183" spans="1:128" x14ac:dyDescent="0.3">
      <c r="A183" s="122" t="str">
        <f>'Indicator Data'!A186</f>
        <v>United Arab Emirates</v>
      </c>
      <c r="B183" s="59" t="str">
        <f>'Indicator Data'!B186</f>
        <v>ARE</v>
      </c>
      <c r="C183" s="55">
        <f>ROUND(IF('Indicator Data'!C186=0,0.1,IF(LOG('Indicator Data'!C186)&gt;C$195,10,IF(LOG('Indicator Data'!C186)&lt;C$194,0,10-(C$195-LOG('Indicator Data'!C186))/(C$195-C$194)*10))),1)</f>
        <v>0.1</v>
      </c>
      <c r="D183" s="55">
        <f>ROUND(IF('Indicator Data'!D186=0,0.1,IF(LOG('Indicator Data'!D186)&gt;D$195,10,IF(LOG('Indicator Data'!D186)&lt;D$194,0,10-(D$195-LOG('Indicator Data'!D186))/(D$195-D$194)*10))),1)</f>
        <v>0.1</v>
      </c>
      <c r="E183" s="55">
        <f t="shared" si="281"/>
        <v>0.1</v>
      </c>
      <c r="F183" s="55">
        <f>IF('Indicator Data'!E186="No data",0.1,(ROUND(IF('Indicator Data'!E186=0,0,IF(LOG('Indicator Data'!E186)&gt;F$195,10,IF(LOG('Indicator Data'!E186)&lt;F$194,0,10-(F$195-LOG('Indicator Data'!E186))/(F$195-F$194)*10))),1)))</f>
        <v>5.7</v>
      </c>
      <c r="G183" s="55">
        <f>ROUND(IF('Indicator Data'!F186=0,0,IF(LOG('Indicator Data'!F186)&gt;G$195,10,IF(LOG('Indicator Data'!F186)&lt;G$194,0,10-(G$195-LOG('Indicator Data'!F186))/(G$195-G$194)*10))),1)</f>
        <v>6.4</v>
      </c>
      <c r="H183" s="55">
        <f>ROUND(IF('Indicator Data'!G186=0,0,IF(LOG('Indicator Data'!G186)&gt;H$195,10,IF(LOG('Indicator Data'!G186)&lt;H$194,0,10-(H$195-LOG('Indicator Data'!G186))/(H$195-H$194)*10))),1)</f>
        <v>2.4</v>
      </c>
      <c r="I183" s="55">
        <f>ROUND(IF('Indicator Data'!H186=0,0,IF(LOG('Indicator Data'!H186)&gt;I$195,10,IF(LOG('Indicator Data'!H186)&lt;I$194,0,10-(I$195-LOG('Indicator Data'!H186))/(I$195-I$194)*10))),1)</f>
        <v>0</v>
      </c>
      <c r="J183" s="55">
        <f t="shared" si="282"/>
        <v>1.3</v>
      </c>
      <c r="K183" s="55">
        <f>ROUND(IF('Indicator Data'!I186=0,0,IF(LOG('Indicator Data'!I186)&gt;K$195,10,IF(LOG('Indicator Data'!I186)&lt;K$194,0,10-(K$195-LOG('Indicator Data'!I186))/(K$195-K$194)*10))),1)</f>
        <v>4.5999999999999996</v>
      </c>
      <c r="L183" s="55">
        <f t="shared" si="283"/>
        <v>3.1</v>
      </c>
      <c r="M183" s="55">
        <f>ROUND(IF('Indicator Data'!J186=0,0,IF(LOG('Indicator Data'!J186)&gt;M$195,10,IF(LOG('Indicator Data'!J186)&lt;M$194,0,10-(M$195-LOG('Indicator Data'!J186))/(M$195-M$194)*10))),1)</f>
        <v>0</v>
      </c>
      <c r="N183" s="56">
        <f>'Indicator Data'!C186/'Indicator Data'!$CK186</f>
        <v>0</v>
      </c>
      <c r="O183" s="56">
        <f>'Indicator Data'!D186/'Indicator Data'!$CK186</f>
        <v>0</v>
      </c>
      <c r="P183" s="56">
        <f>IF(F183=0.1,"x",'Indicator Data'!E186/'Indicator Data'!$CK186)</f>
        <v>2.0101260136102007E-3</v>
      </c>
      <c r="Q183" s="56">
        <f>'Indicator Data'!F186/'Indicator Data'!$CK186</f>
        <v>7.2363038705203564E-6</v>
      </c>
      <c r="R183" s="56">
        <f>'Indicator Data'!G186/'Indicator Data'!$CK186</f>
        <v>1.0065379354782406E-4</v>
      </c>
      <c r="S183" s="56">
        <f>'Indicator Data'!H186/'Indicator Data'!$CK186</f>
        <v>0</v>
      </c>
      <c r="T183" s="56">
        <f>'Indicator Data'!I186/'Indicator Data'!$CK186</f>
        <v>2.1280770011846892E-4</v>
      </c>
      <c r="U183" s="56">
        <f>'Indicator Data'!J186/'Indicator Data'!$CK186</f>
        <v>0</v>
      </c>
      <c r="V183" s="55">
        <f t="shared" si="284"/>
        <v>0</v>
      </c>
      <c r="W183" s="55">
        <f t="shared" si="285"/>
        <v>0</v>
      </c>
      <c r="X183" s="55">
        <f t="shared" si="286"/>
        <v>0</v>
      </c>
      <c r="Y183" s="55">
        <f t="shared" si="287"/>
        <v>1.3</v>
      </c>
      <c r="Z183" s="55">
        <f t="shared" si="288"/>
        <v>7.5</v>
      </c>
      <c r="AA183" s="55">
        <f t="shared" si="289"/>
        <v>0.1</v>
      </c>
      <c r="AB183" s="55">
        <f t="shared" si="290"/>
        <v>0</v>
      </c>
      <c r="AC183" s="55">
        <f t="shared" si="291"/>
        <v>0.1</v>
      </c>
      <c r="AD183" s="55">
        <f t="shared" si="292"/>
        <v>0.2</v>
      </c>
      <c r="AE183" s="55">
        <f t="shared" si="293"/>
        <v>0.2</v>
      </c>
      <c r="AF183" s="55">
        <f t="shared" si="294"/>
        <v>0</v>
      </c>
      <c r="AG183" s="55">
        <f>ROUND(IF('Indicator Data'!K186=0,0,IF('Indicator Data'!K186&gt;AG$195,10,IF('Indicator Data'!K186&lt;AG$194,0,10-(AG$195-'Indicator Data'!K186)/(AG$195-AG$194)*10))),1)</f>
        <v>0</v>
      </c>
      <c r="AH183" s="55">
        <f t="shared" si="295"/>
        <v>0.1</v>
      </c>
      <c r="AI183" s="55">
        <f t="shared" si="296"/>
        <v>0.1</v>
      </c>
      <c r="AJ183" s="55">
        <f t="shared" si="297"/>
        <v>1.3</v>
      </c>
      <c r="AK183" s="55">
        <f t="shared" si="298"/>
        <v>0</v>
      </c>
      <c r="AL183" s="55">
        <f t="shared" si="299"/>
        <v>0.7</v>
      </c>
      <c r="AM183" s="55">
        <f t="shared" si="300"/>
        <v>2.4</v>
      </c>
      <c r="AN183" s="55">
        <f t="shared" si="301"/>
        <v>0</v>
      </c>
      <c r="AO183" s="182">
        <f t="shared" si="302"/>
        <v>0.1</v>
      </c>
      <c r="AP183" s="182">
        <f t="shared" si="255"/>
        <v>3.8</v>
      </c>
      <c r="AQ183" s="182">
        <f t="shared" si="303"/>
        <v>7</v>
      </c>
      <c r="AR183" s="182">
        <f t="shared" si="304"/>
        <v>1.8</v>
      </c>
      <c r="AS183" s="55">
        <f t="shared" si="305"/>
        <v>0</v>
      </c>
      <c r="AT183" s="55">
        <f>IF('Indicator Data'!L186="No data","x",IF('Indicator Data'!CL186&lt;1000,"x",ROUND((IF('Indicator Data'!L186&gt;AT$195,10,IF('Indicator Data'!L186&lt;AT$194,0,10-(AT$195-'Indicator Data'!L186)/(AT$195-AT$194)*10))),1)))</f>
        <v>8.1</v>
      </c>
      <c r="AU183" s="182">
        <f t="shared" si="306"/>
        <v>4.0999999999999996</v>
      </c>
      <c r="AV183" s="55">
        <f>IF('Indicator Data'!M186="No data","x",ROUND(IF('Indicator Data'!M186=0,0,IF(LOG('Indicator Data'!M186)&gt;AV$195,10,IF(LOG('Indicator Data'!M186)&lt;AV$194,0,10-(AV$195-LOG('Indicator Data'!M186))/(AV$195-AV$194)*10))),1))</f>
        <v>8.1</v>
      </c>
      <c r="AW183" s="56">
        <f>IF(AV183="x","x",'Indicator Data'!M186/'Indicator Data'!$CK186)</f>
        <v>0.51435992203339154</v>
      </c>
      <c r="AX183" s="55">
        <f t="shared" si="256"/>
        <v>5.7</v>
      </c>
      <c r="AY183" s="55">
        <f t="shared" si="257"/>
        <v>7.1</v>
      </c>
      <c r="AZ183" s="55" t="str">
        <f>IF('Indicator Data'!N186="No data","x",ROUND(IF('Indicator Data'!N186=0,0,IF(LOG('Indicator Data'!N186)&gt;AZ$195,10,IF(LOG('Indicator Data'!N186)&lt;AZ$194,0,10-(AZ$195-LOG('Indicator Data'!N186))/(AZ$195-AZ$194)*10))),1))</f>
        <v>x</v>
      </c>
      <c r="BA183" s="56" t="str">
        <f>IF(AZ183="x","x",'Indicator Data'!N186/'Indicator Data'!$CK186)</f>
        <v>x</v>
      </c>
      <c r="BB183" s="55" t="str">
        <f t="shared" si="258"/>
        <v>x</v>
      </c>
      <c r="BC183" s="55" t="str">
        <f t="shared" si="259"/>
        <v>x</v>
      </c>
      <c r="BD183" s="55" t="str">
        <f>IF('Indicator Data'!O186="No data","x",ROUND(IF('Indicator Data'!O186=0,0,IF(LOG('Indicator Data'!O186)&gt;BD$195,10,IF(LOG('Indicator Data'!O186)&lt;BD$194,0,10-(BD$195-LOG('Indicator Data'!O186))/(BD$195-BD$194)*10))),1))</f>
        <v>x</v>
      </c>
      <c r="BE183" s="56" t="str">
        <f>IF(BD183="x","x",'Indicator Data'!O186/'Indicator Data'!$CK186)</f>
        <v>x</v>
      </c>
      <c r="BF183" s="55" t="str">
        <f t="shared" si="260"/>
        <v>x</v>
      </c>
      <c r="BG183" s="55" t="str">
        <f t="shared" si="261"/>
        <v>x</v>
      </c>
      <c r="BH183" s="55" t="str">
        <f>IF('Indicator Data'!P186="No data","x",ROUND(IF('Indicator Data'!P186=0,0,IF(LOG('Indicator Data'!P186)&gt;BH$195,10,IF(LOG('Indicator Data'!P186)&lt;BH$194,0,10-(BH$195-LOG('Indicator Data'!P186))/(BH$195-BH$194)*10))),1))</f>
        <v>x</v>
      </c>
      <c r="BI183" s="56" t="str">
        <f>IF(BH183="x","x",'Indicator Data'!P186/'Indicator Data'!$CK186)</f>
        <v>x</v>
      </c>
      <c r="BJ183" s="55" t="str">
        <f t="shared" si="262"/>
        <v>x</v>
      </c>
      <c r="BK183" s="55" t="str">
        <f t="shared" si="263"/>
        <v>x</v>
      </c>
      <c r="BL183" s="55">
        <f t="shared" si="264"/>
        <v>7.1</v>
      </c>
      <c r="BM183" s="55">
        <f>ROUND(IF('Indicator Data'!Q186=0,0,IF(LOG('Indicator Data'!Q186)&gt;BM$195,10,IF(LOG('Indicator Data'!Q186)&lt;BM$194,0,10-(BM$195-LOG('Indicator Data'!Q186))/(BM$195-BM$194)*10))),1)</f>
        <v>0</v>
      </c>
      <c r="BN183" s="55">
        <f>ROUND(IF('Indicator Data'!R186=0,0,IF(LOG('Indicator Data'!R186)&gt;BN$195,10,IF(LOG('Indicator Data'!R186)&lt;BN$194,0,10-(BN$195-LOG('Indicator Data'!R186))/(BN$195-BN$194)*10))),1)</f>
        <v>0</v>
      </c>
      <c r="BO183" s="55">
        <f t="shared" si="265"/>
        <v>0</v>
      </c>
      <c r="BP183" s="56">
        <f>'Indicator Data'!Q186/'Indicator Data'!$CK186</f>
        <v>0</v>
      </c>
      <c r="BQ183" s="56">
        <f>'Indicator Data'!R186/'Indicator Data'!$CK186</f>
        <v>0</v>
      </c>
      <c r="BR183" s="55">
        <f t="shared" si="307"/>
        <v>0</v>
      </c>
      <c r="BS183" s="55">
        <f t="shared" si="308"/>
        <v>0</v>
      </c>
      <c r="BT183" s="55">
        <f t="shared" si="242"/>
        <v>0</v>
      </c>
      <c r="BU183" s="55">
        <f t="shared" si="266"/>
        <v>0</v>
      </c>
      <c r="BV183" s="55">
        <f>ROUND(IF('Indicator Data'!S186=0,0,IF(LOG('Indicator Data'!S186)&gt;BV$195,10,IF(LOG('Indicator Data'!S186)&lt;BV$194,0,10-(BV$195-LOG('Indicator Data'!S186))/(BV$195-BV$194)*10))),1)</f>
        <v>0</v>
      </c>
      <c r="BW183" s="55">
        <f>ROUND(IF('Indicator Data'!T186=0,0,IF(LOG('Indicator Data'!T186)&gt;BW$195,10,IF(LOG('Indicator Data'!T186)&lt;BW$194,0,10-(BW$195-LOG('Indicator Data'!T186))/(BW$195-BW$194)*10))),1)</f>
        <v>0</v>
      </c>
      <c r="BX183" s="55">
        <f t="shared" si="267"/>
        <v>0</v>
      </c>
      <c r="BY183" s="56">
        <f>'Indicator Data'!S186/'Indicator Data'!$CK186</f>
        <v>0</v>
      </c>
      <c r="BZ183" s="56">
        <f>'Indicator Data'!T186/'Indicator Data'!$CK186</f>
        <v>0</v>
      </c>
      <c r="CA183" s="55">
        <f t="shared" si="309"/>
        <v>0</v>
      </c>
      <c r="CB183" s="55">
        <f t="shared" si="310"/>
        <v>0</v>
      </c>
      <c r="CC183" s="55">
        <f t="shared" si="268"/>
        <v>0</v>
      </c>
      <c r="CD183" s="55">
        <f t="shared" si="269"/>
        <v>0</v>
      </c>
      <c r="CE183" s="55">
        <f t="shared" si="270"/>
        <v>0</v>
      </c>
      <c r="CF183" s="55">
        <f>ROUND(IF('Indicator Data'!U186=0,0,IF(LOG('Indicator Data'!U186)&gt;CF$195,10,IF(LOG('Indicator Data'!U186)&lt;CF$194,0,10-(CF$195-LOG('Indicator Data'!U186))/(CF$195-CF$194)*10))),1)</f>
        <v>7.9</v>
      </c>
      <c r="CG183" s="56">
        <f>'Indicator Data'!U186/'Indicator Data'!$CK186</f>
        <v>0.36687995007967372</v>
      </c>
      <c r="CH183" s="55">
        <f t="shared" si="311"/>
        <v>4.0999999999999996</v>
      </c>
      <c r="CI183" s="55">
        <f t="shared" si="271"/>
        <v>6.4</v>
      </c>
      <c r="CJ183" s="55">
        <f>ROUND(IF('Indicator Data'!V186=0,0,IF(LOG('Indicator Data'!V186)&gt;CJ$195,10,IF(LOG('Indicator Data'!V186)&lt;CJ$194,0,10-(CJ$195-LOG('Indicator Data'!V186))/(CJ$195-CJ$194)*10))),1)</f>
        <v>8.3000000000000007</v>
      </c>
      <c r="CK183" s="56">
        <f>IF('Indicator Data'!V186/'Indicator Data'!$CK186&gt;1,1,'Indicator Data'!V186/'Indicator Data'!$CK186)</f>
        <v>0.75609000559919548</v>
      </c>
      <c r="CL183" s="55">
        <f t="shared" si="312"/>
        <v>7.6</v>
      </c>
      <c r="CM183" s="55">
        <f t="shared" si="272"/>
        <v>8</v>
      </c>
      <c r="CN183" s="55">
        <f>ROUND(IF('Indicator Data'!W186=0,0,IF(LOG('Indicator Data'!W186)&gt;CN$195,10,IF(LOG('Indicator Data'!W186)&lt;CN$194,0,10-(CN$195-LOG('Indicator Data'!W186))/(CN$195-CN$194)*10))),1)</f>
        <v>8.4</v>
      </c>
      <c r="CO183" s="56">
        <f>'Indicator Data'!W186/'Indicator Data'!$CK186</f>
        <v>0.82092754147095459</v>
      </c>
      <c r="CP183" s="55">
        <f t="shared" si="313"/>
        <v>8.1999999999999993</v>
      </c>
      <c r="CQ183" s="55">
        <f t="shared" si="273"/>
        <v>8.3000000000000007</v>
      </c>
      <c r="CR183" s="55">
        <f t="shared" si="314"/>
        <v>6.5</v>
      </c>
      <c r="CS183" s="55">
        <f>IF('Indicator Data'!BZ186="No data","x",ROUND(IF('Indicator Data'!BZ186&gt;CS$195,0,IF('Indicator Data'!BZ186&lt;CS$194,10,(CS$195-'Indicator Data'!BZ186)/(CS$195-CS$194)*10)),1))</f>
        <v>0.2</v>
      </c>
      <c r="CT183" s="55">
        <f>IF('Indicator Data'!CA186="No data","x",ROUND(IF('Indicator Data'!CA186&gt;CT$195,0,IF('Indicator Data'!CA186&lt;CT$194,10,(CT$195-'Indicator Data'!CA186)/(CT$195-CT$194)*10)),1))</f>
        <v>0.3</v>
      </c>
      <c r="CU183" s="55" t="str">
        <f>IF('Indicator Data'!AC186="No data","x",ROUND(IF('Indicator Data'!AC186&gt;CU$195,0,IF('Indicator Data'!AC186&lt;CU$194,10,(CU$195-'Indicator Data'!AC186)/(CU$195-CU$194)*10)),1))</f>
        <v>x</v>
      </c>
      <c r="CV183" s="55">
        <f t="shared" si="315"/>
        <v>0.3</v>
      </c>
      <c r="CW183" s="55">
        <f>IF('Indicator Data'!X186="No data","x",ROUND(IF(LOG('Indicator Data'!X186)&gt;CW$195,10,IF(LOG('Indicator Data'!X186)&lt;CW$194,0,10-(CW$195-LOG('Indicator Data'!X186))/(CW$195-CW$194)*10)),1))</f>
        <v>7.1</v>
      </c>
      <c r="CX183" s="55">
        <f>IF('Indicator Data'!Y186="No data","x",ROUND(IF('Indicator Data'!Y186&gt;CX$195,10,IF('Indicator Data'!Y186&lt;CX$194,0,10-(CX$195-'Indicator Data'!Y186)/(CX$195-CX$194)*10)),1))</f>
        <v>3.6</v>
      </c>
      <c r="CY183" s="55">
        <f>IF('Indicator Data'!Z186="No data","x",ROUND(IF('Indicator Data'!Z186&gt;CY$195,10,IF('Indicator Data'!Z186&lt;CY$194,0,10-(CY$195-'Indicator Data'!Z186)/(CY$195-CY$194)*10)),1))</f>
        <v>8.6999999999999993</v>
      </c>
      <c r="CZ183" s="55" t="str">
        <f>IF('Indicator Data'!AA186="No data","x",ROUND(IF('Indicator Data'!AA186&gt;CZ$195,10,IF('Indicator Data'!AA186&lt;CZ$194,0,10-(CZ$195-'Indicator Data'!AA186)/(CZ$195-CZ$194)*10)),1))</f>
        <v>x</v>
      </c>
      <c r="DA183" s="55">
        <f t="shared" si="274"/>
        <v>6.5</v>
      </c>
      <c r="DB183" s="55">
        <f t="shared" si="275"/>
        <v>4.4000000000000004</v>
      </c>
      <c r="DC183" s="55" t="str">
        <f>IF('Indicator Data'!AF186="No data","x",ROUND(IF('Indicator Data'!AF186&gt;DC$195,10,IF('Indicator Data'!AF186&lt;DC$194,0,10-(DC$195-'Indicator Data'!AF186)/(DC$195-DC$194)*10)),1))</f>
        <v>x</v>
      </c>
      <c r="DD183" s="55">
        <f>IF('Indicator Data'!AG186="No data","x",ROUND(IF('Indicator Data'!AG186&gt;DD$195,10,IF('Indicator Data'!AG186&lt;DD$194,0,10-(DD$195-'Indicator Data'!AG186)/(DD$195-DD$194)*10)),1))</f>
        <v>0.1</v>
      </c>
      <c r="DE183" s="55">
        <f t="shared" si="276"/>
        <v>4.9000000000000004</v>
      </c>
      <c r="DF183" s="55">
        <f>IF('Indicator Data'!AB186="No data","x",ROUND(IF('Indicator Data'!AB186&gt;DF$195,10,IF('Indicator Data'!AB186&lt;DF$194,0,10-(DF$195-'Indicator Data'!AB186)/(DF$195-DF$194)*10)),1))</f>
        <v>0</v>
      </c>
      <c r="DG183" s="55">
        <f t="shared" si="277"/>
        <v>0.2</v>
      </c>
      <c r="DH183" s="183">
        <f>IF('Indicator Data'!AD186="No data","x",'Indicator Data'!AD186/'Indicator Data'!$CJ186)</f>
        <v>1.2814049110559657E-4</v>
      </c>
      <c r="DI183" s="55">
        <f t="shared" si="278"/>
        <v>8.6999999999999993</v>
      </c>
      <c r="DJ183" s="55">
        <f>IF('Indicator Data'!AE186="No data","x",ROUND(IF('Indicator Data'!AE186&gt;DJ$195,0,IF('Indicator Data'!AE186&lt;DJ$194,10,(DJ$195-'Indicator Data'!AE186)/(DJ$195-DJ$194)*10)),1))</f>
        <v>0</v>
      </c>
      <c r="DK183" s="55">
        <f t="shared" si="279"/>
        <v>4.4000000000000004</v>
      </c>
      <c r="DL183" s="55">
        <f t="shared" si="280"/>
        <v>3.2</v>
      </c>
      <c r="DM183" s="57">
        <f t="shared" si="316"/>
        <v>5.5</v>
      </c>
      <c r="DN183" s="58">
        <f t="shared" si="317"/>
        <v>4.0999999999999996</v>
      </c>
      <c r="DO183" s="55">
        <f>ROUND(IF('Indicator Data'!AH186=0,0,IF('Indicator Data'!AH186&gt;DO$195,10,IF('Indicator Data'!AH186&lt;DO$194,0,10-(DO$195-'Indicator Data'!AH186)/(DO$195-DO$194)*10))),1)</f>
        <v>0.1</v>
      </c>
      <c r="DP183" s="55">
        <f>ROUND(IF('Indicator Data'!AI186=0,0,IF(LOG('Indicator Data'!AI186)&gt;LOG(DP$195),10,IF(LOG('Indicator Data'!AI186)&lt;LOG(DP$194),0,10-(LOG(DP$195)-LOG('Indicator Data'!AI186))/(LOG(DP$195)-LOG(DP$194))*10))),1)</f>
        <v>0</v>
      </c>
      <c r="DQ183" s="57">
        <f t="shared" si="318"/>
        <v>0.1</v>
      </c>
      <c r="DR183" s="55">
        <f>'Indicator Data'!AJ186</f>
        <v>0</v>
      </c>
      <c r="DS183" s="55">
        <f>'Indicator Data'!AK186</f>
        <v>0</v>
      </c>
      <c r="DT183" s="57">
        <f t="shared" si="319"/>
        <v>0</v>
      </c>
      <c r="DU183" s="58">
        <f t="shared" si="320"/>
        <v>0.1</v>
      </c>
      <c r="DV183" s="15"/>
      <c r="DW183" s="103"/>
      <c r="DX183" s="4"/>
    </row>
    <row r="184" spans="1:128" x14ac:dyDescent="0.3">
      <c r="A184" s="122" t="str">
        <f>'Indicator Data'!A187</f>
        <v>United Kingdom</v>
      </c>
      <c r="B184" s="59" t="str">
        <f>'Indicator Data'!B187</f>
        <v>GBR</v>
      </c>
      <c r="C184" s="55">
        <f>ROUND(IF('Indicator Data'!C187=0,0.1,IF(LOG('Indicator Data'!C187)&gt;C$195,10,IF(LOG('Indicator Data'!C187)&lt;C$194,0,10-(C$195-LOG('Indicator Data'!C187))/(C$195-C$194)*10))),1)</f>
        <v>2</v>
      </c>
      <c r="D184" s="55">
        <f>ROUND(IF('Indicator Data'!D187=0,0.1,IF(LOG('Indicator Data'!D187)&gt;D$195,10,IF(LOG('Indicator Data'!D187)&lt;D$194,0,10-(D$195-LOG('Indicator Data'!D187))/(D$195-D$194)*10))),1)</f>
        <v>0.1</v>
      </c>
      <c r="E184" s="55">
        <f t="shared" si="281"/>
        <v>1.1000000000000001</v>
      </c>
      <c r="F184" s="55">
        <f>IF('Indicator Data'!E187="No data",0.1,(ROUND(IF('Indicator Data'!E187=0,0,IF(LOG('Indicator Data'!E187)&gt;F$195,10,IF(LOG('Indicator Data'!E187)&lt;F$194,0,10-(F$195-LOG('Indicator Data'!E187))/(F$195-F$194)*10))),1)))</f>
        <v>7.2</v>
      </c>
      <c r="G184" s="55">
        <f>ROUND(IF('Indicator Data'!F187=0,0,IF(LOG('Indicator Data'!F187)&gt;G$195,10,IF(LOG('Indicator Data'!F187)&lt;G$194,0,10-(G$195-LOG('Indicator Data'!F187))/(G$195-G$194)*10))),1)</f>
        <v>5.4</v>
      </c>
      <c r="H184" s="55">
        <f>ROUND(IF('Indicator Data'!G187=0,0,IF(LOG('Indicator Data'!G187)&gt;H$195,10,IF(LOG('Indicator Data'!G187)&lt;H$194,0,10-(H$195-LOG('Indicator Data'!G187))/(H$195-H$194)*10))),1)</f>
        <v>0</v>
      </c>
      <c r="I184" s="55">
        <f>ROUND(IF('Indicator Data'!H187=0,0,IF(LOG('Indicator Data'!H187)&gt;I$195,10,IF(LOG('Indicator Data'!H187)&lt;I$194,0,10-(I$195-LOG('Indicator Data'!H187))/(I$195-I$194)*10))),1)</f>
        <v>0</v>
      </c>
      <c r="J184" s="55">
        <f t="shared" si="282"/>
        <v>0</v>
      </c>
      <c r="K184" s="55">
        <f>ROUND(IF('Indicator Data'!I187=0,0,IF(LOG('Indicator Data'!I187)&gt;K$195,10,IF(LOG('Indicator Data'!I187)&lt;K$194,0,10-(K$195-LOG('Indicator Data'!I187))/(K$195-K$194)*10))),1)</f>
        <v>0</v>
      </c>
      <c r="L184" s="55">
        <f t="shared" si="283"/>
        <v>0</v>
      </c>
      <c r="M184" s="55">
        <f>ROUND(IF('Indicator Data'!J187=0,0,IF(LOG('Indicator Data'!J187)&gt;M$195,10,IF(LOG('Indicator Data'!J187)&lt;M$194,0,10-(M$195-LOG('Indicator Data'!J187))/(M$195-M$194)*10))),1)</f>
        <v>0</v>
      </c>
      <c r="N184" s="56">
        <f>'Indicator Data'!C187/'Indicator Data'!$CK187</f>
        <v>1.0048297630725225E-6</v>
      </c>
      <c r="O184" s="56">
        <f>'Indicator Data'!D187/'Indicator Data'!$CK187</f>
        <v>0</v>
      </c>
      <c r="P184" s="56">
        <f>IF(F184=0.1,"x",'Indicator Data'!E187/'Indicator Data'!$CK187)</f>
        <v>1.1879725331972368E-3</v>
      </c>
      <c r="Q184" s="56">
        <f>'Indicator Data'!F187/'Indicator Data'!$CK187</f>
        <v>2.8545761452081927E-7</v>
      </c>
      <c r="R184" s="56">
        <f>'Indicator Data'!G187/'Indicator Data'!$CK187</f>
        <v>0</v>
      </c>
      <c r="S184" s="56">
        <f>'Indicator Data'!H187/'Indicator Data'!$CK187</f>
        <v>0</v>
      </c>
      <c r="T184" s="56">
        <f>'Indicator Data'!I187/'Indicator Data'!$CK187</f>
        <v>0</v>
      </c>
      <c r="U184" s="56">
        <f>'Indicator Data'!J187/'Indicator Data'!$CK187</f>
        <v>0</v>
      </c>
      <c r="V184" s="55">
        <f t="shared" si="284"/>
        <v>0</v>
      </c>
      <c r="W184" s="55">
        <f t="shared" si="285"/>
        <v>0</v>
      </c>
      <c r="X184" s="55">
        <f t="shared" si="286"/>
        <v>0</v>
      </c>
      <c r="Y184" s="55">
        <f t="shared" si="287"/>
        <v>0.8</v>
      </c>
      <c r="Z184" s="55">
        <f t="shared" si="288"/>
        <v>4.3</v>
      </c>
      <c r="AA184" s="55">
        <f t="shared" si="289"/>
        <v>0</v>
      </c>
      <c r="AB184" s="55">
        <f t="shared" si="290"/>
        <v>0</v>
      </c>
      <c r="AC184" s="55">
        <f t="shared" si="291"/>
        <v>0</v>
      </c>
      <c r="AD184" s="55">
        <f t="shared" si="292"/>
        <v>0</v>
      </c>
      <c r="AE184" s="55">
        <f t="shared" si="293"/>
        <v>0</v>
      </c>
      <c r="AF184" s="55">
        <f t="shared" si="294"/>
        <v>0</v>
      </c>
      <c r="AG184" s="55">
        <f>ROUND(IF('Indicator Data'!K187=0,0,IF('Indicator Data'!K187&gt;AG$195,10,IF('Indicator Data'!K187&lt;AG$194,0,10-(AG$195-'Indicator Data'!K187)/(AG$195-AG$194)*10))),1)</f>
        <v>0</v>
      </c>
      <c r="AH184" s="55">
        <f t="shared" si="295"/>
        <v>1</v>
      </c>
      <c r="AI184" s="55">
        <f t="shared" si="296"/>
        <v>0.1</v>
      </c>
      <c r="AJ184" s="55">
        <f t="shared" si="297"/>
        <v>0</v>
      </c>
      <c r="AK184" s="55">
        <f t="shared" si="298"/>
        <v>0</v>
      </c>
      <c r="AL184" s="55">
        <f t="shared" si="299"/>
        <v>0</v>
      </c>
      <c r="AM184" s="55">
        <f t="shared" si="300"/>
        <v>0</v>
      </c>
      <c r="AN184" s="55">
        <f t="shared" si="301"/>
        <v>0</v>
      </c>
      <c r="AO184" s="182">
        <f t="shared" si="302"/>
        <v>0.6</v>
      </c>
      <c r="AP184" s="182">
        <f t="shared" si="255"/>
        <v>4.8</v>
      </c>
      <c r="AQ184" s="182">
        <f t="shared" si="303"/>
        <v>4.9000000000000004</v>
      </c>
      <c r="AR184" s="182">
        <f t="shared" si="304"/>
        <v>0</v>
      </c>
      <c r="AS184" s="55">
        <f t="shared" si="305"/>
        <v>0</v>
      </c>
      <c r="AT184" s="55">
        <f>IF('Indicator Data'!L187="No data","x",IF('Indicator Data'!CL187&lt;1000,"x",ROUND((IF('Indicator Data'!L187&gt;AT$195,10,IF('Indicator Data'!L187&lt;AT$194,0,10-(AT$195-'Indicator Data'!L187)/(AT$195-AT$194)*10))),1)))</f>
        <v>1</v>
      </c>
      <c r="AU184" s="182">
        <f t="shared" si="306"/>
        <v>0.5</v>
      </c>
      <c r="AV184" s="55">
        <f>IF('Indicator Data'!M187="No data","x",ROUND(IF('Indicator Data'!M187=0,0,IF(LOG('Indicator Data'!M187)&gt;AV$195,10,IF(LOG('Indicator Data'!M187)&lt;AV$194,0,10-(AV$195-LOG('Indicator Data'!M187))/(AV$195-AV$194)*10))),1))</f>
        <v>0</v>
      </c>
      <c r="AW184" s="56">
        <f>IF(AV184="x","x",'Indicator Data'!M187/'Indicator Data'!$CK187)</f>
        <v>0</v>
      </c>
      <c r="AX184" s="55">
        <f t="shared" si="256"/>
        <v>0</v>
      </c>
      <c r="AY184" s="55">
        <f t="shared" si="257"/>
        <v>0</v>
      </c>
      <c r="AZ184" s="55" t="str">
        <f>IF('Indicator Data'!N187="No data","x",ROUND(IF('Indicator Data'!N187=0,0,IF(LOG('Indicator Data'!N187)&gt;AZ$195,10,IF(LOG('Indicator Data'!N187)&lt;AZ$194,0,10-(AZ$195-LOG('Indicator Data'!N187))/(AZ$195-AZ$194)*10))),1))</f>
        <v>x</v>
      </c>
      <c r="BA184" s="56" t="str">
        <f>IF(AZ184="x","x",'Indicator Data'!N187/'Indicator Data'!$CK187)</f>
        <v>x</v>
      </c>
      <c r="BB184" s="55" t="str">
        <f t="shared" si="258"/>
        <v>x</v>
      </c>
      <c r="BC184" s="55" t="str">
        <f t="shared" si="259"/>
        <v>x</v>
      </c>
      <c r="BD184" s="55" t="str">
        <f>IF('Indicator Data'!O187="No data","x",ROUND(IF('Indicator Data'!O187=0,0,IF(LOG('Indicator Data'!O187)&gt;BD$195,10,IF(LOG('Indicator Data'!O187)&lt;BD$194,0,10-(BD$195-LOG('Indicator Data'!O187))/(BD$195-BD$194)*10))),1))</f>
        <v>x</v>
      </c>
      <c r="BE184" s="56" t="str">
        <f>IF(BD184="x","x",'Indicator Data'!O187/'Indicator Data'!$CK187)</f>
        <v>x</v>
      </c>
      <c r="BF184" s="55" t="str">
        <f t="shared" si="260"/>
        <v>x</v>
      </c>
      <c r="BG184" s="55" t="str">
        <f t="shared" si="261"/>
        <v>x</v>
      </c>
      <c r="BH184" s="55" t="str">
        <f>IF('Indicator Data'!P187="No data","x",ROUND(IF('Indicator Data'!P187=0,0,IF(LOG('Indicator Data'!P187)&gt;BH$195,10,IF(LOG('Indicator Data'!P187)&lt;BH$194,0,10-(BH$195-LOG('Indicator Data'!P187))/(BH$195-BH$194)*10))),1))</f>
        <v>x</v>
      </c>
      <c r="BI184" s="56" t="str">
        <f>IF(BH184="x","x",'Indicator Data'!P187/'Indicator Data'!$CK187)</f>
        <v>x</v>
      </c>
      <c r="BJ184" s="55" t="str">
        <f t="shared" si="262"/>
        <v>x</v>
      </c>
      <c r="BK184" s="55" t="str">
        <f t="shared" si="263"/>
        <v>x</v>
      </c>
      <c r="BL184" s="55">
        <f t="shared" si="264"/>
        <v>0</v>
      </c>
      <c r="BM184" s="55">
        <f>ROUND(IF('Indicator Data'!Q187=0,0,IF(LOG('Indicator Data'!Q187)&gt;BM$195,10,IF(LOG('Indicator Data'!Q187)&lt;BM$194,0,10-(BM$195-LOG('Indicator Data'!Q187))/(BM$195-BM$194)*10))),1)</f>
        <v>0</v>
      </c>
      <c r="BN184" s="55">
        <f>ROUND(IF('Indicator Data'!R187=0,0,IF(LOG('Indicator Data'!R187)&gt;BN$195,10,IF(LOG('Indicator Data'!R187)&lt;BN$194,0,10-(BN$195-LOG('Indicator Data'!R187))/(BN$195-BN$194)*10))),1)</f>
        <v>0</v>
      </c>
      <c r="BO184" s="55">
        <f t="shared" si="265"/>
        <v>0</v>
      </c>
      <c r="BP184" s="56">
        <f>'Indicator Data'!Q187/'Indicator Data'!$CK187</f>
        <v>0</v>
      </c>
      <c r="BQ184" s="56">
        <f>'Indicator Data'!R187/'Indicator Data'!$CK187</f>
        <v>0</v>
      </c>
      <c r="BR184" s="55">
        <f t="shared" si="307"/>
        <v>0</v>
      </c>
      <c r="BS184" s="55">
        <f t="shared" si="308"/>
        <v>0</v>
      </c>
      <c r="BT184" s="55">
        <f t="shared" si="242"/>
        <v>0</v>
      </c>
      <c r="BU184" s="55">
        <f t="shared" si="266"/>
        <v>0</v>
      </c>
      <c r="BV184" s="55">
        <f>ROUND(IF('Indicator Data'!S187=0,0,IF(LOG('Indicator Data'!S187)&gt;BV$195,10,IF(LOG('Indicator Data'!S187)&lt;BV$194,0,10-(BV$195-LOG('Indicator Data'!S187))/(BV$195-BV$194)*10))),1)</f>
        <v>0</v>
      </c>
      <c r="BW184" s="55">
        <f>ROUND(IF('Indicator Data'!T187=0,0,IF(LOG('Indicator Data'!T187)&gt;BW$195,10,IF(LOG('Indicator Data'!T187)&lt;BW$194,0,10-(BW$195-LOG('Indicator Data'!T187))/(BW$195-BW$194)*10))),1)</f>
        <v>0</v>
      </c>
      <c r="BX184" s="55">
        <f t="shared" si="267"/>
        <v>0</v>
      </c>
      <c r="BY184" s="56">
        <f>'Indicator Data'!S187/'Indicator Data'!$CK187</f>
        <v>0</v>
      </c>
      <c r="BZ184" s="56">
        <f>'Indicator Data'!T187/'Indicator Data'!$CK187</f>
        <v>0</v>
      </c>
      <c r="CA184" s="55">
        <f t="shared" si="309"/>
        <v>0</v>
      </c>
      <c r="CB184" s="55">
        <f t="shared" si="310"/>
        <v>0</v>
      </c>
      <c r="CC184" s="55">
        <f t="shared" si="268"/>
        <v>0</v>
      </c>
      <c r="CD184" s="55">
        <f t="shared" si="269"/>
        <v>0</v>
      </c>
      <c r="CE184" s="55">
        <f t="shared" si="270"/>
        <v>0</v>
      </c>
      <c r="CF184" s="55">
        <f>ROUND(IF('Indicator Data'!U187=0,0,IF(LOG('Indicator Data'!U187)&gt;CF$195,10,IF(LOG('Indicator Data'!U187)&lt;CF$194,0,10-(CF$195-LOG('Indicator Data'!U187))/(CF$195-CF$194)*10))),1)</f>
        <v>0</v>
      </c>
      <c r="CG184" s="56">
        <f>'Indicator Data'!U187/'Indicator Data'!$CK187</f>
        <v>0</v>
      </c>
      <c r="CH184" s="55">
        <f t="shared" si="311"/>
        <v>0</v>
      </c>
      <c r="CI184" s="55">
        <f t="shared" si="271"/>
        <v>0</v>
      </c>
      <c r="CJ184" s="55">
        <f>ROUND(IF('Indicator Data'!V187=0,0,IF(LOG('Indicator Data'!V187)&gt;CJ$195,10,IF(LOG('Indicator Data'!V187)&lt;CJ$194,0,10-(CJ$195-LOG('Indicator Data'!V187))/(CJ$195-CJ$194)*10))),1)</f>
        <v>0</v>
      </c>
      <c r="CK184" s="56">
        <f>IF('Indicator Data'!V187/'Indicator Data'!$CK187&gt;1,1,'Indicator Data'!V187/'Indicator Data'!$CK187)</f>
        <v>0</v>
      </c>
      <c r="CL184" s="55">
        <f t="shared" si="312"/>
        <v>0</v>
      </c>
      <c r="CM184" s="55">
        <f t="shared" si="272"/>
        <v>0</v>
      </c>
      <c r="CN184" s="55">
        <f>ROUND(IF('Indicator Data'!W187=0,0,IF(LOG('Indicator Data'!W187)&gt;CN$195,10,IF(LOG('Indicator Data'!W187)&lt;CN$194,0,10-(CN$195-LOG('Indicator Data'!W187))/(CN$195-CN$194)*10))),1)</f>
        <v>0</v>
      </c>
      <c r="CO184" s="56">
        <f>'Indicator Data'!W187/'Indicator Data'!$CK187</f>
        <v>0</v>
      </c>
      <c r="CP184" s="55">
        <f t="shared" si="313"/>
        <v>0</v>
      </c>
      <c r="CQ184" s="55">
        <f t="shared" si="273"/>
        <v>0</v>
      </c>
      <c r="CR184" s="55">
        <f t="shared" si="314"/>
        <v>0</v>
      </c>
      <c r="CS184" s="55">
        <f>IF('Indicator Data'!BZ187="No data","x",ROUND(IF('Indicator Data'!BZ187&gt;CS$195,0,IF('Indicator Data'!BZ187&lt;CS$194,10,(CS$195-'Indicator Data'!BZ187)/(CS$195-CS$194)*10)),1))</f>
        <v>0.1</v>
      </c>
      <c r="CT184" s="55">
        <f>IF('Indicator Data'!CA187="No data","x",ROUND(IF('Indicator Data'!CA187&gt;CT$195,0,IF('Indicator Data'!CA187&lt;CT$194,10,(CT$195-'Indicator Data'!CA187)/(CT$195-CT$194)*10)),1))</f>
        <v>0</v>
      </c>
      <c r="CU184" s="55" t="str">
        <f>IF('Indicator Data'!AC187="No data","x",ROUND(IF('Indicator Data'!AC187&gt;CU$195,0,IF('Indicator Data'!AC187&lt;CU$194,10,(CU$195-'Indicator Data'!AC187)/(CU$195-CU$194)*10)),1))</f>
        <v>x</v>
      </c>
      <c r="CV184" s="55">
        <f t="shared" si="315"/>
        <v>0.1</v>
      </c>
      <c r="CW184" s="55">
        <f>IF('Indicator Data'!X187="No data","x",ROUND(IF(LOG('Indicator Data'!X187)&gt;CW$195,10,IF(LOG('Indicator Data'!X187)&lt;CW$194,0,10-(CW$195-LOG('Indicator Data'!X187))/(CW$195-CW$194)*10)),1))</f>
        <v>8.1</v>
      </c>
      <c r="CX184" s="55">
        <f>IF('Indicator Data'!Y187="No data","x",ROUND(IF('Indicator Data'!Y187&gt;CX$195,10,IF('Indicator Data'!Y187&lt;CX$194,0,10-(CX$195-'Indicator Data'!Y187)/(CX$195-CX$194)*10)),1))</f>
        <v>1.9</v>
      </c>
      <c r="CY184" s="55">
        <f>IF('Indicator Data'!Z187="No data","x",ROUND(IF('Indicator Data'!Z187&gt;CY$195,10,IF('Indicator Data'!Z187&lt;CY$194,0,10-(CY$195-'Indicator Data'!Z187)/(CY$195-CY$194)*10)),1))</f>
        <v>8.3000000000000007</v>
      </c>
      <c r="CZ184" s="55">
        <f>IF('Indicator Data'!AA187="No data","x",ROUND(IF('Indicator Data'!AA187&gt;CZ$195,10,IF('Indicator Data'!AA187&lt;CZ$194,0,10-(CZ$195-'Indicator Data'!AA187)/(CZ$195-CZ$194)*10)),1))</f>
        <v>0.9</v>
      </c>
      <c r="DA184" s="55">
        <f t="shared" si="274"/>
        <v>4.8</v>
      </c>
      <c r="DB184" s="55">
        <f t="shared" si="275"/>
        <v>3.2</v>
      </c>
      <c r="DC184" s="55" t="str">
        <f>IF('Indicator Data'!AF187="No data","x",ROUND(IF('Indicator Data'!AF187&gt;DC$195,10,IF('Indicator Data'!AF187&lt;DC$194,0,10-(DC$195-'Indicator Data'!AF187)/(DC$195-DC$194)*10)),1))</f>
        <v>x</v>
      </c>
      <c r="DD184" s="55">
        <f>IF('Indicator Data'!AG187="No data","x",ROUND(IF('Indicator Data'!AG187&gt;DD$195,10,IF('Indicator Data'!AG187&lt;DD$194,0,10-(DD$195-'Indicator Data'!AG187)/(DD$195-DD$194)*10)),1))</f>
        <v>0.6</v>
      </c>
      <c r="DE184" s="55">
        <f t="shared" si="276"/>
        <v>4</v>
      </c>
      <c r="DF184" s="55">
        <f>IF('Indicator Data'!AB187="No data","x",ROUND(IF('Indicator Data'!AB187&gt;DF$195,10,IF('Indicator Data'!AB187&lt;DF$194,0,10-(DF$195-'Indicator Data'!AB187)/(DF$195-DF$194)*10)),1))</f>
        <v>0</v>
      </c>
      <c r="DG184" s="55">
        <f t="shared" si="277"/>
        <v>0</v>
      </c>
      <c r="DH184" s="183">
        <f>IF('Indicator Data'!AD187="No data","x",'Indicator Data'!AD187/'Indicator Data'!$CJ187)</f>
        <v>4.7257402510857333E-4</v>
      </c>
      <c r="DI184" s="55">
        <f t="shared" si="278"/>
        <v>5.3</v>
      </c>
      <c r="DJ184" s="55">
        <f>IF('Indicator Data'!AE187="No data","x",ROUND(IF('Indicator Data'!AE187&gt;DJ$195,0,IF('Indicator Data'!AE187&lt;DJ$194,10,(DJ$195-'Indicator Data'!AE187)/(DJ$195-DJ$194)*10)),1))</f>
        <v>0</v>
      </c>
      <c r="DK184" s="55">
        <f t="shared" si="279"/>
        <v>2.7</v>
      </c>
      <c r="DL184" s="55">
        <f t="shared" si="280"/>
        <v>2.2000000000000002</v>
      </c>
      <c r="DM184" s="57">
        <f t="shared" si="316"/>
        <v>1.5</v>
      </c>
      <c r="DN184" s="58">
        <f t="shared" si="317"/>
        <v>2.2999999999999998</v>
      </c>
      <c r="DO184" s="55">
        <f>ROUND(IF('Indicator Data'!AH187=0,0,IF('Indicator Data'!AH187&gt;DO$195,10,IF('Indicator Data'!AH187&lt;DO$194,0,10-(DO$195-'Indicator Data'!AH187)/(DO$195-DO$194)*10))),1)</f>
        <v>1.2</v>
      </c>
      <c r="DP184" s="55">
        <f>ROUND(IF('Indicator Data'!AI187=0,0,IF(LOG('Indicator Data'!AI187)&gt;LOG(DP$195),10,IF(LOG('Indicator Data'!AI187)&lt;LOG(DP$194),0,10-(LOG(DP$195)-LOG('Indicator Data'!AI187))/(LOG(DP$195)-LOG(DP$194))*10))),1)</f>
        <v>2.8</v>
      </c>
      <c r="DQ184" s="57">
        <f t="shared" si="318"/>
        <v>2</v>
      </c>
      <c r="DR184" s="55">
        <f>'Indicator Data'!AJ187</f>
        <v>0</v>
      </c>
      <c r="DS184" s="55">
        <f>'Indicator Data'!AK187</f>
        <v>0</v>
      </c>
      <c r="DT184" s="57">
        <f t="shared" si="319"/>
        <v>0</v>
      </c>
      <c r="DU184" s="58">
        <f t="shared" si="320"/>
        <v>1.4</v>
      </c>
      <c r="DV184" s="15"/>
      <c r="DW184" s="103"/>
      <c r="DX184" s="4"/>
    </row>
    <row r="185" spans="1:128" x14ac:dyDescent="0.3">
      <c r="A185" s="122" t="str">
        <f>'Indicator Data'!A188</f>
        <v>United States of America</v>
      </c>
      <c r="B185" s="59" t="str">
        <f>'Indicator Data'!B188</f>
        <v>USA</v>
      </c>
      <c r="C185" s="55">
        <f>ROUND(IF('Indicator Data'!C188=0,0.1,IF(LOG('Indicator Data'!C188)&gt;C$195,10,IF(LOG('Indicator Data'!C188)&lt;C$194,0,10-(C$195-LOG('Indicator Data'!C188))/(C$195-C$194)*10))),1)</f>
        <v>10</v>
      </c>
      <c r="D185" s="55">
        <f>ROUND(IF('Indicator Data'!D188=0,0.1,IF(LOG('Indicator Data'!D188)&gt;D$195,10,IF(LOG('Indicator Data'!D188)&lt;D$194,0,10-(D$195-LOG('Indicator Data'!D188))/(D$195-D$194)*10))),1)</f>
        <v>10</v>
      </c>
      <c r="E185" s="55">
        <f t="shared" si="281"/>
        <v>10</v>
      </c>
      <c r="F185" s="55">
        <f>IF('Indicator Data'!E188="No data",0.1,(ROUND(IF('Indicator Data'!E188=0,0,IF(LOG('Indicator Data'!E188)&gt;F$195,10,IF(LOG('Indicator Data'!E188)&lt;F$194,0,10-(F$195-LOG('Indicator Data'!E188))/(F$195-F$194)*10))),1)))</f>
        <v>9</v>
      </c>
      <c r="G185" s="55">
        <f>ROUND(IF('Indicator Data'!F188=0,0,IF(LOG('Indicator Data'!F188)&gt;G$195,10,IF(LOG('Indicator Data'!F188)&lt;G$194,0,10-(G$195-LOG('Indicator Data'!F188))/(G$195-G$194)*10))),1)</f>
        <v>8.6</v>
      </c>
      <c r="H185" s="55">
        <f>ROUND(IF('Indicator Data'!G188=0,0,IF(LOG('Indicator Data'!G188)&gt;H$195,10,IF(LOG('Indicator Data'!G188)&lt;H$194,0,10-(H$195-LOG('Indicator Data'!G188))/(H$195-H$194)*10))),1)</f>
        <v>10</v>
      </c>
      <c r="I185" s="55">
        <f>ROUND(IF('Indicator Data'!H188=0,0,IF(LOG('Indicator Data'!H188)&gt;I$195,10,IF(LOG('Indicator Data'!H188)&lt;I$194,0,10-(I$195-LOG('Indicator Data'!H188))/(I$195-I$194)*10))),1)</f>
        <v>10</v>
      </c>
      <c r="J185" s="55">
        <f t="shared" si="282"/>
        <v>10</v>
      </c>
      <c r="K185" s="55">
        <f>ROUND(IF('Indicator Data'!I188=0,0,IF(LOG('Indicator Data'!I188)&gt;K$195,10,IF(LOG('Indicator Data'!I188)&lt;K$194,0,10-(K$195-LOG('Indicator Data'!I188))/(K$195-K$194)*10))),1)</f>
        <v>9.5</v>
      </c>
      <c r="L185" s="55">
        <f t="shared" si="283"/>
        <v>9.8000000000000007</v>
      </c>
      <c r="M185" s="55">
        <f>ROUND(IF('Indicator Data'!J188=0,0,IF(LOG('Indicator Data'!J188)&gt;M$195,10,IF(LOG('Indicator Data'!J188)&lt;M$194,0,10-(M$195-LOG('Indicator Data'!J188))/(M$195-M$194)*10))),1)</f>
        <v>0</v>
      </c>
      <c r="N185" s="56">
        <f>'Indicator Data'!C188/'Indicator Data'!$CK188</f>
        <v>3.9042629350658653E-4</v>
      </c>
      <c r="O185" s="56">
        <f>'Indicator Data'!D188/'Indicator Data'!$CK188</f>
        <v>1.7680990961183694E-4</v>
      </c>
      <c r="P185" s="56">
        <f>IF(F185=0.1,"x",'Indicator Data'!E188/'Indicator Data'!$CK188)</f>
        <v>1.2009585312001401E-3</v>
      </c>
      <c r="Q185" s="56">
        <f>'Indicator Data'!F188/'Indicator Data'!$CK188</f>
        <v>4.3006169095473097E-6</v>
      </c>
      <c r="R185" s="56">
        <f>'Indicator Data'!G188/'Indicator Data'!$CK188</f>
        <v>3.2943957544131937E-3</v>
      </c>
      <c r="S185" s="56">
        <f>'Indicator Data'!H188/'Indicator Data'!$CK188</f>
        <v>3.0597847962802077E-4</v>
      </c>
      <c r="T185" s="56">
        <f>'Indicator Data'!I188/'Indicator Data'!$CK188</f>
        <v>1.8186310503803622E-3</v>
      </c>
      <c r="U185" s="56">
        <f>'Indicator Data'!J188/'Indicator Data'!$CK188</f>
        <v>0</v>
      </c>
      <c r="V185" s="55">
        <f t="shared" si="284"/>
        <v>2</v>
      </c>
      <c r="W185" s="55">
        <f t="shared" si="285"/>
        <v>1.8</v>
      </c>
      <c r="X185" s="55">
        <f t="shared" si="286"/>
        <v>1.9</v>
      </c>
      <c r="Y185" s="55">
        <f t="shared" si="287"/>
        <v>0.8</v>
      </c>
      <c r="Z185" s="55">
        <f t="shared" si="288"/>
        <v>7</v>
      </c>
      <c r="AA185" s="55">
        <f t="shared" si="289"/>
        <v>1.8</v>
      </c>
      <c r="AB185" s="55">
        <f t="shared" si="290"/>
        <v>0.6</v>
      </c>
      <c r="AC185" s="55">
        <f t="shared" si="291"/>
        <v>1.2</v>
      </c>
      <c r="AD185" s="55">
        <f t="shared" si="292"/>
        <v>1.8</v>
      </c>
      <c r="AE185" s="55">
        <f t="shared" si="293"/>
        <v>1.5</v>
      </c>
      <c r="AF185" s="55">
        <f t="shared" si="294"/>
        <v>0</v>
      </c>
      <c r="AG185" s="55">
        <f>ROUND(IF('Indicator Data'!K188=0,0,IF('Indicator Data'!K188&gt;AG$195,10,IF('Indicator Data'!K188&lt;AG$194,0,10-(AG$195-'Indicator Data'!K188)/(AG$195-AG$194)*10))),1)</f>
        <v>10</v>
      </c>
      <c r="AH185" s="55">
        <f t="shared" si="295"/>
        <v>6</v>
      </c>
      <c r="AI185" s="55">
        <f t="shared" si="296"/>
        <v>5.9</v>
      </c>
      <c r="AJ185" s="55">
        <f t="shared" si="297"/>
        <v>5.9</v>
      </c>
      <c r="AK185" s="55">
        <f t="shared" si="298"/>
        <v>5.3</v>
      </c>
      <c r="AL185" s="55">
        <f t="shared" si="299"/>
        <v>5.6</v>
      </c>
      <c r="AM185" s="55">
        <f t="shared" si="300"/>
        <v>5.7</v>
      </c>
      <c r="AN185" s="55">
        <f t="shared" si="301"/>
        <v>0</v>
      </c>
      <c r="AO185" s="182">
        <f t="shared" si="302"/>
        <v>7.9</v>
      </c>
      <c r="AP185" s="182">
        <f t="shared" si="255"/>
        <v>6.4</v>
      </c>
      <c r="AQ185" s="182">
        <f t="shared" si="303"/>
        <v>7.9</v>
      </c>
      <c r="AR185" s="182">
        <f t="shared" si="304"/>
        <v>7.6</v>
      </c>
      <c r="AS185" s="55">
        <f t="shared" si="305"/>
        <v>5</v>
      </c>
      <c r="AT185" s="55">
        <f>IF('Indicator Data'!L188="No data","x",IF('Indicator Data'!CL188&lt;1000,"x",ROUND((IF('Indicator Data'!L188&gt;AT$195,10,IF('Indicator Data'!L188&lt;AT$194,0,10-(AT$195-'Indicator Data'!L188)/(AT$195-AT$194)*10))),1)))</f>
        <v>4</v>
      </c>
      <c r="AU185" s="182">
        <f t="shared" si="306"/>
        <v>4.5</v>
      </c>
      <c r="AV185" s="55" t="str">
        <f>IF('Indicator Data'!M188="No data","x",ROUND(IF('Indicator Data'!M188=0,0,IF(LOG('Indicator Data'!M188)&gt;AV$195,10,IF(LOG('Indicator Data'!M188)&lt;AV$194,0,10-(AV$195-LOG('Indicator Data'!M188))/(AV$195-AV$194)*10))),1))</f>
        <v>x</v>
      </c>
      <c r="AW185" s="56" t="str">
        <f>IF(AV185="x","x",'Indicator Data'!M188/'Indicator Data'!$CK188)</f>
        <v>x</v>
      </c>
      <c r="AX185" s="55" t="str">
        <f t="shared" si="256"/>
        <v>x</v>
      </c>
      <c r="AY185" s="55" t="str">
        <f t="shared" si="257"/>
        <v>x</v>
      </c>
      <c r="AZ185" s="55" t="str">
        <f>IF('Indicator Data'!N188="No data","x",ROUND(IF('Indicator Data'!N188=0,0,IF(LOG('Indicator Data'!N188)&gt;AZ$195,10,IF(LOG('Indicator Data'!N188)&lt;AZ$194,0,10-(AZ$195-LOG('Indicator Data'!N188))/(AZ$195-AZ$194)*10))),1))</f>
        <v>x</v>
      </c>
      <c r="BA185" s="56" t="str">
        <f>IF(AZ185="x","x",'Indicator Data'!N188/'Indicator Data'!$CK188)</f>
        <v>x</v>
      </c>
      <c r="BB185" s="55" t="str">
        <f t="shared" si="258"/>
        <v>x</v>
      </c>
      <c r="BC185" s="55" t="str">
        <f t="shared" si="259"/>
        <v>x</v>
      </c>
      <c r="BD185" s="55" t="str">
        <f>IF('Indicator Data'!O188="No data","x",ROUND(IF('Indicator Data'!O188=0,0,IF(LOG('Indicator Data'!O188)&gt;BD$195,10,IF(LOG('Indicator Data'!O188)&lt;BD$194,0,10-(BD$195-LOG('Indicator Data'!O188))/(BD$195-BD$194)*10))),1))</f>
        <v>x</v>
      </c>
      <c r="BE185" s="56" t="str">
        <f>IF(BD185="x","x",'Indicator Data'!O188/'Indicator Data'!$CK188)</f>
        <v>x</v>
      </c>
      <c r="BF185" s="55" t="str">
        <f t="shared" si="260"/>
        <v>x</v>
      </c>
      <c r="BG185" s="55" t="str">
        <f t="shared" si="261"/>
        <v>x</v>
      </c>
      <c r="BH185" s="55" t="str">
        <f>IF('Indicator Data'!P188="No data","x",ROUND(IF('Indicator Data'!P188=0,0,IF(LOG('Indicator Data'!P188)&gt;BH$195,10,IF(LOG('Indicator Data'!P188)&lt;BH$194,0,10-(BH$195-LOG('Indicator Data'!P188))/(BH$195-BH$194)*10))),1))</f>
        <v>x</v>
      </c>
      <c r="BI185" s="56" t="str">
        <f>IF(BH185="x","x",'Indicator Data'!P188/'Indicator Data'!$CK188)</f>
        <v>x</v>
      </c>
      <c r="BJ185" s="55" t="str">
        <f t="shared" si="262"/>
        <v>x</v>
      </c>
      <c r="BK185" s="55" t="str">
        <f t="shared" si="263"/>
        <v>x</v>
      </c>
      <c r="BL185" s="55" t="str">
        <f t="shared" si="264"/>
        <v>x</v>
      </c>
      <c r="BM185" s="55">
        <f>ROUND(IF('Indicator Data'!Q188=0,0,IF(LOG('Indicator Data'!Q188)&gt;BM$195,10,IF(LOG('Indicator Data'!Q188)&lt;BM$194,0,10-(BM$195-LOG('Indicator Data'!Q188))/(BM$195-BM$194)*10))),1)</f>
        <v>0</v>
      </c>
      <c r="BN185" s="55">
        <f>ROUND(IF('Indicator Data'!R188=0,0,IF(LOG('Indicator Data'!R188)&gt;BN$195,10,IF(LOG('Indicator Data'!R188)&lt;BN$194,0,10-(BN$195-LOG('Indicator Data'!R188))/(BN$195-BN$194)*10))),1)</f>
        <v>0</v>
      </c>
      <c r="BO185" s="55">
        <f t="shared" si="265"/>
        <v>0</v>
      </c>
      <c r="BP185" s="56">
        <f>'Indicator Data'!Q188/'Indicator Data'!$CK188</f>
        <v>0</v>
      </c>
      <c r="BQ185" s="56">
        <f>'Indicator Data'!R188/'Indicator Data'!$CK188</f>
        <v>0</v>
      </c>
      <c r="BR185" s="55">
        <f t="shared" si="307"/>
        <v>0</v>
      </c>
      <c r="BS185" s="55">
        <f t="shared" si="308"/>
        <v>0</v>
      </c>
      <c r="BT185" s="55">
        <f t="shared" si="242"/>
        <v>0</v>
      </c>
      <c r="BU185" s="55">
        <f t="shared" si="266"/>
        <v>0</v>
      </c>
      <c r="BV185" s="55">
        <f>ROUND(IF('Indicator Data'!S188=0,0,IF(LOG('Indicator Data'!S188)&gt;BV$195,10,IF(LOG('Indicator Data'!S188)&lt;BV$194,0,10-(BV$195-LOG('Indicator Data'!S188))/(BV$195-BV$194)*10))),1)</f>
        <v>0</v>
      </c>
      <c r="BW185" s="55">
        <f>ROUND(IF('Indicator Data'!T188=0,0,IF(LOG('Indicator Data'!T188)&gt;BW$195,10,IF(LOG('Indicator Data'!T188)&lt;BW$194,0,10-(BW$195-LOG('Indicator Data'!T188))/(BW$195-BW$194)*10))),1)</f>
        <v>0</v>
      </c>
      <c r="BX185" s="55">
        <f t="shared" si="267"/>
        <v>0</v>
      </c>
      <c r="BY185" s="56">
        <f>'Indicator Data'!S188/'Indicator Data'!$CK188</f>
        <v>0</v>
      </c>
      <c r="BZ185" s="56">
        <f>'Indicator Data'!T188/'Indicator Data'!$CK188</f>
        <v>0</v>
      </c>
      <c r="CA185" s="55">
        <f t="shared" si="309"/>
        <v>0</v>
      </c>
      <c r="CB185" s="55">
        <f t="shared" si="310"/>
        <v>0</v>
      </c>
      <c r="CC185" s="55">
        <f t="shared" si="268"/>
        <v>0</v>
      </c>
      <c r="CD185" s="55">
        <f t="shared" si="269"/>
        <v>0</v>
      </c>
      <c r="CE185" s="55">
        <f t="shared" si="270"/>
        <v>0</v>
      </c>
      <c r="CF185" s="55">
        <f>ROUND(IF('Indicator Data'!U188=0,0,IF(LOG('Indicator Data'!U188)&gt;CF$195,10,IF(LOG('Indicator Data'!U188)&lt;CF$194,0,10-(CF$195-LOG('Indicator Data'!U188))/(CF$195-CF$194)*10))),1)</f>
        <v>9.6</v>
      </c>
      <c r="CG185" s="56">
        <f>'Indicator Data'!U188/'Indicator Data'!$CK188</f>
        <v>0.16321460715732239</v>
      </c>
      <c r="CH185" s="55">
        <f t="shared" si="311"/>
        <v>1.8</v>
      </c>
      <c r="CI185" s="55">
        <f t="shared" si="271"/>
        <v>7.4</v>
      </c>
      <c r="CJ185" s="55">
        <f>ROUND(IF('Indicator Data'!V188=0,0,IF(LOG('Indicator Data'!V188)&gt;CJ$195,10,IF(LOG('Indicator Data'!V188)&lt;CJ$194,0,10-(CJ$195-LOG('Indicator Data'!V188))/(CJ$195-CJ$194)*10))),1)</f>
        <v>10</v>
      </c>
      <c r="CK185" s="56">
        <f>IF('Indicator Data'!V188/'Indicator Data'!$CK188&gt;1,1,'Indicator Data'!V188/'Indicator Data'!$CK188)</f>
        <v>0.52064462893364283</v>
      </c>
      <c r="CL185" s="55">
        <f t="shared" si="312"/>
        <v>5.2</v>
      </c>
      <c r="CM185" s="55">
        <f t="shared" si="272"/>
        <v>8.5</v>
      </c>
      <c r="CN185" s="55">
        <f>ROUND(IF('Indicator Data'!W188=0,0,IF(LOG('Indicator Data'!W188)&gt;CN$195,10,IF(LOG('Indicator Data'!W188)&lt;CN$194,0,10-(CN$195-LOG('Indicator Data'!W188))/(CN$195-CN$194)*10))),1)</f>
        <v>9.3000000000000007</v>
      </c>
      <c r="CO185" s="56">
        <f>'Indicator Data'!W188/'Indicator Data'!$CK188</f>
        <v>0.10865171208729506</v>
      </c>
      <c r="CP185" s="55">
        <f t="shared" si="313"/>
        <v>1.1000000000000001</v>
      </c>
      <c r="CQ185" s="55">
        <f t="shared" si="273"/>
        <v>6.9</v>
      </c>
      <c r="CR185" s="55">
        <f t="shared" si="314"/>
        <v>6.5</v>
      </c>
      <c r="CS185" s="55">
        <f>IF('Indicator Data'!BZ188="No data","x",ROUND(IF('Indicator Data'!BZ188&gt;CS$195,0,IF('Indicator Data'!BZ188&lt;CS$194,10,(CS$195-'Indicator Data'!BZ188)/(CS$195-CS$194)*10)),1))</f>
        <v>0</v>
      </c>
      <c r="CT185" s="55">
        <f>IF('Indicator Data'!CA188="No data","x",ROUND(IF('Indicator Data'!CA188&gt;CT$195,0,IF('Indicator Data'!CA188&lt;CT$194,10,(CT$195-'Indicator Data'!CA188)/(CT$195-CT$194)*10)),1))</f>
        <v>0.1</v>
      </c>
      <c r="CU185" s="55" t="str">
        <f>IF('Indicator Data'!AC188="No data","x",ROUND(IF('Indicator Data'!AC188&gt;CU$195,0,IF('Indicator Data'!AC188&lt;CU$194,10,(CU$195-'Indicator Data'!AC188)/(CU$195-CU$194)*10)),1))</f>
        <v>x</v>
      </c>
      <c r="CV185" s="55">
        <f t="shared" si="315"/>
        <v>0.1</v>
      </c>
      <c r="CW185" s="55">
        <f>IF('Indicator Data'!X188="No data","x",ROUND(IF(LOG('Indicator Data'!X188)&gt;CW$195,10,IF(LOG('Indicator Data'!X188)&lt;CW$194,0,10-(CW$195-LOG('Indicator Data'!X188))/(CW$195-CW$194)*10)),1))</f>
        <v>5.2</v>
      </c>
      <c r="CX185" s="55">
        <f>IF('Indicator Data'!Y188="No data","x",ROUND(IF('Indicator Data'!Y188&gt;CX$195,10,IF('Indicator Data'!Y188&lt;CX$194,0,10-(CX$195-'Indicator Data'!Y188)/(CX$195-CX$194)*10)),1))</f>
        <v>1.7</v>
      </c>
      <c r="CY185" s="55">
        <f>IF('Indicator Data'!Z188="No data","x",ROUND(IF('Indicator Data'!Z188&gt;CY$195,10,IF('Indicator Data'!Z188&lt;CY$194,0,10-(CY$195-'Indicator Data'!Z188)/(CY$195-CY$194)*10)),1))</f>
        <v>8.1999999999999993</v>
      </c>
      <c r="CZ185" s="55">
        <f>IF('Indicator Data'!AA188="No data","x",ROUND(IF('Indicator Data'!AA188&gt;CZ$195,10,IF('Indicator Data'!AA188&lt;CZ$194,0,10-(CZ$195-'Indicator Data'!AA188)/(CZ$195-CZ$194)*10)),1))</f>
        <v>1.4</v>
      </c>
      <c r="DA185" s="55">
        <f t="shared" si="274"/>
        <v>4.0999999999999996</v>
      </c>
      <c r="DB185" s="55">
        <f t="shared" si="275"/>
        <v>2.8</v>
      </c>
      <c r="DC185" s="55" t="str">
        <f>IF('Indicator Data'!AF188="No data","x",ROUND(IF('Indicator Data'!AF188&gt;DC$195,10,IF('Indicator Data'!AF188&lt;DC$194,0,10-(DC$195-'Indicator Data'!AF188)/(DC$195-DC$194)*10)),1))</f>
        <v>x</v>
      </c>
      <c r="DD185" s="55">
        <f>IF('Indicator Data'!AG188="No data","x",ROUND(IF('Indicator Data'!AG188&gt;DD$195,10,IF('Indicator Data'!AG188&lt;DD$194,0,10-(DD$195-'Indicator Data'!AG188)/(DD$195-DD$194)*10)),1))</f>
        <v>0.6</v>
      </c>
      <c r="DE185" s="55">
        <f t="shared" si="276"/>
        <v>3.4</v>
      </c>
      <c r="DF185" s="55">
        <f>IF('Indicator Data'!AB188="No data","x",ROUND(IF('Indicator Data'!AB188&gt;DF$195,10,IF('Indicator Data'!AB188&lt;DF$194,0,10-(DF$195-'Indicator Data'!AB188)/(DF$195-DF$194)*10)),1))</f>
        <v>0</v>
      </c>
      <c r="DG185" s="55">
        <f t="shared" si="277"/>
        <v>0</v>
      </c>
      <c r="DH185" s="183">
        <f>IF('Indicator Data'!AD188="No data","x",'Indicator Data'!AD188/'Indicator Data'!$CJ188)</f>
        <v>5.4774602422901256E-4</v>
      </c>
      <c r="DI185" s="55">
        <f t="shared" si="278"/>
        <v>4.5</v>
      </c>
      <c r="DJ185" s="55">
        <f>IF('Indicator Data'!AE188="No data","x",ROUND(IF('Indicator Data'!AE188&gt;DJ$195,0,IF('Indicator Data'!AE188&lt;DJ$194,10,(DJ$195-'Indicator Data'!AE188)/(DJ$195-DJ$194)*10)),1))</f>
        <v>0</v>
      </c>
      <c r="DK185" s="55">
        <f t="shared" si="279"/>
        <v>2.2999999999999998</v>
      </c>
      <c r="DL185" s="55">
        <f t="shared" si="280"/>
        <v>1.9</v>
      </c>
      <c r="DM185" s="57">
        <f t="shared" si="316"/>
        <v>4</v>
      </c>
      <c r="DN185" s="58">
        <f t="shared" si="317"/>
        <v>6.6</v>
      </c>
      <c r="DO185" s="55">
        <f>ROUND(IF('Indicator Data'!AH188=0,0,IF('Indicator Data'!AH188&gt;DO$195,10,IF('Indicator Data'!AH188&lt;DO$194,0,10-(DO$195-'Indicator Data'!AH188)/(DO$195-DO$194)*10))),1)</f>
        <v>9.3000000000000007</v>
      </c>
      <c r="DP185" s="55">
        <f>ROUND(IF('Indicator Data'!AI188=0,0,IF(LOG('Indicator Data'!AI188)&gt;LOG(DP$195),10,IF(LOG('Indicator Data'!AI188)&lt;LOG(DP$194),0,10-(LOG(DP$195)-LOG('Indicator Data'!AI188))/(LOG(DP$195)-LOG(DP$194))*10))),1)</f>
        <v>9.8000000000000007</v>
      </c>
      <c r="DQ185" s="57">
        <f t="shared" si="318"/>
        <v>9.6</v>
      </c>
      <c r="DR185" s="55">
        <f>'Indicator Data'!AJ188</f>
        <v>0</v>
      </c>
      <c r="DS185" s="55">
        <f>'Indicator Data'!AK188</f>
        <v>0</v>
      </c>
      <c r="DT185" s="57">
        <f t="shared" si="319"/>
        <v>0</v>
      </c>
      <c r="DU185" s="58">
        <f t="shared" si="320"/>
        <v>6.7</v>
      </c>
      <c r="DV185" s="15"/>
      <c r="DW185" s="103"/>
      <c r="DX185" s="4"/>
    </row>
    <row r="186" spans="1:128" x14ac:dyDescent="0.3">
      <c r="A186" s="122" t="str">
        <f>'Indicator Data'!A189</f>
        <v>Uruguay</v>
      </c>
      <c r="B186" s="59" t="str">
        <f>'Indicator Data'!B189</f>
        <v>URY</v>
      </c>
      <c r="C186" s="55">
        <f>ROUND(IF('Indicator Data'!C189=0,0.1,IF(LOG('Indicator Data'!C189)&gt;C$195,10,IF(LOG('Indicator Data'!C189)&lt;C$194,0,10-(C$195-LOG('Indicator Data'!C189))/(C$195-C$194)*10))),1)</f>
        <v>1.1000000000000001</v>
      </c>
      <c r="D186" s="55">
        <f>ROUND(IF('Indicator Data'!D189=0,0.1,IF(LOG('Indicator Data'!D189)&gt;D$195,10,IF(LOG('Indicator Data'!D189)&lt;D$194,0,10-(D$195-LOG('Indicator Data'!D189))/(D$195-D$194)*10))),1)</f>
        <v>0.1</v>
      </c>
      <c r="E186" s="55">
        <f t="shared" si="281"/>
        <v>0.6</v>
      </c>
      <c r="F186" s="55">
        <f>IF('Indicator Data'!E189="No data",0.1,(ROUND(IF('Indicator Data'!E189=0,0,IF(LOG('Indicator Data'!E189)&gt;F$195,10,IF(LOG('Indicator Data'!E189)&lt;F$194,0,10-(F$195-LOG('Indicator Data'!E189))/(F$195-F$194)*10))),1)))</f>
        <v>5.2</v>
      </c>
      <c r="G186" s="55">
        <f>ROUND(IF('Indicator Data'!F189=0,0,IF(LOG('Indicator Data'!F189)&gt;G$195,10,IF(LOG('Indicator Data'!F189)&lt;G$194,0,10-(G$195-LOG('Indicator Data'!F189))/(G$195-G$194)*10))),1)</f>
        <v>0</v>
      </c>
      <c r="H186" s="55">
        <f>ROUND(IF('Indicator Data'!G189=0,0,IF(LOG('Indicator Data'!G189)&gt;H$195,10,IF(LOG('Indicator Data'!G189)&lt;H$194,0,10-(H$195-LOG('Indicator Data'!G189))/(H$195-H$194)*10))),1)</f>
        <v>0</v>
      </c>
      <c r="I186" s="55">
        <f>ROUND(IF('Indicator Data'!H189=0,0,IF(LOG('Indicator Data'!H189)&gt;I$195,10,IF(LOG('Indicator Data'!H189)&lt;I$194,0,10-(I$195-LOG('Indicator Data'!H189))/(I$195-I$194)*10))),1)</f>
        <v>0</v>
      </c>
      <c r="J186" s="55">
        <f t="shared" si="282"/>
        <v>0</v>
      </c>
      <c r="K186" s="55">
        <f>ROUND(IF('Indicator Data'!I189=0,0,IF(LOG('Indicator Data'!I189)&gt;K$195,10,IF(LOG('Indicator Data'!I189)&lt;K$194,0,10-(K$195-LOG('Indicator Data'!I189))/(K$195-K$194)*10))),1)</f>
        <v>0</v>
      </c>
      <c r="L186" s="55">
        <f t="shared" si="283"/>
        <v>0</v>
      </c>
      <c r="M186" s="55">
        <f>ROUND(IF('Indicator Data'!J189=0,0,IF(LOG('Indicator Data'!J189)&gt;M$195,10,IF(LOG('Indicator Data'!J189)&lt;M$194,0,10-(M$195-LOG('Indicator Data'!J189))/(M$195-M$194)*10))),1)</f>
        <v>3.8</v>
      </c>
      <c r="N186" s="56">
        <f>'Indicator Data'!C189/'Indicator Data'!$CK189</f>
        <v>8.2192113295226735E-6</v>
      </c>
      <c r="O186" s="56">
        <f>'Indicator Data'!D189/'Indicator Data'!$CK189</f>
        <v>0</v>
      </c>
      <c r="P186" s="56">
        <f>IF(F186=0.1,"x",'Indicator Data'!E189/'Indicator Data'!$CK189)</f>
        <v>3.5678252087233491E-3</v>
      </c>
      <c r="Q186" s="56">
        <f>'Indicator Data'!F189/'Indicator Data'!$CK189</f>
        <v>0</v>
      </c>
      <c r="R186" s="56">
        <f>'Indicator Data'!G189/'Indicator Data'!$CK189</f>
        <v>0</v>
      </c>
      <c r="S186" s="56">
        <f>'Indicator Data'!H189/'Indicator Data'!$CK189</f>
        <v>0</v>
      </c>
      <c r="T186" s="56">
        <f>'Indicator Data'!I189/'Indicator Data'!$CK189</f>
        <v>0</v>
      </c>
      <c r="U186" s="56">
        <f>'Indicator Data'!J189/'Indicator Data'!$CK189</f>
        <v>9.2743249064328531E-5</v>
      </c>
      <c r="V186" s="55">
        <f t="shared" si="284"/>
        <v>0</v>
      </c>
      <c r="W186" s="55">
        <f t="shared" si="285"/>
        <v>0</v>
      </c>
      <c r="X186" s="55">
        <f t="shared" si="286"/>
        <v>0</v>
      </c>
      <c r="Y186" s="55">
        <f t="shared" si="287"/>
        <v>2.4</v>
      </c>
      <c r="Z186" s="55">
        <f t="shared" si="288"/>
        <v>0</v>
      </c>
      <c r="AA186" s="55">
        <f t="shared" si="289"/>
        <v>0</v>
      </c>
      <c r="AB186" s="55">
        <f t="shared" si="290"/>
        <v>0</v>
      </c>
      <c r="AC186" s="55">
        <f t="shared" si="291"/>
        <v>0</v>
      </c>
      <c r="AD186" s="55">
        <f t="shared" si="292"/>
        <v>0</v>
      </c>
      <c r="AE186" s="55">
        <f t="shared" si="293"/>
        <v>0</v>
      </c>
      <c r="AF186" s="55">
        <f t="shared" si="294"/>
        <v>0</v>
      </c>
      <c r="AG186" s="55">
        <f>ROUND(IF('Indicator Data'!K189=0,0,IF('Indicator Data'!K189&gt;AG$195,10,IF('Indicator Data'!K189&lt;AG$194,0,10-(AG$195-'Indicator Data'!K189)/(AG$195-AG$194)*10))),1)</f>
        <v>1.9</v>
      </c>
      <c r="AH186" s="55">
        <f t="shared" si="295"/>
        <v>0.6</v>
      </c>
      <c r="AI186" s="55">
        <f t="shared" si="296"/>
        <v>0.1</v>
      </c>
      <c r="AJ186" s="55">
        <f t="shared" si="297"/>
        <v>0</v>
      </c>
      <c r="AK186" s="55">
        <f t="shared" si="298"/>
        <v>0</v>
      </c>
      <c r="AL186" s="55">
        <f t="shared" si="299"/>
        <v>0</v>
      </c>
      <c r="AM186" s="55">
        <f t="shared" si="300"/>
        <v>0</v>
      </c>
      <c r="AN186" s="55">
        <f t="shared" si="301"/>
        <v>2.1</v>
      </c>
      <c r="AO186" s="182">
        <f t="shared" si="302"/>
        <v>0.3</v>
      </c>
      <c r="AP186" s="182">
        <f t="shared" si="255"/>
        <v>3.9</v>
      </c>
      <c r="AQ186" s="182">
        <f t="shared" si="303"/>
        <v>0</v>
      </c>
      <c r="AR186" s="182">
        <f t="shared" si="304"/>
        <v>0</v>
      </c>
      <c r="AS186" s="55">
        <f t="shared" si="305"/>
        <v>2</v>
      </c>
      <c r="AT186" s="55">
        <f>IF('Indicator Data'!L189="No data","x",IF('Indicator Data'!CL189&lt;1000,"x",ROUND((IF('Indicator Data'!L189&gt;AT$195,10,IF('Indicator Data'!L189&lt;AT$194,0,10-(AT$195-'Indicator Data'!L189)/(AT$195-AT$194)*10))),1)))</f>
        <v>3</v>
      </c>
      <c r="AU186" s="182">
        <f t="shared" si="306"/>
        <v>2.5</v>
      </c>
      <c r="AV186" s="55" t="str">
        <f>IF('Indicator Data'!M189="No data","x",ROUND(IF('Indicator Data'!M189=0,0,IF(LOG('Indicator Data'!M189)&gt;AV$195,10,IF(LOG('Indicator Data'!M189)&lt;AV$194,0,10-(AV$195-LOG('Indicator Data'!M189))/(AV$195-AV$194)*10))),1))</f>
        <v>x</v>
      </c>
      <c r="AW186" s="56" t="str">
        <f>IF(AV186="x","x",'Indicator Data'!M189/'Indicator Data'!$CK189)</f>
        <v>x</v>
      </c>
      <c r="AX186" s="55" t="str">
        <f t="shared" si="256"/>
        <v>x</v>
      </c>
      <c r="AY186" s="55" t="str">
        <f t="shared" si="257"/>
        <v>x</v>
      </c>
      <c r="AZ186" s="55" t="str">
        <f>IF('Indicator Data'!N189="No data","x",ROUND(IF('Indicator Data'!N189=0,0,IF(LOG('Indicator Data'!N189)&gt;AZ$195,10,IF(LOG('Indicator Data'!N189)&lt;AZ$194,0,10-(AZ$195-LOG('Indicator Data'!N189))/(AZ$195-AZ$194)*10))),1))</f>
        <v>x</v>
      </c>
      <c r="BA186" s="56" t="str">
        <f>IF(AZ186="x","x",'Indicator Data'!N189/'Indicator Data'!$CK189)</f>
        <v>x</v>
      </c>
      <c r="BB186" s="55" t="str">
        <f t="shared" si="258"/>
        <v>x</v>
      </c>
      <c r="BC186" s="55" t="str">
        <f t="shared" si="259"/>
        <v>x</v>
      </c>
      <c r="BD186" s="55" t="str">
        <f>IF('Indicator Data'!O189="No data","x",ROUND(IF('Indicator Data'!O189=0,0,IF(LOG('Indicator Data'!O189)&gt;BD$195,10,IF(LOG('Indicator Data'!O189)&lt;BD$194,0,10-(BD$195-LOG('Indicator Data'!O189))/(BD$195-BD$194)*10))),1))</f>
        <v>x</v>
      </c>
      <c r="BE186" s="56" t="str">
        <f>IF(BD186="x","x",'Indicator Data'!O189/'Indicator Data'!$CK189)</f>
        <v>x</v>
      </c>
      <c r="BF186" s="55" t="str">
        <f t="shared" si="260"/>
        <v>x</v>
      </c>
      <c r="BG186" s="55" t="str">
        <f t="shared" si="261"/>
        <v>x</v>
      </c>
      <c r="BH186" s="55" t="str">
        <f>IF('Indicator Data'!P189="No data","x",ROUND(IF('Indicator Data'!P189=0,0,IF(LOG('Indicator Data'!P189)&gt;BH$195,10,IF(LOG('Indicator Data'!P189)&lt;BH$194,0,10-(BH$195-LOG('Indicator Data'!P189))/(BH$195-BH$194)*10))),1))</f>
        <v>x</v>
      </c>
      <c r="BI186" s="56" t="str">
        <f>IF(BH186="x","x",'Indicator Data'!P189/'Indicator Data'!$CK189)</f>
        <v>x</v>
      </c>
      <c r="BJ186" s="55" t="str">
        <f t="shared" si="262"/>
        <v>x</v>
      </c>
      <c r="BK186" s="55" t="str">
        <f t="shared" si="263"/>
        <v>x</v>
      </c>
      <c r="BL186" s="55" t="str">
        <f t="shared" si="264"/>
        <v>x</v>
      </c>
      <c r="BM186" s="55">
        <f>ROUND(IF('Indicator Data'!Q189=0,0,IF(LOG('Indicator Data'!Q189)&gt;BM$195,10,IF(LOG('Indicator Data'!Q189)&lt;BM$194,0,10-(BM$195-LOG('Indicator Data'!Q189))/(BM$195-BM$194)*10))),1)</f>
        <v>0</v>
      </c>
      <c r="BN186" s="55">
        <f>ROUND(IF('Indicator Data'!R189=0,0,IF(LOG('Indicator Data'!R189)&gt;BN$195,10,IF(LOG('Indicator Data'!R189)&lt;BN$194,0,10-(BN$195-LOG('Indicator Data'!R189))/(BN$195-BN$194)*10))),1)</f>
        <v>0</v>
      </c>
      <c r="BO186" s="55">
        <f t="shared" si="265"/>
        <v>0</v>
      </c>
      <c r="BP186" s="56">
        <f>'Indicator Data'!Q189/'Indicator Data'!$CK189</f>
        <v>0</v>
      </c>
      <c r="BQ186" s="56">
        <f>'Indicator Data'!R189/'Indicator Data'!$CK189</f>
        <v>0</v>
      </c>
      <c r="BR186" s="55">
        <f t="shared" si="307"/>
        <v>0</v>
      </c>
      <c r="BS186" s="55">
        <f t="shared" si="308"/>
        <v>0</v>
      </c>
      <c r="BT186" s="55">
        <f t="shared" si="242"/>
        <v>0</v>
      </c>
      <c r="BU186" s="55">
        <f t="shared" si="266"/>
        <v>0</v>
      </c>
      <c r="BV186" s="55">
        <f>ROUND(IF('Indicator Data'!S189=0,0,IF(LOG('Indicator Data'!S189)&gt;BV$195,10,IF(LOG('Indicator Data'!S189)&lt;BV$194,0,10-(BV$195-LOG('Indicator Data'!S189))/(BV$195-BV$194)*10))),1)</f>
        <v>0</v>
      </c>
      <c r="BW186" s="55">
        <f>ROUND(IF('Indicator Data'!T189=0,0,IF(LOG('Indicator Data'!T189)&gt;BW$195,10,IF(LOG('Indicator Data'!T189)&lt;BW$194,0,10-(BW$195-LOG('Indicator Data'!T189))/(BW$195-BW$194)*10))),1)</f>
        <v>0</v>
      </c>
      <c r="BX186" s="55">
        <f t="shared" si="267"/>
        <v>0</v>
      </c>
      <c r="BY186" s="56">
        <f>'Indicator Data'!S189/'Indicator Data'!$CK189</f>
        <v>0</v>
      </c>
      <c r="BZ186" s="56">
        <f>'Indicator Data'!T189/'Indicator Data'!$CK189</f>
        <v>0</v>
      </c>
      <c r="CA186" s="55">
        <f t="shared" si="309"/>
        <v>0</v>
      </c>
      <c r="CB186" s="55">
        <f t="shared" si="310"/>
        <v>0</v>
      </c>
      <c r="CC186" s="55">
        <f t="shared" si="268"/>
        <v>0</v>
      </c>
      <c r="CD186" s="55">
        <f t="shared" si="269"/>
        <v>0</v>
      </c>
      <c r="CE186" s="55">
        <f t="shared" si="270"/>
        <v>0</v>
      </c>
      <c r="CF186" s="55">
        <f>ROUND(IF('Indicator Data'!U189=0,0,IF(LOG('Indicator Data'!U189)&gt;CF$195,10,IF(LOG('Indicator Data'!U189)&lt;CF$194,0,10-(CF$195-LOG('Indicator Data'!U189))/(CF$195-CF$194)*10))),1)</f>
        <v>5.8</v>
      </c>
      <c r="CG186" s="56">
        <f>'Indicator Data'!U189/'Indicator Data'!$CK189</f>
        <v>3.2232070440539183E-2</v>
      </c>
      <c r="CH186" s="55">
        <f t="shared" si="311"/>
        <v>0.4</v>
      </c>
      <c r="CI186" s="55">
        <f t="shared" si="271"/>
        <v>3.6</v>
      </c>
      <c r="CJ186" s="55">
        <f>ROUND(IF('Indicator Data'!V189=0,0,IF(LOG('Indicator Data'!V189)&gt;CJ$195,10,IF(LOG('Indicator Data'!V189)&lt;CJ$194,0,10-(CJ$195-LOG('Indicator Data'!V189))/(CJ$195-CJ$194)*10))),1)</f>
        <v>7.7</v>
      </c>
      <c r="CK186" s="56">
        <f>IF('Indicator Data'!V189/'Indicator Data'!$CK189&gt;1,1,'Indicator Data'!V189/'Indicator Data'!$CK189)</f>
        <v>0.69789164694219974</v>
      </c>
      <c r="CL186" s="55">
        <f t="shared" si="312"/>
        <v>7</v>
      </c>
      <c r="CM186" s="55">
        <f t="shared" si="272"/>
        <v>7.4</v>
      </c>
      <c r="CN186" s="55">
        <f>ROUND(IF('Indicator Data'!W189=0,0,IF(LOG('Indicator Data'!W189)&gt;CN$195,10,IF(LOG('Indicator Data'!W189)&lt;CN$194,0,10-(CN$195-LOG('Indicator Data'!W189))/(CN$195-CN$194)*10))),1)</f>
        <v>6</v>
      </c>
      <c r="CO186" s="56">
        <f>'Indicator Data'!W189/'Indicator Data'!$CK189</f>
        <v>4.9884322411114491E-2</v>
      </c>
      <c r="CP186" s="55">
        <f t="shared" si="313"/>
        <v>0.5</v>
      </c>
      <c r="CQ186" s="55">
        <f t="shared" si="273"/>
        <v>3.7</v>
      </c>
      <c r="CR186" s="55">
        <f t="shared" si="314"/>
        <v>4.2</v>
      </c>
      <c r="CS186" s="55">
        <f>IF('Indicator Data'!BZ189="No data","x",ROUND(IF('Indicator Data'!BZ189&gt;CS$195,0,IF('Indicator Data'!BZ189&lt;CS$194,10,(CS$195-'Indicator Data'!BZ189)/(CS$195-CS$194)*10)),1))</f>
        <v>0.4</v>
      </c>
      <c r="CT186" s="55">
        <f>IF('Indicator Data'!CA189="No data","x",ROUND(IF('Indicator Data'!CA189&gt;CT$195,0,IF('Indicator Data'!CA189&lt;CT$194,10,(CT$195-'Indicator Data'!CA189)/(CT$195-CT$194)*10)),1))</f>
        <v>0.1</v>
      </c>
      <c r="CU186" s="55" t="str">
        <f>IF('Indicator Data'!AC189="No data","x",ROUND(IF('Indicator Data'!AC189&gt;CU$195,0,IF('Indicator Data'!AC189&lt;CU$194,10,(CU$195-'Indicator Data'!AC189)/(CU$195-CU$194)*10)),1))</f>
        <v>x</v>
      </c>
      <c r="CV186" s="55">
        <f t="shared" si="315"/>
        <v>0.3</v>
      </c>
      <c r="CW186" s="55">
        <f>IF('Indicator Data'!X189="No data","x",ROUND(IF(LOG('Indicator Data'!X189)&gt;CW$195,10,IF(LOG('Indicator Data'!X189)&lt;CW$194,0,10-(CW$195-LOG('Indicator Data'!X189))/(CW$195-CW$194)*10)),1))</f>
        <v>4.3</v>
      </c>
      <c r="CX186" s="55">
        <f>IF('Indicator Data'!Y189="No data","x",ROUND(IF('Indicator Data'!Y189&gt;CX$195,10,IF('Indicator Data'!Y189&lt;CX$194,0,10-(CX$195-'Indicator Data'!Y189)/(CX$195-CX$194)*10)),1))</f>
        <v>0.9</v>
      </c>
      <c r="CY186" s="55">
        <f>IF('Indicator Data'!Z189="No data","x",ROUND(IF('Indicator Data'!Z189&gt;CY$195,10,IF('Indicator Data'!Z189&lt;CY$194,0,10-(CY$195-'Indicator Data'!Z189)/(CY$195-CY$194)*10)),1))</f>
        <v>9.5</v>
      </c>
      <c r="CZ186" s="55">
        <f>IF('Indicator Data'!AA189="No data","x",ROUND(IF('Indicator Data'!AA189&gt;CZ$195,10,IF('Indicator Data'!AA189&lt;CZ$194,0,10-(CZ$195-'Indicator Data'!AA189)/(CZ$195-CZ$194)*10)),1))</f>
        <v>2</v>
      </c>
      <c r="DA186" s="55">
        <f t="shared" si="274"/>
        <v>4.2</v>
      </c>
      <c r="DB186" s="55">
        <f t="shared" si="275"/>
        <v>2.9</v>
      </c>
      <c r="DC186" s="55" t="str">
        <f>IF('Indicator Data'!AF189="No data","x",ROUND(IF('Indicator Data'!AF189&gt;DC$195,10,IF('Indicator Data'!AF189&lt;DC$194,0,10-(DC$195-'Indicator Data'!AF189)/(DC$195-DC$194)*10)),1))</f>
        <v>x</v>
      </c>
      <c r="DD186" s="55">
        <f>IF('Indicator Data'!AG189="No data","x",ROUND(IF('Indicator Data'!AG189&gt;DD$195,10,IF('Indicator Data'!AG189&lt;DD$194,0,10-(DD$195-'Indicator Data'!AG189)/(DD$195-DD$194)*10)),1))</f>
        <v>1.2</v>
      </c>
      <c r="DE186" s="55">
        <f t="shared" si="276"/>
        <v>3.6</v>
      </c>
      <c r="DF186" s="55">
        <f>IF('Indicator Data'!AB189="No data","x",ROUND(IF('Indicator Data'!AB189&gt;DF$195,10,IF('Indicator Data'!AB189&lt;DF$194,0,10-(DF$195-'Indicator Data'!AB189)/(DF$195-DF$194)*10)),1))</f>
        <v>0.1</v>
      </c>
      <c r="DG186" s="55">
        <f t="shared" si="277"/>
        <v>0.2</v>
      </c>
      <c r="DH186" s="183">
        <f>IF('Indicator Data'!AD189="No data","x",'Indicator Data'!AD189/'Indicator Data'!$CJ189)</f>
        <v>1.2589077545308979E-3</v>
      </c>
      <c r="DI186" s="55">
        <f t="shared" si="278"/>
        <v>0</v>
      </c>
      <c r="DJ186" s="55">
        <f>IF('Indicator Data'!AE189="No data","x",ROUND(IF('Indicator Data'!AE189&gt;DJ$195,0,IF('Indicator Data'!AE189&lt;DJ$194,10,(DJ$195-'Indicator Data'!AE189)/(DJ$195-DJ$194)*10)),1))</f>
        <v>2</v>
      </c>
      <c r="DK186" s="55">
        <f t="shared" si="279"/>
        <v>1</v>
      </c>
      <c r="DL186" s="55">
        <f t="shared" si="280"/>
        <v>1.6</v>
      </c>
      <c r="DM186" s="57">
        <f t="shared" si="316"/>
        <v>3</v>
      </c>
      <c r="DN186" s="58">
        <f t="shared" si="317"/>
        <v>1.8</v>
      </c>
      <c r="DO186" s="55">
        <f>ROUND(IF('Indicator Data'!AH189=0,0,IF('Indicator Data'!AH189&gt;DO$195,10,IF('Indicator Data'!AH189&lt;DO$194,0,10-(DO$195-'Indicator Data'!AH189)/(DO$195-DO$194)*10))),1)</f>
        <v>0.1</v>
      </c>
      <c r="DP186" s="55">
        <f>ROUND(IF('Indicator Data'!AI189=0,0,IF(LOG('Indicator Data'!AI189)&gt;LOG(DP$195),10,IF(LOG('Indicator Data'!AI189)&lt;LOG(DP$194),0,10-(LOG(DP$195)-LOG('Indicator Data'!AI189))/(LOG(DP$195)-LOG(DP$194))*10))),1)</f>
        <v>0</v>
      </c>
      <c r="DQ186" s="57">
        <f t="shared" si="318"/>
        <v>0.1</v>
      </c>
      <c r="DR186" s="55">
        <f>'Indicator Data'!AJ189</f>
        <v>0</v>
      </c>
      <c r="DS186" s="55">
        <f>'Indicator Data'!AK189</f>
        <v>0</v>
      </c>
      <c r="DT186" s="57">
        <f t="shared" si="319"/>
        <v>0</v>
      </c>
      <c r="DU186" s="58">
        <f t="shared" si="320"/>
        <v>0.1</v>
      </c>
      <c r="DV186" s="15"/>
      <c r="DW186" s="103"/>
      <c r="DX186" s="4"/>
    </row>
    <row r="187" spans="1:128" x14ac:dyDescent="0.3">
      <c r="A187" s="122" t="str">
        <f>'Indicator Data'!A190</f>
        <v>Uzbekistan</v>
      </c>
      <c r="B187" s="59" t="str">
        <f>'Indicator Data'!B190</f>
        <v>UZB</v>
      </c>
      <c r="C187" s="55">
        <f>ROUND(IF('Indicator Data'!C190=0,0.1,IF(LOG('Indicator Data'!C190)&gt;C$195,10,IF(LOG('Indicator Data'!C190)&lt;C$194,0,10-(C$195-LOG('Indicator Data'!C190))/(C$195-C$194)*10))),1)</f>
        <v>9.1</v>
      </c>
      <c r="D187" s="55">
        <f>ROUND(IF('Indicator Data'!D190=0,0.1,IF(LOG('Indicator Data'!D190)&gt;D$195,10,IF(LOG('Indicator Data'!D190)&lt;D$194,0,10-(D$195-LOG('Indicator Data'!D190))/(D$195-D$194)*10))),1)</f>
        <v>9.8000000000000007</v>
      </c>
      <c r="E187" s="55">
        <f t="shared" si="281"/>
        <v>9.5</v>
      </c>
      <c r="F187" s="55">
        <f>IF('Indicator Data'!E190="No data",0.1,(ROUND(IF('Indicator Data'!E190=0,0,IF(LOG('Indicator Data'!E190)&gt;F$195,10,IF(LOG('Indicator Data'!E190)&lt;F$194,0,10-(F$195-LOG('Indicator Data'!E190))/(F$195-F$194)*10))),1)))</f>
        <v>8</v>
      </c>
      <c r="G187" s="55">
        <f>ROUND(IF('Indicator Data'!F190=0,0,IF(LOG('Indicator Data'!F190)&gt;G$195,10,IF(LOG('Indicator Data'!F190)&lt;G$194,0,10-(G$195-LOG('Indicator Data'!F190))/(G$195-G$194)*10))),1)</f>
        <v>0</v>
      </c>
      <c r="H187" s="55">
        <f>ROUND(IF('Indicator Data'!G190=0,0,IF(LOG('Indicator Data'!G190)&gt;H$195,10,IF(LOG('Indicator Data'!G190)&lt;H$194,0,10-(H$195-LOG('Indicator Data'!G190))/(H$195-H$194)*10))),1)</f>
        <v>0</v>
      </c>
      <c r="I187" s="55">
        <f>ROUND(IF('Indicator Data'!H190=0,0,IF(LOG('Indicator Data'!H190)&gt;I$195,10,IF(LOG('Indicator Data'!H190)&lt;I$194,0,10-(I$195-LOG('Indicator Data'!H190))/(I$195-I$194)*10))),1)</f>
        <v>0</v>
      </c>
      <c r="J187" s="55">
        <f t="shared" si="282"/>
        <v>0</v>
      </c>
      <c r="K187" s="55">
        <f>ROUND(IF('Indicator Data'!I190=0,0,IF(LOG('Indicator Data'!I190)&gt;K$195,10,IF(LOG('Indicator Data'!I190)&lt;K$194,0,10-(K$195-LOG('Indicator Data'!I190))/(K$195-K$194)*10))),1)</f>
        <v>0</v>
      </c>
      <c r="L187" s="55">
        <f t="shared" si="283"/>
        <v>0</v>
      </c>
      <c r="M187" s="55">
        <f>ROUND(IF('Indicator Data'!J190=0,0,IF(LOG('Indicator Data'!J190)&gt;M$195,10,IF(LOG('Indicator Data'!J190)&lt;M$194,0,10-(M$195-LOG('Indicator Data'!J190))/(M$195-M$194)*10))),1)</f>
        <v>8.1</v>
      </c>
      <c r="N187" s="56">
        <f>'Indicator Data'!C190/'Indicator Data'!$CK190</f>
        <v>1.4653214117005813E-3</v>
      </c>
      <c r="O187" s="56">
        <f>'Indicator Data'!D190/'Indicator Data'!$CK190</f>
        <v>2.8042121077422787E-4</v>
      </c>
      <c r="P187" s="56">
        <f>IF(F187=0.1,"x",'Indicator Data'!E190/'Indicator Data'!$CK190)</f>
        <v>5.3808749307953313E-3</v>
      </c>
      <c r="Q187" s="56">
        <f>'Indicator Data'!F190/'Indicator Data'!$CK190</f>
        <v>0</v>
      </c>
      <c r="R187" s="56">
        <f>'Indicator Data'!G190/'Indicator Data'!$CK190</f>
        <v>0</v>
      </c>
      <c r="S187" s="56">
        <f>'Indicator Data'!H190/'Indicator Data'!$CK190</f>
        <v>0</v>
      </c>
      <c r="T187" s="56">
        <f>'Indicator Data'!I190/'Indicator Data'!$CK190</f>
        <v>0</v>
      </c>
      <c r="U187" s="56">
        <f>'Indicator Data'!J190/'Indicator Data'!$CK190</f>
        <v>5.7071690893169963E-4</v>
      </c>
      <c r="V187" s="55">
        <f t="shared" si="284"/>
        <v>7.3</v>
      </c>
      <c r="W187" s="55">
        <f t="shared" si="285"/>
        <v>2.8</v>
      </c>
      <c r="X187" s="55">
        <f t="shared" si="286"/>
        <v>5.5</v>
      </c>
      <c r="Y187" s="55">
        <f t="shared" si="287"/>
        <v>3.6</v>
      </c>
      <c r="Z187" s="55">
        <f t="shared" si="288"/>
        <v>0</v>
      </c>
      <c r="AA187" s="55">
        <f t="shared" si="289"/>
        <v>0</v>
      </c>
      <c r="AB187" s="55">
        <f t="shared" si="290"/>
        <v>0</v>
      </c>
      <c r="AC187" s="55">
        <f t="shared" si="291"/>
        <v>0</v>
      </c>
      <c r="AD187" s="55">
        <f t="shared" si="292"/>
        <v>0</v>
      </c>
      <c r="AE187" s="55">
        <f t="shared" si="293"/>
        <v>0</v>
      </c>
      <c r="AF187" s="55">
        <f t="shared" si="294"/>
        <v>0.2</v>
      </c>
      <c r="AG187" s="55">
        <f>ROUND(IF('Indicator Data'!K190=0,0,IF('Indicator Data'!K190&gt;AG$195,10,IF('Indicator Data'!K190&lt;AG$194,0,10-(AG$195-'Indicator Data'!K190)/(AG$195-AG$194)*10))),1)</f>
        <v>1</v>
      </c>
      <c r="AH187" s="55">
        <f t="shared" si="295"/>
        <v>8.1999999999999993</v>
      </c>
      <c r="AI187" s="55">
        <f t="shared" si="296"/>
        <v>6.3</v>
      </c>
      <c r="AJ187" s="55">
        <f t="shared" si="297"/>
        <v>0</v>
      </c>
      <c r="AK187" s="55">
        <f t="shared" si="298"/>
        <v>0</v>
      </c>
      <c r="AL187" s="55">
        <f t="shared" si="299"/>
        <v>0</v>
      </c>
      <c r="AM187" s="55">
        <f t="shared" si="300"/>
        <v>0</v>
      </c>
      <c r="AN187" s="55">
        <f t="shared" si="301"/>
        <v>5.4</v>
      </c>
      <c r="AO187" s="182">
        <f t="shared" si="302"/>
        <v>8.1</v>
      </c>
      <c r="AP187" s="182">
        <f t="shared" si="255"/>
        <v>6.3</v>
      </c>
      <c r="AQ187" s="182">
        <f t="shared" si="303"/>
        <v>0</v>
      </c>
      <c r="AR187" s="182">
        <f t="shared" si="304"/>
        <v>0</v>
      </c>
      <c r="AS187" s="55">
        <f t="shared" si="305"/>
        <v>3.2</v>
      </c>
      <c r="AT187" s="55">
        <f>IF('Indicator Data'!L190="No data","x",IF('Indicator Data'!CL190&lt;1000,"x",ROUND((IF('Indicator Data'!L190&gt;AT$195,10,IF('Indicator Data'!L190&lt;AT$194,0,10-(AT$195-'Indicator Data'!L190)/(AT$195-AT$194)*10))),1)))</f>
        <v>10</v>
      </c>
      <c r="AU187" s="182">
        <f t="shared" si="306"/>
        <v>6.6</v>
      </c>
      <c r="AV187" s="55">
        <f>IF('Indicator Data'!M190="No data","x",ROUND(IF('Indicator Data'!M190=0,0,IF(LOG('Indicator Data'!M190)&gt;AV$195,10,IF(LOG('Indicator Data'!M190)&lt;AV$194,0,10-(AV$195-LOG('Indicator Data'!M190))/(AV$195-AV$194)*10))),1))</f>
        <v>9.1999999999999993</v>
      </c>
      <c r="AW187" s="56">
        <f>IF(AV187="x","x",'Indicator Data'!M190/'Indicator Data'!$CK190)</f>
        <v>0.89197591646891172</v>
      </c>
      <c r="AX187" s="55">
        <f t="shared" si="256"/>
        <v>9.9</v>
      </c>
      <c r="AY187" s="55">
        <f t="shared" si="257"/>
        <v>9.6</v>
      </c>
      <c r="AZ187" s="55" t="str">
        <f>IF('Indicator Data'!N190="No data","x",ROUND(IF('Indicator Data'!N190=0,0,IF(LOG('Indicator Data'!N190)&gt;AZ$195,10,IF(LOG('Indicator Data'!N190)&lt;AZ$194,0,10-(AZ$195-LOG('Indicator Data'!N190))/(AZ$195-AZ$194)*10))),1))</f>
        <v>x</v>
      </c>
      <c r="BA187" s="56" t="str">
        <f>IF(AZ187="x","x",'Indicator Data'!N190/'Indicator Data'!$CK190)</f>
        <v>x</v>
      </c>
      <c r="BB187" s="55" t="str">
        <f t="shared" si="258"/>
        <v>x</v>
      </c>
      <c r="BC187" s="55" t="str">
        <f t="shared" si="259"/>
        <v>x</v>
      </c>
      <c r="BD187" s="55" t="str">
        <f>IF('Indicator Data'!O190="No data","x",ROUND(IF('Indicator Data'!O190=0,0,IF(LOG('Indicator Data'!O190)&gt;BD$195,10,IF(LOG('Indicator Data'!O190)&lt;BD$194,0,10-(BD$195-LOG('Indicator Data'!O190))/(BD$195-BD$194)*10))),1))</f>
        <v>x</v>
      </c>
      <c r="BE187" s="56" t="str">
        <f>IF(BD187="x","x",'Indicator Data'!O190/'Indicator Data'!$CK190)</f>
        <v>x</v>
      </c>
      <c r="BF187" s="55" t="str">
        <f t="shared" si="260"/>
        <v>x</v>
      </c>
      <c r="BG187" s="55" t="str">
        <f t="shared" si="261"/>
        <v>x</v>
      </c>
      <c r="BH187" s="55" t="str">
        <f>IF('Indicator Data'!P190="No data","x",ROUND(IF('Indicator Data'!P190=0,0,IF(LOG('Indicator Data'!P190)&gt;BH$195,10,IF(LOG('Indicator Data'!P190)&lt;BH$194,0,10-(BH$195-LOG('Indicator Data'!P190))/(BH$195-BH$194)*10))),1))</f>
        <v>x</v>
      </c>
      <c r="BI187" s="56" t="str">
        <f>IF(BH187="x","x",'Indicator Data'!P190/'Indicator Data'!$CK190)</f>
        <v>x</v>
      </c>
      <c r="BJ187" s="55" t="str">
        <f t="shared" si="262"/>
        <v>x</v>
      </c>
      <c r="BK187" s="55" t="str">
        <f t="shared" si="263"/>
        <v>x</v>
      </c>
      <c r="BL187" s="55">
        <f t="shared" si="264"/>
        <v>9.6</v>
      </c>
      <c r="BM187" s="55">
        <f>ROUND(IF('Indicator Data'!Q190=0,0,IF(LOG('Indicator Data'!Q190)&gt;BM$195,10,IF(LOG('Indicator Data'!Q190)&lt;BM$194,0,10-(BM$195-LOG('Indicator Data'!Q190))/(BM$195-BM$194)*10))),1)</f>
        <v>6.7</v>
      </c>
      <c r="BN187" s="55">
        <f>ROUND(IF('Indicator Data'!R190=0,0,IF(LOG('Indicator Data'!R190)&gt;BN$195,10,IF(LOG('Indicator Data'!R190)&lt;BN$194,0,10-(BN$195-LOG('Indicator Data'!R190))/(BN$195-BN$194)*10))),1)</f>
        <v>0</v>
      </c>
      <c r="BO187" s="55">
        <f t="shared" si="265"/>
        <v>2.2333333333333334</v>
      </c>
      <c r="BP187" s="56">
        <f>'Indicator Data'!Q190/'Indicator Data'!$CK190</f>
        <v>1.7352330995032045E-2</v>
      </c>
      <c r="BQ187" s="56">
        <f>'Indicator Data'!R190/'Indicator Data'!$CK190</f>
        <v>0</v>
      </c>
      <c r="BR187" s="55">
        <f t="shared" si="307"/>
        <v>0.2</v>
      </c>
      <c r="BS187" s="55">
        <f t="shared" si="308"/>
        <v>0</v>
      </c>
      <c r="BT187" s="55">
        <f t="shared" si="242"/>
        <v>6.6666666666666666E-2</v>
      </c>
      <c r="BU187" s="55">
        <f t="shared" si="266"/>
        <v>1.2</v>
      </c>
      <c r="BV187" s="55">
        <f>ROUND(IF('Indicator Data'!S190=0,0,IF(LOG('Indicator Data'!S190)&gt;BV$195,10,IF(LOG('Indicator Data'!S190)&lt;BV$194,0,10-(BV$195-LOG('Indicator Data'!S190))/(BV$195-BV$194)*10))),1)</f>
        <v>0</v>
      </c>
      <c r="BW187" s="55">
        <f>ROUND(IF('Indicator Data'!T190=0,0,IF(LOG('Indicator Data'!T190)&gt;BW$195,10,IF(LOG('Indicator Data'!T190)&lt;BW$194,0,10-(BW$195-LOG('Indicator Data'!T190))/(BW$195-BW$194)*10))),1)</f>
        <v>0</v>
      </c>
      <c r="BX187" s="55">
        <f t="shared" si="267"/>
        <v>0</v>
      </c>
      <c r="BY187" s="56">
        <f>'Indicator Data'!S190/'Indicator Data'!$CK190</f>
        <v>0</v>
      </c>
      <c r="BZ187" s="56">
        <f>'Indicator Data'!T190/'Indicator Data'!$CK190</f>
        <v>0</v>
      </c>
      <c r="CA187" s="55">
        <f t="shared" si="309"/>
        <v>0</v>
      </c>
      <c r="CB187" s="55">
        <f t="shared" si="310"/>
        <v>0</v>
      </c>
      <c r="CC187" s="55">
        <f t="shared" si="268"/>
        <v>0</v>
      </c>
      <c r="CD187" s="55">
        <f t="shared" si="269"/>
        <v>0</v>
      </c>
      <c r="CE187" s="55">
        <f t="shared" si="270"/>
        <v>0.6</v>
      </c>
      <c r="CF187" s="55">
        <f>ROUND(IF('Indicator Data'!U190=0,0,IF(LOG('Indicator Data'!U190)&gt;CF$195,10,IF(LOG('Indicator Data'!U190)&lt;CF$194,0,10-(CF$195-LOG('Indicator Data'!U190))/(CF$195-CF$194)*10))),1)</f>
        <v>0</v>
      </c>
      <c r="CG187" s="56">
        <f>'Indicator Data'!U190/'Indicator Data'!$CK190</f>
        <v>0</v>
      </c>
      <c r="CH187" s="55">
        <f t="shared" si="311"/>
        <v>0</v>
      </c>
      <c r="CI187" s="55">
        <f t="shared" si="271"/>
        <v>0</v>
      </c>
      <c r="CJ187" s="55">
        <f>ROUND(IF('Indicator Data'!V190=0,0,IF(LOG('Indicator Data'!V190)&gt;CJ$195,10,IF(LOG('Indicator Data'!V190)&lt;CJ$194,0,10-(CJ$195-LOG('Indicator Data'!V190))/(CJ$195-CJ$194)*10))),1)</f>
        <v>8.8000000000000007</v>
      </c>
      <c r="CK187" s="56">
        <f>IF('Indicator Data'!V190/'Indicator Data'!$CK190&gt;1,1,'Indicator Data'!V190/'Indicator Data'!$CK190)</f>
        <v>0.4695499106053298</v>
      </c>
      <c r="CL187" s="55">
        <f t="shared" si="312"/>
        <v>4.7</v>
      </c>
      <c r="CM187" s="55">
        <f t="shared" si="272"/>
        <v>7.3</v>
      </c>
      <c r="CN187" s="55">
        <f>ROUND(IF('Indicator Data'!W190=0,0,IF(LOG('Indicator Data'!W190)&gt;CN$195,10,IF(LOG('Indicator Data'!W190)&lt;CN$194,0,10-(CN$195-LOG('Indicator Data'!W190))/(CN$195-CN$194)*10))),1)</f>
        <v>6.3</v>
      </c>
      <c r="CO187" s="56">
        <f>'Indicator Data'!W190/'Indicator Data'!$CK190</f>
        <v>8.1720697473860199E-3</v>
      </c>
      <c r="CP187" s="55">
        <f t="shared" si="313"/>
        <v>0.1</v>
      </c>
      <c r="CQ187" s="55">
        <f t="shared" si="273"/>
        <v>3.8</v>
      </c>
      <c r="CR187" s="55">
        <f t="shared" si="314"/>
        <v>3.6</v>
      </c>
      <c r="CS187" s="55">
        <f>IF('Indicator Data'!BZ190="No data","x",ROUND(IF('Indicator Data'!BZ190&gt;CS$195,0,IF('Indicator Data'!BZ190&lt;CS$194,10,(CS$195-'Indicator Data'!BZ190)/(CS$195-CS$194)*10)),1))</f>
        <v>0</v>
      </c>
      <c r="CT187" s="55">
        <f>IF('Indicator Data'!CA190="No data","x",ROUND(IF('Indicator Data'!CA190&gt;CT$195,0,IF('Indicator Data'!CA190&lt;CT$194,10,(CT$195-'Indicator Data'!CA190)/(CT$195-CT$194)*10)),1))</f>
        <v>0.4</v>
      </c>
      <c r="CU187" s="55" t="str">
        <f>IF('Indicator Data'!AC190="No data","x",ROUND(IF('Indicator Data'!AC190&gt;CU$195,0,IF('Indicator Data'!AC190&lt;CU$194,10,(CU$195-'Indicator Data'!AC190)/(CU$195-CU$194)*10)),1))</f>
        <v>x</v>
      </c>
      <c r="CV187" s="55">
        <f t="shared" si="315"/>
        <v>0.2</v>
      </c>
      <c r="CW187" s="55">
        <f>IF('Indicator Data'!X190="No data","x",ROUND(IF(LOG('Indicator Data'!X190)&gt;CW$195,10,IF(LOG('Indicator Data'!X190)&lt;CW$194,0,10-(CW$195-LOG('Indicator Data'!X190))/(CW$195-CW$194)*10)),1))</f>
        <v>6.3</v>
      </c>
      <c r="CX187" s="55">
        <f>IF('Indicator Data'!Y190="No data","x",ROUND(IF('Indicator Data'!Y190&gt;CX$195,10,IF('Indicator Data'!Y190&lt;CX$194,0,10-(CX$195-'Indicator Data'!Y190)/(CX$195-CX$194)*10)),1))</f>
        <v>3.2</v>
      </c>
      <c r="CY187" s="55">
        <f>IF('Indicator Data'!Z190="No data","x",ROUND(IF('Indicator Data'!Z190&gt;CY$195,10,IF('Indicator Data'!Z190&lt;CY$194,0,10-(CY$195-'Indicator Data'!Z190)/(CY$195-CY$194)*10)),1))</f>
        <v>5</v>
      </c>
      <c r="CZ187" s="55" t="str">
        <f>IF('Indicator Data'!AA190="No data","x",ROUND(IF('Indicator Data'!AA190&gt;CZ$195,10,IF('Indicator Data'!AA190&lt;CZ$194,0,10-(CZ$195-'Indicator Data'!AA190)/(CZ$195-CZ$194)*10)),1))</f>
        <v>x</v>
      </c>
      <c r="DA187" s="55">
        <f t="shared" si="274"/>
        <v>4.8</v>
      </c>
      <c r="DB187" s="55">
        <f t="shared" si="275"/>
        <v>3.3</v>
      </c>
      <c r="DC187" s="55">
        <f>IF('Indicator Data'!AF190="No data","x",ROUND(IF('Indicator Data'!AF190&gt;DC$195,10,IF('Indicator Data'!AF190&lt;DC$194,0,10-(DC$195-'Indicator Data'!AF190)/(DC$195-DC$194)*10)),1))</f>
        <v>5.8</v>
      </c>
      <c r="DD187" s="55">
        <f>IF('Indicator Data'!AG190="No data","x",ROUND(IF('Indicator Data'!AG190&gt;DD$195,10,IF('Indicator Data'!AG190&lt;DD$194,0,10-(DD$195-'Indicator Data'!AG190)/(DD$195-DD$194)*10)),1))</f>
        <v>3.6</v>
      </c>
      <c r="DE187" s="55">
        <f t="shared" si="276"/>
        <v>4.8</v>
      </c>
      <c r="DF187" s="55">
        <f>IF('Indicator Data'!AB190="No data","x",ROUND(IF('Indicator Data'!AB190&gt;DF$195,10,IF('Indicator Data'!AB190&lt;DF$194,0,10-(DF$195-'Indicator Data'!AB190)/(DF$195-DF$194)*10)),1))</f>
        <v>0</v>
      </c>
      <c r="DG187" s="55">
        <f t="shared" si="277"/>
        <v>0.1</v>
      </c>
      <c r="DH187" s="183">
        <f>IF('Indicator Data'!AD190="No data","x",'Indicator Data'!AD190/'Indicator Data'!$CJ190)</f>
        <v>6.0521413152712044E-4</v>
      </c>
      <c r="DI187" s="55">
        <f t="shared" si="278"/>
        <v>3.9</v>
      </c>
      <c r="DJ187" s="55">
        <f>IF('Indicator Data'!AE190="No data","x",ROUND(IF('Indicator Data'!AE190&gt;DJ$195,0,IF('Indicator Data'!AE190&lt;DJ$194,10,(DJ$195-'Indicator Data'!AE190)/(DJ$195-DJ$194)*10)),1))</f>
        <v>10</v>
      </c>
      <c r="DK187" s="55">
        <f t="shared" si="279"/>
        <v>7</v>
      </c>
      <c r="DL187" s="55">
        <f t="shared" si="280"/>
        <v>4</v>
      </c>
      <c r="DM187" s="57">
        <f t="shared" si="316"/>
        <v>6.1</v>
      </c>
      <c r="DN187" s="58">
        <f t="shared" si="317"/>
        <v>5.3</v>
      </c>
      <c r="DO187" s="55">
        <f>ROUND(IF('Indicator Data'!AH190=0,0,IF('Indicator Data'!AH190&gt;DO$195,10,IF('Indicator Data'!AH190&lt;DO$194,0,10-(DO$195-'Indicator Data'!AH190)/(DO$195-DO$194)*10))),1)</f>
        <v>2</v>
      </c>
      <c r="DP187" s="55">
        <f>ROUND(IF('Indicator Data'!AI190=0,0,IF(LOG('Indicator Data'!AI190)&gt;LOG(DP$195),10,IF(LOG('Indicator Data'!AI190)&lt;LOG(DP$194),0,10-(LOG(DP$195)-LOG('Indicator Data'!AI190))/(LOG(DP$195)-LOG(DP$194))*10))),1)</f>
        <v>3.7</v>
      </c>
      <c r="DQ187" s="57">
        <f t="shared" si="318"/>
        <v>2.9</v>
      </c>
      <c r="DR187" s="55">
        <f>'Indicator Data'!AJ190</f>
        <v>0</v>
      </c>
      <c r="DS187" s="55">
        <f>'Indicator Data'!AK190</f>
        <v>0</v>
      </c>
      <c r="DT187" s="57">
        <f t="shared" si="319"/>
        <v>0</v>
      </c>
      <c r="DU187" s="58">
        <f t="shared" si="320"/>
        <v>2</v>
      </c>
      <c r="DV187" s="15"/>
      <c r="DW187" s="103"/>
      <c r="DX187" s="4"/>
    </row>
    <row r="188" spans="1:128" x14ac:dyDescent="0.3">
      <c r="A188" s="122" t="str">
        <f>'Indicator Data'!A191</f>
        <v>Vanuatu</v>
      </c>
      <c r="B188" s="59" t="str">
        <f>'Indicator Data'!B191</f>
        <v>VUT</v>
      </c>
      <c r="C188" s="55">
        <f>ROUND(IF('Indicator Data'!C191=0,0.1,IF(LOG('Indicator Data'!C191)&gt;C$195,10,IF(LOG('Indicator Data'!C191)&lt;C$194,0,10-(C$195-LOG('Indicator Data'!C191))/(C$195-C$194)*10))),1)</f>
        <v>4.0999999999999996</v>
      </c>
      <c r="D188" s="55">
        <f>ROUND(IF('Indicator Data'!D191=0,0.1,IF(LOG('Indicator Data'!D191)&gt;D$195,10,IF(LOG('Indicator Data'!D191)&lt;D$194,0,10-(D$195-LOG('Indicator Data'!D191))/(D$195-D$194)*10))),1)</f>
        <v>5.4</v>
      </c>
      <c r="E188" s="55">
        <f t="shared" si="281"/>
        <v>4.8</v>
      </c>
      <c r="F188" s="55">
        <f>IF('Indicator Data'!E191="No data",0.1,(ROUND(IF('Indicator Data'!E191=0,0,IF(LOG('Indicator Data'!E191)&gt;F$195,10,IF(LOG('Indicator Data'!E191)&lt;F$194,0,10-(F$195-LOG('Indicator Data'!E191))/(F$195-F$194)*10))),1)))</f>
        <v>0.1</v>
      </c>
      <c r="G188" s="55">
        <f>ROUND(IF('Indicator Data'!F191=0,0,IF(LOG('Indicator Data'!F191)&gt;G$195,10,IF(LOG('Indicator Data'!F191)&lt;G$194,0,10-(G$195-LOG('Indicator Data'!F191))/(G$195-G$194)*10))),1)</f>
        <v>5.6</v>
      </c>
      <c r="H188" s="55">
        <f>ROUND(IF('Indicator Data'!G191=0,0,IF(LOG('Indicator Data'!G191)&gt;H$195,10,IF(LOG('Indicator Data'!G191)&lt;H$194,0,10-(H$195-LOG('Indicator Data'!G191))/(H$195-H$194)*10))),1)</f>
        <v>3.9</v>
      </c>
      <c r="I188" s="55">
        <f>ROUND(IF('Indicator Data'!H191=0,0,IF(LOG('Indicator Data'!H191)&gt;I$195,10,IF(LOG('Indicator Data'!H191)&lt;I$194,0,10-(I$195-LOG('Indicator Data'!H191))/(I$195-I$194)*10))),1)</f>
        <v>5.9</v>
      </c>
      <c r="J188" s="55">
        <f t="shared" si="282"/>
        <v>5</v>
      </c>
      <c r="K188" s="55">
        <f>ROUND(IF('Indicator Data'!I191=0,0,IF(LOG('Indicator Data'!I191)&gt;K$195,10,IF(LOG('Indicator Data'!I191)&lt;K$194,0,10-(K$195-LOG('Indicator Data'!I191))/(K$195-K$194)*10))),1)</f>
        <v>3.9</v>
      </c>
      <c r="L188" s="55">
        <f t="shared" si="283"/>
        <v>4.5</v>
      </c>
      <c r="M188" s="55">
        <f>ROUND(IF('Indicator Data'!J191=0,0,IF(LOG('Indicator Data'!J191)&gt;M$195,10,IF(LOG('Indicator Data'!J191)&lt;M$194,0,10-(M$195-LOG('Indicator Data'!J191))/(M$195-M$194)*10))),1)</f>
        <v>0</v>
      </c>
      <c r="N188" s="56">
        <f>'Indicator Data'!C191/'Indicator Data'!$CK191</f>
        <v>1.5965628617562156E-3</v>
      </c>
      <c r="O188" s="56">
        <f>'Indicator Data'!D191/'Indicator Data'!$CK191</f>
        <v>1.5965628617562156E-3</v>
      </c>
      <c r="P188" s="56" t="str">
        <f>IF(F188=0.1,"x",'Indicator Data'!E191/'Indicator Data'!$CK191)</f>
        <v>x</v>
      </c>
      <c r="Q188" s="56">
        <f>'Indicator Data'!F191/'Indicator Data'!$CK191</f>
        <v>9.1533941695478844E-5</v>
      </c>
      <c r="R188" s="56">
        <f>'Indicator Data'!G191/'Indicator Data'!$CK191</f>
        <v>1.3735706323565531E-2</v>
      </c>
      <c r="S188" s="56">
        <f>'Indicator Data'!H191/'Indicator Data'!$CK191</f>
        <v>5.2596875059041353E-4</v>
      </c>
      <c r="T188" s="56">
        <f>'Indicator Data'!I191/'Indicator Data'!$CK191</f>
        <v>3.4531126603563268E-3</v>
      </c>
      <c r="U188" s="56">
        <f>'Indicator Data'!J191/'Indicator Data'!$CK191</f>
        <v>0</v>
      </c>
      <c r="V188" s="55">
        <f t="shared" si="284"/>
        <v>8</v>
      </c>
      <c r="W188" s="55">
        <f t="shared" si="285"/>
        <v>10</v>
      </c>
      <c r="X188" s="55">
        <f t="shared" si="286"/>
        <v>9.3000000000000007</v>
      </c>
      <c r="Y188" s="55">
        <f t="shared" si="287"/>
        <v>0.1</v>
      </c>
      <c r="Z188" s="55">
        <f t="shared" si="288"/>
        <v>9.9</v>
      </c>
      <c r="AA188" s="55">
        <f t="shared" si="289"/>
        <v>7.6</v>
      </c>
      <c r="AB188" s="55">
        <f t="shared" si="290"/>
        <v>1.1000000000000001</v>
      </c>
      <c r="AC188" s="55">
        <f t="shared" si="291"/>
        <v>5.2</v>
      </c>
      <c r="AD188" s="55">
        <f t="shared" si="292"/>
        <v>3.5</v>
      </c>
      <c r="AE188" s="55">
        <f t="shared" si="293"/>
        <v>4.4000000000000004</v>
      </c>
      <c r="AF188" s="55">
        <f t="shared" si="294"/>
        <v>0</v>
      </c>
      <c r="AG188" s="55">
        <f>ROUND(IF('Indicator Data'!K191=0,0,IF('Indicator Data'!K191&gt;AG$195,10,IF('Indicator Data'!K191&lt;AG$194,0,10-(AG$195-'Indicator Data'!K191)/(AG$195-AG$194)*10))),1)</f>
        <v>0</v>
      </c>
      <c r="AH188" s="55">
        <f t="shared" si="295"/>
        <v>6.1</v>
      </c>
      <c r="AI188" s="55">
        <f t="shared" si="296"/>
        <v>7.7</v>
      </c>
      <c r="AJ188" s="55">
        <f t="shared" si="297"/>
        <v>5.8</v>
      </c>
      <c r="AK188" s="55">
        <f t="shared" si="298"/>
        <v>3.5</v>
      </c>
      <c r="AL188" s="55">
        <f t="shared" si="299"/>
        <v>4.8</v>
      </c>
      <c r="AM188" s="55">
        <f t="shared" si="300"/>
        <v>3.7</v>
      </c>
      <c r="AN188" s="55">
        <f t="shared" si="301"/>
        <v>0</v>
      </c>
      <c r="AO188" s="182">
        <f t="shared" si="302"/>
        <v>7.7</v>
      </c>
      <c r="AP188" s="182">
        <f t="shared" si="255"/>
        <v>0.1</v>
      </c>
      <c r="AQ188" s="182">
        <f t="shared" si="303"/>
        <v>8.5</v>
      </c>
      <c r="AR188" s="182">
        <f t="shared" si="304"/>
        <v>4.5</v>
      </c>
      <c r="AS188" s="55">
        <f t="shared" si="305"/>
        <v>0</v>
      </c>
      <c r="AT188" s="55">
        <f>IF('Indicator Data'!L191="No data","x",IF('Indicator Data'!CL191&lt;1000,"x",ROUND((IF('Indicator Data'!L191&gt;AT$195,10,IF('Indicator Data'!L191&lt;AT$194,0,10-(AT$195-'Indicator Data'!L191)/(AT$195-AT$194)*10))),1)))</f>
        <v>3</v>
      </c>
      <c r="AU188" s="182">
        <f t="shared" si="306"/>
        <v>1.5</v>
      </c>
      <c r="AV188" s="55">
        <f>IF('Indicator Data'!M191="No data","x",ROUND(IF('Indicator Data'!M191=0,0,IF(LOG('Indicator Data'!M191)&gt;AV$195,10,IF(LOG('Indicator Data'!M191)&lt;AV$194,0,10-(AV$195-LOG('Indicator Data'!M191))/(AV$195-AV$194)*10))),1))</f>
        <v>0</v>
      </c>
      <c r="AW188" s="56">
        <f>IF(AV188="x","x",'Indicator Data'!M191/'Indicator Data'!$CK191)</f>
        <v>0</v>
      </c>
      <c r="AX188" s="55">
        <f t="shared" si="256"/>
        <v>0</v>
      </c>
      <c r="AY188" s="55">
        <f t="shared" si="257"/>
        <v>0</v>
      </c>
      <c r="AZ188" s="55" t="str">
        <f>IF('Indicator Data'!N191="No data","x",ROUND(IF('Indicator Data'!N191=0,0,IF(LOG('Indicator Data'!N191)&gt;AZ$195,10,IF(LOG('Indicator Data'!N191)&lt;AZ$194,0,10-(AZ$195-LOG('Indicator Data'!N191))/(AZ$195-AZ$194)*10))),1))</f>
        <v>x</v>
      </c>
      <c r="BA188" s="56" t="str">
        <f>IF(AZ188="x","x",'Indicator Data'!N191/'Indicator Data'!$CK191)</f>
        <v>x</v>
      </c>
      <c r="BB188" s="55" t="str">
        <f t="shared" si="258"/>
        <v>x</v>
      </c>
      <c r="BC188" s="55" t="str">
        <f t="shared" si="259"/>
        <v>x</v>
      </c>
      <c r="BD188" s="55" t="str">
        <f>IF('Indicator Data'!O191="No data","x",ROUND(IF('Indicator Data'!O191=0,0,IF(LOG('Indicator Data'!O191)&gt;BD$195,10,IF(LOG('Indicator Data'!O191)&lt;BD$194,0,10-(BD$195-LOG('Indicator Data'!O191))/(BD$195-BD$194)*10))),1))</f>
        <v>x</v>
      </c>
      <c r="BE188" s="56" t="str">
        <f>IF(BD188="x","x",'Indicator Data'!O191/'Indicator Data'!$CK191)</f>
        <v>x</v>
      </c>
      <c r="BF188" s="55" t="str">
        <f t="shared" si="260"/>
        <v>x</v>
      </c>
      <c r="BG188" s="55" t="str">
        <f t="shared" si="261"/>
        <v>x</v>
      </c>
      <c r="BH188" s="55" t="str">
        <f>IF('Indicator Data'!P191="No data","x",ROUND(IF('Indicator Data'!P191=0,0,IF(LOG('Indicator Data'!P191)&gt;BH$195,10,IF(LOG('Indicator Data'!P191)&lt;BH$194,0,10-(BH$195-LOG('Indicator Data'!P191))/(BH$195-BH$194)*10))),1))</f>
        <v>x</v>
      </c>
      <c r="BI188" s="56" t="str">
        <f>IF(BH188="x","x",'Indicator Data'!P191/'Indicator Data'!$CK191)</f>
        <v>x</v>
      </c>
      <c r="BJ188" s="55" t="str">
        <f t="shared" si="262"/>
        <v>x</v>
      </c>
      <c r="BK188" s="55" t="str">
        <f t="shared" si="263"/>
        <v>x</v>
      </c>
      <c r="BL188" s="55">
        <f t="shared" si="264"/>
        <v>0</v>
      </c>
      <c r="BM188" s="55">
        <f>ROUND(IF('Indicator Data'!Q191=0,0,IF(LOG('Indicator Data'!Q191)&gt;BM$195,10,IF(LOG('Indicator Data'!Q191)&lt;BM$194,0,10-(BM$195-LOG('Indicator Data'!Q191))/(BM$195-BM$194)*10))),1)</f>
        <v>1.5</v>
      </c>
      <c r="BN188" s="55">
        <f>ROUND(IF('Indicator Data'!R191=0,0,IF(LOG('Indicator Data'!R191)&gt;BN$195,10,IF(LOG('Indicator Data'!R191)&lt;BN$194,0,10-(BN$195-LOG('Indicator Data'!R191))/(BN$195-BN$194)*10))),1)</f>
        <v>7.2</v>
      </c>
      <c r="BO188" s="55">
        <f t="shared" si="265"/>
        <v>5.3</v>
      </c>
      <c r="BP188" s="56">
        <f>'Indicator Data'!Q191/'Indicator Data'!$CK191</f>
        <v>4.2320844905439361E-4</v>
      </c>
      <c r="BQ188" s="56">
        <f>'Indicator Data'!R191/'Indicator Data'!$CK191</f>
        <v>0.77723365262899358</v>
      </c>
      <c r="BR188" s="55">
        <f t="shared" si="307"/>
        <v>0</v>
      </c>
      <c r="BS188" s="55">
        <f t="shared" si="308"/>
        <v>9.6999999999999993</v>
      </c>
      <c r="BT188" s="55">
        <f t="shared" si="242"/>
        <v>6.4666666666666659</v>
      </c>
      <c r="BU188" s="55">
        <f t="shared" si="266"/>
        <v>5.9</v>
      </c>
      <c r="BV188" s="55">
        <f>ROUND(IF('Indicator Data'!S191=0,0,IF(LOG('Indicator Data'!S191)&gt;BV$195,10,IF(LOG('Indicator Data'!S191)&lt;BV$194,0,10-(BV$195-LOG('Indicator Data'!S191))/(BV$195-BV$194)*10))),1)</f>
        <v>1.5</v>
      </c>
      <c r="BW188" s="55">
        <f>ROUND(IF('Indicator Data'!T191=0,0,IF(LOG('Indicator Data'!T191)&gt;BW$195,10,IF(LOG('Indicator Data'!T191)&lt;BW$194,0,10-(BW$195-LOG('Indicator Data'!T191))/(BW$195-BW$194)*10))),1)</f>
        <v>6.2</v>
      </c>
      <c r="BX188" s="55">
        <f t="shared" si="267"/>
        <v>4.6333333333333337</v>
      </c>
      <c r="BY188" s="56">
        <f>'Indicator Data'!S191/'Indicator Data'!$CK191</f>
        <v>4.2320844905439361E-4</v>
      </c>
      <c r="BZ188" s="56">
        <f>'Indicator Data'!T191/'Indicator Data'!$CK191</f>
        <v>0.77705605622626539</v>
      </c>
      <c r="CA188" s="55">
        <f t="shared" si="309"/>
        <v>0</v>
      </c>
      <c r="CB188" s="55">
        <f t="shared" si="310"/>
        <v>7.8</v>
      </c>
      <c r="CC188" s="55">
        <f t="shared" si="268"/>
        <v>5.2</v>
      </c>
      <c r="CD188" s="55">
        <f t="shared" si="269"/>
        <v>4.9000000000000004</v>
      </c>
      <c r="CE188" s="55">
        <f t="shared" si="270"/>
        <v>5.4</v>
      </c>
      <c r="CF188" s="55">
        <f>ROUND(IF('Indicator Data'!U191=0,0,IF(LOG('Indicator Data'!U191)&gt;CF$195,10,IF(LOG('Indicator Data'!U191)&lt;CF$194,0,10-(CF$195-LOG('Indicator Data'!U191))/(CF$195-CF$194)*10))),1)</f>
        <v>5.8</v>
      </c>
      <c r="CG188" s="56">
        <f>'Indicator Data'!U191/'Indicator Data'!$CK191</f>
        <v>0.43860643503561375</v>
      </c>
      <c r="CH188" s="55">
        <f t="shared" si="311"/>
        <v>4.9000000000000004</v>
      </c>
      <c r="CI188" s="55">
        <f t="shared" si="271"/>
        <v>5.4</v>
      </c>
      <c r="CJ188" s="55">
        <f>ROUND(IF('Indicator Data'!V191=0,0,IF(LOG('Indicator Data'!V191)&gt;CJ$195,10,IF(LOG('Indicator Data'!V191)&lt;CJ$194,0,10-(CJ$195-LOG('Indicator Data'!V191))/(CJ$195-CJ$194)*10))),1)</f>
        <v>6</v>
      </c>
      <c r="CK188" s="56">
        <f>IF('Indicator Data'!V191/'Indicator Data'!$CK191&gt;1,1,'Indicator Data'!V191/'Indicator Data'!$CK191)</f>
        <v>0.56067959959568481</v>
      </c>
      <c r="CL188" s="55">
        <f t="shared" si="312"/>
        <v>5.6</v>
      </c>
      <c r="CM188" s="55">
        <f t="shared" si="272"/>
        <v>5.8</v>
      </c>
      <c r="CN188" s="55">
        <f>ROUND(IF('Indicator Data'!W191=0,0,IF(LOG('Indicator Data'!W191)&gt;CN$195,10,IF(LOG('Indicator Data'!W191)&lt;CN$194,0,10-(CN$195-LOG('Indicator Data'!W191))/(CN$195-CN$194)*10))),1)</f>
        <v>6.1</v>
      </c>
      <c r="CO188" s="56">
        <f>'Indicator Data'!W191/'Indicator Data'!$CK191</f>
        <v>0.69502320924634886</v>
      </c>
      <c r="CP188" s="55">
        <f t="shared" si="313"/>
        <v>7</v>
      </c>
      <c r="CQ188" s="55">
        <f t="shared" si="273"/>
        <v>6.6</v>
      </c>
      <c r="CR188" s="55">
        <f t="shared" si="314"/>
        <v>5.8</v>
      </c>
      <c r="CS188" s="55">
        <f>IF('Indicator Data'!BZ191="No data","x",ROUND(IF('Indicator Data'!BZ191&gt;CS$195,0,IF('Indicator Data'!BZ191&lt;CS$194,10,(CS$195-'Indicator Data'!BZ191)/(CS$195-CS$194)*10)),1))</f>
        <v>7.3</v>
      </c>
      <c r="CT188" s="55">
        <f>IF('Indicator Data'!CA191="No data","x",ROUND(IF('Indicator Data'!CA191&gt;CT$195,0,IF('Indicator Data'!CA191&lt;CT$194,10,(CT$195-'Indicator Data'!CA191)/(CT$195-CT$194)*10)),1))</f>
        <v>1.5</v>
      </c>
      <c r="CU188" s="55">
        <f>IF('Indicator Data'!AC191="No data","x",ROUND(IF('Indicator Data'!AC191&gt;CU$195,0,IF('Indicator Data'!AC191&lt;CU$194,10,(CU$195-'Indicator Data'!AC191)/(CU$195-CU$194)*10)),1))</f>
        <v>7.5</v>
      </c>
      <c r="CV188" s="55">
        <f t="shared" si="315"/>
        <v>5.4</v>
      </c>
      <c r="CW188" s="55">
        <f>IF('Indicator Data'!X191="No data","x",ROUND(IF(LOG('Indicator Data'!X191)&gt;CW$195,10,IF(LOG('Indicator Data'!X191)&lt;CW$194,0,10-(CW$195-LOG('Indicator Data'!X191))/(CW$195-CW$194)*10)),1))</f>
        <v>4.5999999999999996</v>
      </c>
      <c r="CX188" s="55">
        <f>IF('Indicator Data'!Y191="No data","x",ROUND(IF('Indicator Data'!Y191&gt;CX$195,10,IF('Indicator Data'!Y191&lt;CX$194,0,10-(CX$195-'Indicator Data'!Y191)/(CX$195-CX$194)*10)),1))</f>
        <v>5.8</v>
      </c>
      <c r="CY188" s="55">
        <f>IF('Indicator Data'!Z191="No data","x",ROUND(IF('Indicator Data'!Z191&gt;CY$195,10,IF('Indicator Data'!Z191&lt;CY$194,0,10-(CY$195-'Indicator Data'!Z191)/(CY$195-CY$194)*10)),1))</f>
        <v>2.5</v>
      </c>
      <c r="CZ188" s="55" t="str">
        <f>IF('Indicator Data'!AA191="No data","x",ROUND(IF('Indicator Data'!AA191&gt;CZ$195,10,IF('Indicator Data'!AA191&lt;CZ$194,0,10-(CZ$195-'Indicator Data'!AA191)/(CZ$195-CZ$194)*10)),1))</f>
        <v>x</v>
      </c>
      <c r="DA188" s="55">
        <f t="shared" si="274"/>
        <v>4.3</v>
      </c>
      <c r="DB188" s="55">
        <f t="shared" si="275"/>
        <v>4.7</v>
      </c>
      <c r="DC188" s="55" t="str">
        <f>IF('Indicator Data'!AF191="No data","x",ROUND(IF('Indicator Data'!AF191&gt;DC$195,10,IF('Indicator Data'!AF191&lt;DC$194,0,10-(DC$195-'Indicator Data'!AF191)/(DC$195-DC$194)*10)),1))</f>
        <v>x</v>
      </c>
      <c r="DD188" s="55">
        <f>IF('Indicator Data'!AG191="No data","x",ROUND(IF('Indicator Data'!AG191&gt;DD$195,10,IF('Indicator Data'!AG191&lt;DD$194,0,10-(DD$195-'Indicator Data'!AG191)/(DD$195-DD$194)*10)),1))</f>
        <v>5.9</v>
      </c>
      <c r="DE188" s="55">
        <f t="shared" si="276"/>
        <v>4.7</v>
      </c>
      <c r="DF188" s="55">
        <f>IF('Indicator Data'!AB191="No data","x",ROUND(IF('Indicator Data'!AB191&gt;DF$195,10,IF('Indicator Data'!AB191&lt;DF$194,0,10-(DF$195-'Indicator Data'!AB191)/(DF$195-DF$194)*10)),1))</f>
        <v>0.2</v>
      </c>
      <c r="DG188" s="55">
        <f t="shared" si="277"/>
        <v>4.0999999999999996</v>
      </c>
      <c r="DH188" s="183">
        <f>IF('Indicator Data'!AD191="No data","x",'Indicator Data'!AD191/'Indicator Data'!$CJ191)</f>
        <v>6.6692899207021429E-5</v>
      </c>
      <c r="DI188" s="55">
        <f t="shared" si="278"/>
        <v>9.3000000000000007</v>
      </c>
      <c r="DJ188" s="55">
        <f>IF('Indicator Data'!AE191="No data","x",ROUND(IF('Indicator Data'!AE191&gt;DJ$195,0,IF('Indicator Data'!AE191&lt;DJ$194,10,(DJ$195-'Indicator Data'!AE191)/(DJ$195-DJ$194)*10)),1))</f>
        <v>8</v>
      </c>
      <c r="DK188" s="55">
        <f t="shared" si="279"/>
        <v>8.6999999999999993</v>
      </c>
      <c r="DL188" s="55">
        <f t="shared" si="280"/>
        <v>5.8</v>
      </c>
      <c r="DM188" s="57">
        <f t="shared" si="316"/>
        <v>4.4000000000000004</v>
      </c>
      <c r="DN188" s="58">
        <f t="shared" si="317"/>
        <v>5.2</v>
      </c>
      <c r="DO188" s="55">
        <f>ROUND(IF('Indicator Data'!AH191=0,0,IF('Indicator Data'!AH191&gt;DO$195,10,IF('Indicator Data'!AH191&lt;DO$194,0,10-(DO$195-'Indicator Data'!AH191)/(DO$195-DO$194)*10))),1)</f>
        <v>0</v>
      </c>
      <c r="DP188" s="55">
        <f>ROUND(IF('Indicator Data'!AI191=0,0,IF(LOG('Indicator Data'!AI191)&gt;LOG(DP$195),10,IF(LOG('Indicator Data'!AI191)&lt;LOG(DP$194),0,10-(LOG(DP$195)-LOG('Indicator Data'!AI191))/(LOG(DP$195)-LOG(DP$194))*10))),1)</f>
        <v>0</v>
      </c>
      <c r="DQ188" s="57">
        <f t="shared" si="318"/>
        <v>0</v>
      </c>
      <c r="DR188" s="55">
        <f>'Indicator Data'!AJ191</f>
        <v>0</v>
      </c>
      <c r="DS188" s="55">
        <f>'Indicator Data'!AK191</f>
        <v>0</v>
      </c>
      <c r="DT188" s="57">
        <f t="shared" si="319"/>
        <v>0</v>
      </c>
      <c r="DU188" s="58">
        <f t="shared" si="320"/>
        <v>0</v>
      </c>
      <c r="DV188" s="15"/>
      <c r="DW188" s="103"/>
      <c r="DX188" s="4"/>
    </row>
    <row r="189" spans="1:128" x14ac:dyDescent="0.3">
      <c r="A189" s="122" t="str">
        <f>'Indicator Data'!A192</f>
        <v>Venezuela</v>
      </c>
      <c r="B189" s="59" t="str">
        <f>'Indicator Data'!B192</f>
        <v>VEN</v>
      </c>
      <c r="C189" s="55">
        <f>ROUND(IF('Indicator Data'!C192=0,0.1,IF(LOG('Indicator Data'!C192)&gt;C$195,10,IF(LOG('Indicator Data'!C192)&lt;C$194,0,10-(C$195-LOG('Indicator Data'!C192))/(C$195-C$194)*10))),1)</f>
        <v>9.4</v>
      </c>
      <c r="D189" s="55">
        <f>ROUND(IF('Indicator Data'!D192=0,0.1,IF(LOG('Indicator Data'!D192)&gt;D$195,10,IF(LOG('Indicator Data'!D192)&lt;D$194,0,10-(D$195-LOG('Indicator Data'!D192))/(D$195-D$194)*10))),1)</f>
        <v>10</v>
      </c>
      <c r="E189" s="55">
        <f t="shared" si="281"/>
        <v>9.6999999999999993</v>
      </c>
      <c r="F189" s="55">
        <f>IF('Indicator Data'!E192="No data",0.1,(ROUND(IF('Indicator Data'!E192=0,0,IF(LOG('Indicator Data'!E192)&gt;F$195,10,IF(LOG('Indicator Data'!E192)&lt;F$194,0,10-(F$195-LOG('Indicator Data'!E192))/(F$195-F$194)*10))),1)))</f>
        <v>7.6</v>
      </c>
      <c r="G189" s="55">
        <f>ROUND(IF('Indicator Data'!F192=0,0,IF(LOG('Indicator Data'!F192)&gt;G$195,10,IF(LOG('Indicator Data'!F192)&lt;G$194,0,10-(G$195-LOG('Indicator Data'!F192))/(G$195-G$194)*10))),1)</f>
        <v>6.8</v>
      </c>
      <c r="H189" s="55">
        <f>ROUND(IF('Indicator Data'!G192=0,0,IF(LOG('Indicator Data'!G192)&gt;H$195,10,IF(LOG('Indicator Data'!G192)&lt;H$194,0,10-(H$195-LOG('Indicator Data'!G192))/(H$195-H$194)*10))),1)</f>
        <v>6.4</v>
      </c>
      <c r="I189" s="55">
        <f>ROUND(IF('Indicator Data'!H192=0,0,IF(LOG('Indicator Data'!H192)&gt;I$195,10,IF(LOG('Indicator Data'!H192)&lt;I$194,0,10-(I$195-LOG('Indicator Data'!H192))/(I$195-I$194)*10))),1)</f>
        <v>4.8</v>
      </c>
      <c r="J189" s="55">
        <f t="shared" si="282"/>
        <v>5.7</v>
      </c>
      <c r="K189" s="55">
        <f>ROUND(IF('Indicator Data'!I192=0,0,IF(LOG('Indicator Data'!I192)&gt;K$195,10,IF(LOG('Indicator Data'!I192)&lt;K$194,0,10-(K$195-LOG('Indicator Data'!I192))/(K$195-K$194)*10))),1)</f>
        <v>7.6</v>
      </c>
      <c r="L189" s="55">
        <f t="shared" si="283"/>
        <v>6.8</v>
      </c>
      <c r="M189" s="55">
        <f>ROUND(IF('Indicator Data'!J192=0,0,IF(LOG('Indicator Data'!J192)&gt;M$195,10,IF(LOG('Indicator Data'!J192)&lt;M$194,0,10-(M$195-LOG('Indicator Data'!J192))/(M$195-M$194)*10))),1)</f>
        <v>0</v>
      </c>
      <c r="N189" s="56">
        <f>'Indicator Data'!C192/'Indicator Data'!$CK192</f>
        <v>1.8715926301264031E-3</v>
      </c>
      <c r="O189" s="56">
        <f>'Indicator Data'!D192/'Indicator Data'!$CK192</f>
        <v>6.668519655835699E-4</v>
      </c>
      <c r="P189" s="56">
        <f>IF(F189=0.1,"x",'Indicator Data'!E192/'Indicator Data'!$CK192)</f>
        <v>3.6571941505548198E-3</v>
      </c>
      <c r="Q189" s="56">
        <f>'Indicator Data'!F192/'Indicator Data'!$CK192</f>
        <v>3.6315731999889931E-6</v>
      </c>
      <c r="R189" s="56">
        <f>'Indicator Data'!G192/'Indicator Data'!$CK192</f>
        <v>1.1974989652308911E-3</v>
      </c>
      <c r="S189" s="56">
        <f>'Indicator Data'!H192/'Indicator Data'!$CK192</f>
        <v>7.4120324245955868E-7</v>
      </c>
      <c r="T189" s="56">
        <f>'Indicator Data'!I192/'Indicator Data'!$CK192</f>
        <v>2.048895461236671E-3</v>
      </c>
      <c r="U189" s="56">
        <f>'Indicator Data'!J192/'Indicator Data'!$CK192</f>
        <v>0</v>
      </c>
      <c r="V189" s="55">
        <f t="shared" si="284"/>
        <v>9.4</v>
      </c>
      <c r="W189" s="55">
        <f t="shared" si="285"/>
        <v>6.7</v>
      </c>
      <c r="X189" s="55">
        <f t="shared" si="286"/>
        <v>8.4</v>
      </c>
      <c r="Y189" s="55">
        <f t="shared" si="287"/>
        <v>2.4</v>
      </c>
      <c r="Z189" s="55">
        <f t="shared" si="288"/>
        <v>6.8</v>
      </c>
      <c r="AA189" s="55">
        <f t="shared" si="289"/>
        <v>0.7</v>
      </c>
      <c r="AB189" s="55">
        <f t="shared" si="290"/>
        <v>0</v>
      </c>
      <c r="AC189" s="55">
        <f t="shared" si="291"/>
        <v>0.4</v>
      </c>
      <c r="AD189" s="55">
        <f t="shared" si="292"/>
        <v>2</v>
      </c>
      <c r="AE189" s="55">
        <f t="shared" si="293"/>
        <v>1.2</v>
      </c>
      <c r="AF189" s="55">
        <f t="shared" si="294"/>
        <v>0</v>
      </c>
      <c r="AG189" s="55">
        <f>ROUND(IF('Indicator Data'!K192=0,0,IF('Indicator Data'!K192&gt;AG$195,10,IF('Indicator Data'!K192&lt;AG$194,0,10-(AG$195-'Indicator Data'!K192)/(AG$195-AG$194)*10))),1)</f>
        <v>1</v>
      </c>
      <c r="AH189" s="55">
        <f t="shared" si="295"/>
        <v>9.4</v>
      </c>
      <c r="AI189" s="55">
        <f t="shared" si="296"/>
        <v>8.4</v>
      </c>
      <c r="AJ189" s="55">
        <f t="shared" si="297"/>
        <v>3.6</v>
      </c>
      <c r="AK189" s="55">
        <f t="shared" si="298"/>
        <v>2.4</v>
      </c>
      <c r="AL189" s="55">
        <f t="shared" si="299"/>
        <v>3</v>
      </c>
      <c r="AM189" s="55">
        <f t="shared" si="300"/>
        <v>4.8</v>
      </c>
      <c r="AN189" s="55">
        <f t="shared" si="301"/>
        <v>0</v>
      </c>
      <c r="AO189" s="182">
        <f t="shared" si="302"/>
        <v>9.1999999999999993</v>
      </c>
      <c r="AP189" s="182">
        <f t="shared" si="255"/>
        <v>5.6</v>
      </c>
      <c r="AQ189" s="182">
        <f t="shared" si="303"/>
        <v>6.8</v>
      </c>
      <c r="AR189" s="182">
        <f t="shared" si="304"/>
        <v>4.5999999999999996</v>
      </c>
      <c r="AS189" s="55">
        <f t="shared" si="305"/>
        <v>0.5</v>
      </c>
      <c r="AT189" s="55">
        <f>IF('Indicator Data'!L192="No data","x",IF('Indicator Data'!CL192&lt;1000,"x",ROUND((IF('Indicator Data'!L192&gt;AT$195,10,IF('Indicator Data'!L192&lt;AT$194,0,10-(AT$195-'Indicator Data'!L192)/(AT$195-AT$194)*10))),1)))</f>
        <v>2</v>
      </c>
      <c r="AU189" s="182">
        <f t="shared" si="306"/>
        <v>1.3</v>
      </c>
      <c r="AV189" s="55" t="str">
        <f>IF('Indicator Data'!M192="No data","x",ROUND(IF('Indicator Data'!M192=0,0,IF(LOG('Indicator Data'!M192)&gt;AV$195,10,IF(LOG('Indicator Data'!M192)&lt;AV$194,0,10-(AV$195-LOG('Indicator Data'!M192))/(AV$195-AV$194)*10))),1))</f>
        <v>x</v>
      </c>
      <c r="AW189" s="56" t="str">
        <f>IF(AV189="x","x",'Indicator Data'!M192/'Indicator Data'!$CK192)</f>
        <v>x</v>
      </c>
      <c r="AX189" s="55" t="str">
        <f t="shared" si="256"/>
        <v>x</v>
      </c>
      <c r="AY189" s="55" t="str">
        <f t="shared" si="257"/>
        <v>x</v>
      </c>
      <c r="AZ189" s="55" t="str">
        <f>IF('Indicator Data'!N192="No data","x",ROUND(IF('Indicator Data'!N192=0,0,IF(LOG('Indicator Data'!N192)&gt;AZ$195,10,IF(LOG('Indicator Data'!N192)&lt;AZ$194,0,10-(AZ$195-LOG('Indicator Data'!N192))/(AZ$195-AZ$194)*10))),1))</f>
        <v>x</v>
      </c>
      <c r="BA189" s="56" t="str">
        <f>IF(AZ189="x","x",'Indicator Data'!N192/'Indicator Data'!$CK192)</f>
        <v>x</v>
      </c>
      <c r="BB189" s="55" t="str">
        <f t="shared" si="258"/>
        <v>x</v>
      </c>
      <c r="BC189" s="55" t="str">
        <f t="shared" si="259"/>
        <v>x</v>
      </c>
      <c r="BD189" s="55" t="str">
        <f>IF('Indicator Data'!O192="No data","x",ROUND(IF('Indicator Data'!O192=0,0,IF(LOG('Indicator Data'!O192)&gt;BD$195,10,IF(LOG('Indicator Data'!O192)&lt;BD$194,0,10-(BD$195-LOG('Indicator Data'!O192))/(BD$195-BD$194)*10))),1))</f>
        <v>x</v>
      </c>
      <c r="BE189" s="56" t="str">
        <f>IF(BD189="x","x",'Indicator Data'!O192/'Indicator Data'!$CK192)</f>
        <v>x</v>
      </c>
      <c r="BF189" s="55" t="str">
        <f t="shared" si="260"/>
        <v>x</v>
      </c>
      <c r="BG189" s="55" t="str">
        <f t="shared" si="261"/>
        <v>x</v>
      </c>
      <c r="BH189" s="55" t="str">
        <f>IF('Indicator Data'!P192="No data","x",ROUND(IF('Indicator Data'!P192=0,0,IF(LOG('Indicator Data'!P192)&gt;BH$195,10,IF(LOG('Indicator Data'!P192)&lt;BH$194,0,10-(BH$195-LOG('Indicator Data'!P192))/(BH$195-BH$194)*10))),1))</f>
        <v>x</v>
      </c>
      <c r="BI189" s="56" t="str">
        <f>IF(BH189="x","x",'Indicator Data'!P192/'Indicator Data'!$CK192)</f>
        <v>x</v>
      </c>
      <c r="BJ189" s="55" t="str">
        <f t="shared" si="262"/>
        <v>x</v>
      </c>
      <c r="BK189" s="55" t="str">
        <f t="shared" si="263"/>
        <v>x</v>
      </c>
      <c r="BL189" s="55" t="str">
        <f t="shared" si="264"/>
        <v>x</v>
      </c>
      <c r="BM189" s="55">
        <f>ROUND(IF('Indicator Data'!Q192=0,0,IF(LOG('Indicator Data'!Q192)&gt;BM$195,10,IF(LOG('Indicator Data'!Q192)&lt;BM$194,0,10-(BM$195-LOG('Indicator Data'!Q192))/(BM$195-BM$194)*10))),1)</f>
        <v>9</v>
      </c>
      <c r="BN189" s="55">
        <f>ROUND(IF('Indicator Data'!R192=0,0,IF(LOG('Indicator Data'!R192)&gt;BN$195,10,IF(LOG('Indicator Data'!R192)&lt;BN$194,0,10-(BN$195-LOG('Indicator Data'!R192))/(BN$195-BN$194)*10))),1)</f>
        <v>9.5</v>
      </c>
      <c r="BO189" s="55">
        <f t="shared" si="265"/>
        <v>9.3333333333333339</v>
      </c>
      <c r="BP189" s="56">
        <f>'Indicator Data'!Q192/'Indicator Data'!$CK192</f>
        <v>0.67210256381605959</v>
      </c>
      <c r="BQ189" s="56">
        <f>'Indicator Data'!R192/'Indicator Data'!$CK192</f>
        <v>0.15415788064131378</v>
      </c>
      <c r="BR189" s="55">
        <f t="shared" si="307"/>
        <v>6.7</v>
      </c>
      <c r="BS189" s="55">
        <f t="shared" si="308"/>
        <v>1.9</v>
      </c>
      <c r="BT189" s="55">
        <f t="shared" si="242"/>
        <v>3.5</v>
      </c>
      <c r="BU189" s="55">
        <f t="shared" si="266"/>
        <v>7.4</v>
      </c>
      <c r="BV189" s="55">
        <f>ROUND(IF('Indicator Data'!S192=0,0,IF(LOG('Indicator Data'!S192)&gt;BV$195,10,IF(LOG('Indicator Data'!S192)&lt;BV$194,0,10-(BV$195-LOG('Indicator Data'!S192))/(BV$195-BV$194)*10))),1)</f>
        <v>1.2</v>
      </c>
      <c r="BW189" s="55">
        <f>ROUND(IF('Indicator Data'!T192=0,0,IF(LOG('Indicator Data'!T192)&gt;BW$195,10,IF(LOG('Indicator Data'!T192)&lt;BW$194,0,10-(BW$195-LOG('Indicator Data'!T192))/(BW$195-BW$194)*10))),1)</f>
        <v>7.2</v>
      </c>
      <c r="BX189" s="55">
        <f t="shared" si="267"/>
        <v>5.2</v>
      </c>
      <c r="BY189" s="56">
        <f>'Indicator Data'!S192/'Indicator Data'!$CK192</f>
        <v>2.37601160700935E-6</v>
      </c>
      <c r="BZ189" s="56">
        <f>'Indicator Data'!T192/'Indicator Data'!$CK192</f>
        <v>3.8120505465003292E-2</v>
      </c>
      <c r="CA189" s="55">
        <f t="shared" si="309"/>
        <v>0</v>
      </c>
      <c r="CB189" s="55">
        <f t="shared" si="310"/>
        <v>0.4</v>
      </c>
      <c r="CC189" s="55">
        <f t="shared" si="268"/>
        <v>0.26666666666666666</v>
      </c>
      <c r="CD189" s="55">
        <f t="shared" si="269"/>
        <v>3.1</v>
      </c>
      <c r="CE189" s="55">
        <f t="shared" si="270"/>
        <v>5.7</v>
      </c>
      <c r="CF189" s="55">
        <f>ROUND(IF('Indicator Data'!U192=0,0,IF(LOG('Indicator Data'!U192)&gt;CF$195,10,IF(LOG('Indicator Data'!U192)&lt;CF$194,0,10-(CF$195-LOG('Indicator Data'!U192))/(CF$195-CF$194)*10))),1)</f>
        <v>9.1</v>
      </c>
      <c r="CG189" s="56">
        <f>'Indicator Data'!U192/'Indicator Data'!$CK192</f>
        <v>0.72460490699696567</v>
      </c>
      <c r="CH189" s="55">
        <f t="shared" si="311"/>
        <v>8.1</v>
      </c>
      <c r="CI189" s="55">
        <f t="shared" si="271"/>
        <v>8.6999999999999993</v>
      </c>
      <c r="CJ189" s="55">
        <f>ROUND(IF('Indicator Data'!V192=0,0,IF(LOG('Indicator Data'!V192)&gt;CJ$195,10,IF(LOG('Indicator Data'!V192)&lt;CJ$194,0,10-(CJ$195-LOG('Indicator Data'!V192))/(CJ$195-CJ$194)*10))),1)</f>
        <v>9.1999999999999993</v>
      </c>
      <c r="CK189" s="56">
        <f>IF('Indicator Data'!V192/'Indicator Data'!$CK192&gt;1,1,'Indicator Data'!V192/'Indicator Data'!$CK192)</f>
        <v>0.89251200567198918</v>
      </c>
      <c r="CL189" s="55">
        <f t="shared" si="312"/>
        <v>8.9</v>
      </c>
      <c r="CM189" s="55">
        <f t="shared" si="272"/>
        <v>9.1</v>
      </c>
      <c r="CN189" s="55">
        <f>ROUND(IF('Indicator Data'!W192=0,0,IF(LOG('Indicator Data'!W192)&gt;CN$195,10,IF(LOG('Indicator Data'!W192)&lt;CN$194,0,10-(CN$195-LOG('Indicator Data'!W192))/(CN$195-CN$194)*10))),1)</f>
        <v>9.1</v>
      </c>
      <c r="CO189" s="56">
        <f>'Indicator Data'!W192/'Indicator Data'!$CK192</f>
        <v>0.79772072504379488</v>
      </c>
      <c r="CP189" s="55">
        <f t="shared" si="313"/>
        <v>8</v>
      </c>
      <c r="CQ189" s="55">
        <f t="shared" si="273"/>
        <v>8.6</v>
      </c>
      <c r="CR189" s="55">
        <f t="shared" si="314"/>
        <v>8.3000000000000007</v>
      </c>
      <c r="CS189" s="55">
        <f>IF('Indicator Data'!BZ192="No data","x",ROUND(IF('Indicator Data'!BZ192&gt;CS$195,0,IF('Indicator Data'!BZ192&lt;CS$194,10,(CS$195-'Indicator Data'!BZ192)/(CS$195-CS$194)*10)),1))</f>
        <v>0.7</v>
      </c>
      <c r="CT189" s="55">
        <f>IF('Indicator Data'!CA192="No data","x",ROUND(IF('Indicator Data'!CA192&gt;CT$195,0,IF('Indicator Data'!CA192&lt;CT$194,10,(CT$195-'Indicator Data'!CA192)/(CT$195-CT$194)*10)),1))</f>
        <v>0.7</v>
      </c>
      <c r="CU189" s="55" t="str">
        <f>IF('Indicator Data'!AC192="No data","x",ROUND(IF('Indicator Data'!AC192&gt;CU$195,0,IF('Indicator Data'!AC192&lt;CU$194,10,(CU$195-'Indicator Data'!AC192)/(CU$195-CU$194)*10)),1))</f>
        <v>x</v>
      </c>
      <c r="CV189" s="55">
        <f t="shared" si="315"/>
        <v>0.7</v>
      </c>
      <c r="CW189" s="55">
        <f>IF('Indicator Data'!X192="No data","x",ROUND(IF(LOG('Indicator Data'!X192)&gt;CW$195,10,IF(LOG('Indicator Data'!X192)&lt;CW$194,0,10-(CW$195-LOG('Indicator Data'!X192))/(CW$195-CW$194)*10)),1))</f>
        <v>5</v>
      </c>
      <c r="CX189" s="55">
        <f>IF('Indicator Data'!Y192="No data","x",ROUND(IF('Indicator Data'!Y192&gt;CX$195,10,IF('Indicator Data'!Y192&lt;CX$194,0,10-(CX$195-'Indicator Data'!Y192)/(CX$195-CX$194)*10)),1))</f>
        <v>0</v>
      </c>
      <c r="CY189" s="55">
        <f>IF('Indicator Data'!Z192="No data","x",ROUND(IF('Indicator Data'!Z192&gt;CY$195,10,IF('Indicator Data'!Z192&lt;CY$194,0,10-(CY$195-'Indicator Data'!Z192)/(CY$195-CY$194)*10)),1))</f>
        <v>8.8000000000000007</v>
      </c>
      <c r="CZ189" s="55" t="str">
        <f>IF('Indicator Data'!AA192="No data","x",ROUND(IF('Indicator Data'!AA192&gt;CZ$195,10,IF('Indicator Data'!AA192&lt;CZ$194,0,10-(CZ$195-'Indicator Data'!AA192)/(CZ$195-CZ$194)*10)),1))</f>
        <v>x</v>
      </c>
      <c r="DA189" s="55">
        <f t="shared" si="274"/>
        <v>4.5999999999999996</v>
      </c>
      <c r="DB189" s="55">
        <f t="shared" si="275"/>
        <v>3.3</v>
      </c>
      <c r="DC189" s="55">
        <f>IF('Indicator Data'!AF192="No data","x",ROUND(IF('Indicator Data'!AF192&gt;DC$195,10,IF('Indicator Data'!AF192&lt;DC$194,0,10-(DC$195-'Indicator Data'!AF192)/(DC$195-DC$194)*10)),1))</f>
        <v>3.9</v>
      </c>
      <c r="DD189" s="55">
        <f>IF('Indicator Data'!AG192="No data","x",ROUND(IF('Indicator Data'!AG192&gt;DD$195,10,IF('Indicator Data'!AG192&lt;DD$194,0,10-(DD$195-'Indicator Data'!AG192)/(DD$195-DD$194)*10)),1))</f>
        <v>2.2999999999999998</v>
      </c>
      <c r="DE189" s="55">
        <f t="shared" si="276"/>
        <v>4</v>
      </c>
      <c r="DF189" s="55">
        <f>IF('Indicator Data'!AB192="No data","x",ROUND(IF('Indicator Data'!AB192&gt;DF$195,10,IF('Indicator Data'!AB192&lt;DF$194,0,10-(DF$195-'Indicator Data'!AB192)/(DF$195-DF$194)*10)),1))</f>
        <v>1</v>
      </c>
      <c r="DG189" s="55">
        <f t="shared" si="277"/>
        <v>0.8</v>
      </c>
      <c r="DH189" s="183">
        <f>IF('Indicator Data'!AD192="No data","x",'Indicator Data'!AD192/'Indicator Data'!$CJ192)</f>
        <v>5.1017278859401207E-4</v>
      </c>
      <c r="DI189" s="55">
        <f t="shared" si="278"/>
        <v>4.9000000000000004</v>
      </c>
      <c r="DJ189" s="55">
        <f>IF('Indicator Data'!AE192="No data","x",ROUND(IF('Indicator Data'!AE192&gt;DJ$195,0,IF('Indicator Data'!AE192&lt;DJ$194,10,(DJ$195-'Indicator Data'!AE192)/(DJ$195-DJ$194)*10)),1))</f>
        <v>2</v>
      </c>
      <c r="DK189" s="55">
        <f t="shared" si="279"/>
        <v>3.5</v>
      </c>
      <c r="DL189" s="55">
        <f t="shared" si="280"/>
        <v>2.8</v>
      </c>
      <c r="DM189" s="57">
        <f t="shared" si="316"/>
        <v>5.4</v>
      </c>
      <c r="DN189" s="58">
        <f t="shared" si="317"/>
        <v>6.1</v>
      </c>
      <c r="DO189" s="55">
        <f>ROUND(IF('Indicator Data'!AH192=0,0,IF('Indicator Data'!AH192&gt;DO$195,10,IF('Indicator Data'!AH192&lt;DO$194,0,10-(DO$195-'Indicator Data'!AH192)/(DO$195-DO$194)*10))),1)</f>
        <v>8.8000000000000007</v>
      </c>
      <c r="DP189" s="55">
        <f>ROUND(IF('Indicator Data'!AI192=0,0,IF(LOG('Indicator Data'!AI192)&gt;LOG(DP$195),10,IF(LOG('Indicator Data'!AI192)&lt;LOG(DP$194),0,10-(LOG(DP$195)-LOG('Indicator Data'!AI192))/(LOG(DP$195)-LOG(DP$194))*10))),1)</f>
        <v>8</v>
      </c>
      <c r="DQ189" s="57">
        <f t="shared" si="318"/>
        <v>8.4</v>
      </c>
      <c r="DR189" s="55">
        <f>'Indicator Data'!AJ192</f>
        <v>0</v>
      </c>
      <c r="DS189" s="55">
        <f>'Indicator Data'!AK192</f>
        <v>0</v>
      </c>
      <c r="DT189" s="57">
        <f t="shared" si="319"/>
        <v>0</v>
      </c>
      <c r="DU189" s="58">
        <f t="shared" si="320"/>
        <v>5.9</v>
      </c>
      <c r="DV189" s="15"/>
      <c r="DW189" s="103"/>
      <c r="DX189" s="4"/>
    </row>
    <row r="190" spans="1:128" x14ac:dyDescent="0.3">
      <c r="A190" s="122" t="str">
        <f>'Indicator Data'!A193</f>
        <v>Viet Nam</v>
      </c>
      <c r="B190" s="59" t="str">
        <f>'Indicator Data'!B193</f>
        <v>VNM</v>
      </c>
      <c r="C190" s="55">
        <f>ROUND(IF('Indicator Data'!C193=0,0.1,IF(LOG('Indicator Data'!C193)&gt;C$195,10,IF(LOG('Indicator Data'!C193)&lt;C$194,0,10-(C$195-LOG('Indicator Data'!C193))/(C$195-C$194)*10))),1)</f>
        <v>8.9</v>
      </c>
      <c r="D190" s="55">
        <f>ROUND(IF('Indicator Data'!D193=0,0.1,IF(LOG('Indicator Data'!D193)&gt;D$195,10,IF(LOG('Indicator Data'!D193)&lt;D$194,0,10-(D$195-LOG('Indicator Data'!D193))/(D$195-D$194)*10))),1)</f>
        <v>0.1</v>
      </c>
      <c r="E190" s="55">
        <f t="shared" si="281"/>
        <v>6.2</v>
      </c>
      <c r="F190" s="55">
        <f>IF('Indicator Data'!E193="No data",0.1,(ROUND(IF('Indicator Data'!E193=0,0,IF(LOG('Indicator Data'!E193)&gt;F$195,10,IF(LOG('Indicator Data'!E193)&lt;F$194,0,10-(F$195-LOG('Indicator Data'!E193))/(F$195-F$194)*10))),1)))</f>
        <v>10</v>
      </c>
      <c r="G190" s="55">
        <f>ROUND(IF('Indicator Data'!F193=0,0,IF(LOG('Indicator Data'!F193)&gt;G$195,10,IF(LOG('Indicator Data'!F193)&lt;G$194,0,10-(G$195-LOG('Indicator Data'!F193))/(G$195-G$194)*10))),1)</f>
        <v>7.7</v>
      </c>
      <c r="H190" s="55">
        <f>ROUND(IF('Indicator Data'!G193=0,0,IF(LOG('Indicator Data'!G193)&gt;H$195,10,IF(LOG('Indicator Data'!G193)&lt;H$194,0,10-(H$195-LOG('Indicator Data'!G193))/(H$195-H$194)*10))),1)</f>
        <v>9.8000000000000007</v>
      </c>
      <c r="I190" s="55">
        <f>ROUND(IF('Indicator Data'!H193=0,0,IF(LOG('Indicator Data'!H193)&gt;I$195,10,IF(LOG('Indicator Data'!H193)&lt;I$194,0,10-(I$195-LOG('Indicator Data'!H193))/(I$195-I$194)*10))),1)</f>
        <v>9.8000000000000007</v>
      </c>
      <c r="J190" s="55">
        <f t="shared" si="282"/>
        <v>9.8000000000000007</v>
      </c>
      <c r="K190" s="55">
        <f>ROUND(IF('Indicator Data'!I193=0,0,IF(LOG('Indicator Data'!I193)&gt;K$195,10,IF(LOG('Indicator Data'!I193)&lt;K$194,0,10-(K$195-LOG('Indicator Data'!I193))/(K$195-K$194)*10))),1)</f>
        <v>9.3000000000000007</v>
      </c>
      <c r="L190" s="55">
        <f t="shared" si="283"/>
        <v>9.6</v>
      </c>
      <c r="M190" s="55">
        <f>ROUND(IF('Indicator Data'!J193=0,0,IF(LOG('Indicator Data'!J193)&gt;M$195,10,IF(LOG('Indicator Data'!J193)&lt;M$194,0,10-(M$195-LOG('Indicator Data'!J193))/(M$195-M$194)*10))),1)</f>
        <v>10</v>
      </c>
      <c r="N190" s="56">
        <f>'Indicator Data'!C193/'Indicator Data'!$CK193</f>
        <v>3.8177697267284511E-4</v>
      </c>
      <c r="O190" s="56">
        <f>'Indicator Data'!D193/'Indicator Data'!$CK193</f>
        <v>0</v>
      </c>
      <c r="P190" s="56">
        <f>IF(F190=0.1,"x",'Indicator Data'!E193/'Indicator Data'!$CK193)</f>
        <v>1.8777858000771478E-2</v>
      </c>
      <c r="Q190" s="56">
        <f>'Indicator Data'!F193/'Indicator Data'!$CK193</f>
        <v>4.4257098543670357E-6</v>
      </c>
      <c r="R190" s="56">
        <f>'Indicator Data'!G193/'Indicator Data'!$CK193</f>
        <v>8.9605155763231529E-3</v>
      </c>
      <c r="S190" s="56">
        <f>'Indicator Data'!H193/'Indicator Data'!$CK193</f>
        <v>7.716894943212185E-4</v>
      </c>
      <c r="T190" s="56">
        <f>'Indicator Data'!I193/'Indicator Data'!$CK193</f>
        <v>4.9753900032688649E-3</v>
      </c>
      <c r="U190" s="56">
        <f>'Indicator Data'!J193/'Indicator Data'!$CK193</f>
        <v>2.4029198283070765E-3</v>
      </c>
      <c r="V190" s="55">
        <f t="shared" si="284"/>
        <v>1.9</v>
      </c>
      <c r="W190" s="55">
        <f t="shared" si="285"/>
        <v>0</v>
      </c>
      <c r="X190" s="55">
        <f t="shared" si="286"/>
        <v>1</v>
      </c>
      <c r="Y190" s="55">
        <f t="shared" si="287"/>
        <v>10</v>
      </c>
      <c r="Z190" s="55">
        <f t="shared" si="288"/>
        <v>7</v>
      </c>
      <c r="AA190" s="55">
        <f t="shared" si="289"/>
        <v>5</v>
      </c>
      <c r="AB190" s="55">
        <f t="shared" si="290"/>
        <v>1.5</v>
      </c>
      <c r="AC190" s="55">
        <f t="shared" si="291"/>
        <v>3.4</v>
      </c>
      <c r="AD190" s="55">
        <f t="shared" si="292"/>
        <v>5</v>
      </c>
      <c r="AE190" s="55">
        <f t="shared" si="293"/>
        <v>4.2</v>
      </c>
      <c r="AF190" s="55">
        <f t="shared" si="294"/>
        <v>0.8</v>
      </c>
      <c r="AG190" s="55">
        <f>ROUND(IF('Indicator Data'!K193=0,0,IF('Indicator Data'!K193&gt;AG$195,10,IF('Indicator Data'!K193&lt;AG$194,0,10-(AG$195-'Indicator Data'!K193)/(AG$195-AG$194)*10))),1)</f>
        <v>5.7</v>
      </c>
      <c r="AH190" s="55">
        <f t="shared" si="295"/>
        <v>5.4</v>
      </c>
      <c r="AI190" s="55">
        <f t="shared" si="296"/>
        <v>0.1</v>
      </c>
      <c r="AJ190" s="55">
        <f t="shared" si="297"/>
        <v>7.4</v>
      </c>
      <c r="AK190" s="55">
        <f t="shared" si="298"/>
        <v>5.7</v>
      </c>
      <c r="AL190" s="55">
        <f t="shared" si="299"/>
        <v>6.6</v>
      </c>
      <c r="AM190" s="55">
        <f t="shared" si="300"/>
        <v>7.2</v>
      </c>
      <c r="AN190" s="55">
        <f t="shared" si="301"/>
        <v>7.7</v>
      </c>
      <c r="AO190" s="182">
        <f t="shared" si="302"/>
        <v>4.0999999999999996</v>
      </c>
      <c r="AP190" s="182">
        <f t="shared" si="255"/>
        <v>10</v>
      </c>
      <c r="AQ190" s="182">
        <f t="shared" si="303"/>
        <v>7.4</v>
      </c>
      <c r="AR190" s="182">
        <f t="shared" si="304"/>
        <v>7.9</v>
      </c>
      <c r="AS190" s="55">
        <f t="shared" si="305"/>
        <v>6.7</v>
      </c>
      <c r="AT190" s="55">
        <f>IF('Indicator Data'!L193="No data","x",IF('Indicator Data'!CL193&lt;1000,"x",ROUND((IF('Indicator Data'!L193&gt;AT$195,10,IF('Indicator Data'!L193&lt;AT$194,0,10-(AT$195-'Indicator Data'!L193)/(AT$195-AT$194)*10))),1)))</f>
        <v>0</v>
      </c>
      <c r="AU190" s="182">
        <f t="shared" si="306"/>
        <v>3.4</v>
      </c>
      <c r="AV190" s="55">
        <f>IF('Indicator Data'!M193="No data","x",ROUND(IF('Indicator Data'!M193=0,0,IF(LOG('Indicator Data'!M193)&gt;AV$195,10,IF(LOG('Indicator Data'!M193)&lt;AV$194,0,10-(AV$195-LOG('Indicator Data'!M193))/(AV$195-AV$194)*10))),1))</f>
        <v>9.4</v>
      </c>
      <c r="AW190" s="56">
        <f>IF(AV190="x","x",'Indicator Data'!M193/'Indicator Data'!$CK193)</f>
        <v>0.42401964935203207</v>
      </c>
      <c r="AX190" s="55">
        <f t="shared" si="256"/>
        <v>4.7</v>
      </c>
      <c r="AY190" s="55">
        <f t="shared" si="257"/>
        <v>7.8</v>
      </c>
      <c r="AZ190" s="55" t="str">
        <f>IF('Indicator Data'!N193="No data","x",ROUND(IF('Indicator Data'!N193=0,0,IF(LOG('Indicator Data'!N193)&gt;AZ$195,10,IF(LOG('Indicator Data'!N193)&lt;AZ$194,0,10-(AZ$195-LOG('Indicator Data'!N193))/(AZ$195-AZ$194)*10))),1))</f>
        <v>x</v>
      </c>
      <c r="BA190" s="56" t="str">
        <f>IF(AZ190="x","x",'Indicator Data'!N193/'Indicator Data'!$CK193)</f>
        <v>x</v>
      </c>
      <c r="BB190" s="55" t="str">
        <f t="shared" si="258"/>
        <v>x</v>
      </c>
      <c r="BC190" s="55" t="str">
        <f t="shared" si="259"/>
        <v>x</v>
      </c>
      <c r="BD190" s="55" t="str">
        <f>IF('Indicator Data'!O193="No data","x",ROUND(IF('Indicator Data'!O193=0,0,IF(LOG('Indicator Data'!O193)&gt;BD$195,10,IF(LOG('Indicator Data'!O193)&lt;BD$194,0,10-(BD$195-LOG('Indicator Data'!O193))/(BD$195-BD$194)*10))),1))</f>
        <v>x</v>
      </c>
      <c r="BE190" s="56" t="str">
        <f>IF(BD190="x","x",'Indicator Data'!O193/'Indicator Data'!$CK193)</f>
        <v>x</v>
      </c>
      <c r="BF190" s="55" t="str">
        <f t="shared" si="260"/>
        <v>x</v>
      </c>
      <c r="BG190" s="55" t="str">
        <f t="shared" si="261"/>
        <v>x</v>
      </c>
      <c r="BH190" s="55" t="str">
        <f>IF('Indicator Data'!P193="No data","x",ROUND(IF('Indicator Data'!P193=0,0,IF(LOG('Indicator Data'!P193)&gt;BH$195,10,IF(LOG('Indicator Data'!P193)&lt;BH$194,0,10-(BH$195-LOG('Indicator Data'!P193))/(BH$195-BH$194)*10))),1))</f>
        <v>x</v>
      </c>
      <c r="BI190" s="56" t="str">
        <f>IF(BH190="x","x",'Indicator Data'!P193/'Indicator Data'!$CK193)</f>
        <v>x</v>
      </c>
      <c r="BJ190" s="55" t="str">
        <f t="shared" si="262"/>
        <v>x</v>
      </c>
      <c r="BK190" s="55" t="str">
        <f t="shared" si="263"/>
        <v>x</v>
      </c>
      <c r="BL190" s="55">
        <f t="shared" si="264"/>
        <v>7.8</v>
      </c>
      <c r="BM190" s="55">
        <f>ROUND(IF('Indicator Data'!Q193=0,0,IF(LOG('Indicator Data'!Q193)&gt;BM$195,10,IF(LOG('Indicator Data'!Q193)&lt;BM$194,0,10-(BM$195-LOG('Indicator Data'!Q193))/(BM$195-BM$194)*10))),1)</f>
        <v>9.5</v>
      </c>
      <c r="BN190" s="55">
        <f>ROUND(IF('Indicator Data'!R193=0,0,IF(LOG('Indicator Data'!R193)&gt;BN$195,10,IF(LOG('Indicator Data'!R193)&lt;BN$194,0,10-(BN$195-LOG('Indicator Data'!R193))/(BN$195-BN$194)*10))),1)</f>
        <v>9.5</v>
      </c>
      <c r="BO190" s="55">
        <f t="shared" si="265"/>
        <v>9.5</v>
      </c>
      <c r="BP190" s="56">
        <f>'Indicator Data'!Q193/'Indicator Data'!$CK193</f>
        <v>0.47605680867944861</v>
      </c>
      <c r="BQ190" s="56">
        <f>'Indicator Data'!R193/'Indicator Data'!$CK193</f>
        <v>5.6225516290551163E-2</v>
      </c>
      <c r="BR190" s="55">
        <f t="shared" si="307"/>
        <v>4.8</v>
      </c>
      <c r="BS190" s="55">
        <f t="shared" si="308"/>
        <v>0.7</v>
      </c>
      <c r="BT190" s="55">
        <f t="shared" si="242"/>
        <v>2.0666666666666669</v>
      </c>
      <c r="BU190" s="55">
        <f t="shared" si="266"/>
        <v>7.3</v>
      </c>
      <c r="BV190" s="55">
        <f>ROUND(IF('Indicator Data'!S193=0,0,IF(LOG('Indicator Data'!S193)&gt;BV$195,10,IF(LOG('Indicator Data'!S193)&lt;BV$194,0,10-(BV$195-LOG('Indicator Data'!S193))/(BV$195-BV$194)*10))),1)</f>
        <v>9.4</v>
      </c>
      <c r="BW190" s="55">
        <f>ROUND(IF('Indicator Data'!T193=0,0,IF(LOG('Indicator Data'!T193)&gt;BW$195,10,IF(LOG('Indicator Data'!T193)&lt;BW$194,0,10-(BW$195-LOG('Indicator Data'!T193))/(BW$195-BW$194)*10))),1)</f>
        <v>8.8000000000000007</v>
      </c>
      <c r="BX190" s="55">
        <f t="shared" si="267"/>
        <v>9.0000000000000018</v>
      </c>
      <c r="BY190" s="56">
        <f>'Indicator Data'!S193/'Indicator Data'!$CK193</f>
        <v>0.42782025636238058</v>
      </c>
      <c r="BZ190" s="56">
        <f>'Indicator Data'!T193/'Indicator Data'!$CK193</f>
        <v>0.14407960619554011</v>
      </c>
      <c r="CA190" s="55">
        <f t="shared" si="309"/>
        <v>7.1</v>
      </c>
      <c r="CB190" s="55">
        <f t="shared" si="310"/>
        <v>1.4</v>
      </c>
      <c r="CC190" s="55">
        <f t="shared" si="268"/>
        <v>3.3000000000000003</v>
      </c>
      <c r="CD190" s="55">
        <f t="shared" si="269"/>
        <v>7.1</v>
      </c>
      <c r="CE190" s="55">
        <f t="shared" si="270"/>
        <v>7.2</v>
      </c>
      <c r="CF190" s="55">
        <f>ROUND(IF('Indicator Data'!U193=0,0,IF(LOG('Indicator Data'!U193)&gt;CF$195,10,IF(LOG('Indicator Data'!U193)&lt;CF$194,0,10-(CF$195-LOG('Indicator Data'!U193))/(CF$195-CF$194)*10))),1)</f>
        <v>9.8000000000000007</v>
      </c>
      <c r="CG190" s="56">
        <f>'Indicator Data'!U193/'Indicator Data'!$CK193</f>
        <v>0.78595381539533193</v>
      </c>
      <c r="CH190" s="55">
        <f t="shared" si="311"/>
        <v>8.6999999999999993</v>
      </c>
      <c r="CI190" s="55">
        <f t="shared" si="271"/>
        <v>9.3000000000000007</v>
      </c>
      <c r="CJ190" s="55">
        <f>ROUND(IF('Indicator Data'!V193=0,0,IF(LOG('Indicator Data'!V193)&gt;CJ$195,10,IF(LOG('Indicator Data'!V193)&lt;CJ$194,0,10-(CJ$195-LOG('Indicator Data'!V193))/(CJ$195-CJ$194)*10))),1)</f>
        <v>9.9</v>
      </c>
      <c r="CK190" s="56">
        <f>IF('Indicator Data'!V193/'Indicator Data'!$CK193&gt;1,1,'Indicator Data'!V193/'Indicator Data'!$CK193)</f>
        <v>0.94731148437659674</v>
      </c>
      <c r="CL190" s="55">
        <f t="shared" si="312"/>
        <v>9.5</v>
      </c>
      <c r="CM190" s="55">
        <f t="shared" si="272"/>
        <v>9.6999999999999993</v>
      </c>
      <c r="CN190" s="55">
        <f>ROUND(IF('Indicator Data'!W193=0,0,IF(LOG('Indicator Data'!W193)&gt;CN$195,10,IF(LOG('Indicator Data'!W193)&lt;CN$194,0,10-(CN$195-LOG('Indicator Data'!W193))/(CN$195-CN$194)*10))),1)</f>
        <v>9.9</v>
      </c>
      <c r="CO190" s="56">
        <f>'Indicator Data'!W193/'Indicator Data'!$CK193</f>
        <v>0.96493329667640559</v>
      </c>
      <c r="CP190" s="55">
        <f t="shared" si="313"/>
        <v>9.6</v>
      </c>
      <c r="CQ190" s="55">
        <f t="shared" si="273"/>
        <v>9.8000000000000007</v>
      </c>
      <c r="CR190" s="55">
        <f t="shared" si="314"/>
        <v>9.1999999999999993</v>
      </c>
      <c r="CS190" s="55">
        <f>IF('Indicator Data'!BZ193="No data","x",ROUND(IF('Indicator Data'!BZ193&gt;CS$195,0,IF('Indicator Data'!BZ193&lt;CS$194,10,(CS$195-'Indicator Data'!BZ193)/(CS$195-CS$194)*10)),1))</f>
        <v>1.8</v>
      </c>
      <c r="CT190" s="55">
        <f>IF('Indicator Data'!CA193="No data","x",ROUND(IF('Indicator Data'!CA193&gt;CT$195,0,IF('Indicator Data'!CA193&lt;CT$194,10,(CT$195-'Indicator Data'!CA193)/(CT$195-CT$194)*10)),1))</f>
        <v>0.9</v>
      </c>
      <c r="CU190" s="55">
        <f>IF('Indicator Data'!AC193="No data","x",ROUND(IF('Indicator Data'!AC193&gt;CU$195,0,IF('Indicator Data'!AC193&lt;CU$194,10,(CU$195-'Indicator Data'!AC193)/(CU$195-CU$194)*10)),1))</f>
        <v>1.4</v>
      </c>
      <c r="CV190" s="55">
        <f t="shared" si="315"/>
        <v>1.4</v>
      </c>
      <c r="CW190" s="55">
        <f>IF('Indicator Data'!X193="No data","x",ROUND(IF(LOG('Indicator Data'!X193)&gt;CW$195,10,IF(LOG('Indicator Data'!X193)&lt;CW$194,0,10-(CW$195-LOG('Indicator Data'!X193))/(CW$195-CW$194)*10)),1))</f>
        <v>8.3000000000000007</v>
      </c>
      <c r="CX190" s="55">
        <f>IF('Indicator Data'!Y193="No data","x",ROUND(IF('Indicator Data'!Y193&gt;CX$195,10,IF('Indicator Data'!Y193&lt;CX$194,0,10-(CX$195-'Indicator Data'!Y193)/(CX$195-CX$194)*10)),1))</f>
        <v>6</v>
      </c>
      <c r="CY190" s="55">
        <f>IF('Indicator Data'!Z193="No data","x",ROUND(IF('Indicator Data'!Z193&gt;CY$195,10,IF('Indicator Data'!Z193&lt;CY$194,0,10-(CY$195-'Indicator Data'!Z193)/(CY$195-CY$194)*10)),1))</f>
        <v>3.6</v>
      </c>
      <c r="CZ190" s="55">
        <f>IF('Indicator Data'!AA193="No data","x",ROUND(IF('Indicator Data'!AA193&gt;CZ$195,10,IF('Indicator Data'!AA193&lt;CZ$194,0,10-(CZ$195-'Indicator Data'!AA193)/(CZ$195-CZ$194)*10)),1))</f>
        <v>4.5</v>
      </c>
      <c r="DA190" s="55">
        <f t="shared" si="274"/>
        <v>5.6</v>
      </c>
      <c r="DB190" s="55">
        <f t="shared" si="275"/>
        <v>4.2</v>
      </c>
      <c r="DC190" s="55">
        <f>IF('Indicator Data'!AF193="No data","x",ROUND(IF('Indicator Data'!AF193&gt;DC$195,10,IF('Indicator Data'!AF193&lt;DC$194,0,10-(DC$195-'Indicator Data'!AF193)/(DC$195-DC$194)*10)),1))</f>
        <v>1.6</v>
      </c>
      <c r="DD190" s="55">
        <f>IF('Indicator Data'!AG193="No data","x",ROUND(IF('Indicator Data'!AG193&gt;DD$195,10,IF('Indicator Data'!AG193&lt;DD$194,0,10-(DD$195-'Indicator Data'!AG193)/(DD$195-DD$194)*10)),1))</f>
        <v>2.1</v>
      </c>
      <c r="DE190" s="55">
        <f t="shared" si="276"/>
        <v>4.4000000000000004</v>
      </c>
      <c r="DF190" s="55">
        <f>IF('Indicator Data'!AB193="No data","x",ROUND(IF('Indicator Data'!AB193&gt;DF$195,10,IF('Indicator Data'!AB193&lt;DF$194,0,10-(DF$195-'Indicator Data'!AB193)/(DF$195-DF$194)*10)),1))</f>
        <v>1</v>
      </c>
      <c r="DG190" s="55">
        <f t="shared" si="277"/>
        <v>1.3</v>
      </c>
      <c r="DH190" s="183">
        <f>IF('Indicator Data'!AD193="No data","x",'Indicator Data'!AD193/'Indicator Data'!$CJ193)</f>
        <v>3.089295954428033E-4</v>
      </c>
      <c r="DI190" s="55">
        <f t="shared" si="278"/>
        <v>6.9</v>
      </c>
      <c r="DJ190" s="55">
        <f>IF('Indicator Data'!AE193="No data","x",ROUND(IF('Indicator Data'!AE193&gt;DJ$195,0,IF('Indicator Data'!AE193&lt;DJ$194,10,(DJ$195-'Indicator Data'!AE193)/(DJ$195-DJ$194)*10)),1))</f>
        <v>4</v>
      </c>
      <c r="DK190" s="55">
        <f t="shared" si="279"/>
        <v>5.5</v>
      </c>
      <c r="DL190" s="55">
        <f t="shared" si="280"/>
        <v>3.7</v>
      </c>
      <c r="DM190" s="57">
        <f t="shared" si="316"/>
        <v>6.9</v>
      </c>
      <c r="DN190" s="58">
        <f t="shared" si="317"/>
        <v>7.3</v>
      </c>
      <c r="DO190" s="55">
        <f>ROUND(IF('Indicator Data'!AH193=0,0,IF('Indicator Data'!AH193&gt;DO$195,10,IF('Indicator Data'!AH193&lt;DO$194,0,10-(DO$195-'Indicator Data'!AH193)/(DO$195-DO$194)*10))),1)</f>
        <v>2.5</v>
      </c>
      <c r="DP190" s="55">
        <f>ROUND(IF('Indicator Data'!AI193=0,0,IF(LOG('Indicator Data'!AI193)&gt;LOG(DP$195),10,IF(LOG('Indicator Data'!AI193)&lt;LOG(DP$194),0,10-(LOG(DP$195)-LOG('Indicator Data'!AI193))/(LOG(DP$195)-LOG(DP$194))*10))),1)</f>
        <v>5.9</v>
      </c>
      <c r="DQ190" s="57">
        <f t="shared" si="318"/>
        <v>4.4000000000000004</v>
      </c>
      <c r="DR190" s="55">
        <f>'Indicator Data'!AJ193</f>
        <v>0</v>
      </c>
      <c r="DS190" s="55">
        <f>'Indicator Data'!AK193</f>
        <v>0</v>
      </c>
      <c r="DT190" s="57">
        <f t="shared" si="319"/>
        <v>0</v>
      </c>
      <c r="DU190" s="58">
        <f t="shared" si="320"/>
        <v>3.1</v>
      </c>
      <c r="DV190" s="15"/>
      <c r="DW190" s="103"/>
      <c r="DX190" s="4"/>
    </row>
    <row r="191" spans="1:128" x14ac:dyDescent="0.3">
      <c r="A191" s="122" t="str">
        <f>'Indicator Data'!A194</f>
        <v>Yemen</v>
      </c>
      <c r="B191" s="59" t="str">
        <f>'Indicator Data'!B194</f>
        <v>YEM</v>
      </c>
      <c r="C191" s="55">
        <f>ROUND(IF('Indicator Data'!C194=0,0.1,IF(LOG('Indicator Data'!C194)&gt;C$195,10,IF(LOG('Indicator Data'!C194)&lt;C$194,0,10-(C$195-LOG('Indicator Data'!C194))/(C$195-C$194)*10))),1)</f>
        <v>6</v>
      </c>
      <c r="D191" s="55">
        <f>ROUND(IF('Indicator Data'!D194=0,0.1,IF(LOG('Indicator Data'!D194)&gt;D$195,10,IF(LOG('Indicator Data'!D194)&lt;D$194,0,10-(D$195-LOG('Indicator Data'!D194))/(D$195-D$194)*10))),1)</f>
        <v>0.1</v>
      </c>
      <c r="E191" s="55">
        <f t="shared" si="281"/>
        <v>3.6</v>
      </c>
      <c r="F191" s="55">
        <f>IF('Indicator Data'!E194="No data",0.1,(ROUND(IF('Indicator Data'!E194=0,0,IF(LOG('Indicator Data'!E194)&gt;F$195,10,IF(LOG('Indicator Data'!E194)&lt;F$194,0,10-(F$195-LOG('Indicator Data'!E194))/(F$195-F$194)*10))),1)))</f>
        <v>7</v>
      </c>
      <c r="G191" s="55">
        <f>ROUND(IF('Indicator Data'!F194=0,0,IF(LOG('Indicator Data'!F194)&gt;G$195,10,IF(LOG('Indicator Data'!F194)&lt;G$194,0,10-(G$195-LOG('Indicator Data'!F194))/(G$195-G$194)*10))),1)</f>
        <v>5.6</v>
      </c>
      <c r="H191" s="55">
        <f>ROUND(IF('Indicator Data'!G194=0,0,IF(LOG('Indicator Data'!G194)&gt;H$195,10,IF(LOG('Indicator Data'!G194)&lt;H$194,0,10-(H$195-LOG('Indicator Data'!G194))/(H$195-H$194)*10))),1)</f>
        <v>0</v>
      </c>
      <c r="I191" s="55">
        <f>ROUND(IF('Indicator Data'!H194=0,0,IF(LOG('Indicator Data'!H194)&gt;I$195,10,IF(LOG('Indicator Data'!H194)&lt;I$194,0,10-(I$195-LOG('Indicator Data'!H194))/(I$195-I$194)*10))),1)</f>
        <v>0</v>
      </c>
      <c r="J191" s="55">
        <f t="shared" si="282"/>
        <v>0</v>
      </c>
      <c r="K191" s="55">
        <f>ROUND(IF('Indicator Data'!I194=0,0,IF(LOG('Indicator Data'!I194)&gt;K$195,10,IF(LOG('Indicator Data'!I194)&lt;K$194,0,10-(K$195-LOG('Indicator Data'!I194))/(K$195-K$194)*10))),1)</f>
        <v>0</v>
      </c>
      <c r="L191" s="55">
        <f t="shared" si="283"/>
        <v>0</v>
      </c>
      <c r="M191" s="55">
        <f>ROUND(IF('Indicator Data'!J194=0,0,IF(LOG('Indicator Data'!J194)&gt;M$195,10,IF(LOG('Indicator Data'!J194)&lt;M$194,0,10-(M$195-LOG('Indicator Data'!J194))/(M$195-M$194)*10))),1)</f>
        <v>0</v>
      </c>
      <c r="N191" s="56">
        <f>'Indicator Data'!C194/'Indicator Data'!$CK194</f>
        <v>9.5178842816915097E-5</v>
      </c>
      <c r="O191" s="56">
        <f>'Indicator Data'!D194/'Indicator Data'!$CK194</f>
        <v>0</v>
      </c>
      <c r="P191" s="56">
        <f>IF(F191=0.1,"x",'Indicator Data'!E194/'Indicator Data'!$CK194)</f>
        <v>2.2666847276866975E-3</v>
      </c>
      <c r="Q191" s="56">
        <f>'Indicator Data'!F194/'Indicator Data'!$CK194</f>
        <v>8.3138344269904694E-7</v>
      </c>
      <c r="R191" s="56">
        <f>'Indicator Data'!G194/'Indicator Data'!$CK194</f>
        <v>0</v>
      </c>
      <c r="S191" s="56">
        <f>'Indicator Data'!H194/'Indicator Data'!$CK194</f>
        <v>0</v>
      </c>
      <c r="T191" s="56">
        <f>'Indicator Data'!I194/'Indicator Data'!$CK194</f>
        <v>0</v>
      </c>
      <c r="U191" s="56">
        <f>'Indicator Data'!J194/'Indicator Data'!$CK194</f>
        <v>0</v>
      </c>
      <c r="V191" s="55">
        <f t="shared" si="284"/>
        <v>0.5</v>
      </c>
      <c r="W191" s="55">
        <f t="shared" si="285"/>
        <v>0</v>
      </c>
      <c r="X191" s="55">
        <f t="shared" si="286"/>
        <v>0.3</v>
      </c>
      <c r="Y191" s="55">
        <f t="shared" si="287"/>
        <v>1.5</v>
      </c>
      <c r="Z191" s="55">
        <f t="shared" si="288"/>
        <v>5.4</v>
      </c>
      <c r="AA191" s="55">
        <f t="shared" si="289"/>
        <v>0</v>
      </c>
      <c r="AB191" s="55">
        <f t="shared" si="290"/>
        <v>0</v>
      </c>
      <c r="AC191" s="55">
        <f t="shared" si="291"/>
        <v>0</v>
      </c>
      <c r="AD191" s="55">
        <f t="shared" si="292"/>
        <v>0</v>
      </c>
      <c r="AE191" s="55">
        <f t="shared" si="293"/>
        <v>0</v>
      </c>
      <c r="AF191" s="55">
        <f t="shared" si="294"/>
        <v>0</v>
      </c>
      <c r="AG191" s="55">
        <f>ROUND(IF('Indicator Data'!K194=0,0,IF('Indicator Data'!K194&gt;AG$195,10,IF('Indicator Data'!K194&lt;AG$194,0,10-(AG$195-'Indicator Data'!K194)/(AG$195-AG$194)*10))),1)</f>
        <v>0</v>
      </c>
      <c r="AH191" s="55">
        <f t="shared" si="295"/>
        <v>3.3</v>
      </c>
      <c r="AI191" s="55">
        <f t="shared" si="296"/>
        <v>0.1</v>
      </c>
      <c r="AJ191" s="55">
        <f t="shared" si="297"/>
        <v>0</v>
      </c>
      <c r="AK191" s="55">
        <f t="shared" si="298"/>
        <v>0</v>
      </c>
      <c r="AL191" s="55">
        <f t="shared" si="299"/>
        <v>0</v>
      </c>
      <c r="AM191" s="55">
        <f t="shared" si="300"/>
        <v>0</v>
      </c>
      <c r="AN191" s="55">
        <f t="shared" si="301"/>
        <v>0</v>
      </c>
      <c r="AO191" s="182">
        <f t="shared" si="302"/>
        <v>2.1</v>
      </c>
      <c r="AP191" s="182">
        <f t="shared" si="255"/>
        <v>4.8</v>
      </c>
      <c r="AQ191" s="182">
        <f t="shared" si="303"/>
        <v>5.5</v>
      </c>
      <c r="AR191" s="182">
        <f t="shared" si="304"/>
        <v>0</v>
      </c>
      <c r="AS191" s="55">
        <f t="shared" si="305"/>
        <v>0</v>
      </c>
      <c r="AT191" s="55">
        <f>IF('Indicator Data'!L194="No data","x",IF('Indicator Data'!CL194&lt;1000,"x",ROUND((IF('Indicator Data'!L194&gt;AT$195,10,IF('Indicator Data'!L194&lt;AT$194,0,10-(AT$195-'Indicator Data'!L194)/(AT$195-AT$194)*10))),1)))</f>
        <v>5.0999999999999996</v>
      </c>
      <c r="AU191" s="182">
        <f t="shared" si="306"/>
        <v>2.6</v>
      </c>
      <c r="AV191" s="55">
        <f>IF('Indicator Data'!M194="No data","x",ROUND(IF('Indicator Data'!M194=0,0,IF(LOG('Indicator Data'!M194)&gt;AV$195,10,IF(LOG('Indicator Data'!M194)&lt;AV$194,0,10-(AV$195-LOG('Indicator Data'!M194))/(AV$195-AV$194)*10))),1))</f>
        <v>8.9</v>
      </c>
      <c r="AW191" s="56">
        <f>IF(AV191="x","x",'Indicator Data'!M194/'Indicator Data'!$CK194)</f>
        <v>0.64334975911909742</v>
      </c>
      <c r="AX191" s="55">
        <f t="shared" si="256"/>
        <v>7.1</v>
      </c>
      <c r="AY191" s="55">
        <f t="shared" si="257"/>
        <v>8.1</v>
      </c>
      <c r="AZ191" s="55" t="str">
        <f>IF('Indicator Data'!N194="No data","x",ROUND(IF('Indicator Data'!N194=0,0,IF(LOG('Indicator Data'!N194)&gt;AZ$195,10,IF(LOG('Indicator Data'!N194)&lt;AZ$194,0,10-(AZ$195-LOG('Indicator Data'!N194))/(AZ$195-AZ$194)*10))),1))</f>
        <v>x</v>
      </c>
      <c r="BA191" s="56" t="str">
        <f>IF(AZ191="x","x",'Indicator Data'!N194/'Indicator Data'!$CK194)</f>
        <v>x</v>
      </c>
      <c r="BB191" s="55" t="str">
        <f t="shared" si="258"/>
        <v>x</v>
      </c>
      <c r="BC191" s="55" t="str">
        <f t="shared" si="259"/>
        <v>x</v>
      </c>
      <c r="BD191" s="55" t="str">
        <f>IF('Indicator Data'!O194="No data","x",ROUND(IF('Indicator Data'!O194=0,0,IF(LOG('Indicator Data'!O194)&gt;BD$195,10,IF(LOG('Indicator Data'!O194)&lt;BD$194,0,10-(BD$195-LOG('Indicator Data'!O194))/(BD$195-BD$194)*10))),1))</f>
        <v>x</v>
      </c>
      <c r="BE191" s="56" t="str">
        <f>IF(BD191="x","x",'Indicator Data'!O194/'Indicator Data'!$CK194)</f>
        <v>x</v>
      </c>
      <c r="BF191" s="55" t="str">
        <f t="shared" si="260"/>
        <v>x</v>
      </c>
      <c r="BG191" s="55" t="str">
        <f t="shared" si="261"/>
        <v>x</v>
      </c>
      <c r="BH191" s="55" t="str">
        <f>IF('Indicator Data'!P194="No data","x",ROUND(IF('Indicator Data'!P194=0,0,IF(LOG('Indicator Data'!P194)&gt;BH$195,10,IF(LOG('Indicator Data'!P194)&lt;BH$194,0,10-(BH$195-LOG('Indicator Data'!P194))/(BH$195-BH$194)*10))),1))</f>
        <v>x</v>
      </c>
      <c r="BI191" s="56" t="str">
        <f>IF(BH191="x","x",'Indicator Data'!P194/'Indicator Data'!$CK194)</f>
        <v>x</v>
      </c>
      <c r="BJ191" s="55" t="str">
        <f t="shared" si="262"/>
        <v>x</v>
      </c>
      <c r="BK191" s="55" t="str">
        <f t="shared" si="263"/>
        <v>x</v>
      </c>
      <c r="BL191" s="55">
        <f t="shared" si="264"/>
        <v>8.1</v>
      </c>
      <c r="BM191" s="55">
        <f>ROUND(IF('Indicator Data'!Q194=0,0,IF(LOG('Indicator Data'!Q194)&gt;BM$195,10,IF(LOG('Indicator Data'!Q194)&lt;BM$194,0,10-(BM$195-LOG('Indicator Data'!Q194))/(BM$195-BM$194)*10))),1)</f>
        <v>9.1</v>
      </c>
      <c r="BN191" s="55">
        <f>ROUND(IF('Indicator Data'!R194=0,0,IF(LOG('Indicator Data'!R194)&gt;BN$195,10,IF(LOG('Indicator Data'!R194)&lt;BN$194,0,10-(BN$195-LOG('Indicator Data'!R194))/(BN$195-BN$194)*10))),1)</f>
        <v>2.5</v>
      </c>
      <c r="BO191" s="55">
        <f t="shared" si="265"/>
        <v>4.7</v>
      </c>
      <c r="BP191" s="56">
        <f>'Indicator Data'!Q194/'Indicator Data'!$CK194</f>
        <v>0.89293429562189619</v>
      </c>
      <c r="BQ191" s="56">
        <f>'Indicator Data'!R194/'Indicator Data'!$CK194</f>
        <v>1.1518000528784323E-5</v>
      </c>
      <c r="BR191" s="55">
        <f t="shared" si="307"/>
        <v>8.9</v>
      </c>
      <c r="BS191" s="55">
        <f t="shared" si="308"/>
        <v>0</v>
      </c>
      <c r="BT191" s="55">
        <f t="shared" si="242"/>
        <v>2.9666666666666668</v>
      </c>
      <c r="BU191" s="55">
        <f t="shared" si="266"/>
        <v>3.9</v>
      </c>
      <c r="BV191" s="55">
        <f>ROUND(IF('Indicator Data'!S194=0,0,IF(LOG('Indicator Data'!S194)&gt;BV$195,10,IF(LOG('Indicator Data'!S194)&lt;BV$194,0,10-(BV$195-LOG('Indicator Data'!S194))/(BV$195-BV$194)*10))),1)</f>
        <v>8.6999999999999993</v>
      </c>
      <c r="BW191" s="55">
        <f>ROUND(IF('Indicator Data'!T194=0,0,IF(LOG('Indicator Data'!T194)&gt;BW$195,10,IF(LOG('Indicator Data'!T194)&lt;BW$194,0,10-(BW$195-LOG('Indicator Data'!T194))/(BW$195-BW$194)*10))),1)</f>
        <v>8.6</v>
      </c>
      <c r="BX191" s="55">
        <f t="shared" si="267"/>
        <v>8.6333333333333329</v>
      </c>
      <c r="BY191" s="56">
        <f>'Indicator Data'!S194/'Indicator Data'!$CK194</f>
        <v>0.4953162554063314</v>
      </c>
      <c r="BZ191" s="56">
        <f>'Indicator Data'!T194/'Indicator Data'!$CK194</f>
        <v>0.39790483470122323</v>
      </c>
      <c r="CA191" s="55">
        <f t="shared" si="309"/>
        <v>8.3000000000000007</v>
      </c>
      <c r="CB191" s="55">
        <f t="shared" si="310"/>
        <v>4</v>
      </c>
      <c r="CC191" s="55">
        <f t="shared" si="268"/>
        <v>5.4333333333333336</v>
      </c>
      <c r="CD191" s="55">
        <f t="shared" si="269"/>
        <v>7.4</v>
      </c>
      <c r="CE191" s="55">
        <f t="shared" si="270"/>
        <v>5.9</v>
      </c>
      <c r="CF191" s="55">
        <f>ROUND(IF('Indicator Data'!U194=0,0,IF(LOG('Indicator Data'!U194)&gt;CF$195,10,IF(LOG('Indicator Data'!U194)&lt;CF$194,0,10-(CF$195-LOG('Indicator Data'!U194))/(CF$195-CF$194)*10))),1)</f>
        <v>7.4</v>
      </c>
      <c r="CG191" s="56">
        <f>'Indicator Data'!U194/'Indicator Data'!$CK194</f>
        <v>5.751433422620824E-2</v>
      </c>
      <c r="CH191" s="55">
        <f t="shared" si="311"/>
        <v>0.6</v>
      </c>
      <c r="CI191" s="55">
        <f t="shared" si="271"/>
        <v>4.9000000000000004</v>
      </c>
      <c r="CJ191" s="55">
        <f>ROUND(IF('Indicator Data'!V194=0,0,IF(LOG('Indicator Data'!V194)&gt;CJ$195,10,IF(LOG('Indicator Data'!V194)&lt;CJ$194,0,10-(CJ$195-LOG('Indicator Data'!V194))/(CJ$195-CJ$194)*10))),1)</f>
        <v>8.6999999999999993</v>
      </c>
      <c r="CK191" s="56">
        <f>IF('Indicator Data'!V194/'Indicator Data'!$CK194&gt;1,1,'Indicator Data'!V194/'Indicator Data'!$CK194)</f>
        <v>0.47410724122901465</v>
      </c>
      <c r="CL191" s="55">
        <f t="shared" si="312"/>
        <v>4.7</v>
      </c>
      <c r="CM191" s="55">
        <f t="shared" si="272"/>
        <v>7.2</v>
      </c>
      <c r="CN191" s="55">
        <f>ROUND(IF('Indicator Data'!W194=0,0,IF(LOG('Indicator Data'!W194)&gt;CN$195,10,IF(LOG('Indicator Data'!W194)&lt;CN$194,0,10-(CN$195-LOG('Indicator Data'!W194))/(CN$195-CN$194)*10))),1)</f>
        <v>8.6</v>
      </c>
      <c r="CO191" s="56">
        <f>'Indicator Data'!W194/'Indicator Data'!$CK194</f>
        <v>0.37401474610468866</v>
      </c>
      <c r="CP191" s="55">
        <f t="shared" si="313"/>
        <v>3.7</v>
      </c>
      <c r="CQ191" s="55">
        <f t="shared" si="273"/>
        <v>6.8</v>
      </c>
      <c r="CR191" s="55">
        <f t="shared" si="314"/>
        <v>6.3</v>
      </c>
      <c r="CS191" s="55">
        <f>IF('Indicator Data'!BZ194="No data","x",ROUND(IF('Indicator Data'!BZ194&gt;CS$195,0,IF('Indicator Data'!BZ194&lt;CS$194,10,(CS$195-'Indicator Data'!BZ194)/(CS$195-CS$194)*10)),1))</f>
        <v>4.5</v>
      </c>
      <c r="CT191" s="55">
        <f>IF('Indicator Data'!CA194="No data","x",ROUND(IF('Indicator Data'!CA194&gt;CT$195,0,IF('Indicator Data'!CA194&lt;CT$194,10,(CT$195-'Indicator Data'!CA194)/(CT$195-CT$194)*10)),1))</f>
        <v>6.1</v>
      </c>
      <c r="CU191" s="55">
        <f>IF('Indicator Data'!AC194="No data","x",ROUND(IF('Indicator Data'!AC194&gt;CU$195,0,IF('Indicator Data'!AC194&lt;CU$194,10,(CU$195-'Indicator Data'!AC194)/(CU$195-CU$194)*10)),1))</f>
        <v>5</v>
      </c>
      <c r="CV191" s="55">
        <f t="shared" si="315"/>
        <v>5.2</v>
      </c>
      <c r="CW191" s="55">
        <f>IF('Indicator Data'!X194="No data","x",ROUND(IF(LOG('Indicator Data'!X194)&gt;CW$195,10,IF(LOG('Indicator Data'!X194)&lt;CW$194,0,10-(CW$195-LOG('Indicator Data'!X194))/(CW$195-CW$194)*10)),1))</f>
        <v>5.8</v>
      </c>
      <c r="CX191" s="55">
        <f>IF('Indicator Data'!Y194="No data","x",ROUND(IF('Indicator Data'!Y194&gt;CX$195,10,IF('Indicator Data'!Y194&lt;CX$194,0,10-(CX$195-'Indicator Data'!Y194)/(CX$195-CX$194)*10)),1))</f>
        <v>8.1999999999999993</v>
      </c>
      <c r="CY191" s="55">
        <f>IF('Indicator Data'!Z194="No data","x",ROUND(IF('Indicator Data'!Z194&gt;CY$195,10,IF('Indicator Data'!Z194&lt;CY$194,0,10-(CY$195-'Indicator Data'!Z194)/(CY$195-CY$194)*10)),1))</f>
        <v>3.7</v>
      </c>
      <c r="CZ191" s="55">
        <f>IF('Indicator Data'!AA194="No data","x",ROUND(IF('Indicator Data'!AA194&gt;CZ$195,10,IF('Indicator Data'!AA194&lt;CZ$194,0,10-(CZ$195-'Indicator Data'!AA194)/(CZ$195-CZ$194)*10)),1))</f>
        <v>10</v>
      </c>
      <c r="DA191" s="55">
        <f t="shared" si="274"/>
        <v>6.9</v>
      </c>
      <c r="DB191" s="55">
        <f t="shared" si="275"/>
        <v>6.3</v>
      </c>
      <c r="DC191" s="55">
        <f>IF('Indicator Data'!AF194="No data","x",ROUND(IF('Indicator Data'!AF194&gt;DC$195,10,IF('Indicator Data'!AF194&lt;DC$194,0,10-(DC$195-'Indicator Data'!AF194)/(DC$195-DC$194)*10)),1))</f>
        <v>6.3</v>
      </c>
      <c r="DD191" s="55">
        <f>IF('Indicator Data'!AG194="No data","x",ROUND(IF('Indicator Data'!AG194&gt;DD$195,10,IF('Indicator Data'!AG194&lt;DD$194,0,10-(DD$195-'Indicator Data'!AG194)/(DD$195-DD$194)*10)),1))</f>
        <v>6</v>
      </c>
      <c r="DE191" s="55">
        <f t="shared" si="276"/>
        <v>6.7</v>
      </c>
      <c r="DF191" s="55">
        <f>IF('Indicator Data'!AB194="No data","x",ROUND(IF('Indicator Data'!AB194&gt;DF$195,10,IF('Indicator Data'!AB194&lt;DF$194,0,10-(DF$195-'Indicator Data'!AB194)/(DF$195-DF$194)*10)),1))</f>
        <v>6.5</v>
      </c>
      <c r="DG191" s="55">
        <f t="shared" si="277"/>
        <v>5.5</v>
      </c>
      <c r="DH191" s="183">
        <f>IF('Indicator Data'!AD194="No data","x",'Indicator Data'!AD194/'Indicator Data'!$CJ194)</f>
        <v>2.6164256251696991E-5</v>
      </c>
      <c r="DI191" s="55">
        <f t="shared" si="278"/>
        <v>9.6999999999999993</v>
      </c>
      <c r="DJ191" s="55">
        <f>IF('Indicator Data'!AE194="No data","x",ROUND(IF('Indicator Data'!AE194&gt;DJ$195,0,IF('Indicator Data'!AE194&lt;DJ$194,10,(DJ$195-'Indicator Data'!AE194)/(DJ$195-DJ$194)*10)),1))</f>
        <v>6</v>
      </c>
      <c r="DK191" s="55">
        <f t="shared" si="279"/>
        <v>7.9</v>
      </c>
      <c r="DL191" s="55">
        <f t="shared" si="280"/>
        <v>6.7</v>
      </c>
      <c r="DM191" s="57">
        <f t="shared" si="316"/>
        <v>6.9</v>
      </c>
      <c r="DN191" s="58">
        <f t="shared" si="317"/>
        <v>4</v>
      </c>
      <c r="DO191" s="55">
        <f>ROUND(IF('Indicator Data'!AH194=0,0,IF('Indicator Data'!AH194&gt;DO$195,10,IF('Indicator Data'!AH194&lt;DO$194,0,10-(DO$195-'Indicator Data'!AH194)/(DO$195-DO$194)*10))),1)</f>
        <v>10</v>
      </c>
      <c r="DP191" s="55">
        <f>ROUND(IF('Indicator Data'!AI194=0,0,IF(LOG('Indicator Data'!AI194)&gt;LOG(DP$195),10,IF(LOG('Indicator Data'!AI194)&lt;LOG(DP$194),0,10-(LOG(DP$195)-LOG('Indicator Data'!AI194))/(LOG(DP$195)-LOG(DP$194))*10))),1)</f>
        <v>10</v>
      </c>
      <c r="DQ191" s="57">
        <f t="shared" si="318"/>
        <v>10</v>
      </c>
      <c r="DR191" s="55">
        <f>'Indicator Data'!AJ194</f>
        <v>5</v>
      </c>
      <c r="DS191" s="55">
        <f>'Indicator Data'!AK194</f>
        <v>4</v>
      </c>
      <c r="DT191" s="57">
        <f t="shared" si="319"/>
        <v>10</v>
      </c>
      <c r="DU191" s="58">
        <f t="shared" si="320"/>
        <v>10</v>
      </c>
      <c r="DV191" s="15"/>
      <c r="DW191" s="103"/>
      <c r="DX191" s="4"/>
    </row>
    <row r="192" spans="1:128" x14ac:dyDescent="0.3">
      <c r="A192" s="122" t="str">
        <f>'Indicator Data'!A195</f>
        <v>Zambia</v>
      </c>
      <c r="B192" s="59" t="str">
        <f>'Indicator Data'!B195</f>
        <v>ZMB</v>
      </c>
      <c r="C192" s="55">
        <f>ROUND(IF('Indicator Data'!C195=0,0.1,IF(LOG('Indicator Data'!C195)&gt;C$195,10,IF(LOG('Indicator Data'!C195)&lt;C$194,0,10-(C$195-LOG('Indicator Data'!C195))/(C$195-C$194)*10))),1)</f>
        <v>6.9</v>
      </c>
      <c r="D192" s="55">
        <f>ROUND(IF('Indicator Data'!D195=0,0.1,IF(LOG('Indicator Data'!D195)&gt;D$195,10,IF(LOG('Indicator Data'!D195)&lt;D$194,0,10-(D$195-LOG('Indicator Data'!D195))/(D$195-D$194)*10))),1)</f>
        <v>0.1</v>
      </c>
      <c r="E192" s="55">
        <f t="shared" si="281"/>
        <v>4.3</v>
      </c>
      <c r="F192" s="55">
        <f>IF('Indicator Data'!E195="No data",0.1,(ROUND(IF('Indicator Data'!E195=0,0,IF(LOG('Indicator Data'!E195)&gt;F$195,10,IF(LOG('Indicator Data'!E195)&lt;F$194,0,10-(F$195-LOG('Indicator Data'!E195))/(F$195-F$194)*10))),1)))</f>
        <v>7.2</v>
      </c>
      <c r="G192" s="55">
        <f>ROUND(IF('Indicator Data'!F195=0,0,IF(LOG('Indicator Data'!F195)&gt;G$195,10,IF(LOG('Indicator Data'!F195)&lt;G$194,0,10-(G$195-LOG('Indicator Data'!F195))/(G$195-G$194)*10))),1)</f>
        <v>0</v>
      </c>
      <c r="H192" s="55">
        <f>ROUND(IF('Indicator Data'!G195=0,0,IF(LOG('Indicator Data'!G195)&gt;H$195,10,IF(LOG('Indicator Data'!G195)&lt;H$194,0,10-(H$195-LOG('Indicator Data'!G195))/(H$195-H$194)*10))),1)</f>
        <v>0</v>
      </c>
      <c r="I192" s="55">
        <f>ROUND(IF('Indicator Data'!H195=0,0,IF(LOG('Indicator Data'!H195)&gt;I$195,10,IF(LOG('Indicator Data'!H195)&lt;I$194,0,10-(I$195-LOG('Indicator Data'!H195))/(I$195-I$194)*10))),1)</f>
        <v>0</v>
      </c>
      <c r="J192" s="55">
        <f t="shared" si="282"/>
        <v>0</v>
      </c>
      <c r="K192" s="55">
        <f>ROUND(IF('Indicator Data'!I195=0,0,IF(LOG('Indicator Data'!I195)&gt;K$195,10,IF(LOG('Indicator Data'!I195)&lt;K$194,0,10-(K$195-LOG('Indicator Data'!I195))/(K$195-K$194)*10))),1)</f>
        <v>0</v>
      </c>
      <c r="L192" s="55">
        <f t="shared" si="283"/>
        <v>0</v>
      </c>
      <c r="M192" s="55">
        <f>ROUND(IF('Indicator Data'!J195=0,0,IF(LOG('Indicator Data'!J195)&gt;M$195,10,IF(LOG('Indicator Data'!J195)&lt;M$194,0,10-(M$195-LOG('Indicator Data'!J195))/(M$195-M$194)*10))),1)</f>
        <v>10</v>
      </c>
      <c r="N192" s="56">
        <f>'Indicator Data'!C195/'Indicator Data'!$CK195</f>
        <v>3.5014954264638709E-4</v>
      </c>
      <c r="O192" s="56">
        <f>'Indicator Data'!D195/'Indicator Data'!$CK195</f>
        <v>0</v>
      </c>
      <c r="P192" s="56">
        <f>IF(F192=0.1,"x",'Indicator Data'!E195/'Indicator Data'!$CK195)</f>
        <v>4.4863666306994383E-3</v>
      </c>
      <c r="Q192" s="56">
        <f>'Indicator Data'!F195/'Indicator Data'!$CK195</f>
        <v>0</v>
      </c>
      <c r="R192" s="56">
        <f>'Indicator Data'!G195/'Indicator Data'!$CK195</f>
        <v>0</v>
      </c>
      <c r="S192" s="56">
        <f>'Indicator Data'!H195/'Indicator Data'!$CK195</f>
        <v>0</v>
      </c>
      <c r="T192" s="56">
        <f>'Indicator Data'!I195/'Indicator Data'!$CK195</f>
        <v>0</v>
      </c>
      <c r="U192" s="56">
        <f>'Indicator Data'!J195/'Indicator Data'!$CK195</f>
        <v>7.3668973643913564E-3</v>
      </c>
      <c r="V192" s="55">
        <f t="shared" si="284"/>
        <v>1.8</v>
      </c>
      <c r="W192" s="55">
        <f t="shared" si="285"/>
        <v>0</v>
      </c>
      <c r="X192" s="55">
        <f t="shared" si="286"/>
        <v>0.9</v>
      </c>
      <c r="Y192" s="55">
        <f t="shared" si="287"/>
        <v>3</v>
      </c>
      <c r="Z192" s="55">
        <f t="shared" si="288"/>
        <v>0</v>
      </c>
      <c r="AA192" s="55">
        <f t="shared" si="289"/>
        <v>0</v>
      </c>
      <c r="AB192" s="55">
        <f t="shared" si="290"/>
        <v>0</v>
      </c>
      <c r="AC192" s="55">
        <f t="shared" si="291"/>
        <v>0</v>
      </c>
      <c r="AD192" s="55">
        <f t="shared" si="292"/>
        <v>0</v>
      </c>
      <c r="AE192" s="55">
        <f t="shared" si="293"/>
        <v>0</v>
      </c>
      <c r="AF192" s="55">
        <f t="shared" si="294"/>
        <v>2.5</v>
      </c>
      <c r="AG192" s="55">
        <f>ROUND(IF('Indicator Data'!K195=0,0,IF('Indicator Data'!K195&gt;AG$195,10,IF('Indicator Data'!K195&lt;AG$194,0,10-(AG$195-'Indicator Data'!K195)/(AG$195-AG$194)*10))),1)</f>
        <v>2.9</v>
      </c>
      <c r="AH192" s="55">
        <f t="shared" si="295"/>
        <v>4.4000000000000004</v>
      </c>
      <c r="AI192" s="55">
        <f t="shared" si="296"/>
        <v>0.1</v>
      </c>
      <c r="AJ192" s="55">
        <f t="shared" si="297"/>
        <v>0</v>
      </c>
      <c r="AK192" s="55">
        <f t="shared" si="298"/>
        <v>0</v>
      </c>
      <c r="AL192" s="55">
        <f t="shared" si="299"/>
        <v>0</v>
      </c>
      <c r="AM192" s="55">
        <f t="shared" si="300"/>
        <v>0</v>
      </c>
      <c r="AN192" s="55">
        <f t="shared" si="301"/>
        <v>8</v>
      </c>
      <c r="AO192" s="182">
        <f t="shared" si="302"/>
        <v>2.8</v>
      </c>
      <c r="AP192" s="182">
        <f t="shared" si="255"/>
        <v>5.5</v>
      </c>
      <c r="AQ192" s="182">
        <f t="shared" si="303"/>
        <v>0</v>
      </c>
      <c r="AR192" s="182">
        <f t="shared" si="304"/>
        <v>0</v>
      </c>
      <c r="AS192" s="55">
        <f t="shared" si="305"/>
        <v>5.5</v>
      </c>
      <c r="AT192" s="55">
        <f>IF('Indicator Data'!L195="No data","x",IF('Indicator Data'!CL195&lt;1000,"x",ROUND((IF('Indicator Data'!L195&gt;AT$195,10,IF('Indicator Data'!L195&lt;AT$194,0,10-(AT$195-'Indicator Data'!L195)/(AT$195-AT$194)*10))),1)))</f>
        <v>1</v>
      </c>
      <c r="AU192" s="182">
        <f t="shared" si="306"/>
        <v>3.3</v>
      </c>
      <c r="AV192" s="55">
        <f>IF('Indicator Data'!M195="No data","x",ROUND(IF('Indicator Data'!M195=0,0,IF(LOG('Indicator Data'!M195)&gt;AV$195,10,IF(LOG('Indicator Data'!M195)&lt;AV$194,0,10-(AV$195-LOG('Indicator Data'!M195))/(AV$195-AV$194)*10))),1))</f>
        <v>8.1999999999999993</v>
      </c>
      <c r="AW192" s="56">
        <f>IF(AV192="x","x",'Indicator Data'!M195/'Indicator Data'!$CK195)</f>
        <v>0.33305919390137995</v>
      </c>
      <c r="AX192" s="55">
        <f t="shared" si="256"/>
        <v>3.7</v>
      </c>
      <c r="AY192" s="55">
        <f t="shared" si="257"/>
        <v>6.5</v>
      </c>
      <c r="AZ192" s="55">
        <f>IF('Indicator Data'!N195="No data","x",ROUND(IF('Indicator Data'!N195=0,0,IF(LOG('Indicator Data'!N195)&gt;AZ$195,10,IF(LOG('Indicator Data'!N195)&lt;AZ$194,0,10-(AZ$195-LOG('Indicator Data'!N195))/(AZ$195-AZ$194)*10))),1))</f>
        <v>0</v>
      </c>
      <c r="BA192" s="56">
        <f>IF(AZ192="x","x",'Indicator Data'!N195/'Indicator Data'!$CK195)</f>
        <v>0</v>
      </c>
      <c r="BB192" s="55">
        <f t="shared" si="258"/>
        <v>0</v>
      </c>
      <c r="BC192" s="55">
        <f t="shared" si="259"/>
        <v>0</v>
      </c>
      <c r="BD192" s="55">
        <f>IF('Indicator Data'!O195="No data","x",ROUND(IF('Indicator Data'!O195=0,0,IF(LOG('Indicator Data'!O195)&gt;BD$195,10,IF(LOG('Indicator Data'!O195)&lt;BD$194,0,10-(BD$195-LOG('Indicator Data'!O195))/(BD$195-BD$194)*10))),1))</f>
        <v>0</v>
      </c>
      <c r="BE192" s="56">
        <f>IF(BD192="x","x",'Indicator Data'!O195/'Indicator Data'!$CK195)</f>
        <v>0</v>
      </c>
      <c r="BF192" s="55">
        <f t="shared" si="260"/>
        <v>0</v>
      </c>
      <c r="BG192" s="55">
        <f t="shared" si="261"/>
        <v>0</v>
      </c>
      <c r="BH192" s="55">
        <f>IF('Indicator Data'!P195="No data","x",ROUND(IF('Indicator Data'!P195=0,0,IF(LOG('Indicator Data'!P195)&gt;BH$195,10,IF(LOG('Indicator Data'!P195)&lt;BH$194,0,10-(BH$195-LOG('Indicator Data'!P195))/(BH$195-BH$194)*10))),1))</f>
        <v>7.6</v>
      </c>
      <c r="BI192" s="56">
        <f>IF(BH192="x","x",'Indicator Data'!P195/'Indicator Data'!$CK195)</f>
        <v>2.1793149112356646E-2</v>
      </c>
      <c r="BJ192" s="55">
        <f t="shared" si="262"/>
        <v>2.2000000000000002</v>
      </c>
      <c r="BK192" s="55">
        <f t="shared" si="263"/>
        <v>5.5</v>
      </c>
      <c r="BL192" s="55">
        <f t="shared" si="264"/>
        <v>3.6</v>
      </c>
      <c r="BM192" s="55">
        <f>ROUND(IF('Indicator Data'!Q195=0,0,IF(LOG('Indicator Data'!Q195)&gt;BM$195,10,IF(LOG('Indicator Data'!Q195)&lt;BM$194,0,10-(BM$195-LOG('Indicator Data'!Q195))/(BM$195-BM$194)*10))),1)</f>
        <v>8.9</v>
      </c>
      <c r="BN192" s="55">
        <f>ROUND(IF('Indicator Data'!R195=0,0,IF(LOG('Indicator Data'!R195)&gt;BN$195,10,IF(LOG('Indicator Data'!R195)&lt;BN$194,0,10-(BN$195-LOG('Indicator Data'!R195))/(BN$195-BN$194)*10))),1)</f>
        <v>0</v>
      </c>
      <c r="BO192" s="55">
        <f t="shared" si="265"/>
        <v>2.9666666666666668</v>
      </c>
      <c r="BP192" s="56">
        <f>'Indicator Data'!Q195/'Indicator Data'!$CK195</f>
        <v>0.99961526351637897</v>
      </c>
      <c r="BQ192" s="56">
        <f>'Indicator Data'!R195/'Indicator Data'!$CK195</f>
        <v>0</v>
      </c>
      <c r="BR192" s="55">
        <f t="shared" si="307"/>
        <v>10</v>
      </c>
      <c r="BS192" s="55">
        <f t="shared" si="308"/>
        <v>0</v>
      </c>
      <c r="BT192" s="55">
        <f t="shared" si="242"/>
        <v>3.3333333333333335</v>
      </c>
      <c r="BU192" s="55">
        <f t="shared" si="266"/>
        <v>3.2</v>
      </c>
      <c r="BV192" s="55">
        <f>ROUND(IF('Indicator Data'!S195=0,0,IF(LOG('Indicator Data'!S195)&gt;BV$195,10,IF(LOG('Indicator Data'!S195)&lt;BV$194,0,10-(BV$195-LOG('Indicator Data'!S195))/(BV$195-BV$194)*10))),1)</f>
        <v>0</v>
      </c>
      <c r="BW192" s="55">
        <f>ROUND(IF('Indicator Data'!T195=0,0,IF(LOG('Indicator Data'!T195)&gt;BW$195,10,IF(LOG('Indicator Data'!T195)&lt;BW$194,0,10-(BW$195-LOG('Indicator Data'!T195))/(BW$195-BW$194)*10))),1)</f>
        <v>8.9</v>
      </c>
      <c r="BX192" s="55">
        <f t="shared" si="267"/>
        <v>5.9333333333333336</v>
      </c>
      <c r="BY192" s="56">
        <f>'Indicator Data'!S195/'Indicator Data'!$CK195</f>
        <v>0</v>
      </c>
      <c r="BZ192" s="56">
        <f>'Indicator Data'!T195/'Indicator Data'!$CK195</f>
        <v>0.99961526351637897</v>
      </c>
      <c r="CA192" s="55">
        <f t="shared" si="309"/>
        <v>0</v>
      </c>
      <c r="CB192" s="55">
        <f t="shared" si="310"/>
        <v>10</v>
      </c>
      <c r="CC192" s="55">
        <f t="shared" si="268"/>
        <v>6.666666666666667</v>
      </c>
      <c r="CD192" s="55">
        <f t="shared" si="269"/>
        <v>6.3</v>
      </c>
      <c r="CE192" s="55">
        <f t="shared" si="270"/>
        <v>4.9000000000000004</v>
      </c>
      <c r="CF192" s="55">
        <f>ROUND(IF('Indicator Data'!U195=0,0,IF(LOG('Indicator Data'!U195)&gt;CF$195,10,IF(LOG('Indicator Data'!U195)&lt;CF$194,0,10-(CF$195-LOG('Indicator Data'!U195))/(CF$195-CF$194)*10))),1)</f>
        <v>8</v>
      </c>
      <c r="CG192" s="56">
        <f>'Indicator Data'!U195/'Indicator Data'!$CK195</f>
        <v>0.23071751655102124</v>
      </c>
      <c r="CH192" s="55">
        <f t="shared" si="311"/>
        <v>2.6</v>
      </c>
      <c r="CI192" s="55">
        <f t="shared" si="271"/>
        <v>6</v>
      </c>
      <c r="CJ192" s="55">
        <f>ROUND(IF('Indicator Data'!V195=0,0,IF(LOG('Indicator Data'!V195)&gt;CJ$195,10,IF(LOG('Indicator Data'!V195)&lt;CJ$194,0,10-(CJ$195-LOG('Indicator Data'!V195))/(CJ$195-CJ$194)*10))),1)</f>
        <v>8.8000000000000007</v>
      </c>
      <c r="CK192" s="56">
        <f>IF('Indicator Data'!V195/'Indicator Data'!$CK195&gt;1,1,'Indicator Data'!V195/'Indicator Data'!$CK195)</f>
        <v>0.951277258644739</v>
      </c>
      <c r="CL192" s="55">
        <f t="shared" si="312"/>
        <v>9.5</v>
      </c>
      <c r="CM192" s="55">
        <f t="shared" si="272"/>
        <v>9.1999999999999993</v>
      </c>
      <c r="CN192" s="55">
        <f>ROUND(IF('Indicator Data'!W195=0,0,IF(LOG('Indicator Data'!W195)&gt;CN$195,10,IF(LOG('Indicator Data'!W195)&lt;CN$194,0,10-(CN$195-LOG('Indicator Data'!W195))/(CN$195-CN$194)*10))),1)</f>
        <v>8.5</v>
      </c>
      <c r="CO192" s="56">
        <f>'Indicator Data'!W195/'Indicator Data'!$CK195</f>
        <v>0.54684428857608824</v>
      </c>
      <c r="CP192" s="55">
        <f t="shared" si="313"/>
        <v>5.5</v>
      </c>
      <c r="CQ192" s="55">
        <f t="shared" si="273"/>
        <v>7.3</v>
      </c>
      <c r="CR192" s="55">
        <f t="shared" si="314"/>
        <v>7.2</v>
      </c>
      <c r="CS192" s="55">
        <f>IF('Indicator Data'!BZ195="No data","x",ROUND(IF('Indicator Data'!BZ195&gt;CS$195,0,IF('Indicator Data'!BZ195&lt;CS$194,10,(CS$195-'Indicator Data'!BZ195)/(CS$195-CS$194)*10)),1))</f>
        <v>8.1999999999999993</v>
      </c>
      <c r="CT192" s="55">
        <f>IF('Indicator Data'!CA195="No data","x",ROUND(IF('Indicator Data'!CA195&gt;CT$195,0,IF('Indicator Data'!CA195&lt;CT$194,10,(CT$195-'Indicator Data'!CA195)/(CT$195-CT$194)*10)),1))</f>
        <v>6.7</v>
      </c>
      <c r="CU192" s="55">
        <f>IF('Indicator Data'!AC195="No data","x",ROUND(IF('Indicator Data'!AC195&gt;CU$195,0,IF('Indicator Data'!AC195&lt;CU$194,10,(CU$195-'Indicator Data'!AC195)/(CU$195-CU$194)*10)),1))</f>
        <v>8.6</v>
      </c>
      <c r="CV192" s="55">
        <f t="shared" si="315"/>
        <v>7.8</v>
      </c>
      <c r="CW192" s="55">
        <f>IF('Indicator Data'!X195="No data","x",ROUND(IF(LOG('Indicator Data'!X195)&gt;CW$195,10,IF(LOG('Indicator Data'!X195)&lt;CW$194,0,10-(CW$195-LOG('Indicator Data'!X195))/(CW$195-CW$194)*10)),1))</f>
        <v>4.5999999999999996</v>
      </c>
      <c r="CX192" s="55">
        <f>IF('Indicator Data'!Y195="No data","x",ROUND(IF('Indicator Data'!Y195&gt;CX$195,10,IF('Indicator Data'!Y195&lt;CX$194,0,10-(CX$195-'Indicator Data'!Y195)/(CX$195-CX$194)*10)),1))</f>
        <v>8.3000000000000007</v>
      </c>
      <c r="CY192" s="55">
        <f>IF('Indicator Data'!Z195="No data","x",ROUND(IF('Indicator Data'!Z195&gt;CY$195,10,IF('Indicator Data'!Z195&lt;CY$194,0,10-(CY$195-'Indicator Data'!Z195)/(CY$195-CY$194)*10)),1))</f>
        <v>4.4000000000000004</v>
      </c>
      <c r="CZ192" s="55">
        <f>IF('Indicator Data'!AA195="No data","x",ROUND(IF('Indicator Data'!AA195&gt;CZ$195,10,IF('Indicator Data'!AA195&lt;CZ$194,0,10-(CZ$195-'Indicator Data'!AA195)/(CZ$195-CZ$194)*10)),1))</f>
        <v>7.8</v>
      </c>
      <c r="DA192" s="55">
        <f t="shared" si="274"/>
        <v>6.3</v>
      </c>
      <c r="DB192" s="55">
        <f t="shared" si="275"/>
        <v>6.8</v>
      </c>
      <c r="DC192" s="55">
        <f>IF('Indicator Data'!AF195="No data","x",ROUND(IF('Indicator Data'!AF195&gt;DC$195,10,IF('Indicator Data'!AF195&lt;DC$194,0,10-(DC$195-'Indicator Data'!AF195)/(DC$195-DC$194)*10)),1))</f>
        <v>7</v>
      </c>
      <c r="DD192" s="55">
        <f>IF('Indicator Data'!AG195="No data","x",ROUND(IF('Indicator Data'!AG195&gt;DD$195,10,IF('Indicator Data'!AG195&lt;DD$194,0,10-(DD$195-'Indicator Data'!AG195)/(DD$195-DD$194)*10)),1))</f>
        <v>7.5</v>
      </c>
      <c r="DE192" s="55">
        <f t="shared" si="276"/>
        <v>6.6</v>
      </c>
      <c r="DF192" s="55">
        <f>IF('Indicator Data'!AB195="No data","x",ROUND(IF('Indicator Data'!AB195&gt;DF$195,10,IF('Indicator Data'!AB195&lt;DF$194,0,10-(DF$195-'Indicator Data'!AB195)/(DF$195-DF$194)*10)),1))</f>
        <v>6.4</v>
      </c>
      <c r="DG192" s="55">
        <f t="shared" si="277"/>
        <v>7.5</v>
      </c>
      <c r="DH192" s="183">
        <f>IF('Indicator Data'!AD195="No data","x",'Indicator Data'!AD195/'Indicator Data'!$CJ195)</f>
        <v>9.3331662657380308E-5</v>
      </c>
      <c r="DI192" s="55">
        <f t="shared" si="278"/>
        <v>9.1</v>
      </c>
      <c r="DJ192" s="55">
        <f>IF('Indicator Data'!AE195="No data","x",ROUND(IF('Indicator Data'!AE195&gt;DJ$195,0,IF('Indicator Data'!AE195&lt;DJ$194,10,(DJ$195-'Indicator Data'!AE195)/(DJ$195-DJ$194)*10)),1))</f>
        <v>8</v>
      </c>
      <c r="DK192" s="55">
        <f t="shared" si="279"/>
        <v>8.6</v>
      </c>
      <c r="DL192" s="55">
        <f t="shared" si="280"/>
        <v>7.6</v>
      </c>
      <c r="DM192" s="57">
        <f t="shared" si="316"/>
        <v>6.5</v>
      </c>
      <c r="DN192" s="58">
        <f t="shared" si="317"/>
        <v>3.4</v>
      </c>
      <c r="DO192" s="55">
        <f>ROUND(IF('Indicator Data'!AH195=0,0,IF('Indicator Data'!AH195&gt;DO$195,10,IF('Indicator Data'!AH195&lt;DO$194,0,10-(DO$195-'Indicator Data'!AH195)/(DO$195-DO$194)*10))),1)</f>
        <v>2.2000000000000002</v>
      </c>
      <c r="DP192" s="55">
        <f>ROUND(IF('Indicator Data'!AI195=0,0,IF(LOG('Indicator Data'!AI195)&gt;LOG(DP$195),10,IF(LOG('Indicator Data'!AI195)&lt;LOG(DP$194),0,10-(LOG(DP$195)-LOG('Indicator Data'!AI195))/(LOG(DP$195)-LOG(DP$194))*10))),1)</f>
        <v>0.3</v>
      </c>
      <c r="DQ192" s="57">
        <f t="shared" si="318"/>
        <v>1.3</v>
      </c>
      <c r="DR192" s="55">
        <f>'Indicator Data'!AJ195</f>
        <v>0</v>
      </c>
      <c r="DS192" s="55">
        <f>'Indicator Data'!AK195</f>
        <v>0</v>
      </c>
      <c r="DT192" s="57">
        <f t="shared" si="319"/>
        <v>0</v>
      </c>
      <c r="DU192" s="58">
        <f t="shared" si="320"/>
        <v>0.9</v>
      </c>
      <c r="DV192" s="15"/>
      <c r="DW192" s="103"/>
      <c r="DX192" s="4"/>
    </row>
    <row r="193" spans="1:128" x14ac:dyDescent="0.3">
      <c r="A193" s="122" t="str">
        <f>'Indicator Data'!A196</f>
        <v>Zimbabwe</v>
      </c>
      <c r="B193" s="59" t="str">
        <f>'Indicator Data'!B196</f>
        <v>ZWE</v>
      </c>
      <c r="C193" s="55">
        <f>ROUND(IF('Indicator Data'!C196=0,0.1,IF(LOG('Indicator Data'!C196)&gt;C$195,10,IF(LOG('Indicator Data'!C196)&lt;C$194,0,10-(C$195-LOG('Indicator Data'!C196))/(C$195-C$194)*10))),1)</f>
        <v>6.1</v>
      </c>
      <c r="D193" s="55">
        <f>ROUND(IF('Indicator Data'!D196=0,0.1,IF(LOG('Indicator Data'!D196)&gt;D$195,10,IF(LOG('Indicator Data'!D196)&lt;D$194,0,10-(D$195-LOG('Indicator Data'!D196))/(D$195-D$194)*10))),1)</f>
        <v>0.1</v>
      </c>
      <c r="E193" s="55">
        <f t="shared" si="281"/>
        <v>3.7</v>
      </c>
      <c r="F193" s="55">
        <f>IF('Indicator Data'!E196="No data",0.1,(ROUND(IF('Indicator Data'!E196=0,0,IF(LOG('Indicator Data'!E196)&gt;F$195,10,IF(LOG('Indicator Data'!E196)&lt;F$194,0,10-(F$195-LOG('Indicator Data'!E196))/(F$195-F$194)*10))),1)))</f>
        <v>7.4</v>
      </c>
      <c r="G193" s="55">
        <f>ROUND(IF('Indicator Data'!F196=0,0,IF(LOG('Indicator Data'!F196)&gt;G$195,10,IF(LOG('Indicator Data'!F196)&lt;G$194,0,10-(G$195-LOG('Indicator Data'!F196))/(G$195-G$194)*10))),1)</f>
        <v>0</v>
      </c>
      <c r="H193" s="55">
        <f>ROUND(IF('Indicator Data'!G196=0,0,IF(LOG('Indicator Data'!G196)&gt;H$195,10,IF(LOG('Indicator Data'!G196)&lt;H$194,0,10-(H$195-LOG('Indicator Data'!G196))/(H$195-H$194)*10))),1)</f>
        <v>2.7</v>
      </c>
      <c r="I193" s="55">
        <f>ROUND(IF('Indicator Data'!H196=0,0,IF(LOG('Indicator Data'!H196)&gt;I$195,10,IF(LOG('Indicator Data'!H196)&lt;I$194,0,10-(I$195-LOG('Indicator Data'!H196))/(I$195-I$194)*10))),1)</f>
        <v>0</v>
      </c>
      <c r="J193" s="55">
        <f t="shared" si="282"/>
        <v>1.4</v>
      </c>
      <c r="K193" s="55">
        <f>ROUND(IF('Indicator Data'!I196=0,0,IF(LOG('Indicator Data'!I196)&gt;K$195,10,IF(LOG('Indicator Data'!I196)&lt;K$194,0,10-(K$195-LOG('Indicator Data'!I196))/(K$195-K$194)*10))),1)</f>
        <v>0</v>
      </c>
      <c r="L193" s="55">
        <f t="shared" si="283"/>
        <v>0.7</v>
      </c>
      <c r="M193" s="55">
        <f>ROUND(IF('Indicator Data'!J196=0,0,IF(LOG('Indicator Data'!J196)&gt;M$195,10,IF(LOG('Indicator Data'!J196)&lt;M$194,0,10-(M$195-LOG('Indicator Data'!J196))/(M$195-M$194)*10))),1)</f>
        <v>10</v>
      </c>
      <c r="N193" s="56">
        <f>'Indicator Data'!C196/'Indicator Data'!$CK196</f>
        <v>1.6852057630950396E-4</v>
      </c>
      <c r="O193" s="56">
        <f>'Indicator Data'!D196/'Indicator Data'!$CK196</f>
        <v>0</v>
      </c>
      <c r="P193" s="56">
        <f>IF(F193=0.1,"x",'Indicator Data'!E196/'Indicator Data'!$CK196)</f>
        <v>5.9845585722214717E-3</v>
      </c>
      <c r="Q193" s="56">
        <f>'Indicator Data'!F196/'Indicator Data'!$CK196</f>
        <v>0</v>
      </c>
      <c r="R193" s="56">
        <f>'Indicator Data'!G196/'Indicator Data'!$CK196</f>
        <v>7.6167521690017714E-5</v>
      </c>
      <c r="S193" s="56">
        <f>'Indicator Data'!H196/'Indicator Data'!$CK196</f>
        <v>0</v>
      </c>
      <c r="T193" s="56">
        <f>'Indicator Data'!I196/'Indicator Data'!$CK196</f>
        <v>0</v>
      </c>
      <c r="U193" s="56">
        <f>'Indicator Data'!J196/'Indicator Data'!$CK196</f>
        <v>3.4988619861094486E-2</v>
      </c>
      <c r="V193" s="55">
        <f t="shared" si="284"/>
        <v>0.8</v>
      </c>
      <c r="W193" s="55">
        <f t="shared" si="285"/>
        <v>0</v>
      </c>
      <c r="X193" s="55">
        <f t="shared" si="286"/>
        <v>0.4</v>
      </c>
      <c r="Y193" s="55">
        <f t="shared" si="287"/>
        <v>4</v>
      </c>
      <c r="Z193" s="55">
        <f t="shared" si="288"/>
        <v>0</v>
      </c>
      <c r="AA193" s="55">
        <f t="shared" si="289"/>
        <v>0</v>
      </c>
      <c r="AB193" s="55">
        <f t="shared" si="290"/>
        <v>0</v>
      </c>
      <c r="AC193" s="55">
        <f t="shared" si="291"/>
        <v>0</v>
      </c>
      <c r="AD193" s="55">
        <f t="shared" si="292"/>
        <v>0</v>
      </c>
      <c r="AE193" s="55">
        <f t="shared" si="293"/>
        <v>0</v>
      </c>
      <c r="AF193" s="55">
        <f t="shared" si="294"/>
        <v>10</v>
      </c>
      <c r="AG193" s="55">
        <f>ROUND(IF('Indicator Data'!K196=0,0,IF('Indicator Data'!K196&gt;AG$195,10,IF('Indicator Data'!K196&lt;AG$194,0,10-(AG$195-'Indicator Data'!K196)/(AG$195-AG$194)*10))),1)</f>
        <v>5.7</v>
      </c>
      <c r="AH193" s="55">
        <f t="shared" si="295"/>
        <v>3.5</v>
      </c>
      <c r="AI193" s="55">
        <f t="shared" si="296"/>
        <v>0.1</v>
      </c>
      <c r="AJ193" s="55">
        <f t="shared" si="297"/>
        <v>1.4</v>
      </c>
      <c r="AK193" s="55">
        <f t="shared" si="298"/>
        <v>0</v>
      </c>
      <c r="AL193" s="55">
        <f t="shared" si="299"/>
        <v>0.7</v>
      </c>
      <c r="AM193" s="55">
        <f t="shared" si="300"/>
        <v>0</v>
      </c>
      <c r="AN193" s="55">
        <f t="shared" si="301"/>
        <v>10</v>
      </c>
      <c r="AO193" s="182">
        <f t="shared" si="302"/>
        <v>2.2000000000000002</v>
      </c>
      <c r="AP193" s="182">
        <f t="shared" si="255"/>
        <v>6</v>
      </c>
      <c r="AQ193" s="182">
        <f t="shared" si="303"/>
        <v>0</v>
      </c>
      <c r="AR193" s="182">
        <f t="shared" si="304"/>
        <v>0.4</v>
      </c>
      <c r="AS193" s="55">
        <f t="shared" si="305"/>
        <v>7.9</v>
      </c>
      <c r="AT193" s="55">
        <f>IF('Indicator Data'!L196="No data","x",IF('Indicator Data'!CL196&lt;1000,"x",ROUND((IF('Indicator Data'!L196&gt;AT$195,10,IF('Indicator Data'!L196&lt;AT$194,0,10-(AT$195-'Indicator Data'!L196)/(AT$195-AT$194)*10))),1)))</f>
        <v>10</v>
      </c>
      <c r="AU193" s="182">
        <f t="shared" si="306"/>
        <v>9</v>
      </c>
      <c r="AV193" s="55">
        <f>IF('Indicator Data'!M196="No data","x",ROUND(IF('Indicator Data'!M196=0,0,IF(LOG('Indicator Data'!M196)&gt;AV$195,10,IF(LOG('Indicator Data'!M196)&lt;AV$194,0,10-(AV$195-LOG('Indicator Data'!M196))/(AV$195-AV$194)*10))),1))</f>
        <v>8.1999999999999993</v>
      </c>
      <c r="AW193" s="56">
        <f>IF(AV193="x","x",'Indicator Data'!M196/'Indicator Data'!$CK196)</f>
        <v>0.35152053557896795</v>
      </c>
      <c r="AX193" s="55">
        <f t="shared" si="256"/>
        <v>3.9</v>
      </c>
      <c r="AY193" s="55">
        <f t="shared" si="257"/>
        <v>6.5</v>
      </c>
      <c r="AZ193" s="55">
        <f>IF('Indicator Data'!N196="No data","x",ROUND(IF('Indicator Data'!N196=0,0,IF(LOG('Indicator Data'!N196)&gt;AZ$195,10,IF(LOG('Indicator Data'!N196)&lt;AZ$194,0,10-(AZ$195-LOG('Indicator Data'!N196))/(AZ$195-AZ$194)*10))),1))</f>
        <v>0</v>
      </c>
      <c r="BA193" s="56">
        <f>IF(AZ193="x","x",'Indicator Data'!N196/'Indicator Data'!$CK196)</f>
        <v>0</v>
      </c>
      <c r="BB193" s="55">
        <f t="shared" si="258"/>
        <v>0</v>
      </c>
      <c r="BC193" s="55">
        <f t="shared" si="259"/>
        <v>0</v>
      </c>
      <c r="BD193" s="55">
        <f>IF('Indicator Data'!O196="No data","x",ROUND(IF('Indicator Data'!O196=0,0,IF(LOG('Indicator Data'!O196)&gt;BD$195,10,IF(LOG('Indicator Data'!O196)&lt;BD$194,0,10-(BD$195-LOG('Indicator Data'!O196))/(BD$195-BD$194)*10))),1))</f>
        <v>0</v>
      </c>
      <c r="BE193" s="56">
        <f>IF(BD193="x","x",'Indicator Data'!O196/'Indicator Data'!$CK196)</f>
        <v>0</v>
      </c>
      <c r="BF193" s="55">
        <f t="shared" si="260"/>
        <v>0</v>
      </c>
      <c r="BG193" s="55">
        <f t="shared" si="261"/>
        <v>0</v>
      </c>
      <c r="BH193" s="55">
        <f>IF('Indicator Data'!P196="No data","x",ROUND(IF('Indicator Data'!P196=0,0,IF(LOG('Indicator Data'!P196)&gt;BH$195,10,IF(LOG('Indicator Data'!P196)&lt;BH$194,0,10-(BH$195-LOG('Indicator Data'!P196))/(BH$195-BH$194)*10))),1))</f>
        <v>5.9</v>
      </c>
      <c r="BI193" s="56">
        <f>IF(BH193="x","x",'Indicator Data'!P196/'Indicator Data'!$CK196)</f>
        <v>2.1377553474485355E-3</v>
      </c>
      <c r="BJ193" s="55">
        <f t="shared" si="262"/>
        <v>0.2</v>
      </c>
      <c r="BK193" s="55">
        <f t="shared" si="263"/>
        <v>3.6</v>
      </c>
      <c r="BL193" s="55">
        <f t="shared" si="264"/>
        <v>3</v>
      </c>
      <c r="BM193" s="55">
        <f>ROUND(IF('Indicator Data'!Q196=0,0,IF(LOG('Indicator Data'!Q196)&gt;BM$195,10,IF(LOG('Indicator Data'!Q196)&lt;BM$194,0,10-(BM$195-LOG('Indicator Data'!Q196))/(BM$195-BM$194)*10))),1)</f>
        <v>8.8000000000000007</v>
      </c>
      <c r="BN193" s="55">
        <f>ROUND(IF('Indicator Data'!R196=0,0,IF(LOG('Indicator Data'!R196)&gt;BN$195,10,IF(LOG('Indicator Data'!R196)&lt;BN$194,0,10-(BN$195-LOG('Indicator Data'!R196))/(BN$195-BN$194)*10))),1)</f>
        <v>0</v>
      </c>
      <c r="BO193" s="55">
        <f t="shared" si="265"/>
        <v>2.9333333333333336</v>
      </c>
      <c r="BP193" s="56">
        <f>'Indicator Data'!Q196/'Indicator Data'!$CK196</f>
        <v>0.99807663773170052</v>
      </c>
      <c r="BQ193" s="56">
        <f>'Indicator Data'!R196/'Indicator Data'!$CK196</f>
        <v>0</v>
      </c>
      <c r="BR193" s="55">
        <f t="shared" si="307"/>
        <v>10</v>
      </c>
      <c r="BS193" s="55">
        <f t="shared" si="308"/>
        <v>0</v>
      </c>
      <c r="BT193" s="55">
        <f t="shared" si="242"/>
        <v>3.3333333333333335</v>
      </c>
      <c r="BU193" s="55">
        <f t="shared" si="266"/>
        <v>3.1</v>
      </c>
      <c r="BV193" s="55">
        <f>ROUND(IF('Indicator Data'!S196=0,0,IF(LOG('Indicator Data'!S196)&gt;BV$195,10,IF(LOG('Indicator Data'!S196)&lt;BV$194,0,10-(BV$195-LOG('Indicator Data'!S196))/(BV$195-BV$194)*10))),1)</f>
        <v>0</v>
      </c>
      <c r="BW193" s="55">
        <f>ROUND(IF('Indicator Data'!T196=0,0,IF(LOG('Indicator Data'!T196)&gt;BW$195,10,IF(LOG('Indicator Data'!T196)&lt;BW$194,0,10-(BW$195-LOG('Indicator Data'!T196))/(BW$195-BW$194)*10))),1)</f>
        <v>8.8000000000000007</v>
      </c>
      <c r="BX193" s="55">
        <f t="shared" si="267"/>
        <v>5.8666666666666671</v>
      </c>
      <c r="BY193" s="56">
        <f>'Indicator Data'!S196/'Indicator Data'!$CK196</f>
        <v>0</v>
      </c>
      <c r="BZ193" s="56">
        <f>'Indicator Data'!T196/'Indicator Data'!$CK196</f>
        <v>0.99448331748675967</v>
      </c>
      <c r="CA193" s="55">
        <f t="shared" si="309"/>
        <v>0</v>
      </c>
      <c r="CB193" s="55">
        <f t="shared" si="310"/>
        <v>9.9</v>
      </c>
      <c r="CC193" s="55">
        <f t="shared" si="268"/>
        <v>6.6000000000000005</v>
      </c>
      <c r="CD193" s="55">
        <f t="shared" si="269"/>
        <v>6.2</v>
      </c>
      <c r="CE193" s="55">
        <f t="shared" si="270"/>
        <v>4.8</v>
      </c>
      <c r="CF193" s="55">
        <f>ROUND(IF('Indicator Data'!U196=0,0,IF(LOG('Indicator Data'!U196)&gt;CF$195,10,IF(LOG('Indicator Data'!U196)&lt;CF$194,0,10-(CF$195-LOG('Indicator Data'!U196))/(CF$195-CF$194)*10))),1)</f>
        <v>6.8</v>
      </c>
      <c r="CG193" s="56">
        <f>'Indicator Data'!U196/'Indicator Data'!$CK196</f>
        <v>3.8934925816325884E-2</v>
      </c>
      <c r="CH193" s="55">
        <f t="shared" si="311"/>
        <v>0.4</v>
      </c>
      <c r="CI193" s="55">
        <f t="shared" si="271"/>
        <v>4.3</v>
      </c>
      <c r="CJ193" s="55">
        <f>ROUND(IF('Indicator Data'!V196=0,0,IF(LOG('Indicator Data'!V196)&gt;CJ$195,10,IF(LOG('Indicator Data'!V196)&lt;CJ$194,0,10-(CJ$195-LOG('Indicator Data'!V196))/(CJ$195-CJ$194)*10))),1)</f>
        <v>8.6999999999999993</v>
      </c>
      <c r="CK193" s="56">
        <f>IF('Indicator Data'!V196/'Indicator Data'!$CK196&gt;1,1,'Indicator Data'!V196/'Indicator Data'!$CK196)</f>
        <v>0.81744072904357079</v>
      </c>
      <c r="CL193" s="55">
        <f t="shared" si="312"/>
        <v>8.1999999999999993</v>
      </c>
      <c r="CM193" s="55">
        <f t="shared" si="272"/>
        <v>8.5</v>
      </c>
      <c r="CN193" s="55">
        <f>ROUND(IF('Indicator Data'!W196=0,0,IF(LOG('Indicator Data'!W196)&gt;CN$195,10,IF(LOG('Indicator Data'!W196)&lt;CN$194,0,10-(CN$195-LOG('Indicator Data'!W196))/(CN$195-CN$194)*10))),1)</f>
        <v>6.9</v>
      </c>
      <c r="CO193" s="56">
        <f>'Indicator Data'!W196/'Indicator Data'!$CK196</f>
        <v>4.3585276778003813E-2</v>
      </c>
      <c r="CP193" s="55">
        <f t="shared" si="313"/>
        <v>0.4</v>
      </c>
      <c r="CQ193" s="55">
        <f t="shared" si="273"/>
        <v>4.4000000000000004</v>
      </c>
      <c r="CR193" s="55">
        <f t="shared" si="314"/>
        <v>5.9</v>
      </c>
      <c r="CS193" s="55">
        <f>IF('Indicator Data'!BZ196="No data","x",ROUND(IF('Indicator Data'!BZ196&gt;CS$195,0,IF('Indicator Data'!BZ196&lt;CS$194,10,(CS$195-'Indicator Data'!BZ196)/(CS$195-CS$194)*10)),1))</f>
        <v>7.1</v>
      </c>
      <c r="CT193" s="55">
        <f>IF('Indicator Data'!CA196="No data","x",ROUND(IF('Indicator Data'!CA196&gt;CT$195,0,IF('Indicator Data'!CA196&lt;CT$194,10,(CT$195-'Indicator Data'!CA196)/(CT$195-CT$194)*10)),1))</f>
        <v>6</v>
      </c>
      <c r="CU193" s="55">
        <f>IF('Indicator Data'!AC196="No data","x",ROUND(IF('Indicator Data'!AC196&gt;CU$195,0,IF('Indicator Data'!AC196&lt;CU$194,10,(CU$195-'Indicator Data'!AC196)/(CU$195-CU$194)*10)),1))</f>
        <v>6.3</v>
      </c>
      <c r="CV193" s="55">
        <f t="shared" si="315"/>
        <v>6.5</v>
      </c>
      <c r="CW193" s="55">
        <f>IF('Indicator Data'!X196="No data","x",ROUND(IF(LOG('Indicator Data'!X196)&gt;CW$195,10,IF(LOG('Indicator Data'!X196)&lt;CW$194,0,10-(CW$195-LOG('Indicator Data'!X196))/(CW$195-CW$194)*10)),1))</f>
        <v>5.2</v>
      </c>
      <c r="CX193" s="55">
        <f>IF('Indicator Data'!Y196="No data","x",ROUND(IF('Indicator Data'!Y196&gt;CX$195,10,IF('Indicator Data'!Y196&lt;CX$194,0,10-(CX$195-'Indicator Data'!Y196)/(CX$195-CX$194)*10)),1))</f>
        <v>2.6</v>
      </c>
      <c r="CY193" s="55">
        <f>IF('Indicator Data'!Z196="No data","x",ROUND(IF('Indicator Data'!Z196&gt;CY$195,10,IF('Indicator Data'!Z196&lt;CY$194,0,10-(CY$195-'Indicator Data'!Z196)/(CY$195-CY$194)*10)),1))</f>
        <v>3.2</v>
      </c>
      <c r="CZ193" s="55">
        <f>IF('Indicator Data'!AA196="No data","x",ROUND(IF('Indicator Data'!AA196&gt;CZ$195,10,IF('Indicator Data'!AA196&lt;CZ$194,0,10-(CZ$195-'Indicator Data'!AA196)/(CZ$195-CZ$194)*10)),1))</f>
        <v>5.2</v>
      </c>
      <c r="DA193" s="55">
        <f t="shared" si="274"/>
        <v>4.0999999999999996</v>
      </c>
      <c r="DB193" s="55">
        <f t="shared" si="275"/>
        <v>4.9000000000000004</v>
      </c>
      <c r="DC193" s="55">
        <f>IF('Indicator Data'!AF196="No data","x",ROUND(IF('Indicator Data'!AF196&gt;DC$195,10,IF('Indicator Data'!AF196&lt;DC$194,0,10-(DC$195-'Indicator Data'!AF196)/(DC$195-DC$194)*10)),1))</f>
        <v>3.1</v>
      </c>
      <c r="DD193" s="55">
        <f>IF('Indicator Data'!AG196="No data","x",ROUND(IF('Indicator Data'!AG196&gt;DD$195,10,IF('Indicator Data'!AG196&lt;DD$194,0,10-(DD$195-'Indicator Data'!AG196)/(DD$195-DD$194)*10)),1))</f>
        <v>6.4</v>
      </c>
      <c r="DE193" s="55">
        <f t="shared" si="276"/>
        <v>4.3</v>
      </c>
      <c r="DF193" s="55">
        <f>IF('Indicator Data'!AB196="No data","x",ROUND(IF('Indicator Data'!AB196&gt;DF$195,10,IF('Indicator Data'!AB196&lt;DF$194,0,10-(DF$195-'Indicator Data'!AB196)/(DF$195-DF$194)*10)),1))</f>
        <v>8.3000000000000007</v>
      </c>
      <c r="DG193" s="55">
        <f t="shared" si="277"/>
        <v>6.9</v>
      </c>
      <c r="DH193" s="183">
        <f>IF('Indicator Data'!AD196="No data","x",'Indicator Data'!AD196/'Indicator Data'!$CJ196)</f>
        <v>3.6454950959931439E-4</v>
      </c>
      <c r="DI193" s="55">
        <f t="shared" si="278"/>
        <v>6.4</v>
      </c>
      <c r="DJ193" s="55">
        <f>IF('Indicator Data'!AE196="No data","x",ROUND(IF('Indicator Data'!AE196&gt;DJ$195,0,IF('Indicator Data'!AE196&lt;DJ$194,10,(DJ$195-'Indicator Data'!AE196)/(DJ$195-DJ$194)*10)),1))</f>
        <v>2</v>
      </c>
      <c r="DK193" s="55">
        <f t="shared" si="279"/>
        <v>4.2</v>
      </c>
      <c r="DL193" s="55">
        <f t="shared" si="280"/>
        <v>5.0999999999999996</v>
      </c>
      <c r="DM193" s="57">
        <f t="shared" si="316"/>
        <v>4.8</v>
      </c>
      <c r="DN193" s="58">
        <f t="shared" si="317"/>
        <v>4.7</v>
      </c>
      <c r="DO193" s="55">
        <f>ROUND(IF('Indicator Data'!AH196=0,0,IF('Indicator Data'!AH196&gt;DO$195,10,IF('Indicator Data'!AH196&lt;DO$194,0,10-(DO$195-'Indicator Data'!AH196)/(DO$195-DO$194)*10))),1)</f>
        <v>5.9</v>
      </c>
      <c r="DP193" s="55">
        <f>ROUND(IF('Indicator Data'!AI196=0,0,IF(LOG('Indicator Data'!AI196)&gt;LOG(DP$195),10,IF(LOG('Indicator Data'!AI196)&lt;LOG(DP$194),0,10-(LOG(DP$195)-LOG('Indicator Data'!AI196))/(LOG(DP$195)-LOG(DP$194))*10))),1)</f>
        <v>4.3</v>
      </c>
      <c r="DQ193" s="57">
        <f t="shared" si="318"/>
        <v>5.2</v>
      </c>
      <c r="DR193" s="55">
        <f>'Indicator Data'!AJ196</f>
        <v>0</v>
      </c>
      <c r="DS193" s="55">
        <f>'Indicator Data'!AK196</f>
        <v>0</v>
      </c>
      <c r="DT193" s="57">
        <f t="shared" si="319"/>
        <v>0</v>
      </c>
      <c r="DU193" s="58">
        <f t="shared" si="320"/>
        <v>3.6</v>
      </c>
      <c r="DV193" s="15"/>
      <c r="DW193" s="103"/>
      <c r="DX193" s="4"/>
    </row>
    <row r="194" spans="1:128" s="10" customFormat="1" x14ac:dyDescent="0.3">
      <c r="A194" s="60"/>
      <c r="B194" s="61" t="s">
        <v>389</v>
      </c>
      <c r="C194" s="62">
        <v>1</v>
      </c>
      <c r="D194" s="62">
        <v>1</v>
      </c>
      <c r="E194" s="62"/>
      <c r="F194" s="62">
        <v>2</v>
      </c>
      <c r="G194" s="62">
        <v>-2</v>
      </c>
      <c r="H194" s="62">
        <v>2</v>
      </c>
      <c r="I194" s="62">
        <v>-2</v>
      </c>
      <c r="J194" s="62"/>
      <c r="K194" s="62">
        <v>1</v>
      </c>
      <c r="L194" s="62"/>
      <c r="M194" s="62">
        <v>1</v>
      </c>
      <c r="N194" s="63"/>
      <c r="O194" s="63"/>
      <c r="P194" s="63"/>
      <c r="Q194" s="63"/>
      <c r="R194" s="63"/>
      <c r="S194" s="63"/>
      <c r="T194" s="63"/>
      <c r="U194" s="61"/>
      <c r="V194" s="185">
        <v>0</v>
      </c>
      <c r="W194" s="185">
        <v>0</v>
      </c>
      <c r="X194" s="65"/>
      <c r="Y194" s="64">
        <v>0</v>
      </c>
      <c r="Z194" s="163">
        <v>-8.5</v>
      </c>
      <c r="AA194" s="64">
        <v>0</v>
      </c>
      <c r="AB194" s="64">
        <v>0</v>
      </c>
      <c r="AC194" s="64"/>
      <c r="AD194" s="64">
        <v>0</v>
      </c>
      <c r="AE194" s="64"/>
      <c r="AF194" s="64">
        <v>0</v>
      </c>
      <c r="AG194" s="66">
        <v>0</v>
      </c>
      <c r="AH194" s="65"/>
      <c r="AI194" s="65"/>
      <c r="AJ194" s="65"/>
      <c r="AK194" s="65"/>
      <c r="AL194" s="65"/>
      <c r="AM194" s="65"/>
      <c r="AN194" s="65"/>
      <c r="AO194" s="65"/>
      <c r="AP194" s="65"/>
      <c r="AQ194" s="65"/>
      <c r="AR194" s="65"/>
      <c r="AS194" s="65"/>
      <c r="AT194" s="66">
        <v>0</v>
      </c>
      <c r="AU194" s="66"/>
      <c r="AV194" s="62">
        <v>1</v>
      </c>
      <c r="AW194" s="63"/>
      <c r="AX194" s="64">
        <v>0</v>
      </c>
      <c r="AY194" s="62"/>
      <c r="AZ194" s="62">
        <v>1</v>
      </c>
      <c r="BA194" s="63"/>
      <c r="BB194" s="184">
        <v>0</v>
      </c>
      <c r="BC194" s="62"/>
      <c r="BD194" s="62">
        <v>1</v>
      </c>
      <c r="BE194" s="63"/>
      <c r="BF194" s="184">
        <v>0</v>
      </c>
      <c r="BG194" s="62"/>
      <c r="BH194" s="62">
        <v>1</v>
      </c>
      <c r="BI194" s="63"/>
      <c r="BJ194" s="184">
        <v>0</v>
      </c>
      <c r="BK194" s="62"/>
      <c r="BL194" s="65"/>
      <c r="BM194" s="62">
        <v>1</v>
      </c>
      <c r="BN194" s="62">
        <v>1</v>
      </c>
      <c r="BO194" s="62"/>
      <c r="BP194" s="63"/>
      <c r="BQ194" s="63"/>
      <c r="BR194" s="64">
        <v>0</v>
      </c>
      <c r="BS194" s="64">
        <v>0</v>
      </c>
      <c r="BT194" s="64"/>
      <c r="BU194" s="62"/>
      <c r="BV194" s="62">
        <v>1</v>
      </c>
      <c r="BW194" s="62">
        <v>1</v>
      </c>
      <c r="BX194" s="62"/>
      <c r="BY194" s="63"/>
      <c r="BZ194" s="63"/>
      <c r="CA194" s="64">
        <v>0</v>
      </c>
      <c r="CB194" s="64">
        <v>0</v>
      </c>
      <c r="CC194" s="64"/>
      <c r="CD194" s="65"/>
      <c r="CE194" s="65"/>
      <c r="CF194" s="62">
        <v>1</v>
      </c>
      <c r="CG194" s="63"/>
      <c r="CH194" s="64">
        <v>0</v>
      </c>
      <c r="CI194" s="62"/>
      <c r="CJ194" s="62">
        <v>1</v>
      </c>
      <c r="CK194" s="63"/>
      <c r="CL194" s="185">
        <v>0</v>
      </c>
      <c r="CM194" s="62"/>
      <c r="CN194" s="186">
        <v>1</v>
      </c>
      <c r="CO194" s="63"/>
      <c r="CP194" s="196">
        <v>0</v>
      </c>
      <c r="CQ194" s="62"/>
      <c r="CR194" s="65"/>
      <c r="CS194" s="60">
        <v>10</v>
      </c>
      <c r="CT194" s="60">
        <v>40</v>
      </c>
      <c r="CU194" s="60">
        <v>0</v>
      </c>
      <c r="CV194" s="60"/>
      <c r="CW194" s="60">
        <v>0</v>
      </c>
      <c r="CX194" s="60">
        <v>0</v>
      </c>
      <c r="CY194" s="60">
        <v>0</v>
      </c>
      <c r="CZ194" s="60">
        <v>2</v>
      </c>
      <c r="DA194" s="60"/>
      <c r="DB194" s="60"/>
      <c r="DC194" s="60">
        <v>0</v>
      </c>
      <c r="DD194" s="60">
        <v>5</v>
      </c>
      <c r="DE194" s="60"/>
      <c r="DF194" s="60">
        <v>0</v>
      </c>
      <c r="DG194" s="60"/>
      <c r="DH194" s="63"/>
      <c r="DI194" s="64">
        <v>0</v>
      </c>
      <c r="DJ194" s="60">
        <v>0</v>
      </c>
      <c r="DK194" s="60"/>
      <c r="DL194" s="60"/>
      <c r="DM194" s="60"/>
      <c r="DN194" s="60"/>
      <c r="DO194" s="60">
        <v>0</v>
      </c>
      <c r="DP194" s="60">
        <v>0.01</v>
      </c>
      <c r="DQ194" s="60"/>
      <c r="DR194" s="60"/>
      <c r="DS194" s="60"/>
      <c r="DT194" s="60"/>
      <c r="DU194" s="60"/>
      <c r="DV194" s="15"/>
      <c r="DW194" s="4"/>
    </row>
    <row r="195" spans="1:128" s="10" customFormat="1" ht="15" customHeight="1" x14ac:dyDescent="0.3">
      <c r="A195" s="60"/>
      <c r="B195" s="61" t="s">
        <v>390</v>
      </c>
      <c r="C195" s="62">
        <v>5</v>
      </c>
      <c r="D195" s="62">
        <v>4</v>
      </c>
      <c r="E195" s="62"/>
      <c r="F195" s="62">
        <v>6</v>
      </c>
      <c r="G195" s="62">
        <v>4</v>
      </c>
      <c r="H195" s="62">
        <v>6</v>
      </c>
      <c r="I195" s="62">
        <v>5</v>
      </c>
      <c r="J195" s="62"/>
      <c r="K195" s="62">
        <v>6</v>
      </c>
      <c r="L195" s="62"/>
      <c r="M195" s="62">
        <v>5</v>
      </c>
      <c r="N195" s="63"/>
      <c r="O195" s="63"/>
      <c r="P195" s="63"/>
      <c r="Q195" s="63"/>
      <c r="R195" s="63"/>
      <c r="S195" s="63"/>
      <c r="T195" s="63"/>
      <c r="U195" s="61"/>
      <c r="V195" s="197">
        <v>2E-3</v>
      </c>
      <c r="W195" s="197">
        <v>1E-3</v>
      </c>
      <c r="X195" s="65"/>
      <c r="Y195" s="64">
        <v>1.4999999999999999E-2</v>
      </c>
      <c r="Z195" s="163">
        <v>-4</v>
      </c>
      <c r="AA195" s="64">
        <v>1.7999999999999999E-2</v>
      </c>
      <c r="AB195" s="64">
        <v>5.0000000000000001E-3</v>
      </c>
      <c r="AC195" s="64"/>
      <c r="AD195" s="64">
        <v>0.01</v>
      </c>
      <c r="AE195" s="64"/>
      <c r="AF195" s="64">
        <v>0.03</v>
      </c>
      <c r="AG195" s="66">
        <v>0.3</v>
      </c>
      <c r="AH195" s="65"/>
      <c r="AI195" s="65"/>
      <c r="AJ195" s="65"/>
      <c r="AK195" s="65"/>
      <c r="AL195" s="65"/>
      <c r="AM195" s="65"/>
      <c r="AN195" s="65"/>
      <c r="AO195" s="65"/>
      <c r="AP195" s="65"/>
      <c r="AQ195" s="65"/>
      <c r="AR195" s="65"/>
      <c r="AS195" s="65"/>
      <c r="AT195" s="66">
        <v>0.3</v>
      </c>
      <c r="AU195" s="66"/>
      <c r="AV195" s="62">
        <v>8</v>
      </c>
      <c r="AW195" s="63"/>
      <c r="AX195" s="64">
        <v>0.9</v>
      </c>
      <c r="AY195" s="62"/>
      <c r="AZ195" s="62">
        <v>7</v>
      </c>
      <c r="BA195" s="63"/>
      <c r="BB195" s="184">
        <v>0.05</v>
      </c>
      <c r="BC195" s="62"/>
      <c r="BD195" s="62">
        <v>7</v>
      </c>
      <c r="BE195" s="63"/>
      <c r="BF195" s="184">
        <v>0.1</v>
      </c>
      <c r="BG195" s="62"/>
      <c r="BH195" s="62">
        <v>7</v>
      </c>
      <c r="BI195" s="63"/>
      <c r="BJ195" s="184">
        <v>0.1</v>
      </c>
      <c r="BK195" s="62"/>
      <c r="BL195" s="65"/>
      <c r="BM195" s="62">
        <v>8</v>
      </c>
      <c r="BN195" s="62">
        <v>7</v>
      </c>
      <c r="BO195" s="62"/>
      <c r="BP195" s="63"/>
      <c r="BQ195" s="63"/>
      <c r="BR195" s="185">
        <v>1</v>
      </c>
      <c r="BS195" s="64">
        <v>0.8</v>
      </c>
      <c r="BT195" s="64"/>
      <c r="BU195" s="62"/>
      <c r="BV195" s="62">
        <v>8</v>
      </c>
      <c r="BW195" s="62">
        <v>8</v>
      </c>
      <c r="BX195" s="62"/>
      <c r="BY195" s="63"/>
      <c r="BZ195" s="63"/>
      <c r="CA195" s="64">
        <v>0.6</v>
      </c>
      <c r="CB195" s="185">
        <v>1</v>
      </c>
      <c r="CC195" s="64"/>
      <c r="CD195" s="65"/>
      <c r="CE195" s="65"/>
      <c r="CF195" s="62">
        <v>8</v>
      </c>
      <c r="CG195" s="63"/>
      <c r="CH195" s="64">
        <v>0.9</v>
      </c>
      <c r="CI195" s="62"/>
      <c r="CJ195" s="62">
        <v>8</v>
      </c>
      <c r="CK195" s="63"/>
      <c r="CL195" s="185">
        <v>1</v>
      </c>
      <c r="CM195" s="62"/>
      <c r="CN195" s="186">
        <v>8</v>
      </c>
      <c r="CO195" s="63"/>
      <c r="CP195" s="196">
        <v>1</v>
      </c>
      <c r="CQ195" s="62"/>
      <c r="CR195" s="65"/>
      <c r="CS195" s="60">
        <v>100</v>
      </c>
      <c r="CT195" s="60">
        <v>100</v>
      </c>
      <c r="CU195" s="60">
        <v>100</v>
      </c>
      <c r="CV195" s="60"/>
      <c r="CW195" s="60">
        <v>3</v>
      </c>
      <c r="CX195" s="60">
        <v>5</v>
      </c>
      <c r="CY195" s="60">
        <v>100</v>
      </c>
      <c r="CZ195" s="60">
        <v>6</v>
      </c>
      <c r="DA195" s="60"/>
      <c r="DB195" s="60"/>
      <c r="DC195" s="60">
        <v>90</v>
      </c>
      <c r="DD195" s="60">
        <v>20</v>
      </c>
      <c r="DE195" s="60"/>
      <c r="DF195" s="60">
        <v>30</v>
      </c>
      <c r="DG195" s="60"/>
      <c r="DH195" s="63"/>
      <c r="DI195" s="64">
        <v>1E-3</v>
      </c>
      <c r="DJ195" s="60">
        <v>100</v>
      </c>
      <c r="DK195" s="60"/>
      <c r="DL195" s="60"/>
      <c r="DM195" s="60"/>
      <c r="DN195" s="60"/>
      <c r="DO195" s="60">
        <v>0.95</v>
      </c>
      <c r="DP195" s="60">
        <v>0.95</v>
      </c>
      <c r="DQ195" s="60"/>
      <c r="DR195" s="60"/>
      <c r="DS195" s="60"/>
      <c r="DT195" s="60"/>
      <c r="DU195" s="60"/>
      <c r="DV195" s="15"/>
      <c r="DW195" s="4"/>
    </row>
  </sheetData>
  <sheetProtection algorithmName="SHA-512" hashValue="o4OsDbqPUTqJ2jg6DlR4wGlIomS7XD/yWM+x1pZpIL/+8GBg68viQbgriUYg7KXoK5fovz6hM1CxkEmay21Acg==" saltValue="I32MaqUferE1thugOIAAsA==" spinCount="100000" sheet="1" formatCells="0" formatRows="0" insertColumns="0" insertRows="0" insertHyperlinks="0" deleteColumns="0" deleteRows="0" sort="0" autoFilter="0" pivotTables="0"/>
  <sortState ref="A3:B193">
    <sortCondition ref="A3:A193"/>
  </sortState>
  <mergeCells count="1">
    <mergeCell ref="A1:DU1"/>
  </mergeCells>
  <pageMargins left="0.7" right="0.7" top="0.75" bottom="0.75" header="0.3" footer="0.3"/>
  <pageSetup paperSize="9" orientation="portrait" r:id="rId1"/>
  <ignoredErrors>
    <ignoredError sqref="AP3:AP193 K3:K193 AL3:AL193"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sheetPr>
  <dimension ref="A1:AZ195"/>
  <sheetViews>
    <sheetView showGridLines="0" zoomScaleNormal="100" workbookViewId="0">
      <pane xSplit="2" ySplit="2" topLeftCell="AF3" activePane="bottomRight" state="frozen"/>
      <selection pane="topRight" activeCell="B1" sqref="B1"/>
      <selection pane="bottomLeft" activeCell="A8" sqref="A8"/>
      <selection pane="bottomRight" sqref="A1:AZ1"/>
    </sheetView>
  </sheetViews>
  <sheetFormatPr defaultColWidth="9.109375" defaultRowHeight="14.4" x14ac:dyDescent="0.3"/>
  <cols>
    <col min="1" max="1" width="25.6640625" style="1" customWidth="1"/>
    <col min="2" max="2" width="9.109375" style="1" customWidth="1"/>
    <col min="3" max="5" width="7.88671875" style="1" customWidth="1"/>
    <col min="6" max="6" width="7.88671875" style="9" customWidth="1"/>
    <col min="7" max="7" width="7.88671875" style="8" customWidth="1"/>
    <col min="8" max="8" width="7.88671875" style="7" customWidth="1"/>
    <col min="9" max="13" width="7.88671875" style="1" customWidth="1"/>
    <col min="14" max="15" width="7.88671875" style="7" customWidth="1"/>
    <col min="16" max="19" width="7.88671875" style="9" customWidth="1"/>
    <col min="20" max="20" width="7.88671875" style="7" customWidth="1"/>
    <col min="21" max="27" width="7.88671875" style="9" customWidth="1"/>
    <col min="28" max="28" width="7.88671875" style="7" customWidth="1"/>
    <col min="29" max="30" width="7.88671875" style="9" customWidth="1"/>
    <col min="31" max="31" width="7.88671875" style="7" customWidth="1"/>
    <col min="32" max="34" width="7.88671875" style="1" customWidth="1"/>
    <col min="35" max="38" width="7.88671875" style="7" customWidth="1"/>
    <col min="39" max="39" width="7.88671875" style="11" customWidth="1"/>
    <col min="40" max="43" width="7.88671875" style="7" customWidth="1"/>
    <col min="44" max="44" width="7.88671875" style="8" customWidth="1"/>
    <col min="45" max="49" width="7.88671875" style="7" customWidth="1"/>
    <col min="50" max="50" width="7.88671875" style="8" customWidth="1"/>
    <col min="51" max="51" width="7.88671875" style="7" customWidth="1"/>
    <col min="52" max="16384" width="9.109375" style="1"/>
  </cols>
  <sheetData>
    <row r="1" spans="1:52" x14ac:dyDescent="0.3">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row>
    <row r="2" spans="1:52" s="12" customFormat="1" ht="114.75" customHeight="1" thickBot="1" x14ac:dyDescent="0.3">
      <c r="A2" s="121" t="s">
        <v>379</v>
      </c>
      <c r="B2" s="47" t="s">
        <v>357</v>
      </c>
      <c r="C2" s="67" t="s">
        <v>385</v>
      </c>
      <c r="D2" s="67" t="s">
        <v>386</v>
      </c>
      <c r="E2" s="68" t="s">
        <v>418</v>
      </c>
      <c r="F2" s="67" t="s">
        <v>384</v>
      </c>
      <c r="G2" s="67" t="s">
        <v>400</v>
      </c>
      <c r="H2" s="68" t="s">
        <v>397</v>
      </c>
      <c r="I2" s="69" t="s">
        <v>691</v>
      </c>
      <c r="J2" s="134" t="s">
        <v>690</v>
      </c>
      <c r="K2" s="67" t="s">
        <v>690</v>
      </c>
      <c r="L2" s="67" t="s">
        <v>394</v>
      </c>
      <c r="M2" s="198" t="s">
        <v>1140</v>
      </c>
      <c r="N2" s="68" t="s">
        <v>1166</v>
      </c>
      <c r="O2" s="135" t="s">
        <v>762</v>
      </c>
      <c r="P2" s="69" t="s">
        <v>692</v>
      </c>
      <c r="Q2" s="67" t="s">
        <v>456</v>
      </c>
      <c r="R2" s="69" t="s">
        <v>383</v>
      </c>
      <c r="S2" s="67" t="s">
        <v>455</v>
      </c>
      <c r="T2" s="70" t="s">
        <v>396</v>
      </c>
      <c r="U2" s="67" t="s">
        <v>403</v>
      </c>
      <c r="V2" s="67" t="s">
        <v>1129</v>
      </c>
      <c r="W2" s="67" t="s">
        <v>960</v>
      </c>
      <c r="X2" s="67" t="s">
        <v>792</v>
      </c>
      <c r="Y2" s="198" t="s">
        <v>1131</v>
      </c>
      <c r="Z2" s="69" t="s">
        <v>1141</v>
      </c>
      <c r="AA2" s="198" t="s">
        <v>1142</v>
      </c>
      <c r="AB2" s="68" t="s">
        <v>457</v>
      </c>
      <c r="AC2" s="67" t="s">
        <v>358</v>
      </c>
      <c r="AD2" s="67" t="s">
        <v>399</v>
      </c>
      <c r="AE2" s="68" t="s">
        <v>398</v>
      </c>
      <c r="AF2" s="69" t="s">
        <v>693</v>
      </c>
      <c r="AG2" s="69" t="s">
        <v>417</v>
      </c>
      <c r="AH2" s="68" t="s">
        <v>406</v>
      </c>
      <c r="AI2" s="67" t="s">
        <v>712</v>
      </c>
      <c r="AJ2" s="67" t="s">
        <v>713</v>
      </c>
      <c r="AK2" s="68" t="s">
        <v>407</v>
      </c>
      <c r="AL2" s="71" t="s">
        <v>416</v>
      </c>
      <c r="AM2" s="72" t="s">
        <v>759</v>
      </c>
      <c r="AN2" s="67" t="s">
        <v>1302</v>
      </c>
      <c r="AO2" s="67" t="s">
        <v>1303</v>
      </c>
      <c r="AP2" s="68" t="s">
        <v>1304</v>
      </c>
      <c r="AQ2" s="68" t="s">
        <v>1305</v>
      </c>
      <c r="AR2" s="68" t="s">
        <v>1306</v>
      </c>
      <c r="AS2" s="135" t="s">
        <v>1307</v>
      </c>
      <c r="AT2" s="67" t="s">
        <v>360</v>
      </c>
      <c r="AU2" s="67" t="s">
        <v>363</v>
      </c>
      <c r="AV2" s="67" t="s">
        <v>1308</v>
      </c>
      <c r="AW2" s="68" t="s">
        <v>1309</v>
      </c>
      <c r="AX2" s="68" t="s">
        <v>1344</v>
      </c>
      <c r="AY2" s="135" t="s">
        <v>1310</v>
      </c>
      <c r="AZ2" s="72" t="s">
        <v>1323</v>
      </c>
    </row>
    <row r="3" spans="1:52" s="4" customFormat="1" x14ac:dyDescent="0.3">
      <c r="A3" s="121" t="str">
        <f>'Indicator Data'!A6</f>
        <v>Afghanistan</v>
      </c>
      <c r="B3" s="59" t="str">
        <f>'Indicator Data'!B6</f>
        <v>AFG</v>
      </c>
      <c r="C3" s="73">
        <f>ROUND(IF('Indicator Data'!AL6="No data",IF((0.1022*LN('Indicator Data'!CI6)-0.1711)&gt;C$195,0,IF((0.1022*LN('Indicator Data'!CI6)-0.1711)&lt;C$194,10,(C$195-(0.1022*LN('Indicator Data'!CI6)-0.1711))/(C$195-C$194)*10)),IF('Indicator Data'!AL6&gt;C$195,0,IF('Indicator Data'!AL6&lt;C$194,10,(C$195-'Indicator Data'!AL6)/(C$195-C$194)*10))),1)</f>
        <v>8.1</v>
      </c>
      <c r="D3" s="73">
        <f>IF('Indicator Data'!AM6="No data","x",ROUND((IF(LOG('Indicator Data'!AM6*1000)&gt;D$195,10,IF(LOG('Indicator Data'!AM6*1000)&lt;D$194,0,10-(D$195-LOG('Indicator Data'!AM6*1000))/(D$195-D$194)*10))),1))</f>
        <v>9</v>
      </c>
      <c r="E3" s="74">
        <f>ROUND(IF(D3="x",C3,(10-GEOMEAN(((10-C3)/10*9+1),((10-D3)/10*9+1)))/9*10),1)</f>
        <v>8.6</v>
      </c>
      <c r="F3" s="73">
        <f>IF('Indicator Data'!AZ6="No data","x",ROUND(IF('Indicator Data'!AZ6&gt;F$195,10,IF('Indicator Data'!AZ6&lt;F$194,0,10-(F$195-'Indicator Data'!AZ6)/(F$195-F$194)*10)),1))</f>
        <v>7.7</v>
      </c>
      <c r="G3" s="73" t="str">
        <f>IF('Indicator Data'!BA6="No data","x",ROUND(IF('Indicator Data'!BA6&gt;G$195,10,IF('Indicator Data'!BA6&lt;G$194,0,10-(G$195-'Indicator Data'!BA6)/(G$195-G$194)*10)),1))</f>
        <v>x</v>
      </c>
      <c r="H3" s="74">
        <f>IF(AND(F3="x",G3="x"),"x",ROUND(AVERAGE(F3,G3),1))</f>
        <v>7.7</v>
      </c>
      <c r="I3" s="75">
        <f>SUM(IF('Indicator Data'!AN6=0,0,'Indicator Data'!AN6),SUM('Indicator Data'!AO6:AP6))</f>
        <v>17345.323560000001</v>
      </c>
      <c r="J3" s="75">
        <f>I3/'Indicator Data'!CJ6*1000000</f>
        <v>455.95484877315215</v>
      </c>
      <c r="K3" s="73">
        <f>IF(J3="x","x",ROUND(IF(J3&gt;K$195,10,IF(J3&lt;K$194,0,10-(K$195-J3)/(K$195-K$194)*10)),1))</f>
        <v>9.1</v>
      </c>
      <c r="L3" s="73">
        <f>IF('Indicator Data'!AQ6="No data","x",ROUND(IF('Indicator Data'!AQ6&gt;L$195,10,IF('Indicator Data'!AQ6&lt;L$194,0,10-(L$195-'Indicator Data'!AQ6)/(L$195-L$194)*10)),1))</f>
        <v>10</v>
      </c>
      <c r="M3" s="73">
        <f>IF('Indicator Data'!AR6="No data","x",IF('Indicator Data'!AR6=0,0,ROUND(IF('Indicator Data'!AR6&gt;M$195,10,IF('Indicator Data'!AR6&lt;M$194,0,10-(M$195-'Indicator Data'!AR6)/(M$195-M$194)*10)),1)))</f>
        <v>1.4</v>
      </c>
      <c r="N3" s="74">
        <f>ROUND(AVERAGE(K3,L3,M3),1)</f>
        <v>6.8</v>
      </c>
      <c r="O3" s="76">
        <f>ROUND(AVERAGE(E3,E3,H3,N3),1)</f>
        <v>7.9</v>
      </c>
      <c r="P3" s="87">
        <f>IF(AND('Indicator Data'!BE6="No data",'Indicator Data'!BF6="No data"),0,SUM('Indicator Data'!BE6:BG6)/1000)</f>
        <v>3082.12</v>
      </c>
      <c r="Q3" s="73">
        <f>ROUND(IF(P3=0,0,IF(LOG(P3*1000)&gt;$Q$195,10,IF(LOG(P3*1000)&lt;Q$194,0,10-(Q$195-LOG(P3*1000))/(Q$195-Q$194)*10))),1)</f>
        <v>10</v>
      </c>
      <c r="R3" s="77">
        <f>P3*1000/'Indicator Data'!CJ6</f>
        <v>8.1019391401927099E-2</v>
      </c>
      <c r="S3" s="73">
        <f>IF(R3="x","x",ROUND(IF(R3&gt;$S$195,10,IF(R3&lt;$S$194,0,((R3*100)/0.0052)^(1/4.0545)/6.5*10)),1))</f>
        <v>9.4</v>
      </c>
      <c r="T3" s="78">
        <f>ROUND(AVERAGE(Q3,S3),1)</f>
        <v>9.6999999999999993</v>
      </c>
      <c r="U3" s="73">
        <f>IF('Indicator Data'!AV6="No data","x",ROUND(IF('Indicator Data'!AV6&gt;U$195,10,IF('Indicator Data'!AV6&lt;U$194,0,10-(U$195-'Indicator Data'!AV6)/(U$195-U$194)*10)),1))</f>
        <v>0.2</v>
      </c>
      <c r="V3" s="73" t="str">
        <f>IF('Indicator Data'!AW6="No data","x",IF('Indicator Data'!AW6=0,0,ROUND(IF('Indicator Data'!AW6&gt;V$195,10,IF('Indicator Data'!AW6&lt;V$194,0,10-(V$195-'Indicator Data'!AW6)/(V$195-V$194)*10)),1)))</f>
        <v>x</v>
      </c>
      <c r="W3" s="73">
        <f>IF(AND(U3="x",V3="x"),"x",AVERAGE(U3,V3))</f>
        <v>0.2</v>
      </c>
      <c r="X3" s="73">
        <f>IF('Indicator Data'!AU6="No data","x",ROUND(IF('Indicator Data'!AU6&gt;X$195,10,IF('Indicator Data'!AU6&lt;X$194,0,10-(X$195-'Indicator Data'!AU6)/(X$195-X$194)*10)),1))</f>
        <v>3.4</v>
      </c>
      <c r="Y3" s="199">
        <f>IF('Indicator Data'!AX6="No data","x",ROUND(IF('Indicator Data'!AX6&gt;Y$195,10,IF('Indicator Data'!AX6&lt;Y$194,0,10-(Y$195-'Indicator Data'!AX6)/(Y$195-Y$194)*10)),1))</f>
        <v>0.6</v>
      </c>
      <c r="Z3" s="77">
        <f>IF('Indicator Data'!AY6="No data","x",IF(('Indicator Data'!AY6/'Indicator Data'!CJ6)&gt;1,1,IF('Indicator Data'!AY6&gt;'Indicator Data'!AY6,1,'Indicator Data'!AY6/'Indicator Data'!CJ6)))</f>
        <v>0.35612647964708888</v>
      </c>
      <c r="AA3" s="199">
        <f>IF(Z3="x","x",ROUND(IF(Z3&gt;AA$195,10,IF(Z3&lt;AA$194,0,10-(AA$195-Z3)/(AA$195-AA$194)*10)),1))</f>
        <v>4</v>
      </c>
      <c r="AB3" s="74">
        <f t="shared" ref="AB3:AB34" si="0">IF(AND(W3="x",X3="x",Y3="x",AA3="x"),"x",ROUND(AVERAGE(W3,X3,Y3,AA3),1))</f>
        <v>2.1</v>
      </c>
      <c r="AC3" s="73">
        <f>IF('Indicator Data'!AS6="No data","x",ROUND(IF('Indicator Data'!AS6&gt;AC$195,10,IF('Indicator Data'!AS6&lt;AC$194,0,10-(AC$195-'Indicator Data'!AS6)/(AC$195-AC$194)*10)),1))</f>
        <v>4.8</v>
      </c>
      <c r="AD3" s="73">
        <f>IF('Indicator Data'!AT6="No data","x",ROUND(IF('Indicator Data'!AT6&gt;AD$195,10,IF('Indicator Data'!AT6&lt;AD$194,0,10-(AD$195-'Indicator Data'!AT6)/(AD$195-AD$194)*10)),1))</f>
        <v>5.6</v>
      </c>
      <c r="AE3" s="74">
        <f>IF(AND(AC3="x",AD3="x"),"x",ROUND(AVERAGE(AD3,AC3),1))</f>
        <v>5.2</v>
      </c>
      <c r="AF3" s="87">
        <f>('Indicator Data'!BD6+'Indicator Data'!BC6*0.5+'Indicator Data'!BB6*0.25)/1000</f>
        <v>5437.1270000000004</v>
      </c>
      <c r="AG3" s="79">
        <f>AF3*1000/'Indicator Data'!CJ6</f>
        <v>0.14292523344807653</v>
      </c>
      <c r="AH3" s="74">
        <f>IF(AG3="x","x",ROUND(IF(AG3&gt;AH$195,10,IF(AG3&lt;AH$194,0,10-(AH$195-AG3)/(AH$195-AH$194)*10)),1))</f>
        <v>10</v>
      </c>
      <c r="AI3" s="73">
        <f>IF('Indicator Data'!BH6="No data","x",ROUND(IF('Indicator Data'!BH6&lt;$AI$194,10,IF('Indicator Data'!BH6&gt;$AI$195,0,($AI$195-'Indicator Data'!BH6)/($AI$195-$AI$194)*10)),1))</f>
        <v>7.2</v>
      </c>
      <c r="AJ3" s="73">
        <f>IF('Indicator Data'!BI6="No data","x",ROUND(IF('Indicator Data'!BI6&gt;$AJ$195,10,IF('Indicator Data'!BI6&lt;$AJ$194,0,10-($AJ$195-'Indicator Data'!BI6)/($AJ$195-$AJ$194)*10)),1))</f>
        <v>8.3000000000000007</v>
      </c>
      <c r="AK3" s="74">
        <f t="shared" ref="AK3:AK34" si="1">ROUND(AVERAGE(AJ3,AI3),1)</f>
        <v>7.8</v>
      </c>
      <c r="AL3" s="80">
        <f t="shared" ref="AL3:AL34" si="2">ROUND(IF(AND(AB3="x",AE3="x",AK3="x"),AH3,IF(AND(AB3="x",AE3="x"),(10-GEOMEAN(((10-AK3)/10*9+1),((10-AH3)/10*9+1)))/9*10,IF(AK3="x",(10-GEOMEAN(((10-AB3)/10*9+1),((10-AE3)/10*9+1),((10-AH3)/10*9+1)))/9*10,IF(AB3="x",(10-GEOMEAN(((10-AK3)/10*9+1),((10-AE3)/10*9+1),((10-AH3)/10*9+1)))/9*10,(10-GEOMEAN(((10-AB3)/10*9+1),((10-AE3)/10*9+1),((10-AH3)/10*9+1),((10-AK3)/10*9+1)))/9*10)))),1)</f>
        <v>7.4</v>
      </c>
      <c r="AM3" s="81">
        <f t="shared" ref="AM3:AM34" si="3">ROUND((10-GEOMEAN(((10-T3)/10*9+1),((10-AL3)/10*9+1)))/9*10,1)</f>
        <v>8.8000000000000007</v>
      </c>
      <c r="AN3" s="73">
        <f>IF('Indicator Data'!BJ6="No data","x",ROUND((IF(LOG('Indicator Data'!BJ6)&gt;AN$195,10,IF(LOG('Indicator Data'!BJ6)&lt;AN$194,0,10-(AN$195-LOG('Indicator Data'!BJ6))/(AN$195-AN$194)*10))),1))</f>
        <v>5.6</v>
      </c>
      <c r="AO3" s="73" t="str">
        <f>IF('Indicator Data'!BK6="No data","x",ROUND((IF(LOG('Indicator Data'!BK6)&gt;AO$195,10,IF(LOG('Indicator Data'!BK6)&lt;AO$194,0,10-(AO$195-LOG('Indicator Data'!BK6))/(AO$195-AO$194)*10))),1))</f>
        <v>x</v>
      </c>
      <c r="AP3" s="74">
        <f>IF(AND(AN3="x",AO3="x"),"x",ROUND(AVERAGE(AO3,AN3),1))</f>
        <v>5.6</v>
      </c>
      <c r="AQ3" s="74">
        <f>IF('Indicator Data'!BL6=0,10,ROUND(IF(LOG('Indicator Data'!BL6)&gt;AQ$195,0,IF(LOG('Indicator Data'!BL6)&lt;AQ$194,10,(AQ$195-LOG('Indicator Data'!BL6))/(AQ$195-AQ$194)*10)),1))</f>
        <v>1.9</v>
      </c>
      <c r="AR3" s="74">
        <f>IF('Indicator Data'!BM6="No data","x",ROUND(IF('Indicator Data'!BM6&gt;AR$195,10,IF('Indicator Data'!BM6&lt;AR$194,0,10-(AR$195-'Indicator Data'!BM6)/(AR$195-AR$194)*10)),1))</f>
        <v>0</v>
      </c>
      <c r="AS3" s="76">
        <f>ROUND(AVERAGE(AP3,AQ3,AR3),1)</f>
        <v>2.5</v>
      </c>
      <c r="AT3" s="73">
        <f>IF('Indicator Data'!BN6="No data","x",ROUND(IF('Indicator Data'!BN6^2&gt;AT$195,0,IF('Indicator Data'!BN6^2&lt;AT$194,10,(AT$195-'Indicator Data'!BN6^2)/(AT$195-AT$194)*10)),1))</f>
        <v>9</v>
      </c>
      <c r="AU3" s="73">
        <f>IF('Indicator Data'!BO6="No data","x",ROUND(IF('Indicator Data'!BO6&gt;AU$195,0,IF('Indicator Data'!BO6&lt;AU$194,10,(AU$195-'Indicator Data'!BO6)/(AU$195-AU$194)*10)),1))</f>
        <v>7.2</v>
      </c>
      <c r="AV3" s="73">
        <f>IF('Indicator Data'!BP6="No data","x",ROUND(IF('Indicator Data'!BP6&gt;AV$195,0,IF('Indicator Data'!BP6&lt;AV$194,10,(AV$195-'Indicator Data'!BP6)/(AV$195-AV$194)*10)),1))</f>
        <v>8.9</v>
      </c>
      <c r="AW3" s="74">
        <f>IF(AND(AT3="x",AV3="x",AU3="x"),"x",ROUND(AVERAGE(AV3,AT3,AU3),1))</f>
        <v>8.4</v>
      </c>
      <c r="AX3" s="74">
        <f>IF('Indicator Data'!BQ6="No data","x",ROUND(IF('Indicator Data'!BQ6&gt;AX$195,10,IF('Indicator Data'!BQ6&lt;AX$194,0,10-(AX$195-'Indicator Data'!BQ6)/(AX$195-AX$194)*10)),1))</f>
        <v>4</v>
      </c>
      <c r="AY3" s="76">
        <f>ROUND(AVERAGE(AW3,AX3),1)</f>
        <v>6.2</v>
      </c>
      <c r="AZ3" s="81">
        <f>ROUND(AVERAGE(AS3,AY3),1)</f>
        <v>4.4000000000000004</v>
      </c>
    </row>
    <row r="4" spans="1:52" s="4" customFormat="1" x14ac:dyDescent="0.3">
      <c r="A4" s="121" t="str">
        <f>'Indicator Data'!A7</f>
        <v>Albania</v>
      </c>
      <c r="B4" s="59" t="str">
        <f>'Indicator Data'!B7</f>
        <v>ALB</v>
      </c>
      <c r="C4" s="73">
        <f>ROUND(IF('Indicator Data'!AL7="No data",IF((0.1022*LN('Indicator Data'!CI7)-0.1711)&gt;C$195,0,IF((0.1022*LN('Indicator Data'!CI7)-0.1711)&lt;C$194,10,(C$195-(0.1022*LN('Indicator Data'!CI7)-0.1711))/(C$195-C$194)*10)),IF('Indicator Data'!AL7&gt;C$195,0,IF('Indicator Data'!AL7&lt;C$194,10,(C$195-'Indicator Data'!AL7)/(C$195-C$194)*10))),1)</f>
        <v>2.2000000000000002</v>
      </c>
      <c r="D4" s="73">
        <f>IF('Indicator Data'!AM7="No data","x",ROUND((IF(LOG('Indicator Data'!AM7*1000)&gt;D$195,10,IF(LOG('Indicator Data'!AM7*1000)&lt;D$194,0,10-(D$195-LOG('Indicator Data'!AM7*1000))/(D$195-D$194)*10))),1))</f>
        <v>1.6</v>
      </c>
      <c r="E4" s="74">
        <f t="shared" ref="E4:E67" si="4">ROUND(IF(D4="x",C4,(10-GEOMEAN(((10-C4)/10*9+1),((10-D4)/10*9+1)))/9*10),1)</f>
        <v>1.9</v>
      </c>
      <c r="F4" s="73">
        <f>IF('Indicator Data'!AZ7="No data","x",ROUND(IF('Indicator Data'!AZ7&gt;F$195,10,IF('Indicator Data'!AZ7&lt;F$194,0,10-(F$195-'Indicator Data'!AZ7)/(F$195-F$194)*10)),1))</f>
        <v>3.1</v>
      </c>
      <c r="G4" s="73">
        <f>IF('Indicator Data'!BA7="No data","x",ROUND(IF('Indicator Data'!BA7&gt;G$195,10,IF('Indicator Data'!BA7&lt;G$194,0,10-(G$195-'Indicator Data'!BA7)/(G$195-G$194)*10)),1))</f>
        <v>1</v>
      </c>
      <c r="H4" s="74">
        <f t="shared" ref="H4:H67" si="5">IF(AND(F4="x",G4="x"),"x",ROUND(AVERAGE(F4,G4),1))</f>
        <v>2.1</v>
      </c>
      <c r="I4" s="75">
        <f>SUM(IF('Indicator Data'!AN7=0,0,'Indicator Data'!AN7),SUM('Indicator Data'!AO7:AP7))</f>
        <v>323.02395999999999</v>
      </c>
      <c r="J4" s="75">
        <f>I4/'Indicator Data'!CJ7*1000000</f>
        <v>112.12555186498169</v>
      </c>
      <c r="K4" s="73">
        <f t="shared" ref="K4:K67" si="6">IF(J4="x","x",ROUND(IF(J4&gt;K$195,10,IF(J4&lt;K$194,0,10-(K$195-J4)/(K$195-K$194)*10)),1))</f>
        <v>2.2000000000000002</v>
      </c>
      <c r="L4" s="73">
        <f>IF('Indicator Data'!AQ7="No data","x",ROUND(IF('Indicator Data'!AQ7&gt;L$195,10,IF('Indicator Data'!AQ7&lt;L$194,0,10-(L$195-'Indicator Data'!AQ7)/(L$195-L$194)*10)),1))</f>
        <v>1.5</v>
      </c>
      <c r="M4" s="73">
        <f>IF('Indicator Data'!AR7="No data","x",IF('Indicator Data'!AR7=0,0,ROUND(IF('Indicator Data'!AR7&gt;M$195,10,IF('Indicator Data'!AR7&lt;M$194,0,10-(M$195-'Indicator Data'!AR7)/(M$195-M$194)*10)),1)))</f>
        <v>3.2</v>
      </c>
      <c r="N4" s="74">
        <f t="shared" ref="N4:N67" si="7">ROUND(AVERAGE(K4,L4,M4),1)</f>
        <v>2.2999999999999998</v>
      </c>
      <c r="O4" s="76">
        <f t="shared" ref="O4:O67" si="8">ROUND(AVERAGE(E4,E4,H4,N4),1)</f>
        <v>2.1</v>
      </c>
      <c r="P4" s="87">
        <f>IF(AND('Indicator Data'!BE7="No data",'Indicator Data'!BF7="No data"),0,SUM('Indicator Data'!BE7:BG7)/1000)</f>
        <v>0.29299999999999998</v>
      </c>
      <c r="Q4" s="73">
        <f t="shared" ref="Q4:Q67" si="9">ROUND(IF(P4=0,0,IF(LOG(P4*1000)&gt;$Q$195,10,IF(LOG(P4*1000)&lt;Q$194,0,10-(Q$195-LOG(P4*1000))/(Q$195-Q$194)*10))),1)</f>
        <v>0</v>
      </c>
      <c r="R4" s="77">
        <f>P4*1000/'Indicator Data'!CJ7</f>
        <v>1.0170386957190308E-4</v>
      </c>
      <c r="S4" s="73">
        <f t="shared" ref="S4:S67" si="10">IF(R4="x","x",ROUND(IF(R4&gt;$S$195,10,IF(R4&lt;$S$194,0,((R4*100)/0.0052)^(1/4.0545)/6.5*10)),1))</f>
        <v>1.8</v>
      </c>
      <c r="T4" s="78">
        <f t="shared" ref="T4:T67" si="11">ROUND(AVERAGE(Q4,S4),1)</f>
        <v>0.9</v>
      </c>
      <c r="U4" s="73">
        <f>IF('Indicator Data'!AV7="No data","x",ROUND(IF('Indicator Data'!AV7&gt;U$195,10,IF('Indicator Data'!AV7&lt;U$194,0,10-(U$195-'Indicator Data'!AV7)/(U$195-U$194)*10)),1))</f>
        <v>0.2</v>
      </c>
      <c r="V4" s="73">
        <f>IF('Indicator Data'!AW7="No data","x",IF('Indicator Data'!AW7=0,0,ROUND(IF('Indicator Data'!AW7&gt;V$195,10,IF('Indicator Data'!AW7&lt;V$194,0,10-(V$195-'Indicator Data'!AW7)/(V$195-V$194)*10)),1)))</f>
        <v>0.2</v>
      </c>
      <c r="W4" s="73">
        <f t="shared" ref="W4:W67" si="12">IF(AND(U4="x",V4="x"),"x",AVERAGE(U4,V4))</f>
        <v>0.2</v>
      </c>
      <c r="X4" s="73">
        <f>IF('Indicator Data'!AU7="No data","x",ROUND(IF('Indicator Data'!AU7&gt;X$195,10,IF('Indicator Data'!AU7&lt;X$194,0,10-(X$195-'Indicator Data'!AU7)/(X$195-X$194)*10)),1))</f>
        <v>0.4</v>
      </c>
      <c r="Y4" s="199" t="str">
        <f>IF('Indicator Data'!AX7="No data","x",ROUND(IF('Indicator Data'!AX7&gt;Y$195,10,IF('Indicator Data'!AX7&lt;Y$194,0,10-(Y$195-'Indicator Data'!AX7)/(Y$195-Y$194)*10)),1))</f>
        <v>x</v>
      </c>
      <c r="Z4" s="77">
        <f>IF('Indicator Data'!AY7="No data","x",IF(('Indicator Data'!AY7/'Indicator Data'!CJ7)&gt;1,1,IF('Indicator Data'!AY7&gt;'Indicator Data'!AY7,1,'Indicator Data'!AY7/'Indicator Data'!CJ7)))</f>
        <v>2.0826730970355577E-6</v>
      </c>
      <c r="AA4" s="199">
        <f t="shared" ref="AA4:AA67" si="13">IF(Z4="x","x",ROUND(IF(Z4&gt;AA$195,10,IF(Z4&lt;AA$194,0,10-(AA$195-Z4)/(AA$195-AA$194)*10)),1))</f>
        <v>0</v>
      </c>
      <c r="AB4" s="74">
        <f t="shared" si="0"/>
        <v>0.2</v>
      </c>
      <c r="AC4" s="73">
        <f>IF('Indicator Data'!AS7="No data","x",ROUND(IF('Indicator Data'!AS7&gt;AC$195,10,IF('Indicator Data'!AS7&lt;AC$194,0,10-(AC$195-'Indicator Data'!AS7)/(AC$195-AC$194)*10)),1))</f>
        <v>0.7</v>
      </c>
      <c r="AD4" s="73" t="str">
        <f>IF('Indicator Data'!AT7="No data","x",ROUND(IF('Indicator Data'!AT7&gt;AD$195,10,IF('Indicator Data'!AT7&lt;AD$194,0,10-(AD$195-'Indicator Data'!AT7)/(AD$195-AD$194)*10)),1))</f>
        <v>x</v>
      </c>
      <c r="AE4" s="74">
        <f t="shared" ref="AE4:AE67" si="14">IF(AND(AC4="x",AD4="x"),"x",ROUND(AVERAGE(AD4,AC4),1))</f>
        <v>0.7</v>
      </c>
      <c r="AF4" s="87">
        <f>('Indicator Data'!BD7+'Indicator Data'!BC7*0.5+'Indicator Data'!BB7*0.25)/1000</f>
        <v>19.657499999999999</v>
      </c>
      <c r="AG4" s="79">
        <f>AF4*1000/'Indicator Data'!CJ7</f>
        <v>6.8233577341627466E-3</v>
      </c>
      <c r="AH4" s="74">
        <f t="shared" ref="AH4:AH67" si="15">IF(AG4="x","x",ROUND(IF(AG4&gt;AH$195,10,IF(AG4&lt;AH$194,0,10-(AH$195-AG4)/(AH$195-AH$194)*10)),1))</f>
        <v>0.7</v>
      </c>
      <c r="AI4" s="73">
        <f>IF('Indicator Data'!BH7="No data","x",ROUND(IF('Indicator Data'!BH7&lt;$AI$194,10,IF('Indicator Data'!BH7&gt;$AI$195,0,($AI$195-'Indicator Data'!BH7)/($AI$195-$AI$194)*10)),1))</f>
        <v>3.1</v>
      </c>
      <c r="AJ4" s="73">
        <f>IF('Indicator Data'!BI7="No data","x",ROUND(IF('Indicator Data'!BI7&gt;$AJ$195,10,IF('Indicator Data'!BI7&lt;$AJ$194,0,10-($AJ$195-'Indicator Data'!BI7)/($AJ$195-$AJ$194)*10)),1))</f>
        <v>0.4</v>
      </c>
      <c r="AK4" s="74">
        <f t="shared" si="1"/>
        <v>1.8</v>
      </c>
      <c r="AL4" s="80">
        <f t="shared" si="2"/>
        <v>0.9</v>
      </c>
      <c r="AM4" s="81">
        <f t="shared" si="3"/>
        <v>0.9</v>
      </c>
      <c r="AN4" s="73">
        <f>IF('Indicator Data'!BJ7="No data","x",ROUND((IF(LOG('Indicator Data'!BJ7)&gt;AN$195,10,IF(LOG('Indicator Data'!BJ7)&lt;AN$194,0,10-(AN$195-LOG('Indicator Data'!BJ7))/(AN$195-AN$194)*10))),1))</f>
        <v>3.7</v>
      </c>
      <c r="AO4" s="73">
        <f>IF('Indicator Data'!BK7="No data","x",ROUND((IF(LOG('Indicator Data'!BK7)&gt;AO$195,10,IF(LOG('Indicator Data'!BK7)&lt;AO$194,0,10-(AO$195-LOG('Indicator Data'!BK7))/(AO$195-AO$194)*10))),1))</f>
        <v>6.7</v>
      </c>
      <c r="AP4" s="74">
        <f t="shared" ref="AP4:AP67" si="16">IF(AND(AN4="x",AO4="x"),"x",ROUND(AVERAGE(AO4,AN4),1))</f>
        <v>5.2</v>
      </c>
      <c r="AQ4" s="74">
        <f>IF('Indicator Data'!BL7=0,10,ROUND(IF(LOG('Indicator Data'!BL7)&gt;AQ$195,0,IF(LOG('Indicator Data'!BL7)&lt;AQ$194,10,(AQ$195-LOG('Indicator Data'!BL7))/(AQ$195-AQ$194)*10)),1))</f>
        <v>4.3</v>
      </c>
      <c r="AR4" s="74" t="str">
        <f>IF('Indicator Data'!BM7="No data","x",ROUND(IF('Indicator Data'!BM7&gt;AR$195,10,IF('Indicator Data'!BM7&lt;AR$194,0,10-(AR$195-'Indicator Data'!BM7)/(AR$195-AR$194)*10)),1))</f>
        <v>x</v>
      </c>
      <c r="AS4" s="76">
        <f t="shared" ref="AS4:AS67" si="17">ROUND(AVERAGE(AP4,AQ4,AR4),1)</f>
        <v>4.8</v>
      </c>
      <c r="AT4" s="73">
        <f>IF('Indicator Data'!BN7="No data","x",ROUND(IF('Indicator Data'!BN7^2&gt;AT$195,0,IF('Indicator Data'!BN7^2&lt;AT$194,10,(AT$195-'Indicator Data'!BN7^2)/(AT$195-AT$194)*10)),1))</f>
        <v>0.4</v>
      </c>
      <c r="AU4" s="73">
        <f>IF('Indicator Data'!BO7="No data","x",ROUND(IF('Indicator Data'!BO7&gt;AU$195,0,IF('Indicator Data'!BO7&lt;AU$194,10,(AU$195-'Indicator Data'!BO7)/(AU$195-AU$194)*10)),1))</f>
        <v>5.4</v>
      </c>
      <c r="AV4" s="73">
        <f>IF('Indicator Data'!BP7="No data","x",ROUND(IF('Indicator Data'!BP7&gt;AV$195,0,IF('Indicator Data'!BP7&lt;AV$194,10,(AV$195-'Indicator Data'!BP7)/(AV$195-AV$194)*10)),1))</f>
        <v>3.4</v>
      </c>
      <c r="AW4" s="74">
        <f t="shared" ref="AW4:AW67" si="18">IF(AND(AT4="x",AV4="x",AU4="x"),"x",ROUND(AVERAGE(AV4,AT4,AU4),1))</f>
        <v>3.1</v>
      </c>
      <c r="AX4" s="74">
        <f>IF('Indicator Data'!BQ7="No data","x",ROUND(IF('Indicator Data'!BQ7&gt;AX$195,10,IF('Indicator Data'!BQ7&lt;AX$194,0,10-(AX$195-'Indicator Data'!BQ7)/(AX$195-AX$194)*10)),1))</f>
        <v>5</v>
      </c>
      <c r="AY4" s="76">
        <f t="shared" ref="AY4:AY67" si="19">ROUND(AVERAGE(AW4,AX4),1)</f>
        <v>4.0999999999999996</v>
      </c>
      <c r="AZ4" s="81">
        <f t="shared" ref="AZ4:AZ67" si="20">ROUND(AVERAGE(AS4,AY4),1)</f>
        <v>4.5</v>
      </c>
    </row>
    <row r="5" spans="1:52" s="4" customFormat="1" x14ac:dyDescent="0.3">
      <c r="A5" s="121" t="str">
        <f>'Indicator Data'!A8</f>
        <v>Algeria</v>
      </c>
      <c r="B5" s="59" t="str">
        <f>'Indicator Data'!B8</f>
        <v>DZA</v>
      </c>
      <c r="C5" s="73">
        <f>ROUND(IF('Indicator Data'!AL8="No data",IF((0.1022*LN('Indicator Data'!CI8)-0.1711)&gt;C$195,0,IF((0.1022*LN('Indicator Data'!CI8)-0.1711)&lt;C$194,10,(C$195-(0.1022*LN('Indicator Data'!CI8)-0.1711))/(C$195-C$194)*10)),IF('Indicator Data'!AL8&gt;C$195,0,IF('Indicator Data'!AL8&lt;C$194,10,(C$195-'Indicator Data'!AL8)/(C$195-C$194)*10))),1)</f>
        <v>2.8</v>
      </c>
      <c r="D5" s="73">
        <f>IF('Indicator Data'!AM8="No data","x",ROUND((IF(LOG('Indicator Data'!AM8*1000)&gt;D$195,10,IF(LOG('Indicator Data'!AM8*1000)&lt;D$194,0,10-(D$195-LOG('Indicator Data'!AM8*1000))/(D$195-D$194)*10))),1))</f>
        <v>3.4</v>
      </c>
      <c r="E5" s="74">
        <f t="shared" si="4"/>
        <v>3.1</v>
      </c>
      <c r="F5" s="73">
        <f>IF('Indicator Data'!AZ8="No data","x",ROUND(IF('Indicator Data'!AZ8&gt;F$195,10,IF('Indicator Data'!AZ8&lt;F$194,0,10-(F$195-'Indicator Data'!AZ8)/(F$195-F$194)*10)),1))</f>
        <v>5.9</v>
      </c>
      <c r="G5" s="73">
        <f>IF('Indicator Data'!BA8="No data","x",ROUND(IF('Indicator Data'!BA8&gt;G$195,10,IF('Indicator Data'!BA8&lt;G$194,0,10-(G$195-'Indicator Data'!BA8)/(G$195-G$194)*10)),1))</f>
        <v>0.7</v>
      </c>
      <c r="H5" s="74">
        <f t="shared" si="5"/>
        <v>3.3</v>
      </c>
      <c r="I5" s="75">
        <f>SUM(IF('Indicator Data'!AN8=0,0,'Indicator Data'!AN8),SUM('Indicator Data'!AO8:AP8))</f>
        <v>820.95453999999995</v>
      </c>
      <c r="J5" s="75">
        <f>I5/'Indicator Data'!CJ8*1000000</f>
        <v>19.06843914022917</v>
      </c>
      <c r="K5" s="73">
        <f t="shared" si="6"/>
        <v>0.4</v>
      </c>
      <c r="L5" s="73">
        <f>IF('Indicator Data'!AQ8="No data","x",ROUND(IF('Indicator Data'!AQ8&gt;L$195,10,IF('Indicator Data'!AQ8&lt;L$194,0,10-(L$195-'Indicator Data'!AQ8)/(L$195-L$194)*10)),1))</f>
        <v>0.1</v>
      </c>
      <c r="M5" s="73">
        <f>IF('Indicator Data'!AR8="No data","x",IF('Indicator Data'!AR8=0,0,ROUND(IF('Indicator Data'!AR8&gt;M$195,10,IF('Indicator Data'!AR8&lt;M$194,0,10-(M$195-'Indicator Data'!AR8)/(M$195-M$194)*10)),1)))</f>
        <v>0.3</v>
      </c>
      <c r="N5" s="74">
        <f t="shared" si="7"/>
        <v>0.3</v>
      </c>
      <c r="O5" s="76">
        <f t="shared" si="8"/>
        <v>2.5</v>
      </c>
      <c r="P5" s="87">
        <f>IF(AND('Indicator Data'!BE8="No data",'Indicator Data'!BF8="No data"),0,SUM('Indicator Data'!BE8:BG8)/1000)</f>
        <v>103.276</v>
      </c>
      <c r="Q5" s="73">
        <f t="shared" si="9"/>
        <v>6.7</v>
      </c>
      <c r="R5" s="77">
        <f>P5*1000/'Indicator Data'!CJ8</f>
        <v>2.3988077593752118E-3</v>
      </c>
      <c r="S5" s="73">
        <f t="shared" si="10"/>
        <v>4</v>
      </c>
      <c r="T5" s="78">
        <f t="shared" si="11"/>
        <v>5.4</v>
      </c>
      <c r="U5" s="73">
        <f>IF('Indicator Data'!AV8="No data","x",ROUND(IF('Indicator Data'!AV8&gt;U$195,10,IF('Indicator Data'!AV8&lt;U$194,0,10-(U$195-'Indicator Data'!AV8)/(U$195-U$194)*10)),1))</f>
        <v>0.2</v>
      </c>
      <c r="V5" s="73">
        <f>IF('Indicator Data'!AW8="No data","x",IF('Indicator Data'!AW8=0,0,ROUND(IF('Indicator Data'!AW8&gt;V$195,10,IF('Indicator Data'!AW8&lt;V$194,0,10-(V$195-'Indicator Data'!AW8)/(V$195-V$194)*10)),1)))</f>
        <v>0.2</v>
      </c>
      <c r="W5" s="73">
        <f t="shared" si="12"/>
        <v>0.2</v>
      </c>
      <c r="X5" s="73">
        <f>IF('Indicator Data'!AU8="No data","x",ROUND(IF('Indicator Data'!AU8&gt;X$195,10,IF('Indicator Data'!AU8&lt;X$194,0,10-(X$195-'Indicator Data'!AU8)/(X$195-X$194)*10)),1))</f>
        <v>1.3</v>
      </c>
      <c r="Y5" s="199">
        <f>IF('Indicator Data'!AX8="No data","x",ROUND(IF('Indicator Data'!AX8&gt;Y$195,10,IF('Indicator Data'!AX8&lt;Y$194,0,10-(Y$195-'Indicator Data'!AX8)/(Y$195-Y$194)*10)),1))</f>
        <v>0</v>
      </c>
      <c r="Z5" s="77">
        <f>IF('Indicator Data'!AY8="No data","x",IF(('Indicator Data'!AY8/'Indicator Data'!CJ8)&gt;1,1,IF('Indicator Data'!AY8&gt;'Indicator Data'!AY8,1,'Indicator Data'!AY8/'Indicator Data'!CJ8)))</f>
        <v>3.052048293716864E-4</v>
      </c>
      <c r="AA5" s="199">
        <f t="shared" si="13"/>
        <v>0</v>
      </c>
      <c r="AB5" s="74">
        <f t="shared" si="0"/>
        <v>0.4</v>
      </c>
      <c r="AC5" s="73">
        <f>IF('Indicator Data'!AS8="No data","x",ROUND(IF('Indicator Data'!AS8&gt;AC$195,10,IF('Indicator Data'!AS8&lt;AC$194,0,10-(AC$195-'Indicator Data'!AS8)/(AC$195-AC$194)*10)),1))</f>
        <v>1.8</v>
      </c>
      <c r="AD5" s="73">
        <f>IF('Indicator Data'!AT8="No data","x",ROUND(IF('Indicator Data'!AT8&gt;AD$195,10,IF('Indicator Data'!AT8&lt;AD$194,0,10-(AD$195-'Indicator Data'!AT8)/(AD$195-AD$194)*10)),1))</f>
        <v>0.7</v>
      </c>
      <c r="AE5" s="74">
        <f t="shared" si="14"/>
        <v>1.3</v>
      </c>
      <c r="AF5" s="87">
        <f>('Indicator Data'!BD8+'Indicator Data'!BC8*0.5+'Indicator Data'!BB8*0.25)/1000</f>
        <v>156.375</v>
      </c>
      <c r="AG5" s="79">
        <f>AF5*1000/'Indicator Data'!CJ8</f>
        <v>3.6321465139267472E-3</v>
      </c>
      <c r="AH5" s="74">
        <f t="shared" si="15"/>
        <v>0.4</v>
      </c>
      <c r="AI5" s="73">
        <f>IF('Indicator Data'!BH8="No data","x",ROUND(IF('Indicator Data'!BH8&lt;$AI$194,10,IF('Indicator Data'!BH8&gt;$AI$195,0,($AI$195-'Indicator Data'!BH8)/($AI$195-$AI$194)*10)),1))</f>
        <v>0.5</v>
      </c>
      <c r="AJ5" s="73">
        <f>IF('Indicator Data'!BI8="No data","x",ROUND(IF('Indicator Data'!BI8&gt;$AJ$195,10,IF('Indicator Data'!BI8&lt;$AJ$194,0,10-($AJ$195-'Indicator Data'!BI8)/($AJ$195-$AJ$194)*10)),1))</f>
        <v>0</v>
      </c>
      <c r="AK5" s="74">
        <f t="shared" si="1"/>
        <v>0.3</v>
      </c>
      <c r="AL5" s="80">
        <f t="shared" si="2"/>
        <v>0.6</v>
      </c>
      <c r="AM5" s="81">
        <f t="shared" si="3"/>
        <v>3.4</v>
      </c>
      <c r="AN5" s="73">
        <f>IF('Indicator Data'!BJ8="No data","x",ROUND((IF(LOG('Indicator Data'!BJ8)&gt;AN$195,10,IF(LOG('Indicator Data'!BJ8)&lt;AN$194,0,10-(AN$195-LOG('Indicator Data'!BJ8))/(AN$195-AN$194)*10))),1))</f>
        <v>7</v>
      </c>
      <c r="AO5" s="73">
        <f>IF('Indicator Data'!BK8="No data","x",ROUND((IF(LOG('Indicator Data'!BK8)&gt;AO$195,10,IF(LOG('Indicator Data'!BK8)&lt;AO$194,0,10-(AO$195-LOG('Indicator Data'!BK8))/(AO$195-AO$194)*10))),1))</f>
        <v>6</v>
      </c>
      <c r="AP5" s="74">
        <f t="shared" si="16"/>
        <v>6.5</v>
      </c>
      <c r="AQ5" s="74">
        <f>IF('Indicator Data'!BL8=0,10,ROUND(IF(LOG('Indicator Data'!BL8)&gt;AQ$195,0,IF(LOG('Indicator Data'!BL8)&lt;AQ$194,10,(AQ$195-LOG('Indicator Data'!BL8))/(AQ$195-AQ$194)*10)),1))</f>
        <v>6</v>
      </c>
      <c r="AR5" s="74">
        <f>IF('Indicator Data'!BM8="No data","x",ROUND(IF('Indicator Data'!BM8&gt;AR$195,10,IF('Indicator Data'!BM8&lt;AR$194,0,10-(AR$195-'Indicator Data'!BM8)/(AR$195-AR$194)*10)),1))</f>
        <v>4</v>
      </c>
      <c r="AS5" s="76">
        <f t="shared" si="17"/>
        <v>5.5</v>
      </c>
      <c r="AT5" s="73">
        <f>IF('Indicator Data'!BN8="No data","x",ROUND(IF('Indicator Data'!BN8^2&gt;AT$195,0,IF('Indicator Data'!BN8^2&lt;AT$194,10,(AT$195-'Indicator Data'!BN8^2)/(AT$195-AT$194)*10)),1))</f>
        <v>3.7</v>
      </c>
      <c r="AU5" s="73">
        <f>IF('Indicator Data'!BO8="No data","x",ROUND(IF('Indicator Data'!BO8&gt;AU$195,0,IF('Indicator Data'!BO8&lt;AU$194,10,(AU$195-'Indicator Data'!BO8)/(AU$195-AU$194)*10)),1))</f>
        <v>4.5</v>
      </c>
      <c r="AV5" s="73">
        <f>IF('Indicator Data'!BP8="No data","x",ROUND(IF('Indicator Data'!BP8&gt;AV$195,0,IF('Indicator Data'!BP8&lt;AV$194,10,(AV$195-'Indicator Data'!BP8)/(AV$195-AV$194)*10)),1))</f>
        <v>5.7</v>
      </c>
      <c r="AW5" s="74">
        <f t="shared" si="18"/>
        <v>4.5999999999999996</v>
      </c>
      <c r="AX5" s="74" t="str">
        <f>IF('Indicator Data'!BQ8="No data","x",ROUND(IF('Indicator Data'!BQ8&gt;AX$195,10,IF('Indicator Data'!BQ8&lt;AX$194,0,10-(AX$195-'Indicator Data'!BQ8)/(AX$195-AX$194)*10)),1))</f>
        <v>x</v>
      </c>
      <c r="AY5" s="76">
        <f t="shared" si="19"/>
        <v>4.5999999999999996</v>
      </c>
      <c r="AZ5" s="81">
        <f t="shared" si="20"/>
        <v>5.0999999999999996</v>
      </c>
    </row>
    <row r="6" spans="1:52" s="4" customFormat="1" x14ac:dyDescent="0.3">
      <c r="A6" s="121" t="str">
        <f>'Indicator Data'!A9</f>
        <v>Angola</v>
      </c>
      <c r="B6" s="59" t="str">
        <f>'Indicator Data'!B9</f>
        <v>AGO</v>
      </c>
      <c r="C6" s="73">
        <f>ROUND(IF('Indicator Data'!AL9="No data",IF((0.1022*LN('Indicator Data'!CI9)-0.1711)&gt;C$195,0,IF((0.1022*LN('Indicator Data'!CI9)-0.1711)&lt;C$194,10,(C$195-(0.1022*LN('Indicator Data'!CI9)-0.1711))/(C$195-C$194)*10)),IF('Indicator Data'!AL9&gt;C$195,0,IF('Indicator Data'!AL9&lt;C$194,10,(C$195-'Indicator Data'!AL9)/(C$195-C$194)*10))),1)</f>
        <v>6.5</v>
      </c>
      <c r="D6" s="73">
        <f>IF('Indicator Data'!AM9="No data","x",ROUND((IF(LOG('Indicator Data'!AM9*1000)&gt;D$195,10,IF(LOG('Indicator Data'!AM9*1000)&lt;D$194,0,10-(D$195-LOG('Indicator Data'!AM9*1000))/(D$195-D$194)*10))),1))</f>
        <v>9.1</v>
      </c>
      <c r="E6" s="74">
        <f t="shared" si="4"/>
        <v>8.1</v>
      </c>
      <c r="F6" s="73">
        <f>IF('Indicator Data'!AZ9="No data","x",ROUND(IF('Indicator Data'!AZ9&gt;F$195,10,IF('Indicator Data'!AZ9&lt;F$194,0,10-(F$195-'Indicator Data'!AZ9)/(F$195-F$194)*10)),1))</f>
        <v>7.7</v>
      </c>
      <c r="G6" s="73">
        <f>IF('Indicator Data'!BA9="No data","x",ROUND(IF('Indicator Data'!BA9&gt;G$195,10,IF('Indicator Data'!BA9&lt;G$194,0,10-(G$195-'Indicator Data'!BA9)/(G$195-G$194)*10)),1))</f>
        <v>4.4000000000000004</v>
      </c>
      <c r="H6" s="74">
        <f t="shared" si="5"/>
        <v>6.1</v>
      </c>
      <c r="I6" s="75">
        <f>SUM(IF('Indicator Data'!AN9=0,0,'Indicator Data'!AN9),SUM('Indicator Data'!AO9:AP9))</f>
        <v>361.34419000000003</v>
      </c>
      <c r="J6" s="75">
        <f>I6/'Indicator Data'!CJ9*1000000</f>
        <v>11.353991992345462</v>
      </c>
      <c r="K6" s="73">
        <f t="shared" si="6"/>
        <v>0.2</v>
      </c>
      <c r="L6" s="73">
        <f>IF('Indicator Data'!AQ9="No data","x",ROUND(IF('Indicator Data'!AQ9&gt;L$195,10,IF('Indicator Data'!AQ9&lt;L$194,0,10-(L$195-'Indicator Data'!AQ9)/(L$195-L$194)*10)),1))</f>
        <v>0.1</v>
      </c>
      <c r="M6" s="73">
        <f>IF('Indicator Data'!AR9="No data","x",IF('Indicator Data'!AR9=0,0,ROUND(IF('Indicator Data'!AR9&gt;M$195,10,IF('Indicator Data'!AR9&lt;M$194,0,10-(M$195-'Indicator Data'!AR9)/(M$195-M$194)*10)),1)))</f>
        <v>0</v>
      </c>
      <c r="N6" s="74">
        <f t="shared" si="7"/>
        <v>0.1</v>
      </c>
      <c r="O6" s="76">
        <f t="shared" si="8"/>
        <v>5.6</v>
      </c>
      <c r="P6" s="87">
        <f>IF(AND('Indicator Data'!BE9="No data",'Indicator Data'!BF9="No data"),0,SUM('Indicator Data'!BE9:BG9)/1000)</f>
        <v>56.048000000000002</v>
      </c>
      <c r="Q6" s="73">
        <f t="shared" si="9"/>
        <v>5.8</v>
      </c>
      <c r="R6" s="77">
        <f>P6*1000/'Indicator Data'!CJ9</f>
        <v>1.7611146402740788E-3</v>
      </c>
      <c r="S6" s="73">
        <f t="shared" si="10"/>
        <v>3.7</v>
      </c>
      <c r="T6" s="78">
        <f t="shared" si="11"/>
        <v>4.8</v>
      </c>
      <c r="U6" s="73">
        <f>IF('Indicator Data'!AV9="No data","x",ROUND(IF('Indicator Data'!AV9&gt;U$195,10,IF('Indicator Data'!AV9&lt;U$194,0,10-(U$195-'Indicator Data'!AV9)/(U$195-U$194)*10)),1))</f>
        <v>3.8</v>
      </c>
      <c r="V6" s="73">
        <f>IF('Indicator Data'!AW9="No data","x",IF('Indicator Data'!AW9=0,0,ROUND(IF('Indicator Data'!AW9&gt;V$195,10,IF('Indicator Data'!AW9&lt;V$194,0,10-(V$195-'Indicator Data'!AW9)/(V$195-V$194)*10)),1)))</f>
        <v>5.5</v>
      </c>
      <c r="W6" s="73">
        <f t="shared" si="12"/>
        <v>4.6500000000000004</v>
      </c>
      <c r="X6" s="73">
        <f>IF('Indicator Data'!AU9="No data","x",ROUND(IF('Indicator Data'!AU9&gt;X$195,10,IF('Indicator Data'!AU9&lt;X$194,0,10-(X$195-'Indicator Data'!AU9)/(X$195-X$194)*10)),1))</f>
        <v>6.5</v>
      </c>
      <c r="Y6" s="199">
        <f>IF('Indicator Data'!AX9="No data","x",ROUND(IF('Indicator Data'!AX9&gt;Y$195,10,IF('Indicator Data'!AX9&lt;Y$194,0,10-(Y$195-'Indicator Data'!AX9)/(Y$195-Y$194)*10)),1))</f>
        <v>3.9</v>
      </c>
      <c r="Z6" s="77">
        <f>IF('Indicator Data'!AY9="No data","x",IF(('Indicator Data'!AY9/'Indicator Data'!CJ9)&gt;1,1,IF('Indicator Data'!AY9&gt;'Indicator Data'!AY9,1,'Indicator Data'!AY9/'Indicator Data'!CJ9)))</f>
        <v>0.46315080967503242</v>
      </c>
      <c r="AA6" s="199">
        <f t="shared" si="13"/>
        <v>5.0999999999999996</v>
      </c>
      <c r="AB6" s="74">
        <f t="shared" si="0"/>
        <v>5</v>
      </c>
      <c r="AC6" s="73">
        <f>IF('Indicator Data'!AS9="No data","x",ROUND(IF('Indicator Data'!AS9&gt;AC$195,10,IF('Indicator Data'!AS9&lt;AC$194,0,10-(AC$195-'Indicator Data'!AS9)/(AC$195-AC$194)*10)),1))</f>
        <v>5.9</v>
      </c>
      <c r="AD6" s="73">
        <f>IF('Indicator Data'!AT9="No data","x",ROUND(IF('Indicator Data'!AT9&gt;AD$195,10,IF('Indicator Data'!AT9&lt;AD$194,0,10-(AD$195-'Indicator Data'!AT9)/(AD$195-AD$194)*10)),1))</f>
        <v>4.2</v>
      </c>
      <c r="AE6" s="74">
        <f t="shared" si="14"/>
        <v>5.0999999999999996</v>
      </c>
      <c r="AF6" s="87">
        <f>('Indicator Data'!BD9+'Indicator Data'!BC9*0.5+'Indicator Data'!BB9*0.25)/1000</f>
        <v>369.46199999999999</v>
      </c>
      <c r="AG6" s="79">
        <f>AF6*1000/'Indicator Data'!CJ9</f>
        <v>1.1609066108067044E-2</v>
      </c>
      <c r="AH6" s="74">
        <f t="shared" si="15"/>
        <v>1.2</v>
      </c>
      <c r="AI6" s="73">
        <f>IF('Indicator Data'!BH9="No data","x",ROUND(IF('Indicator Data'!BH9&lt;$AI$194,10,IF('Indicator Data'!BH9&gt;$AI$195,0,($AI$195-'Indicator Data'!BH9)/($AI$195-$AI$194)*10)),1))</f>
        <v>5.9</v>
      </c>
      <c r="AJ6" s="73">
        <f>IF('Indicator Data'!BI9="No data","x",ROUND(IF('Indicator Data'!BI9&gt;$AJ$195,10,IF('Indicator Data'!BI9&lt;$AJ$194,0,10-($AJ$195-'Indicator Data'!BI9)/($AJ$195-$AJ$194)*10)),1))</f>
        <v>6.7</v>
      </c>
      <c r="AK6" s="74">
        <f t="shared" si="1"/>
        <v>6.3</v>
      </c>
      <c r="AL6" s="80">
        <f t="shared" si="2"/>
        <v>4.5999999999999996</v>
      </c>
      <c r="AM6" s="81">
        <f t="shared" si="3"/>
        <v>4.7</v>
      </c>
      <c r="AN6" s="73">
        <f>IF('Indicator Data'!BJ9="No data","x",ROUND((IF(LOG('Indicator Data'!BJ9)&gt;AN$195,10,IF(LOG('Indicator Data'!BJ9)&lt;AN$194,0,10-(AN$195-LOG('Indicator Data'!BJ9))/(AN$195-AN$194)*10))),1))</f>
        <v>5.5</v>
      </c>
      <c r="AO6" s="73">
        <f>IF('Indicator Data'!BK9="No data","x",ROUND((IF(LOG('Indicator Data'!BK9)&gt;AO$195,10,IF(LOG('Indicator Data'!BK9)&lt;AO$194,0,10-(AO$195-LOG('Indicator Data'!BK9))/(AO$195-AO$194)*10))),1))</f>
        <v>3.5</v>
      </c>
      <c r="AP6" s="74">
        <f t="shared" si="16"/>
        <v>4.5</v>
      </c>
      <c r="AQ6" s="74">
        <f>IF('Indicator Data'!BL9=0,10,ROUND(IF(LOG('Indicator Data'!BL9)&gt;AQ$195,0,IF(LOG('Indicator Data'!BL9)&lt;AQ$194,10,(AQ$195-LOG('Indicator Data'!BL9))/(AQ$195-AQ$194)*10)),1))</f>
        <v>5.6</v>
      </c>
      <c r="AR6" s="74">
        <f>IF('Indicator Data'!BM9="No data","x",ROUND(IF('Indicator Data'!BM9&gt;AR$195,10,IF('Indicator Data'!BM9&lt;AR$194,0,10-(AR$195-'Indicator Data'!BM9)/(AR$195-AR$194)*10)),1))</f>
        <v>4</v>
      </c>
      <c r="AS6" s="76">
        <f t="shared" si="17"/>
        <v>4.7</v>
      </c>
      <c r="AT6" s="73">
        <f>IF('Indicator Data'!BN9="No data","x",ROUND(IF('Indicator Data'!BN9^2&gt;AT$195,0,IF('Indicator Data'!BN9^2&lt;AT$194,10,(AT$195-'Indicator Data'!BN9^2)/(AT$195-AT$194)*10)),1))</f>
        <v>6.2</v>
      </c>
      <c r="AU6" s="73">
        <f>IF('Indicator Data'!BO9="No data","x",ROUND(IF('Indicator Data'!BO9&gt;AU$195,0,IF('Indicator Data'!BO9&lt;AU$194,10,(AU$195-'Indicator Data'!BO9)/(AU$195-AU$194)*10)),1))</f>
        <v>8</v>
      </c>
      <c r="AV6" s="73">
        <f>IF('Indicator Data'!BP9="No data","x",ROUND(IF('Indicator Data'!BP9&gt;AV$195,0,IF('Indicator Data'!BP9&lt;AV$194,10,(AV$195-'Indicator Data'!BP9)/(AV$195-AV$194)*10)),1))</f>
        <v>8.6999999999999993</v>
      </c>
      <c r="AW6" s="74">
        <f t="shared" si="18"/>
        <v>7.6</v>
      </c>
      <c r="AX6" s="74">
        <f>IF('Indicator Data'!BQ9="No data","x",ROUND(IF('Indicator Data'!BQ9&gt;AX$195,10,IF('Indicator Data'!BQ9&lt;AX$194,0,10-(AX$195-'Indicator Data'!BQ9)/(AX$195-AX$194)*10)),1))</f>
        <v>7.1</v>
      </c>
      <c r="AY6" s="76">
        <f t="shared" si="19"/>
        <v>7.4</v>
      </c>
      <c r="AZ6" s="81">
        <f t="shared" si="20"/>
        <v>6.1</v>
      </c>
    </row>
    <row r="7" spans="1:52" s="4" customFormat="1" x14ac:dyDescent="0.3">
      <c r="A7" s="121" t="str">
        <f>'Indicator Data'!A10</f>
        <v>Antigua and Barbuda</v>
      </c>
      <c r="B7" s="59" t="str">
        <f>'Indicator Data'!B10</f>
        <v>ATG</v>
      </c>
      <c r="C7" s="73">
        <f>ROUND(IF('Indicator Data'!AL10="No data",IF((0.1022*LN('Indicator Data'!CI10)-0.1711)&gt;C$195,0,IF((0.1022*LN('Indicator Data'!CI10)-0.1711)&lt;C$194,10,(C$195-(0.1022*LN('Indicator Data'!CI10)-0.1711))/(C$195-C$194)*10)),IF('Indicator Data'!AL10&gt;C$195,0,IF('Indicator Data'!AL10&lt;C$194,10,(C$195-'Indicator Data'!AL10)/(C$195-C$194)*10))),1)</f>
        <v>2.5</v>
      </c>
      <c r="D7" s="73" t="str">
        <f>IF('Indicator Data'!AM10="No data","x",ROUND((IF(LOG('Indicator Data'!AM10*1000)&gt;D$195,10,IF(LOG('Indicator Data'!AM10*1000)&lt;D$194,0,10-(D$195-LOG('Indicator Data'!AM10*1000))/(D$195-D$194)*10))),1))</f>
        <v>x</v>
      </c>
      <c r="E7" s="74">
        <f t="shared" si="4"/>
        <v>2.5</v>
      </c>
      <c r="F7" s="73" t="str">
        <f>IF('Indicator Data'!AZ10="No data","x",ROUND(IF('Indicator Data'!AZ10&gt;F$195,10,IF('Indicator Data'!AZ10&lt;F$194,0,10-(F$195-'Indicator Data'!AZ10)/(F$195-F$194)*10)),1))</f>
        <v>x</v>
      </c>
      <c r="G7" s="73" t="str">
        <f>IF('Indicator Data'!BA10="No data","x",ROUND(IF('Indicator Data'!BA10&gt;G$195,10,IF('Indicator Data'!BA10&lt;G$194,0,10-(G$195-'Indicator Data'!BA10)/(G$195-G$194)*10)),1))</f>
        <v>x</v>
      </c>
      <c r="H7" s="74" t="str">
        <f t="shared" si="5"/>
        <v>x</v>
      </c>
      <c r="I7" s="75">
        <f>SUM(IF('Indicator Data'!AN10=0,0,'Indicator Data'!AN10),SUM('Indicator Data'!AO10:AP10))</f>
        <v>56.7288</v>
      </c>
      <c r="J7" s="75">
        <f>I7/'Indicator Data'!CJ10*1000000</f>
        <v>584.14045204139427</v>
      </c>
      <c r="K7" s="73">
        <f t="shared" si="6"/>
        <v>10</v>
      </c>
      <c r="L7" s="73">
        <f>IF('Indicator Data'!AQ10="No data","x",ROUND(IF('Indicator Data'!AQ10&gt;L$195,10,IF('Indicator Data'!AQ10&lt;L$194,0,10-(L$195-'Indicator Data'!AQ10)/(L$195-L$194)*10)),1))</f>
        <v>0.7</v>
      </c>
      <c r="M7" s="73">
        <f>IF('Indicator Data'!AR10="No data","x",IF('Indicator Data'!AR10=0,0,ROUND(IF('Indicator Data'!AR10&gt;M$195,10,IF('Indicator Data'!AR10&lt;M$194,0,10-(M$195-'Indicator Data'!AR10)/(M$195-M$194)*10)),1)))</f>
        <v>0.5</v>
      </c>
      <c r="N7" s="74">
        <f t="shared" si="7"/>
        <v>3.7</v>
      </c>
      <c r="O7" s="76">
        <f t="shared" si="8"/>
        <v>2.9</v>
      </c>
      <c r="P7" s="87">
        <f>IF(AND('Indicator Data'!BE10="No data",'Indicator Data'!BF10="No data"),0,SUM('Indicator Data'!BE10:BG10)/1000)</f>
        <v>3.0000000000000001E-3</v>
      </c>
      <c r="Q7" s="73">
        <f t="shared" si="9"/>
        <v>0</v>
      </c>
      <c r="R7" s="77">
        <f>P7*1000/'Indicator Data'!CJ10</f>
        <v>3.0891211450342376E-5</v>
      </c>
      <c r="S7" s="73">
        <f t="shared" si="10"/>
        <v>0</v>
      </c>
      <c r="T7" s="78">
        <f t="shared" si="11"/>
        <v>0</v>
      </c>
      <c r="U7" s="73" t="str">
        <f>IF('Indicator Data'!AV10="No data","x",ROUND(IF('Indicator Data'!AV10&gt;U$195,10,IF('Indicator Data'!AV10&lt;U$194,0,10-(U$195-'Indicator Data'!AV10)/(U$195-U$194)*10)),1))</f>
        <v>x</v>
      </c>
      <c r="V7" s="73" t="str">
        <f>IF('Indicator Data'!AW10="No data","x",IF('Indicator Data'!AW10=0,0,ROUND(IF('Indicator Data'!AW10&gt;V$195,10,IF('Indicator Data'!AW10&lt;V$194,0,10-(V$195-'Indicator Data'!AW10)/(V$195-V$194)*10)),1)))</f>
        <v>x</v>
      </c>
      <c r="W7" s="73" t="str">
        <f t="shared" si="12"/>
        <v>x</v>
      </c>
      <c r="X7" s="73">
        <f>IF('Indicator Data'!AU10="No data","x",ROUND(IF('Indicator Data'!AU10&gt;X$195,10,IF('Indicator Data'!AU10&lt;X$194,0,10-(X$195-'Indicator Data'!AU10)/(X$195-X$194)*10)),1))</f>
        <v>0</v>
      </c>
      <c r="Y7" s="199" t="str">
        <f>IF('Indicator Data'!AX10="No data","x",ROUND(IF('Indicator Data'!AX10&gt;Y$195,10,IF('Indicator Data'!AX10&lt;Y$194,0,10-(Y$195-'Indicator Data'!AX10)/(Y$195-Y$194)*10)),1))</f>
        <v>x</v>
      </c>
      <c r="Z7" s="77">
        <f>IF('Indicator Data'!AY10="No data","x",IF(('Indicator Data'!AY10/'Indicator Data'!CJ10)&gt;1,1,IF('Indicator Data'!AY10&gt;'Indicator Data'!AY10,1,'Indicator Data'!AY10/'Indicator Data'!CJ10)))</f>
        <v>1.657828347835041E-3</v>
      </c>
      <c r="AA7" s="199">
        <f t="shared" si="13"/>
        <v>0</v>
      </c>
      <c r="AB7" s="74">
        <f t="shared" si="0"/>
        <v>0</v>
      </c>
      <c r="AC7" s="73">
        <f>IF('Indicator Data'!AS10="No data","x",ROUND(IF('Indicator Data'!AS10&gt;AC$195,10,IF('Indicator Data'!AS10&lt;AC$194,0,10-(AC$195-'Indicator Data'!AS10)/(AC$195-AC$194)*10)),1))</f>
        <v>0.5</v>
      </c>
      <c r="AD7" s="73" t="str">
        <f>IF('Indicator Data'!AT10="No data","x",ROUND(IF('Indicator Data'!AT10&gt;AD$195,10,IF('Indicator Data'!AT10&lt;AD$194,0,10-(AD$195-'Indicator Data'!AT10)/(AD$195-AD$194)*10)),1))</f>
        <v>x</v>
      </c>
      <c r="AE7" s="74">
        <f t="shared" si="14"/>
        <v>0.5</v>
      </c>
      <c r="AF7" s="87">
        <f>('Indicator Data'!BD10+'Indicator Data'!BC10*0.5+'Indicator Data'!BB10*0.25)/1000</f>
        <v>0.35</v>
      </c>
      <c r="AG7" s="79">
        <f>AF7*1000/'Indicator Data'!CJ10</f>
        <v>3.6039746692066105E-3</v>
      </c>
      <c r="AH7" s="74">
        <f t="shared" si="15"/>
        <v>0.4</v>
      </c>
      <c r="AI7" s="73">
        <f>IF('Indicator Data'!BH10="No data","x",ROUND(IF('Indicator Data'!BH10&lt;$AI$194,10,IF('Indicator Data'!BH10&gt;$AI$195,0,($AI$195-'Indicator Data'!BH10)/($AI$195-$AI$194)*10)),1))</f>
        <v>7.2</v>
      </c>
      <c r="AJ7" s="73">
        <f>IF('Indicator Data'!BI10="No data","x",ROUND(IF('Indicator Data'!BI10&gt;$AJ$195,10,IF('Indicator Data'!BI10&lt;$AJ$194,0,10-($AJ$195-'Indicator Data'!BI10)/($AJ$195-$AJ$194)*10)),1))</f>
        <v>4.4000000000000004</v>
      </c>
      <c r="AK7" s="74">
        <f t="shared" si="1"/>
        <v>5.8</v>
      </c>
      <c r="AL7" s="80">
        <f t="shared" si="2"/>
        <v>2.1</v>
      </c>
      <c r="AM7" s="81">
        <f t="shared" si="3"/>
        <v>1.1000000000000001</v>
      </c>
      <c r="AN7" s="73">
        <f>IF('Indicator Data'!BJ10="No data","x",ROUND((IF(LOG('Indicator Data'!BJ10)&gt;AN$195,10,IF(LOG('Indicator Data'!BJ10)&lt;AN$194,0,10-(AN$195-LOG('Indicator Data'!BJ10))/(AN$195-AN$194)*10))),1))</f>
        <v>4.4000000000000004</v>
      </c>
      <c r="AO7" s="73">
        <f>IF('Indicator Data'!BK10="No data","x",ROUND((IF(LOG('Indicator Data'!BK10)&gt;AO$195,10,IF(LOG('Indicator Data'!BK10)&lt;AO$194,0,10-(AO$195-LOG('Indicator Data'!BK10))/(AO$195-AO$194)*10))),1))</f>
        <v>3.5</v>
      </c>
      <c r="AP7" s="74">
        <f t="shared" si="16"/>
        <v>4</v>
      </c>
      <c r="AQ7" s="74">
        <f>IF('Indicator Data'!BL10=0,10,ROUND(IF(LOG('Indicator Data'!BL10)&gt;AQ$195,0,IF(LOG('Indicator Data'!BL10)&lt;AQ$194,10,(AQ$195-LOG('Indicator Data'!BL10))/(AQ$195-AQ$194)*10)),1))</f>
        <v>4.7</v>
      </c>
      <c r="AR7" s="74">
        <f>IF('Indicator Data'!BM10="No data","x",ROUND(IF('Indicator Data'!BM10&gt;AR$195,10,IF('Indicator Data'!BM10&lt;AR$194,0,10-(AR$195-'Indicator Data'!BM10)/(AR$195-AR$194)*10)),1))</f>
        <v>2</v>
      </c>
      <c r="AS7" s="76">
        <f t="shared" si="17"/>
        <v>3.6</v>
      </c>
      <c r="AT7" s="73">
        <f>IF('Indicator Data'!BN10="No data","x",ROUND(IF('Indicator Data'!BN10^2&gt;AT$195,0,IF('Indicator Data'!BN10^2&lt;AT$194,10,(AT$195-'Indicator Data'!BN10^2)/(AT$195-AT$194)*10)),1))</f>
        <v>0.2</v>
      </c>
      <c r="AU7" s="73">
        <f>IF('Indicator Data'!BO10="No data","x",ROUND(IF('Indicator Data'!BO10&gt;AU$195,0,IF('Indicator Data'!BO10&lt;AU$194,10,(AU$195-'Indicator Data'!BO10)/(AU$195-AU$194)*10)),1))</f>
        <v>0.4</v>
      </c>
      <c r="AV7" s="73">
        <f>IF('Indicator Data'!BP10="No data","x",ROUND(IF('Indicator Data'!BP10&gt;AV$195,0,IF('Indicator Data'!BP10&lt;AV$194,10,(AV$195-'Indicator Data'!BP10)/(AV$195-AV$194)*10)),1))</f>
        <v>2.7</v>
      </c>
      <c r="AW7" s="74">
        <f t="shared" si="18"/>
        <v>1.1000000000000001</v>
      </c>
      <c r="AX7" s="74" t="str">
        <f>IF('Indicator Data'!BQ10="No data","x",ROUND(IF('Indicator Data'!BQ10&gt;AX$195,10,IF('Indicator Data'!BQ10&lt;AX$194,0,10-(AX$195-'Indicator Data'!BQ10)/(AX$195-AX$194)*10)),1))</f>
        <v>x</v>
      </c>
      <c r="AY7" s="76">
        <f t="shared" si="19"/>
        <v>1.1000000000000001</v>
      </c>
      <c r="AZ7" s="81">
        <f t="shared" si="20"/>
        <v>2.4</v>
      </c>
    </row>
    <row r="8" spans="1:52" s="4" customFormat="1" x14ac:dyDescent="0.3">
      <c r="A8" s="121" t="str">
        <f>'Indicator Data'!A11</f>
        <v>Argentina</v>
      </c>
      <c r="B8" s="59" t="str">
        <f>'Indicator Data'!B11</f>
        <v>ARG</v>
      </c>
      <c r="C8" s="73">
        <f>ROUND(IF('Indicator Data'!AL11="No data",IF((0.1022*LN('Indicator Data'!CI11)-0.1711)&gt;C$195,0,IF((0.1022*LN('Indicator Data'!CI11)-0.1711)&lt;C$194,10,(C$195-(0.1022*LN('Indicator Data'!CI11)-0.1711))/(C$195-C$194)*10)),IF('Indicator Data'!AL11&gt;C$195,0,IF('Indicator Data'!AL11&lt;C$194,10,(C$195-'Indicator Data'!AL11)/(C$195-C$194)*10))),1)</f>
        <v>1.4</v>
      </c>
      <c r="D8" s="73" t="str">
        <f>IF('Indicator Data'!AM11="No data","x",ROUND((IF(LOG('Indicator Data'!AM11*1000)&gt;D$195,10,IF(LOG('Indicator Data'!AM11*1000)&lt;D$194,0,10-(D$195-LOG('Indicator Data'!AM11*1000))/(D$195-D$194)*10))),1))</f>
        <v>x</v>
      </c>
      <c r="E8" s="74">
        <f t="shared" si="4"/>
        <v>1.4</v>
      </c>
      <c r="F8" s="73">
        <f>IF('Indicator Data'!AZ11="No data","x",ROUND(IF('Indicator Data'!AZ11&gt;F$195,10,IF('Indicator Data'!AZ11&lt;F$194,0,10-(F$195-'Indicator Data'!AZ11)/(F$195-F$194)*10)),1))</f>
        <v>4.7</v>
      </c>
      <c r="G8" s="73">
        <f>IF('Indicator Data'!BA11="No data","x",ROUND(IF('Indicator Data'!BA11&gt;G$195,10,IF('Indicator Data'!BA11&lt;G$194,0,10-(G$195-'Indicator Data'!BA11)/(G$195-G$194)*10)),1))</f>
        <v>4.0999999999999996</v>
      </c>
      <c r="H8" s="74">
        <f t="shared" si="5"/>
        <v>4.4000000000000004</v>
      </c>
      <c r="I8" s="75">
        <f>SUM(IF('Indicator Data'!AN11=0,0,'Indicator Data'!AN11),SUM('Indicator Data'!AO11:AP11))</f>
        <v>-0.57222999999999757</v>
      </c>
      <c r="J8" s="75">
        <f>I8/'Indicator Data'!CJ11*1000000</f>
        <v>-1.2778503227117448E-2</v>
      </c>
      <c r="K8" s="73">
        <f t="shared" si="6"/>
        <v>0</v>
      </c>
      <c r="L8" s="73">
        <f>IF('Indicator Data'!AQ11="No data","x",ROUND(IF('Indicator Data'!AQ11&gt;L$195,10,IF('Indicator Data'!AQ11&lt;L$194,0,10-(L$195-'Indicator Data'!AQ11)/(L$195-L$194)*10)),1))</f>
        <v>0</v>
      </c>
      <c r="M8" s="73">
        <f>IF('Indicator Data'!AR11="No data","x",IF('Indicator Data'!AR11=0,0,ROUND(IF('Indicator Data'!AR11&gt;M$195,10,IF('Indicator Data'!AR11&lt;M$194,0,10-(M$195-'Indicator Data'!AR11)/(M$195-M$194)*10)),1)))</f>
        <v>0</v>
      </c>
      <c r="N8" s="74">
        <f t="shared" si="7"/>
        <v>0</v>
      </c>
      <c r="O8" s="76">
        <f t="shared" si="8"/>
        <v>1.8</v>
      </c>
      <c r="P8" s="87">
        <f>IF(AND('Indicator Data'!BE11="No data",'Indicator Data'!BF11="No data"),0,SUM('Indicator Data'!BE11:BG11)/1000)</f>
        <v>9.6170000000000009</v>
      </c>
      <c r="Q8" s="73">
        <f t="shared" si="9"/>
        <v>3.3</v>
      </c>
      <c r="R8" s="77">
        <f>P8*1000/'Indicator Data'!CJ11</f>
        <v>2.1475781684845082E-4</v>
      </c>
      <c r="S8" s="73">
        <f t="shared" si="10"/>
        <v>2.2000000000000002</v>
      </c>
      <c r="T8" s="78">
        <f t="shared" si="11"/>
        <v>2.8</v>
      </c>
      <c r="U8" s="73">
        <f>IF('Indicator Data'!AV11="No data","x",ROUND(IF('Indicator Data'!AV11&gt;U$195,10,IF('Indicator Data'!AV11&lt;U$194,0,10-(U$195-'Indicator Data'!AV11)/(U$195-U$194)*10)),1))</f>
        <v>0.8</v>
      </c>
      <c r="V8" s="73">
        <f>IF('Indicator Data'!AW11="No data","x",IF('Indicator Data'!AW11=0,0,ROUND(IF('Indicator Data'!AW11&gt;V$195,10,IF('Indicator Data'!AW11&lt;V$194,0,10-(V$195-'Indicator Data'!AW11)/(V$195-V$194)*10)),1)))</f>
        <v>0.9</v>
      </c>
      <c r="W8" s="73">
        <f t="shared" si="12"/>
        <v>0.85000000000000009</v>
      </c>
      <c r="X8" s="73">
        <f>IF('Indicator Data'!AU11="No data","x",ROUND(IF('Indicator Data'!AU11&gt;X$195,10,IF('Indicator Data'!AU11&lt;X$194,0,10-(X$195-'Indicator Data'!AU11)/(X$195-X$194)*10)),1))</f>
        <v>0.5</v>
      </c>
      <c r="Y8" s="199">
        <f>IF('Indicator Data'!AX11="No data","x",ROUND(IF('Indicator Data'!AX11&gt;Y$195,10,IF('Indicator Data'!AX11&lt;Y$194,0,10-(Y$195-'Indicator Data'!AX11)/(Y$195-Y$194)*10)),1))</f>
        <v>0</v>
      </c>
      <c r="Z8" s="77">
        <f>IF('Indicator Data'!AY11="No data","x",IF(('Indicator Data'!AY11/'Indicator Data'!CJ11)&gt;1,1,IF('Indicator Data'!AY11&gt;'Indicator Data'!AY11,1,'Indicator Data'!AY11/'Indicator Data'!CJ11)))</f>
        <v>2.5055450816674826E-5</v>
      </c>
      <c r="AA8" s="199">
        <f t="shared" si="13"/>
        <v>0</v>
      </c>
      <c r="AB8" s="74">
        <f t="shared" si="0"/>
        <v>0.3</v>
      </c>
      <c r="AC8" s="73">
        <f>IF('Indicator Data'!AS11="No data","x",ROUND(IF('Indicator Data'!AS11&gt;AC$195,10,IF('Indicator Data'!AS11&lt;AC$194,0,10-(AC$195-'Indicator Data'!AS11)/(AC$195-AC$194)*10)),1))</f>
        <v>0.8</v>
      </c>
      <c r="AD8" s="73" t="str">
        <f>IF('Indicator Data'!AT11="No data","x",ROUND(IF('Indicator Data'!AT11&gt;AD$195,10,IF('Indicator Data'!AT11&lt;AD$194,0,10-(AD$195-'Indicator Data'!AT11)/(AD$195-AD$194)*10)),1))</f>
        <v>x</v>
      </c>
      <c r="AE8" s="74">
        <f t="shared" si="14"/>
        <v>0.8</v>
      </c>
      <c r="AF8" s="87">
        <f>('Indicator Data'!BD11+'Indicator Data'!BC11*0.5+'Indicator Data'!BB11*0.25)/1000</f>
        <v>79.171750000000003</v>
      </c>
      <c r="AG8" s="79">
        <f>AF8*1000/'Indicator Data'!CJ11</f>
        <v>1.7679892051649512E-3</v>
      </c>
      <c r="AH8" s="74">
        <f t="shared" si="15"/>
        <v>0.2</v>
      </c>
      <c r="AI8" s="73">
        <f>IF('Indicator Data'!BH11="No data","x",ROUND(IF('Indicator Data'!BH11&lt;$AI$194,10,IF('Indicator Data'!BH11&gt;$AI$195,0,($AI$195-'Indicator Data'!BH11)/($AI$195-$AI$194)*10)),1))</f>
        <v>2.1</v>
      </c>
      <c r="AJ8" s="73">
        <f>IF('Indicator Data'!BI11="No data","x",ROUND(IF('Indicator Data'!BI11&gt;$AJ$195,10,IF('Indicator Data'!BI11&lt;$AJ$194,0,10-($AJ$195-'Indicator Data'!BI11)/($AJ$195-$AJ$194)*10)),1))</f>
        <v>0</v>
      </c>
      <c r="AK8" s="74">
        <f t="shared" si="1"/>
        <v>1.1000000000000001</v>
      </c>
      <c r="AL8" s="80">
        <f t="shared" si="2"/>
        <v>0.6</v>
      </c>
      <c r="AM8" s="81">
        <f t="shared" si="3"/>
        <v>1.8</v>
      </c>
      <c r="AN8" s="73">
        <f>IF('Indicator Data'!BJ11="No data","x",ROUND((IF(LOG('Indicator Data'!BJ11)&gt;AN$195,10,IF(LOG('Indicator Data'!BJ11)&lt;AN$194,0,10-(AN$195-LOG('Indicator Data'!BJ11))/(AN$195-AN$194)*10))),1))</f>
        <v>8.1</v>
      </c>
      <c r="AO8" s="73">
        <f>IF('Indicator Data'!BK11="No data","x",ROUND((IF(LOG('Indicator Data'!BK11)&gt;AO$195,10,IF(LOG('Indicator Data'!BK11)&lt;AO$194,0,10-(AO$195-LOG('Indicator Data'!BK11))/(AO$195-AO$194)*10))),1))</f>
        <v>7.1</v>
      </c>
      <c r="AP8" s="74">
        <f t="shared" si="16"/>
        <v>7.6</v>
      </c>
      <c r="AQ8" s="74">
        <f>IF('Indicator Data'!BL11=0,10,ROUND(IF(LOG('Indicator Data'!BL11)&gt;AQ$195,0,IF(LOG('Indicator Data'!BL11)&lt;AQ$194,10,(AQ$195-LOG('Indicator Data'!BL11))/(AQ$195-AQ$194)*10)),1))</f>
        <v>5.3</v>
      </c>
      <c r="AR8" s="74">
        <f>IF('Indicator Data'!BM11="No data","x",ROUND(IF('Indicator Data'!BM11&gt;AR$195,10,IF('Indicator Data'!BM11&lt;AR$194,0,10-(AR$195-'Indicator Data'!BM11)/(AR$195-AR$194)*10)),1))</f>
        <v>4</v>
      </c>
      <c r="AS8" s="76">
        <f t="shared" si="17"/>
        <v>5.6</v>
      </c>
      <c r="AT8" s="73">
        <f>IF('Indicator Data'!BN11="No data","x",ROUND(IF('Indicator Data'!BN11^2&gt;AT$195,0,IF('Indicator Data'!BN11^2&lt;AT$194,10,(AT$195-'Indicator Data'!BN11^2)/(AT$195-AT$194)*10)),1))</f>
        <v>0.2</v>
      </c>
      <c r="AU8" s="73">
        <f>IF('Indicator Data'!BO11="No data","x",ROUND(IF('Indicator Data'!BO11&gt;AU$195,0,IF('Indicator Data'!BO11&lt;AU$194,10,(AU$195-'Indicator Data'!BO11)/(AU$195-AU$194)*10)),1))</f>
        <v>3.5</v>
      </c>
      <c r="AV8" s="73">
        <f>IF('Indicator Data'!BP11="No data","x",ROUND(IF('Indicator Data'!BP11&gt;AV$195,0,IF('Indicator Data'!BP11&lt;AV$194,10,(AV$195-'Indicator Data'!BP11)/(AV$195-AV$194)*10)),1))</f>
        <v>2.9</v>
      </c>
      <c r="AW8" s="74">
        <f t="shared" si="18"/>
        <v>2.2000000000000002</v>
      </c>
      <c r="AX8" s="74">
        <f>IF('Indicator Data'!BQ11="No data","x",ROUND(IF('Indicator Data'!BQ11&gt;AX$195,10,IF('Indicator Data'!BQ11&lt;AX$194,0,10-(AX$195-'Indicator Data'!BQ11)/(AX$195-AX$194)*10)),1))</f>
        <v>5.3</v>
      </c>
      <c r="AY8" s="76">
        <f t="shared" si="19"/>
        <v>3.8</v>
      </c>
      <c r="AZ8" s="81">
        <f t="shared" si="20"/>
        <v>4.7</v>
      </c>
    </row>
    <row r="9" spans="1:52" s="4" customFormat="1" x14ac:dyDescent="0.3">
      <c r="A9" s="121" t="str">
        <f>'Indicator Data'!A12</f>
        <v>Armenia</v>
      </c>
      <c r="B9" s="59" t="str">
        <f>'Indicator Data'!B12</f>
        <v>ARM</v>
      </c>
      <c r="C9" s="73">
        <f>ROUND(IF('Indicator Data'!AL12="No data",IF((0.1022*LN('Indicator Data'!CI12)-0.1711)&gt;C$195,0,IF((0.1022*LN('Indicator Data'!CI12)-0.1711)&lt;C$194,10,(C$195-(0.1022*LN('Indicator Data'!CI12)-0.1711))/(C$195-C$194)*10)),IF('Indicator Data'!AL12&gt;C$195,0,IF('Indicator Data'!AL12&lt;C$194,10,(C$195-'Indicator Data'!AL12)/(C$195-C$194)*10))),1)</f>
        <v>2.8</v>
      </c>
      <c r="D9" s="73">
        <f>IF('Indicator Data'!AM12="No data","x",ROUND((IF(LOG('Indicator Data'!AM12*1000)&gt;D$195,10,IF(LOG('Indicator Data'!AM12*1000)&lt;D$194,0,10-(D$195-LOG('Indicator Data'!AM12*1000))/(D$195-D$194)*10))),1))</f>
        <v>0</v>
      </c>
      <c r="E9" s="74">
        <f t="shared" si="4"/>
        <v>1.5</v>
      </c>
      <c r="F9" s="73">
        <f>IF('Indicator Data'!AZ12="No data","x",ROUND(IF('Indicator Data'!AZ12&gt;F$195,10,IF('Indicator Data'!AZ12&lt;F$194,0,10-(F$195-'Indicator Data'!AZ12)/(F$195-F$194)*10)),1))</f>
        <v>3.4</v>
      </c>
      <c r="G9" s="73">
        <f>IF('Indicator Data'!BA12="No data","x",ROUND(IF('Indicator Data'!BA12&gt;G$195,10,IF('Indicator Data'!BA12&lt;G$194,0,10-(G$195-'Indicator Data'!BA12)/(G$195-G$194)*10)),1))</f>
        <v>2.2000000000000002</v>
      </c>
      <c r="H9" s="74">
        <f t="shared" si="5"/>
        <v>2.8</v>
      </c>
      <c r="I9" s="75">
        <f>SUM(IF('Indicator Data'!AN12=0,0,'Indicator Data'!AN12),SUM('Indicator Data'!AO12:AP12))</f>
        <v>274.45963</v>
      </c>
      <c r="J9" s="75">
        <f>I9/'Indicator Data'!CJ12*1000000</f>
        <v>92.794073694403281</v>
      </c>
      <c r="K9" s="73">
        <f t="shared" si="6"/>
        <v>1.9</v>
      </c>
      <c r="L9" s="73">
        <f>IF('Indicator Data'!AQ12="No data","x",ROUND(IF('Indicator Data'!AQ12&gt;L$195,10,IF('Indicator Data'!AQ12&lt;L$194,0,10-(L$195-'Indicator Data'!AQ12)/(L$195-L$194)*10)),1))</f>
        <v>0.7</v>
      </c>
      <c r="M9" s="73">
        <f>IF('Indicator Data'!AR12="No data","x",IF('Indicator Data'!AR12=0,0,ROUND(IF('Indicator Data'!AR12&gt;M$195,10,IF('Indicator Data'!AR12&lt;M$194,0,10-(M$195-'Indicator Data'!AR12)/(M$195-M$194)*10)),1)))</f>
        <v>4</v>
      </c>
      <c r="N9" s="74">
        <f t="shared" si="7"/>
        <v>2.2000000000000002</v>
      </c>
      <c r="O9" s="76">
        <f t="shared" si="8"/>
        <v>2</v>
      </c>
      <c r="P9" s="87">
        <f>IF(AND('Indicator Data'!BE12="No data",'Indicator Data'!BF12="No data"),0,SUM('Indicator Data'!BE12:BG12)/1000)</f>
        <v>18.085000000000001</v>
      </c>
      <c r="Q9" s="73">
        <f t="shared" si="9"/>
        <v>4.2</v>
      </c>
      <c r="R9" s="77">
        <f>P9*1000/'Indicator Data'!CJ12</f>
        <v>6.1144905819602077E-3</v>
      </c>
      <c r="S9" s="73">
        <f t="shared" si="10"/>
        <v>5</v>
      </c>
      <c r="T9" s="78">
        <f t="shared" si="11"/>
        <v>4.5999999999999996</v>
      </c>
      <c r="U9" s="73">
        <f>IF('Indicator Data'!AV12="No data","x",ROUND(IF('Indicator Data'!AV12&gt;U$195,10,IF('Indicator Data'!AV12&lt;U$194,0,10-(U$195-'Indicator Data'!AV12)/(U$195-U$194)*10)),1))</f>
        <v>0.4</v>
      </c>
      <c r="V9" s="73">
        <f>IF('Indicator Data'!AW12="No data","x",IF('Indicator Data'!AW12=0,0,ROUND(IF('Indicator Data'!AW12&gt;V$195,10,IF('Indicator Data'!AW12&lt;V$194,0,10-(V$195-'Indicator Data'!AW12)/(V$195-V$194)*10)),1)))</f>
        <v>0.3</v>
      </c>
      <c r="W9" s="73">
        <f t="shared" si="12"/>
        <v>0.35</v>
      </c>
      <c r="X9" s="73">
        <f>IF('Indicator Data'!AU12="No data","x",ROUND(IF('Indicator Data'!AU12&gt;X$195,10,IF('Indicator Data'!AU12&lt;X$194,0,10-(X$195-'Indicator Data'!AU12)/(X$195-X$194)*10)),1))</f>
        <v>0.7</v>
      </c>
      <c r="Y9" s="199">
        <f>IF('Indicator Data'!AX12="No data","x",ROUND(IF('Indicator Data'!AX12&gt;Y$195,10,IF('Indicator Data'!AX12&lt;Y$194,0,10-(Y$195-'Indicator Data'!AX12)/(Y$195-Y$194)*10)),1))</f>
        <v>0</v>
      </c>
      <c r="Z9" s="77">
        <f>IF('Indicator Data'!AY12="No data","x",IF(('Indicator Data'!AY12/'Indicator Data'!CJ12)&gt;1,1,IF('Indicator Data'!AY12&gt;'Indicator Data'!AY12,1,'Indicator Data'!AY12/'Indicator Data'!CJ12)))</f>
        <v>1.3236173170758096E-2</v>
      </c>
      <c r="AA9" s="199">
        <f t="shared" si="13"/>
        <v>0.1</v>
      </c>
      <c r="AB9" s="74">
        <f t="shared" si="0"/>
        <v>0.3</v>
      </c>
      <c r="AC9" s="73">
        <f>IF('Indicator Data'!AS12="No data","x",ROUND(IF('Indicator Data'!AS12&gt;AC$195,10,IF('Indicator Data'!AS12&lt;AC$194,0,10-(AC$195-'Indicator Data'!AS12)/(AC$195-AC$194)*10)),1))</f>
        <v>1</v>
      </c>
      <c r="AD9" s="73">
        <f>IF('Indicator Data'!AT12="No data","x",ROUND(IF('Indicator Data'!AT12&gt;AD$195,10,IF('Indicator Data'!AT12&lt;AD$194,0,10-(AD$195-'Indicator Data'!AT12)/(AD$195-AD$194)*10)),1))</f>
        <v>0.6</v>
      </c>
      <c r="AE9" s="74">
        <f t="shared" si="14"/>
        <v>0.8</v>
      </c>
      <c r="AF9" s="87">
        <f>('Indicator Data'!BD12+'Indicator Data'!BC12*0.5+'Indicator Data'!BB12*0.25)/1000</f>
        <v>16.649999999999999</v>
      </c>
      <c r="AG9" s="79">
        <f>AF9*1000/'Indicator Data'!CJ12</f>
        <v>5.6293208841380954E-3</v>
      </c>
      <c r="AH9" s="74">
        <f t="shared" si="15"/>
        <v>0.6</v>
      </c>
      <c r="AI9" s="73">
        <f>IF('Indicator Data'!BH12="No data","x",ROUND(IF('Indicator Data'!BH12&lt;$AI$194,10,IF('Indicator Data'!BH12&gt;$AI$195,0,($AI$195-'Indicator Data'!BH12)/($AI$195-$AI$194)*10)),1))</f>
        <v>4</v>
      </c>
      <c r="AJ9" s="73">
        <f>IF('Indicator Data'!BI12="No data","x",ROUND(IF('Indicator Data'!BI12&gt;$AJ$195,10,IF('Indicator Data'!BI12&lt;$AJ$194,0,10-($AJ$195-'Indicator Data'!BI12)/($AJ$195-$AJ$194)*10)),1))</f>
        <v>0</v>
      </c>
      <c r="AK9" s="74">
        <f t="shared" si="1"/>
        <v>2</v>
      </c>
      <c r="AL9" s="80">
        <f t="shared" si="2"/>
        <v>0.9</v>
      </c>
      <c r="AM9" s="81">
        <f t="shared" si="3"/>
        <v>3</v>
      </c>
      <c r="AN9" s="73" t="str">
        <f>IF('Indicator Data'!BJ12="No data","x",ROUND((IF(LOG('Indicator Data'!BJ12)&gt;AN$195,10,IF(LOG('Indicator Data'!BJ12)&lt;AN$194,0,10-(AN$195-LOG('Indicator Data'!BJ12))/(AN$195-AN$194)*10))),1))</f>
        <v>x</v>
      </c>
      <c r="AO9" s="73">
        <f>IF('Indicator Data'!BK12="No data","x",ROUND((IF(LOG('Indicator Data'!BK12)&gt;AO$195,10,IF(LOG('Indicator Data'!BK12)&lt;AO$194,0,10-(AO$195-LOG('Indicator Data'!BK12))/(AO$195-AO$194)*10))),1))</f>
        <v>5.4</v>
      </c>
      <c r="AP9" s="74">
        <f t="shared" si="16"/>
        <v>5.4</v>
      </c>
      <c r="AQ9" s="74">
        <f>IF('Indicator Data'!BL12=0,10,ROUND(IF(LOG('Indicator Data'!BL12)&gt;AQ$195,0,IF(LOG('Indicator Data'!BL12)&lt;AQ$194,10,(AQ$195-LOG('Indicator Data'!BL12))/(AQ$195-AQ$194)*10)),1))</f>
        <v>4.3</v>
      </c>
      <c r="AR9" s="74">
        <f>IF('Indicator Data'!BM12="No data","x",ROUND(IF('Indicator Data'!BM12&gt;AR$195,10,IF('Indicator Data'!BM12&lt;AR$194,0,10-(AR$195-'Indicator Data'!BM12)/(AR$195-AR$194)*10)),1))</f>
        <v>8</v>
      </c>
      <c r="AS9" s="76">
        <f t="shared" si="17"/>
        <v>5.9</v>
      </c>
      <c r="AT9" s="73">
        <f>IF('Indicator Data'!BN12="No data","x",ROUND(IF('Indicator Data'!BN12^2&gt;AT$195,0,IF('Indicator Data'!BN12^2&lt;AT$194,10,(AT$195-'Indicator Data'!BN12^2)/(AT$195-AT$194)*10)),1))</f>
        <v>0.1</v>
      </c>
      <c r="AU9" s="73">
        <f>IF('Indicator Data'!BO12="No data","x",ROUND(IF('Indicator Data'!BO12&gt;AU$195,0,IF('Indicator Data'!BO12&lt;AU$194,10,(AU$195-'Indicator Data'!BO12)/(AU$195-AU$194)*10)),1))</f>
        <v>4</v>
      </c>
      <c r="AV9" s="73">
        <f>IF('Indicator Data'!BP12="No data","x",ROUND(IF('Indicator Data'!BP12&gt;AV$195,0,IF('Indicator Data'!BP12&lt;AV$194,10,(AV$195-'Indicator Data'!BP12)/(AV$195-AV$194)*10)),1))</f>
        <v>3.6</v>
      </c>
      <c r="AW9" s="74">
        <f t="shared" si="18"/>
        <v>2.6</v>
      </c>
      <c r="AX9" s="74">
        <f>IF('Indicator Data'!BQ12="No data","x",ROUND(IF('Indicator Data'!BQ12&gt;AX$195,10,IF('Indicator Data'!BQ12&lt;AX$194,0,10-(AX$195-'Indicator Data'!BQ12)/(AX$195-AX$194)*10)),1))</f>
        <v>2.2999999999999998</v>
      </c>
      <c r="AY9" s="76">
        <f t="shared" si="19"/>
        <v>2.5</v>
      </c>
      <c r="AZ9" s="81">
        <f t="shared" si="20"/>
        <v>4.2</v>
      </c>
    </row>
    <row r="10" spans="1:52" s="4" customFormat="1" x14ac:dyDescent="0.3">
      <c r="A10" s="121" t="str">
        <f>'Indicator Data'!A13</f>
        <v>Australia</v>
      </c>
      <c r="B10" s="59" t="str">
        <f>'Indicator Data'!B13</f>
        <v>AUS</v>
      </c>
      <c r="C10" s="73">
        <f>ROUND(IF('Indicator Data'!AL13="No data",IF((0.1022*LN('Indicator Data'!CI13)-0.1711)&gt;C$195,0,IF((0.1022*LN('Indicator Data'!CI13)-0.1711)&lt;C$194,10,(C$195-(0.1022*LN('Indicator Data'!CI13)-0.1711))/(C$195-C$194)*10)),IF('Indicator Data'!AL13&gt;C$195,0,IF('Indicator Data'!AL13&lt;C$194,10,(C$195-'Indicator Data'!AL13)/(C$195-C$194)*10))),1)</f>
        <v>0</v>
      </c>
      <c r="D10" s="73" t="str">
        <f>IF('Indicator Data'!AM13="No data","x",ROUND((IF(LOG('Indicator Data'!AM13*1000)&gt;D$195,10,IF(LOG('Indicator Data'!AM13*1000)&lt;D$194,0,10-(D$195-LOG('Indicator Data'!AM13*1000))/(D$195-D$194)*10))),1))</f>
        <v>x</v>
      </c>
      <c r="E10" s="74">
        <f t="shared" si="4"/>
        <v>0</v>
      </c>
      <c r="F10" s="73">
        <f>IF('Indicator Data'!AZ13="No data","x",ROUND(IF('Indicator Data'!AZ13&gt;F$195,10,IF('Indicator Data'!AZ13&lt;F$194,0,10-(F$195-'Indicator Data'!AZ13)/(F$195-F$194)*10)),1))</f>
        <v>1.4</v>
      </c>
      <c r="G10" s="73">
        <f>IF('Indicator Data'!BA13="No data","x",ROUND(IF('Indicator Data'!BA13&gt;G$195,10,IF('Indicator Data'!BA13&lt;G$194,0,10-(G$195-'Indicator Data'!BA13)/(G$195-G$194)*10)),1))</f>
        <v>2.7</v>
      </c>
      <c r="H10" s="74">
        <f t="shared" si="5"/>
        <v>2.1</v>
      </c>
      <c r="I10" s="75">
        <f>SUM(IF('Indicator Data'!AN13=0,0,'Indicator Data'!AN13),SUM('Indicator Data'!AO13:AP13))</f>
        <v>-20.316739999999999</v>
      </c>
      <c r="J10" s="75">
        <f>I10/'Indicator Data'!CJ13*1000000</f>
        <v>-0.80611747714575921</v>
      </c>
      <c r="K10" s="73">
        <f t="shared" si="6"/>
        <v>0</v>
      </c>
      <c r="L10" s="73" t="str">
        <f>IF('Indicator Data'!AQ13="No data","x",ROUND(IF('Indicator Data'!AQ13&gt;L$195,10,IF('Indicator Data'!AQ13&lt;L$194,0,10-(L$195-'Indicator Data'!AQ13)/(L$195-L$194)*10)),1))</f>
        <v>x</v>
      </c>
      <c r="M10" s="73">
        <f>IF('Indicator Data'!AR13="No data","x",IF('Indicator Data'!AR13=0,0,ROUND(IF('Indicator Data'!AR13&gt;M$195,10,IF('Indicator Data'!AR13&lt;M$194,0,10-(M$195-'Indicator Data'!AR13)/(M$195-M$194)*10)),1)))</f>
        <v>0</v>
      </c>
      <c r="N10" s="74">
        <f t="shared" si="7"/>
        <v>0</v>
      </c>
      <c r="O10" s="76">
        <f t="shared" si="8"/>
        <v>0.5</v>
      </c>
      <c r="P10" s="87">
        <f>IF(AND('Indicator Data'!BE13="No data",'Indicator Data'!BF13="No data"),0,SUM('Indicator Data'!BE13:BG13)/1000)</f>
        <v>117.578</v>
      </c>
      <c r="Q10" s="73">
        <f t="shared" si="9"/>
        <v>6.9</v>
      </c>
      <c r="R10" s="77">
        <f>P10*1000/'Indicator Data'!CJ13</f>
        <v>4.6652012442864399E-3</v>
      </c>
      <c r="S10" s="73">
        <f t="shared" si="10"/>
        <v>4.7</v>
      </c>
      <c r="T10" s="78">
        <f t="shared" si="11"/>
        <v>5.8</v>
      </c>
      <c r="U10" s="73">
        <f>IF('Indicator Data'!AV13="No data","x",ROUND(IF('Indicator Data'!AV13&gt;U$195,10,IF('Indicator Data'!AV13&lt;U$194,0,10-(U$195-'Indicator Data'!AV13)/(U$195-U$194)*10)),1))</f>
        <v>0.2</v>
      </c>
      <c r="V10" s="73">
        <f>IF('Indicator Data'!AW13="No data","x",IF('Indicator Data'!AW13=0,0,ROUND(IF('Indicator Data'!AW13&gt;V$195,10,IF('Indicator Data'!AW13&lt;V$194,0,10-(V$195-'Indicator Data'!AW13)/(V$195-V$194)*10)),1)))</f>
        <v>0.3</v>
      </c>
      <c r="W10" s="73">
        <f t="shared" si="12"/>
        <v>0.25</v>
      </c>
      <c r="X10" s="73">
        <f>IF('Indicator Data'!AU13="No data","x",ROUND(IF('Indicator Data'!AU13&gt;X$195,10,IF('Indicator Data'!AU13&lt;X$194,0,10-(X$195-'Indicator Data'!AU13)/(X$195-X$194)*10)),1))</f>
        <v>0.1</v>
      </c>
      <c r="Y10" s="199" t="str">
        <f>IF('Indicator Data'!AX13="No data","x",ROUND(IF('Indicator Data'!AX13&gt;Y$195,10,IF('Indicator Data'!AX13&lt;Y$194,0,10-(Y$195-'Indicator Data'!AX13)/(Y$195-Y$194)*10)),1))</f>
        <v>x</v>
      </c>
      <c r="Z10" s="77">
        <f>IF('Indicator Data'!AY13="No data","x",IF(('Indicator Data'!AY13/'Indicator Data'!CJ13)&gt;1,1,IF('Indicator Data'!AY13&gt;'Indicator Data'!AY13,1,'Indicator Data'!AY13/'Indicator Data'!CJ13)))</f>
        <v>7.9843035804977151E-4</v>
      </c>
      <c r="AA10" s="199">
        <f t="shared" si="13"/>
        <v>0</v>
      </c>
      <c r="AB10" s="74">
        <f t="shared" si="0"/>
        <v>0.1</v>
      </c>
      <c r="AC10" s="73">
        <f>IF('Indicator Data'!AS13="No data","x",ROUND(IF('Indicator Data'!AS13&gt;AC$195,10,IF('Indicator Data'!AS13&lt;AC$194,0,10-(AC$195-'Indicator Data'!AS13)/(AC$195-AC$194)*10)),1))</f>
        <v>0.3</v>
      </c>
      <c r="AD10" s="73">
        <f>IF('Indicator Data'!AT13="No data","x",ROUND(IF('Indicator Data'!AT13&gt;AD$195,10,IF('Indicator Data'!AT13&lt;AD$194,0,10-(AD$195-'Indicator Data'!AT13)/(AD$195-AD$194)*10)),1))</f>
        <v>0</v>
      </c>
      <c r="AE10" s="74">
        <f t="shared" si="14"/>
        <v>0.2</v>
      </c>
      <c r="AF10" s="87">
        <f>('Indicator Data'!BD13+'Indicator Data'!BC13*0.5+'Indicator Data'!BB13*0.25)/1000</f>
        <v>32.495750000000001</v>
      </c>
      <c r="AG10" s="79">
        <f>AF10*1000/'Indicator Data'!CJ13</f>
        <v>1.2893501618842051E-3</v>
      </c>
      <c r="AH10" s="74">
        <f t="shared" si="15"/>
        <v>0.1</v>
      </c>
      <c r="AI10" s="73">
        <f>IF('Indicator Data'!BH13="No data","x",ROUND(IF('Indicator Data'!BH13&lt;$AI$194,10,IF('Indicator Data'!BH13&gt;$AI$195,0,($AI$195-'Indicator Data'!BH13)/($AI$195-$AI$194)*10)),1))</f>
        <v>2.4</v>
      </c>
      <c r="AJ10" s="73">
        <f>IF('Indicator Data'!BI13="No data","x",ROUND(IF('Indicator Data'!BI13&gt;$AJ$195,10,IF('Indicator Data'!BI13&lt;$AJ$194,0,10-($AJ$195-'Indicator Data'!BI13)/($AJ$195-$AJ$194)*10)),1))</f>
        <v>0</v>
      </c>
      <c r="AK10" s="74">
        <f t="shared" si="1"/>
        <v>1.2</v>
      </c>
      <c r="AL10" s="80">
        <f t="shared" si="2"/>
        <v>0.4</v>
      </c>
      <c r="AM10" s="81">
        <f t="shared" si="3"/>
        <v>3.6</v>
      </c>
      <c r="AN10" s="73">
        <f>IF('Indicator Data'!BJ13="No data","x",ROUND((IF(LOG('Indicator Data'!BJ13)&gt;AN$195,10,IF(LOG('Indicator Data'!BJ13)&lt;AN$194,0,10-(AN$195-LOG('Indicator Data'!BJ13))/(AN$195-AN$194)*10))),1))</f>
        <v>9.6999999999999993</v>
      </c>
      <c r="AO10" s="73">
        <f>IF('Indicator Data'!BK13="No data","x",ROUND((IF(LOG('Indicator Data'!BK13)&gt;AO$195,10,IF(LOG('Indicator Data'!BK13)&lt;AO$194,0,10-(AO$195-LOG('Indicator Data'!BK13))/(AO$195-AO$194)*10))),1))</f>
        <v>7.4</v>
      </c>
      <c r="AP10" s="74">
        <f t="shared" si="16"/>
        <v>8.6</v>
      </c>
      <c r="AQ10" s="74">
        <f>IF('Indicator Data'!BL13=0,10,ROUND(IF(LOG('Indicator Data'!BL13)&gt;AQ$195,0,IF(LOG('Indicator Data'!BL13)&lt;AQ$194,10,(AQ$195-LOG('Indicator Data'!BL13))/(AQ$195-AQ$194)*10)),1))</f>
        <v>3.5</v>
      </c>
      <c r="AR10" s="74">
        <f>IF('Indicator Data'!BM13="No data","x",ROUND(IF('Indicator Data'!BM13&gt;AR$195,10,IF('Indicator Data'!BM13&lt;AR$194,0,10-(AR$195-'Indicator Data'!BM13)/(AR$195-AR$194)*10)),1))</f>
        <v>10</v>
      </c>
      <c r="AS10" s="76">
        <f t="shared" si="17"/>
        <v>7.4</v>
      </c>
      <c r="AT10" s="73" t="str">
        <f>IF('Indicator Data'!BN13="No data","x",ROUND(IF('Indicator Data'!BN13^2&gt;AT$195,0,IF('Indicator Data'!BN13^2&lt;AT$194,10,(AT$195-'Indicator Data'!BN13^2)/(AT$195-AT$194)*10)),1))</f>
        <v>x</v>
      </c>
      <c r="AU10" s="73">
        <f>IF('Indicator Data'!BO13="No data","x",ROUND(IF('Indicator Data'!BO13&gt;AU$195,0,IF('Indicator Data'!BO13&lt;AU$194,10,(AU$195-'Indicator Data'!BO13)/(AU$195-AU$194)*10)),1))</f>
        <v>4.4000000000000004</v>
      </c>
      <c r="AV10" s="73">
        <f>IF('Indicator Data'!BP13="No data","x",ROUND(IF('Indicator Data'!BP13&gt;AV$195,0,IF('Indicator Data'!BP13&lt;AV$194,10,(AV$195-'Indicator Data'!BP13)/(AV$195-AV$194)*10)),1))</f>
        <v>1.3</v>
      </c>
      <c r="AW10" s="74">
        <f t="shared" si="18"/>
        <v>2.9</v>
      </c>
      <c r="AX10" s="74">
        <f>IF('Indicator Data'!BQ13="No data","x",ROUND(IF('Indicator Data'!BQ13&gt;AX$195,10,IF('Indicator Data'!BQ13&lt;AX$194,0,10-(AX$195-'Indicator Data'!BQ13)/(AX$195-AX$194)*10)),1))</f>
        <v>5.6</v>
      </c>
      <c r="AY10" s="76">
        <f t="shared" si="19"/>
        <v>4.3</v>
      </c>
      <c r="AZ10" s="81">
        <f t="shared" si="20"/>
        <v>5.9</v>
      </c>
    </row>
    <row r="11" spans="1:52" s="4" customFormat="1" x14ac:dyDescent="0.3">
      <c r="A11" s="121" t="str">
        <f>'Indicator Data'!A14</f>
        <v>Austria</v>
      </c>
      <c r="B11" s="59" t="str">
        <f>'Indicator Data'!B14</f>
        <v>AUT</v>
      </c>
      <c r="C11" s="73">
        <f>ROUND(IF('Indicator Data'!AL14="No data",IF((0.1022*LN('Indicator Data'!CI14)-0.1711)&gt;C$195,0,IF((0.1022*LN('Indicator Data'!CI14)-0.1711)&lt;C$194,10,(C$195-(0.1022*LN('Indicator Data'!CI14)-0.1711))/(C$195-C$194)*10)),IF('Indicator Data'!AL14&gt;C$195,0,IF('Indicator Data'!AL14&lt;C$194,10,(C$195-'Indicator Data'!AL14)/(C$195-C$194)*10))),1)</f>
        <v>0</v>
      </c>
      <c r="D11" s="73" t="str">
        <f>IF('Indicator Data'!AM14="No data","x",ROUND((IF(LOG('Indicator Data'!AM14*1000)&gt;D$195,10,IF(LOG('Indicator Data'!AM14*1000)&lt;D$194,0,10-(D$195-LOG('Indicator Data'!AM14*1000))/(D$195-D$194)*10))),1))</f>
        <v>x</v>
      </c>
      <c r="E11" s="74">
        <f t="shared" si="4"/>
        <v>0</v>
      </c>
      <c r="F11" s="73">
        <f>IF('Indicator Data'!AZ14="No data","x",ROUND(IF('Indicator Data'!AZ14&gt;F$195,10,IF('Indicator Data'!AZ14&lt;F$194,0,10-(F$195-'Indicator Data'!AZ14)/(F$195-F$194)*10)),1))</f>
        <v>1</v>
      </c>
      <c r="G11" s="73">
        <f>IF('Indicator Data'!BA14="No data","x",ROUND(IF('Indicator Data'!BA14&gt;G$195,10,IF('Indicator Data'!BA14&lt;G$194,0,10-(G$195-'Indicator Data'!BA14)/(G$195-G$194)*10)),1))</f>
        <v>1.4</v>
      </c>
      <c r="H11" s="74">
        <f t="shared" si="5"/>
        <v>1.2</v>
      </c>
      <c r="I11" s="75">
        <f>SUM(IF('Indicator Data'!AN14=0,0,'Indicator Data'!AN14),SUM('Indicator Data'!AO14:AP14))</f>
        <v>0</v>
      </c>
      <c r="J11" s="75">
        <f>I11/'Indicator Data'!CJ14*1000000</f>
        <v>0</v>
      </c>
      <c r="K11" s="73">
        <f t="shared" si="6"/>
        <v>0</v>
      </c>
      <c r="L11" s="73" t="str">
        <f>IF('Indicator Data'!AQ14="No data","x",ROUND(IF('Indicator Data'!AQ14&gt;L$195,10,IF('Indicator Data'!AQ14&lt;L$194,0,10-(L$195-'Indicator Data'!AQ14)/(L$195-L$194)*10)),1))</f>
        <v>x</v>
      </c>
      <c r="M11" s="73">
        <f>IF('Indicator Data'!AR14="No data","x",IF('Indicator Data'!AR14=0,0,ROUND(IF('Indicator Data'!AR14&gt;M$195,10,IF('Indicator Data'!AR14&lt;M$194,0,10-(M$195-'Indicator Data'!AR14)/(M$195-M$194)*10)),1)))</f>
        <v>0.2</v>
      </c>
      <c r="N11" s="74">
        <f t="shared" si="7"/>
        <v>0.1</v>
      </c>
      <c r="O11" s="76">
        <f t="shared" si="8"/>
        <v>0.3</v>
      </c>
      <c r="P11" s="87">
        <f>IF(AND('Indicator Data'!BE14="No data",'Indicator Data'!BF14="No data"),0,SUM('Indicator Data'!BE14:BG14)/1000)</f>
        <v>166.13300000000001</v>
      </c>
      <c r="Q11" s="73">
        <f t="shared" si="9"/>
        <v>7.4</v>
      </c>
      <c r="R11" s="77">
        <f>P11*1000/'Indicator Data'!CJ14</f>
        <v>1.855175839308694E-2</v>
      </c>
      <c r="S11" s="73">
        <f t="shared" si="10"/>
        <v>6.6</v>
      </c>
      <c r="T11" s="78">
        <f t="shared" si="11"/>
        <v>7</v>
      </c>
      <c r="U11" s="73" t="str">
        <f>IF('Indicator Data'!AV14="No data","x",ROUND(IF('Indicator Data'!AV14&gt;U$195,10,IF('Indicator Data'!AV14&lt;U$194,0,10-(U$195-'Indicator Data'!AV14)/(U$195-U$194)*10)),1))</f>
        <v>x</v>
      </c>
      <c r="V11" s="73">
        <f>IF('Indicator Data'!AW14="No data","x",IF('Indicator Data'!AW14=0,0,ROUND(IF('Indicator Data'!AW14&gt;V$195,10,IF('Indicator Data'!AW14&lt;V$194,0,10-(V$195-'Indicator Data'!AW14)/(V$195-V$194)*10)),1)))</f>
        <v>0.2</v>
      </c>
      <c r="W11" s="73">
        <f t="shared" si="12"/>
        <v>0.2</v>
      </c>
      <c r="X11" s="73">
        <f>IF('Indicator Data'!AU14="No data","x",ROUND(IF('Indicator Data'!AU14&gt;X$195,10,IF('Indicator Data'!AU14&lt;X$194,0,10-(X$195-'Indicator Data'!AU14)/(X$195-X$194)*10)),1))</f>
        <v>0.1</v>
      </c>
      <c r="Y11" s="199" t="str">
        <f>IF('Indicator Data'!AX14="No data","x",ROUND(IF('Indicator Data'!AX14&gt;Y$195,10,IF('Indicator Data'!AX14&lt;Y$194,0,10-(Y$195-'Indicator Data'!AX14)/(Y$195-Y$194)*10)),1))</f>
        <v>x</v>
      </c>
      <c r="Z11" s="77">
        <f>IF('Indicator Data'!AY14="No data","x",IF(('Indicator Data'!AY14/'Indicator Data'!CJ14)&gt;1,1,IF('Indicator Data'!AY14&gt;'Indicator Data'!AY14,1,'Indicator Data'!AY14/'Indicator Data'!CJ14)))</f>
        <v>1.5075195073024244E-5</v>
      </c>
      <c r="AA11" s="199">
        <f t="shared" si="13"/>
        <v>0</v>
      </c>
      <c r="AB11" s="74">
        <f t="shared" si="0"/>
        <v>0.1</v>
      </c>
      <c r="AC11" s="73">
        <f>IF('Indicator Data'!AS14="No data","x",ROUND(IF('Indicator Data'!AS14&gt;AC$195,10,IF('Indicator Data'!AS14&lt;AC$194,0,10-(AC$195-'Indicator Data'!AS14)/(AC$195-AC$194)*10)),1))</f>
        <v>0.3</v>
      </c>
      <c r="AD11" s="73" t="str">
        <f>IF('Indicator Data'!AT14="No data","x",ROUND(IF('Indicator Data'!AT14&gt;AD$195,10,IF('Indicator Data'!AT14&lt;AD$194,0,10-(AD$195-'Indicator Data'!AT14)/(AD$195-AD$194)*10)),1))</f>
        <v>x</v>
      </c>
      <c r="AE11" s="74">
        <f t="shared" si="14"/>
        <v>0.3</v>
      </c>
      <c r="AF11" s="87">
        <f>('Indicator Data'!BD14+'Indicator Data'!BC14*0.5+'Indicator Data'!BB14*0.25)/1000</f>
        <v>8.2500000000000004E-2</v>
      </c>
      <c r="AG11" s="79">
        <f>AF11*1000/'Indicator Data'!CJ14</f>
        <v>9.2126192112925948E-6</v>
      </c>
      <c r="AH11" s="74">
        <f t="shared" si="15"/>
        <v>0</v>
      </c>
      <c r="AI11" s="73">
        <f>IF('Indicator Data'!BH14="No data","x",ROUND(IF('Indicator Data'!BH14&lt;$AI$194,10,IF('Indicator Data'!BH14&gt;$AI$195,0,($AI$195-'Indicator Data'!BH14)/($AI$195-$AI$194)*10)),1))</f>
        <v>0.3</v>
      </c>
      <c r="AJ11" s="73">
        <f>IF('Indicator Data'!BI14="No data","x",ROUND(IF('Indicator Data'!BI14&gt;$AJ$195,10,IF('Indicator Data'!BI14&lt;$AJ$194,0,10-($AJ$195-'Indicator Data'!BI14)/($AJ$195-$AJ$194)*10)),1))</f>
        <v>0</v>
      </c>
      <c r="AK11" s="74">
        <f t="shared" si="1"/>
        <v>0.2</v>
      </c>
      <c r="AL11" s="80">
        <f t="shared" si="2"/>
        <v>0.2</v>
      </c>
      <c r="AM11" s="81">
        <f t="shared" si="3"/>
        <v>4.4000000000000004</v>
      </c>
      <c r="AN11" s="73">
        <f>IF('Indicator Data'!BJ14="No data","x",ROUND((IF(LOG('Indicator Data'!BJ14)&gt;AN$195,10,IF(LOG('Indicator Data'!BJ14)&lt;AN$194,0,10-(AN$195-LOG('Indicator Data'!BJ14))/(AN$195-AN$194)*10))),1))</f>
        <v>7.8</v>
      </c>
      <c r="AO11" s="73">
        <f>IF('Indicator Data'!BK14="No data","x",ROUND((IF(LOG('Indicator Data'!BK14)&gt;AO$195,10,IF(LOG('Indicator Data'!BK14)&lt;AO$194,0,10-(AO$195-LOG('Indicator Data'!BK14))/(AO$195-AO$194)*10))),1))</f>
        <v>8.6999999999999993</v>
      </c>
      <c r="AP11" s="74">
        <f t="shared" si="16"/>
        <v>8.3000000000000007</v>
      </c>
      <c r="AQ11" s="74">
        <f>IF('Indicator Data'!BL14=0,10,ROUND(IF(LOG('Indicator Data'!BL14)&gt;AQ$195,0,IF(LOG('Indicator Data'!BL14)&lt;AQ$194,10,(AQ$195-LOG('Indicator Data'!BL14))/(AQ$195-AQ$194)*10)),1))</f>
        <v>5.8</v>
      </c>
      <c r="AR11" s="74">
        <f>IF('Indicator Data'!BM14="No data","x",ROUND(IF('Indicator Data'!BM14&gt;AR$195,10,IF('Indicator Data'!BM14&lt;AR$194,0,10-(AR$195-'Indicator Data'!BM14)/(AR$195-AR$194)*10)),1))</f>
        <v>0</v>
      </c>
      <c r="AS11" s="76">
        <f t="shared" si="17"/>
        <v>4.7</v>
      </c>
      <c r="AT11" s="73" t="str">
        <f>IF('Indicator Data'!BN14="No data","x",ROUND(IF('Indicator Data'!BN14^2&gt;AT$195,0,IF('Indicator Data'!BN14^2&lt;AT$194,10,(AT$195-'Indicator Data'!BN14^2)/(AT$195-AT$194)*10)),1))</f>
        <v>x</v>
      </c>
      <c r="AU11" s="73">
        <f>IF('Indicator Data'!BO14="No data","x",ROUND(IF('Indicator Data'!BO14&gt;AU$195,0,IF('Indicator Data'!BO14&lt;AU$194,10,(AU$195-'Indicator Data'!BO14)/(AU$195-AU$194)*10)),1))</f>
        <v>3.9</v>
      </c>
      <c r="AV11" s="73">
        <f>IF('Indicator Data'!BP14="No data","x",ROUND(IF('Indicator Data'!BP14&gt;AV$195,0,IF('Indicator Data'!BP14&lt;AV$194,10,(AV$195-'Indicator Data'!BP14)/(AV$195-AV$194)*10)),1))</f>
        <v>1.2</v>
      </c>
      <c r="AW11" s="74">
        <f t="shared" si="18"/>
        <v>2.6</v>
      </c>
      <c r="AX11" s="74">
        <f>IF('Indicator Data'!BQ14="No data","x",ROUND(IF('Indicator Data'!BQ14&gt;AX$195,10,IF('Indicator Data'!BQ14&lt;AX$194,0,10-(AX$195-'Indicator Data'!BQ14)/(AX$195-AX$194)*10)),1))</f>
        <v>5.4</v>
      </c>
      <c r="AY11" s="76">
        <f t="shared" si="19"/>
        <v>4</v>
      </c>
      <c r="AZ11" s="81">
        <f t="shared" si="20"/>
        <v>4.4000000000000004</v>
      </c>
    </row>
    <row r="12" spans="1:52" s="4" customFormat="1" x14ac:dyDescent="0.3">
      <c r="A12" s="121" t="str">
        <f>'Indicator Data'!A15</f>
        <v>Azerbaijan</v>
      </c>
      <c r="B12" s="59" t="str">
        <f>'Indicator Data'!B15</f>
        <v>AZE</v>
      </c>
      <c r="C12" s="73">
        <f>ROUND(IF('Indicator Data'!AL15="No data",IF((0.1022*LN('Indicator Data'!CI15)-0.1711)&gt;C$195,0,IF((0.1022*LN('Indicator Data'!CI15)-0.1711)&lt;C$194,10,(C$195-(0.1022*LN('Indicator Data'!CI15)-0.1711))/(C$195-C$194)*10)),IF('Indicator Data'!AL15&gt;C$195,0,IF('Indicator Data'!AL15&lt;C$194,10,(C$195-'Indicator Data'!AL15)/(C$195-C$194)*10))),1)</f>
        <v>2.9</v>
      </c>
      <c r="D12" s="73" t="str">
        <f>IF('Indicator Data'!AM15="No data","x",ROUND((IF(LOG('Indicator Data'!AM15*1000)&gt;D$195,10,IF(LOG('Indicator Data'!AM15*1000)&lt;D$194,0,10-(D$195-LOG('Indicator Data'!AM15*1000))/(D$195-D$194)*10))),1))</f>
        <v>x</v>
      </c>
      <c r="E12" s="74">
        <f t="shared" si="4"/>
        <v>2.9</v>
      </c>
      <c r="F12" s="73">
        <f>IF('Indicator Data'!AZ15="No data","x",ROUND(IF('Indicator Data'!AZ15&gt;F$195,10,IF('Indicator Data'!AZ15&lt;F$194,0,10-(F$195-'Indicator Data'!AZ15)/(F$195-F$194)*10)),1))</f>
        <v>4.3</v>
      </c>
      <c r="G12" s="73">
        <f>IF('Indicator Data'!BA15="No data","x",ROUND(IF('Indicator Data'!BA15&gt;G$195,10,IF('Indicator Data'!BA15&lt;G$194,0,10-(G$195-'Indicator Data'!BA15)/(G$195-G$194)*10)),1))</f>
        <v>0.4</v>
      </c>
      <c r="H12" s="74">
        <f t="shared" si="5"/>
        <v>2.4</v>
      </c>
      <c r="I12" s="75">
        <f>SUM(IF('Indicator Data'!AN15=0,0,'Indicator Data'!AN15),SUM('Indicator Data'!AO15:AP15))</f>
        <v>182.38892000000001</v>
      </c>
      <c r="J12" s="75">
        <f>I12/'Indicator Data'!CJ15*1000000</f>
        <v>18.152271177169666</v>
      </c>
      <c r="K12" s="73">
        <f t="shared" si="6"/>
        <v>0.4</v>
      </c>
      <c r="L12" s="73">
        <f>IF('Indicator Data'!AQ15="No data","x",ROUND(IF('Indicator Data'!AQ15&gt;L$195,10,IF('Indicator Data'!AQ15&lt;L$194,0,10-(L$195-'Indicator Data'!AQ15)/(L$195-L$194)*10)),1))</f>
        <v>0.1</v>
      </c>
      <c r="M12" s="73">
        <f>IF('Indicator Data'!AR15="No data","x",IF('Indicator Data'!AR15=0,0,ROUND(IF('Indicator Data'!AR15&gt;M$195,10,IF('Indicator Data'!AR15&lt;M$194,0,10-(M$195-'Indicator Data'!AR15)/(M$195-M$194)*10)),1)))</f>
        <v>0.9</v>
      </c>
      <c r="N12" s="74">
        <f t="shared" si="7"/>
        <v>0.5</v>
      </c>
      <c r="O12" s="76">
        <f t="shared" si="8"/>
        <v>2.2000000000000002</v>
      </c>
      <c r="P12" s="87">
        <f>IF(AND('Indicator Data'!BE15="No data",'Indicator Data'!BF15="No data"),0,SUM('Indicator Data'!BE15:BG15)/1000)</f>
        <v>345.34</v>
      </c>
      <c r="Q12" s="73">
        <f t="shared" si="9"/>
        <v>8.5</v>
      </c>
      <c r="R12" s="77">
        <f>P12*1000/'Indicator Data'!CJ15</f>
        <v>3.4369989845456465E-2</v>
      </c>
      <c r="S12" s="73">
        <f t="shared" si="10"/>
        <v>7.6</v>
      </c>
      <c r="T12" s="78">
        <f t="shared" si="11"/>
        <v>8.1</v>
      </c>
      <c r="U12" s="73">
        <f>IF('Indicator Data'!AV15="No data","x",ROUND(IF('Indicator Data'!AV15&gt;U$195,10,IF('Indicator Data'!AV15&lt;U$194,0,10-(U$195-'Indicator Data'!AV15)/(U$195-U$194)*10)),1))</f>
        <v>0.2</v>
      </c>
      <c r="V12" s="73">
        <f>IF('Indicator Data'!AW15="No data","x",IF('Indicator Data'!AW15=0,0,ROUND(IF('Indicator Data'!AW15&gt;V$195,10,IF('Indicator Data'!AW15&lt;V$194,0,10-(V$195-'Indicator Data'!AW15)/(V$195-V$194)*10)),1)))</f>
        <v>0.4</v>
      </c>
      <c r="W12" s="73">
        <f t="shared" si="12"/>
        <v>0.30000000000000004</v>
      </c>
      <c r="X12" s="73">
        <f>IF('Indicator Data'!AU15="No data","x",ROUND(IF('Indicator Data'!AU15&gt;X$195,10,IF('Indicator Data'!AU15&lt;X$194,0,10-(X$195-'Indicator Data'!AU15)/(X$195-X$194)*10)),1))</f>
        <v>1.2</v>
      </c>
      <c r="Y12" s="199">
        <f>IF('Indicator Data'!AX15="No data","x",ROUND(IF('Indicator Data'!AX15&gt;Y$195,10,IF('Indicator Data'!AX15&lt;Y$194,0,10-(Y$195-'Indicator Data'!AX15)/(Y$195-Y$194)*10)),1))</f>
        <v>0</v>
      </c>
      <c r="Z12" s="77">
        <f>IF('Indicator Data'!AY15="No data","x",IF(('Indicator Data'!AY15/'Indicator Data'!CJ15)&gt;1,1,IF('Indicator Data'!AY15&gt;'Indicator Data'!AY15,1,'Indicator Data'!AY15/'Indicator Data'!CJ15)))</f>
        <v>0.16472514806594413</v>
      </c>
      <c r="AA12" s="199">
        <f t="shared" si="13"/>
        <v>1.8</v>
      </c>
      <c r="AB12" s="74">
        <f t="shared" si="0"/>
        <v>0.8</v>
      </c>
      <c r="AC12" s="73">
        <f>IF('Indicator Data'!AS15="No data","x",ROUND(IF('Indicator Data'!AS15&gt;AC$195,10,IF('Indicator Data'!AS15&lt;AC$194,0,10-(AC$195-'Indicator Data'!AS15)/(AC$195-AC$194)*10)),1))</f>
        <v>1.7</v>
      </c>
      <c r="AD12" s="73">
        <f>IF('Indicator Data'!AT15="No data","x",ROUND(IF('Indicator Data'!AT15&gt;AD$195,10,IF('Indicator Data'!AT15&lt;AD$194,0,10-(AD$195-'Indicator Data'!AT15)/(AD$195-AD$194)*10)),1))</f>
        <v>1.1000000000000001</v>
      </c>
      <c r="AE12" s="74">
        <f t="shared" si="14"/>
        <v>1.4</v>
      </c>
      <c r="AF12" s="87">
        <f>('Indicator Data'!BD15+'Indicator Data'!BC15*0.5+'Indicator Data'!BB15*0.25)/1000</f>
        <v>0</v>
      </c>
      <c r="AG12" s="79">
        <f>AF12*1000/'Indicator Data'!CJ15</f>
        <v>0</v>
      </c>
      <c r="AH12" s="74">
        <f t="shared" si="15"/>
        <v>0</v>
      </c>
      <c r="AI12" s="73">
        <f>IF('Indicator Data'!BH15="No data","x",ROUND(IF('Indicator Data'!BH15&lt;$AI$194,10,IF('Indicator Data'!BH15&gt;$AI$195,0,($AI$195-'Indicator Data'!BH15)/($AI$195-$AI$194)*10)),1))</f>
        <v>2.5</v>
      </c>
      <c r="AJ12" s="73">
        <f>IF('Indicator Data'!BI15="No data","x",ROUND(IF('Indicator Data'!BI15&gt;$AJ$195,10,IF('Indicator Data'!BI15&lt;$AJ$194,0,10-($AJ$195-'Indicator Data'!BI15)/($AJ$195-$AJ$194)*10)),1))</f>
        <v>0</v>
      </c>
      <c r="AK12" s="74">
        <f t="shared" si="1"/>
        <v>1.3</v>
      </c>
      <c r="AL12" s="80">
        <f t="shared" si="2"/>
        <v>0.9</v>
      </c>
      <c r="AM12" s="81">
        <f t="shared" si="3"/>
        <v>5.6</v>
      </c>
      <c r="AN12" s="73">
        <f>IF('Indicator Data'!BJ15="No data","x",ROUND((IF(LOG('Indicator Data'!BJ15)&gt;AN$195,10,IF(LOG('Indicator Data'!BJ15)&lt;AN$194,0,10-(AN$195-LOG('Indicator Data'!BJ15))/(AN$195-AN$194)*10))),1))</f>
        <v>5.9</v>
      </c>
      <c r="AO12" s="73">
        <f>IF('Indicator Data'!BK15="No data","x",ROUND((IF(LOG('Indicator Data'!BK15)&gt;AO$195,10,IF(LOG('Indicator Data'!BK15)&lt;AO$194,0,10-(AO$195-LOG('Indicator Data'!BK15))/(AO$195-AO$194)*10))),1))</f>
        <v>6</v>
      </c>
      <c r="AP12" s="74">
        <f t="shared" si="16"/>
        <v>6</v>
      </c>
      <c r="AQ12" s="74">
        <f>IF('Indicator Data'!BL15=0,10,ROUND(IF(LOG('Indicator Data'!BL15)&gt;AQ$195,0,IF(LOG('Indicator Data'!BL15)&lt;AQ$194,10,(AQ$195-LOG('Indicator Data'!BL15))/(AQ$195-AQ$194)*10)),1))</f>
        <v>5.5</v>
      </c>
      <c r="AR12" s="74">
        <f>IF('Indicator Data'!BM15="No data","x",ROUND(IF('Indicator Data'!BM15&gt;AR$195,10,IF('Indicator Data'!BM15&lt;AR$194,0,10-(AR$195-'Indicator Data'!BM15)/(AR$195-AR$194)*10)),1))</f>
        <v>6</v>
      </c>
      <c r="AS12" s="76">
        <f t="shared" si="17"/>
        <v>5.8</v>
      </c>
      <c r="AT12" s="73">
        <f>IF('Indicator Data'!BN15="No data","x",ROUND(IF('Indicator Data'!BN15^2&gt;AT$195,0,IF('Indicator Data'!BN15^2&lt;AT$194,10,(AT$195-'Indicator Data'!BN15^2)/(AT$195-AT$194)*10)),1))</f>
        <v>0</v>
      </c>
      <c r="AU12" s="73">
        <f>IF('Indicator Data'!BO15="No data","x",ROUND(IF('Indicator Data'!BO15&gt;AU$195,0,IF('Indicator Data'!BO15&lt;AU$194,10,(AU$195-'Indicator Data'!BO15)/(AU$195-AU$194)*10)),1))</f>
        <v>4.9000000000000004</v>
      </c>
      <c r="AV12" s="73">
        <f>IF('Indicator Data'!BP15="No data","x",ROUND(IF('Indicator Data'!BP15&gt;AV$195,0,IF('Indicator Data'!BP15&lt;AV$194,10,(AV$195-'Indicator Data'!BP15)/(AV$195-AV$194)*10)),1))</f>
        <v>2.1</v>
      </c>
      <c r="AW12" s="74">
        <f t="shared" si="18"/>
        <v>2.2999999999999998</v>
      </c>
      <c r="AX12" s="74">
        <f>IF('Indicator Data'!BQ15="No data","x",ROUND(IF('Indicator Data'!BQ15&gt;AX$195,10,IF('Indicator Data'!BQ15&lt;AX$194,0,10-(AX$195-'Indicator Data'!BQ15)/(AX$195-AX$194)*10)),1))</f>
        <v>9.1</v>
      </c>
      <c r="AY12" s="76">
        <f t="shared" si="19"/>
        <v>5.7</v>
      </c>
      <c r="AZ12" s="81">
        <f t="shared" si="20"/>
        <v>5.8</v>
      </c>
    </row>
    <row r="13" spans="1:52" s="4" customFormat="1" x14ac:dyDescent="0.3">
      <c r="A13" s="121" t="str">
        <f>'Indicator Data'!A16</f>
        <v>Bahamas</v>
      </c>
      <c r="B13" s="59" t="str">
        <f>'Indicator Data'!B16</f>
        <v>BHS</v>
      </c>
      <c r="C13" s="73">
        <f>ROUND(IF('Indicator Data'!AL16="No data",IF((0.1022*LN('Indicator Data'!CI16)-0.1711)&gt;C$195,0,IF((0.1022*LN('Indicator Data'!CI16)-0.1711)&lt;C$194,10,(C$195-(0.1022*LN('Indicator Data'!CI16)-0.1711))/(C$195-C$194)*10)),IF('Indicator Data'!AL16&gt;C$195,0,IF('Indicator Data'!AL16&lt;C$194,10,(C$195-'Indicator Data'!AL16)/(C$195-C$194)*10))),1)</f>
        <v>1.9</v>
      </c>
      <c r="D13" s="73" t="str">
        <f>IF('Indicator Data'!AM16="No data","x",ROUND((IF(LOG('Indicator Data'!AM16*1000)&gt;D$195,10,IF(LOG('Indicator Data'!AM16*1000)&lt;D$194,0,10-(D$195-LOG('Indicator Data'!AM16*1000))/(D$195-D$194)*10))),1))</f>
        <v>x</v>
      </c>
      <c r="E13" s="74">
        <f t="shared" si="4"/>
        <v>1.9</v>
      </c>
      <c r="F13" s="73">
        <f>IF('Indicator Data'!AZ16="No data","x",ROUND(IF('Indicator Data'!AZ16&gt;F$195,10,IF('Indicator Data'!AZ16&lt;F$194,0,10-(F$195-'Indicator Data'!AZ16)/(F$195-F$194)*10)),1))</f>
        <v>4.7</v>
      </c>
      <c r="G13" s="73" t="str">
        <f>IF('Indicator Data'!BA16="No data","x",ROUND(IF('Indicator Data'!BA16&gt;G$195,10,IF('Indicator Data'!BA16&lt;G$194,0,10-(G$195-'Indicator Data'!BA16)/(G$195-G$194)*10)),1))</f>
        <v>x</v>
      </c>
      <c r="H13" s="74">
        <f t="shared" si="5"/>
        <v>4.7</v>
      </c>
      <c r="I13" s="75">
        <f>SUM(IF('Indicator Data'!AN16=0,0,'Indicator Data'!AN16),SUM('Indicator Data'!AO16:AP16))</f>
        <v>341.49191999999999</v>
      </c>
      <c r="J13" s="75">
        <f>I13/'Indicator Data'!CJ16*1000000</f>
        <v>876.77585330409818</v>
      </c>
      <c r="K13" s="73">
        <f t="shared" si="6"/>
        <v>10</v>
      </c>
      <c r="L13" s="73" t="str">
        <f>IF('Indicator Data'!AQ16="No data","x",ROUND(IF('Indicator Data'!AQ16&gt;L$195,10,IF('Indicator Data'!AQ16&lt;L$194,0,10-(L$195-'Indicator Data'!AQ16)/(L$195-L$194)*10)),1))</f>
        <v>x</v>
      </c>
      <c r="M13" s="73" t="str">
        <f>IF('Indicator Data'!AR16="No data","x",IF('Indicator Data'!AR16=0,0,ROUND(IF('Indicator Data'!AR16&gt;M$195,10,IF('Indicator Data'!AR16&lt;M$194,0,10-(M$195-'Indicator Data'!AR16)/(M$195-M$194)*10)),1)))</f>
        <v>x</v>
      </c>
      <c r="N13" s="74">
        <f t="shared" si="7"/>
        <v>10</v>
      </c>
      <c r="O13" s="76">
        <f t="shared" si="8"/>
        <v>4.5999999999999996</v>
      </c>
      <c r="P13" s="87">
        <f>IF(AND('Indicator Data'!BE16="No data",'Indicator Data'!BF16="No data"),0,SUM('Indicator Data'!BE16:BG16)/1000)</f>
        <v>4.2000000000000003E-2</v>
      </c>
      <c r="Q13" s="73">
        <f t="shared" si="9"/>
        <v>0</v>
      </c>
      <c r="R13" s="77">
        <f>P13*1000/'Indicator Data'!CJ16</f>
        <v>1.0783442793835978E-4</v>
      </c>
      <c r="S13" s="73">
        <f t="shared" si="10"/>
        <v>1.8</v>
      </c>
      <c r="T13" s="78">
        <f t="shared" si="11"/>
        <v>0.9</v>
      </c>
      <c r="U13" s="73">
        <f>IF('Indicator Data'!AV16="No data","x",ROUND(IF('Indicator Data'!AV16&gt;U$195,10,IF('Indicator Data'!AV16&lt;U$194,0,10-(U$195-'Indicator Data'!AV16)/(U$195-U$194)*10)),1))</f>
        <v>6.6</v>
      </c>
      <c r="V13" s="73">
        <f>IF('Indicator Data'!AW16="No data","x",IF('Indicator Data'!AW16=0,0,ROUND(IF('Indicator Data'!AW16&gt;V$195,10,IF('Indicator Data'!AW16&lt;V$194,0,10-(V$195-'Indicator Data'!AW16)/(V$195-V$194)*10)),1)))</f>
        <v>2.2000000000000002</v>
      </c>
      <c r="W13" s="73">
        <f t="shared" si="12"/>
        <v>4.4000000000000004</v>
      </c>
      <c r="X13" s="73">
        <f>IF('Indicator Data'!AU16="No data","x",ROUND(IF('Indicator Data'!AU16&gt;X$195,10,IF('Indicator Data'!AU16&lt;X$194,0,10-(X$195-'Indicator Data'!AU16)/(X$195-X$194)*10)),1))</f>
        <v>0.3</v>
      </c>
      <c r="Y13" s="199" t="str">
        <f>IF('Indicator Data'!AX16="No data","x",ROUND(IF('Indicator Data'!AX16&gt;Y$195,10,IF('Indicator Data'!AX16&lt;Y$194,0,10-(Y$195-'Indicator Data'!AX16)/(Y$195-Y$194)*10)),1))</f>
        <v>x</v>
      </c>
      <c r="Z13" s="77">
        <f>IF('Indicator Data'!AY16="No data","x",IF(('Indicator Data'!AY16/'Indicator Data'!CJ16)&gt;1,1,IF('Indicator Data'!AY16&gt;'Indicator Data'!AY16,1,'Indicator Data'!AY16/'Indicator Data'!CJ16)))</f>
        <v>1.0115896335169941E-2</v>
      </c>
      <c r="AA13" s="199">
        <f t="shared" si="13"/>
        <v>0.1</v>
      </c>
      <c r="AB13" s="74">
        <f t="shared" si="0"/>
        <v>1.6</v>
      </c>
      <c r="AC13" s="73">
        <f>IF('Indicator Data'!AS16="No data","x",ROUND(IF('Indicator Data'!AS16&gt;AC$195,10,IF('Indicator Data'!AS16&lt;AC$194,0,10-(AC$195-'Indicator Data'!AS16)/(AC$195-AC$194)*10)),1))</f>
        <v>0.8</v>
      </c>
      <c r="AD13" s="73" t="str">
        <f>IF('Indicator Data'!AT16="No data","x",ROUND(IF('Indicator Data'!AT16&gt;AD$195,10,IF('Indicator Data'!AT16&lt;AD$194,0,10-(AD$195-'Indicator Data'!AT16)/(AD$195-AD$194)*10)),1))</f>
        <v>x</v>
      </c>
      <c r="AE13" s="74">
        <f t="shared" si="14"/>
        <v>0.8</v>
      </c>
      <c r="AF13" s="87">
        <f>('Indicator Data'!BD16+'Indicator Data'!BC16*0.5+'Indicator Data'!BB16*0.25)/1000</f>
        <v>15</v>
      </c>
      <c r="AG13" s="79">
        <f>AF13*1000/'Indicator Data'!CJ16</f>
        <v>3.8512295692271353E-2</v>
      </c>
      <c r="AH13" s="74">
        <f t="shared" si="15"/>
        <v>3.9</v>
      </c>
      <c r="AI13" s="73">
        <f>IF('Indicator Data'!BH16="No data","x",ROUND(IF('Indicator Data'!BH16&lt;$AI$194,10,IF('Indicator Data'!BH16&gt;$AI$195,0,($AI$195-'Indicator Data'!BH16)/($AI$195-$AI$194)*10)),1))</f>
        <v>4.8</v>
      </c>
      <c r="AJ13" s="73">
        <f>IF('Indicator Data'!BI16="No data","x",ROUND(IF('Indicator Data'!BI16&gt;$AJ$195,10,IF('Indicator Data'!BI16&lt;$AJ$194,0,10-($AJ$195-'Indicator Data'!BI16)/($AJ$195-$AJ$194)*10)),1))</f>
        <v>4.4000000000000004</v>
      </c>
      <c r="AK13" s="74">
        <f t="shared" si="1"/>
        <v>4.5999999999999996</v>
      </c>
      <c r="AL13" s="80">
        <f t="shared" si="2"/>
        <v>2.9</v>
      </c>
      <c r="AM13" s="81">
        <f t="shared" si="3"/>
        <v>2</v>
      </c>
      <c r="AN13" s="73">
        <f>IF('Indicator Data'!BJ16="No data","x",ROUND((IF(LOG('Indicator Data'!BJ16)&gt;AN$195,10,IF(LOG('Indicator Data'!BJ16)&lt;AN$194,0,10-(AN$195-LOG('Indicator Data'!BJ16))/(AN$195-AN$194)*10))),1))</f>
        <v>5.2</v>
      </c>
      <c r="AO13" s="73">
        <f>IF('Indicator Data'!BK16="No data","x",ROUND((IF(LOG('Indicator Data'!BK16)&gt;AO$195,10,IF(LOG('Indicator Data'!BK16)&lt;AO$194,0,10-(AO$195-LOG('Indicator Data'!BK16))/(AO$195-AO$194)*10))),1))</f>
        <v>5.4</v>
      </c>
      <c r="AP13" s="74">
        <f t="shared" si="16"/>
        <v>5.3</v>
      </c>
      <c r="AQ13" s="74">
        <f>IF('Indicator Data'!BL16=0,10,ROUND(IF(LOG('Indicator Data'!BL16)&gt;AQ$195,0,IF(LOG('Indicator Data'!BL16)&lt;AQ$194,10,(AQ$195-LOG('Indicator Data'!BL16))/(AQ$195-AQ$194)*10)),1))</f>
        <v>3.5</v>
      </c>
      <c r="AR13" s="74">
        <f>IF('Indicator Data'!BM16="No data","x",ROUND(IF('Indicator Data'!BM16&gt;AR$195,10,IF('Indicator Data'!BM16&lt;AR$194,0,10-(AR$195-'Indicator Data'!BM16)/(AR$195-AR$194)*10)),1))</f>
        <v>4</v>
      </c>
      <c r="AS13" s="76">
        <f t="shared" si="17"/>
        <v>4.3</v>
      </c>
      <c r="AT13" s="73" t="str">
        <f>IF('Indicator Data'!BN16="No data","x",ROUND(IF('Indicator Data'!BN16^2&gt;AT$195,0,IF('Indicator Data'!BN16^2&lt;AT$194,10,(AT$195-'Indicator Data'!BN16^2)/(AT$195-AT$194)*10)),1))</f>
        <v>x</v>
      </c>
      <c r="AU13" s="73">
        <f>IF('Indicator Data'!BO16="No data","x",ROUND(IF('Indicator Data'!BO16&gt;AU$195,0,IF('Indicator Data'!BO16&lt;AU$194,10,(AU$195-'Indicator Data'!BO16)/(AU$195-AU$194)*10)),1))</f>
        <v>5.2</v>
      </c>
      <c r="AV13" s="73">
        <f>IF('Indicator Data'!BP16="No data","x",ROUND(IF('Indicator Data'!BP16&gt;AV$195,0,IF('Indicator Data'!BP16&lt;AV$194,10,(AV$195-'Indicator Data'!BP16)/(AV$195-AV$194)*10)),1))</f>
        <v>2</v>
      </c>
      <c r="AW13" s="74">
        <f t="shared" si="18"/>
        <v>3.6</v>
      </c>
      <c r="AX13" s="74" t="str">
        <f>IF('Indicator Data'!BQ16="No data","x",ROUND(IF('Indicator Data'!BQ16&gt;AX$195,10,IF('Indicator Data'!BQ16&lt;AX$194,0,10-(AX$195-'Indicator Data'!BQ16)/(AX$195-AX$194)*10)),1))</f>
        <v>x</v>
      </c>
      <c r="AY13" s="76">
        <f t="shared" si="19"/>
        <v>3.6</v>
      </c>
      <c r="AZ13" s="81">
        <f t="shared" si="20"/>
        <v>4</v>
      </c>
    </row>
    <row r="14" spans="1:52" s="4" customFormat="1" x14ac:dyDescent="0.3">
      <c r="A14" s="121" t="str">
        <f>'Indicator Data'!A17</f>
        <v>Bahrain</v>
      </c>
      <c r="B14" s="59" t="str">
        <f>'Indicator Data'!B17</f>
        <v>BHR</v>
      </c>
      <c r="C14" s="73">
        <f>ROUND(IF('Indicator Data'!AL17="No data",IF((0.1022*LN('Indicator Data'!CI17)-0.1711)&gt;C$195,0,IF((0.1022*LN('Indicator Data'!CI17)-0.1711)&lt;C$194,10,(C$195-(0.1022*LN('Indicator Data'!CI17)-0.1711))/(C$195-C$194)*10)),IF('Indicator Data'!AL17&gt;C$195,0,IF('Indicator Data'!AL17&lt;C$194,10,(C$195-'Indicator Data'!AL17)/(C$195-C$194)*10))),1)</f>
        <v>1.2</v>
      </c>
      <c r="D14" s="73" t="str">
        <f>IF('Indicator Data'!AM17="No data","x",ROUND((IF(LOG('Indicator Data'!AM17*1000)&gt;D$195,10,IF(LOG('Indicator Data'!AM17*1000)&lt;D$194,0,10-(D$195-LOG('Indicator Data'!AM17*1000))/(D$195-D$194)*10))),1))</f>
        <v>x</v>
      </c>
      <c r="E14" s="74">
        <f t="shared" si="4"/>
        <v>1.2</v>
      </c>
      <c r="F14" s="73">
        <f>IF('Indicator Data'!AZ17="No data","x",ROUND(IF('Indicator Data'!AZ17&gt;F$195,10,IF('Indicator Data'!AZ17&lt;F$194,0,10-(F$195-'Indicator Data'!AZ17)/(F$195-F$194)*10)),1))</f>
        <v>2.8</v>
      </c>
      <c r="G14" s="73" t="str">
        <f>IF('Indicator Data'!BA17="No data","x",ROUND(IF('Indicator Data'!BA17&gt;G$195,10,IF('Indicator Data'!BA17&lt;G$194,0,10-(G$195-'Indicator Data'!BA17)/(G$195-G$194)*10)),1))</f>
        <v>x</v>
      </c>
      <c r="H14" s="74">
        <f t="shared" si="5"/>
        <v>2.8</v>
      </c>
      <c r="I14" s="75">
        <f>SUM(IF('Indicator Data'!AN17=0,0,'Indicator Data'!AN17),SUM('Indicator Data'!AO17:AP17))</f>
        <v>0</v>
      </c>
      <c r="J14" s="75">
        <f>I14/'Indicator Data'!CJ17*1000000</f>
        <v>0</v>
      </c>
      <c r="K14" s="73">
        <f t="shared" si="6"/>
        <v>0</v>
      </c>
      <c r="L14" s="73" t="str">
        <f>IF('Indicator Data'!AQ17="No data","x",ROUND(IF('Indicator Data'!AQ17&gt;L$195,10,IF('Indicator Data'!AQ17&lt;L$194,0,10-(L$195-'Indicator Data'!AQ17)/(L$195-L$194)*10)),1))</f>
        <v>x</v>
      </c>
      <c r="M14" s="73" t="str">
        <f>IF('Indicator Data'!AR17="No data","x",IF('Indicator Data'!AR17=0,0,ROUND(IF('Indicator Data'!AR17&gt;M$195,10,IF('Indicator Data'!AR17&lt;M$194,0,10-(M$195-'Indicator Data'!AR17)/(M$195-M$194)*10)),1)))</f>
        <v>x</v>
      </c>
      <c r="N14" s="74">
        <f t="shared" si="7"/>
        <v>0</v>
      </c>
      <c r="O14" s="76">
        <f t="shared" si="8"/>
        <v>1.3</v>
      </c>
      <c r="P14" s="87">
        <f>IF(AND('Indicator Data'!BE17="No data",'Indicator Data'!BF17="No data"),0,SUM('Indicator Data'!BE17:BG17)/1000)</f>
        <v>0.31900000000000001</v>
      </c>
      <c r="Q14" s="73">
        <f t="shared" si="9"/>
        <v>0</v>
      </c>
      <c r="R14" s="77">
        <f>P14*1000/'Indicator Data'!CJ17</f>
        <v>1.9437423682215792E-4</v>
      </c>
      <c r="S14" s="73">
        <f t="shared" si="10"/>
        <v>2.1</v>
      </c>
      <c r="T14" s="78">
        <f t="shared" si="11"/>
        <v>1.1000000000000001</v>
      </c>
      <c r="U14" s="73">
        <f>IF('Indicator Data'!AV17="No data","x",ROUND(IF('Indicator Data'!AV17&gt;U$195,10,IF('Indicator Data'!AV17&lt;U$194,0,10-(U$195-'Indicator Data'!AV17)/(U$195-U$194)*10)),1))</f>
        <v>0.2</v>
      </c>
      <c r="V14" s="73">
        <f>IF('Indicator Data'!AW17="No data","x",IF('Indicator Data'!AW17=0,0,ROUND(IF('Indicator Data'!AW17&gt;V$195,10,IF('Indicator Data'!AW17&lt;V$194,0,10-(V$195-'Indicator Data'!AW17)/(V$195-V$194)*10)),1)))</f>
        <v>0.2</v>
      </c>
      <c r="W14" s="73">
        <f t="shared" si="12"/>
        <v>0.2</v>
      </c>
      <c r="X14" s="73">
        <f>IF('Indicator Data'!AU17="No data","x",ROUND(IF('Indicator Data'!AU17&gt;X$195,10,IF('Indicator Data'!AU17&lt;X$194,0,10-(X$195-'Indicator Data'!AU17)/(X$195-X$194)*10)),1))</f>
        <v>0.2</v>
      </c>
      <c r="Y14" s="199" t="str">
        <f>IF('Indicator Data'!AX17="No data","x",ROUND(IF('Indicator Data'!AX17&gt;Y$195,10,IF('Indicator Data'!AX17&lt;Y$194,0,10-(Y$195-'Indicator Data'!AX17)/(Y$195-Y$194)*10)),1))</f>
        <v>x</v>
      </c>
      <c r="Z14" s="77">
        <f>IF('Indicator Data'!AY17="No data","x",IF(('Indicator Data'!AY17/'Indicator Data'!CJ17)&gt;1,1,IF('Indicator Data'!AY17&gt;'Indicator Data'!AY17,1,'Indicator Data'!AY17/'Indicator Data'!CJ17)))</f>
        <v>1.2186472528034979E-6</v>
      </c>
      <c r="AA14" s="199">
        <f t="shared" si="13"/>
        <v>0</v>
      </c>
      <c r="AB14" s="74">
        <f t="shared" si="0"/>
        <v>0.1</v>
      </c>
      <c r="AC14" s="73">
        <f>IF('Indicator Data'!AS17="No data","x",ROUND(IF('Indicator Data'!AS17&gt;AC$195,10,IF('Indicator Data'!AS17&lt;AC$194,0,10-(AC$195-'Indicator Data'!AS17)/(AC$195-AC$194)*10)),1))</f>
        <v>0.5</v>
      </c>
      <c r="AD14" s="73" t="str">
        <f>IF('Indicator Data'!AT17="No data","x",ROUND(IF('Indicator Data'!AT17&gt;AD$195,10,IF('Indicator Data'!AT17&lt;AD$194,0,10-(AD$195-'Indicator Data'!AT17)/(AD$195-AD$194)*10)),1))</f>
        <v>x</v>
      </c>
      <c r="AE14" s="74">
        <f t="shared" si="14"/>
        <v>0.5</v>
      </c>
      <c r="AF14" s="87">
        <f>('Indicator Data'!BD17+'Indicator Data'!BC17*0.5+'Indicator Data'!BB17*0.25)/1000</f>
        <v>0</v>
      </c>
      <c r="AG14" s="79">
        <f>AF14*1000/'Indicator Data'!CJ17</f>
        <v>0</v>
      </c>
      <c r="AH14" s="74">
        <f t="shared" si="15"/>
        <v>0</v>
      </c>
      <c r="AI14" s="73">
        <f>IF('Indicator Data'!BH17="No data","x",ROUND(IF('Indicator Data'!BH17&lt;$AI$194,10,IF('Indicator Data'!BH17&gt;$AI$195,0,($AI$195-'Indicator Data'!BH17)/($AI$195-$AI$194)*10)),1))</f>
        <v>2.7</v>
      </c>
      <c r="AJ14" s="73">
        <f>IF('Indicator Data'!BI17="No data","x",ROUND(IF('Indicator Data'!BI17&gt;$AJ$195,10,IF('Indicator Data'!BI17&lt;$AJ$194,0,10-($AJ$195-'Indicator Data'!BI17)/($AJ$195-$AJ$194)*10)),1))</f>
        <v>0.7</v>
      </c>
      <c r="AK14" s="74">
        <f t="shared" si="1"/>
        <v>1.7</v>
      </c>
      <c r="AL14" s="80">
        <f t="shared" si="2"/>
        <v>0.6</v>
      </c>
      <c r="AM14" s="81">
        <f t="shared" si="3"/>
        <v>0.9</v>
      </c>
      <c r="AN14" s="73">
        <f>IF('Indicator Data'!BJ17="No data","x",ROUND((IF(LOG('Indicator Data'!BJ17)&gt;AN$195,10,IF(LOG('Indicator Data'!BJ17)&lt;AN$194,0,10-(AN$195-LOG('Indicator Data'!BJ17))/(AN$195-AN$194)*10))),1))</f>
        <v>6.9</v>
      </c>
      <c r="AO14" s="73">
        <f>IF('Indicator Data'!BK17="No data","x",ROUND((IF(LOG('Indicator Data'!BK17)&gt;AO$195,10,IF(LOG('Indicator Data'!BK17)&lt;AO$194,0,10-(AO$195-LOG('Indicator Data'!BK17))/(AO$195-AO$194)*10))),1))</f>
        <v>7.6</v>
      </c>
      <c r="AP14" s="74">
        <f t="shared" si="16"/>
        <v>7.3</v>
      </c>
      <c r="AQ14" s="74">
        <f>IF('Indicator Data'!BL17=0,10,ROUND(IF(LOG('Indicator Data'!BL17)&gt;AQ$195,0,IF(LOG('Indicator Data'!BL17)&lt;AQ$194,10,(AQ$195-LOG('Indicator Data'!BL17))/(AQ$195-AQ$194)*10)),1))</f>
        <v>8</v>
      </c>
      <c r="AR14" s="74">
        <f>IF('Indicator Data'!BM17="No data","x",ROUND(IF('Indicator Data'!BM17&gt;AR$195,10,IF('Indicator Data'!BM17&lt;AR$194,0,10-(AR$195-'Indicator Data'!BM17)/(AR$195-AR$194)*10)),1))</f>
        <v>10</v>
      </c>
      <c r="AS14" s="76">
        <f t="shared" si="17"/>
        <v>8.4</v>
      </c>
      <c r="AT14" s="73">
        <f>IF('Indicator Data'!BN17="No data","x",ROUND(IF('Indicator Data'!BN17^2&gt;AT$195,0,IF('Indicator Data'!BN17^2&lt;AT$194,10,(AT$195-'Indicator Data'!BN17^2)/(AT$195-AT$194)*10)),1))</f>
        <v>0.6</v>
      </c>
      <c r="AU14" s="73">
        <f>IF('Indicator Data'!BO17="No data","x",ROUND(IF('Indicator Data'!BO17&gt;AU$195,0,IF('Indicator Data'!BO17&lt;AU$194,10,(AU$195-'Indicator Data'!BO17)/(AU$195-AU$194)*10)),1))</f>
        <v>3.4</v>
      </c>
      <c r="AV14" s="73">
        <f>IF('Indicator Data'!BP17="No data","x",ROUND(IF('Indicator Data'!BP17&gt;AV$195,0,IF('Indicator Data'!BP17&lt;AV$194,10,(AV$195-'Indicator Data'!BP17)/(AV$195-AV$194)*10)),1))</f>
        <v>0.4</v>
      </c>
      <c r="AW14" s="74">
        <f t="shared" si="18"/>
        <v>1.5</v>
      </c>
      <c r="AX14" s="74" t="str">
        <f>IF('Indicator Data'!BQ17="No data","x",ROUND(IF('Indicator Data'!BQ17&gt;AX$195,10,IF('Indicator Data'!BQ17&lt;AX$194,0,10-(AX$195-'Indicator Data'!BQ17)/(AX$195-AX$194)*10)),1))</f>
        <v>x</v>
      </c>
      <c r="AY14" s="76">
        <f t="shared" si="19"/>
        <v>1.5</v>
      </c>
      <c r="AZ14" s="81">
        <f t="shared" si="20"/>
        <v>5</v>
      </c>
    </row>
    <row r="15" spans="1:52" s="4" customFormat="1" x14ac:dyDescent="0.3">
      <c r="A15" s="121" t="str">
        <f>'Indicator Data'!A18</f>
        <v>Bangladesh</v>
      </c>
      <c r="B15" s="59" t="str">
        <f>'Indicator Data'!B18</f>
        <v>BGD</v>
      </c>
      <c r="C15" s="73">
        <f>ROUND(IF('Indicator Data'!AL18="No data",IF((0.1022*LN('Indicator Data'!CI18)-0.1711)&gt;C$195,0,IF((0.1022*LN('Indicator Data'!CI18)-0.1711)&lt;C$194,10,(C$195-(0.1022*LN('Indicator Data'!CI18)-0.1711))/(C$195-C$194)*10)),IF('Indicator Data'!AL18&gt;C$195,0,IF('Indicator Data'!AL18&lt;C$194,10,(C$195-'Indicator Data'!AL18)/(C$195-C$194)*10))),1)</f>
        <v>5.7</v>
      </c>
      <c r="D15" s="73">
        <f>IF('Indicator Data'!AM18="No data","x",ROUND((IF(LOG('Indicator Data'!AM18*1000)&gt;D$195,10,IF(LOG('Indicator Data'!AM18*1000)&lt;D$194,0,10-(D$195-LOG('Indicator Data'!AM18*1000))/(D$195-D$194)*10))),1))</f>
        <v>8.5</v>
      </c>
      <c r="E15" s="74">
        <f t="shared" si="4"/>
        <v>7.4</v>
      </c>
      <c r="F15" s="73">
        <f>IF('Indicator Data'!AZ18="No data","x",ROUND(IF('Indicator Data'!AZ18&gt;F$195,10,IF('Indicator Data'!AZ18&lt;F$194,0,10-(F$195-'Indicator Data'!AZ18)/(F$195-F$194)*10)),1))</f>
        <v>7.1</v>
      </c>
      <c r="G15" s="73">
        <f>IF('Indicator Data'!BA18="No data","x",ROUND(IF('Indicator Data'!BA18&gt;G$195,10,IF('Indicator Data'!BA18&lt;G$194,0,10-(G$195-'Indicator Data'!BA18)/(G$195-G$194)*10)),1))</f>
        <v>1.9</v>
      </c>
      <c r="H15" s="74">
        <f t="shared" si="5"/>
        <v>4.5</v>
      </c>
      <c r="I15" s="75">
        <f>SUM(IF('Indicator Data'!AN18=0,0,'Indicator Data'!AN18),SUM('Indicator Data'!AO18:AP18))</f>
        <v>22567.42195</v>
      </c>
      <c r="J15" s="75">
        <f>I15/'Indicator Data'!CJ18*1000000</f>
        <v>138.4112336693729</v>
      </c>
      <c r="K15" s="73">
        <f t="shared" si="6"/>
        <v>2.8</v>
      </c>
      <c r="L15" s="73">
        <f>IF('Indicator Data'!AQ18="No data","x",ROUND(IF('Indicator Data'!AQ18&gt;L$195,10,IF('Indicator Data'!AQ18&lt;L$194,0,10-(L$195-'Indicator Data'!AQ18)/(L$195-L$194)*10)),1))</f>
        <v>0.7</v>
      </c>
      <c r="M15" s="73">
        <f>IF('Indicator Data'!AR18="No data","x",IF('Indicator Data'!AR18=0,0,ROUND(IF('Indicator Data'!AR18&gt;M$195,10,IF('Indicator Data'!AR18&lt;M$194,0,10-(M$195-'Indicator Data'!AR18)/(M$195-M$194)*10)),1)))</f>
        <v>1.9</v>
      </c>
      <c r="N15" s="74">
        <f t="shared" si="7"/>
        <v>1.8</v>
      </c>
      <c r="O15" s="76">
        <f t="shared" si="8"/>
        <v>5.3</v>
      </c>
      <c r="P15" s="87">
        <f>IF(AND('Indicator Data'!BE18="No data",'Indicator Data'!BF18="No data"),0,SUM('Indicator Data'!BE18:BG18)/1000)</f>
        <v>1285.2159999999999</v>
      </c>
      <c r="Q15" s="73">
        <f t="shared" si="9"/>
        <v>10</v>
      </c>
      <c r="R15" s="77">
        <f>P15*1000/'Indicator Data'!CJ18</f>
        <v>7.8825278530149853E-3</v>
      </c>
      <c r="S15" s="73">
        <f t="shared" si="10"/>
        <v>5.3</v>
      </c>
      <c r="T15" s="78">
        <f t="shared" si="11"/>
        <v>7.7</v>
      </c>
      <c r="U15" s="73">
        <f>IF('Indicator Data'!AV18="No data","x",ROUND(IF('Indicator Data'!AV18&gt;U$195,10,IF('Indicator Data'!AV18&lt;U$194,0,10-(U$195-'Indicator Data'!AV18)/(U$195-U$194)*10)),1))</f>
        <v>0.2</v>
      </c>
      <c r="V15" s="73">
        <f>IF('Indicator Data'!AW18="No data","x",IF('Indicator Data'!AW18=0,0,ROUND(IF('Indicator Data'!AW18&gt;V$195,10,IF('Indicator Data'!AW18&lt;V$194,0,10-(V$195-'Indicator Data'!AW18)/(V$195-V$194)*10)),1)))</f>
        <v>0.1</v>
      </c>
      <c r="W15" s="73">
        <f t="shared" si="12"/>
        <v>0.15000000000000002</v>
      </c>
      <c r="X15" s="73">
        <f>IF('Indicator Data'!AU18="No data","x",ROUND(IF('Indicator Data'!AU18&gt;X$195,10,IF('Indicator Data'!AU18&lt;X$194,0,10-(X$195-'Indicator Data'!AU18)/(X$195-X$194)*10)),1))</f>
        <v>4</v>
      </c>
      <c r="Y15" s="199">
        <f>IF('Indicator Data'!AX18="No data","x",ROUND(IF('Indicator Data'!AX18&gt;Y$195,10,IF('Indicator Data'!AX18&lt;Y$194,0,10-(Y$195-'Indicator Data'!AX18)/(Y$195-Y$194)*10)),1))</f>
        <v>0</v>
      </c>
      <c r="Z15" s="77">
        <f>IF('Indicator Data'!AY18="No data","x",IF(('Indicator Data'!AY18/'Indicator Data'!CJ18)&gt;1,1,IF('Indicator Data'!AY18&gt;'Indicator Data'!AY18,1,'Indicator Data'!AY18/'Indicator Data'!CJ18)))</f>
        <v>0.34554257216451195</v>
      </c>
      <c r="AA15" s="199">
        <f t="shared" si="13"/>
        <v>3.8</v>
      </c>
      <c r="AB15" s="74">
        <f t="shared" si="0"/>
        <v>2</v>
      </c>
      <c r="AC15" s="73">
        <f>IF('Indicator Data'!AS18="No data","x",ROUND(IF('Indicator Data'!AS18&gt;AC$195,10,IF('Indicator Data'!AS18&lt;AC$194,0,10-(AC$195-'Indicator Data'!AS18)/(AC$195-AC$194)*10)),1))</f>
        <v>2.2999999999999998</v>
      </c>
      <c r="AD15" s="73">
        <f>IF('Indicator Data'!AT18="No data","x",ROUND(IF('Indicator Data'!AT18&gt;AD$195,10,IF('Indicator Data'!AT18&lt;AD$194,0,10-(AD$195-'Indicator Data'!AT18)/(AD$195-AD$194)*10)),1))</f>
        <v>7.2</v>
      </c>
      <c r="AE15" s="74">
        <f t="shared" si="14"/>
        <v>4.8</v>
      </c>
      <c r="AF15" s="87">
        <f>('Indicator Data'!BD18+'Indicator Data'!BC18*0.5+'Indicator Data'!BB18*0.25)/1000</f>
        <v>7153.3202499999998</v>
      </c>
      <c r="AG15" s="79">
        <f>AF15*1000/'Indicator Data'!CJ18</f>
        <v>4.3872972412544758E-2</v>
      </c>
      <c r="AH15" s="74">
        <f t="shared" si="15"/>
        <v>4.4000000000000004</v>
      </c>
      <c r="AI15" s="73">
        <f>IF('Indicator Data'!BH18="No data","x",ROUND(IF('Indicator Data'!BH18&lt;$AI$194,10,IF('Indicator Data'!BH18&gt;$AI$195,0,($AI$195-'Indicator Data'!BH18)/($AI$195-$AI$194)*10)),1))</f>
        <v>5.3</v>
      </c>
      <c r="AJ15" s="73">
        <f>IF('Indicator Data'!BI18="No data","x",ROUND(IF('Indicator Data'!BI18&gt;$AJ$195,10,IF('Indicator Data'!BI18&lt;$AJ$194,0,10-($AJ$195-'Indicator Data'!BI18)/($AJ$195-$AJ$194)*10)),1))</f>
        <v>3.2</v>
      </c>
      <c r="AK15" s="74">
        <f t="shared" si="1"/>
        <v>4.3</v>
      </c>
      <c r="AL15" s="80">
        <f t="shared" si="2"/>
        <v>4</v>
      </c>
      <c r="AM15" s="81">
        <f t="shared" si="3"/>
        <v>6.2</v>
      </c>
      <c r="AN15" s="73">
        <f>IF('Indicator Data'!BJ18="No data","x",ROUND((IF(LOG('Indicator Data'!BJ18)&gt;AN$195,10,IF(LOG('Indicator Data'!BJ18)&lt;AN$194,0,10-(AN$195-LOG('Indicator Data'!BJ18))/(AN$195-AN$194)*10))),1))</f>
        <v>6.9</v>
      </c>
      <c r="AO15" s="73" t="str">
        <f>IF('Indicator Data'!BK18="No data","x",ROUND((IF(LOG('Indicator Data'!BK18)&gt;AO$195,10,IF(LOG('Indicator Data'!BK18)&lt;AO$194,0,10-(AO$195-LOG('Indicator Data'!BK18))/(AO$195-AO$194)*10))),1))</f>
        <v>x</v>
      </c>
      <c r="AP15" s="74">
        <f t="shared" si="16"/>
        <v>6.9</v>
      </c>
      <c r="AQ15" s="74">
        <f>IF('Indicator Data'!BL18=0,10,ROUND(IF(LOG('Indicator Data'!BL18)&gt;AQ$195,0,IF(LOG('Indicator Data'!BL18)&lt;AQ$194,10,(AQ$195-LOG('Indicator Data'!BL18))/(AQ$195-AQ$194)*10)),1))</f>
        <v>9.3000000000000007</v>
      </c>
      <c r="AR15" s="74">
        <f>IF('Indicator Data'!BM18="No data","x",ROUND(IF('Indicator Data'!BM18&gt;AR$195,10,IF('Indicator Data'!BM18&lt;AR$194,0,10-(AR$195-'Indicator Data'!BM18)/(AR$195-AR$194)*10)),1))</f>
        <v>6</v>
      </c>
      <c r="AS15" s="76">
        <f t="shared" si="17"/>
        <v>7.4</v>
      </c>
      <c r="AT15" s="73">
        <f>IF('Indicator Data'!BN18="No data","x",ROUND(IF('Indicator Data'!BN18^2&gt;AT$195,0,IF('Indicator Data'!BN18^2&lt;AT$194,10,(AT$195-'Indicator Data'!BN18^2)/(AT$195-AT$194)*10)),1))</f>
        <v>5</v>
      </c>
      <c r="AU15" s="73">
        <f>IF('Indicator Data'!BO18="No data","x",ROUND(IF('Indicator Data'!BO18&gt;AU$195,0,IF('Indicator Data'!BO18&lt;AU$194,10,(AU$195-'Indicator Data'!BO18)/(AU$195-AU$194)*10)),1))</f>
        <v>5.0999999999999996</v>
      </c>
      <c r="AV15" s="73">
        <f>IF('Indicator Data'!BP18="No data","x",ROUND(IF('Indicator Data'!BP18&gt;AV$195,0,IF('Indicator Data'!BP18&lt;AV$194,10,(AV$195-'Indicator Data'!BP18)/(AV$195-AV$194)*10)),1))</f>
        <v>8.1999999999999993</v>
      </c>
      <c r="AW15" s="74">
        <f t="shared" si="18"/>
        <v>6.1</v>
      </c>
      <c r="AX15" s="74">
        <f>IF('Indicator Data'!BQ18="No data","x",ROUND(IF('Indicator Data'!BQ18&gt;AX$195,10,IF('Indicator Data'!BQ18&lt;AX$194,0,10-(AX$195-'Indicator Data'!BQ18)/(AX$195-AX$194)*10)),1))</f>
        <v>10</v>
      </c>
      <c r="AY15" s="76">
        <f t="shared" si="19"/>
        <v>8.1</v>
      </c>
      <c r="AZ15" s="81">
        <f t="shared" si="20"/>
        <v>7.8</v>
      </c>
    </row>
    <row r="16" spans="1:52" s="4" customFormat="1" x14ac:dyDescent="0.3">
      <c r="A16" s="121" t="str">
        <f>'Indicator Data'!A19</f>
        <v>Barbados</v>
      </c>
      <c r="B16" s="59" t="str">
        <f>'Indicator Data'!B19</f>
        <v>BRB</v>
      </c>
      <c r="C16" s="73">
        <f>ROUND(IF('Indicator Data'!AL19="No data",IF((0.1022*LN('Indicator Data'!CI19)-0.1711)&gt;C$195,0,IF((0.1022*LN('Indicator Data'!CI19)-0.1711)&lt;C$194,10,(C$195-(0.1022*LN('Indicator Data'!CI19)-0.1711))/(C$195-C$194)*10)),IF('Indicator Data'!AL19&gt;C$195,0,IF('Indicator Data'!AL19&lt;C$194,10,(C$195-'Indicator Data'!AL19)/(C$195-C$194)*10))),1)</f>
        <v>1.7</v>
      </c>
      <c r="D16" s="73">
        <f>IF('Indicator Data'!AM19="No data","x",ROUND((IF(LOG('Indicator Data'!AM19*1000)&gt;D$195,10,IF(LOG('Indicator Data'!AM19*1000)&lt;D$194,0,10-(D$195-LOG('Indicator Data'!AM19*1000))/(D$195-D$194)*10))),1))</f>
        <v>3.4</v>
      </c>
      <c r="E16" s="74">
        <f t="shared" si="4"/>
        <v>2.6</v>
      </c>
      <c r="F16" s="73">
        <f>IF('Indicator Data'!AZ19="No data","x",ROUND(IF('Indicator Data'!AZ19&gt;F$195,10,IF('Indicator Data'!AZ19&lt;F$194,0,10-(F$195-'Indicator Data'!AZ19)/(F$195-F$194)*10)),1))</f>
        <v>3.4</v>
      </c>
      <c r="G16" s="73" t="str">
        <f>IF('Indicator Data'!BA19="No data","x",ROUND(IF('Indicator Data'!BA19&gt;G$195,10,IF('Indicator Data'!BA19&lt;G$194,0,10-(G$195-'Indicator Data'!BA19)/(G$195-G$194)*10)),1))</f>
        <v>x</v>
      </c>
      <c r="H16" s="74">
        <f t="shared" si="5"/>
        <v>3.4</v>
      </c>
      <c r="I16" s="75">
        <f>SUM(IF('Indicator Data'!AN19=0,0,'Indicator Data'!AN19),SUM('Indicator Data'!AO19:AP19))</f>
        <v>20.97531</v>
      </c>
      <c r="J16" s="75">
        <f>I16/'Indicator Data'!CJ19*1000000</f>
        <v>73.079356562760211</v>
      </c>
      <c r="K16" s="73">
        <f t="shared" si="6"/>
        <v>1.5</v>
      </c>
      <c r="L16" s="73" t="str">
        <f>IF('Indicator Data'!AQ19="No data","x",ROUND(IF('Indicator Data'!AQ19&gt;L$195,10,IF('Indicator Data'!AQ19&lt;L$194,0,10-(L$195-'Indicator Data'!AQ19)/(L$195-L$194)*10)),1))</f>
        <v>x</v>
      </c>
      <c r="M16" s="73">
        <f>IF('Indicator Data'!AR19="No data","x",IF('Indicator Data'!AR19=0,0,ROUND(IF('Indicator Data'!AR19&gt;M$195,10,IF('Indicator Data'!AR19&lt;M$194,0,10-(M$195-'Indicator Data'!AR19)/(M$195-M$194)*10)),1)))</f>
        <v>0.7</v>
      </c>
      <c r="N16" s="74">
        <f t="shared" si="7"/>
        <v>1.1000000000000001</v>
      </c>
      <c r="O16" s="76">
        <f t="shared" si="8"/>
        <v>2.4</v>
      </c>
      <c r="P16" s="87">
        <f>IF(AND('Indicator Data'!BE19="No data",'Indicator Data'!BF19="No data"),0,SUM('Indicator Data'!BE19:BG19)/1000)</f>
        <v>6.0000000000000001E-3</v>
      </c>
      <c r="Q16" s="73">
        <f t="shared" si="9"/>
        <v>0</v>
      </c>
      <c r="R16" s="77">
        <f>P16*1000/'Indicator Data'!CJ19</f>
        <v>2.0904393755160772E-5</v>
      </c>
      <c r="S16" s="73">
        <f t="shared" si="10"/>
        <v>0</v>
      </c>
      <c r="T16" s="78">
        <f t="shared" si="11"/>
        <v>0</v>
      </c>
      <c r="U16" s="73">
        <f>IF('Indicator Data'!AV19="No data","x",ROUND(IF('Indicator Data'!AV19&gt;U$195,10,IF('Indicator Data'!AV19&lt;U$194,0,10-(U$195-'Indicator Data'!AV19)/(U$195-U$194)*10)),1))</f>
        <v>2.6</v>
      </c>
      <c r="V16" s="73">
        <f>IF('Indicator Data'!AW19="No data","x",IF('Indicator Data'!AW19=0,0,ROUND(IF('Indicator Data'!AW19&gt;V$195,10,IF('Indicator Data'!AW19&lt;V$194,0,10-(V$195-'Indicator Data'!AW19)/(V$195-V$194)*10)),1)))</f>
        <v>3.8</v>
      </c>
      <c r="W16" s="73">
        <f t="shared" si="12"/>
        <v>3.2</v>
      </c>
      <c r="X16" s="73">
        <f>IF('Indicator Data'!AU19="No data","x",ROUND(IF('Indicator Data'!AU19&gt;X$195,10,IF('Indicator Data'!AU19&lt;X$194,0,10-(X$195-'Indicator Data'!AU19)/(X$195-X$194)*10)),1))</f>
        <v>0</v>
      </c>
      <c r="Y16" s="199" t="str">
        <f>IF('Indicator Data'!AX19="No data","x",ROUND(IF('Indicator Data'!AX19&gt;Y$195,10,IF('Indicator Data'!AX19&lt;Y$194,0,10-(Y$195-'Indicator Data'!AX19)/(Y$195-Y$194)*10)),1))</f>
        <v>x</v>
      </c>
      <c r="Z16" s="77">
        <f>IF('Indicator Data'!AY19="No data","x",IF(('Indicator Data'!AY19/'Indicator Data'!CJ19)&gt;1,1,IF('Indicator Data'!AY19&gt;'Indicator Data'!AY19,1,'Indicator Data'!AY19/'Indicator Data'!CJ19)))</f>
        <v>1.3866581190923313E-3</v>
      </c>
      <c r="AA16" s="199">
        <f t="shared" si="13"/>
        <v>0</v>
      </c>
      <c r="AB16" s="74">
        <f t="shared" si="0"/>
        <v>1.1000000000000001</v>
      </c>
      <c r="AC16" s="73">
        <f>IF('Indicator Data'!AS19="No data","x",ROUND(IF('Indicator Data'!AS19&gt;AC$195,10,IF('Indicator Data'!AS19&lt;AC$194,0,10-(AC$195-'Indicator Data'!AS19)/(AC$195-AC$194)*10)),1))</f>
        <v>0.9</v>
      </c>
      <c r="AD16" s="73">
        <f>IF('Indicator Data'!AT19="No data","x",ROUND(IF('Indicator Data'!AT19&gt;AD$195,10,IF('Indicator Data'!AT19&lt;AD$194,0,10-(AD$195-'Indicator Data'!AT19)/(AD$195-AD$194)*10)),1))</f>
        <v>0.8</v>
      </c>
      <c r="AE16" s="74">
        <f t="shared" si="14"/>
        <v>0.9</v>
      </c>
      <c r="AF16" s="87">
        <f>('Indicator Data'!BD19+'Indicator Data'!BC19*0.5+'Indicator Data'!BB19*0.25)/1000</f>
        <v>0</v>
      </c>
      <c r="AG16" s="79">
        <f>AF16*1000/'Indicator Data'!CJ19</f>
        <v>0</v>
      </c>
      <c r="AH16" s="74">
        <f t="shared" si="15"/>
        <v>0</v>
      </c>
      <c r="AI16" s="73">
        <f>IF('Indicator Data'!BH19="No data","x",ROUND(IF('Indicator Data'!BH19&lt;$AI$194,10,IF('Indicator Data'!BH19&gt;$AI$195,0,($AI$195-'Indicator Data'!BH19)/($AI$195-$AI$194)*10)),1))</f>
        <v>4</v>
      </c>
      <c r="AJ16" s="73">
        <f>IF('Indicator Data'!BI19="No data","x",ROUND(IF('Indicator Data'!BI19&gt;$AJ$195,10,IF('Indicator Data'!BI19&lt;$AJ$194,0,10-($AJ$195-'Indicator Data'!BI19)/($AJ$195-$AJ$194)*10)),1))</f>
        <v>0</v>
      </c>
      <c r="AK16" s="74">
        <f t="shared" si="1"/>
        <v>2</v>
      </c>
      <c r="AL16" s="80">
        <f t="shared" si="2"/>
        <v>1</v>
      </c>
      <c r="AM16" s="81">
        <f t="shared" si="3"/>
        <v>0.5</v>
      </c>
      <c r="AN16" s="73" t="str">
        <f>IF('Indicator Data'!BJ19="No data","x",ROUND((IF(LOG('Indicator Data'!BJ19)&gt;AN$195,10,IF(LOG('Indicator Data'!BJ19)&lt;AN$194,0,10-(AN$195-LOG('Indicator Data'!BJ19))/(AN$195-AN$194)*10))),1))</f>
        <v>x</v>
      </c>
      <c r="AO16" s="73">
        <f>IF('Indicator Data'!BK19="No data","x",ROUND((IF(LOG('Indicator Data'!BK19)&gt;AO$195,10,IF(LOG('Indicator Data'!BK19)&lt;AO$194,0,10-(AO$195-LOG('Indicator Data'!BK19))/(AO$195-AO$194)*10))),1))</f>
        <v>4.5999999999999996</v>
      </c>
      <c r="AP16" s="74">
        <f t="shared" si="16"/>
        <v>4.5999999999999996</v>
      </c>
      <c r="AQ16" s="74">
        <f>IF('Indicator Data'!BL19=0,10,ROUND(IF(LOG('Indicator Data'!BL19)&gt;AQ$195,0,IF(LOG('Indicator Data'!BL19)&lt;AQ$194,10,(AQ$195-LOG('Indicator Data'!BL19))/(AQ$195-AQ$194)*10)),1))</f>
        <v>9.9</v>
      </c>
      <c r="AR16" s="74" t="str">
        <f>IF('Indicator Data'!BM19="No data","x",ROUND(IF('Indicator Data'!BM19&gt;AR$195,10,IF('Indicator Data'!BM19&lt;AR$194,0,10-(AR$195-'Indicator Data'!BM19)/(AR$195-AR$194)*10)),1))</f>
        <v>x</v>
      </c>
      <c r="AS16" s="76">
        <f t="shared" si="17"/>
        <v>7.3</v>
      </c>
      <c r="AT16" s="73">
        <f>IF('Indicator Data'!BN19="No data","x",ROUND(IF('Indicator Data'!BN19^2&gt;AT$195,0,IF('Indicator Data'!BN19^2&lt;AT$194,10,(AT$195-'Indicator Data'!BN19^2)/(AT$195-AT$194)*10)),1))</f>
        <v>0.1</v>
      </c>
      <c r="AU16" s="73">
        <f>IF('Indicator Data'!BO19="No data","x",ROUND(IF('Indicator Data'!BO19&gt;AU$195,0,IF('Indicator Data'!BO19&lt;AU$194,10,(AU$195-'Indicator Data'!BO19)/(AU$195-AU$194)*10)),1))</f>
        <v>4.4000000000000004</v>
      </c>
      <c r="AV16" s="73">
        <f>IF('Indicator Data'!BP19="No data","x",ROUND(IF('Indicator Data'!BP19&gt;AV$195,0,IF('Indicator Data'!BP19&lt;AV$194,10,(AV$195-'Indicator Data'!BP19)/(AV$195-AV$194)*10)),1))</f>
        <v>2</v>
      </c>
      <c r="AW16" s="74">
        <f t="shared" si="18"/>
        <v>2.2000000000000002</v>
      </c>
      <c r="AX16" s="74" t="str">
        <f>IF('Indicator Data'!BQ19="No data","x",ROUND(IF('Indicator Data'!BQ19&gt;AX$195,10,IF('Indicator Data'!BQ19&lt;AX$194,0,10-(AX$195-'Indicator Data'!BQ19)/(AX$195-AX$194)*10)),1))</f>
        <v>x</v>
      </c>
      <c r="AY16" s="76">
        <f t="shared" si="19"/>
        <v>2.2000000000000002</v>
      </c>
      <c r="AZ16" s="81">
        <f t="shared" si="20"/>
        <v>4.8</v>
      </c>
    </row>
    <row r="17" spans="1:52" s="4" customFormat="1" x14ac:dyDescent="0.3">
      <c r="A17" s="121" t="str">
        <f>'Indicator Data'!A20</f>
        <v>Belarus</v>
      </c>
      <c r="B17" s="59" t="str">
        <f>'Indicator Data'!B20</f>
        <v>BLR</v>
      </c>
      <c r="C17" s="73">
        <f>ROUND(IF('Indicator Data'!AL20="No data",IF((0.1022*LN('Indicator Data'!CI20)-0.1711)&gt;C$195,0,IF((0.1022*LN('Indicator Data'!CI20)-0.1711)&lt;C$194,10,(C$195-(0.1022*LN('Indicator Data'!CI20)-0.1711))/(C$195-C$194)*10)),IF('Indicator Data'!AL20&gt;C$195,0,IF('Indicator Data'!AL20&lt;C$194,10,(C$195-'Indicator Data'!AL20)/(C$195-C$194)*10))),1)</f>
        <v>1.7</v>
      </c>
      <c r="D17" s="73" t="str">
        <f>IF('Indicator Data'!AM20="No data","x",ROUND((IF(LOG('Indicator Data'!AM20*1000)&gt;D$195,10,IF(LOG('Indicator Data'!AM20*1000)&lt;D$194,0,10-(D$195-LOG('Indicator Data'!AM20*1000))/(D$195-D$194)*10))),1))</f>
        <v>x</v>
      </c>
      <c r="E17" s="74">
        <f t="shared" si="4"/>
        <v>1.7</v>
      </c>
      <c r="F17" s="73">
        <f>IF('Indicator Data'!AZ20="No data","x",ROUND(IF('Indicator Data'!AZ20&gt;F$195,10,IF('Indicator Data'!AZ20&lt;F$194,0,10-(F$195-'Indicator Data'!AZ20)/(F$195-F$194)*10)),1))</f>
        <v>1.6</v>
      </c>
      <c r="G17" s="73">
        <f>IF('Indicator Data'!BA20="No data","x",ROUND(IF('Indicator Data'!BA20&gt;G$195,10,IF('Indicator Data'!BA20&lt;G$194,0,10-(G$195-'Indicator Data'!BA20)/(G$195-G$194)*10)),1))</f>
        <v>0.1</v>
      </c>
      <c r="H17" s="74">
        <f t="shared" si="5"/>
        <v>0.9</v>
      </c>
      <c r="I17" s="75">
        <f>SUM(IF('Indicator Data'!AN20=0,0,'Indicator Data'!AN20),SUM('Indicator Data'!AO20:AP20))</f>
        <v>140.45497</v>
      </c>
      <c r="J17" s="75">
        <f>I17/'Indicator Data'!CJ20*1000000</f>
        <v>14.859171878830043</v>
      </c>
      <c r="K17" s="73">
        <f t="shared" si="6"/>
        <v>0.3</v>
      </c>
      <c r="L17" s="73">
        <f>IF('Indicator Data'!AQ20="No data","x",ROUND(IF('Indicator Data'!AQ20&gt;L$195,10,IF('Indicator Data'!AQ20&lt;L$194,0,10-(L$195-'Indicator Data'!AQ20)/(L$195-L$194)*10)),1))</f>
        <v>0.1</v>
      </c>
      <c r="M17" s="73">
        <f>IF('Indicator Data'!AR20="No data","x",IF('Indicator Data'!AR20=0,0,ROUND(IF('Indicator Data'!AR20&gt;M$195,10,IF('Indicator Data'!AR20&lt;M$194,0,10-(M$195-'Indicator Data'!AR20)/(M$195-M$194)*10)),1)))</f>
        <v>0.8</v>
      </c>
      <c r="N17" s="74">
        <f t="shared" si="7"/>
        <v>0.4</v>
      </c>
      <c r="O17" s="76">
        <f t="shared" si="8"/>
        <v>1.2</v>
      </c>
      <c r="P17" s="87">
        <f>IF(AND('Indicator Data'!BE20="No data",'Indicator Data'!BF20="No data"),0,SUM('Indicator Data'!BE20:BG20)/1000)</f>
        <v>2.4279999999999999</v>
      </c>
      <c r="Q17" s="73">
        <f t="shared" si="9"/>
        <v>1.3</v>
      </c>
      <c r="R17" s="77">
        <f>P17*1000/'Indicator Data'!CJ20</f>
        <v>2.5686573655456506E-4</v>
      </c>
      <c r="S17" s="73">
        <f t="shared" si="10"/>
        <v>2.2999999999999998</v>
      </c>
      <c r="T17" s="78">
        <f t="shared" si="11"/>
        <v>1.8</v>
      </c>
      <c r="U17" s="73">
        <f>IF('Indicator Data'!AV20="No data","x",ROUND(IF('Indicator Data'!AV20&gt;U$195,10,IF('Indicator Data'!AV20&lt;U$194,0,10-(U$195-'Indicator Data'!AV20)/(U$195-U$194)*10)),1))</f>
        <v>0.8</v>
      </c>
      <c r="V17" s="73">
        <f>IF('Indicator Data'!AW20="No data","x",IF('Indicator Data'!AW20=0,0,ROUND(IF('Indicator Data'!AW20&gt;V$195,10,IF('Indicator Data'!AW20&lt;V$194,0,10-(V$195-'Indicator Data'!AW20)/(V$195-V$194)*10)),1)))</f>
        <v>1.6</v>
      </c>
      <c r="W17" s="73">
        <f t="shared" si="12"/>
        <v>1.2000000000000002</v>
      </c>
      <c r="X17" s="73">
        <f>IF('Indicator Data'!AU20="No data","x",ROUND(IF('Indicator Data'!AU20&gt;X$195,10,IF('Indicator Data'!AU20&lt;X$194,0,10-(X$195-'Indicator Data'!AU20)/(X$195-X$194)*10)),1))</f>
        <v>0.7</v>
      </c>
      <c r="Y17" s="199" t="str">
        <f>IF('Indicator Data'!AX20="No data","x",ROUND(IF('Indicator Data'!AX20&gt;Y$195,10,IF('Indicator Data'!AX20&lt;Y$194,0,10-(Y$195-'Indicator Data'!AX20)/(Y$195-Y$194)*10)),1))</f>
        <v>x</v>
      </c>
      <c r="Z17" s="77">
        <f>IF('Indicator Data'!AY20="No data","x",IF(('Indicator Data'!AY20/'Indicator Data'!CJ20)&gt;1,1,IF('Indicator Data'!AY20&gt;'Indicator Data'!AY20,1,'Indicator Data'!AY20/'Indicator Data'!CJ20)))</f>
        <v>0</v>
      </c>
      <c r="AA17" s="199">
        <f t="shared" si="13"/>
        <v>0</v>
      </c>
      <c r="AB17" s="74">
        <f t="shared" si="0"/>
        <v>0.6</v>
      </c>
      <c r="AC17" s="73">
        <f>IF('Indicator Data'!AS20="No data","x",ROUND(IF('Indicator Data'!AS20&gt;AC$195,10,IF('Indicator Data'!AS20&lt;AC$194,0,10-(AC$195-'Indicator Data'!AS20)/(AC$195-AC$194)*10)),1))</f>
        <v>0.3</v>
      </c>
      <c r="AD17" s="73" t="str">
        <f>IF('Indicator Data'!AT20="No data","x",ROUND(IF('Indicator Data'!AT20&gt;AD$195,10,IF('Indicator Data'!AT20&lt;AD$194,0,10-(AD$195-'Indicator Data'!AT20)/(AD$195-AD$194)*10)),1))</f>
        <v>x</v>
      </c>
      <c r="AE17" s="74">
        <f t="shared" si="14"/>
        <v>0.3</v>
      </c>
      <c r="AF17" s="87">
        <f>('Indicator Data'!BD20+'Indicator Data'!BC20*0.5+'Indicator Data'!BB20*0.25)/1000</f>
        <v>37.634749999999997</v>
      </c>
      <c r="AG17" s="79">
        <f>AF17*1000/'Indicator Data'!CJ20</f>
        <v>3.9814982614484835E-3</v>
      </c>
      <c r="AH17" s="74">
        <f t="shared" si="15"/>
        <v>0.4</v>
      </c>
      <c r="AI17" s="73">
        <f>IF('Indicator Data'!BH20="No data","x",ROUND(IF('Indicator Data'!BH20&lt;$AI$194,10,IF('Indicator Data'!BH20&gt;$AI$195,0,($AI$195-'Indicator Data'!BH20)/($AI$195-$AI$194)*10)),1))</f>
        <v>2.2999999999999998</v>
      </c>
      <c r="AJ17" s="73">
        <f>IF('Indicator Data'!BI20="No data","x",ROUND(IF('Indicator Data'!BI20&gt;$AJ$195,10,IF('Indicator Data'!BI20&lt;$AJ$194,0,10-($AJ$195-'Indicator Data'!BI20)/($AJ$195-$AJ$194)*10)),1))</f>
        <v>0</v>
      </c>
      <c r="AK17" s="74">
        <f t="shared" si="1"/>
        <v>1.2</v>
      </c>
      <c r="AL17" s="80">
        <f t="shared" si="2"/>
        <v>0.6</v>
      </c>
      <c r="AM17" s="81">
        <f t="shared" si="3"/>
        <v>1.2</v>
      </c>
      <c r="AN17" s="73">
        <f>IF('Indicator Data'!BJ20="No data","x",ROUND((IF(LOG('Indicator Data'!BJ20)&gt;AN$195,10,IF(LOG('Indicator Data'!BJ20)&lt;AN$194,0,10-(AN$195-LOG('Indicator Data'!BJ20))/(AN$195-AN$194)*10))),1))</f>
        <v>6.1</v>
      </c>
      <c r="AO17" s="73">
        <f>IF('Indicator Data'!BK20="No data","x",ROUND((IF(LOG('Indicator Data'!BK20)&gt;AO$195,10,IF(LOG('Indicator Data'!BK20)&lt;AO$194,0,10-(AO$195-LOG('Indicator Data'!BK20))/(AO$195-AO$194)*10))),1))</f>
        <v>7.6</v>
      </c>
      <c r="AP17" s="74">
        <f t="shared" si="16"/>
        <v>6.9</v>
      </c>
      <c r="AQ17" s="74">
        <f>IF('Indicator Data'!BL20=0,10,ROUND(IF(LOG('Indicator Data'!BL20)&gt;AQ$195,0,IF(LOG('Indicator Data'!BL20)&lt;AQ$194,10,(AQ$195-LOG('Indicator Data'!BL20))/(AQ$195-AQ$194)*10)),1))</f>
        <v>4.5999999999999996</v>
      </c>
      <c r="AR17" s="74" t="str">
        <f>IF('Indicator Data'!BM20="No data","x",ROUND(IF('Indicator Data'!BM20&gt;AR$195,10,IF('Indicator Data'!BM20&lt;AR$194,0,10-(AR$195-'Indicator Data'!BM20)/(AR$195-AR$194)*10)),1))</f>
        <v>x</v>
      </c>
      <c r="AS17" s="76">
        <f t="shared" si="17"/>
        <v>5.8</v>
      </c>
      <c r="AT17" s="73">
        <f>IF('Indicator Data'!BN20="No data","x",ROUND(IF('Indicator Data'!BN20^2&gt;AT$195,0,IF('Indicator Data'!BN20^2&lt;AT$194,10,(AT$195-'Indicator Data'!BN20^2)/(AT$195-AT$194)*10)),1))</f>
        <v>0.1</v>
      </c>
      <c r="AU17" s="73">
        <f>IF('Indicator Data'!BO20="No data","x",ROUND(IF('Indicator Data'!BO20&gt;AU$195,0,IF('Indicator Data'!BO20&lt;AU$194,10,(AU$195-'Indicator Data'!BO20)/(AU$195-AU$194)*10)),1))</f>
        <v>4</v>
      </c>
      <c r="AV17" s="73">
        <f>IF('Indicator Data'!BP20="No data","x",ROUND(IF('Indicator Data'!BP20&gt;AV$195,0,IF('Indicator Data'!BP20&lt;AV$194,10,(AV$195-'Indicator Data'!BP20)/(AV$195-AV$194)*10)),1))</f>
        <v>2.6</v>
      </c>
      <c r="AW17" s="74">
        <f t="shared" si="18"/>
        <v>2.2000000000000002</v>
      </c>
      <c r="AX17" s="74">
        <f>IF('Indicator Data'!BQ20="No data","x",ROUND(IF('Indicator Data'!BQ20&gt;AX$195,10,IF('Indicator Data'!BQ20&lt;AX$194,0,10-(AX$195-'Indicator Data'!BQ20)/(AX$195-AX$194)*10)),1))</f>
        <v>5.6</v>
      </c>
      <c r="AY17" s="76">
        <f t="shared" si="19"/>
        <v>3.9</v>
      </c>
      <c r="AZ17" s="81">
        <f t="shared" si="20"/>
        <v>4.9000000000000004</v>
      </c>
    </row>
    <row r="18" spans="1:52" s="4" customFormat="1" x14ac:dyDescent="0.3">
      <c r="A18" s="121" t="str">
        <f>'Indicator Data'!A21</f>
        <v>Belgium</v>
      </c>
      <c r="B18" s="59" t="str">
        <f>'Indicator Data'!B21</f>
        <v>BEL</v>
      </c>
      <c r="C18" s="73">
        <f>ROUND(IF('Indicator Data'!AL21="No data",IF((0.1022*LN('Indicator Data'!CI21)-0.1711)&gt;C$195,0,IF((0.1022*LN('Indicator Data'!CI21)-0.1711)&lt;C$194,10,(C$195-(0.1022*LN('Indicator Data'!CI21)-0.1711))/(C$195-C$194)*10)),IF('Indicator Data'!AL21&gt;C$195,0,IF('Indicator Data'!AL21&lt;C$194,10,(C$195-'Indicator Data'!AL21)/(C$195-C$194)*10))),1)</f>
        <v>0</v>
      </c>
      <c r="D18" s="73" t="str">
        <f>IF('Indicator Data'!AM21="No data","x",ROUND((IF(LOG('Indicator Data'!AM21*1000)&gt;D$195,10,IF(LOG('Indicator Data'!AM21*1000)&lt;D$194,0,10-(D$195-LOG('Indicator Data'!AM21*1000))/(D$195-D$194)*10))),1))</f>
        <v>x</v>
      </c>
      <c r="E18" s="74">
        <f t="shared" si="4"/>
        <v>0</v>
      </c>
      <c r="F18" s="73">
        <f>IF('Indicator Data'!AZ21="No data","x",ROUND(IF('Indicator Data'!AZ21&gt;F$195,10,IF('Indicator Data'!AZ21&lt;F$194,0,10-(F$195-'Indicator Data'!AZ21)/(F$195-F$194)*10)),1))</f>
        <v>0.6</v>
      </c>
      <c r="G18" s="73">
        <f>IF('Indicator Data'!BA21="No data","x",ROUND(IF('Indicator Data'!BA21&gt;G$195,10,IF('Indicator Data'!BA21&lt;G$194,0,10-(G$195-'Indicator Data'!BA21)/(G$195-G$194)*10)),1))</f>
        <v>0.7</v>
      </c>
      <c r="H18" s="74">
        <f t="shared" si="5"/>
        <v>0.7</v>
      </c>
      <c r="I18" s="75">
        <f>SUM(IF('Indicator Data'!AN21=0,0,'Indicator Data'!AN21),SUM('Indicator Data'!AO21:AP21))</f>
        <v>-11.655010000000001</v>
      </c>
      <c r="J18" s="75">
        <f>I18/'Indicator Data'!CJ21*1000000</f>
        <v>-1.010025195579014</v>
      </c>
      <c r="K18" s="73">
        <f t="shared" si="6"/>
        <v>0</v>
      </c>
      <c r="L18" s="73" t="str">
        <f>IF('Indicator Data'!AQ21="No data","x",ROUND(IF('Indicator Data'!AQ21&gt;L$195,10,IF('Indicator Data'!AQ21&lt;L$194,0,10-(L$195-'Indicator Data'!AQ21)/(L$195-L$194)*10)),1))</f>
        <v>x</v>
      </c>
      <c r="M18" s="73">
        <f>IF('Indicator Data'!AR21="No data","x",IF('Indicator Data'!AR21=0,0,ROUND(IF('Indicator Data'!AR21&gt;M$195,10,IF('Indicator Data'!AR21&lt;M$194,0,10-(M$195-'Indicator Data'!AR21)/(M$195-M$194)*10)),1)))</f>
        <v>0.8</v>
      </c>
      <c r="N18" s="74">
        <f t="shared" si="7"/>
        <v>0.4</v>
      </c>
      <c r="O18" s="76">
        <f t="shared" si="8"/>
        <v>0.3</v>
      </c>
      <c r="P18" s="87">
        <f>IF(AND('Indicator Data'!BE21="No data",'Indicator Data'!BF21="No data"),0,SUM('Indicator Data'!BE21:BG21)/1000)</f>
        <v>61.718000000000004</v>
      </c>
      <c r="Q18" s="73">
        <f t="shared" si="9"/>
        <v>6</v>
      </c>
      <c r="R18" s="77">
        <f>P18*1000/'Indicator Data'!CJ21</f>
        <v>5.3484926242659235E-3</v>
      </c>
      <c r="S18" s="73">
        <f t="shared" si="10"/>
        <v>4.8</v>
      </c>
      <c r="T18" s="78">
        <f t="shared" si="11"/>
        <v>5.4</v>
      </c>
      <c r="U18" s="73" t="str">
        <f>IF('Indicator Data'!AV21="No data","x",ROUND(IF('Indicator Data'!AV21&gt;U$195,10,IF('Indicator Data'!AV21&lt;U$194,0,10-(U$195-'Indicator Data'!AV21)/(U$195-U$194)*10)),1))</f>
        <v>x</v>
      </c>
      <c r="V18" s="73" t="str">
        <f>IF('Indicator Data'!AW21="No data","x",IF('Indicator Data'!AW21=0,0,ROUND(IF('Indicator Data'!AW21&gt;V$195,10,IF('Indicator Data'!AW21&lt;V$194,0,10-(V$195-'Indicator Data'!AW21)/(V$195-V$194)*10)),1)))</f>
        <v>x</v>
      </c>
      <c r="W18" s="73" t="str">
        <f t="shared" si="12"/>
        <v>x</v>
      </c>
      <c r="X18" s="73">
        <f>IF('Indicator Data'!AU21="No data","x",ROUND(IF('Indicator Data'!AU21&gt;X$195,10,IF('Indicator Data'!AU21&lt;X$194,0,10-(X$195-'Indicator Data'!AU21)/(X$195-X$194)*10)),1))</f>
        <v>0.2</v>
      </c>
      <c r="Y18" s="199" t="str">
        <f>IF('Indicator Data'!AX21="No data","x",ROUND(IF('Indicator Data'!AX21&gt;Y$195,10,IF('Indicator Data'!AX21&lt;Y$194,0,10-(Y$195-'Indicator Data'!AX21)/(Y$195-Y$194)*10)),1))</f>
        <v>x</v>
      </c>
      <c r="Z18" s="77">
        <f>IF('Indicator Data'!AY21="No data","x",IF(('Indicator Data'!AY21/'Indicator Data'!CJ21)&gt;1,1,IF('Indicator Data'!AY21&gt;'Indicator Data'!AY21,1,'Indicator Data'!AY21/'Indicator Data'!CJ21)))</f>
        <v>1.0399220890370894E-6</v>
      </c>
      <c r="AA18" s="199">
        <f t="shared" si="13"/>
        <v>0</v>
      </c>
      <c r="AB18" s="74">
        <f t="shared" si="0"/>
        <v>0.1</v>
      </c>
      <c r="AC18" s="73">
        <f>IF('Indicator Data'!AS21="No data","x",ROUND(IF('Indicator Data'!AS21&gt;AC$195,10,IF('Indicator Data'!AS21&lt;AC$194,0,10-(AC$195-'Indicator Data'!AS21)/(AC$195-AC$194)*10)),1))</f>
        <v>0.3</v>
      </c>
      <c r="AD18" s="73" t="str">
        <f>IF('Indicator Data'!AT21="No data","x",ROUND(IF('Indicator Data'!AT21&gt;AD$195,10,IF('Indicator Data'!AT21&lt;AD$194,0,10-(AD$195-'Indicator Data'!AT21)/(AD$195-AD$194)*10)),1))</f>
        <v>x</v>
      </c>
      <c r="AE18" s="74">
        <f t="shared" si="14"/>
        <v>0.3</v>
      </c>
      <c r="AF18" s="87">
        <f>('Indicator Data'!BD21+'Indicator Data'!BC21*0.5+'Indicator Data'!BB21*0.25)/1000</f>
        <v>0</v>
      </c>
      <c r="AG18" s="79">
        <f>AF18*1000/'Indicator Data'!CJ21</f>
        <v>0</v>
      </c>
      <c r="AH18" s="74">
        <f t="shared" si="15"/>
        <v>0</v>
      </c>
      <c r="AI18" s="73">
        <f>IF('Indicator Data'!BH21="No data","x",ROUND(IF('Indicator Data'!BH21&lt;$AI$194,10,IF('Indicator Data'!BH21&gt;$AI$195,0,($AI$195-'Indicator Data'!BH21)/($AI$195-$AI$194)*10)),1))</f>
        <v>0.4</v>
      </c>
      <c r="AJ18" s="73">
        <f>IF('Indicator Data'!BI21="No data","x",ROUND(IF('Indicator Data'!BI21&gt;$AJ$195,10,IF('Indicator Data'!BI21&lt;$AJ$194,0,10-($AJ$195-'Indicator Data'!BI21)/($AJ$195-$AJ$194)*10)),1))</f>
        <v>0</v>
      </c>
      <c r="AK18" s="74">
        <f t="shared" si="1"/>
        <v>0.2</v>
      </c>
      <c r="AL18" s="80">
        <f t="shared" si="2"/>
        <v>0.2</v>
      </c>
      <c r="AM18" s="81">
        <f t="shared" si="3"/>
        <v>3.2</v>
      </c>
      <c r="AN18" s="73">
        <f>IF('Indicator Data'!BJ21="No data","x",ROUND((IF(LOG('Indicator Data'!BJ21)&gt;AN$195,10,IF(LOG('Indicator Data'!BJ21)&lt;AN$194,0,10-(AN$195-LOG('Indicator Data'!BJ21))/(AN$195-AN$194)*10))),1))</f>
        <v>7.8</v>
      </c>
      <c r="AO18" s="73">
        <f>IF('Indicator Data'!BK21="No data","x",ROUND((IF(LOG('Indicator Data'!BK21)&gt;AO$195,10,IF(LOG('Indicator Data'!BK21)&lt;AO$194,0,10-(AO$195-LOG('Indicator Data'!BK21))/(AO$195-AO$194)*10))),1))</f>
        <v>7.3</v>
      </c>
      <c r="AP18" s="74">
        <f t="shared" si="16"/>
        <v>7.6</v>
      </c>
      <c r="AQ18" s="74">
        <f>IF('Indicator Data'!BL21=0,10,ROUND(IF(LOG('Indicator Data'!BL21)&gt;AQ$195,0,IF(LOG('Indicator Data'!BL21)&lt;AQ$194,10,(AQ$195-LOG('Indicator Data'!BL21))/(AQ$195-AQ$194)*10)),1))</f>
        <v>7.6</v>
      </c>
      <c r="AR18" s="74">
        <f>IF('Indicator Data'!BM21="No data","x",ROUND(IF('Indicator Data'!BM21&gt;AR$195,10,IF('Indicator Data'!BM21&lt;AR$194,0,10-(AR$195-'Indicator Data'!BM21)/(AR$195-AR$194)*10)),1))</f>
        <v>6</v>
      </c>
      <c r="AS18" s="76">
        <f t="shared" si="17"/>
        <v>7.1</v>
      </c>
      <c r="AT18" s="73" t="str">
        <f>IF('Indicator Data'!BN21="No data","x",ROUND(IF('Indicator Data'!BN21^2&gt;AT$195,0,IF('Indicator Data'!BN21^2&lt;AT$194,10,(AT$195-'Indicator Data'!BN21^2)/(AT$195-AT$194)*10)),1))</f>
        <v>x</v>
      </c>
      <c r="AU18" s="73">
        <f>IF('Indicator Data'!BO21="No data","x",ROUND(IF('Indicator Data'!BO21&gt;AU$195,0,IF('Indicator Data'!BO21&lt;AU$194,10,(AU$195-'Indicator Data'!BO21)/(AU$195-AU$194)*10)),1))</f>
        <v>5.0999999999999996</v>
      </c>
      <c r="AV18" s="73">
        <f>IF('Indicator Data'!BP21="No data","x",ROUND(IF('Indicator Data'!BP21&gt;AV$195,0,IF('Indicator Data'!BP21&lt;AV$194,10,(AV$195-'Indicator Data'!BP21)/(AV$195-AV$194)*10)),1))</f>
        <v>1.2</v>
      </c>
      <c r="AW18" s="74">
        <f t="shared" si="18"/>
        <v>3.2</v>
      </c>
      <c r="AX18" s="74">
        <f>IF('Indicator Data'!BQ21="No data","x",ROUND(IF('Indicator Data'!BQ21&gt;AX$195,10,IF('Indicator Data'!BQ21&lt;AX$194,0,10-(AX$195-'Indicator Data'!BQ21)/(AX$195-AX$194)*10)),1))</f>
        <v>5.3</v>
      </c>
      <c r="AY18" s="76">
        <f t="shared" si="19"/>
        <v>4.3</v>
      </c>
      <c r="AZ18" s="81">
        <f t="shared" si="20"/>
        <v>5.7</v>
      </c>
    </row>
    <row r="19" spans="1:52" s="4" customFormat="1" x14ac:dyDescent="0.3">
      <c r="A19" s="121" t="str">
        <f>'Indicator Data'!A22</f>
        <v>Belize</v>
      </c>
      <c r="B19" s="59" t="str">
        <f>'Indicator Data'!B22</f>
        <v>BLZ</v>
      </c>
      <c r="C19" s="73">
        <f>ROUND(IF('Indicator Data'!AL22="No data",IF((0.1022*LN('Indicator Data'!CI22)-0.1711)&gt;C$195,0,IF((0.1022*LN('Indicator Data'!CI22)-0.1711)&lt;C$194,10,(C$195-(0.1022*LN('Indicator Data'!CI22)-0.1711))/(C$195-C$194)*10)),IF('Indicator Data'!AL22&gt;C$195,0,IF('Indicator Data'!AL22&lt;C$194,10,(C$195-'Indicator Data'!AL22)/(C$195-C$194)*10))),1)</f>
        <v>3.6</v>
      </c>
      <c r="D19" s="73">
        <f>IF('Indicator Data'!AM22="No data","x",ROUND((IF(LOG('Indicator Data'!AM22*1000)&gt;D$195,10,IF(LOG('Indicator Data'!AM22*1000)&lt;D$194,0,10-(D$195-LOG('Indicator Data'!AM22*1000))/(D$195-D$194)*10))),1))</f>
        <v>4.5999999999999996</v>
      </c>
      <c r="E19" s="74">
        <f t="shared" si="4"/>
        <v>4.0999999999999996</v>
      </c>
      <c r="F19" s="73">
        <f>IF('Indicator Data'!AZ22="No data","x",ROUND(IF('Indicator Data'!AZ22&gt;F$195,10,IF('Indicator Data'!AZ22&lt;F$194,0,10-(F$195-'Indicator Data'!AZ22)/(F$195-F$194)*10)),1))</f>
        <v>5.2</v>
      </c>
      <c r="G19" s="73" t="str">
        <f>IF('Indicator Data'!BA22="No data","x",ROUND(IF('Indicator Data'!BA22&gt;G$195,10,IF('Indicator Data'!BA22&lt;G$194,0,10-(G$195-'Indicator Data'!BA22)/(G$195-G$194)*10)),1))</f>
        <v>x</v>
      </c>
      <c r="H19" s="74">
        <f t="shared" si="5"/>
        <v>5.2</v>
      </c>
      <c r="I19" s="75">
        <f>SUM(IF('Indicator Data'!AN22=0,0,'Indicator Data'!AN22),SUM('Indicator Data'!AO22:AP22))</f>
        <v>12.05</v>
      </c>
      <c r="J19" s="75">
        <f>I19/'Indicator Data'!CJ22*1000000</f>
        <v>30.869653209547309</v>
      </c>
      <c r="K19" s="73">
        <f t="shared" si="6"/>
        <v>0.6</v>
      </c>
      <c r="L19" s="73">
        <f>IF('Indicator Data'!AQ22="No data","x",ROUND(IF('Indicator Data'!AQ22&gt;L$195,10,IF('Indicator Data'!AQ22&lt;L$194,0,10-(L$195-'Indicator Data'!AQ22)/(L$195-L$194)*10)),1))</f>
        <v>1.3</v>
      </c>
      <c r="M19" s="73">
        <f>IF('Indicator Data'!AR22="No data","x",IF('Indicator Data'!AR22=0,0,ROUND(IF('Indicator Data'!AR22&gt;M$195,10,IF('Indicator Data'!AR22&lt;M$194,0,10-(M$195-'Indicator Data'!AR22)/(M$195-M$194)*10)),1)))</f>
        <v>1.6</v>
      </c>
      <c r="N19" s="74">
        <f t="shared" si="7"/>
        <v>1.2</v>
      </c>
      <c r="O19" s="76">
        <f t="shared" si="8"/>
        <v>3.7</v>
      </c>
      <c r="P19" s="87">
        <f>IF(AND('Indicator Data'!BE22="No data",'Indicator Data'!BF22="No data"),0,SUM('Indicator Data'!BE22:BG22)/1000)</f>
        <v>3.3420000000000001</v>
      </c>
      <c r="Q19" s="73">
        <f t="shared" si="9"/>
        <v>1.7</v>
      </c>
      <c r="R19" s="77">
        <f>P19*1000/'Indicator Data'!CJ22</f>
        <v>8.5615253963740329E-3</v>
      </c>
      <c r="S19" s="73">
        <f t="shared" si="10"/>
        <v>5.4</v>
      </c>
      <c r="T19" s="78">
        <f t="shared" si="11"/>
        <v>3.6</v>
      </c>
      <c r="U19" s="73">
        <f>IF('Indicator Data'!AV22="No data","x",ROUND(IF('Indicator Data'!AV22&gt;U$195,10,IF('Indicator Data'!AV22&lt;U$194,0,10-(U$195-'Indicator Data'!AV22)/(U$195-U$194)*10)),1))</f>
        <v>3.6</v>
      </c>
      <c r="V19" s="73">
        <f>IF('Indicator Data'!AW22="No data","x",IF('Indicator Data'!AW22=0,0,ROUND(IF('Indicator Data'!AW22&gt;V$195,10,IF('Indicator Data'!AW22&lt;V$194,0,10-(V$195-'Indicator Data'!AW22)/(V$195-V$194)*10)),1)))</f>
        <v>5.2</v>
      </c>
      <c r="W19" s="73">
        <f t="shared" si="12"/>
        <v>4.4000000000000004</v>
      </c>
      <c r="X19" s="73">
        <f>IF('Indicator Data'!AU22="No data","x",ROUND(IF('Indicator Data'!AU22&gt;X$195,10,IF('Indicator Data'!AU22&lt;X$194,0,10-(X$195-'Indicator Data'!AU22)/(X$195-X$194)*10)),1))</f>
        <v>0.7</v>
      </c>
      <c r="Y19" s="199">
        <f>IF('Indicator Data'!AX22="No data","x",ROUND(IF('Indicator Data'!AX22&gt;Y$195,10,IF('Indicator Data'!AX22&lt;Y$194,0,10-(Y$195-'Indicator Data'!AX22)/(Y$195-Y$194)*10)),1))</f>
        <v>0</v>
      </c>
      <c r="Z19" s="77">
        <f>IF('Indicator Data'!AY22="No data","x",IF(('Indicator Data'!AY22/'Indicator Data'!CJ22)&gt;1,1,IF('Indicator Data'!AY22&gt;'Indicator Data'!AY22,1,'Indicator Data'!AY22/'Indicator Data'!CJ22)))</f>
        <v>1.7684084324108302E-2</v>
      </c>
      <c r="AA19" s="199">
        <f t="shared" si="13"/>
        <v>0.2</v>
      </c>
      <c r="AB19" s="74">
        <f t="shared" si="0"/>
        <v>1.3</v>
      </c>
      <c r="AC19" s="73">
        <f>IF('Indicator Data'!AS22="No data","x",ROUND(IF('Indicator Data'!AS22&gt;AC$195,10,IF('Indicator Data'!AS22&lt;AC$194,0,10-(AC$195-'Indicator Data'!AS22)/(AC$195-AC$194)*10)),1))</f>
        <v>1</v>
      </c>
      <c r="AD19" s="73">
        <f>IF('Indicator Data'!AT22="No data","x",ROUND(IF('Indicator Data'!AT22&gt;AD$195,10,IF('Indicator Data'!AT22&lt;AD$194,0,10-(AD$195-'Indicator Data'!AT22)/(AD$195-AD$194)*10)),1))</f>
        <v>1</v>
      </c>
      <c r="AE19" s="74">
        <f t="shared" si="14"/>
        <v>1</v>
      </c>
      <c r="AF19" s="87">
        <f>('Indicator Data'!BD22+'Indicator Data'!BC22*0.5+'Indicator Data'!BB22*0.25)/1000</f>
        <v>0</v>
      </c>
      <c r="AG19" s="79">
        <f>AF19*1000/'Indicator Data'!CJ22</f>
        <v>0</v>
      </c>
      <c r="AH19" s="74">
        <f t="shared" si="15"/>
        <v>0</v>
      </c>
      <c r="AI19" s="73">
        <f>IF('Indicator Data'!BH22="No data","x",ROUND(IF('Indicator Data'!BH22&lt;$AI$194,10,IF('Indicator Data'!BH22&gt;$AI$195,0,($AI$195-'Indicator Data'!BH22)/($AI$195-$AI$194)*10)),1))</f>
        <v>4</v>
      </c>
      <c r="AJ19" s="73">
        <f>IF('Indicator Data'!BI22="No data","x",ROUND(IF('Indicator Data'!BI22&gt;$AJ$195,10,IF('Indicator Data'!BI22&lt;$AJ$194,0,10-($AJ$195-'Indicator Data'!BI22)/($AJ$195-$AJ$194)*10)),1))</f>
        <v>0.8</v>
      </c>
      <c r="AK19" s="74">
        <f t="shared" si="1"/>
        <v>2.4</v>
      </c>
      <c r="AL19" s="80">
        <f t="shared" si="2"/>
        <v>1.2</v>
      </c>
      <c r="AM19" s="81">
        <f t="shared" si="3"/>
        <v>2.5</v>
      </c>
      <c r="AN19" s="73">
        <f>IF('Indicator Data'!BJ22="No data","x",ROUND((IF(LOG('Indicator Data'!BJ22)&gt;AN$195,10,IF(LOG('Indicator Data'!BJ22)&lt;AN$194,0,10-(AN$195-LOG('Indicator Data'!BJ22))/(AN$195-AN$194)*10))),1))</f>
        <v>5.3</v>
      </c>
      <c r="AO19" s="73">
        <f>IF('Indicator Data'!BK22="No data","x",ROUND((IF(LOG('Indicator Data'!BK22)&gt;AO$195,10,IF(LOG('Indicator Data'!BK22)&lt;AO$194,0,10-(AO$195-LOG('Indicator Data'!BK22))/(AO$195-AO$194)*10))),1))</f>
        <v>4.0999999999999996</v>
      </c>
      <c r="AP19" s="74">
        <f t="shared" si="16"/>
        <v>4.7</v>
      </c>
      <c r="AQ19" s="74">
        <f>IF('Indicator Data'!BL22=0,10,ROUND(IF(LOG('Indicator Data'!BL22)&gt;AQ$195,0,IF(LOG('Indicator Data'!BL22)&lt;AQ$194,10,(AQ$195-LOG('Indicator Data'!BL22))/(AQ$195-AQ$194)*10)),1))</f>
        <v>4.8</v>
      </c>
      <c r="AR19" s="74">
        <f>IF('Indicator Data'!BM22="No data","x",ROUND(IF('Indicator Data'!BM22&gt;AR$195,10,IF('Indicator Data'!BM22&lt;AR$194,0,10-(AR$195-'Indicator Data'!BM22)/(AR$195-AR$194)*10)),1))</f>
        <v>2</v>
      </c>
      <c r="AS19" s="76">
        <f t="shared" si="17"/>
        <v>3.8</v>
      </c>
      <c r="AT19" s="73" t="str">
        <f>IF('Indicator Data'!BN22="No data","x",ROUND(IF('Indicator Data'!BN22^2&gt;AT$195,0,IF('Indicator Data'!BN22^2&lt;AT$194,10,(AT$195-'Indicator Data'!BN22^2)/(AT$195-AT$194)*10)),1))</f>
        <v>x</v>
      </c>
      <c r="AU19" s="73">
        <f>IF('Indicator Data'!BO22="No data","x",ROUND(IF('Indicator Data'!BO22&gt;AU$195,0,IF('Indicator Data'!BO22&lt;AU$194,10,(AU$195-'Indicator Data'!BO22)/(AU$195-AU$194)*10)),1))</f>
        <v>5.9</v>
      </c>
      <c r="AV19" s="73">
        <f>IF('Indicator Data'!BP22="No data","x",ROUND(IF('Indicator Data'!BP22&gt;AV$195,0,IF('Indicator Data'!BP22&lt;AV$194,10,(AV$195-'Indicator Data'!BP22)/(AV$195-AV$194)*10)),1))</f>
        <v>5.5</v>
      </c>
      <c r="AW19" s="74">
        <f t="shared" si="18"/>
        <v>5.7</v>
      </c>
      <c r="AX19" s="74">
        <f>IF('Indicator Data'!BQ22="No data","x",ROUND(IF('Indicator Data'!BQ22&gt;AX$195,10,IF('Indicator Data'!BQ22&lt;AX$194,0,10-(AX$195-'Indicator Data'!BQ22)/(AX$195-AX$194)*10)),1))</f>
        <v>4.8</v>
      </c>
      <c r="AY19" s="76">
        <f t="shared" si="19"/>
        <v>5.3</v>
      </c>
      <c r="AZ19" s="81">
        <f t="shared" si="20"/>
        <v>4.5999999999999996</v>
      </c>
    </row>
    <row r="20" spans="1:52" s="4" customFormat="1" x14ac:dyDescent="0.3">
      <c r="A20" s="121" t="str">
        <f>'Indicator Data'!A23</f>
        <v>Benin</v>
      </c>
      <c r="B20" s="59" t="str">
        <f>'Indicator Data'!B23</f>
        <v>BEN</v>
      </c>
      <c r="C20" s="73">
        <f>ROUND(IF('Indicator Data'!AL23="No data",IF((0.1022*LN('Indicator Data'!CI23)-0.1711)&gt;C$195,0,IF((0.1022*LN('Indicator Data'!CI23)-0.1711)&lt;C$194,10,(C$195-(0.1022*LN('Indicator Data'!CI23)-0.1711))/(C$195-C$194)*10)),IF('Indicator Data'!AL23&gt;C$195,0,IF('Indicator Data'!AL23&lt;C$194,10,(C$195-'Indicator Data'!AL23)/(C$195-C$194)*10))),1)</f>
        <v>7.6</v>
      </c>
      <c r="D20" s="73">
        <f>IF('Indicator Data'!AM23="No data","x",ROUND((IF(LOG('Indicator Data'!AM23*1000)&gt;D$195,10,IF(LOG('Indicator Data'!AM23*1000)&lt;D$194,0,10-(D$195-LOG('Indicator Data'!AM23*1000))/(D$195-D$194)*10))),1))</f>
        <v>9.5</v>
      </c>
      <c r="E20" s="74">
        <f t="shared" si="4"/>
        <v>8.6999999999999993</v>
      </c>
      <c r="F20" s="73">
        <f>IF('Indicator Data'!AZ23="No data","x",ROUND(IF('Indicator Data'!AZ23&gt;F$195,10,IF('Indicator Data'!AZ23&lt;F$194,0,10-(F$195-'Indicator Data'!AZ23)/(F$195-F$194)*10)),1))</f>
        <v>8.1999999999999993</v>
      </c>
      <c r="G20" s="73">
        <f>IF('Indicator Data'!BA23="No data","x",ROUND(IF('Indicator Data'!BA23&gt;G$195,10,IF('Indicator Data'!BA23&lt;G$194,0,10-(G$195-'Indicator Data'!BA23)/(G$195-G$194)*10)),1))</f>
        <v>5.7</v>
      </c>
      <c r="H20" s="74">
        <f t="shared" si="5"/>
        <v>7</v>
      </c>
      <c r="I20" s="75">
        <f>SUM(IF('Indicator Data'!AN23=0,0,'Indicator Data'!AN23),SUM('Indicator Data'!AO23:AP23))</f>
        <v>630.01227999999992</v>
      </c>
      <c r="J20" s="75">
        <f>I20/'Indicator Data'!CJ23*1000000</f>
        <v>53.385663822113614</v>
      </c>
      <c r="K20" s="73">
        <f t="shared" si="6"/>
        <v>1.1000000000000001</v>
      </c>
      <c r="L20" s="73">
        <f>IF('Indicator Data'!AQ23="No data","x",ROUND(IF('Indicator Data'!AQ23&gt;L$195,10,IF('Indicator Data'!AQ23&lt;L$194,0,10-(L$195-'Indicator Data'!AQ23)/(L$195-L$194)*10)),1))</f>
        <v>3.7</v>
      </c>
      <c r="M20" s="73">
        <f>IF('Indicator Data'!AR23="No data","x",IF('Indicator Data'!AR23=0,0,ROUND(IF('Indicator Data'!AR23&gt;M$195,10,IF('Indicator Data'!AR23&lt;M$194,0,10-(M$195-'Indicator Data'!AR23)/(M$195-M$194)*10)),1)))</f>
        <v>0.6</v>
      </c>
      <c r="N20" s="74">
        <f t="shared" si="7"/>
        <v>1.8</v>
      </c>
      <c r="O20" s="76">
        <f t="shared" si="8"/>
        <v>6.6</v>
      </c>
      <c r="P20" s="87">
        <f>IF(AND('Indicator Data'!BE23="No data",'Indicator Data'!BF23="No data"),0,SUM('Indicator Data'!BE23:BG23)/1000)</f>
        <v>1.494</v>
      </c>
      <c r="Q20" s="73">
        <f t="shared" si="9"/>
        <v>0.6</v>
      </c>
      <c r="R20" s="77">
        <f>P20*1000/'Indicator Data'!CJ23</f>
        <v>1.265978208396791E-4</v>
      </c>
      <c r="S20" s="73">
        <f t="shared" si="10"/>
        <v>1.9</v>
      </c>
      <c r="T20" s="78">
        <f t="shared" si="11"/>
        <v>1.3</v>
      </c>
      <c r="U20" s="73">
        <f>IF('Indicator Data'!AV23="No data","x",ROUND(IF('Indicator Data'!AV23&gt;U$195,10,IF('Indicator Data'!AV23&lt;U$194,0,10-(U$195-'Indicator Data'!AV23)/(U$195-U$194)*10)),1))</f>
        <v>2</v>
      </c>
      <c r="V20" s="73">
        <f>IF('Indicator Data'!AW23="No data","x",IF('Indicator Data'!AW23=0,0,ROUND(IF('Indicator Data'!AW23&gt;V$195,10,IF('Indicator Data'!AW23&lt;V$194,0,10-(V$195-'Indicator Data'!AW23)/(V$195-V$194)*10)),1)))</f>
        <v>2</v>
      </c>
      <c r="W20" s="73">
        <f t="shared" si="12"/>
        <v>2</v>
      </c>
      <c r="X20" s="73">
        <f>IF('Indicator Data'!AU23="No data","x",ROUND(IF('Indicator Data'!AU23&gt;X$195,10,IF('Indicator Data'!AU23&lt;X$194,0,10-(X$195-'Indicator Data'!AU23)/(X$195-X$194)*10)),1))</f>
        <v>1.1000000000000001</v>
      </c>
      <c r="Y20" s="199">
        <f>IF('Indicator Data'!AX23="No data","x",ROUND(IF('Indicator Data'!AX23&gt;Y$195,10,IF('Indicator Data'!AX23&lt;Y$194,0,10-(Y$195-'Indicator Data'!AX23)/(Y$195-Y$194)*10)),1))</f>
        <v>9.1999999999999993</v>
      </c>
      <c r="Z20" s="77">
        <f>IF('Indicator Data'!AY23="No data","x",IF(('Indicator Data'!AY23/'Indicator Data'!CJ23)&gt;1,1,IF('Indicator Data'!AY23&gt;'Indicator Data'!AY23,1,'Indicator Data'!AY23/'Indicator Data'!CJ23)))</f>
        <v>0.50075801928133956</v>
      </c>
      <c r="AA20" s="199">
        <f t="shared" si="13"/>
        <v>5.6</v>
      </c>
      <c r="AB20" s="74">
        <f t="shared" si="0"/>
        <v>4.5</v>
      </c>
      <c r="AC20" s="73">
        <f>IF('Indicator Data'!AS23="No data","x",ROUND(IF('Indicator Data'!AS23&gt;AC$195,10,IF('Indicator Data'!AS23&lt;AC$194,0,10-(AC$195-'Indicator Data'!AS23)/(AC$195-AC$194)*10)),1))</f>
        <v>7.2</v>
      </c>
      <c r="AD20" s="73">
        <f>IF('Indicator Data'!AT23="No data","x",ROUND(IF('Indicator Data'!AT23&gt;AD$195,10,IF('Indicator Data'!AT23&lt;AD$194,0,10-(AD$195-'Indicator Data'!AT23)/(AD$195-AD$194)*10)),1))</f>
        <v>4</v>
      </c>
      <c r="AE20" s="74">
        <f t="shared" si="14"/>
        <v>5.6</v>
      </c>
      <c r="AF20" s="87">
        <f>('Indicator Data'!BD23+'Indicator Data'!BC23*0.5+'Indicator Data'!BB23*0.25)/1000</f>
        <v>0</v>
      </c>
      <c r="AG20" s="79">
        <f>AF20*1000/'Indicator Data'!CJ23</f>
        <v>0</v>
      </c>
      <c r="AH20" s="74">
        <f t="shared" si="15"/>
        <v>0</v>
      </c>
      <c r="AI20" s="73">
        <f>IF('Indicator Data'!BH23="No data","x",ROUND(IF('Indicator Data'!BH23&lt;$AI$194,10,IF('Indicator Data'!BH23&gt;$AI$195,0,($AI$195-'Indicator Data'!BH23)/($AI$195-$AI$194)*10)),1))</f>
        <v>3.1</v>
      </c>
      <c r="AJ20" s="73">
        <f>IF('Indicator Data'!BI23="No data","x",ROUND(IF('Indicator Data'!BI23&gt;$AJ$195,10,IF('Indicator Data'!BI23&lt;$AJ$194,0,10-($AJ$195-'Indicator Data'!BI23)/($AJ$195-$AJ$194)*10)),1))</f>
        <v>1.7</v>
      </c>
      <c r="AK20" s="74">
        <f t="shared" si="1"/>
        <v>2.4</v>
      </c>
      <c r="AL20" s="80">
        <f t="shared" si="2"/>
        <v>3.4</v>
      </c>
      <c r="AM20" s="81">
        <f t="shared" si="3"/>
        <v>2.4</v>
      </c>
      <c r="AN20" s="73" t="str">
        <f>IF('Indicator Data'!BJ23="No data","x",ROUND((IF(LOG('Indicator Data'!BJ23)&gt;AN$195,10,IF(LOG('Indicator Data'!BJ23)&lt;AN$194,0,10-(AN$195-LOG('Indicator Data'!BJ23))/(AN$195-AN$194)*10))),1))</f>
        <v>x</v>
      </c>
      <c r="AO20" s="73">
        <f>IF('Indicator Data'!BK23="No data","x",ROUND((IF(LOG('Indicator Data'!BK23)&gt;AO$195,10,IF(LOG('Indicator Data'!BK23)&lt;AO$194,0,10-(AO$195-LOG('Indicator Data'!BK23))/(AO$195-AO$194)*10))),1))</f>
        <v>3.6</v>
      </c>
      <c r="AP20" s="74">
        <f t="shared" si="16"/>
        <v>3.6</v>
      </c>
      <c r="AQ20" s="74">
        <f>IF('Indicator Data'!BL23=0,10,ROUND(IF(LOG('Indicator Data'!BL23)&gt;AQ$195,0,IF(LOG('Indicator Data'!BL23)&lt;AQ$194,10,(AQ$195-LOG('Indicator Data'!BL23))/(AQ$195-AQ$194)*10)),1))</f>
        <v>6.8</v>
      </c>
      <c r="AR20" s="74">
        <f>IF('Indicator Data'!BM23="No data","x",ROUND(IF('Indicator Data'!BM23&gt;AR$195,10,IF('Indicator Data'!BM23&lt;AR$194,0,10-(AR$195-'Indicator Data'!BM23)/(AR$195-AR$194)*10)),1))</f>
        <v>0</v>
      </c>
      <c r="AS20" s="76">
        <f t="shared" si="17"/>
        <v>3.5</v>
      </c>
      <c r="AT20" s="73">
        <f>IF('Indicator Data'!BN23="No data","x",ROUND(IF('Indicator Data'!BN23^2&gt;AT$195,0,IF('Indicator Data'!BN23^2&lt;AT$194,10,(AT$195-'Indicator Data'!BN23^2)/(AT$195-AT$194)*10)),1))</f>
        <v>9</v>
      </c>
      <c r="AU20" s="73">
        <f>IF('Indicator Data'!BO23="No data","x",ROUND(IF('Indicator Data'!BO23&gt;AU$195,0,IF('Indicator Data'!BO23&lt;AU$194,10,(AU$195-'Indicator Data'!BO23)/(AU$195-AU$194)*10)),1))</f>
        <v>6</v>
      </c>
      <c r="AV20" s="73">
        <f>IF('Indicator Data'!BP23="No data","x",ROUND(IF('Indicator Data'!BP23&gt;AV$195,0,IF('Indicator Data'!BP23&lt;AV$194,10,(AV$195-'Indicator Data'!BP23)/(AV$195-AV$194)*10)),1))</f>
        <v>8.8000000000000007</v>
      </c>
      <c r="AW20" s="74">
        <f t="shared" si="18"/>
        <v>7.9</v>
      </c>
      <c r="AX20" s="74">
        <f>IF('Indicator Data'!BQ23="No data","x",ROUND(IF('Indicator Data'!BQ23&gt;AX$195,10,IF('Indicator Data'!BQ23&lt;AX$194,0,10-(AX$195-'Indicator Data'!BQ23)/(AX$195-AX$194)*10)),1))</f>
        <v>7.8</v>
      </c>
      <c r="AY20" s="76">
        <f t="shared" si="19"/>
        <v>7.9</v>
      </c>
      <c r="AZ20" s="81">
        <f t="shared" si="20"/>
        <v>5.7</v>
      </c>
    </row>
    <row r="21" spans="1:52" s="4" customFormat="1" x14ac:dyDescent="0.3">
      <c r="A21" s="121" t="str">
        <f>'Indicator Data'!A24</f>
        <v>Bhutan</v>
      </c>
      <c r="B21" s="59" t="str">
        <f>'Indicator Data'!B24</f>
        <v>BTN</v>
      </c>
      <c r="C21" s="73">
        <f>ROUND(IF('Indicator Data'!AL24="No data",IF((0.1022*LN('Indicator Data'!CI24)-0.1711)&gt;C$195,0,IF((0.1022*LN('Indicator Data'!CI24)-0.1711)&lt;C$194,10,(C$195-(0.1022*LN('Indicator Data'!CI24)-0.1711))/(C$195-C$194)*10)),IF('Indicator Data'!AL24&gt;C$195,0,IF('Indicator Data'!AL24&lt;C$194,10,(C$195-'Indicator Data'!AL24)/(C$195-C$194)*10))),1)</f>
        <v>5.7</v>
      </c>
      <c r="D21" s="73">
        <f>IF('Indicator Data'!AM24="No data","x",ROUND((IF(LOG('Indicator Data'!AM24*1000)&gt;D$195,10,IF(LOG('Indicator Data'!AM24*1000)&lt;D$194,0,10-(D$195-LOG('Indicator Data'!AM24*1000))/(D$195-D$194)*10))),1))</f>
        <v>8.3000000000000007</v>
      </c>
      <c r="E21" s="74">
        <f t="shared" si="4"/>
        <v>7.2</v>
      </c>
      <c r="F21" s="73">
        <f>IF('Indicator Data'!AZ24="No data","x",ROUND(IF('Indicator Data'!AZ24&gt;F$195,10,IF('Indicator Data'!AZ24&lt;F$194,0,10-(F$195-'Indicator Data'!AZ24)/(F$195-F$194)*10)),1))</f>
        <v>5.8</v>
      </c>
      <c r="G21" s="73">
        <f>IF('Indicator Data'!BA24="No data","x",ROUND(IF('Indicator Data'!BA24&gt;G$195,10,IF('Indicator Data'!BA24&lt;G$194,0,10-(G$195-'Indicator Data'!BA24)/(G$195-G$194)*10)),1))</f>
        <v>3.1</v>
      </c>
      <c r="H21" s="74">
        <f t="shared" si="5"/>
        <v>4.5</v>
      </c>
      <c r="I21" s="75">
        <f>SUM(IF('Indicator Data'!AN24=0,0,'Indicator Data'!AN24),SUM('Indicator Data'!AO24:AP24))</f>
        <v>70.069999999999993</v>
      </c>
      <c r="J21" s="75">
        <f>I21/'Indicator Data'!CJ24*1000000</f>
        <v>91.823549916524044</v>
      </c>
      <c r="K21" s="73">
        <f t="shared" si="6"/>
        <v>1.8</v>
      </c>
      <c r="L21" s="73">
        <f>IF('Indicator Data'!AQ24="No data","x",ROUND(IF('Indicator Data'!AQ24&gt;L$195,10,IF('Indicator Data'!AQ24&lt;L$194,0,10-(L$195-'Indicator Data'!AQ24)/(L$195-L$194)*10)),1))</f>
        <v>3</v>
      </c>
      <c r="M21" s="73">
        <f>IF('Indicator Data'!AR24="No data","x",IF('Indicator Data'!AR24=0,0,ROUND(IF('Indicator Data'!AR24&gt;M$195,10,IF('Indicator Data'!AR24&lt;M$194,0,10-(M$195-'Indicator Data'!AR24)/(M$195-M$194)*10)),1)))</f>
        <v>0.8</v>
      </c>
      <c r="N21" s="74">
        <f t="shared" si="7"/>
        <v>1.9</v>
      </c>
      <c r="O21" s="76">
        <f t="shared" si="8"/>
        <v>5.2</v>
      </c>
      <c r="P21" s="87">
        <f>IF(AND('Indicator Data'!BE24="No data",'Indicator Data'!BF24="No data"),0,SUM('Indicator Data'!BE24:BG24)/1000)</f>
        <v>0</v>
      </c>
      <c r="Q21" s="73">
        <f t="shared" si="9"/>
        <v>0</v>
      </c>
      <c r="R21" s="77">
        <f>P21*1000/'Indicator Data'!CJ24</f>
        <v>0</v>
      </c>
      <c r="S21" s="73">
        <f t="shared" si="10"/>
        <v>0</v>
      </c>
      <c r="T21" s="78">
        <f t="shared" si="11"/>
        <v>0</v>
      </c>
      <c r="U21" s="73">
        <f>IF('Indicator Data'!AV24="No data","x",ROUND(IF('Indicator Data'!AV24&gt;U$195,10,IF('Indicator Data'!AV24&lt;U$194,0,10-(U$195-'Indicator Data'!AV24)/(U$195-U$194)*10)),1))</f>
        <v>0.2</v>
      </c>
      <c r="V21" s="73" t="str">
        <f>IF('Indicator Data'!AW24="No data","x",IF('Indicator Data'!AW24=0,0,ROUND(IF('Indicator Data'!AW24&gt;V$195,10,IF('Indicator Data'!AW24&lt;V$194,0,10-(V$195-'Indicator Data'!AW24)/(V$195-V$194)*10)),1)))</f>
        <v>x</v>
      </c>
      <c r="W21" s="73">
        <f t="shared" si="12"/>
        <v>0.2</v>
      </c>
      <c r="X21" s="73">
        <f>IF('Indicator Data'!AU24="No data","x",ROUND(IF('Indicator Data'!AU24&gt;X$195,10,IF('Indicator Data'!AU24&lt;X$194,0,10-(X$195-'Indicator Data'!AU24)/(X$195-X$194)*10)),1))</f>
        <v>2.4</v>
      </c>
      <c r="Y21" s="199">
        <f>IF('Indicator Data'!AX24="No data","x",ROUND(IF('Indicator Data'!AX24&gt;Y$195,10,IF('Indicator Data'!AX24&lt;Y$194,0,10-(Y$195-'Indicator Data'!AX24)/(Y$195-Y$194)*10)),1))</f>
        <v>0</v>
      </c>
      <c r="Z21" s="77">
        <f>IF('Indicator Data'!AY24="No data","x",IF(('Indicator Data'!AY24/'Indicator Data'!CJ24)&gt;1,1,IF('Indicator Data'!AY24&gt;'Indicator Data'!AY24,1,'Indicator Data'!AY24/'Indicator Data'!CJ24)))</f>
        <v>0.30730945335699139</v>
      </c>
      <c r="AA21" s="199">
        <f t="shared" si="13"/>
        <v>3.4</v>
      </c>
      <c r="AB21" s="74">
        <f t="shared" si="0"/>
        <v>1.5</v>
      </c>
      <c r="AC21" s="73">
        <f>IF('Indicator Data'!AS24="No data","x",ROUND(IF('Indicator Data'!AS24&gt;AC$195,10,IF('Indicator Data'!AS24&lt;AC$194,0,10-(AC$195-'Indicator Data'!AS24)/(AC$195-AC$194)*10)),1))</f>
        <v>2.2999999999999998</v>
      </c>
      <c r="AD21" s="73">
        <f>IF('Indicator Data'!AT24="No data","x",ROUND(IF('Indicator Data'!AT24&gt;AD$195,10,IF('Indicator Data'!AT24&lt;AD$194,0,10-(AD$195-'Indicator Data'!AT24)/(AD$195-AD$194)*10)),1))</f>
        <v>2.8</v>
      </c>
      <c r="AE21" s="74">
        <f t="shared" si="14"/>
        <v>2.6</v>
      </c>
      <c r="AF21" s="87">
        <f>('Indicator Data'!BD24+'Indicator Data'!BC24*0.5+'Indicator Data'!BB24*0.25)/1000</f>
        <v>0</v>
      </c>
      <c r="AG21" s="79">
        <f>AF21*1000/'Indicator Data'!CJ24</f>
        <v>0</v>
      </c>
      <c r="AH21" s="74">
        <f t="shared" si="15"/>
        <v>0</v>
      </c>
      <c r="AI21" s="73">
        <f>IF('Indicator Data'!BH24="No data","x",ROUND(IF('Indicator Data'!BH24&lt;$AI$194,10,IF('Indicator Data'!BH24&gt;$AI$195,0,($AI$195-'Indicator Data'!BH24)/($AI$195-$AI$194)*10)),1))</f>
        <v>5.3</v>
      </c>
      <c r="AJ21" s="73">
        <f>IF('Indicator Data'!BI24="No data","x",ROUND(IF('Indicator Data'!BI24&gt;$AJ$195,10,IF('Indicator Data'!BI24&lt;$AJ$194,0,10-($AJ$195-'Indicator Data'!BI24)/($AJ$195-$AJ$194)*10)),1))</f>
        <v>3.3</v>
      </c>
      <c r="AK21" s="74">
        <f t="shared" si="1"/>
        <v>4.3</v>
      </c>
      <c r="AL21" s="80">
        <f t="shared" si="2"/>
        <v>2.2000000000000002</v>
      </c>
      <c r="AM21" s="81">
        <f t="shared" si="3"/>
        <v>1.2</v>
      </c>
      <c r="AN21" s="73">
        <f>IF('Indicator Data'!BJ24="No data","x",ROUND((IF(LOG('Indicator Data'!BJ24)&gt;AN$195,10,IF(LOG('Indicator Data'!BJ24)&lt;AN$194,0,10-(AN$195-LOG('Indicator Data'!BJ24))/(AN$195-AN$194)*10))),1))</f>
        <v>3.6</v>
      </c>
      <c r="AO21" s="73">
        <f>IF('Indicator Data'!BK24="No data","x",ROUND((IF(LOG('Indicator Data'!BK24)&gt;AO$195,10,IF(LOG('Indicator Data'!BK24)&lt;AO$194,0,10-(AO$195-LOG('Indicator Data'!BK24))/(AO$195-AO$194)*10))),1))</f>
        <v>3.5</v>
      </c>
      <c r="AP21" s="74">
        <f t="shared" si="16"/>
        <v>3.6</v>
      </c>
      <c r="AQ21" s="74">
        <f>IF('Indicator Data'!BL24=0,10,ROUND(IF(LOG('Indicator Data'!BL24)&gt;AQ$195,0,IF(LOG('Indicator Data'!BL24)&lt;AQ$194,10,(AQ$195-LOG('Indicator Data'!BL24))/(AQ$195-AQ$194)*10)),1))</f>
        <v>1.8</v>
      </c>
      <c r="AR21" s="74">
        <f>IF('Indicator Data'!BM24="No data","x",ROUND(IF('Indicator Data'!BM24&gt;AR$195,10,IF('Indicator Data'!BM24&lt;AR$194,0,10-(AR$195-'Indicator Data'!BM24)/(AR$195-AR$194)*10)),1))</f>
        <v>4</v>
      </c>
      <c r="AS21" s="76">
        <f t="shared" si="17"/>
        <v>3.1</v>
      </c>
      <c r="AT21" s="73">
        <f>IF('Indicator Data'!BN24="No data","x",ROUND(IF('Indicator Data'!BN24^2&gt;AT$195,0,IF('Indicator Data'!BN24^2&lt;AT$194,10,(AT$195-'Indicator Data'!BN24^2)/(AT$195-AT$194)*10)),1))</f>
        <v>6.1</v>
      </c>
      <c r="AU21" s="73">
        <f>IF('Indicator Data'!BO24="No data","x",ROUND(IF('Indicator Data'!BO24&gt;AU$195,0,IF('Indicator Data'!BO24&lt;AU$194,10,(AU$195-'Indicator Data'!BO24)/(AU$195-AU$194)*10)),1))</f>
        <v>5.5</v>
      </c>
      <c r="AV21" s="73">
        <f>IF('Indicator Data'!BP24="No data","x",ROUND(IF('Indicator Data'!BP24&gt;AV$195,0,IF('Indicator Data'!BP24&lt;AV$194,10,(AV$195-'Indicator Data'!BP24)/(AV$195-AV$194)*10)),1))</f>
        <v>5.8</v>
      </c>
      <c r="AW21" s="74">
        <f t="shared" si="18"/>
        <v>5.8</v>
      </c>
      <c r="AX21" s="74">
        <f>IF('Indicator Data'!BQ24="No data","x",ROUND(IF('Indicator Data'!BQ24&gt;AX$195,10,IF('Indicator Data'!BQ24&lt;AX$194,0,10-(AX$195-'Indicator Data'!BQ24)/(AX$195-AX$194)*10)),1))</f>
        <v>10</v>
      </c>
      <c r="AY21" s="76">
        <f t="shared" si="19"/>
        <v>7.9</v>
      </c>
      <c r="AZ21" s="81">
        <f t="shared" si="20"/>
        <v>5.5</v>
      </c>
    </row>
    <row r="22" spans="1:52" s="4" customFormat="1" x14ac:dyDescent="0.3">
      <c r="A22" s="121" t="str">
        <f>'Indicator Data'!A25</f>
        <v>Bolivia</v>
      </c>
      <c r="B22" s="59" t="str">
        <f>'Indicator Data'!B25</f>
        <v>BOL</v>
      </c>
      <c r="C22" s="73">
        <f>ROUND(IF('Indicator Data'!AL25="No data",IF((0.1022*LN('Indicator Data'!CI25)-0.1711)&gt;C$195,0,IF((0.1022*LN('Indicator Data'!CI25)-0.1711)&lt;C$194,10,(C$195-(0.1022*LN('Indicator Data'!CI25)-0.1711))/(C$195-C$194)*10)),IF('Indicator Data'!AL25&gt;C$195,0,IF('Indicator Data'!AL25&lt;C$194,10,(C$195-'Indicator Data'!AL25)/(C$195-C$194)*10))),1)</f>
        <v>3.9</v>
      </c>
      <c r="D22" s="73">
        <f>IF('Indicator Data'!AM25="No data","x",ROUND((IF(LOG('Indicator Data'!AM25*1000)&gt;D$195,10,IF(LOG('Indicator Data'!AM25*1000)&lt;D$194,0,10-(D$195-LOG('Indicator Data'!AM25*1000))/(D$195-D$194)*10))),1))</f>
        <v>7.3</v>
      </c>
      <c r="E22" s="74">
        <f t="shared" si="4"/>
        <v>5.9</v>
      </c>
      <c r="F22" s="73">
        <f>IF('Indicator Data'!AZ25="No data","x",ROUND(IF('Indicator Data'!AZ25&gt;F$195,10,IF('Indicator Data'!AZ25&lt;F$194,0,10-(F$195-'Indicator Data'!AZ25)/(F$195-F$194)*10)),1))</f>
        <v>5.9</v>
      </c>
      <c r="G22" s="73">
        <f>IF('Indicator Data'!BA25="No data","x",ROUND(IF('Indicator Data'!BA25&gt;G$195,10,IF('Indicator Data'!BA25&lt;G$194,0,10-(G$195-'Indicator Data'!BA25)/(G$195-G$194)*10)),1))</f>
        <v>4.8</v>
      </c>
      <c r="H22" s="74">
        <f t="shared" si="5"/>
        <v>5.4</v>
      </c>
      <c r="I22" s="75">
        <f>SUM(IF('Indicator Data'!AN25=0,0,'Indicator Data'!AN25),SUM('Indicator Data'!AO25:AP25))</f>
        <v>626.59012000000007</v>
      </c>
      <c r="J22" s="75">
        <f>I22/'Indicator Data'!CJ25*1000000</f>
        <v>54.424091786905045</v>
      </c>
      <c r="K22" s="73">
        <f t="shared" si="6"/>
        <v>1.1000000000000001</v>
      </c>
      <c r="L22" s="73">
        <f>IF('Indicator Data'!AQ25="No data","x",ROUND(IF('Indicator Data'!AQ25&gt;L$195,10,IF('Indicator Data'!AQ25&lt;L$194,0,10-(L$195-'Indicator Data'!AQ25)/(L$195-L$194)*10)),1))</f>
        <v>1.2</v>
      </c>
      <c r="M22" s="73">
        <f>IF('Indicator Data'!AR25="No data","x",IF('Indicator Data'!AR25=0,0,ROUND(IF('Indicator Data'!AR25&gt;M$195,10,IF('Indicator Data'!AR25&lt;M$194,0,10-(M$195-'Indicator Data'!AR25)/(M$195-M$194)*10)),1)))</f>
        <v>1.2</v>
      </c>
      <c r="N22" s="74">
        <f t="shared" si="7"/>
        <v>1.2</v>
      </c>
      <c r="O22" s="76">
        <f t="shared" si="8"/>
        <v>4.5999999999999996</v>
      </c>
      <c r="P22" s="87">
        <f>IF(AND('Indicator Data'!BE25="No data",'Indicator Data'!BF25="No data"),0,SUM('Indicator Data'!BE25:BG25)/1000)</f>
        <v>0.85599999999999998</v>
      </c>
      <c r="Q22" s="73">
        <f t="shared" si="9"/>
        <v>0</v>
      </c>
      <c r="R22" s="77">
        <f>P22*1000/'Indicator Data'!CJ25</f>
        <v>7.435007524470816E-5</v>
      </c>
      <c r="S22" s="73">
        <f t="shared" si="10"/>
        <v>1.7</v>
      </c>
      <c r="T22" s="78">
        <f t="shared" si="11"/>
        <v>0.9</v>
      </c>
      <c r="U22" s="73">
        <f>IF('Indicator Data'!AV25="No data","x",ROUND(IF('Indicator Data'!AV25&gt;U$195,10,IF('Indicator Data'!AV25&lt;U$194,0,10-(U$195-'Indicator Data'!AV25)/(U$195-U$194)*10)),1))</f>
        <v>0.6</v>
      </c>
      <c r="V22" s="73">
        <f>IF('Indicator Data'!AW25="No data","x",IF('Indicator Data'!AW25=0,0,ROUND(IF('Indicator Data'!AW25&gt;V$195,10,IF('Indicator Data'!AW25&lt;V$194,0,10-(V$195-'Indicator Data'!AW25)/(V$195-V$194)*10)),1)))</f>
        <v>0.8</v>
      </c>
      <c r="W22" s="73">
        <f t="shared" si="12"/>
        <v>0.7</v>
      </c>
      <c r="X22" s="73">
        <f>IF('Indicator Data'!AU25="No data","x",ROUND(IF('Indicator Data'!AU25&gt;X$195,10,IF('Indicator Data'!AU25&lt;X$194,0,10-(X$195-'Indicator Data'!AU25)/(X$195-X$194)*10)),1))</f>
        <v>2</v>
      </c>
      <c r="Y22" s="199">
        <f>IF('Indicator Data'!AX25="No data","x",ROUND(IF('Indicator Data'!AX25&gt;Y$195,10,IF('Indicator Data'!AX25&lt;Y$194,0,10-(Y$195-'Indicator Data'!AX25)/(Y$195-Y$194)*10)),1))</f>
        <v>0</v>
      </c>
      <c r="Z22" s="77">
        <f>IF('Indicator Data'!AY25="No data","x",IF(('Indicator Data'!AY25/'Indicator Data'!CJ25)&gt;1,1,IF('Indicator Data'!AY25&gt;'Indicator Data'!AY25,1,'Indicator Data'!AY25/'Indicator Data'!CJ25)))</f>
        <v>0.15402278204431785</v>
      </c>
      <c r="AA22" s="199">
        <f t="shared" si="13"/>
        <v>1.7</v>
      </c>
      <c r="AB22" s="74">
        <f t="shared" si="0"/>
        <v>1.1000000000000001</v>
      </c>
      <c r="AC22" s="73">
        <f>IF('Indicator Data'!AS25="No data","x",ROUND(IF('Indicator Data'!AS25&gt;AC$195,10,IF('Indicator Data'!AS25&lt;AC$194,0,10-(AC$195-'Indicator Data'!AS25)/(AC$195-AC$194)*10)),1))</f>
        <v>2.1</v>
      </c>
      <c r="AD22" s="73">
        <f>IF('Indicator Data'!AT25="No data","x",ROUND(IF('Indicator Data'!AT25&gt;AD$195,10,IF('Indicator Data'!AT25&lt;AD$194,0,10-(AD$195-'Indicator Data'!AT25)/(AD$195-AD$194)*10)),1))</f>
        <v>0.8</v>
      </c>
      <c r="AE22" s="74">
        <f t="shared" si="14"/>
        <v>1.5</v>
      </c>
      <c r="AF22" s="87">
        <f>('Indicator Data'!BD25+'Indicator Data'!BC25*0.5+'Indicator Data'!BB25*0.25)/1000</f>
        <v>359.34699999999998</v>
      </c>
      <c r="AG22" s="79">
        <f>AF22*1000/'Indicator Data'!CJ25</f>
        <v>3.1212005244112318E-2</v>
      </c>
      <c r="AH22" s="74">
        <f t="shared" si="15"/>
        <v>3.1</v>
      </c>
      <c r="AI22" s="73">
        <f>IF('Indicator Data'!BH25="No data","x",ROUND(IF('Indicator Data'!BH25&lt;$AI$194,10,IF('Indicator Data'!BH25&gt;$AI$195,0,($AI$195-'Indicator Data'!BH25)/($AI$195-$AI$194)*10)),1))</f>
        <v>6</v>
      </c>
      <c r="AJ22" s="73">
        <f>IF('Indicator Data'!BI25="No data","x",ROUND(IF('Indicator Data'!BI25&gt;$AJ$195,10,IF('Indicator Data'!BI25&lt;$AJ$194,0,10-($AJ$195-'Indicator Data'!BI25)/($AJ$195-$AJ$194)*10)),1))</f>
        <v>4</v>
      </c>
      <c r="AK22" s="74">
        <f t="shared" si="1"/>
        <v>5</v>
      </c>
      <c r="AL22" s="80">
        <f t="shared" si="2"/>
        <v>2.8</v>
      </c>
      <c r="AM22" s="81">
        <f t="shared" si="3"/>
        <v>1.9</v>
      </c>
      <c r="AN22" s="73">
        <f>IF('Indicator Data'!BJ25="No data","x",ROUND((IF(LOG('Indicator Data'!BJ25)&gt;AN$195,10,IF(LOG('Indicator Data'!BJ25)&lt;AN$194,0,10-(AN$195-LOG('Indicator Data'!BJ25))/(AN$195-AN$194)*10))),1))</f>
        <v>6.5</v>
      </c>
      <c r="AO22" s="73">
        <f>IF('Indicator Data'!BK25="No data","x",ROUND((IF(LOG('Indicator Data'!BK25)&gt;AO$195,10,IF(LOG('Indicator Data'!BK25)&lt;AO$194,0,10-(AO$195-LOG('Indicator Data'!BK25))/(AO$195-AO$194)*10))),1))</f>
        <v>5.0999999999999996</v>
      </c>
      <c r="AP22" s="74">
        <f t="shared" si="16"/>
        <v>5.8</v>
      </c>
      <c r="AQ22" s="74">
        <f>IF('Indicator Data'!BL25=0,10,ROUND(IF(LOG('Indicator Data'!BL25)&gt;AQ$195,0,IF(LOG('Indicator Data'!BL25)&lt;AQ$194,10,(AQ$195-LOG('Indicator Data'!BL25))/(AQ$195-AQ$194)*10)),1))</f>
        <v>2.9</v>
      </c>
      <c r="AR22" s="74">
        <f>IF('Indicator Data'!BM25="No data","x",ROUND(IF('Indicator Data'!BM25&gt;AR$195,10,IF('Indicator Data'!BM25&lt;AR$194,0,10-(AR$195-'Indicator Data'!BM25)/(AR$195-AR$194)*10)),1))</f>
        <v>10</v>
      </c>
      <c r="AS22" s="76">
        <f t="shared" si="17"/>
        <v>6.2</v>
      </c>
      <c r="AT22" s="73">
        <f>IF('Indicator Data'!BN25="No data","x",ROUND(IF('Indicator Data'!BN25^2&gt;AT$195,0,IF('Indicator Data'!BN25^2&lt;AT$194,10,(AT$195-'Indicator Data'!BN25^2)/(AT$195-AT$194)*10)),1))</f>
        <v>1.6</v>
      </c>
      <c r="AU22" s="73">
        <f>IF('Indicator Data'!BO25="No data","x",ROUND(IF('Indicator Data'!BO25&gt;AU$195,0,IF('Indicator Data'!BO25&lt;AU$194,10,(AU$195-'Indicator Data'!BO25)/(AU$195-AU$194)*10)),1))</f>
        <v>5.0999999999999996</v>
      </c>
      <c r="AV22" s="73">
        <f>IF('Indicator Data'!BP25="No data","x",ROUND(IF('Indicator Data'!BP25&gt;AV$195,0,IF('Indicator Data'!BP25&lt;AV$194,10,(AV$195-'Indicator Data'!BP25)/(AV$195-AV$194)*10)),1))</f>
        <v>6</v>
      </c>
      <c r="AW22" s="74">
        <f t="shared" si="18"/>
        <v>4.2</v>
      </c>
      <c r="AX22" s="74">
        <f>IF('Indicator Data'!BQ25="No data","x",ROUND(IF('Indicator Data'!BQ25&gt;AX$195,10,IF('Indicator Data'!BQ25&lt;AX$194,0,10-(AX$195-'Indicator Data'!BQ25)/(AX$195-AX$194)*10)),1))</f>
        <v>5</v>
      </c>
      <c r="AY22" s="76">
        <f t="shared" si="19"/>
        <v>4.5999999999999996</v>
      </c>
      <c r="AZ22" s="81">
        <f t="shared" si="20"/>
        <v>5.4</v>
      </c>
    </row>
    <row r="23" spans="1:52" s="4" customFormat="1" x14ac:dyDescent="0.3">
      <c r="A23" s="121" t="str">
        <f>'Indicator Data'!A26</f>
        <v>Bosnia and Herzegovina</v>
      </c>
      <c r="B23" s="59" t="str">
        <f>'Indicator Data'!B26</f>
        <v>BIH</v>
      </c>
      <c r="C23" s="73">
        <f>ROUND(IF('Indicator Data'!AL26="No data",IF((0.1022*LN('Indicator Data'!CI26)-0.1711)&gt;C$195,0,IF((0.1022*LN('Indicator Data'!CI26)-0.1711)&lt;C$194,10,(C$195-(0.1022*LN('Indicator Data'!CI26)-0.1711))/(C$195-C$194)*10)),IF('Indicator Data'!AL26&gt;C$195,0,IF('Indicator Data'!AL26&lt;C$194,10,(C$195-'Indicator Data'!AL26)/(C$195-C$194)*10))),1)</f>
        <v>2.6</v>
      </c>
      <c r="D23" s="73">
        <f>IF('Indicator Data'!AM26="No data","x",ROUND((IF(LOG('Indicator Data'!AM26*1000)&gt;D$195,10,IF(LOG('Indicator Data'!AM26*1000)&lt;D$194,0,10-(D$195-LOG('Indicator Data'!AM26*1000))/(D$195-D$194)*10))),1))</f>
        <v>3.4</v>
      </c>
      <c r="E23" s="74">
        <f t="shared" si="4"/>
        <v>3</v>
      </c>
      <c r="F23" s="73">
        <f>IF('Indicator Data'!AZ26="No data","x",ROUND(IF('Indicator Data'!AZ26&gt;F$195,10,IF('Indicator Data'!AZ26&lt;F$194,0,10-(F$195-'Indicator Data'!AZ26)/(F$195-F$194)*10)),1))</f>
        <v>2.2000000000000002</v>
      </c>
      <c r="G23" s="73">
        <f>IF('Indicator Data'!BA26="No data","x",ROUND(IF('Indicator Data'!BA26&gt;G$195,10,IF('Indicator Data'!BA26&lt;G$194,0,10-(G$195-'Indicator Data'!BA26)/(G$195-G$194)*10)),1))</f>
        <v>2</v>
      </c>
      <c r="H23" s="74">
        <f t="shared" si="5"/>
        <v>2.1</v>
      </c>
      <c r="I23" s="75">
        <f>SUM(IF('Indicator Data'!AN26=0,0,'Indicator Data'!AN26),SUM('Indicator Data'!AO26:AP26))</f>
        <v>526.69072000000006</v>
      </c>
      <c r="J23" s="75">
        <f>I23/'Indicator Data'!CJ26*1000000</f>
        <v>159.55499518630427</v>
      </c>
      <c r="K23" s="73">
        <f t="shared" si="6"/>
        <v>3.2</v>
      </c>
      <c r="L23" s="73">
        <f>IF('Indicator Data'!AQ26="No data","x",ROUND(IF('Indicator Data'!AQ26&gt;L$195,10,IF('Indicator Data'!AQ26&lt;L$194,0,10-(L$195-'Indicator Data'!AQ26)/(L$195-L$194)*10)),1))</f>
        <v>1.2</v>
      </c>
      <c r="M23" s="73">
        <f>IF('Indicator Data'!AR26="No data","x",IF('Indicator Data'!AR26=0,0,ROUND(IF('Indicator Data'!AR26&gt;M$195,10,IF('Indicator Data'!AR26&lt;M$194,0,10-(M$195-'Indicator Data'!AR26)/(M$195-M$194)*10)),1)))</f>
        <v>3.5</v>
      </c>
      <c r="N23" s="74">
        <f t="shared" si="7"/>
        <v>2.6</v>
      </c>
      <c r="O23" s="76">
        <f t="shared" si="8"/>
        <v>2.7</v>
      </c>
      <c r="P23" s="87">
        <f>IF(AND('Indicator Data'!BE26="No data",'Indicator Data'!BF26="No data"),0,SUM('Indicator Data'!BE26:BG26)/1000)</f>
        <v>105.239</v>
      </c>
      <c r="Q23" s="73">
        <f t="shared" si="9"/>
        <v>6.7</v>
      </c>
      <c r="R23" s="77">
        <f>P23*1000/'Indicator Data'!CJ26</f>
        <v>3.1880964484074209E-2</v>
      </c>
      <c r="S23" s="73">
        <f t="shared" si="10"/>
        <v>7.5</v>
      </c>
      <c r="T23" s="78">
        <f t="shared" si="11"/>
        <v>7.1</v>
      </c>
      <c r="U23" s="73" t="str">
        <f>IF('Indicator Data'!AV26="No data","x",ROUND(IF('Indicator Data'!AV26&gt;U$195,10,IF('Indicator Data'!AV26&lt;U$194,0,10-(U$195-'Indicator Data'!AV26)/(U$195-U$194)*10)),1))</f>
        <v>x</v>
      </c>
      <c r="V23" s="73" t="str">
        <f>IF('Indicator Data'!AW26="No data","x",IF('Indicator Data'!AW26=0,0,ROUND(IF('Indicator Data'!AW26&gt;V$195,10,IF('Indicator Data'!AW26&lt;V$194,0,10-(V$195-'Indicator Data'!AW26)/(V$195-V$194)*10)),1)))</f>
        <v>x</v>
      </c>
      <c r="W23" s="73" t="str">
        <f t="shared" si="12"/>
        <v>x</v>
      </c>
      <c r="X23" s="73">
        <f>IF('Indicator Data'!AU26="No data","x",ROUND(IF('Indicator Data'!AU26&gt;X$195,10,IF('Indicator Data'!AU26&lt;X$194,0,10-(X$195-'Indicator Data'!AU26)/(X$195-X$194)*10)),1))</f>
        <v>0.5</v>
      </c>
      <c r="Y23" s="199" t="str">
        <f>IF('Indicator Data'!AX26="No data","x",ROUND(IF('Indicator Data'!AX26&gt;Y$195,10,IF('Indicator Data'!AX26&lt;Y$194,0,10-(Y$195-'Indicator Data'!AX26)/(Y$195-Y$194)*10)),1))</f>
        <v>x</v>
      </c>
      <c r="Z23" s="77">
        <f>IF('Indicator Data'!AY26="No data","x",IF(('Indicator Data'!AY26/'Indicator Data'!CJ26)&gt;1,1,IF('Indicator Data'!AY26&gt;'Indicator Data'!AY26,1,'Indicator Data'!AY26/'Indicator Data'!CJ26)))</f>
        <v>0</v>
      </c>
      <c r="AA23" s="199">
        <f t="shared" si="13"/>
        <v>0</v>
      </c>
      <c r="AB23" s="74">
        <f t="shared" si="0"/>
        <v>0.3</v>
      </c>
      <c r="AC23" s="73">
        <f>IF('Indicator Data'!AS26="No data","x",ROUND(IF('Indicator Data'!AS26&gt;AC$195,10,IF('Indicator Data'!AS26&lt;AC$194,0,10-(AC$195-'Indicator Data'!AS26)/(AC$195-AC$194)*10)),1))</f>
        <v>0.4</v>
      </c>
      <c r="AD23" s="73">
        <f>IF('Indicator Data'!AT26="No data","x",ROUND(IF('Indicator Data'!AT26&gt;AD$195,10,IF('Indicator Data'!AT26&lt;AD$194,0,10-(AD$195-'Indicator Data'!AT26)/(AD$195-AD$194)*10)),1))</f>
        <v>0.3</v>
      </c>
      <c r="AE23" s="74">
        <f t="shared" si="14"/>
        <v>0.4</v>
      </c>
      <c r="AF23" s="87">
        <f>('Indicator Data'!BD26+'Indicator Data'!BC26*0.5+'Indicator Data'!BB26*0.25)/1000</f>
        <v>0.75900000000000001</v>
      </c>
      <c r="AG23" s="79">
        <f>AF23*1000/'Indicator Data'!CJ26</f>
        <v>2.2993046345377974E-4</v>
      </c>
      <c r="AH23" s="74">
        <f t="shared" si="15"/>
        <v>0</v>
      </c>
      <c r="AI23" s="73">
        <f>IF('Indicator Data'!BH26="No data","x",ROUND(IF('Indicator Data'!BH26&lt;$AI$194,10,IF('Indicator Data'!BH26&gt;$AI$195,0,($AI$195-'Indicator Data'!BH26)/($AI$195-$AI$194)*10)),1))</f>
        <v>2.7</v>
      </c>
      <c r="AJ23" s="73">
        <f>IF('Indicator Data'!BI26="No data","x",ROUND(IF('Indicator Data'!BI26&gt;$AJ$195,10,IF('Indicator Data'!BI26&lt;$AJ$194,0,10-($AJ$195-'Indicator Data'!BI26)/($AJ$195-$AJ$194)*10)),1))</f>
        <v>0</v>
      </c>
      <c r="AK23" s="74">
        <f t="shared" si="1"/>
        <v>1.4</v>
      </c>
      <c r="AL23" s="80">
        <f t="shared" si="2"/>
        <v>0.5</v>
      </c>
      <c r="AM23" s="81">
        <f t="shared" si="3"/>
        <v>4.5999999999999996</v>
      </c>
      <c r="AN23" s="73" t="str">
        <f>IF('Indicator Data'!BJ26="No data","x",ROUND((IF(LOG('Indicator Data'!BJ26)&gt;AN$195,10,IF(LOG('Indicator Data'!BJ26)&lt;AN$194,0,10-(AN$195-LOG('Indicator Data'!BJ26))/(AN$195-AN$194)*10))),1))</f>
        <v>x</v>
      </c>
      <c r="AO23" s="73">
        <f>IF('Indicator Data'!BK26="No data","x",ROUND((IF(LOG('Indicator Data'!BK26)&gt;AO$195,10,IF(LOG('Indicator Data'!BK26)&lt;AO$194,0,10-(AO$195-LOG('Indicator Data'!BK26))/(AO$195-AO$194)*10))),1))</f>
        <v>4.9000000000000004</v>
      </c>
      <c r="AP23" s="74">
        <f t="shared" si="16"/>
        <v>4.9000000000000004</v>
      </c>
      <c r="AQ23" s="74">
        <f>IF('Indicator Data'!BL26=0,10,ROUND(IF(LOG('Indicator Data'!BL26)&gt;AQ$195,0,IF(LOG('Indicator Data'!BL26)&lt;AQ$194,10,(AQ$195-LOG('Indicator Data'!BL26))/(AQ$195-AQ$194)*10)),1))</f>
        <v>5.9</v>
      </c>
      <c r="AR23" s="74">
        <f>IF('Indicator Data'!BM26="No data","x",ROUND(IF('Indicator Data'!BM26&gt;AR$195,10,IF('Indicator Data'!BM26&lt;AR$194,0,10-(AR$195-'Indicator Data'!BM26)/(AR$195-AR$194)*10)),1))</f>
        <v>0</v>
      </c>
      <c r="AS23" s="76">
        <f t="shared" si="17"/>
        <v>3.6</v>
      </c>
      <c r="AT23" s="73">
        <f>IF('Indicator Data'!BN26="No data","x",ROUND(IF('Indicator Data'!BN26^2&gt;AT$195,0,IF('Indicator Data'!BN26^2&lt;AT$194,10,(AT$195-'Indicator Data'!BN26^2)/(AT$195-AT$194)*10)),1))</f>
        <v>0.7</v>
      </c>
      <c r="AU23" s="73">
        <f>IF('Indicator Data'!BO26="No data","x",ROUND(IF('Indicator Data'!BO26&gt;AU$195,0,IF('Indicator Data'!BO26&lt;AU$194,10,(AU$195-'Indicator Data'!BO26)/(AU$195-AU$194)*10)),1))</f>
        <v>4.9000000000000004</v>
      </c>
      <c r="AV23" s="73">
        <f>IF('Indicator Data'!BP26="No data","x",ROUND(IF('Indicator Data'!BP26&gt;AV$195,0,IF('Indicator Data'!BP26&lt;AV$194,10,(AV$195-'Indicator Data'!BP26)/(AV$195-AV$194)*10)),1))</f>
        <v>3.1</v>
      </c>
      <c r="AW23" s="74">
        <f t="shared" si="18"/>
        <v>2.9</v>
      </c>
      <c r="AX23" s="74">
        <f>IF('Indicator Data'!BQ26="No data","x",ROUND(IF('Indicator Data'!BQ26&gt;AX$195,10,IF('Indicator Data'!BQ26&lt;AX$194,0,10-(AX$195-'Indicator Data'!BQ26)/(AX$195-AX$194)*10)),1))</f>
        <v>2.6</v>
      </c>
      <c r="AY23" s="76">
        <f t="shared" si="19"/>
        <v>2.8</v>
      </c>
      <c r="AZ23" s="81">
        <f t="shared" si="20"/>
        <v>3.2</v>
      </c>
    </row>
    <row r="24" spans="1:52" s="4" customFormat="1" x14ac:dyDescent="0.3">
      <c r="A24" s="121" t="str">
        <f>'Indicator Data'!A27</f>
        <v>Botswana</v>
      </c>
      <c r="B24" s="59" t="str">
        <f>'Indicator Data'!B27</f>
        <v>BWA</v>
      </c>
      <c r="C24" s="73">
        <f>ROUND(IF('Indicator Data'!AL27="No data",IF((0.1022*LN('Indicator Data'!CI27)-0.1711)&gt;C$195,0,IF((0.1022*LN('Indicator Data'!CI27)-0.1711)&lt;C$194,10,(C$195-(0.1022*LN('Indicator Data'!CI27)-0.1711))/(C$195-C$194)*10)),IF('Indicator Data'!AL27&gt;C$195,0,IF('Indicator Data'!AL27&lt;C$194,10,(C$195-'Indicator Data'!AL27)/(C$195-C$194)*10))),1)</f>
        <v>3.4</v>
      </c>
      <c r="D24" s="73" t="str">
        <f>IF('Indicator Data'!AM27="No data","x",ROUND((IF(LOG('Indicator Data'!AM27*1000)&gt;D$195,10,IF(LOG('Indicator Data'!AM27*1000)&lt;D$194,0,10-(D$195-LOG('Indicator Data'!AM27*1000))/(D$195-D$194)*10))),1))</f>
        <v>x</v>
      </c>
      <c r="E24" s="74">
        <f t="shared" si="4"/>
        <v>3.4</v>
      </c>
      <c r="F24" s="73">
        <f>IF('Indicator Data'!AZ27="No data","x",ROUND(IF('Indicator Data'!AZ27&gt;F$195,10,IF('Indicator Data'!AZ27&lt;F$194,0,10-(F$195-'Indicator Data'!AZ27)/(F$195-F$194)*10)),1))</f>
        <v>6.2</v>
      </c>
      <c r="G24" s="73">
        <f>IF('Indicator Data'!BA27="No data","x",ROUND(IF('Indicator Data'!BA27&gt;G$195,10,IF('Indicator Data'!BA27&lt;G$194,0,10-(G$195-'Indicator Data'!BA27)/(G$195-G$194)*10)),1))</f>
        <v>7.1</v>
      </c>
      <c r="H24" s="74">
        <f t="shared" si="5"/>
        <v>6.7</v>
      </c>
      <c r="I24" s="75">
        <f>SUM(IF('Indicator Data'!AN27=0,0,'Indicator Data'!AN27),SUM('Indicator Data'!AO27:AP27))</f>
        <v>141.52000000000001</v>
      </c>
      <c r="J24" s="75">
        <f>I24/'Indicator Data'!CJ27*1000000</f>
        <v>61.431530019277666</v>
      </c>
      <c r="K24" s="73">
        <f t="shared" si="6"/>
        <v>1.2</v>
      </c>
      <c r="L24" s="73">
        <f>IF('Indicator Data'!AQ27="No data","x",ROUND(IF('Indicator Data'!AQ27&gt;L$195,10,IF('Indicator Data'!AQ27&lt;L$194,0,10-(L$195-'Indicator Data'!AQ27)/(L$195-L$194)*10)),1))</f>
        <v>0.3</v>
      </c>
      <c r="M24" s="73">
        <f>IF('Indicator Data'!AR27="No data","x",IF('Indicator Data'!AR27=0,0,ROUND(IF('Indicator Data'!AR27&gt;M$195,10,IF('Indicator Data'!AR27&lt;M$194,0,10-(M$195-'Indicator Data'!AR27)/(M$195-M$194)*10)),1)))</f>
        <v>0.1</v>
      </c>
      <c r="N24" s="74">
        <f t="shared" si="7"/>
        <v>0.5</v>
      </c>
      <c r="O24" s="76">
        <f t="shared" si="8"/>
        <v>3.5</v>
      </c>
      <c r="P24" s="87">
        <f>IF(AND('Indicator Data'!BE27="No data",'Indicator Data'!BF27="No data"),0,SUM('Indicator Data'!BE27:BG27)/1000)</f>
        <v>2.3149999999999999</v>
      </c>
      <c r="Q24" s="73">
        <f t="shared" si="9"/>
        <v>1.2</v>
      </c>
      <c r="R24" s="77">
        <f>P24*1000/'Indicator Data'!CJ27</f>
        <v>1.0049038439416886E-3</v>
      </c>
      <c r="S24" s="73">
        <f t="shared" si="10"/>
        <v>3.2</v>
      </c>
      <c r="T24" s="78">
        <f t="shared" si="11"/>
        <v>2.2000000000000002</v>
      </c>
      <c r="U24" s="73">
        <f>IF('Indicator Data'!AV27="No data","x",ROUND(IF('Indicator Data'!AV27&gt;U$195,10,IF('Indicator Data'!AV27&lt;U$194,0,10-(U$195-'Indicator Data'!AV27)/(U$195-U$194)*10)),1))</f>
        <v>10</v>
      </c>
      <c r="V24" s="73">
        <f>IF('Indicator Data'!AW27="No data","x",IF('Indicator Data'!AW27=0,0,ROUND(IF('Indicator Data'!AW27&gt;V$195,10,IF('Indicator Data'!AW27&lt;V$194,0,10-(V$195-'Indicator Data'!AW27)/(V$195-V$194)*10)),1)))</f>
        <v>10</v>
      </c>
      <c r="W24" s="73">
        <f t="shared" si="12"/>
        <v>10</v>
      </c>
      <c r="X24" s="73">
        <f>IF('Indicator Data'!AU27="No data","x",ROUND(IF('Indicator Data'!AU27&gt;X$195,10,IF('Indicator Data'!AU27&lt;X$194,0,10-(X$195-'Indicator Data'!AU27)/(X$195-X$194)*10)),1))</f>
        <v>5.5</v>
      </c>
      <c r="Y24" s="199">
        <f>IF('Indicator Data'!AX27="No data","x",ROUND(IF('Indicator Data'!AX27&gt;Y$195,10,IF('Indicator Data'!AX27&lt;Y$194,0,10-(Y$195-'Indicator Data'!AX27)/(Y$195-Y$194)*10)),1))</f>
        <v>0</v>
      </c>
      <c r="Z24" s="77">
        <f>IF('Indicator Data'!AY27="No data","x",IF(('Indicator Data'!AY27/'Indicator Data'!CJ27)&gt;1,1,IF('Indicator Data'!AY27&gt;'Indicator Data'!AY27,1,'Indicator Data'!AY27/'Indicator Data'!CJ27)))</f>
        <v>0.1046823310122876</v>
      </c>
      <c r="AA24" s="199">
        <f t="shared" si="13"/>
        <v>1.2</v>
      </c>
      <c r="AB24" s="74">
        <f t="shared" si="0"/>
        <v>4.2</v>
      </c>
      <c r="AC24" s="73">
        <f>IF('Indicator Data'!AS27="No data","x",ROUND(IF('Indicator Data'!AS27&gt;AC$195,10,IF('Indicator Data'!AS27&lt;AC$194,0,10-(AC$195-'Indicator Data'!AS27)/(AC$195-AC$194)*10)),1))</f>
        <v>2.8</v>
      </c>
      <c r="AD24" s="73">
        <f>IF('Indicator Data'!AT27="No data","x",ROUND(IF('Indicator Data'!AT27&gt;AD$195,10,IF('Indicator Data'!AT27&lt;AD$194,0,10-(AD$195-'Indicator Data'!AT27)/(AD$195-AD$194)*10)),1))</f>
        <v>2.5</v>
      </c>
      <c r="AE24" s="74">
        <f t="shared" si="14"/>
        <v>2.7</v>
      </c>
      <c r="AF24" s="87">
        <f>('Indicator Data'!BD27+'Indicator Data'!BC27*0.5+'Indicator Data'!BB27*0.25)/1000</f>
        <v>40.924999999999997</v>
      </c>
      <c r="AG24" s="79">
        <f>AF24*1000/'Indicator Data'!CJ27</f>
        <v>1.7764876809206742E-2</v>
      </c>
      <c r="AH24" s="74">
        <f t="shared" si="15"/>
        <v>1.8</v>
      </c>
      <c r="AI24" s="73">
        <f>IF('Indicator Data'!BH27="No data","x",ROUND(IF('Indicator Data'!BH27&lt;$AI$194,10,IF('Indicator Data'!BH27&gt;$AI$195,0,($AI$195-'Indicator Data'!BH27)/($AI$195-$AI$194)*10)),1))</f>
        <v>6.8</v>
      </c>
      <c r="AJ24" s="73">
        <f>IF('Indicator Data'!BI27="No data","x",ROUND(IF('Indicator Data'!BI27&gt;$AJ$195,10,IF('Indicator Data'!BI27&lt;$AJ$194,0,10-($AJ$195-'Indicator Data'!BI27)/($AJ$195-$AJ$194)*10)),1))</f>
        <v>7.1</v>
      </c>
      <c r="AK24" s="74">
        <f t="shared" si="1"/>
        <v>7</v>
      </c>
      <c r="AL24" s="80">
        <f t="shared" si="2"/>
        <v>4.2</v>
      </c>
      <c r="AM24" s="81">
        <f t="shared" si="3"/>
        <v>3.3</v>
      </c>
      <c r="AN24" s="73">
        <f>IF('Indicator Data'!BJ27="No data","x",ROUND((IF(LOG('Indicator Data'!BJ27)&gt;AN$195,10,IF(LOG('Indicator Data'!BJ27)&lt;AN$194,0,10-(AN$195-LOG('Indicator Data'!BJ27))/(AN$195-AN$194)*10))),1))</f>
        <v>3.5</v>
      </c>
      <c r="AO24" s="73" t="str">
        <f>IF('Indicator Data'!BK27="No data","x",ROUND((IF(LOG('Indicator Data'!BK27)&gt;AO$195,10,IF(LOG('Indicator Data'!BK27)&lt;AO$194,0,10-(AO$195-LOG('Indicator Data'!BK27))/(AO$195-AO$194)*10))),1))</f>
        <v>x</v>
      </c>
      <c r="AP24" s="74">
        <f t="shared" si="16"/>
        <v>3.5</v>
      </c>
      <c r="AQ24" s="74">
        <f>IF('Indicator Data'!BL27=0,10,ROUND(IF(LOG('Indicator Data'!BL27)&gt;AQ$195,0,IF(LOG('Indicator Data'!BL27)&lt;AQ$194,10,(AQ$195-LOG('Indicator Data'!BL27))/(AQ$195-AQ$194)*10)),1))</f>
        <v>4.4000000000000004</v>
      </c>
      <c r="AR24" s="74">
        <f>IF('Indicator Data'!BM27="No data","x",ROUND(IF('Indicator Data'!BM27&gt;AR$195,10,IF('Indicator Data'!BM27&lt;AR$194,0,10-(AR$195-'Indicator Data'!BM27)/(AR$195-AR$194)*10)),1))</f>
        <v>0</v>
      </c>
      <c r="AS24" s="76">
        <f t="shared" si="17"/>
        <v>2.6</v>
      </c>
      <c r="AT24" s="73">
        <f>IF('Indicator Data'!BN27="No data","x",ROUND(IF('Indicator Data'!BN27^2&gt;AT$195,0,IF('Indicator Data'!BN27^2&lt;AT$194,10,(AT$195-'Indicator Data'!BN27^2)/(AT$195-AT$194)*10)),1))</f>
        <v>2.5</v>
      </c>
      <c r="AU24" s="73">
        <f>IF('Indicator Data'!BO27="No data","x",ROUND(IF('Indicator Data'!BO27&gt;AU$195,0,IF('Indicator Data'!BO27&lt;AU$194,10,(AU$195-'Indicator Data'!BO27)/(AU$195-AU$194)*10)),1))</f>
        <v>2.6</v>
      </c>
      <c r="AV24" s="73">
        <f>IF('Indicator Data'!BP27="No data","x",ROUND(IF('Indicator Data'!BP27&gt;AV$195,0,IF('Indicator Data'!BP27&lt;AV$194,10,(AV$195-'Indicator Data'!BP27)/(AV$195-AV$194)*10)),1))</f>
        <v>6.1</v>
      </c>
      <c r="AW24" s="74">
        <f t="shared" si="18"/>
        <v>3.7</v>
      </c>
      <c r="AX24" s="74">
        <f>IF('Indicator Data'!BQ27="No data","x",ROUND(IF('Indicator Data'!BQ27&gt;AX$195,10,IF('Indicator Data'!BQ27&lt;AX$194,0,10-(AX$195-'Indicator Data'!BQ27)/(AX$195-AX$194)*10)),1))</f>
        <v>10</v>
      </c>
      <c r="AY24" s="76">
        <f t="shared" si="19"/>
        <v>6.9</v>
      </c>
      <c r="AZ24" s="81">
        <f t="shared" si="20"/>
        <v>4.8</v>
      </c>
    </row>
    <row r="25" spans="1:52" s="4" customFormat="1" x14ac:dyDescent="0.3">
      <c r="A25" s="121" t="str">
        <f>'Indicator Data'!A28</f>
        <v>Brazil</v>
      </c>
      <c r="B25" s="59" t="str">
        <f>'Indicator Data'!B28</f>
        <v>BRA</v>
      </c>
      <c r="C25" s="73">
        <f>ROUND(IF('Indicator Data'!AL28="No data",IF((0.1022*LN('Indicator Data'!CI28)-0.1711)&gt;C$195,0,IF((0.1022*LN('Indicator Data'!CI28)-0.1711)&lt;C$194,10,(C$195-(0.1022*LN('Indicator Data'!CI28)-0.1711))/(C$195-C$194)*10)),IF('Indicator Data'!AL28&gt;C$195,0,IF('Indicator Data'!AL28&lt;C$194,10,(C$195-'Indicator Data'!AL28)/(C$195-C$194)*10))),1)</f>
        <v>2.8</v>
      </c>
      <c r="D25" s="73">
        <f>IF('Indicator Data'!AM28="No data","x",ROUND((IF(LOG('Indicator Data'!AM28*1000)&gt;D$195,10,IF(LOG('Indicator Data'!AM28*1000)&lt;D$194,0,10-(D$195-LOG('Indicator Data'!AM28*1000))/(D$195-D$194)*10))),1))</f>
        <v>4.5</v>
      </c>
      <c r="E25" s="74">
        <f t="shared" si="4"/>
        <v>3.7</v>
      </c>
      <c r="F25" s="73">
        <f>IF('Indicator Data'!AZ28="No data","x",ROUND(IF('Indicator Data'!AZ28&gt;F$195,10,IF('Indicator Data'!AZ28&lt;F$194,0,10-(F$195-'Indicator Data'!AZ28)/(F$195-F$194)*10)),1))</f>
        <v>5.0999999999999996</v>
      </c>
      <c r="G25" s="73">
        <f>IF('Indicator Data'!BA28="No data","x",ROUND(IF('Indicator Data'!BA28&gt;G$195,10,IF('Indicator Data'!BA28&lt;G$194,0,10-(G$195-'Indicator Data'!BA28)/(G$195-G$194)*10)),1))</f>
        <v>7.1</v>
      </c>
      <c r="H25" s="74">
        <f t="shared" si="5"/>
        <v>6.1</v>
      </c>
      <c r="I25" s="75">
        <f>SUM(IF('Indicator Data'!AN28=0,0,'Indicator Data'!AN28),SUM('Indicator Data'!AO28:AP28))</f>
        <v>1241.0264</v>
      </c>
      <c r="J25" s="75">
        <f>I25/'Indicator Data'!CJ28*1000000</f>
        <v>5.8802616839889597</v>
      </c>
      <c r="K25" s="73">
        <f t="shared" si="6"/>
        <v>0.1</v>
      </c>
      <c r="L25" s="73">
        <f>IF('Indicator Data'!AQ28="No data","x",ROUND(IF('Indicator Data'!AQ28&gt;L$195,10,IF('Indicator Data'!AQ28&lt;L$194,0,10-(L$195-'Indicator Data'!AQ28)/(L$195-L$194)*10)),1))</f>
        <v>0</v>
      </c>
      <c r="M25" s="73">
        <f>IF('Indicator Data'!AR28="No data","x",IF('Indicator Data'!AR28=0,0,ROUND(IF('Indicator Data'!AR28&gt;M$195,10,IF('Indicator Data'!AR28&lt;M$194,0,10-(M$195-'Indicator Data'!AR28)/(M$195-M$194)*10)),1)))</f>
        <v>0.1</v>
      </c>
      <c r="N25" s="74">
        <f t="shared" si="7"/>
        <v>0.1</v>
      </c>
      <c r="O25" s="76">
        <f t="shared" si="8"/>
        <v>3.4</v>
      </c>
      <c r="P25" s="87">
        <f>IF(AND('Indicator Data'!BE28="No data",'Indicator Data'!BF28="No data"),0,SUM('Indicator Data'!BE28:BG28)/1000)</f>
        <v>164.017</v>
      </c>
      <c r="Q25" s="73">
        <f t="shared" si="9"/>
        <v>7.4</v>
      </c>
      <c r="R25" s="77">
        <f>P25*1000/'Indicator Data'!CJ28</f>
        <v>7.7714936654274015E-4</v>
      </c>
      <c r="S25" s="73">
        <f t="shared" si="10"/>
        <v>3</v>
      </c>
      <c r="T25" s="78">
        <f t="shared" si="11"/>
        <v>5.2</v>
      </c>
      <c r="U25" s="73">
        <f>IF('Indicator Data'!AV28="No data","x",ROUND(IF('Indicator Data'!AV28&gt;U$195,10,IF('Indicator Data'!AV28&lt;U$194,0,10-(U$195-'Indicator Data'!AV28)/(U$195-U$194)*10)),1))</f>
        <v>1.2</v>
      </c>
      <c r="V25" s="73">
        <f>IF('Indicator Data'!AW28="No data","x",IF('Indicator Data'!AW28=0,0,ROUND(IF('Indicator Data'!AW28&gt;V$195,10,IF('Indicator Data'!AW28&lt;V$194,0,10-(V$195-'Indicator Data'!AW28)/(V$195-V$194)*10)),1)))</f>
        <v>1.4</v>
      </c>
      <c r="W25" s="73">
        <f t="shared" si="12"/>
        <v>1.2999999999999998</v>
      </c>
      <c r="X25" s="73">
        <f>IF('Indicator Data'!AU28="No data","x",ROUND(IF('Indicator Data'!AU28&gt;X$195,10,IF('Indicator Data'!AU28&lt;X$194,0,10-(X$195-'Indicator Data'!AU28)/(X$195-X$194)*10)),1))</f>
        <v>0.8</v>
      </c>
      <c r="Y25" s="199">
        <f>IF('Indicator Data'!AX28="No data","x",ROUND(IF('Indicator Data'!AX28&gt;Y$195,10,IF('Indicator Data'!AX28&lt;Y$194,0,10-(Y$195-'Indicator Data'!AX28)/(Y$195-Y$194)*10)),1))</f>
        <v>0.1</v>
      </c>
      <c r="Z25" s="77">
        <f>IF('Indicator Data'!AY28="No data","x",IF(('Indicator Data'!AY28/'Indicator Data'!CJ28)&gt;1,1,IF('Indicator Data'!AY28&gt;'Indicator Data'!AY28,1,'Indicator Data'!AY28/'Indicator Data'!CJ28)))</f>
        <v>4.4592179335883726E-2</v>
      </c>
      <c r="AA25" s="199">
        <f t="shared" si="13"/>
        <v>0.5</v>
      </c>
      <c r="AB25" s="74">
        <f t="shared" si="0"/>
        <v>0.7</v>
      </c>
      <c r="AC25" s="73">
        <f>IF('Indicator Data'!AS28="No data","x",ROUND(IF('Indicator Data'!AS28&gt;AC$195,10,IF('Indicator Data'!AS28&lt;AC$194,0,10-(AC$195-'Indicator Data'!AS28)/(AC$195-AC$194)*10)),1))</f>
        <v>1.1000000000000001</v>
      </c>
      <c r="AD25" s="73">
        <f>IF('Indicator Data'!AT28="No data","x",ROUND(IF('Indicator Data'!AT28&gt;AD$195,10,IF('Indicator Data'!AT28&lt;AD$194,0,10-(AD$195-'Indicator Data'!AT28)/(AD$195-AD$194)*10)),1))</f>
        <v>0.5</v>
      </c>
      <c r="AE25" s="74">
        <f t="shared" si="14"/>
        <v>0.8</v>
      </c>
      <c r="AF25" s="87">
        <f>('Indicator Data'!BD28+'Indicator Data'!BC28*0.5+'Indicator Data'!BB28*0.25)/1000</f>
        <v>73.665499999999994</v>
      </c>
      <c r="AG25" s="79">
        <f>AF25*1000/'Indicator Data'!CJ28</f>
        <v>3.4904367633266202E-4</v>
      </c>
      <c r="AH25" s="74">
        <f t="shared" si="15"/>
        <v>0</v>
      </c>
      <c r="AI25" s="73">
        <f>IF('Indicator Data'!BH28="No data","x",ROUND(IF('Indicator Data'!BH28&lt;$AI$194,10,IF('Indicator Data'!BH28&gt;$AI$195,0,($AI$195-'Indicator Data'!BH28)/($AI$195-$AI$194)*10)),1))</f>
        <v>2.5</v>
      </c>
      <c r="AJ25" s="73">
        <f>IF('Indicator Data'!BI28="No data","x",ROUND(IF('Indicator Data'!BI28&gt;$AJ$195,10,IF('Indicator Data'!BI28&lt;$AJ$194,0,10-($AJ$195-'Indicator Data'!BI28)/($AJ$195-$AJ$194)*10)),1))</f>
        <v>0</v>
      </c>
      <c r="AK25" s="74">
        <f t="shared" si="1"/>
        <v>1.3</v>
      </c>
      <c r="AL25" s="80">
        <f t="shared" si="2"/>
        <v>0.7</v>
      </c>
      <c r="AM25" s="81">
        <f t="shared" si="3"/>
        <v>3.3</v>
      </c>
      <c r="AN25" s="73">
        <f>IF('Indicator Data'!BJ28="No data","x",ROUND((IF(LOG('Indicator Data'!BJ28)&gt;AN$195,10,IF(LOG('Indicator Data'!BJ28)&lt;AN$194,0,10-(AN$195-LOG('Indicator Data'!BJ28))/(AN$195-AN$194)*10))),1))</f>
        <v>10</v>
      </c>
      <c r="AO25" s="73">
        <f>IF('Indicator Data'!BK28="No data","x",ROUND((IF(LOG('Indicator Data'!BK28)&gt;AO$195,10,IF(LOG('Indicator Data'!BK28)&lt;AO$194,0,10-(AO$195-LOG('Indicator Data'!BK28))/(AO$195-AO$194)*10))),1))</f>
        <v>7</v>
      </c>
      <c r="AP25" s="74">
        <f t="shared" si="16"/>
        <v>8.5</v>
      </c>
      <c r="AQ25" s="74">
        <f>IF('Indicator Data'!BL28=0,10,ROUND(IF(LOG('Indicator Data'!BL28)&gt;AQ$195,0,IF(LOG('Indicator Data'!BL28)&lt;AQ$194,10,(AQ$195-LOG('Indicator Data'!BL28))/(AQ$195-AQ$194)*10)),1))</f>
        <v>1.8</v>
      </c>
      <c r="AR25" s="74">
        <f>IF('Indicator Data'!BM28="No data","x",ROUND(IF('Indicator Data'!BM28&gt;AR$195,10,IF('Indicator Data'!BM28&lt;AR$194,0,10-(AR$195-'Indicator Data'!BM28)/(AR$195-AR$194)*10)),1))</f>
        <v>6</v>
      </c>
      <c r="AS25" s="76">
        <f t="shared" si="17"/>
        <v>5.4</v>
      </c>
      <c r="AT25" s="73">
        <f>IF('Indicator Data'!BN28="No data","x",ROUND(IF('Indicator Data'!BN28^2&gt;AT$195,0,IF('Indicator Data'!BN28^2&lt;AT$194,10,(AT$195-'Indicator Data'!BN28^2)/(AT$195-AT$194)*10)),1))</f>
        <v>1.4</v>
      </c>
      <c r="AU25" s="73">
        <f>IF('Indicator Data'!BO28="No data","x",ROUND(IF('Indicator Data'!BO28&gt;AU$195,0,IF('Indicator Data'!BO28&lt;AU$194,10,(AU$195-'Indicator Data'!BO28)/(AU$195-AU$194)*10)),1))</f>
        <v>5.2</v>
      </c>
      <c r="AV25" s="73">
        <f>IF('Indicator Data'!BP28="No data","x",ROUND(IF('Indicator Data'!BP28&gt;AV$195,0,IF('Indicator Data'!BP28&lt;AV$194,10,(AV$195-'Indicator Data'!BP28)/(AV$195-AV$194)*10)),1))</f>
        <v>3.9</v>
      </c>
      <c r="AW25" s="74">
        <f t="shared" si="18"/>
        <v>3.5</v>
      </c>
      <c r="AX25" s="74">
        <f>IF('Indicator Data'!BQ28="No data","x",ROUND(IF('Indicator Data'!BQ28&gt;AX$195,10,IF('Indicator Data'!BQ28&lt;AX$194,0,10-(AX$195-'Indicator Data'!BQ28)/(AX$195-AX$194)*10)),1))</f>
        <v>3.3</v>
      </c>
      <c r="AY25" s="76">
        <f t="shared" si="19"/>
        <v>3.4</v>
      </c>
      <c r="AZ25" s="81">
        <f t="shared" si="20"/>
        <v>4.4000000000000004</v>
      </c>
    </row>
    <row r="26" spans="1:52" s="4" customFormat="1" x14ac:dyDescent="0.3">
      <c r="A26" s="121" t="str">
        <f>'Indicator Data'!A29</f>
        <v>Brunei Darussalam</v>
      </c>
      <c r="B26" s="59" t="str">
        <f>'Indicator Data'!B29</f>
        <v>BRN</v>
      </c>
      <c r="C26" s="73">
        <f>ROUND(IF('Indicator Data'!AL29="No data",IF((0.1022*LN('Indicator Data'!CI29)-0.1711)&gt;C$195,0,IF((0.1022*LN('Indicator Data'!CI29)-0.1711)&lt;C$194,10,(C$195-(0.1022*LN('Indicator Data'!CI29)-0.1711))/(C$195-C$194)*10)),IF('Indicator Data'!AL29&gt;C$195,0,IF('Indicator Data'!AL29&lt;C$194,10,(C$195-'Indicator Data'!AL29)/(C$195-C$194)*10))),1)</f>
        <v>1.1000000000000001</v>
      </c>
      <c r="D26" s="73" t="str">
        <f>IF('Indicator Data'!AM29="No data","x",ROUND((IF(LOG('Indicator Data'!AM29*1000)&gt;D$195,10,IF(LOG('Indicator Data'!AM29*1000)&lt;D$194,0,10-(D$195-LOG('Indicator Data'!AM29*1000))/(D$195-D$194)*10))),1))</f>
        <v>x</v>
      </c>
      <c r="E26" s="74">
        <f t="shared" si="4"/>
        <v>1.1000000000000001</v>
      </c>
      <c r="F26" s="73">
        <f>IF('Indicator Data'!AZ29="No data","x",ROUND(IF('Indicator Data'!AZ29&gt;F$195,10,IF('Indicator Data'!AZ29&lt;F$194,0,10-(F$195-'Indicator Data'!AZ29)/(F$195-F$194)*10)),1))</f>
        <v>3.1</v>
      </c>
      <c r="G26" s="73" t="str">
        <f>IF('Indicator Data'!BA29="No data","x",ROUND(IF('Indicator Data'!BA29&gt;G$195,10,IF('Indicator Data'!BA29&lt;G$194,0,10-(G$195-'Indicator Data'!BA29)/(G$195-G$194)*10)),1))</f>
        <v>x</v>
      </c>
      <c r="H26" s="74">
        <f t="shared" si="5"/>
        <v>3.1</v>
      </c>
      <c r="I26" s="75">
        <f>SUM(IF('Indicator Data'!AN29=0,0,'Indicator Data'!AN29),SUM('Indicator Data'!AO29:AP29))</f>
        <v>0</v>
      </c>
      <c r="J26" s="75">
        <f>I26/'Indicator Data'!CJ29*1000000</f>
        <v>0</v>
      </c>
      <c r="K26" s="73">
        <f t="shared" si="6"/>
        <v>0</v>
      </c>
      <c r="L26" s="73" t="str">
        <f>IF('Indicator Data'!AQ29="No data","x",ROUND(IF('Indicator Data'!AQ29&gt;L$195,10,IF('Indicator Data'!AQ29&lt;L$194,0,10-(L$195-'Indicator Data'!AQ29)/(L$195-L$194)*10)),1))</f>
        <v>x</v>
      </c>
      <c r="M26" s="73" t="str">
        <f>IF('Indicator Data'!AR29="No data","x",IF('Indicator Data'!AR29=0,0,ROUND(IF('Indicator Data'!AR29&gt;M$195,10,IF('Indicator Data'!AR29&lt;M$194,0,10-(M$195-'Indicator Data'!AR29)/(M$195-M$194)*10)),1)))</f>
        <v>x</v>
      </c>
      <c r="N26" s="74">
        <f t="shared" si="7"/>
        <v>0</v>
      </c>
      <c r="O26" s="76">
        <f t="shared" si="8"/>
        <v>1.3</v>
      </c>
      <c r="P26" s="87">
        <f>IF(AND('Indicator Data'!BE29="No data",'Indicator Data'!BF29="No data"),0,SUM('Indicator Data'!BE29:BG29)/1000)</f>
        <v>0</v>
      </c>
      <c r="Q26" s="73">
        <f t="shared" si="9"/>
        <v>0</v>
      </c>
      <c r="R26" s="77">
        <f>P26*1000/'Indicator Data'!CJ29</f>
        <v>0</v>
      </c>
      <c r="S26" s="73">
        <f t="shared" si="10"/>
        <v>0</v>
      </c>
      <c r="T26" s="78">
        <f t="shared" si="11"/>
        <v>0</v>
      </c>
      <c r="U26" s="73">
        <f>IF('Indicator Data'!AV29="No data","x",ROUND(IF('Indicator Data'!AV29&gt;U$195,10,IF('Indicator Data'!AV29&lt;U$194,0,10-(U$195-'Indicator Data'!AV29)/(U$195-U$194)*10)),1))</f>
        <v>0</v>
      </c>
      <c r="V26" s="73" t="str">
        <f>IF('Indicator Data'!AW29="No data","x",IF('Indicator Data'!AW29=0,0,ROUND(IF('Indicator Data'!AW29&gt;V$195,10,IF('Indicator Data'!AW29&lt;V$194,0,10-(V$195-'Indicator Data'!AW29)/(V$195-V$194)*10)),1)))</f>
        <v>x</v>
      </c>
      <c r="W26" s="73">
        <f t="shared" si="12"/>
        <v>0</v>
      </c>
      <c r="X26" s="73">
        <f>IF('Indicator Data'!AU29="No data","x",ROUND(IF('Indicator Data'!AU29&gt;X$195,10,IF('Indicator Data'!AU29&lt;X$194,0,10-(X$195-'Indicator Data'!AU29)/(X$195-X$194)*10)),1))</f>
        <v>1.2</v>
      </c>
      <c r="Y26" s="199" t="str">
        <f>IF('Indicator Data'!AX29="No data","x",ROUND(IF('Indicator Data'!AX29&gt;Y$195,10,IF('Indicator Data'!AX29&lt;Y$194,0,10-(Y$195-'Indicator Data'!AX29)/(Y$195-Y$194)*10)),1))</f>
        <v>x</v>
      </c>
      <c r="Z26" s="77">
        <f>IF('Indicator Data'!AY29="No data","x",IF(('Indicator Data'!AY29/'Indicator Data'!CJ29)&gt;1,1,IF('Indicator Data'!AY29&gt;'Indicator Data'!AY29,1,'Indicator Data'!AY29/'Indicator Data'!CJ29)))</f>
        <v>4.6157822827812861E-6</v>
      </c>
      <c r="AA26" s="199">
        <f t="shared" si="13"/>
        <v>0</v>
      </c>
      <c r="AB26" s="74">
        <f t="shared" si="0"/>
        <v>0.4</v>
      </c>
      <c r="AC26" s="73">
        <f>IF('Indicator Data'!AS29="No data","x",ROUND(IF('Indicator Data'!AS29&gt;AC$195,10,IF('Indicator Data'!AS29&lt;AC$194,0,10-(AC$195-'Indicator Data'!AS29)/(AC$195-AC$194)*10)),1))</f>
        <v>0.9</v>
      </c>
      <c r="AD26" s="73">
        <f>IF('Indicator Data'!AT29="No data","x",ROUND(IF('Indicator Data'!AT29&gt;AD$195,10,IF('Indicator Data'!AT29&lt;AD$194,0,10-(AD$195-'Indicator Data'!AT29)/(AD$195-AD$194)*10)),1))</f>
        <v>2.1</v>
      </c>
      <c r="AE26" s="74">
        <f t="shared" si="14"/>
        <v>1.5</v>
      </c>
      <c r="AF26" s="87">
        <f>('Indicator Data'!BD29+'Indicator Data'!BC29*0.5+'Indicator Data'!BB29*0.25)/1000</f>
        <v>0</v>
      </c>
      <c r="AG26" s="79">
        <f>AF26*1000/'Indicator Data'!CJ29</f>
        <v>0</v>
      </c>
      <c r="AH26" s="74">
        <f t="shared" si="15"/>
        <v>0</v>
      </c>
      <c r="AI26" s="73">
        <f>IF('Indicator Data'!BH29="No data","x",ROUND(IF('Indicator Data'!BH29&lt;$AI$194,10,IF('Indicator Data'!BH29&gt;$AI$195,0,($AI$195-'Indicator Data'!BH29)/($AI$195-$AI$194)*10)),1))</f>
        <v>3.7</v>
      </c>
      <c r="AJ26" s="73">
        <f>IF('Indicator Data'!BI29="No data","x",ROUND(IF('Indicator Data'!BI29&gt;$AJ$195,10,IF('Indicator Data'!BI29&lt;$AJ$194,0,10-($AJ$195-'Indicator Data'!BI29)/($AJ$195-$AJ$194)*10)),1))</f>
        <v>0</v>
      </c>
      <c r="AK26" s="74">
        <f t="shared" si="1"/>
        <v>1.9</v>
      </c>
      <c r="AL26" s="80">
        <f t="shared" si="2"/>
        <v>1</v>
      </c>
      <c r="AM26" s="81">
        <f t="shared" si="3"/>
        <v>0.5</v>
      </c>
      <c r="AN26" s="73">
        <f>IF('Indicator Data'!BJ29="No data","x",ROUND((IF(LOG('Indicator Data'!BJ29)&gt;AN$195,10,IF(LOG('Indicator Data'!BJ29)&lt;AN$194,0,10-(AN$195-LOG('Indicator Data'!BJ29))/(AN$195-AN$194)*10))),1))</f>
        <v>5.2</v>
      </c>
      <c r="AO26" s="73">
        <f>IF('Indicator Data'!BK29="No data","x",ROUND((IF(LOG('Indicator Data'!BK29)&gt;AO$195,10,IF(LOG('Indicator Data'!BK29)&lt;AO$194,0,10-(AO$195-LOG('Indicator Data'!BK29))/(AO$195-AO$194)*10))),1))</f>
        <v>3.5</v>
      </c>
      <c r="AP26" s="74">
        <f t="shared" si="16"/>
        <v>4.4000000000000004</v>
      </c>
      <c r="AQ26" s="74">
        <f>IF('Indicator Data'!BL29=0,10,ROUND(IF(LOG('Indicator Data'!BL29)&gt;AQ$195,0,IF(LOG('Indicator Data'!BL29)&lt;AQ$194,10,(AQ$195-LOG('Indicator Data'!BL29))/(AQ$195-AQ$194)*10)),1))</f>
        <v>7</v>
      </c>
      <c r="AR26" s="74" t="str">
        <f>IF('Indicator Data'!BM29="No data","x",ROUND(IF('Indicator Data'!BM29&gt;AR$195,10,IF('Indicator Data'!BM29&lt;AR$194,0,10-(AR$195-'Indicator Data'!BM29)/(AR$195-AR$194)*10)),1))</f>
        <v>x</v>
      </c>
      <c r="AS26" s="76">
        <f t="shared" si="17"/>
        <v>5.7</v>
      </c>
      <c r="AT26" s="73">
        <f>IF('Indicator Data'!BN29="No data","x",ROUND(IF('Indicator Data'!BN29^2&gt;AT$195,0,IF('Indicator Data'!BN29^2&lt;AT$194,10,(AT$195-'Indicator Data'!BN29^2)/(AT$195-AT$194)*10)),1))</f>
        <v>0.6</v>
      </c>
      <c r="AU26" s="73">
        <f>IF('Indicator Data'!BO29="No data","x",ROUND(IF('Indicator Data'!BO29&gt;AU$195,0,IF('Indicator Data'!BO29&lt;AU$194,10,(AU$195-'Indicator Data'!BO29)/(AU$195-AU$194)*10)),1))</f>
        <v>3.5</v>
      </c>
      <c r="AV26" s="73">
        <f>IF('Indicator Data'!BP29="No data","x",ROUND(IF('Indicator Data'!BP29&gt;AV$195,0,IF('Indicator Data'!BP29&lt;AV$194,10,(AV$195-'Indicator Data'!BP29)/(AV$195-AV$194)*10)),1))</f>
        <v>1</v>
      </c>
      <c r="AW26" s="74">
        <f t="shared" si="18"/>
        <v>1.7</v>
      </c>
      <c r="AX26" s="74" t="str">
        <f>IF('Indicator Data'!BQ29="No data","x",ROUND(IF('Indicator Data'!BQ29&gt;AX$195,10,IF('Indicator Data'!BQ29&lt;AX$194,0,10-(AX$195-'Indicator Data'!BQ29)/(AX$195-AX$194)*10)),1))</f>
        <v>x</v>
      </c>
      <c r="AY26" s="76">
        <f t="shared" si="19"/>
        <v>1.7</v>
      </c>
      <c r="AZ26" s="81">
        <f t="shared" si="20"/>
        <v>3.7</v>
      </c>
    </row>
    <row r="27" spans="1:52" s="4" customFormat="1" x14ac:dyDescent="0.3">
      <c r="A27" s="121" t="str">
        <f>'Indicator Data'!A30</f>
        <v>Bulgaria</v>
      </c>
      <c r="B27" s="59" t="str">
        <f>'Indicator Data'!B30</f>
        <v>BGR</v>
      </c>
      <c r="C27" s="73">
        <f>ROUND(IF('Indicator Data'!AL30="No data",IF((0.1022*LN('Indicator Data'!CI30)-0.1711)&gt;C$195,0,IF((0.1022*LN('Indicator Data'!CI30)-0.1711)&lt;C$194,10,(C$195-(0.1022*LN('Indicator Data'!CI30)-0.1711))/(C$195-C$194)*10)),IF('Indicator Data'!AL30&gt;C$195,0,IF('Indicator Data'!AL30&lt;C$194,10,(C$195-'Indicator Data'!AL30)/(C$195-C$194)*10))),1)</f>
        <v>1.7</v>
      </c>
      <c r="D27" s="73" t="str">
        <f>IF('Indicator Data'!AM30="No data","x",ROUND((IF(LOG('Indicator Data'!AM30*1000)&gt;D$195,10,IF(LOG('Indicator Data'!AM30*1000)&lt;D$194,0,10-(D$195-LOG('Indicator Data'!AM30*1000))/(D$195-D$194)*10))),1))</f>
        <v>x</v>
      </c>
      <c r="E27" s="74">
        <f t="shared" si="4"/>
        <v>1.7</v>
      </c>
      <c r="F27" s="73">
        <f>IF('Indicator Data'!AZ30="No data","x",ROUND(IF('Indicator Data'!AZ30&gt;F$195,10,IF('Indicator Data'!AZ30&lt;F$194,0,10-(F$195-'Indicator Data'!AZ30)/(F$195-F$194)*10)),1))</f>
        <v>2.9</v>
      </c>
      <c r="G27" s="73">
        <f>IF('Indicator Data'!BA30="No data","x",ROUND(IF('Indicator Data'!BA30&gt;G$195,10,IF('Indicator Data'!BA30&lt;G$194,0,10-(G$195-'Indicator Data'!BA30)/(G$195-G$194)*10)),1))</f>
        <v>3.1</v>
      </c>
      <c r="H27" s="74">
        <f t="shared" si="5"/>
        <v>3</v>
      </c>
      <c r="I27" s="75">
        <f>SUM(IF('Indicator Data'!AN30=0,0,'Indicator Data'!AN30),SUM('Indicator Data'!AO30:AP30))</f>
        <v>0</v>
      </c>
      <c r="J27" s="75">
        <f>I27/'Indicator Data'!CJ30*1000000</f>
        <v>0</v>
      </c>
      <c r="K27" s="73">
        <f t="shared" si="6"/>
        <v>0</v>
      </c>
      <c r="L27" s="73" t="str">
        <f>IF('Indicator Data'!AQ30="No data","x",ROUND(IF('Indicator Data'!AQ30&gt;L$195,10,IF('Indicator Data'!AQ30&lt;L$194,0,10-(L$195-'Indicator Data'!AQ30)/(L$195-L$194)*10)),1))</f>
        <v>x</v>
      </c>
      <c r="M27" s="73">
        <f>IF('Indicator Data'!AR30="No data","x",IF('Indicator Data'!AR30=0,0,ROUND(IF('Indicator Data'!AR30&gt;M$195,10,IF('Indicator Data'!AR30&lt;M$194,0,10-(M$195-'Indicator Data'!AR30)/(M$195-M$194)*10)),1)))</f>
        <v>1.2</v>
      </c>
      <c r="N27" s="74">
        <f t="shared" si="7"/>
        <v>0.6</v>
      </c>
      <c r="O27" s="76">
        <f t="shared" si="8"/>
        <v>1.8</v>
      </c>
      <c r="P27" s="87">
        <f>IF(AND('Indicator Data'!BE30="No data",'Indicator Data'!BF30="No data"),0,SUM('Indicator Data'!BE30:BG30)/1000)</f>
        <v>21.494</v>
      </c>
      <c r="Q27" s="73">
        <f t="shared" si="9"/>
        <v>4.4000000000000004</v>
      </c>
      <c r="R27" s="77">
        <f>P27*1000/'Indicator Data'!CJ30</f>
        <v>3.0705201070210684E-3</v>
      </c>
      <c r="S27" s="73">
        <f t="shared" si="10"/>
        <v>4.2</v>
      </c>
      <c r="T27" s="78">
        <f t="shared" si="11"/>
        <v>4.3</v>
      </c>
      <c r="U27" s="73">
        <f>IF('Indicator Data'!AV30="No data","x",ROUND(IF('Indicator Data'!AV30&gt;U$195,10,IF('Indicator Data'!AV30&lt;U$194,0,10-(U$195-'Indicator Data'!AV30)/(U$195-U$194)*10)),1))</f>
        <v>0.2</v>
      </c>
      <c r="V27" s="73">
        <f>IF('Indicator Data'!AW30="No data","x",IF('Indicator Data'!AW30=0,0,ROUND(IF('Indicator Data'!AW30&gt;V$195,10,IF('Indicator Data'!AW30&lt;V$194,0,10-(V$195-'Indicator Data'!AW30)/(V$195-V$194)*10)),1)))</f>
        <v>0.2</v>
      </c>
      <c r="W27" s="73">
        <f t="shared" si="12"/>
        <v>0.2</v>
      </c>
      <c r="X27" s="73">
        <f>IF('Indicator Data'!AU30="No data","x",ROUND(IF('Indicator Data'!AU30&gt;X$195,10,IF('Indicator Data'!AU30&lt;X$194,0,10-(X$195-'Indicator Data'!AU30)/(X$195-X$194)*10)),1))</f>
        <v>0.4</v>
      </c>
      <c r="Y27" s="199" t="str">
        <f>IF('Indicator Data'!AX30="No data","x",ROUND(IF('Indicator Data'!AX30&gt;Y$195,10,IF('Indicator Data'!AX30&lt;Y$194,0,10-(Y$195-'Indicator Data'!AX30)/(Y$195-Y$194)*10)),1))</f>
        <v>x</v>
      </c>
      <c r="Z27" s="77">
        <f>IF('Indicator Data'!AY30="No data","x",IF(('Indicator Data'!AY30/'Indicator Data'!CJ30)&gt;1,1,IF('Indicator Data'!AY30&gt;'Indicator Data'!AY30,1,'Indicator Data'!AY30/'Indicator Data'!CJ30)))</f>
        <v>3.1142336620945048E-5</v>
      </c>
      <c r="AA27" s="199">
        <f t="shared" si="13"/>
        <v>0</v>
      </c>
      <c r="AB27" s="74">
        <f t="shared" si="0"/>
        <v>0.2</v>
      </c>
      <c r="AC27" s="73">
        <f>IF('Indicator Data'!AS30="No data","x",ROUND(IF('Indicator Data'!AS30&gt;AC$195,10,IF('Indicator Data'!AS30&lt;AC$194,0,10-(AC$195-'Indicator Data'!AS30)/(AC$195-AC$194)*10)),1))</f>
        <v>0.5</v>
      </c>
      <c r="AD27" s="73" t="str">
        <f>IF('Indicator Data'!AT30="No data","x",ROUND(IF('Indicator Data'!AT30&gt;AD$195,10,IF('Indicator Data'!AT30&lt;AD$194,0,10-(AD$195-'Indicator Data'!AT30)/(AD$195-AD$194)*10)),1))</f>
        <v>x</v>
      </c>
      <c r="AE27" s="74">
        <f t="shared" si="14"/>
        <v>0.5</v>
      </c>
      <c r="AF27" s="87">
        <f>('Indicator Data'!BD30+'Indicator Data'!BC30*0.5+'Indicator Data'!BB30*0.25)/1000</f>
        <v>0.3</v>
      </c>
      <c r="AG27" s="79">
        <f>AF27*1000/'Indicator Data'!CJ30</f>
        <v>4.2856426542584928E-5</v>
      </c>
      <c r="AH27" s="74">
        <f t="shared" si="15"/>
        <v>0</v>
      </c>
      <c r="AI27" s="73">
        <f>IF('Indicator Data'!BH30="No data","x",ROUND(IF('Indicator Data'!BH30&lt;$AI$194,10,IF('Indicator Data'!BH30&gt;$AI$195,0,($AI$195-'Indicator Data'!BH30)/($AI$195-$AI$194)*10)),1))</f>
        <v>4.7</v>
      </c>
      <c r="AJ27" s="73">
        <f>IF('Indicator Data'!BI30="No data","x",ROUND(IF('Indicator Data'!BI30&gt;$AJ$195,10,IF('Indicator Data'!BI30&lt;$AJ$194,0,10-($AJ$195-'Indicator Data'!BI30)/($AJ$195-$AJ$194)*10)),1))</f>
        <v>0</v>
      </c>
      <c r="AK27" s="74">
        <f t="shared" si="1"/>
        <v>2.4</v>
      </c>
      <c r="AL27" s="80">
        <f t="shared" si="2"/>
        <v>0.8</v>
      </c>
      <c r="AM27" s="81">
        <f t="shared" si="3"/>
        <v>2.7</v>
      </c>
      <c r="AN27" s="73">
        <f>IF('Indicator Data'!BJ30="No data","x",ROUND((IF(LOG('Indicator Data'!BJ30)&gt;AN$195,10,IF(LOG('Indicator Data'!BJ30)&lt;AN$194,0,10-(AN$195-LOG('Indicator Data'!BJ30))/(AN$195-AN$194)*10))),1))</f>
        <v>5</v>
      </c>
      <c r="AO27" s="73">
        <f>IF('Indicator Data'!BK30="No data","x",ROUND((IF(LOG('Indicator Data'!BK30)&gt;AO$195,10,IF(LOG('Indicator Data'!BK30)&lt;AO$194,0,10-(AO$195-LOG('Indicator Data'!BK30))/(AO$195-AO$194)*10))),1))</f>
        <v>7.4</v>
      </c>
      <c r="AP27" s="74">
        <f t="shared" si="16"/>
        <v>6.2</v>
      </c>
      <c r="AQ27" s="74">
        <f>IF('Indicator Data'!BL30=0,10,ROUND(IF(LOG('Indicator Data'!BL30)&gt;AQ$195,0,IF(LOG('Indicator Data'!BL30)&lt;AQ$194,10,(AQ$195-LOG('Indicator Data'!BL30))/(AQ$195-AQ$194)*10)),1))</f>
        <v>4.7</v>
      </c>
      <c r="AR27" s="74">
        <f>IF('Indicator Data'!BM30="No data","x",ROUND(IF('Indicator Data'!BM30&gt;AR$195,10,IF('Indicator Data'!BM30&lt;AR$194,0,10-(AR$195-'Indicator Data'!BM30)/(AR$195-AR$194)*10)),1))</f>
        <v>4</v>
      </c>
      <c r="AS27" s="76">
        <f t="shared" si="17"/>
        <v>5</v>
      </c>
      <c r="AT27" s="73">
        <f>IF('Indicator Data'!BN30="No data","x",ROUND(IF('Indicator Data'!BN30^2&gt;AT$195,0,IF('Indicator Data'!BN30^2&lt;AT$194,10,(AT$195-'Indicator Data'!BN30^2)/(AT$195-AT$194)*10)),1))</f>
        <v>0.4</v>
      </c>
      <c r="AU27" s="73">
        <f>IF('Indicator Data'!BO30="No data","x",ROUND(IF('Indicator Data'!BO30&gt;AU$195,0,IF('Indicator Data'!BO30&lt;AU$194,10,(AU$195-'Indicator Data'!BO30)/(AU$195-AU$194)*10)),1))</f>
        <v>4.2</v>
      </c>
      <c r="AV27" s="73">
        <f>IF('Indicator Data'!BP30="No data","x",ROUND(IF('Indicator Data'!BP30&gt;AV$195,0,IF('Indicator Data'!BP30&lt;AV$194,10,(AV$195-'Indicator Data'!BP30)/(AV$195-AV$194)*10)),1))</f>
        <v>3.7</v>
      </c>
      <c r="AW27" s="74">
        <f t="shared" si="18"/>
        <v>2.8</v>
      </c>
      <c r="AX27" s="74">
        <f>IF('Indicator Data'!BQ30="No data","x",ROUND(IF('Indicator Data'!BQ30&gt;AX$195,10,IF('Indicator Data'!BQ30&lt;AX$194,0,10-(AX$195-'Indicator Data'!BQ30)/(AX$195-AX$194)*10)),1))</f>
        <v>2.8</v>
      </c>
      <c r="AY27" s="76">
        <f t="shared" si="19"/>
        <v>2.8</v>
      </c>
      <c r="AZ27" s="81">
        <f t="shared" si="20"/>
        <v>3.9</v>
      </c>
    </row>
    <row r="28" spans="1:52" s="4" customFormat="1" x14ac:dyDescent="0.3">
      <c r="A28" s="121" t="str">
        <f>'Indicator Data'!A31</f>
        <v>Burkina Faso</v>
      </c>
      <c r="B28" s="59" t="str">
        <f>'Indicator Data'!B31</f>
        <v>BFA</v>
      </c>
      <c r="C28" s="73">
        <f>ROUND(IF('Indicator Data'!AL31="No data",IF((0.1022*LN('Indicator Data'!CI31)-0.1711)&gt;C$195,0,IF((0.1022*LN('Indicator Data'!CI31)-0.1711)&lt;C$194,10,(C$195-(0.1022*LN('Indicator Data'!CI31)-0.1711))/(C$195-C$194)*10)),IF('Indicator Data'!AL31&gt;C$195,0,IF('Indicator Data'!AL31&lt;C$194,10,(C$195-'Indicator Data'!AL31)/(C$195-C$194)*10))),1)</f>
        <v>9.3000000000000007</v>
      </c>
      <c r="D28" s="73">
        <f>IF('Indicator Data'!AM31="No data","x",ROUND((IF(LOG('Indicator Data'!AM31*1000)&gt;D$195,10,IF(LOG('Indicator Data'!AM31*1000)&lt;D$194,0,10-(D$195-LOG('Indicator Data'!AM31*1000))/(D$195-D$194)*10))),1))</f>
        <v>10</v>
      </c>
      <c r="E28" s="74">
        <f t="shared" si="4"/>
        <v>9.6999999999999993</v>
      </c>
      <c r="F28" s="73">
        <f>IF('Indicator Data'!AZ31="No data","x",ROUND(IF('Indicator Data'!AZ31&gt;F$195,10,IF('Indicator Data'!AZ31&lt;F$194,0,10-(F$195-'Indicator Data'!AZ31)/(F$195-F$194)*10)),1))</f>
        <v>8.1999999999999993</v>
      </c>
      <c r="G28" s="73">
        <f>IF('Indicator Data'!BA31="No data","x",ROUND(IF('Indicator Data'!BA31&gt;G$195,10,IF('Indicator Data'!BA31&lt;G$194,0,10-(G$195-'Indicator Data'!BA31)/(G$195-G$194)*10)),1))</f>
        <v>2.6</v>
      </c>
      <c r="H28" s="74">
        <f t="shared" si="5"/>
        <v>5.4</v>
      </c>
      <c r="I28" s="75">
        <f>SUM(IF('Indicator Data'!AN31=0,0,'Indicator Data'!AN31),SUM('Indicator Data'!AO31:AP31))</f>
        <v>3163.3818099999999</v>
      </c>
      <c r="J28" s="75">
        <f>I28/'Indicator Data'!CJ31*1000000</f>
        <v>155.66764378192173</v>
      </c>
      <c r="K28" s="73">
        <f t="shared" si="6"/>
        <v>3.1</v>
      </c>
      <c r="L28" s="73">
        <f>IF('Indicator Data'!AQ31="No data","x",ROUND(IF('Indicator Data'!AQ31&gt;L$195,10,IF('Indicator Data'!AQ31&lt;L$194,0,10-(L$195-'Indicator Data'!AQ31)/(L$195-L$194)*10)),1))</f>
        <v>5.3</v>
      </c>
      <c r="M28" s="73">
        <f>IF('Indicator Data'!AR31="No data","x",IF('Indicator Data'!AR31=0,0,ROUND(IF('Indicator Data'!AR31&gt;M$195,10,IF('Indicator Data'!AR31&lt;M$194,0,10-(M$195-'Indicator Data'!AR31)/(M$195-M$194)*10)),1)))</f>
        <v>1.1000000000000001</v>
      </c>
      <c r="N28" s="74">
        <f t="shared" si="7"/>
        <v>3.2</v>
      </c>
      <c r="O28" s="76">
        <f t="shared" si="8"/>
        <v>7</v>
      </c>
      <c r="P28" s="87">
        <f>IF(AND('Indicator Data'!BE31="No data",'Indicator Data'!BF31="No data"),0,SUM('Indicator Data'!BE31:BG31)/1000)</f>
        <v>805.63900000000001</v>
      </c>
      <c r="Q28" s="73">
        <f t="shared" si="9"/>
        <v>9.6999999999999993</v>
      </c>
      <c r="R28" s="77">
        <f>P28*1000/'Indicator Data'!CJ31</f>
        <v>3.9644890310861228E-2</v>
      </c>
      <c r="S28" s="73">
        <f t="shared" si="10"/>
        <v>7.9</v>
      </c>
      <c r="T28" s="78">
        <f t="shared" si="11"/>
        <v>8.8000000000000007</v>
      </c>
      <c r="U28" s="73">
        <f>IF('Indicator Data'!AV31="No data","x",ROUND(IF('Indicator Data'!AV31&gt;U$195,10,IF('Indicator Data'!AV31&lt;U$194,0,10-(U$195-'Indicator Data'!AV31)/(U$195-U$194)*10)),1))</f>
        <v>1.6</v>
      </c>
      <c r="V28" s="73">
        <f>IF('Indicator Data'!AW31="No data","x",IF('Indicator Data'!AW31=0,0,ROUND(IF('Indicator Data'!AW31&gt;V$195,10,IF('Indicator Data'!AW31&lt;V$194,0,10-(V$195-'Indicator Data'!AW31)/(V$195-V$194)*10)),1)))</f>
        <v>1.3</v>
      </c>
      <c r="W28" s="73">
        <f t="shared" si="12"/>
        <v>1.4500000000000002</v>
      </c>
      <c r="X28" s="73">
        <f>IF('Indicator Data'!AU31="No data","x",ROUND(IF('Indicator Data'!AU31&gt;X$195,10,IF('Indicator Data'!AU31&lt;X$194,0,10-(X$195-'Indicator Data'!AU31)/(X$195-X$194)*10)),1))</f>
        <v>0.9</v>
      </c>
      <c r="Y28" s="199">
        <f>IF('Indicator Data'!AX31="No data","x",ROUND(IF('Indicator Data'!AX31&gt;Y$195,10,IF('Indicator Data'!AX31&lt;Y$194,0,10-(Y$195-'Indicator Data'!AX31)/(Y$195-Y$194)*10)),1))</f>
        <v>10</v>
      </c>
      <c r="Z28" s="77">
        <f>IF('Indicator Data'!AY31="No data","x",IF(('Indicator Data'!AY31/'Indicator Data'!CJ31)&gt;1,1,IF('Indicator Data'!AY31&gt;'Indicator Data'!AY31,1,'Indicator Data'!AY31/'Indicator Data'!CJ31)))</f>
        <v>0.32139849930489472</v>
      </c>
      <c r="AA28" s="199">
        <f t="shared" si="13"/>
        <v>3.6</v>
      </c>
      <c r="AB28" s="74">
        <f t="shared" si="0"/>
        <v>4</v>
      </c>
      <c r="AC28" s="73">
        <f>IF('Indicator Data'!AS31="No data","x",ROUND(IF('Indicator Data'!AS31&gt;AC$195,10,IF('Indicator Data'!AS31&lt;AC$194,0,10-(AC$195-'Indicator Data'!AS31)/(AC$195-AC$194)*10)),1))</f>
        <v>5.9</v>
      </c>
      <c r="AD28" s="73">
        <f>IF('Indicator Data'!AT31="No data","x",ROUND(IF('Indicator Data'!AT31&gt;AD$195,10,IF('Indicator Data'!AT31&lt;AD$194,0,10-(AD$195-'Indicator Data'!AT31)/(AD$195-AD$194)*10)),1))</f>
        <v>4.3</v>
      </c>
      <c r="AE28" s="74">
        <f t="shared" si="14"/>
        <v>5.0999999999999996</v>
      </c>
      <c r="AF28" s="87">
        <f>('Indicator Data'!BD31+'Indicator Data'!BC31*0.5+'Indicator Data'!BB31*0.25)/1000</f>
        <v>2.4777499999999999</v>
      </c>
      <c r="AG28" s="79">
        <f>AF28*1000/'Indicator Data'!CJ31</f>
        <v>1.2192821718876121E-4</v>
      </c>
      <c r="AH28" s="74">
        <f t="shared" si="15"/>
        <v>0</v>
      </c>
      <c r="AI28" s="73">
        <f>IF('Indicator Data'!BH31="No data","x",ROUND(IF('Indicator Data'!BH31&lt;$AI$194,10,IF('Indicator Data'!BH31&gt;$AI$195,0,($AI$195-'Indicator Data'!BH31)/($AI$195-$AI$194)*10)),1))</f>
        <v>3.5</v>
      </c>
      <c r="AJ28" s="73">
        <f>IF('Indicator Data'!BI31="No data","x",ROUND(IF('Indicator Data'!BI31&gt;$AJ$195,10,IF('Indicator Data'!BI31&lt;$AJ$194,0,10-($AJ$195-'Indicator Data'!BI31)/($AJ$195-$AJ$194)*10)),1))</f>
        <v>5</v>
      </c>
      <c r="AK28" s="74">
        <f t="shared" si="1"/>
        <v>4.3</v>
      </c>
      <c r="AL28" s="80">
        <f t="shared" si="2"/>
        <v>3.6</v>
      </c>
      <c r="AM28" s="81">
        <f t="shared" si="3"/>
        <v>6.9</v>
      </c>
      <c r="AN28" s="73">
        <f>IF('Indicator Data'!BJ31="No data","x",ROUND((IF(LOG('Indicator Data'!BJ31)&gt;AN$195,10,IF(LOG('Indicator Data'!BJ31)&lt;AN$194,0,10-(AN$195-LOG('Indicator Data'!BJ31))/(AN$195-AN$194)*10))),1))</f>
        <v>3</v>
      </c>
      <c r="AO28" s="73">
        <f>IF('Indicator Data'!BK31="No data","x",ROUND((IF(LOG('Indicator Data'!BK31)&gt;AO$195,10,IF(LOG('Indicator Data'!BK31)&lt;AO$194,0,10-(AO$195-LOG('Indicator Data'!BK31))/(AO$195-AO$194)*10))),1))</f>
        <v>2.9</v>
      </c>
      <c r="AP28" s="74">
        <f t="shared" si="16"/>
        <v>3</v>
      </c>
      <c r="AQ28" s="74">
        <f>IF('Indicator Data'!BL31=0,10,ROUND(IF(LOG('Indicator Data'!BL31)&gt;AQ$195,0,IF(LOG('Indicator Data'!BL31)&lt;AQ$194,10,(AQ$195-LOG('Indicator Data'!BL31))/(AQ$195-AQ$194)*10)),1))</f>
        <v>4.7</v>
      </c>
      <c r="AR28" s="74">
        <f>IF('Indicator Data'!BM31="No data","x",ROUND(IF('Indicator Data'!BM31&gt;AR$195,10,IF('Indicator Data'!BM31&lt;AR$194,0,10-(AR$195-'Indicator Data'!BM31)/(AR$195-AR$194)*10)),1))</f>
        <v>0</v>
      </c>
      <c r="AS28" s="76">
        <f t="shared" si="17"/>
        <v>2.6</v>
      </c>
      <c r="AT28" s="73">
        <f>IF('Indicator Data'!BN31="No data","x",ROUND(IF('Indicator Data'!BN31^2&gt;AT$195,0,IF('Indicator Data'!BN31^2&lt;AT$194,10,(AT$195-'Indicator Data'!BN31^2)/(AT$195-AT$194)*10)),1))</f>
        <v>9.1</v>
      </c>
      <c r="AU28" s="73">
        <f>IF('Indicator Data'!BO31="No data","x",ROUND(IF('Indicator Data'!BO31&gt;AU$195,0,IF('Indicator Data'!BO31&lt;AU$194,10,(AU$195-'Indicator Data'!BO31)/(AU$195-AU$194)*10)),1))</f>
        <v>5.2</v>
      </c>
      <c r="AV28" s="73">
        <f>IF('Indicator Data'!BP31="No data","x",ROUND(IF('Indicator Data'!BP31&gt;AV$195,0,IF('Indicator Data'!BP31&lt;AV$194,10,(AV$195-'Indicator Data'!BP31)/(AV$195-AV$194)*10)),1))</f>
        <v>8.6</v>
      </c>
      <c r="AW28" s="74">
        <f t="shared" si="18"/>
        <v>7.6</v>
      </c>
      <c r="AX28" s="74">
        <f>IF('Indicator Data'!BQ31="No data","x",ROUND(IF('Indicator Data'!BQ31&gt;AX$195,10,IF('Indicator Data'!BQ31&lt;AX$194,0,10-(AX$195-'Indicator Data'!BQ31)/(AX$195-AX$194)*10)),1))</f>
        <v>8.3000000000000007</v>
      </c>
      <c r="AY28" s="76">
        <f t="shared" si="19"/>
        <v>8</v>
      </c>
      <c r="AZ28" s="81">
        <f t="shared" si="20"/>
        <v>5.3</v>
      </c>
    </row>
    <row r="29" spans="1:52" s="4" customFormat="1" x14ac:dyDescent="0.3">
      <c r="A29" s="121" t="str">
        <f>'Indicator Data'!A32</f>
        <v>Burundi</v>
      </c>
      <c r="B29" s="59" t="str">
        <f>'Indicator Data'!B32</f>
        <v>BDI</v>
      </c>
      <c r="C29" s="73">
        <f>ROUND(IF('Indicator Data'!AL32="No data",IF((0.1022*LN('Indicator Data'!CI32)-0.1711)&gt;C$195,0,IF((0.1022*LN('Indicator Data'!CI32)-0.1711)&lt;C$194,10,(C$195-(0.1022*LN('Indicator Data'!CI32)-0.1711))/(C$195-C$194)*10)),IF('Indicator Data'!AL32&gt;C$195,0,IF('Indicator Data'!AL32&lt;C$194,10,(C$195-'Indicator Data'!AL32)/(C$195-C$194)*10))),1)</f>
        <v>9.5</v>
      </c>
      <c r="D29" s="73">
        <f>IF('Indicator Data'!AM32="No data","x",ROUND((IF(LOG('Indicator Data'!AM32*1000)&gt;D$195,10,IF(LOG('Indicator Data'!AM32*1000)&lt;D$194,0,10-(D$195-LOG('Indicator Data'!AM32*1000))/(D$195-D$194)*10))),1))</f>
        <v>9.6</v>
      </c>
      <c r="E29" s="74">
        <f t="shared" si="4"/>
        <v>9.6</v>
      </c>
      <c r="F29" s="73">
        <f>IF('Indicator Data'!AZ32="No data","x",ROUND(IF('Indicator Data'!AZ32&gt;F$195,10,IF('Indicator Data'!AZ32&lt;F$194,0,10-(F$195-'Indicator Data'!AZ32)/(F$195-F$194)*10)),1))</f>
        <v>6.9</v>
      </c>
      <c r="G29" s="73">
        <f>IF('Indicator Data'!BA32="No data","x",ROUND(IF('Indicator Data'!BA32&gt;G$195,10,IF('Indicator Data'!BA32&lt;G$194,0,10-(G$195-'Indicator Data'!BA32)/(G$195-G$194)*10)),1))</f>
        <v>3.4</v>
      </c>
      <c r="H29" s="74">
        <f t="shared" si="5"/>
        <v>5.2</v>
      </c>
      <c r="I29" s="75">
        <f>SUM(IF('Indicator Data'!AN32=0,0,'Indicator Data'!AN32),SUM('Indicator Data'!AO32:AP32))</f>
        <v>2270.7070200000003</v>
      </c>
      <c r="J29" s="75">
        <f>I29/'Indicator Data'!CJ32*1000000</f>
        <v>196.92917535696614</v>
      </c>
      <c r="K29" s="73">
        <f t="shared" si="6"/>
        <v>3.9</v>
      </c>
      <c r="L29" s="73">
        <f>IF('Indicator Data'!AQ32="No data","x",ROUND(IF('Indicator Data'!AQ32&gt;L$195,10,IF('Indicator Data'!AQ32&lt;L$194,0,10-(L$195-'Indicator Data'!AQ32)/(L$195-L$194)*10)),1))</f>
        <v>9.9</v>
      </c>
      <c r="M29" s="73">
        <f>IF('Indicator Data'!AR32="No data","x",IF('Indicator Data'!AR32=0,0,ROUND(IF('Indicator Data'!AR32&gt;M$195,10,IF('Indicator Data'!AR32&lt;M$194,0,10-(M$195-'Indicator Data'!AR32)/(M$195-M$194)*10)),1)))</f>
        <v>0.5</v>
      </c>
      <c r="N29" s="74">
        <f t="shared" si="7"/>
        <v>4.8</v>
      </c>
      <c r="O29" s="76">
        <f t="shared" si="8"/>
        <v>7.3</v>
      </c>
      <c r="P29" s="87">
        <f>IF(AND('Indicator Data'!BE32="No data",'Indicator Data'!BF32="No data"),0,SUM('Indicator Data'!BE32:BG32)/1000)</f>
        <v>160.714</v>
      </c>
      <c r="Q29" s="73">
        <f t="shared" si="9"/>
        <v>7.4</v>
      </c>
      <c r="R29" s="77">
        <f>P29*1000/'Indicator Data'!CJ32</f>
        <v>1.3938070922209703E-2</v>
      </c>
      <c r="S29" s="73">
        <f t="shared" si="10"/>
        <v>6.1</v>
      </c>
      <c r="T29" s="78">
        <f t="shared" si="11"/>
        <v>6.8</v>
      </c>
      <c r="U29" s="73">
        <f>IF('Indicator Data'!AV32="No data","x",ROUND(IF('Indicator Data'!AV32&gt;U$195,10,IF('Indicator Data'!AV32&lt;U$194,0,10-(U$195-'Indicator Data'!AV32)/(U$195-U$194)*10)),1))</f>
        <v>2.2000000000000002</v>
      </c>
      <c r="V29" s="73">
        <f>IF('Indicator Data'!AW32="No data","x",IF('Indicator Data'!AW32=0,0,ROUND(IF('Indicator Data'!AW32&gt;V$195,10,IF('Indicator Data'!AW32&lt;V$194,0,10-(V$195-'Indicator Data'!AW32)/(V$195-V$194)*10)),1)))</f>
        <v>1.6</v>
      </c>
      <c r="W29" s="73">
        <f t="shared" si="12"/>
        <v>1.9000000000000001</v>
      </c>
      <c r="X29" s="73">
        <f>IF('Indicator Data'!AU32="No data","x",ROUND(IF('Indicator Data'!AU32&gt;X$195,10,IF('Indicator Data'!AU32&lt;X$194,0,10-(X$195-'Indicator Data'!AU32)/(X$195-X$194)*10)),1))</f>
        <v>2.1</v>
      </c>
      <c r="Y29" s="199">
        <f>IF('Indicator Data'!AX32="No data","x",ROUND(IF('Indicator Data'!AX32&gt;Y$195,10,IF('Indicator Data'!AX32&lt;Y$194,0,10-(Y$195-'Indicator Data'!AX32)/(Y$195-Y$194)*10)),1))</f>
        <v>4.9000000000000004</v>
      </c>
      <c r="Z29" s="77">
        <f>IF('Indicator Data'!AY32="No data","x",IF(('Indicator Data'!AY32/'Indicator Data'!CJ32)&gt;1,1,IF('Indicator Data'!AY32&gt;'Indicator Data'!AY32,1,'Indicator Data'!AY32/'Indicator Data'!CJ32)))</f>
        <v>0.4631509767464369</v>
      </c>
      <c r="AA29" s="199">
        <f t="shared" si="13"/>
        <v>5.0999999999999996</v>
      </c>
      <c r="AB29" s="74">
        <f t="shared" si="0"/>
        <v>3.5</v>
      </c>
      <c r="AC29" s="73">
        <f>IF('Indicator Data'!AS32="No data","x",ROUND(IF('Indicator Data'!AS32&gt;AC$195,10,IF('Indicator Data'!AS32&lt;AC$194,0,10-(AC$195-'Indicator Data'!AS32)/(AC$195-AC$194)*10)),1))</f>
        <v>4.5</v>
      </c>
      <c r="AD29" s="73">
        <f>IF('Indicator Data'!AT32="No data","x",ROUND(IF('Indicator Data'!AT32&gt;AD$195,10,IF('Indicator Data'!AT32&lt;AD$194,0,10-(AD$195-'Indicator Data'!AT32)/(AD$195-AD$194)*10)),1))</f>
        <v>6.5</v>
      </c>
      <c r="AE29" s="74">
        <f t="shared" si="14"/>
        <v>5.5</v>
      </c>
      <c r="AF29" s="87">
        <f>('Indicator Data'!BD32+'Indicator Data'!BC32*0.5+'Indicator Data'!BB32*0.25)/1000</f>
        <v>27.683499999999999</v>
      </c>
      <c r="AG29" s="79">
        <f>AF29*1000/'Indicator Data'!CJ32</f>
        <v>2.4008772501150637E-3</v>
      </c>
      <c r="AH29" s="74">
        <f t="shared" si="15"/>
        <v>0.2</v>
      </c>
      <c r="AI29" s="73">
        <f>IF('Indicator Data'!BH32="No data","x",ROUND(IF('Indicator Data'!BH32&lt;$AI$194,10,IF('Indicator Data'!BH32&gt;$AI$195,0,($AI$195-'Indicator Data'!BH32)/($AI$195-$AI$194)*10)),1))</f>
        <v>7.5</v>
      </c>
      <c r="AJ29" s="73">
        <f>IF('Indicator Data'!BI32="No data","x",ROUND(IF('Indicator Data'!BI32&gt;$AJ$195,10,IF('Indicator Data'!BI32&lt;$AJ$194,0,10-($AJ$195-'Indicator Data'!BI32)/($AJ$195-$AJ$194)*10)),1))</f>
        <v>10</v>
      </c>
      <c r="AK29" s="74">
        <f t="shared" si="1"/>
        <v>8.8000000000000007</v>
      </c>
      <c r="AL29" s="80">
        <f t="shared" si="2"/>
        <v>5.4</v>
      </c>
      <c r="AM29" s="81">
        <f t="shared" si="3"/>
        <v>6.1</v>
      </c>
      <c r="AN29" s="73" t="str">
        <f>IF('Indicator Data'!BJ32="No data","x",ROUND((IF(LOG('Indicator Data'!BJ32)&gt;AN$195,10,IF(LOG('Indicator Data'!BJ32)&lt;AN$194,0,10-(AN$195-LOG('Indicator Data'!BJ32))/(AN$195-AN$194)*10))),1))</f>
        <v>x</v>
      </c>
      <c r="AO29" s="73">
        <f>IF('Indicator Data'!BK32="No data","x",ROUND((IF(LOG('Indicator Data'!BK32)&gt;AO$195,10,IF(LOG('Indicator Data'!BK32)&lt;AO$194,0,10-(AO$195-LOG('Indicator Data'!BK32))/(AO$195-AO$194)*10))),1))</f>
        <v>3.7</v>
      </c>
      <c r="AP29" s="74">
        <f t="shared" si="16"/>
        <v>3.7</v>
      </c>
      <c r="AQ29" s="74">
        <f>IF('Indicator Data'!BL32=0,10,ROUND(IF(LOG('Indicator Data'!BL32)&gt;AQ$195,0,IF(LOG('Indicator Data'!BL32)&lt;AQ$194,10,(AQ$195-LOG('Indicator Data'!BL32))/(AQ$195-AQ$194)*10)),1))</f>
        <v>10</v>
      </c>
      <c r="AR29" s="74">
        <f>IF('Indicator Data'!BM32="No data","x",ROUND(IF('Indicator Data'!BM32&gt;AR$195,10,IF('Indicator Data'!BM32&lt;AR$194,0,10-(AR$195-'Indicator Data'!BM32)/(AR$195-AR$194)*10)),1))</f>
        <v>0</v>
      </c>
      <c r="AS29" s="76">
        <f t="shared" si="17"/>
        <v>4.5999999999999996</v>
      </c>
      <c r="AT29" s="73">
        <f>IF('Indicator Data'!BN32="No data","x",ROUND(IF('Indicator Data'!BN32^2&gt;AT$195,0,IF('Indicator Data'!BN32^2&lt;AT$194,10,(AT$195-'Indicator Data'!BN32^2)/(AT$195-AT$194)*10)),1))</f>
        <v>5.9</v>
      </c>
      <c r="AU29" s="73">
        <f>IF('Indicator Data'!BO32="No data","x",ROUND(IF('Indicator Data'!BO32&gt;AU$195,0,IF('Indicator Data'!BO32&lt;AU$194,10,(AU$195-'Indicator Data'!BO32)/(AU$195-AU$194)*10)),1))</f>
        <v>7.4</v>
      </c>
      <c r="AV29" s="73">
        <f>IF('Indicator Data'!BP32="No data","x",ROUND(IF('Indicator Data'!BP32&gt;AV$195,0,IF('Indicator Data'!BP32&lt;AV$194,10,(AV$195-'Indicator Data'!BP32)/(AV$195-AV$194)*10)),1))</f>
        <v>9.5</v>
      </c>
      <c r="AW29" s="74">
        <f t="shared" si="18"/>
        <v>7.6</v>
      </c>
      <c r="AX29" s="74" t="str">
        <f>IF('Indicator Data'!BQ32="No data","x",ROUND(IF('Indicator Data'!BQ32&gt;AX$195,10,IF('Indicator Data'!BQ32&lt;AX$194,0,10-(AX$195-'Indicator Data'!BQ32)/(AX$195-AX$194)*10)),1))</f>
        <v>x</v>
      </c>
      <c r="AY29" s="76">
        <f t="shared" si="19"/>
        <v>7.6</v>
      </c>
      <c r="AZ29" s="81">
        <f t="shared" si="20"/>
        <v>6.1</v>
      </c>
    </row>
    <row r="30" spans="1:52" s="4" customFormat="1" x14ac:dyDescent="0.3">
      <c r="A30" s="121" t="str">
        <f>'Indicator Data'!A33</f>
        <v>Cabo Verde</v>
      </c>
      <c r="B30" s="59" t="str">
        <f>'Indicator Data'!B33</f>
        <v>CPV</v>
      </c>
      <c r="C30" s="73">
        <f>ROUND(IF('Indicator Data'!AL33="No data",IF((0.1022*LN('Indicator Data'!CI33)-0.1711)&gt;C$195,0,IF((0.1022*LN('Indicator Data'!CI33)-0.1711)&lt;C$194,10,(C$195-(0.1022*LN('Indicator Data'!CI33)-0.1711))/(C$195-C$194)*10)),IF('Indicator Data'!AL33&gt;C$195,0,IF('Indicator Data'!AL33&lt;C$194,10,(C$195-'Indicator Data'!AL33)/(C$195-C$194)*10))),1)</f>
        <v>5</v>
      </c>
      <c r="D30" s="73" t="str">
        <f>IF('Indicator Data'!AM33="No data","x",ROUND((IF(LOG('Indicator Data'!AM33*1000)&gt;D$195,10,IF(LOG('Indicator Data'!AM33*1000)&lt;D$194,0,10-(D$195-LOG('Indicator Data'!AM33*1000))/(D$195-D$194)*10))),1))</f>
        <v>x</v>
      </c>
      <c r="E30" s="74">
        <f t="shared" si="4"/>
        <v>5</v>
      </c>
      <c r="F30" s="73">
        <f>IF('Indicator Data'!AZ33="No data","x",ROUND(IF('Indicator Data'!AZ33&gt;F$195,10,IF('Indicator Data'!AZ33&lt;F$194,0,10-(F$195-'Indicator Data'!AZ33)/(F$195-F$194)*10)),1))</f>
        <v>5</v>
      </c>
      <c r="G30" s="73">
        <f>IF('Indicator Data'!BA33="No data","x",ROUND(IF('Indicator Data'!BA33&gt;G$195,10,IF('Indicator Data'!BA33&lt;G$194,0,10-(G$195-'Indicator Data'!BA33)/(G$195-G$194)*10)),1))</f>
        <v>5.6</v>
      </c>
      <c r="H30" s="74">
        <f t="shared" si="5"/>
        <v>5.3</v>
      </c>
      <c r="I30" s="75">
        <f>SUM(IF('Indicator Data'!AN33=0,0,'Indicator Data'!AN33),SUM('Indicator Data'!AO33:AP33))</f>
        <v>149.95000000000002</v>
      </c>
      <c r="J30" s="75">
        <f>I30/'Indicator Data'!CJ33*1000000</f>
        <v>272.66809228710252</v>
      </c>
      <c r="K30" s="73">
        <f t="shared" si="6"/>
        <v>5.5</v>
      </c>
      <c r="L30" s="73">
        <f>IF('Indicator Data'!AQ33="No data","x",ROUND(IF('Indicator Data'!AQ33&gt;L$195,10,IF('Indicator Data'!AQ33&lt;L$194,0,10-(L$195-'Indicator Data'!AQ33)/(L$195-L$194)*10)),1))</f>
        <v>2.9</v>
      </c>
      <c r="M30" s="73">
        <f>IF('Indicator Data'!AR33="No data","x",IF('Indicator Data'!AR33=0,0,ROUND(IF('Indicator Data'!AR33&gt;M$195,10,IF('Indicator Data'!AR33&lt;M$194,0,10-(M$195-'Indicator Data'!AR33)/(M$195-M$194)*10)),1)))</f>
        <v>3.9</v>
      </c>
      <c r="N30" s="74">
        <f t="shared" si="7"/>
        <v>4.0999999999999996</v>
      </c>
      <c r="O30" s="76">
        <f t="shared" si="8"/>
        <v>4.9000000000000004</v>
      </c>
      <c r="P30" s="87">
        <f>IF(AND('Indicator Data'!BE33="No data",'Indicator Data'!BF33="No data"),0,SUM('Indicator Data'!BE33:BG33)/1000)</f>
        <v>0</v>
      </c>
      <c r="Q30" s="73">
        <f t="shared" si="9"/>
        <v>0</v>
      </c>
      <c r="R30" s="77">
        <f>P30*1000/'Indicator Data'!CJ33</f>
        <v>0</v>
      </c>
      <c r="S30" s="73">
        <f t="shared" si="10"/>
        <v>0</v>
      </c>
      <c r="T30" s="78">
        <f t="shared" si="11"/>
        <v>0</v>
      </c>
      <c r="U30" s="73">
        <f>IF('Indicator Data'!AV33="No data","x",ROUND(IF('Indicator Data'!AV33&gt;U$195,10,IF('Indicator Data'!AV33&lt;U$194,0,10-(U$195-'Indicator Data'!AV33)/(U$195-U$194)*10)),1))</f>
        <v>1.6</v>
      </c>
      <c r="V30" s="73">
        <f>IF('Indicator Data'!AW33="No data","x",IF('Indicator Data'!AW33=0,0,ROUND(IF('Indicator Data'!AW33&gt;V$195,10,IF('Indicator Data'!AW33&lt;V$194,0,10-(V$195-'Indicator Data'!AW33)/(V$195-V$194)*10)),1)))</f>
        <v>1.3</v>
      </c>
      <c r="W30" s="73">
        <f t="shared" si="12"/>
        <v>1.4500000000000002</v>
      </c>
      <c r="X30" s="73">
        <f>IF('Indicator Data'!AU33="No data","x",ROUND(IF('Indicator Data'!AU33&gt;X$195,10,IF('Indicator Data'!AU33&lt;X$194,0,10-(X$195-'Indicator Data'!AU33)/(X$195-X$194)*10)),1))</f>
        <v>2.4</v>
      </c>
      <c r="Y30" s="199">
        <f>IF('Indicator Data'!AX33="No data","x",ROUND(IF('Indicator Data'!AX33&gt;Y$195,10,IF('Indicator Data'!AX33&lt;Y$194,0,10-(Y$195-'Indicator Data'!AX33)/(Y$195-Y$194)*10)),1))</f>
        <v>0.1</v>
      </c>
      <c r="Z30" s="77">
        <f>IF('Indicator Data'!AY33="No data","x",IF(('Indicator Data'!AY33/'Indicator Data'!CJ33)&gt;1,1,IF('Indicator Data'!AY33&gt;'Indicator Data'!AY33,1,'Indicator Data'!AY33/'Indicator Data'!CJ33)))</f>
        <v>0.26468898199063162</v>
      </c>
      <c r="AA30" s="199">
        <f t="shared" si="13"/>
        <v>2.9</v>
      </c>
      <c r="AB30" s="74">
        <f t="shared" si="0"/>
        <v>1.7</v>
      </c>
      <c r="AC30" s="73">
        <f>IF('Indicator Data'!AS33="No data","x",ROUND(IF('Indicator Data'!AS33&gt;AC$195,10,IF('Indicator Data'!AS33&lt;AC$194,0,10-(AC$195-'Indicator Data'!AS33)/(AC$195-AC$194)*10)),1))</f>
        <v>1.5</v>
      </c>
      <c r="AD30" s="73" t="str">
        <f>IF('Indicator Data'!AT33="No data","x",ROUND(IF('Indicator Data'!AT33&gt;AD$195,10,IF('Indicator Data'!AT33&lt;AD$194,0,10-(AD$195-'Indicator Data'!AT33)/(AD$195-AD$194)*10)),1))</f>
        <v>x</v>
      </c>
      <c r="AE30" s="74">
        <f t="shared" si="14"/>
        <v>1.5</v>
      </c>
      <c r="AF30" s="87">
        <f>('Indicator Data'!BD33+'Indicator Data'!BC33*0.5+'Indicator Data'!BB33*0.25)/1000</f>
        <v>0</v>
      </c>
      <c r="AG30" s="79">
        <f>AF30*1000/'Indicator Data'!CJ33</f>
        <v>0</v>
      </c>
      <c r="AH30" s="74">
        <f t="shared" si="15"/>
        <v>0</v>
      </c>
      <c r="AI30" s="73">
        <f>IF('Indicator Data'!BH33="No data","x",ROUND(IF('Indicator Data'!BH33&lt;$AI$194,10,IF('Indicator Data'!BH33&gt;$AI$195,0,($AI$195-'Indicator Data'!BH33)/($AI$195-$AI$194)*10)),1))</f>
        <v>4.9000000000000004</v>
      </c>
      <c r="AJ30" s="73">
        <f>IF('Indicator Data'!BI33="No data","x",ROUND(IF('Indicator Data'!BI33&gt;$AJ$195,10,IF('Indicator Data'!BI33&lt;$AJ$194,0,10-($AJ$195-'Indicator Data'!BI33)/($AJ$195-$AJ$194)*10)),1))</f>
        <v>2.5</v>
      </c>
      <c r="AK30" s="74">
        <f t="shared" si="1"/>
        <v>3.7</v>
      </c>
      <c r="AL30" s="80">
        <f t="shared" si="2"/>
        <v>1.8</v>
      </c>
      <c r="AM30" s="81">
        <f t="shared" si="3"/>
        <v>0.9</v>
      </c>
      <c r="AN30" s="73">
        <f>IF('Indicator Data'!BJ33="No data","x",ROUND((IF(LOG('Indicator Data'!BJ33)&gt;AN$195,10,IF(LOG('Indicator Data'!BJ33)&lt;AN$194,0,10-(AN$195-LOG('Indicator Data'!BJ33))/(AN$195-AN$194)*10))),1))</f>
        <v>2.9</v>
      </c>
      <c r="AO30" s="73">
        <f>IF('Indicator Data'!BK33="No data","x",ROUND((IF(LOG('Indicator Data'!BK33)&gt;AO$195,10,IF(LOG('Indicator Data'!BK33)&lt;AO$194,0,10-(AO$195-LOG('Indicator Data'!BK33))/(AO$195-AO$194)*10))),1))</f>
        <v>4.5999999999999996</v>
      </c>
      <c r="AP30" s="74">
        <f t="shared" si="16"/>
        <v>3.8</v>
      </c>
      <c r="AQ30" s="74">
        <f>IF('Indicator Data'!BL33=0,10,ROUND(IF(LOG('Indicator Data'!BL33)&gt;AQ$195,0,IF(LOG('Indicator Data'!BL33)&lt;AQ$194,10,(AQ$195-LOG('Indicator Data'!BL33))/(AQ$195-AQ$194)*10)),1))</f>
        <v>3.6</v>
      </c>
      <c r="AR30" s="74">
        <f>IF('Indicator Data'!BM33="No data","x",ROUND(IF('Indicator Data'!BM33&gt;AR$195,10,IF('Indicator Data'!BM33&lt;AR$194,0,10-(AR$195-'Indicator Data'!BM33)/(AR$195-AR$194)*10)),1))</f>
        <v>4</v>
      </c>
      <c r="AS30" s="76">
        <f t="shared" si="17"/>
        <v>3.8</v>
      </c>
      <c r="AT30" s="73">
        <f>IF('Indicator Data'!BN33="No data","x",ROUND(IF('Indicator Data'!BN33^2&gt;AT$195,0,IF('Indicator Data'!BN33^2&lt;AT$194,10,(AT$195-'Indicator Data'!BN33^2)/(AT$195-AT$194)*10)),1))</f>
        <v>2.7</v>
      </c>
      <c r="AU30" s="73">
        <f>IF('Indicator Data'!BO33="No data","x",ROUND(IF('Indicator Data'!BO33&gt;AU$195,0,IF('Indicator Data'!BO33&lt;AU$194,10,(AU$195-'Indicator Data'!BO33)/(AU$195-AU$194)*10)),1))</f>
        <v>4.5</v>
      </c>
      <c r="AV30" s="73">
        <f>IF('Indicator Data'!BP33="No data","x",ROUND(IF('Indicator Data'!BP33&gt;AV$195,0,IF('Indicator Data'!BP33&lt;AV$194,10,(AV$195-'Indicator Data'!BP33)/(AV$195-AV$194)*10)),1))</f>
        <v>4.3</v>
      </c>
      <c r="AW30" s="74">
        <f t="shared" si="18"/>
        <v>3.8</v>
      </c>
      <c r="AX30" s="74" t="str">
        <f>IF('Indicator Data'!BQ33="No data","x",ROUND(IF('Indicator Data'!BQ33&gt;AX$195,10,IF('Indicator Data'!BQ33&lt;AX$194,0,10-(AX$195-'Indicator Data'!BQ33)/(AX$195-AX$194)*10)),1))</f>
        <v>x</v>
      </c>
      <c r="AY30" s="76">
        <f t="shared" si="19"/>
        <v>3.8</v>
      </c>
      <c r="AZ30" s="81">
        <f t="shared" si="20"/>
        <v>3.8</v>
      </c>
    </row>
    <row r="31" spans="1:52" s="4" customFormat="1" x14ac:dyDescent="0.3">
      <c r="A31" s="121" t="str">
        <f>'Indicator Data'!A34</f>
        <v>Cambodia</v>
      </c>
      <c r="B31" s="59" t="str">
        <f>'Indicator Data'!B34</f>
        <v>KHM</v>
      </c>
      <c r="C31" s="73">
        <f>ROUND(IF('Indicator Data'!AL34="No data",IF((0.1022*LN('Indicator Data'!CI34)-0.1711)&gt;C$195,0,IF((0.1022*LN('Indicator Data'!CI34)-0.1711)&lt;C$194,10,(C$195-(0.1022*LN('Indicator Data'!CI34)-0.1711))/(C$195-C$194)*10)),IF('Indicator Data'!AL34&gt;C$195,0,IF('Indicator Data'!AL34&lt;C$194,10,(C$195-'Indicator Data'!AL34)/(C$195-C$194)*10))),1)</f>
        <v>6.4</v>
      </c>
      <c r="D31" s="73">
        <f>IF('Indicator Data'!AM34="No data","x",ROUND((IF(LOG('Indicator Data'!AM34*1000)&gt;D$195,10,IF(LOG('Indicator Data'!AM34*1000)&lt;D$194,0,10-(D$195-LOG('Indicator Data'!AM34*1000))/(D$195-D$194)*10))),1))</f>
        <v>8.3000000000000007</v>
      </c>
      <c r="E31" s="74">
        <f t="shared" si="4"/>
        <v>7.5</v>
      </c>
      <c r="F31" s="73">
        <f>IF('Indicator Data'!AZ34="No data","x",ROUND(IF('Indicator Data'!AZ34&gt;F$195,10,IF('Indicator Data'!AZ34&lt;F$194,0,10-(F$195-'Indicator Data'!AZ34)/(F$195-F$194)*10)),1))</f>
        <v>6.3</v>
      </c>
      <c r="G31" s="73" t="str">
        <f>IF('Indicator Data'!BA34="No data","x",ROUND(IF('Indicator Data'!BA34&gt;G$195,10,IF('Indicator Data'!BA34&lt;G$194,0,10-(G$195-'Indicator Data'!BA34)/(G$195-G$194)*10)),1))</f>
        <v>x</v>
      </c>
      <c r="H31" s="74">
        <f t="shared" si="5"/>
        <v>6.3</v>
      </c>
      <c r="I31" s="75">
        <f>SUM(IF('Indicator Data'!AN34=0,0,'Indicator Data'!AN34),SUM('Indicator Data'!AO34:AP34))</f>
        <v>1229.0206200000002</v>
      </c>
      <c r="J31" s="75">
        <f>I31/'Indicator Data'!CJ34*1000000</f>
        <v>74.54690134535187</v>
      </c>
      <c r="K31" s="73">
        <f t="shared" si="6"/>
        <v>1.5</v>
      </c>
      <c r="L31" s="73">
        <f>IF('Indicator Data'!AQ34="No data","x",ROUND(IF('Indicator Data'!AQ34&gt;L$195,10,IF('Indicator Data'!AQ34&lt;L$194,0,10-(L$195-'Indicator Data'!AQ34)/(L$195-L$194)*10)),1))</f>
        <v>2.2000000000000002</v>
      </c>
      <c r="M31" s="73">
        <f>IF('Indicator Data'!AR34="No data","x",IF('Indicator Data'!AR34=0,0,ROUND(IF('Indicator Data'!AR34&gt;M$195,10,IF('Indicator Data'!AR34&lt;M$194,0,10-(M$195-'Indicator Data'!AR34)/(M$195-M$194)*10)),1)))</f>
        <v>1.9</v>
      </c>
      <c r="N31" s="74">
        <f t="shared" si="7"/>
        <v>1.9</v>
      </c>
      <c r="O31" s="76">
        <f t="shared" si="8"/>
        <v>5.8</v>
      </c>
      <c r="P31" s="87">
        <f>IF(AND('Indicator Data'!BE34="No data",'Indicator Data'!BF34="No data"),0,SUM('Indicator Data'!BE34:BG34)/1000)</f>
        <v>0</v>
      </c>
      <c r="Q31" s="73">
        <f t="shared" si="9"/>
        <v>0</v>
      </c>
      <c r="R31" s="77">
        <f>P31*1000/'Indicator Data'!CJ34</f>
        <v>0</v>
      </c>
      <c r="S31" s="73">
        <f t="shared" si="10"/>
        <v>0</v>
      </c>
      <c r="T31" s="78">
        <f t="shared" si="11"/>
        <v>0</v>
      </c>
      <c r="U31" s="73">
        <f>IF('Indicator Data'!AV34="No data","x",ROUND(IF('Indicator Data'!AV34&gt;U$195,10,IF('Indicator Data'!AV34&lt;U$194,0,10-(U$195-'Indicator Data'!AV34)/(U$195-U$194)*10)),1))</f>
        <v>1.2</v>
      </c>
      <c r="V31" s="73">
        <f>IF('Indicator Data'!AW34="No data","x",IF('Indicator Data'!AW34=0,0,ROUND(IF('Indicator Data'!AW34&gt;V$195,10,IF('Indicator Data'!AW34&lt;V$194,0,10-(V$195-'Indicator Data'!AW34)/(V$195-V$194)*10)),1)))</f>
        <v>0.3</v>
      </c>
      <c r="W31" s="73">
        <f t="shared" si="12"/>
        <v>0.75</v>
      </c>
      <c r="X31" s="73">
        <f>IF('Indicator Data'!AU34="No data","x",ROUND(IF('Indicator Data'!AU34&gt;X$195,10,IF('Indicator Data'!AU34&lt;X$194,0,10-(X$195-'Indicator Data'!AU34)/(X$195-X$194)*10)),1))</f>
        <v>5.9</v>
      </c>
      <c r="Y31" s="199">
        <f>IF('Indicator Data'!AX34="No data","x",ROUND(IF('Indicator Data'!AX34&gt;Y$195,10,IF('Indicator Data'!AX34&lt;Y$194,0,10-(Y$195-'Indicator Data'!AX34)/(Y$195-Y$194)*10)),1))</f>
        <v>0.5</v>
      </c>
      <c r="Z31" s="77">
        <f>IF('Indicator Data'!AY34="No data","x",IF(('Indicator Data'!AY34/'Indicator Data'!CJ34)&gt;1,1,IF('Indicator Data'!AY34&gt;'Indicator Data'!AY34,1,'Indicator Data'!AY34/'Indicator Data'!CJ34)))</f>
        <v>0.32141336855236224</v>
      </c>
      <c r="AA31" s="199">
        <f t="shared" si="13"/>
        <v>3.6</v>
      </c>
      <c r="AB31" s="74">
        <f t="shared" si="0"/>
        <v>2.7</v>
      </c>
      <c r="AC31" s="73">
        <f>IF('Indicator Data'!AS34="No data","x",ROUND(IF('Indicator Data'!AS34&gt;AC$195,10,IF('Indicator Data'!AS34&lt;AC$194,0,10-(AC$195-'Indicator Data'!AS34)/(AC$195-AC$194)*10)),1))</f>
        <v>2.2000000000000002</v>
      </c>
      <c r="AD31" s="73">
        <f>IF('Indicator Data'!AT34="No data","x",ROUND(IF('Indicator Data'!AT34&gt;AD$195,10,IF('Indicator Data'!AT34&lt;AD$194,0,10-(AD$195-'Indicator Data'!AT34)/(AD$195-AD$194)*10)),1))</f>
        <v>5.3</v>
      </c>
      <c r="AE31" s="74">
        <f t="shared" si="14"/>
        <v>3.8</v>
      </c>
      <c r="AF31" s="87">
        <f>('Indicator Data'!BD34+'Indicator Data'!BC34*0.5+'Indicator Data'!BB34*0.25)/1000</f>
        <v>872.9085</v>
      </c>
      <c r="AG31" s="79">
        <f>AF31*1000/'Indicator Data'!CJ34</f>
        <v>5.2946730733467326E-2</v>
      </c>
      <c r="AH31" s="74">
        <f t="shared" si="15"/>
        <v>5.3</v>
      </c>
      <c r="AI31" s="73">
        <f>IF('Indicator Data'!BH34="No data","x",ROUND(IF('Indicator Data'!BH34&lt;$AI$194,10,IF('Indicator Data'!BH34&gt;$AI$195,0,($AI$195-'Indicator Data'!BH34)/($AI$195-$AI$194)*10)),1))</f>
        <v>5.5</v>
      </c>
      <c r="AJ31" s="73">
        <f>IF('Indicator Data'!BI34="No data","x",ROUND(IF('Indicator Data'!BI34&gt;$AJ$195,10,IF('Indicator Data'!BI34&lt;$AJ$194,0,10-($AJ$195-'Indicator Data'!BI34)/($AJ$195-$AJ$194)*10)),1))</f>
        <v>3.8</v>
      </c>
      <c r="AK31" s="74">
        <f t="shared" si="1"/>
        <v>4.7</v>
      </c>
      <c r="AL31" s="80">
        <f t="shared" si="2"/>
        <v>4.2</v>
      </c>
      <c r="AM31" s="81">
        <f t="shared" si="3"/>
        <v>2.2999999999999998</v>
      </c>
      <c r="AN31" s="73">
        <f>IF('Indicator Data'!BJ34="No data","x",ROUND((IF(LOG('Indicator Data'!BJ34)&gt;AN$195,10,IF(LOG('Indicator Data'!BJ34)&lt;AN$194,0,10-(AN$195-LOG('Indicator Data'!BJ34))/(AN$195-AN$194)*10))),1))</f>
        <v>5.4</v>
      </c>
      <c r="AO31" s="73">
        <f>IF('Indicator Data'!BK34="No data","x",ROUND((IF(LOG('Indicator Data'!BK34)&gt;AO$195,10,IF(LOG('Indicator Data'!BK34)&lt;AO$194,0,10-(AO$195-LOG('Indicator Data'!BK34))/(AO$195-AO$194)*10))),1))</f>
        <v>6.9</v>
      </c>
      <c r="AP31" s="74">
        <f t="shared" si="16"/>
        <v>6.2</v>
      </c>
      <c r="AQ31" s="74">
        <f>IF('Indicator Data'!BL34=0,10,ROUND(IF(LOG('Indicator Data'!BL34)&gt;AQ$195,0,IF(LOG('Indicator Data'!BL34)&lt;AQ$194,10,(AQ$195-LOG('Indicator Data'!BL34))/(AQ$195-AQ$194)*10)),1))</f>
        <v>2.9</v>
      </c>
      <c r="AR31" s="74">
        <f>IF('Indicator Data'!BM34="No data","x",ROUND(IF('Indicator Data'!BM34&gt;AR$195,10,IF('Indicator Data'!BM34&lt;AR$194,0,10-(AR$195-'Indicator Data'!BM34)/(AR$195-AR$194)*10)),1))</f>
        <v>6</v>
      </c>
      <c r="AS31" s="76">
        <f t="shared" si="17"/>
        <v>5</v>
      </c>
      <c r="AT31" s="73">
        <f>IF('Indicator Data'!BN34="No data","x",ROUND(IF('Indicator Data'!BN34^2&gt;AT$195,0,IF('Indicator Data'!BN34^2&lt;AT$194,10,(AT$195-'Indicator Data'!BN34^2)/(AT$195-AT$194)*10)),1))</f>
        <v>3.9</v>
      </c>
      <c r="AU31" s="73">
        <f>IF('Indicator Data'!BO34="No data","x",ROUND(IF('Indicator Data'!BO34&gt;AU$195,0,IF('Indicator Data'!BO34&lt;AU$194,10,(AU$195-'Indicator Data'!BO34)/(AU$195-AU$194)*10)),1))</f>
        <v>4.0999999999999996</v>
      </c>
      <c r="AV31" s="73">
        <f>IF('Indicator Data'!BP34="No data","x",ROUND(IF('Indicator Data'!BP34&gt;AV$195,0,IF('Indicator Data'!BP34&lt;AV$194,10,(AV$195-'Indicator Data'!BP34)/(AV$195-AV$194)*10)),1))</f>
        <v>6.6</v>
      </c>
      <c r="AW31" s="74">
        <f t="shared" si="18"/>
        <v>4.9000000000000004</v>
      </c>
      <c r="AX31" s="74" t="str">
        <f>IF('Indicator Data'!BQ34="No data","x",ROUND(IF('Indicator Data'!BQ34&gt;AX$195,10,IF('Indicator Data'!BQ34&lt;AX$194,0,10-(AX$195-'Indicator Data'!BQ34)/(AX$195-AX$194)*10)),1))</f>
        <v>x</v>
      </c>
      <c r="AY31" s="76">
        <f t="shared" si="19"/>
        <v>4.9000000000000004</v>
      </c>
      <c r="AZ31" s="81">
        <f t="shared" si="20"/>
        <v>5</v>
      </c>
    </row>
    <row r="32" spans="1:52" s="4" customFormat="1" x14ac:dyDescent="0.3">
      <c r="A32" s="121" t="str">
        <f>'Indicator Data'!A35</f>
        <v>Cameroon</v>
      </c>
      <c r="B32" s="59" t="str">
        <f>'Indicator Data'!B35</f>
        <v>CMR</v>
      </c>
      <c r="C32" s="73">
        <f>ROUND(IF('Indicator Data'!AL35="No data",IF((0.1022*LN('Indicator Data'!CI35)-0.1711)&gt;C$195,0,IF((0.1022*LN('Indicator Data'!CI35)-0.1711)&lt;C$194,10,(C$195-(0.1022*LN('Indicator Data'!CI35)-0.1711))/(C$195-C$194)*10)),IF('Indicator Data'!AL35&gt;C$195,0,IF('Indicator Data'!AL35&lt;C$194,10,(C$195-'Indicator Data'!AL35)/(C$195-C$194)*10))),1)</f>
        <v>6.7</v>
      </c>
      <c r="D32" s="73">
        <f>IF('Indicator Data'!AM35="No data","x",ROUND((IF(LOG('Indicator Data'!AM35*1000)&gt;D$195,10,IF(LOG('Indicator Data'!AM35*1000)&lt;D$194,0,10-(D$195-LOG('Indicator Data'!AM35*1000))/(D$195-D$194)*10))),1))</f>
        <v>8.8000000000000007</v>
      </c>
      <c r="E32" s="74">
        <f t="shared" si="4"/>
        <v>7.9</v>
      </c>
      <c r="F32" s="73">
        <f>IF('Indicator Data'!AZ35="No data","x",ROUND(IF('Indicator Data'!AZ35&gt;F$195,10,IF('Indicator Data'!AZ35&lt;F$194,0,10-(F$195-'Indicator Data'!AZ35)/(F$195-F$194)*10)),1))</f>
        <v>7.6</v>
      </c>
      <c r="G32" s="73">
        <f>IF('Indicator Data'!BA35="No data","x",ROUND(IF('Indicator Data'!BA35&gt;G$195,10,IF('Indicator Data'!BA35&lt;G$194,0,10-(G$195-'Indicator Data'!BA35)/(G$195-G$194)*10)),1))</f>
        <v>5.4</v>
      </c>
      <c r="H32" s="74">
        <f t="shared" si="5"/>
        <v>6.5</v>
      </c>
      <c r="I32" s="75">
        <f>SUM(IF('Indicator Data'!AN35=0,0,'Indicator Data'!AN35),SUM('Indicator Data'!AO35:AP35))</f>
        <v>5224.1514100000004</v>
      </c>
      <c r="J32" s="75">
        <f>I32/'Indicator Data'!CJ35*1000000</f>
        <v>201.88874938375287</v>
      </c>
      <c r="K32" s="73">
        <f t="shared" si="6"/>
        <v>4</v>
      </c>
      <c r="L32" s="73">
        <f>IF('Indicator Data'!AQ35="No data","x",ROUND(IF('Indicator Data'!AQ35&gt;L$195,10,IF('Indicator Data'!AQ35&lt;L$194,0,10-(L$195-'Indicator Data'!AQ35)/(L$195-L$194)*10)),1))</f>
        <v>2.1</v>
      </c>
      <c r="M32" s="73">
        <f>IF('Indicator Data'!AR35="No data","x",IF('Indicator Data'!AR35=0,0,ROUND(IF('Indicator Data'!AR35&gt;M$195,10,IF('Indicator Data'!AR35&lt;M$194,0,10-(M$195-'Indicator Data'!AR35)/(M$195-M$194)*10)),1)))</f>
        <v>0.3</v>
      </c>
      <c r="N32" s="74">
        <f t="shared" si="7"/>
        <v>2.1</v>
      </c>
      <c r="O32" s="76">
        <f t="shared" si="8"/>
        <v>6.1</v>
      </c>
      <c r="P32" s="87">
        <f>IF(AND('Indicator Data'!BE35="No data",'Indicator Data'!BF35="No data"),0,SUM('Indicator Data'!BE35:BG35)/1000)</f>
        <v>1086.0039999999999</v>
      </c>
      <c r="Q32" s="73">
        <f t="shared" si="9"/>
        <v>10</v>
      </c>
      <c r="R32" s="77">
        <f>P32*1000/'Indicator Data'!CJ35</f>
        <v>4.1968919385847799E-2</v>
      </c>
      <c r="S32" s="73">
        <f t="shared" si="10"/>
        <v>8</v>
      </c>
      <c r="T32" s="78">
        <f t="shared" si="11"/>
        <v>9</v>
      </c>
      <c r="U32" s="73">
        <f>IF('Indicator Data'!AV35="No data","x",ROUND(IF('Indicator Data'!AV35&gt;U$195,10,IF('Indicator Data'!AV35&lt;U$194,0,10-(U$195-'Indicator Data'!AV35)/(U$195-U$194)*10)),1))</f>
        <v>7.6</v>
      </c>
      <c r="V32" s="73">
        <f>IF('Indicator Data'!AW35="No data","x",IF('Indicator Data'!AW35=0,0,ROUND(IF('Indicator Data'!AW35&gt;V$195,10,IF('Indicator Data'!AW35&lt;V$194,0,10-(V$195-'Indicator Data'!AW35)/(V$195-V$194)*10)),1)))</f>
        <v>6.9</v>
      </c>
      <c r="W32" s="73">
        <f t="shared" si="12"/>
        <v>7.25</v>
      </c>
      <c r="X32" s="73">
        <f>IF('Indicator Data'!AU35="No data","x",ROUND(IF('Indicator Data'!AU35&gt;X$195,10,IF('Indicator Data'!AU35&lt;X$194,0,10-(X$195-'Indicator Data'!AU35)/(X$195-X$194)*10)),1))</f>
        <v>3.5</v>
      </c>
      <c r="Y32" s="199">
        <f>IF('Indicator Data'!AX35="No data","x",ROUND(IF('Indicator Data'!AX35&gt;Y$195,10,IF('Indicator Data'!AX35&lt;Y$194,0,10-(Y$195-'Indicator Data'!AX35)/(Y$195-Y$194)*10)),1))</f>
        <v>7.6</v>
      </c>
      <c r="Z32" s="77">
        <f>IF('Indicator Data'!AY35="No data","x",IF(('Indicator Data'!AY35/'Indicator Data'!CJ35)&gt;1,1,IF('Indicator Data'!AY35&gt;'Indicator Data'!AY35,1,'Indicator Data'!AY35/'Indicator Data'!CJ35)))</f>
        <v>0.62690873343330344</v>
      </c>
      <c r="AA32" s="199">
        <f t="shared" si="13"/>
        <v>7</v>
      </c>
      <c r="AB32" s="74">
        <f t="shared" si="0"/>
        <v>6.3</v>
      </c>
      <c r="AC32" s="73">
        <f>IF('Indicator Data'!AS35="No data","x",ROUND(IF('Indicator Data'!AS35&gt;AC$195,10,IF('Indicator Data'!AS35&lt;AC$194,0,10-(AC$195-'Indicator Data'!AS35)/(AC$195-AC$194)*10)),1))</f>
        <v>5.9</v>
      </c>
      <c r="AD32" s="73">
        <f>IF('Indicator Data'!AT35="No data","x",ROUND(IF('Indicator Data'!AT35&gt;AD$195,10,IF('Indicator Data'!AT35&lt;AD$194,0,10-(AD$195-'Indicator Data'!AT35)/(AD$195-AD$194)*10)),1))</f>
        <v>3.3</v>
      </c>
      <c r="AE32" s="74">
        <f t="shared" si="14"/>
        <v>4.5999999999999996</v>
      </c>
      <c r="AF32" s="87">
        <f>('Indicator Data'!BD35+'Indicator Data'!BC35*0.5+'Indicator Data'!BB35*0.25)/1000</f>
        <v>3.6934999999999998</v>
      </c>
      <c r="AG32" s="79">
        <f>AF32*1000/'Indicator Data'!CJ35</f>
        <v>1.4273631013479588E-4</v>
      </c>
      <c r="AH32" s="74">
        <f t="shared" si="15"/>
        <v>0</v>
      </c>
      <c r="AI32" s="73">
        <f>IF('Indicator Data'!BH35="No data","x",ROUND(IF('Indicator Data'!BH35&lt;$AI$194,10,IF('Indicator Data'!BH35&gt;$AI$195,0,($AI$195-'Indicator Data'!BH35)/($AI$195-$AI$194)*10)),1))</f>
        <v>3.6</v>
      </c>
      <c r="AJ32" s="73">
        <f>IF('Indicator Data'!BI35="No data","x",ROUND(IF('Indicator Data'!BI35&gt;$AJ$195,10,IF('Indicator Data'!BI35&lt;$AJ$194,0,10-($AJ$195-'Indicator Data'!BI35)/($AJ$195-$AJ$194)*10)),1))</f>
        <v>1.6</v>
      </c>
      <c r="AK32" s="74">
        <f t="shared" si="1"/>
        <v>2.6</v>
      </c>
      <c r="AL32" s="80">
        <f t="shared" si="2"/>
        <v>3.7</v>
      </c>
      <c r="AM32" s="81">
        <f t="shared" si="3"/>
        <v>7.2</v>
      </c>
      <c r="AN32" s="73">
        <f>IF('Indicator Data'!BJ35="No data","x",ROUND((IF(LOG('Indicator Data'!BJ35)&gt;AN$195,10,IF(LOG('Indicator Data'!BJ35)&lt;AN$194,0,10-(AN$195-LOG('Indicator Data'!BJ35))/(AN$195-AN$194)*10))),1))</f>
        <v>3.6</v>
      </c>
      <c r="AO32" s="73" t="str">
        <f>IF('Indicator Data'!BK35="No data","x",ROUND((IF(LOG('Indicator Data'!BK35)&gt;AO$195,10,IF(LOG('Indicator Data'!BK35)&lt;AO$194,0,10-(AO$195-LOG('Indicator Data'!BK35))/(AO$195-AO$194)*10))),1))</f>
        <v>x</v>
      </c>
      <c r="AP32" s="74">
        <f t="shared" si="16"/>
        <v>3.6</v>
      </c>
      <c r="AQ32" s="74">
        <f>IF('Indicator Data'!BL35=0,10,ROUND(IF(LOG('Indicator Data'!BL35)&gt;AQ$195,0,IF(LOG('Indicator Data'!BL35)&lt;AQ$194,10,(AQ$195-LOG('Indicator Data'!BL35))/(AQ$195-AQ$194)*10)),1))</f>
        <v>6.3</v>
      </c>
      <c r="AR32" s="74">
        <f>IF('Indicator Data'!BM35="No data","x",ROUND(IF('Indicator Data'!BM35&gt;AR$195,10,IF('Indicator Data'!BM35&lt;AR$194,0,10-(AR$195-'Indicator Data'!BM35)/(AR$195-AR$194)*10)),1))</f>
        <v>2</v>
      </c>
      <c r="AS32" s="76">
        <f t="shared" si="17"/>
        <v>4</v>
      </c>
      <c r="AT32" s="73">
        <f>IF('Indicator Data'!BN35="No data","x",ROUND(IF('Indicator Data'!BN35^2&gt;AT$195,0,IF('Indicator Data'!BN35^2&lt;AT$194,10,(AT$195-'Indicator Data'!BN35^2)/(AT$195-AT$194)*10)),1))</f>
        <v>4.5</v>
      </c>
      <c r="AU32" s="73">
        <f>IF('Indicator Data'!BO35="No data","x",ROUND(IF('Indicator Data'!BO35&gt;AU$195,0,IF('Indicator Data'!BO35&lt;AU$194,10,(AU$195-'Indicator Data'!BO35)/(AU$195-AU$194)*10)),1))</f>
        <v>6.5</v>
      </c>
      <c r="AV32" s="73">
        <f>IF('Indicator Data'!BP35="No data","x",ROUND(IF('Indicator Data'!BP35&gt;AV$195,0,IF('Indicator Data'!BP35&lt;AV$194,10,(AV$195-'Indicator Data'!BP35)/(AV$195-AV$194)*10)),1))</f>
        <v>7.7</v>
      </c>
      <c r="AW32" s="74">
        <f t="shared" si="18"/>
        <v>6.2</v>
      </c>
      <c r="AX32" s="74">
        <f>IF('Indicator Data'!BQ35="No data","x",ROUND(IF('Indicator Data'!BQ35&gt;AX$195,10,IF('Indicator Data'!BQ35&lt;AX$194,0,10-(AX$195-'Indicator Data'!BQ35)/(AX$195-AX$194)*10)),1))</f>
        <v>7.3</v>
      </c>
      <c r="AY32" s="76">
        <f t="shared" si="19"/>
        <v>6.8</v>
      </c>
      <c r="AZ32" s="81">
        <f t="shared" si="20"/>
        <v>5.4</v>
      </c>
    </row>
    <row r="33" spans="1:52" s="4" customFormat="1" x14ac:dyDescent="0.3">
      <c r="A33" s="121" t="str">
        <f>'Indicator Data'!A36</f>
        <v>Canada</v>
      </c>
      <c r="B33" s="59" t="str">
        <f>'Indicator Data'!B36</f>
        <v>CAN</v>
      </c>
      <c r="C33" s="73">
        <f>ROUND(IF('Indicator Data'!AL36="No data",IF((0.1022*LN('Indicator Data'!CI36)-0.1711)&gt;C$195,0,IF((0.1022*LN('Indicator Data'!CI36)-0.1711)&lt;C$194,10,(C$195-(0.1022*LN('Indicator Data'!CI36)-0.1711))/(C$195-C$194)*10)),IF('Indicator Data'!AL36&gt;C$195,0,IF('Indicator Data'!AL36&lt;C$194,10,(C$195-'Indicator Data'!AL36)/(C$195-C$194)*10))),1)</f>
        <v>0</v>
      </c>
      <c r="D33" s="73" t="str">
        <f>IF('Indicator Data'!AM36="No data","x",ROUND((IF(LOG('Indicator Data'!AM36*1000)&gt;D$195,10,IF(LOG('Indicator Data'!AM36*1000)&lt;D$194,0,10-(D$195-LOG('Indicator Data'!AM36*1000))/(D$195-D$194)*10))),1))</f>
        <v>x</v>
      </c>
      <c r="E33" s="74">
        <f t="shared" si="4"/>
        <v>0</v>
      </c>
      <c r="F33" s="73">
        <f>IF('Indicator Data'!AZ36="No data","x",ROUND(IF('Indicator Data'!AZ36&gt;F$195,10,IF('Indicator Data'!AZ36&lt;F$194,0,10-(F$195-'Indicator Data'!AZ36)/(F$195-F$194)*10)),1))</f>
        <v>1.1000000000000001</v>
      </c>
      <c r="G33" s="73">
        <f>IF('Indicator Data'!BA36="No data","x",ROUND(IF('Indicator Data'!BA36&gt;G$195,10,IF('Indicator Data'!BA36&lt;G$194,0,10-(G$195-'Indicator Data'!BA36)/(G$195-G$194)*10)),1))</f>
        <v>2.2999999999999998</v>
      </c>
      <c r="H33" s="74">
        <f t="shared" si="5"/>
        <v>1.7</v>
      </c>
      <c r="I33" s="75">
        <f>SUM(IF('Indicator Data'!AN36=0,0,'Indicator Data'!AN36),SUM('Indicator Data'!AO36:AP36))</f>
        <v>-6.8891799999999996</v>
      </c>
      <c r="J33" s="75">
        <f>I33/'Indicator Data'!CJ36*1000000</f>
        <v>-0.18414832542203183</v>
      </c>
      <c r="K33" s="73">
        <f t="shared" si="6"/>
        <v>0</v>
      </c>
      <c r="L33" s="73" t="str">
        <f>IF('Indicator Data'!AQ36="No data","x",ROUND(IF('Indicator Data'!AQ36&gt;L$195,10,IF('Indicator Data'!AQ36&lt;L$194,0,10-(L$195-'Indicator Data'!AQ36)/(L$195-L$194)*10)),1))</f>
        <v>x</v>
      </c>
      <c r="M33" s="73">
        <f>IF('Indicator Data'!AR36="No data","x",IF('Indicator Data'!AR36=0,0,ROUND(IF('Indicator Data'!AR36&gt;M$195,10,IF('Indicator Data'!AR36&lt;M$194,0,10-(M$195-'Indicator Data'!AR36)/(M$195-M$194)*10)),1)))</f>
        <v>0</v>
      </c>
      <c r="N33" s="74">
        <f t="shared" si="7"/>
        <v>0</v>
      </c>
      <c r="O33" s="76">
        <f t="shared" si="8"/>
        <v>0.4</v>
      </c>
      <c r="P33" s="87">
        <f>IF(AND('Indicator Data'!BE36="No data",'Indicator Data'!BF36="No data"),0,SUM('Indicator Data'!BE36:BG36)/1000)</f>
        <v>192.91499999999999</v>
      </c>
      <c r="Q33" s="73">
        <f t="shared" si="9"/>
        <v>7.6</v>
      </c>
      <c r="R33" s="77">
        <f>P33*1000/'Indicator Data'!CJ36</f>
        <v>5.1566331840351498E-3</v>
      </c>
      <c r="S33" s="73">
        <f t="shared" si="10"/>
        <v>4.8</v>
      </c>
      <c r="T33" s="78">
        <f t="shared" si="11"/>
        <v>6.2</v>
      </c>
      <c r="U33" s="73" t="str">
        <f>IF('Indicator Data'!AV36="No data","x",ROUND(IF('Indicator Data'!AV36&gt;U$195,10,IF('Indicator Data'!AV36&lt;U$194,0,10-(U$195-'Indicator Data'!AV36)/(U$195-U$194)*10)),1))</f>
        <v>x</v>
      </c>
      <c r="V33" s="73" t="str">
        <f>IF('Indicator Data'!AW36="No data","x",IF('Indicator Data'!AW36=0,0,ROUND(IF('Indicator Data'!AW36&gt;V$195,10,IF('Indicator Data'!AW36&lt;V$194,0,10-(V$195-'Indicator Data'!AW36)/(V$195-V$194)*10)),1)))</f>
        <v>x</v>
      </c>
      <c r="W33" s="73" t="str">
        <f t="shared" si="12"/>
        <v>x</v>
      </c>
      <c r="X33" s="73">
        <f>IF('Indicator Data'!AU36="No data","x",ROUND(IF('Indicator Data'!AU36&gt;X$195,10,IF('Indicator Data'!AU36&lt;X$194,0,10-(X$195-'Indicator Data'!AU36)/(X$195-X$194)*10)),1))</f>
        <v>0.1</v>
      </c>
      <c r="Y33" s="199" t="str">
        <f>IF('Indicator Data'!AX36="No data","x",ROUND(IF('Indicator Data'!AX36&gt;Y$195,10,IF('Indicator Data'!AX36&lt;Y$194,0,10-(Y$195-'Indicator Data'!AX36)/(Y$195-Y$194)*10)),1))</f>
        <v>x</v>
      </c>
      <c r="Z33" s="77">
        <f>IF('Indicator Data'!AY36="No data","x",IF(('Indicator Data'!AY36/'Indicator Data'!CJ36)&gt;1,1,IF('Indicator Data'!AY36&gt;'Indicator Data'!AY36,1,'Indicator Data'!AY36/'Indicator Data'!CJ36)))</f>
        <v>1.3365039483801544E-7</v>
      </c>
      <c r="AA33" s="199">
        <f t="shared" si="13"/>
        <v>0</v>
      </c>
      <c r="AB33" s="74">
        <f t="shared" si="0"/>
        <v>0.1</v>
      </c>
      <c r="AC33" s="73">
        <f>IF('Indicator Data'!AS36="No data","x",ROUND(IF('Indicator Data'!AS36&gt;AC$195,10,IF('Indicator Data'!AS36&lt;AC$194,0,10-(AC$195-'Indicator Data'!AS36)/(AC$195-AC$194)*10)),1))</f>
        <v>0.4</v>
      </c>
      <c r="AD33" s="73" t="str">
        <f>IF('Indicator Data'!AT36="No data","x",ROUND(IF('Indicator Data'!AT36&gt;AD$195,10,IF('Indicator Data'!AT36&lt;AD$194,0,10-(AD$195-'Indicator Data'!AT36)/(AD$195-AD$194)*10)),1))</f>
        <v>x</v>
      </c>
      <c r="AE33" s="74">
        <f t="shared" si="14"/>
        <v>0.4</v>
      </c>
      <c r="AF33" s="87">
        <f>('Indicator Data'!BD36+'Indicator Data'!BC36*0.5+'Indicator Data'!BB36*0.25)/1000</f>
        <v>39.103499999999997</v>
      </c>
      <c r="AG33" s="79">
        <f>AF33*1000/'Indicator Data'!CJ36</f>
        <v>1.0452396429096675E-3</v>
      </c>
      <c r="AH33" s="74">
        <f t="shared" si="15"/>
        <v>0.1</v>
      </c>
      <c r="AI33" s="73">
        <f>IF('Indicator Data'!BH36="No data","x",ROUND(IF('Indicator Data'!BH36&lt;$AI$194,10,IF('Indicator Data'!BH36&gt;$AI$195,0,($AI$195-'Indicator Data'!BH36)/($AI$195-$AI$194)*10)),1))</f>
        <v>1.2</v>
      </c>
      <c r="AJ33" s="73">
        <f>IF('Indicator Data'!BI36="No data","x",ROUND(IF('Indicator Data'!BI36&gt;$AJ$195,10,IF('Indicator Data'!BI36&lt;$AJ$194,0,10-($AJ$195-'Indicator Data'!BI36)/($AJ$195-$AJ$194)*10)),1))</f>
        <v>0</v>
      </c>
      <c r="AK33" s="74">
        <f t="shared" si="1"/>
        <v>0.6</v>
      </c>
      <c r="AL33" s="80">
        <f t="shared" si="2"/>
        <v>0.3</v>
      </c>
      <c r="AM33" s="81">
        <f t="shared" si="3"/>
        <v>3.8</v>
      </c>
      <c r="AN33" s="73">
        <f>IF('Indicator Data'!BJ36="No data","x",ROUND((IF(LOG('Indicator Data'!BJ36)&gt;AN$195,10,IF(LOG('Indicator Data'!BJ36)&lt;AN$194,0,10-(AN$195-LOG('Indicator Data'!BJ36))/(AN$195-AN$194)*10))),1))</f>
        <v>9.9</v>
      </c>
      <c r="AO33" s="73">
        <f>IF('Indicator Data'!BK36="No data","x",ROUND((IF(LOG('Indicator Data'!BK36)&gt;AO$195,10,IF(LOG('Indicator Data'!BK36)&lt;AO$194,0,10-(AO$195-LOG('Indicator Data'!BK36))/(AO$195-AO$194)*10))),1))</f>
        <v>8.3000000000000007</v>
      </c>
      <c r="AP33" s="74">
        <f t="shared" si="16"/>
        <v>9.1</v>
      </c>
      <c r="AQ33" s="74">
        <f>IF('Indicator Data'!BL36=0,10,ROUND(IF(LOG('Indicator Data'!BL36)&gt;AQ$195,0,IF(LOG('Indicator Data'!BL36)&lt;AQ$194,10,(AQ$195-LOG('Indicator Data'!BL36))/(AQ$195-AQ$194)*10)),1))</f>
        <v>2.8</v>
      </c>
      <c r="AR33" s="74">
        <f>IF('Indicator Data'!BM36="No data","x",ROUND(IF('Indicator Data'!BM36&gt;AR$195,10,IF('Indicator Data'!BM36&lt;AR$194,0,10-(AR$195-'Indicator Data'!BM36)/(AR$195-AR$194)*10)),1))</f>
        <v>10</v>
      </c>
      <c r="AS33" s="76">
        <f t="shared" si="17"/>
        <v>7.3</v>
      </c>
      <c r="AT33" s="73" t="str">
        <f>IF('Indicator Data'!BN36="No data","x",ROUND(IF('Indicator Data'!BN36^2&gt;AT$195,0,IF('Indicator Data'!BN36^2&lt;AT$194,10,(AT$195-'Indicator Data'!BN36^2)/(AT$195-AT$194)*10)),1))</f>
        <v>x</v>
      </c>
      <c r="AU33" s="73">
        <f>IF('Indicator Data'!BO36="No data","x",ROUND(IF('Indicator Data'!BO36&gt;AU$195,0,IF('Indicator Data'!BO36&lt;AU$194,10,(AU$195-'Indicator Data'!BO36)/(AU$195-AU$194)*10)),1))</f>
        <v>5.7</v>
      </c>
      <c r="AV33" s="73">
        <f>IF('Indicator Data'!BP36="No data","x",ROUND(IF('Indicator Data'!BP36&gt;AV$195,0,IF('Indicator Data'!BP36&lt;AV$194,10,(AV$195-'Indicator Data'!BP36)/(AV$195-AV$194)*10)),1))</f>
        <v>0.9</v>
      </c>
      <c r="AW33" s="74">
        <f t="shared" si="18"/>
        <v>3.3</v>
      </c>
      <c r="AX33" s="74">
        <f>IF('Indicator Data'!BQ36="No data","x",ROUND(IF('Indicator Data'!BQ36&gt;AX$195,10,IF('Indicator Data'!BQ36&lt;AX$194,0,10-(AX$195-'Indicator Data'!BQ36)/(AX$195-AX$194)*10)),1))</f>
        <v>7.8</v>
      </c>
      <c r="AY33" s="76">
        <f t="shared" si="19"/>
        <v>5.6</v>
      </c>
      <c r="AZ33" s="81">
        <f t="shared" si="20"/>
        <v>6.5</v>
      </c>
    </row>
    <row r="34" spans="1:52" s="4" customFormat="1" x14ac:dyDescent="0.3">
      <c r="A34" s="121" t="str">
        <f>'Indicator Data'!A37</f>
        <v>Central African Republic</v>
      </c>
      <c r="B34" s="59" t="str">
        <f>'Indicator Data'!B37</f>
        <v>CAF</v>
      </c>
      <c r="C34" s="73">
        <f>ROUND(IF('Indicator Data'!AL37="No data",IF((0.1022*LN('Indicator Data'!CI37)-0.1711)&gt;C$195,0,IF((0.1022*LN('Indicator Data'!CI37)-0.1711)&lt;C$194,10,(C$195-(0.1022*LN('Indicator Data'!CI37)-0.1711))/(C$195-C$194)*10)),IF('Indicator Data'!AL37&gt;C$195,0,IF('Indicator Data'!AL37&lt;C$194,10,(C$195-'Indicator Data'!AL37)/(C$195-C$194)*10))),1)</f>
        <v>10</v>
      </c>
      <c r="D34" s="73">
        <f>IF('Indicator Data'!AM37="No data","x",ROUND((IF(LOG('Indicator Data'!AM37*1000)&gt;D$195,10,IF(LOG('Indicator Data'!AM37*1000)&lt;D$194,0,10-(D$195-LOG('Indicator Data'!AM37*1000))/(D$195-D$194)*10))),1))</f>
        <v>9.9</v>
      </c>
      <c r="E34" s="74">
        <f t="shared" si="4"/>
        <v>10</v>
      </c>
      <c r="F34" s="73">
        <f>IF('Indicator Data'!AZ37="No data","x",ROUND(IF('Indicator Data'!AZ37&gt;F$195,10,IF('Indicator Data'!AZ37&lt;F$194,0,10-(F$195-'Indicator Data'!AZ37)/(F$195-F$194)*10)),1))</f>
        <v>9.1</v>
      </c>
      <c r="G34" s="73">
        <f>IF('Indicator Data'!BA37="No data","x",ROUND(IF('Indicator Data'!BA37&gt;G$195,10,IF('Indicator Data'!BA37&lt;G$194,0,10-(G$195-'Indicator Data'!BA37)/(G$195-G$194)*10)),1))</f>
        <v>7.8</v>
      </c>
      <c r="H34" s="74">
        <f t="shared" si="5"/>
        <v>8.5</v>
      </c>
      <c r="I34" s="75">
        <f>SUM(IF('Indicator Data'!AN37=0,0,'Indicator Data'!AN37),SUM('Indicator Data'!AO37:AP37))</f>
        <v>8044.1214</v>
      </c>
      <c r="J34" s="75">
        <f>I34/'Indicator Data'!CJ37*1000000</f>
        <v>1695.2198009811641</v>
      </c>
      <c r="K34" s="73">
        <f t="shared" si="6"/>
        <v>10</v>
      </c>
      <c r="L34" s="73">
        <f>IF('Indicator Data'!AQ37="No data","x",ROUND(IF('Indicator Data'!AQ37&gt;L$195,10,IF('Indicator Data'!AQ37&lt;L$194,0,10-(L$195-'Indicator Data'!AQ37)/(L$195-L$194)*10)),1))</f>
        <v>10</v>
      </c>
      <c r="M34" s="73" t="str">
        <f>IF('Indicator Data'!AR37="No data","x",IF('Indicator Data'!AR37=0,0,ROUND(IF('Indicator Data'!AR37&gt;M$195,10,IF('Indicator Data'!AR37&lt;M$194,0,10-(M$195-'Indicator Data'!AR37)/(M$195-M$194)*10)),1)))</f>
        <v>x</v>
      </c>
      <c r="N34" s="74">
        <f t="shared" si="7"/>
        <v>10</v>
      </c>
      <c r="O34" s="76">
        <f t="shared" si="8"/>
        <v>9.6</v>
      </c>
      <c r="P34" s="87">
        <f>IF(AND('Indicator Data'!BE37="No data",'Indicator Data'!BF37="No data"),0,SUM('Indicator Data'!BE37:BG37)/1000)</f>
        <v>684.46600000000001</v>
      </c>
      <c r="Q34" s="73">
        <f t="shared" si="9"/>
        <v>9.5</v>
      </c>
      <c r="R34" s="77">
        <f>P34*1000/'Indicator Data'!CJ37</f>
        <v>0.14424450584477425</v>
      </c>
      <c r="S34" s="73">
        <f t="shared" si="10"/>
        <v>10</v>
      </c>
      <c r="T34" s="78">
        <f t="shared" si="11"/>
        <v>9.8000000000000007</v>
      </c>
      <c r="U34" s="73">
        <f>IF('Indicator Data'!AV37="No data","x",ROUND(IF('Indicator Data'!AV37&gt;U$195,10,IF('Indicator Data'!AV37&lt;U$194,0,10-(U$195-'Indicator Data'!AV37)/(U$195-U$194)*10)),1))</f>
        <v>8</v>
      </c>
      <c r="V34" s="73">
        <f>IF('Indicator Data'!AW37="No data","x",IF('Indicator Data'!AW37=0,0,ROUND(IF('Indicator Data'!AW37&gt;V$195,10,IF('Indicator Data'!AW37&lt;V$194,0,10-(V$195-'Indicator Data'!AW37)/(V$195-V$194)*10)),1)))</f>
        <v>10</v>
      </c>
      <c r="W34" s="73">
        <f t="shared" si="12"/>
        <v>9</v>
      </c>
      <c r="X34" s="73">
        <f>IF('Indicator Data'!AU37="No data","x",ROUND(IF('Indicator Data'!AU37&gt;X$195,10,IF('Indicator Data'!AU37&lt;X$194,0,10-(X$195-'Indicator Data'!AU37)/(X$195-X$194)*10)),1))</f>
        <v>7.7</v>
      </c>
      <c r="Y34" s="199">
        <f>IF('Indicator Data'!AX37="No data","x",ROUND(IF('Indicator Data'!AX37&gt;Y$195,10,IF('Indicator Data'!AX37&lt;Y$194,0,10-(Y$195-'Indicator Data'!AX37)/(Y$195-Y$194)*10)),1))</f>
        <v>9.6999999999999993</v>
      </c>
      <c r="Z34" s="77">
        <f>IF('Indicator Data'!AY37="No data","x",IF(('Indicator Data'!AY37/'Indicator Data'!CJ37)&gt;1,1,IF('Indicator Data'!AY37&gt;'Indicator Data'!AY37,1,'Indicator Data'!AY37/'Indicator Data'!CJ37)))</f>
        <v>0.79348808548634309</v>
      </c>
      <c r="AA34" s="199">
        <f t="shared" si="13"/>
        <v>8.8000000000000007</v>
      </c>
      <c r="AB34" s="74">
        <f t="shared" si="0"/>
        <v>8.8000000000000007</v>
      </c>
      <c r="AC34" s="73">
        <f>IF('Indicator Data'!AS37="No data","x",ROUND(IF('Indicator Data'!AS37&gt;AC$195,10,IF('Indicator Data'!AS37&lt;AC$194,0,10-(AC$195-'Indicator Data'!AS37)/(AC$195-AC$194)*10)),1))</f>
        <v>9</v>
      </c>
      <c r="AD34" s="73">
        <f>IF('Indicator Data'!AT37="No data","x",ROUND(IF('Indicator Data'!AT37&gt;AD$195,10,IF('Indicator Data'!AT37&lt;AD$194,0,10-(AD$195-'Indicator Data'!AT37)/(AD$195-AD$194)*10)),1))</f>
        <v>5.2</v>
      </c>
      <c r="AE34" s="74">
        <f t="shared" si="14"/>
        <v>7.1</v>
      </c>
      <c r="AF34" s="87">
        <f>('Indicator Data'!BD37+'Indicator Data'!BC37*0.5+'Indicator Data'!BB37*0.25)/1000</f>
        <v>21.419499999999999</v>
      </c>
      <c r="AG34" s="79">
        <f>AF34*1000/'Indicator Data'!CJ37</f>
        <v>4.5139498425665293E-3</v>
      </c>
      <c r="AH34" s="74">
        <f t="shared" si="15"/>
        <v>0.5</v>
      </c>
      <c r="AI34" s="73">
        <f>IF('Indicator Data'!BH37="No data","x",ROUND(IF('Indicator Data'!BH37&lt;$AI$194,10,IF('Indicator Data'!BH37&gt;$AI$195,0,($AI$195-'Indicator Data'!BH37)/($AI$195-$AI$194)*10)),1))</f>
        <v>9.1999999999999993</v>
      </c>
      <c r="AJ34" s="73">
        <f>IF('Indicator Data'!BI37="No data","x",ROUND(IF('Indicator Data'!BI37&gt;$AJ$195,10,IF('Indicator Data'!BI37&lt;$AJ$194,0,10-($AJ$195-'Indicator Data'!BI37)/($AJ$195-$AJ$194)*10)),1))</f>
        <v>10</v>
      </c>
      <c r="AK34" s="74">
        <f t="shared" si="1"/>
        <v>9.6</v>
      </c>
      <c r="AL34" s="80">
        <f t="shared" si="2"/>
        <v>7.6</v>
      </c>
      <c r="AM34" s="81">
        <f t="shared" si="3"/>
        <v>9</v>
      </c>
      <c r="AN34" s="73" t="str">
        <f>IF('Indicator Data'!BJ37="No data","x",ROUND((IF(LOG('Indicator Data'!BJ37)&gt;AN$195,10,IF(LOG('Indicator Data'!BJ37)&lt;AN$194,0,10-(AN$195-LOG('Indicator Data'!BJ37))/(AN$195-AN$194)*10))),1))</f>
        <v>x</v>
      </c>
      <c r="AO34" s="73" t="str">
        <f>IF('Indicator Data'!BK37="No data","x",ROUND((IF(LOG('Indicator Data'!BK37)&gt;AO$195,10,IF(LOG('Indicator Data'!BK37)&lt;AO$194,0,10-(AO$195-LOG('Indicator Data'!BK37))/(AO$195-AO$194)*10))),1))</f>
        <v>x</v>
      </c>
      <c r="AP34" s="74" t="str">
        <f t="shared" si="16"/>
        <v>x</v>
      </c>
      <c r="AQ34" s="74">
        <f>IF('Indicator Data'!BL37=0,10,ROUND(IF(LOG('Indicator Data'!BL37)&gt;AQ$195,0,IF(LOG('Indicator Data'!BL37)&lt;AQ$194,10,(AQ$195-LOG('Indicator Data'!BL37))/(AQ$195-AQ$194)*10)),1))</f>
        <v>3.8</v>
      </c>
      <c r="AR34" s="74">
        <f>IF('Indicator Data'!BM37="No data","x",ROUND(IF('Indicator Data'!BM37&gt;AR$195,10,IF('Indicator Data'!BM37&lt;AR$194,0,10-(AR$195-'Indicator Data'!BM37)/(AR$195-AR$194)*10)),1))</f>
        <v>0</v>
      </c>
      <c r="AS34" s="76">
        <f t="shared" si="17"/>
        <v>1.9</v>
      </c>
      <c r="AT34" s="73">
        <f>IF('Indicator Data'!BN37="No data","x",ROUND(IF('Indicator Data'!BN37^2&gt;AT$195,0,IF('Indicator Data'!BN37^2&lt;AT$194,10,(AT$195-'Indicator Data'!BN37^2)/(AT$195-AT$194)*10)),1))</f>
        <v>9.5</v>
      </c>
      <c r="AU34" s="73">
        <f>IF('Indicator Data'!BO37="No data","x",ROUND(IF('Indicator Data'!BO37&gt;AU$195,0,IF('Indicator Data'!BO37&lt;AU$194,10,(AU$195-'Indicator Data'!BO37)/(AU$195-AU$194)*10)),1))</f>
        <v>8.9</v>
      </c>
      <c r="AV34" s="73">
        <f>IF('Indicator Data'!BP37="No data","x",ROUND(IF('Indicator Data'!BP37&gt;AV$195,0,IF('Indicator Data'!BP37&lt;AV$194,10,(AV$195-'Indicator Data'!BP37)/(AV$195-AV$194)*10)),1))</f>
        <v>9.6</v>
      </c>
      <c r="AW34" s="74">
        <f t="shared" si="18"/>
        <v>9.3000000000000007</v>
      </c>
      <c r="AX34" s="74">
        <f>IF('Indicator Data'!BQ37="No data","x",ROUND(IF('Indicator Data'!BQ37&gt;AX$195,10,IF('Indicator Data'!BQ37&lt;AX$194,0,10-(AX$195-'Indicator Data'!BQ37)/(AX$195-AX$194)*10)),1))</f>
        <v>9.4</v>
      </c>
      <c r="AY34" s="76">
        <f t="shared" si="19"/>
        <v>9.4</v>
      </c>
      <c r="AZ34" s="81">
        <f t="shared" si="20"/>
        <v>5.7</v>
      </c>
    </row>
    <row r="35" spans="1:52" s="4" customFormat="1" x14ac:dyDescent="0.3">
      <c r="A35" s="121" t="str">
        <f>'Indicator Data'!A38</f>
        <v>Chad</v>
      </c>
      <c r="B35" s="59" t="str">
        <f>'Indicator Data'!B38</f>
        <v>TCD</v>
      </c>
      <c r="C35" s="73">
        <f>ROUND(IF('Indicator Data'!AL38="No data",IF((0.1022*LN('Indicator Data'!CI38)-0.1711)&gt;C$195,0,IF((0.1022*LN('Indicator Data'!CI38)-0.1711)&lt;C$194,10,(C$195-(0.1022*LN('Indicator Data'!CI38)-0.1711))/(C$195-C$194)*10)),IF('Indicator Data'!AL38&gt;C$195,0,IF('Indicator Data'!AL38&lt;C$194,10,(C$195-'Indicator Data'!AL38)/(C$195-C$194)*10))),1)</f>
        <v>10</v>
      </c>
      <c r="D35" s="73">
        <f>IF('Indicator Data'!AM38="No data","x",ROUND((IF(LOG('Indicator Data'!AM38*1000)&gt;D$195,10,IF(LOG('Indicator Data'!AM38*1000)&lt;D$194,0,10-(D$195-LOG('Indicator Data'!AM38*1000))/(D$195-D$194)*10))),1))</f>
        <v>10</v>
      </c>
      <c r="E35" s="74">
        <f t="shared" si="4"/>
        <v>10</v>
      </c>
      <c r="F35" s="73">
        <f>IF('Indicator Data'!AZ38="No data","x",ROUND(IF('Indicator Data'!AZ38&gt;F$195,10,IF('Indicator Data'!AZ38&lt;F$194,0,10-(F$195-'Indicator Data'!AZ38)/(F$195-F$194)*10)),1))</f>
        <v>9.3000000000000007</v>
      </c>
      <c r="G35" s="73">
        <f>IF('Indicator Data'!BA38="No data","x",ROUND(IF('Indicator Data'!BA38&gt;G$195,10,IF('Indicator Data'!BA38&lt;G$194,0,10-(G$195-'Indicator Data'!BA38)/(G$195-G$194)*10)),1))</f>
        <v>4.5999999999999996</v>
      </c>
      <c r="H35" s="74">
        <f t="shared" si="5"/>
        <v>7</v>
      </c>
      <c r="I35" s="75">
        <f>SUM(IF('Indicator Data'!AN38=0,0,'Indicator Data'!AN38),SUM('Indicator Data'!AO38:AP38))</f>
        <v>6900.7929399999994</v>
      </c>
      <c r="J35" s="75">
        <f>I35/'Indicator Data'!CJ38*1000000</f>
        <v>432.73618880480836</v>
      </c>
      <c r="K35" s="73">
        <f t="shared" si="6"/>
        <v>8.6999999999999993</v>
      </c>
      <c r="L35" s="73">
        <f>IF('Indicator Data'!AQ38="No data","x",ROUND(IF('Indicator Data'!AQ38&gt;L$195,10,IF('Indicator Data'!AQ38&lt;L$194,0,10-(L$195-'Indicator Data'!AQ38)/(L$195-L$194)*10)),1))</f>
        <v>5.3</v>
      </c>
      <c r="M35" s="73" t="str">
        <f>IF('Indicator Data'!AR38="No data","x",IF('Indicator Data'!AR38=0,0,ROUND(IF('Indicator Data'!AR38&gt;M$195,10,IF('Indicator Data'!AR38&lt;M$194,0,10-(M$195-'Indicator Data'!AR38)/(M$195-M$194)*10)),1)))</f>
        <v>x</v>
      </c>
      <c r="N35" s="74">
        <f t="shared" si="7"/>
        <v>7</v>
      </c>
      <c r="O35" s="76">
        <f t="shared" si="8"/>
        <v>8.5</v>
      </c>
      <c r="P35" s="87">
        <f>IF(AND('Indicator Data'!BE38="No data",'Indicator Data'!BF38="No data"),0,SUM('Indicator Data'!BE38:BG38)/1000)</f>
        <v>622.17100000000005</v>
      </c>
      <c r="Q35" s="73">
        <f t="shared" si="9"/>
        <v>9.3000000000000007</v>
      </c>
      <c r="R35" s="77">
        <f>P35*1000/'Indicator Data'!CJ38</f>
        <v>3.9015213130692256E-2</v>
      </c>
      <c r="S35" s="73">
        <f t="shared" si="10"/>
        <v>7.9</v>
      </c>
      <c r="T35" s="78">
        <f t="shared" si="11"/>
        <v>8.6</v>
      </c>
      <c r="U35" s="73">
        <f>IF('Indicator Data'!AV38="No data","x",ROUND(IF('Indicator Data'!AV38&gt;U$195,10,IF('Indicator Data'!AV38&lt;U$194,0,10-(U$195-'Indicator Data'!AV38)/(U$195-U$194)*10)),1))</f>
        <v>2.6</v>
      </c>
      <c r="V35" s="73">
        <f>IF('Indicator Data'!AW38="No data","x",IF('Indicator Data'!AW38=0,0,ROUND(IF('Indicator Data'!AW38&gt;V$195,10,IF('Indicator Data'!AW38&lt;V$194,0,10-(V$195-'Indicator Data'!AW38)/(V$195-V$194)*10)),1)))</f>
        <v>2.2000000000000002</v>
      </c>
      <c r="W35" s="73">
        <f t="shared" si="12"/>
        <v>2.4000000000000004</v>
      </c>
      <c r="X35" s="73">
        <f>IF('Indicator Data'!AU38="No data","x",ROUND(IF('Indicator Data'!AU38&gt;X$195,10,IF('Indicator Data'!AU38&lt;X$194,0,10-(X$195-'Indicator Data'!AU38)/(X$195-X$194)*10)),1))</f>
        <v>2.8</v>
      </c>
      <c r="Y35" s="199">
        <f>IF('Indicator Data'!AX38="No data","x",ROUND(IF('Indicator Data'!AX38&gt;Y$195,10,IF('Indicator Data'!AX38&lt;Y$194,0,10-(Y$195-'Indicator Data'!AX38)/(Y$195-Y$194)*10)),1))</f>
        <v>4.7</v>
      </c>
      <c r="Z35" s="77">
        <f>IF('Indicator Data'!AY38="No data","x",IF(('Indicator Data'!AY38/'Indicator Data'!CJ38)&gt;1,1,IF('Indicator Data'!AY38&gt;'Indicator Data'!AY38,1,'Indicator Data'!AY38/'Indicator Data'!CJ38)))</f>
        <v>0.39020524513820321</v>
      </c>
      <c r="AA35" s="199">
        <f t="shared" si="13"/>
        <v>4.3</v>
      </c>
      <c r="AB35" s="74">
        <f t="shared" ref="AB35:AB66" si="21">IF(AND(W35="x",X35="x",Y35="x",AA35="x"),"x",ROUND(AVERAGE(W35,X35,Y35,AA35),1))</f>
        <v>3.6</v>
      </c>
      <c r="AC35" s="73">
        <f>IF('Indicator Data'!AS38="No data","x",ROUND(IF('Indicator Data'!AS38&gt;AC$195,10,IF('Indicator Data'!AS38&lt;AC$194,0,10-(AC$195-'Indicator Data'!AS38)/(AC$195-AC$194)*10)),1))</f>
        <v>9.1999999999999993</v>
      </c>
      <c r="AD35" s="73">
        <f>IF('Indicator Data'!AT38="No data","x",ROUND(IF('Indicator Data'!AT38&gt;AD$195,10,IF('Indicator Data'!AT38&lt;AD$194,0,10-(AD$195-'Indicator Data'!AT38)/(AD$195-AD$194)*10)),1))</f>
        <v>6.4</v>
      </c>
      <c r="AE35" s="74">
        <f t="shared" si="14"/>
        <v>7.8</v>
      </c>
      <c r="AF35" s="87">
        <f>('Indicator Data'!BD38+'Indicator Data'!BC38*0.5+'Indicator Data'!BB38*0.25)/1000</f>
        <v>474.43650000000002</v>
      </c>
      <c r="AG35" s="79">
        <f>AF35*1000/'Indicator Data'!CJ38</f>
        <v>2.9751051020506705E-2</v>
      </c>
      <c r="AH35" s="74">
        <f t="shared" si="15"/>
        <v>3</v>
      </c>
      <c r="AI35" s="73">
        <f>IF('Indicator Data'!BH38="No data","x",ROUND(IF('Indicator Data'!BH38&lt;$AI$194,10,IF('Indicator Data'!BH38&gt;$AI$195,0,($AI$195-'Indicator Data'!BH38)/($AI$195-$AI$194)*10)),1))</f>
        <v>6.9</v>
      </c>
      <c r="AJ35" s="73">
        <f>IF('Indicator Data'!BI38="No data","x",ROUND(IF('Indicator Data'!BI38&gt;$AJ$195,10,IF('Indicator Data'!BI38&lt;$AJ$194,0,10-($AJ$195-'Indicator Data'!BI38)/($AJ$195-$AJ$194)*10)),1))</f>
        <v>10</v>
      </c>
      <c r="AK35" s="74">
        <f t="shared" ref="AK35:AK66" si="22">ROUND(AVERAGE(AJ35,AI35),1)</f>
        <v>8.5</v>
      </c>
      <c r="AL35" s="80">
        <f t="shared" ref="AL35:AL66" si="23">ROUND(IF(AND(AB35="x",AE35="x",AK35="x"),AH35,IF(AND(AB35="x",AE35="x"),(10-GEOMEAN(((10-AK35)/10*9+1),((10-AH35)/10*9+1)))/9*10,IF(AK35="x",(10-GEOMEAN(((10-AB35)/10*9+1),((10-AE35)/10*9+1),((10-AH35)/10*9+1)))/9*10,IF(AB35="x",(10-GEOMEAN(((10-AK35)/10*9+1),((10-AE35)/10*9+1),((10-AH35)/10*9+1)))/9*10,(10-GEOMEAN(((10-AB35)/10*9+1),((10-AE35)/10*9+1),((10-AH35)/10*9+1),((10-AK35)/10*9+1)))/9*10)))),1)</f>
        <v>6.3</v>
      </c>
      <c r="AM35" s="81">
        <f t="shared" ref="AM35:AM66" si="24">ROUND((10-GEOMEAN(((10-T35)/10*9+1),((10-AL35)/10*9+1)))/9*10,1)</f>
        <v>7.6</v>
      </c>
      <c r="AN35" s="73" t="str">
        <f>IF('Indicator Data'!BJ38="No data","x",ROUND((IF(LOG('Indicator Data'!BJ38)&gt;AN$195,10,IF(LOG('Indicator Data'!BJ38)&lt;AN$194,0,10-(AN$195-LOG('Indicator Data'!BJ38))/(AN$195-AN$194)*10))),1))</f>
        <v>x</v>
      </c>
      <c r="AO35" s="73">
        <f>IF('Indicator Data'!BK38="No data","x",ROUND((IF(LOG('Indicator Data'!BK38)&gt;AO$195,10,IF(LOG('Indicator Data'!BK38)&lt;AO$194,0,10-(AO$195-LOG('Indicator Data'!BK38))/(AO$195-AO$194)*10))),1))</f>
        <v>2.2999999999999998</v>
      </c>
      <c r="AP35" s="74">
        <f t="shared" si="16"/>
        <v>2.2999999999999998</v>
      </c>
      <c r="AQ35" s="74">
        <f>IF('Indicator Data'!BL38=0,10,ROUND(IF(LOG('Indicator Data'!BL38)&gt;AQ$195,0,IF(LOG('Indicator Data'!BL38)&lt;AQ$194,10,(AQ$195-LOG('Indicator Data'!BL38))/(AQ$195-AQ$194)*10)),1))</f>
        <v>6.3</v>
      </c>
      <c r="AR35" s="74">
        <f>IF('Indicator Data'!BM38="No data","x",ROUND(IF('Indicator Data'!BM38&gt;AR$195,10,IF('Indicator Data'!BM38&lt;AR$194,0,10-(AR$195-'Indicator Data'!BM38)/(AR$195-AR$194)*10)),1))</f>
        <v>2</v>
      </c>
      <c r="AS35" s="76">
        <f t="shared" si="17"/>
        <v>3.5</v>
      </c>
      <c r="AT35" s="73">
        <f>IF('Indicator Data'!BN38="No data","x",ROUND(IF('Indicator Data'!BN38^2&gt;AT$195,0,IF('Indicator Data'!BN38^2&lt;AT$194,10,(AT$195-'Indicator Data'!BN38^2)/(AT$195-AT$194)*10)),1))</f>
        <v>10</v>
      </c>
      <c r="AU35" s="73">
        <f>IF('Indicator Data'!BO38="No data","x",ROUND(IF('Indicator Data'!BO38&gt;AU$195,0,IF('Indicator Data'!BO38&lt;AU$194,10,(AU$195-'Indicator Data'!BO38)/(AU$195-AU$194)*10)),1))</f>
        <v>7.9</v>
      </c>
      <c r="AV35" s="73">
        <f>IF('Indicator Data'!BP38="No data","x",ROUND(IF('Indicator Data'!BP38&gt;AV$195,0,IF('Indicator Data'!BP38&lt;AV$194,10,(AV$195-'Indicator Data'!BP38)/(AV$195-AV$194)*10)),1))</f>
        <v>9.5</v>
      </c>
      <c r="AW35" s="74">
        <f t="shared" si="18"/>
        <v>9.1</v>
      </c>
      <c r="AX35" s="74">
        <f>IF('Indicator Data'!BQ38="No data","x",ROUND(IF('Indicator Data'!BQ38&gt;AX$195,10,IF('Indicator Data'!BQ38&lt;AX$194,0,10-(AX$195-'Indicator Data'!BQ38)/(AX$195-AX$194)*10)),1))</f>
        <v>5.9</v>
      </c>
      <c r="AY35" s="76">
        <f t="shared" si="19"/>
        <v>7.5</v>
      </c>
      <c r="AZ35" s="81">
        <f t="shared" si="20"/>
        <v>5.5</v>
      </c>
    </row>
    <row r="36" spans="1:52" s="4" customFormat="1" x14ac:dyDescent="0.3">
      <c r="A36" s="121" t="str">
        <f>'Indicator Data'!A39</f>
        <v>Chile</v>
      </c>
      <c r="B36" s="59" t="str">
        <f>'Indicator Data'!B39</f>
        <v>CHL</v>
      </c>
      <c r="C36" s="73">
        <f>ROUND(IF('Indicator Data'!AL39="No data",IF((0.1022*LN('Indicator Data'!CI39)-0.1711)&gt;C$195,0,IF((0.1022*LN('Indicator Data'!CI39)-0.1711)&lt;C$194,10,(C$195-(0.1022*LN('Indicator Data'!CI39)-0.1711))/(C$195-C$194)*10)),IF('Indicator Data'!AL39&gt;C$195,0,IF('Indicator Data'!AL39&lt;C$194,10,(C$195-'Indicator Data'!AL39)/(C$195-C$194)*10))),1)</f>
        <v>1.1000000000000001</v>
      </c>
      <c r="D36" s="73" t="str">
        <f>IF('Indicator Data'!AM39="No data","x",ROUND((IF(LOG('Indicator Data'!AM39*1000)&gt;D$195,10,IF(LOG('Indicator Data'!AM39*1000)&lt;D$194,0,10-(D$195-LOG('Indicator Data'!AM39*1000))/(D$195-D$194)*10))),1))</f>
        <v>x</v>
      </c>
      <c r="E36" s="74">
        <f t="shared" si="4"/>
        <v>1.1000000000000001</v>
      </c>
      <c r="F36" s="73">
        <f>IF('Indicator Data'!AZ39="No data","x",ROUND(IF('Indicator Data'!AZ39&gt;F$195,10,IF('Indicator Data'!AZ39&lt;F$194,0,10-(F$195-'Indicator Data'!AZ39)/(F$195-F$194)*10)),1))</f>
        <v>3.8</v>
      </c>
      <c r="G36" s="73">
        <f>IF('Indicator Data'!BA39="No data","x",ROUND(IF('Indicator Data'!BA39&gt;G$195,10,IF('Indicator Data'!BA39&lt;G$194,0,10-(G$195-'Indicator Data'!BA39)/(G$195-G$194)*10)),1))</f>
        <v>5.4</v>
      </c>
      <c r="H36" s="74">
        <f t="shared" si="5"/>
        <v>4.5999999999999996</v>
      </c>
      <c r="I36" s="75">
        <f>SUM(IF('Indicator Data'!AN39=0,0,'Indicator Data'!AN39),SUM('Indicator Data'!AO39:AP39))</f>
        <v>66.296750000000003</v>
      </c>
      <c r="J36" s="75">
        <f>I36/'Indicator Data'!CJ39*1000000</f>
        <v>3.498133577739805</v>
      </c>
      <c r="K36" s="73">
        <f t="shared" si="6"/>
        <v>0.1</v>
      </c>
      <c r="L36" s="73">
        <f>IF('Indicator Data'!AQ39="No data","x",ROUND(IF('Indicator Data'!AQ39&gt;L$195,10,IF('Indicator Data'!AQ39&lt;L$194,0,10-(L$195-'Indicator Data'!AQ39)/(L$195-L$194)*10)),1))</f>
        <v>0</v>
      </c>
      <c r="M36" s="73">
        <f>IF('Indicator Data'!AR39="No data","x",IF('Indicator Data'!AR39=0,0,ROUND(IF('Indicator Data'!AR39&gt;M$195,10,IF('Indicator Data'!AR39&lt;M$194,0,10-(M$195-'Indicator Data'!AR39)/(M$195-M$194)*10)),1)))</f>
        <v>0</v>
      </c>
      <c r="N36" s="74">
        <f t="shared" si="7"/>
        <v>0</v>
      </c>
      <c r="O36" s="76">
        <f t="shared" si="8"/>
        <v>1.7</v>
      </c>
      <c r="P36" s="87">
        <f>IF(AND('Indicator Data'!BE39="No data",'Indicator Data'!BF39="No data"),0,SUM('Indicator Data'!BE39:BG39)/1000)</f>
        <v>14.045</v>
      </c>
      <c r="Q36" s="73">
        <f t="shared" si="9"/>
        <v>3.8</v>
      </c>
      <c r="R36" s="77">
        <f>P36*1000/'Indicator Data'!CJ39</f>
        <v>7.4108136672394287E-4</v>
      </c>
      <c r="S36" s="73">
        <f t="shared" si="10"/>
        <v>3</v>
      </c>
      <c r="T36" s="78">
        <f t="shared" si="11"/>
        <v>3.4</v>
      </c>
      <c r="U36" s="73">
        <f>IF('Indicator Data'!AV39="No data","x",ROUND(IF('Indicator Data'!AV39&gt;U$195,10,IF('Indicator Data'!AV39&lt;U$194,0,10-(U$195-'Indicator Data'!AV39)/(U$195-U$194)*10)),1))</f>
        <v>1</v>
      </c>
      <c r="V36" s="73">
        <f>IF('Indicator Data'!AW39="No data","x",IF('Indicator Data'!AW39=0,0,ROUND(IF('Indicator Data'!AW39&gt;V$195,10,IF('Indicator Data'!AW39&lt;V$194,0,10-(V$195-'Indicator Data'!AW39)/(V$195-V$194)*10)),1)))</f>
        <v>2.1</v>
      </c>
      <c r="W36" s="73">
        <f t="shared" si="12"/>
        <v>1.55</v>
      </c>
      <c r="X36" s="73">
        <f>IF('Indicator Data'!AU39="No data","x",ROUND(IF('Indicator Data'!AU39&gt;X$195,10,IF('Indicator Data'!AU39&lt;X$194,0,10-(X$195-'Indicator Data'!AU39)/(X$195-X$194)*10)),1))</f>
        <v>0.3</v>
      </c>
      <c r="Y36" s="199" t="str">
        <f>IF('Indicator Data'!AX39="No data","x",ROUND(IF('Indicator Data'!AX39&gt;Y$195,10,IF('Indicator Data'!AX39&lt;Y$194,0,10-(Y$195-'Indicator Data'!AX39)/(Y$195-Y$194)*10)),1))</f>
        <v>x</v>
      </c>
      <c r="Z36" s="77">
        <f>IF('Indicator Data'!AY39="No data","x",IF(('Indicator Data'!AY39/'Indicator Data'!CJ39)&gt;1,1,IF('Indicator Data'!AY39&gt;'Indicator Data'!AY39,1,'Indicator Data'!AY39/'Indicator Data'!CJ39)))</f>
        <v>7.9147173377423588E-7</v>
      </c>
      <c r="AA36" s="199">
        <f t="shared" si="13"/>
        <v>0</v>
      </c>
      <c r="AB36" s="74">
        <f t="shared" si="21"/>
        <v>0.6</v>
      </c>
      <c r="AC36" s="73">
        <f>IF('Indicator Data'!AS39="No data","x",ROUND(IF('Indicator Data'!AS39&gt;AC$195,10,IF('Indicator Data'!AS39&lt;AC$194,0,10-(AC$195-'Indicator Data'!AS39)/(AC$195-AC$194)*10)),1))</f>
        <v>0.6</v>
      </c>
      <c r="AD36" s="73">
        <f>IF('Indicator Data'!AT39="No data","x",ROUND(IF('Indicator Data'!AT39&gt;AD$195,10,IF('Indicator Data'!AT39&lt;AD$194,0,10-(AD$195-'Indicator Data'!AT39)/(AD$195-AD$194)*10)),1))</f>
        <v>0.1</v>
      </c>
      <c r="AE36" s="74">
        <f t="shared" si="14"/>
        <v>0.4</v>
      </c>
      <c r="AF36" s="87">
        <f>('Indicator Data'!BD39+'Indicator Data'!BC39*0.5+'Indicator Data'!BB39*0.25)/1000</f>
        <v>5.1392499999999997</v>
      </c>
      <c r="AG36" s="79">
        <f>AF36*1000/'Indicator Data'!CJ39</f>
        <v>2.7117140718661609E-4</v>
      </c>
      <c r="AH36" s="74">
        <f t="shared" si="15"/>
        <v>0</v>
      </c>
      <c r="AI36" s="73">
        <f>IF('Indicator Data'!BH39="No data","x",ROUND(IF('Indicator Data'!BH39&lt;$AI$194,10,IF('Indicator Data'!BH39&gt;$AI$195,0,($AI$195-'Indicator Data'!BH39)/($AI$195-$AI$194)*10)),1))</f>
        <v>3.2</v>
      </c>
      <c r="AJ36" s="73">
        <f>IF('Indicator Data'!BI39="No data","x",ROUND(IF('Indicator Data'!BI39&gt;$AJ$195,10,IF('Indicator Data'!BI39&lt;$AJ$194,0,10-($AJ$195-'Indicator Data'!BI39)/($AJ$195-$AJ$194)*10)),1))</f>
        <v>0</v>
      </c>
      <c r="AK36" s="74">
        <f t="shared" si="22"/>
        <v>1.6</v>
      </c>
      <c r="AL36" s="80">
        <f t="shared" si="23"/>
        <v>0.7</v>
      </c>
      <c r="AM36" s="81">
        <f t="shared" si="24"/>
        <v>2.2000000000000002</v>
      </c>
      <c r="AN36" s="73">
        <f>IF('Indicator Data'!BJ39="No data","x",ROUND((IF(LOG('Indicator Data'!BJ39)&gt;AN$195,10,IF(LOG('Indicator Data'!BJ39)&lt;AN$194,0,10-(AN$195-LOG('Indicator Data'!BJ39))/(AN$195-AN$194)*10))),1))</f>
        <v>8.1999999999999993</v>
      </c>
      <c r="AO36" s="73">
        <f>IF('Indicator Data'!BK39="No data","x",ROUND((IF(LOG('Indicator Data'!BK39)&gt;AO$195,10,IF(LOG('Indicator Data'!BK39)&lt;AO$194,0,10-(AO$195-LOG('Indicator Data'!BK39))/(AO$195-AO$194)*10))),1))</f>
        <v>7</v>
      </c>
      <c r="AP36" s="74">
        <f t="shared" si="16"/>
        <v>7.6</v>
      </c>
      <c r="AQ36" s="74">
        <f>IF('Indicator Data'!BL39=0,10,ROUND(IF(LOG('Indicator Data'!BL39)&gt;AQ$195,0,IF(LOG('Indicator Data'!BL39)&lt;AQ$194,10,(AQ$195-LOG('Indicator Data'!BL39))/(AQ$195-AQ$194)*10)),1))</f>
        <v>4.7</v>
      </c>
      <c r="AR36" s="74">
        <f>IF('Indicator Data'!BM39="No data","x",ROUND(IF('Indicator Data'!BM39&gt;AR$195,10,IF('Indicator Data'!BM39&lt;AR$194,0,10-(AR$195-'Indicator Data'!BM39)/(AR$195-AR$194)*10)),1))</f>
        <v>4</v>
      </c>
      <c r="AS36" s="76">
        <f t="shared" si="17"/>
        <v>5.4</v>
      </c>
      <c r="AT36" s="73">
        <f>IF('Indicator Data'!BN39="No data","x",ROUND(IF('Indicator Data'!BN39^2&gt;AT$195,0,IF('Indicator Data'!BN39^2&lt;AT$194,10,(AT$195-'Indicator Data'!BN39^2)/(AT$195-AT$194)*10)),1))</f>
        <v>0.8</v>
      </c>
      <c r="AU36" s="73">
        <f>IF('Indicator Data'!BO39="No data","x",ROUND(IF('Indicator Data'!BO39&gt;AU$195,0,IF('Indicator Data'!BO39&lt;AU$194,10,(AU$195-'Indicator Data'!BO39)/(AU$195-AU$194)*10)),1))</f>
        <v>3.4</v>
      </c>
      <c r="AV36" s="73">
        <f>IF('Indicator Data'!BP39="No data","x",ROUND(IF('Indicator Data'!BP39&gt;AV$195,0,IF('Indicator Data'!BP39&lt;AV$194,10,(AV$195-'Indicator Data'!BP39)/(AV$195-AV$194)*10)),1))</f>
        <v>1.8</v>
      </c>
      <c r="AW36" s="74">
        <f t="shared" si="18"/>
        <v>2</v>
      </c>
      <c r="AX36" s="74">
        <f>IF('Indicator Data'!BQ39="No data","x",ROUND(IF('Indicator Data'!BQ39&gt;AX$195,10,IF('Indicator Data'!BQ39&lt;AX$194,0,10-(AX$195-'Indicator Data'!BQ39)/(AX$195-AX$194)*10)),1))</f>
        <v>2.5</v>
      </c>
      <c r="AY36" s="76">
        <f t="shared" si="19"/>
        <v>2.2999999999999998</v>
      </c>
      <c r="AZ36" s="81">
        <f t="shared" si="20"/>
        <v>3.9</v>
      </c>
    </row>
    <row r="37" spans="1:52" s="4" customFormat="1" x14ac:dyDescent="0.3">
      <c r="A37" s="121" t="str">
        <f>'Indicator Data'!A40</f>
        <v>China</v>
      </c>
      <c r="B37" s="59" t="str">
        <f>'Indicator Data'!B40</f>
        <v>CHN</v>
      </c>
      <c r="C37" s="73">
        <f>ROUND(IF('Indicator Data'!AL40="No data",IF((0.1022*LN('Indicator Data'!CI40)-0.1711)&gt;C$195,0,IF((0.1022*LN('Indicator Data'!CI40)-0.1711)&lt;C$194,10,(C$195-(0.1022*LN('Indicator Data'!CI40)-0.1711))/(C$195-C$194)*10)),IF('Indicator Data'!AL40&gt;C$195,0,IF('Indicator Data'!AL40&lt;C$194,10,(C$195-'Indicator Data'!AL40)/(C$195-C$194)*10))),1)</f>
        <v>2.8</v>
      </c>
      <c r="D37" s="73">
        <f>IF('Indicator Data'!AM40="No data","x",ROUND((IF(LOG('Indicator Data'!AM40*1000)&gt;D$195,10,IF(LOG('Indicator Data'!AM40*1000)&lt;D$194,0,10-(D$195-LOG('Indicator Data'!AM40*1000))/(D$195-D$194)*10))),1))</f>
        <v>4.5</v>
      </c>
      <c r="E37" s="74">
        <f t="shared" si="4"/>
        <v>3.7</v>
      </c>
      <c r="F37" s="73">
        <f>IF('Indicator Data'!AZ40="No data","x",ROUND(IF('Indicator Data'!AZ40&gt;F$195,10,IF('Indicator Data'!AZ40&lt;F$194,0,10-(F$195-'Indicator Data'!AZ40)/(F$195-F$194)*10)),1))</f>
        <v>2.2000000000000002</v>
      </c>
      <c r="G37" s="73">
        <f>IF('Indicator Data'!BA40="No data","x",ROUND(IF('Indicator Data'!BA40&gt;G$195,10,IF('Indicator Data'!BA40&lt;G$194,0,10-(G$195-'Indicator Data'!BA40)/(G$195-G$194)*10)),1))</f>
        <v>3.4</v>
      </c>
      <c r="H37" s="74">
        <f t="shared" si="5"/>
        <v>2.8</v>
      </c>
      <c r="I37" s="75">
        <f>SUM(IF('Indicator Data'!AN40=0,0,'Indicator Data'!AN40),SUM('Indicator Data'!AO40:AP40))</f>
        <v>-820.99950000000001</v>
      </c>
      <c r="J37" s="75">
        <f>I37/'Indicator Data'!CJ40*1000000</f>
        <v>-0.57261043250867161</v>
      </c>
      <c r="K37" s="73">
        <f t="shared" si="6"/>
        <v>0</v>
      </c>
      <c r="L37" s="73">
        <f>IF('Indicator Data'!AQ40="No data","x",ROUND(IF('Indicator Data'!AQ40&gt;L$195,10,IF('Indicator Data'!AQ40&lt;L$194,0,10-(L$195-'Indicator Data'!AQ40)/(L$195-L$194)*10)),1))</f>
        <v>0</v>
      </c>
      <c r="M37" s="73">
        <f>IF('Indicator Data'!AR40="No data","x",IF('Indicator Data'!AR40=0,0,ROUND(IF('Indicator Data'!AR40&gt;M$195,10,IF('Indicator Data'!AR40&lt;M$194,0,10-(M$195-'Indicator Data'!AR40)/(M$195-M$194)*10)),1)))</f>
        <v>0.1</v>
      </c>
      <c r="N37" s="74">
        <f t="shared" si="7"/>
        <v>0</v>
      </c>
      <c r="O37" s="76">
        <f t="shared" si="8"/>
        <v>2.6</v>
      </c>
      <c r="P37" s="87">
        <f>IF(AND('Indicator Data'!BE40="No data",'Indicator Data'!BF40="No data"),0,SUM('Indicator Data'!BE40:BG40)/1000)</f>
        <v>322.35899999999998</v>
      </c>
      <c r="Q37" s="73">
        <f t="shared" si="9"/>
        <v>8.4</v>
      </c>
      <c r="R37" s="77">
        <f>P37*1000/'Indicator Data'!CJ40</f>
        <v>2.248309851748544E-4</v>
      </c>
      <c r="S37" s="73">
        <f t="shared" si="10"/>
        <v>2.2000000000000002</v>
      </c>
      <c r="T37" s="78">
        <f t="shared" si="11"/>
        <v>5.3</v>
      </c>
      <c r="U37" s="73">
        <f>IF('Indicator Data'!AV40="No data","x",ROUND(IF('Indicator Data'!AV40&gt;U$195,10,IF('Indicator Data'!AV40&lt;U$194,0,10-(U$195-'Indicator Data'!AV40)/(U$195-U$194)*10)),1))</f>
        <v>0.2</v>
      </c>
      <c r="V37" s="73" t="str">
        <f>IF('Indicator Data'!AW40="No data","x",IF('Indicator Data'!AW40=0,0,ROUND(IF('Indicator Data'!AW40&gt;V$195,10,IF('Indicator Data'!AW40&lt;V$194,0,10-(V$195-'Indicator Data'!AW40)/(V$195-V$194)*10)),1)))</f>
        <v>x</v>
      </c>
      <c r="W37" s="73">
        <f t="shared" si="12"/>
        <v>0.2</v>
      </c>
      <c r="X37" s="73">
        <f>IF('Indicator Data'!AU40="No data","x",ROUND(IF('Indicator Data'!AU40&gt;X$195,10,IF('Indicator Data'!AU40&lt;X$194,0,10-(X$195-'Indicator Data'!AU40)/(X$195-X$194)*10)),1))</f>
        <v>1.1000000000000001</v>
      </c>
      <c r="Y37" s="199">
        <f>IF('Indicator Data'!AX40="No data","x",ROUND(IF('Indicator Data'!AX40&gt;Y$195,10,IF('Indicator Data'!AX40&lt;Y$194,0,10-(Y$195-'Indicator Data'!AX40)/(Y$195-Y$194)*10)),1))</f>
        <v>0</v>
      </c>
      <c r="Z37" s="77">
        <f>IF('Indicator Data'!AY40="No data","x",IF(('Indicator Data'!AY40/'Indicator Data'!CJ40)&gt;1,1,IF('Indicator Data'!AY40&gt;'Indicator Data'!AY40,1,'Indicator Data'!AY40/'Indicator Data'!CJ40)))</f>
        <v>1.8396307718640169E-2</v>
      </c>
      <c r="AA37" s="199">
        <f t="shared" si="13"/>
        <v>0.2</v>
      </c>
      <c r="AB37" s="74">
        <f t="shared" si="21"/>
        <v>0.4</v>
      </c>
      <c r="AC37" s="73">
        <f>IF('Indicator Data'!AS40="No data","x",ROUND(IF('Indicator Data'!AS40&gt;AC$195,10,IF('Indicator Data'!AS40&lt;AC$194,0,10-(AC$195-'Indicator Data'!AS40)/(AC$195-AC$194)*10)),1))</f>
        <v>0.7</v>
      </c>
      <c r="AD37" s="73">
        <f>IF('Indicator Data'!AT40="No data","x",ROUND(IF('Indicator Data'!AT40&gt;AD$195,10,IF('Indicator Data'!AT40&lt;AD$194,0,10-(AD$195-'Indicator Data'!AT40)/(AD$195-AD$194)*10)),1))</f>
        <v>0.5</v>
      </c>
      <c r="AE37" s="74">
        <f t="shared" si="14"/>
        <v>0.6</v>
      </c>
      <c r="AF37" s="87">
        <f>('Indicator Data'!BD40+'Indicator Data'!BC40*0.5+'Indicator Data'!BB40*0.25)/1000</f>
        <v>13235.44325</v>
      </c>
      <c r="AG37" s="79">
        <f>AF37*1000/'Indicator Data'!CJ40</f>
        <v>9.2311297191124703E-3</v>
      </c>
      <c r="AH37" s="74">
        <f t="shared" si="15"/>
        <v>0.9</v>
      </c>
      <c r="AI37" s="73">
        <f>IF('Indicator Data'!BH40="No data","x",ROUND(IF('Indicator Data'!BH40&lt;$AI$194,10,IF('Indicator Data'!BH40&gt;$AI$195,0,($AI$195-'Indicator Data'!BH40)/($AI$195-$AI$194)*10)),1))</f>
        <v>2.4</v>
      </c>
      <c r="AJ37" s="73">
        <f>IF('Indicator Data'!BI40="No data","x",ROUND(IF('Indicator Data'!BI40&gt;$AJ$195,10,IF('Indicator Data'!BI40&lt;$AJ$194,0,10-($AJ$195-'Indicator Data'!BI40)/($AJ$195-$AJ$194)*10)),1))</f>
        <v>1.2</v>
      </c>
      <c r="AK37" s="74">
        <f t="shared" si="22"/>
        <v>1.8</v>
      </c>
      <c r="AL37" s="80">
        <f t="shared" si="23"/>
        <v>0.9</v>
      </c>
      <c r="AM37" s="81">
        <f t="shared" si="24"/>
        <v>3.4</v>
      </c>
      <c r="AN37" s="73">
        <f>IF('Indicator Data'!BJ40="No data","x",ROUND((IF(LOG('Indicator Data'!BJ40)&gt;AN$195,10,IF(LOG('Indicator Data'!BJ40)&lt;AN$194,0,10-(AN$195-LOG('Indicator Data'!BJ40))/(AN$195-AN$194)*10))),1))</f>
        <v>10</v>
      </c>
      <c r="AO37" s="73">
        <f>IF('Indicator Data'!BK40="No data","x",ROUND((IF(LOG('Indicator Data'!BK40)&gt;AO$195,10,IF(LOG('Indicator Data'!BK40)&lt;AO$194,0,10-(AO$195-LOG('Indicator Data'!BK40))/(AO$195-AO$194)*10))),1))</f>
        <v>9.5</v>
      </c>
      <c r="AP37" s="74">
        <f t="shared" si="16"/>
        <v>9.8000000000000007</v>
      </c>
      <c r="AQ37" s="74">
        <f>IF('Indicator Data'!BL40=0,10,ROUND(IF(LOG('Indicator Data'!BL40)&gt;AQ$195,0,IF(LOG('Indicator Data'!BL40)&lt;AQ$194,10,(AQ$195-LOG('Indicator Data'!BL40))/(AQ$195-AQ$194)*10)),1))</f>
        <v>3</v>
      </c>
      <c r="AR37" s="74">
        <f>IF('Indicator Data'!BM40="No data","x",ROUND(IF('Indicator Data'!BM40&gt;AR$195,10,IF('Indicator Data'!BM40&lt;AR$194,0,10-(AR$195-'Indicator Data'!BM40)/(AR$195-AR$194)*10)),1))</f>
        <v>10</v>
      </c>
      <c r="AS37" s="76">
        <f t="shared" si="17"/>
        <v>7.6</v>
      </c>
      <c r="AT37" s="73">
        <f>IF('Indicator Data'!BN40="No data","x",ROUND(IF('Indicator Data'!BN40^2&gt;AT$195,0,IF('Indicator Data'!BN40^2&lt;AT$194,10,(AT$195-'Indicator Data'!BN40^2)/(AT$195-AT$194)*10)),1))</f>
        <v>0.7</v>
      </c>
      <c r="AU37" s="73">
        <f>IF('Indicator Data'!BO40="No data","x",ROUND(IF('Indicator Data'!BO40&gt;AU$195,0,IF('Indicator Data'!BO40&lt;AU$194,10,(AU$195-'Indicator Data'!BO40)/(AU$195-AU$194)*10)),1))</f>
        <v>4.3</v>
      </c>
      <c r="AV37" s="73">
        <f>IF('Indicator Data'!BP40="No data","x",ROUND(IF('Indicator Data'!BP40&gt;AV$195,0,IF('Indicator Data'!BP40&lt;AV$194,10,(AV$195-'Indicator Data'!BP40)/(AV$195-AV$194)*10)),1))</f>
        <v>4.5999999999999996</v>
      </c>
      <c r="AW37" s="74">
        <f t="shared" si="18"/>
        <v>3.2</v>
      </c>
      <c r="AX37" s="74" t="str">
        <f>IF('Indicator Data'!BQ40="No data","x",ROUND(IF('Indicator Data'!BQ40&gt;AX$195,10,IF('Indicator Data'!BQ40&lt;AX$194,0,10-(AX$195-'Indicator Data'!BQ40)/(AX$195-AX$194)*10)),1))</f>
        <v>x</v>
      </c>
      <c r="AY37" s="76">
        <f t="shared" si="19"/>
        <v>3.2</v>
      </c>
      <c r="AZ37" s="81">
        <f t="shared" si="20"/>
        <v>5.4</v>
      </c>
    </row>
    <row r="38" spans="1:52" s="4" customFormat="1" x14ac:dyDescent="0.3">
      <c r="A38" s="121" t="str">
        <f>'Indicator Data'!A41</f>
        <v>Colombia</v>
      </c>
      <c r="B38" s="59" t="str">
        <f>'Indicator Data'!B41</f>
        <v>COL</v>
      </c>
      <c r="C38" s="73">
        <f>ROUND(IF('Indicator Data'!AL41="No data",IF((0.1022*LN('Indicator Data'!CI41)-0.1711)&gt;C$195,0,IF((0.1022*LN('Indicator Data'!CI41)-0.1711)&lt;C$194,10,(C$195-(0.1022*LN('Indicator Data'!CI41)-0.1711))/(C$195-C$194)*10)),IF('Indicator Data'!AL41&gt;C$195,0,IF('Indicator Data'!AL41&lt;C$194,10,(C$195-'Indicator Data'!AL41)/(C$195-C$194)*10))),1)</f>
        <v>2.8</v>
      </c>
      <c r="D38" s="73">
        <f>IF('Indicator Data'!AM41="No data","x",ROUND((IF(LOG('Indicator Data'!AM41*1000)&gt;D$195,10,IF(LOG('Indicator Data'!AM41*1000)&lt;D$194,0,10-(D$195-LOG('Indicator Data'!AM41*1000))/(D$195-D$194)*10))),1))</f>
        <v>4.8</v>
      </c>
      <c r="E38" s="74">
        <f t="shared" si="4"/>
        <v>3.9</v>
      </c>
      <c r="F38" s="73">
        <f>IF('Indicator Data'!AZ41="No data","x",ROUND(IF('Indicator Data'!AZ41&gt;F$195,10,IF('Indicator Data'!AZ41&lt;F$194,0,10-(F$195-'Indicator Data'!AZ41)/(F$195-F$194)*10)),1))</f>
        <v>5.5</v>
      </c>
      <c r="G38" s="73">
        <f>IF('Indicator Data'!BA41="No data","x",ROUND(IF('Indicator Data'!BA41&gt;G$195,10,IF('Indicator Data'!BA41&lt;G$194,0,10-(G$195-'Indicator Data'!BA41)/(G$195-G$194)*10)),1))</f>
        <v>6.2</v>
      </c>
      <c r="H38" s="74">
        <f t="shared" si="5"/>
        <v>5.9</v>
      </c>
      <c r="I38" s="75">
        <f>SUM(IF('Indicator Data'!AN41=0,0,'Indicator Data'!AN41),SUM('Indicator Data'!AO41:AP41))</f>
        <v>7036.5521599999993</v>
      </c>
      <c r="J38" s="75">
        <f>I38/'Indicator Data'!CJ41*1000000</f>
        <v>139.78208221334509</v>
      </c>
      <c r="K38" s="73">
        <f t="shared" si="6"/>
        <v>2.8</v>
      </c>
      <c r="L38" s="73">
        <f>IF('Indicator Data'!AQ41="No data","x",ROUND(IF('Indicator Data'!AQ41&gt;L$195,10,IF('Indicator Data'!AQ41&lt;L$194,0,10-(L$195-'Indicator Data'!AQ41)/(L$195-L$194)*10)),1))</f>
        <v>0.4</v>
      </c>
      <c r="M38" s="73">
        <f>IF('Indicator Data'!AR41="No data","x",IF('Indicator Data'!AR41=0,0,ROUND(IF('Indicator Data'!AR41&gt;M$195,10,IF('Indicator Data'!AR41&lt;M$194,0,10-(M$195-'Indicator Data'!AR41)/(M$195-M$194)*10)),1)))</f>
        <v>0.6</v>
      </c>
      <c r="N38" s="74">
        <f t="shared" si="7"/>
        <v>1.3</v>
      </c>
      <c r="O38" s="76">
        <f t="shared" si="8"/>
        <v>3.8</v>
      </c>
      <c r="P38" s="87">
        <f>IF(AND('Indicator Data'!BE41="No data",'Indicator Data'!BF41="No data"),0,SUM('Indicator Data'!BE41:BG41)/1000)</f>
        <v>5788.0870000000004</v>
      </c>
      <c r="Q38" s="73">
        <f t="shared" si="9"/>
        <v>10</v>
      </c>
      <c r="R38" s="77">
        <f>P38*1000/'Indicator Data'!CJ41</f>
        <v>0.11498114907628199</v>
      </c>
      <c r="S38" s="73">
        <f t="shared" si="10"/>
        <v>10</v>
      </c>
      <c r="T38" s="78">
        <f t="shared" si="11"/>
        <v>10</v>
      </c>
      <c r="U38" s="73">
        <f>IF('Indicator Data'!AV41="No data","x",ROUND(IF('Indicator Data'!AV41&gt;U$195,10,IF('Indicator Data'!AV41&lt;U$194,0,10-(U$195-'Indicator Data'!AV41)/(U$195-U$194)*10)),1))</f>
        <v>0.8</v>
      </c>
      <c r="V38" s="73" t="str">
        <f>IF('Indicator Data'!AW41="No data","x",IF('Indicator Data'!AW41=0,0,ROUND(IF('Indicator Data'!AW41&gt;V$195,10,IF('Indicator Data'!AW41&lt;V$194,0,10-(V$195-'Indicator Data'!AW41)/(V$195-V$194)*10)),1)))</f>
        <v>x</v>
      </c>
      <c r="W38" s="73">
        <f t="shared" si="12"/>
        <v>0.8</v>
      </c>
      <c r="X38" s="73">
        <f>IF('Indicator Data'!AU41="No data","x",ROUND(IF('Indicator Data'!AU41&gt;X$195,10,IF('Indicator Data'!AU41&lt;X$194,0,10-(X$195-'Indicator Data'!AU41)/(X$195-X$194)*10)),1))</f>
        <v>0.6</v>
      </c>
      <c r="Y38" s="199">
        <f>IF('Indicator Data'!AX41="No data","x",ROUND(IF('Indicator Data'!AX41&gt;Y$195,10,IF('Indicator Data'!AX41&lt;Y$194,0,10-(Y$195-'Indicator Data'!AX41)/(Y$195-Y$194)*10)),1))</f>
        <v>0.2</v>
      </c>
      <c r="Z38" s="77">
        <f>IF('Indicator Data'!AY41="No data","x",IF(('Indicator Data'!AY41/'Indicator Data'!CJ41)&gt;1,1,IF('Indicator Data'!AY41&gt;'Indicator Data'!AY41,1,'Indicator Data'!AY41/'Indicator Data'!CJ41)))</f>
        <v>6.7362862954204711E-2</v>
      </c>
      <c r="AA38" s="199">
        <f t="shared" si="13"/>
        <v>0.7</v>
      </c>
      <c r="AB38" s="74">
        <f t="shared" si="21"/>
        <v>0.6</v>
      </c>
      <c r="AC38" s="73">
        <f>IF('Indicator Data'!AS41="No data","x",ROUND(IF('Indicator Data'!AS41&gt;AC$195,10,IF('Indicator Data'!AS41&lt;AC$194,0,10-(AC$195-'Indicator Data'!AS41)/(AC$195-AC$194)*10)),1))</f>
        <v>1.1000000000000001</v>
      </c>
      <c r="AD38" s="73">
        <f>IF('Indicator Data'!AT41="No data","x",ROUND(IF('Indicator Data'!AT41&gt;AD$195,10,IF('Indicator Data'!AT41&lt;AD$194,0,10-(AD$195-'Indicator Data'!AT41)/(AD$195-AD$194)*10)),1))</f>
        <v>0.8</v>
      </c>
      <c r="AE38" s="74">
        <f t="shared" si="14"/>
        <v>1</v>
      </c>
      <c r="AF38" s="87">
        <f>('Indicator Data'!BD41+'Indicator Data'!BC41*0.5+'Indicator Data'!BB41*0.25)/1000</f>
        <v>168.71725000000001</v>
      </c>
      <c r="AG38" s="79">
        <f>AF38*1000/'Indicator Data'!CJ41</f>
        <v>3.3515915144313375E-3</v>
      </c>
      <c r="AH38" s="74">
        <f t="shared" si="15"/>
        <v>0.3</v>
      </c>
      <c r="AI38" s="73">
        <f>IF('Indicator Data'!BH41="No data","x",ROUND(IF('Indicator Data'!BH41&lt;$AI$194,10,IF('Indicator Data'!BH41&gt;$AI$195,0,($AI$195-'Indicator Data'!BH41)/($AI$195-$AI$194)*10)),1))</f>
        <v>2.4</v>
      </c>
      <c r="AJ38" s="73">
        <f>IF('Indicator Data'!BI41="No data","x",ROUND(IF('Indicator Data'!BI41&gt;$AJ$195,10,IF('Indicator Data'!BI41&lt;$AJ$194,0,10-($AJ$195-'Indicator Data'!BI41)/($AJ$195-$AJ$194)*10)),1))</f>
        <v>0</v>
      </c>
      <c r="AK38" s="74">
        <f t="shared" si="22"/>
        <v>1.2</v>
      </c>
      <c r="AL38" s="80">
        <f t="shared" si="23"/>
        <v>0.8</v>
      </c>
      <c r="AM38" s="81">
        <f t="shared" si="24"/>
        <v>7.7</v>
      </c>
      <c r="AN38" s="73">
        <f>IF('Indicator Data'!BJ41="No data","x",ROUND((IF(LOG('Indicator Data'!BJ41)&gt;AN$195,10,IF(LOG('Indicator Data'!BJ41)&lt;AN$194,0,10-(AN$195-LOG('Indicator Data'!BJ41))/(AN$195-AN$194)*10))),1))</f>
        <v>8.8000000000000007</v>
      </c>
      <c r="AO38" s="73">
        <f>IF('Indicator Data'!BK41="No data","x",ROUND((IF(LOG('Indicator Data'!BK41)&gt;AO$195,10,IF(LOG('Indicator Data'!BK41)&lt;AO$194,0,10-(AO$195-LOG('Indicator Data'!BK41))/(AO$195-AO$194)*10))),1))</f>
        <v>6.5</v>
      </c>
      <c r="AP38" s="74">
        <f t="shared" si="16"/>
        <v>7.7</v>
      </c>
      <c r="AQ38" s="74">
        <f>IF('Indicator Data'!BL41=0,10,ROUND(IF(LOG('Indicator Data'!BL41)&gt;AQ$195,0,IF(LOG('Indicator Data'!BL41)&lt;AQ$194,10,(AQ$195-LOG('Indicator Data'!BL41))/(AQ$195-AQ$194)*10)),1))</f>
        <v>0.8</v>
      </c>
      <c r="AR38" s="74">
        <f>IF('Indicator Data'!BM41="No data","x",ROUND(IF('Indicator Data'!BM41&gt;AR$195,10,IF('Indicator Data'!BM41&lt;AR$194,0,10-(AR$195-'Indicator Data'!BM41)/(AR$195-AR$194)*10)),1))</f>
        <v>8</v>
      </c>
      <c r="AS38" s="76">
        <f t="shared" si="17"/>
        <v>5.5</v>
      </c>
      <c r="AT38" s="73">
        <f>IF('Indicator Data'!BN41="No data","x",ROUND(IF('Indicator Data'!BN41^2&gt;AT$195,0,IF('Indicator Data'!BN41^2&lt;AT$194,10,(AT$195-'Indicator Data'!BN41^2)/(AT$195-AT$194)*10)),1))</f>
        <v>1.1000000000000001</v>
      </c>
      <c r="AU38" s="73">
        <f>IF('Indicator Data'!BO41="No data","x",ROUND(IF('Indicator Data'!BO41&gt;AU$195,0,IF('Indicator Data'!BO41&lt;AU$194,10,(AU$195-'Indicator Data'!BO41)/(AU$195-AU$194)*10)),1))</f>
        <v>3.6</v>
      </c>
      <c r="AV38" s="73">
        <f>IF('Indicator Data'!BP41="No data","x",ROUND(IF('Indicator Data'!BP41&gt;AV$195,0,IF('Indicator Data'!BP41&lt;AV$194,10,(AV$195-'Indicator Data'!BP41)/(AV$195-AV$194)*10)),1))</f>
        <v>3.8</v>
      </c>
      <c r="AW38" s="74">
        <f t="shared" si="18"/>
        <v>2.8</v>
      </c>
      <c r="AX38" s="74">
        <f>IF('Indicator Data'!BQ41="No data","x",ROUND(IF('Indicator Data'!BQ41&gt;AX$195,10,IF('Indicator Data'!BQ41&lt;AX$194,0,10-(AX$195-'Indicator Data'!BQ41)/(AX$195-AX$194)*10)),1))</f>
        <v>3.3</v>
      </c>
      <c r="AY38" s="76">
        <f t="shared" si="19"/>
        <v>3.1</v>
      </c>
      <c r="AZ38" s="81">
        <f t="shared" si="20"/>
        <v>4.3</v>
      </c>
    </row>
    <row r="39" spans="1:52" s="4" customFormat="1" x14ac:dyDescent="0.3">
      <c r="A39" s="121" t="str">
        <f>'Indicator Data'!A42</f>
        <v>Comoros</v>
      </c>
      <c r="B39" s="59" t="str">
        <f>'Indicator Data'!B42</f>
        <v>COM</v>
      </c>
      <c r="C39" s="73">
        <f>ROUND(IF('Indicator Data'!AL42="No data",IF((0.1022*LN('Indicator Data'!CI42)-0.1711)&gt;C$195,0,IF((0.1022*LN('Indicator Data'!CI42)-0.1711)&lt;C$194,10,(C$195-(0.1022*LN('Indicator Data'!CI42)-0.1711))/(C$195-C$194)*10)),IF('Indicator Data'!AL42&gt;C$195,0,IF('Indicator Data'!AL42&lt;C$194,10,(C$195-'Indicator Data'!AL42)/(C$195-C$194)*10))),1)</f>
        <v>7.2</v>
      </c>
      <c r="D39" s="73">
        <f>IF('Indicator Data'!AM42="No data","x",ROUND((IF(LOG('Indicator Data'!AM42*1000)&gt;D$195,10,IF(LOG('Indicator Data'!AM42*1000)&lt;D$194,0,10-(D$195-LOG('Indicator Data'!AM42*1000))/(D$195-D$194)*10))),1))</f>
        <v>8.4</v>
      </c>
      <c r="E39" s="74">
        <f t="shared" si="4"/>
        <v>7.9</v>
      </c>
      <c r="F39" s="73" t="str">
        <f>IF('Indicator Data'!AZ42="No data","x",ROUND(IF('Indicator Data'!AZ42&gt;F$195,10,IF('Indicator Data'!AZ42&lt;F$194,0,10-(F$195-'Indicator Data'!AZ42)/(F$195-F$194)*10)),1))</f>
        <v>x</v>
      </c>
      <c r="G39" s="73">
        <f>IF('Indicator Data'!BA42="No data","x",ROUND(IF('Indicator Data'!BA42&gt;G$195,10,IF('Indicator Data'!BA42&lt;G$194,0,10-(G$195-'Indicator Data'!BA42)/(G$195-G$194)*10)),1))</f>
        <v>5.0999999999999996</v>
      </c>
      <c r="H39" s="74">
        <f t="shared" si="5"/>
        <v>5.0999999999999996</v>
      </c>
      <c r="I39" s="75">
        <f>SUM(IF('Indicator Data'!AN42=0,0,'Indicator Data'!AN42),SUM('Indicator Data'!AO42:AP42))</f>
        <v>99.707510000000013</v>
      </c>
      <c r="J39" s="75">
        <f>I39/'Indicator Data'!CJ42*1000000</f>
        <v>117.18012060299148</v>
      </c>
      <c r="K39" s="73">
        <f t="shared" si="6"/>
        <v>2.2999999999999998</v>
      </c>
      <c r="L39" s="73">
        <f>IF('Indicator Data'!AQ42="No data","x",ROUND(IF('Indicator Data'!AQ42&gt;L$195,10,IF('Indicator Data'!AQ42&lt;L$194,0,10-(L$195-'Indicator Data'!AQ42)/(L$195-L$194)*10)),1))</f>
        <v>4.9000000000000004</v>
      </c>
      <c r="M39" s="73">
        <f>IF('Indicator Data'!AR42="No data","x",IF('Indicator Data'!AR42=0,0,ROUND(IF('Indicator Data'!AR42&gt;M$195,10,IF('Indicator Data'!AR42&lt;M$194,0,10-(M$195-'Indicator Data'!AR42)/(M$195-M$194)*10)),1)))</f>
        <v>4.5999999999999996</v>
      </c>
      <c r="N39" s="74">
        <f t="shared" si="7"/>
        <v>3.9</v>
      </c>
      <c r="O39" s="76">
        <f t="shared" si="8"/>
        <v>6.2</v>
      </c>
      <c r="P39" s="87">
        <f>IF(AND('Indicator Data'!BE42="No data",'Indicator Data'!BF42="No data"),0,SUM('Indicator Data'!BE42:BG42)/1000)</f>
        <v>0</v>
      </c>
      <c r="Q39" s="73">
        <f t="shared" si="9"/>
        <v>0</v>
      </c>
      <c r="R39" s="77">
        <f>P39*1000/'Indicator Data'!CJ42</f>
        <v>0</v>
      </c>
      <c r="S39" s="73">
        <f t="shared" si="10"/>
        <v>0</v>
      </c>
      <c r="T39" s="78">
        <f t="shared" si="11"/>
        <v>0</v>
      </c>
      <c r="U39" s="73">
        <f>IF('Indicator Data'!AV42="No data","x",ROUND(IF('Indicator Data'!AV42&gt;U$195,10,IF('Indicator Data'!AV42&lt;U$194,0,10-(U$195-'Indicator Data'!AV42)/(U$195-U$194)*10)),1))</f>
        <v>0.2</v>
      </c>
      <c r="V39" s="73">
        <f>IF('Indicator Data'!AW42="No data","x",IF('Indicator Data'!AW42=0,0,ROUND(IF('Indicator Data'!AW42&gt;V$195,10,IF('Indicator Data'!AW42&lt;V$194,0,10-(V$195-'Indicator Data'!AW42)/(V$195-V$194)*10)),1)))</f>
        <v>0.1</v>
      </c>
      <c r="W39" s="73">
        <f t="shared" si="12"/>
        <v>0.15000000000000002</v>
      </c>
      <c r="X39" s="73">
        <f>IF('Indicator Data'!AU42="No data","x",ROUND(IF('Indicator Data'!AU42&gt;X$195,10,IF('Indicator Data'!AU42&lt;X$194,0,10-(X$195-'Indicator Data'!AU42)/(X$195-X$194)*10)),1))</f>
        <v>0.6</v>
      </c>
      <c r="Y39" s="199">
        <f>IF('Indicator Data'!AX42="No data","x",ROUND(IF('Indicator Data'!AX42&gt;Y$195,10,IF('Indicator Data'!AX42&lt;Y$194,0,10-(Y$195-'Indicator Data'!AX42)/(Y$195-Y$194)*10)),1))</f>
        <v>0.1</v>
      </c>
      <c r="Z39" s="77">
        <f>IF('Indicator Data'!AY42="No data","x",IF(('Indicator Data'!AY42/'Indicator Data'!CJ42)&gt;1,1,IF('Indicator Data'!AY42&gt;'Indicator Data'!AY42,1,'Indicator Data'!AY42/'Indicator Data'!CJ42)))</f>
        <v>0.97327154711943131</v>
      </c>
      <c r="AA39" s="199">
        <f t="shared" si="13"/>
        <v>10</v>
      </c>
      <c r="AB39" s="74">
        <f t="shared" si="21"/>
        <v>2.7</v>
      </c>
      <c r="AC39" s="73">
        <f>IF('Indicator Data'!AS42="No data","x",ROUND(IF('Indicator Data'!AS42&gt;AC$195,10,IF('Indicator Data'!AS42&lt;AC$194,0,10-(AC$195-'Indicator Data'!AS42)/(AC$195-AC$194)*10)),1))</f>
        <v>5.2</v>
      </c>
      <c r="AD39" s="73">
        <f>IF('Indicator Data'!AT42="No data","x",ROUND(IF('Indicator Data'!AT42&gt;AD$195,10,IF('Indicator Data'!AT42&lt;AD$194,0,10-(AD$195-'Indicator Data'!AT42)/(AD$195-AD$194)*10)),1))</f>
        <v>3.8</v>
      </c>
      <c r="AE39" s="74">
        <f t="shared" si="14"/>
        <v>4.5</v>
      </c>
      <c r="AF39" s="87">
        <f>('Indicator Data'!BD42+'Indicator Data'!BC42*0.5+'Indicator Data'!BB42*0.25)/1000</f>
        <v>345.31099999999998</v>
      </c>
      <c r="AG39" s="79">
        <f>AF39*1000/'Indicator Data'!CJ42</f>
        <v>0.4058228374727198</v>
      </c>
      <c r="AH39" s="74">
        <f t="shared" si="15"/>
        <v>10</v>
      </c>
      <c r="AI39" s="73">
        <f>IF('Indicator Data'!BH42="No data","x",ROUND(IF('Indicator Data'!BH42&lt;$AI$194,10,IF('Indicator Data'!BH42&gt;$AI$195,0,($AI$195-'Indicator Data'!BH42)/($AI$195-$AI$194)*10)),1))</f>
        <v>6</v>
      </c>
      <c r="AJ39" s="73">
        <f>IF('Indicator Data'!BI42="No data","x",ROUND(IF('Indicator Data'!BI42&gt;$AJ$195,10,IF('Indicator Data'!BI42&lt;$AJ$194,0,10-($AJ$195-'Indicator Data'!BI42)/($AJ$195-$AJ$194)*10)),1))</f>
        <v>8.6</v>
      </c>
      <c r="AK39" s="74">
        <f t="shared" si="22"/>
        <v>7.3</v>
      </c>
      <c r="AL39" s="80">
        <f t="shared" si="23"/>
        <v>7.2</v>
      </c>
      <c r="AM39" s="81">
        <f t="shared" si="24"/>
        <v>4.5</v>
      </c>
      <c r="AN39" s="73" t="str">
        <f>IF('Indicator Data'!BJ42="No data","x",ROUND((IF(LOG('Indicator Data'!BJ42)&gt;AN$195,10,IF(LOG('Indicator Data'!BJ42)&lt;AN$194,0,10-(AN$195-LOG('Indicator Data'!BJ42))/(AN$195-AN$194)*10))),1))</f>
        <v>x</v>
      </c>
      <c r="AO39" s="73">
        <f>IF('Indicator Data'!BK42="No data","x",ROUND((IF(LOG('Indicator Data'!BK42)&gt;AO$195,10,IF(LOG('Indicator Data'!BK42)&lt;AO$194,0,10-(AO$195-LOG('Indicator Data'!BK42))/(AO$195-AO$194)*10))),1))</f>
        <v>1.1000000000000001</v>
      </c>
      <c r="AP39" s="74">
        <f t="shared" si="16"/>
        <v>1.1000000000000001</v>
      </c>
      <c r="AQ39" s="74">
        <f>IF('Indicator Data'!BL42=0,10,ROUND(IF(LOG('Indicator Data'!BL42)&gt;AQ$195,0,IF(LOG('Indicator Data'!BL42)&lt;AQ$194,10,(AQ$195-LOG('Indicator Data'!BL42))/(AQ$195-AQ$194)*10)),1))</f>
        <v>5.8</v>
      </c>
      <c r="AR39" s="74">
        <f>IF('Indicator Data'!BM42="No data","x",ROUND(IF('Indicator Data'!BM42&gt;AR$195,10,IF('Indicator Data'!BM42&lt;AR$194,0,10-(AR$195-'Indicator Data'!BM42)/(AR$195-AR$194)*10)),1))</f>
        <v>0</v>
      </c>
      <c r="AS39" s="76">
        <f t="shared" si="17"/>
        <v>2.2999999999999998</v>
      </c>
      <c r="AT39" s="73">
        <f>IF('Indicator Data'!BN42="No data","x",ROUND(IF('Indicator Data'!BN42^2&gt;AT$195,0,IF('Indicator Data'!BN42^2&lt;AT$194,10,(AT$195-'Indicator Data'!BN42^2)/(AT$195-AT$194)*10)),1))</f>
        <v>7.2</v>
      </c>
      <c r="AU39" s="73">
        <f>IF('Indicator Data'!BO42="No data","x",ROUND(IF('Indicator Data'!BO42&gt;AU$195,0,IF('Indicator Data'!BO42&lt;AU$194,10,(AU$195-'Indicator Data'!BO42)/(AU$195-AU$194)*10)),1))</f>
        <v>7.2</v>
      </c>
      <c r="AV39" s="73">
        <f>IF('Indicator Data'!BP42="No data","x",ROUND(IF('Indicator Data'!BP42&gt;AV$195,0,IF('Indicator Data'!BP42&lt;AV$194,10,(AV$195-'Indicator Data'!BP42)/(AV$195-AV$194)*10)),1))</f>
        <v>9.1999999999999993</v>
      </c>
      <c r="AW39" s="74">
        <f t="shared" si="18"/>
        <v>7.9</v>
      </c>
      <c r="AX39" s="74">
        <f>IF('Indicator Data'!BQ42="No data","x",ROUND(IF('Indicator Data'!BQ42&gt;AX$195,10,IF('Indicator Data'!BQ42&lt;AX$194,0,10-(AX$195-'Indicator Data'!BQ42)/(AX$195-AX$194)*10)),1))</f>
        <v>5.8</v>
      </c>
      <c r="AY39" s="76">
        <f t="shared" si="19"/>
        <v>6.9</v>
      </c>
      <c r="AZ39" s="81">
        <f t="shared" si="20"/>
        <v>4.5999999999999996</v>
      </c>
    </row>
    <row r="40" spans="1:52" s="4" customFormat="1" x14ac:dyDescent="0.3">
      <c r="A40" s="121" t="str">
        <f>'Indicator Data'!A43</f>
        <v>Congo</v>
      </c>
      <c r="B40" s="59" t="str">
        <f>'Indicator Data'!B43</f>
        <v>COG</v>
      </c>
      <c r="C40" s="73">
        <f>ROUND(IF('Indicator Data'!AL43="No data",IF((0.1022*LN('Indicator Data'!CI43)-0.1711)&gt;C$195,0,IF((0.1022*LN('Indicator Data'!CI43)-0.1711)&lt;C$194,10,(C$195-(0.1022*LN('Indicator Data'!CI43)-0.1711))/(C$195-C$194)*10)),IF('Indicator Data'!AL43&gt;C$195,0,IF('Indicator Data'!AL43&lt;C$194,10,(C$195-'Indicator Data'!AL43)/(C$195-C$194)*10))),1)</f>
        <v>5.8</v>
      </c>
      <c r="D40" s="73">
        <f>IF('Indicator Data'!AM43="No data","x",ROUND((IF(LOG('Indicator Data'!AM43*1000)&gt;D$195,10,IF(LOG('Indicator Data'!AM43*1000)&lt;D$194,0,10-(D$195-LOG('Indicator Data'!AM43*1000))/(D$195-D$194)*10))),1))</f>
        <v>7.6</v>
      </c>
      <c r="E40" s="74">
        <f t="shared" si="4"/>
        <v>6.8</v>
      </c>
      <c r="F40" s="73">
        <f>IF('Indicator Data'!AZ43="No data","x",ROUND(IF('Indicator Data'!AZ43&gt;F$195,10,IF('Indicator Data'!AZ43&lt;F$194,0,10-(F$195-'Indicator Data'!AZ43)/(F$195-F$194)*10)),1))</f>
        <v>7.7</v>
      </c>
      <c r="G40" s="73">
        <f>IF('Indicator Data'!BA43="No data","x",ROUND(IF('Indicator Data'!BA43&gt;G$195,10,IF('Indicator Data'!BA43&lt;G$194,0,10-(G$195-'Indicator Data'!BA43)/(G$195-G$194)*10)),1))</f>
        <v>6</v>
      </c>
      <c r="H40" s="74">
        <f t="shared" si="5"/>
        <v>6.9</v>
      </c>
      <c r="I40" s="75">
        <f>SUM(IF('Indicator Data'!AN43=0,0,'Indicator Data'!AN43),SUM('Indicator Data'!AO43:AP43))</f>
        <v>537.18106</v>
      </c>
      <c r="J40" s="75">
        <f>I40/'Indicator Data'!CJ43*1000000</f>
        <v>99.838427775539245</v>
      </c>
      <c r="K40" s="73">
        <f t="shared" si="6"/>
        <v>2</v>
      </c>
      <c r="L40" s="73">
        <f>IF('Indicator Data'!AQ43="No data","x",ROUND(IF('Indicator Data'!AQ43&gt;L$195,10,IF('Indicator Data'!AQ43&lt;L$194,0,10-(L$195-'Indicator Data'!AQ43)/(L$195-L$194)*10)),1))</f>
        <v>1</v>
      </c>
      <c r="M40" s="73">
        <f>IF('Indicator Data'!AR43="No data","x",IF('Indicator Data'!AR43=0,0,ROUND(IF('Indicator Data'!AR43&gt;M$195,10,IF('Indicator Data'!AR43&lt;M$194,0,10-(M$195-'Indicator Data'!AR43)/(M$195-M$194)*10)),1)))</f>
        <v>0</v>
      </c>
      <c r="N40" s="74">
        <f t="shared" si="7"/>
        <v>1</v>
      </c>
      <c r="O40" s="76">
        <f t="shared" si="8"/>
        <v>5.4</v>
      </c>
      <c r="P40" s="87">
        <f>IF(AND('Indicator Data'!BE43="No data",'Indicator Data'!BF43="No data"),0,SUM('Indicator Data'!BE43:BG43)/1000)</f>
        <v>160.607</v>
      </c>
      <c r="Q40" s="73">
        <f t="shared" si="9"/>
        <v>7.4</v>
      </c>
      <c r="R40" s="77">
        <f>P40*1000/'Indicator Data'!CJ43</f>
        <v>2.9849805891790062E-2</v>
      </c>
      <c r="S40" s="73">
        <f t="shared" si="10"/>
        <v>7.4</v>
      </c>
      <c r="T40" s="78">
        <f t="shared" si="11"/>
        <v>7.4</v>
      </c>
      <c r="U40" s="73">
        <f>IF('Indicator Data'!AV43="No data","x",ROUND(IF('Indicator Data'!AV43&gt;U$195,10,IF('Indicator Data'!AV43&lt;U$194,0,10-(U$195-'Indicator Data'!AV43)/(U$195-U$194)*10)),1))</f>
        <v>6.2</v>
      </c>
      <c r="V40" s="73">
        <f>IF('Indicator Data'!AW43="No data","x",IF('Indicator Data'!AW43=0,0,ROUND(IF('Indicator Data'!AW43&gt;V$195,10,IF('Indicator Data'!AW43&lt;V$194,0,10-(V$195-'Indicator Data'!AW43)/(V$195-V$194)*10)),1)))</f>
        <v>8.3000000000000007</v>
      </c>
      <c r="W40" s="73">
        <f t="shared" si="12"/>
        <v>7.25</v>
      </c>
      <c r="X40" s="73">
        <f>IF('Indicator Data'!AU43="No data","x",ROUND(IF('Indicator Data'!AU43&gt;X$195,10,IF('Indicator Data'!AU43&lt;X$194,0,10-(X$195-'Indicator Data'!AU43)/(X$195-X$194)*10)),1))</f>
        <v>6.8</v>
      </c>
      <c r="Y40" s="199">
        <f>IF('Indicator Data'!AX43="No data","x",ROUND(IF('Indicator Data'!AX43&gt;Y$195,10,IF('Indicator Data'!AX43&lt;Y$194,0,10-(Y$195-'Indicator Data'!AX43)/(Y$195-Y$194)*10)),1))</f>
        <v>4.9000000000000004</v>
      </c>
      <c r="Z40" s="77">
        <f>IF('Indicator Data'!AY43="No data","x",IF(('Indicator Data'!AY43/'Indicator Data'!CJ43)&gt;1,1,IF('Indicator Data'!AY43&gt;'Indicator Data'!AY43,1,'Indicator Data'!AY43/'Indicator Data'!CJ43)))</f>
        <v>0.3316022067821156</v>
      </c>
      <c r="AA40" s="199">
        <f t="shared" si="13"/>
        <v>3.7</v>
      </c>
      <c r="AB40" s="74">
        <f t="shared" si="21"/>
        <v>5.7</v>
      </c>
      <c r="AC40" s="73">
        <f>IF('Indicator Data'!AS43="No data","x",ROUND(IF('Indicator Data'!AS43&gt;AC$195,10,IF('Indicator Data'!AS43&lt;AC$194,0,10-(AC$195-'Indicator Data'!AS43)/(AC$195-AC$194)*10)),1))</f>
        <v>3.9</v>
      </c>
      <c r="AD40" s="73">
        <f>IF('Indicator Data'!AT43="No data","x",ROUND(IF('Indicator Data'!AT43&gt;AD$195,10,IF('Indicator Data'!AT43&lt;AD$194,0,10-(AD$195-'Indicator Data'!AT43)/(AD$195-AD$194)*10)),1))</f>
        <v>2.7</v>
      </c>
      <c r="AE40" s="74">
        <f t="shared" si="14"/>
        <v>3.3</v>
      </c>
      <c r="AF40" s="87">
        <f>('Indicator Data'!BD43+'Indicator Data'!BC43*0.5+'Indicator Data'!BB43*0.25)/1000</f>
        <v>196.24600000000001</v>
      </c>
      <c r="AG40" s="79">
        <f>AF40*1000/'Indicator Data'!CJ43</f>
        <v>3.6473534821273246E-2</v>
      </c>
      <c r="AH40" s="74">
        <f t="shared" si="15"/>
        <v>3.6</v>
      </c>
      <c r="AI40" s="73">
        <f>IF('Indicator Data'!BH43="No data","x",ROUND(IF('Indicator Data'!BH43&lt;$AI$194,10,IF('Indicator Data'!BH43&gt;$AI$195,0,($AI$195-'Indicator Data'!BH43)/($AI$195-$AI$194)*10)),1))</f>
        <v>7.9</v>
      </c>
      <c r="AJ40" s="73">
        <f>IF('Indicator Data'!BI43="No data","x",ROUND(IF('Indicator Data'!BI43&gt;$AJ$195,10,IF('Indicator Data'!BI43&lt;$AJ$194,0,10-($AJ$195-'Indicator Data'!BI43)/($AJ$195-$AJ$194)*10)),1))</f>
        <v>10</v>
      </c>
      <c r="AK40" s="74">
        <f t="shared" si="22"/>
        <v>9</v>
      </c>
      <c r="AL40" s="80">
        <f t="shared" si="23"/>
        <v>6</v>
      </c>
      <c r="AM40" s="81">
        <f t="shared" si="24"/>
        <v>6.8</v>
      </c>
      <c r="AN40" s="73">
        <f>IF('Indicator Data'!BJ43="No data","x",ROUND((IF(LOG('Indicator Data'!BJ43)&gt;AN$195,10,IF(LOG('Indicator Data'!BJ43)&lt;AN$194,0,10-(AN$195-LOG('Indicator Data'!BJ43))/(AN$195-AN$194)*10))),1))</f>
        <v>3.8</v>
      </c>
      <c r="AO40" s="73">
        <f>IF('Indicator Data'!BK43="No data","x",ROUND((IF(LOG('Indicator Data'!BK43)&gt;AO$195,10,IF(LOG('Indicator Data'!BK43)&lt;AO$194,0,10-(AO$195-LOG('Indicator Data'!BK43))/(AO$195-AO$194)*10))),1))</f>
        <v>3.3</v>
      </c>
      <c r="AP40" s="74">
        <f t="shared" si="16"/>
        <v>3.6</v>
      </c>
      <c r="AQ40" s="74">
        <f>IF('Indicator Data'!BL43=0,10,ROUND(IF(LOG('Indicator Data'!BL43)&gt;AQ$195,0,IF(LOG('Indicator Data'!BL43)&lt;AQ$194,10,(AQ$195-LOG('Indicator Data'!BL43))/(AQ$195-AQ$194)*10)),1))</f>
        <v>3.1</v>
      </c>
      <c r="AR40" s="74">
        <f>IF('Indicator Data'!BM43="No data","x",ROUND(IF('Indicator Data'!BM43&gt;AR$195,10,IF('Indicator Data'!BM43&lt;AR$194,0,10-(AR$195-'Indicator Data'!BM43)/(AR$195-AR$194)*10)),1))</f>
        <v>4</v>
      </c>
      <c r="AS40" s="76">
        <f t="shared" si="17"/>
        <v>3.6</v>
      </c>
      <c r="AT40" s="73">
        <f>IF('Indicator Data'!BN43="No data","x",ROUND(IF('Indicator Data'!BN43^2&gt;AT$195,0,IF('Indicator Data'!BN43^2&lt;AT$194,10,(AT$195-'Indicator Data'!BN43^2)/(AT$195-AT$194)*10)),1))</f>
        <v>3.9</v>
      </c>
      <c r="AU40" s="73">
        <f>IF('Indicator Data'!BO43="No data","x",ROUND(IF('Indicator Data'!BO43&gt;AU$195,0,IF('Indicator Data'!BO43&lt;AU$194,10,(AU$195-'Indicator Data'!BO43)/(AU$195-AU$194)*10)),1))</f>
        <v>5.4</v>
      </c>
      <c r="AV40" s="73">
        <f>IF('Indicator Data'!BP43="No data","x",ROUND(IF('Indicator Data'!BP43&gt;AV$195,0,IF('Indicator Data'!BP43&lt;AV$194,10,(AV$195-'Indicator Data'!BP43)/(AV$195-AV$194)*10)),1))</f>
        <v>9.1999999999999993</v>
      </c>
      <c r="AW40" s="74">
        <f t="shared" si="18"/>
        <v>6.2</v>
      </c>
      <c r="AX40" s="74">
        <f>IF('Indicator Data'!BQ43="No data","x",ROUND(IF('Indicator Data'!BQ43&gt;AX$195,10,IF('Indicator Data'!BQ43&lt;AX$194,0,10-(AX$195-'Indicator Data'!BQ43)/(AX$195-AX$194)*10)),1))</f>
        <v>5.9</v>
      </c>
      <c r="AY40" s="76">
        <f t="shared" si="19"/>
        <v>6.1</v>
      </c>
      <c r="AZ40" s="81">
        <f t="shared" si="20"/>
        <v>4.9000000000000004</v>
      </c>
    </row>
    <row r="41" spans="1:52" s="4" customFormat="1" x14ac:dyDescent="0.3">
      <c r="A41" s="121" t="str">
        <f>'Indicator Data'!A44</f>
        <v>Congo DR</v>
      </c>
      <c r="B41" s="59" t="str">
        <f>'Indicator Data'!B44</f>
        <v>COD</v>
      </c>
      <c r="C41" s="73">
        <f>ROUND(IF('Indicator Data'!AL44="No data",IF((0.1022*LN('Indicator Data'!CI44)-0.1711)&gt;C$195,0,IF((0.1022*LN('Indicator Data'!CI44)-0.1711)&lt;C$194,10,(C$195-(0.1022*LN('Indicator Data'!CI44)-0.1711))/(C$195-C$194)*10)),IF('Indicator Data'!AL44&gt;C$195,0,IF('Indicator Data'!AL44&lt;C$194,10,(C$195-'Indicator Data'!AL44)/(C$195-C$194)*10))),1)</f>
        <v>8.8000000000000007</v>
      </c>
      <c r="D41" s="73">
        <f>IF('Indicator Data'!AM44="No data","x",ROUND((IF(LOG('Indicator Data'!AM44*1000)&gt;D$195,10,IF(LOG('Indicator Data'!AM44*1000)&lt;D$194,0,10-(D$195-LOG('Indicator Data'!AM44*1000))/(D$195-D$194)*10))),1))</f>
        <v>9.6</v>
      </c>
      <c r="E41" s="74">
        <f t="shared" si="4"/>
        <v>9.1999999999999993</v>
      </c>
      <c r="F41" s="73">
        <f>IF('Indicator Data'!AZ44="No data","x",ROUND(IF('Indicator Data'!AZ44&gt;F$195,10,IF('Indicator Data'!AZ44&lt;F$194,0,10-(F$195-'Indicator Data'!AZ44)/(F$195-F$194)*10)),1))</f>
        <v>8.6999999999999993</v>
      </c>
      <c r="G41" s="73">
        <f>IF('Indicator Data'!BA44="No data","x",ROUND(IF('Indicator Data'!BA44&gt;G$195,10,IF('Indicator Data'!BA44&lt;G$194,0,10-(G$195-'Indicator Data'!BA44)/(G$195-G$194)*10)),1))</f>
        <v>4.3</v>
      </c>
      <c r="H41" s="74">
        <f t="shared" si="5"/>
        <v>6.5</v>
      </c>
      <c r="I41" s="75">
        <f>SUM(IF('Indicator Data'!AN44=0,0,'Indicator Data'!AN44),SUM('Indicator Data'!AO44:AP44))</f>
        <v>2553.91</v>
      </c>
      <c r="J41" s="75">
        <f>I41/'Indicator Data'!CJ44*1000000</f>
        <v>29.426123815666234</v>
      </c>
      <c r="K41" s="73">
        <f t="shared" si="6"/>
        <v>0.6</v>
      </c>
      <c r="L41" s="73">
        <f>IF('Indicator Data'!AQ44="No data","x",ROUND(IF('Indicator Data'!AQ44&gt;L$195,10,IF('Indicator Data'!AQ44&lt;L$194,0,10-(L$195-'Indicator Data'!AQ44)/(L$195-L$194)*10)),1))</f>
        <v>3.7</v>
      </c>
      <c r="M41" s="73">
        <f>IF('Indicator Data'!AR44="No data","x",IF('Indicator Data'!AR44=0,0,ROUND(IF('Indicator Data'!AR44&gt;M$195,10,IF('Indicator Data'!AR44&lt;M$194,0,10-(M$195-'Indicator Data'!AR44)/(M$195-M$194)*10)),1)))</f>
        <v>1.3</v>
      </c>
      <c r="N41" s="74">
        <f t="shared" si="7"/>
        <v>1.9</v>
      </c>
      <c r="O41" s="76">
        <f t="shared" si="8"/>
        <v>6.7</v>
      </c>
      <c r="P41" s="87">
        <f>IF(AND('Indicator Data'!BE44="No data",'Indicator Data'!BF44="No data"),0,SUM('Indicator Data'!BE44:BG44)/1000)</f>
        <v>3618.886</v>
      </c>
      <c r="Q41" s="73">
        <f t="shared" si="9"/>
        <v>10</v>
      </c>
      <c r="R41" s="77">
        <f>P41*1000/'Indicator Data'!CJ44</f>
        <v>4.1696765943506672E-2</v>
      </c>
      <c r="S41" s="73">
        <f t="shared" si="10"/>
        <v>8</v>
      </c>
      <c r="T41" s="78">
        <f t="shared" si="11"/>
        <v>9</v>
      </c>
      <c r="U41" s="73">
        <f>IF('Indicator Data'!AV44="No data","x",ROUND(IF('Indicator Data'!AV44&gt;U$195,10,IF('Indicator Data'!AV44&lt;U$194,0,10-(U$195-'Indicator Data'!AV44)/(U$195-U$194)*10)),1))</f>
        <v>1.4</v>
      </c>
      <c r="V41" s="73">
        <f>IF('Indicator Data'!AW44="No data","x",IF('Indicator Data'!AW44=0,0,ROUND(IF('Indicator Data'!AW44&gt;V$195,10,IF('Indicator Data'!AW44&lt;V$194,0,10-(V$195-'Indicator Data'!AW44)/(V$195-V$194)*10)),1)))</f>
        <v>0.8</v>
      </c>
      <c r="W41" s="73">
        <f t="shared" si="12"/>
        <v>1.1000000000000001</v>
      </c>
      <c r="X41" s="73">
        <f>IF('Indicator Data'!AU44="No data","x",ROUND(IF('Indicator Data'!AU44&gt;X$195,10,IF('Indicator Data'!AU44&lt;X$194,0,10-(X$195-'Indicator Data'!AU44)/(X$195-X$194)*10)),1))</f>
        <v>5.9</v>
      </c>
      <c r="Y41" s="199">
        <f>IF('Indicator Data'!AX44="No data","x",ROUND(IF('Indicator Data'!AX44&gt;Y$195,10,IF('Indicator Data'!AX44&lt;Y$194,0,10-(Y$195-'Indicator Data'!AX44)/(Y$195-Y$194)*10)),1))</f>
        <v>7.7</v>
      </c>
      <c r="Z41" s="77">
        <f>IF('Indicator Data'!AY44="No data","x",IF(('Indicator Data'!AY44/'Indicator Data'!CJ44)&gt;1,1,IF('Indicator Data'!AY44&gt;'Indicator Data'!AY44,1,'Indicator Data'!AY44/'Indicator Data'!CJ44)))</f>
        <v>0.64020358756034412</v>
      </c>
      <c r="AA41" s="199">
        <f t="shared" si="13"/>
        <v>7.1</v>
      </c>
      <c r="AB41" s="74">
        <f t="shared" si="21"/>
        <v>5.5</v>
      </c>
      <c r="AC41" s="73">
        <f>IF('Indicator Data'!AS44="No data","x",ROUND(IF('Indicator Data'!AS44&gt;AC$195,10,IF('Indicator Data'!AS44&lt;AC$194,0,10-(AC$195-'Indicator Data'!AS44)/(AC$195-AC$194)*10)),1))</f>
        <v>6.8</v>
      </c>
      <c r="AD41" s="73">
        <f>IF('Indicator Data'!AT44="No data","x",ROUND(IF('Indicator Data'!AT44&gt;AD$195,10,IF('Indicator Data'!AT44&lt;AD$194,0,10-(AD$195-'Indicator Data'!AT44)/(AD$195-AD$194)*10)),1))</f>
        <v>5.2</v>
      </c>
      <c r="AE41" s="74">
        <f t="shared" si="14"/>
        <v>6</v>
      </c>
      <c r="AF41" s="87">
        <f>('Indicator Data'!BD44+'Indicator Data'!BC44*0.5+'Indicator Data'!BB44*0.25)/1000</f>
        <v>811.85649999999998</v>
      </c>
      <c r="AG41" s="79">
        <f>AF41*1000/'Indicator Data'!CJ44</f>
        <v>9.3542019450777187E-3</v>
      </c>
      <c r="AH41" s="74">
        <f t="shared" si="15"/>
        <v>0.9</v>
      </c>
      <c r="AI41" s="73">
        <f>IF('Indicator Data'!BH44="No data","x",ROUND(IF('Indicator Data'!BH44&lt;$AI$194,10,IF('Indicator Data'!BH44&gt;$AI$195,0,($AI$195-'Indicator Data'!BH44)/($AI$195-$AI$194)*10)),1))</f>
        <v>8.4</v>
      </c>
      <c r="AJ41" s="73">
        <f>IF('Indicator Data'!BI44="No data","x",ROUND(IF('Indicator Data'!BI44&gt;$AJ$195,10,IF('Indicator Data'!BI44&lt;$AJ$194,0,10-($AJ$195-'Indicator Data'!BI44)/($AJ$195-$AJ$194)*10)),1))</f>
        <v>10</v>
      </c>
      <c r="AK41" s="74">
        <f t="shared" si="22"/>
        <v>9.1999999999999993</v>
      </c>
      <c r="AL41" s="80">
        <f t="shared" si="23"/>
        <v>6.2</v>
      </c>
      <c r="AM41" s="81">
        <f t="shared" si="24"/>
        <v>7.9</v>
      </c>
      <c r="AN41" s="73">
        <f>IF('Indicator Data'!BJ44="No data","x",ROUND((IF(LOG('Indicator Data'!BJ44)&gt;AN$195,10,IF(LOG('Indicator Data'!BJ44)&lt;AN$194,0,10-(AN$195-LOG('Indicator Data'!BJ44))/(AN$195-AN$194)*10))),1))</f>
        <v>4.9000000000000004</v>
      </c>
      <c r="AO41" s="73" t="str">
        <f>IF('Indicator Data'!BK44="No data","x",ROUND((IF(LOG('Indicator Data'!BK44)&gt;AO$195,10,IF(LOG('Indicator Data'!BK44)&lt;AO$194,0,10-(AO$195-LOG('Indicator Data'!BK44))/(AO$195-AO$194)*10))),1))</f>
        <v>x</v>
      </c>
      <c r="AP41" s="74">
        <f t="shared" si="16"/>
        <v>4.9000000000000004</v>
      </c>
      <c r="AQ41" s="74">
        <f>IF('Indicator Data'!BL44=0,10,ROUND(IF(LOG('Indicator Data'!BL44)&gt;AQ$195,0,IF(LOG('Indicator Data'!BL44)&lt;AQ$194,10,(AQ$195-LOG('Indicator Data'!BL44))/(AQ$195-AQ$194)*10)),1))</f>
        <v>5.2</v>
      </c>
      <c r="AR41" s="74">
        <f>IF('Indicator Data'!BM44="No data","x",ROUND(IF('Indicator Data'!BM44&gt;AR$195,10,IF('Indicator Data'!BM44&lt;AR$194,0,10-(AR$195-'Indicator Data'!BM44)/(AR$195-AR$194)*10)),1))</f>
        <v>0</v>
      </c>
      <c r="AS41" s="76">
        <f t="shared" si="17"/>
        <v>3.4</v>
      </c>
      <c r="AT41" s="73">
        <f>IF('Indicator Data'!BN44="No data","x",ROUND(IF('Indicator Data'!BN44^2&gt;AT$195,0,IF('Indicator Data'!BN44^2&lt;AT$194,10,(AT$195-'Indicator Data'!BN44^2)/(AT$195-AT$194)*10)),1))</f>
        <v>4.5</v>
      </c>
      <c r="AU41" s="73">
        <f>IF('Indicator Data'!BO44="No data","x",ROUND(IF('Indicator Data'!BO44&gt;AU$195,0,IF('Indicator Data'!BO44&lt;AU$194,10,(AU$195-'Indicator Data'!BO44)/(AU$195-AU$194)*10)),1))</f>
        <v>8</v>
      </c>
      <c r="AV41" s="73">
        <f>IF('Indicator Data'!BP44="No data","x",ROUND(IF('Indicator Data'!BP44&gt;AV$195,0,IF('Indicator Data'!BP44&lt;AV$194,10,(AV$195-'Indicator Data'!BP44)/(AV$195-AV$194)*10)),1))</f>
        <v>9.4</v>
      </c>
      <c r="AW41" s="74">
        <f t="shared" si="18"/>
        <v>7.3</v>
      </c>
      <c r="AX41" s="74">
        <f>IF('Indicator Data'!BQ44="No data","x",ROUND(IF('Indicator Data'!BQ44&gt;AX$195,10,IF('Indicator Data'!BQ44&lt;AX$194,0,10-(AX$195-'Indicator Data'!BQ44)/(AX$195-AX$194)*10)),1))</f>
        <v>3.5</v>
      </c>
      <c r="AY41" s="76">
        <f t="shared" si="19"/>
        <v>5.4</v>
      </c>
      <c r="AZ41" s="81">
        <f t="shared" si="20"/>
        <v>4.4000000000000004</v>
      </c>
    </row>
    <row r="42" spans="1:52" s="4" customFormat="1" x14ac:dyDescent="0.3">
      <c r="A42" s="121" t="str">
        <f>'Indicator Data'!A45</f>
        <v>Costa Rica</v>
      </c>
      <c r="B42" s="59" t="str">
        <f>'Indicator Data'!B45</f>
        <v>CRI</v>
      </c>
      <c r="C42" s="73">
        <f>ROUND(IF('Indicator Data'!AL45="No data",IF((0.1022*LN('Indicator Data'!CI45)-0.1711)&gt;C$195,0,IF((0.1022*LN('Indicator Data'!CI45)-0.1711)&lt;C$194,10,(C$195-(0.1022*LN('Indicator Data'!CI45)-0.1711))/(C$195-C$194)*10)),IF('Indicator Data'!AL45&gt;C$195,0,IF('Indicator Data'!AL45&lt;C$194,10,(C$195-'Indicator Data'!AL45)/(C$195-C$194)*10))),1)</f>
        <v>2.1</v>
      </c>
      <c r="D42" s="73" t="str">
        <f>IF('Indicator Data'!AM45="No data","x",ROUND((IF(LOG('Indicator Data'!AM45*1000)&gt;D$195,10,IF(LOG('Indicator Data'!AM45*1000)&lt;D$194,0,10-(D$195-LOG('Indicator Data'!AM45*1000))/(D$195-D$194)*10))),1))</f>
        <v>x</v>
      </c>
      <c r="E42" s="74">
        <f t="shared" si="4"/>
        <v>2.1</v>
      </c>
      <c r="F42" s="73">
        <f>IF('Indicator Data'!AZ45="No data","x",ROUND(IF('Indicator Data'!AZ45&gt;F$195,10,IF('Indicator Data'!AZ45&lt;F$194,0,10-(F$195-'Indicator Data'!AZ45)/(F$195-F$194)*10)),1))</f>
        <v>3.8</v>
      </c>
      <c r="G42" s="73">
        <f>IF('Indicator Data'!BA45="No data","x",ROUND(IF('Indicator Data'!BA45&gt;G$195,10,IF('Indicator Data'!BA45&lt;G$194,0,10-(G$195-'Indicator Data'!BA45)/(G$195-G$194)*10)),1))</f>
        <v>5.8</v>
      </c>
      <c r="H42" s="74">
        <f t="shared" si="5"/>
        <v>4.8</v>
      </c>
      <c r="I42" s="75">
        <f>SUM(IF('Indicator Data'!AN45=0,0,'Indicator Data'!AN45),SUM('Indicator Data'!AO45:AP45))</f>
        <v>226.91994</v>
      </c>
      <c r="J42" s="75">
        <f>I42/'Indicator Data'!CJ45*1000000</f>
        <v>44.95635416788425</v>
      </c>
      <c r="K42" s="73">
        <f t="shared" si="6"/>
        <v>0.9</v>
      </c>
      <c r="L42" s="73">
        <f>IF('Indicator Data'!AQ45="No data","x",ROUND(IF('Indicator Data'!AQ45&gt;L$195,10,IF('Indicator Data'!AQ45&lt;L$194,0,10-(L$195-'Indicator Data'!AQ45)/(L$195-L$194)*10)),1))</f>
        <v>0.1</v>
      </c>
      <c r="M42" s="73">
        <f>IF('Indicator Data'!AR45="No data","x",IF('Indicator Data'!AR45=0,0,ROUND(IF('Indicator Data'!AR45&gt;M$195,10,IF('Indicator Data'!AR45&lt;M$194,0,10-(M$195-'Indicator Data'!AR45)/(M$195-M$194)*10)),1)))</f>
        <v>0.3</v>
      </c>
      <c r="N42" s="74">
        <f t="shared" si="7"/>
        <v>0.4</v>
      </c>
      <c r="O42" s="76">
        <f t="shared" si="8"/>
        <v>2.4</v>
      </c>
      <c r="P42" s="87">
        <f>IF(AND('Indicator Data'!BE45="No data",'Indicator Data'!BF45="No data"),0,SUM('Indicator Data'!BE45:BG45)/1000)</f>
        <v>37.164999999999999</v>
      </c>
      <c r="Q42" s="73">
        <f t="shared" si="9"/>
        <v>5.2</v>
      </c>
      <c r="R42" s="77">
        <f>P42*1000/'Indicator Data'!CJ45</f>
        <v>7.3629620325539403E-3</v>
      </c>
      <c r="S42" s="73">
        <f t="shared" si="10"/>
        <v>5.2</v>
      </c>
      <c r="T42" s="78">
        <f t="shared" si="11"/>
        <v>5.2</v>
      </c>
      <c r="U42" s="73">
        <f>IF('Indicator Data'!AV45="No data","x",ROUND(IF('Indicator Data'!AV45&gt;U$195,10,IF('Indicator Data'!AV45&lt;U$194,0,10-(U$195-'Indicator Data'!AV45)/(U$195-U$194)*10)),1))</f>
        <v>0.8</v>
      </c>
      <c r="V42" s="73">
        <f>IF('Indicator Data'!AW45="No data","x",IF('Indicator Data'!AW45=0,0,ROUND(IF('Indicator Data'!AW45&gt;V$195,10,IF('Indicator Data'!AW45&lt;V$194,0,10-(V$195-'Indicator Data'!AW45)/(V$195-V$194)*10)),1)))</f>
        <v>1.3</v>
      </c>
      <c r="W42" s="73">
        <f t="shared" si="12"/>
        <v>1.05</v>
      </c>
      <c r="X42" s="73">
        <f>IF('Indicator Data'!AU45="No data","x",ROUND(IF('Indicator Data'!AU45&gt;X$195,10,IF('Indicator Data'!AU45&lt;X$194,0,10-(X$195-'Indicator Data'!AU45)/(X$195-X$194)*10)),1))</f>
        <v>0.2</v>
      </c>
      <c r="Y42" s="199">
        <f>IF('Indicator Data'!AX45="No data","x",ROUND(IF('Indicator Data'!AX45&gt;Y$195,10,IF('Indicator Data'!AX45&lt;Y$194,0,10-(Y$195-'Indicator Data'!AX45)/(Y$195-Y$194)*10)),1))</f>
        <v>0</v>
      </c>
      <c r="Z42" s="77">
        <f>IF('Indicator Data'!AY45="No data","x",IF(('Indicator Data'!AY45/'Indicator Data'!CJ45)&gt;1,1,IF('Indicator Data'!AY45&gt;'Indicator Data'!AY45,1,'Indicator Data'!AY45/'Indicator Data'!CJ45)))</f>
        <v>1.544112096911756E-3</v>
      </c>
      <c r="AA42" s="199">
        <f t="shared" si="13"/>
        <v>0</v>
      </c>
      <c r="AB42" s="74">
        <f t="shared" si="21"/>
        <v>0.3</v>
      </c>
      <c r="AC42" s="73">
        <f>IF('Indicator Data'!AS45="No data","x",ROUND(IF('Indicator Data'!AS45&gt;AC$195,10,IF('Indicator Data'!AS45&lt;AC$194,0,10-(AC$195-'Indicator Data'!AS45)/(AC$195-AC$194)*10)),1))</f>
        <v>0.7</v>
      </c>
      <c r="AD42" s="73">
        <f>IF('Indicator Data'!AT45="No data","x",ROUND(IF('Indicator Data'!AT45&gt;AD$195,10,IF('Indicator Data'!AT45&lt;AD$194,0,10-(AD$195-'Indicator Data'!AT45)/(AD$195-AD$194)*10)),1))</f>
        <v>0.2</v>
      </c>
      <c r="AE42" s="74">
        <f t="shared" si="14"/>
        <v>0.5</v>
      </c>
      <c r="AF42" s="87">
        <f>('Indicator Data'!BD45+'Indicator Data'!BC45*0.5+'Indicator Data'!BB45*0.25)/1000</f>
        <v>70.322000000000003</v>
      </c>
      <c r="AG42" s="79">
        <f>AF42*1000/'Indicator Data'!CJ45</f>
        <v>1.393187719771985E-2</v>
      </c>
      <c r="AH42" s="74">
        <f t="shared" si="15"/>
        <v>1.4</v>
      </c>
      <c r="AI42" s="73">
        <f>IF('Indicator Data'!BH45="No data","x",ROUND(IF('Indicator Data'!BH45&lt;$AI$194,10,IF('Indicator Data'!BH45&gt;$AI$195,0,($AI$195-'Indicator Data'!BH45)/($AI$195-$AI$194)*10)),1))</f>
        <v>4.0999999999999996</v>
      </c>
      <c r="AJ42" s="73">
        <f>IF('Indicator Data'!BI45="No data","x",ROUND(IF('Indicator Data'!BI45&gt;$AJ$195,10,IF('Indicator Data'!BI45&lt;$AJ$194,0,10-($AJ$195-'Indicator Data'!BI45)/($AJ$195-$AJ$194)*10)),1))</f>
        <v>0</v>
      </c>
      <c r="AK42" s="74">
        <f t="shared" si="22"/>
        <v>2.1</v>
      </c>
      <c r="AL42" s="80">
        <f t="shared" si="23"/>
        <v>1.1000000000000001</v>
      </c>
      <c r="AM42" s="81">
        <f t="shared" si="24"/>
        <v>3.4</v>
      </c>
      <c r="AN42" s="73">
        <f>IF('Indicator Data'!BJ45="No data","x",ROUND((IF(LOG('Indicator Data'!BJ45)&gt;AN$195,10,IF(LOG('Indicator Data'!BJ45)&lt;AN$194,0,10-(AN$195-LOG('Indicator Data'!BJ45))/(AN$195-AN$194)*10))),1))</f>
        <v>5.7</v>
      </c>
      <c r="AO42" s="73">
        <f>IF('Indicator Data'!BK45="No data","x",ROUND((IF(LOG('Indicator Data'!BK45)&gt;AO$195,10,IF(LOG('Indicator Data'!BK45)&lt;AO$194,0,10-(AO$195-LOG('Indicator Data'!BK45))/(AO$195-AO$194)*10))),1))</f>
        <v>6.2</v>
      </c>
      <c r="AP42" s="74">
        <f t="shared" si="16"/>
        <v>6</v>
      </c>
      <c r="AQ42" s="74">
        <f>IF('Indicator Data'!BL45=0,10,ROUND(IF(LOG('Indicator Data'!BL45)&gt;AQ$195,0,IF(LOG('Indicator Data'!BL45)&lt;AQ$194,10,(AQ$195-LOG('Indicator Data'!BL45))/(AQ$195-AQ$194)*10)),1))</f>
        <v>4.3</v>
      </c>
      <c r="AR42" s="74">
        <f>IF('Indicator Data'!BM45="No data","x",ROUND(IF('Indicator Data'!BM45&gt;AR$195,10,IF('Indicator Data'!BM45&lt;AR$194,0,10-(AR$195-'Indicator Data'!BM45)/(AR$195-AR$194)*10)),1))</f>
        <v>6</v>
      </c>
      <c r="AS42" s="76">
        <f t="shared" si="17"/>
        <v>5.4</v>
      </c>
      <c r="AT42" s="73">
        <f>IF('Indicator Data'!BN45="No data","x",ROUND(IF('Indicator Data'!BN45^2&gt;AT$195,0,IF('Indicator Data'!BN45^2&lt;AT$194,10,(AT$195-'Indicator Data'!BN45^2)/(AT$195-AT$194)*10)),1))</f>
        <v>0.5</v>
      </c>
      <c r="AU42" s="73">
        <f>IF('Indicator Data'!BO45="No data","x",ROUND(IF('Indicator Data'!BO45&gt;AU$195,0,IF('Indicator Data'!BO45&lt;AU$194,10,(AU$195-'Indicator Data'!BO45)/(AU$195-AU$194)*10)),1))</f>
        <v>1.5</v>
      </c>
      <c r="AV42" s="73">
        <f>IF('Indicator Data'!BP45="No data","x",ROUND(IF('Indicator Data'!BP45&gt;AV$195,0,IF('Indicator Data'!BP45&lt;AV$194,10,(AV$195-'Indicator Data'!BP45)/(AV$195-AV$194)*10)),1))</f>
        <v>2.8</v>
      </c>
      <c r="AW42" s="74">
        <f t="shared" si="18"/>
        <v>1.6</v>
      </c>
      <c r="AX42" s="74">
        <f>IF('Indicator Data'!BQ45="No data","x",ROUND(IF('Indicator Data'!BQ45&gt;AX$195,10,IF('Indicator Data'!BQ45&lt;AX$194,0,10-(AX$195-'Indicator Data'!BQ45)/(AX$195-AX$194)*10)),1))</f>
        <v>3.5</v>
      </c>
      <c r="AY42" s="76">
        <f t="shared" si="19"/>
        <v>2.6</v>
      </c>
      <c r="AZ42" s="81">
        <f t="shared" si="20"/>
        <v>4</v>
      </c>
    </row>
    <row r="43" spans="1:52" s="4" customFormat="1" x14ac:dyDescent="0.3">
      <c r="A43" s="121" t="str">
        <f>'Indicator Data'!A46</f>
        <v>Côte d'Ivoire</v>
      </c>
      <c r="B43" s="59" t="str">
        <f>'Indicator Data'!B46</f>
        <v>CIV</v>
      </c>
      <c r="C43" s="73">
        <f>ROUND(IF('Indicator Data'!AL46="No data",IF((0.1022*LN('Indicator Data'!CI46)-0.1711)&gt;C$195,0,IF((0.1022*LN('Indicator Data'!CI46)-0.1711)&lt;C$194,10,(C$195-(0.1022*LN('Indicator Data'!CI46)-0.1711))/(C$195-C$194)*10)),IF('Indicator Data'!AL46&gt;C$195,0,IF('Indicator Data'!AL46&lt;C$194,10,(C$195-'Indicator Data'!AL46)/(C$195-C$194)*10))),1)</f>
        <v>7.7</v>
      </c>
      <c r="D43" s="73">
        <f>IF('Indicator Data'!AM46="No data","x",ROUND((IF(LOG('Indicator Data'!AM46*1000)&gt;D$195,10,IF(LOG('Indicator Data'!AM46*1000)&lt;D$194,0,10-(D$195-LOG('Indicator Data'!AM46*1000))/(D$195-D$194)*10))),1))</f>
        <v>8.8000000000000007</v>
      </c>
      <c r="E43" s="74">
        <f t="shared" si="4"/>
        <v>8.3000000000000007</v>
      </c>
      <c r="F43" s="73">
        <f>IF('Indicator Data'!AZ46="No data","x",ROUND(IF('Indicator Data'!AZ46&gt;F$195,10,IF('Indicator Data'!AZ46&lt;F$194,0,10-(F$195-'Indicator Data'!AZ46)/(F$195-F$194)*10)),1))</f>
        <v>8.8000000000000007</v>
      </c>
      <c r="G43" s="73">
        <f>IF('Indicator Data'!BA46="No data","x",ROUND(IF('Indicator Data'!BA46&gt;G$195,10,IF('Indicator Data'!BA46&lt;G$194,0,10-(G$195-'Indicator Data'!BA46)/(G$195-G$194)*10)),1))</f>
        <v>4.0999999999999996</v>
      </c>
      <c r="H43" s="74">
        <f t="shared" si="5"/>
        <v>6.5</v>
      </c>
      <c r="I43" s="75">
        <f>SUM(IF('Indicator Data'!AN46=0,0,'Indicator Data'!AN46),SUM('Indicator Data'!AO46:AP46))</f>
        <v>824.52616</v>
      </c>
      <c r="J43" s="75">
        <f>I43/'Indicator Data'!CJ46*1000000</f>
        <v>32.062077990698135</v>
      </c>
      <c r="K43" s="73">
        <f t="shared" si="6"/>
        <v>0.6</v>
      </c>
      <c r="L43" s="73">
        <f>IF('Indicator Data'!AQ46="No data","x",ROUND(IF('Indicator Data'!AQ46&gt;L$195,10,IF('Indicator Data'!AQ46&lt;L$194,0,10-(L$195-'Indicator Data'!AQ46)/(L$195-L$194)*10)),1))</f>
        <v>1.5</v>
      </c>
      <c r="M43" s="73">
        <f>IF('Indicator Data'!AR46="No data","x",IF('Indicator Data'!AR46=0,0,ROUND(IF('Indicator Data'!AR46&gt;M$195,10,IF('Indicator Data'!AR46&lt;M$194,0,10-(M$195-'Indicator Data'!AR46)/(M$195-M$194)*10)),1)))</f>
        <v>0.3</v>
      </c>
      <c r="N43" s="74">
        <f t="shared" si="7"/>
        <v>0.8</v>
      </c>
      <c r="O43" s="76">
        <f t="shared" si="8"/>
        <v>6</v>
      </c>
      <c r="P43" s="87">
        <f>IF(AND('Indicator Data'!BE46="No data",'Indicator Data'!BF46="No data"),0,SUM('Indicator Data'!BE46:BG46)/1000)</f>
        <v>306.86599999999999</v>
      </c>
      <c r="Q43" s="73">
        <f t="shared" si="9"/>
        <v>8.3000000000000007</v>
      </c>
      <c r="R43" s="77">
        <f>P43*1000/'Indicator Data'!CJ46</f>
        <v>1.1932625187651502E-2</v>
      </c>
      <c r="S43" s="73">
        <f t="shared" si="10"/>
        <v>5.9</v>
      </c>
      <c r="T43" s="78">
        <f t="shared" si="11"/>
        <v>7.1</v>
      </c>
      <c r="U43" s="73">
        <f>IF('Indicator Data'!AV46="No data","x",ROUND(IF('Indicator Data'!AV46&gt;U$195,10,IF('Indicator Data'!AV46&lt;U$194,0,10-(U$195-'Indicator Data'!AV46)/(U$195-U$194)*10)),1))</f>
        <v>5.4</v>
      </c>
      <c r="V43" s="73">
        <f>IF('Indicator Data'!AW46="No data","x",IF('Indicator Data'!AW46=0,0,ROUND(IF('Indicator Data'!AW46&gt;V$195,10,IF('Indicator Data'!AW46&lt;V$194,0,10-(V$195-'Indicator Data'!AW46)/(V$195-V$194)*10)),1)))</f>
        <v>6.4</v>
      </c>
      <c r="W43" s="73">
        <f t="shared" si="12"/>
        <v>5.9</v>
      </c>
      <c r="X43" s="73">
        <f>IF('Indicator Data'!AU46="No data","x",ROUND(IF('Indicator Data'!AU46&gt;X$195,10,IF('Indicator Data'!AU46&lt;X$194,0,10-(X$195-'Indicator Data'!AU46)/(X$195-X$194)*10)),1))</f>
        <v>2.7</v>
      </c>
      <c r="Y43" s="199">
        <f>IF('Indicator Data'!AX46="No data","x",ROUND(IF('Indicator Data'!AX46&gt;Y$195,10,IF('Indicator Data'!AX46&lt;Y$194,0,10-(Y$195-'Indicator Data'!AX46)/(Y$195-Y$194)*10)),1))</f>
        <v>3.5</v>
      </c>
      <c r="Z43" s="77">
        <f>IF('Indicator Data'!AY46="No data","x",IF(('Indicator Data'!AY46/'Indicator Data'!CJ46)&gt;1,1,IF('Indicator Data'!AY46&gt;'Indicator Data'!AY46,1,'Indicator Data'!AY46/'Indicator Data'!CJ46)))</f>
        <v>0.79635615253894432</v>
      </c>
      <c r="AA43" s="199">
        <f t="shared" si="13"/>
        <v>8.8000000000000007</v>
      </c>
      <c r="AB43" s="74">
        <f t="shared" si="21"/>
        <v>5.2</v>
      </c>
      <c r="AC43" s="73">
        <f>IF('Indicator Data'!AS46="No data","x",ROUND(IF('Indicator Data'!AS46&gt;AC$195,10,IF('Indicator Data'!AS46&lt;AC$194,0,10-(AC$195-'Indicator Data'!AS46)/(AC$195-AC$194)*10)),1))</f>
        <v>6.2</v>
      </c>
      <c r="AD43" s="73">
        <f>IF('Indicator Data'!AT46="No data","x",ROUND(IF('Indicator Data'!AT46&gt;AD$195,10,IF('Indicator Data'!AT46&lt;AD$194,0,10-(AD$195-'Indicator Data'!AT46)/(AD$195-AD$194)*10)),1))</f>
        <v>2.8</v>
      </c>
      <c r="AE43" s="74">
        <f t="shared" si="14"/>
        <v>4.5</v>
      </c>
      <c r="AF43" s="87">
        <f>('Indicator Data'!BD46+'Indicator Data'!BC46*0.5+'Indicator Data'!BB46*0.25)/1000</f>
        <v>12.711499999999999</v>
      </c>
      <c r="AG43" s="79">
        <f>AF43*1000/'Indicator Data'!CJ46</f>
        <v>4.9429250901967658E-4</v>
      </c>
      <c r="AH43" s="74">
        <f t="shared" si="15"/>
        <v>0</v>
      </c>
      <c r="AI43" s="73">
        <f>IF('Indicator Data'!BH46="No data","x",ROUND(IF('Indicator Data'!BH46&lt;$AI$194,10,IF('Indicator Data'!BH46&gt;$AI$195,0,($AI$195-'Indicator Data'!BH46)/($AI$195-$AI$194)*10)),1))</f>
        <v>3.6</v>
      </c>
      <c r="AJ43" s="73">
        <f>IF('Indicator Data'!BI46="No data","x",ROUND(IF('Indicator Data'!BI46&gt;$AJ$195,10,IF('Indicator Data'!BI46&lt;$AJ$194,0,10-($AJ$195-'Indicator Data'!BI46)/($AJ$195-$AJ$194)*10)),1))</f>
        <v>4.7</v>
      </c>
      <c r="AK43" s="74">
        <f t="shared" si="22"/>
        <v>4.2</v>
      </c>
      <c r="AL43" s="80">
        <f t="shared" si="23"/>
        <v>3.7</v>
      </c>
      <c r="AM43" s="81">
        <f t="shared" si="24"/>
        <v>5.7</v>
      </c>
      <c r="AN43" s="73">
        <f>IF('Indicator Data'!BJ46="No data","x",ROUND((IF(LOG('Indicator Data'!BJ46)&gt;AN$195,10,IF(LOG('Indicator Data'!BJ46)&lt;AN$194,0,10-(AN$195-LOG('Indicator Data'!BJ46))/(AN$195-AN$194)*10))),1))</f>
        <v>4.7</v>
      </c>
      <c r="AO43" s="73">
        <f>IF('Indicator Data'!BK46="No data","x",ROUND((IF(LOG('Indicator Data'!BK46)&gt;AO$195,10,IF(LOG('Indicator Data'!BK46)&lt;AO$194,0,10-(AO$195-LOG('Indicator Data'!BK46))/(AO$195-AO$194)*10))),1))</f>
        <v>5.6</v>
      </c>
      <c r="AP43" s="74">
        <f t="shared" si="16"/>
        <v>5.2</v>
      </c>
      <c r="AQ43" s="74">
        <f>IF('Indicator Data'!BL46=0,10,ROUND(IF(LOG('Indicator Data'!BL46)&gt;AQ$195,0,IF(LOG('Indicator Data'!BL46)&lt;AQ$194,10,(AQ$195-LOG('Indicator Data'!BL46))/(AQ$195-AQ$194)*10)),1))</f>
        <v>6.4</v>
      </c>
      <c r="AR43" s="74">
        <f>IF('Indicator Data'!BM46="No data","x",ROUND(IF('Indicator Data'!BM46&gt;AR$195,10,IF('Indicator Data'!BM46&lt;AR$194,0,10-(AR$195-'Indicator Data'!BM46)/(AR$195-AR$194)*10)),1))</f>
        <v>4</v>
      </c>
      <c r="AS43" s="76">
        <f t="shared" si="17"/>
        <v>5.2</v>
      </c>
      <c r="AT43" s="73">
        <f>IF('Indicator Data'!BN46="No data","x",ROUND(IF('Indicator Data'!BN46^2&gt;AT$195,0,IF('Indicator Data'!BN46^2&lt;AT$194,10,(AT$195-'Indicator Data'!BN46^2)/(AT$195-AT$194)*10)),1))</f>
        <v>8.5</v>
      </c>
      <c r="AU43" s="73">
        <f>IF('Indicator Data'!BO46="No data","x",ROUND(IF('Indicator Data'!BO46&gt;AU$195,0,IF('Indicator Data'!BO46&lt;AU$194,10,(AU$195-'Indicator Data'!BO46)/(AU$195-AU$194)*10)),1))</f>
        <v>3.3</v>
      </c>
      <c r="AV43" s="73">
        <f>IF('Indicator Data'!BP46="No data","x",ROUND(IF('Indicator Data'!BP46&gt;AV$195,0,IF('Indicator Data'!BP46&lt;AV$194,10,(AV$195-'Indicator Data'!BP46)/(AV$195-AV$194)*10)),1))</f>
        <v>5.6</v>
      </c>
      <c r="AW43" s="74">
        <f t="shared" si="18"/>
        <v>5.8</v>
      </c>
      <c r="AX43" s="74">
        <f>IF('Indicator Data'!BQ46="No data","x",ROUND(IF('Indicator Data'!BQ46&gt;AX$195,10,IF('Indicator Data'!BQ46&lt;AX$194,0,10-(AX$195-'Indicator Data'!BQ46)/(AX$195-AX$194)*10)),1))</f>
        <v>8.9</v>
      </c>
      <c r="AY43" s="76">
        <f t="shared" si="19"/>
        <v>7.4</v>
      </c>
      <c r="AZ43" s="81">
        <f t="shared" si="20"/>
        <v>6.3</v>
      </c>
    </row>
    <row r="44" spans="1:52" s="4" customFormat="1" x14ac:dyDescent="0.3">
      <c r="A44" s="121" t="str">
        <f>'Indicator Data'!A47</f>
        <v>Croatia</v>
      </c>
      <c r="B44" s="59" t="str">
        <f>'Indicator Data'!B47</f>
        <v>HRV</v>
      </c>
      <c r="C44" s="73">
        <f>ROUND(IF('Indicator Data'!AL47="No data",IF((0.1022*LN('Indicator Data'!CI47)-0.1711)&gt;C$195,0,IF((0.1022*LN('Indicator Data'!CI47)-0.1711)&lt;C$194,10,(C$195-(0.1022*LN('Indicator Data'!CI47)-0.1711))/(C$195-C$194)*10)),IF('Indicator Data'!AL47&gt;C$195,0,IF('Indicator Data'!AL47&lt;C$194,10,(C$195-'Indicator Data'!AL47)/(C$195-C$194)*10))),1)</f>
        <v>1.3</v>
      </c>
      <c r="D44" s="73" t="str">
        <f>IF('Indicator Data'!AM47="No data","x",ROUND((IF(LOG('Indicator Data'!AM47*1000)&gt;D$195,10,IF(LOG('Indicator Data'!AM47*1000)&lt;D$194,0,10-(D$195-LOG('Indicator Data'!AM47*1000))/(D$195-D$194)*10))),1))</f>
        <v>x</v>
      </c>
      <c r="E44" s="74">
        <f t="shared" si="4"/>
        <v>1.3</v>
      </c>
      <c r="F44" s="73">
        <f>IF('Indicator Data'!AZ47="No data","x",ROUND(IF('Indicator Data'!AZ47&gt;F$195,10,IF('Indicator Data'!AZ47&lt;F$194,0,10-(F$195-'Indicator Data'!AZ47)/(F$195-F$194)*10)),1))</f>
        <v>1.6</v>
      </c>
      <c r="G44" s="73">
        <f>IF('Indicator Data'!BA47="No data","x",ROUND(IF('Indicator Data'!BA47&gt;G$195,10,IF('Indicator Data'!BA47&lt;G$194,0,10-(G$195-'Indicator Data'!BA47)/(G$195-G$194)*10)),1))</f>
        <v>1.5</v>
      </c>
      <c r="H44" s="74">
        <f t="shared" si="5"/>
        <v>1.6</v>
      </c>
      <c r="I44" s="75">
        <f>SUM(IF('Indicator Data'!AN47=0,0,'Indicator Data'!AN47),SUM('Indicator Data'!AO47:AP47))</f>
        <v>0</v>
      </c>
      <c r="J44" s="75">
        <f>I44/'Indicator Data'!CJ47*1000000</f>
        <v>0</v>
      </c>
      <c r="K44" s="73">
        <f t="shared" si="6"/>
        <v>0</v>
      </c>
      <c r="L44" s="73" t="str">
        <f>IF('Indicator Data'!AQ47="No data","x",ROUND(IF('Indicator Data'!AQ47&gt;L$195,10,IF('Indicator Data'!AQ47&lt;L$194,0,10-(L$195-'Indicator Data'!AQ47)/(L$195-L$194)*10)),1))</f>
        <v>x</v>
      </c>
      <c r="M44" s="73">
        <f>IF('Indicator Data'!AR47="No data","x",IF('Indicator Data'!AR47=0,0,ROUND(IF('Indicator Data'!AR47&gt;M$195,10,IF('Indicator Data'!AR47&lt;M$194,0,10-(M$195-'Indicator Data'!AR47)/(M$195-M$194)*10)),1)))</f>
        <v>1.6</v>
      </c>
      <c r="N44" s="74">
        <f t="shared" si="7"/>
        <v>0.8</v>
      </c>
      <c r="O44" s="76">
        <f t="shared" si="8"/>
        <v>1.3</v>
      </c>
      <c r="P44" s="87">
        <f>IF(AND('Indicator Data'!BE47="No data",'Indicator Data'!BF47="No data"),0,SUM('Indicator Data'!BE47:BG47)/1000)</f>
        <v>1.016</v>
      </c>
      <c r="Q44" s="73">
        <f t="shared" si="9"/>
        <v>0</v>
      </c>
      <c r="R44" s="77">
        <f>P44*1000/'Indicator Data'!CJ47</f>
        <v>2.4598703386849235E-4</v>
      </c>
      <c r="S44" s="73">
        <f t="shared" si="10"/>
        <v>2.2999999999999998</v>
      </c>
      <c r="T44" s="78">
        <f t="shared" si="11"/>
        <v>1.2</v>
      </c>
      <c r="U44" s="73">
        <f>IF('Indicator Data'!AV47="No data","x",ROUND(IF('Indicator Data'!AV47&gt;U$195,10,IF('Indicator Data'!AV47&lt;U$194,0,10-(U$195-'Indicator Data'!AV47)/(U$195-U$194)*10)),1))</f>
        <v>0.2</v>
      </c>
      <c r="V44" s="73" t="str">
        <f>IF('Indicator Data'!AW47="No data","x",IF('Indicator Data'!AW47=0,0,ROUND(IF('Indicator Data'!AW47&gt;V$195,10,IF('Indicator Data'!AW47&lt;V$194,0,10-(V$195-'Indicator Data'!AW47)/(V$195-V$194)*10)),1)))</f>
        <v>x</v>
      </c>
      <c r="W44" s="73">
        <f t="shared" si="12"/>
        <v>0.2</v>
      </c>
      <c r="X44" s="73">
        <f>IF('Indicator Data'!AU47="No data","x",ROUND(IF('Indicator Data'!AU47&gt;X$195,10,IF('Indicator Data'!AU47&lt;X$194,0,10-(X$195-'Indicator Data'!AU47)/(X$195-X$194)*10)),1))</f>
        <v>0.2</v>
      </c>
      <c r="Y44" s="199" t="str">
        <f>IF('Indicator Data'!AX47="No data","x",ROUND(IF('Indicator Data'!AX47&gt;Y$195,10,IF('Indicator Data'!AX47&lt;Y$194,0,10-(Y$195-'Indicator Data'!AX47)/(Y$195-Y$194)*10)),1))</f>
        <v>x</v>
      </c>
      <c r="Z44" s="77">
        <f>IF('Indicator Data'!AY47="No data","x",IF(('Indicator Data'!AY47/'Indicator Data'!CJ47)&gt;1,1,IF('Indicator Data'!AY47&gt;'Indicator Data'!AY47,1,'Indicator Data'!AY47/'Indicator Data'!CJ47)))</f>
        <v>3.6316983346726229E-6</v>
      </c>
      <c r="AA44" s="199">
        <f t="shared" si="13"/>
        <v>0</v>
      </c>
      <c r="AB44" s="74">
        <f t="shared" si="21"/>
        <v>0.1</v>
      </c>
      <c r="AC44" s="73">
        <f>IF('Indicator Data'!AS47="No data","x",ROUND(IF('Indicator Data'!AS47&gt;AC$195,10,IF('Indicator Data'!AS47&lt;AC$194,0,10-(AC$195-'Indicator Data'!AS47)/(AC$195-AC$194)*10)),1))</f>
        <v>0.4</v>
      </c>
      <c r="AD44" s="73" t="str">
        <f>IF('Indicator Data'!AT47="No data","x",ROUND(IF('Indicator Data'!AT47&gt;AD$195,10,IF('Indicator Data'!AT47&lt;AD$194,0,10-(AD$195-'Indicator Data'!AT47)/(AD$195-AD$194)*10)),1))</f>
        <v>x</v>
      </c>
      <c r="AE44" s="74">
        <f t="shared" si="14"/>
        <v>0.4</v>
      </c>
      <c r="AF44" s="87">
        <f>('Indicator Data'!BD47+'Indicator Data'!BC47*0.5+'Indicator Data'!BB47*0.25)/1000</f>
        <v>1.1955</v>
      </c>
      <c r="AG44" s="79">
        <f>AF44*1000/'Indicator Data'!CJ47</f>
        <v>2.8944635727340808E-4</v>
      </c>
      <c r="AH44" s="74">
        <f t="shared" si="15"/>
        <v>0</v>
      </c>
      <c r="AI44" s="73">
        <f>IF('Indicator Data'!BH47="No data","x",ROUND(IF('Indicator Data'!BH47&lt;$AI$194,10,IF('Indicator Data'!BH47&gt;$AI$195,0,($AI$195-'Indicator Data'!BH47)/($AI$195-$AI$194)*10)),1))</f>
        <v>3.3</v>
      </c>
      <c r="AJ44" s="73">
        <f>IF('Indicator Data'!BI47="No data","x",ROUND(IF('Indicator Data'!BI47&gt;$AJ$195,10,IF('Indicator Data'!BI47&lt;$AJ$194,0,10-($AJ$195-'Indicator Data'!BI47)/($AJ$195-$AJ$194)*10)),1))</f>
        <v>0</v>
      </c>
      <c r="AK44" s="74">
        <f t="shared" si="22"/>
        <v>1.7</v>
      </c>
      <c r="AL44" s="80">
        <f t="shared" si="23"/>
        <v>0.6</v>
      </c>
      <c r="AM44" s="81">
        <f t="shared" si="24"/>
        <v>0.9</v>
      </c>
      <c r="AN44" s="73">
        <f>IF('Indicator Data'!BJ47="No data","x",ROUND((IF(LOG('Indicator Data'!BJ47)&gt;AN$195,10,IF(LOG('Indicator Data'!BJ47)&lt;AN$194,0,10-(AN$195-LOG('Indicator Data'!BJ47))/(AN$195-AN$194)*10))),1))</f>
        <v>5.8</v>
      </c>
      <c r="AO44" s="73">
        <f>IF('Indicator Data'!BK47="No data","x",ROUND((IF(LOG('Indicator Data'!BK47)&gt;AO$195,10,IF(LOG('Indicator Data'!BK47)&lt;AO$194,0,10-(AO$195-LOG('Indicator Data'!BK47))/(AO$195-AO$194)*10))),1))</f>
        <v>8</v>
      </c>
      <c r="AP44" s="74">
        <f t="shared" si="16"/>
        <v>6.9</v>
      </c>
      <c r="AQ44" s="74">
        <f>IF('Indicator Data'!BL47=0,10,ROUND(IF(LOG('Indicator Data'!BL47)&gt;AQ$195,0,IF(LOG('Indicator Data'!BL47)&lt;AQ$194,10,(AQ$195-LOG('Indicator Data'!BL47))/(AQ$195-AQ$194)*10)),1))</f>
        <v>5.7</v>
      </c>
      <c r="AR44" s="74">
        <f>IF('Indicator Data'!BM47="No data","x",ROUND(IF('Indicator Data'!BM47&gt;AR$195,10,IF('Indicator Data'!BM47&lt;AR$194,0,10-(AR$195-'Indicator Data'!BM47)/(AR$195-AR$194)*10)),1))</f>
        <v>8</v>
      </c>
      <c r="AS44" s="76">
        <f t="shared" si="17"/>
        <v>6.9</v>
      </c>
      <c r="AT44" s="73">
        <f>IF('Indicator Data'!BN47="No data","x",ROUND(IF('Indicator Data'!BN47^2&gt;AT$195,0,IF('Indicator Data'!BN47^2&lt;AT$194,10,(AT$195-'Indicator Data'!BN47^2)/(AT$195-AT$194)*10)),1))</f>
        <v>0.2</v>
      </c>
      <c r="AU44" s="73">
        <f>IF('Indicator Data'!BO47="No data","x",ROUND(IF('Indicator Data'!BO47&gt;AU$195,0,IF('Indicator Data'!BO47&lt;AU$194,10,(AU$195-'Indicator Data'!BO47)/(AU$195-AU$194)*10)),1))</f>
        <v>4.8</v>
      </c>
      <c r="AV44" s="73">
        <f>IF('Indicator Data'!BP47="No data","x",ROUND(IF('Indicator Data'!BP47&gt;AV$195,0,IF('Indicator Data'!BP47&lt;AV$194,10,(AV$195-'Indicator Data'!BP47)/(AV$195-AV$194)*10)),1))</f>
        <v>3.3</v>
      </c>
      <c r="AW44" s="74">
        <f t="shared" si="18"/>
        <v>2.8</v>
      </c>
      <c r="AX44" s="74">
        <f>IF('Indicator Data'!BQ47="No data","x",ROUND(IF('Indicator Data'!BQ47&gt;AX$195,10,IF('Indicator Data'!BQ47&lt;AX$194,0,10-(AX$195-'Indicator Data'!BQ47)/(AX$195-AX$194)*10)),1))</f>
        <v>3.8</v>
      </c>
      <c r="AY44" s="76">
        <f t="shared" si="19"/>
        <v>3.3</v>
      </c>
      <c r="AZ44" s="81">
        <f t="shared" si="20"/>
        <v>5.0999999999999996</v>
      </c>
    </row>
    <row r="45" spans="1:52" s="4" customFormat="1" x14ac:dyDescent="0.3">
      <c r="A45" s="121" t="str">
        <f>'Indicator Data'!A48</f>
        <v>Cuba</v>
      </c>
      <c r="B45" s="59" t="str">
        <f>'Indicator Data'!B48</f>
        <v>CUB</v>
      </c>
      <c r="C45" s="73">
        <f>ROUND(IF('Indicator Data'!AL48="No data",IF((0.1022*LN('Indicator Data'!CI48)-0.1711)&gt;C$195,0,IF((0.1022*LN('Indicator Data'!CI48)-0.1711)&lt;C$194,10,(C$195-(0.1022*LN('Indicator Data'!CI48)-0.1711))/(C$195-C$194)*10)),IF('Indicator Data'!AL48&gt;C$195,0,IF('Indicator Data'!AL48&lt;C$194,10,(C$195-'Indicator Data'!AL48)/(C$195-C$194)*10))),1)</f>
        <v>2.4</v>
      </c>
      <c r="D45" s="73" t="str">
        <f>IF('Indicator Data'!AM48="No data","x",ROUND((IF(LOG('Indicator Data'!AM48*1000)&gt;D$195,10,IF(LOG('Indicator Data'!AM48*1000)&lt;D$194,0,10-(D$195-LOG('Indicator Data'!AM48*1000))/(D$195-D$194)*10))),1))</f>
        <v>x</v>
      </c>
      <c r="E45" s="74">
        <f t="shared" si="4"/>
        <v>2.4</v>
      </c>
      <c r="F45" s="73">
        <f>IF('Indicator Data'!AZ48="No data","x",ROUND(IF('Indicator Data'!AZ48&gt;F$195,10,IF('Indicator Data'!AZ48&lt;F$194,0,10-(F$195-'Indicator Data'!AZ48)/(F$195-F$194)*10)),1))</f>
        <v>4.2</v>
      </c>
      <c r="G45" s="73" t="str">
        <f>IF('Indicator Data'!BA48="No data","x",ROUND(IF('Indicator Data'!BA48&gt;G$195,10,IF('Indicator Data'!BA48&lt;G$194,0,10-(G$195-'Indicator Data'!BA48)/(G$195-G$194)*10)),1))</f>
        <v>x</v>
      </c>
      <c r="H45" s="74">
        <f t="shared" si="5"/>
        <v>4.2</v>
      </c>
      <c r="I45" s="75">
        <f>SUM(IF('Indicator Data'!AN48=0,0,'Indicator Data'!AN48),SUM('Indicator Data'!AO48:AP48))</f>
        <v>624.00999000000002</v>
      </c>
      <c r="J45" s="75">
        <f>I45/'Indicator Data'!CJ48*1000000</f>
        <v>55.058973039534884</v>
      </c>
      <c r="K45" s="73">
        <f t="shared" si="6"/>
        <v>1.1000000000000001</v>
      </c>
      <c r="L45" s="73">
        <f>IF('Indicator Data'!AQ48="No data","x",ROUND(IF('Indicator Data'!AQ48&gt;L$195,10,IF('Indicator Data'!AQ48&lt;L$194,0,10-(L$195-'Indicator Data'!AQ48)/(L$195-L$194)*10)),1))</f>
        <v>2</v>
      </c>
      <c r="M45" s="73" t="str">
        <f>IF('Indicator Data'!AR48="No data","x",IF('Indicator Data'!AR48=0,0,ROUND(IF('Indicator Data'!AR48&gt;M$195,10,IF('Indicator Data'!AR48&lt;M$194,0,10-(M$195-'Indicator Data'!AR48)/(M$195-M$194)*10)),1)))</f>
        <v>x</v>
      </c>
      <c r="N45" s="74">
        <f t="shared" si="7"/>
        <v>1.6</v>
      </c>
      <c r="O45" s="76">
        <f t="shared" si="8"/>
        <v>2.7</v>
      </c>
      <c r="P45" s="87">
        <f>IF(AND('Indicator Data'!BE48="No data",'Indicator Data'!BF48="No data"),0,SUM('Indicator Data'!BE48:BG48)/1000)</f>
        <v>0.31900000000000001</v>
      </c>
      <c r="Q45" s="73">
        <f t="shared" si="9"/>
        <v>0</v>
      </c>
      <c r="R45" s="77">
        <f>P45*1000/'Indicator Data'!CJ48</f>
        <v>2.8146684638192457E-5</v>
      </c>
      <c r="S45" s="73">
        <f t="shared" si="10"/>
        <v>0</v>
      </c>
      <c r="T45" s="78">
        <f t="shared" si="11"/>
        <v>0</v>
      </c>
      <c r="U45" s="73">
        <f>IF('Indicator Data'!AV48="No data","x",ROUND(IF('Indicator Data'!AV48&gt;U$195,10,IF('Indicator Data'!AV48&lt;U$194,0,10-(U$195-'Indicator Data'!AV48)/(U$195-U$194)*10)),1))</f>
        <v>0.8</v>
      </c>
      <c r="V45" s="73">
        <f>IF('Indicator Data'!AW48="No data","x",IF('Indicator Data'!AW48=0,0,ROUND(IF('Indicator Data'!AW48&gt;V$195,10,IF('Indicator Data'!AW48&lt;V$194,0,10-(V$195-'Indicator Data'!AW48)/(V$195-V$194)*10)),1)))</f>
        <v>1.1000000000000001</v>
      </c>
      <c r="W45" s="73">
        <f t="shared" si="12"/>
        <v>0.95000000000000007</v>
      </c>
      <c r="X45" s="73">
        <f>IF('Indicator Data'!AU48="No data","x",ROUND(IF('Indicator Data'!AU48&gt;X$195,10,IF('Indicator Data'!AU48&lt;X$194,0,10-(X$195-'Indicator Data'!AU48)/(X$195-X$194)*10)),1))</f>
        <v>0.1</v>
      </c>
      <c r="Y45" s="199" t="str">
        <f>IF('Indicator Data'!AX48="No data","x",ROUND(IF('Indicator Data'!AX48&gt;Y$195,10,IF('Indicator Data'!AX48&lt;Y$194,0,10-(Y$195-'Indicator Data'!AX48)/(Y$195-Y$194)*10)),1))</f>
        <v>x</v>
      </c>
      <c r="Z45" s="77">
        <f>IF('Indicator Data'!AY48="No data","x",IF(('Indicator Data'!AY48/'Indicator Data'!CJ48)&gt;1,1,IF('Indicator Data'!AY48&gt;'Indicator Data'!AY48,1,'Indicator Data'!AY48/'Indicator Data'!CJ48)))</f>
        <v>3.6057755938068117E-3</v>
      </c>
      <c r="AA45" s="199">
        <f t="shared" si="13"/>
        <v>0</v>
      </c>
      <c r="AB45" s="74">
        <f t="shared" si="21"/>
        <v>0.4</v>
      </c>
      <c r="AC45" s="73">
        <f>IF('Indicator Data'!AS48="No data","x",ROUND(IF('Indicator Data'!AS48&gt;AC$195,10,IF('Indicator Data'!AS48&lt;AC$194,0,10-(AC$195-'Indicator Data'!AS48)/(AC$195-AC$194)*10)),1))</f>
        <v>0.4</v>
      </c>
      <c r="AD45" s="73" t="str">
        <f>IF('Indicator Data'!AT48="No data","x",ROUND(IF('Indicator Data'!AT48&gt;AD$195,10,IF('Indicator Data'!AT48&lt;AD$194,0,10-(AD$195-'Indicator Data'!AT48)/(AD$195-AD$194)*10)),1))</f>
        <v>x</v>
      </c>
      <c r="AE45" s="74">
        <f t="shared" si="14"/>
        <v>0.4</v>
      </c>
      <c r="AF45" s="87">
        <f>('Indicator Data'!BD48+'Indicator Data'!BC48*0.5+'Indicator Data'!BB48*0.25)/1000</f>
        <v>2530.3809999999999</v>
      </c>
      <c r="AG45" s="79">
        <f>AF45*1000/'Indicator Data'!CJ48</f>
        <v>0.22326594364098454</v>
      </c>
      <c r="AH45" s="74">
        <f t="shared" si="15"/>
        <v>10</v>
      </c>
      <c r="AI45" s="73">
        <f>IF('Indicator Data'!BH48="No data","x",ROUND(IF('Indicator Data'!BH48&lt;$AI$194,10,IF('Indicator Data'!BH48&gt;$AI$195,0,($AI$195-'Indicator Data'!BH48)/($AI$195-$AI$194)*10)),1))</f>
        <v>1.5</v>
      </c>
      <c r="AJ45" s="73">
        <f>IF('Indicator Data'!BI48="No data","x",ROUND(IF('Indicator Data'!BI48&gt;$AJ$195,10,IF('Indicator Data'!BI48&lt;$AJ$194,0,10-($AJ$195-'Indicator Data'!BI48)/($AJ$195-$AJ$194)*10)),1))</f>
        <v>0</v>
      </c>
      <c r="AK45" s="74">
        <f t="shared" si="22"/>
        <v>0.8</v>
      </c>
      <c r="AL45" s="80">
        <f t="shared" si="23"/>
        <v>5.0999999999999996</v>
      </c>
      <c r="AM45" s="81">
        <f t="shared" si="24"/>
        <v>2.9</v>
      </c>
      <c r="AN45" s="73">
        <f>IF('Indicator Data'!BJ48="No data","x",ROUND((IF(LOG('Indicator Data'!BJ48)&gt;AN$195,10,IF(LOG('Indicator Data'!BJ48)&lt;AN$194,0,10-(AN$195-LOG('Indicator Data'!BJ48))/(AN$195-AN$194)*10))),1))</f>
        <v>4.4000000000000004</v>
      </c>
      <c r="AO45" s="73">
        <f>IF('Indicator Data'!BK48="No data","x",ROUND((IF(LOG('Indicator Data'!BK48)&gt;AO$195,10,IF(LOG('Indicator Data'!BK48)&lt;AO$194,0,10-(AO$195-LOG('Indicator Data'!BK48))/(AO$195-AO$194)*10))),1))</f>
        <v>6.7</v>
      </c>
      <c r="AP45" s="74">
        <f t="shared" si="16"/>
        <v>5.6</v>
      </c>
      <c r="AQ45" s="74">
        <f>IF('Indicator Data'!BL48=0,10,ROUND(IF(LOG('Indicator Data'!BL48)&gt;AQ$195,0,IF(LOG('Indicator Data'!BL48)&lt;AQ$194,10,(AQ$195-LOG('Indicator Data'!BL48))/(AQ$195-AQ$194)*10)),1))</f>
        <v>6.3</v>
      </c>
      <c r="AR45" s="74">
        <f>IF('Indicator Data'!BM48="No data","x",ROUND(IF('Indicator Data'!BM48&gt;AR$195,10,IF('Indicator Data'!BM48&lt;AR$194,0,10-(AR$195-'Indicator Data'!BM48)/(AR$195-AR$194)*10)),1))</f>
        <v>10</v>
      </c>
      <c r="AS45" s="76">
        <f t="shared" si="17"/>
        <v>7.3</v>
      </c>
      <c r="AT45" s="73">
        <f>IF('Indicator Data'!BN48="No data","x",ROUND(IF('Indicator Data'!BN48^2&gt;AT$195,0,IF('Indicator Data'!BN48^2&lt;AT$194,10,(AT$195-'Indicator Data'!BN48^2)/(AT$195-AT$194)*10)),1))</f>
        <v>0.1</v>
      </c>
      <c r="AU45" s="73">
        <f>IF('Indicator Data'!BO48="No data","x",ROUND(IF('Indicator Data'!BO48&gt;AU$195,0,IF('Indicator Data'!BO48&lt;AU$194,10,(AU$195-'Indicator Data'!BO48)/(AU$195-AU$194)*10)),1))</f>
        <v>7.8</v>
      </c>
      <c r="AV45" s="73">
        <f>IF('Indicator Data'!BP48="No data","x",ROUND(IF('Indicator Data'!BP48&gt;AV$195,0,IF('Indicator Data'!BP48&lt;AV$194,10,(AV$195-'Indicator Data'!BP48)/(AV$195-AV$194)*10)),1))</f>
        <v>5.7</v>
      </c>
      <c r="AW45" s="74">
        <f t="shared" si="18"/>
        <v>4.5</v>
      </c>
      <c r="AX45" s="74" t="str">
        <f>IF('Indicator Data'!BQ48="No data","x",ROUND(IF('Indicator Data'!BQ48&gt;AX$195,10,IF('Indicator Data'!BQ48&lt;AX$194,0,10-(AX$195-'Indicator Data'!BQ48)/(AX$195-AX$194)*10)),1))</f>
        <v>x</v>
      </c>
      <c r="AY45" s="76">
        <f t="shared" si="19"/>
        <v>4.5</v>
      </c>
      <c r="AZ45" s="81">
        <f t="shared" si="20"/>
        <v>5.9</v>
      </c>
    </row>
    <row r="46" spans="1:52" s="4" customFormat="1" x14ac:dyDescent="0.3">
      <c r="A46" s="121" t="str">
        <f>'Indicator Data'!A49</f>
        <v>Cyprus</v>
      </c>
      <c r="B46" s="59" t="str">
        <f>'Indicator Data'!B49</f>
        <v>CYP</v>
      </c>
      <c r="C46" s="73">
        <f>ROUND(IF('Indicator Data'!AL49="No data",IF((0.1022*LN('Indicator Data'!CI49)-0.1711)&gt;C$195,0,IF((0.1022*LN('Indicator Data'!CI49)-0.1711)&lt;C$194,10,(C$195-(0.1022*LN('Indicator Data'!CI49)-0.1711))/(C$195-C$194)*10)),IF('Indicator Data'!AL49&gt;C$195,0,IF('Indicator Data'!AL49&lt;C$194,10,(C$195-'Indicator Data'!AL49)/(C$195-C$194)*10))),1)</f>
        <v>0.5</v>
      </c>
      <c r="D46" s="73" t="str">
        <f>IF('Indicator Data'!AM49="No data","x",ROUND((IF(LOG('Indicator Data'!AM49*1000)&gt;D$195,10,IF(LOG('Indicator Data'!AM49*1000)&lt;D$194,0,10-(D$195-LOG('Indicator Data'!AM49*1000))/(D$195-D$194)*10))),1))</f>
        <v>x</v>
      </c>
      <c r="E46" s="74">
        <f t="shared" si="4"/>
        <v>0.5</v>
      </c>
      <c r="F46" s="73">
        <f>IF('Indicator Data'!AZ49="No data","x",ROUND(IF('Indicator Data'!AZ49&gt;F$195,10,IF('Indicator Data'!AZ49&lt;F$194,0,10-(F$195-'Indicator Data'!AZ49)/(F$195-F$194)*10)),1))</f>
        <v>1.1000000000000001</v>
      </c>
      <c r="G46" s="73">
        <f>IF('Indicator Data'!BA49="No data","x",ROUND(IF('Indicator Data'!BA49&gt;G$195,10,IF('Indicator Data'!BA49&lt;G$194,0,10-(G$195-'Indicator Data'!BA49)/(G$195-G$194)*10)),1))</f>
        <v>2.2999999999999998</v>
      </c>
      <c r="H46" s="74">
        <f t="shared" si="5"/>
        <v>1.7</v>
      </c>
      <c r="I46" s="75">
        <f>SUM(IF('Indicator Data'!AN49=0,0,'Indicator Data'!AN49),SUM('Indicator Data'!AO49:AP49))</f>
        <v>0</v>
      </c>
      <c r="J46" s="75">
        <f>I46/'Indicator Data'!CJ49*1000000</f>
        <v>0</v>
      </c>
      <c r="K46" s="73">
        <f t="shared" si="6"/>
        <v>0</v>
      </c>
      <c r="L46" s="73" t="str">
        <f>IF('Indicator Data'!AQ49="No data","x",ROUND(IF('Indicator Data'!AQ49&gt;L$195,10,IF('Indicator Data'!AQ49&lt;L$194,0,10-(L$195-'Indicator Data'!AQ49)/(L$195-L$194)*10)),1))</f>
        <v>x</v>
      </c>
      <c r="M46" s="73">
        <f>IF('Indicator Data'!AR49="No data","x",IF('Indicator Data'!AR49=0,0,ROUND(IF('Indicator Data'!AR49&gt;M$195,10,IF('Indicator Data'!AR49&lt;M$194,0,10-(M$195-'Indicator Data'!AR49)/(M$195-M$194)*10)),1)))</f>
        <v>0.7</v>
      </c>
      <c r="N46" s="74">
        <f t="shared" si="7"/>
        <v>0.4</v>
      </c>
      <c r="O46" s="76">
        <f t="shared" si="8"/>
        <v>0.8</v>
      </c>
      <c r="P46" s="87">
        <f>IF(AND('Indicator Data'!BE49="No data",'Indicator Data'!BF49="No data"),0,SUM('Indicator Data'!BE49:BG49)/1000)</f>
        <v>249.321</v>
      </c>
      <c r="Q46" s="73">
        <f t="shared" si="9"/>
        <v>8</v>
      </c>
      <c r="R46" s="77">
        <f>P46*1000/'Indicator Data'!CJ49</f>
        <v>0.20801469079088983</v>
      </c>
      <c r="S46" s="73">
        <f t="shared" si="10"/>
        <v>10</v>
      </c>
      <c r="T46" s="78">
        <f t="shared" si="11"/>
        <v>9</v>
      </c>
      <c r="U46" s="73">
        <f>IF('Indicator Data'!AV49="No data","x",ROUND(IF('Indicator Data'!AV49&gt;U$195,10,IF('Indicator Data'!AV49&lt;U$194,0,10-(U$195-'Indicator Data'!AV49)/(U$195-U$194)*10)),1))</f>
        <v>0.2</v>
      </c>
      <c r="V46" s="73">
        <f>IF('Indicator Data'!AW49="No data","x",IF('Indicator Data'!AW49=0,0,ROUND(IF('Indicator Data'!AW49&gt;V$195,10,IF('Indicator Data'!AW49&lt;V$194,0,10-(V$195-'Indicator Data'!AW49)/(V$195-V$194)*10)),1)))</f>
        <v>0.3</v>
      </c>
      <c r="W46" s="73">
        <f t="shared" si="12"/>
        <v>0.25</v>
      </c>
      <c r="X46" s="73">
        <f>IF('Indicator Data'!AU49="No data","x",ROUND(IF('Indicator Data'!AU49&gt;X$195,10,IF('Indicator Data'!AU49&lt;X$194,0,10-(X$195-'Indicator Data'!AU49)/(X$195-X$194)*10)),1))</f>
        <v>0.1</v>
      </c>
      <c r="Y46" s="199" t="str">
        <f>IF('Indicator Data'!AX49="No data","x",ROUND(IF('Indicator Data'!AX49&gt;Y$195,10,IF('Indicator Data'!AX49&lt;Y$194,0,10-(Y$195-'Indicator Data'!AX49)/(Y$195-Y$194)*10)),1))</f>
        <v>x</v>
      </c>
      <c r="Z46" s="77">
        <f>IF('Indicator Data'!AY49="No data","x",IF(('Indicator Data'!AY49/'Indicator Data'!CJ49)&gt;1,1,IF('Indicator Data'!AY49&gt;'Indicator Data'!AY49,1,'Indicator Data'!AY49/'Indicator Data'!CJ49)))</f>
        <v>3.3372991571650978E-6</v>
      </c>
      <c r="AA46" s="199">
        <f t="shared" si="13"/>
        <v>0</v>
      </c>
      <c r="AB46" s="74">
        <f t="shared" si="21"/>
        <v>0.1</v>
      </c>
      <c r="AC46" s="73">
        <f>IF('Indicator Data'!AS49="No data","x",ROUND(IF('Indicator Data'!AS49&gt;AC$195,10,IF('Indicator Data'!AS49&lt;AC$194,0,10-(AC$195-'Indicator Data'!AS49)/(AC$195-AC$194)*10)),1))</f>
        <v>0.2</v>
      </c>
      <c r="AD46" s="73" t="str">
        <f>IF('Indicator Data'!AT49="No data","x",ROUND(IF('Indicator Data'!AT49&gt;AD$195,10,IF('Indicator Data'!AT49&lt;AD$194,0,10-(AD$195-'Indicator Data'!AT49)/(AD$195-AD$194)*10)),1))</f>
        <v>x</v>
      </c>
      <c r="AE46" s="74">
        <f t="shared" si="14"/>
        <v>0.2</v>
      </c>
      <c r="AF46" s="87">
        <f>('Indicator Data'!BD49+'Indicator Data'!BC49*0.5+'Indicator Data'!BB49*0.25)/1000</f>
        <v>0</v>
      </c>
      <c r="AG46" s="79">
        <f>AF46*1000/'Indicator Data'!CJ49</f>
        <v>0</v>
      </c>
      <c r="AH46" s="74">
        <f t="shared" si="15"/>
        <v>0</v>
      </c>
      <c r="AI46" s="73">
        <f>IF('Indicator Data'!BH49="No data","x",ROUND(IF('Indicator Data'!BH49&lt;$AI$194,10,IF('Indicator Data'!BH49&gt;$AI$195,0,($AI$195-'Indicator Data'!BH49)/($AI$195-$AI$194)*10)),1))</f>
        <v>5.9</v>
      </c>
      <c r="AJ46" s="73">
        <f>IF('Indicator Data'!BI49="No data","x",ROUND(IF('Indicator Data'!BI49&gt;$AJ$195,10,IF('Indicator Data'!BI49&lt;$AJ$194,0,10-($AJ$195-'Indicator Data'!BI49)/($AJ$195-$AJ$194)*10)),1))</f>
        <v>0.2</v>
      </c>
      <c r="AK46" s="74">
        <f t="shared" si="22"/>
        <v>3.1</v>
      </c>
      <c r="AL46" s="80">
        <f t="shared" si="23"/>
        <v>0.9</v>
      </c>
      <c r="AM46" s="81">
        <f t="shared" si="24"/>
        <v>6.5</v>
      </c>
      <c r="AN46" s="73">
        <f>IF('Indicator Data'!BJ49="No data","x",ROUND((IF(LOG('Indicator Data'!BJ49)&gt;AN$195,10,IF(LOG('Indicator Data'!BJ49)&lt;AN$194,0,10-(AN$195-LOG('Indicator Data'!BJ49))/(AN$195-AN$194)*10))),1))</f>
        <v>4</v>
      </c>
      <c r="AO46" s="73">
        <f>IF('Indicator Data'!BK49="No data","x",ROUND((IF(LOG('Indicator Data'!BK49)&gt;AO$195,10,IF(LOG('Indicator Data'!BK49)&lt;AO$194,0,10-(AO$195-LOG('Indicator Data'!BK49))/(AO$195-AO$194)*10))),1))</f>
        <v>6.4</v>
      </c>
      <c r="AP46" s="74">
        <f t="shared" si="16"/>
        <v>5.2</v>
      </c>
      <c r="AQ46" s="74">
        <f>IF('Indicator Data'!BL49=0,10,ROUND(IF(LOG('Indicator Data'!BL49)&gt;AQ$195,0,IF(LOG('Indicator Data'!BL49)&lt;AQ$194,10,(AQ$195-LOG('Indicator Data'!BL49))/(AQ$195-AQ$194)*10)),1))</f>
        <v>5.2</v>
      </c>
      <c r="AR46" s="74">
        <f>IF('Indicator Data'!BM49="No data","x",ROUND(IF('Indicator Data'!BM49&gt;AR$195,10,IF('Indicator Data'!BM49&lt;AR$194,0,10-(AR$195-'Indicator Data'!BM49)/(AR$195-AR$194)*10)),1))</f>
        <v>8</v>
      </c>
      <c r="AS46" s="76">
        <f t="shared" si="17"/>
        <v>6.1</v>
      </c>
      <c r="AT46" s="73">
        <f>IF('Indicator Data'!BN49="No data","x",ROUND(IF('Indicator Data'!BN49^2&gt;AT$195,0,IF('Indicator Data'!BN49^2&lt;AT$194,10,(AT$195-'Indicator Data'!BN49^2)/(AT$195-AT$194)*10)),1))</f>
        <v>0.3</v>
      </c>
      <c r="AU46" s="73">
        <f>IF('Indicator Data'!BO49="No data","x",ROUND(IF('Indicator Data'!BO49&gt;AU$195,0,IF('Indicator Data'!BO49&lt;AU$194,10,(AU$195-'Indicator Data'!BO49)/(AU$195-AU$194)*10)),1))</f>
        <v>3.1</v>
      </c>
      <c r="AV46" s="73">
        <f>IF('Indicator Data'!BP49="No data","x",ROUND(IF('Indicator Data'!BP49&gt;AV$195,0,IF('Indicator Data'!BP49&lt;AV$194,10,(AV$195-'Indicator Data'!BP49)/(AV$195-AV$194)*10)),1))</f>
        <v>1.9</v>
      </c>
      <c r="AW46" s="74">
        <f t="shared" si="18"/>
        <v>1.8</v>
      </c>
      <c r="AX46" s="74">
        <f>IF('Indicator Data'!BQ49="No data","x",ROUND(IF('Indicator Data'!BQ49&gt;AX$195,10,IF('Indicator Data'!BQ49&lt;AX$194,0,10-(AX$195-'Indicator Data'!BQ49)/(AX$195-AX$194)*10)),1))</f>
        <v>4.0999999999999996</v>
      </c>
      <c r="AY46" s="76">
        <f t="shared" si="19"/>
        <v>3</v>
      </c>
      <c r="AZ46" s="81">
        <f t="shared" si="20"/>
        <v>4.5999999999999996</v>
      </c>
    </row>
    <row r="47" spans="1:52" s="4" customFormat="1" x14ac:dyDescent="0.3">
      <c r="A47" s="121" t="str">
        <f>'Indicator Data'!A50</f>
        <v>Czech Republic</v>
      </c>
      <c r="B47" s="59" t="str">
        <f>'Indicator Data'!B50</f>
        <v>CZE</v>
      </c>
      <c r="C47" s="73">
        <f>ROUND(IF('Indicator Data'!AL50="No data",IF((0.1022*LN('Indicator Data'!CI50)-0.1711)&gt;C$195,0,IF((0.1022*LN('Indicator Data'!CI50)-0.1711)&lt;C$194,10,(C$195-(0.1022*LN('Indicator Data'!CI50)-0.1711))/(C$195-C$194)*10)),IF('Indicator Data'!AL50&gt;C$195,0,IF('Indicator Data'!AL50&lt;C$194,10,(C$195-'Indicator Data'!AL50)/(C$195-C$194)*10))),1)</f>
        <v>0.2</v>
      </c>
      <c r="D47" s="73" t="str">
        <f>IF('Indicator Data'!AM50="No data","x",ROUND((IF(LOG('Indicator Data'!AM50*1000)&gt;D$195,10,IF(LOG('Indicator Data'!AM50*1000)&lt;D$194,0,10-(D$195-LOG('Indicator Data'!AM50*1000))/(D$195-D$194)*10))),1))</f>
        <v>x</v>
      </c>
      <c r="E47" s="74">
        <f t="shared" si="4"/>
        <v>0.2</v>
      </c>
      <c r="F47" s="73">
        <f>IF('Indicator Data'!AZ50="No data","x",ROUND(IF('Indicator Data'!AZ50&gt;F$195,10,IF('Indicator Data'!AZ50&lt;F$194,0,10-(F$195-'Indicator Data'!AZ50)/(F$195-F$194)*10)),1))</f>
        <v>1.8</v>
      </c>
      <c r="G47" s="73">
        <f>IF('Indicator Data'!BA50="No data","x",ROUND(IF('Indicator Data'!BA50&gt;G$195,10,IF('Indicator Data'!BA50&lt;G$194,0,10-(G$195-'Indicator Data'!BA50)/(G$195-G$194)*10)),1))</f>
        <v>0.2</v>
      </c>
      <c r="H47" s="74">
        <f t="shared" si="5"/>
        <v>1</v>
      </c>
      <c r="I47" s="75">
        <f>SUM(IF('Indicator Data'!AN50=0,0,'Indicator Data'!AN50),SUM('Indicator Data'!AO50:AP50))</f>
        <v>0</v>
      </c>
      <c r="J47" s="75">
        <f>I47/'Indicator Data'!CJ50*1000000</f>
        <v>0</v>
      </c>
      <c r="K47" s="73">
        <f t="shared" si="6"/>
        <v>0</v>
      </c>
      <c r="L47" s="73" t="str">
        <f>IF('Indicator Data'!AQ50="No data","x",ROUND(IF('Indicator Data'!AQ50&gt;L$195,10,IF('Indicator Data'!AQ50&lt;L$194,0,10-(L$195-'Indicator Data'!AQ50)/(L$195-L$194)*10)),1))</f>
        <v>x</v>
      </c>
      <c r="M47" s="73">
        <f>IF('Indicator Data'!AR50="No data","x",IF('Indicator Data'!AR50=0,0,ROUND(IF('Indicator Data'!AR50&gt;M$195,10,IF('Indicator Data'!AR50&lt;M$194,0,10-(M$195-'Indicator Data'!AR50)/(M$195-M$194)*10)),1)))</f>
        <v>0.5</v>
      </c>
      <c r="N47" s="74">
        <f t="shared" si="7"/>
        <v>0.3</v>
      </c>
      <c r="O47" s="76">
        <f t="shared" si="8"/>
        <v>0.4</v>
      </c>
      <c r="P47" s="87">
        <f>IF(AND('Indicator Data'!BE50="No data",'Indicator Data'!BF50="No data"),0,SUM('Indicator Data'!BE50:BG50)/1000)</f>
        <v>4.1210000000000004</v>
      </c>
      <c r="Q47" s="73">
        <f t="shared" si="9"/>
        <v>2.1</v>
      </c>
      <c r="R47" s="77">
        <f>P47*1000/'Indicator Data'!CJ50</f>
        <v>3.8552885044015867E-4</v>
      </c>
      <c r="S47" s="73">
        <f t="shared" si="10"/>
        <v>2.5</v>
      </c>
      <c r="T47" s="78">
        <f t="shared" si="11"/>
        <v>2.2999999999999998</v>
      </c>
      <c r="U47" s="73">
        <f>IF('Indicator Data'!AV50="No data","x",ROUND(IF('Indicator Data'!AV50&gt;U$195,10,IF('Indicator Data'!AV50&lt;U$194,0,10-(U$195-'Indicator Data'!AV50)/(U$195-U$194)*10)),1))</f>
        <v>0.2</v>
      </c>
      <c r="V47" s="73">
        <f>IF('Indicator Data'!AW50="No data","x",IF('Indicator Data'!AW50=0,0,ROUND(IF('Indicator Data'!AW50&gt;V$195,10,IF('Indicator Data'!AW50&lt;V$194,0,10-(V$195-'Indicator Data'!AW50)/(V$195-V$194)*10)),1)))</f>
        <v>0.2</v>
      </c>
      <c r="W47" s="73">
        <f t="shared" si="12"/>
        <v>0.2</v>
      </c>
      <c r="X47" s="73">
        <f>IF('Indicator Data'!AU50="No data","x",ROUND(IF('Indicator Data'!AU50&gt;X$195,10,IF('Indicator Data'!AU50&lt;X$194,0,10-(X$195-'Indicator Data'!AU50)/(X$195-X$194)*10)),1))</f>
        <v>0.1</v>
      </c>
      <c r="Y47" s="199" t="str">
        <f>IF('Indicator Data'!AX50="No data","x",ROUND(IF('Indicator Data'!AX50&gt;Y$195,10,IF('Indicator Data'!AX50&lt;Y$194,0,10-(Y$195-'Indicator Data'!AX50)/(Y$195-Y$194)*10)),1))</f>
        <v>x</v>
      </c>
      <c r="Z47" s="77">
        <f>IF('Indicator Data'!AY50="No data","x",IF(('Indicator Data'!AY50/'Indicator Data'!CJ50)&gt;1,1,IF('Indicator Data'!AY50&gt;'Indicator Data'!AY50,1,'Indicator Data'!AY50/'Indicator Data'!CJ50)))</f>
        <v>9.3552256840611185E-8</v>
      </c>
      <c r="AA47" s="199">
        <f t="shared" si="13"/>
        <v>0</v>
      </c>
      <c r="AB47" s="74">
        <f t="shared" si="21"/>
        <v>0.1</v>
      </c>
      <c r="AC47" s="73">
        <f>IF('Indicator Data'!AS50="No data","x",ROUND(IF('Indicator Data'!AS50&gt;AC$195,10,IF('Indicator Data'!AS50&lt;AC$194,0,10-(AC$195-'Indicator Data'!AS50)/(AC$195-AC$194)*10)),1))</f>
        <v>0.3</v>
      </c>
      <c r="AD47" s="73" t="str">
        <f>IF('Indicator Data'!AT50="No data","x",ROUND(IF('Indicator Data'!AT50&gt;AD$195,10,IF('Indicator Data'!AT50&lt;AD$194,0,10-(AD$195-'Indicator Data'!AT50)/(AD$195-AD$194)*10)),1))</f>
        <v>x</v>
      </c>
      <c r="AE47" s="74">
        <f t="shared" si="14"/>
        <v>0.3</v>
      </c>
      <c r="AF47" s="87">
        <f>('Indicator Data'!BD50+'Indicator Data'!BC50*0.5+'Indicator Data'!BB50*0.25)/1000</f>
        <v>0</v>
      </c>
      <c r="AG47" s="79">
        <f>AF47*1000/'Indicator Data'!CJ50</f>
        <v>0</v>
      </c>
      <c r="AH47" s="74">
        <f t="shared" si="15"/>
        <v>0</v>
      </c>
      <c r="AI47" s="73">
        <f>IF('Indicator Data'!BH50="No data","x",ROUND(IF('Indicator Data'!BH50&lt;$AI$194,10,IF('Indicator Data'!BH50&gt;$AI$195,0,($AI$195-'Indicator Data'!BH50)/($AI$195-$AI$194)*10)),1))</f>
        <v>3.1</v>
      </c>
      <c r="AJ47" s="73">
        <f>IF('Indicator Data'!BI50="No data","x",ROUND(IF('Indicator Data'!BI50&gt;$AJ$195,10,IF('Indicator Data'!BI50&lt;$AJ$194,0,10-($AJ$195-'Indicator Data'!BI50)/($AJ$195-$AJ$194)*10)),1))</f>
        <v>0</v>
      </c>
      <c r="AK47" s="74">
        <f t="shared" si="22"/>
        <v>1.6</v>
      </c>
      <c r="AL47" s="80">
        <f t="shared" si="23"/>
        <v>0.5</v>
      </c>
      <c r="AM47" s="81">
        <f t="shared" si="24"/>
        <v>1.4</v>
      </c>
      <c r="AN47" s="73">
        <f>IF('Indicator Data'!BJ50="No data","x",ROUND((IF(LOG('Indicator Data'!BJ50)&gt;AN$195,10,IF(LOG('Indicator Data'!BJ50)&lt;AN$194,0,10-(AN$195-LOG('Indicator Data'!BJ50))/(AN$195-AN$194)*10))),1))</f>
        <v>6.9</v>
      </c>
      <c r="AO47" s="73">
        <f>IF('Indicator Data'!BK50="No data","x",ROUND((IF(LOG('Indicator Data'!BK50)&gt;AO$195,10,IF(LOG('Indicator Data'!BK50)&lt;AO$194,0,10-(AO$195-LOG('Indicator Data'!BK50))/(AO$195-AO$194)*10))),1))</f>
        <v>7.5</v>
      </c>
      <c r="AP47" s="74">
        <f t="shared" si="16"/>
        <v>7.2</v>
      </c>
      <c r="AQ47" s="74">
        <f>IF('Indicator Data'!BL50=0,10,ROUND(IF(LOG('Indicator Data'!BL50)&gt;AQ$195,0,IF(LOG('Indicator Data'!BL50)&lt;AQ$194,10,(AQ$195-LOG('Indicator Data'!BL50))/(AQ$195-AQ$194)*10)),1))</f>
        <v>6.2</v>
      </c>
      <c r="AR47" s="74">
        <f>IF('Indicator Data'!BM50="No data","x",ROUND(IF('Indicator Data'!BM50&gt;AR$195,10,IF('Indicator Data'!BM50&lt;AR$194,0,10-(AR$195-'Indicator Data'!BM50)/(AR$195-AR$194)*10)),1))</f>
        <v>2</v>
      </c>
      <c r="AS47" s="76">
        <f t="shared" si="17"/>
        <v>5.0999999999999996</v>
      </c>
      <c r="AT47" s="73" t="str">
        <f>IF('Indicator Data'!BN50="No data","x",ROUND(IF('Indicator Data'!BN50^2&gt;AT$195,0,IF('Indicator Data'!BN50^2&lt;AT$194,10,(AT$195-'Indicator Data'!BN50^2)/(AT$195-AT$194)*10)),1))</f>
        <v>x</v>
      </c>
      <c r="AU47" s="73">
        <f>IF('Indicator Data'!BO50="No data","x",ROUND(IF('Indicator Data'!BO50&gt;AU$195,0,IF('Indicator Data'!BO50&lt;AU$194,10,(AU$195-'Indicator Data'!BO50)/(AU$195-AU$194)*10)),1))</f>
        <v>4.0999999999999996</v>
      </c>
      <c r="AV47" s="73">
        <f>IF('Indicator Data'!BP50="No data","x",ROUND(IF('Indicator Data'!BP50&gt;AV$195,0,IF('Indicator Data'!BP50&lt;AV$194,10,(AV$195-'Indicator Data'!BP50)/(AV$195-AV$194)*10)),1))</f>
        <v>2.1</v>
      </c>
      <c r="AW47" s="74">
        <f t="shared" si="18"/>
        <v>3.1</v>
      </c>
      <c r="AX47" s="74">
        <f>IF('Indicator Data'!BQ50="No data","x",ROUND(IF('Indicator Data'!BQ50&gt;AX$195,10,IF('Indicator Data'!BQ50&lt;AX$194,0,10-(AX$195-'Indicator Data'!BQ50)/(AX$195-AX$194)*10)),1))</f>
        <v>5.3</v>
      </c>
      <c r="AY47" s="76">
        <f t="shared" si="19"/>
        <v>4.2</v>
      </c>
      <c r="AZ47" s="81">
        <f t="shared" si="20"/>
        <v>4.7</v>
      </c>
    </row>
    <row r="48" spans="1:52" s="4" customFormat="1" x14ac:dyDescent="0.3">
      <c r="A48" s="121" t="str">
        <f>'Indicator Data'!A51</f>
        <v>Denmark</v>
      </c>
      <c r="B48" s="59" t="str">
        <f>'Indicator Data'!B51</f>
        <v>DNK</v>
      </c>
      <c r="C48" s="73">
        <f>ROUND(IF('Indicator Data'!AL51="No data",IF((0.1022*LN('Indicator Data'!CI51)-0.1711)&gt;C$195,0,IF((0.1022*LN('Indicator Data'!CI51)-0.1711)&lt;C$194,10,(C$195-(0.1022*LN('Indicator Data'!CI51)-0.1711))/(C$195-C$194)*10)),IF('Indicator Data'!AL51&gt;C$195,0,IF('Indicator Data'!AL51&lt;C$194,10,(C$195-'Indicator Data'!AL51)/(C$195-C$194)*10))),1)</f>
        <v>0</v>
      </c>
      <c r="D48" s="73" t="str">
        <f>IF('Indicator Data'!AM51="No data","x",ROUND((IF(LOG('Indicator Data'!AM51*1000)&gt;D$195,10,IF(LOG('Indicator Data'!AM51*1000)&lt;D$194,0,10-(D$195-LOG('Indicator Data'!AM51*1000))/(D$195-D$194)*10))),1))</f>
        <v>x</v>
      </c>
      <c r="E48" s="74">
        <f t="shared" si="4"/>
        <v>0</v>
      </c>
      <c r="F48" s="73">
        <f>IF('Indicator Data'!AZ51="No data","x",ROUND(IF('Indicator Data'!AZ51&gt;F$195,10,IF('Indicator Data'!AZ51&lt;F$194,0,10-(F$195-'Indicator Data'!AZ51)/(F$195-F$194)*10)),1))</f>
        <v>0.5</v>
      </c>
      <c r="G48" s="73">
        <f>IF('Indicator Data'!BA51="No data","x",ROUND(IF('Indicator Data'!BA51&gt;G$195,10,IF('Indicator Data'!BA51&lt;G$194,0,10-(G$195-'Indicator Data'!BA51)/(G$195-G$194)*10)),1))</f>
        <v>0.8</v>
      </c>
      <c r="H48" s="74">
        <f t="shared" si="5"/>
        <v>0.7</v>
      </c>
      <c r="I48" s="75">
        <f>SUM(IF('Indicator Data'!AN51=0,0,'Indicator Data'!AN51),SUM('Indicator Data'!AO51:AP51))</f>
        <v>-82.672610000000006</v>
      </c>
      <c r="J48" s="75">
        <f>I48/'Indicator Data'!CJ51*1000000</f>
        <v>-14.323349232840547</v>
      </c>
      <c r="K48" s="73">
        <f t="shared" si="6"/>
        <v>0</v>
      </c>
      <c r="L48" s="73" t="str">
        <f>IF('Indicator Data'!AQ51="No data","x",ROUND(IF('Indicator Data'!AQ51&gt;L$195,10,IF('Indicator Data'!AQ51&lt;L$194,0,10-(L$195-'Indicator Data'!AQ51)/(L$195-L$194)*10)),1))</f>
        <v>x</v>
      </c>
      <c r="M48" s="73">
        <f>IF('Indicator Data'!AR51="No data","x",IF('Indicator Data'!AR51=0,0,ROUND(IF('Indicator Data'!AR51&gt;M$195,10,IF('Indicator Data'!AR51&lt;M$194,0,10-(M$195-'Indicator Data'!AR51)/(M$195-M$194)*10)),1)))</f>
        <v>0.1</v>
      </c>
      <c r="N48" s="74">
        <f t="shared" si="7"/>
        <v>0.1</v>
      </c>
      <c r="O48" s="76">
        <f t="shared" si="8"/>
        <v>0.2</v>
      </c>
      <c r="P48" s="87">
        <f>IF(AND('Indicator Data'!BE51="No data",'Indicator Data'!BF51="No data"),0,SUM('Indicator Data'!BE51:BG51)/1000)</f>
        <v>39.35</v>
      </c>
      <c r="Q48" s="73">
        <f t="shared" si="9"/>
        <v>5.3</v>
      </c>
      <c r="R48" s="77">
        <f>P48*1000/'Indicator Data'!CJ51</f>
        <v>6.8175395976040375E-3</v>
      </c>
      <c r="S48" s="73">
        <f t="shared" si="10"/>
        <v>5.0999999999999996</v>
      </c>
      <c r="T48" s="78">
        <f t="shared" si="11"/>
        <v>5.2</v>
      </c>
      <c r="U48" s="73">
        <f>IF('Indicator Data'!AV51="No data","x",ROUND(IF('Indicator Data'!AV51&gt;U$195,10,IF('Indicator Data'!AV51&lt;U$194,0,10-(U$195-'Indicator Data'!AV51)/(U$195-U$194)*10)),1))</f>
        <v>0.4</v>
      </c>
      <c r="V48" s="73">
        <f>IF('Indicator Data'!AW51="No data","x",IF('Indicator Data'!AW51=0,0,ROUND(IF('Indicator Data'!AW51&gt;V$195,10,IF('Indicator Data'!AW51&lt;V$194,0,10-(V$195-'Indicator Data'!AW51)/(V$195-V$194)*10)),1)))</f>
        <v>0.2</v>
      </c>
      <c r="W48" s="73">
        <f t="shared" si="12"/>
        <v>0.30000000000000004</v>
      </c>
      <c r="X48" s="73">
        <f>IF('Indicator Data'!AU51="No data","x",ROUND(IF('Indicator Data'!AU51&gt;X$195,10,IF('Indicator Data'!AU51&lt;X$194,0,10-(X$195-'Indicator Data'!AU51)/(X$195-X$194)*10)),1))</f>
        <v>0.1</v>
      </c>
      <c r="Y48" s="199" t="str">
        <f>IF('Indicator Data'!AX51="No data","x",ROUND(IF('Indicator Data'!AX51&gt;Y$195,10,IF('Indicator Data'!AX51&lt;Y$194,0,10-(Y$195-'Indicator Data'!AX51)/(Y$195-Y$194)*10)),1))</f>
        <v>x</v>
      </c>
      <c r="Z48" s="77">
        <f>IF('Indicator Data'!AY51="No data","x",IF(('Indicator Data'!AY51/'Indicator Data'!CJ51)&gt;1,1,IF('Indicator Data'!AY51&gt;'Indicator Data'!AY51,1,'Indicator Data'!AY51/'Indicator Data'!CJ51)))</f>
        <v>0</v>
      </c>
      <c r="AA48" s="199">
        <f t="shared" si="13"/>
        <v>0</v>
      </c>
      <c r="AB48" s="74">
        <f t="shared" si="21"/>
        <v>0.1</v>
      </c>
      <c r="AC48" s="73">
        <f>IF('Indicator Data'!AS51="No data","x",ROUND(IF('Indicator Data'!AS51&gt;AC$195,10,IF('Indicator Data'!AS51&lt;AC$194,0,10-(AC$195-'Indicator Data'!AS51)/(AC$195-AC$194)*10)),1))</f>
        <v>0.3</v>
      </c>
      <c r="AD48" s="73" t="str">
        <f>IF('Indicator Data'!AT51="No data","x",ROUND(IF('Indicator Data'!AT51&gt;AD$195,10,IF('Indicator Data'!AT51&lt;AD$194,0,10-(AD$195-'Indicator Data'!AT51)/(AD$195-AD$194)*10)),1))</f>
        <v>x</v>
      </c>
      <c r="AE48" s="74">
        <f t="shared" si="14"/>
        <v>0.3</v>
      </c>
      <c r="AF48" s="87">
        <f>('Indicator Data'!BD51+'Indicator Data'!BC51*0.5+'Indicator Data'!BB51*0.25)/1000</f>
        <v>0</v>
      </c>
      <c r="AG48" s="79">
        <f>AF48*1000/'Indicator Data'!CJ51</f>
        <v>0</v>
      </c>
      <c r="AH48" s="74">
        <f t="shared" si="15"/>
        <v>0</v>
      </c>
      <c r="AI48" s="73">
        <f>IF('Indicator Data'!BH51="No data","x",ROUND(IF('Indicator Data'!BH51&lt;$AI$194,10,IF('Indicator Data'!BH51&gt;$AI$195,0,($AI$195-'Indicator Data'!BH51)/($AI$195-$AI$194)*10)),1))</f>
        <v>2.8</v>
      </c>
      <c r="AJ48" s="73">
        <f>IF('Indicator Data'!BI51="No data","x",ROUND(IF('Indicator Data'!BI51&gt;$AJ$195,10,IF('Indicator Data'!BI51&lt;$AJ$194,0,10-($AJ$195-'Indicator Data'!BI51)/($AJ$195-$AJ$194)*10)),1))</f>
        <v>0</v>
      </c>
      <c r="AK48" s="74">
        <f t="shared" si="22"/>
        <v>1.4</v>
      </c>
      <c r="AL48" s="80">
        <f t="shared" si="23"/>
        <v>0.5</v>
      </c>
      <c r="AM48" s="81">
        <f t="shared" si="24"/>
        <v>3.2</v>
      </c>
      <c r="AN48" s="73" t="str">
        <f>IF('Indicator Data'!BJ51="No data","x",ROUND((IF(LOG('Indicator Data'!BJ51)&gt;AN$195,10,IF(LOG('Indicator Data'!BJ51)&lt;AN$194,0,10-(AN$195-LOG('Indicator Data'!BJ51))/(AN$195-AN$194)*10))),1))</f>
        <v>x</v>
      </c>
      <c r="AO48" s="73">
        <f>IF('Indicator Data'!BK51="No data","x",ROUND((IF(LOG('Indicator Data'!BK51)&gt;AO$195,10,IF(LOG('Indicator Data'!BK51)&lt;AO$194,0,10-(AO$195-LOG('Indicator Data'!BK51))/(AO$195-AO$194)*10))),1))</f>
        <v>7.7</v>
      </c>
      <c r="AP48" s="74">
        <f t="shared" si="16"/>
        <v>7.7</v>
      </c>
      <c r="AQ48" s="74">
        <f>IF('Indicator Data'!BL51=0,10,ROUND(IF(LOG('Indicator Data'!BL51)&gt;AQ$195,0,IF(LOG('Indicator Data'!BL51)&lt;AQ$194,10,(AQ$195-LOG('Indicator Data'!BL51))/(AQ$195-AQ$194)*10)),1))</f>
        <v>4.9000000000000004</v>
      </c>
      <c r="AR48" s="74">
        <f>IF('Indicator Data'!BM51="No data","x",ROUND(IF('Indicator Data'!BM51&gt;AR$195,10,IF('Indicator Data'!BM51&lt;AR$194,0,10-(AR$195-'Indicator Data'!BM51)/(AR$195-AR$194)*10)),1))</f>
        <v>10</v>
      </c>
      <c r="AS48" s="76">
        <f t="shared" si="17"/>
        <v>7.5</v>
      </c>
      <c r="AT48" s="73" t="str">
        <f>IF('Indicator Data'!BN51="No data","x",ROUND(IF('Indicator Data'!BN51^2&gt;AT$195,0,IF('Indicator Data'!BN51^2&lt;AT$194,10,(AT$195-'Indicator Data'!BN51^2)/(AT$195-AT$194)*10)),1))</f>
        <v>x</v>
      </c>
      <c r="AU48" s="73">
        <f>IF('Indicator Data'!BO51="No data","x",ROUND(IF('Indicator Data'!BO51&gt;AU$195,0,IF('Indicator Data'!BO51&lt;AU$194,10,(AU$195-'Indicator Data'!BO51)/(AU$195-AU$194)*10)),1))</f>
        <v>3.8</v>
      </c>
      <c r="AV48" s="73">
        <f>IF('Indicator Data'!BP51="No data","x",ROUND(IF('Indicator Data'!BP51&gt;AV$195,0,IF('Indicator Data'!BP51&lt;AV$194,10,(AV$195-'Indicator Data'!BP51)/(AV$195-AV$194)*10)),1))</f>
        <v>0.3</v>
      </c>
      <c r="AW48" s="74">
        <f t="shared" si="18"/>
        <v>2.1</v>
      </c>
      <c r="AX48" s="74">
        <f>IF('Indicator Data'!BQ51="No data","x",ROUND(IF('Indicator Data'!BQ51&gt;AX$195,10,IF('Indicator Data'!BQ51&lt;AX$194,0,10-(AX$195-'Indicator Data'!BQ51)/(AX$195-AX$194)*10)),1))</f>
        <v>5.9</v>
      </c>
      <c r="AY48" s="76">
        <f t="shared" si="19"/>
        <v>4</v>
      </c>
      <c r="AZ48" s="81">
        <f t="shared" si="20"/>
        <v>5.8</v>
      </c>
    </row>
    <row r="49" spans="1:52" s="4" customFormat="1" x14ac:dyDescent="0.3">
      <c r="A49" s="121" t="str">
        <f>'Indicator Data'!A52</f>
        <v>Djibouti</v>
      </c>
      <c r="B49" s="59" t="str">
        <f>'Indicator Data'!B52</f>
        <v>DJI</v>
      </c>
      <c r="C49" s="73">
        <f>ROUND(IF('Indicator Data'!AL52="No data",IF((0.1022*LN('Indicator Data'!CI52)-0.1711)&gt;C$195,0,IF((0.1022*LN('Indicator Data'!CI52)-0.1711)&lt;C$194,10,(C$195-(0.1022*LN('Indicator Data'!CI52)-0.1711))/(C$195-C$194)*10)),IF('Indicator Data'!AL52&gt;C$195,0,IF('Indicator Data'!AL52&lt;C$194,10,(C$195-'Indicator Data'!AL52)/(C$195-C$194)*10))),1)</f>
        <v>8.1</v>
      </c>
      <c r="D49" s="73" t="str">
        <f>IF('Indicator Data'!AM52="No data","x",ROUND((IF(LOG('Indicator Data'!AM52*1000)&gt;D$195,10,IF(LOG('Indicator Data'!AM52*1000)&lt;D$194,0,10-(D$195-LOG('Indicator Data'!AM52*1000))/(D$195-D$194)*10))),1))</f>
        <v>x</v>
      </c>
      <c r="E49" s="74">
        <f t="shared" si="4"/>
        <v>8.1</v>
      </c>
      <c r="F49" s="73" t="str">
        <f>IF('Indicator Data'!AZ52="No data","x",ROUND(IF('Indicator Data'!AZ52&gt;F$195,10,IF('Indicator Data'!AZ52&lt;F$194,0,10-(F$195-'Indicator Data'!AZ52)/(F$195-F$194)*10)),1))</f>
        <v>x</v>
      </c>
      <c r="G49" s="73">
        <f>IF('Indicator Data'!BA52="No data","x",ROUND(IF('Indicator Data'!BA52&gt;G$195,10,IF('Indicator Data'!BA52&lt;G$194,0,10-(G$195-'Indicator Data'!BA52)/(G$195-G$194)*10)),1))</f>
        <v>4.2</v>
      </c>
      <c r="H49" s="74">
        <f t="shared" si="5"/>
        <v>4.2</v>
      </c>
      <c r="I49" s="75">
        <f>SUM(IF('Indicator Data'!AN52=0,0,'Indicator Data'!AN52),SUM('Indicator Data'!AO52:AP52))</f>
        <v>576.27152000000001</v>
      </c>
      <c r="J49" s="75">
        <f>I49/'Indicator Data'!CJ52*1000000</f>
        <v>591.92375998529099</v>
      </c>
      <c r="K49" s="73">
        <f t="shared" si="6"/>
        <v>10</v>
      </c>
      <c r="L49" s="73">
        <f>IF('Indicator Data'!AQ52="No data","x",ROUND(IF('Indicator Data'!AQ52&gt;L$195,10,IF('Indicator Data'!AQ52&lt;L$194,0,10-(L$195-'Indicator Data'!AQ52)/(L$195-L$194)*10)),1))</f>
        <v>3.9</v>
      </c>
      <c r="M49" s="73">
        <f>IF('Indicator Data'!AR52="No data","x",IF('Indicator Data'!AR52=0,0,ROUND(IF('Indicator Data'!AR52&gt;M$195,10,IF('Indicator Data'!AR52&lt;M$194,0,10-(M$195-'Indicator Data'!AR52)/(M$195-M$194)*10)),1)))</f>
        <v>0.7</v>
      </c>
      <c r="N49" s="74">
        <f t="shared" si="7"/>
        <v>4.9000000000000004</v>
      </c>
      <c r="O49" s="76">
        <f t="shared" si="8"/>
        <v>6.3</v>
      </c>
      <c r="P49" s="87">
        <f>IF(AND('Indicator Data'!BE52="No data",'Indicator Data'!BF52="No data"),0,SUM('Indicator Data'!BE52:BG52)/1000)</f>
        <v>28.257000000000001</v>
      </c>
      <c r="Q49" s="73">
        <f t="shared" si="9"/>
        <v>4.8</v>
      </c>
      <c r="R49" s="77">
        <f>P49*1000/'Indicator Data'!CJ52</f>
        <v>2.9024494713714759E-2</v>
      </c>
      <c r="S49" s="73">
        <f t="shared" si="10"/>
        <v>7.3</v>
      </c>
      <c r="T49" s="78">
        <f t="shared" si="11"/>
        <v>6.1</v>
      </c>
      <c r="U49" s="73">
        <f>IF('Indicator Data'!AV52="No data","x",ROUND(IF('Indicator Data'!AV52&gt;U$195,10,IF('Indicator Data'!AV52&lt;U$194,0,10-(U$195-'Indicator Data'!AV52)/(U$195-U$194)*10)),1))</f>
        <v>2.6</v>
      </c>
      <c r="V49" s="73">
        <f>IF('Indicator Data'!AW52="No data","x",IF('Indicator Data'!AW52=0,0,ROUND(IF('Indicator Data'!AW52&gt;V$195,10,IF('Indicator Data'!AW52&lt;V$194,0,10-(V$195-'Indicator Data'!AW52)/(V$195-V$194)*10)),1)))</f>
        <v>2.9</v>
      </c>
      <c r="W49" s="73">
        <f t="shared" si="12"/>
        <v>2.75</v>
      </c>
      <c r="X49" s="73">
        <f>IF('Indicator Data'!AU52="No data","x",ROUND(IF('Indicator Data'!AU52&gt;X$195,10,IF('Indicator Data'!AU52&lt;X$194,0,10-(X$195-'Indicator Data'!AU52)/(X$195-X$194)*10)),1))</f>
        <v>4.9000000000000004</v>
      </c>
      <c r="Y49" s="199">
        <f>IF('Indicator Data'!AX52="No data","x",ROUND(IF('Indicator Data'!AX52&gt;Y$195,10,IF('Indicator Data'!AX52&lt;Y$194,0,10-(Y$195-'Indicator Data'!AX52)/(Y$195-Y$194)*10)),1))</f>
        <v>0.8</v>
      </c>
      <c r="Z49" s="77">
        <f>IF('Indicator Data'!AY52="No data","x",IF(('Indicator Data'!AY52/'Indicator Data'!CJ52)&gt;1,1,IF('Indicator Data'!AY52&gt;'Indicator Data'!AY52,1,'Indicator Data'!AY52/'Indicator Data'!CJ52)))</f>
        <v>0.11356397211462708</v>
      </c>
      <c r="AA49" s="199">
        <f t="shared" si="13"/>
        <v>1.3</v>
      </c>
      <c r="AB49" s="74">
        <f t="shared" si="21"/>
        <v>2.4</v>
      </c>
      <c r="AC49" s="73">
        <f>IF('Indicator Data'!AS52="No data","x",ROUND(IF('Indicator Data'!AS52&gt;AC$195,10,IF('Indicator Data'!AS52&lt;AC$194,0,10-(AC$195-'Indicator Data'!AS52)/(AC$195-AC$194)*10)),1))</f>
        <v>4.5999999999999996</v>
      </c>
      <c r="AD49" s="73">
        <f>IF('Indicator Data'!AT52="No data","x",ROUND(IF('Indicator Data'!AT52&gt;AD$195,10,IF('Indicator Data'!AT52&lt;AD$194,0,10-(AD$195-'Indicator Data'!AT52)/(AD$195-AD$194)*10)),1))</f>
        <v>6.6</v>
      </c>
      <c r="AE49" s="74">
        <f t="shared" si="14"/>
        <v>5.6</v>
      </c>
      <c r="AF49" s="87">
        <f>('Indicator Data'!BD52+'Indicator Data'!BC52*0.5+'Indicator Data'!BB52*0.25)/1000</f>
        <v>412.5</v>
      </c>
      <c r="AG49" s="79">
        <f>AF49*1000/'Indicator Data'!CJ52</f>
        <v>0.42370400500432948</v>
      </c>
      <c r="AH49" s="74">
        <f t="shared" si="15"/>
        <v>10</v>
      </c>
      <c r="AI49" s="73">
        <f>IF('Indicator Data'!BH52="No data","x",ROUND(IF('Indicator Data'!BH52&lt;$AI$194,10,IF('Indicator Data'!BH52&gt;$AI$195,0,($AI$195-'Indicator Data'!BH52)/($AI$195-$AI$194)*10)),1))</f>
        <v>5.5</v>
      </c>
      <c r="AJ49" s="73">
        <f>IF('Indicator Data'!BI52="No data","x",ROUND(IF('Indicator Data'!BI52&gt;$AJ$195,10,IF('Indicator Data'!BI52&lt;$AJ$194,0,10-($AJ$195-'Indicator Data'!BI52)/($AJ$195-$AJ$194)*10)),1))</f>
        <v>4.5999999999999996</v>
      </c>
      <c r="AK49" s="74">
        <f t="shared" si="22"/>
        <v>5.0999999999999996</v>
      </c>
      <c r="AL49" s="80">
        <f t="shared" si="23"/>
        <v>6.9</v>
      </c>
      <c r="AM49" s="81">
        <f t="shared" si="24"/>
        <v>6.5</v>
      </c>
      <c r="AN49" s="73" t="str">
        <f>IF('Indicator Data'!BJ52="No data","x",ROUND((IF(LOG('Indicator Data'!BJ52)&gt;AN$195,10,IF(LOG('Indicator Data'!BJ52)&lt;AN$194,0,10-(AN$195-LOG('Indicator Data'!BJ52))/(AN$195-AN$194)*10))),1))</f>
        <v>x</v>
      </c>
      <c r="AO49" s="73" t="str">
        <f>IF('Indicator Data'!BK52="No data","x",ROUND((IF(LOG('Indicator Data'!BK52)&gt;AO$195,10,IF(LOG('Indicator Data'!BK52)&lt;AO$194,0,10-(AO$195-LOG('Indicator Data'!BK52))/(AO$195-AO$194)*10))),1))</f>
        <v>x</v>
      </c>
      <c r="AP49" s="74" t="str">
        <f t="shared" si="16"/>
        <v>x</v>
      </c>
      <c r="AQ49" s="74">
        <f>IF('Indicator Data'!BL52=0,10,ROUND(IF(LOG('Indicator Data'!BL52)&gt;AQ$195,0,IF(LOG('Indicator Data'!BL52)&lt;AQ$194,10,(AQ$195-LOG('Indicator Data'!BL52))/(AQ$195-AQ$194)*10)),1))</f>
        <v>9.6</v>
      </c>
      <c r="AR49" s="74">
        <f>IF('Indicator Data'!BM52="No data","x",ROUND(IF('Indicator Data'!BM52&gt;AR$195,10,IF('Indicator Data'!BM52&lt;AR$194,0,10-(AR$195-'Indicator Data'!BM52)/(AR$195-AR$194)*10)),1))</f>
        <v>2</v>
      </c>
      <c r="AS49" s="76">
        <f t="shared" si="17"/>
        <v>5.8</v>
      </c>
      <c r="AT49" s="73" t="str">
        <f>IF('Indicator Data'!BN52="No data","x",ROUND(IF('Indicator Data'!BN52^2&gt;AT$195,0,IF('Indicator Data'!BN52^2&lt;AT$194,10,(AT$195-'Indicator Data'!BN52^2)/(AT$195-AT$194)*10)),1))</f>
        <v>x</v>
      </c>
      <c r="AU49" s="73">
        <f>IF('Indicator Data'!BO52="No data","x",ROUND(IF('Indicator Data'!BO52&gt;AU$195,0,IF('Indicator Data'!BO52&lt;AU$194,10,(AU$195-'Indicator Data'!BO52)/(AU$195-AU$194)*10)),1))</f>
        <v>8.1</v>
      </c>
      <c r="AV49" s="73">
        <f>IF('Indicator Data'!BP52="No data","x",ROUND(IF('Indicator Data'!BP52&gt;AV$195,0,IF('Indicator Data'!BP52&lt;AV$194,10,(AV$195-'Indicator Data'!BP52)/(AV$195-AV$194)*10)),1))</f>
        <v>4.4000000000000004</v>
      </c>
      <c r="AW49" s="74">
        <f t="shared" si="18"/>
        <v>6.3</v>
      </c>
      <c r="AX49" s="74">
        <f>IF('Indicator Data'!BQ52="No data","x",ROUND(IF('Indicator Data'!BQ52&gt;AX$195,10,IF('Indicator Data'!BQ52&lt;AX$194,0,10-(AX$195-'Indicator Data'!BQ52)/(AX$195-AX$194)*10)),1))</f>
        <v>8.5</v>
      </c>
      <c r="AY49" s="76">
        <f t="shared" si="19"/>
        <v>7.4</v>
      </c>
      <c r="AZ49" s="81">
        <f t="shared" si="20"/>
        <v>6.6</v>
      </c>
    </row>
    <row r="50" spans="1:52" s="4" customFormat="1" x14ac:dyDescent="0.3">
      <c r="A50" s="121" t="str">
        <f>'Indicator Data'!A53</f>
        <v>Dominica</v>
      </c>
      <c r="B50" s="59" t="str">
        <f>'Indicator Data'!B53</f>
        <v>DMA</v>
      </c>
      <c r="C50" s="73">
        <f>ROUND(IF('Indicator Data'!AL53="No data",IF((0.1022*LN('Indicator Data'!CI53)-0.1711)&gt;C$195,0,IF((0.1022*LN('Indicator Data'!CI53)-0.1711)&lt;C$194,10,(C$195-(0.1022*LN('Indicator Data'!CI53)-0.1711))/(C$195-C$194)*10)),IF('Indicator Data'!AL53&gt;C$195,0,IF('Indicator Data'!AL53&lt;C$194,10,(C$195-'Indicator Data'!AL53)/(C$195-C$194)*10))),1)</f>
        <v>3.5</v>
      </c>
      <c r="D50" s="73" t="str">
        <f>IF('Indicator Data'!AM53="No data","x",ROUND((IF(LOG('Indicator Data'!AM53*1000)&gt;D$195,10,IF(LOG('Indicator Data'!AM53*1000)&lt;D$194,0,10-(D$195-LOG('Indicator Data'!AM53*1000))/(D$195-D$194)*10))),1))</f>
        <v>x</v>
      </c>
      <c r="E50" s="74">
        <f t="shared" si="4"/>
        <v>3.5</v>
      </c>
      <c r="F50" s="73" t="str">
        <f>IF('Indicator Data'!AZ53="No data","x",ROUND(IF('Indicator Data'!AZ53&gt;F$195,10,IF('Indicator Data'!AZ53&lt;F$194,0,10-(F$195-'Indicator Data'!AZ53)/(F$195-F$194)*10)),1))</f>
        <v>x</v>
      </c>
      <c r="G50" s="73" t="str">
        <f>IF('Indicator Data'!BA53="No data","x",ROUND(IF('Indicator Data'!BA53&gt;G$195,10,IF('Indicator Data'!BA53&lt;G$194,0,10-(G$195-'Indicator Data'!BA53)/(G$195-G$194)*10)),1))</f>
        <v>x</v>
      </c>
      <c r="H50" s="74" t="str">
        <f t="shared" si="5"/>
        <v>x</v>
      </c>
      <c r="I50" s="75">
        <f>SUM(IF('Indicator Data'!AN53=0,0,'Indicator Data'!AN53),SUM('Indicator Data'!AO53:AP53))</f>
        <v>10.578010000000001</v>
      </c>
      <c r="J50" s="75">
        <f>I50/'Indicator Data'!CJ53*1000000</f>
        <v>147.30963123885917</v>
      </c>
      <c r="K50" s="73">
        <f t="shared" si="6"/>
        <v>2.9</v>
      </c>
      <c r="L50" s="73">
        <f>IF('Indicator Data'!AQ53="No data","x",ROUND(IF('Indicator Data'!AQ53&gt;L$195,10,IF('Indicator Data'!AQ53&lt;L$194,0,10-(L$195-'Indicator Data'!AQ53)/(L$195-L$194)*10)),1))</f>
        <v>3.5</v>
      </c>
      <c r="M50" s="73">
        <f>IF('Indicator Data'!AR53="No data","x",IF('Indicator Data'!AR53=0,0,ROUND(IF('Indicator Data'!AR53&gt;M$195,10,IF('Indicator Data'!AR53&lt;M$194,0,10-(M$195-'Indicator Data'!AR53)/(M$195-M$194)*10)),1)))</f>
        <v>3</v>
      </c>
      <c r="N50" s="74">
        <f t="shared" si="7"/>
        <v>3.1</v>
      </c>
      <c r="O50" s="76">
        <f t="shared" si="8"/>
        <v>3.4</v>
      </c>
      <c r="P50" s="87">
        <f>IF(AND('Indicator Data'!BE53="No data",'Indicator Data'!BF53="No data"),0,SUM('Indicator Data'!BE53:BG53)/1000)</f>
        <v>0</v>
      </c>
      <c r="Q50" s="73">
        <f t="shared" si="9"/>
        <v>0</v>
      </c>
      <c r="R50" s="77">
        <f>P50*1000/'Indicator Data'!CJ53</f>
        <v>0</v>
      </c>
      <c r="S50" s="73">
        <f t="shared" si="10"/>
        <v>0</v>
      </c>
      <c r="T50" s="78">
        <f t="shared" si="11"/>
        <v>0</v>
      </c>
      <c r="U50" s="73" t="str">
        <f>IF('Indicator Data'!AV53="No data","x",ROUND(IF('Indicator Data'!AV53&gt;U$195,10,IF('Indicator Data'!AV53&lt;U$194,0,10-(U$195-'Indicator Data'!AV53)/(U$195-U$194)*10)),1))</f>
        <v>x</v>
      </c>
      <c r="V50" s="73" t="str">
        <f>IF('Indicator Data'!AW53="No data","x",IF('Indicator Data'!AW53=0,0,ROUND(IF('Indicator Data'!AW53&gt;V$195,10,IF('Indicator Data'!AW53&lt;V$194,0,10-(V$195-'Indicator Data'!AW53)/(V$195-V$194)*10)),1)))</f>
        <v>x</v>
      </c>
      <c r="W50" s="73" t="str">
        <f t="shared" si="12"/>
        <v>x</v>
      </c>
      <c r="X50" s="73">
        <f>IF('Indicator Data'!AU53="No data","x",ROUND(IF('Indicator Data'!AU53&gt;X$195,10,IF('Indicator Data'!AU53&lt;X$194,0,10-(X$195-'Indicator Data'!AU53)/(X$195-X$194)*10)),1))</f>
        <v>0</v>
      </c>
      <c r="Y50" s="199" t="str">
        <f>IF('Indicator Data'!AX53="No data","x",ROUND(IF('Indicator Data'!AX53&gt;Y$195,10,IF('Indicator Data'!AX53&lt;Y$194,0,10-(Y$195-'Indicator Data'!AX53)/(Y$195-Y$194)*10)),1))</f>
        <v>x</v>
      </c>
      <c r="Z50" s="77">
        <f>IF('Indicator Data'!AY53="No data","x",IF(('Indicator Data'!AY53/'Indicator Data'!CJ53)&gt;1,1,IF('Indicator Data'!AY53&gt;'Indicator Data'!AY53,1,'Indicator Data'!AY53/'Indicator Data'!CJ53)))</f>
        <v>9.6368092691622109E-2</v>
      </c>
      <c r="AA50" s="199">
        <f t="shared" si="13"/>
        <v>1.1000000000000001</v>
      </c>
      <c r="AB50" s="74">
        <f t="shared" si="21"/>
        <v>0.6</v>
      </c>
      <c r="AC50" s="73">
        <f>IF('Indicator Data'!AS53="No data","x",ROUND(IF('Indicator Data'!AS53&gt;AC$195,10,IF('Indicator Data'!AS53&lt;AC$194,0,10-(AC$195-'Indicator Data'!AS53)/(AC$195-AC$194)*10)),1))</f>
        <v>2.7</v>
      </c>
      <c r="AD50" s="73" t="str">
        <f>IF('Indicator Data'!AT53="No data","x",ROUND(IF('Indicator Data'!AT53&gt;AD$195,10,IF('Indicator Data'!AT53&lt;AD$194,0,10-(AD$195-'Indicator Data'!AT53)/(AD$195-AD$194)*10)),1))</f>
        <v>x</v>
      </c>
      <c r="AE50" s="74">
        <f t="shared" si="14"/>
        <v>2.7</v>
      </c>
      <c r="AF50" s="87">
        <f>('Indicator Data'!BD53+'Indicator Data'!BC53*0.5+'Indicator Data'!BB53*0.25)/1000</f>
        <v>17.84825</v>
      </c>
      <c r="AG50" s="79">
        <f>AF50*1000/'Indicator Data'!CJ53</f>
        <v>0.24855517491087345</v>
      </c>
      <c r="AH50" s="74">
        <f t="shared" si="15"/>
        <v>10</v>
      </c>
      <c r="AI50" s="73">
        <f>IF('Indicator Data'!BH53="No data","x",ROUND(IF('Indicator Data'!BH53&lt;$AI$194,10,IF('Indicator Data'!BH53&gt;$AI$195,0,($AI$195-'Indicator Data'!BH53)/($AI$195-$AI$194)*10)),1))</f>
        <v>4.0999999999999996</v>
      </c>
      <c r="AJ50" s="73">
        <f>IF('Indicator Data'!BI53="No data","x",ROUND(IF('Indicator Data'!BI53&gt;$AJ$195,10,IF('Indicator Data'!BI53&lt;$AJ$194,0,10-($AJ$195-'Indicator Data'!BI53)/($AJ$195-$AJ$194)*10)),1))</f>
        <v>0.4</v>
      </c>
      <c r="AK50" s="74">
        <f t="shared" si="22"/>
        <v>2.2999999999999998</v>
      </c>
      <c r="AL50" s="80">
        <f t="shared" si="23"/>
        <v>5.7</v>
      </c>
      <c r="AM50" s="81">
        <f t="shared" si="24"/>
        <v>3.4</v>
      </c>
      <c r="AN50" s="73" t="str">
        <f>IF('Indicator Data'!BJ53="No data","x",ROUND((IF(LOG('Indicator Data'!BJ53)&gt;AN$195,10,IF(LOG('Indicator Data'!BJ53)&lt;AN$194,0,10-(AN$195-LOG('Indicator Data'!BJ53))/(AN$195-AN$194)*10))),1))</f>
        <v>x</v>
      </c>
      <c r="AO50" s="73">
        <f>IF('Indicator Data'!BK53="No data","x",ROUND((IF(LOG('Indicator Data'!BK53)&gt;AO$195,10,IF(LOG('Indicator Data'!BK53)&lt;AO$194,0,10-(AO$195-LOG('Indicator Data'!BK53))/(AO$195-AO$194)*10))),1))</f>
        <v>2.1</v>
      </c>
      <c r="AP50" s="74">
        <f t="shared" si="16"/>
        <v>2.1</v>
      </c>
      <c r="AQ50" s="74">
        <f>IF('Indicator Data'!BL53=0,10,ROUND(IF(LOG('Indicator Data'!BL53)&gt;AQ$195,0,IF(LOG('Indicator Data'!BL53)&lt;AQ$194,10,(AQ$195-LOG('Indicator Data'!BL53))/(AQ$195-AQ$194)*10)),1))</f>
        <v>5.3</v>
      </c>
      <c r="AR50" s="74">
        <f>IF('Indicator Data'!BM53="No data","x",ROUND(IF('Indicator Data'!BM53&gt;AR$195,10,IF('Indicator Data'!BM53&lt;AR$194,0,10-(AR$195-'Indicator Data'!BM53)/(AR$195-AR$194)*10)),1))</f>
        <v>8</v>
      </c>
      <c r="AS50" s="76">
        <f t="shared" si="17"/>
        <v>5.0999999999999996</v>
      </c>
      <c r="AT50" s="73" t="str">
        <f>IF('Indicator Data'!BN53="No data","x",ROUND(IF('Indicator Data'!BN53^2&gt;AT$195,0,IF('Indicator Data'!BN53^2&lt;AT$194,10,(AT$195-'Indicator Data'!BN53^2)/(AT$195-AT$194)*10)),1))</f>
        <v>x</v>
      </c>
      <c r="AU50" s="73">
        <f>IF('Indicator Data'!BO53="No data","x",ROUND(IF('Indicator Data'!BO53&gt;AU$195,0,IF('Indicator Data'!BO53&lt;AU$194,10,(AU$195-'Indicator Data'!BO53)/(AU$195-AU$194)*10)),1))</f>
        <v>4.8</v>
      </c>
      <c r="AV50" s="73">
        <f>IF('Indicator Data'!BP53="No data","x",ROUND(IF('Indicator Data'!BP53&gt;AV$195,0,IF('Indicator Data'!BP53&lt;AV$194,10,(AV$195-'Indicator Data'!BP53)/(AV$195-AV$194)*10)),1))</f>
        <v>3.3</v>
      </c>
      <c r="AW50" s="74">
        <f t="shared" si="18"/>
        <v>4.0999999999999996</v>
      </c>
      <c r="AX50" s="74" t="str">
        <f>IF('Indicator Data'!BQ53="No data","x",ROUND(IF('Indicator Data'!BQ53&gt;AX$195,10,IF('Indicator Data'!BQ53&lt;AX$194,0,10-(AX$195-'Indicator Data'!BQ53)/(AX$195-AX$194)*10)),1))</f>
        <v>x</v>
      </c>
      <c r="AY50" s="76">
        <f t="shared" si="19"/>
        <v>4.0999999999999996</v>
      </c>
      <c r="AZ50" s="81">
        <f t="shared" si="20"/>
        <v>4.5999999999999996</v>
      </c>
    </row>
    <row r="51" spans="1:52" s="4" customFormat="1" x14ac:dyDescent="0.3">
      <c r="A51" s="121" t="str">
        <f>'Indicator Data'!A54</f>
        <v>Dominican Republic</v>
      </c>
      <c r="B51" s="59" t="str">
        <f>'Indicator Data'!B54</f>
        <v>DOM</v>
      </c>
      <c r="C51" s="73">
        <f>ROUND(IF('Indicator Data'!AL54="No data",IF((0.1022*LN('Indicator Data'!CI54)-0.1711)&gt;C$195,0,IF((0.1022*LN('Indicator Data'!CI54)-0.1711)&lt;C$194,10,(C$195-(0.1022*LN('Indicator Data'!CI54)-0.1711))/(C$195-C$194)*10)),IF('Indicator Data'!AL54&gt;C$195,0,IF('Indicator Data'!AL54&lt;C$194,10,(C$195-'Indicator Data'!AL54)/(C$195-C$194)*10))),1)</f>
        <v>3.1</v>
      </c>
      <c r="D51" s="73">
        <f>IF('Indicator Data'!AM54="No data","x",ROUND((IF(LOG('Indicator Data'!AM54*1000)&gt;D$195,10,IF(LOG('Indicator Data'!AM54*1000)&lt;D$194,0,10-(D$195-LOG('Indicator Data'!AM54*1000))/(D$195-D$194)*10))),1))</f>
        <v>4.4000000000000004</v>
      </c>
      <c r="E51" s="74">
        <f t="shared" si="4"/>
        <v>3.8</v>
      </c>
      <c r="F51" s="73">
        <f>IF('Indicator Data'!AZ54="No data","x",ROUND(IF('Indicator Data'!AZ54&gt;F$195,10,IF('Indicator Data'!AZ54&lt;F$194,0,10-(F$195-'Indicator Data'!AZ54)/(F$195-F$194)*10)),1))</f>
        <v>6</v>
      </c>
      <c r="G51" s="73">
        <f>IF('Indicator Data'!BA54="No data","x",ROUND(IF('Indicator Data'!BA54&gt;G$195,10,IF('Indicator Data'!BA54&lt;G$194,0,10-(G$195-'Indicator Data'!BA54)/(G$195-G$194)*10)),1))</f>
        <v>5.2</v>
      </c>
      <c r="H51" s="74">
        <f t="shared" si="5"/>
        <v>5.6</v>
      </c>
      <c r="I51" s="75">
        <f>SUM(IF('Indicator Data'!AN54=0,0,'Indicator Data'!AN54),SUM('Indicator Data'!AO54:AP54))</f>
        <v>145.13306</v>
      </c>
      <c r="J51" s="75">
        <f>I51/'Indicator Data'!CJ54*1000000</f>
        <v>13.514632752510323</v>
      </c>
      <c r="K51" s="73">
        <f t="shared" si="6"/>
        <v>0.3</v>
      </c>
      <c r="L51" s="73">
        <f>IF('Indicator Data'!AQ54="No data","x",ROUND(IF('Indicator Data'!AQ54&gt;L$195,10,IF('Indicator Data'!AQ54&lt;L$194,0,10-(L$195-'Indicator Data'!AQ54)/(L$195-L$194)*10)),1))</f>
        <v>0.1</v>
      </c>
      <c r="M51" s="73">
        <f>IF('Indicator Data'!AR54="No data","x",IF('Indicator Data'!AR54=0,0,ROUND(IF('Indicator Data'!AR54&gt;M$195,10,IF('Indicator Data'!AR54&lt;M$194,0,10-(M$195-'Indicator Data'!AR54)/(M$195-M$194)*10)),1)))</f>
        <v>2.7</v>
      </c>
      <c r="N51" s="74">
        <f t="shared" si="7"/>
        <v>1</v>
      </c>
      <c r="O51" s="76">
        <f t="shared" si="8"/>
        <v>3.6</v>
      </c>
      <c r="P51" s="87">
        <f>IF(AND('Indicator Data'!BE54="No data",'Indicator Data'!BF54="No data"),0,SUM('Indicator Data'!BE54:BG54)/1000)</f>
        <v>0.503</v>
      </c>
      <c r="Q51" s="73">
        <f t="shared" si="9"/>
        <v>0</v>
      </c>
      <c r="R51" s="77">
        <f>P51*1000/'Indicator Data'!CJ54</f>
        <v>4.6838813117512247E-5</v>
      </c>
      <c r="S51" s="73">
        <f t="shared" si="10"/>
        <v>0</v>
      </c>
      <c r="T51" s="78">
        <f t="shared" si="11"/>
        <v>0</v>
      </c>
      <c r="U51" s="73">
        <f>IF('Indicator Data'!AV54="No data","x",ROUND(IF('Indicator Data'!AV54&gt;U$195,10,IF('Indicator Data'!AV54&lt;U$194,0,10-(U$195-'Indicator Data'!AV54)/(U$195-U$194)*10)),1))</f>
        <v>2</v>
      </c>
      <c r="V51" s="73">
        <f>IF('Indicator Data'!AW54="No data","x",IF('Indicator Data'!AW54=0,0,ROUND(IF('Indicator Data'!AW54&gt;V$195,10,IF('Indicator Data'!AW54&lt;V$194,0,10-(V$195-'Indicator Data'!AW54)/(V$195-V$194)*10)),1)))</f>
        <v>1.3</v>
      </c>
      <c r="W51" s="73">
        <f t="shared" si="12"/>
        <v>1.65</v>
      </c>
      <c r="X51" s="73">
        <f>IF('Indicator Data'!AU54="No data","x",ROUND(IF('Indicator Data'!AU54&gt;X$195,10,IF('Indicator Data'!AU54&lt;X$194,0,10-(X$195-'Indicator Data'!AU54)/(X$195-X$194)*10)),1))</f>
        <v>0.8</v>
      </c>
      <c r="Y51" s="199">
        <f>IF('Indicator Data'!AX54="No data","x",ROUND(IF('Indicator Data'!AX54&gt;Y$195,10,IF('Indicator Data'!AX54&lt;Y$194,0,10-(Y$195-'Indicator Data'!AX54)/(Y$195-Y$194)*10)),1))</f>
        <v>0</v>
      </c>
      <c r="Z51" s="77">
        <f>IF('Indicator Data'!AY54="No data","x",IF(('Indicator Data'!AY54/'Indicator Data'!CJ54)&gt;1,1,IF('Indicator Data'!AY54&gt;'Indicator Data'!AY54,1,'Indicator Data'!AY54/'Indicator Data'!CJ54)))</f>
        <v>0.26125041752192507</v>
      </c>
      <c r="AA51" s="199">
        <f t="shared" si="13"/>
        <v>2.9</v>
      </c>
      <c r="AB51" s="74">
        <f t="shared" si="21"/>
        <v>1.3</v>
      </c>
      <c r="AC51" s="73">
        <f>IF('Indicator Data'!AS54="No data","x",ROUND(IF('Indicator Data'!AS54&gt;AC$195,10,IF('Indicator Data'!AS54&lt;AC$194,0,10-(AC$195-'Indicator Data'!AS54)/(AC$195-AC$194)*10)),1))</f>
        <v>2.2000000000000002</v>
      </c>
      <c r="AD51" s="73">
        <f>IF('Indicator Data'!AT54="No data","x",ROUND(IF('Indicator Data'!AT54&gt;AD$195,10,IF('Indicator Data'!AT54&lt;AD$194,0,10-(AD$195-'Indicator Data'!AT54)/(AD$195-AD$194)*10)),1))</f>
        <v>0.9</v>
      </c>
      <c r="AE51" s="74">
        <f t="shared" si="14"/>
        <v>1.6</v>
      </c>
      <c r="AF51" s="87">
        <f>('Indicator Data'!BD54+'Indicator Data'!BC54*0.5+'Indicator Data'!BB54*0.25)/1000</f>
        <v>35.248750000000001</v>
      </c>
      <c r="AG51" s="79">
        <f>AF51*1000/'Indicator Data'!CJ54</f>
        <v>3.2823252760952482E-3</v>
      </c>
      <c r="AH51" s="74">
        <f t="shared" si="15"/>
        <v>0.3</v>
      </c>
      <c r="AI51" s="73">
        <f>IF('Indicator Data'!BH54="No data","x",ROUND(IF('Indicator Data'!BH54&lt;$AI$194,10,IF('Indicator Data'!BH54&gt;$AI$195,0,($AI$195-'Indicator Data'!BH54)/($AI$195-$AI$194)*10)),1))</f>
        <v>4.7</v>
      </c>
      <c r="AJ51" s="73">
        <f>IF('Indicator Data'!BI54="No data","x",ROUND(IF('Indicator Data'!BI54&gt;$AJ$195,10,IF('Indicator Data'!BI54&lt;$AJ$194,0,10-($AJ$195-'Indicator Data'!BI54)/($AJ$195-$AJ$194)*10)),1))</f>
        <v>1.5</v>
      </c>
      <c r="AK51" s="74">
        <f t="shared" si="22"/>
        <v>3.1</v>
      </c>
      <c r="AL51" s="80">
        <f t="shared" si="23"/>
        <v>1.6</v>
      </c>
      <c r="AM51" s="81">
        <f t="shared" si="24"/>
        <v>0.8</v>
      </c>
      <c r="AN51" s="73" t="str">
        <f>IF('Indicator Data'!BJ54="No data","x",ROUND((IF(LOG('Indicator Data'!BJ54)&gt;AN$195,10,IF(LOG('Indicator Data'!BJ54)&lt;AN$194,0,10-(AN$195-LOG('Indicator Data'!BJ54))/(AN$195-AN$194)*10))),1))</f>
        <v>x</v>
      </c>
      <c r="AO51" s="73">
        <f>IF('Indicator Data'!BK54="No data","x",ROUND((IF(LOG('Indicator Data'!BK54)&gt;AO$195,10,IF(LOG('Indicator Data'!BK54)&lt;AO$194,0,10-(AO$195-LOG('Indicator Data'!BK54))/(AO$195-AO$194)*10))),1))</f>
        <v>7</v>
      </c>
      <c r="AP51" s="74">
        <f t="shared" si="16"/>
        <v>7</v>
      </c>
      <c r="AQ51" s="74">
        <f>IF('Indicator Data'!BL54=0,10,ROUND(IF(LOG('Indicator Data'!BL54)&gt;AQ$195,0,IF(LOG('Indicator Data'!BL54)&lt;AQ$194,10,(AQ$195-LOG('Indicator Data'!BL54))/(AQ$195-AQ$194)*10)),1))</f>
        <v>7</v>
      </c>
      <c r="AR51" s="74">
        <f>IF('Indicator Data'!BM54="No data","x",ROUND(IF('Indicator Data'!BM54&gt;AR$195,10,IF('Indicator Data'!BM54&lt;AR$194,0,10-(AR$195-'Indicator Data'!BM54)/(AR$195-AR$194)*10)),1))</f>
        <v>2</v>
      </c>
      <c r="AS51" s="76">
        <f t="shared" si="17"/>
        <v>5.3</v>
      </c>
      <c r="AT51" s="73">
        <f>IF('Indicator Data'!BN54="No data","x",ROUND(IF('Indicator Data'!BN54^2&gt;AT$195,0,IF('Indicator Data'!BN54^2&lt;AT$194,10,(AT$195-'Indicator Data'!BN54^2)/(AT$195-AT$194)*10)),1))</f>
        <v>1.3</v>
      </c>
      <c r="AU51" s="73">
        <f>IF('Indicator Data'!BO54="No data","x",ROUND(IF('Indicator Data'!BO54&gt;AU$195,0,IF('Indicator Data'!BO54&lt;AU$194,10,(AU$195-'Indicator Data'!BO54)/(AU$195-AU$194)*10)),1))</f>
        <v>5.9</v>
      </c>
      <c r="AV51" s="73">
        <f>IF('Indicator Data'!BP54="No data","x",ROUND(IF('Indicator Data'!BP54&gt;AV$195,0,IF('Indicator Data'!BP54&lt;AV$194,10,(AV$195-'Indicator Data'!BP54)/(AV$195-AV$194)*10)),1))</f>
        <v>3.6</v>
      </c>
      <c r="AW51" s="74">
        <f t="shared" si="18"/>
        <v>3.6</v>
      </c>
      <c r="AX51" s="74">
        <f>IF('Indicator Data'!BQ54="No data","x",ROUND(IF('Indicator Data'!BQ54&gt;AX$195,10,IF('Indicator Data'!BQ54&lt;AX$194,0,10-(AX$195-'Indicator Data'!BQ54)/(AX$195-AX$194)*10)),1))</f>
        <v>6.9</v>
      </c>
      <c r="AY51" s="76">
        <f t="shared" si="19"/>
        <v>5.3</v>
      </c>
      <c r="AZ51" s="81">
        <f t="shared" si="20"/>
        <v>5.3</v>
      </c>
    </row>
    <row r="52" spans="1:52" s="4" customFormat="1" x14ac:dyDescent="0.3">
      <c r="A52" s="121" t="str">
        <f>'Indicator Data'!A55</f>
        <v>Ecuador</v>
      </c>
      <c r="B52" s="59" t="str">
        <f>'Indicator Data'!B55</f>
        <v>ECU</v>
      </c>
      <c r="C52" s="73">
        <f>ROUND(IF('Indicator Data'!AL55="No data",IF((0.1022*LN('Indicator Data'!CI55)-0.1711)&gt;C$195,0,IF((0.1022*LN('Indicator Data'!CI55)-0.1711)&lt;C$194,10,(C$195-(0.1022*LN('Indicator Data'!CI55)-0.1711))/(C$195-C$194)*10)),IF('Indicator Data'!AL55&gt;C$195,0,IF('Indicator Data'!AL55&lt;C$194,10,(C$195-'Indicator Data'!AL55)/(C$195-C$194)*10))),1)</f>
        <v>2.8</v>
      </c>
      <c r="D52" s="73">
        <f>IF('Indicator Data'!AM55="No data","x",ROUND((IF(LOG('Indicator Data'!AM55*1000)&gt;D$195,10,IF(LOG('Indicator Data'!AM55*1000)&lt;D$194,0,10-(D$195-LOG('Indicator Data'!AM55*1000))/(D$195-D$194)*10))),1))</f>
        <v>4.5999999999999996</v>
      </c>
      <c r="E52" s="74">
        <f t="shared" si="4"/>
        <v>3.8</v>
      </c>
      <c r="F52" s="73">
        <f>IF('Indicator Data'!AZ55="No data","x",ROUND(IF('Indicator Data'!AZ55&gt;F$195,10,IF('Indicator Data'!AZ55&lt;F$194,0,10-(F$195-'Indicator Data'!AZ55)/(F$195-F$194)*10)),1))</f>
        <v>5.2</v>
      </c>
      <c r="G52" s="73">
        <f>IF('Indicator Data'!BA55="No data","x",ROUND(IF('Indicator Data'!BA55&gt;G$195,10,IF('Indicator Data'!BA55&lt;G$194,0,10-(G$195-'Indicator Data'!BA55)/(G$195-G$194)*10)),1))</f>
        <v>4.9000000000000004</v>
      </c>
      <c r="H52" s="74">
        <f t="shared" si="5"/>
        <v>5.0999999999999996</v>
      </c>
      <c r="I52" s="75">
        <f>SUM(IF('Indicator Data'!AN55=0,0,'Indicator Data'!AN55),SUM('Indicator Data'!AO55:AP55))</f>
        <v>1140.1200799999999</v>
      </c>
      <c r="J52" s="75">
        <f>I52/'Indicator Data'!CJ55*1000000</f>
        <v>65.623494236130014</v>
      </c>
      <c r="K52" s="73">
        <f t="shared" si="6"/>
        <v>1.3</v>
      </c>
      <c r="L52" s="73">
        <f>IF('Indicator Data'!AQ55="No data","x",ROUND(IF('Indicator Data'!AQ55&gt;L$195,10,IF('Indicator Data'!AQ55&lt;L$194,0,10-(L$195-'Indicator Data'!AQ55)/(L$195-L$194)*10)),1))</f>
        <v>0.3</v>
      </c>
      <c r="M52" s="73">
        <f>IF('Indicator Data'!AR55="No data","x",IF('Indicator Data'!AR55=0,0,ROUND(IF('Indicator Data'!AR55&gt;M$195,10,IF('Indicator Data'!AR55&lt;M$194,0,10-(M$195-'Indicator Data'!AR55)/(M$195-M$194)*10)),1)))</f>
        <v>0.9</v>
      </c>
      <c r="N52" s="74">
        <f t="shared" si="7"/>
        <v>0.8</v>
      </c>
      <c r="O52" s="76">
        <f t="shared" si="8"/>
        <v>3.4</v>
      </c>
      <c r="P52" s="87">
        <f>IF(AND('Indicator Data'!BE55="No data",'Indicator Data'!BF55="No data"),0,SUM('Indicator Data'!BE55:BG55)/1000)</f>
        <v>118.614</v>
      </c>
      <c r="Q52" s="73">
        <f t="shared" si="9"/>
        <v>6.9</v>
      </c>
      <c r="R52" s="77">
        <f>P52*1000/'Indicator Data'!CJ55</f>
        <v>6.8272327466807935E-3</v>
      </c>
      <c r="S52" s="73">
        <f t="shared" si="10"/>
        <v>5.0999999999999996</v>
      </c>
      <c r="T52" s="78">
        <f t="shared" si="11"/>
        <v>6</v>
      </c>
      <c r="U52" s="73">
        <f>IF('Indicator Data'!AV55="No data","x",ROUND(IF('Indicator Data'!AV55&gt;U$195,10,IF('Indicator Data'!AV55&lt;U$194,0,10-(U$195-'Indicator Data'!AV55)/(U$195-U$194)*10)),1))</f>
        <v>0.6</v>
      </c>
      <c r="V52" s="73">
        <f>IF('Indicator Data'!AW55="No data","x",IF('Indicator Data'!AW55=0,0,ROUND(IF('Indicator Data'!AW55&gt;V$195,10,IF('Indicator Data'!AW55&lt;V$194,0,10-(V$195-'Indicator Data'!AW55)/(V$195-V$194)*10)),1)))</f>
        <v>0.7</v>
      </c>
      <c r="W52" s="73">
        <f t="shared" si="12"/>
        <v>0.64999999999999991</v>
      </c>
      <c r="X52" s="73">
        <f>IF('Indicator Data'!AU55="No data","x",ROUND(IF('Indicator Data'!AU55&gt;X$195,10,IF('Indicator Data'!AU55&lt;X$194,0,10-(X$195-'Indicator Data'!AU55)/(X$195-X$194)*10)),1))</f>
        <v>0.8</v>
      </c>
      <c r="Y52" s="199">
        <f>IF('Indicator Data'!AX55="No data","x",ROUND(IF('Indicator Data'!AX55&gt;Y$195,10,IF('Indicator Data'!AX55&lt;Y$194,0,10-(Y$195-'Indicator Data'!AX55)/(Y$195-Y$194)*10)),1))</f>
        <v>0.1</v>
      </c>
      <c r="Z52" s="77">
        <f>IF('Indicator Data'!AY55="No data","x",IF(('Indicator Data'!AY55/'Indicator Data'!CJ55)&gt;1,1,IF('Indicator Data'!AY55&gt;'Indicator Data'!AY55,1,'Indicator Data'!AY55/'Indicator Data'!CJ55)))</f>
        <v>0.10640557713324258</v>
      </c>
      <c r="AA52" s="199">
        <f t="shared" si="13"/>
        <v>1.2</v>
      </c>
      <c r="AB52" s="74">
        <f t="shared" si="21"/>
        <v>0.7</v>
      </c>
      <c r="AC52" s="73">
        <f>IF('Indicator Data'!AS55="No data","x",ROUND(IF('Indicator Data'!AS55&gt;AC$195,10,IF('Indicator Data'!AS55&lt;AC$194,0,10-(AC$195-'Indicator Data'!AS55)/(AC$195-AC$194)*10)),1))</f>
        <v>1.1000000000000001</v>
      </c>
      <c r="AD52" s="73">
        <f>IF('Indicator Data'!AT55="No data","x",ROUND(IF('Indicator Data'!AT55&gt;AD$195,10,IF('Indicator Data'!AT55&lt;AD$194,0,10-(AD$195-'Indicator Data'!AT55)/(AD$195-AD$194)*10)),1))</f>
        <v>1.1000000000000001</v>
      </c>
      <c r="AE52" s="74">
        <f t="shared" si="14"/>
        <v>1.1000000000000001</v>
      </c>
      <c r="AF52" s="87">
        <f>('Indicator Data'!BD55+'Indicator Data'!BC55*0.5+'Indicator Data'!BB55*0.25)/1000</f>
        <v>3.2639999999999998</v>
      </c>
      <c r="AG52" s="79">
        <f>AF52*1000/'Indicator Data'!CJ55</f>
        <v>1.8787063656200878E-4</v>
      </c>
      <c r="AH52" s="74">
        <f t="shared" si="15"/>
        <v>0</v>
      </c>
      <c r="AI52" s="73">
        <f>IF('Indicator Data'!BH55="No data","x",ROUND(IF('Indicator Data'!BH55&lt;$AI$194,10,IF('Indicator Data'!BH55&gt;$AI$195,0,($AI$195-'Indicator Data'!BH55)/($AI$195-$AI$194)*10)),1))</f>
        <v>4.8</v>
      </c>
      <c r="AJ52" s="73">
        <f>IF('Indicator Data'!BI55="No data","x",ROUND(IF('Indicator Data'!BI55&gt;$AJ$195,10,IF('Indicator Data'!BI55&lt;$AJ$194,0,10-($AJ$195-'Indicator Data'!BI55)/($AJ$195-$AJ$194)*10)),1))</f>
        <v>1</v>
      </c>
      <c r="AK52" s="74">
        <f t="shared" si="22"/>
        <v>2.9</v>
      </c>
      <c r="AL52" s="80">
        <f t="shared" si="23"/>
        <v>1.2</v>
      </c>
      <c r="AM52" s="81">
        <f t="shared" si="24"/>
        <v>4</v>
      </c>
      <c r="AN52" s="73">
        <f>IF('Indicator Data'!BJ55="No data","x",ROUND((IF(LOG('Indicator Data'!BJ55)&gt;AN$195,10,IF(LOG('Indicator Data'!BJ55)&lt;AN$194,0,10-(AN$195-LOG('Indicator Data'!BJ55))/(AN$195-AN$194)*10))),1))</f>
        <v>6.8</v>
      </c>
      <c r="AO52" s="73">
        <f>IF('Indicator Data'!BK55="No data","x",ROUND((IF(LOG('Indicator Data'!BK55)&gt;AO$195,10,IF(LOG('Indicator Data'!BK55)&lt;AO$194,0,10-(AO$195-LOG('Indicator Data'!BK55))/(AO$195-AO$194)*10))),1))</f>
        <v>5.5</v>
      </c>
      <c r="AP52" s="74">
        <f t="shared" si="16"/>
        <v>6.2</v>
      </c>
      <c r="AQ52" s="74">
        <f>IF('Indicator Data'!BL55=0,10,ROUND(IF(LOG('Indicator Data'!BL55)&gt;AQ$195,0,IF(LOG('Indicator Data'!BL55)&lt;AQ$194,10,(AQ$195-LOG('Indicator Data'!BL55))/(AQ$195-AQ$194)*10)),1))</f>
        <v>1.1000000000000001</v>
      </c>
      <c r="AR52" s="74">
        <f>IF('Indicator Data'!BM55="No data","x",ROUND(IF('Indicator Data'!BM55&gt;AR$195,10,IF('Indicator Data'!BM55&lt;AR$194,0,10-(AR$195-'Indicator Data'!BM55)/(AR$195-AR$194)*10)),1))</f>
        <v>8</v>
      </c>
      <c r="AS52" s="76">
        <f t="shared" si="17"/>
        <v>5.0999999999999996</v>
      </c>
      <c r="AT52" s="73">
        <f>IF('Indicator Data'!BN55="No data","x",ROUND(IF('Indicator Data'!BN55^2&gt;AT$195,0,IF('Indicator Data'!BN55^2&lt;AT$194,10,(AT$195-'Indicator Data'!BN55^2)/(AT$195-AT$194)*10)),1))</f>
        <v>1.5</v>
      </c>
      <c r="AU52" s="73">
        <f>IF('Indicator Data'!BO55="No data","x",ROUND(IF('Indicator Data'!BO55&gt;AU$195,0,IF('Indicator Data'!BO55&lt;AU$194,10,(AU$195-'Indicator Data'!BO55)/(AU$195-AU$194)*10)),1))</f>
        <v>5.5</v>
      </c>
      <c r="AV52" s="73">
        <f>IF('Indicator Data'!BP55="No data","x",ROUND(IF('Indicator Data'!BP55&gt;AV$195,0,IF('Indicator Data'!BP55&lt;AV$194,10,(AV$195-'Indicator Data'!BP55)/(AV$195-AV$194)*10)),1))</f>
        <v>4.3</v>
      </c>
      <c r="AW52" s="74">
        <f t="shared" si="18"/>
        <v>3.8</v>
      </c>
      <c r="AX52" s="74">
        <f>IF('Indicator Data'!BQ55="No data","x",ROUND(IF('Indicator Data'!BQ55&gt;AX$195,10,IF('Indicator Data'!BQ55&lt;AX$194,0,10-(AX$195-'Indicator Data'!BQ55)/(AX$195-AX$194)*10)),1))</f>
        <v>5.9</v>
      </c>
      <c r="AY52" s="76">
        <f t="shared" si="19"/>
        <v>4.9000000000000004</v>
      </c>
      <c r="AZ52" s="81">
        <f t="shared" si="20"/>
        <v>5</v>
      </c>
    </row>
    <row r="53" spans="1:52" s="4" customFormat="1" x14ac:dyDescent="0.3">
      <c r="A53" s="121" t="str">
        <f>'Indicator Data'!A56</f>
        <v>Egypt</v>
      </c>
      <c r="B53" s="59" t="str">
        <f>'Indicator Data'!B56</f>
        <v>EGY</v>
      </c>
      <c r="C53" s="73">
        <f>ROUND(IF('Indicator Data'!AL56="No data",IF((0.1022*LN('Indicator Data'!CI56)-0.1711)&gt;C$195,0,IF((0.1022*LN('Indicator Data'!CI56)-0.1711)&lt;C$194,10,(C$195-(0.1022*LN('Indicator Data'!CI56)-0.1711))/(C$195-C$194)*10)),IF('Indicator Data'!AL56&gt;C$195,0,IF('Indicator Data'!AL56&lt;C$194,10,(C$195-'Indicator Data'!AL56)/(C$195-C$194)*10))),1)</f>
        <v>4</v>
      </c>
      <c r="D53" s="73">
        <f>IF('Indicator Data'!AM56="No data","x",ROUND((IF(LOG('Indicator Data'!AM56*1000)&gt;D$195,10,IF(LOG('Indicator Data'!AM56*1000)&lt;D$194,0,10-(D$195-LOG('Indicator Data'!AM56*1000))/(D$195-D$194)*10))),1))</f>
        <v>4.8</v>
      </c>
      <c r="E53" s="74">
        <f t="shared" si="4"/>
        <v>4.4000000000000004</v>
      </c>
      <c r="F53" s="73">
        <f>IF('Indicator Data'!AZ56="No data","x",ROUND(IF('Indicator Data'!AZ56&gt;F$195,10,IF('Indicator Data'!AZ56&lt;F$194,0,10-(F$195-'Indicator Data'!AZ56)/(F$195-F$194)*10)),1))</f>
        <v>6</v>
      </c>
      <c r="G53" s="73">
        <f>IF('Indicator Data'!BA56="No data","x",ROUND(IF('Indicator Data'!BA56&gt;G$195,10,IF('Indicator Data'!BA56&lt;G$194,0,10-(G$195-'Indicator Data'!BA56)/(G$195-G$194)*10)),1))</f>
        <v>1.7</v>
      </c>
      <c r="H53" s="74">
        <f t="shared" si="5"/>
        <v>3.9</v>
      </c>
      <c r="I53" s="75">
        <f>SUM(IF('Indicator Data'!AN56=0,0,'Indicator Data'!AN56),SUM('Indicator Data'!AO56:AP56))</f>
        <v>2115.1501699999999</v>
      </c>
      <c r="J53" s="75">
        <f>I53/'Indicator Data'!CJ56*1000000</f>
        <v>21.06973511475606</v>
      </c>
      <c r="K53" s="73">
        <f t="shared" si="6"/>
        <v>0.4</v>
      </c>
      <c r="L53" s="73">
        <f>IF('Indicator Data'!AQ56="No data","x",ROUND(IF('Indicator Data'!AQ56&gt;L$195,10,IF('Indicator Data'!AQ56&lt;L$194,0,10-(L$195-'Indicator Data'!AQ56)/(L$195-L$194)*10)),1))</f>
        <v>0.6</v>
      </c>
      <c r="M53" s="73">
        <f>IF('Indicator Data'!AR56="No data","x",IF('Indicator Data'!AR56=0,0,ROUND(IF('Indicator Data'!AR56&gt;M$195,10,IF('Indicator Data'!AR56&lt;M$194,0,10-(M$195-'Indicator Data'!AR56)/(M$195-M$194)*10)),1)))</f>
        <v>3.4</v>
      </c>
      <c r="N53" s="74">
        <f t="shared" si="7"/>
        <v>1.5</v>
      </c>
      <c r="O53" s="76">
        <f t="shared" si="8"/>
        <v>3.6</v>
      </c>
      <c r="P53" s="87">
        <f>IF(AND('Indicator Data'!BE56="No data",'Indicator Data'!BF56="No data"),0,SUM('Indicator Data'!BE56:BG56)/1000)</f>
        <v>408.70400000000001</v>
      </c>
      <c r="Q53" s="73">
        <f t="shared" si="9"/>
        <v>8.6999999999999993</v>
      </c>
      <c r="R53" s="77">
        <f>P53*1000/'Indicator Data'!CJ56</f>
        <v>4.0712404927453734E-3</v>
      </c>
      <c r="S53" s="73">
        <f t="shared" si="10"/>
        <v>4.5</v>
      </c>
      <c r="T53" s="78">
        <f t="shared" si="11"/>
        <v>6.6</v>
      </c>
      <c r="U53" s="73">
        <f>IF('Indicator Data'!AV56="No data","x",ROUND(IF('Indicator Data'!AV56&gt;U$195,10,IF('Indicator Data'!AV56&lt;U$194,0,10-(U$195-'Indicator Data'!AV56)/(U$195-U$194)*10)),1))</f>
        <v>0.2</v>
      </c>
      <c r="V53" s="73">
        <f>IF('Indicator Data'!AW56="No data","x",IF('Indicator Data'!AW56=0,0,ROUND(IF('Indicator Data'!AW56&gt;V$195,10,IF('Indicator Data'!AW56&lt;V$194,0,10-(V$195-'Indicator Data'!AW56)/(V$195-V$194)*10)),1)))</f>
        <v>0.1</v>
      </c>
      <c r="W53" s="73">
        <f t="shared" si="12"/>
        <v>0.15000000000000002</v>
      </c>
      <c r="X53" s="73">
        <f>IF('Indicator Data'!AU56="No data","x",ROUND(IF('Indicator Data'!AU56&gt;X$195,10,IF('Indicator Data'!AU56&lt;X$194,0,10-(X$195-'Indicator Data'!AU56)/(X$195-X$194)*10)),1))</f>
        <v>0.2</v>
      </c>
      <c r="Y53" s="199">
        <f>IF('Indicator Data'!AX56="No data","x",ROUND(IF('Indicator Data'!AX56&gt;Y$195,10,IF('Indicator Data'!AX56&lt;Y$194,0,10-(Y$195-'Indicator Data'!AX56)/(Y$195-Y$194)*10)),1))</f>
        <v>0</v>
      </c>
      <c r="Z53" s="77">
        <f>IF('Indicator Data'!AY56="No data","x",IF(('Indicator Data'!AY56/'Indicator Data'!CJ56)&gt;1,1,IF('Indicator Data'!AY56&gt;'Indicator Data'!AY56,1,'Indicator Data'!AY56/'Indicator Data'!CJ56)))</f>
        <v>5.0021737641430641E-2</v>
      </c>
      <c r="AA53" s="199">
        <f t="shared" si="13"/>
        <v>0.6</v>
      </c>
      <c r="AB53" s="74">
        <f t="shared" si="21"/>
        <v>0.2</v>
      </c>
      <c r="AC53" s="73">
        <f>IF('Indicator Data'!AS56="No data","x",ROUND(IF('Indicator Data'!AS56&gt;AC$195,10,IF('Indicator Data'!AS56&lt;AC$194,0,10-(AC$195-'Indicator Data'!AS56)/(AC$195-AC$194)*10)),1))</f>
        <v>1.6</v>
      </c>
      <c r="AD53" s="73">
        <f>IF('Indicator Data'!AT56="No data","x",ROUND(IF('Indicator Data'!AT56&gt;AD$195,10,IF('Indicator Data'!AT56&lt;AD$194,0,10-(AD$195-'Indicator Data'!AT56)/(AD$195-AD$194)*10)),1))</f>
        <v>1.6</v>
      </c>
      <c r="AE53" s="74">
        <f t="shared" si="14"/>
        <v>1.6</v>
      </c>
      <c r="AF53" s="87">
        <f>('Indicator Data'!BD56+'Indicator Data'!BC56*0.5+'Indicator Data'!BB56*0.25)/1000</f>
        <v>0</v>
      </c>
      <c r="AG53" s="79">
        <f>AF53*1000/'Indicator Data'!CJ56</f>
        <v>0</v>
      </c>
      <c r="AH53" s="74">
        <f t="shared" si="15"/>
        <v>0</v>
      </c>
      <c r="AI53" s="73">
        <f>IF('Indicator Data'!BH56="No data","x",ROUND(IF('Indicator Data'!BH56&lt;$AI$194,10,IF('Indicator Data'!BH56&gt;$AI$195,0,($AI$195-'Indicator Data'!BH56)/($AI$195-$AI$194)*10)),1))</f>
        <v>0</v>
      </c>
      <c r="AJ53" s="73">
        <f>IF('Indicator Data'!BI56="No data","x",ROUND(IF('Indicator Data'!BI56&gt;$AJ$195,10,IF('Indicator Data'!BI56&lt;$AJ$194,0,10-($AJ$195-'Indicator Data'!BI56)/($AJ$195-$AJ$194)*10)),1))</f>
        <v>0</v>
      </c>
      <c r="AK53" s="74">
        <f t="shared" si="22"/>
        <v>0</v>
      </c>
      <c r="AL53" s="80">
        <f t="shared" si="23"/>
        <v>0.5</v>
      </c>
      <c r="AM53" s="81">
        <f t="shared" si="24"/>
        <v>4.2</v>
      </c>
      <c r="AN53" s="73">
        <f>IF('Indicator Data'!BJ56="No data","x",ROUND((IF(LOG('Indicator Data'!BJ56)&gt;AN$195,10,IF(LOG('Indicator Data'!BJ56)&lt;AN$194,0,10-(AN$195-LOG('Indicator Data'!BJ56))/(AN$195-AN$194)*10))),1))</f>
        <v>7.7</v>
      </c>
      <c r="AO53" s="73">
        <f>IF('Indicator Data'!BK56="No data","x",ROUND((IF(LOG('Indicator Data'!BK56)&gt;AO$195,10,IF(LOG('Indicator Data'!BK56)&lt;AO$194,0,10-(AO$195-LOG('Indicator Data'!BK56))/(AO$195-AO$194)*10))),1))</f>
        <v>7.3</v>
      </c>
      <c r="AP53" s="74">
        <f t="shared" si="16"/>
        <v>7.5</v>
      </c>
      <c r="AQ53" s="74">
        <f>IF('Indicator Data'!BL56=0,10,ROUND(IF(LOG('Indicator Data'!BL56)&gt;AQ$195,0,IF(LOG('Indicator Data'!BL56)&lt;AQ$194,10,(AQ$195-LOG('Indicator Data'!BL56))/(AQ$195-AQ$194)*10)),1))</f>
        <v>7</v>
      </c>
      <c r="AR53" s="74">
        <f>IF('Indicator Data'!BM56="No data","x",ROUND(IF('Indicator Data'!BM56&gt;AR$195,10,IF('Indicator Data'!BM56&lt;AR$194,0,10-(AR$195-'Indicator Data'!BM56)/(AR$195-AR$194)*10)),1))</f>
        <v>8</v>
      </c>
      <c r="AS53" s="76">
        <f t="shared" si="17"/>
        <v>7.5</v>
      </c>
      <c r="AT53" s="73">
        <f>IF('Indicator Data'!BN56="No data","x",ROUND(IF('Indicator Data'!BN56^2&gt;AT$195,0,IF('Indicator Data'!BN56^2&lt;AT$194,10,(AT$195-'Indicator Data'!BN56^2)/(AT$195-AT$194)*10)),1))</f>
        <v>5.4</v>
      </c>
      <c r="AU53" s="73">
        <f>IF('Indicator Data'!BO56="No data","x",ROUND(IF('Indicator Data'!BO56&gt;AU$195,0,IF('Indicator Data'!BO56&lt;AU$194,10,(AU$195-'Indicator Data'!BO56)/(AU$195-AU$194)*10)),1))</f>
        <v>5.4</v>
      </c>
      <c r="AV53" s="73">
        <f>IF('Indicator Data'!BP56="No data","x",ROUND(IF('Indicator Data'!BP56&gt;AV$195,0,IF('Indicator Data'!BP56&lt;AV$194,10,(AV$195-'Indicator Data'!BP56)/(AV$195-AV$194)*10)),1))</f>
        <v>5.5</v>
      </c>
      <c r="AW53" s="74">
        <f t="shared" si="18"/>
        <v>5.4</v>
      </c>
      <c r="AX53" s="74">
        <f>IF('Indicator Data'!BQ56="No data","x",ROUND(IF('Indicator Data'!BQ56&gt;AX$195,10,IF('Indicator Data'!BQ56&lt;AX$194,0,10-(AX$195-'Indicator Data'!BQ56)/(AX$195-AX$194)*10)),1))</f>
        <v>7.8</v>
      </c>
      <c r="AY53" s="76">
        <f t="shared" si="19"/>
        <v>6.6</v>
      </c>
      <c r="AZ53" s="81">
        <f t="shared" si="20"/>
        <v>7.1</v>
      </c>
    </row>
    <row r="54" spans="1:52" s="4" customFormat="1" x14ac:dyDescent="0.3">
      <c r="A54" s="121" t="str">
        <f>'Indicator Data'!A57</f>
        <v>El Salvador</v>
      </c>
      <c r="B54" s="59" t="str">
        <f>'Indicator Data'!B57</f>
        <v>SLV</v>
      </c>
      <c r="C54" s="73">
        <f>ROUND(IF('Indicator Data'!AL57="No data",IF((0.1022*LN('Indicator Data'!CI57)-0.1711)&gt;C$195,0,IF((0.1022*LN('Indicator Data'!CI57)-0.1711)&lt;C$194,10,(C$195-(0.1022*LN('Indicator Data'!CI57)-0.1711))/(C$195-C$194)*10)),IF('Indicator Data'!AL57&gt;C$195,0,IF('Indicator Data'!AL57&lt;C$194,10,(C$195-'Indicator Data'!AL57)/(C$195-C$194)*10))),1)</f>
        <v>4.7</v>
      </c>
      <c r="D54" s="73">
        <f>IF('Indicator Data'!AM57="No data","x",ROUND((IF(LOG('Indicator Data'!AM57*1000)&gt;D$195,10,IF(LOG('Indicator Data'!AM57*1000)&lt;D$194,0,10-(D$195-LOG('Indicator Data'!AM57*1000))/(D$195-D$194)*10))),1))</f>
        <v>5.6</v>
      </c>
      <c r="E54" s="74">
        <f t="shared" si="4"/>
        <v>5.2</v>
      </c>
      <c r="F54" s="73">
        <f>IF('Indicator Data'!AZ57="No data","x",ROUND(IF('Indicator Data'!AZ57&gt;F$195,10,IF('Indicator Data'!AZ57&lt;F$194,0,10-(F$195-'Indicator Data'!AZ57)/(F$195-F$194)*10)),1))</f>
        <v>5.3</v>
      </c>
      <c r="G54" s="73">
        <f>IF('Indicator Data'!BA57="No data","x",ROUND(IF('Indicator Data'!BA57&gt;G$195,10,IF('Indicator Data'!BA57&lt;G$194,0,10-(G$195-'Indicator Data'!BA57)/(G$195-G$194)*10)),1))</f>
        <v>3.3</v>
      </c>
      <c r="H54" s="74">
        <f t="shared" si="5"/>
        <v>4.3</v>
      </c>
      <c r="I54" s="75">
        <f>SUM(IF('Indicator Data'!AN57=0,0,'Indicator Data'!AN57),SUM('Indicator Data'!AO57:AP57))</f>
        <v>396.54883000000001</v>
      </c>
      <c r="J54" s="75">
        <f>I54/'Indicator Data'!CJ57*1000000</f>
        <v>61.44661930255441</v>
      </c>
      <c r="K54" s="73">
        <f t="shared" si="6"/>
        <v>1.2</v>
      </c>
      <c r="L54" s="73">
        <f>IF('Indicator Data'!AQ57="No data","x",ROUND(IF('Indicator Data'!AQ57&gt;L$195,10,IF('Indicator Data'!AQ57&lt;L$194,0,10-(L$195-'Indicator Data'!AQ57)/(L$195-L$194)*10)),1))</f>
        <v>0.7</v>
      </c>
      <c r="M54" s="73">
        <f>IF('Indicator Data'!AR57="No data","x",IF('Indicator Data'!AR57=0,0,ROUND(IF('Indicator Data'!AR57&gt;M$195,10,IF('Indicator Data'!AR57&lt;M$194,0,10-(M$195-'Indicator Data'!AR57)/(M$195-M$194)*10)),1)))</f>
        <v>6.9</v>
      </c>
      <c r="N54" s="74">
        <f t="shared" si="7"/>
        <v>2.9</v>
      </c>
      <c r="O54" s="76">
        <f t="shared" si="8"/>
        <v>4.4000000000000004</v>
      </c>
      <c r="P54" s="87">
        <f>IF(AND('Indicator Data'!BE57="No data",'Indicator Data'!BF57="No data"),0,SUM('Indicator Data'!BE57:BG57)/1000)</f>
        <v>6.6000000000000003E-2</v>
      </c>
      <c r="Q54" s="73">
        <f t="shared" si="9"/>
        <v>0</v>
      </c>
      <c r="R54" s="77">
        <f>P54*1000/'Indicator Data'!CJ57</f>
        <v>1.0226929364458321E-5</v>
      </c>
      <c r="S54" s="73">
        <f t="shared" si="10"/>
        <v>0</v>
      </c>
      <c r="T54" s="78">
        <f t="shared" si="11"/>
        <v>0</v>
      </c>
      <c r="U54" s="73">
        <f>IF('Indicator Data'!AV57="No data","x",ROUND(IF('Indicator Data'!AV57&gt;U$195,10,IF('Indicator Data'!AV57&lt;U$194,0,10-(U$195-'Indicator Data'!AV57)/(U$195-U$194)*10)),1))</f>
        <v>1.2</v>
      </c>
      <c r="V54" s="73">
        <f>IF('Indicator Data'!AW57="No data","x",IF('Indicator Data'!AW57=0,0,ROUND(IF('Indicator Data'!AW57&gt;V$195,10,IF('Indicator Data'!AW57&lt;V$194,0,10-(V$195-'Indicator Data'!AW57)/(V$195-V$194)*10)),1)))</f>
        <v>1.1000000000000001</v>
      </c>
      <c r="W54" s="73">
        <f t="shared" si="12"/>
        <v>1.1499999999999999</v>
      </c>
      <c r="X54" s="73">
        <f>IF('Indicator Data'!AU57="No data","x",ROUND(IF('Indicator Data'!AU57&gt;X$195,10,IF('Indicator Data'!AU57&lt;X$194,0,10-(X$195-'Indicator Data'!AU57)/(X$195-X$194)*10)),1))</f>
        <v>1.3</v>
      </c>
      <c r="Y54" s="199">
        <f>IF('Indicator Data'!AX57="No data","x",ROUND(IF('Indicator Data'!AX57&gt;Y$195,10,IF('Indicator Data'!AX57&lt;Y$194,0,10-(Y$195-'Indicator Data'!AX57)/(Y$195-Y$194)*10)),1))</f>
        <v>0</v>
      </c>
      <c r="Z54" s="77">
        <f>IF('Indicator Data'!AY57="No data","x",IF(('Indicator Data'!AY57/'Indicator Data'!CJ57)&gt;1,1,IF('Indicator Data'!AY57&gt;'Indicator Data'!AY57,1,'Indicator Data'!AY57/'Indicator Data'!CJ57)))</f>
        <v>0.21864896064956496</v>
      </c>
      <c r="AA54" s="199">
        <f t="shared" si="13"/>
        <v>2.4</v>
      </c>
      <c r="AB54" s="74">
        <f t="shared" si="21"/>
        <v>1.2</v>
      </c>
      <c r="AC54" s="73">
        <f>IF('Indicator Data'!AS57="No data","x",ROUND(IF('Indicator Data'!AS57&gt;AC$195,10,IF('Indicator Data'!AS57&lt;AC$194,0,10-(AC$195-'Indicator Data'!AS57)/(AC$195-AC$194)*10)),1))</f>
        <v>1.1000000000000001</v>
      </c>
      <c r="AD54" s="73">
        <f>IF('Indicator Data'!AT57="No data","x",ROUND(IF('Indicator Data'!AT57&gt;AD$195,10,IF('Indicator Data'!AT57&lt;AD$194,0,10-(AD$195-'Indicator Data'!AT57)/(AD$195-AD$194)*10)),1))</f>
        <v>1.1000000000000001</v>
      </c>
      <c r="AE54" s="74">
        <f t="shared" si="14"/>
        <v>1.1000000000000001</v>
      </c>
      <c r="AF54" s="87">
        <f>('Indicator Data'!BD57+'Indicator Data'!BC57*0.5+'Indicator Data'!BB57*0.25)/1000</f>
        <v>214.983</v>
      </c>
      <c r="AG54" s="79">
        <f>AF54*1000/'Indicator Data'!CJ57</f>
        <v>3.3312362963020356E-2</v>
      </c>
      <c r="AH54" s="74">
        <f t="shared" si="15"/>
        <v>3.3</v>
      </c>
      <c r="AI54" s="73">
        <f>IF('Indicator Data'!BH57="No data","x",ROUND(IF('Indicator Data'!BH57&lt;$AI$194,10,IF('Indicator Data'!BH57&gt;$AI$195,0,($AI$195-'Indicator Data'!BH57)/($AI$195-$AI$194)*10)),1))</f>
        <v>4.3</v>
      </c>
      <c r="AJ54" s="73">
        <f>IF('Indicator Data'!BI57="No data","x",ROUND(IF('Indicator Data'!BI57&gt;$AJ$195,10,IF('Indicator Data'!BI57&lt;$AJ$194,0,10-($AJ$195-'Indicator Data'!BI57)/($AJ$195-$AJ$194)*10)),1))</f>
        <v>1.3</v>
      </c>
      <c r="AK54" s="74">
        <f t="shared" si="22"/>
        <v>2.8</v>
      </c>
      <c r="AL54" s="80">
        <f t="shared" si="23"/>
        <v>2.2000000000000002</v>
      </c>
      <c r="AM54" s="81">
        <f t="shared" si="24"/>
        <v>1.2</v>
      </c>
      <c r="AN54" s="73">
        <f>IF('Indicator Data'!BJ57="No data","x",ROUND((IF(LOG('Indicator Data'!BJ57)&gt;AN$195,10,IF(LOG('Indicator Data'!BJ57)&lt;AN$194,0,10-(AN$195-LOG('Indicator Data'!BJ57))/(AN$195-AN$194)*10))),1))</f>
        <v>6</v>
      </c>
      <c r="AO54" s="73">
        <f>IF('Indicator Data'!BK57="No data","x",ROUND((IF(LOG('Indicator Data'!BK57)&gt;AO$195,10,IF(LOG('Indicator Data'!BK57)&lt;AO$194,0,10-(AO$195-LOG('Indicator Data'!BK57))/(AO$195-AO$194)*10))),1))</f>
        <v>5.5</v>
      </c>
      <c r="AP54" s="74">
        <f t="shared" si="16"/>
        <v>5.8</v>
      </c>
      <c r="AQ54" s="74">
        <f>IF('Indicator Data'!BL57=0,10,ROUND(IF(LOG('Indicator Data'!BL57)&gt;AQ$195,0,IF(LOG('Indicator Data'!BL57)&lt;AQ$194,10,(AQ$195-LOG('Indicator Data'!BL57))/(AQ$195-AQ$194)*10)),1))</f>
        <v>6.9</v>
      </c>
      <c r="AR54" s="74">
        <f>IF('Indicator Data'!BM57="No data","x",ROUND(IF('Indicator Data'!BM57&gt;AR$195,10,IF('Indicator Data'!BM57&lt;AR$194,0,10-(AR$195-'Indicator Data'!BM57)/(AR$195-AR$194)*10)),1))</f>
        <v>10</v>
      </c>
      <c r="AS54" s="76">
        <f t="shared" si="17"/>
        <v>7.6</v>
      </c>
      <c r="AT54" s="73">
        <f>IF('Indicator Data'!BN57="No data","x",ROUND(IF('Indicator Data'!BN57^2&gt;AT$195,0,IF('Indicator Data'!BN57^2&lt;AT$194,10,(AT$195-'Indicator Data'!BN57^2)/(AT$195-AT$194)*10)),1))</f>
        <v>2.4</v>
      </c>
      <c r="AU54" s="73">
        <f>IF('Indicator Data'!BO57="No data","x",ROUND(IF('Indicator Data'!BO57&gt;AU$195,0,IF('Indicator Data'!BO57&lt;AU$194,10,(AU$195-'Indicator Data'!BO57)/(AU$195-AU$194)*10)),1))</f>
        <v>2.7</v>
      </c>
      <c r="AV54" s="73">
        <f>IF('Indicator Data'!BP57="No data","x",ROUND(IF('Indicator Data'!BP57&gt;AV$195,0,IF('Indicator Data'!BP57&lt;AV$194,10,(AV$195-'Indicator Data'!BP57)/(AV$195-AV$194)*10)),1))</f>
        <v>7.1</v>
      </c>
      <c r="AW54" s="74">
        <f t="shared" si="18"/>
        <v>4.0999999999999996</v>
      </c>
      <c r="AX54" s="74">
        <f>IF('Indicator Data'!BQ57="No data","x",ROUND(IF('Indicator Data'!BQ57&gt;AX$195,10,IF('Indicator Data'!BQ57&lt;AX$194,0,10-(AX$195-'Indicator Data'!BQ57)/(AX$195-AX$194)*10)),1))</f>
        <v>3.1</v>
      </c>
      <c r="AY54" s="76">
        <f t="shared" si="19"/>
        <v>3.6</v>
      </c>
      <c r="AZ54" s="81">
        <f t="shared" si="20"/>
        <v>5.6</v>
      </c>
    </row>
    <row r="55" spans="1:52" s="4" customFormat="1" x14ac:dyDescent="0.3">
      <c r="A55" s="121" t="str">
        <f>'Indicator Data'!A58</f>
        <v>Equatorial Guinea</v>
      </c>
      <c r="B55" s="59" t="str">
        <f>'Indicator Data'!B58</f>
        <v>GNQ</v>
      </c>
      <c r="C55" s="73">
        <f>ROUND(IF('Indicator Data'!AL58="No data",IF((0.1022*LN('Indicator Data'!CI58)-0.1711)&gt;C$195,0,IF((0.1022*LN('Indicator Data'!CI58)-0.1711)&lt;C$194,10,(C$195-(0.1022*LN('Indicator Data'!CI58)-0.1711))/(C$195-C$194)*10)),IF('Indicator Data'!AL58&gt;C$195,0,IF('Indicator Data'!AL58&lt;C$194,10,(C$195-'Indicator Data'!AL58)/(C$195-C$194)*10))),1)</f>
        <v>6.2</v>
      </c>
      <c r="D55" s="73" t="str">
        <f>IF('Indicator Data'!AM58="No data","x",ROUND((IF(LOG('Indicator Data'!AM58*1000)&gt;D$195,10,IF(LOG('Indicator Data'!AM58*1000)&lt;D$194,0,10-(D$195-LOG('Indicator Data'!AM58*1000))/(D$195-D$194)*10))),1))</f>
        <v>x</v>
      </c>
      <c r="E55" s="74">
        <f t="shared" si="4"/>
        <v>6.2</v>
      </c>
      <c r="F55" s="73" t="str">
        <f>IF('Indicator Data'!AZ58="No data","x",ROUND(IF('Indicator Data'!AZ58&gt;F$195,10,IF('Indicator Data'!AZ58&lt;F$194,0,10-(F$195-'Indicator Data'!AZ58)/(F$195-F$194)*10)),1))</f>
        <v>x</v>
      </c>
      <c r="G55" s="73" t="str">
        <f>IF('Indicator Data'!BA58="No data","x",ROUND(IF('Indicator Data'!BA58&gt;G$195,10,IF('Indicator Data'!BA58&lt;G$194,0,10-(G$195-'Indicator Data'!BA58)/(G$195-G$194)*10)),1))</f>
        <v>x</v>
      </c>
      <c r="H55" s="74" t="str">
        <f t="shared" si="5"/>
        <v>x</v>
      </c>
      <c r="I55" s="75">
        <f>SUM(IF('Indicator Data'!AN58=0,0,'Indicator Data'!AN58),SUM('Indicator Data'!AO58:AP58))</f>
        <v>11.68</v>
      </c>
      <c r="J55" s="75">
        <f>I55/'Indicator Data'!CJ58*1000000</f>
        <v>8.6136836624674959</v>
      </c>
      <c r="K55" s="73">
        <f t="shared" si="6"/>
        <v>0.2</v>
      </c>
      <c r="L55" s="73">
        <f>IF('Indicator Data'!AQ58="No data","x",ROUND(IF('Indicator Data'!AQ58&gt;L$195,10,IF('Indicator Data'!AQ58&lt;L$194,0,10-(L$195-'Indicator Data'!AQ58)/(L$195-L$194)*10)),1))</f>
        <v>0</v>
      </c>
      <c r="M55" s="73" t="str">
        <f>IF('Indicator Data'!AR58="No data","x",IF('Indicator Data'!AR58=0,0,ROUND(IF('Indicator Data'!AR58&gt;M$195,10,IF('Indicator Data'!AR58&lt;M$194,0,10-(M$195-'Indicator Data'!AR58)/(M$195-M$194)*10)),1)))</f>
        <v>x</v>
      </c>
      <c r="N55" s="74">
        <f t="shared" si="7"/>
        <v>0.1</v>
      </c>
      <c r="O55" s="76">
        <f t="shared" si="8"/>
        <v>4.2</v>
      </c>
      <c r="P55" s="87">
        <f>IF(AND('Indicator Data'!BE58="No data",'Indicator Data'!BF58="No data"),0,SUM('Indicator Data'!BE58:BG58)/1000)</f>
        <v>0</v>
      </c>
      <c r="Q55" s="73">
        <f t="shared" si="9"/>
        <v>0</v>
      </c>
      <c r="R55" s="77">
        <f>P55*1000/'Indicator Data'!CJ58</f>
        <v>0</v>
      </c>
      <c r="S55" s="73">
        <f t="shared" si="10"/>
        <v>0</v>
      </c>
      <c r="T55" s="78">
        <f t="shared" si="11"/>
        <v>0</v>
      </c>
      <c r="U55" s="73">
        <f>IF('Indicator Data'!AV58="No data","x",ROUND(IF('Indicator Data'!AV58&gt;U$195,10,IF('Indicator Data'!AV58&lt;U$194,0,10-(U$195-'Indicator Data'!AV58)/(U$195-U$194)*10)),1))</f>
        <v>10</v>
      </c>
      <c r="V55" s="73">
        <f>IF('Indicator Data'!AW58="No data","x",IF('Indicator Data'!AW58=0,0,ROUND(IF('Indicator Data'!AW58&gt;V$195,10,IF('Indicator Data'!AW58&lt;V$194,0,10-(V$195-'Indicator Data'!AW58)/(V$195-V$194)*10)),1)))</f>
        <v>10</v>
      </c>
      <c r="W55" s="73">
        <f t="shared" si="12"/>
        <v>10</v>
      </c>
      <c r="X55" s="73">
        <f>IF('Indicator Data'!AU58="No data","x",ROUND(IF('Indicator Data'!AU58&gt;X$195,10,IF('Indicator Data'!AU58&lt;X$194,0,10-(X$195-'Indicator Data'!AU58)/(X$195-X$194)*10)),1))</f>
        <v>3.5</v>
      </c>
      <c r="Y55" s="199">
        <f>IF('Indicator Data'!AX58="No data","x",ROUND(IF('Indicator Data'!AX58&gt;Y$195,10,IF('Indicator Data'!AX58&lt;Y$194,0,10-(Y$195-'Indicator Data'!AX58)/(Y$195-Y$194)*10)),1))</f>
        <v>8.6</v>
      </c>
      <c r="Z55" s="77">
        <f>IF('Indicator Data'!AY58="No data","x",IF(('Indicator Data'!AY58/'Indicator Data'!CJ58)&gt;1,1,IF('Indicator Data'!AY58&gt;'Indicator Data'!AY58,1,'Indicator Data'!AY58/'Indicator Data'!CJ58)))</f>
        <v>0.31661629726648288</v>
      </c>
      <c r="AA55" s="199">
        <f t="shared" si="13"/>
        <v>3.5</v>
      </c>
      <c r="AB55" s="74">
        <f t="shared" si="21"/>
        <v>6.4</v>
      </c>
      <c r="AC55" s="73">
        <f>IF('Indicator Data'!AS58="No data","x",ROUND(IF('Indicator Data'!AS58&gt;AC$195,10,IF('Indicator Data'!AS58&lt;AC$194,0,10-(AC$195-'Indicator Data'!AS58)/(AC$195-AC$194)*10)),1))</f>
        <v>6.6</v>
      </c>
      <c r="AD55" s="73">
        <f>IF('Indicator Data'!AT58="No data","x",ROUND(IF('Indicator Data'!AT58&gt;AD$195,10,IF('Indicator Data'!AT58&lt;AD$194,0,10-(AD$195-'Indicator Data'!AT58)/(AD$195-AD$194)*10)),1))</f>
        <v>1.2</v>
      </c>
      <c r="AE55" s="74">
        <f t="shared" si="14"/>
        <v>3.9</v>
      </c>
      <c r="AF55" s="87">
        <f>('Indicator Data'!BD58+'Indicator Data'!BC58*0.5+'Indicator Data'!BB58*0.25)/1000</f>
        <v>0</v>
      </c>
      <c r="AG55" s="79">
        <f>AF55*1000/'Indicator Data'!CJ58</f>
        <v>0</v>
      </c>
      <c r="AH55" s="74">
        <f t="shared" si="15"/>
        <v>0</v>
      </c>
      <c r="AI55" s="73">
        <f>IF('Indicator Data'!BH58="No data","x",ROUND(IF('Indicator Data'!BH58&lt;$AI$194,10,IF('Indicator Data'!BH58&gt;$AI$195,0,($AI$195-'Indicator Data'!BH58)/($AI$195-$AI$194)*10)),1))</f>
        <v>3.7</v>
      </c>
      <c r="AJ55" s="73">
        <f>IF('Indicator Data'!BI58="No data","x",ROUND(IF('Indicator Data'!BI58&gt;$AJ$195,10,IF('Indicator Data'!BI58&lt;$AJ$194,0,10-($AJ$195-'Indicator Data'!BI58)/($AJ$195-$AJ$194)*10)),1))</f>
        <v>1.8</v>
      </c>
      <c r="AK55" s="74">
        <f t="shared" si="22"/>
        <v>2.8</v>
      </c>
      <c r="AL55" s="80">
        <f t="shared" si="23"/>
        <v>3.6</v>
      </c>
      <c r="AM55" s="81">
        <f t="shared" si="24"/>
        <v>2</v>
      </c>
      <c r="AN55" s="73">
        <f>IF('Indicator Data'!BJ58="No data","x",ROUND((IF(LOG('Indicator Data'!BJ58)&gt;AN$195,10,IF(LOG('Indicator Data'!BJ58)&lt;AN$194,0,10-(AN$195-LOG('Indicator Data'!BJ58))/(AN$195-AN$194)*10))),1))</f>
        <v>4.2</v>
      </c>
      <c r="AO55" s="73" t="str">
        <f>IF('Indicator Data'!BK58="No data","x",ROUND((IF(LOG('Indicator Data'!BK58)&gt;AO$195,10,IF(LOG('Indicator Data'!BK58)&lt;AO$194,0,10-(AO$195-LOG('Indicator Data'!BK58))/(AO$195-AO$194)*10))),1))</f>
        <v>x</v>
      </c>
      <c r="AP55" s="74">
        <f t="shared" si="16"/>
        <v>4.2</v>
      </c>
      <c r="AQ55" s="74">
        <f>IF('Indicator Data'!BL58=0,10,ROUND(IF(LOG('Indicator Data'!BL58)&gt;AQ$195,0,IF(LOG('Indicator Data'!BL58)&lt;AQ$194,10,(AQ$195-LOG('Indicator Data'!BL58))/(AQ$195-AQ$194)*10)),1))</f>
        <v>5.9</v>
      </c>
      <c r="AR55" s="74">
        <f>IF('Indicator Data'!BM58="No data","x",ROUND(IF('Indicator Data'!BM58&gt;AR$195,10,IF('Indicator Data'!BM58&lt;AR$194,0,10-(AR$195-'Indicator Data'!BM58)/(AR$195-AR$194)*10)),1))</f>
        <v>4</v>
      </c>
      <c r="AS55" s="76">
        <f t="shared" si="17"/>
        <v>4.7</v>
      </c>
      <c r="AT55" s="73">
        <f>IF('Indicator Data'!BN58="No data","x",ROUND(IF('Indicator Data'!BN58^2&gt;AT$195,0,IF('Indicator Data'!BN58^2&lt;AT$194,10,(AT$195-'Indicator Data'!BN58^2)/(AT$195-AT$194)*10)),1))</f>
        <v>1.1000000000000001</v>
      </c>
      <c r="AU55" s="73">
        <f>IF('Indicator Data'!BO58="No data","x",ROUND(IF('Indicator Data'!BO58&gt;AU$195,0,IF('Indicator Data'!BO58&lt;AU$194,10,(AU$195-'Indicator Data'!BO58)/(AU$195-AU$194)*10)),1))</f>
        <v>7.9</v>
      </c>
      <c r="AV55" s="73">
        <f>IF('Indicator Data'!BP58="No data","x",ROUND(IF('Indicator Data'!BP58&gt;AV$195,0,IF('Indicator Data'!BP58&lt;AV$194,10,(AV$195-'Indicator Data'!BP58)/(AV$195-AV$194)*10)),1))</f>
        <v>7.6</v>
      </c>
      <c r="AW55" s="74">
        <f t="shared" si="18"/>
        <v>5.5</v>
      </c>
      <c r="AX55" s="74" t="str">
        <f>IF('Indicator Data'!BQ58="No data","x",ROUND(IF('Indicator Data'!BQ58&gt;AX$195,10,IF('Indicator Data'!BQ58&lt;AX$194,0,10-(AX$195-'Indicator Data'!BQ58)/(AX$195-AX$194)*10)),1))</f>
        <v>x</v>
      </c>
      <c r="AY55" s="76">
        <f t="shared" si="19"/>
        <v>5.5</v>
      </c>
      <c r="AZ55" s="81">
        <f t="shared" si="20"/>
        <v>5.0999999999999996</v>
      </c>
    </row>
    <row r="56" spans="1:52" s="4" customFormat="1" x14ac:dyDescent="0.3">
      <c r="A56" s="121" t="str">
        <f>'Indicator Data'!A59</f>
        <v>Eritrea</v>
      </c>
      <c r="B56" s="59" t="str">
        <f>'Indicator Data'!B59</f>
        <v>ERI</v>
      </c>
      <c r="C56" s="73">
        <f>ROUND(IF('Indicator Data'!AL59="No data",IF((0.1022*LN('Indicator Data'!CI59)-0.1711)&gt;C$195,0,IF((0.1022*LN('Indicator Data'!CI59)-0.1711)&lt;C$194,10,(C$195-(0.1022*LN('Indicator Data'!CI59)-0.1711))/(C$195-C$194)*10)),IF('Indicator Data'!AL59&gt;C$195,0,IF('Indicator Data'!AL59&lt;C$194,10,(C$195-'Indicator Data'!AL59)/(C$195-C$194)*10))),1)</f>
        <v>9.3000000000000007</v>
      </c>
      <c r="D56" s="73" t="str">
        <f>IF('Indicator Data'!AM59="No data","x",ROUND((IF(LOG('Indicator Data'!AM59*1000)&gt;D$195,10,IF(LOG('Indicator Data'!AM59*1000)&lt;D$194,0,10-(D$195-LOG('Indicator Data'!AM59*1000))/(D$195-D$194)*10))),1))</f>
        <v>x</v>
      </c>
      <c r="E56" s="74">
        <f t="shared" si="4"/>
        <v>9.3000000000000007</v>
      </c>
      <c r="F56" s="73" t="str">
        <f>IF('Indicator Data'!AZ59="No data","x",ROUND(IF('Indicator Data'!AZ59&gt;F$195,10,IF('Indicator Data'!AZ59&lt;F$194,0,10-(F$195-'Indicator Data'!AZ59)/(F$195-F$194)*10)),1))</f>
        <v>x</v>
      </c>
      <c r="G56" s="73" t="str">
        <f>IF('Indicator Data'!BA59="No data","x",ROUND(IF('Indicator Data'!BA59&gt;G$195,10,IF('Indicator Data'!BA59&lt;G$194,0,10-(G$195-'Indicator Data'!BA59)/(G$195-G$194)*10)),1))</f>
        <v>x</v>
      </c>
      <c r="H56" s="74" t="str">
        <f t="shared" si="5"/>
        <v>x</v>
      </c>
      <c r="I56" s="75">
        <f>SUM(IF('Indicator Data'!AN59=0,0,'Indicator Data'!AN59),SUM('Indicator Data'!AO59:AP59))</f>
        <v>364.62790999999999</v>
      </c>
      <c r="J56" s="75">
        <f>I56/'Indicator Data'!CJ59*1000000</f>
        <v>104.26528766409588</v>
      </c>
      <c r="K56" s="73">
        <f t="shared" si="6"/>
        <v>2.1</v>
      </c>
      <c r="L56" s="73" t="str">
        <f>IF('Indicator Data'!AQ59="No data","x",ROUND(IF('Indicator Data'!AQ59&gt;L$195,10,IF('Indicator Data'!AQ59&lt;L$194,0,10-(L$195-'Indicator Data'!AQ59)/(L$195-L$194)*10)),1))</f>
        <v>x</v>
      </c>
      <c r="M56" s="73" t="str">
        <f>IF('Indicator Data'!AR59="No data","x",IF('Indicator Data'!AR59=0,0,ROUND(IF('Indicator Data'!AR59&gt;M$195,10,IF('Indicator Data'!AR59&lt;M$194,0,10-(M$195-'Indicator Data'!AR59)/(M$195-M$194)*10)),1)))</f>
        <v>x</v>
      </c>
      <c r="N56" s="74">
        <f t="shared" si="7"/>
        <v>2.1</v>
      </c>
      <c r="O56" s="76">
        <f t="shared" si="8"/>
        <v>6.9</v>
      </c>
      <c r="P56" s="87">
        <f>IF(AND('Indicator Data'!BE59="No data",'Indicator Data'!BF59="No data"),0,SUM('Indicator Data'!BE59:BG59)/1000)</f>
        <v>2.5489999999999999</v>
      </c>
      <c r="Q56" s="73">
        <f t="shared" si="9"/>
        <v>1.4</v>
      </c>
      <c r="R56" s="77">
        <f>P56*1000/'Indicator Data'!CJ59</f>
        <v>7.2888610818568555E-4</v>
      </c>
      <c r="S56" s="73">
        <f t="shared" si="10"/>
        <v>3</v>
      </c>
      <c r="T56" s="78">
        <f t="shared" si="11"/>
        <v>2.2000000000000002</v>
      </c>
      <c r="U56" s="73">
        <f>IF('Indicator Data'!AV59="No data","x",ROUND(IF('Indicator Data'!AV59&gt;U$195,10,IF('Indicator Data'!AV59&lt;U$194,0,10-(U$195-'Indicator Data'!AV59)/(U$195-U$194)*10)),1))</f>
        <v>1.2</v>
      </c>
      <c r="V56" s="73">
        <f>IF('Indicator Data'!AW59="No data","x",IF('Indicator Data'!AW59=0,0,ROUND(IF('Indicator Data'!AW59&gt;V$195,10,IF('Indicator Data'!AW59&lt;V$194,0,10-(V$195-'Indicator Data'!AW59)/(V$195-V$194)*10)),1)))</f>
        <v>0.8</v>
      </c>
      <c r="W56" s="73">
        <f t="shared" si="12"/>
        <v>1</v>
      </c>
      <c r="X56" s="73">
        <f>IF('Indicator Data'!AU59="No data","x",ROUND(IF('Indicator Data'!AU59&gt;X$195,10,IF('Indicator Data'!AU59&lt;X$194,0,10-(X$195-'Indicator Data'!AU59)/(X$195-X$194)*10)),1))</f>
        <v>1.2</v>
      </c>
      <c r="Y56" s="199">
        <f>IF('Indicator Data'!AX59="No data","x",ROUND(IF('Indicator Data'!AX59&gt;Y$195,10,IF('Indicator Data'!AX59&lt;Y$194,0,10-(Y$195-'Indicator Data'!AX59)/(Y$195-Y$194)*10)),1))</f>
        <v>0.6</v>
      </c>
      <c r="Z56" s="77">
        <f>IF('Indicator Data'!AY59="No data","x",IF(('Indicator Data'!AY59/'Indicator Data'!CJ59)&gt;1,1,IF('Indicator Data'!AY59&gt;'Indicator Data'!AY59,1,'Indicator Data'!AY59/'Indicator Data'!CJ59)))</f>
        <v>0.3078821783772176</v>
      </c>
      <c r="AA56" s="199">
        <f t="shared" si="13"/>
        <v>3.4</v>
      </c>
      <c r="AB56" s="74">
        <f t="shared" si="21"/>
        <v>1.6</v>
      </c>
      <c r="AC56" s="73">
        <f>IF('Indicator Data'!AS59="No data","x",ROUND(IF('Indicator Data'!AS59&gt;AC$195,10,IF('Indicator Data'!AS59&lt;AC$194,0,10-(AC$195-'Indicator Data'!AS59)/(AC$195-AC$194)*10)),1))</f>
        <v>3.2</v>
      </c>
      <c r="AD56" s="73">
        <f>IF('Indicator Data'!AT59="No data","x",ROUND(IF('Indicator Data'!AT59&gt;AD$195,10,IF('Indicator Data'!AT59&lt;AD$194,0,10-(AD$195-'Indicator Data'!AT59)/(AD$195-AD$194)*10)),1))</f>
        <v>8.6</v>
      </c>
      <c r="AE56" s="74">
        <f t="shared" si="14"/>
        <v>5.9</v>
      </c>
      <c r="AF56" s="87">
        <f>('Indicator Data'!BD59+'Indicator Data'!BC59*0.5+'Indicator Data'!BB59*0.25)/1000</f>
        <v>0</v>
      </c>
      <c r="AG56" s="79">
        <f>AF56*1000/'Indicator Data'!CJ59</f>
        <v>0</v>
      </c>
      <c r="AH56" s="74">
        <f t="shared" si="15"/>
        <v>0</v>
      </c>
      <c r="AI56" s="73">
        <f>IF('Indicator Data'!BH59="No data","x",ROUND(IF('Indicator Data'!BH59&lt;$AI$194,10,IF('Indicator Data'!BH59&gt;$AI$195,0,($AI$195-'Indicator Data'!BH59)/($AI$195-$AI$194)*10)),1))</f>
        <v>6</v>
      </c>
      <c r="AJ56" s="73">
        <f>IF('Indicator Data'!BI59="No data","x",ROUND(IF('Indicator Data'!BI59&gt;$AJ$195,10,IF('Indicator Data'!BI59&lt;$AJ$194,0,10-($AJ$195-'Indicator Data'!BI59)/($AJ$195-$AJ$194)*10)),1))</f>
        <v>5.2</v>
      </c>
      <c r="AK56" s="74">
        <f t="shared" si="22"/>
        <v>5.6</v>
      </c>
      <c r="AL56" s="80">
        <f t="shared" si="23"/>
        <v>3.7</v>
      </c>
      <c r="AM56" s="81">
        <f t="shared" si="24"/>
        <v>3</v>
      </c>
      <c r="AN56" s="73">
        <f>IF('Indicator Data'!BJ59="No data","x",ROUND((IF(LOG('Indicator Data'!BJ59)&gt;AN$195,10,IF(LOG('Indicator Data'!BJ59)&lt;AN$194,0,10-(AN$195-LOG('Indicator Data'!BJ59))/(AN$195-AN$194)*10))),1))</f>
        <v>2.5</v>
      </c>
      <c r="AO56" s="73" t="str">
        <f>IF('Indicator Data'!BK59="No data","x",ROUND((IF(LOG('Indicator Data'!BK59)&gt;AO$195,10,IF(LOG('Indicator Data'!BK59)&lt;AO$194,0,10-(AO$195-LOG('Indicator Data'!BK59))/(AO$195-AO$194)*10))),1))</f>
        <v>x</v>
      </c>
      <c r="AP56" s="74">
        <f t="shared" si="16"/>
        <v>2.5</v>
      </c>
      <c r="AQ56" s="74">
        <f>IF('Indicator Data'!BL59=0,10,ROUND(IF(LOG('Indicator Data'!BL59)&gt;AQ$195,0,IF(LOG('Indicator Data'!BL59)&lt;AQ$194,10,(AQ$195-LOG('Indicator Data'!BL59))/(AQ$195-AQ$194)*10)),1))</f>
        <v>4.0999999999999996</v>
      </c>
      <c r="AR56" s="74">
        <f>IF('Indicator Data'!BM59="No data","x",ROUND(IF('Indicator Data'!BM59&gt;AR$195,10,IF('Indicator Data'!BM59&lt;AR$194,0,10-(AR$195-'Indicator Data'!BM59)/(AR$195-AR$194)*10)),1))</f>
        <v>2</v>
      </c>
      <c r="AS56" s="76">
        <f t="shared" si="17"/>
        <v>2.9</v>
      </c>
      <c r="AT56" s="73">
        <f>IF('Indicator Data'!BN59="No data","x",ROUND(IF('Indicator Data'!BN59^2&gt;AT$195,0,IF('Indicator Data'!BN59^2&lt;AT$194,10,(AT$195-'Indicator Data'!BN59^2)/(AT$195-AT$194)*10)),1))</f>
        <v>4.5</v>
      </c>
      <c r="AU56" s="73">
        <f>IF('Indicator Data'!BO59="No data","x",ROUND(IF('Indicator Data'!BO59&gt;AU$195,0,IF('Indicator Data'!BO59&lt;AU$194,10,(AU$195-'Indicator Data'!BO59)/(AU$195-AU$194)*10)),1))</f>
        <v>9.1999999999999993</v>
      </c>
      <c r="AV56" s="73">
        <f>IF('Indicator Data'!BP59="No data","x",ROUND(IF('Indicator Data'!BP59&gt;AV$195,0,IF('Indicator Data'!BP59&lt;AV$194,10,(AV$195-'Indicator Data'!BP59)/(AV$195-AV$194)*10)),1))</f>
        <v>9.9</v>
      </c>
      <c r="AW56" s="74">
        <f t="shared" si="18"/>
        <v>7.9</v>
      </c>
      <c r="AX56" s="74" t="str">
        <f>IF('Indicator Data'!BQ59="No data","x",ROUND(IF('Indicator Data'!BQ59&gt;AX$195,10,IF('Indicator Data'!BQ59&lt;AX$194,0,10-(AX$195-'Indicator Data'!BQ59)/(AX$195-AX$194)*10)),1))</f>
        <v>x</v>
      </c>
      <c r="AY56" s="76">
        <f t="shared" si="19"/>
        <v>7.9</v>
      </c>
      <c r="AZ56" s="81">
        <f t="shared" si="20"/>
        <v>5.4</v>
      </c>
    </row>
    <row r="57" spans="1:52" s="4" customFormat="1" x14ac:dyDescent="0.3">
      <c r="A57" s="121" t="str">
        <f>'Indicator Data'!A60</f>
        <v>Estonia</v>
      </c>
      <c r="B57" s="59" t="str">
        <f>'Indicator Data'!B60</f>
        <v>EST</v>
      </c>
      <c r="C57" s="73">
        <f>ROUND(IF('Indicator Data'!AL60="No data",IF((0.1022*LN('Indicator Data'!CI60)-0.1711)&gt;C$195,0,IF((0.1022*LN('Indicator Data'!CI60)-0.1711)&lt;C$194,10,(C$195-(0.1022*LN('Indicator Data'!CI60)-0.1711))/(C$195-C$194)*10)),IF('Indicator Data'!AL60&gt;C$195,0,IF('Indicator Data'!AL60&lt;C$194,10,(C$195-'Indicator Data'!AL60)/(C$195-C$194)*10))),1)</f>
        <v>0.4</v>
      </c>
      <c r="D57" s="73" t="str">
        <f>IF('Indicator Data'!AM60="No data","x",ROUND((IF(LOG('Indicator Data'!AM60*1000)&gt;D$195,10,IF(LOG('Indicator Data'!AM60*1000)&lt;D$194,0,10-(D$195-LOG('Indicator Data'!AM60*1000))/(D$195-D$194)*10))),1))</f>
        <v>x</v>
      </c>
      <c r="E57" s="74">
        <f t="shared" si="4"/>
        <v>0.4</v>
      </c>
      <c r="F57" s="73">
        <f>IF('Indicator Data'!AZ60="No data","x",ROUND(IF('Indicator Data'!AZ60&gt;F$195,10,IF('Indicator Data'!AZ60&lt;F$194,0,10-(F$195-'Indicator Data'!AZ60)/(F$195-F$194)*10)),1))</f>
        <v>1.2</v>
      </c>
      <c r="G57" s="73">
        <f>IF('Indicator Data'!BA60="No data","x",ROUND(IF('Indicator Data'!BA60&gt;G$195,10,IF('Indicator Data'!BA60&lt;G$194,0,10-(G$195-'Indicator Data'!BA60)/(G$195-G$194)*10)),1))</f>
        <v>1.9</v>
      </c>
      <c r="H57" s="74">
        <f t="shared" si="5"/>
        <v>1.6</v>
      </c>
      <c r="I57" s="75">
        <f>SUM(IF('Indicator Data'!AN60=0,0,'Indicator Data'!AN60),SUM('Indicator Data'!AO60:AP60))</f>
        <v>0.23229</v>
      </c>
      <c r="J57" s="75">
        <f>I57/'Indicator Data'!CJ60*1000000</f>
        <v>0.17522737919313483</v>
      </c>
      <c r="K57" s="73">
        <f t="shared" si="6"/>
        <v>0</v>
      </c>
      <c r="L57" s="73" t="str">
        <f>IF('Indicator Data'!AQ60="No data","x",ROUND(IF('Indicator Data'!AQ60&gt;L$195,10,IF('Indicator Data'!AQ60&lt;L$194,0,10-(L$195-'Indicator Data'!AQ60)/(L$195-L$194)*10)),1))</f>
        <v>x</v>
      </c>
      <c r="M57" s="73">
        <f>IF('Indicator Data'!AR60="No data","x",IF('Indicator Data'!AR60=0,0,ROUND(IF('Indicator Data'!AR60&gt;M$195,10,IF('Indicator Data'!AR60&lt;M$194,0,10-(M$195-'Indicator Data'!AR60)/(M$195-M$194)*10)),1)))</f>
        <v>0.6</v>
      </c>
      <c r="N57" s="74">
        <f t="shared" si="7"/>
        <v>0.3</v>
      </c>
      <c r="O57" s="76">
        <f t="shared" si="8"/>
        <v>0.7</v>
      </c>
      <c r="P57" s="87">
        <f>IF(AND('Indicator Data'!BE60="No data",'Indicator Data'!BF60="No data"),0,SUM('Indicator Data'!BE60:BG60)/1000)</f>
        <v>0.35899999999999999</v>
      </c>
      <c r="Q57" s="73">
        <f t="shared" si="9"/>
        <v>0</v>
      </c>
      <c r="R57" s="77">
        <f>P57*1000/'Indicator Data'!CJ60</f>
        <v>2.7081075005525593E-4</v>
      </c>
      <c r="S57" s="73">
        <f t="shared" si="10"/>
        <v>2.2999999999999998</v>
      </c>
      <c r="T57" s="78">
        <f t="shared" si="11"/>
        <v>1.2</v>
      </c>
      <c r="U57" s="73">
        <f>IF('Indicator Data'!AV60="No data","x",ROUND(IF('Indicator Data'!AV60&gt;U$195,10,IF('Indicator Data'!AV60&lt;U$194,0,10-(U$195-'Indicator Data'!AV60)/(U$195-U$194)*10)),1))</f>
        <v>2.6</v>
      </c>
      <c r="V57" s="73">
        <f>IF('Indicator Data'!AW60="No data","x",IF('Indicator Data'!AW60=0,0,ROUND(IF('Indicator Data'!AW60&gt;V$195,10,IF('Indicator Data'!AW60&lt;V$194,0,10-(V$195-'Indicator Data'!AW60)/(V$195-V$194)*10)),1)))</f>
        <v>1.3</v>
      </c>
      <c r="W57" s="73">
        <f t="shared" si="12"/>
        <v>1.9500000000000002</v>
      </c>
      <c r="X57" s="73">
        <f>IF('Indicator Data'!AU60="No data","x",ROUND(IF('Indicator Data'!AU60&gt;X$195,10,IF('Indicator Data'!AU60&lt;X$194,0,10-(X$195-'Indicator Data'!AU60)/(X$195-X$194)*10)),1))</f>
        <v>0.3</v>
      </c>
      <c r="Y57" s="199" t="str">
        <f>IF('Indicator Data'!AX60="No data","x",ROUND(IF('Indicator Data'!AX60&gt;Y$195,10,IF('Indicator Data'!AX60&lt;Y$194,0,10-(Y$195-'Indicator Data'!AX60)/(Y$195-Y$194)*10)),1))</f>
        <v>x</v>
      </c>
      <c r="Z57" s="77">
        <f>IF('Indicator Data'!AY60="No data","x",IF(('Indicator Data'!AY60/'Indicator Data'!CJ60)&gt;1,1,IF('Indicator Data'!AY60&gt;'Indicator Data'!AY60,1,'Indicator Data'!AY60/'Indicator Data'!CJ60)))</f>
        <v>6.7891274387111516E-6</v>
      </c>
      <c r="AA57" s="199">
        <f t="shared" si="13"/>
        <v>0</v>
      </c>
      <c r="AB57" s="74">
        <f t="shared" si="21"/>
        <v>0.8</v>
      </c>
      <c r="AC57" s="73">
        <f>IF('Indicator Data'!AS60="No data","x",ROUND(IF('Indicator Data'!AS60&gt;AC$195,10,IF('Indicator Data'!AS60&lt;AC$194,0,10-(AC$195-'Indicator Data'!AS60)/(AC$195-AC$194)*10)),1))</f>
        <v>0.2</v>
      </c>
      <c r="AD57" s="73" t="str">
        <f>IF('Indicator Data'!AT60="No data","x",ROUND(IF('Indicator Data'!AT60&gt;AD$195,10,IF('Indicator Data'!AT60&lt;AD$194,0,10-(AD$195-'Indicator Data'!AT60)/(AD$195-AD$194)*10)),1))</f>
        <v>x</v>
      </c>
      <c r="AE57" s="74">
        <f t="shared" si="14"/>
        <v>0.2</v>
      </c>
      <c r="AF57" s="87">
        <f>('Indicator Data'!BD60+'Indicator Data'!BC60*0.5+'Indicator Data'!BB60*0.25)/1000</f>
        <v>0</v>
      </c>
      <c r="AG57" s="79">
        <f>AF57*1000/'Indicator Data'!CJ60</f>
        <v>0</v>
      </c>
      <c r="AH57" s="74">
        <f t="shared" si="15"/>
        <v>0</v>
      </c>
      <c r="AI57" s="73">
        <f>IF('Indicator Data'!BH60="No data","x",ROUND(IF('Indicator Data'!BH60&lt;$AI$194,10,IF('Indicator Data'!BH60&gt;$AI$195,0,($AI$195-'Indicator Data'!BH60)/($AI$195-$AI$194)*10)),1))</f>
        <v>3.1</v>
      </c>
      <c r="AJ57" s="73">
        <f>IF('Indicator Data'!BI60="No data","x",ROUND(IF('Indicator Data'!BI60&gt;$AJ$195,10,IF('Indicator Data'!BI60&lt;$AJ$194,0,10-($AJ$195-'Indicator Data'!BI60)/($AJ$195-$AJ$194)*10)),1))</f>
        <v>0</v>
      </c>
      <c r="AK57" s="74">
        <f t="shared" si="22"/>
        <v>1.6</v>
      </c>
      <c r="AL57" s="80">
        <f t="shared" si="23"/>
        <v>0.7</v>
      </c>
      <c r="AM57" s="81">
        <f t="shared" si="24"/>
        <v>1</v>
      </c>
      <c r="AN57" s="73">
        <f>IF('Indicator Data'!BJ60="No data","x",ROUND((IF(LOG('Indicator Data'!BJ60)&gt;AN$195,10,IF(LOG('Indicator Data'!BJ60)&lt;AN$194,0,10-(AN$195-LOG('Indicator Data'!BJ60))/(AN$195-AN$194)*10))),1))</f>
        <v>1.3</v>
      </c>
      <c r="AO57" s="73">
        <f>IF('Indicator Data'!BK60="No data","x",ROUND((IF(LOG('Indicator Data'!BK60)&gt;AO$195,10,IF(LOG('Indicator Data'!BK60)&lt;AO$194,0,10-(AO$195-LOG('Indicator Data'!BK60))/(AO$195-AO$194)*10))),1))</f>
        <v>6.3</v>
      </c>
      <c r="AP57" s="74">
        <f t="shared" si="16"/>
        <v>3.8</v>
      </c>
      <c r="AQ57" s="74">
        <f>IF('Indicator Data'!BL60=0,10,ROUND(IF(LOG('Indicator Data'!BL60)&gt;AQ$195,0,IF(LOG('Indicator Data'!BL60)&lt;AQ$194,10,(AQ$195-LOG('Indicator Data'!BL60))/(AQ$195-AQ$194)*10)),1))</f>
        <v>3.2</v>
      </c>
      <c r="AR57" s="74">
        <f>IF('Indicator Data'!BM60="No data","x",ROUND(IF('Indicator Data'!BM60&gt;AR$195,10,IF('Indicator Data'!BM60&lt;AR$194,0,10-(AR$195-'Indicator Data'!BM60)/(AR$195-AR$194)*10)),1))</f>
        <v>4</v>
      </c>
      <c r="AS57" s="76">
        <f t="shared" si="17"/>
        <v>3.7</v>
      </c>
      <c r="AT57" s="73">
        <f>IF('Indicator Data'!BN60="No data","x",ROUND(IF('Indicator Data'!BN60^2&gt;AT$195,0,IF('Indicator Data'!BN60^2&lt;AT$194,10,(AT$195-'Indicator Data'!BN60^2)/(AT$195-AT$194)*10)),1))</f>
        <v>0</v>
      </c>
      <c r="AU57" s="73">
        <f>IF('Indicator Data'!BO60="No data","x",ROUND(IF('Indicator Data'!BO60&gt;AU$195,0,IF('Indicator Data'!BO60&lt;AU$194,10,(AU$195-'Indicator Data'!BO60)/(AU$195-AU$194)*10)),1))</f>
        <v>2.8</v>
      </c>
      <c r="AV57" s="73">
        <f>IF('Indicator Data'!BP60="No data","x",ROUND(IF('Indicator Data'!BP60&gt;AV$195,0,IF('Indicator Data'!BP60&lt;AV$194,10,(AV$195-'Indicator Data'!BP60)/(AV$195-AV$194)*10)),1))</f>
        <v>1.2</v>
      </c>
      <c r="AW57" s="74">
        <f t="shared" si="18"/>
        <v>1.3</v>
      </c>
      <c r="AX57" s="74">
        <f>IF('Indicator Data'!BQ60="No data","x",ROUND(IF('Indicator Data'!BQ60&gt;AX$195,10,IF('Indicator Data'!BQ60&lt;AX$194,0,10-(AX$195-'Indicator Data'!BQ60)/(AX$195-AX$194)*10)),1))</f>
        <v>4.3</v>
      </c>
      <c r="AY57" s="76">
        <f t="shared" si="19"/>
        <v>2.8</v>
      </c>
      <c r="AZ57" s="81">
        <f t="shared" si="20"/>
        <v>3.3</v>
      </c>
    </row>
    <row r="58" spans="1:52" s="4" customFormat="1" x14ac:dyDescent="0.3">
      <c r="A58" s="121" t="str">
        <f>'Indicator Data'!A61</f>
        <v>Eswatini</v>
      </c>
      <c r="B58" s="59" t="str">
        <f>'Indicator Data'!B61</f>
        <v>SWZ</v>
      </c>
      <c r="C58" s="73">
        <f>ROUND(IF('Indicator Data'!AL61="No data",IF((0.1022*LN('Indicator Data'!CI61)-0.1711)&gt;C$195,0,IF((0.1022*LN('Indicator Data'!CI61)-0.1711)&lt;C$194,10,(C$195-(0.1022*LN('Indicator Data'!CI61)-0.1711))/(C$195-C$194)*10)),IF('Indicator Data'!AL61&gt;C$195,0,IF('Indicator Data'!AL61&lt;C$194,10,(C$195-'Indicator Data'!AL61)/(C$195-C$194)*10))),1)</f>
        <v>5.8</v>
      </c>
      <c r="D58" s="73">
        <f>IF('Indicator Data'!AM61="No data","x",ROUND((IF(LOG('Indicator Data'!AM61*1000)&gt;D$195,10,IF(LOG('Indicator Data'!AM61*1000)&lt;D$194,0,10-(D$195-LOG('Indicator Data'!AM61*1000))/(D$195-D$194)*10))),1))</f>
        <v>7.1</v>
      </c>
      <c r="E58" s="74">
        <f t="shared" si="4"/>
        <v>6.5</v>
      </c>
      <c r="F58" s="73">
        <f>IF('Indicator Data'!AZ61="No data","x",ROUND(IF('Indicator Data'!AZ61&gt;F$195,10,IF('Indicator Data'!AZ61&lt;F$194,0,10-(F$195-'Indicator Data'!AZ61)/(F$195-F$194)*10)),1))</f>
        <v>7.7</v>
      </c>
      <c r="G58" s="73">
        <f>IF('Indicator Data'!BA61="No data","x",ROUND(IF('Indicator Data'!BA61&gt;G$195,10,IF('Indicator Data'!BA61&lt;G$194,0,10-(G$195-'Indicator Data'!BA61)/(G$195-G$194)*10)),1))</f>
        <v>6.6</v>
      </c>
      <c r="H58" s="74">
        <f t="shared" si="5"/>
        <v>7.2</v>
      </c>
      <c r="I58" s="75">
        <f>SUM(IF('Indicator Data'!AN61=0,0,'Indicator Data'!AN61),SUM('Indicator Data'!AO61:AP61))</f>
        <v>235.04391000000001</v>
      </c>
      <c r="J58" s="75">
        <f>I58/'Indicator Data'!CJ61*1000000</f>
        <v>204.718364510035</v>
      </c>
      <c r="K58" s="73">
        <f t="shared" si="6"/>
        <v>4.0999999999999996</v>
      </c>
      <c r="L58" s="73">
        <f>IF('Indicator Data'!AQ61="No data","x",ROUND(IF('Indicator Data'!AQ61&gt;L$195,10,IF('Indicator Data'!AQ61&lt;L$194,0,10-(L$195-'Indicator Data'!AQ61)/(L$195-L$194)*10)),1))</f>
        <v>1.7</v>
      </c>
      <c r="M58" s="73">
        <f>IF('Indicator Data'!AR61="No data","x",IF('Indicator Data'!AR61=0,0,ROUND(IF('Indicator Data'!AR61&gt;M$195,10,IF('Indicator Data'!AR61&lt;M$194,0,10-(M$195-'Indicator Data'!AR61)/(M$195-M$194)*10)),1)))</f>
        <v>0.9</v>
      </c>
      <c r="N58" s="74">
        <f t="shared" si="7"/>
        <v>2.2000000000000002</v>
      </c>
      <c r="O58" s="76">
        <f t="shared" si="8"/>
        <v>5.6</v>
      </c>
      <c r="P58" s="87">
        <f>IF(AND('Indicator Data'!BE61="No data",'Indicator Data'!BF61="No data"),0,SUM('Indicator Data'!BE61:BG61)/1000)</f>
        <v>1.629</v>
      </c>
      <c r="Q58" s="73">
        <f t="shared" si="9"/>
        <v>0.7</v>
      </c>
      <c r="R58" s="77">
        <f>P58*1000/'Indicator Data'!CJ61</f>
        <v>1.418825170951449E-3</v>
      </c>
      <c r="S58" s="73">
        <f t="shared" si="10"/>
        <v>3.5</v>
      </c>
      <c r="T58" s="78">
        <f t="shared" si="11"/>
        <v>2.1</v>
      </c>
      <c r="U58" s="73">
        <f>IF('Indicator Data'!AV61="No data","x",ROUND(IF('Indicator Data'!AV61&gt;U$195,10,IF('Indicator Data'!AV61&lt;U$194,0,10-(U$195-'Indicator Data'!AV61)/(U$195-U$194)*10)),1))</f>
        <v>10</v>
      </c>
      <c r="V58" s="73">
        <f>IF('Indicator Data'!AW61="No data","x",IF('Indicator Data'!AW61=0,0,ROUND(IF('Indicator Data'!AW61&gt;V$195,10,IF('Indicator Data'!AW61&lt;V$194,0,10-(V$195-'Indicator Data'!AW61)/(V$195-V$194)*10)),1)))</f>
        <v>10</v>
      </c>
      <c r="W58" s="73">
        <f t="shared" si="12"/>
        <v>10</v>
      </c>
      <c r="X58" s="73">
        <f>IF('Indicator Data'!AU61="No data","x",ROUND(IF('Indicator Data'!AU61&gt;X$195,10,IF('Indicator Data'!AU61&lt;X$194,0,10-(X$195-'Indicator Data'!AU61)/(X$195-X$194)*10)),1))</f>
        <v>7.2</v>
      </c>
      <c r="Y58" s="199">
        <f>IF('Indicator Data'!AX61="No data","x",ROUND(IF('Indicator Data'!AX61&gt;Y$195,10,IF('Indicator Data'!AX61&lt;Y$194,0,10-(Y$195-'Indicator Data'!AX61)/(Y$195-Y$194)*10)),1))</f>
        <v>0</v>
      </c>
      <c r="Z58" s="77">
        <f>IF('Indicator Data'!AY61="No data","x",IF(('Indicator Data'!AY61/'Indicator Data'!CJ61)&gt;1,1,IF('Indicator Data'!AY61&gt;'Indicator Data'!AY61,1,'Indicator Data'!AY61/'Indicator Data'!CJ61)))</f>
        <v>0.22755290545607521</v>
      </c>
      <c r="AA58" s="199">
        <f t="shared" si="13"/>
        <v>2.5</v>
      </c>
      <c r="AB58" s="74">
        <f t="shared" si="21"/>
        <v>4.9000000000000004</v>
      </c>
      <c r="AC58" s="73">
        <f>IF('Indicator Data'!AS61="No data","x",ROUND(IF('Indicator Data'!AS61&gt;AC$195,10,IF('Indicator Data'!AS61&lt;AC$194,0,10-(AC$195-'Indicator Data'!AS61)/(AC$195-AC$194)*10)),1))</f>
        <v>4.2</v>
      </c>
      <c r="AD58" s="73">
        <f>IF('Indicator Data'!AT61="No data","x",ROUND(IF('Indicator Data'!AT61&gt;AD$195,10,IF('Indicator Data'!AT61&lt;AD$194,0,10-(AD$195-'Indicator Data'!AT61)/(AD$195-AD$194)*10)),1))</f>
        <v>1.3</v>
      </c>
      <c r="AE58" s="74">
        <f t="shared" si="14"/>
        <v>2.8</v>
      </c>
      <c r="AF58" s="87">
        <f>('Indicator Data'!BD61+'Indicator Data'!BC61*0.5+'Indicator Data'!BB61*0.25)/1000</f>
        <v>232</v>
      </c>
      <c r="AG58" s="79">
        <f>AF58*1000/'Indicator Data'!CJ61</f>
        <v>0.20206718211217689</v>
      </c>
      <c r="AH58" s="74">
        <f t="shared" si="15"/>
        <v>10</v>
      </c>
      <c r="AI58" s="73">
        <f>IF('Indicator Data'!BH61="No data","x",ROUND(IF('Indicator Data'!BH61&lt;$AI$194,10,IF('Indicator Data'!BH61&gt;$AI$195,0,($AI$195-'Indicator Data'!BH61)/($AI$195-$AI$194)*10)),1))</f>
        <v>6.3</v>
      </c>
      <c r="AJ58" s="73">
        <f>IF('Indicator Data'!BI61="No data","x",ROUND(IF('Indicator Data'!BI61&gt;$AJ$195,10,IF('Indicator Data'!BI61&lt;$AJ$194,0,10-($AJ$195-'Indicator Data'!BI61)/($AJ$195-$AJ$194)*10)),1))</f>
        <v>5.2</v>
      </c>
      <c r="AK58" s="74">
        <f t="shared" si="22"/>
        <v>5.8</v>
      </c>
      <c r="AL58" s="80">
        <f t="shared" si="23"/>
        <v>6.9</v>
      </c>
      <c r="AM58" s="81">
        <f t="shared" si="24"/>
        <v>5</v>
      </c>
      <c r="AN58" s="73" t="str">
        <f>IF('Indicator Data'!BJ61="No data","x",ROUND((IF(LOG('Indicator Data'!BJ61)&gt;AN$195,10,IF(LOG('Indicator Data'!BJ61)&lt;AN$194,0,10-(AN$195-LOG('Indicator Data'!BJ61))/(AN$195-AN$194)*10))),1))</f>
        <v>x</v>
      </c>
      <c r="AO58" s="73">
        <f>IF('Indicator Data'!BK61="No data","x",ROUND((IF(LOG('Indicator Data'!BK61)&gt;AO$195,10,IF(LOG('Indicator Data'!BK61)&lt;AO$194,0,10-(AO$195-LOG('Indicator Data'!BK61))/(AO$195-AO$194)*10))),1))</f>
        <v>4.9000000000000004</v>
      </c>
      <c r="AP58" s="74">
        <f t="shared" si="16"/>
        <v>4.9000000000000004</v>
      </c>
      <c r="AQ58" s="74">
        <f>IF('Indicator Data'!BL61=0,10,ROUND(IF(LOG('Indicator Data'!BL61)&gt;AQ$195,0,IF(LOG('Indicator Data'!BL61)&lt;AQ$194,10,(AQ$195-LOG('Indicator Data'!BL61))/(AQ$195-AQ$194)*10)),1))</f>
        <v>3.4</v>
      </c>
      <c r="AR58" s="74">
        <f>IF('Indicator Data'!BM61="No data","x",ROUND(IF('Indicator Data'!BM61&gt;AR$195,10,IF('Indicator Data'!BM61&lt;AR$194,0,10-(AR$195-'Indicator Data'!BM61)/(AR$195-AR$194)*10)),1))</f>
        <v>2</v>
      </c>
      <c r="AS58" s="76">
        <f t="shared" si="17"/>
        <v>3.4</v>
      </c>
      <c r="AT58" s="73">
        <f>IF('Indicator Data'!BN61="No data","x",ROUND(IF('Indicator Data'!BN61^2&gt;AT$195,0,IF('Indicator Data'!BN61^2&lt;AT$194,10,(AT$195-'Indicator Data'!BN61^2)/(AT$195-AT$194)*10)),1))</f>
        <v>2.4</v>
      </c>
      <c r="AU58" s="73">
        <f>IF('Indicator Data'!BO61="No data","x",ROUND(IF('Indicator Data'!BO61&gt;AU$195,0,IF('Indicator Data'!BO61&lt;AU$194,10,(AU$195-'Indicator Data'!BO61)/(AU$195-AU$194)*10)),1))</f>
        <v>5.5</v>
      </c>
      <c r="AV58" s="73">
        <f>IF('Indicator Data'!BP61="No data","x",ROUND(IF('Indicator Data'!BP61&gt;AV$195,0,IF('Indicator Data'!BP61&lt;AV$194,10,(AV$195-'Indicator Data'!BP61)/(AV$195-AV$194)*10)),1))</f>
        <v>8.5</v>
      </c>
      <c r="AW58" s="74">
        <f t="shared" si="18"/>
        <v>5.5</v>
      </c>
      <c r="AX58" s="74">
        <f>IF('Indicator Data'!BQ61="No data","x",ROUND(IF('Indicator Data'!BQ61&gt;AX$195,10,IF('Indicator Data'!BQ61&lt;AX$194,0,10-(AX$195-'Indicator Data'!BQ61)/(AX$195-AX$194)*10)),1))</f>
        <v>9.4</v>
      </c>
      <c r="AY58" s="76">
        <f t="shared" si="19"/>
        <v>7.5</v>
      </c>
      <c r="AZ58" s="81">
        <f t="shared" si="20"/>
        <v>5.5</v>
      </c>
    </row>
    <row r="59" spans="1:52" s="4" customFormat="1" x14ac:dyDescent="0.3">
      <c r="A59" s="121" t="str">
        <f>'Indicator Data'!A62</f>
        <v>Ethiopia</v>
      </c>
      <c r="B59" s="59" t="str">
        <f>'Indicator Data'!B62</f>
        <v>ETH</v>
      </c>
      <c r="C59" s="73">
        <f>ROUND(IF('Indicator Data'!AL62="No data",IF((0.1022*LN('Indicator Data'!CI62)-0.1711)&gt;C$195,0,IF((0.1022*LN('Indicator Data'!CI62)-0.1711)&lt;C$194,10,(C$195-(0.1022*LN('Indicator Data'!CI62)-0.1711))/(C$195-C$194)*10)),IF('Indicator Data'!AL62&gt;C$195,0,IF('Indicator Data'!AL62&lt;C$194,10,(C$195-'Indicator Data'!AL62)/(C$195-C$194)*10))),1)</f>
        <v>8.6</v>
      </c>
      <c r="D59" s="73">
        <f>IF('Indicator Data'!AM62="No data","x",ROUND((IF(LOG('Indicator Data'!AM62*1000)&gt;D$195,10,IF(LOG('Indicator Data'!AM62*1000)&lt;D$194,0,10-(D$195-LOG('Indicator Data'!AM62*1000))/(D$195-D$194)*10))),1))</f>
        <v>10</v>
      </c>
      <c r="E59" s="74">
        <f t="shared" si="4"/>
        <v>9.4</v>
      </c>
      <c r="F59" s="73">
        <f>IF('Indicator Data'!AZ62="No data","x",ROUND(IF('Indicator Data'!AZ62&gt;F$195,10,IF('Indicator Data'!AZ62&lt;F$194,0,10-(F$195-'Indicator Data'!AZ62)/(F$195-F$194)*10)),1))</f>
        <v>6.8</v>
      </c>
      <c r="G59" s="73">
        <f>IF('Indicator Data'!BA62="No data","x",ROUND(IF('Indicator Data'!BA62&gt;G$195,10,IF('Indicator Data'!BA62&lt;G$194,0,10-(G$195-'Indicator Data'!BA62)/(G$195-G$194)*10)),1))</f>
        <v>3.5</v>
      </c>
      <c r="H59" s="74">
        <f t="shared" si="5"/>
        <v>5.2</v>
      </c>
      <c r="I59" s="75">
        <f>SUM(IF('Indicator Data'!AN62=0,0,'Indicator Data'!AN62),SUM('Indicator Data'!AO62:AP62))</f>
        <v>24659.130730000001</v>
      </c>
      <c r="J59" s="75">
        <f>I59/'Indicator Data'!CJ62*1000000</f>
        <v>220.01615641119835</v>
      </c>
      <c r="K59" s="73">
        <f t="shared" si="6"/>
        <v>4.4000000000000004</v>
      </c>
      <c r="L59" s="73">
        <f>IF('Indicator Data'!AQ62="No data","x",ROUND(IF('Indicator Data'!AQ62&gt;L$195,10,IF('Indicator Data'!AQ62&lt;L$194,0,10-(L$195-'Indicator Data'!AQ62)/(L$195-L$194)*10)),1))</f>
        <v>3.9</v>
      </c>
      <c r="M59" s="73">
        <f>IF('Indicator Data'!AR62="No data","x",IF('Indicator Data'!AR62=0,0,ROUND(IF('Indicator Data'!AR62&gt;M$195,10,IF('Indicator Data'!AR62&lt;M$194,0,10-(M$195-'Indicator Data'!AR62)/(M$195-M$194)*10)),1)))</f>
        <v>0.2</v>
      </c>
      <c r="N59" s="74">
        <f t="shared" si="7"/>
        <v>2.8</v>
      </c>
      <c r="O59" s="76">
        <f t="shared" si="8"/>
        <v>6.7</v>
      </c>
      <c r="P59" s="87">
        <f>IF(AND('Indicator Data'!BE62="No data",'Indicator Data'!BF62="No data"),0,SUM('Indicator Data'!BE62:BG62)/1000)</f>
        <v>1900.885</v>
      </c>
      <c r="Q59" s="73">
        <f t="shared" si="9"/>
        <v>10</v>
      </c>
      <c r="R59" s="77">
        <f>P59*1000/'Indicator Data'!CJ62</f>
        <v>1.6960265796023898E-2</v>
      </c>
      <c r="S59" s="73">
        <f t="shared" si="10"/>
        <v>6.4</v>
      </c>
      <c r="T59" s="78">
        <f t="shared" si="11"/>
        <v>8.1999999999999993</v>
      </c>
      <c r="U59" s="73">
        <f>IF('Indicator Data'!AV62="No data","x",ROUND(IF('Indicator Data'!AV62&gt;U$195,10,IF('Indicator Data'!AV62&lt;U$194,0,10-(U$195-'Indicator Data'!AV62)/(U$195-U$194)*10)),1))</f>
        <v>2.2000000000000002</v>
      </c>
      <c r="V59" s="73">
        <f>IF('Indicator Data'!AW62="No data","x",IF('Indicator Data'!AW62=0,0,ROUND(IF('Indicator Data'!AW62&gt;V$195,10,IF('Indicator Data'!AW62&lt;V$194,0,10-(V$195-'Indicator Data'!AW62)/(V$195-V$194)*10)),1)))</f>
        <v>0.7</v>
      </c>
      <c r="W59" s="73">
        <f t="shared" si="12"/>
        <v>1.4500000000000002</v>
      </c>
      <c r="X59" s="73">
        <f>IF('Indicator Data'!AU62="No data","x",ROUND(IF('Indicator Data'!AU62&gt;X$195,10,IF('Indicator Data'!AU62&lt;X$194,0,10-(X$195-'Indicator Data'!AU62)/(X$195-X$194)*10)),1))</f>
        <v>3</v>
      </c>
      <c r="Y59" s="199">
        <f>IF('Indicator Data'!AX62="No data","x",ROUND(IF('Indicator Data'!AX62&gt;Y$195,10,IF('Indicator Data'!AX62&lt;Y$194,0,10-(Y$195-'Indicator Data'!AX62)/(Y$195-Y$194)*10)),1))</f>
        <v>0.9</v>
      </c>
      <c r="Z59" s="77">
        <f>IF('Indicator Data'!AY62="No data","x",IF(('Indicator Data'!AY62/'Indicator Data'!CJ62)&gt;1,1,IF('Indicator Data'!AY62&gt;'Indicator Data'!AY62,1,'Indicator Data'!AY62/'Indicator Data'!CJ62)))</f>
        <v>0.62280055161582981</v>
      </c>
      <c r="AA59" s="199">
        <f t="shared" si="13"/>
        <v>6.9</v>
      </c>
      <c r="AB59" s="74">
        <f t="shared" si="21"/>
        <v>3.1</v>
      </c>
      <c r="AC59" s="73">
        <f>IF('Indicator Data'!AS62="No data","x",ROUND(IF('Indicator Data'!AS62&gt;AC$195,10,IF('Indicator Data'!AS62&lt;AC$194,0,10-(AC$195-'Indicator Data'!AS62)/(AC$195-AC$194)*10)),1))</f>
        <v>4.2</v>
      </c>
      <c r="AD59" s="73">
        <f>IF('Indicator Data'!AT62="No data","x",ROUND(IF('Indicator Data'!AT62&gt;AD$195,10,IF('Indicator Data'!AT62&lt;AD$194,0,10-(AD$195-'Indicator Data'!AT62)/(AD$195-AD$194)*10)),1))</f>
        <v>5.2</v>
      </c>
      <c r="AE59" s="74">
        <f t="shared" si="14"/>
        <v>4.7</v>
      </c>
      <c r="AF59" s="87">
        <f>('Indicator Data'!BD62+'Indicator Data'!BC62*0.5+'Indicator Data'!BB62*0.25)/1000</f>
        <v>202.88149999999999</v>
      </c>
      <c r="AG59" s="79">
        <f>AF59*1000/'Indicator Data'!CJ62</f>
        <v>1.8101695605447054E-3</v>
      </c>
      <c r="AH59" s="74">
        <f t="shared" si="15"/>
        <v>0.2</v>
      </c>
      <c r="AI59" s="73">
        <f>IF('Indicator Data'!BH62="No data","x",ROUND(IF('Indicator Data'!BH62&lt;$AI$194,10,IF('Indicator Data'!BH62&gt;$AI$195,0,($AI$195-'Indicator Data'!BH62)/($AI$195-$AI$194)*10)),1))</f>
        <v>6</v>
      </c>
      <c r="AJ59" s="73">
        <f>IF('Indicator Data'!BI62="No data","x",ROUND(IF('Indicator Data'!BI62&gt;$AJ$195,10,IF('Indicator Data'!BI62&lt;$AJ$194,0,10-($AJ$195-'Indicator Data'!BI62)/($AJ$195-$AJ$194)*10)),1))</f>
        <v>5.2</v>
      </c>
      <c r="AK59" s="74">
        <f t="shared" si="22"/>
        <v>5.6</v>
      </c>
      <c r="AL59" s="80">
        <f t="shared" si="23"/>
        <v>3.7</v>
      </c>
      <c r="AM59" s="81">
        <f t="shared" si="24"/>
        <v>6.5</v>
      </c>
      <c r="AN59" s="73">
        <f>IF('Indicator Data'!BJ62="No data","x",ROUND((IF(LOG('Indicator Data'!BJ62)&gt;AN$195,10,IF(LOG('Indicator Data'!BJ62)&lt;AN$194,0,10-(AN$195-LOG('Indicator Data'!BJ62))/(AN$195-AN$194)*10))),1))</f>
        <v>7.7</v>
      </c>
      <c r="AO59" s="73">
        <f>IF('Indicator Data'!BK62="No data","x",ROUND((IF(LOG('Indicator Data'!BK62)&gt;AO$195,10,IF(LOG('Indicator Data'!BK62)&lt;AO$194,0,10-(AO$195-LOG('Indicator Data'!BK62))/(AO$195-AO$194)*10))),1))</f>
        <v>4.9000000000000004</v>
      </c>
      <c r="AP59" s="74">
        <f t="shared" si="16"/>
        <v>6.3</v>
      </c>
      <c r="AQ59" s="74">
        <f>IF('Indicator Data'!BL62=0,10,ROUND(IF(LOG('Indicator Data'!BL62)&gt;AQ$195,0,IF(LOG('Indicator Data'!BL62)&lt;AQ$194,10,(AQ$195-LOG('Indicator Data'!BL62))/(AQ$195-AQ$194)*10)),1))</f>
        <v>2.7</v>
      </c>
      <c r="AR59" s="74">
        <f>IF('Indicator Data'!BM62="No data","x",ROUND(IF('Indicator Data'!BM62&gt;AR$195,10,IF('Indicator Data'!BM62&lt;AR$194,0,10-(AR$195-'Indicator Data'!BM62)/(AR$195-AR$194)*10)),1))</f>
        <v>4</v>
      </c>
      <c r="AS59" s="76">
        <f t="shared" si="17"/>
        <v>4.3</v>
      </c>
      <c r="AT59" s="73">
        <f>IF('Indicator Data'!BN62="No data","x",ROUND(IF('Indicator Data'!BN62^2&gt;AT$195,0,IF('Indicator Data'!BN62^2&lt;AT$194,10,(AT$195-'Indicator Data'!BN62^2)/(AT$195-AT$194)*10)),1))</f>
        <v>8</v>
      </c>
      <c r="AU59" s="73">
        <f>IF('Indicator Data'!BO62="No data","x",ROUND(IF('Indicator Data'!BO62&gt;AU$195,0,IF('Indicator Data'!BO62&lt;AU$194,10,(AU$195-'Indicator Data'!BO62)/(AU$195-AU$194)*10)),1))</f>
        <v>8.3000000000000007</v>
      </c>
      <c r="AV59" s="73">
        <f>IF('Indicator Data'!BP62="No data","x",ROUND(IF('Indicator Data'!BP62&gt;AV$195,0,IF('Indicator Data'!BP62&lt;AV$194,10,(AV$195-'Indicator Data'!BP62)/(AV$195-AV$194)*10)),1))</f>
        <v>5.3</v>
      </c>
      <c r="AW59" s="74">
        <f t="shared" si="18"/>
        <v>7.2</v>
      </c>
      <c r="AX59" s="74" t="str">
        <f>IF('Indicator Data'!BQ62="No data","x",ROUND(IF('Indicator Data'!BQ62&gt;AX$195,10,IF('Indicator Data'!BQ62&lt;AX$194,0,10-(AX$195-'Indicator Data'!BQ62)/(AX$195-AX$194)*10)),1))</f>
        <v>x</v>
      </c>
      <c r="AY59" s="76">
        <f t="shared" si="19"/>
        <v>7.2</v>
      </c>
      <c r="AZ59" s="81">
        <f t="shared" si="20"/>
        <v>5.8</v>
      </c>
    </row>
    <row r="60" spans="1:52" s="4" customFormat="1" x14ac:dyDescent="0.3">
      <c r="A60" s="121" t="str">
        <f>'Indicator Data'!A63</f>
        <v>Fiji</v>
      </c>
      <c r="B60" s="59" t="str">
        <f>'Indicator Data'!B63</f>
        <v>FJI</v>
      </c>
      <c r="C60" s="73">
        <f>ROUND(IF('Indicator Data'!AL63="No data",IF((0.1022*LN('Indicator Data'!CI63)-0.1711)&gt;C$195,0,IF((0.1022*LN('Indicator Data'!CI63)-0.1711)&lt;C$194,10,(C$195-(0.1022*LN('Indicator Data'!CI63)-0.1711))/(C$195-C$194)*10)),IF('Indicator Data'!AL63&gt;C$195,0,IF('Indicator Data'!AL63&lt;C$194,10,(C$195-'Indicator Data'!AL63)/(C$195-C$194)*10))),1)</f>
        <v>3.5</v>
      </c>
      <c r="D60" s="73" t="str">
        <f>IF('Indicator Data'!AM63="No data","x",ROUND((IF(LOG('Indicator Data'!AM63*1000)&gt;D$195,10,IF(LOG('Indicator Data'!AM63*1000)&lt;D$194,0,10-(D$195-LOG('Indicator Data'!AM63*1000))/(D$195-D$194)*10))),1))</f>
        <v>x</v>
      </c>
      <c r="E60" s="74">
        <f t="shared" si="4"/>
        <v>3.5</v>
      </c>
      <c r="F60" s="73">
        <f>IF('Indicator Data'!AZ63="No data","x",ROUND(IF('Indicator Data'!AZ63&gt;F$195,10,IF('Indicator Data'!AZ63&lt;F$194,0,10-(F$195-'Indicator Data'!AZ63)/(F$195-F$194)*10)),1))</f>
        <v>4.8</v>
      </c>
      <c r="G60" s="73">
        <f>IF('Indicator Data'!BA63="No data","x",ROUND(IF('Indicator Data'!BA63&gt;G$195,10,IF('Indicator Data'!BA63&lt;G$194,0,10-(G$195-'Indicator Data'!BA63)/(G$195-G$194)*10)),1))</f>
        <v>2.9</v>
      </c>
      <c r="H60" s="74">
        <f t="shared" si="5"/>
        <v>3.9</v>
      </c>
      <c r="I60" s="75">
        <f>SUM(IF('Indicator Data'!AN63=0,0,'Indicator Data'!AN63),SUM('Indicator Data'!AO63:AP63))</f>
        <v>196.32503000000003</v>
      </c>
      <c r="J60" s="75">
        <f>I60/'Indicator Data'!CJ63*1000000</f>
        <v>220.6010753352698</v>
      </c>
      <c r="K60" s="73">
        <f t="shared" si="6"/>
        <v>4.4000000000000004</v>
      </c>
      <c r="L60" s="73">
        <f>IF('Indicator Data'!AQ63="No data","x",ROUND(IF('Indicator Data'!AQ63&gt;L$195,10,IF('Indicator Data'!AQ63&lt;L$194,0,10-(L$195-'Indicator Data'!AQ63)/(L$195-L$194)*10)),1))</f>
        <v>1.4</v>
      </c>
      <c r="M60" s="73">
        <f>IF('Indicator Data'!AR63="No data","x",IF('Indicator Data'!AR63=0,0,ROUND(IF('Indicator Data'!AR63&gt;M$195,10,IF('Indicator Data'!AR63&lt;M$194,0,10-(M$195-'Indicator Data'!AR63)/(M$195-M$194)*10)),1)))</f>
        <v>1.7</v>
      </c>
      <c r="N60" s="74">
        <f t="shared" si="7"/>
        <v>2.5</v>
      </c>
      <c r="O60" s="76">
        <f t="shared" si="8"/>
        <v>3.4</v>
      </c>
      <c r="P60" s="87">
        <f>IF(AND('Indicator Data'!BE63="No data",'Indicator Data'!BF63="No data"),0,SUM('Indicator Data'!BE63:BG63)/1000)</f>
        <v>1.9E-2</v>
      </c>
      <c r="Q60" s="73">
        <f t="shared" si="9"/>
        <v>0</v>
      </c>
      <c r="R60" s="77">
        <f>P60*1000/'Indicator Data'!CJ63</f>
        <v>2.134939407048671E-5</v>
      </c>
      <c r="S60" s="73">
        <f t="shared" si="10"/>
        <v>0</v>
      </c>
      <c r="T60" s="78">
        <f t="shared" si="11"/>
        <v>0</v>
      </c>
      <c r="U60" s="73">
        <f>IF('Indicator Data'!AV63="No data","x",ROUND(IF('Indicator Data'!AV63&gt;U$195,10,IF('Indicator Data'!AV63&lt;U$194,0,10-(U$195-'Indicator Data'!AV63)/(U$195-U$194)*10)),1))</f>
        <v>0.2</v>
      </c>
      <c r="V60" s="73" t="str">
        <f>IF('Indicator Data'!AW63="No data","x",IF('Indicator Data'!AW63=0,0,ROUND(IF('Indicator Data'!AW63&gt;V$195,10,IF('Indicator Data'!AW63&lt;V$194,0,10-(V$195-'Indicator Data'!AW63)/(V$195-V$194)*10)),1)))</f>
        <v>x</v>
      </c>
      <c r="W60" s="73">
        <f t="shared" si="12"/>
        <v>0.2</v>
      </c>
      <c r="X60" s="73">
        <f>IF('Indicator Data'!AU63="No data","x",ROUND(IF('Indicator Data'!AU63&gt;X$195,10,IF('Indicator Data'!AU63&lt;X$194,0,10-(X$195-'Indicator Data'!AU63)/(X$195-X$194)*10)),1))</f>
        <v>0.9</v>
      </c>
      <c r="Y60" s="199" t="str">
        <f>IF('Indicator Data'!AX63="No data","x",ROUND(IF('Indicator Data'!AX63&gt;Y$195,10,IF('Indicator Data'!AX63&lt;Y$194,0,10-(Y$195-'Indicator Data'!AX63)/(Y$195-Y$194)*10)),1))</f>
        <v>x</v>
      </c>
      <c r="Z60" s="77">
        <f>IF('Indicator Data'!AY63="No data","x",IF(('Indicator Data'!AY63/'Indicator Data'!CJ63)&gt;1,1,IF('Indicator Data'!AY63&gt;'Indicator Data'!AY63,1,'Indicator Data'!AY63/'Indicator Data'!CJ63)))</f>
        <v>1</v>
      </c>
      <c r="AA60" s="199">
        <f t="shared" si="13"/>
        <v>10</v>
      </c>
      <c r="AB60" s="74">
        <f t="shared" si="21"/>
        <v>3.7</v>
      </c>
      <c r="AC60" s="73">
        <f>IF('Indicator Data'!AS63="No data","x",ROUND(IF('Indicator Data'!AS63&gt;AC$195,10,IF('Indicator Data'!AS63&lt;AC$194,0,10-(AC$195-'Indicator Data'!AS63)/(AC$195-AC$194)*10)),1))</f>
        <v>2</v>
      </c>
      <c r="AD60" s="73" t="str">
        <f>IF('Indicator Data'!AT63="No data","x",ROUND(IF('Indicator Data'!AT63&gt;AD$195,10,IF('Indicator Data'!AT63&lt;AD$194,0,10-(AD$195-'Indicator Data'!AT63)/(AD$195-AD$194)*10)),1))</f>
        <v>x</v>
      </c>
      <c r="AE60" s="74">
        <f t="shared" si="14"/>
        <v>2</v>
      </c>
      <c r="AF60" s="87">
        <f>('Indicator Data'!BD63+'Indicator Data'!BC63*0.5+'Indicator Data'!BB63*0.25)/1000</f>
        <v>97.394000000000005</v>
      </c>
      <c r="AG60" s="79">
        <f>AF60*1000/'Indicator Data'!CJ63</f>
        <v>0.10943699400531487</v>
      </c>
      <c r="AH60" s="74">
        <f t="shared" si="15"/>
        <v>10</v>
      </c>
      <c r="AI60" s="73">
        <f>IF('Indicator Data'!BH63="No data","x",ROUND(IF('Indicator Data'!BH63&lt;$AI$194,10,IF('Indicator Data'!BH63&gt;$AI$195,0,($AI$195-'Indicator Data'!BH63)/($AI$195-$AI$194)*10)),1))</f>
        <v>3.2</v>
      </c>
      <c r="AJ60" s="73">
        <f>IF('Indicator Data'!BI63="No data","x",ROUND(IF('Indicator Data'!BI63&gt;$AJ$195,10,IF('Indicator Data'!BI63&lt;$AJ$194,0,10-($AJ$195-'Indicator Data'!BI63)/($AJ$195-$AJ$194)*10)),1))</f>
        <v>0</v>
      </c>
      <c r="AK60" s="74">
        <f t="shared" si="22"/>
        <v>1.6</v>
      </c>
      <c r="AL60" s="80">
        <f t="shared" si="23"/>
        <v>5.9</v>
      </c>
      <c r="AM60" s="81">
        <f t="shared" si="24"/>
        <v>3.5</v>
      </c>
      <c r="AN60" s="73">
        <f>IF('Indicator Data'!BJ63="No data","x",ROUND((IF(LOG('Indicator Data'!BJ63)&gt;AN$195,10,IF(LOG('Indicator Data'!BJ63)&lt;AN$194,0,10-(AN$195-LOG('Indicator Data'!BJ63))/(AN$195-AN$194)*10))),1))</f>
        <v>5.6</v>
      </c>
      <c r="AO60" s="73">
        <f>IF('Indicator Data'!BK63="No data","x",ROUND((IF(LOG('Indicator Data'!BK63)&gt;AO$195,10,IF(LOG('Indicator Data'!BK63)&lt;AO$194,0,10-(AO$195-LOG('Indicator Data'!BK63))/(AO$195-AO$194)*10))),1))</f>
        <v>4.8</v>
      </c>
      <c r="AP60" s="74">
        <f t="shared" si="16"/>
        <v>5.2</v>
      </c>
      <c r="AQ60" s="74">
        <f>IF('Indicator Data'!BL63=0,10,ROUND(IF(LOG('Indicator Data'!BL63)&gt;AQ$195,0,IF(LOG('Indicator Data'!BL63)&lt;AQ$194,10,(AQ$195-LOG('Indicator Data'!BL63))/(AQ$195-AQ$194)*10)),1))</f>
        <v>4.3</v>
      </c>
      <c r="AR60" s="74">
        <f>IF('Indicator Data'!BM63="No data","x",ROUND(IF('Indicator Data'!BM63&gt;AR$195,10,IF('Indicator Data'!BM63&lt;AR$194,0,10-(AR$195-'Indicator Data'!BM63)/(AR$195-AR$194)*10)),1))</f>
        <v>10</v>
      </c>
      <c r="AS60" s="76">
        <f t="shared" si="17"/>
        <v>6.5</v>
      </c>
      <c r="AT60" s="73">
        <f>IF('Indicator Data'!BN63="No data","x",ROUND(IF('Indicator Data'!BN63^2&gt;AT$195,0,IF('Indicator Data'!BN63^2&lt;AT$194,10,(AT$195-'Indicator Data'!BN63^2)/(AT$195-AT$194)*10)),1))</f>
        <v>0.2</v>
      </c>
      <c r="AU60" s="73">
        <f>IF('Indicator Data'!BO63="No data","x",ROUND(IF('Indicator Data'!BO63&gt;AU$195,0,IF('Indicator Data'!BO63&lt;AU$194,10,(AU$195-'Indicator Data'!BO63)/(AU$195-AU$194)*10)),1))</f>
        <v>4.2</v>
      </c>
      <c r="AV60" s="73">
        <f>IF('Indicator Data'!BP63="No data","x",ROUND(IF('Indicator Data'!BP63&gt;AV$195,0,IF('Indicator Data'!BP63&lt;AV$194,10,(AV$195-'Indicator Data'!BP63)/(AV$195-AV$194)*10)),1))</f>
        <v>1.3</v>
      </c>
      <c r="AW60" s="74">
        <f t="shared" si="18"/>
        <v>1.9</v>
      </c>
      <c r="AX60" s="74">
        <f>IF('Indicator Data'!BQ63="No data","x",ROUND(IF('Indicator Data'!BQ63&gt;AX$195,10,IF('Indicator Data'!BQ63&lt;AX$194,0,10-(AX$195-'Indicator Data'!BQ63)/(AX$195-AX$194)*10)),1))</f>
        <v>6.1</v>
      </c>
      <c r="AY60" s="76">
        <f t="shared" si="19"/>
        <v>4</v>
      </c>
      <c r="AZ60" s="81">
        <f t="shared" si="20"/>
        <v>5.3</v>
      </c>
    </row>
    <row r="61" spans="1:52" s="4" customFormat="1" x14ac:dyDescent="0.3">
      <c r="A61" s="121" t="str">
        <f>'Indicator Data'!A64</f>
        <v>Finland</v>
      </c>
      <c r="B61" s="59" t="str">
        <f>'Indicator Data'!B64</f>
        <v>FIN</v>
      </c>
      <c r="C61" s="73">
        <f>ROUND(IF('Indicator Data'!AL64="No data",IF((0.1022*LN('Indicator Data'!CI64)-0.1711)&gt;C$195,0,IF((0.1022*LN('Indicator Data'!CI64)-0.1711)&lt;C$194,10,(C$195-(0.1022*LN('Indicator Data'!CI64)-0.1711))/(C$195-C$194)*10)),IF('Indicator Data'!AL64&gt;C$195,0,IF('Indicator Data'!AL64&lt;C$194,10,(C$195-'Indicator Data'!AL64)/(C$195-C$194)*10))),1)</f>
        <v>0</v>
      </c>
      <c r="D61" s="73" t="str">
        <f>IF('Indicator Data'!AM64="No data","x",ROUND((IF(LOG('Indicator Data'!AM64*1000)&gt;D$195,10,IF(LOG('Indicator Data'!AM64*1000)&lt;D$194,0,10-(D$195-LOG('Indicator Data'!AM64*1000))/(D$195-D$194)*10))),1))</f>
        <v>x</v>
      </c>
      <c r="E61" s="74">
        <f t="shared" si="4"/>
        <v>0</v>
      </c>
      <c r="F61" s="73">
        <f>IF('Indicator Data'!AZ64="No data","x",ROUND(IF('Indicator Data'!AZ64&gt;F$195,10,IF('Indicator Data'!AZ64&lt;F$194,0,10-(F$195-'Indicator Data'!AZ64)/(F$195-F$194)*10)),1))</f>
        <v>0.7</v>
      </c>
      <c r="G61" s="73">
        <f>IF('Indicator Data'!BA64="No data","x",ROUND(IF('Indicator Data'!BA64&gt;G$195,10,IF('Indicator Data'!BA64&lt;G$194,0,10-(G$195-'Indicator Data'!BA64)/(G$195-G$194)*10)),1))</f>
        <v>0.5</v>
      </c>
      <c r="H61" s="74">
        <f t="shared" si="5"/>
        <v>0.6</v>
      </c>
      <c r="I61" s="75">
        <f>SUM(IF('Indicator Data'!AN64=0,0,'Indicator Data'!AN64),SUM('Indicator Data'!AO64:AP64))</f>
        <v>-12.870010000000001</v>
      </c>
      <c r="J61" s="75">
        <f>I61/'Indicator Data'!CJ64*1000000</f>
        <v>-2.3263991508559316</v>
      </c>
      <c r="K61" s="73">
        <f t="shared" si="6"/>
        <v>0</v>
      </c>
      <c r="L61" s="73" t="str">
        <f>IF('Indicator Data'!AQ64="No data","x",ROUND(IF('Indicator Data'!AQ64&gt;L$195,10,IF('Indicator Data'!AQ64&lt;L$194,0,10-(L$195-'Indicator Data'!AQ64)/(L$195-L$194)*10)),1))</f>
        <v>x</v>
      </c>
      <c r="M61" s="73">
        <f>IF('Indicator Data'!AR64="No data","x",IF('Indicator Data'!AR64=0,0,ROUND(IF('Indicator Data'!AR64&gt;M$195,10,IF('Indicator Data'!AR64&lt;M$194,0,10-(M$195-'Indicator Data'!AR64)/(M$195-M$194)*10)),1)))</f>
        <v>0.1</v>
      </c>
      <c r="N61" s="74">
        <f t="shared" si="7"/>
        <v>0.1</v>
      </c>
      <c r="O61" s="76">
        <f t="shared" si="8"/>
        <v>0.2</v>
      </c>
      <c r="P61" s="87">
        <f>IF(AND('Indicator Data'!BE64="No data",'Indicator Data'!BF64="No data"),0,SUM('Indicator Data'!BE64:BG64)/1000)</f>
        <v>25.585000000000001</v>
      </c>
      <c r="Q61" s="73">
        <f t="shared" si="9"/>
        <v>4.7</v>
      </c>
      <c r="R61" s="77">
        <f>P61*1000/'Indicator Data'!CJ64</f>
        <v>4.6247766920654307E-3</v>
      </c>
      <c r="S61" s="73">
        <f t="shared" si="10"/>
        <v>4.7</v>
      </c>
      <c r="T61" s="78">
        <f t="shared" si="11"/>
        <v>4.7</v>
      </c>
      <c r="U61" s="73" t="str">
        <f>IF('Indicator Data'!AV64="No data","x",ROUND(IF('Indicator Data'!AV64&gt;U$195,10,IF('Indicator Data'!AV64&lt;U$194,0,10-(U$195-'Indicator Data'!AV64)/(U$195-U$194)*10)),1))</f>
        <v>x</v>
      </c>
      <c r="V61" s="73" t="str">
        <f>IF('Indicator Data'!AW64="No data","x",IF('Indicator Data'!AW64=0,0,ROUND(IF('Indicator Data'!AW64&gt;V$195,10,IF('Indicator Data'!AW64&lt;V$194,0,10-(V$195-'Indicator Data'!AW64)/(V$195-V$194)*10)),1)))</f>
        <v>x</v>
      </c>
      <c r="W61" s="73" t="str">
        <f t="shared" si="12"/>
        <v>x</v>
      </c>
      <c r="X61" s="73">
        <f>IF('Indicator Data'!AU64="No data","x",ROUND(IF('Indicator Data'!AU64&gt;X$195,10,IF('Indicator Data'!AU64&lt;X$194,0,10-(X$195-'Indicator Data'!AU64)/(X$195-X$194)*10)),1))</f>
        <v>0.1</v>
      </c>
      <c r="Y61" s="199" t="str">
        <f>IF('Indicator Data'!AX64="No data","x",ROUND(IF('Indicator Data'!AX64&gt;Y$195,10,IF('Indicator Data'!AX64&lt;Y$194,0,10-(Y$195-'Indicator Data'!AX64)/(Y$195-Y$194)*10)),1))</f>
        <v>x</v>
      </c>
      <c r="Z61" s="77">
        <f>IF('Indicator Data'!AY64="No data","x",IF(('Indicator Data'!AY64/'Indicator Data'!CJ64)&gt;1,1,IF('Indicator Data'!AY64&gt;'Indicator Data'!AY64,1,'Indicator Data'!AY64/'Indicator Data'!CJ64)))</f>
        <v>9.0380627165632805E-7</v>
      </c>
      <c r="AA61" s="199">
        <f t="shared" si="13"/>
        <v>0</v>
      </c>
      <c r="AB61" s="74">
        <f t="shared" si="21"/>
        <v>0.1</v>
      </c>
      <c r="AC61" s="73">
        <f>IF('Indicator Data'!AS64="No data","x",ROUND(IF('Indicator Data'!AS64&gt;AC$195,10,IF('Indicator Data'!AS64&lt;AC$194,0,10-(AC$195-'Indicator Data'!AS64)/(AC$195-AC$194)*10)),1))</f>
        <v>0.1</v>
      </c>
      <c r="AD61" s="73" t="str">
        <f>IF('Indicator Data'!AT64="No data","x",ROUND(IF('Indicator Data'!AT64&gt;AD$195,10,IF('Indicator Data'!AT64&lt;AD$194,0,10-(AD$195-'Indicator Data'!AT64)/(AD$195-AD$194)*10)),1))</f>
        <v>x</v>
      </c>
      <c r="AE61" s="74">
        <f t="shared" si="14"/>
        <v>0.1</v>
      </c>
      <c r="AF61" s="87">
        <f>('Indicator Data'!BD64+'Indicator Data'!BC64*0.5+'Indicator Data'!BB64*0.25)/1000</f>
        <v>0</v>
      </c>
      <c r="AG61" s="79">
        <f>AF61*1000/'Indicator Data'!CJ64</f>
        <v>0</v>
      </c>
      <c r="AH61" s="74">
        <f t="shared" si="15"/>
        <v>0</v>
      </c>
      <c r="AI61" s="73">
        <f>IF('Indicator Data'!BH64="No data","x",ROUND(IF('Indicator Data'!BH64&lt;$AI$194,10,IF('Indicator Data'!BH64&gt;$AI$195,0,($AI$195-'Indicator Data'!BH64)/($AI$195-$AI$194)*10)),1))</f>
        <v>2.2999999999999998</v>
      </c>
      <c r="AJ61" s="73">
        <f>IF('Indicator Data'!BI64="No data","x",ROUND(IF('Indicator Data'!BI64&gt;$AJ$195,10,IF('Indicator Data'!BI64&lt;$AJ$194,0,10-($AJ$195-'Indicator Data'!BI64)/($AJ$195-$AJ$194)*10)),1))</f>
        <v>0</v>
      </c>
      <c r="AK61" s="74">
        <f t="shared" si="22"/>
        <v>1.2</v>
      </c>
      <c r="AL61" s="80">
        <f t="shared" si="23"/>
        <v>0.4</v>
      </c>
      <c r="AM61" s="81">
        <f t="shared" si="24"/>
        <v>2.8</v>
      </c>
      <c r="AN61" s="73">
        <f>IF('Indicator Data'!BJ64="No data","x",ROUND((IF(LOG('Indicator Data'!BJ64)&gt;AN$195,10,IF(LOG('Indicator Data'!BJ64)&lt;AN$194,0,10-(AN$195-LOG('Indicator Data'!BJ64))/(AN$195-AN$194)*10))),1))</f>
        <v>7.8</v>
      </c>
      <c r="AO61" s="73">
        <f>IF('Indicator Data'!BK64="No data","x",ROUND((IF(LOG('Indicator Data'!BK64)&gt;AO$195,10,IF(LOG('Indicator Data'!BK64)&lt;AO$194,0,10-(AO$195-LOG('Indicator Data'!BK64))/(AO$195-AO$194)*10))),1))</f>
        <v>6.3</v>
      </c>
      <c r="AP61" s="74">
        <f t="shared" si="16"/>
        <v>7.1</v>
      </c>
      <c r="AQ61" s="74">
        <f>IF('Indicator Data'!BL64=0,10,ROUND(IF(LOG('Indicator Data'!BL64)&gt;AQ$195,0,IF(LOG('Indicator Data'!BL64)&lt;AQ$194,10,(AQ$195-LOG('Indicator Data'!BL64))/(AQ$195-AQ$194)*10)),1))</f>
        <v>5.5</v>
      </c>
      <c r="AR61" s="74">
        <f>IF('Indicator Data'!BM64="No data","x",ROUND(IF('Indicator Data'!BM64&gt;AR$195,10,IF('Indicator Data'!BM64&lt;AR$194,0,10-(AR$195-'Indicator Data'!BM64)/(AR$195-AR$194)*10)),1))</f>
        <v>10</v>
      </c>
      <c r="AS61" s="76">
        <f t="shared" si="17"/>
        <v>7.5</v>
      </c>
      <c r="AT61" s="73" t="str">
        <f>IF('Indicator Data'!BN64="No data","x",ROUND(IF('Indicator Data'!BN64^2&gt;AT$195,0,IF('Indicator Data'!BN64^2&lt;AT$194,10,(AT$195-'Indicator Data'!BN64^2)/(AT$195-AT$194)*10)),1))</f>
        <v>x</v>
      </c>
      <c r="AU61" s="73">
        <f>IF('Indicator Data'!BO64="No data","x",ROUND(IF('Indicator Data'!BO64&gt;AU$195,0,IF('Indicator Data'!BO64&lt;AU$194,10,(AU$195-'Indicator Data'!BO64)/(AU$195-AU$194)*10)),1))</f>
        <v>3.6</v>
      </c>
      <c r="AV61" s="73">
        <f>IF('Indicator Data'!BP64="No data","x",ROUND(IF('Indicator Data'!BP64&gt;AV$195,0,IF('Indicator Data'!BP64&lt;AV$194,10,(AV$195-'Indicator Data'!BP64)/(AV$195-AV$194)*10)),1))</f>
        <v>2</v>
      </c>
      <c r="AW61" s="74">
        <f t="shared" si="18"/>
        <v>2.8</v>
      </c>
      <c r="AX61" s="74">
        <f>IF('Indicator Data'!BQ64="No data","x",ROUND(IF('Indicator Data'!BQ64&gt;AX$195,10,IF('Indicator Data'!BQ64&lt;AX$194,0,10-(AX$195-'Indicator Data'!BQ64)/(AX$195-AX$194)*10)),1))</f>
        <v>3.5</v>
      </c>
      <c r="AY61" s="76">
        <f t="shared" si="19"/>
        <v>3.2</v>
      </c>
      <c r="AZ61" s="81">
        <f t="shared" si="20"/>
        <v>5.4</v>
      </c>
    </row>
    <row r="62" spans="1:52" s="4" customFormat="1" x14ac:dyDescent="0.3">
      <c r="A62" s="121" t="str">
        <f>'Indicator Data'!A65</f>
        <v>France</v>
      </c>
      <c r="B62" s="59" t="str">
        <f>'Indicator Data'!B65</f>
        <v>FRA</v>
      </c>
      <c r="C62" s="73">
        <f>ROUND(IF('Indicator Data'!AL65="No data",IF((0.1022*LN('Indicator Data'!CI65)-0.1711)&gt;C$195,0,IF((0.1022*LN('Indicator Data'!CI65)-0.1711)&lt;C$194,10,(C$195-(0.1022*LN('Indicator Data'!CI65)-0.1711))/(C$195-C$194)*10)),IF('Indicator Data'!AL65&gt;C$195,0,IF('Indicator Data'!AL65&lt;C$194,10,(C$195-'Indicator Data'!AL65)/(C$195-C$194)*10))),1)</f>
        <v>0.2</v>
      </c>
      <c r="D62" s="73" t="str">
        <f>IF('Indicator Data'!AM65="No data","x",ROUND((IF(LOG('Indicator Data'!AM65*1000)&gt;D$195,10,IF(LOG('Indicator Data'!AM65*1000)&lt;D$194,0,10-(D$195-LOG('Indicator Data'!AM65*1000))/(D$195-D$194)*10))),1))</f>
        <v>x</v>
      </c>
      <c r="E62" s="74">
        <f t="shared" si="4"/>
        <v>0.2</v>
      </c>
      <c r="F62" s="73">
        <f>IF('Indicator Data'!AZ65="No data","x",ROUND(IF('Indicator Data'!AZ65&gt;F$195,10,IF('Indicator Data'!AZ65&lt;F$194,0,10-(F$195-'Indicator Data'!AZ65)/(F$195-F$194)*10)),1))</f>
        <v>0.7</v>
      </c>
      <c r="G62" s="73">
        <f>IF('Indicator Data'!BA65="No data","x",ROUND(IF('Indicator Data'!BA65&gt;G$195,10,IF('Indicator Data'!BA65&lt;G$194,0,10-(G$195-'Indicator Data'!BA65)/(G$195-G$194)*10)),1))</f>
        <v>1.9</v>
      </c>
      <c r="H62" s="74">
        <f t="shared" si="5"/>
        <v>1.3</v>
      </c>
      <c r="I62" s="75">
        <f>SUM(IF('Indicator Data'!AN65=0,0,'Indicator Data'!AN65),SUM('Indicator Data'!AO65:AP65))</f>
        <v>0</v>
      </c>
      <c r="J62" s="75">
        <f>I62/'Indicator Data'!CJ65*1000000</f>
        <v>0</v>
      </c>
      <c r="K62" s="73">
        <f t="shared" si="6"/>
        <v>0</v>
      </c>
      <c r="L62" s="73" t="str">
        <f>IF('Indicator Data'!AQ65="No data","x",ROUND(IF('Indicator Data'!AQ65&gt;L$195,10,IF('Indicator Data'!AQ65&lt;L$194,0,10-(L$195-'Indicator Data'!AQ65)/(L$195-L$194)*10)),1))</f>
        <v>x</v>
      </c>
      <c r="M62" s="73">
        <f>IF('Indicator Data'!AR65="No data","x",IF('Indicator Data'!AR65=0,0,ROUND(IF('Indicator Data'!AR65&gt;M$195,10,IF('Indicator Data'!AR65&lt;M$194,0,10-(M$195-'Indicator Data'!AR65)/(M$195-M$194)*10)),1)))</f>
        <v>0.3</v>
      </c>
      <c r="N62" s="74">
        <f t="shared" si="7"/>
        <v>0.2</v>
      </c>
      <c r="O62" s="76">
        <f t="shared" si="8"/>
        <v>0.5</v>
      </c>
      <c r="P62" s="87">
        <f>IF(AND('Indicator Data'!BE65="No data",'Indicator Data'!BF65="No data"),0,SUM('Indicator Data'!BE65:BG65)/1000)</f>
        <v>457.42599999999999</v>
      </c>
      <c r="Q62" s="73">
        <f t="shared" si="9"/>
        <v>8.9</v>
      </c>
      <c r="R62" s="77">
        <f>P62*1000/'Indicator Data'!CJ65</f>
        <v>7.0233055315398127E-3</v>
      </c>
      <c r="S62" s="73">
        <f t="shared" si="10"/>
        <v>5.2</v>
      </c>
      <c r="T62" s="78">
        <f t="shared" si="11"/>
        <v>7.1</v>
      </c>
      <c r="U62" s="73">
        <f>IF('Indicator Data'!AV65="No data","x",ROUND(IF('Indicator Data'!AV65&gt;U$195,10,IF('Indicator Data'!AV65&lt;U$194,0,10-(U$195-'Indicator Data'!AV65)/(U$195-U$194)*10)),1))</f>
        <v>0.8</v>
      </c>
      <c r="V62" s="73">
        <f>IF('Indicator Data'!AW65="No data","x",IF('Indicator Data'!AW65=0,0,ROUND(IF('Indicator Data'!AW65&gt;V$195,10,IF('Indicator Data'!AW65&lt;V$194,0,10-(V$195-'Indicator Data'!AW65)/(V$195-V$194)*10)),1)))</f>
        <v>0.6</v>
      </c>
      <c r="W62" s="73">
        <f t="shared" si="12"/>
        <v>0.7</v>
      </c>
      <c r="X62" s="73">
        <f>IF('Indicator Data'!AU65="No data","x",ROUND(IF('Indicator Data'!AU65&gt;X$195,10,IF('Indicator Data'!AU65&lt;X$194,0,10-(X$195-'Indicator Data'!AU65)/(X$195-X$194)*10)),1))</f>
        <v>0.1</v>
      </c>
      <c r="Y62" s="199" t="str">
        <f>IF('Indicator Data'!AX65="No data","x",ROUND(IF('Indicator Data'!AX65&gt;Y$195,10,IF('Indicator Data'!AX65&lt;Y$194,0,10-(Y$195-'Indicator Data'!AX65)/(Y$195-Y$194)*10)),1))</f>
        <v>x</v>
      </c>
      <c r="Z62" s="77">
        <f>IF('Indicator Data'!AY65="No data","x",IF(('Indicator Data'!AY65/'Indicator Data'!CJ65)&gt;1,1,IF('Indicator Data'!AY65&gt;'Indicator Data'!AY65,1,'Indicator Data'!AY65/'Indicator Data'!CJ65)))</f>
        <v>4.9286246860132125E-6</v>
      </c>
      <c r="AA62" s="199">
        <f t="shared" si="13"/>
        <v>0</v>
      </c>
      <c r="AB62" s="74">
        <f t="shared" si="21"/>
        <v>0.3</v>
      </c>
      <c r="AC62" s="73">
        <f>IF('Indicator Data'!AS65="No data","x",ROUND(IF('Indicator Data'!AS65&gt;AC$195,10,IF('Indicator Data'!AS65&lt;AC$194,0,10-(AC$195-'Indicator Data'!AS65)/(AC$195-AC$194)*10)),1))</f>
        <v>0.3</v>
      </c>
      <c r="AD62" s="73" t="str">
        <f>IF('Indicator Data'!AT65="No data","x",ROUND(IF('Indicator Data'!AT65&gt;AD$195,10,IF('Indicator Data'!AT65&lt;AD$194,0,10-(AD$195-'Indicator Data'!AT65)/(AD$195-AD$194)*10)),1))</f>
        <v>x</v>
      </c>
      <c r="AE62" s="74">
        <f t="shared" si="14"/>
        <v>0.3</v>
      </c>
      <c r="AF62" s="87">
        <f>('Indicator Data'!BD65+'Indicator Data'!BC65*0.5+'Indicator Data'!BB65*0.25)/1000</f>
        <v>7.4157500000000001</v>
      </c>
      <c r="AG62" s="79">
        <f>AF62*1000/'Indicator Data'!CJ65</f>
        <v>1.1386121032804511E-4</v>
      </c>
      <c r="AH62" s="74">
        <f t="shared" si="15"/>
        <v>0</v>
      </c>
      <c r="AI62" s="73">
        <f>IF('Indicator Data'!BH65="No data","x",ROUND(IF('Indicator Data'!BH65&lt;$AI$194,10,IF('Indicator Data'!BH65&gt;$AI$195,0,($AI$195-'Indicator Data'!BH65)/($AI$195-$AI$194)*10)),1))</f>
        <v>1.6</v>
      </c>
      <c r="AJ62" s="73">
        <f>IF('Indicator Data'!BI65="No data","x",ROUND(IF('Indicator Data'!BI65&gt;$AJ$195,10,IF('Indicator Data'!BI65&lt;$AJ$194,0,10-($AJ$195-'Indicator Data'!BI65)/($AJ$195-$AJ$194)*10)),1))</f>
        <v>0</v>
      </c>
      <c r="AK62" s="74">
        <f t="shared" si="22"/>
        <v>0.8</v>
      </c>
      <c r="AL62" s="80">
        <f t="shared" si="23"/>
        <v>0.4</v>
      </c>
      <c r="AM62" s="81">
        <f t="shared" si="24"/>
        <v>4.5999999999999996</v>
      </c>
      <c r="AN62" s="73">
        <f>IF('Indicator Data'!BJ65="No data","x",ROUND((IF(LOG('Indicator Data'!BJ65)&gt;AN$195,10,IF(LOG('Indicator Data'!BJ65)&lt;AN$194,0,10-(AN$195-LOG('Indicator Data'!BJ65))/(AN$195-AN$194)*10))),1))</f>
        <v>9.6</v>
      </c>
      <c r="AO62" s="73">
        <f>IF('Indicator Data'!BK65="No data","x",ROUND((IF(LOG('Indicator Data'!BK65)&gt;AO$195,10,IF(LOG('Indicator Data'!BK65)&lt;AO$194,0,10-(AO$195-LOG('Indicator Data'!BK65))/(AO$195-AO$194)*10))),1))</f>
        <v>9.8000000000000007</v>
      </c>
      <c r="AP62" s="74">
        <f t="shared" si="16"/>
        <v>9.6999999999999993</v>
      </c>
      <c r="AQ62" s="74">
        <f>IF('Indicator Data'!BL65=0,10,ROUND(IF(LOG('Indicator Data'!BL65)&gt;AQ$195,0,IF(LOG('Indicator Data'!BL65)&lt;AQ$194,10,(AQ$195-LOG('Indicator Data'!BL65))/(AQ$195-AQ$194)*10)),1))</f>
        <v>4.2</v>
      </c>
      <c r="AR62" s="74">
        <f>IF('Indicator Data'!BM65="No data","x",ROUND(IF('Indicator Data'!BM65&gt;AR$195,10,IF('Indicator Data'!BM65&lt;AR$194,0,10-(AR$195-'Indicator Data'!BM65)/(AR$195-AR$194)*10)),1))</f>
        <v>4</v>
      </c>
      <c r="AS62" s="76">
        <f t="shared" si="17"/>
        <v>6</v>
      </c>
      <c r="AT62" s="73" t="str">
        <f>IF('Indicator Data'!BN65="No data","x",ROUND(IF('Indicator Data'!BN65^2&gt;AT$195,0,IF('Indicator Data'!BN65^2&lt;AT$194,10,(AT$195-'Indicator Data'!BN65^2)/(AT$195-AT$194)*10)),1))</f>
        <v>x</v>
      </c>
      <c r="AU62" s="73">
        <f>IF('Indicator Data'!BO65="No data","x",ROUND(IF('Indicator Data'!BO65&gt;AU$195,0,IF('Indicator Data'!BO65&lt;AU$194,10,(AU$195-'Indicator Data'!BO65)/(AU$195-AU$194)*10)),1))</f>
        <v>4.7</v>
      </c>
      <c r="AV62" s="73">
        <f>IF('Indicator Data'!BP65="No data","x",ROUND(IF('Indicator Data'!BP65&gt;AV$195,0,IF('Indicator Data'!BP65&lt;AV$194,10,(AV$195-'Indicator Data'!BP65)/(AV$195-AV$194)*10)),1))</f>
        <v>5.2</v>
      </c>
      <c r="AW62" s="74">
        <f t="shared" si="18"/>
        <v>5</v>
      </c>
      <c r="AX62" s="74">
        <f>IF('Indicator Data'!BQ65="No data","x",ROUND(IF('Indicator Data'!BQ65&gt;AX$195,10,IF('Indicator Data'!BQ65&lt;AX$194,0,10-(AX$195-'Indicator Data'!BQ65)/(AX$195-AX$194)*10)),1))</f>
        <v>4.8</v>
      </c>
      <c r="AY62" s="76">
        <f t="shared" si="19"/>
        <v>4.9000000000000004</v>
      </c>
      <c r="AZ62" s="81">
        <f t="shared" si="20"/>
        <v>5.5</v>
      </c>
    </row>
    <row r="63" spans="1:52" s="4" customFormat="1" x14ac:dyDescent="0.3">
      <c r="A63" s="121" t="str">
        <f>'Indicator Data'!A66</f>
        <v>Gabon</v>
      </c>
      <c r="B63" s="59" t="str">
        <f>'Indicator Data'!B66</f>
        <v>GAB</v>
      </c>
      <c r="C63" s="73">
        <f>ROUND(IF('Indicator Data'!AL66="No data",IF((0.1022*LN('Indicator Data'!CI66)-0.1711)&gt;C$195,0,IF((0.1022*LN('Indicator Data'!CI66)-0.1711)&lt;C$194,10,(C$195-(0.1022*LN('Indicator Data'!CI66)-0.1711))/(C$195-C$194)*10)),IF('Indicator Data'!AL66&gt;C$195,0,IF('Indicator Data'!AL66&lt;C$194,10,(C$195-'Indicator Data'!AL66)/(C$195-C$194)*10))),1)</f>
        <v>4</v>
      </c>
      <c r="D63" s="73">
        <f>IF('Indicator Data'!AM66="No data","x",ROUND((IF(LOG('Indicator Data'!AM66*1000)&gt;D$195,10,IF(LOG('Indicator Data'!AM66*1000)&lt;D$194,0,10-(D$195-LOG('Indicator Data'!AM66*1000))/(D$195-D$194)*10))),1))</f>
        <v>6.7</v>
      </c>
      <c r="E63" s="74">
        <f t="shared" si="4"/>
        <v>5.5</v>
      </c>
      <c r="F63" s="73">
        <f>IF('Indicator Data'!AZ66="No data","x",ROUND(IF('Indicator Data'!AZ66&gt;F$195,10,IF('Indicator Data'!AZ66&lt;F$194,0,10-(F$195-'Indicator Data'!AZ66)/(F$195-F$194)*10)),1))</f>
        <v>7.1</v>
      </c>
      <c r="G63" s="73">
        <f>IF('Indicator Data'!BA66="No data","x",ROUND(IF('Indicator Data'!BA66&gt;G$195,10,IF('Indicator Data'!BA66&lt;G$194,0,10-(G$195-'Indicator Data'!BA66)/(G$195-G$194)*10)),1))</f>
        <v>3.3</v>
      </c>
      <c r="H63" s="74">
        <f t="shared" si="5"/>
        <v>5.2</v>
      </c>
      <c r="I63" s="75">
        <f>SUM(IF('Indicator Data'!AN66=0,0,'Indicator Data'!AN66),SUM('Indicator Data'!AO66:AP66))</f>
        <v>196.15</v>
      </c>
      <c r="J63" s="75">
        <f>I63/'Indicator Data'!CJ66*1000000</f>
        <v>90.28444548366042</v>
      </c>
      <c r="K63" s="73">
        <f t="shared" si="6"/>
        <v>1.8</v>
      </c>
      <c r="L63" s="73">
        <f>IF('Indicator Data'!AQ66="No data","x",ROUND(IF('Indicator Data'!AQ66&gt;L$195,10,IF('Indicator Data'!AQ66&lt;L$194,0,10-(L$195-'Indicator Data'!AQ66)/(L$195-L$194)*10)),1))</f>
        <v>0.5</v>
      </c>
      <c r="M63" s="73">
        <f>IF('Indicator Data'!AR66="No data","x",IF('Indicator Data'!AR66=0,0,ROUND(IF('Indicator Data'!AR66&gt;M$195,10,IF('Indicator Data'!AR66&lt;M$194,0,10-(M$195-'Indicator Data'!AR66)/(M$195-M$194)*10)),1)))</f>
        <v>0</v>
      </c>
      <c r="N63" s="74">
        <f t="shared" si="7"/>
        <v>0.8</v>
      </c>
      <c r="O63" s="76">
        <f t="shared" si="8"/>
        <v>4.3</v>
      </c>
      <c r="P63" s="87">
        <f>IF(AND('Indicator Data'!BE66="No data",'Indicator Data'!BF66="No data"),0,SUM('Indicator Data'!BE66:BG66)/1000)</f>
        <v>0.77400000000000002</v>
      </c>
      <c r="Q63" s="73">
        <f t="shared" si="9"/>
        <v>0</v>
      </c>
      <c r="R63" s="77">
        <f>P63*1000/'Indicator Data'!CJ66</f>
        <v>3.5625878564544055E-4</v>
      </c>
      <c r="S63" s="73">
        <f t="shared" si="10"/>
        <v>2.5</v>
      </c>
      <c r="T63" s="78">
        <f t="shared" si="11"/>
        <v>1.3</v>
      </c>
      <c r="U63" s="73">
        <f>IF('Indicator Data'!AV66="No data","x",ROUND(IF('Indicator Data'!AV66&gt;U$195,10,IF('Indicator Data'!AV66&lt;U$194,0,10-(U$195-'Indicator Data'!AV66)/(U$195-U$194)*10)),1))</f>
        <v>7.2</v>
      </c>
      <c r="V63" s="73">
        <f>IF('Indicator Data'!AW66="No data","x",IF('Indicator Data'!AW66=0,0,ROUND(IF('Indicator Data'!AW66&gt;V$195,10,IF('Indicator Data'!AW66&lt;V$194,0,10-(V$195-'Indicator Data'!AW66)/(V$195-V$194)*10)),1)))</f>
        <v>8.4</v>
      </c>
      <c r="W63" s="73">
        <f t="shared" si="12"/>
        <v>7.8000000000000007</v>
      </c>
      <c r="X63" s="73">
        <f>IF('Indicator Data'!AU66="No data","x",ROUND(IF('Indicator Data'!AU66&gt;X$195,10,IF('Indicator Data'!AU66&lt;X$194,0,10-(X$195-'Indicator Data'!AU66)/(X$195-X$194)*10)),1))</f>
        <v>9.6</v>
      </c>
      <c r="Y63" s="199">
        <f>IF('Indicator Data'!AX66="No data","x",ROUND(IF('Indicator Data'!AX66&gt;Y$195,10,IF('Indicator Data'!AX66&lt;Y$194,0,10-(Y$195-'Indicator Data'!AX66)/(Y$195-Y$194)*10)),1))</f>
        <v>4.2</v>
      </c>
      <c r="Z63" s="77">
        <f>IF('Indicator Data'!AY66="No data","x",IF(('Indicator Data'!AY66/'Indicator Data'!CJ66)&gt;1,1,IF('Indicator Data'!AY66&gt;'Indicator Data'!AY66,1,'Indicator Data'!AY66/'Indicator Data'!CJ66)))</f>
        <v>0.31949094577962217</v>
      </c>
      <c r="AA63" s="199">
        <f t="shared" si="13"/>
        <v>3.5</v>
      </c>
      <c r="AB63" s="74">
        <f t="shared" si="21"/>
        <v>6.3</v>
      </c>
      <c r="AC63" s="73">
        <f>IF('Indicator Data'!AS66="No data","x",ROUND(IF('Indicator Data'!AS66&gt;AC$195,10,IF('Indicator Data'!AS66&lt;AC$194,0,10-(AC$195-'Indicator Data'!AS66)/(AC$195-AC$194)*10)),1))</f>
        <v>3.4</v>
      </c>
      <c r="AD63" s="73">
        <f>IF('Indicator Data'!AT66="No data","x",ROUND(IF('Indicator Data'!AT66&gt;AD$195,10,IF('Indicator Data'!AT66&lt;AD$194,0,10-(AD$195-'Indicator Data'!AT66)/(AD$195-AD$194)*10)),1))</f>
        <v>1.4</v>
      </c>
      <c r="AE63" s="74">
        <f t="shared" si="14"/>
        <v>2.4</v>
      </c>
      <c r="AF63" s="87">
        <f>('Indicator Data'!BD66+'Indicator Data'!BC66*0.5+'Indicator Data'!BB66*0.25)/1000</f>
        <v>0</v>
      </c>
      <c r="AG63" s="79">
        <f>AF63*1000/'Indicator Data'!CJ66</f>
        <v>0</v>
      </c>
      <c r="AH63" s="74">
        <f t="shared" si="15"/>
        <v>0</v>
      </c>
      <c r="AI63" s="73">
        <f>IF('Indicator Data'!BH66="No data","x",ROUND(IF('Indicator Data'!BH66&lt;$AI$194,10,IF('Indicator Data'!BH66&gt;$AI$195,0,($AI$195-'Indicator Data'!BH66)/($AI$195-$AI$194)*10)),1))</f>
        <v>3.7</v>
      </c>
      <c r="AJ63" s="73">
        <f>IF('Indicator Data'!BI66="No data","x",ROUND(IF('Indicator Data'!BI66&gt;$AJ$195,10,IF('Indicator Data'!BI66&lt;$AJ$194,0,10-($AJ$195-'Indicator Data'!BI66)/($AJ$195-$AJ$194)*10)),1))</f>
        <v>1.8</v>
      </c>
      <c r="AK63" s="74">
        <f t="shared" si="22"/>
        <v>2.8</v>
      </c>
      <c r="AL63" s="80">
        <f t="shared" si="23"/>
        <v>3.2</v>
      </c>
      <c r="AM63" s="81">
        <f t="shared" si="24"/>
        <v>2.2999999999999998</v>
      </c>
      <c r="AN63" s="73" t="str">
        <f>IF('Indicator Data'!BJ66="No data","x",ROUND((IF(LOG('Indicator Data'!BJ66)&gt;AN$195,10,IF(LOG('Indicator Data'!BJ66)&lt;AN$194,0,10-(AN$195-LOG('Indicator Data'!BJ66))/(AN$195-AN$194)*10))),1))</f>
        <v>x</v>
      </c>
      <c r="AO63" s="73" t="str">
        <f>IF('Indicator Data'!BK66="No data","x",ROUND((IF(LOG('Indicator Data'!BK66)&gt;AO$195,10,IF(LOG('Indicator Data'!BK66)&lt;AO$194,0,10-(AO$195-LOG('Indicator Data'!BK66))/(AO$195-AO$194)*10))),1))</f>
        <v>x</v>
      </c>
      <c r="AP63" s="74" t="str">
        <f t="shared" si="16"/>
        <v>x</v>
      </c>
      <c r="AQ63" s="74">
        <f>IF('Indicator Data'!BL66=0,10,ROUND(IF(LOG('Indicator Data'!BL66)&gt;AQ$195,0,IF(LOG('Indicator Data'!BL66)&lt;AQ$194,10,(AQ$195-LOG('Indicator Data'!BL66))/(AQ$195-AQ$194)*10)),1))</f>
        <v>6.5</v>
      </c>
      <c r="AR63" s="74">
        <f>IF('Indicator Data'!BM66="No data","x",ROUND(IF('Indicator Data'!BM66&gt;AR$195,10,IF('Indicator Data'!BM66&lt;AR$194,0,10-(AR$195-'Indicator Data'!BM66)/(AR$195-AR$194)*10)),1))</f>
        <v>0</v>
      </c>
      <c r="AS63" s="76">
        <f t="shared" si="17"/>
        <v>3.3</v>
      </c>
      <c r="AT63" s="73">
        <f>IF('Indicator Data'!BN66="No data","x",ROUND(IF('Indicator Data'!BN66^2&gt;AT$195,0,IF('Indicator Data'!BN66^2&lt;AT$194,10,(AT$195-'Indicator Data'!BN66^2)/(AT$195-AT$194)*10)),1))</f>
        <v>3.1</v>
      </c>
      <c r="AU63" s="73">
        <f>IF('Indicator Data'!BO66="No data","x",ROUND(IF('Indicator Data'!BO66&gt;AU$195,0,IF('Indicator Data'!BO66&lt;AU$194,10,(AU$195-'Indicator Data'!BO66)/(AU$195-AU$194)*10)),1))</f>
        <v>3.2</v>
      </c>
      <c r="AV63" s="73">
        <f>IF('Indicator Data'!BP66="No data","x",ROUND(IF('Indicator Data'!BP66&gt;AV$195,0,IF('Indicator Data'!BP66&lt;AV$194,10,(AV$195-'Indicator Data'!BP66)/(AV$195-AV$194)*10)),1))</f>
        <v>8.1999999999999993</v>
      </c>
      <c r="AW63" s="74">
        <f t="shared" si="18"/>
        <v>4.8</v>
      </c>
      <c r="AX63" s="74" t="str">
        <f>IF('Indicator Data'!BQ66="No data","x",ROUND(IF('Indicator Data'!BQ66&gt;AX$195,10,IF('Indicator Data'!BQ66&lt;AX$194,0,10-(AX$195-'Indicator Data'!BQ66)/(AX$195-AX$194)*10)),1))</f>
        <v>x</v>
      </c>
      <c r="AY63" s="76">
        <f t="shared" si="19"/>
        <v>4.8</v>
      </c>
      <c r="AZ63" s="81">
        <f t="shared" si="20"/>
        <v>4.0999999999999996</v>
      </c>
    </row>
    <row r="64" spans="1:52" s="4" customFormat="1" x14ac:dyDescent="0.3">
      <c r="A64" s="121" t="str">
        <f>'Indicator Data'!A67</f>
        <v>Gambia</v>
      </c>
      <c r="B64" s="59" t="str">
        <f>'Indicator Data'!B67</f>
        <v>GMB</v>
      </c>
      <c r="C64" s="73">
        <f>ROUND(IF('Indicator Data'!AL67="No data",IF((0.1022*LN('Indicator Data'!CI67)-0.1711)&gt;C$195,0,IF((0.1022*LN('Indicator Data'!CI67)-0.1711)&lt;C$194,10,(C$195-(0.1022*LN('Indicator Data'!CI67)-0.1711))/(C$195-C$194)*10)),IF('Indicator Data'!AL67&gt;C$195,0,IF('Indicator Data'!AL67&lt;C$194,10,(C$195-'Indicator Data'!AL67)/(C$195-C$194)*10))),1)</f>
        <v>8.6999999999999993</v>
      </c>
      <c r="D64" s="73">
        <f>IF('Indicator Data'!AM67="No data","x",ROUND((IF(LOG('Indicator Data'!AM67*1000)&gt;D$195,10,IF(LOG('Indicator Data'!AM67*1000)&lt;D$194,0,10-(D$195-LOG('Indicator Data'!AM67*1000))/(D$195-D$194)*10))),1))</f>
        <v>9.1</v>
      </c>
      <c r="E64" s="74">
        <f t="shared" si="4"/>
        <v>8.9</v>
      </c>
      <c r="F64" s="73">
        <f>IF('Indicator Data'!AZ67="No data","x",ROUND(IF('Indicator Data'!AZ67&gt;F$195,10,IF('Indicator Data'!AZ67&lt;F$194,0,10-(F$195-'Indicator Data'!AZ67)/(F$195-F$194)*10)),1))</f>
        <v>8.3000000000000007</v>
      </c>
      <c r="G64" s="73">
        <f>IF('Indicator Data'!BA67="No data","x",ROUND(IF('Indicator Data'!BA67&gt;G$195,10,IF('Indicator Data'!BA67&lt;G$194,0,10-(G$195-'Indicator Data'!BA67)/(G$195-G$194)*10)),1))</f>
        <v>2.7</v>
      </c>
      <c r="H64" s="74">
        <f t="shared" si="5"/>
        <v>5.5</v>
      </c>
      <c r="I64" s="75">
        <f>SUM(IF('Indicator Data'!AN67=0,0,'Indicator Data'!AN67),SUM('Indicator Data'!AO67:AP67))</f>
        <v>130.99007</v>
      </c>
      <c r="J64" s="75">
        <f>I64/'Indicator Data'!CJ67*1000000</f>
        <v>55.79515831692008</v>
      </c>
      <c r="K64" s="73">
        <f t="shared" si="6"/>
        <v>1.1000000000000001</v>
      </c>
      <c r="L64" s="73">
        <f>IF('Indicator Data'!AQ67="No data","x",ROUND(IF('Indicator Data'!AQ67&gt;L$195,10,IF('Indicator Data'!AQ67&lt;L$194,0,10-(L$195-'Indicator Data'!AQ67)/(L$195-L$194)*10)),1))</f>
        <v>9.6999999999999993</v>
      </c>
      <c r="M64" s="73">
        <f>IF('Indicator Data'!AR67="No data","x",IF('Indicator Data'!AR67=0,0,ROUND(IF('Indicator Data'!AR67&gt;M$195,10,IF('Indicator Data'!AR67&lt;M$194,0,10-(M$195-'Indicator Data'!AR67)/(M$195-M$194)*10)),1)))</f>
        <v>4.2</v>
      </c>
      <c r="N64" s="74">
        <f t="shared" si="7"/>
        <v>5</v>
      </c>
      <c r="O64" s="76">
        <f t="shared" si="8"/>
        <v>7.1</v>
      </c>
      <c r="P64" s="87">
        <f>IF(AND('Indicator Data'!BE67="No data",'Indicator Data'!BF67="No data"),0,SUM('Indicator Data'!BE67:BG67)/1000)</f>
        <v>4.3819999999999997</v>
      </c>
      <c r="Q64" s="73">
        <f t="shared" si="9"/>
        <v>2.1</v>
      </c>
      <c r="R64" s="77">
        <f>P64*1000/'Indicator Data'!CJ67</f>
        <v>1.8665108259331702E-3</v>
      </c>
      <c r="S64" s="73">
        <f t="shared" si="10"/>
        <v>3.7</v>
      </c>
      <c r="T64" s="78">
        <f t="shared" si="11"/>
        <v>2.9</v>
      </c>
      <c r="U64" s="73">
        <f>IF('Indicator Data'!AV67="No data","x",ROUND(IF('Indicator Data'!AV67&gt;U$195,10,IF('Indicator Data'!AV67&lt;U$194,0,10-(U$195-'Indicator Data'!AV67)/(U$195-U$194)*10)),1))</f>
        <v>3.4</v>
      </c>
      <c r="V64" s="73">
        <f>IF('Indicator Data'!AW67="No data","x",IF('Indicator Data'!AW67=0,0,ROUND(IF('Indicator Data'!AW67&gt;V$195,10,IF('Indicator Data'!AW67&lt;V$194,0,10-(V$195-'Indicator Data'!AW67)/(V$195-V$194)*10)),1)))</f>
        <v>3.9</v>
      </c>
      <c r="W64" s="73">
        <f t="shared" si="12"/>
        <v>3.65</v>
      </c>
      <c r="X64" s="73">
        <f>IF('Indicator Data'!AU67="No data","x",ROUND(IF('Indicator Data'!AU67&gt;X$195,10,IF('Indicator Data'!AU67&lt;X$194,0,10-(X$195-'Indicator Data'!AU67)/(X$195-X$194)*10)),1))</f>
        <v>3.2</v>
      </c>
      <c r="Y64" s="199">
        <f>IF('Indicator Data'!AX67="No data","x",ROUND(IF('Indicator Data'!AX67&gt;Y$195,10,IF('Indicator Data'!AX67&lt;Y$194,0,10-(Y$195-'Indicator Data'!AX67)/(Y$195-Y$194)*10)),1))</f>
        <v>1.4</v>
      </c>
      <c r="Z64" s="77">
        <f>IF('Indicator Data'!AY67="No data","x",IF(('Indicator Data'!AY67/'Indicator Data'!CJ67)&gt;1,1,IF('Indicator Data'!AY67&gt;'Indicator Data'!AY67,1,'Indicator Data'!AY67/'Indicator Data'!CJ67)))</f>
        <v>6.8476923758442318E-2</v>
      </c>
      <c r="AA64" s="199">
        <f t="shared" si="13"/>
        <v>0.8</v>
      </c>
      <c r="AB64" s="74">
        <f t="shared" si="21"/>
        <v>2.2999999999999998</v>
      </c>
      <c r="AC64" s="73">
        <f>IF('Indicator Data'!AS67="No data","x",ROUND(IF('Indicator Data'!AS67&gt;AC$195,10,IF('Indicator Data'!AS67&lt;AC$194,0,10-(AC$195-'Indicator Data'!AS67)/(AC$195-AC$194)*10)),1))</f>
        <v>4.5</v>
      </c>
      <c r="AD64" s="73">
        <f>IF('Indicator Data'!AT67="No data","x",ROUND(IF('Indicator Data'!AT67&gt;AD$195,10,IF('Indicator Data'!AT67&lt;AD$194,0,10-(AD$195-'Indicator Data'!AT67)/(AD$195-AD$194)*10)),1))</f>
        <v>3.6</v>
      </c>
      <c r="AE64" s="74">
        <f t="shared" si="14"/>
        <v>4.0999999999999996</v>
      </c>
      <c r="AF64" s="87">
        <f>('Indicator Data'!BD67+'Indicator Data'!BC67*0.5+'Indicator Data'!BB67*0.25)/1000</f>
        <v>0</v>
      </c>
      <c r="AG64" s="79">
        <f>AF64*1000/'Indicator Data'!CJ67</f>
        <v>0</v>
      </c>
      <c r="AH64" s="74">
        <f t="shared" si="15"/>
        <v>0</v>
      </c>
      <c r="AI64" s="73">
        <f>IF('Indicator Data'!BH67="No data","x",ROUND(IF('Indicator Data'!BH67&lt;$AI$194,10,IF('Indicator Data'!BH67&gt;$AI$195,0,($AI$195-'Indicator Data'!BH67)/($AI$195-$AI$194)*10)),1))</f>
        <v>4.0999999999999996</v>
      </c>
      <c r="AJ64" s="73">
        <f>IF('Indicator Data'!BI67="No data","x",ROUND(IF('Indicator Data'!BI67&gt;$AJ$195,10,IF('Indicator Data'!BI67&lt;$AJ$194,0,10-($AJ$195-'Indicator Data'!BI67)/($AJ$195-$AJ$194)*10)),1))</f>
        <v>1.7</v>
      </c>
      <c r="AK64" s="74">
        <f t="shared" si="22"/>
        <v>2.9</v>
      </c>
      <c r="AL64" s="80">
        <f t="shared" si="23"/>
        <v>2.4</v>
      </c>
      <c r="AM64" s="81">
        <f t="shared" si="24"/>
        <v>2.7</v>
      </c>
      <c r="AN64" s="73">
        <f>IF('Indicator Data'!BJ67="No data","x",ROUND((IF(LOG('Indicator Data'!BJ67)&gt;AN$195,10,IF(LOG('Indicator Data'!BJ67)&lt;AN$194,0,10-(AN$195-LOG('Indicator Data'!BJ67))/(AN$195-AN$194)*10))),1))</f>
        <v>1.8</v>
      </c>
      <c r="AO64" s="73">
        <f>IF('Indicator Data'!BK67="No data","x",ROUND((IF(LOG('Indicator Data'!BK67)&gt;AO$195,10,IF(LOG('Indicator Data'!BK67)&lt;AO$194,0,10-(AO$195-LOG('Indicator Data'!BK67))/(AO$195-AO$194)*10))),1))</f>
        <v>3</v>
      </c>
      <c r="AP64" s="74">
        <f t="shared" si="16"/>
        <v>2.4</v>
      </c>
      <c r="AQ64" s="74">
        <f>IF('Indicator Data'!BL67=0,10,ROUND(IF(LOG('Indicator Data'!BL67)&gt;AQ$195,0,IF(LOG('Indicator Data'!BL67)&lt;AQ$194,10,(AQ$195-LOG('Indicator Data'!BL67))/(AQ$195-AQ$194)*10)),1))</f>
        <v>4.5999999999999996</v>
      </c>
      <c r="AR64" s="74">
        <f>IF('Indicator Data'!BM67="No data","x",ROUND(IF('Indicator Data'!BM67&gt;AR$195,10,IF('Indicator Data'!BM67&lt;AR$194,0,10-(AR$195-'Indicator Data'!BM67)/(AR$195-AR$194)*10)),1))</f>
        <v>2</v>
      </c>
      <c r="AS64" s="76">
        <f t="shared" si="17"/>
        <v>3</v>
      </c>
      <c r="AT64" s="73">
        <f>IF('Indicator Data'!BN67="No data","x",ROUND(IF('Indicator Data'!BN67^2&gt;AT$195,0,IF('Indicator Data'!BN67^2&lt;AT$194,10,(AT$195-'Indicator Data'!BN67^2)/(AT$195-AT$194)*10)),1))</f>
        <v>8.1999999999999993</v>
      </c>
      <c r="AU64" s="73">
        <f>IF('Indicator Data'!BO67="No data","x",ROUND(IF('Indicator Data'!BO67&gt;AU$195,0,IF('Indicator Data'!BO67&lt;AU$194,10,(AU$195-'Indicator Data'!BO67)/(AU$195-AU$194)*10)),1))</f>
        <v>3.1</v>
      </c>
      <c r="AV64" s="73">
        <f>IF('Indicator Data'!BP67="No data","x",ROUND(IF('Indicator Data'!BP67&gt;AV$195,0,IF('Indicator Data'!BP67&lt;AV$194,10,(AV$195-'Indicator Data'!BP67)/(AV$195-AV$194)*10)),1))</f>
        <v>4</v>
      </c>
      <c r="AW64" s="74">
        <f t="shared" si="18"/>
        <v>5.0999999999999996</v>
      </c>
      <c r="AX64" s="74">
        <f>IF('Indicator Data'!BQ67="No data","x",ROUND(IF('Indicator Data'!BQ67&gt;AX$195,10,IF('Indicator Data'!BQ67&lt;AX$194,0,10-(AX$195-'Indicator Data'!BQ67)/(AX$195-AX$194)*10)),1))</f>
        <v>4.3</v>
      </c>
      <c r="AY64" s="76">
        <f t="shared" si="19"/>
        <v>4.7</v>
      </c>
      <c r="AZ64" s="81">
        <f t="shared" si="20"/>
        <v>3.9</v>
      </c>
    </row>
    <row r="65" spans="1:52" s="4" customFormat="1" x14ac:dyDescent="0.3">
      <c r="A65" s="121" t="str">
        <f>'Indicator Data'!A68</f>
        <v>Georgia</v>
      </c>
      <c r="B65" s="59" t="str">
        <f>'Indicator Data'!B68</f>
        <v>GEO</v>
      </c>
      <c r="C65" s="73">
        <f>ROUND(IF('Indicator Data'!AL68="No data",IF((0.1022*LN('Indicator Data'!CI68)-0.1711)&gt;C$195,0,IF((0.1022*LN('Indicator Data'!CI68)-0.1711)&lt;C$194,10,(C$195-(0.1022*LN('Indicator Data'!CI68)-0.1711))/(C$195-C$194)*10)),IF('Indicator Data'!AL68&gt;C$195,0,IF('Indicator Data'!AL68&lt;C$194,10,(C$195-'Indicator Data'!AL68)/(C$195-C$194)*10))),1)</f>
        <v>2.2999999999999998</v>
      </c>
      <c r="D65" s="73" t="str">
        <f>IF('Indicator Data'!AM68="No data","x",ROUND((IF(LOG('Indicator Data'!AM68*1000)&gt;D$195,10,IF(LOG('Indicator Data'!AM68*1000)&lt;D$194,0,10-(D$195-LOG('Indicator Data'!AM68*1000))/(D$195-D$194)*10))),1))</f>
        <v>x</v>
      </c>
      <c r="E65" s="74">
        <f t="shared" si="4"/>
        <v>2.2999999999999998</v>
      </c>
      <c r="F65" s="73">
        <f>IF('Indicator Data'!AZ68="No data","x",ROUND(IF('Indicator Data'!AZ68&gt;F$195,10,IF('Indicator Data'!AZ68&lt;F$194,0,10-(F$195-'Indicator Data'!AZ68)/(F$195-F$194)*10)),1))</f>
        <v>4.7</v>
      </c>
      <c r="G65" s="73">
        <f>IF('Indicator Data'!BA68="No data","x",ROUND(IF('Indicator Data'!BA68&gt;G$195,10,IF('Indicator Data'!BA68&lt;G$194,0,10-(G$195-'Indicator Data'!BA68)/(G$195-G$194)*10)),1))</f>
        <v>3.2</v>
      </c>
      <c r="H65" s="74">
        <f t="shared" si="5"/>
        <v>4</v>
      </c>
      <c r="I65" s="75">
        <f>SUM(IF('Indicator Data'!AN68=0,0,'Indicator Data'!AN68),SUM('Indicator Data'!AO68:AP68))</f>
        <v>548.39</v>
      </c>
      <c r="J65" s="75">
        <f>I65/'Indicator Data'!CJ68*1000000</f>
        <v>137.20857033768837</v>
      </c>
      <c r="K65" s="73">
        <f t="shared" si="6"/>
        <v>2.7</v>
      </c>
      <c r="L65" s="73">
        <f>IF('Indicator Data'!AQ68="No data","x",ROUND(IF('Indicator Data'!AQ68&gt;L$195,10,IF('Indicator Data'!AQ68&lt;L$194,0,10-(L$195-'Indicator Data'!AQ68)/(L$195-L$194)*10)),1))</f>
        <v>2.2999999999999998</v>
      </c>
      <c r="M65" s="73">
        <f>IF('Indicator Data'!AR68="No data","x",IF('Indicator Data'!AR68=0,0,ROUND(IF('Indicator Data'!AR68&gt;M$195,10,IF('Indicator Data'!AR68&lt;M$194,0,10-(M$195-'Indicator Data'!AR68)/(M$195-M$194)*10)),1)))</f>
        <v>3.9</v>
      </c>
      <c r="N65" s="74">
        <f t="shared" si="7"/>
        <v>3</v>
      </c>
      <c r="O65" s="76">
        <f t="shared" si="8"/>
        <v>2.9</v>
      </c>
      <c r="P65" s="87">
        <f>IF(AND('Indicator Data'!BE68="No data",'Indicator Data'!BF68="No data"),0,SUM('Indicator Data'!BE68:BG68)/1000)</f>
        <v>295.67700000000002</v>
      </c>
      <c r="Q65" s="73">
        <f t="shared" si="9"/>
        <v>8.1999999999999993</v>
      </c>
      <c r="R65" s="77">
        <f>P65*1000/'Indicator Data'!CJ68</f>
        <v>7.3979136110681604E-2</v>
      </c>
      <c r="S65" s="73">
        <f t="shared" si="10"/>
        <v>9.1999999999999993</v>
      </c>
      <c r="T65" s="78">
        <f t="shared" si="11"/>
        <v>8.6999999999999993</v>
      </c>
      <c r="U65" s="73">
        <f>IF('Indicator Data'!AV68="No data","x",ROUND(IF('Indicator Data'!AV68&gt;U$195,10,IF('Indicator Data'!AV68&lt;U$194,0,10-(U$195-'Indicator Data'!AV68)/(U$195-U$194)*10)),1))</f>
        <v>1</v>
      </c>
      <c r="V65" s="73">
        <f>IF('Indicator Data'!AW68="No data","x",IF('Indicator Data'!AW68=0,0,ROUND(IF('Indicator Data'!AW68&gt;V$195,10,IF('Indicator Data'!AW68&lt;V$194,0,10-(V$195-'Indicator Data'!AW68)/(V$195-V$194)*10)),1)))</f>
        <v>1.3</v>
      </c>
      <c r="W65" s="73">
        <f t="shared" si="12"/>
        <v>1.1499999999999999</v>
      </c>
      <c r="X65" s="73">
        <f>IF('Indicator Data'!AU68="No data","x",ROUND(IF('Indicator Data'!AU68&gt;X$195,10,IF('Indicator Data'!AU68&lt;X$194,0,10-(X$195-'Indicator Data'!AU68)/(X$195-X$194)*10)),1))</f>
        <v>1.6</v>
      </c>
      <c r="Y65" s="199">
        <f>IF('Indicator Data'!AX68="No data","x",ROUND(IF('Indicator Data'!AX68&gt;Y$195,10,IF('Indicator Data'!AX68&lt;Y$194,0,10-(Y$195-'Indicator Data'!AX68)/(Y$195-Y$194)*10)),1))</f>
        <v>0</v>
      </c>
      <c r="Z65" s="77">
        <f>IF('Indicator Data'!AY68="No data","x",IF(('Indicator Data'!AY68/'Indicator Data'!CJ68)&gt;1,1,IF('Indicator Data'!AY68&gt;'Indicator Data'!AY68,1,'Indicator Data'!AY68/'Indicator Data'!CJ68)))</f>
        <v>0.10316100883665327</v>
      </c>
      <c r="AA65" s="199">
        <f t="shared" si="13"/>
        <v>1.1000000000000001</v>
      </c>
      <c r="AB65" s="74">
        <f t="shared" si="21"/>
        <v>1</v>
      </c>
      <c r="AC65" s="73">
        <f>IF('Indicator Data'!AS68="No data","x",ROUND(IF('Indicator Data'!AS68&gt;AC$195,10,IF('Indicator Data'!AS68&lt;AC$194,0,10-(AC$195-'Indicator Data'!AS68)/(AC$195-AC$194)*10)),1))</f>
        <v>0.8</v>
      </c>
      <c r="AD65" s="73">
        <f>IF('Indicator Data'!AT68="No data","x",ROUND(IF('Indicator Data'!AT68&gt;AD$195,10,IF('Indicator Data'!AT68&lt;AD$194,0,10-(AD$195-'Indicator Data'!AT68)/(AD$195-AD$194)*10)),1))</f>
        <v>0.2</v>
      </c>
      <c r="AE65" s="74">
        <f t="shared" si="14"/>
        <v>0.5</v>
      </c>
      <c r="AF65" s="87">
        <f>('Indicator Data'!BD68+'Indicator Data'!BC68*0.5+'Indicator Data'!BB68*0.25)/1000</f>
        <v>5.6595000000000004</v>
      </c>
      <c r="AG65" s="79">
        <f>AF65*1000/'Indicator Data'!CJ68</f>
        <v>1.4160212692174315E-3</v>
      </c>
      <c r="AH65" s="74">
        <f t="shared" si="15"/>
        <v>0.1</v>
      </c>
      <c r="AI65" s="73">
        <f>IF('Indicator Data'!BH68="No data","x",ROUND(IF('Indicator Data'!BH68&lt;$AI$194,10,IF('Indicator Data'!BH68&gt;$AI$195,0,($AI$195-'Indicator Data'!BH68)/($AI$195-$AI$194)*10)),1))</f>
        <v>4.5</v>
      </c>
      <c r="AJ65" s="73">
        <f>IF('Indicator Data'!BI68="No data","x",ROUND(IF('Indicator Data'!BI68&gt;$AJ$195,10,IF('Indicator Data'!BI68&lt;$AJ$194,0,10-($AJ$195-'Indicator Data'!BI68)/($AJ$195-$AJ$194)*10)),1))</f>
        <v>1</v>
      </c>
      <c r="AK65" s="74">
        <f t="shared" si="22"/>
        <v>2.8</v>
      </c>
      <c r="AL65" s="80">
        <f t="shared" si="23"/>
        <v>1.2</v>
      </c>
      <c r="AM65" s="81">
        <f t="shared" si="24"/>
        <v>6.2</v>
      </c>
      <c r="AN65" s="73">
        <f>IF('Indicator Data'!BJ68="No data","x",ROUND((IF(LOG('Indicator Data'!BJ68)&gt;AN$195,10,IF(LOG('Indicator Data'!BJ68)&lt;AN$194,0,10-(AN$195-LOG('Indicator Data'!BJ68))/(AN$195-AN$194)*10))),1))</f>
        <v>4.3</v>
      </c>
      <c r="AO65" s="73">
        <f>IF('Indicator Data'!BK68="No data","x",ROUND((IF(LOG('Indicator Data'!BK68)&gt;AO$195,10,IF(LOG('Indicator Data'!BK68)&lt;AO$194,0,10-(AO$195-LOG('Indicator Data'!BK68))/(AO$195-AO$194)*10))),1))</f>
        <v>7</v>
      </c>
      <c r="AP65" s="74">
        <f t="shared" si="16"/>
        <v>5.7</v>
      </c>
      <c r="AQ65" s="74">
        <f>IF('Indicator Data'!BL68=0,10,ROUND(IF(LOG('Indicator Data'!BL68)&gt;AQ$195,0,IF(LOG('Indicator Data'!BL68)&lt;AQ$194,10,(AQ$195-LOG('Indicator Data'!BL68))/(AQ$195-AQ$194)*10)),1))</f>
        <v>5.9</v>
      </c>
      <c r="AR65" s="74">
        <f>IF('Indicator Data'!BM68="No data","x",ROUND(IF('Indicator Data'!BM68&gt;AR$195,10,IF('Indicator Data'!BM68&lt;AR$194,0,10-(AR$195-'Indicator Data'!BM68)/(AR$195-AR$194)*10)),1))</f>
        <v>4</v>
      </c>
      <c r="AS65" s="76">
        <f t="shared" si="17"/>
        <v>5.2</v>
      </c>
      <c r="AT65" s="73">
        <f>IF('Indicator Data'!BN68="No data","x",ROUND(IF('Indicator Data'!BN68^2&gt;AT$195,0,IF('Indicator Data'!BN68^2&lt;AT$194,10,(AT$195-'Indicator Data'!BN68^2)/(AT$195-AT$194)*10)),1))</f>
        <v>0.1</v>
      </c>
      <c r="AU65" s="73">
        <f>IF('Indicator Data'!BO68="No data","x",ROUND(IF('Indicator Data'!BO68&gt;AU$195,0,IF('Indicator Data'!BO68&lt;AU$194,10,(AU$195-'Indicator Data'!BO68)/(AU$195-AU$194)*10)),1))</f>
        <v>3.3</v>
      </c>
      <c r="AV65" s="73">
        <f>IF('Indicator Data'!BP68="No data","x",ROUND(IF('Indicator Data'!BP68&gt;AV$195,0,IF('Indicator Data'!BP68&lt;AV$194,10,(AV$195-'Indicator Data'!BP68)/(AV$195-AV$194)*10)),1))</f>
        <v>1.6</v>
      </c>
      <c r="AW65" s="74">
        <f t="shared" si="18"/>
        <v>1.7</v>
      </c>
      <c r="AX65" s="74">
        <f>IF('Indicator Data'!BQ68="No data","x",ROUND(IF('Indicator Data'!BQ68&gt;AX$195,10,IF('Indicator Data'!BQ68&lt;AX$194,0,10-(AX$195-'Indicator Data'!BQ68)/(AX$195-AX$194)*10)),1))</f>
        <v>6.9</v>
      </c>
      <c r="AY65" s="76">
        <f t="shared" si="19"/>
        <v>4.3</v>
      </c>
      <c r="AZ65" s="81">
        <f t="shared" si="20"/>
        <v>4.8</v>
      </c>
    </row>
    <row r="66" spans="1:52" s="4" customFormat="1" x14ac:dyDescent="0.3">
      <c r="A66" s="121" t="str">
        <f>'Indicator Data'!A69</f>
        <v>Germany</v>
      </c>
      <c r="B66" s="59" t="str">
        <f>'Indicator Data'!B69</f>
        <v>DEU</v>
      </c>
      <c r="C66" s="73">
        <f>ROUND(IF('Indicator Data'!AL69="No data",IF((0.1022*LN('Indicator Data'!CI69)-0.1711)&gt;C$195,0,IF((0.1022*LN('Indicator Data'!CI69)-0.1711)&lt;C$194,10,(C$195-(0.1022*LN('Indicator Data'!CI69)-0.1711))/(C$195-C$194)*10)),IF('Indicator Data'!AL69&gt;C$195,0,IF('Indicator Data'!AL69&lt;C$194,10,(C$195-'Indicator Data'!AL69)/(C$195-C$194)*10))),1)</f>
        <v>0</v>
      </c>
      <c r="D66" s="73" t="str">
        <f>IF('Indicator Data'!AM69="No data","x",ROUND((IF(LOG('Indicator Data'!AM69*1000)&gt;D$195,10,IF(LOG('Indicator Data'!AM69*1000)&lt;D$194,0,10-(D$195-LOG('Indicator Data'!AM69*1000))/(D$195-D$194)*10))),1))</f>
        <v>x</v>
      </c>
      <c r="E66" s="74">
        <f t="shared" si="4"/>
        <v>0</v>
      </c>
      <c r="F66" s="73">
        <f>IF('Indicator Data'!AZ69="No data","x",ROUND(IF('Indicator Data'!AZ69&gt;F$195,10,IF('Indicator Data'!AZ69&lt;F$194,0,10-(F$195-'Indicator Data'!AZ69)/(F$195-F$194)*10)),1))</f>
        <v>1.1000000000000001</v>
      </c>
      <c r="G66" s="73">
        <f>IF('Indicator Data'!BA69="No data","x",ROUND(IF('Indicator Data'!BA69&gt;G$195,10,IF('Indicator Data'!BA69&lt;G$194,0,10-(G$195-'Indicator Data'!BA69)/(G$195-G$194)*10)),1))</f>
        <v>1.7</v>
      </c>
      <c r="H66" s="74">
        <f t="shared" si="5"/>
        <v>1.4</v>
      </c>
      <c r="I66" s="75">
        <f>SUM(IF('Indicator Data'!AN69=0,0,'Indicator Data'!AN69),SUM('Indicator Data'!AO69:AP69))</f>
        <v>-164.22084000000001</v>
      </c>
      <c r="J66" s="75">
        <f>I66/'Indicator Data'!CJ69*1000000</f>
        <v>-1.9663152358142553</v>
      </c>
      <c r="K66" s="73">
        <f t="shared" si="6"/>
        <v>0</v>
      </c>
      <c r="L66" s="73" t="str">
        <f>IF('Indicator Data'!AQ69="No data","x",ROUND(IF('Indicator Data'!AQ69&gt;L$195,10,IF('Indicator Data'!AQ69&lt;L$194,0,10-(L$195-'Indicator Data'!AQ69)/(L$195-L$194)*10)),1))</f>
        <v>x</v>
      </c>
      <c r="M66" s="73">
        <f>IF('Indicator Data'!AR69="No data","x",IF('Indicator Data'!AR69=0,0,ROUND(IF('Indicator Data'!AR69&gt;M$195,10,IF('Indicator Data'!AR69&lt;M$194,0,10-(M$195-'Indicator Data'!AR69)/(M$195-M$194)*10)),1)))</f>
        <v>0.2</v>
      </c>
      <c r="N66" s="74">
        <f t="shared" si="7"/>
        <v>0.1</v>
      </c>
      <c r="O66" s="76">
        <f t="shared" si="8"/>
        <v>0.4</v>
      </c>
      <c r="P66" s="87">
        <f>IF(AND('Indicator Data'!BE69="No data",'Indicator Data'!BF69="No data"),0,SUM('Indicator Data'!BE69:BG69)/1000)</f>
        <v>1433.1210000000001</v>
      </c>
      <c r="Q66" s="73">
        <f t="shared" si="9"/>
        <v>10</v>
      </c>
      <c r="R66" s="77">
        <f>P66*1000/'Indicator Data'!CJ69</f>
        <v>1.715962271941467E-2</v>
      </c>
      <c r="S66" s="73">
        <f t="shared" si="10"/>
        <v>6.4</v>
      </c>
      <c r="T66" s="78">
        <f t="shared" si="11"/>
        <v>8.1999999999999993</v>
      </c>
      <c r="U66" s="73" t="str">
        <f>IF('Indicator Data'!AV69="No data","x",ROUND(IF('Indicator Data'!AV69&gt;U$195,10,IF('Indicator Data'!AV69&lt;U$194,0,10-(U$195-'Indicator Data'!AV69)/(U$195-U$194)*10)),1))</f>
        <v>x</v>
      </c>
      <c r="V66" s="73" t="str">
        <f>IF('Indicator Data'!AW69="No data","x",IF('Indicator Data'!AW69=0,0,ROUND(IF('Indicator Data'!AW69&gt;V$195,10,IF('Indicator Data'!AW69&lt;V$194,0,10-(V$195-'Indicator Data'!AW69)/(V$195-V$194)*10)),1)))</f>
        <v>x</v>
      </c>
      <c r="W66" s="73" t="str">
        <f t="shared" si="12"/>
        <v>x</v>
      </c>
      <c r="X66" s="73">
        <f>IF('Indicator Data'!AU69="No data","x",ROUND(IF('Indicator Data'!AU69&gt;X$195,10,IF('Indicator Data'!AU69&lt;X$194,0,10-(X$195-'Indicator Data'!AU69)/(X$195-X$194)*10)),1))</f>
        <v>0.1</v>
      </c>
      <c r="Y66" s="199" t="str">
        <f>IF('Indicator Data'!AX69="No data","x",ROUND(IF('Indicator Data'!AX69&gt;Y$195,10,IF('Indicator Data'!AX69&lt;Y$194,0,10-(Y$195-'Indicator Data'!AX69)/(Y$195-Y$194)*10)),1))</f>
        <v>x</v>
      </c>
      <c r="Z66" s="77">
        <f>IF('Indicator Data'!AY69="No data","x",IF(('Indicator Data'!AY69/'Indicator Data'!CJ69)&gt;1,1,IF('Indicator Data'!AY69&gt;'Indicator Data'!AY69,1,'Indicator Data'!AY69/'Indicator Data'!CJ69)))</f>
        <v>9.0041498833663253E-6</v>
      </c>
      <c r="AA66" s="199">
        <f t="shared" si="13"/>
        <v>0</v>
      </c>
      <c r="AB66" s="74">
        <f t="shared" si="21"/>
        <v>0.1</v>
      </c>
      <c r="AC66" s="73">
        <f>IF('Indicator Data'!AS69="No data","x",ROUND(IF('Indicator Data'!AS69&gt;AC$195,10,IF('Indicator Data'!AS69&lt;AC$194,0,10-(AC$195-'Indicator Data'!AS69)/(AC$195-AC$194)*10)),1))</f>
        <v>0.3</v>
      </c>
      <c r="AD66" s="73" t="str">
        <f>IF('Indicator Data'!AT69="No data","x",ROUND(IF('Indicator Data'!AT69&gt;AD$195,10,IF('Indicator Data'!AT69&lt;AD$194,0,10-(AD$195-'Indicator Data'!AT69)/(AD$195-AD$194)*10)),1))</f>
        <v>x</v>
      </c>
      <c r="AE66" s="74">
        <f t="shared" si="14"/>
        <v>0.3</v>
      </c>
      <c r="AF66" s="87">
        <f>('Indicator Data'!BD69+'Indicator Data'!BC69*0.5+'Indicator Data'!BB69*0.25)/1000</f>
        <v>0.156</v>
      </c>
      <c r="AG66" s="79">
        <f>AF66*1000/'Indicator Data'!CJ69</f>
        <v>1.8678821566557801E-6</v>
      </c>
      <c r="AH66" s="74">
        <f t="shared" si="15"/>
        <v>0</v>
      </c>
      <c r="AI66" s="73">
        <f>IF('Indicator Data'!BH69="No data","x",ROUND(IF('Indicator Data'!BH69&lt;$AI$194,10,IF('Indicator Data'!BH69&gt;$AI$195,0,($AI$195-'Indicator Data'!BH69)/($AI$195-$AI$194)*10)),1))</f>
        <v>1.5</v>
      </c>
      <c r="AJ66" s="73">
        <f>IF('Indicator Data'!BI69="No data","x",ROUND(IF('Indicator Data'!BI69&gt;$AJ$195,10,IF('Indicator Data'!BI69&lt;$AJ$194,0,10-($AJ$195-'Indicator Data'!BI69)/($AJ$195-$AJ$194)*10)),1))</f>
        <v>0</v>
      </c>
      <c r="AK66" s="74">
        <f t="shared" si="22"/>
        <v>0.8</v>
      </c>
      <c r="AL66" s="80">
        <f t="shared" si="23"/>
        <v>0.3</v>
      </c>
      <c r="AM66" s="81">
        <f t="shared" si="24"/>
        <v>5.5</v>
      </c>
      <c r="AN66" s="73">
        <f>IF('Indicator Data'!BJ69="No data","x",ROUND((IF(LOG('Indicator Data'!BJ69)&gt;AN$195,10,IF(LOG('Indicator Data'!BJ69)&lt;AN$194,0,10-(AN$195-LOG('Indicator Data'!BJ69))/(AN$195-AN$194)*10))),1))</f>
        <v>10</v>
      </c>
      <c r="AO66" s="73">
        <f>IF('Indicator Data'!BK69="No data","x",ROUND((IF(LOG('Indicator Data'!BK69)&gt;AO$195,10,IF(LOG('Indicator Data'!BK69)&lt;AO$194,0,10-(AO$195-LOG('Indicator Data'!BK69))/(AO$195-AO$194)*10))),1))</f>
        <v>8.9</v>
      </c>
      <c r="AP66" s="74">
        <f t="shared" si="16"/>
        <v>9.5</v>
      </c>
      <c r="AQ66" s="74">
        <f>IF('Indicator Data'!BL69=0,10,ROUND(IF(LOG('Indicator Data'!BL69)&gt;AQ$195,0,IF(LOG('Indicator Data'!BL69)&lt;AQ$194,10,(AQ$195-LOG('Indicator Data'!BL69))/(AQ$195-AQ$194)*10)),1))</f>
        <v>6.6</v>
      </c>
      <c r="AR66" s="74">
        <f>IF('Indicator Data'!BM69="No data","x",ROUND(IF('Indicator Data'!BM69&gt;AR$195,10,IF('Indicator Data'!BM69&lt;AR$194,0,10-(AR$195-'Indicator Data'!BM69)/(AR$195-AR$194)*10)),1))</f>
        <v>8</v>
      </c>
      <c r="AS66" s="76">
        <f t="shared" si="17"/>
        <v>8</v>
      </c>
      <c r="AT66" s="73" t="str">
        <f>IF('Indicator Data'!BN69="No data","x",ROUND(IF('Indicator Data'!BN69^2&gt;AT$195,0,IF('Indicator Data'!BN69^2&lt;AT$194,10,(AT$195-'Indicator Data'!BN69^2)/(AT$195-AT$194)*10)),1))</f>
        <v>x</v>
      </c>
      <c r="AU66" s="73">
        <f>IF('Indicator Data'!BO69="No data","x",ROUND(IF('Indicator Data'!BO69&gt;AU$195,0,IF('Indicator Data'!BO69&lt;AU$194,10,(AU$195-'Indicator Data'!BO69)/(AU$195-AU$194)*10)),1))</f>
        <v>3.6</v>
      </c>
      <c r="AV66" s="73">
        <f>IF('Indicator Data'!BP69="No data","x",ROUND(IF('Indicator Data'!BP69&gt;AV$195,0,IF('Indicator Data'!BP69&lt;AV$194,10,(AV$195-'Indicator Data'!BP69)/(AV$195-AV$194)*10)),1))</f>
        <v>6.5</v>
      </c>
      <c r="AW66" s="74">
        <f t="shared" si="18"/>
        <v>5.0999999999999996</v>
      </c>
      <c r="AX66" s="74">
        <f>IF('Indicator Data'!BQ69="No data","x",ROUND(IF('Indicator Data'!BQ69&gt;AX$195,10,IF('Indicator Data'!BQ69&lt;AX$194,0,10-(AX$195-'Indicator Data'!BQ69)/(AX$195-AX$194)*10)),1))</f>
        <v>6.5</v>
      </c>
      <c r="AY66" s="76">
        <f t="shared" si="19"/>
        <v>5.8</v>
      </c>
      <c r="AZ66" s="81">
        <f t="shared" si="20"/>
        <v>6.9</v>
      </c>
    </row>
    <row r="67" spans="1:52" s="4" customFormat="1" x14ac:dyDescent="0.3">
      <c r="A67" s="121" t="str">
        <f>'Indicator Data'!A70</f>
        <v>Ghana</v>
      </c>
      <c r="B67" s="59" t="str">
        <f>'Indicator Data'!B70</f>
        <v>GHA</v>
      </c>
      <c r="C67" s="73">
        <f>ROUND(IF('Indicator Data'!AL70="No data",IF((0.1022*LN('Indicator Data'!CI70)-0.1711)&gt;C$195,0,IF((0.1022*LN('Indicator Data'!CI70)-0.1711)&lt;C$194,10,(C$195-(0.1022*LN('Indicator Data'!CI70)-0.1711))/(C$195-C$194)*10)),IF('Indicator Data'!AL70&gt;C$195,0,IF('Indicator Data'!AL70&lt;C$194,10,(C$195-'Indicator Data'!AL70)/(C$195-C$194)*10))),1)</f>
        <v>6.1</v>
      </c>
      <c r="D67" s="73">
        <f>IF('Indicator Data'!AM70="No data","x",ROUND((IF(LOG('Indicator Data'!AM70*1000)&gt;D$195,10,IF(LOG('Indicator Data'!AM70*1000)&lt;D$194,0,10-(D$195-LOG('Indicator Data'!AM70*1000))/(D$195-D$194)*10))),1))</f>
        <v>7.9</v>
      </c>
      <c r="E67" s="74">
        <f t="shared" si="4"/>
        <v>7.1</v>
      </c>
      <c r="F67" s="73">
        <f>IF('Indicator Data'!AZ70="No data","x",ROUND(IF('Indicator Data'!AZ70&gt;F$195,10,IF('Indicator Data'!AZ70&lt;F$194,0,10-(F$195-'Indicator Data'!AZ70)/(F$195-F$194)*10)),1))</f>
        <v>7.2</v>
      </c>
      <c r="G67" s="73">
        <f>IF('Indicator Data'!BA70="No data","x",ROUND(IF('Indicator Data'!BA70&gt;G$195,10,IF('Indicator Data'!BA70&lt;G$194,0,10-(G$195-'Indicator Data'!BA70)/(G$195-G$194)*10)),1))</f>
        <v>4.5999999999999996</v>
      </c>
      <c r="H67" s="74">
        <f t="shared" si="5"/>
        <v>5.9</v>
      </c>
      <c r="I67" s="75">
        <f>SUM(IF('Indicator Data'!AN70=0,0,'Indicator Data'!AN70),SUM('Indicator Data'!AO70:AP70))</f>
        <v>1233.4558199999999</v>
      </c>
      <c r="J67" s="75">
        <f>I67/'Indicator Data'!CJ70*1000000</f>
        <v>40.550383922497105</v>
      </c>
      <c r="K67" s="73">
        <f t="shared" si="6"/>
        <v>0.8</v>
      </c>
      <c r="L67" s="73">
        <f>IF('Indicator Data'!AQ70="No data","x",ROUND(IF('Indicator Data'!AQ70&gt;L$195,10,IF('Indicator Data'!AQ70&lt;L$194,0,10-(L$195-'Indicator Data'!AQ70)/(L$195-L$194)*10)),1))</f>
        <v>1.1000000000000001</v>
      </c>
      <c r="M67" s="73">
        <f>IF('Indicator Data'!AR70="No data","x",IF('Indicator Data'!AR70=0,0,ROUND(IF('Indicator Data'!AR70&gt;M$195,10,IF('Indicator Data'!AR70&lt;M$194,0,10-(M$195-'Indicator Data'!AR70)/(M$195-M$194)*10)),1)))</f>
        <v>1.8</v>
      </c>
      <c r="N67" s="74">
        <f t="shared" si="7"/>
        <v>1.2</v>
      </c>
      <c r="O67" s="76">
        <f t="shared" si="8"/>
        <v>5.3</v>
      </c>
      <c r="P67" s="87">
        <f>IF(AND('Indicator Data'!BE70="No data",'Indicator Data'!BF70="No data"),0,SUM('Indicator Data'!BE70:BG70)/1000)</f>
        <v>17.981999999999999</v>
      </c>
      <c r="Q67" s="73">
        <f t="shared" si="9"/>
        <v>4.2</v>
      </c>
      <c r="R67" s="77">
        <f>P67*1000/'Indicator Data'!CJ70</f>
        <v>5.911658868287175E-4</v>
      </c>
      <c r="S67" s="73">
        <f t="shared" si="10"/>
        <v>2.8</v>
      </c>
      <c r="T67" s="78">
        <f t="shared" si="11"/>
        <v>3.5</v>
      </c>
      <c r="U67" s="73">
        <f>IF('Indicator Data'!AV70="No data","x",ROUND(IF('Indicator Data'!AV70&gt;U$195,10,IF('Indicator Data'!AV70&lt;U$194,0,10-(U$195-'Indicator Data'!AV70)/(U$195-U$194)*10)),1))</f>
        <v>3.2</v>
      </c>
      <c r="V67" s="73">
        <f>IF('Indicator Data'!AW70="No data","x",IF('Indicator Data'!AW70=0,0,ROUND(IF('Indicator Data'!AW70&gt;V$195,10,IF('Indicator Data'!AW70&lt;V$194,0,10-(V$195-'Indicator Data'!AW70)/(V$195-V$194)*10)),1)))</f>
        <v>3.5</v>
      </c>
      <c r="W67" s="73">
        <f t="shared" si="12"/>
        <v>3.35</v>
      </c>
      <c r="X67" s="73">
        <f>IF('Indicator Data'!AU70="No data","x",ROUND(IF('Indicator Data'!AU70&gt;X$195,10,IF('Indicator Data'!AU70&lt;X$194,0,10-(X$195-'Indicator Data'!AU70)/(X$195-X$194)*10)),1))</f>
        <v>2.8</v>
      </c>
      <c r="Y67" s="199">
        <f>IF('Indicator Data'!AX70="No data","x",ROUND(IF('Indicator Data'!AX70&gt;Y$195,10,IF('Indicator Data'!AX70&lt;Y$194,0,10-(Y$195-'Indicator Data'!AX70)/(Y$195-Y$194)*10)),1))</f>
        <v>6.8</v>
      </c>
      <c r="Z67" s="77">
        <f>IF('Indicator Data'!AY70="No data","x",IF(('Indicator Data'!AY70/'Indicator Data'!CJ70)&gt;1,1,IF('Indicator Data'!AY70&gt;'Indicator Data'!AY70,1,'Indicator Data'!AY70/'Indicator Data'!CJ70)))</f>
        <v>0.5387842562747186</v>
      </c>
      <c r="AA67" s="199">
        <f t="shared" si="13"/>
        <v>6</v>
      </c>
      <c r="AB67" s="74">
        <f t="shared" ref="AB67:AB98" si="25">IF(AND(W67="x",X67="x",Y67="x",AA67="x"),"x",ROUND(AVERAGE(W67,X67,Y67,AA67),1))</f>
        <v>4.7</v>
      </c>
      <c r="AC67" s="73">
        <f>IF('Indicator Data'!AS70="No data","x",ROUND(IF('Indicator Data'!AS70&gt;AC$195,10,IF('Indicator Data'!AS70&lt;AC$194,0,10-(AC$195-'Indicator Data'!AS70)/(AC$195-AC$194)*10)),1))</f>
        <v>3.7</v>
      </c>
      <c r="AD67" s="73">
        <f>IF('Indicator Data'!AT70="No data","x",ROUND(IF('Indicator Data'!AT70&gt;AD$195,10,IF('Indicator Data'!AT70&lt;AD$194,0,10-(AD$195-'Indicator Data'!AT70)/(AD$195-AD$194)*10)),1))</f>
        <v>2.4</v>
      </c>
      <c r="AE67" s="74">
        <f t="shared" si="14"/>
        <v>3.1</v>
      </c>
      <c r="AF67" s="87">
        <f>('Indicator Data'!BD70+'Indicator Data'!BC70*0.5+'Indicator Data'!BB70*0.25)/1000</f>
        <v>305.16199999999998</v>
      </c>
      <c r="AG67" s="79">
        <f>AF67*1000/'Indicator Data'!CJ70</f>
        <v>1.0032330350151546E-2</v>
      </c>
      <c r="AH67" s="74">
        <f t="shared" si="15"/>
        <v>1</v>
      </c>
      <c r="AI67" s="73">
        <f>IF('Indicator Data'!BH70="No data","x",ROUND(IF('Indicator Data'!BH70&lt;$AI$194,10,IF('Indicator Data'!BH70&gt;$AI$195,0,($AI$195-'Indicator Data'!BH70)/($AI$195-$AI$194)*10)),1))</f>
        <v>1.9</v>
      </c>
      <c r="AJ67" s="73">
        <f>IF('Indicator Data'!BI70="No data","x",ROUND(IF('Indicator Data'!BI70&gt;$AJ$195,10,IF('Indicator Data'!BI70&lt;$AJ$194,0,10-($AJ$195-'Indicator Data'!BI70)/($AJ$195-$AJ$194)*10)),1))</f>
        <v>0.2</v>
      </c>
      <c r="AK67" s="74">
        <f t="shared" ref="AK67:AK98" si="26">ROUND(AVERAGE(AJ67,AI67),1)</f>
        <v>1.1000000000000001</v>
      </c>
      <c r="AL67" s="80">
        <f t="shared" ref="AL67:AL98" si="27">ROUND(IF(AND(AB67="x",AE67="x",AK67="x"),AH67,IF(AND(AB67="x",AE67="x"),(10-GEOMEAN(((10-AK67)/10*9+1),((10-AH67)/10*9+1)))/9*10,IF(AK67="x",(10-GEOMEAN(((10-AB67)/10*9+1),((10-AE67)/10*9+1),((10-AH67)/10*9+1)))/9*10,IF(AB67="x",(10-GEOMEAN(((10-AK67)/10*9+1),((10-AE67)/10*9+1),((10-AH67)/10*9+1)))/9*10,(10-GEOMEAN(((10-AB67)/10*9+1),((10-AE67)/10*9+1),((10-AH67)/10*9+1),((10-AK67)/10*9+1)))/9*10)))),1)</f>
        <v>2.6</v>
      </c>
      <c r="AM67" s="81">
        <f t="shared" ref="AM67:AM98" si="28">ROUND((10-GEOMEAN(((10-T67)/10*9+1),((10-AL67)/10*9+1)))/9*10,1)</f>
        <v>3.1</v>
      </c>
      <c r="AN67" s="73">
        <f>IF('Indicator Data'!BJ70="No data","x",ROUND((IF(LOG('Indicator Data'!BJ70)&gt;AN$195,10,IF(LOG('Indicator Data'!BJ70)&lt;AN$194,0,10-(AN$195-LOG('Indicator Data'!BJ70))/(AN$195-AN$194)*10))),1))</f>
        <v>4.2</v>
      </c>
      <c r="AO67" s="73" t="str">
        <f>IF('Indicator Data'!BK70="No data","x",ROUND((IF(LOG('Indicator Data'!BK70)&gt;AO$195,10,IF(LOG('Indicator Data'!BK70)&lt;AO$194,0,10-(AO$195-LOG('Indicator Data'!BK70))/(AO$195-AO$194)*10))),1))</f>
        <v>x</v>
      </c>
      <c r="AP67" s="74">
        <f t="shared" si="16"/>
        <v>4.2</v>
      </c>
      <c r="AQ67" s="74">
        <f>IF('Indicator Data'!BL70=0,10,ROUND(IF(LOG('Indicator Data'!BL70)&gt;AQ$195,0,IF(LOG('Indicator Data'!BL70)&lt;AQ$194,10,(AQ$195-LOG('Indicator Data'!BL70))/(AQ$195-AQ$194)*10)),1))</f>
        <v>4.5</v>
      </c>
      <c r="AR67" s="74">
        <f>IF('Indicator Data'!BM70="No data","x",ROUND(IF('Indicator Data'!BM70&gt;AR$195,10,IF('Indicator Data'!BM70&lt;AR$194,0,10-(AR$195-'Indicator Data'!BM70)/(AR$195-AR$194)*10)),1))</f>
        <v>4</v>
      </c>
      <c r="AS67" s="76">
        <f t="shared" si="17"/>
        <v>4.2</v>
      </c>
      <c r="AT67" s="73">
        <f>IF('Indicator Data'!BN70="No data","x",ROUND(IF('Indicator Data'!BN70^2&gt;AT$195,0,IF('Indicator Data'!BN70^2&lt;AT$194,10,(AT$195-'Indicator Data'!BN70^2)/(AT$195-AT$194)*10)),1))</f>
        <v>4.0999999999999996</v>
      </c>
      <c r="AU67" s="73">
        <f>IF('Indicator Data'!BO70="No data","x",ROUND(IF('Indicator Data'!BO70&gt;AU$195,0,IF('Indicator Data'!BO70&lt;AU$194,10,(AU$195-'Indicator Data'!BO70)/(AU$195-AU$194)*10)),1))</f>
        <v>3.2</v>
      </c>
      <c r="AV67" s="73">
        <f>IF('Indicator Data'!BP70="No data","x",ROUND(IF('Indicator Data'!BP70&gt;AV$195,0,IF('Indicator Data'!BP70&lt;AV$194,10,(AV$195-'Indicator Data'!BP70)/(AV$195-AV$194)*10)),1))</f>
        <v>3.1</v>
      </c>
      <c r="AW67" s="74">
        <f t="shared" si="18"/>
        <v>3.5</v>
      </c>
      <c r="AX67" s="74">
        <f>IF('Indicator Data'!BQ70="No data","x",ROUND(IF('Indicator Data'!BQ70&gt;AX$195,10,IF('Indicator Data'!BQ70&lt;AX$194,0,10-(AX$195-'Indicator Data'!BQ70)/(AX$195-AX$194)*10)),1))</f>
        <v>1.6</v>
      </c>
      <c r="AY67" s="76">
        <f t="shared" si="19"/>
        <v>2.6</v>
      </c>
      <c r="AZ67" s="81">
        <f t="shared" si="20"/>
        <v>3.4</v>
      </c>
    </row>
    <row r="68" spans="1:52" s="4" customFormat="1" x14ac:dyDescent="0.3">
      <c r="A68" s="121" t="str">
        <f>'Indicator Data'!A71</f>
        <v>Greece</v>
      </c>
      <c r="B68" s="59" t="str">
        <f>'Indicator Data'!B71</f>
        <v>GRC</v>
      </c>
      <c r="C68" s="73">
        <f>ROUND(IF('Indicator Data'!AL71="No data",IF((0.1022*LN('Indicator Data'!CI71)-0.1711)&gt;C$195,0,IF((0.1022*LN('Indicator Data'!CI71)-0.1711)&lt;C$194,10,(C$195-(0.1022*LN('Indicator Data'!CI71)-0.1711))/(C$195-C$194)*10)),IF('Indicator Data'!AL71&gt;C$195,0,IF('Indicator Data'!AL71&lt;C$194,10,(C$195-'Indicator Data'!AL71)/(C$195-C$194)*10))),1)</f>
        <v>0.6</v>
      </c>
      <c r="D68" s="73" t="str">
        <f>IF('Indicator Data'!AM71="No data","x",ROUND((IF(LOG('Indicator Data'!AM71*1000)&gt;D$195,10,IF(LOG('Indicator Data'!AM71*1000)&lt;D$194,0,10-(D$195-LOG('Indicator Data'!AM71*1000))/(D$195-D$194)*10))),1))</f>
        <v>x</v>
      </c>
      <c r="E68" s="74">
        <f t="shared" ref="E68:E131" si="29">ROUND(IF(D68="x",C68,(10-GEOMEAN(((10-C68)/10*9+1),((10-D68)/10*9+1)))/9*10),1)</f>
        <v>0.6</v>
      </c>
      <c r="F68" s="73">
        <f>IF('Indicator Data'!AZ71="No data","x",ROUND(IF('Indicator Data'!AZ71&gt;F$195,10,IF('Indicator Data'!AZ71&lt;F$194,0,10-(F$195-'Indicator Data'!AZ71)/(F$195-F$194)*10)),1))</f>
        <v>1.6</v>
      </c>
      <c r="G68" s="73">
        <f>IF('Indicator Data'!BA71="No data","x",ROUND(IF('Indicator Data'!BA71&gt;G$195,10,IF('Indicator Data'!BA71&lt;G$194,0,10-(G$195-'Indicator Data'!BA71)/(G$195-G$194)*10)),1))</f>
        <v>2.8</v>
      </c>
      <c r="H68" s="74">
        <f t="shared" ref="H68:H131" si="30">IF(AND(F68="x",G68="x"),"x",ROUND(AVERAGE(F68,G68),1))</f>
        <v>2.2000000000000002</v>
      </c>
      <c r="I68" s="75">
        <f>SUM(IF('Indicator Data'!AN71=0,0,'Indicator Data'!AN71),SUM('Indicator Data'!AO71:AP71))</f>
        <v>2531.8544099999999</v>
      </c>
      <c r="J68" s="75">
        <f>I68/'Indicator Data'!CJ71*1000000</f>
        <v>241.74020275263589</v>
      </c>
      <c r="K68" s="73">
        <f t="shared" ref="K68:K131" si="31">IF(J68="x","x",ROUND(IF(J68&gt;K$195,10,IF(J68&lt;K$194,0,10-(K$195-J68)/(K$195-K$194)*10)),1))</f>
        <v>4.8</v>
      </c>
      <c r="L68" s="73" t="str">
        <f>IF('Indicator Data'!AQ71="No data","x",ROUND(IF('Indicator Data'!AQ71&gt;L$195,10,IF('Indicator Data'!AQ71&lt;L$194,0,10-(L$195-'Indicator Data'!AQ71)/(L$195-L$194)*10)),1))</f>
        <v>x</v>
      </c>
      <c r="M68" s="73">
        <f>IF('Indicator Data'!AR71="No data","x",IF('Indicator Data'!AR71=0,0,ROUND(IF('Indicator Data'!AR71&gt;M$195,10,IF('Indicator Data'!AR71&lt;M$194,0,10-(M$195-'Indicator Data'!AR71)/(M$195-M$194)*10)),1)))</f>
        <v>0.1</v>
      </c>
      <c r="N68" s="74">
        <f t="shared" ref="N68:N131" si="32">ROUND(AVERAGE(K68,L68,M68),1)</f>
        <v>2.5</v>
      </c>
      <c r="O68" s="76">
        <f t="shared" ref="O68:O131" si="33">ROUND(AVERAGE(E68,E68,H68,N68),1)</f>
        <v>1.5</v>
      </c>
      <c r="P68" s="87">
        <f>IF(AND('Indicator Data'!BE71="No data",'Indicator Data'!BF71="No data"),0,SUM('Indicator Data'!BE71:BG71)/1000)</f>
        <v>137.559</v>
      </c>
      <c r="Q68" s="73">
        <f t="shared" ref="Q68:Q131" si="34">ROUND(IF(P68=0,0,IF(LOG(P68*1000)&gt;$Q$195,10,IF(LOG(P68*1000)&lt;Q$194,0,10-(Q$195-LOG(P68*1000))/(Q$195-Q$194)*10))),1)</f>
        <v>7.1</v>
      </c>
      <c r="R68" s="77">
        <f>P68*1000/'Indicator Data'!CJ71</f>
        <v>1.3134065062789231E-2</v>
      </c>
      <c r="S68" s="73">
        <f t="shared" ref="S68:S131" si="35">IF(R68="x","x",ROUND(IF(R68&gt;$S$195,10,IF(R68&lt;$S$194,0,((R68*100)/0.0052)^(1/4.0545)/6.5*10)),1))</f>
        <v>6</v>
      </c>
      <c r="T68" s="78">
        <f t="shared" ref="T68:T131" si="36">ROUND(AVERAGE(Q68,S68),1)</f>
        <v>6.6</v>
      </c>
      <c r="U68" s="73">
        <f>IF('Indicator Data'!AV71="No data","x",ROUND(IF('Indicator Data'!AV71&gt;U$195,10,IF('Indicator Data'!AV71&lt;U$194,0,10-(U$195-'Indicator Data'!AV71)/(U$195-U$194)*10)),1))</f>
        <v>0.6</v>
      </c>
      <c r="V68" s="73">
        <f>IF('Indicator Data'!AW71="No data","x",IF('Indicator Data'!AW71=0,0,ROUND(IF('Indicator Data'!AW71&gt;V$195,10,IF('Indicator Data'!AW71&lt;V$194,0,10-(V$195-'Indicator Data'!AW71)/(V$195-V$194)*10)),1)))</f>
        <v>0.6</v>
      </c>
      <c r="W68" s="73">
        <f t="shared" ref="W68:W131" si="37">IF(AND(U68="x",V68="x"),"x",AVERAGE(U68,V68))</f>
        <v>0.6</v>
      </c>
      <c r="X68" s="73">
        <f>IF('Indicator Data'!AU71="No data","x",ROUND(IF('Indicator Data'!AU71&gt;X$195,10,IF('Indicator Data'!AU71&lt;X$194,0,10-(X$195-'Indicator Data'!AU71)/(X$195-X$194)*10)),1))</f>
        <v>0.1</v>
      </c>
      <c r="Y68" s="199" t="str">
        <f>IF('Indicator Data'!AX71="No data","x",ROUND(IF('Indicator Data'!AX71&gt;Y$195,10,IF('Indicator Data'!AX71&lt;Y$194,0,10-(Y$195-'Indicator Data'!AX71)/(Y$195-Y$194)*10)),1))</f>
        <v>x</v>
      </c>
      <c r="Z68" s="77">
        <f>IF('Indicator Data'!AY71="No data","x",IF(('Indicator Data'!AY71/'Indicator Data'!CJ71)&gt;1,1,IF('Indicator Data'!AY71&gt;'Indicator Data'!AY71,1,'Indicator Data'!AY71/'Indicator Data'!CJ71)))</f>
        <v>3.9146596556703561E-6</v>
      </c>
      <c r="AA68" s="199">
        <f t="shared" ref="AA68:AA131" si="38">IF(Z68="x","x",ROUND(IF(Z68&gt;AA$195,10,IF(Z68&lt;AA$194,0,10-(AA$195-Z68)/(AA$195-AA$194)*10)),1))</f>
        <v>0</v>
      </c>
      <c r="AB68" s="74">
        <f t="shared" si="25"/>
        <v>0.2</v>
      </c>
      <c r="AC68" s="73">
        <f>IF('Indicator Data'!AS71="No data","x",ROUND(IF('Indicator Data'!AS71&gt;AC$195,10,IF('Indicator Data'!AS71&lt;AC$194,0,10-(AC$195-'Indicator Data'!AS71)/(AC$195-AC$194)*10)),1))</f>
        <v>0.3</v>
      </c>
      <c r="AD68" s="73" t="str">
        <f>IF('Indicator Data'!AT71="No data","x",ROUND(IF('Indicator Data'!AT71&gt;AD$195,10,IF('Indicator Data'!AT71&lt;AD$194,0,10-(AD$195-'Indicator Data'!AT71)/(AD$195-AD$194)*10)),1))</f>
        <v>x</v>
      </c>
      <c r="AE68" s="74">
        <f t="shared" ref="AE68:AE131" si="39">IF(AND(AC68="x",AD68="x"),"x",ROUND(AVERAGE(AD68,AC68),1))</f>
        <v>0.3</v>
      </c>
      <c r="AF68" s="87">
        <f>('Indicator Data'!BD71+'Indicator Data'!BC71*0.5+'Indicator Data'!BB71*0.25)/1000</f>
        <v>4.2007500000000002</v>
      </c>
      <c r="AG68" s="79">
        <f>AF68*1000/'Indicator Data'!CJ71</f>
        <v>4.0108552557456702E-4</v>
      </c>
      <c r="AH68" s="74">
        <f t="shared" ref="AH68:AH131" si="40">IF(AG68="x","x",ROUND(IF(AG68&gt;AH$195,10,IF(AG68&lt;AH$194,0,10-(AH$195-AG68)/(AH$195-AH$194)*10)),1))</f>
        <v>0</v>
      </c>
      <c r="AI68" s="73">
        <f>IF('Indicator Data'!BH71="No data","x",ROUND(IF('Indicator Data'!BH71&lt;$AI$194,10,IF('Indicator Data'!BH71&gt;$AI$195,0,($AI$195-'Indicator Data'!BH71)/($AI$195-$AI$194)*10)),1))</f>
        <v>2.1</v>
      </c>
      <c r="AJ68" s="73">
        <f>IF('Indicator Data'!BI71="No data","x",ROUND(IF('Indicator Data'!BI71&gt;$AJ$195,10,IF('Indicator Data'!BI71&lt;$AJ$194,0,10-($AJ$195-'Indicator Data'!BI71)/($AJ$195-$AJ$194)*10)),1))</f>
        <v>0</v>
      </c>
      <c r="AK68" s="74">
        <f t="shared" si="26"/>
        <v>1.1000000000000001</v>
      </c>
      <c r="AL68" s="80">
        <f t="shared" si="27"/>
        <v>0.4</v>
      </c>
      <c r="AM68" s="81">
        <f t="shared" si="28"/>
        <v>4.2</v>
      </c>
      <c r="AN68" s="73">
        <f>IF('Indicator Data'!BJ71="No data","x",ROUND((IF(LOG('Indicator Data'!BJ71)&gt;AN$195,10,IF(LOG('Indicator Data'!BJ71)&lt;AN$194,0,10-(AN$195-LOG('Indicator Data'!BJ71))/(AN$195-AN$194)*10))),1))</f>
        <v>7.9</v>
      </c>
      <c r="AO68" s="73">
        <f>IF('Indicator Data'!BK71="No data","x",ROUND((IF(LOG('Indicator Data'!BK71)&gt;AO$195,10,IF(LOG('Indicator Data'!BK71)&lt;AO$194,0,10-(AO$195-LOG('Indicator Data'!BK71))/(AO$195-AO$194)*10))),1))</f>
        <v>8.6</v>
      </c>
      <c r="AP68" s="74">
        <f t="shared" ref="AP68:AP131" si="41">IF(AND(AN68="x",AO68="x"),"x",ROUND(AVERAGE(AO68,AN68),1))</f>
        <v>8.3000000000000007</v>
      </c>
      <c r="AQ68" s="74">
        <f>IF('Indicator Data'!BL71=0,10,ROUND(IF(LOG('Indicator Data'!BL71)&gt;AQ$195,0,IF(LOG('Indicator Data'!BL71)&lt;AQ$194,10,(AQ$195-LOG('Indicator Data'!BL71))/(AQ$195-AQ$194)*10)),1))</f>
        <v>3.9</v>
      </c>
      <c r="AR68" s="74" t="str">
        <f>IF('Indicator Data'!BM71="No data","x",ROUND(IF('Indicator Data'!BM71&gt;AR$195,10,IF('Indicator Data'!BM71&lt;AR$194,0,10-(AR$195-'Indicator Data'!BM71)/(AR$195-AR$194)*10)),1))</f>
        <v>x</v>
      </c>
      <c r="AS68" s="76">
        <f t="shared" ref="AS68:AS131" si="42">ROUND(AVERAGE(AP68,AQ68,AR68),1)</f>
        <v>6.1</v>
      </c>
      <c r="AT68" s="73">
        <f>IF('Indicator Data'!BN71="No data","x",ROUND(IF('Indicator Data'!BN71^2&gt;AT$195,0,IF('Indicator Data'!BN71^2&lt;AT$194,10,(AT$195-'Indicator Data'!BN71^2)/(AT$195-AT$194)*10)),1))</f>
        <v>0.6</v>
      </c>
      <c r="AU68" s="73">
        <f>IF('Indicator Data'!BO71="No data","x",ROUND(IF('Indicator Data'!BO71&gt;AU$195,0,IF('Indicator Data'!BO71&lt;AU$194,10,(AU$195-'Indicator Data'!BO71)/(AU$195-AU$194)*10)),1))</f>
        <v>4.3</v>
      </c>
      <c r="AV68" s="73">
        <f>IF('Indicator Data'!BP71="No data","x",ROUND(IF('Indicator Data'!BP71&gt;AV$195,0,IF('Indicator Data'!BP71&lt;AV$194,10,(AV$195-'Indicator Data'!BP71)/(AV$195-AV$194)*10)),1))</f>
        <v>4.4000000000000004</v>
      </c>
      <c r="AW68" s="74">
        <f t="shared" ref="AW68:AW131" si="43">IF(AND(AT68="x",AV68="x",AU68="x"),"x",ROUND(AVERAGE(AV68,AT68,AU68),1))</f>
        <v>3.1</v>
      </c>
      <c r="AX68" s="74" t="str">
        <f>IF('Indicator Data'!BQ71="No data","x",ROUND(IF('Indicator Data'!BQ71&gt;AX$195,10,IF('Indicator Data'!BQ71&lt;AX$194,0,10-(AX$195-'Indicator Data'!BQ71)/(AX$195-AX$194)*10)),1))</f>
        <v>x</v>
      </c>
      <c r="AY68" s="76">
        <f t="shared" ref="AY68:AY131" si="44">ROUND(AVERAGE(AW68,AX68),1)</f>
        <v>3.1</v>
      </c>
      <c r="AZ68" s="81">
        <f t="shared" ref="AZ68:AZ131" si="45">ROUND(AVERAGE(AS68,AY68),1)</f>
        <v>4.5999999999999996</v>
      </c>
    </row>
    <row r="69" spans="1:52" s="4" customFormat="1" x14ac:dyDescent="0.3">
      <c r="A69" s="121" t="str">
        <f>'Indicator Data'!A72</f>
        <v>Grenada</v>
      </c>
      <c r="B69" s="59" t="str">
        <f>'Indicator Data'!B72</f>
        <v>GRD</v>
      </c>
      <c r="C69" s="73">
        <f>ROUND(IF('Indicator Data'!AL72="No data",IF((0.1022*LN('Indicator Data'!CI72)-0.1711)&gt;C$195,0,IF((0.1022*LN('Indicator Data'!CI72)-0.1711)&lt;C$194,10,(C$195-(0.1022*LN('Indicator Data'!CI72)-0.1711))/(C$195-C$194)*10)),IF('Indicator Data'!AL72&gt;C$195,0,IF('Indicator Data'!AL72&lt;C$194,10,(C$195-'Indicator Data'!AL72)/(C$195-C$194)*10))),1)</f>
        <v>2.7</v>
      </c>
      <c r="D69" s="73" t="str">
        <f>IF('Indicator Data'!AM72="No data","x",ROUND((IF(LOG('Indicator Data'!AM72*1000)&gt;D$195,10,IF(LOG('Indicator Data'!AM72*1000)&lt;D$194,0,10-(D$195-LOG('Indicator Data'!AM72*1000))/(D$195-D$194)*10))),1))</f>
        <v>x</v>
      </c>
      <c r="E69" s="74">
        <f t="shared" si="29"/>
        <v>2.7</v>
      </c>
      <c r="F69" s="73" t="str">
        <f>IF('Indicator Data'!AZ72="No data","x",ROUND(IF('Indicator Data'!AZ72&gt;F$195,10,IF('Indicator Data'!AZ72&lt;F$194,0,10-(F$195-'Indicator Data'!AZ72)/(F$195-F$194)*10)),1))</f>
        <v>x</v>
      </c>
      <c r="G69" s="73" t="str">
        <f>IF('Indicator Data'!BA72="No data","x",ROUND(IF('Indicator Data'!BA72&gt;G$195,10,IF('Indicator Data'!BA72&lt;G$194,0,10-(G$195-'Indicator Data'!BA72)/(G$195-G$194)*10)),1))</f>
        <v>x</v>
      </c>
      <c r="H69" s="74" t="str">
        <f t="shared" si="30"/>
        <v>x</v>
      </c>
      <c r="I69" s="75">
        <f>SUM(IF('Indicator Data'!AN72=0,0,'Indicator Data'!AN72),SUM('Indicator Data'!AO72:AP72))</f>
        <v>2.42</v>
      </c>
      <c r="J69" s="75">
        <f>I69/'Indicator Data'!CJ72*1000000</f>
        <v>21.606757022196032</v>
      </c>
      <c r="K69" s="73">
        <f t="shared" si="31"/>
        <v>0.4</v>
      </c>
      <c r="L69" s="73">
        <f>IF('Indicator Data'!AQ72="No data","x",ROUND(IF('Indicator Data'!AQ72&gt;L$195,10,IF('Indicator Data'!AQ72&lt;L$194,0,10-(L$195-'Indicator Data'!AQ72)/(L$195-L$194)*10)),1))</f>
        <v>1.9</v>
      </c>
      <c r="M69" s="73">
        <f>IF('Indicator Data'!AR72="No data","x",IF('Indicator Data'!AR72=0,0,ROUND(IF('Indicator Data'!AR72&gt;M$195,10,IF('Indicator Data'!AR72&lt;M$194,0,10-(M$195-'Indicator Data'!AR72)/(M$195-M$194)*10)),1)))</f>
        <v>1.4</v>
      </c>
      <c r="N69" s="74">
        <f t="shared" si="32"/>
        <v>1.2</v>
      </c>
      <c r="O69" s="76">
        <f t="shared" si="33"/>
        <v>2.2000000000000002</v>
      </c>
      <c r="P69" s="87">
        <f>IF(AND('Indicator Data'!BE72="No data",'Indicator Data'!BF72="No data"),0,SUM('Indicator Data'!BE72:BG72)/1000)</f>
        <v>5.0000000000000001E-3</v>
      </c>
      <c r="Q69" s="73">
        <f t="shared" si="34"/>
        <v>0</v>
      </c>
      <c r="R69" s="77">
        <f>P69*1000/'Indicator Data'!CJ72</f>
        <v>4.4642059963214939E-5</v>
      </c>
      <c r="S69" s="73">
        <f t="shared" si="35"/>
        <v>0</v>
      </c>
      <c r="T69" s="78">
        <f t="shared" si="36"/>
        <v>0</v>
      </c>
      <c r="U69" s="73" t="str">
        <f>IF('Indicator Data'!AV72="No data","x",ROUND(IF('Indicator Data'!AV72&gt;U$195,10,IF('Indicator Data'!AV72&lt;U$194,0,10-(U$195-'Indicator Data'!AV72)/(U$195-U$194)*10)),1))</f>
        <v>x</v>
      </c>
      <c r="V69" s="73" t="str">
        <f>IF('Indicator Data'!AW72="No data","x",IF('Indicator Data'!AW72=0,0,ROUND(IF('Indicator Data'!AW72&gt;V$195,10,IF('Indicator Data'!AW72&lt;V$194,0,10-(V$195-'Indicator Data'!AW72)/(V$195-V$194)*10)),1)))</f>
        <v>x</v>
      </c>
      <c r="W69" s="73" t="str">
        <f t="shared" si="37"/>
        <v>x</v>
      </c>
      <c r="X69" s="73">
        <f>IF('Indicator Data'!AU72="No data","x",ROUND(IF('Indicator Data'!AU72&gt;X$195,10,IF('Indicator Data'!AU72&lt;X$194,0,10-(X$195-'Indicator Data'!AU72)/(X$195-X$194)*10)),1))</f>
        <v>0.1</v>
      </c>
      <c r="Y69" s="199" t="str">
        <f>IF('Indicator Data'!AX72="No data","x",ROUND(IF('Indicator Data'!AX72&gt;Y$195,10,IF('Indicator Data'!AX72&lt;Y$194,0,10-(Y$195-'Indicator Data'!AX72)/(Y$195-Y$194)*10)),1))</f>
        <v>x</v>
      </c>
      <c r="Z69" s="77">
        <f>IF('Indicator Data'!AY72="No data","x",IF(('Indicator Data'!AY72/'Indicator Data'!CJ72)&gt;1,1,IF('Indicator Data'!AY72&gt;'Indicator Data'!AY72,1,'Indicator Data'!AY72/'Indicator Data'!CJ72)))</f>
        <v>2.1338904662416744E-3</v>
      </c>
      <c r="AA69" s="199">
        <f t="shared" si="38"/>
        <v>0</v>
      </c>
      <c r="AB69" s="74">
        <f t="shared" si="25"/>
        <v>0.1</v>
      </c>
      <c r="AC69" s="73">
        <f>IF('Indicator Data'!AS72="No data","x",ROUND(IF('Indicator Data'!AS72&gt;AC$195,10,IF('Indicator Data'!AS72&lt;AC$194,0,10-(AC$195-'Indicator Data'!AS72)/(AC$195-AC$194)*10)),1))</f>
        <v>1.2</v>
      </c>
      <c r="AD69" s="73" t="str">
        <f>IF('Indicator Data'!AT72="No data","x",ROUND(IF('Indicator Data'!AT72&gt;AD$195,10,IF('Indicator Data'!AT72&lt;AD$194,0,10-(AD$195-'Indicator Data'!AT72)/(AD$195-AD$194)*10)),1))</f>
        <v>x</v>
      </c>
      <c r="AE69" s="74">
        <f t="shared" si="39"/>
        <v>1.2</v>
      </c>
      <c r="AF69" s="87">
        <f>('Indicator Data'!BD72+'Indicator Data'!BC72*0.5+'Indicator Data'!BB72*0.25)/1000</f>
        <v>0</v>
      </c>
      <c r="AG69" s="79">
        <f>AF69*1000/'Indicator Data'!CJ72</f>
        <v>0</v>
      </c>
      <c r="AH69" s="74">
        <f t="shared" si="40"/>
        <v>0</v>
      </c>
      <c r="AI69" s="73">
        <f>IF('Indicator Data'!BH72="No data","x",ROUND(IF('Indicator Data'!BH72&lt;$AI$194,10,IF('Indicator Data'!BH72&gt;$AI$195,0,($AI$195-'Indicator Data'!BH72)/($AI$195-$AI$194)*10)),1))</f>
        <v>6.9</v>
      </c>
      <c r="AJ69" s="73">
        <f>IF('Indicator Data'!BI72="No data","x",ROUND(IF('Indicator Data'!BI72&gt;$AJ$195,10,IF('Indicator Data'!BI72&lt;$AJ$194,0,10-($AJ$195-'Indicator Data'!BI72)/($AJ$195-$AJ$194)*10)),1))</f>
        <v>4.4000000000000004</v>
      </c>
      <c r="AK69" s="74">
        <f t="shared" si="26"/>
        <v>5.7</v>
      </c>
      <c r="AL69" s="80">
        <f t="shared" si="27"/>
        <v>2.1</v>
      </c>
      <c r="AM69" s="81">
        <f t="shared" si="28"/>
        <v>1.1000000000000001</v>
      </c>
      <c r="AN69" s="73" t="str">
        <f>IF('Indicator Data'!BJ72="No data","x",ROUND((IF(LOG('Indicator Data'!BJ72)&gt;AN$195,10,IF(LOG('Indicator Data'!BJ72)&lt;AN$194,0,10-(AN$195-LOG('Indicator Data'!BJ72))/(AN$195-AN$194)*10))),1))</f>
        <v>x</v>
      </c>
      <c r="AO69" s="73">
        <f>IF('Indicator Data'!BK72="No data","x",ROUND((IF(LOG('Indicator Data'!BK72)&gt;AO$195,10,IF(LOG('Indicator Data'!BK72)&lt;AO$194,0,10-(AO$195-LOG('Indicator Data'!BK72))/(AO$195-AO$194)*10))),1))</f>
        <v>3.1</v>
      </c>
      <c r="AP69" s="74">
        <f t="shared" si="41"/>
        <v>3.1</v>
      </c>
      <c r="AQ69" s="74">
        <f>IF('Indicator Data'!BL72=0,10,ROUND(IF(LOG('Indicator Data'!BL72)&gt;AQ$195,0,IF(LOG('Indicator Data'!BL72)&lt;AQ$194,10,(AQ$195-LOG('Indicator Data'!BL72))/(AQ$195-AQ$194)*10)),1))</f>
        <v>6.8</v>
      </c>
      <c r="AR69" s="74" t="str">
        <f>IF('Indicator Data'!BM72="No data","x",ROUND(IF('Indicator Data'!BM72&gt;AR$195,10,IF('Indicator Data'!BM72&lt;AR$194,0,10-(AR$195-'Indicator Data'!BM72)/(AR$195-AR$194)*10)),1))</f>
        <v>x</v>
      </c>
      <c r="AS69" s="76">
        <f t="shared" si="42"/>
        <v>5</v>
      </c>
      <c r="AT69" s="73">
        <f>IF('Indicator Data'!BN72="No data","x",ROUND(IF('Indicator Data'!BN72^2&gt;AT$195,0,IF('Indicator Data'!BN72^2&lt;AT$194,10,(AT$195-'Indicator Data'!BN72^2)/(AT$195-AT$194)*10)),1))</f>
        <v>0.3</v>
      </c>
      <c r="AU69" s="73">
        <f>IF('Indicator Data'!BO72="No data","x",ROUND(IF('Indicator Data'!BO72&gt;AU$195,0,IF('Indicator Data'!BO72&lt;AU$194,10,(AU$195-'Indicator Data'!BO72)/(AU$195-AU$194)*10)),1))</f>
        <v>5</v>
      </c>
      <c r="AV69" s="73">
        <f>IF('Indicator Data'!BP72="No data","x",ROUND(IF('Indicator Data'!BP72&gt;AV$195,0,IF('Indicator Data'!BP72&lt;AV$194,10,(AV$195-'Indicator Data'!BP72)/(AV$195-AV$194)*10)),1))</f>
        <v>6.5</v>
      </c>
      <c r="AW69" s="74">
        <f t="shared" si="43"/>
        <v>3.9</v>
      </c>
      <c r="AX69" s="74">
        <f>IF('Indicator Data'!BQ72="No data","x",ROUND(IF('Indicator Data'!BQ72&gt;AX$195,10,IF('Indicator Data'!BQ72&lt;AX$194,0,10-(AX$195-'Indicator Data'!BQ72)/(AX$195-AX$194)*10)),1))</f>
        <v>5.9</v>
      </c>
      <c r="AY69" s="76">
        <f t="shared" si="44"/>
        <v>4.9000000000000004</v>
      </c>
      <c r="AZ69" s="81">
        <f t="shared" si="45"/>
        <v>5</v>
      </c>
    </row>
    <row r="70" spans="1:52" s="4" customFormat="1" x14ac:dyDescent="0.3">
      <c r="A70" s="121" t="str">
        <f>'Indicator Data'!A73</f>
        <v>Guatemala</v>
      </c>
      <c r="B70" s="59" t="str">
        <f>'Indicator Data'!B73</f>
        <v>GTM</v>
      </c>
      <c r="C70" s="73">
        <f>ROUND(IF('Indicator Data'!AL73="No data",IF((0.1022*LN('Indicator Data'!CI73)-0.1711)&gt;C$195,0,IF((0.1022*LN('Indicator Data'!CI73)-0.1711)&lt;C$194,10,(C$195-(0.1022*LN('Indicator Data'!CI73)-0.1711))/(C$195-C$194)*10)),IF('Indicator Data'!AL73&gt;C$195,0,IF('Indicator Data'!AL73&lt;C$194,10,(C$195-'Indicator Data'!AL73)/(C$195-C$194)*10))),1)</f>
        <v>5</v>
      </c>
      <c r="D70" s="73">
        <f>IF('Indicator Data'!AM73="No data","x",ROUND((IF(LOG('Indicator Data'!AM73*1000)&gt;D$195,10,IF(LOG('Indicator Data'!AM73*1000)&lt;D$194,0,10-(D$195-LOG('Indicator Data'!AM73*1000))/(D$195-D$194)*10))),1))</f>
        <v>7.9</v>
      </c>
      <c r="E70" s="74">
        <f t="shared" si="29"/>
        <v>6.7</v>
      </c>
      <c r="F70" s="73">
        <f>IF('Indicator Data'!AZ73="No data","x",ROUND(IF('Indicator Data'!AZ73&gt;F$195,10,IF('Indicator Data'!AZ73&lt;F$194,0,10-(F$195-'Indicator Data'!AZ73)/(F$195-F$194)*10)),1))</f>
        <v>6.6</v>
      </c>
      <c r="G70" s="73">
        <f>IF('Indicator Data'!BA73="No data","x",ROUND(IF('Indicator Data'!BA73&gt;G$195,10,IF('Indicator Data'!BA73&lt;G$194,0,10-(G$195-'Indicator Data'!BA73)/(G$195-G$194)*10)),1))</f>
        <v>5.8</v>
      </c>
      <c r="H70" s="74">
        <f t="shared" si="30"/>
        <v>6.2</v>
      </c>
      <c r="I70" s="75">
        <f>SUM(IF('Indicator Data'!AN73=0,0,'Indicator Data'!AN73),SUM('Indicator Data'!AO73:AP73))</f>
        <v>1172.26244</v>
      </c>
      <c r="J70" s="75">
        <f>I70/'Indicator Data'!CJ73*1000000</f>
        <v>66.675996941326204</v>
      </c>
      <c r="K70" s="73">
        <f t="shared" si="31"/>
        <v>1.3</v>
      </c>
      <c r="L70" s="73">
        <f>IF('Indicator Data'!AQ73="No data","x",ROUND(IF('Indicator Data'!AQ73&gt;L$195,10,IF('Indicator Data'!AQ73&lt;L$194,0,10-(L$195-'Indicator Data'!AQ73)/(L$195-L$194)*10)),1))</f>
        <v>0.3</v>
      </c>
      <c r="M70" s="73">
        <f>IF('Indicator Data'!AR73="No data","x",IF('Indicator Data'!AR73=0,0,ROUND(IF('Indicator Data'!AR73&gt;M$195,10,IF('Indicator Data'!AR73&lt;M$194,0,10-(M$195-'Indicator Data'!AR73)/(M$195-M$194)*10)),1)))</f>
        <v>4</v>
      </c>
      <c r="N70" s="74">
        <f t="shared" si="32"/>
        <v>1.9</v>
      </c>
      <c r="O70" s="76">
        <f t="shared" si="33"/>
        <v>5.4</v>
      </c>
      <c r="P70" s="87">
        <f>IF(AND('Indicator Data'!BE73="No data",'Indicator Data'!BF73="No data"),0,SUM('Indicator Data'!BE73:BG73)/1000)</f>
        <v>242.64400000000001</v>
      </c>
      <c r="Q70" s="73">
        <f t="shared" si="34"/>
        <v>7.9</v>
      </c>
      <c r="R70" s="77">
        <f>P70*1000/'Indicator Data'!CJ73</f>
        <v>1.3801116584295881E-2</v>
      </c>
      <c r="S70" s="73">
        <f t="shared" si="35"/>
        <v>6.1</v>
      </c>
      <c r="T70" s="78">
        <f t="shared" si="36"/>
        <v>7</v>
      </c>
      <c r="U70" s="73">
        <f>IF('Indicator Data'!AV73="No data","x",ROUND(IF('Indicator Data'!AV73&gt;U$195,10,IF('Indicator Data'!AV73&lt;U$194,0,10-(U$195-'Indicator Data'!AV73)/(U$195-U$194)*10)),1))</f>
        <v>1</v>
      </c>
      <c r="V70" s="73">
        <f>IF('Indicator Data'!AW73="No data","x",IF('Indicator Data'!AW73=0,0,ROUND(IF('Indicator Data'!AW73&gt;V$195,10,IF('Indicator Data'!AW73&lt;V$194,0,10-(V$195-'Indicator Data'!AW73)/(V$195-V$194)*10)),1)))</f>
        <v>0.8</v>
      </c>
      <c r="W70" s="73">
        <f t="shared" si="37"/>
        <v>0.9</v>
      </c>
      <c r="X70" s="73">
        <f>IF('Indicator Data'!AU73="No data","x",ROUND(IF('Indicator Data'!AU73&gt;X$195,10,IF('Indicator Data'!AU73&lt;X$194,0,10-(X$195-'Indicator Data'!AU73)/(X$195-X$194)*10)),1))</f>
        <v>0.5</v>
      </c>
      <c r="Y70" s="199">
        <f>IF('Indicator Data'!AX73="No data","x",ROUND(IF('Indicator Data'!AX73&gt;Y$195,10,IF('Indicator Data'!AX73&lt;Y$194,0,10-(Y$195-'Indicator Data'!AX73)/(Y$195-Y$194)*10)),1))</f>
        <v>0</v>
      </c>
      <c r="Z70" s="77">
        <f>IF('Indicator Data'!AY73="No data","x",IF(('Indicator Data'!AY73/'Indicator Data'!CJ73)&gt;1,1,IF('Indicator Data'!AY73&gt;'Indicator Data'!AY73,1,'Indicator Data'!AY73/'Indicator Data'!CJ73)))</f>
        <v>0.27511609377961216</v>
      </c>
      <c r="AA70" s="199">
        <f t="shared" si="38"/>
        <v>3.1</v>
      </c>
      <c r="AB70" s="74">
        <f t="shared" si="25"/>
        <v>1.1000000000000001</v>
      </c>
      <c r="AC70" s="73">
        <f>IF('Indicator Data'!AS73="No data","x",ROUND(IF('Indicator Data'!AS73&gt;AC$195,10,IF('Indicator Data'!AS73&lt;AC$194,0,10-(AC$195-'Indicator Data'!AS73)/(AC$195-AC$194)*10)),1))</f>
        <v>2</v>
      </c>
      <c r="AD70" s="73">
        <f>IF('Indicator Data'!AT73="No data","x",ROUND(IF('Indicator Data'!AT73&gt;AD$195,10,IF('Indicator Data'!AT73&lt;AD$194,0,10-(AD$195-'Indicator Data'!AT73)/(AD$195-AD$194)*10)),1))</f>
        <v>2.8</v>
      </c>
      <c r="AE70" s="74">
        <f t="shared" si="39"/>
        <v>2.4</v>
      </c>
      <c r="AF70" s="87">
        <f>('Indicator Data'!BD73+'Indicator Data'!BC73*0.5+'Indicator Data'!BB73*0.25)/1000</f>
        <v>1678.5867499999999</v>
      </c>
      <c r="AG70" s="79">
        <f>AF70*1000/'Indicator Data'!CJ73</f>
        <v>9.5474734316959506E-2</v>
      </c>
      <c r="AH70" s="74">
        <f t="shared" si="40"/>
        <v>9.5</v>
      </c>
      <c r="AI70" s="73">
        <f>IF('Indicator Data'!BH73="No data","x",ROUND(IF('Indicator Data'!BH73&lt;$AI$194,10,IF('Indicator Data'!BH73&gt;$AI$195,0,($AI$195-'Indicator Data'!BH73)/($AI$195-$AI$194)*10)),1))</f>
        <v>4.5</v>
      </c>
      <c r="AJ70" s="73">
        <f>IF('Indicator Data'!BI73="No data","x",ROUND(IF('Indicator Data'!BI73&gt;$AJ$195,10,IF('Indicator Data'!BI73&lt;$AJ$194,0,10-($AJ$195-'Indicator Data'!BI73)/($AJ$195-$AJ$194)*10)),1))</f>
        <v>3.4</v>
      </c>
      <c r="AK70" s="74">
        <f t="shared" si="26"/>
        <v>4</v>
      </c>
      <c r="AL70" s="80">
        <f t="shared" si="27"/>
        <v>5.5</v>
      </c>
      <c r="AM70" s="81">
        <f t="shared" si="28"/>
        <v>6.3</v>
      </c>
      <c r="AN70" s="73">
        <f>IF('Indicator Data'!BJ73="No data","x",ROUND((IF(LOG('Indicator Data'!BJ73)&gt;AN$195,10,IF(LOG('Indicator Data'!BJ73)&lt;AN$194,0,10-(AN$195-LOG('Indicator Data'!BJ73))/(AN$195-AN$194)*10))),1))</f>
        <v>2.9</v>
      </c>
      <c r="AO70" s="73">
        <f>IF('Indicator Data'!BK73="No data","x",ROUND((IF(LOG('Indicator Data'!BK73)&gt;AO$195,10,IF(LOG('Indicator Data'!BK73)&lt;AO$194,0,10-(AO$195-LOG('Indicator Data'!BK73))/(AO$195-AO$194)*10))),1))</f>
        <v>5.8</v>
      </c>
      <c r="AP70" s="74">
        <f t="shared" si="41"/>
        <v>4.4000000000000004</v>
      </c>
      <c r="AQ70" s="74">
        <f>IF('Indicator Data'!BL73=0,10,ROUND(IF(LOG('Indicator Data'!BL73)&gt;AQ$195,0,IF(LOG('Indicator Data'!BL73)&lt;AQ$194,10,(AQ$195-LOG('Indicator Data'!BL73))/(AQ$195-AQ$194)*10)),1))</f>
        <v>3.8</v>
      </c>
      <c r="AR70" s="74">
        <f>IF('Indicator Data'!BM73="No data","x",ROUND(IF('Indicator Data'!BM73&gt;AR$195,10,IF('Indicator Data'!BM73&lt;AR$194,0,10-(AR$195-'Indicator Data'!BM73)/(AR$195-AR$194)*10)),1))</f>
        <v>6</v>
      </c>
      <c r="AS70" s="76">
        <f t="shared" si="42"/>
        <v>4.7</v>
      </c>
      <c r="AT70" s="73">
        <f>IF('Indicator Data'!BN73="No data","x",ROUND(IF('Indicator Data'!BN73^2&gt;AT$195,0,IF('Indicator Data'!BN73^2&lt;AT$194,10,(AT$195-'Indicator Data'!BN73^2)/(AT$195-AT$194)*10)),1))</f>
        <v>3.7</v>
      </c>
      <c r="AU70" s="73">
        <f>IF('Indicator Data'!BO73="No data","x",ROUND(IF('Indicator Data'!BO73&gt;AU$195,0,IF('Indicator Data'!BO73&lt;AU$194,10,(AU$195-'Indicator Data'!BO73)/(AU$195-AU$194)*10)),1))</f>
        <v>4.2</v>
      </c>
      <c r="AV70" s="73">
        <f>IF('Indicator Data'!BP73="No data","x",ROUND(IF('Indicator Data'!BP73&gt;AV$195,0,IF('Indicator Data'!BP73&lt;AV$194,10,(AV$195-'Indicator Data'!BP73)/(AV$195-AV$194)*10)),1))</f>
        <v>9</v>
      </c>
      <c r="AW70" s="74">
        <f t="shared" si="43"/>
        <v>5.6</v>
      </c>
      <c r="AX70" s="74">
        <f>IF('Indicator Data'!BQ73="No data","x",ROUND(IF('Indicator Data'!BQ73&gt;AX$195,10,IF('Indicator Data'!BQ73&lt;AX$194,0,10-(AX$195-'Indicator Data'!BQ73)/(AX$195-AX$194)*10)),1))</f>
        <v>5.9</v>
      </c>
      <c r="AY70" s="76">
        <f t="shared" si="44"/>
        <v>5.8</v>
      </c>
      <c r="AZ70" s="81">
        <f t="shared" si="45"/>
        <v>5.3</v>
      </c>
    </row>
    <row r="71" spans="1:52" s="4" customFormat="1" x14ac:dyDescent="0.3">
      <c r="A71" s="121" t="str">
        <f>'Indicator Data'!A74</f>
        <v>Guinea</v>
      </c>
      <c r="B71" s="59" t="str">
        <f>'Indicator Data'!B74</f>
        <v>GIN</v>
      </c>
      <c r="C71" s="73">
        <f>ROUND(IF('Indicator Data'!AL74="No data",IF((0.1022*LN('Indicator Data'!CI74)-0.1711)&gt;C$195,0,IF((0.1022*LN('Indicator Data'!CI74)-0.1711)&lt;C$194,10,(C$195-(0.1022*LN('Indicator Data'!CI74)-0.1711))/(C$195-C$194)*10)),IF('Indicator Data'!AL74&gt;C$195,0,IF('Indicator Data'!AL74&lt;C$194,10,(C$195-'Indicator Data'!AL74)/(C$195-C$194)*10))),1)</f>
        <v>8.6999999999999993</v>
      </c>
      <c r="D71" s="73">
        <f>IF('Indicator Data'!AM74="No data","x",ROUND((IF(LOG('Indicator Data'!AM74*1000)&gt;D$195,10,IF(LOG('Indicator Data'!AM74*1000)&lt;D$194,0,10-(D$195-LOG('Indicator Data'!AM74*1000))/(D$195-D$194)*10))),1))</f>
        <v>9.4</v>
      </c>
      <c r="E71" s="74">
        <f t="shared" si="29"/>
        <v>9.1</v>
      </c>
      <c r="F71" s="73" t="str">
        <f>IF('Indicator Data'!AZ74="No data","x",ROUND(IF('Indicator Data'!AZ74&gt;F$195,10,IF('Indicator Data'!AZ74&lt;F$194,0,10-(F$195-'Indicator Data'!AZ74)/(F$195-F$194)*10)),1))</f>
        <v>x</v>
      </c>
      <c r="G71" s="73">
        <f>IF('Indicator Data'!BA74="No data","x",ROUND(IF('Indicator Data'!BA74&gt;G$195,10,IF('Indicator Data'!BA74&lt;G$194,0,10-(G$195-'Indicator Data'!BA74)/(G$195-G$194)*10)),1))</f>
        <v>2.2000000000000002</v>
      </c>
      <c r="H71" s="74">
        <f t="shared" si="30"/>
        <v>2.2000000000000002</v>
      </c>
      <c r="I71" s="75">
        <f>SUM(IF('Indicator Data'!AN74=0,0,'Indicator Data'!AN74),SUM('Indicator Data'!AO74:AP74))</f>
        <v>436.99729000000002</v>
      </c>
      <c r="J71" s="75">
        <f>I71/'Indicator Data'!CJ74*1000000</f>
        <v>34.217279191082845</v>
      </c>
      <c r="K71" s="73">
        <f t="shared" si="31"/>
        <v>0.7</v>
      </c>
      <c r="L71" s="73">
        <f>IF('Indicator Data'!AQ74="No data","x",ROUND(IF('Indicator Data'!AQ74&gt;L$195,10,IF('Indicator Data'!AQ74&lt;L$194,0,10-(L$195-'Indicator Data'!AQ74)/(L$195-L$194)*10)),1))</f>
        <v>3.7</v>
      </c>
      <c r="M71" s="73">
        <f>IF('Indicator Data'!AR74="No data","x",IF('Indicator Data'!AR74=0,0,ROUND(IF('Indicator Data'!AR74&gt;M$195,10,IF('Indicator Data'!AR74&lt;M$194,0,10-(M$195-'Indicator Data'!AR74)/(M$195-M$194)*10)),1)))</f>
        <v>0.1</v>
      </c>
      <c r="N71" s="74">
        <f t="shared" si="32"/>
        <v>1.5</v>
      </c>
      <c r="O71" s="76">
        <f t="shared" si="33"/>
        <v>5.5</v>
      </c>
      <c r="P71" s="87">
        <f>IF(AND('Indicator Data'!BE74="No data",'Indicator Data'!BF74="No data"),0,SUM('Indicator Data'!BE74:BG74)/1000)</f>
        <v>6.1749999999999998</v>
      </c>
      <c r="Q71" s="73">
        <f t="shared" si="34"/>
        <v>2.6</v>
      </c>
      <c r="R71" s="77">
        <f>P71*1000/'Indicator Data'!CJ74</f>
        <v>4.8350803046155402E-4</v>
      </c>
      <c r="S71" s="73">
        <f t="shared" si="35"/>
        <v>2.7</v>
      </c>
      <c r="T71" s="78">
        <f t="shared" si="36"/>
        <v>2.7</v>
      </c>
      <c r="U71" s="73">
        <f>IF('Indicator Data'!AV74="No data","x",ROUND(IF('Indicator Data'!AV74&gt;U$195,10,IF('Indicator Data'!AV74&lt;U$194,0,10-(U$195-'Indicator Data'!AV74)/(U$195-U$194)*10)),1))</f>
        <v>3</v>
      </c>
      <c r="V71" s="73">
        <f>IF('Indicator Data'!AW74="No data","x",IF('Indicator Data'!AW74=0,0,ROUND(IF('Indicator Data'!AW74&gt;V$195,10,IF('Indicator Data'!AW74&lt;V$194,0,10-(V$195-'Indicator Data'!AW74)/(V$195-V$194)*10)),1)))</f>
        <v>3.5</v>
      </c>
      <c r="W71" s="73">
        <f t="shared" si="37"/>
        <v>3.25</v>
      </c>
      <c r="X71" s="73">
        <f>IF('Indicator Data'!AU74="No data","x",ROUND(IF('Indicator Data'!AU74&gt;X$195,10,IF('Indicator Data'!AU74&lt;X$194,0,10-(X$195-'Indicator Data'!AU74)/(X$195-X$194)*10)),1))</f>
        <v>3.2</v>
      </c>
      <c r="Y71" s="199">
        <f>IF('Indicator Data'!AX74="No data","x",ROUND(IF('Indicator Data'!AX74&gt;Y$195,10,IF('Indicator Data'!AX74&lt;Y$194,0,10-(Y$195-'Indicator Data'!AX74)/(Y$195-Y$194)*10)),1))</f>
        <v>8.4</v>
      </c>
      <c r="Z71" s="77">
        <f>IF('Indicator Data'!AY74="No data","x",IF(('Indicator Data'!AY74/'Indicator Data'!CJ74)&gt;1,1,IF('Indicator Data'!AY74&gt;'Indicator Data'!AY74,1,'Indicator Data'!AY74/'Indicator Data'!CJ74)))</f>
        <v>0.59666746690181993</v>
      </c>
      <c r="AA71" s="199">
        <f t="shared" si="38"/>
        <v>6.6</v>
      </c>
      <c r="AB71" s="74">
        <f t="shared" si="25"/>
        <v>5.4</v>
      </c>
      <c r="AC71" s="73">
        <f>IF('Indicator Data'!AS74="No data","x",ROUND(IF('Indicator Data'!AS74&gt;AC$195,10,IF('Indicator Data'!AS74&lt;AC$194,0,10-(AC$195-'Indicator Data'!AS74)/(AC$195-AC$194)*10)),1))</f>
        <v>7.8</v>
      </c>
      <c r="AD71" s="73">
        <f>IF('Indicator Data'!AT74="No data","x",ROUND(IF('Indicator Data'!AT74&gt;AD$195,10,IF('Indicator Data'!AT74&lt;AD$194,0,10-(AD$195-'Indicator Data'!AT74)/(AD$195-AD$194)*10)),1))</f>
        <v>4.0999999999999996</v>
      </c>
      <c r="AE71" s="74">
        <f t="shared" si="39"/>
        <v>6</v>
      </c>
      <c r="AF71" s="87">
        <f>('Indicator Data'!BD74+'Indicator Data'!BC74*0.5+'Indicator Data'!BB74*0.25)/1000</f>
        <v>0.85224999999999995</v>
      </c>
      <c r="AG71" s="79">
        <f>AF71*1000/'Indicator Data'!CJ74</f>
        <v>6.673193829325659E-5</v>
      </c>
      <c r="AH71" s="74">
        <f t="shared" si="40"/>
        <v>0</v>
      </c>
      <c r="AI71" s="73">
        <f>IF('Indicator Data'!BH74="No data","x",ROUND(IF('Indicator Data'!BH74&lt;$AI$194,10,IF('Indicator Data'!BH74&gt;$AI$195,0,($AI$195-'Indicator Data'!BH74)/($AI$195-$AI$194)*10)),1))</f>
        <v>4.0999999999999996</v>
      </c>
      <c r="AJ71" s="73">
        <f>IF('Indicator Data'!BI74="No data","x",ROUND(IF('Indicator Data'!BI74&gt;$AJ$195,10,IF('Indicator Data'!BI74&lt;$AJ$194,0,10-($AJ$195-'Indicator Data'!BI74)/($AJ$195-$AJ$194)*10)),1))</f>
        <v>3.8</v>
      </c>
      <c r="AK71" s="74">
        <f t="shared" si="26"/>
        <v>4</v>
      </c>
      <c r="AL71" s="80">
        <f t="shared" si="27"/>
        <v>4.2</v>
      </c>
      <c r="AM71" s="81">
        <f t="shared" si="28"/>
        <v>3.5</v>
      </c>
      <c r="AN71" s="73" t="str">
        <f>IF('Indicator Data'!BJ74="No data","x",ROUND((IF(LOG('Indicator Data'!BJ74)&gt;AN$195,10,IF(LOG('Indicator Data'!BJ74)&lt;AN$194,0,10-(AN$195-LOG('Indicator Data'!BJ74))/(AN$195-AN$194)*10))),1))</f>
        <v>x</v>
      </c>
      <c r="AO71" s="73" t="str">
        <f>IF('Indicator Data'!BK74="No data","x",ROUND((IF(LOG('Indicator Data'!BK74)&gt;AO$195,10,IF(LOG('Indicator Data'!BK74)&lt;AO$194,0,10-(AO$195-LOG('Indicator Data'!BK74))/(AO$195-AO$194)*10))),1))</f>
        <v>x</v>
      </c>
      <c r="AP71" s="74" t="str">
        <f t="shared" si="41"/>
        <v>x</v>
      </c>
      <c r="AQ71" s="74">
        <f>IF('Indicator Data'!BL74=0,10,ROUND(IF(LOG('Indicator Data'!BL74)&gt;AQ$195,0,IF(LOG('Indicator Data'!BL74)&lt;AQ$194,10,(AQ$195-LOG('Indicator Data'!BL74))/(AQ$195-AQ$194)*10)),1))</f>
        <v>6</v>
      </c>
      <c r="AR71" s="74">
        <f>IF('Indicator Data'!BM74="No data","x",ROUND(IF('Indicator Data'!BM74&gt;AR$195,10,IF('Indicator Data'!BM74&lt;AR$194,0,10-(AR$195-'Indicator Data'!BM74)/(AR$195-AR$194)*10)),1))</f>
        <v>4</v>
      </c>
      <c r="AS71" s="76">
        <f t="shared" si="42"/>
        <v>5</v>
      </c>
      <c r="AT71" s="73">
        <f>IF('Indicator Data'!BN74="No data","x",ROUND(IF('Indicator Data'!BN74^2&gt;AT$195,0,IF('Indicator Data'!BN74^2&lt;AT$194,10,(AT$195-'Indicator Data'!BN74^2)/(AT$195-AT$194)*10)),1))</f>
        <v>9.9</v>
      </c>
      <c r="AU71" s="73">
        <f>IF('Indicator Data'!BO74="No data","x",ROUND(IF('Indicator Data'!BO74&gt;AU$195,0,IF('Indicator Data'!BO74&lt;AU$194,10,(AU$195-'Indicator Data'!BO74)/(AU$195-AU$194)*10)),1))</f>
        <v>5.3</v>
      </c>
      <c r="AV71" s="73">
        <f>IF('Indicator Data'!BP74="No data","x",ROUND(IF('Indicator Data'!BP74&gt;AV$195,0,IF('Indicator Data'!BP74&lt;AV$194,10,(AV$195-'Indicator Data'!BP74)/(AV$195-AV$194)*10)),1))</f>
        <v>9.6</v>
      </c>
      <c r="AW71" s="74">
        <f t="shared" si="43"/>
        <v>8.3000000000000007</v>
      </c>
      <c r="AX71" s="74" t="str">
        <f>IF('Indicator Data'!BQ74="No data","x",ROUND(IF('Indicator Data'!BQ74&gt;AX$195,10,IF('Indicator Data'!BQ74&lt;AX$194,0,10-(AX$195-'Indicator Data'!BQ74)/(AX$195-AX$194)*10)),1))</f>
        <v>x</v>
      </c>
      <c r="AY71" s="76">
        <f t="shared" si="44"/>
        <v>8.3000000000000007</v>
      </c>
      <c r="AZ71" s="81">
        <f t="shared" si="45"/>
        <v>6.7</v>
      </c>
    </row>
    <row r="72" spans="1:52" s="4" customFormat="1" x14ac:dyDescent="0.3">
      <c r="A72" s="121" t="str">
        <f>'Indicator Data'!A75</f>
        <v>Guinea-Bissau</v>
      </c>
      <c r="B72" s="59" t="str">
        <f>'Indicator Data'!B75</f>
        <v>GNB</v>
      </c>
      <c r="C72" s="73">
        <f>ROUND(IF('Indicator Data'!AL75="No data",IF((0.1022*LN('Indicator Data'!CI75)-0.1711)&gt;C$195,0,IF((0.1022*LN('Indicator Data'!CI75)-0.1711)&lt;C$194,10,(C$195-(0.1022*LN('Indicator Data'!CI75)-0.1711))/(C$195-C$194)*10)),IF('Indicator Data'!AL75&gt;C$195,0,IF('Indicator Data'!AL75&lt;C$194,10,(C$195-'Indicator Data'!AL75)/(C$195-C$194)*10))),1)</f>
        <v>8.8000000000000007</v>
      </c>
      <c r="D72" s="73">
        <f>IF('Indicator Data'!AM75="No data","x",ROUND((IF(LOG('Indicator Data'!AM75*1000)&gt;D$195,10,IF(LOG('Indicator Data'!AM75*1000)&lt;D$194,0,10-(D$195-LOG('Indicator Data'!AM75*1000))/(D$195-D$194)*10))),1))</f>
        <v>9.5</v>
      </c>
      <c r="E72" s="74">
        <f t="shared" si="29"/>
        <v>9.1999999999999993</v>
      </c>
      <c r="F72" s="73" t="str">
        <f>IF('Indicator Data'!AZ75="No data","x",ROUND(IF('Indicator Data'!AZ75&gt;F$195,10,IF('Indicator Data'!AZ75&lt;F$194,0,10-(F$195-'Indicator Data'!AZ75)/(F$195-F$194)*10)),1))</f>
        <v>x</v>
      </c>
      <c r="G72" s="73">
        <f>IF('Indicator Data'!BA75="No data","x",ROUND(IF('Indicator Data'!BA75&gt;G$195,10,IF('Indicator Data'!BA75&lt;G$194,0,10-(G$195-'Indicator Data'!BA75)/(G$195-G$194)*10)),1))</f>
        <v>6.4</v>
      </c>
      <c r="H72" s="74">
        <f t="shared" si="30"/>
        <v>6.4</v>
      </c>
      <c r="I72" s="75">
        <f>SUM(IF('Indicator Data'!AN75=0,0,'Indicator Data'!AN75),SUM('Indicator Data'!AO75:AP75))</f>
        <v>89.926109999999994</v>
      </c>
      <c r="J72" s="75">
        <f>I72/'Indicator Data'!CJ75*1000000</f>
        <v>46.814156988563269</v>
      </c>
      <c r="K72" s="73">
        <f t="shared" si="31"/>
        <v>0.9</v>
      </c>
      <c r="L72" s="73">
        <f>IF('Indicator Data'!AQ75="No data","x",ROUND(IF('Indicator Data'!AQ75&gt;L$195,10,IF('Indicator Data'!AQ75&lt;L$194,0,10-(L$195-'Indicator Data'!AQ75)/(L$195-L$194)*10)),1))</f>
        <v>7</v>
      </c>
      <c r="M72" s="73">
        <f>IF('Indicator Data'!AR75="No data","x",IF('Indicator Data'!AR75=0,0,ROUND(IF('Indicator Data'!AR75&gt;M$195,10,IF('Indicator Data'!AR75&lt;M$194,0,10-(M$195-'Indicator Data'!AR75)/(M$195-M$194)*10)),1)))</f>
        <v>2.9</v>
      </c>
      <c r="N72" s="74">
        <f t="shared" si="32"/>
        <v>3.6</v>
      </c>
      <c r="O72" s="76">
        <f t="shared" si="33"/>
        <v>7.1</v>
      </c>
      <c r="P72" s="87">
        <f>IF(AND('Indicator Data'!BE75="No data",'Indicator Data'!BF75="No data"),0,SUM('Indicator Data'!BE75:BG75)/1000)</f>
        <v>4.8780000000000001</v>
      </c>
      <c r="Q72" s="73">
        <f t="shared" si="34"/>
        <v>2.2999999999999998</v>
      </c>
      <c r="R72" s="77">
        <f>P72*1000/'Indicator Data'!CJ75</f>
        <v>2.5394121661685537E-3</v>
      </c>
      <c r="S72" s="73">
        <f t="shared" si="35"/>
        <v>4</v>
      </c>
      <c r="T72" s="78">
        <f t="shared" si="36"/>
        <v>3.2</v>
      </c>
      <c r="U72" s="73">
        <f>IF('Indicator Data'!AV75="No data","x",ROUND(IF('Indicator Data'!AV75&gt;U$195,10,IF('Indicator Data'!AV75&lt;U$194,0,10-(U$195-'Indicator Data'!AV75)/(U$195-U$194)*10)),1))</f>
        <v>6.2</v>
      </c>
      <c r="V72" s="73">
        <f>IF('Indicator Data'!AW75="No data","x",IF('Indicator Data'!AW75=0,0,ROUND(IF('Indicator Data'!AW75&gt;V$195,10,IF('Indicator Data'!AW75&lt;V$194,0,10-(V$195-'Indicator Data'!AW75)/(V$195-V$194)*10)),1)))</f>
        <v>6.7</v>
      </c>
      <c r="W72" s="73">
        <f t="shared" si="37"/>
        <v>6.45</v>
      </c>
      <c r="X72" s="73">
        <f>IF('Indicator Data'!AU75="No data","x",ROUND(IF('Indicator Data'!AU75&gt;X$195,10,IF('Indicator Data'!AU75&lt;X$194,0,10-(X$195-'Indicator Data'!AU75)/(X$195-X$194)*10)),1))</f>
        <v>6.8</v>
      </c>
      <c r="Y72" s="199">
        <f>IF('Indicator Data'!AX75="No data","x",ROUND(IF('Indicator Data'!AX75&gt;Y$195,10,IF('Indicator Data'!AX75&lt;Y$194,0,10-(Y$195-'Indicator Data'!AX75)/(Y$195-Y$194)*10)),1))</f>
        <v>1.5</v>
      </c>
      <c r="Z72" s="77">
        <f>IF('Indicator Data'!AY75="No data","x",IF(('Indicator Data'!AY75/'Indicator Data'!CJ75)&gt;1,1,IF('Indicator Data'!AY75&gt;'Indicator Data'!AY75,1,'Indicator Data'!AY75/'Indicator Data'!CJ75)))</f>
        <v>0.70225053971618767</v>
      </c>
      <c r="AA72" s="199">
        <f t="shared" si="38"/>
        <v>7.8</v>
      </c>
      <c r="AB72" s="74">
        <f t="shared" si="25"/>
        <v>5.6</v>
      </c>
      <c r="AC72" s="73">
        <f>IF('Indicator Data'!AS75="No data","x",ROUND(IF('Indicator Data'!AS75&gt;AC$195,10,IF('Indicator Data'!AS75&lt;AC$194,0,10-(AC$195-'Indicator Data'!AS75)/(AC$195-AC$194)*10)),1))</f>
        <v>6.3</v>
      </c>
      <c r="AD72" s="73">
        <f>IF('Indicator Data'!AT75="No data","x",ROUND(IF('Indicator Data'!AT75&gt;AD$195,10,IF('Indicator Data'!AT75&lt;AD$194,0,10-(AD$195-'Indicator Data'!AT75)/(AD$195-AD$194)*10)),1))</f>
        <v>3.8</v>
      </c>
      <c r="AE72" s="74">
        <f t="shared" si="39"/>
        <v>5.0999999999999996</v>
      </c>
      <c r="AF72" s="87">
        <f>('Indicator Data'!BD75+'Indicator Data'!BC75*0.5+'Indicator Data'!BB75*0.25)/1000</f>
        <v>5.7705000000000002</v>
      </c>
      <c r="AG72" s="79">
        <f>AF72*1000/'Indicator Data'!CJ75</f>
        <v>3.0040340108396144E-3</v>
      </c>
      <c r="AH72" s="74">
        <f t="shared" si="40"/>
        <v>0.3</v>
      </c>
      <c r="AI72" s="73">
        <f>IF('Indicator Data'!BH75="No data","x",ROUND(IF('Indicator Data'!BH75&lt;$AI$194,10,IF('Indicator Data'!BH75&gt;$AI$195,0,($AI$195-'Indicator Data'!BH75)/($AI$195-$AI$194)*10)),1))</f>
        <v>6.7</v>
      </c>
      <c r="AJ72" s="73">
        <f>IF('Indicator Data'!BI75="No data","x",ROUND(IF('Indicator Data'!BI75&gt;$AJ$195,10,IF('Indicator Data'!BI75&lt;$AJ$194,0,10-($AJ$195-'Indicator Data'!BI75)/($AJ$195-$AJ$194)*10)),1))</f>
        <v>7.7</v>
      </c>
      <c r="AK72" s="74">
        <f t="shared" si="26"/>
        <v>7.2</v>
      </c>
      <c r="AL72" s="80">
        <f t="shared" si="27"/>
        <v>5</v>
      </c>
      <c r="AM72" s="81">
        <f t="shared" si="28"/>
        <v>4.2</v>
      </c>
      <c r="AN72" s="73" t="str">
        <f>IF('Indicator Data'!BJ75="No data","x",ROUND((IF(LOG('Indicator Data'!BJ75)&gt;AN$195,10,IF(LOG('Indicator Data'!BJ75)&lt;AN$194,0,10-(AN$195-LOG('Indicator Data'!BJ75))/(AN$195-AN$194)*10))),1))</f>
        <v>x</v>
      </c>
      <c r="AO72" s="73" t="str">
        <f>IF('Indicator Data'!BK75="No data","x",ROUND((IF(LOG('Indicator Data'!BK75)&gt;AO$195,10,IF(LOG('Indicator Data'!BK75)&lt;AO$194,0,10-(AO$195-LOG('Indicator Data'!BK75))/(AO$195-AO$194)*10))),1))</f>
        <v>x</v>
      </c>
      <c r="AP72" s="74" t="str">
        <f t="shared" si="41"/>
        <v>x</v>
      </c>
      <c r="AQ72" s="74">
        <f>IF('Indicator Data'!BL75=0,10,ROUND(IF(LOG('Indicator Data'!BL75)&gt;AQ$195,0,IF(LOG('Indicator Data'!BL75)&lt;AQ$194,10,(AQ$195-LOG('Indicator Data'!BL75))/(AQ$195-AQ$194)*10)),1))</f>
        <v>0.5</v>
      </c>
      <c r="AR72" s="74">
        <f>IF('Indicator Data'!BM75="No data","x",ROUND(IF('Indicator Data'!BM75&gt;AR$195,10,IF('Indicator Data'!BM75&lt;AR$194,0,10-(AR$195-'Indicator Data'!BM75)/(AR$195-AR$194)*10)),1))</f>
        <v>2</v>
      </c>
      <c r="AS72" s="76">
        <f t="shared" si="42"/>
        <v>1.3</v>
      </c>
      <c r="AT72" s="73">
        <f>IF('Indicator Data'!BN75="No data","x",ROUND(IF('Indicator Data'!BN75^2&gt;AT$195,0,IF('Indicator Data'!BN75^2&lt;AT$194,10,(AT$195-'Indicator Data'!BN75^2)/(AT$195-AT$194)*10)),1))</f>
        <v>8.6999999999999993</v>
      </c>
      <c r="AU72" s="73">
        <f>IF('Indicator Data'!BO75="No data","x",ROUND(IF('Indicator Data'!BO75&gt;AU$195,0,IF('Indicator Data'!BO75&lt;AU$194,10,(AU$195-'Indicator Data'!BO75)/(AU$195-AU$194)*10)),1))</f>
        <v>6.2</v>
      </c>
      <c r="AV72" s="73">
        <f>IF('Indicator Data'!BP75="No data","x",ROUND(IF('Indicator Data'!BP75&gt;AV$195,0,IF('Indicator Data'!BP75&lt;AV$194,10,(AV$195-'Indicator Data'!BP75)/(AV$195-AV$194)*10)),1))</f>
        <v>6.4</v>
      </c>
      <c r="AW72" s="74">
        <f t="shared" si="43"/>
        <v>7.1</v>
      </c>
      <c r="AX72" s="74" t="str">
        <f>IF('Indicator Data'!BQ75="No data","x",ROUND(IF('Indicator Data'!BQ75&gt;AX$195,10,IF('Indicator Data'!BQ75&lt;AX$194,0,10-(AX$195-'Indicator Data'!BQ75)/(AX$195-AX$194)*10)),1))</f>
        <v>x</v>
      </c>
      <c r="AY72" s="76">
        <f t="shared" si="44"/>
        <v>7.1</v>
      </c>
      <c r="AZ72" s="81">
        <f t="shared" si="45"/>
        <v>4.2</v>
      </c>
    </row>
    <row r="73" spans="1:52" s="4" customFormat="1" x14ac:dyDescent="0.3">
      <c r="A73" s="121" t="str">
        <f>'Indicator Data'!A76</f>
        <v>Guyana</v>
      </c>
      <c r="B73" s="59" t="str">
        <f>'Indicator Data'!B76</f>
        <v>GUY</v>
      </c>
      <c r="C73" s="73">
        <f>ROUND(IF('Indicator Data'!AL76="No data",IF((0.1022*LN('Indicator Data'!CI76)-0.1711)&gt;C$195,0,IF((0.1022*LN('Indicator Data'!CI76)-0.1711)&lt;C$194,10,(C$195-(0.1022*LN('Indicator Data'!CI76)-0.1711))/(C$195-C$194)*10)),IF('Indicator Data'!AL76&gt;C$195,0,IF('Indicator Data'!AL76&lt;C$194,10,(C$195-'Indicator Data'!AL76)/(C$195-C$194)*10))),1)</f>
        <v>4.5999999999999996</v>
      </c>
      <c r="D73" s="73">
        <f>IF('Indicator Data'!AM76="No data","x",ROUND((IF(LOG('Indicator Data'!AM76*1000)&gt;D$195,10,IF(LOG('Indicator Data'!AM76*1000)&lt;D$194,0,10-(D$195-LOG('Indicator Data'!AM76*1000))/(D$195-D$194)*10))),1))</f>
        <v>4.3</v>
      </c>
      <c r="E73" s="74">
        <f t="shared" si="29"/>
        <v>4.5</v>
      </c>
      <c r="F73" s="73">
        <f>IF('Indicator Data'!AZ76="No data","x",ROUND(IF('Indicator Data'!AZ76&gt;F$195,10,IF('Indicator Data'!AZ76&lt;F$194,0,10-(F$195-'Indicator Data'!AZ76)/(F$195-F$194)*10)),1))</f>
        <v>6.6</v>
      </c>
      <c r="G73" s="73" t="str">
        <f>IF('Indicator Data'!BA76="No data","x",ROUND(IF('Indicator Data'!BA76&gt;G$195,10,IF('Indicator Data'!BA76&lt;G$194,0,10-(G$195-'Indicator Data'!BA76)/(G$195-G$194)*10)),1))</f>
        <v>x</v>
      </c>
      <c r="H73" s="74">
        <f t="shared" si="30"/>
        <v>6.6</v>
      </c>
      <c r="I73" s="75">
        <f>SUM(IF('Indicator Data'!AN76=0,0,'Indicator Data'!AN76),SUM('Indicator Data'!AO76:AP76))</f>
        <v>64.184110000000004</v>
      </c>
      <c r="J73" s="75">
        <f>I73/'Indicator Data'!CJ76*1000000</f>
        <v>81.995605378301562</v>
      </c>
      <c r="K73" s="73">
        <f t="shared" si="31"/>
        <v>1.6</v>
      </c>
      <c r="L73" s="73">
        <f>IF('Indicator Data'!AQ76="No data","x",ROUND(IF('Indicator Data'!AQ76&gt;L$195,10,IF('Indicator Data'!AQ76&lt;L$194,0,10-(L$195-'Indicator Data'!AQ76)/(L$195-L$194)*10)),1))</f>
        <v>1.8</v>
      </c>
      <c r="M73" s="73">
        <f>IF('Indicator Data'!AR76="No data","x",IF('Indicator Data'!AR76=0,0,ROUND(IF('Indicator Data'!AR76&gt;M$195,10,IF('Indicator Data'!AR76&lt;M$194,0,10-(M$195-'Indicator Data'!AR76)/(M$195-M$194)*10)),1)))</f>
        <v>2.9</v>
      </c>
      <c r="N73" s="74">
        <f t="shared" si="32"/>
        <v>2.1</v>
      </c>
      <c r="O73" s="76">
        <f t="shared" si="33"/>
        <v>4.4000000000000004</v>
      </c>
      <c r="P73" s="87">
        <f>IF(AND('Indicator Data'!BE76="No data",'Indicator Data'!BF76="No data"),0,SUM('Indicator Data'!BE76:BG76)/1000)</f>
        <v>0.04</v>
      </c>
      <c r="Q73" s="73">
        <f t="shared" si="34"/>
        <v>0</v>
      </c>
      <c r="R73" s="77">
        <f>P73*1000/'Indicator Data'!CJ76</f>
        <v>5.1100252307495767E-5</v>
      </c>
      <c r="S73" s="73">
        <f t="shared" si="35"/>
        <v>1.5</v>
      </c>
      <c r="T73" s="78">
        <f t="shared" si="36"/>
        <v>0.8</v>
      </c>
      <c r="U73" s="73">
        <f>IF('Indicator Data'!AV76="No data","x",ROUND(IF('Indicator Data'!AV76&gt;U$195,10,IF('Indicator Data'!AV76&lt;U$194,0,10-(U$195-'Indicator Data'!AV76)/(U$195-U$194)*10)),1))</f>
        <v>3.2</v>
      </c>
      <c r="V73" s="73">
        <f>IF('Indicator Data'!AW76="No data","x",IF('Indicator Data'!AW76=0,0,ROUND(IF('Indicator Data'!AW76&gt;V$195,10,IF('Indicator Data'!AW76&lt;V$194,0,10-(V$195-'Indicator Data'!AW76)/(V$195-V$194)*10)),1)))</f>
        <v>3.6</v>
      </c>
      <c r="W73" s="73">
        <f t="shared" si="37"/>
        <v>3.4000000000000004</v>
      </c>
      <c r="X73" s="73">
        <f>IF('Indicator Data'!AU76="No data","x",ROUND(IF('Indicator Data'!AU76&gt;X$195,10,IF('Indicator Data'!AU76&lt;X$194,0,10-(X$195-'Indicator Data'!AU76)/(X$195-X$194)*10)),1))</f>
        <v>1.6</v>
      </c>
      <c r="Y73" s="199">
        <f>IF('Indicator Data'!AX76="No data","x",ROUND(IF('Indicator Data'!AX76&gt;Y$195,10,IF('Indicator Data'!AX76&lt;Y$194,0,10-(Y$195-'Indicator Data'!AX76)/(Y$195-Y$194)*10)),1))</f>
        <v>0.8</v>
      </c>
      <c r="Z73" s="77">
        <f>IF('Indicator Data'!AY76="No data","x",IF(('Indicator Data'!AY76/'Indicator Data'!CJ76)&gt;1,1,IF('Indicator Data'!AY76&gt;'Indicator Data'!AY76,1,'Indicator Data'!AY76/'Indicator Data'!CJ76)))</f>
        <v>0.93284149340487366</v>
      </c>
      <c r="AA73" s="199">
        <f t="shared" si="38"/>
        <v>10</v>
      </c>
      <c r="AB73" s="74">
        <f t="shared" si="25"/>
        <v>4</v>
      </c>
      <c r="AC73" s="73">
        <f>IF('Indicator Data'!AS76="No data","x",ROUND(IF('Indicator Data'!AS76&gt;AC$195,10,IF('Indicator Data'!AS76&lt;AC$194,0,10-(AC$195-'Indicator Data'!AS76)/(AC$195-AC$194)*10)),1))</f>
        <v>2.2999999999999998</v>
      </c>
      <c r="AD73" s="73">
        <f>IF('Indicator Data'!AT76="No data","x",ROUND(IF('Indicator Data'!AT76&gt;AD$195,10,IF('Indicator Data'!AT76&lt;AD$194,0,10-(AD$195-'Indicator Data'!AT76)/(AD$195-AD$194)*10)),1))</f>
        <v>1.9</v>
      </c>
      <c r="AE73" s="74">
        <f t="shared" si="39"/>
        <v>2.1</v>
      </c>
      <c r="AF73" s="87">
        <f>('Indicator Data'!BD76+'Indicator Data'!BC76*0.5+'Indicator Data'!BB76*0.25)/1000</f>
        <v>0.81850000000000001</v>
      </c>
      <c r="AG73" s="79">
        <f>AF73*1000/'Indicator Data'!CJ76</f>
        <v>1.0456389128421322E-3</v>
      </c>
      <c r="AH73" s="74">
        <f t="shared" si="40"/>
        <v>0.1</v>
      </c>
      <c r="AI73" s="73">
        <f>IF('Indicator Data'!BH76="No data","x",ROUND(IF('Indicator Data'!BH76&lt;$AI$194,10,IF('Indicator Data'!BH76&gt;$AI$195,0,($AI$195-'Indicator Data'!BH76)/($AI$195-$AI$194)*10)),1))</f>
        <v>4.0999999999999996</v>
      </c>
      <c r="AJ73" s="73">
        <f>IF('Indicator Data'!BI76="No data","x",ROUND(IF('Indicator Data'!BI76&gt;$AJ$195,10,IF('Indicator Data'!BI76&lt;$AJ$194,0,10-($AJ$195-'Indicator Data'!BI76)/($AJ$195-$AJ$194)*10)),1))</f>
        <v>1</v>
      </c>
      <c r="AK73" s="74">
        <f t="shared" si="26"/>
        <v>2.6</v>
      </c>
      <c r="AL73" s="80">
        <f t="shared" si="27"/>
        <v>2.2999999999999998</v>
      </c>
      <c r="AM73" s="81">
        <f t="shared" si="28"/>
        <v>1.6</v>
      </c>
      <c r="AN73" s="73">
        <f>IF('Indicator Data'!BJ76="No data","x",ROUND((IF(LOG('Indicator Data'!BJ76)&gt;AN$195,10,IF(LOG('Indicator Data'!BJ76)&lt;AN$194,0,10-(AN$195-LOG('Indicator Data'!BJ76))/(AN$195-AN$194)*10))),1))</f>
        <v>1</v>
      </c>
      <c r="AO73" s="73">
        <f>IF('Indicator Data'!BK76="No data","x",ROUND((IF(LOG('Indicator Data'!BK76)&gt;AO$195,10,IF(LOG('Indicator Data'!BK76)&lt;AO$194,0,10-(AO$195-LOG('Indicator Data'!BK76))/(AO$195-AO$194)*10))),1))</f>
        <v>3.5</v>
      </c>
      <c r="AP73" s="74">
        <f t="shared" si="41"/>
        <v>2.2999999999999998</v>
      </c>
      <c r="AQ73" s="74">
        <f>IF('Indicator Data'!BL76=0,10,ROUND(IF(LOG('Indicator Data'!BL76)&gt;AQ$195,0,IF(LOG('Indicator Data'!BL76)&lt;AQ$194,10,(AQ$195-LOG('Indicator Data'!BL76))/(AQ$195-AQ$194)*10)),1))</f>
        <v>6.6</v>
      </c>
      <c r="AR73" s="74" t="str">
        <f>IF('Indicator Data'!BM76="No data","x",ROUND(IF('Indicator Data'!BM76&gt;AR$195,10,IF('Indicator Data'!BM76&lt;AR$194,0,10-(AR$195-'Indicator Data'!BM76)/(AR$195-AR$194)*10)),1))</f>
        <v>x</v>
      </c>
      <c r="AS73" s="76">
        <f t="shared" si="42"/>
        <v>4.5</v>
      </c>
      <c r="AT73" s="73">
        <f>IF('Indicator Data'!BN76="No data","x",ROUND(IF('Indicator Data'!BN76^2&gt;AT$195,0,IF('Indicator Data'!BN76^2&lt;AT$194,10,(AT$195-'Indicator Data'!BN76^2)/(AT$195-AT$194)*10)),1))</f>
        <v>2.9</v>
      </c>
      <c r="AU73" s="73">
        <f>IF('Indicator Data'!BO76="No data","x",ROUND(IF('Indicator Data'!BO76&gt;AU$195,0,IF('Indicator Data'!BO76&lt;AU$194,10,(AU$195-'Indicator Data'!BO76)/(AU$195-AU$194)*10)),1))</f>
        <v>6</v>
      </c>
      <c r="AV73" s="73">
        <f>IF('Indicator Data'!BP76="No data","x",ROUND(IF('Indicator Data'!BP76&gt;AV$195,0,IF('Indicator Data'!BP76&lt;AV$194,10,(AV$195-'Indicator Data'!BP76)/(AV$195-AV$194)*10)),1))</f>
        <v>8.8000000000000007</v>
      </c>
      <c r="AW73" s="74">
        <f t="shared" si="43"/>
        <v>5.9</v>
      </c>
      <c r="AX73" s="74">
        <f>IF('Indicator Data'!BQ76="No data","x",ROUND(IF('Indicator Data'!BQ76&gt;AX$195,10,IF('Indicator Data'!BQ76&lt;AX$194,0,10-(AX$195-'Indicator Data'!BQ76)/(AX$195-AX$194)*10)),1))</f>
        <v>1.9</v>
      </c>
      <c r="AY73" s="76">
        <f t="shared" si="44"/>
        <v>3.9</v>
      </c>
      <c r="AZ73" s="81">
        <f t="shared" si="45"/>
        <v>4.2</v>
      </c>
    </row>
    <row r="74" spans="1:52" s="4" customFormat="1" x14ac:dyDescent="0.3">
      <c r="A74" s="121" t="str">
        <f>'Indicator Data'!A77</f>
        <v>Haiti</v>
      </c>
      <c r="B74" s="59" t="str">
        <f>'Indicator Data'!B77</f>
        <v>HTI</v>
      </c>
      <c r="C74" s="73">
        <f>ROUND(IF('Indicator Data'!AL77="No data",IF((0.1022*LN('Indicator Data'!CI77)-0.1711)&gt;C$195,0,IF((0.1022*LN('Indicator Data'!CI77)-0.1711)&lt;C$194,10,(C$195-(0.1022*LN('Indicator Data'!CI77)-0.1711))/(C$195-C$194)*10)),IF('Indicator Data'!AL77&gt;C$195,0,IF('Indicator Data'!AL77&lt;C$194,10,(C$195-'Indicator Data'!AL77)/(C$195-C$194)*10))),1)</f>
        <v>7.9</v>
      </c>
      <c r="D74" s="73">
        <f>IF('Indicator Data'!AM77="No data","x",ROUND((IF(LOG('Indicator Data'!AM77*1000)&gt;D$195,10,IF(LOG('Indicator Data'!AM77*1000)&lt;D$194,0,10-(D$195-LOG('Indicator Data'!AM77*1000))/(D$195-D$194)*10))),1))</f>
        <v>8.5</v>
      </c>
      <c r="E74" s="74">
        <f t="shared" si="29"/>
        <v>8.1999999999999993</v>
      </c>
      <c r="F74" s="73">
        <f>IF('Indicator Data'!AZ77="No data","x",ROUND(IF('Indicator Data'!AZ77&gt;F$195,10,IF('Indicator Data'!AZ77&lt;F$194,0,10-(F$195-'Indicator Data'!AZ77)/(F$195-F$194)*10)),1))</f>
        <v>8.3000000000000007</v>
      </c>
      <c r="G74" s="73">
        <f>IF('Indicator Data'!BA77="No data","x",ROUND(IF('Indicator Data'!BA77&gt;G$195,10,IF('Indicator Data'!BA77&lt;G$194,0,10-(G$195-'Indicator Data'!BA77)/(G$195-G$194)*10)),1))</f>
        <v>4</v>
      </c>
      <c r="H74" s="74">
        <f t="shared" si="30"/>
        <v>6.2</v>
      </c>
      <c r="I74" s="75">
        <f>SUM(IF('Indicator Data'!AN77=0,0,'Indicator Data'!AN77),SUM('Indicator Data'!AO77:AP77))</f>
        <v>3125.0317599999998</v>
      </c>
      <c r="J74" s="75">
        <f>I74/'Indicator Data'!CJ77*1000000</f>
        <v>277.45803434389478</v>
      </c>
      <c r="K74" s="73">
        <f t="shared" si="31"/>
        <v>5.5</v>
      </c>
      <c r="L74" s="73">
        <f>IF('Indicator Data'!AQ77="No data","x",ROUND(IF('Indicator Data'!AQ77&gt;L$195,10,IF('Indicator Data'!AQ77&lt;L$194,0,10-(L$195-'Indicator Data'!AQ77)/(L$195-L$194)*10)),1))</f>
        <v>6.8</v>
      </c>
      <c r="M74" s="73">
        <f>IF('Indicator Data'!AR77="No data","x",IF('Indicator Data'!AR77=0,0,ROUND(IF('Indicator Data'!AR77&gt;M$195,10,IF('Indicator Data'!AR77&lt;M$194,0,10-(M$195-'Indicator Data'!AR77)/(M$195-M$194)*10)),1)))</f>
        <v>10</v>
      </c>
      <c r="N74" s="74">
        <f t="shared" si="32"/>
        <v>7.4</v>
      </c>
      <c r="O74" s="76">
        <f t="shared" si="33"/>
        <v>7.5</v>
      </c>
      <c r="P74" s="87">
        <f>IF(AND('Indicator Data'!BE77="No data",'Indicator Data'!BF77="No data"),0,SUM('Indicator Data'!BE77:BG77)/1000)</f>
        <v>34.518999999999998</v>
      </c>
      <c r="Q74" s="73">
        <f t="shared" si="34"/>
        <v>5.0999999999999996</v>
      </c>
      <c r="R74" s="77">
        <f>P74*1000/'Indicator Data'!CJ77</f>
        <v>3.0647924959063149E-3</v>
      </c>
      <c r="S74" s="73">
        <f t="shared" si="35"/>
        <v>4.2</v>
      </c>
      <c r="T74" s="78">
        <f t="shared" si="36"/>
        <v>4.7</v>
      </c>
      <c r="U74" s="73">
        <f>IF('Indicator Data'!AV77="No data","x",ROUND(IF('Indicator Data'!AV77&gt;U$195,10,IF('Indicator Data'!AV77&lt;U$194,0,10-(U$195-'Indicator Data'!AV77)/(U$195-U$194)*10)),1))</f>
        <v>4.2</v>
      </c>
      <c r="V74" s="73">
        <f>IF('Indicator Data'!AW77="No data","x",IF('Indicator Data'!AW77=0,0,ROUND(IF('Indicator Data'!AW77&gt;V$195,10,IF('Indicator Data'!AW77&lt;V$194,0,10-(V$195-'Indicator Data'!AW77)/(V$195-V$194)*10)),1)))</f>
        <v>3.5</v>
      </c>
      <c r="W74" s="73">
        <f t="shared" si="37"/>
        <v>3.85</v>
      </c>
      <c r="X74" s="73">
        <f>IF('Indicator Data'!AU77="No data","x",ROUND(IF('Indicator Data'!AU77&gt;X$195,10,IF('Indicator Data'!AU77&lt;X$194,0,10-(X$195-'Indicator Data'!AU77)/(X$195-X$194)*10)),1))</f>
        <v>3.3</v>
      </c>
      <c r="Y74" s="199">
        <f>IF('Indicator Data'!AX77="No data","x",ROUND(IF('Indicator Data'!AX77&gt;Y$195,10,IF('Indicator Data'!AX77&lt;Y$194,0,10-(Y$195-'Indicator Data'!AX77)/(Y$195-Y$194)*10)),1))</f>
        <v>0.1</v>
      </c>
      <c r="Z74" s="77">
        <f>IF('Indicator Data'!AY77="No data","x",IF(('Indicator Data'!AY77/'Indicator Data'!CJ77)&gt;1,1,IF('Indicator Data'!AY77&gt;'Indicator Data'!AY77,1,'Indicator Data'!AY77/'Indicator Data'!CJ77)))</f>
        <v>0.53741627844393169</v>
      </c>
      <c r="AA74" s="199">
        <f t="shared" si="38"/>
        <v>6</v>
      </c>
      <c r="AB74" s="74">
        <f t="shared" si="25"/>
        <v>3.3</v>
      </c>
      <c r="AC74" s="73">
        <f>IF('Indicator Data'!AS77="No data","x",ROUND(IF('Indicator Data'!AS77&gt;AC$195,10,IF('Indicator Data'!AS77&lt;AC$194,0,10-(AC$195-'Indicator Data'!AS77)/(AC$195-AC$194)*10)),1))</f>
        <v>5</v>
      </c>
      <c r="AD74" s="73">
        <f>IF('Indicator Data'!AT77="No data","x",ROUND(IF('Indicator Data'!AT77&gt;AD$195,10,IF('Indicator Data'!AT77&lt;AD$194,0,10-(AD$195-'Indicator Data'!AT77)/(AD$195-AD$194)*10)),1))</f>
        <v>2.6</v>
      </c>
      <c r="AE74" s="74">
        <f t="shared" si="39"/>
        <v>3.8</v>
      </c>
      <c r="AF74" s="87">
        <f>('Indicator Data'!BD77+'Indicator Data'!BC77*0.5+'Indicator Data'!BB77*0.25)/1000</f>
        <v>45.384500000000003</v>
      </c>
      <c r="AG74" s="79">
        <f>AF74*1000/'Indicator Data'!CJ77</f>
        <v>4.0294931785526851E-3</v>
      </c>
      <c r="AH74" s="74">
        <f t="shared" si="40"/>
        <v>0.4</v>
      </c>
      <c r="AI74" s="73">
        <f>IF('Indicator Data'!BH77="No data","x",ROUND(IF('Indicator Data'!BH77&lt;$AI$194,10,IF('Indicator Data'!BH77&gt;$AI$195,0,($AI$195-'Indicator Data'!BH77)/($AI$195-$AI$194)*10)),1))</f>
        <v>7.9</v>
      </c>
      <c r="AJ74" s="73">
        <f>IF('Indicator Data'!BI77="No data","x",ROUND(IF('Indicator Data'!BI77&gt;$AJ$195,10,IF('Indicator Data'!BI77&lt;$AJ$194,0,10-($AJ$195-'Indicator Data'!BI77)/($AJ$195-$AJ$194)*10)),1))</f>
        <v>10</v>
      </c>
      <c r="AK74" s="74">
        <f t="shared" si="26"/>
        <v>9</v>
      </c>
      <c r="AL74" s="80">
        <f t="shared" si="27"/>
        <v>5.0999999999999996</v>
      </c>
      <c r="AM74" s="81">
        <f t="shared" si="28"/>
        <v>4.9000000000000004</v>
      </c>
      <c r="AN74" s="73" t="str">
        <f>IF('Indicator Data'!BJ77="No data","x",ROUND((IF(LOG('Indicator Data'!BJ77)&gt;AN$195,10,IF(LOG('Indicator Data'!BJ77)&lt;AN$194,0,10-(AN$195-LOG('Indicator Data'!BJ77))/(AN$195-AN$194)*10))),1))</f>
        <v>x</v>
      </c>
      <c r="AO74" s="73">
        <f>IF('Indicator Data'!BK77="No data","x",ROUND((IF(LOG('Indicator Data'!BK77)&gt;AO$195,10,IF(LOG('Indicator Data'!BK77)&lt;AO$194,0,10-(AO$195-LOG('Indicator Data'!BK77))/(AO$195-AO$194)*10))),1))</f>
        <v>4.2</v>
      </c>
      <c r="AP74" s="74">
        <f t="shared" si="41"/>
        <v>4.2</v>
      </c>
      <c r="AQ74" s="74">
        <f>IF('Indicator Data'!BL77=0,10,ROUND(IF(LOG('Indicator Data'!BL77)&gt;AQ$195,0,IF(LOG('Indicator Data'!BL77)&lt;AQ$194,10,(AQ$195-LOG('Indicator Data'!BL77))/(AQ$195-AQ$194)*10)),1))</f>
        <v>2.5</v>
      </c>
      <c r="AR74" s="74">
        <f>IF('Indicator Data'!BM77="No data","x",ROUND(IF('Indicator Data'!BM77&gt;AR$195,10,IF('Indicator Data'!BM77&lt;AR$194,0,10-(AR$195-'Indicator Data'!BM77)/(AR$195-AR$194)*10)),1))</f>
        <v>0</v>
      </c>
      <c r="AS74" s="76">
        <f t="shared" si="42"/>
        <v>2.2000000000000002</v>
      </c>
      <c r="AT74" s="73">
        <f>IF('Indicator Data'!BN77="No data","x",ROUND(IF('Indicator Data'!BN77^2&gt;AT$195,0,IF('Indicator Data'!BN77^2&lt;AT$194,10,(AT$195-'Indicator Data'!BN77^2)/(AT$195-AT$194)*10)),1))</f>
        <v>6.8</v>
      </c>
      <c r="AU74" s="73">
        <f>IF('Indicator Data'!BO77="No data","x",ROUND(IF('Indicator Data'!BO77&gt;AU$195,0,IF('Indicator Data'!BO77&lt;AU$194,10,(AU$195-'Indicator Data'!BO77)/(AU$195-AU$194)*10)),1))</f>
        <v>7.3</v>
      </c>
      <c r="AV74" s="73">
        <f>IF('Indicator Data'!BP77="No data","x",ROUND(IF('Indicator Data'!BP77&gt;AV$195,0,IF('Indicator Data'!BP77&lt;AV$194,10,(AV$195-'Indicator Data'!BP77)/(AV$195-AV$194)*10)),1))</f>
        <v>7</v>
      </c>
      <c r="AW74" s="74">
        <f t="shared" si="43"/>
        <v>7</v>
      </c>
      <c r="AX74" s="74">
        <f>IF('Indicator Data'!BQ77="No data","x",ROUND(IF('Indicator Data'!BQ77&gt;AX$195,10,IF('Indicator Data'!BQ77&lt;AX$194,0,10-(AX$195-'Indicator Data'!BQ77)/(AX$195-AX$194)*10)),1))</f>
        <v>4.9000000000000004</v>
      </c>
      <c r="AY74" s="76">
        <f t="shared" si="44"/>
        <v>6</v>
      </c>
      <c r="AZ74" s="81">
        <f t="shared" si="45"/>
        <v>4.0999999999999996</v>
      </c>
    </row>
    <row r="75" spans="1:52" s="4" customFormat="1" x14ac:dyDescent="0.3">
      <c r="A75" s="121" t="str">
        <f>'Indicator Data'!A78</f>
        <v>Honduras</v>
      </c>
      <c r="B75" s="59" t="str">
        <f>'Indicator Data'!B78</f>
        <v>HND</v>
      </c>
      <c r="C75" s="73">
        <f>ROUND(IF('Indicator Data'!AL78="No data",IF((0.1022*LN('Indicator Data'!CI78)-0.1711)&gt;C$195,0,IF((0.1022*LN('Indicator Data'!CI78)-0.1711)&lt;C$194,10,(C$195-(0.1022*LN('Indicator Data'!CI78)-0.1711))/(C$195-C$194)*10)),IF('Indicator Data'!AL78&gt;C$195,0,IF('Indicator Data'!AL78&lt;C$194,10,(C$195-'Indicator Data'!AL78)/(C$195-C$194)*10))),1)</f>
        <v>5.5</v>
      </c>
      <c r="D75" s="73">
        <f>IF('Indicator Data'!AM78="No data","x",ROUND((IF(LOG('Indicator Data'!AM78*1000)&gt;D$195,10,IF(LOG('Indicator Data'!AM78*1000)&lt;D$194,0,10-(D$195-LOG('Indicator Data'!AM78*1000))/(D$195-D$194)*10))),1))</f>
        <v>7.2</v>
      </c>
      <c r="E75" s="74">
        <f t="shared" si="29"/>
        <v>6.4</v>
      </c>
      <c r="F75" s="73">
        <f>IF('Indicator Data'!AZ78="No data","x",ROUND(IF('Indicator Data'!AZ78&gt;F$195,10,IF('Indicator Data'!AZ78&lt;F$194,0,10-(F$195-'Indicator Data'!AZ78)/(F$195-F$194)*10)),1))</f>
        <v>6.4</v>
      </c>
      <c r="G75" s="73">
        <f>IF('Indicator Data'!BA78="No data","x",ROUND(IF('Indicator Data'!BA78&gt;G$195,10,IF('Indicator Data'!BA78&lt;G$194,0,10-(G$195-'Indicator Data'!BA78)/(G$195-G$194)*10)),1))</f>
        <v>6.4</v>
      </c>
      <c r="H75" s="74">
        <f t="shared" si="30"/>
        <v>6.4</v>
      </c>
      <c r="I75" s="75">
        <f>SUM(IF('Indicator Data'!AN78=0,0,'Indicator Data'!AN78),SUM('Indicator Data'!AO78:AP78))</f>
        <v>708.36795000000006</v>
      </c>
      <c r="J75" s="75">
        <f>I75/'Indicator Data'!CJ78*1000000</f>
        <v>72.68208409196896</v>
      </c>
      <c r="K75" s="73">
        <f t="shared" si="31"/>
        <v>1.5</v>
      </c>
      <c r="L75" s="73">
        <f>IF('Indicator Data'!AQ78="No data","x",ROUND(IF('Indicator Data'!AQ78&gt;L$195,10,IF('Indicator Data'!AQ78&lt;L$194,0,10-(L$195-'Indicator Data'!AQ78)/(L$195-L$194)*10)),1))</f>
        <v>2</v>
      </c>
      <c r="M75" s="73">
        <f>IF('Indicator Data'!AR78="No data","x",IF('Indicator Data'!AR78=0,0,ROUND(IF('Indicator Data'!AR78&gt;M$195,10,IF('Indicator Data'!AR78&lt;M$194,0,10-(M$195-'Indicator Data'!AR78)/(M$195-M$194)*10)),1)))</f>
        <v>6.6</v>
      </c>
      <c r="N75" s="74">
        <f t="shared" si="32"/>
        <v>3.4</v>
      </c>
      <c r="O75" s="76">
        <f t="shared" si="33"/>
        <v>5.7</v>
      </c>
      <c r="P75" s="87">
        <f>IF(AND('Indicator Data'!BE78="No data",'Indicator Data'!BF78="No data"),0,SUM('Indicator Data'!BE78:BG78)/1000)</f>
        <v>190.084</v>
      </c>
      <c r="Q75" s="73">
        <f t="shared" si="34"/>
        <v>7.6</v>
      </c>
      <c r="R75" s="77">
        <f>P75*1000/'Indicator Data'!CJ78</f>
        <v>1.9503566292825399E-2</v>
      </c>
      <c r="S75" s="73">
        <f t="shared" si="35"/>
        <v>6.6</v>
      </c>
      <c r="T75" s="78">
        <f t="shared" si="36"/>
        <v>7.1</v>
      </c>
      <c r="U75" s="73">
        <f>IF('Indicator Data'!AV78="No data","x",ROUND(IF('Indicator Data'!AV78&gt;U$195,10,IF('Indicator Data'!AV78&lt;U$194,0,10-(U$195-'Indicator Data'!AV78)/(U$195-U$194)*10)),1))</f>
        <v>0.8</v>
      </c>
      <c r="V75" s="73">
        <f>IF('Indicator Data'!AW78="No data","x",IF('Indicator Data'!AW78=0,0,ROUND(IF('Indicator Data'!AW78&gt;V$195,10,IF('Indicator Data'!AW78&lt;V$194,0,10-(V$195-'Indicator Data'!AW78)/(V$195-V$194)*10)),1)))</f>
        <v>0.5</v>
      </c>
      <c r="W75" s="73">
        <f t="shared" si="37"/>
        <v>0.65</v>
      </c>
      <c r="X75" s="73">
        <f>IF('Indicator Data'!AU78="No data","x",ROUND(IF('Indicator Data'!AU78&gt;X$195,10,IF('Indicator Data'!AU78&lt;X$194,0,10-(X$195-'Indicator Data'!AU78)/(X$195-X$194)*10)),1))</f>
        <v>0.7</v>
      </c>
      <c r="Y75" s="199">
        <f>IF('Indicator Data'!AX78="No data","x",ROUND(IF('Indicator Data'!AX78&gt;Y$195,10,IF('Indicator Data'!AX78&lt;Y$194,0,10-(Y$195-'Indicator Data'!AX78)/(Y$195-Y$194)*10)),1))</f>
        <v>0</v>
      </c>
      <c r="Z75" s="77">
        <f>IF('Indicator Data'!AY78="No data","x",IF(('Indicator Data'!AY78/'Indicator Data'!CJ78)&gt;1,1,IF('Indicator Data'!AY78&gt;'Indicator Data'!AY78,1,'Indicator Data'!AY78/'Indicator Data'!CJ78)))</f>
        <v>0.27974244096237322</v>
      </c>
      <c r="AA75" s="199">
        <f t="shared" si="38"/>
        <v>3.1</v>
      </c>
      <c r="AB75" s="74">
        <f t="shared" si="25"/>
        <v>1.1000000000000001</v>
      </c>
      <c r="AC75" s="73">
        <f>IF('Indicator Data'!AS78="No data","x",ROUND(IF('Indicator Data'!AS78&gt;AC$195,10,IF('Indicator Data'!AS78&lt;AC$194,0,10-(AC$195-'Indicator Data'!AS78)/(AC$195-AC$194)*10)),1))</f>
        <v>1.4</v>
      </c>
      <c r="AD75" s="73">
        <f>IF('Indicator Data'!AT78="No data","x",ROUND(IF('Indicator Data'!AT78&gt;AD$195,10,IF('Indicator Data'!AT78&lt;AD$194,0,10-(AD$195-'Indicator Data'!AT78)/(AD$195-AD$194)*10)),1))</f>
        <v>1.6</v>
      </c>
      <c r="AE75" s="74">
        <f t="shared" si="39"/>
        <v>1.5</v>
      </c>
      <c r="AF75" s="87">
        <f>('Indicator Data'!BD78+'Indicator Data'!BC78*0.5+'Indicator Data'!BB78*0.25)/1000</f>
        <v>266.72500000000002</v>
      </c>
      <c r="AG75" s="79">
        <f>AF75*1000/'Indicator Data'!CJ78</f>
        <v>2.7367315078880149E-2</v>
      </c>
      <c r="AH75" s="74">
        <f t="shared" si="40"/>
        <v>2.7</v>
      </c>
      <c r="AI75" s="73">
        <f>IF('Indicator Data'!BH78="No data","x",ROUND(IF('Indicator Data'!BH78&lt;$AI$194,10,IF('Indicator Data'!BH78&gt;$AI$195,0,($AI$195-'Indicator Data'!BH78)/($AI$195-$AI$194)*10)),1))</f>
        <v>4.0999999999999996</v>
      </c>
      <c r="AJ75" s="73">
        <f>IF('Indicator Data'!BI78="No data","x",ROUND(IF('Indicator Data'!BI78&gt;$AJ$195,10,IF('Indicator Data'!BI78&lt;$AJ$194,0,10-($AJ$195-'Indicator Data'!BI78)/($AJ$195-$AJ$194)*10)),1))</f>
        <v>2.6</v>
      </c>
      <c r="AK75" s="74">
        <f t="shared" si="26"/>
        <v>3.4</v>
      </c>
      <c r="AL75" s="80">
        <f t="shared" si="27"/>
        <v>2.2000000000000002</v>
      </c>
      <c r="AM75" s="81">
        <f t="shared" si="28"/>
        <v>5.0999999999999996</v>
      </c>
      <c r="AN75" s="73">
        <f>IF('Indicator Data'!BJ78="No data","x",ROUND((IF(LOG('Indicator Data'!BJ78)&gt;AN$195,10,IF(LOG('Indicator Data'!BJ78)&lt;AN$194,0,10-(AN$195-LOG('Indicator Data'!BJ78))/(AN$195-AN$194)*10))),1))</f>
        <v>4</v>
      </c>
      <c r="AO75" s="73">
        <f>IF('Indicator Data'!BK78="No data","x",ROUND((IF(LOG('Indicator Data'!BK78)&gt;AO$195,10,IF(LOG('Indicator Data'!BK78)&lt;AO$194,0,10-(AO$195-LOG('Indicator Data'!BK78))/(AO$195-AO$194)*10))),1))</f>
        <v>4.8</v>
      </c>
      <c r="AP75" s="74">
        <f t="shared" si="41"/>
        <v>4.4000000000000004</v>
      </c>
      <c r="AQ75" s="74">
        <f>IF('Indicator Data'!BL78=0,10,ROUND(IF(LOG('Indicator Data'!BL78)&gt;AQ$195,0,IF(LOG('Indicator Data'!BL78)&lt;AQ$194,10,(AQ$195-LOG('Indicator Data'!BL78))/(AQ$195-AQ$194)*10)),1))</f>
        <v>5.8</v>
      </c>
      <c r="AR75" s="74">
        <f>IF('Indicator Data'!BM78="No data","x",ROUND(IF('Indicator Data'!BM78&gt;AR$195,10,IF('Indicator Data'!BM78&lt;AR$194,0,10-(AR$195-'Indicator Data'!BM78)/(AR$195-AR$194)*10)),1))</f>
        <v>4</v>
      </c>
      <c r="AS75" s="76">
        <f t="shared" si="42"/>
        <v>4.7</v>
      </c>
      <c r="AT75" s="73">
        <f>IF('Indicator Data'!BN78="No data","x",ROUND(IF('Indicator Data'!BN78^2&gt;AT$195,0,IF('Indicator Data'!BN78^2&lt;AT$194,10,(AT$195-'Indicator Data'!BN78^2)/(AT$195-AT$194)*10)),1))</f>
        <v>2.6</v>
      </c>
      <c r="AU75" s="73">
        <f>IF('Indicator Data'!BO78="No data","x",ROUND(IF('Indicator Data'!BO78&gt;AU$195,0,IF('Indicator Data'!BO78&lt;AU$194,10,(AU$195-'Indicator Data'!BO78)/(AU$195-AU$194)*10)),1))</f>
        <v>6.2</v>
      </c>
      <c r="AV75" s="73">
        <f>IF('Indicator Data'!BP78="No data","x",ROUND(IF('Indicator Data'!BP78&gt;AV$195,0,IF('Indicator Data'!BP78&lt;AV$194,10,(AV$195-'Indicator Data'!BP78)/(AV$195-AV$194)*10)),1))</f>
        <v>2.2999999999999998</v>
      </c>
      <c r="AW75" s="74">
        <f t="shared" si="43"/>
        <v>3.7</v>
      </c>
      <c r="AX75" s="74">
        <f>IF('Indicator Data'!BQ78="No data","x",ROUND(IF('Indicator Data'!BQ78&gt;AX$195,10,IF('Indicator Data'!BQ78&lt;AX$194,0,10-(AX$195-'Indicator Data'!BQ78)/(AX$195-AX$194)*10)),1))</f>
        <v>3.8</v>
      </c>
      <c r="AY75" s="76">
        <f t="shared" si="44"/>
        <v>3.8</v>
      </c>
      <c r="AZ75" s="81">
        <f t="shared" si="45"/>
        <v>4.3</v>
      </c>
    </row>
    <row r="76" spans="1:52" s="4" customFormat="1" x14ac:dyDescent="0.3">
      <c r="A76" s="121" t="str">
        <f>'Indicator Data'!A79</f>
        <v>Hungary</v>
      </c>
      <c r="B76" s="59" t="str">
        <f>'Indicator Data'!B79</f>
        <v>HUN</v>
      </c>
      <c r="C76" s="73">
        <f>ROUND(IF('Indicator Data'!AL79="No data",IF((0.1022*LN('Indicator Data'!CI79)-0.1711)&gt;C$195,0,IF((0.1022*LN('Indicator Data'!CI79)-0.1711)&lt;C$194,10,(C$195-(0.1022*LN('Indicator Data'!CI79)-0.1711))/(C$195-C$194)*10)),IF('Indicator Data'!AL79&gt;C$195,0,IF('Indicator Data'!AL79&lt;C$194,10,(C$195-'Indicator Data'!AL79)/(C$195-C$194)*10))),1)</f>
        <v>1.1000000000000001</v>
      </c>
      <c r="D76" s="73" t="str">
        <f>IF('Indicator Data'!AM79="No data","x",ROUND((IF(LOG('Indicator Data'!AM79*1000)&gt;D$195,10,IF(LOG('Indicator Data'!AM79*1000)&lt;D$194,0,10-(D$195-LOG('Indicator Data'!AM79*1000))/(D$195-D$194)*10))),1))</f>
        <v>x</v>
      </c>
      <c r="E76" s="74">
        <f t="shared" si="29"/>
        <v>1.1000000000000001</v>
      </c>
      <c r="F76" s="73">
        <f>IF('Indicator Data'!AZ79="No data","x",ROUND(IF('Indicator Data'!AZ79&gt;F$195,10,IF('Indicator Data'!AZ79&lt;F$194,0,10-(F$195-'Indicator Data'!AZ79)/(F$195-F$194)*10)),1))</f>
        <v>3.4</v>
      </c>
      <c r="G76" s="73">
        <f>IF('Indicator Data'!BA79="No data","x",ROUND(IF('Indicator Data'!BA79&gt;G$195,10,IF('Indicator Data'!BA79&lt;G$194,0,10-(G$195-'Indicator Data'!BA79)/(G$195-G$194)*10)),1))</f>
        <v>1.4</v>
      </c>
      <c r="H76" s="74">
        <f t="shared" si="30"/>
        <v>2.4</v>
      </c>
      <c r="I76" s="75">
        <f>SUM(IF('Indicator Data'!AN79=0,0,'Indicator Data'!AN79),SUM('Indicator Data'!AO79:AP79))</f>
        <v>0</v>
      </c>
      <c r="J76" s="75">
        <f>I76/'Indicator Data'!CJ79*1000000</f>
        <v>0</v>
      </c>
      <c r="K76" s="73">
        <f t="shared" si="31"/>
        <v>0</v>
      </c>
      <c r="L76" s="73" t="str">
        <f>IF('Indicator Data'!AQ79="No data","x",ROUND(IF('Indicator Data'!AQ79&gt;L$195,10,IF('Indicator Data'!AQ79&lt;L$194,0,10-(L$195-'Indicator Data'!AQ79)/(L$195-L$194)*10)),1))</f>
        <v>x</v>
      </c>
      <c r="M76" s="73">
        <f>IF('Indicator Data'!AR79="No data","x",IF('Indicator Data'!AR79=0,0,ROUND(IF('Indicator Data'!AR79&gt;M$195,10,IF('Indicator Data'!AR79&lt;M$194,0,10-(M$195-'Indicator Data'!AR79)/(M$195-M$194)*10)),1)))</f>
        <v>0.9</v>
      </c>
      <c r="N76" s="74">
        <f t="shared" si="32"/>
        <v>0.5</v>
      </c>
      <c r="O76" s="76">
        <f t="shared" si="33"/>
        <v>1.3</v>
      </c>
      <c r="P76" s="87">
        <f>IF(AND('Indicator Data'!BE79="No data",'Indicator Data'!BF79="No data"),0,SUM('Indicator Data'!BE79:BG79)/1000)</f>
        <v>6.1639999999999997</v>
      </c>
      <c r="Q76" s="73">
        <f t="shared" si="34"/>
        <v>2.6</v>
      </c>
      <c r="R76" s="77">
        <f>P76*1000/'Indicator Data'!CJ79</f>
        <v>6.3646914508274928E-4</v>
      </c>
      <c r="S76" s="73">
        <f t="shared" si="35"/>
        <v>2.9</v>
      </c>
      <c r="T76" s="78">
        <f t="shared" si="36"/>
        <v>2.8</v>
      </c>
      <c r="U76" s="73" t="str">
        <f>IF('Indicator Data'!AV79="No data","x",ROUND(IF('Indicator Data'!AV79&gt;U$195,10,IF('Indicator Data'!AV79&lt;U$194,0,10-(U$195-'Indicator Data'!AV79)/(U$195-U$194)*10)),1))</f>
        <v>x</v>
      </c>
      <c r="V76" s="73">
        <f>IF('Indicator Data'!AW79="No data","x",IF('Indicator Data'!AW79=0,0,ROUND(IF('Indicator Data'!AW79&gt;V$195,10,IF('Indicator Data'!AW79&lt;V$194,0,10-(V$195-'Indicator Data'!AW79)/(V$195-V$194)*10)),1)))</f>
        <v>0.2</v>
      </c>
      <c r="W76" s="73">
        <f t="shared" si="37"/>
        <v>0.2</v>
      </c>
      <c r="X76" s="73">
        <f>IF('Indicator Data'!AU79="No data","x",ROUND(IF('Indicator Data'!AU79&gt;X$195,10,IF('Indicator Data'!AU79&lt;X$194,0,10-(X$195-'Indicator Data'!AU79)/(X$195-X$194)*10)),1))</f>
        <v>0.1</v>
      </c>
      <c r="Y76" s="199" t="str">
        <f>IF('Indicator Data'!AX79="No data","x",ROUND(IF('Indicator Data'!AX79&gt;Y$195,10,IF('Indicator Data'!AX79&lt;Y$194,0,10-(Y$195-'Indicator Data'!AX79)/(Y$195-Y$194)*10)),1))</f>
        <v>x</v>
      </c>
      <c r="Z76" s="77">
        <f>IF('Indicator Data'!AY79="No data","x",IF(('Indicator Data'!AY79/'Indicator Data'!CJ79)&gt;1,1,IF('Indicator Data'!AY79&gt;'Indicator Data'!AY79,1,'Indicator Data'!AY79/'Indicator Data'!CJ79)))</f>
        <v>3.2009317809158381E-6</v>
      </c>
      <c r="AA76" s="199">
        <f t="shared" si="38"/>
        <v>0</v>
      </c>
      <c r="AB76" s="74">
        <f t="shared" si="25"/>
        <v>0.1</v>
      </c>
      <c r="AC76" s="73">
        <f>IF('Indicator Data'!AS79="No data","x",ROUND(IF('Indicator Data'!AS79&gt;AC$195,10,IF('Indicator Data'!AS79&lt;AC$194,0,10-(AC$195-'Indicator Data'!AS79)/(AC$195-AC$194)*10)),1))</f>
        <v>0.3</v>
      </c>
      <c r="AD76" s="73" t="str">
        <f>IF('Indicator Data'!AT79="No data","x",ROUND(IF('Indicator Data'!AT79&gt;AD$195,10,IF('Indicator Data'!AT79&lt;AD$194,0,10-(AD$195-'Indicator Data'!AT79)/(AD$195-AD$194)*10)),1))</f>
        <v>x</v>
      </c>
      <c r="AE76" s="74">
        <f t="shared" si="39"/>
        <v>0.3</v>
      </c>
      <c r="AF76" s="87">
        <f>('Indicator Data'!BD79+'Indicator Data'!BC79*0.5+'Indicator Data'!BB79*0.25)/1000</f>
        <v>7.5244999999999997</v>
      </c>
      <c r="AG76" s="79">
        <f>AF76*1000/'Indicator Data'!CJ79</f>
        <v>7.7694874791939435E-4</v>
      </c>
      <c r="AH76" s="74">
        <f t="shared" si="40"/>
        <v>0.1</v>
      </c>
      <c r="AI76" s="73">
        <f>IF('Indicator Data'!BH79="No data","x",ROUND(IF('Indicator Data'!BH79&lt;$AI$194,10,IF('Indicator Data'!BH79&gt;$AI$195,0,($AI$195-'Indicator Data'!BH79)/($AI$195-$AI$194)*10)),1))</f>
        <v>3.2</v>
      </c>
      <c r="AJ76" s="73">
        <f>IF('Indicator Data'!BI79="No data","x",ROUND(IF('Indicator Data'!BI79&gt;$AJ$195,10,IF('Indicator Data'!BI79&lt;$AJ$194,0,10-($AJ$195-'Indicator Data'!BI79)/($AJ$195-$AJ$194)*10)),1))</f>
        <v>0</v>
      </c>
      <c r="AK76" s="74">
        <f t="shared" si="26"/>
        <v>1.6</v>
      </c>
      <c r="AL76" s="80">
        <f t="shared" si="27"/>
        <v>0.5</v>
      </c>
      <c r="AM76" s="81">
        <f t="shared" si="28"/>
        <v>1.7</v>
      </c>
      <c r="AN76" s="73">
        <f>IF('Indicator Data'!BJ79="No data","x",ROUND((IF(LOG('Indicator Data'!BJ79)&gt;AN$195,10,IF(LOG('Indicator Data'!BJ79)&lt;AN$194,0,10-(AN$195-LOG('Indicator Data'!BJ79))/(AN$195-AN$194)*10))),1))</f>
        <v>8.6999999999999993</v>
      </c>
      <c r="AO76" s="73">
        <f>IF('Indicator Data'!BK79="No data","x",ROUND((IF(LOG('Indicator Data'!BK79)&gt;AO$195,10,IF(LOG('Indicator Data'!BK79)&lt;AO$194,0,10-(AO$195-LOG('Indicator Data'!BK79))/(AO$195-AO$194)*10))),1))</f>
        <v>6.9</v>
      </c>
      <c r="AP76" s="74">
        <f t="shared" si="41"/>
        <v>7.8</v>
      </c>
      <c r="AQ76" s="74">
        <f>IF('Indicator Data'!BL79=0,10,ROUND(IF(LOG('Indicator Data'!BL79)&gt;AQ$195,0,IF(LOG('Indicator Data'!BL79)&lt;AQ$194,10,(AQ$195-LOG('Indicator Data'!BL79))/(AQ$195-AQ$194)*10)),1))</f>
        <v>4.2</v>
      </c>
      <c r="AR76" s="74">
        <f>IF('Indicator Data'!BM79="No data","x",ROUND(IF('Indicator Data'!BM79&gt;AR$195,10,IF('Indicator Data'!BM79&lt;AR$194,0,10-(AR$195-'Indicator Data'!BM79)/(AR$195-AR$194)*10)),1))</f>
        <v>4</v>
      </c>
      <c r="AS76" s="76">
        <f t="shared" si="42"/>
        <v>5.3</v>
      </c>
      <c r="AT76" s="73">
        <f>IF('Indicator Data'!BN79="No data","x",ROUND(IF('Indicator Data'!BN79^2&gt;AT$195,0,IF('Indicator Data'!BN79^2&lt;AT$194,10,(AT$195-'Indicator Data'!BN79^2)/(AT$195-AT$194)*10)),1))</f>
        <v>0.2</v>
      </c>
      <c r="AU76" s="73">
        <f>IF('Indicator Data'!BO79="No data","x",ROUND(IF('Indicator Data'!BO79&gt;AU$195,0,IF('Indicator Data'!BO79&lt;AU$194,10,(AU$195-'Indicator Data'!BO79)/(AU$195-AU$194)*10)),1))</f>
        <v>5</v>
      </c>
      <c r="AV76" s="73">
        <f>IF('Indicator Data'!BP79="No data","x",ROUND(IF('Indicator Data'!BP79&gt;AV$195,0,IF('Indicator Data'!BP79&lt;AV$194,10,(AV$195-'Indicator Data'!BP79)/(AV$195-AV$194)*10)),1))</f>
        <v>0.2</v>
      </c>
      <c r="AW76" s="74">
        <f t="shared" si="43"/>
        <v>1.8</v>
      </c>
      <c r="AX76" s="74">
        <f>IF('Indicator Data'!BQ79="No data","x",ROUND(IF('Indicator Data'!BQ79&gt;AX$195,10,IF('Indicator Data'!BQ79&lt;AX$194,0,10-(AX$195-'Indicator Data'!BQ79)/(AX$195-AX$194)*10)),1))</f>
        <v>4.5</v>
      </c>
      <c r="AY76" s="76">
        <f t="shared" si="44"/>
        <v>3.2</v>
      </c>
      <c r="AZ76" s="81">
        <f t="shared" si="45"/>
        <v>4.3</v>
      </c>
    </row>
    <row r="77" spans="1:52" s="4" customFormat="1" x14ac:dyDescent="0.3">
      <c r="A77" s="121" t="str">
        <f>'Indicator Data'!A80</f>
        <v>Iceland</v>
      </c>
      <c r="B77" s="59" t="str">
        <f>'Indicator Data'!B80</f>
        <v>ISL</v>
      </c>
      <c r="C77" s="73">
        <f>ROUND(IF('Indicator Data'!AL80="No data",IF((0.1022*LN('Indicator Data'!CI80)-0.1711)&gt;C$195,0,IF((0.1022*LN('Indicator Data'!CI80)-0.1711)&lt;C$194,10,(C$195-(0.1022*LN('Indicator Data'!CI80)-0.1711))/(C$195-C$194)*10)),IF('Indicator Data'!AL80&gt;C$195,0,IF('Indicator Data'!AL80&lt;C$194,10,(C$195-'Indicator Data'!AL80)/(C$195-C$194)*10))),1)</f>
        <v>0</v>
      </c>
      <c r="D77" s="73" t="str">
        <f>IF('Indicator Data'!AM80="No data","x",ROUND((IF(LOG('Indicator Data'!AM80*1000)&gt;D$195,10,IF(LOG('Indicator Data'!AM80*1000)&lt;D$194,0,10-(D$195-LOG('Indicator Data'!AM80*1000))/(D$195-D$194)*10))),1))</f>
        <v>x</v>
      </c>
      <c r="E77" s="74">
        <f t="shared" si="29"/>
        <v>0</v>
      </c>
      <c r="F77" s="73">
        <f>IF('Indicator Data'!AZ80="No data","x",ROUND(IF('Indicator Data'!AZ80&gt;F$195,10,IF('Indicator Data'!AZ80&lt;F$194,0,10-(F$195-'Indicator Data'!AZ80)/(F$195-F$194)*10)),1))</f>
        <v>0.8</v>
      </c>
      <c r="G77" s="73">
        <f>IF('Indicator Data'!BA80="No data","x",ROUND(IF('Indicator Data'!BA80&gt;G$195,10,IF('Indicator Data'!BA80&lt;G$194,0,10-(G$195-'Indicator Data'!BA80)/(G$195-G$194)*10)),1))</f>
        <v>0.7</v>
      </c>
      <c r="H77" s="74">
        <f t="shared" si="30"/>
        <v>0.8</v>
      </c>
      <c r="I77" s="75">
        <f>SUM(IF('Indicator Data'!AN80=0,0,'Indicator Data'!AN80),SUM('Indicator Data'!AO80:AP80))</f>
        <v>0</v>
      </c>
      <c r="J77" s="75">
        <f>I77/'Indicator Data'!CJ80*1000000</f>
        <v>0</v>
      </c>
      <c r="K77" s="73">
        <f t="shared" si="31"/>
        <v>0</v>
      </c>
      <c r="L77" s="73" t="str">
        <f>IF('Indicator Data'!AQ80="No data","x",ROUND(IF('Indicator Data'!AQ80&gt;L$195,10,IF('Indicator Data'!AQ80&lt;L$194,0,10-(L$195-'Indicator Data'!AQ80)/(L$195-L$194)*10)),1))</f>
        <v>x</v>
      </c>
      <c r="M77" s="73">
        <f>IF('Indicator Data'!AR80="No data","x",IF('Indicator Data'!AR80=0,0,ROUND(IF('Indicator Data'!AR80&gt;M$195,10,IF('Indicator Data'!AR80&lt;M$194,0,10-(M$195-'Indicator Data'!AR80)/(M$195-M$194)*10)),1)))</f>
        <v>0.2</v>
      </c>
      <c r="N77" s="74">
        <f t="shared" si="32"/>
        <v>0.1</v>
      </c>
      <c r="O77" s="76">
        <f t="shared" si="33"/>
        <v>0.2</v>
      </c>
      <c r="P77" s="87">
        <f>IF(AND('Indicator Data'!BE80="No data",'Indicator Data'!BF80="No data"),0,SUM('Indicator Data'!BE80:BG80)/1000)</f>
        <v>1.048</v>
      </c>
      <c r="Q77" s="73">
        <f t="shared" si="34"/>
        <v>0.1</v>
      </c>
      <c r="R77" s="77">
        <f>P77*1000/'Indicator Data'!CJ80</f>
        <v>3.0911080501538181E-3</v>
      </c>
      <c r="S77" s="73">
        <f t="shared" si="35"/>
        <v>4.2</v>
      </c>
      <c r="T77" s="78">
        <f t="shared" si="36"/>
        <v>2.2000000000000002</v>
      </c>
      <c r="U77" s="73" t="str">
        <f>IF('Indicator Data'!AV80="No data","x",ROUND(IF('Indicator Data'!AV80&gt;U$195,10,IF('Indicator Data'!AV80&lt;U$194,0,10-(U$195-'Indicator Data'!AV80)/(U$195-U$194)*10)),1))</f>
        <v>x</v>
      </c>
      <c r="V77" s="73" t="str">
        <f>IF('Indicator Data'!AW80="No data","x",IF('Indicator Data'!AW80=0,0,ROUND(IF('Indicator Data'!AW80&gt;V$195,10,IF('Indicator Data'!AW80&lt;V$194,0,10-(V$195-'Indicator Data'!AW80)/(V$195-V$194)*10)),1)))</f>
        <v>x</v>
      </c>
      <c r="W77" s="73" t="str">
        <f t="shared" si="37"/>
        <v>x</v>
      </c>
      <c r="X77" s="73">
        <f>IF('Indicator Data'!AU80="No data","x",ROUND(IF('Indicator Data'!AU80&gt;X$195,10,IF('Indicator Data'!AU80&lt;X$194,0,10-(X$195-'Indicator Data'!AU80)/(X$195-X$194)*10)),1))</f>
        <v>0.1</v>
      </c>
      <c r="Y77" s="199" t="str">
        <f>IF('Indicator Data'!AX80="No data","x",ROUND(IF('Indicator Data'!AX80&gt;Y$195,10,IF('Indicator Data'!AX80&lt;Y$194,0,10-(Y$195-'Indicator Data'!AX80)/(Y$195-Y$194)*10)),1))</f>
        <v>x</v>
      </c>
      <c r="Z77" s="77">
        <f>IF('Indicator Data'!AY80="No data","x",IF(('Indicator Data'!AY80/'Indicator Data'!CJ80)&gt;1,1,IF('Indicator Data'!AY80&gt;'Indicator Data'!AY80,1,'Indicator Data'!AY80/'Indicator Data'!CJ80)))</f>
        <v>2.9495305822078416E-6</v>
      </c>
      <c r="AA77" s="199">
        <f t="shared" si="38"/>
        <v>0</v>
      </c>
      <c r="AB77" s="74">
        <f t="shared" si="25"/>
        <v>0.1</v>
      </c>
      <c r="AC77" s="73">
        <f>IF('Indicator Data'!AS80="No data","x",ROUND(IF('Indicator Data'!AS80&gt;AC$195,10,IF('Indicator Data'!AS80&lt;AC$194,0,10-(AC$195-'Indicator Data'!AS80)/(AC$195-AC$194)*10)),1))</f>
        <v>0.2</v>
      </c>
      <c r="AD77" s="73" t="str">
        <f>IF('Indicator Data'!AT80="No data","x",ROUND(IF('Indicator Data'!AT80&gt;AD$195,10,IF('Indicator Data'!AT80&lt;AD$194,0,10-(AD$195-'Indicator Data'!AT80)/(AD$195-AD$194)*10)),1))</f>
        <v>x</v>
      </c>
      <c r="AE77" s="74">
        <f t="shared" si="39"/>
        <v>0.2</v>
      </c>
      <c r="AF77" s="87">
        <f>('Indicator Data'!BD80+'Indicator Data'!BC80*0.5+'Indicator Data'!BB80*0.25)/1000</f>
        <v>0</v>
      </c>
      <c r="AG77" s="79">
        <f>AF77*1000/'Indicator Data'!CJ80</f>
        <v>0</v>
      </c>
      <c r="AH77" s="74">
        <f t="shared" si="40"/>
        <v>0</v>
      </c>
      <c r="AI77" s="73">
        <f>IF('Indicator Data'!BH80="No data","x",ROUND(IF('Indicator Data'!BH80&lt;$AI$194,10,IF('Indicator Data'!BH80&gt;$AI$195,0,($AI$195-'Indicator Data'!BH80)/($AI$195-$AI$194)*10)),1))</f>
        <v>1.7</v>
      </c>
      <c r="AJ77" s="73">
        <f>IF('Indicator Data'!BI80="No data","x",ROUND(IF('Indicator Data'!BI80&gt;$AJ$195,10,IF('Indicator Data'!BI80&lt;$AJ$194,0,10-($AJ$195-'Indicator Data'!BI80)/($AJ$195-$AJ$194)*10)),1))</f>
        <v>0</v>
      </c>
      <c r="AK77" s="74">
        <f t="shared" si="26"/>
        <v>0.9</v>
      </c>
      <c r="AL77" s="80">
        <f t="shared" si="27"/>
        <v>0.3</v>
      </c>
      <c r="AM77" s="81">
        <f t="shared" si="28"/>
        <v>1.3</v>
      </c>
      <c r="AN77" s="73">
        <f>IF('Indicator Data'!BJ80="No data","x",ROUND((IF(LOG('Indicator Data'!BJ80)&gt;AN$195,10,IF(LOG('Indicator Data'!BJ80)&lt;AN$194,0,10-(AN$195-LOG('Indicator Data'!BJ80))/(AN$195-AN$194)*10))),1))</f>
        <v>7.2</v>
      </c>
      <c r="AO77" s="73">
        <f>IF('Indicator Data'!BK80="No data","x",ROUND((IF(LOG('Indicator Data'!BK80)&gt;AO$195,10,IF(LOG('Indicator Data'!BK80)&lt;AO$194,0,10-(AO$195-LOG('Indicator Data'!BK80))/(AO$195-AO$194)*10))),1))</f>
        <v>5.9</v>
      </c>
      <c r="AP77" s="74">
        <f t="shared" si="41"/>
        <v>6.6</v>
      </c>
      <c r="AQ77" s="74">
        <f>IF('Indicator Data'!BL80=0,10,ROUND(IF(LOG('Indicator Data'!BL80)&gt;AQ$195,0,IF(LOG('Indicator Data'!BL80)&lt;AQ$194,10,(AQ$195-LOG('Indicator Data'!BL80))/(AQ$195-AQ$194)*10)),1))</f>
        <v>4.5999999999999996</v>
      </c>
      <c r="AR77" s="74">
        <f>IF('Indicator Data'!BM80="No data","x",ROUND(IF('Indicator Data'!BM80&gt;AR$195,10,IF('Indicator Data'!BM80&lt;AR$194,0,10-(AR$195-'Indicator Data'!BM80)/(AR$195-AR$194)*10)),1))</f>
        <v>8</v>
      </c>
      <c r="AS77" s="76">
        <f t="shared" si="42"/>
        <v>6.4</v>
      </c>
      <c r="AT77" s="73" t="str">
        <f>IF('Indicator Data'!BN80="No data","x",ROUND(IF('Indicator Data'!BN80^2&gt;AT$195,0,IF('Indicator Data'!BN80^2&lt;AT$194,10,(AT$195-'Indicator Data'!BN80^2)/(AT$195-AT$194)*10)),1))</f>
        <v>x</v>
      </c>
      <c r="AU77" s="73">
        <f>IF('Indicator Data'!BO80="No data","x",ROUND(IF('Indicator Data'!BO80&gt;AU$195,0,IF('Indicator Data'!BO80&lt;AU$194,10,(AU$195-'Indicator Data'!BO80)/(AU$195-AU$194)*10)),1))</f>
        <v>3.8</v>
      </c>
      <c r="AV77" s="73">
        <f>IF('Indicator Data'!BP80="No data","x",ROUND(IF('Indicator Data'!BP80&gt;AV$195,0,IF('Indicator Data'!BP80&lt;AV$194,10,(AV$195-'Indicator Data'!BP80)/(AV$195-AV$194)*10)),1))</f>
        <v>7</v>
      </c>
      <c r="AW77" s="74">
        <f t="shared" si="43"/>
        <v>5.4</v>
      </c>
      <c r="AX77" s="74">
        <f>IF('Indicator Data'!BQ80="No data","x",ROUND(IF('Indicator Data'!BQ80&gt;AX$195,10,IF('Indicator Data'!BQ80&lt;AX$194,0,10-(AX$195-'Indicator Data'!BQ80)/(AX$195-AX$194)*10)),1))</f>
        <v>9.1</v>
      </c>
      <c r="AY77" s="76">
        <f t="shared" si="44"/>
        <v>7.3</v>
      </c>
      <c r="AZ77" s="81">
        <f t="shared" si="45"/>
        <v>6.9</v>
      </c>
    </row>
    <row r="78" spans="1:52" s="4" customFormat="1" x14ac:dyDescent="0.3">
      <c r="A78" s="121" t="str">
        <f>'Indicator Data'!A81</f>
        <v>India</v>
      </c>
      <c r="B78" s="59" t="str">
        <f>'Indicator Data'!B81</f>
        <v>IND</v>
      </c>
      <c r="C78" s="73">
        <f>ROUND(IF('Indicator Data'!AL81="No data",IF((0.1022*LN('Indicator Data'!CI81)-0.1711)&gt;C$195,0,IF((0.1022*LN('Indicator Data'!CI81)-0.1711)&lt;C$194,10,(C$195-(0.1022*LN('Indicator Data'!CI81)-0.1711))/(C$195-C$194)*10)),IF('Indicator Data'!AL81&gt;C$195,0,IF('Indicator Data'!AL81&lt;C$194,10,(C$195-'Indicator Data'!AL81)/(C$195-C$194)*10))),1)</f>
        <v>5.0999999999999996</v>
      </c>
      <c r="D78" s="73">
        <f>IF('Indicator Data'!AM81="No data","x",ROUND((IF(LOG('Indicator Data'!AM81*1000)&gt;D$195,10,IF(LOG('Indicator Data'!AM81*1000)&lt;D$194,0,10-(D$195-LOG('Indicator Data'!AM81*1000))/(D$195-D$194)*10))),1))</f>
        <v>7.7</v>
      </c>
      <c r="E78" s="74">
        <f t="shared" si="29"/>
        <v>6.6</v>
      </c>
      <c r="F78" s="73">
        <f>IF('Indicator Data'!AZ81="No data","x",ROUND(IF('Indicator Data'!AZ81&gt;F$195,10,IF('Indicator Data'!AZ81&lt;F$194,0,10-(F$195-'Indicator Data'!AZ81)/(F$195-F$194)*10)),1))</f>
        <v>6.7</v>
      </c>
      <c r="G78" s="73">
        <f>IF('Indicator Data'!BA81="No data","x",ROUND(IF('Indicator Data'!BA81&gt;G$195,10,IF('Indicator Data'!BA81&lt;G$194,0,10-(G$195-'Indicator Data'!BA81)/(G$195-G$194)*10)),1))</f>
        <v>2.7</v>
      </c>
      <c r="H78" s="74">
        <f t="shared" si="30"/>
        <v>4.7</v>
      </c>
      <c r="I78" s="75">
        <f>SUM(IF('Indicator Data'!AN81=0,0,'Indicator Data'!AN81),SUM('Indicator Data'!AO81:AP81))</f>
        <v>4949.5509899999997</v>
      </c>
      <c r="J78" s="75">
        <f>I78/'Indicator Data'!CJ81*1000000</f>
        <v>3.6222824010199699</v>
      </c>
      <c r="K78" s="73">
        <f t="shared" si="31"/>
        <v>0.1</v>
      </c>
      <c r="L78" s="73">
        <f>IF('Indicator Data'!AQ81="No data","x",ROUND(IF('Indicator Data'!AQ81&gt;L$195,10,IF('Indicator Data'!AQ81&lt;L$194,0,10-(L$195-'Indicator Data'!AQ81)/(L$195-L$194)*10)),1))</f>
        <v>0.1</v>
      </c>
      <c r="M78" s="73">
        <f>IF('Indicator Data'!AR81="No data","x",IF('Indicator Data'!AR81=0,0,ROUND(IF('Indicator Data'!AR81&gt;M$195,10,IF('Indicator Data'!AR81&lt;M$194,0,10-(M$195-'Indicator Data'!AR81)/(M$195-M$194)*10)),1)))</f>
        <v>1</v>
      </c>
      <c r="N78" s="74">
        <f t="shared" si="32"/>
        <v>0.4</v>
      </c>
      <c r="O78" s="76">
        <f t="shared" si="33"/>
        <v>4.5999999999999996</v>
      </c>
      <c r="P78" s="87">
        <f>IF(AND('Indicator Data'!BE81="No data",'Indicator Data'!BF81="No data"),0,SUM('Indicator Data'!BE81:BG81)/1000)</f>
        <v>686.84799999999996</v>
      </c>
      <c r="Q78" s="73">
        <f t="shared" si="34"/>
        <v>9.5</v>
      </c>
      <c r="R78" s="77">
        <f>P78*1000/'Indicator Data'!CJ81</f>
        <v>5.02663257253516E-4</v>
      </c>
      <c r="S78" s="73">
        <f t="shared" si="35"/>
        <v>2.7</v>
      </c>
      <c r="T78" s="78">
        <f t="shared" si="36"/>
        <v>6.1</v>
      </c>
      <c r="U78" s="73">
        <f>IF('Indicator Data'!AV81="No data","x",ROUND(IF('Indicator Data'!AV81&gt;U$195,10,IF('Indicator Data'!AV81&lt;U$194,0,10-(U$195-'Indicator Data'!AV81)/(U$195-U$194)*10)),1))</f>
        <v>0.6</v>
      </c>
      <c r="V78" s="73">
        <f>IF('Indicator Data'!AW81="No data","x",IF('Indicator Data'!AW81=0,0,ROUND(IF('Indicator Data'!AW81&gt;V$195,10,IF('Indicator Data'!AW81&lt;V$194,0,10-(V$195-'Indicator Data'!AW81)/(V$195-V$194)*10)),1)))</f>
        <v>0.5</v>
      </c>
      <c r="W78" s="73">
        <f t="shared" si="37"/>
        <v>0.55000000000000004</v>
      </c>
      <c r="X78" s="73">
        <f>IF('Indicator Data'!AU81="No data","x",ROUND(IF('Indicator Data'!AU81&gt;X$195,10,IF('Indicator Data'!AU81&lt;X$194,0,10-(X$195-'Indicator Data'!AU81)/(X$195-X$194)*10)),1))</f>
        <v>3.7</v>
      </c>
      <c r="Y78" s="199">
        <f>IF('Indicator Data'!AX81="No data","x",ROUND(IF('Indicator Data'!AX81&gt;Y$195,10,IF('Indicator Data'!AX81&lt;Y$194,0,10-(Y$195-'Indicator Data'!AX81)/(Y$195-Y$194)*10)),1))</f>
        <v>0.2</v>
      </c>
      <c r="Z78" s="77">
        <f>IF('Indicator Data'!AY81="No data","x",IF(('Indicator Data'!AY81/'Indicator Data'!CJ81)&gt;1,1,IF('Indicator Data'!AY81&gt;'Indicator Data'!AY81,1,'Indicator Data'!AY81/'Indicator Data'!CJ81)))</f>
        <v>0.37738087399385345</v>
      </c>
      <c r="AA78" s="199">
        <f t="shared" si="38"/>
        <v>4.2</v>
      </c>
      <c r="AB78" s="74">
        <f t="shared" si="25"/>
        <v>2.2000000000000002</v>
      </c>
      <c r="AC78" s="73">
        <f>IF('Indicator Data'!AS81="No data","x",ROUND(IF('Indicator Data'!AS81&gt;AC$195,10,IF('Indicator Data'!AS81&lt;AC$194,0,10-(AC$195-'Indicator Data'!AS81)/(AC$195-AC$194)*10)),1))</f>
        <v>2.8</v>
      </c>
      <c r="AD78" s="73">
        <f>IF('Indicator Data'!AT81="No data","x",ROUND(IF('Indicator Data'!AT81&gt;AD$195,10,IF('Indicator Data'!AT81&lt;AD$194,0,10-(AD$195-'Indicator Data'!AT81)/(AD$195-AD$194)*10)),1))</f>
        <v>7.9</v>
      </c>
      <c r="AE78" s="74">
        <f t="shared" si="39"/>
        <v>5.4</v>
      </c>
      <c r="AF78" s="87">
        <f>('Indicator Data'!BD81+'Indicator Data'!BC81*0.5+'Indicator Data'!BB81*0.25)/1000</f>
        <v>44980.400750000001</v>
      </c>
      <c r="AG78" s="79">
        <f>AF78*1000/'Indicator Data'!CJ81</f>
        <v>3.2918483789082145E-2</v>
      </c>
      <c r="AH78" s="74">
        <f t="shared" si="40"/>
        <v>3.3</v>
      </c>
      <c r="AI78" s="73">
        <f>IF('Indicator Data'!BH81="No data","x",ROUND(IF('Indicator Data'!BH81&lt;$AI$194,10,IF('Indicator Data'!BH81&gt;$AI$195,0,($AI$195-'Indicator Data'!BH81)/($AI$195-$AI$194)*10)),1))</f>
        <v>5.5</v>
      </c>
      <c r="AJ78" s="73">
        <f>IF('Indicator Data'!BI81="No data","x",ROUND(IF('Indicator Data'!BI81&gt;$AJ$195,10,IF('Indicator Data'!BI81&lt;$AJ$194,0,10-($AJ$195-'Indicator Data'!BI81)/($AJ$195-$AJ$194)*10)),1))</f>
        <v>3.2</v>
      </c>
      <c r="AK78" s="74">
        <f t="shared" si="26"/>
        <v>4.4000000000000004</v>
      </c>
      <c r="AL78" s="80">
        <f t="shared" si="27"/>
        <v>3.9</v>
      </c>
      <c r="AM78" s="81">
        <f t="shared" si="28"/>
        <v>5.0999999999999996</v>
      </c>
      <c r="AN78" s="73">
        <f>IF('Indicator Data'!BJ81="No data","x",ROUND((IF(LOG('Indicator Data'!BJ81)&gt;AN$195,10,IF(LOG('Indicator Data'!BJ81)&lt;AN$194,0,10-(AN$195-LOG('Indicator Data'!BJ81))/(AN$195-AN$194)*10))),1))</f>
        <v>10</v>
      </c>
      <c r="AO78" s="73">
        <f>IF('Indicator Data'!BK81="No data","x",ROUND((IF(LOG('Indicator Data'!BK81)&gt;AO$195,10,IF(LOG('Indicator Data'!BK81)&lt;AO$194,0,10-(AO$195-LOG('Indicator Data'!BK81))/(AO$195-AO$194)*10))),1))</f>
        <v>8</v>
      </c>
      <c r="AP78" s="74">
        <f t="shared" si="41"/>
        <v>9</v>
      </c>
      <c r="AQ78" s="74">
        <f>IF('Indicator Data'!BL81=0,10,ROUND(IF(LOG('Indicator Data'!BL81)&gt;AQ$195,0,IF(LOG('Indicator Data'!BL81)&lt;AQ$194,10,(AQ$195-LOG('Indicator Data'!BL81))/(AQ$195-AQ$194)*10)),1))</f>
        <v>2.4</v>
      </c>
      <c r="AR78" s="74">
        <f>IF('Indicator Data'!BM81="No data","x",ROUND(IF('Indicator Data'!BM81&gt;AR$195,10,IF('Indicator Data'!BM81&lt;AR$194,0,10-(AR$195-'Indicator Data'!BM81)/(AR$195-AR$194)*10)),1))</f>
        <v>8</v>
      </c>
      <c r="AS78" s="76">
        <f t="shared" si="42"/>
        <v>6.5</v>
      </c>
      <c r="AT78" s="73">
        <f>IF('Indicator Data'!BN81="No data","x",ROUND(IF('Indicator Data'!BN81^2&gt;AT$195,0,IF('Indicator Data'!BN81^2&lt;AT$194,10,(AT$195-'Indicator Data'!BN81^2)/(AT$195-AT$194)*10)),1))</f>
        <v>4.9000000000000004</v>
      </c>
      <c r="AU78" s="73">
        <f>IF('Indicator Data'!BO81="No data","x",ROUND(IF('Indicator Data'!BO81&gt;AU$195,0,IF('Indicator Data'!BO81&lt;AU$194,10,(AU$195-'Indicator Data'!BO81)/(AU$195-AU$194)*10)),1))</f>
        <v>5.8</v>
      </c>
      <c r="AV78" s="73">
        <f>IF('Indicator Data'!BP81="No data","x",ROUND(IF('Indicator Data'!BP81&gt;AV$195,0,IF('Indicator Data'!BP81&lt;AV$194,10,(AV$195-'Indicator Data'!BP81)/(AV$195-AV$194)*10)),1))</f>
        <v>6.8</v>
      </c>
      <c r="AW78" s="74">
        <f t="shared" si="43"/>
        <v>5.8</v>
      </c>
      <c r="AX78" s="74">
        <f>IF('Indicator Data'!BQ81="No data","x",ROUND(IF('Indicator Data'!BQ81&gt;AX$195,10,IF('Indicator Data'!BQ81&lt;AX$194,0,10-(AX$195-'Indicator Data'!BQ81)/(AX$195-AX$194)*10)),1))</f>
        <v>10</v>
      </c>
      <c r="AY78" s="76">
        <f t="shared" si="44"/>
        <v>7.9</v>
      </c>
      <c r="AZ78" s="81">
        <f t="shared" si="45"/>
        <v>7.2</v>
      </c>
    </row>
    <row r="79" spans="1:52" s="4" customFormat="1" x14ac:dyDescent="0.3">
      <c r="A79" s="121" t="str">
        <f>'Indicator Data'!A82</f>
        <v>Indonesia</v>
      </c>
      <c r="B79" s="59" t="str">
        <f>'Indicator Data'!B82</f>
        <v>IDN</v>
      </c>
      <c r="C79" s="73">
        <f>ROUND(IF('Indicator Data'!AL82="No data",IF((0.1022*LN('Indicator Data'!CI82)-0.1711)&gt;C$195,0,IF((0.1022*LN('Indicator Data'!CI82)-0.1711)&lt;C$194,10,(C$195-(0.1022*LN('Indicator Data'!CI82)-0.1711))/(C$195-C$194)*10)),IF('Indicator Data'!AL82&gt;C$195,0,IF('Indicator Data'!AL82&lt;C$194,10,(C$195-'Indicator Data'!AL82)/(C$195-C$194)*10))),1)</f>
        <v>3.9</v>
      </c>
      <c r="D79" s="73">
        <f>IF('Indicator Data'!AM82="No data","x",ROUND((IF(LOG('Indicator Data'!AM82*1000)&gt;D$195,10,IF(LOG('Indicator Data'!AM82*1000)&lt;D$194,0,10-(D$195-LOG('Indicator Data'!AM82*1000))/(D$195-D$194)*10))),1))</f>
        <v>5.4</v>
      </c>
      <c r="E79" s="74">
        <f t="shared" si="29"/>
        <v>4.7</v>
      </c>
      <c r="F79" s="73">
        <f>IF('Indicator Data'!AZ82="No data","x",ROUND(IF('Indicator Data'!AZ82&gt;F$195,10,IF('Indicator Data'!AZ82&lt;F$194,0,10-(F$195-'Indicator Data'!AZ82)/(F$195-F$194)*10)),1))</f>
        <v>6</v>
      </c>
      <c r="G79" s="73">
        <f>IF('Indicator Data'!BA82="No data","x",ROUND(IF('Indicator Data'!BA82&gt;G$195,10,IF('Indicator Data'!BA82&lt;G$194,0,10-(G$195-'Indicator Data'!BA82)/(G$195-G$194)*10)),1))</f>
        <v>3.3</v>
      </c>
      <c r="H79" s="74">
        <f t="shared" si="30"/>
        <v>4.7</v>
      </c>
      <c r="I79" s="75">
        <f>SUM(IF('Indicator Data'!AN82=0,0,'Indicator Data'!AN82),SUM('Indicator Data'!AO82:AP82))</f>
        <v>2115.7949600000002</v>
      </c>
      <c r="J79" s="75">
        <f>I79/'Indicator Data'!CJ82*1000000</f>
        <v>7.8181636105357342</v>
      </c>
      <c r="K79" s="73">
        <f t="shared" si="31"/>
        <v>0.2</v>
      </c>
      <c r="L79" s="73">
        <f>IF('Indicator Data'!AQ82="No data","x",ROUND(IF('Indicator Data'!AQ82&gt;L$195,10,IF('Indicator Data'!AQ82&lt;L$194,0,10-(L$195-'Indicator Data'!AQ82)/(L$195-L$194)*10)),1))</f>
        <v>0.1</v>
      </c>
      <c r="M79" s="73">
        <f>IF('Indicator Data'!AR82="No data","x",IF('Indicator Data'!AR82=0,0,ROUND(IF('Indicator Data'!AR82&gt;M$195,10,IF('Indicator Data'!AR82&lt;M$194,0,10-(M$195-'Indicator Data'!AR82)/(M$195-M$194)*10)),1)))</f>
        <v>0.4</v>
      </c>
      <c r="N79" s="74">
        <f t="shared" si="32"/>
        <v>0.2</v>
      </c>
      <c r="O79" s="76">
        <f t="shared" si="33"/>
        <v>3.6</v>
      </c>
      <c r="P79" s="87">
        <f>IF(AND('Indicator Data'!BE82="No data",'Indicator Data'!BF82="No data"),0,SUM('Indicator Data'!BE82:BG82)/1000)</f>
        <v>30.015999999999998</v>
      </c>
      <c r="Q79" s="73">
        <f t="shared" si="34"/>
        <v>4.9000000000000004</v>
      </c>
      <c r="R79" s="77">
        <f>P79*1000/'Indicator Data'!CJ82</f>
        <v>1.1091339348584163E-4</v>
      </c>
      <c r="S79" s="73">
        <f t="shared" si="35"/>
        <v>1.9</v>
      </c>
      <c r="T79" s="78">
        <f t="shared" si="36"/>
        <v>3.4</v>
      </c>
      <c r="U79" s="73">
        <f>IF('Indicator Data'!AV82="No data","x",ROUND(IF('Indicator Data'!AV82&gt;U$195,10,IF('Indicator Data'!AV82&lt;U$194,0,10-(U$195-'Indicator Data'!AV82)/(U$195-U$194)*10)),1))</f>
        <v>0.8</v>
      </c>
      <c r="V79" s="73">
        <f>IF('Indicator Data'!AW82="No data","x",IF('Indicator Data'!AW82=0,0,ROUND(IF('Indicator Data'!AW82&gt;V$195,10,IF('Indicator Data'!AW82&lt;V$194,0,10-(V$195-'Indicator Data'!AW82)/(V$195-V$194)*10)),1)))</f>
        <v>1.1000000000000001</v>
      </c>
      <c r="W79" s="73">
        <f t="shared" si="37"/>
        <v>0.95000000000000007</v>
      </c>
      <c r="X79" s="73">
        <f>IF('Indicator Data'!AU82="No data","x",ROUND(IF('Indicator Data'!AU82&gt;X$195,10,IF('Indicator Data'!AU82&lt;X$194,0,10-(X$195-'Indicator Data'!AU82)/(X$195-X$194)*10)),1))</f>
        <v>5.8</v>
      </c>
      <c r="Y79" s="199">
        <f>IF('Indicator Data'!AX82="No data","x",ROUND(IF('Indicator Data'!AX82&gt;Y$195,10,IF('Indicator Data'!AX82&lt;Y$194,0,10-(Y$195-'Indicator Data'!AX82)/(Y$195-Y$194)*10)),1))</f>
        <v>0.1</v>
      </c>
      <c r="Z79" s="77">
        <f>IF('Indicator Data'!AY82="No data","x",IF(('Indicator Data'!AY82/'Indicator Data'!CJ82)&gt;1,1,IF('Indicator Data'!AY82&gt;'Indicator Data'!AY82,1,'Indicator Data'!AY82/'Indicator Data'!CJ82)))</f>
        <v>0.37122604162525413</v>
      </c>
      <c r="AA79" s="199">
        <f t="shared" si="38"/>
        <v>4.0999999999999996</v>
      </c>
      <c r="AB79" s="74">
        <f t="shared" si="25"/>
        <v>2.7</v>
      </c>
      <c r="AC79" s="73">
        <f>IF('Indicator Data'!AS82="No data","x",ROUND(IF('Indicator Data'!AS82&gt;AC$195,10,IF('Indicator Data'!AS82&lt;AC$194,0,10-(AC$195-'Indicator Data'!AS82)/(AC$195-AC$194)*10)),1))</f>
        <v>1.9</v>
      </c>
      <c r="AD79" s="73">
        <f>IF('Indicator Data'!AT82="No data","x",ROUND(IF('Indicator Data'!AT82&gt;AD$195,10,IF('Indicator Data'!AT82&lt;AD$194,0,10-(AD$195-'Indicator Data'!AT82)/(AD$195-AD$194)*10)),1))</f>
        <v>4.4000000000000004</v>
      </c>
      <c r="AE79" s="74">
        <f t="shared" si="39"/>
        <v>3.2</v>
      </c>
      <c r="AF79" s="87">
        <f>('Indicator Data'!BD82+'Indicator Data'!BC82*0.5+'Indicator Data'!BB82*0.25)/1000</f>
        <v>1617.7909999999999</v>
      </c>
      <c r="AG79" s="79">
        <f>AF79*1000/'Indicator Data'!CJ82</f>
        <v>5.9779680757213894E-3</v>
      </c>
      <c r="AH79" s="74">
        <f t="shared" si="40"/>
        <v>0.6</v>
      </c>
      <c r="AI79" s="73">
        <f>IF('Indicator Data'!BH82="No data","x",ROUND(IF('Indicator Data'!BH82&lt;$AI$194,10,IF('Indicator Data'!BH82&gt;$AI$195,0,($AI$195-'Indicator Data'!BH82)/($AI$195-$AI$194)*10)),1))</f>
        <v>3.2</v>
      </c>
      <c r="AJ79" s="73">
        <f>IF('Indicator Data'!BI82="No data","x",ROUND(IF('Indicator Data'!BI82&gt;$AJ$195,10,IF('Indicator Data'!BI82&lt;$AJ$194,0,10-($AJ$195-'Indicator Data'!BI82)/($AJ$195-$AJ$194)*10)),1))</f>
        <v>1.1000000000000001</v>
      </c>
      <c r="AK79" s="74">
        <f t="shared" si="26"/>
        <v>2.2000000000000002</v>
      </c>
      <c r="AL79" s="80">
        <f t="shared" si="27"/>
        <v>2.2000000000000002</v>
      </c>
      <c r="AM79" s="81">
        <f t="shared" si="28"/>
        <v>2.8</v>
      </c>
      <c r="AN79" s="73">
        <f>IF('Indicator Data'!BJ82="No data","x",ROUND((IF(LOG('Indicator Data'!BJ82)&gt;AN$195,10,IF(LOG('Indicator Data'!BJ82)&lt;AN$194,0,10-(AN$195-LOG('Indicator Data'!BJ82))/(AN$195-AN$194)*10))),1))</f>
        <v>10</v>
      </c>
      <c r="AO79" s="73">
        <f>IF('Indicator Data'!BK82="No data","x",ROUND((IF(LOG('Indicator Data'!BK82)&gt;AO$195,10,IF(LOG('Indicator Data'!BK82)&lt;AO$194,0,10-(AO$195-LOG('Indicator Data'!BK82))/(AO$195-AO$194)*10))),1))</f>
        <v>7.9</v>
      </c>
      <c r="AP79" s="74">
        <f t="shared" si="41"/>
        <v>9</v>
      </c>
      <c r="AQ79" s="74">
        <f>IF('Indicator Data'!BL82=0,10,ROUND(IF(LOG('Indicator Data'!BL82)&gt;AQ$195,0,IF(LOG('Indicator Data'!BL82)&lt;AQ$194,10,(AQ$195-LOG('Indicator Data'!BL82))/(AQ$195-AQ$194)*10)),1))</f>
        <v>6.1</v>
      </c>
      <c r="AR79" s="74">
        <f>IF('Indicator Data'!BM82="No data","x",ROUND(IF('Indicator Data'!BM82&gt;AR$195,10,IF('Indicator Data'!BM82&lt;AR$194,0,10-(AR$195-'Indicator Data'!BM82)/(AR$195-AR$194)*10)),1))</f>
        <v>8</v>
      </c>
      <c r="AS79" s="76">
        <f t="shared" si="42"/>
        <v>7.7</v>
      </c>
      <c r="AT79" s="73">
        <f>IF('Indicator Data'!BN82="No data","x",ROUND(IF('Indicator Data'!BN82^2&gt;AT$195,0,IF('Indicator Data'!BN82^2&lt;AT$194,10,(AT$195-'Indicator Data'!BN82^2)/(AT$195-AT$194)*10)),1))</f>
        <v>0.9</v>
      </c>
      <c r="AU79" s="73">
        <f>IF('Indicator Data'!BO82="No data","x",ROUND(IF('Indicator Data'!BO82&gt;AU$195,0,IF('Indicator Data'!BO82&lt;AU$194,10,(AU$195-'Indicator Data'!BO82)/(AU$195-AU$194)*10)),1))</f>
        <v>4.0999999999999996</v>
      </c>
      <c r="AV79" s="73">
        <f>IF('Indicator Data'!BP82="No data","x",ROUND(IF('Indicator Data'!BP82&gt;AV$195,0,IF('Indicator Data'!BP82&lt;AV$194,10,(AV$195-'Indicator Data'!BP82)/(AV$195-AV$194)*10)),1))</f>
        <v>4</v>
      </c>
      <c r="AW79" s="74">
        <f t="shared" si="43"/>
        <v>3</v>
      </c>
      <c r="AX79" s="74">
        <f>IF('Indicator Data'!BQ82="No data","x",ROUND(IF('Indicator Data'!BQ82&gt;AX$195,10,IF('Indicator Data'!BQ82&lt;AX$194,0,10-(AX$195-'Indicator Data'!BQ82)/(AX$195-AX$194)*10)),1))</f>
        <v>8.9</v>
      </c>
      <c r="AY79" s="76">
        <f t="shared" si="44"/>
        <v>6</v>
      </c>
      <c r="AZ79" s="81">
        <f t="shared" si="45"/>
        <v>6.9</v>
      </c>
    </row>
    <row r="80" spans="1:52" s="4" customFormat="1" x14ac:dyDescent="0.3">
      <c r="A80" s="121" t="str">
        <f>'Indicator Data'!A83</f>
        <v>Iran</v>
      </c>
      <c r="B80" s="59" t="str">
        <f>'Indicator Data'!B83</f>
        <v>IRN</v>
      </c>
      <c r="C80" s="73">
        <f>ROUND(IF('Indicator Data'!AL83="No data",IF((0.1022*LN('Indicator Data'!CI83)-0.1711)&gt;C$195,0,IF((0.1022*LN('Indicator Data'!CI83)-0.1711)&lt;C$194,10,(C$195-(0.1022*LN('Indicator Data'!CI83)-0.1711))/(C$195-C$194)*10)),IF('Indicator Data'!AL83&gt;C$195,0,IF('Indicator Data'!AL83&lt;C$194,10,(C$195-'Indicator Data'!AL83)/(C$195-C$194)*10))),1)</f>
        <v>2.1</v>
      </c>
      <c r="D80" s="73" t="str">
        <f>IF('Indicator Data'!AM83="No data","x",ROUND((IF(LOG('Indicator Data'!AM83*1000)&gt;D$195,10,IF(LOG('Indicator Data'!AM83*1000)&lt;D$194,0,10-(D$195-LOG('Indicator Data'!AM83*1000))/(D$195-D$194)*10))),1))</f>
        <v>x</v>
      </c>
      <c r="E80" s="74">
        <f t="shared" si="29"/>
        <v>2.1</v>
      </c>
      <c r="F80" s="73">
        <f>IF('Indicator Data'!AZ83="No data","x",ROUND(IF('Indicator Data'!AZ83&gt;F$195,10,IF('Indicator Data'!AZ83&lt;F$194,0,10-(F$195-'Indicator Data'!AZ83)/(F$195-F$194)*10)),1))</f>
        <v>6.6</v>
      </c>
      <c r="G80" s="73">
        <f>IF('Indicator Data'!BA83="No data","x",ROUND(IF('Indicator Data'!BA83&gt;G$195,10,IF('Indicator Data'!BA83&lt;G$194,0,10-(G$195-'Indicator Data'!BA83)/(G$195-G$194)*10)),1))</f>
        <v>3.8</v>
      </c>
      <c r="H80" s="74">
        <f t="shared" si="30"/>
        <v>5.2</v>
      </c>
      <c r="I80" s="75">
        <f>SUM(IF('Indicator Data'!AN83=0,0,'Indicator Data'!AN83),SUM('Indicator Data'!AO83:AP83))</f>
        <v>814.75054</v>
      </c>
      <c r="J80" s="75">
        <f>I80/'Indicator Data'!CJ83*1000000</f>
        <v>9.8264658734574191</v>
      </c>
      <c r="K80" s="73">
        <f t="shared" si="31"/>
        <v>0.2</v>
      </c>
      <c r="L80" s="73">
        <f>IF('Indicator Data'!AQ83="No data","x",ROUND(IF('Indicator Data'!AQ83&gt;L$195,10,IF('Indicator Data'!AQ83&lt;L$194,0,10-(L$195-'Indicator Data'!AQ83)/(L$195-L$194)*10)),1))</f>
        <v>0</v>
      </c>
      <c r="M80" s="73">
        <f>IF('Indicator Data'!AR83="No data","x",IF('Indicator Data'!AR83=0,0,ROUND(IF('Indicator Data'!AR83&gt;M$195,10,IF('Indicator Data'!AR83&lt;M$194,0,10-(M$195-'Indicator Data'!AR83)/(M$195-M$194)*10)),1)))</f>
        <v>0.1</v>
      </c>
      <c r="N80" s="74">
        <f t="shared" si="32"/>
        <v>0.1</v>
      </c>
      <c r="O80" s="76">
        <f t="shared" si="33"/>
        <v>2.4</v>
      </c>
      <c r="P80" s="87">
        <f>IF(AND('Indicator Data'!BE83="No data",'Indicator Data'!BF83="No data"),0,SUM('Indicator Data'!BE83:BG83)/1000)</f>
        <v>979.476</v>
      </c>
      <c r="Q80" s="73">
        <f t="shared" si="34"/>
        <v>10</v>
      </c>
      <c r="R80" s="77">
        <f>P80*1000/'Indicator Data'!CJ83</f>
        <v>1.1813171044809102E-2</v>
      </c>
      <c r="S80" s="73">
        <f t="shared" si="35"/>
        <v>5.9</v>
      </c>
      <c r="T80" s="78">
        <f t="shared" si="36"/>
        <v>8</v>
      </c>
      <c r="U80" s="73">
        <f>IF('Indicator Data'!AV83="No data","x",ROUND(IF('Indicator Data'!AV83&gt;U$195,10,IF('Indicator Data'!AV83&lt;U$194,0,10-(U$195-'Indicator Data'!AV83)/(U$195-U$194)*10)),1))</f>
        <v>0.2</v>
      </c>
      <c r="V80" s="73">
        <f>IF('Indicator Data'!AW83="No data","x",IF('Indicator Data'!AW83=0,0,ROUND(IF('Indicator Data'!AW83&gt;V$195,10,IF('Indicator Data'!AW83&lt;V$194,0,10-(V$195-'Indicator Data'!AW83)/(V$195-V$194)*10)),1)))</f>
        <v>0.3</v>
      </c>
      <c r="W80" s="73">
        <f t="shared" si="37"/>
        <v>0.25</v>
      </c>
      <c r="X80" s="73">
        <f>IF('Indicator Data'!AU83="No data","x",ROUND(IF('Indicator Data'!AU83&gt;X$195,10,IF('Indicator Data'!AU83&lt;X$194,0,10-(X$195-'Indicator Data'!AU83)/(X$195-X$194)*10)),1))</f>
        <v>0.3</v>
      </c>
      <c r="Y80" s="199">
        <f>IF('Indicator Data'!AX83="No data","x",ROUND(IF('Indicator Data'!AX83&gt;Y$195,10,IF('Indicator Data'!AX83&lt;Y$194,0,10-(Y$195-'Indicator Data'!AX83)/(Y$195-Y$194)*10)),1))</f>
        <v>0</v>
      </c>
      <c r="Z80" s="77">
        <f>IF('Indicator Data'!AY83="No data","x",IF(('Indicator Data'!AY83/'Indicator Data'!CJ83)&gt;1,1,IF('Indicator Data'!AY83&gt;'Indicator Data'!AY83,1,'Indicator Data'!AY83/'Indicator Data'!CJ83)))</f>
        <v>3.7388185355137044E-7</v>
      </c>
      <c r="AA80" s="199">
        <f t="shared" si="38"/>
        <v>0</v>
      </c>
      <c r="AB80" s="74">
        <f t="shared" si="25"/>
        <v>0.1</v>
      </c>
      <c r="AC80" s="73">
        <f>IF('Indicator Data'!AS83="No data","x",ROUND(IF('Indicator Data'!AS83&gt;AC$195,10,IF('Indicator Data'!AS83&lt;AC$194,0,10-(AC$195-'Indicator Data'!AS83)/(AC$195-AC$194)*10)),1))</f>
        <v>1.1000000000000001</v>
      </c>
      <c r="AD80" s="73">
        <f>IF('Indicator Data'!AT83="No data","x",ROUND(IF('Indicator Data'!AT83&gt;AD$195,10,IF('Indicator Data'!AT83&lt;AD$194,0,10-(AD$195-'Indicator Data'!AT83)/(AD$195-AD$194)*10)),1))</f>
        <v>0.9</v>
      </c>
      <c r="AE80" s="74">
        <f t="shared" si="39"/>
        <v>1</v>
      </c>
      <c r="AF80" s="87">
        <f>('Indicator Data'!BD83+'Indicator Data'!BC83*0.5+'Indicator Data'!BB83*0.25)/1000</f>
        <v>10092.699500000001</v>
      </c>
      <c r="AG80" s="79">
        <f>AF80*1000/'Indicator Data'!CJ83</f>
        <v>0.12172507085151581</v>
      </c>
      <c r="AH80" s="74">
        <f t="shared" si="40"/>
        <v>10</v>
      </c>
      <c r="AI80" s="73">
        <f>IF('Indicator Data'!BH83="No data","x",ROUND(IF('Indicator Data'!BH83&lt;$AI$194,10,IF('Indicator Data'!BH83&gt;$AI$195,0,($AI$195-'Indicator Data'!BH83)/($AI$195-$AI$194)*10)),1))</f>
        <v>2.5</v>
      </c>
      <c r="AJ80" s="73">
        <f>IF('Indicator Data'!BI83="No data","x",ROUND(IF('Indicator Data'!BI83&gt;$AJ$195,10,IF('Indicator Data'!BI83&lt;$AJ$194,0,10-($AJ$195-'Indicator Data'!BI83)/($AJ$195-$AJ$194)*10)),1))</f>
        <v>0</v>
      </c>
      <c r="AK80" s="74">
        <f t="shared" si="26"/>
        <v>1.3</v>
      </c>
      <c r="AL80" s="80">
        <f t="shared" si="27"/>
        <v>5.2</v>
      </c>
      <c r="AM80" s="81">
        <f t="shared" si="28"/>
        <v>6.8</v>
      </c>
      <c r="AN80" s="73">
        <f>IF('Indicator Data'!BJ83="No data","x",ROUND((IF(LOG('Indicator Data'!BJ83)&gt;AN$195,10,IF(LOG('Indicator Data'!BJ83)&lt;AN$194,0,10-(AN$195-LOG('Indicator Data'!BJ83))/(AN$195-AN$194)*10))),1))</f>
        <v>8.5</v>
      </c>
      <c r="AO80" s="73">
        <f>IF('Indicator Data'!BK83="No data","x",ROUND((IF(LOG('Indicator Data'!BK83)&gt;AO$195,10,IF(LOG('Indicator Data'!BK83)&lt;AO$194,0,10-(AO$195-LOG('Indicator Data'!BK83))/(AO$195-AO$194)*10))),1))</f>
        <v>6.7</v>
      </c>
      <c r="AP80" s="74">
        <f t="shared" si="41"/>
        <v>7.6</v>
      </c>
      <c r="AQ80" s="74">
        <f>IF('Indicator Data'!BL83=0,10,ROUND(IF(LOG('Indicator Data'!BL83)&gt;AQ$195,0,IF(LOG('Indicator Data'!BL83)&lt;AQ$194,10,(AQ$195-LOG('Indicator Data'!BL83))/(AQ$195-AQ$194)*10)),1))</f>
        <v>6.4</v>
      </c>
      <c r="AR80" s="74">
        <f>IF('Indicator Data'!BM83="No data","x",ROUND(IF('Indicator Data'!BM83&gt;AR$195,10,IF('Indicator Data'!BM83&lt;AR$194,0,10-(AR$195-'Indicator Data'!BM83)/(AR$195-AR$194)*10)),1))</f>
        <v>4</v>
      </c>
      <c r="AS80" s="76">
        <f t="shared" si="42"/>
        <v>6</v>
      </c>
      <c r="AT80" s="73">
        <f>IF('Indicator Data'!BN83="No data","x",ROUND(IF('Indicator Data'!BN83^2&gt;AT$195,0,IF('Indicator Data'!BN83^2&lt;AT$194,10,(AT$195-'Indicator Data'!BN83^2)/(AT$195-AT$194)*10)),1))</f>
        <v>2.9</v>
      </c>
      <c r="AU80" s="73">
        <f>IF('Indicator Data'!BO83="No data","x",ROUND(IF('Indicator Data'!BO83&gt;AU$195,0,IF('Indicator Data'!BO83&lt;AU$194,10,(AU$195-'Indicator Data'!BO83)/(AU$195-AU$194)*10)),1))</f>
        <v>4.7</v>
      </c>
      <c r="AV80" s="73">
        <f>IF('Indicator Data'!BP83="No data","x",ROUND(IF('Indicator Data'!BP83&gt;AV$195,0,IF('Indicator Data'!BP83&lt;AV$194,10,(AV$195-'Indicator Data'!BP83)/(AV$195-AV$194)*10)),1))</f>
        <v>5.0999999999999996</v>
      </c>
      <c r="AW80" s="74">
        <f t="shared" si="43"/>
        <v>4.2</v>
      </c>
      <c r="AX80" s="74">
        <f>IF('Indicator Data'!BQ83="No data","x",ROUND(IF('Indicator Data'!BQ83&gt;AX$195,10,IF('Indicator Data'!BQ83&lt;AX$194,0,10-(AX$195-'Indicator Data'!BQ83)/(AX$195-AX$194)*10)),1))</f>
        <v>5.3</v>
      </c>
      <c r="AY80" s="76">
        <f t="shared" si="44"/>
        <v>4.8</v>
      </c>
      <c r="AZ80" s="81">
        <f t="shared" si="45"/>
        <v>5.4</v>
      </c>
    </row>
    <row r="81" spans="1:52" s="4" customFormat="1" x14ac:dyDescent="0.3">
      <c r="A81" s="121" t="str">
        <f>'Indicator Data'!A84</f>
        <v>Iraq</v>
      </c>
      <c r="B81" s="59" t="str">
        <f>'Indicator Data'!B84</f>
        <v>IRQ</v>
      </c>
      <c r="C81" s="73">
        <f>ROUND(IF('Indicator Data'!AL84="No data",IF((0.1022*LN('Indicator Data'!CI84)-0.1711)&gt;C$195,0,IF((0.1022*LN('Indicator Data'!CI84)-0.1711)&lt;C$194,10,(C$195-(0.1022*LN('Indicator Data'!CI84)-0.1711))/(C$195-C$194)*10)),IF('Indicator Data'!AL84&gt;C$195,0,IF('Indicator Data'!AL84&lt;C$194,10,(C$195-'Indicator Data'!AL84)/(C$195-C$194)*10))),1)</f>
        <v>4.2</v>
      </c>
      <c r="D81" s="73">
        <f>IF('Indicator Data'!AM84="No data","x",ROUND((IF(LOG('Indicator Data'!AM84*1000)&gt;D$195,10,IF(LOG('Indicator Data'!AM84*1000)&lt;D$194,0,10-(D$195-LOG('Indicator Data'!AM84*1000))/(D$195-D$194)*10))),1))</f>
        <v>5.6</v>
      </c>
      <c r="E81" s="74">
        <f t="shared" si="29"/>
        <v>4.9000000000000004</v>
      </c>
      <c r="F81" s="73">
        <f>IF('Indicator Data'!AZ84="No data","x",ROUND(IF('Indicator Data'!AZ84&gt;F$195,10,IF('Indicator Data'!AZ84&lt;F$194,0,10-(F$195-'Indicator Data'!AZ84)/(F$195-F$194)*10)),1))</f>
        <v>7.2</v>
      </c>
      <c r="G81" s="73">
        <f>IF('Indicator Data'!BA84="No data","x",ROUND(IF('Indicator Data'!BA84&gt;G$195,10,IF('Indicator Data'!BA84&lt;G$194,0,10-(G$195-'Indicator Data'!BA84)/(G$195-G$194)*10)),1))</f>
        <v>1.1000000000000001</v>
      </c>
      <c r="H81" s="74">
        <f t="shared" si="30"/>
        <v>4.2</v>
      </c>
      <c r="I81" s="75">
        <f>SUM(IF('Indicator Data'!AN84=0,0,'Indicator Data'!AN84),SUM('Indicator Data'!AO84:AP84))</f>
        <v>26481.222119999999</v>
      </c>
      <c r="J81" s="75">
        <f>I81/'Indicator Data'!CJ84*1000000</f>
        <v>673.6546492274482</v>
      </c>
      <c r="K81" s="73">
        <f t="shared" si="31"/>
        <v>10</v>
      </c>
      <c r="L81" s="73">
        <f>IF('Indicator Data'!AQ84="No data","x",ROUND(IF('Indicator Data'!AQ84&gt;L$195,10,IF('Indicator Data'!AQ84&lt;L$194,0,10-(L$195-'Indicator Data'!AQ84)/(L$195-L$194)*10)),1))</f>
        <v>0.7</v>
      </c>
      <c r="M81" s="73">
        <f>IF('Indicator Data'!AR84="No data","x",IF('Indicator Data'!AR84=0,0,ROUND(IF('Indicator Data'!AR84&gt;M$195,10,IF('Indicator Data'!AR84&lt;M$194,0,10-(M$195-'Indicator Data'!AR84)/(M$195-M$194)*10)),1)))</f>
        <v>0.1</v>
      </c>
      <c r="N81" s="74">
        <f t="shared" si="32"/>
        <v>3.6</v>
      </c>
      <c r="O81" s="76">
        <f t="shared" si="33"/>
        <v>4.4000000000000004</v>
      </c>
      <c r="P81" s="87">
        <f>IF(AND('Indicator Data'!BE84="No data",'Indicator Data'!BF84="No data"),0,SUM('Indicator Data'!BE84:BG84)/1000)</f>
        <v>1707.3679999999999</v>
      </c>
      <c r="Q81" s="73">
        <f t="shared" si="34"/>
        <v>10</v>
      </c>
      <c r="R81" s="77">
        <f>P81*1000/'Indicator Data'!CJ84</f>
        <v>4.3433659743124034E-2</v>
      </c>
      <c r="S81" s="73">
        <f t="shared" si="35"/>
        <v>8.1</v>
      </c>
      <c r="T81" s="78">
        <f t="shared" si="36"/>
        <v>9.1</v>
      </c>
      <c r="U81" s="73" t="str">
        <f>IF('Indicator Data'!AV84="No data","x",ROUND(IF('Indicator Data'!AV84&gt;U$195,10,IF('Indicator Data'!AV84&lt;U$194,0,10-(U$195-'Indicator Data'!AV84)/(U$195-U$194)*10)),1))</f>
        <v>x</v>
      </c>
      <c r="V81" s="73" t="str">
        <f>IF('Indicator Data'!AW84="No data","x",IF('Indicator Data'!AW84=0,0,ROUND(IF('Indicator Data'!AW84&gt;V$195,10,IF('Indicator Data'!AW84&lt;V$194,0,10-(V$195-'Indicator Data'!AW84)/(V$195-V$194)*10)),1)))</f>
        <v>x</v>
      </c>
      <c r="W81" s="73" t="str">
        <f t="shared" si="37"/>
        <v>x</v>
      </c>
      <c r="X81" s="73">
        <f>IF('Indicator Data'!AU84="No data","x",ROUND(IF('Indicator Data'!AU84&gt;X$195,10,IF('Indicator Data'!AU84&lt;X$194,0,10-(X$195-'Indicator Data'!AU84)/(X$195-X$194)*10)),1))</f>
        <v>0.8</v>
      </c>
      <c r="Y81" s="199">
        <f>IF('Indicator Data'!AX84="No data","x",ROUND(IF('Indicator Data'!AX84&gt;Y$195,10,IF('Indicator Data'!AX84&lt;Y$194,0,10-(Y$195-'Indicator Data'!AX84)/(Y$195-Y$194)*10)),1))</f>
        <v>0</v>
      </c>
      <c r="Z81" s="77">
        <f>IF('Indicator Data'!AY84="No data","x",IF(('Indicator Data'!AY84/'Indicator Data'!CJ84)&gt;1,1,IF('Indicator Data'!AY84&gt;'Indicator Data'!AY84,1,'Indicator Data'!AY84/'Indicator Data'!CJ84)))</f>
        <v>5.521489825346048E-2</v>
      </c>
      <c r="AA81" s="199">
        <f t="shared" si="38"/>
        <v>0.6</v>
      </c>
      <c r="AB81" s="74">
        <f t="shared" si="25"/>
        <v>0.5</v>
      </c>
      <c r="AC81" s="73">
        <f>IF('Indicator Data'!AS84="No data","x",ROUND(IF('Indicator Data'!AS84&gt;AC$195,10,IF('Indicator Data'!AS84&lt;AC$194,0,10-(AC$195-'Indicator Data'!AS84)/(AC$195-AC$194)*10)),1))</f>
        <v>2.1</v>
      </c>
      <c r="AD81" s="73">
        <f>IF('Indicator Data'!AT84="No data","x",ROUND(IF('Indicator Data'!AT84&gt;AD$195,10,IF('Indicator Data'!AT84&lt;AD$194,0,10-(AD$195-'Indicator Data'!AT84)/(AD$195-AD$194)*10)),1))</f>
        <v>1.9</v>
      </c>
      <c r="AE81" s="74">
        <f t="shared" si="39"/>
        <v>2</v>
      </c>
      <c r="AF81" s="87">
        <f>('Indicator Data'!BD84+'Indicator Data'!BC84*0.5+'Indicator Data'!BB84*0.25)/1000</f>
        <v>19.857250000000001</v>
      </c>
      <c r="AG81" s="79">
        <f>AF81*1000/'Indicator Data'!CJ84</f>
        <v>5.0514771269822894E-4</v>
      </c>
      <c r="AH81" s="74">
        <f t="shared" si="40"/>
        <v>0.1</v>
      </c>
      <c r="AI81" s="73">
        <f>IF('Indicator Data'!BH84="No data","x",ROUND(IF('Indicator Data'!BH84&lt;$AI$194,10,IF('Indicator Data'!BH84&gt;$AI$195,0,($AI$195-'Indicator Data'!BH84)/($AI$195-$AI$194)*10)),1))</f>
        <v>5.5</v>
      </c>
      <c r="AJ81" s="73">
        <f>IF('Indicator Data'!BI84="No data","x",ROUND(IF('Indicator Data'!BI84&gt;$AJ$195,10,IF('Indicator Data'!BI84&lt;$AJ$194,0,10-($AJ$195-'Indicator Data'!BI84)/($AJ$195-$AJ$194)*10)),1))</f>
        <v>8</v>
      </c>
      <c r="AK81" s="74">
        <f t="shared" si="26"/>
        <v>6.8</v>
      </c>
      <c r="AL81" s="80">
        <f t="shared" si="27"/>
        <v>2.9</v>
      </c>
      <c r="AM81" s="81">
        <f t="shared" si="28"/>
        <v>7</v>
      </c>
      <c r="AN81" s="73">
        <f>IF('Indicator Data'!BJ84="No data","x",ROUND((IF(LOG('Indicator Data'!BJ84)&gt;AN$195,10,IF(LOG('Indicator Data'!BJ84)&lt;AN$194,0,10-(AN$195-LOG('Indicator Data'!BJ84))/(AN$195-AN$194)*10))),1))</f>
        <v>5.8</v>
      </c>
      <c r="AO81" s="73" t="str">
        <f>IF('Indicator Data'!BK84="No data","x",ROUND((IF(LOG('Indicator Data'!BK84)&gt;AO$195,10,IF(LOG('Indicator Data'!BK84)&lt;AO$194,0,10-(AO$195-LOG('Indicator Data'!BK84))/(AO$195-AO$194)*10))),1))</f>
        <v>x</v>
      </c>
      <c r="AP81" s="74">
        <f t="shared" si="41"/>
        <v>5.8</v>
      </c>
      <c r="AQ81" s="74">
        <f>IF('Indicator Data'!BL84=0,10,ROUND(IF(LOG('Indicator Data'!BL84)&gt;AQ$195,0,IF(LOG('Indicator Data'!BL84)&lt;AQ$194,10,(AQ$195-LOG('Indicator Data'!BL84))/(AQ$195-AQ$194)*10)),1))</f>
        <v>5.4</v>
      </c>
      <c r="AR81" s="74">
        <f>IF('Indicator Data'!BM84="No data","x",ROUND(IF('Indicator Data'!BM84&gt;AR$195,10,IF('Indicator Data'!BM84&lt;AR$194,0,10-(AR$195-'Indicator Data'!BM84)/(AR$195-AR$194)*10)),1))</f>
        <v>8</v>
      </c>
      <c r="AS81" s="76">
        <f t="shared" si="42"/>
        <v>6.4</v>
      </c>
      <c r="AT81" s="73">
        <f>IF('Indicator Data'!BN84="No data","x",ROUND(IF('Indicator Data'!BN84^2&gt;AT$195,0,IF('Indicator Data'!BN84^2&lt;AT$194,10,(AT$195-'Indicator Data'!BN84^2)/(AT$195-AT$194)*10)),1))</f>
        <v>8.1999999999999993</v>
      </c>
      <c r="AU81" s="73">
        <f>IF('Indicator Data'!BO84="No data","x",ROUND(IF('Indicator Data'!BO84&gt;AU$195,0,IF('Indicator Data'!BO84&lt;AU$194,10,(AU$195-'Indicator Data'!BO84)/(AU$195-AU$194)*10)),1))</f>
        <v>5.4</v>
      </c>
      <c r="AV81" s="73">
        <f>IF('Indicator Data'!BP84="No data","x",ROUND(IF('Indicator Data'!BP84&gt;AV$195,0,IF('Indicator Data'!BP84&lt;AV$194,10,(AV$195-'Indicator Data'!BP84)/(AV$195-AV$194)*10)),1))</f>
        <v>1.5</v>
      </c>
      <c r="AW81" s="74">
        <f t="shared" si="43"/>
        <v>5</v>
      </c>
      <c r="AX81" s="74">
        <f>IF('Indicator Data'!BQ84="No data","x",ROUND(IF('Indicator Data'!BQ84&gt;AX$195,10,IF('Indicator Data'!BQ84&lt;AX$194,0,10-(AX$195-'Indicator Data'!BQ84)/(AX$195-AX$194)*10)),1))</f>
        <v>7.1</v>
      </c>
      <c r="AY81" s="76">
        <f t="shared" si="44"/>
        <v>6.1</v>
      </c>
      <c r="AZ81" s="81">
        <f t="shared" si="45"/>
        <v>6.3</v>
      </c>
    </row>
    <row r="82" spans="1:52" s="4" customFormat="1" x14ac:dyDescent="0.3">
      <c r="A82" s="121" t="str">
        <f>'Indicator Data'!A85</f>
        <v>Ireland</v>
      </c>
      <c r="B82" s="59" t="str">
        <f>'Indicator Data'!B85</f>
        <v>IRL</v>
      </c>
      <c r="C82" s="73">
        <f>ROUND(IF('Indicator Data'!AL85="No data",IF((0.1022*LN('Indicator Data'!CI85)-0.1711)&gt;C$195,0,IF((0.1022*LN('Indicator Data'!CI85)-0.1711)&lt;C$194,10,(C$195-(0.1022*LN('Indicator Data'!CI85)-0.1711))/(C$195-C$194)*10)),IF('Indicator Data'!AL85&gt;C$195,0,IF('Indicator Data'!AL85&lt;C$194,10,(C$195-'Indicator Data'!AL85)/(C$195-C$194)*10))),1)</f>
        <v>0</v>
      </c>
      <c r="D82" s="73" t="str">
        <f>IF('Indicator Data'!AM85="No data","x",ROUND((IF(LOG('Indicator Data'!AM85*1000)&gt;D$195,10,IF(LOG('Indicator Data'!AM85*1000)&lt;D$194,0,10-(D$195-LOG('Indicator Data'!AM85*1000))/(D$195-D$194)*10))),1))</f>
        <v>x</v>
      </c>
      <c r="E82" s="74">
        <f t="shared" si="29"/>
        <v>0</v>
      </c>
      <c r="F82" s="73">
        <f>IF('Indicator Data'!AZ85="No data","x",ROUND(IF('Indicator Data'!AZ85&gt;F$195,10,IF('Indicator Data'!AZ85&lt;F$194,0,10-(F$195-'Indicator Data'!AZ85)/(F$195-F$194)*10)),1))</f>
        <v>1.2</v>
      </c>
      <c r="G82" s="73">
        <f>IF('Indicator Data'!BA85="No data","x",ROUND(IF('Indicator Data'!BA85&gt;G$195,10,IF('Indicator Data'!BA85&lt;G$194,0,10-(G$195-'Indicator Data'!BA85)/(G$195-G$194)*10)),1))</f>
        <v>1.7</v>
      </c>
      <c r="H82" s="74">
        <f t="shared" si="30"/>
        <v>1.5</v>
      </c>
      <c r="I82" s="75">
        <f>SUM(IF('Indicator Data'!AN85=0,0,'Indicator Data'!AN85),SUM('Indicator Data'!AO85:AP85))</f>
        <v>-0.60645000000000004</v>
      </c>
      <c r="J82" s="75">
        <f>I82/'Indicator Data'!CJ85*1000000</f>
        <v>-0.12420896024944608</v>
      </c>
      <c r="K82" s="73">
        <f t="shared" si="31"/>
        <v>0</v>
      </c>
      <c r="L82" s="73" t="str">
        <f>IF('Indicator Data'!AQ85="No data","x",ROUND(IF('Indicator Data'!AQ85&gt;L$195,10,IF('Indicator Data'!AQ85&lt;L$194,0,10-(L$195-'Indicator Data'!AQ85)/(L$195-L$194)*10)),1))</f>
        <v>x</v>
      </c>
      <c r="M82" s="73">
        <f>IF('Indicator Data'!AR85="No data","x",IF('Indicator Data'!AR85=0,0,ROUND(IF('Indicator Data'!AR85&gt;M$195,10,IF('Indicator Data'!AR85&lt;M$194,0,10-(M$195-'Indicator Data'!AR85)/(M$195-M$194)*10)),1)))</f>
        <v>0.1</v>
      </c>
      <c r="N82" s="74">
        <f t="shared" si="32"/>
        <v>0.1</v>
      </c>
      <c r="O82" s="76">
        <f t="shared" si="33"/>
        <v>0.4</v>
      </c>
      <c r="P82" s="87">
        <f>IF(AND('Indicator Data'!BE85="No data",'Indicator Data'!BF85="No data"),0,SUM('Indicator Data'!BE85:BG85)/1000)</f>
        <v>13.237</v>
      </c>
      <c r="Q82" s="73">
        <f t="shared" si="34"/>
        <v>3.7</v>
      </c>
      <c r="R82" s="77">
        <f>P82*1000/'Indicator Data'!CJ85</f>
        <v>2.7111122216537517E-3</v>
      </c>
      <c r="S82" s="73">
        <f t="shared" si="35"/>
        <v>4.0999999999999996</v>
      </c>
      <c r="T82" s="78">
        <f t="shared" si="36"/>
        <v>3.9</v>
      </c>
      <c r="U82" s="73">
        <f>IF('Indicator Data'!AV85="No data","x",ROUND(IF('Indicator Data'!AV85&gt;U$195,10,IF('Indicator Data'!AV85&lt;U$194,0,10-(U$195-'Indicator Data'!AV85)/(U$195-U$194)*10)),1))</f>
        <v>0.4</v>
      </c>
      <c r="V82" s="73" t="str">
        <f>IF('Indicator Data'!AW85="No data","x",IF('Indicator Data'!AW85=0,0,ROUND(IF('Indicator Data'!AW85&gt;V$195,10,IF('Indicator Data'!AW85&lt;V$194,0,10-(V$195-'Indicator Data'!AW85)/(V$195-V$194)*10)),1)))</f>
        <v>x</v>
      </c>
      <c r="W82" s="73">
        <f t="shared" si="37"/>
        <v>0.4</v>
      </c>
      <c r="X82" s="73">
        <f>IF('Indicator Data'!AU85="No data","x",ROUND(IF('Indicator Data'!AU85&gt;X$195,10,IF('Indicator Data'!AU85&lt;X$194,0,10-(X$195-'Indicator Data'!AU85)/(X$195-X$194)*10)),1))</f>
        <v>0.1</v>
      </c>
      <c r="Y82" s="199" t="str">
        <f>IF('Indicator Data'!AX85="No data","x",ROUND(IF('Indicator Data'!AX85&gt;Y$195,10,IF('Indicator Data'!AX85&lt;Y$194,0,10-(Y$195-'Indicator Data'!AX85)/(Y$195-Y$194)*10)),1))</f>
        <v>x</v>
      </c>
      <c r="Z82" s="77">
        <f>IF('Indicator Data'!AY85="No data","x",IF(('Indicator Data'!AY85/'Indicator Data'!CJ85)&gt;1,1,IF('Indicator Data'!AY85&gt;'Indicator Data'!AY85,1,'Indicator Data'!AY85/'Indicator Data'!CJ85)))</f>
        <v>2.048131919357673E-6</v>
      </c>
      <c r="AA82" s="199">
        <f t="shared" si="38"/>
        <v>0</v>
      </c>
      <c r="AB82" s="74">
        <f t="shared" si="25"/>
        <v>0.2</v>
      </c>
      <c r="AC82" s="73">
        <f>IF('Indicator Data'!AS85="No data","x",ROUND(IF('Indicator Data'!AS85&gt;AC$195,10,IF('Indicator Data'!AS85&lt;AC$194,0,10-(AC$195-'Indicator Data'!AS85)/(AC$195-AC$194)*10)),1))</f>
        <v>0.3</v>
      </c>
      <c r="AD82" s="73" t="str">
        <f>IF('Indicator Data'!AT85="No data","x",ROUND(IF('Indicator Data'!AT85&gt;AD$195,10,IF('Indicator Data'!AT85&lt;AD$194,0,10-(AD$195-'Indicator Data'!AT85)/(AD$195-AD$194)*10)),1))</f>
        <v>x</v>
      </c>
      <c r="AE82" s="74">
        <f t="shared" si="39"/>
        <v>0.3</v>
      </c>
      <c r="AF82" s="87">
        <f>('Indicator Data'!BD85+'Indicator Data'!BC85*0.5+'Indicator Data'!BB85*0.25)/1000</f>
        <v>7.4999999999999997E-2</v>
      </c>
      <c r="AG82" s="79">
        <f>AF82*1000/'Indicator Data'!CJ85</f>
        <v>1.5360989395182548E-5</v>
      </c>
      <c r="AH82" s="74">
        <f t="shared" si="40"/>
        <v>0</v>
      </c>
      <c r="AI82" s="73">
        <f>IF('Indicator Data'!BH85="No data","x",ROUND(IF('Indicator Data'!BH85&lt;$AI$194,10,IF('Indicator Data'!BH85&gt;$AI$195,0,($AI$195-'Indicator Data'!BH85)/($AI$195-$AI$194)*10)),1))</f>
        <v>0.4</v>
      </c>
      <c r="AJ82" s="73">
        <f>IF('Indicator Data'!BI85="No data","x",ROUND(IF('Indicator Data'!BI85&gt;$AJ$195,10,IF('Indicator Data'!BI85&lt;$AJ$194,0,10-($AJ$195-'Indicator Data'!BI85)/($AJ$195-$AJ$194)*10)),1))</f>
        <v>0</v>
      </c>
      <c r="AK82" s="74">
        <f t="shared" si="26"/>
        <v>0.2</v>
      </c>
      <c r="AL82" s="80">
        <f t="shared" si="27"/>
        <v>0.2</v>
      </c>
      <c r="AM82" s="81">
        <f t="shared" si="28"/>
        <v>2.2000000000000002</v>
      </c>
      <c r="AN82" s="73">
        <f>IF('Indicator Data'!BJ85="No data","x",ROUND((IF(LOG('Indicator Data'!BJ85)&gt;AN$195,10,IF(LOG('Indicator Data'!BJ85)&lt;AN$194,0,10-(AN$195-LOG('Indicator Data'!BJ85))/(AN$195-AN$194)*10))),1))</f>
        <v>10</v>
      </c>
      <c r="AO82" s="73">
        <f>IF('Indicator Data'!BK85="No data","x",ROUND((IF(LOG('Indicator Data'!BK85)&gt;AO$195,10,IF(LOG('Indicator Data'!BK85)&lt;AO$194,0,10-(AO$195-LOG('Indicator Data'!BK85))/(AO$195-AO$194)*10))),1))</f>
        <v>7.5</v>
      </c>
      <c r="AP82" s="74">
        <f t="shared" si="41"/>
        <v>8.8000000000000007</v>
      </c>
      <c r="AQ82" s="74">
        <f>IF('Indicator Data'!BL85=0,10,ROUND(IF(LOG('Indicator Data'!BL85)&gt;AQ$195,0,IF(LOG('Indicator Data'!BL85)&lt;AQ$194,10,(AQ$195-LOG('Indicator Data'!BL85))/(AQ$195-AQ$194)*10)),1))</f>
        <v>6.7</v>
      </c>
      <c r="AR82" s="74">
        <f>IF('Indicator Data'!BM85="No data","x",ROUND(IF('Indicator Data'!BM85&gt;AR$195,10,IF('Indicator Data'!BM85&lt;AR$194,0,10-(AR$195-'Indicator Data'!BM85)/(AR$195-AR$194)*10)),1))</f>
        <v>0</v>
      </c>
      <c r="AS82" s="76">
        <f t="shared" si="42"/>
        <v>5.2</v>
      </c>
      <c r="AT82" s="73" t="str">
        <f>IF('Indicator Data'!BN85="No data","x",ROUND(IF('Indicator Data'!BN85^2&gt;AT$195,0,IF('Indicator Data'!BN85^2&lt;AT$194,10,(AT$195-'Indicator Data'!BN85^2)/(AT$195-AT$194)*10)),1))</f>
        <v>x</v>
      </c>
      <c r="AU82" s="73">
        <f>IF('Indicator Data'!BO85="No data","x",ROUND(IF('Indicator Data'!BO85&gt;AU$195,0,IF('Indicator Data'!BO85&lt;AU$194,10,(AU$195-'Indicator Data'!BO85)/(AU$195-AU$194)*10)),1))</f>
        <v>5</v>
      </c>
      <c r="AV82" s="73">
        <f>IF('Indicator Data'!BP85="No data","x",ROUND(IF('Indicator Data'!BP85&gt;AV$195,0,IF('Indicator Data'!BP85&lt;AV$194,10,(AV$195-'Indicator Data'!BP85)/(AV$195-AV$194)*10)),1))</f>
        <v>1.8</v>
      </c>
      <c r="AW82" s="74">
        <f t="shared" si="43"/>
        <v>3.4</v>
      </c>
      <c r="AX82" s="74">
        <f>IF('Indicator Data'!BQ85="No data","x",ROUND(IF('Indicator Data'!BQ85&gt;AX$195,10,IF('Indicator Data'!BQ85&lt;AX$194,0,10-(AX$195-'Indicator Data'!BQ85)/(AX$195-AX$194)*10)),1))</f>
        <v>5.5</v>
      </c>
      <c r="AY82" s="76">
        <f t="shared" si="44"/>
        <v>4.5</v>
      </c>
      <c r="AZ82" s="81">
        <f t="shared" si="45"/>
        <v>4.9000000000000004</v>
      </c>
    </row>
    <row r="83" spans="1:52" s="4" customFormat="1" x14ac:dyDescent="0.3">
      <c r="A83" s="121" t="str">
        <f>'Indicator Data'!A86</f>
        <v>Israel</v>
      </c>
      <c r="B83" s="59" t="str">
        <f>'Indicator Data'!B86</f>
        <v>ISR</v>
      </c>
      <c r="C83" s="73">
        <f>ROUND(IF('Indicator Data'!AL86="No data",IF((0.1022*LN('Indicator Data'!CI86)-0.1711)&gt;C$195,0,IF((0.1022*LN('Indicator Data'!CI86)-0.1711)&lt;C$194,10,(C$195-(0.1022*LN('Indicator Data'!CI86)-0.1711))/(C$195-C$194)*10)),IF('Indicator Data'!AL86&gt;C$195,0,IF('Indicator Data'!AL86&lt;C$194,10,(C$195-'Indicator Data'!AL86)/(C$195-C$194)*10))),1)</f>
        <v>0</v>
      </c>
      <c r="D83" s="73" t="str">
        <f>IF('Indicator Data'!AM86="No data","x",ROUND((IF(LOG('Indicator Data'!AM86*1000)&gt;D$195,10,IF(LOG('Indicator Data'!AM86*1000)&lt;D$194,0,10-(D$195-LOG('Indicator Data'!AM86*1000))/(D$195-D$194)*10))),1))</f>
        <v>x</v>
      </c>
      <c r="E83" s="74">
        <f t="shared" si="29"/>
        <v>0</v>
      </c>
      <c r="F83" s="73">
        <f>IF('Indicator Data'!AZ86="No data","x",ROUND(IF('Indicator Data'!AZ86&gt;F$195,10,IF('Indicator Data'!AZ86&lt;F$194,0,10-(F$195-'Indicator Data'!AZ86)/(F$195-F$194)*10)),1))</f>
        <v>1.3</v>
      </c>
      <c r="G83" s="73">
        <f>IF('Indicator Data'!BA86="No data","x",ROUND(IF('Indicator Data'!BA86&gt;G$195,10,IF('Indicator Data'!BA86&lt;G$194,0,10-(G$195-'Indicator Data'!BA86)/(G$195-G$194)*10)),1))</f>
        <v>3.5</v>
      </c>
      <c r="H83" s="74">
        <f t="shared" si="30"/>
        <v>2.4</v>
      </c>
      <c r="I83" s="75">
        <f>SUM(IF('Indicator Data'!AN86=0,0,'Indicator Data'!AN86),SUM('Indicator Data'!AO86:AP86))</f>
        <v>0</v>
      </c>
      <c r="J83" s="75">
        <f>I83/'Indicator Data'!CJ86*1000000</f>
        <v>0</v>
      </c>
      <c r="K83" s="73">
        <f t="shared" si="31"/>
        <v>0</v>
      </c>
      <c r="L83" s="73" t="str">
        <f>IF('Indicator Data'!AQ86="No data","x",ROUND(IF('Indicator Data'!AQ86&gt;L$195,10,IF('Indicator Data'!AQ86&lt;L$194,0,10-(L$195-'Indicator Data'!AQ86)/(L$195-L$194)*10)),1))</f>
        <v>x</v>
      </c>
      <c r="M83" s="73">
        <f>IF('Indicator Data'!AR86="No data","x",IF('Indicator Data'!AR86=0,0,ROUND(IF('Indicator Data'!AR86&gt;M$195,10,IF('Indicator Data'!AR86&lt;M$194,0,10-(M$195-'Indicator Data'!AR86)/(M$195-M$194)*10)),1)))</f>
        <v>0.1</v>
      </c>
      <c r="N83" s="74">
        <f t="shared" si="32"/>
        <v>0.1</v>
      </c>
      <c r="O83" s="76">
        <f t="shared" si="33"/>
        <v>0.6</v>
      </c>
      <c r="P83" s="87">
        <f>IF(AND('Indicator Data'!BE86="No data",'Indicator Data'!BF86="No data"),0,SUM('Indicator Data'!BE86:BG86)/1000)</f>
        <v>54.139000000000003</v>
      </c>
      <c r="Q83" s="73">
        <f t="shared" si="34"/>
        <v>5.8</v>
      </c>
      <c r="R83" s="77">
        <f>P83*1000/'Indicator Data'!CJ86</f>
        <v>6.3548103833462859E-3</v>
      </c>
      <c r="S83" s="73">
        <f t="shared" si="35"/>
        <v>5</v>
      </c>
      <c r="T83" s="78">
        <f t="shared" si="36"/>
        <v>5.4</v>
      </c>
      <c r="U83" s="73" t="str">
        <f>IF('Indicator Data'!AV86="No data","x",ROUND(IF('Indicator Data'!AV86&gt;U$195,10,IF('Indicator Data'!AV86&lt;U$194,0,10-(U$195-'Indicator Data'!AV86)/(U$195-U$194)*10)),1))</f>
        <v>x</v>
      </c>
      <c r="V83" s="73" t="str">
        <f>IF('Indicator Data'!AW86="No data","x",IF('Indicator Data'!AW86=0,0,ROUND(IF('Indicator Data'!AW86&gt;V$195,10,IF('Indicator Data'!AW86&lt;V$194,0,10-(V$195-'Indicator Data'!AW86)/(V$195-V$194)*10)),1)))</f>
        <v>x</v>
      </c>
      <c r="W83" s="73" t="str">
        <f t="shared" si="37"/>
        <v>x</v>
      </c>
      <c r="X83" s="73">
        <f>IF('Indicator Data'!AU86="No data","x",ROUND(IF('Indicator Data'!AU86&gt;X$195,10,IF('Indicator Data'!AU86&lt;X$194,0,10-(X$195-'Indicator Data'!AU86)/(X$195-X$194)*10)),1))</f>
        <v>0.1</v>
      </c>
      <c r="Y83" s="199" t="str">
        <f>IF('Indicator Data'!AX86="No data","x",ROUND(IF('Indicator Data'!AX86&gt;Y$195,10,IF('Indicator Data'!AX86&lt;Y$194,0,10-(Y$195-'Indicator Data'!AX86)/(Y$195-Y$194)*10)),1))</f>
        <v>x</v>
      </c>
      <c r="Z83" s="77">
        <f>IF('Indicator Data'!AY86="No data","x",IF(('Indicator Data'!AY86/'Indicator Data'!CJ86)&gt;1,1,IF('Indicator Data'!AY86&gt;'Indicator Data'!AY86,1,'Indicator Data'!AY86/'Indicator Data'!CJ86)))</f>
        <v>0</v>
      </c>
      <c r="AA83" s="199">
        <f t="shared" si="38"/>
        <v>0</v>
      </c>
      <c r="AB83" s="74">
        <f t="shared" si="25"/>
        <v>0.1</v>
      </c>
      <c r="AC83" s="73">
        <f>IF('Indicator Data'!AS86="No data","x",ROUND(IF('Indicator Data'!AS86&gt;AC$195,10,IF('Indicator Data'!AS86&lt;AC$194,0,10-(AC$195-'Indicator Data'!AS86)/(AC$195-AC$194)*10)),1))</f>
        <v>0.3</v>
      </c>
      <c r="AD83" s="73" t="str">
        <f>IF('Indicator Data'!AT86="No data","x",ROUND(IF('Indicator Data'!AT86&gt;AD$195,10,IF('Indicator Data'!AT86&lt;AD$194,0,10-(AD$195-'Indicator Data'!AT86)/(AD$195-AD$194)*10)),1))</f>
        <v>x</v>
      </c>
      <c r="AE83" s="74">
        <f t="shared" si="39"/>
        <v>0.3</v>
      </c>
      <c r="AF83" s="87">
        <f>('Indicator Data'!BD86+'Indicator Data'!BC86*0.5+'Indicator Data'!BB86*0.25)/1000</f>
        <v>0</v>
      </c>
      <c r="AG83" s="79">
        <f>AF83*1000/'Indicator Data'!CJ86</f>
        <v>0</v>
      </c>
      <c r="AH83" s="74">
        <f t="shared" si="40"/>
        <v>0</v>
      </c>
      <c r="AI83" s="73">
        <f>IF('Indicator Data'!BH86="No data","x",ROUND(IF('Indicator Data'!BH86&lt;$AI$194,10,IF('Indicator Data'!BH86&gt;$AI$195,0,($AI$195-'Indicator Data'!BH86)/($AI$195-$AI$194)*10)),1))</f>
        <v>0</v>
      </c>
      <c r="AJ83" s="73">
        <f>IF('Indicator Data'!BI86="No data","x",ROUND(IF('Indicator Data'!BI86&gt;$AJ$195,10,IF('Indicator Data'!BI86&lt;$AJ$194,0,10-($AJ$195-'Indicator Data'!BI86)/($AJ$195-$AJ$194)*10)),1))</f>
        <v>0</v>
      </c>
      <c r="AK83" s="74">
        <f t="shared" si="26"/>
        <v>0</v>
      </c>
      <c r="AL83" s="80">
        <f t="shared" si="27"/>
        <v>0.1</v>
      </c>
      <c r="AM83" s="81">
        <f t="shared" si="28"/>
        <v>3.2</v>
      </c>
      <c r="AN83" s="73">
        <f>IF('Indicator Data'!BJ86="No data","x",ROUND((IF(LOG('Indicator Data'!BJ86)&gt;AN$195,10,IF(LOG('Indicator Data'!BJ86)&lt;AN$194,0,10-(AN$195-LOG('Indicator Data'!BJ86))/(AN$195-AN$194)*10))),1))</f>
        <v>7.2</v>
      </c>
      <c r="AO83" s="73">
        <f>IF('Indicator Data'!BK86="No data","x",ROUND((IF(LOG('Indicator Data'!BK86)&gt;AO$195,10,IF(LOG('Indicator Data'!BK86)&lt;AO$194,0,10-(AO$195-LOG('Indicator Data'!BK86))/(AO$195-AO$194)*10))),1))</f>
        <v>6.4</v>
      </c>
      <c r="AP83" s="74">
        <f t="shared" si="41"/>
        <v>6.8</v>
      </c>
      <c r="AQ83" s="74">
        <f>IF('Indicator Data'!BL86=0,10,ROUND(IF(LOG('Indicator Data'!BL86)&gt;AQ$195,0,IF(LOG('Indicator Data'!BL86)&lt;AQ$194,10,(AQ$195-LOG('Indicator Data'!BL86))/(AQ$195-AQ$194)*10)),1))</f>
        <v>5.2</v>
      </c>
      <c r="AR83" s="74">
        <f>IF('Indicator Data'!BM86="No data","x",ROUND(IF('Indicator Data'!BM86&gt;AR$195,10,IF('Indicator Data'!BM86&lt;AR$194,0,10-(AR$195-'Indicator Data'!BM86)/(AR$195-AR$194)*10)),1))</f>
        <v>2</v>
      </c>
      <c r="AS83" s="76">
        <f t="shared" si="42"/>
        <v>4.7</v>
      </c>
      <c r="AT83" s="73" t="str">
        <f>IF('Indicator Data'!BN86="No data","x",ROUND(IF('Indicator Data'!BN86^2&gt;AT$195,0,IF('Indicator Data'!BN86^2&lt;AT$194,10,(AT$195-'Indicator Data'!BN86^2)/(AT$195-AT$194)*10)),1))</f>
        <v>x</v>
      </c>
      <c r="AU83" s="73">
        <f>IF('Indicator Data'!BO86="No data","x",ROUND(IF('Indicator Data'!BO86&gt;AU$195,0,IF('Indicator Data'!BO86&lt;AU$194,10,(AU$195-'Indicator Data'!BO86)/(AU$195-AU$194)*10)),1))</f>
        <v>3.7</v>
      </c>
      <c r="AV83" s="73">
        <f>IF('Indicator Data'!BP86="No data","x",ROUND(IF('Indicator Data'!BP86&gt;AV$195,0,IF('Indicator Data'!BP86&lt;AV$194,10,(AV$195-'Indicator Data'!BP86)/(AV$195-AV$194)*10)),1))</f>
        <v>3.9</v>
      </c>
      <c r="AW83" s="74">
        <f t="shared" si="43"/>
        <v>3.8</v>
      </c>
      <c r="AX83" s="74">
        <f>IF('Indicator Data'!BQ86="No data","x",ROUND(IF('Indicator Data'!BQ86&gt;AX$195,10,IF('Indicator Data'!BQ86&lt;AX$194,0,10-(AX$195-'Indicator Data'!BQ86)/(AX$195-AX$194)*10)),1))</f>
        <v>2.9</v>
      </c>
      <c r="AY83" s="76">
        <f t="shared" si="44"/>
        <v>3.4</v>
      </c>
      <c r="AZ83" s="81">
        <f t="shared" si="45"/>
        <v>4.0999999999999996</v>
      </c>
    </row>
    <row r="84" spans="1:52" s="4" customFormat="1" x14ac:dyDescent="0.3">
      <c r="A84" s="121" t="str">
        <f>'Indicator Data'!A87</f>
        <v>Italy</v>
      </c>
      <c r="B84" s="59" t="str">
        <f>'Indicator Data'!B87</f>
        <v>ITA</v>
      </c>
      <c r="C84" s="73">
        <f>ROUND(IF('Indicator Data'!AL87="No data",IF((0.1022*LN('Indicator Data'!CI87)-0.1711)&gt;C$195,0,IF((0.1022*LN('Indicator Data'!CI87)-0.1711)&lt;C$194,10,(C$195-(0.1022*LN('Indicator Data'!CI87)-0.1711))/(C$195-C$194)*10)),IF('Indicator Data'!AL87&gt;C$195,0,IF('Indicator Data'!AL87&lt;C$194,10,(C$195-'Indicator Data'!AL87)/(C$195-C$194)*10))),1)</f>
        <v>0.3</v>
      </c>
      <c r="D84" s="73" t="str">
        <f>IF('Indicator Data'!AM87="No data","x",ROUND((IF(LOG('Indicator Data'!AM87*1000)&gt;D$195,10,IF(LOG('Indicator Data'!AM87*1000)&lt;D$194,0,10-(D$195-LOG('Indicator Data'!AM87*1000))/(D$195-D$194)*10))),1))</f>
        <v>x</v>
      </c>
      <c r="E84" s="74">
        <f t="shared" si="29"/>
        <v>0.3</v>
      </c>
      <c r="F84" s="73">
        <f>IF('Indicator Data'!AZ87="No data","x",ROUND(IF('Indicator Data'!AZ87&gt;F$195,10,IF('Indicator Data'!AZ87&lt;F$194,0,10-(F$195-'Indicator Data'!AZ87)/(F$195-F$194)*10)),1))</f>
        <v>0.9</v>
      </c>
      <c r="G84" s="73">
        <f>IF('Indicator Data'!BA87="No data","x",ROUND(IF('Indicator Data'!BA87&gt;G$195,10,IF('Indicator Data'!BA87&lt;G$194,0,10-(G$195-'Indicator Data'!BA87)/(G$195-G$194)*10)),1))</f>
        <v>2.6</v>
      </c>
      <c r="H84" s="74">
        <f t="shared" si="30"/>
        <v>1.8</v>
      </c>
      <c r="I84" s="75">
        <f>SUM(IF('Indicator Data'!AN87=0,0,'Indicator Data'!AN87),SUM('Indicator Data'!AO87:AP87))</f>
        <v>48.240299999999998</v>
      </c>
      <c r="J84" s="75">
        <f>I84/'Indicator Data'!CJ87*1000000</f>
        <v>0.79670068874544397</v>
      </c>
      <c r="K84" s="73">
        <f t="shared" si="31"/>
        <v>0</v>
      </c>
      <c r="L84" s="73" t="str">
        <f>IF('Indicator Data'!AQ87="No data","x",ROUND(IF('Indicator Data'!AQ87&gt;L$195,10,IF('Indicator Data'!AQ87&lt;L$194,0,10-(L$195-'Indicator Data'!AQ87)/(L$195-L$194)*10)),1))</f>
        <v>x</v>
      </c>
      <c r="M84" s="73">
        <f>IF('Indicator Data'!AR87="No data","x",IF('Indicator Data'!AR87=0,0,ROUND(IF('Indicator Data'!AR87&gt;M$195,10,IF('Indicator Data'!AR87&lt;M$194,0,10-(M$195-'Indicator Data'!AR87)/(M$195-M$194)*10)),1)))</f>
        <v>0.2</v>
      </c>
      <c r="N84" s="74">
        <f t="shared" si="32"/>
        <v>0.1</v>
      </c>
      <c r="O84" s="76">
        <f t="shared" si="33"/>
        <v>0.6</v>
      </c>
      <c r="P84" s="87">
        <f>IF(AND('Indicator Data'!BE87="No data",'Indicator Data'!BF87="No data"),0,SUM('Indicator Data'!BE87:BG87)/1000)</f>
        <v>294.86700000000002</v>
      </c>
      <c r="Q84" s="73">
        <f t="shared" si="34"/>
        <v>8.1999999999999993</v>
      </c>
      <c r="R84" s="77">
        <f>P84*1000/'Indicator Data'!CJ87</f>
        <v>4.8698026751140197E-3</v>
      </c>
      <c r="S84" s="73">
        <f t="shared" si="35"/>
        <v>4.7</v>
      </c>
      <c r="T84" s="78">
        <f t="shared" si="36"/>
        <v>6.5</v>
      </c>
      <c r="U84" s="73">
        <f>IF('Indicator Data'!AV87="No data","x",ROUND(IF('Indicator Data'!AV87&gt;U$195,10,IF('Indicator Data'!AV87&lt;U$194,0,10-(U$195-'Indicator Data'!AV87)/(U$195-U$194)*10)),1))</f>
        <v>0.6</v>
      </c>
      <c r="V84" s="73">
        <f>IF('Indicator Data'!AW87="No data","x",IF('Indicator Data'!AW87=0,0,ROUND(IF('Indicator Data'!AW87&gt;V$195,10,IF('Indicator Data'!AW87&lt;V$194,0,10-(V$195-'Indicator Data'!AW87)/(V$195-V$194)*10)),1)))</f>
        <v>0.3</v>
      </c>
      <c r="W84" s="73">
        <f t="shared" si="37"/>
        <v>0.44999999999999996</v>
      </c>
      <c r="X84" s="73">
        <f>IF('Indicator Data'!AU87="No data","x",ROUND(IF('Indicator Data'!AU87&gt;X$195,10,IF('Indicator Data'!AU87&lt;X$194,0,10-(X$195-'Indicator Data'!AU87)/(X$195-X$194)*10)),1))</f>
        <v>0.1</v>
      </c>
      <c r="Y84" s="199" t="str">
        <f>IF('Indicator Data'!AX87="No data","x",ROUND(IF('Indicator Data'!AX87&gt;Y$195,10,IF('Indicator Data'!AX87&lt;Y$194,0,10-(Y$195-'Indicator Data'!AX87)/(Y$195-Y$194)*10)),1))</f>
        <v>x</v>
      </c>
      <c r="Z84" s="77">
        <f>IF('Indicator Data'!AY87="No data","x",IF(('Indicator Data'!AY87/'Indicator Data'!CJ87)&gt;1,1,IF('Indicator Data'!AY87&gt;'Indicator Data'!AY87,1,'Indicator Data'!AY87/'Indicator Data'!CJ87)))</f>
        <v>1.7010709083645984E-6</v>
      </c>
      <c r="AA84" s="199">
        <f t="shared" si="38"/>
        <v>0</v>
      </c>
      <c r="AB84" s="74">
        <f t="shared" si="25"/>
        <v>0.2</v>
      </c>
      <c r="AC84" s="73">
        <f>IF('Indicator Data'!AS87="No data","x",ROUND(IF('Indicator Data'!AS87&gt;AC$195,10,IF('Indicator Data'!AS87&lt;AC$194,0,10-(AC$195-'Indicator Data'!AS87)/(AC$195-AC$194)*10)),1))</f>
        <v>0.2</v>
      </c>
      <c r="AD84" s="73" t="str">
        <f>IF('Indicator Data'!AT87="No data","x",ROUND(IF('Indicator Data'!AT87&gt;AD$195,10,IF('Indicator Data'!AT87&lt;AD$194,0,10-(AD$195-'Indicator Data'!AT87)/(AD$195-AD$194)*10)),1))</f>
        <v>x</v>
      </c>
      <c r="AE84" s="74">
        <f t="shared" si="39"/>
        <v>0.2</v>
      </c>
      <c r="AF84" s="87">
        <f>('Indicator Data'!BD87+'Indicator Data'!BC87*0.5+'Indicator Data'!BB87*0.25)/1000</f>
        <v>3.8507500000000001</v>
      </c>
      <c r="AG84" s="79">
        <f>AF84*1000/'Indicator Data'!CJ87</f>
        <v>6.3596104858106578E-5</v>
      </c>
      <c r="AH84" s="74">
        <f t="shared" si="40"/>
        <v>0</v>
      </c>
      <c r="AI84" s="73">
        <f>IF('Indicator Data'!BH87="No data","x",ROUND(IF('Indicator Data'!BH87&lt;$AI$194,10,IF('Indicator Data'!BH87&gt;$AI$195,0,($AI$195-'Indicator Data'!BH87)/($AI$195-$AI$194)*10)),1))</f>
        <v>0.8</v>
      </c>
      <c r="AJ84" s="73">
        <f>IF('Indicator Data'!BI87="No data","x",ROUND(IF('Indicator Data'!BI87&gt;$AJ$195,10,IF('Indicator Data'!BI87&lt;$AJ$194,0,10-($AJ$195-'Indicator Data'!BI87)/($AJ$195-$AJ$194)*10)),1))</f>
        <v>0</v>
      </c>
      <c r="AK84" s="74">
        <f t="shared" si="26"/>
        <v>0.4</v>
      </c>
      <c r="AL84" s="80">
        <f t="shared" si="27"/>
        <v>0.2</v>
      </c>
      <c r="AM84" s="81">
        <f t="shared" si="28"/>
        <v>4</v>
      </c>
      <c r="AN84" s="73">
        <f>IF('Indicator Data'!BJ87="No data","x",ROUND((IF(LOG('Indicator Data'!BJ87)&gt;AN$195,10,IF(LOG('Indicator Data'!BJ87)&lt;AN$194,0,10-(AN$195-LOG('Indicator Data'!BJ87))/(AN$195-AN$194)*10))),1))</f>
        <v>8.6</v>
      </c>
      <c r="AO84" s="73">
        <f>IF('Indicator Data'!BK87="No data","x",ROUND((IF(LOG('Indicator Data'!BK87)&gt;AO$195,10,IF(LOG('Indicator Data'!BK87)&lt;AO$194,0,10-(AO$195-LOG('Indicator Data'!BK87))/(AO$195-AO$194)*10))),1))</f>
        <v>9.4</v>
      </c>
      <c r="AP84" s="74">
        <f t="shared" si="41"/>
        <v>9</v>
      </c>
      <c r="AQ84" s="74">
        <f>IF('Indicator Data'!BL87=0,10,ROUND(IF(LOG('Indicator Data'!BL87)&gt;AQ$195,0,IF(LOG('Indicator Data'!BL87)&lt;AQ$194,10,(AQ$195-LOG('Indicator Data'!BL87))/(AQ$195-AQ$194)*10)),1))</f>
        <v>6.7</v>
      </c>
      <c r="AR84" s="74">
        <f>IF('Indicator Data'!BM87="No data","x",ROUND(IF('Indicator Data'!BM87&gt;AR$195,10,IF('Indicator Data'!BM87&lt;AR$194,0,10-(AR$195-'Indicator Data'!BM87)/(AR$195-AR$194)*10)),1))</f>
        <v>8</v>
      </c>
      <c r="AS84" s="76">
        <f t="shared" si="42"/>
        <v>7.9</v>
      </c>
      <c r="AT84" s="73">
        <f>IF('Indicator Data'!BN87="No data","x",ROUND(IF('Indicator Data'!BN87^2&gt;AT$195,0,IF('Indicator Data'!BN87^2&lt;AT$194,10,(AT$195-'Indicator Data'!BN87^2)/(AT$195-AT$194)*10)),1))</f>
        <v>0.2</v>
      </c>
      <c r="AU84" s="73">
        <f>IF('Indicator Data'!BO87="No data","x",ROUND(IF('Indicator Data'!BO87&gt;AU$195,0,IF('Indicator Data'!BO87&lt;AU$194,10,(AU$195-'Indicator Data'!BO87)/(AU$195-AU$194)*10)),1))</f>
        <v>3.2</v>
      </c>
      <c r="AV84" s="73">
        <f>IF('Indicator Data'!BP87="No data","x",ROUND(IF('Indicator Data'!BP87&gt;AV$195,0,IF('Indicator Data'!BP87&lt;AV$194,10,(AV$195-'Indicator Data'!BP87)/(AV$195-AV$194)*10)),1))</f>
        <v>5.6</v>
      </c>
      <c r="AW84" s="74">
        <f t="shared" si="43"/>
        <v>3</v>
      </c>
      <c r="AX84" s="74">
        <f>IF('Indicator Data'!BQ87="No data","x",ROUND(IF('Indicator Data'!BQ87&gt;AX$195,10,IF('Indicator Data'!BQ87&lt;AX$194,0,10-(AX$195-'Indicator Data'!BQ87)/(AX$195-AX$194)*10)),1))</f>
        <v>3.5</v>
      </c>
      <c r="AY84" s="76">
        <f t="shared" si="44"/>
        <v>3.3</v>
      </c>
      <c r="AZ84" s="81">
        <f t="shared" si="45"/>
        <v>5.6</v>
      </c>
    </row>
    <row r="85" spans="1:52" s="4" customFormat="1" x14ac:dyDescent="0.3">
      <c r="A85" s="121" t="str">
        <f>'Indicator Data'!A88</f>
        <v>Jamaica</v>
      </c>
      <c r="B85" s="59" t="str">
        <f>'Indicator Data'!B88</f>
        <v>JAM</v>
      </c>
      <c r="C85" s="73">
        <f>ROUND(IF('Indicator Data'!AL88="No data",IF((0.1022*LN('Indicator Data'!CI88)-0.1711)&gt;C$195,0,IF((0.1022*LN('Indicator Data'!CI88)-0.1711)&lt;C$194,10,(C$195-(0.1022*LN('Indicator Data'!CI88)-0.1711))/(C$195-C$194)*10)),IF('Indicator Data'!AL88&gt;C$195,0,IF('Indicator Data'!AL88&lt;C$194,10,(C$195-'Indicator Data'!AL88)/(C$195-C$194)*10))),1)</f>
        <v>3.5</v>
      </c>
      <c r="D85" s="73">
        <f>IF('Indicator Data'!AM88="No data","x",ROUND((IF(LOG('Indicator Data'!AM88*1000)&gt;D$195,10,IF(LOG('Indicator Data'!AM88*1000)&lt;D$194,0,10-(D$195-LOG('Indicator Data'!AM88*1000))/(D$195-D$194)*10))),1))</f>
        <v>4.7</v>
      </c>
      <c r="E85" s="74">
        <f t="shared" si="29"/>
        <v>4.0999999999999996</v>
      </c>
      <c r="F85" s="73">
        <f>IF('Indicator Data'!AZ88="No data","x",ROUND(IF('Indicator Data'!AZ88&gt;F$195,10,IF('Indicator Data'!AZ88&lt;F$194,0,10-(F$195-'Indicator Data'!AZ88)/(F$195-F$194)*10)),1))</f>
        <v>5.4</v>
      </c>
      <c r="G85" s="73" t="str">
        <f>IF('Indicator Data'!BA88="No data","x",ROUND(IF('Indicator Data'!BA88&gt;G$195,10,IF('Indicator Data'!BA88&lt;G$194,0,10-(G$195-'Indicator Data'!BA88)/(G$195-G$194)*10)),1))</f>
        <v>x</v>
      </c>
      <c r="H85" s="74">
        <f t="shared" si="30"/>
        <v>5.4</v>
      </c>
      <c r="I85" s="75">
        <f>SUM(IF('Indicator Data'!AN88=0,0,'Indicator Data'!AN88),SUM('Indicator Data'!AO88:AP88))</f>
        <v>84.16</v>
      </c>
      <c r="J85" s="75">
        <f>I85/'Indicator Data'!CJ88*1000000</f>
        <v>28.545486058467368</v>
      </c>
      <c r="K85" s="73">
        <f t="shared" si="31"/>
        <v>0.6</v>
      </c>
      <c r="L85" s="73">
        <f>IF('Indicator Data'!AQ88="No data","x",ROUND(IF('Indicator Data'!AQ88&gt;L$195,10,IF('Indicator Data'!AQ88&lt;L$194,0,10-(L$195-'Indicator Data'!AQ88)/(L$195-L$194)*10)),1))</f>
        <v>0.4</v>
      </c>
      <c r="M85" s="73">
        <f>IF('Indicator Data'!AR88="No data","x",IF('Indicator Data'!AR88=0,0,ROUND(IF('Indicator Data'!AR88&gt;M$195,10,IF('Indicator Data'!AR88&lt;M$194,0,10-(M$195-'Indicator Data'!AR88)/(M$195-M$194)*10)),1)))</f>
        <v>5.3</v>
      </c>
      <c r="N85" s="74">
        <f t="shared" si="32"/>
        <v>2.1</v>
      </c>
      <c r="O85" s="76">
        <f t="shared" si="33"/>
        <v>3.9</v>
      </c>
      <c r="P85" s="87">
        <f>IF(AND('Indicator Data'!BE88="No data",'Indicator Data'!BF88="No data"),0,SUM('Indicator Data'!BE88:BG88)/1000)</f>
        <v>3.6999999999999998E-2</v>
      </c>
      <c r="Q85" s="73">
        <f t="shared" si="34"/>
        <v>0</v>
      </c>
      <c r="R85" s="77">
        <f>P85*1000/'Indicator Data'!CJ88</f>
        <v>1.2549702758594258E-5</v>
      </c>
      <c r="S85" s="73">
        <f t="shared" si="35"/>
        <v>0</v>
      </c>
      <c r="T85" s="78">
        <f t="shared" si="36"/>
        <v>0</v>
      </c>
      <c r="U85" s="73">
        <f>IF('Indicator Data'!AV88="No data","x",ROUND(IF('Indicator Data'!AV88&gt;U$195,10,IF('Indicator Data'!AV88&lt;U$194,0,10-(U$195-'Indicator Data'!AV88)/(U$195-U$194)*10)),1))</f>
        <v>3.4</v>
      </c>
      <c r="V85" s="73">
        <f>IF('Indicator Data'!AW88="No data","x",IF('Indicator Data'!AW88=0,0,ROUND(IF('Indicator Data'!AW88&gt;V$195,10,IF('Indicator Data'!AW88&lt;V$194,0,10-(V$195-'Indicator Data'!AW88)/(V$195-V$194)*10)),1)))</f>
        <v>3.9</v>
      </c>
      <c r="W85" s="73">
        <f t="shared" si="37"/>
        <v>3.65</v>
      </c>
      <c r="X85" s="73">
        <f>IF('Indicator Data'!AU88="No data","x",ROUND(IF('Indicator Data'!AU88&gt;X$195,10,IF('Indicator Data'!AU88&lt;X$194,0,10-(X$195-'Indicator Data'!AU88)/(X$195-X$194)*10)),1))</f>
        <v>0.1</v>
      </c>
      <c r="Y85" s="199" t="str">
        <f>IF('Indicator Data'!AX88="No data","x",ROUND(IF('Indicator Data'!AX88&gt;Y$195,10,IF('Indicator Data'!AX88&lt;Y$194,0,10-(Y$195-'Indicator Data'!AX88)/(Y$195-Y$194)*10)),1))</f>
        <v>x</v>
      </c>
      <c r="Z85" s="77">
        <f>IF('Indicator Data'!AY88="No data","x",IF(('Indicator Data'!AY88/'Indicator Data'!CJ88)&gt;1,1,IF('Indicator Data'!AY88&gt;'Indicator Data'!AY88,1,'Indicator Data'!AY88/'Indicator Data'!CJ88)))</f>
        <v>0.10375246287916637</v>
      </c>
      <c r="AA85" s="199">
        <f t="shared" si="38"/>
        <v>1.2</v>
      </c>
      <c r="AB85" s="74">
        <f t="shared" si="25"/>
        <v>1.7</v>
      </c>
      <c r="AC85" s="73">
        <f>IF('Indicator Data'!AS88="No data","x",ROUND(IF('Indicator Data'!AS88&gt;AC$195,10,IF('Indicator Data'!AS88&lt;AC$194,0,10-(AC$195-'Indicator Data'!AS88)/(AC$195-AC$194)*10)),1))</f>
        <v>1.1000000000000001</v>
      </c>
      <c r="AD85" s="73">
        <f>IF('Indicator Data'!AT88="No data","x",ROUND(IF('Indicator Data'!AT88&gt;AD$195,10,IF('Indicator Data'!AT88&lt;AD$194,0,10-(AD$195-'Indicator Data'!AT88)/(AD$195-AD$194)*10)),1))</f>
        <v>0.5</v>
      </c>
      <c r="AE85" s="74">
        <f t="shared" si="39"/>
        <v>0.8</v>
      </c>
      <c r="AF85" s="87">
        <f>('Indicator Data'!BD88+'Indicator Data'!BC88*0.5+'Indicator Data'!BB88*0.25)/1000</f>
        <v>1.25</v>
      </c>
      <c r="AG85" s="79">
        <f>AF85*1000/'Indicator Data'!CJ88</f>
        <v>4.2397644454710329E-4</v>
      </c>
      <c r="AH85" s="74">
        <f t="shared" si="40"/>
        <v>0</v>
      </c>
      <c r="AI85" s="73">
        <f>IF('Indicator Data'!BH88="No data","x",ROUND(IF('Indicator Data'!BH88&lt;$AI$194,10,IF('Indicator Data'!BH88&gt;$AI$195,0,($AI$195-'Indicator Data'!BH88)/($AI$195-$AI$194)*10)),1))</f>
        <v>4.8</v>
      </c>
      <c r="AJ85" s="73">
        <f>IF('Indicator Data'!BI88="No data","x",ROUND(IF('Indicator Data'!BI88&gt;$AJ$195,10,IF('Indicator Data'!BI88&lt;$AJ$194,0,10-($AJ$195-'Indicator Data'!BI88)/($AJ$195-$AJ$194)*10)),1))</f>
        <v>1</v>
      </c>
      <c r="AK85" s="74">
        <f t="shared" si="26"/>
        <v>2.9</v>
      </c>
      <c r="AL85" s="80">
        <f t="shared" si="27"/>
        <v>1.4</v>
      </c>
      <c r="AM85" s="81">
        <f t="shared" si="28"/>
        <v>0.7</v>
      </c>
      <c r="AN85" s="73">
        <f>IF('Indicator Data'!BJ88="No data","x",ROUND((IF(LOG('Indicator Data'!BJ88)&gt;AN$195,10,IF(LOG('Indicator Data'!BJ88)&lt;AN$194,0,10-(AN$195-LOG('Indicator Data'!BJ88))/(AN$195-AN$194)*10))),1))</f>
        <v>3.1</v>
      </c>
      <c r="AO85" s="73">
        <f>IF('Indicator Data'!BK88="No data","x",ROUND((IF(LOG('Indicator Data'!BK88)&gt;AO$195,10,IF(LOG('Indicator Data'!BK88)&lt;AO$194,0,10-(AO$195-LOG('Indicator Data'!BK88))/(AO$195-AO$194)*10))),1))</f>
        <v>5.9</v>
      </c>
      <c r="AP85" s="74">
        <f t="shared" si="41"/>
        <v>4.5</v>
      </c>
      <c r="AQ85" s="74">
        <f>IF('Indicator Data'!BL88=0,10,ROUND(IF(LOG('Indicator Data'!BL88)&gt;AQ$195,0,IF(LOG('Indicator Data'!BL88)&lt;AQ$194,10,(AQ$195-LOG('Indicator Data'!BL88))/(AQ$195-AQ$194)*10)),1))</f>
        <v>5.6</v>
      </c>
      <c r="AR85" s="74">
        <f>IF('Indicator Data'!BM88="No data","x",ROUND(IF('Indicator Data'!BM88&gt;AR$195,10,IF('Indicator Data'!BM88&lt;AR$194,0,10-(AR$195-'Indicator Data'!BM88)/(AR$195-AR$194)*10)),1))</f>
        <v>8</v>
      </c>
      <c r="AS85" s="76">
        <f t="shared" si="42"/>
        <v>6</v>
      </c>
      <c r="AT85" s="73">
        <f>IF('Indicator Data'!BN88="No data","x",ROUND(IF('Indicator Data'!BN88^2&gt;AT$195,0,IF('Indicator Data'!BN88^2&lt;AT$194,10,(AT$195-'Indicator Data'!BN88^2)/(AT$195-AT$194)*10)),1))</f>
        <v>2.5</v>
      </c>
      <c r="AU85" s="73">
        <f>IF('Indicator Data'!BO88="No data","x",ROUND(IF('Indicator Data'!BO88&gt;AU$195,0,IF('Indicator Data'!BO88&lt;AU$194,10,(AU$195-'Indicator Data'!BO88)/(AU$195-AU$194)*10)),1))</f>
        <v>5.0999999999999996</v>
      </c>
      <c r="AV85" s="73">
        <f>IF('Indicator Data'!BP88="No data","x",ROUND(IF('Indicator Data'!BP88&gt;AV$195,0,IF('Indicator Data'!BP88&lt;AV$194,10,(AV$195-'Indicator Data'!BP88)/(AV$195-AV$194)*10)),1))</f>
        <v>0.9</v>
      </c>
      <c r="AW85" s="74">
        <f t="shared" si="43"/>
        <v>2.8</v>
      </c>
      <c r="AX85" s="74">
        <f>IF('Indicator Data'!BQ88="No data","x",ROUND(IF('Indicator Data'!BQ88&gt;AX$195,10,IF('Indicator Data'!BQ88&lt;AX$194,0,10-(AX$195-'Indicator Data'!BQ88)/(AX$195-AX$194)*10)),1))</f>
        <v>4.5</v>
      </c>
      <c r="AY85" s="76">
        <f t="shared" si="44"/>
        <v>3.7</v>
      </c>
      <c r="AZ85" s="81">
        <f t="shared" si="45"/>
        <v>4.9000000000000004</v>
      </c>
    </row>
    <row r="86" spans="1:52" s="4" customFormat="1" x14ac:dyDescent="0.3">
      <c r="A86" s="121" t="str">
        <f>'Indicator Data'!A89</f>
        <v>Japan</v>
      </c>
      <c r="B86" s="59" t="str">
        <f>'Indicator Data'!B89</f>
        <v>JPN</v>
      </c>
      <c r="C86" s="73">
        <f>ROUND(IF('Indicator Data'!AL89="No data",IF((0.1022*LN('Indicator Data'!CI89)-0.1711)&gt;C$195,0,IF((0.1022*LN('Indicator Data'!CI89)-0.1711)&lt;C$194,10,(C$195-(0.1022*LN('Indicator Data'!CI89)-0.1711))/(C$195-C$194)*10)),IF('Indicator Data'!AL89&gt;C$195,0,IF('Indicator Data'!AL89&lt;C$194,10,(C$195-'Indicator Data'!AL89)/(C$195-C$194)*10))),1)</f>
        <v>0</v>
      </c>
      <c r="D86" s="73" t="str">
        <f>IF('Indicator Data'!AM89="No data","x",ROUND((IF(LOG('Indicator Data'!AM89*1000)&gt;D$195,10,IF(LOG('Indicator Data'!AM89*1000)&lt;D$194,0,10-(D$195-LOG('Indicator Data'!AM89*1000))/(D$195-D$194)*10))),1))</f>
        <v>x</v>
      </c>
      <c r="E86" s="74">
        <f t="shared" si="29"/>
        <v>0</v>
      </c>
      <c r="F86" s="73">
        <f>IF('Indicator Data'!AZ89="No data","x",ROUND(IF('Indicator Data'!AZ89&gt;F$195,10,IF('Indicator Data'!AZ89&lt;F$194,0,10-(F$195-'Indicator Data'!AZ89)/(F$195-F$194)*10)),1))</f>
        <v>1.3</v>
      </c>
      <c r="G86" s="73" t="str">
        <f>IF('Indicator Data'!BA89="No data","x",ROUND(IF('Indicator Data'!BA89&gt;G$195,10,IF('Indicator Data'!BA89&lt;G$194,0,10-(G$195-'Indicator Data'!BA89)/(G$195-G$194)*10)),1))</f>
        <v>x</v>
      </c>
      <c r="H86" s="74">
        <f t="shared" si="30"/>
        <v>1.3</v>
      </c>
      <c r="I86" s="75">
        <f>SUM(IF('Indicator Data'!AN89=0,0,'Indicator Data'!AN89),SUM('Indicator Data'!AO89:AP89))</f>
        <v>8</v>
      </c>
      <c r="J86" s="75">
        <f>I86/'Indicator Data'!CJ89*1000000</f>
        <v>6.3061494124335926E-2</v>
      </c>
      <c r="K86" s="73">
        <f t="shared" si="31"/>
        <v>0</v>
      </c>
      <c r="L86" s="73" t="str">
        <f>IF('Indicator Data'!AQ89="No data","x",ROUND(IF('Indicator Data'!AQ89&gt;L$195,10,IF('Indicator Data'!AQ89&lt;L$194,0,10-(L$195-'Indicator Data'!AQ89)/(L$195-L$194)*10)),1))</f>
        <v>x</v>
      </c>
      <c r="M86" s="73">
        <f>IF('Indicator Data'!AR89="No data","x",IF('Indicator Data'!AR89=0,0,ROUND(IF('Indicator Data'!AR89&gt;M$195,10,IF('Indicator Data'!AR89&lt;M$194,0,10-(M$195-'Indicator Data'!AR89)/(M$195-M$194)*10)),1)))</f>
        <v>0</v>
      </c>
      <c r="N86" s="74">
        <f t="shared" si="32"/>
        <v>0</v>
      </c>
      <c r="O86" s="76">
        <f t="shared" si="33"/>
        <v>0.3</v>
      </c>
      <c r="P86" s="87">
        <f>IF(AND('Indicator Data'!BE89="No data",'Indicator Data'!BF89="No data"),0,SUM('Indicator Data'!BE89:BG89)/1000)</f>
        <v>30.934999999999999</v>
      </c>
      <c r="Q86" s="73">
        <f t="shared" si="34"/>
        <v>5</v>
      </c>
      <c r="R86" s="77">
        <f>P86*1000/'Indicator Data'!CJ89</f>
        <v>2.4385091509204152E-4</v>
      </c>
      <c r="S86" s="73">
        <f t="shared" si="35"/>
        <v>2.2999999999999998</v>
      </c>
      <c r="T86" s="78">
        <f t="shared" si="36"/>
        <v>3.7</v>
      </c>
      <c r="U86" s="73">
        <f>IF('Indicator Data'!AV89="No data","x",ROUND(IF('Indicator Data'!AV89&gt;U$195,10,IF('Indicator Data'!AV89&lt;U$194,0,10-(U$195-'Indicator Data'!AV89)/(U$195-U$194)*10)),1))</f>
        <v>0.2</v>
      </c>
      <c r="V86" s="73">
        <f>IF('Indicator Data'!AW89="No data","x",IF('Indicator Data'!AW89=0,0,ROUND(IF('Indicator Data'!AW89&gt;V$195,10,IF('Indicator Data'!AW89&lt;V$194,0,10-(V$195-'Indicator Data'!AW89)/(V$195-V$194)*10)),1)))</f>
        <v>0.1</v>
      </c>
      <c r="W86" s="73">
        <f t="shared" si="37"/>
        <v>0.15000000000000002</v>
      </c>
      <c r="X86" s="73">
        <f>IF('Indicator Data'!AU89="No data","x",ROUND(IF('Indicator Data'!AU89&gt;X$195,10,IF('Indicator Data'!AU89&lt;X$194,0,10-(X$195-'Indicator Data'!AU89)/(X$195-X$194)*10)),1))</f>
        <v>0.3</v>
      </c>
      <c r="Y86" s="199" t="str">
        <f>IF('Indicator Data'!AX89="No data","x",ROUND(IF('Indicator Data'!AX89&gt;Y$195,10,IF('Indicator Data'!AX89&lt;Y$194,0,10-(Y$195-'Indicator Data'!AX89)/(Y$195-Y$194)*10)),1))</f>
        <v>x</v>
      </c>
      <c r="Z86" s="77">
        <f>IF('Indicator Data'!AY89="No data","x",IF(('Indicator Data'!AY89/'Indicator Data'!CJ89)&gt;1,1,IF('Indicator Data'!AY89&gt;'Indicator Data'!AY89,1,'Indicator Data'!AY89/'Indicator Data'!CJ89)))</f>
        <v>6.306149412433593E-8</v>
      </c>
      <c r="AA86" s="199">
        <f t="shared" si="38"/>
        <v>0</v>
      </c>
      <c r="AB86" s="74">
        <f t="shared" si="25"/>
        <v>0.2</v>
      </c>
      <c r="AC86" s="73">
        <f>IF('Indicator Data'!AS89="No data","x",ROUND(IF('Indicator Data'!AS89&gt;AC$195,10,IF('Indicator Data'!AS89&lt;AC$194,0,10-(AC$195-'Indicator Data'!AS89)/(AC$195-AC$194)*10)),1))</f>
        <v>0.2</v>
      </c>
      <c r="AD86" s="73">
        <f>IF('Indicator Data'!AT89="No data","x",ROUND(IF('Indicator Data'!AT89&gt;AD$195,10,IF('Indicator Data'!AT89&lt;AD$194,0,10-(AD$195-'Indicator Data'!AT89)/(AD$195-AD$194)*10)),1))</f>
        <v>0.8</v>
      </c>
      <c r="AE86" s="74">
        <f t="shared" si="39"/>
        <v>0.5</v>
      </c>
      <c r="AF86" s="87">
        <f>('Indicator Data'!BD89+'Indicator Data'!BC89*0.5+'Indicator Data'!BB89*0.25)/1000</f>
        <v>1349.1682499999999</v>
      </c>
      <c r="AG86" s="79">
        <f>AF86*1000/'Indicator Data'!CJ89</f>
        <v>1.063507070876445E-2</v>
      </c>
      <c r="AH86" s="74">
        <f t="shared" si="40"/>
        <v>1.1000000000000001</v>
      </c>
      <c r="AI86" s="73">
        <f>IF('Indicator Data'!BH89="No data","x",ROUND(IF('Indicator Data'!BH89&lt;$AI$194,10,IF('Indicator Data'!BH89&gt;$AI$195,0,($AI$195-'Indicator Data'!BH89)/($AI$195-$AI$194)*10)),1))</f>
        <v>4.8</v>
      </c>
      <c r="AJ86" s="73">
        <f>IF('Indicator Data'!BI89="No data","x",ROUND(IF('Indicator Data'!BI89&gt;$AJ$195,10,IF('Indicator Data'!BI89&lt;$AJ$194,0,10-($AJ$195-'Indicator Data'!BI89)/($AJ$195-$AJ$194)*10)),1))</f>
        <v>0</v>
      </c>
      <c r="AK86" s="74">
        <f t="shared" si="26"/>
        <v>2.4</v>
      </c>
      <c r="AL86" s="80">
        <f t="shared" si="27"/>
        <v>1.1000000000000001</v>
      </c>
      <c r="AM86" s="81">
        <f t="shared" si="28"/>
        <v>2.5</v>
      </c>
      <c r="AN86" s="73">
        <f>IF('Indicator Data'!BJ89="No data","x",ROUND((IF(LOG('Indicator Data'!BJ89)&gt;AN$195,10,IF(LOG('Indicator Data'!BJ89)&lt;AN$194,0,10-(AN$195-LOG('Indicator Data'!BJ89))/(AN$195-AN$194)*10))),1))</f>
        <v>10</v>
      </c>
      <c r="AO86" s="73">
        <f>IF('Indicator Data'!BK89="No data","x",ROUND((IF(LOG('Indicator Data'!BK89)&gt;AO$195,10,IF(LOG('Indicator Data'!BK89)&lt;AO$194,0,10-(AO$195-LOG('Indicator Data'!BK89))/(AO$195-AO$194)*10))),1))</f>
        <v>8.6</v>
      </c>
      <c r="AP86" s="74">
        <f t="shared" si="41"/>
        <v>9.3000000000000007</v>
      </c>
      <c r="AQ86" s="74">
        <f>IF('Indicator Data'!BL89=0,10,ROUND(IF(LOG('Indicator Data'!BL89)&gt;AQ$195,0,IF(LOG('Indicator Data'!BL89)&lt;AQ$194,10,(AQ$195-LOG('Indicator Data'!BL89))/(AQ$195-AQ$194)*10)),1))</f>
        <v>6.9</v>
      </c>
      <c r="AR86" s="74" t="str">
        <f>IF('Indicator Data'!BM89="No data","x",ROUND(IF('Indicator Data'!BM89&gt;AR$195,10,IF('Indicator Data'!BM89&lt;AR$194,0,10-(AR$195-'Indicator Data'!BM89)/(AR$195-AR$194)*10)),1))</f>
        <v>x</v>
      </c>
      <c r="AS86" s="76">
        <f t="shared" si="42"/>
        <v>8.1</v>
      </c>
      <c r="AT86" s="73" t="str">
        <f>IF('Indicator Data'!BN89="No data","x",ROUND(IF('Indicator Data'!BN89^2&gt;AT$195,0,IF('Indicator Data'!BN89^2&lt;AT$194,10,(AT$195-'Indicator Data'!BN89^2)/(AT$195-AT$194)*10)),1))</f>
        <v>x</v>
      </c>
      <c r="AU86" s="73">
        <f>IF('Indicator Data'!BO89="No data","x",ROUND(IF('Indicator Data'!BO89&gt;AU$195,0,IF('Indicator Data'!BO89&lt;AU$194,10,(AU$195-'Indicator Data'!BO89)/(AU$195-AU$194)*10)),1))</f>
        <v>3</v>
      </c>
      <c r="AV86" s="73">
        <f>IF('Indicator Data'!BP89="No data","x",ROUND(IF('Indicator Data'!BP89&gt;AV$195,0,IF('Indicator Data'!BP89&lt;AV$194,10,(AV$195-'Indicator Data'!BP89)/(AV$195-AV$194)*10)),1))</f>
        <v>3.8</v>
      </c>
      <c r="AW86" s="74">
        <f t="shared" si="43"/>
        <v>3.4</v>
      </c>
      <c r="AX86" s="74" t="str">
        <f>IF('Indicator Data'!BQ89="No data","x",ROUND(IF('Indicator Data'!BQ89&gt;AX$195,10,IF('Indicator Data'!BQ89&lt;AX$194,0,10-(AX$195-'Indicator Data'!BQ89)/(AX$195-AX$194)*10)),1))</f>
        <v>x</v>
      </c>
      <c r="AY86" s="76">
        <f t="shared" si="44"/>
        <v>3.4</v>
      </c>
      <c r="AZ86" s="81">
        <f t="shared" si="45"/>
        <v>5.8</v>
      </c>
    </row>
    <row r="87" spans="1:52" s="4" customFormat="1" x14ac:dyDescent="0.3">
      <c r="A87" s="121" t="str">
        <f>'Indicator Data'!A90</f>
        <v>Jordan</v>
      </c>
      <c r="B87" s="59" t="str">
        <f>'Indicator Data'!B90</f>
        <v>JOR</v>
      </c>
      <c r="C87" s="73">
        <f>ROUND(IF('Indicator Data'!AL90="No data",IF((0.1022*LN('Indicator Data'!CI90)-0.1711)&gt;C$195,0,IF((0.1022*LN('Indicator Data'!CI90)-0.1711)&lt;C$194,10,(C$195-(0.1022*LN('Indicator Data'!CI90)-0.1711))/(C$195-C$194)*10)),IF('Indicator Data'!AL90&gt;C$195,0,IF('Indicator Data'!AL90&lt;C$194,10,(C$195-'Indicator Data'!AL90)/(C$195-C$194)*10))),1)</f>
        <v>3.5</v>
      </c>
      <c r="D87" s="73">
        <f>IF('Indicator Data'!AM90="No data","x",ROUND((IF(LOG('Indicator Data'!AM90*1000)&gt;D$195,10,IF(LOG('Indicator Data'!AM90*1000)&lt;D$194,0,10-(D$195-LOG('Indicator Data'!AM90*1000))/(D$195-D$194)*10))),1))</f>
        <v>0.7</v>
      </c>
      <c r="E87" s="74">
        <f t="shared" si="29"/>
        <v>2.2000000000000002</v>
      </c>
      <c r="F87" s="73">
        <f>IF('Indicator Data'!AZ90="No data","x",ROUND(IF('Indicator Data'!AZ90&gt;F$195,10,IF('Indicator Data'!AZ90&lt;F$194,0,10-(F$195-'Indicator Data'!AZ90)/(F$195-F$194)*10)),1))</f>
        <v>6.2</v>
      </c>
      <c r="G87" s="73">
        <f>IF('Indicator Data'!BA90="No data","x",ROUND(IF('Indicator Data'!BA90&gt;G$195,10,IF('Indicator Data'!BA90&lt;G$194,0,10-(G$195-'Indicator Data'!BA90)/(G$195-G$194)*10)),1))</f>
        <v>2.2000000000000002</v>
      </c>
      <c r="H87" s="74">
        <f t="shared" si="30"/>
        <v>4.2</v>
      </c>
      <c r="I87" s="75">
        <f>SUM(IF('Indicator Data'!AN90=0,0,'Indicator Data'!AN90),SUM('Indicator Data'!AO90:AP90))</f>
        <v>18587.257850000002</v>
      </c>
      <c r="J87" s="75">
        <f>I87/'Indicator Data'!CJ90*1000000</f>
        <v>1840.0134007187112</v>
      </c>
      <c r="K87" s="73">
        <f t="shared" si="31"/>
        <v>10</v>
      </c>
      <c r="L87" s="73">
        <f>IF('Indicator Data'!AQ90="No data","x",ROUND(IF('Indicator Data'!AQ90&gt;L$195,10,IF('Indicator Data'!AQ90&lt;L$194,0,10-(L$195-'Indicator Data'!AQ90)/(L$195-L$194)*10)),1))</f>
        <v>4</v>
      </c>
      <c r="M87" s="73">
        <f>IF('Indicator Data'!AR90="No data","x",IF('Indicator Data'!AR90=0,0,ROUND(IF('Indicator Data'!AR90&gt;M$195,10,IF('Indicator Data'!AR90&lt;M$194,0,10-(M$195-'Indicator Data'!AR90)/(M$195-M$194)*10)),1)))</f>
        <v>3.5</v>
      </c>
      <c r="N87" s="74">
        <f t="shared" si="32"/>
        <v>5.8</v>
      </c>
      <c r="O87" s="76">
        <f t="shared" si="33"/>
        <v>3.6</v>
      </c>
      <c r="P87" s="87">
        <f>IF(AND('Indicator Data'!BE90="No data",'Indicator Data'!BF90="No data"),0,SUM('Indicator Data'!BE90:BG90)/1000)</f>
        <v>3124.1750000000002</v>
      </c>
      <c r="Q87" s="73">
        <f t="shared" si="34"/>
        <v>10</v>
      </c>
      <c r="R87" s="77">
        <f>P87*1000/'Indicator Data'!CJ90</f>
        <v>0.30927229355622132</v>
      </c>
      <c r="S87" s="73">
        <f t="shared" si="35"/>
        <v>10</v>
      </c>
      <c r="T87" s="78">
        <f t="shared" si="36"/>
        <v>10</v>
      </c>
      <c r="U87" s="73">
        <f>IF('Indicator Data'!AV90="No data","x",ROUND(IF('Indicator Data'!AV90&gt;U$195,10,IF('Indicator Data'!AV90&lt;U$194,0,10-(U$195-'Indicator Data'!AV90)/(U$195-U$194)*10)),1))</f>
        <v>0.2</v>
      </c>
      <c r="V87" s="73" t="str">
        <f>IF('Indicator Data'!AW90="No data","x",IF('Indicator Data'!AW90=0,0,ROUND(IF('Indicator Data'!AW90&gt;V$195,10,IF('Indicator Data'!AW90&lt;V$194,0,10-(V$195-'Indicator Data'!AW90)/(V$195-V$194)*10)),1)))</f>
        <v>x</v>
      </c>
      <c r="W87" s="73">
        <f t="shared" si="37"/>
        <v>0.2</v>
      </c>
      <c r="X87" s="73">
        <f>IF('Indicator Data'!AU90="No data","x",ROUND(IF('Indicator Data'!AU90&gt;X$195,10,IF('Indicator Data'!AU90&lt;X$194,0,10-(X$195-'Indicator Data'!AU90)/(X$195-X$194)*10)),1))</f>
        <v>0.1</v>
      </c>
      <c r="Y87" s="199" t="str">
        <f>IF('Indicator Data'!AX90="No data","x",ROUND(IF('Indicator Data'!AX90&gt;Y$195,10,IF('Indicator Data'!AX90&lt;Y$194,0,10-(Y$195-'Indicator Data'!AX90)/(Y$195-Y$194)*10)),1))</f>
        <v>x</v>
      </c>
      <c r="Z87" s="77">
        <f>IF('Indicator Data'!AY90="No data","x",IF(('Indicator Data'!AY90/'Indicator Data'!CJ90)&gt;1,1,IF('Indicator Data'!AY90&gt;'Indicator Data'!AY90,1,'Indicator Data'!AY90/'Indicator Data'!CJ90)))</f>
        <v>1.5343956564921716E-5</v>
      </c>
      <c r="AA87" s="199">
        <f t="shared" si="38"/>
        <v>0</v>
      </c>
      <c r="AB87" s="74">
        <f t="shared" si="25"/>
        <v>0.1</v>
      </c>
      <c r="AC87" s="73">
        <f>IF('Indicator Data'!AS90="No data","x",ROUND(IF('Indicator Data'!AS90&gt;AC$195,10,IF('Indicator Data'!AS90&lt;AC$194,0,10-(AC$195-'Indicator Data'!AS90)/(AC$195-AC$194)*10)),1))</f>
        <v>1.2</v>
      </c>
      <c r="AD87" s="73">
        <f>IF('Indicator Data'!AT90="No data","x",ROUND(IF('Indicator Data'!AT90&gt;AD$195,10,IF('Indicator Data'!AT90&lt;AD$194,0,10-(AD$195-'Indicator Data'!AT90)/(AD$195-AD$194)*10)),1))</f>
        <v>0.7</v>
      </c>
      <c r="AE87" s="74">
        <f t="shared" si="39"/>
        <v>1</v>
      </c>
      <c r="AF87" s="87">
        <f>('Indicator Data'!BD90+'Indicator Data'!BC90*0.5+'Indicator Data'!BB90*0.25)/1000</f>
        <v>3.2000000000000001E-2</v>
      </c>
      <c r="AG87" s="79">
        <f>AF87*1000/'Indicator Data'!CJ90</f>
        <v>3.1677845811451284E-6</v>
      </c>
      <c r="AH87" s="74">
        <f t="shared" si="40"/>
        <v>0</v>
      </c>
      <c r="AI87" s="73">
        <f>IF('Indicator Data'!BH90="No data","x",ROUND(IF('Indicator Data'!BH90&lt;$AI$194,10,IF('Indicator Data'!BH90&gt;$AI$195,0,($AI$195-'Indicator Data'!BH90)/($AI$195-$AI$194)*10)),1))</f>
        <v>4.8</v>
      </c>
      <c r="AJ87" s="73">
        <f>IF('Indicator Data'!BI90="No data","x",ROUND(IF('Indicator Data'!BI90&gt;$AJ$195,10,IF('Indicator Data'!BI90&lt;$AJ$194,0,10-($AJ$195-'Indicator Data'!BI90)/($AJ$195-$AJ$194)*10)),1))</f>
        <v>2.4</v>
      </c>
      <c r="AK87" s="74">
        <f t="shared" si="26"/>
        <v>3.6</v>
      </c>
      <c r="AL87" s="80">
        <f t="shared" si="27"/>
        <v>1.3</v>
      </c>
      <c r="AM87" s="81">
        <f t="shared" si="28"/>
        <v>7.8</v>
      </c>
      <c r="AN87" s="73">
        <f>IF('Indicator Data'!BJ90="No data","x",ROUND((IF(LOG('Indicator Data'!BJ90)&gt;AN$195,10,IF(LOG('Indicator Data'!BJ90)&lt;AN$194,0,10-(AN$195-LOG('Indicator Data'!BJ90))/(AN$195-AN$194)*10))),1))</f>
        <v>6.3</v>
      </c>
      <c r="AO87" s="73">
        <f>IF('Indicator Data'!BK90="No data","x",ROUND((IF(LOG('Indicator Data'!BK90)&gt;AO$195,10,IF(LOG('Indicator Data'!BK90)&lt;AO$194,0,10-(AO$195-LOG('Indicator Data'!BK90))/(AO$195-AO$194)*10))),1))</f>
        <v>6.5</v>
      </c>
      <c r="AP87" s="74">
        <f t="shared" si="41"/>
        <v>6.4</v>
      </c>
      <c r="AQ87" s="74">
        <f>IF('Indicator Data'!BL90=0,10,ROUND(IF(LOG('Indicator Data'!BL90)&gt;AQ$195,0,IF(LOG('Indicator Data'!BL90)&lt;AQ$194,10,(AQ$195-LOG('Indicator Data'!BL90))/(AQ$195-AQ$194)*10)),1))</f>
        <v>3.7</v>
      </c>
      <c r="AR87" s="74">
        <f>IF('Indicator Data'!BM90="No data","x",ROUND(IF('Indicator Data'!BM90&gt;AR$195,10,IF('Indicator Data'!BM90&lt;AR$194,0,10-(AR$195-'Indicator Data'!BM90)/(AR$195-AR$194)*10)),1))</f>
        <v>4</v>
      </c>
      <c r="AS87" s="76">
        <f t="shared" si="42"/>
        <v>4.7</v>
      </c>
      <c r="AT87" s="73">
        <f>IF('Indicator Data'!BN90="No data","x",ROUND(IF('Indicator Data'!BN90^2&gt;AT$195,0,IF('Indicator Data'!BN90^2&lt;AT$194,10,(AT$195-'Indicator Data'!BN90^2)/(AT$195-AT$194)*10)),1))</f>
        <v>0.4</v>
      </c>
      <c r="AU87" s="73">
        <f>IF('Indicator Data'!BO90="No data","x",ROUND(IF('Indicator Data'!BO90&gt;AU$195,0,IF('Indicator Data'!BO90&lt;AU$194,10,(AU$195-'Indicator Data'!BO90)/(AU$195-AU$194)*10)),1))</f>
        <v>5.8</v>
      </c>
      <c r="AV87" s="73">
        <f>IF('Indicator Data'!BP90="No data","x",ROUND(IF('Indicator Data'!BP90&gt;AV$195,0,IF('Indicator Data'!BP90&lt;AV$194,10,(AV$195-'Indicator Data'!BP90)/(AV$195-AV$194)*10)),1))</f>
        <v>2.4</v>
      </c>
      <c r="AW87" s="74">
        <f t="shared" si="43"/>
        <v>2.9</v>
      </c>
      <c r="AX87" s="74">
        <f>IF('Indicator Data'!BQ90="No data","x",ROUND(IF('Indicator Data'!BQ90&gt;AX$195,10,IF('Indicator Data'!BQ90&lt;AX$194,0,10-(AX$195-'Indicator Data'!BQ90)/(AX$195-AX$194)*10)),1))</f>
        <v>9.5</v>
      </c>
      <c r="AY87" s="76">
        <f t="shared" si="44"/>
        <v>6.2</v>
      </c>
      <c r="AZ87" s="81">
        <f t="shared" si="45"/>
        <v>5.5</v>
      </c>
    </row>
    <row r="88" spans="1:52" s="4" customFormat="1" x14ac:dyDescent="0.3">
      <c r="A88" s="121" t="str">
        <f>'Indicator Data'!A91</f>
        <v>Kazakhstan</v>
      </c>
      <c r="B88" s="59" t="str">
        <f>'Indicator Data'!B91</f>
        <v>KAZ</v>
      </c>
      <c r="C88" s="73">
        <f>ROUND(IF('Indicator Data'!AL91="No data",IF((0.1022*LN('Indicator Data'!CI91)-0.1711)&gt;C$195,0,IF((0.1022*LN('Indicator Data'!CI91)-0.1711)&lt;C$194,10,(C$195-(0.1022*LN('Indicator Data'!CI91)-0.1711))/(C$195-C$194)*10)),IF('Indicator Data'!AL91&gt;C$195,0,IF('Indicator Data'!AL91&lt;C$194,10,(C$195-'Indicator Data'!AL91)/(C$195-C$194)*10))),1)</f>
        <v>1.7</v>
      </c>
      <c r="D88" s="73">
        <f>IF('Indicator Data'!AM91="No data","x",ROUND((IF(LOG('Indicator Data'!AM91*1000)&gt;D$195,10,IF(LOG('Indicator Data'!AM91*1000)&lt;D$194,0,10-(D$195-LOG('Indicator Data'!AM91*1000))/(D$195-D$194)*10))),1))</f>
        <v>0.8</v>
      </c>
      <c r="E88" s="74">
        <f t="shared" si="29"/>
        <v>1.3</v>
      </c>
      <c r="F88" s="73">
        <f>IF('Indicator Data'!AZ91="No data","x",ROUND(IF('Indicator Data'!AZ91&gt;F$195,10,IF('Indicator Data'!AZ91&lt;F$194,0,10-(F$195-'Indicator Data'!AZ91)/(F$195-F$194)*10)),1))</f>
        <v>2.7</v>
      </c>
      <c r="G88" s="73">
        <f>IF('Indicator Data'!BA91="No data","x",ROUND(IF('Indicator Data'!BA91&gt;G$195,10,IF('Indicator Data'!BA91&lt;G$194,0,10-(G$195-'Indicator Data'!BA91)/(G$195-G$194)*10)),1))</f>
        <v>0.6</v>
      </c>
      <c r="H88" s="74">
        <f t="shared" si="30"/>
        <v>1.7</v>
      </c>
      <c r="I88" s="75">
        <f>SUM(IF('Indicator Data'!AN91=0,0,'Indicator Data'!AN91),SUM('Indicator Data'!AO91:AP91))</f>
        <v>15.23</v>
      </c>
      <c r="J88" s="75">
        <f>I88/'Indicator Data'!CJ91*1000000</f>
        <v>0.82096106024830007</v>
      </c>
      <c r="K88" s="73">
        <f t="shared" si="31"/>
        <v>0</v>
      </c>
      <c r="L88" s="73">
        <f>IF('Indicator Data'!AQ91="No data","x",ROUND(IF('Indicator Data'!AQ91&gt;L$195,10,IF('Indicator Data'!AQ91&lt;L$194,0,10-(L$195-'Indicator Data'!AQ91)/(L$195-L$194)*10)),1))</f>
        <v>0</v>
      </c>
      <c r="M88" s="73">
        <f>IF('Indicator Data'!AR91="No data","x",IF('Indicator Data'!AR91=0,0,ROUND(IF('Indicator Data'!AR91&gt;M$195,10,IF('Indicator Data'!AR91&lt;M$194,0,10-(M$195-'Indicator Data'!AR91)/(M$195-M$194)*10)),1)))</f>
        <v>0.1</v>
      </c>
      <c r="N88" s="74">
        <f t="shared" si="32"/>
        <v>0</v>
      </c>
      <c r="O88" s="76">
        <f t="shared" si="33"/>
        <v>1.1000000000000001</v>
      </c>
      <c r="P88" s="87">
        <f>IF(AND('Indicator Data'!BE91="No data",'Indicator Data'!BF91="No data"),0,SUM('Indicator Data'!BE91:BG91)/1000)</f>
        <v>0.76900000000000002</v>
      </c>
      <c r="Q88" s="73">
        <f t="shared" si="34"/>
        <v>0</v>
      </c>
      <c r="R88" s="77">
        <f>P88*1000/'Indicator Data'!CJ91</f>
        <v>4.1452334558827496E-5</v>
      </c>
      <c r="S88" s="73">
        <f t="shared" si="35"/>
        <v>0</v>
      </c>
      <c r="T88" s="78">
        <f t="shared" si="36"/>
        <v>0</v>
      </c>
      <c r="U88" s="73">
        <f>IF('Indicator Data'!AV91="No data","x",ROUND(IF('Indicator Data'!AV91&gt;U$195,10,IF('Indicator Data'!AV91&lt;U$194,0,10-(U$195-'Indicator Data'!AV91)/(U$195-U$194)*10)),1))</f>
        <v>0.4</v>
      </c>
      <c r="V88" s="73">
        <f>IF('Indicator Data'!AW91="No data","x",IF('Indicator Data'!AW91=0,0,ROUND(IF('Indicator Data'!AW91&gt;V$195,10,IF('Indicator Data'!AW91&lt;V$194,0,10-(V$195-'Indicator Data'!AW91)/(V$195-V$194)*10)),1)))</f>
        <v>1.1000000000000001</v>
      </c>
      <c r="W88" s="73">
        <f t="shared" si="37"/>
        <v>0.75</v>
      </c>
      <c r="X88" s="73">
        <f>IF('Indicator Data'!AU91="No data","x",ROUND(IF('Indicator Data'!AU91&gt;X$195,10,IF('Indicator Data'!AU91&lt;X$194,0,10-(X$195-'Indicator Data'!AU91)/(X$195-X$194)*10)),1))</f>
        <v>1.2</v>
      </c>
      <c r="Y88" s="199">
        <f>IF('Indicator Data'!AX91="No data","x",ROUND(IF('Indicator Data'!AX91&gt;Y$195,10,IF('Indicator Data'!AX91&lt;Y$194,0,10-(Y$195-'Indicator Data'!AX91)/(Y$195-Y$194)*10)),1))</f>
        <v>0</v>
      </c>
      <c r="Z88" s="77">
        <f>IF('Indicator Data'!AY91="No data","x",IF(('Indicator Data'!AY91/'Indicator Data'!CJ91)&gt;1,1,IF('Indicator Data'!AY91&gt;'Indicator Data'!AY91,1,'Indicator Data'!AY91/'Indicator Data'!CJ91)))</f>
        <v>5.3904206188332241E-8</v>
      </c>
      <c r="AA88" s="199">
        <f t="shared" si="38"/>
        <v>0</v>
      </c>
      <c r="AB88" s="74">
        <f t="shared" si="25"/>
        <v>0.5</v>
      </c>
      <c r="AC88" s="73">
        <f>IF('Indicator Data'!AS91="No data","x",ROUND(IF('Indicator Data'!AS91&gt;AC$195,10,IF('Indicator Data'!AS91&lt;AC$194,0,10-(AC$195-'Indicator Data'!AS91)/(AC$195-AC$194)*10)),1))</f>
        <v>0.8</v>
      </c>
      <c r="AD88" s="73">
        <f>IF('Indicator Data'!AT91="No data","x",ROUND(IF('Indicator Data'!AT91&gt;AD$195,10,IF('Indicator Data'!AT91&lt;AD$194,0,10-(AD$195-'Indicator Data'!AT91)/(AD$195-AD$194)*10)),1))</f>
        <v>0.4</v>
      </c>
      <c r="AE88" s="74">
        <f t="shared" si="39"/>
        <v>0.6</v>
      </c>
      <c r="AF88" s="87">
        <f>('Indicator Data'!BD91+'Indicator Data'!BC91*0.5+'Indicator Data'!BB91*0.25)/1000</f>
        <v>1.95</v>
      </c>
      <c r="AG88" s="79">
        <f>AF88*1000/'Indicator Data'!CJ91</f>
        <v>1.0511320206724787E-4</v>
      </c>
      <c r="AH88" s="74">
        <f t="shared" si="40"/>
        <v>0</v>
      </c>
      <c r="AI88" s="73">
        <f>IF('Indicator Data'!BH91="No data","x",ROUND(IF('Indicator Data'!BH91&lt;$AI$194,10,IF('Indicator Data'!BH91&gt;$AI$195,0,($AI$195-'Indicator Data'!BH91)/($AI$195-$AI$194)*10)),1))</f>
        <v>1.6</v>
      </c>
      <c r="AJ88" s="73">
        <f>IF('Indicator Data'!BI91="No data","x",ROUND(IF('Indicator Data'!BI91&gt;$AJ$195,10,IF('Indicator Data'!BI91&lt;$AJ$194,0,10-($AJ$195-'Indicator Data'!BI91)/($AJ$195-$AJ$194)*10)),1))</f>
        <v>0</v>
      </c>
      <c r="AK88" s="74">
        <f t="shared" si="26"/>
        <v>0.8</v>
      </c>
      <c r="AL88" s="80">
        <f t="shared" si="27"/>
        <v>0.5</v>
      </c>
      <c r="AM88" s="81">
        <f t="shared" si="28"/>
        <v>0.3</v>
      </c>
      <c r="AN88" s="73">
        <f>IF('Indicator Data'!BJ91="No data","x",ROUND((IF(LOG('Indicator Data'!BJ91)&gt;AN$195,10,IF(LOG('Indicator Data'!BJ91)&lt;AN$194,0,10-(AN$195-LOG('Indicator Data'!BJ91))/(AN$195-AN$194)*10))),1))</f>
        <v>7.1</v>
      </c>
      <c r="AO88" s="73">
        <f>IF('Indicator Data'!BK91="No data","x",ROUND((IF(LOG('Indicator Data'!BK91)&gt;AO$195,10,IF(LOG('Indicator Data'!BK91)&lt;AO$194,0,10-(AO$195-LOG('Indicator Data'!BK91))/(AO$195-AO$194)*10))),1))</f>
        <v>7.2</v>
      </c>
      <c r="AP88" s="74">
        <f t="shared" si="41"/>
        <v>7.2</v>
      </c>
      <c r="AQ88" s="74">
        <f>IF('Indicator Data'!BL91=0,10,ROUND(IF(LOG('Indicator Data'!BL91)&gt;AQ$195,0,IF(LOG('Indicator Data'!BL91)&lt;AQ$194,10,(AQ$195-LOG('Indicator Data'!BL91))/(AQ$195-AQ$194)*10)),1))</f>
        <v>2.6</v>
      </c>
      <c r="AR88" s="74">
        <f>IF('Indicator Data'!BM91="No data","x",ROUND(IF('Indicator Data'!BM91&gt;AR$195,10,IF('Indicator Data'!BM91&lt;AR$194,0,10-(AR$195-'Indicator Data'!BM91)/(AR$195-AR$194)*10)),1))</f>
        <v>10</v>
      </c>
      <c r="AS88" s="76">
        <f t="shared" si="42"/>
        <v>6.6</v>
      </c>
      <c r="AT88" s="73">
        <f>IF('Indicator Data'!BN91="No data","x",ROUND(IF('Indicator Data'!BN91^2&gt;AT$195,0,IF('Indicator Data'!BN91^2&lt;AT$194,10,(AT$195-'Indicator Data'!BN91^2)/(AT$195-AT$194)*10)),1))</f>
        <v>0</v>
      </c>
      <c r="AU88" s="73">
        <f>IF('Indicator Data'!BO91="No data","x",ROUND(IF('Indicator Data'!BO91&gt;AU$195,0,IF('Indicator Data'!BO91&lt;AU$194,10,(AU$195-'Indicator Data'!BO91)/(AU$195-AU$194)*10)),1))</f>
        <v>3</v>
      </c>
      <c r="AV88" s="73">
        <f>IF('Indicator Data'!BP91="No data","x",ROUND(IF('Indicator Data'!BP91&gt;AV$195,0,IF('Indicator Data'!BP91&lt;AV$194,10,(AV$195-'Indicator Data'!BP91)/(AV$195-AV$194)*10)),1))</f>
        <v>8.3000000000000007</v>
      </c>
      <c r="AW88" s="74">
        <f t="shared" si="43"/>
        <v>3.8</v>
      </c>
      <c r="AX88" s="74">
        <f>IF('Indicator Data'!BQ91="No data","x",ROUND(IF('Indicator Data'!BQ91&gt;AX$195,10,IF('Indicator Data'!BQ91&lt;AX$194,0,10-(AX$195-'Indicator Data'!BQ91)/(AX$195-AX$194)*10)),1))</f>
        <v>7.3</v>
      </c>
      <c r="AY88" s="76">
        <f t="shared" si="44"/>
        <v>5.6</v>
      </c>
      <c r="AZ88" s="81">
        <f t="shared" si="45"/>
        <v>6.1</v>
      </c>
    </row>
    <row r="89" spans="1:52" s="4" customFormat="1" x14ac:dyDescent="0.3">
      <c r="A89" s="121" t="str">
        <f>'Indicator Data'!A92</f>
        <v>Kenya</v>
      </c>
      <c r="B89" s="59" t="str">
        <f>'Indicator Data'!B92</f>
        <v>KEN</v>
      </c>
      <c r="C89" s="73">
        <f>ROUND(IF('Indicator Data'!AL92="No data",IF((0.1022*LN('Indicator Data'!CI92)-0.1711)&gt;C$195,0,IF((0.1022*LN('Indicator Data'!CI92)-0.1711)&lt;C$194,10,(C$195-(0.1022*LN('Indicator Data'!CI92)-0.1711))/(C$195-C$194)*10)),IF('Indicator Data'!AL92&gt;C$195,0,IF('Indicator Data'!AL92&lt;C$194,10,(C$195-'Indicator Data'!AL92)/(C$195-C$194)*10))),1)</f>
        <v>6.4</v>
      </c>
      <c r="D89" s="73">
        <f>IF('Indicator Data'!AM92="No data","x",ROUND((IF(LOG('Indicator Data'!AM92*1000)&gt;D$195,10,IF(LOG('Indicator Data'!AM92*1000)&lt;D$194,0,10-(D$195-LOG('Indicator Data'!AM92*1000))/(D$195-D$194)*10))),1))</f>
        <v>8.3000000000000007</v>
      </c>
      <c r="E89" s="74">
        <f t="shared" si="29"/>
        <v>7.5</v>
      </c>
      <c r="F89" s="73">
        <f>IF('Indicator Data'!AZ92="No data","x",ROUND(IF('Indicator Data'!AZ92&gt;F$195,10,IF('Indicator Data'!AZ92&lt;F$194,0,10-(F$195-'Indicator Data'!AZ92)/(F$195-F$194)*10)),1))</f>
        <v>7.3</v>
      </c>
      <c r="G89" s="73">
        <f>IF('Indicator Data'!BA92="No data","x",ROUND(IF('Indicator Data'!BA92&gt;G$195,10,IF('Indicator Data'!BA92&lt;G$194,0,10-(G$195-'Indicator Data'!BA92)/(G$195-G$194)*10)),1))</f>
        <v>4</v>
      </c>
      <c r="H89" s="74">
        <f t="shared" si="30"/>
        <v>5.7</v>
      </c>
      <c r="I89" s="75">
        <f>SUM(IF('Indicator Data'!AN92=0,0,'Indicator Data'!AN92),SUM('Indicator Data'!AO92:AP92))</f>
        <v>7570.7092000000002</v>
      </c>
      <c r="J89" s="75">
        <f>I89/'Indicator Data'!CJ92*1000000</f>
        <v>144.00110229460145</v>
      </c>
      <c r="K89" s="73">
        <f t="shared" si="31"/>
        <v>2.9</v>
      </c>
      <c r="L89" s="73">
        <f>IF('Indicator Data'!AQ92="No data","x",ROUND(IF('Indicator Data'!AQ92&gt;L$195,10,IF('Indicator Data'!AQ92&lt;L$194,0,10-(L$195-'Indicator Data'!AQ92)/(L$195-L$194)*10)),1))</f>
        <v>1.9</v>
      </c>
      <c r="M89" s="73">
        <f>IF('Indicator Data'!AR92="No data","x",IF('Indicator Data'!AR92=0,0,ROUND(IF('Indicator Data'!AR92&gt;M$195,10,IF('Indicator Data'!AR92&lt;M$194,0,10-(M$195-'Indicator Data'!AR92)/(M$195-M$194)*10)),1)))</f>
        <v>1</v>
      </c>
      <c r="N89" s="74">
        <f t="shared" si="32"/>
        <v>1.9</v>
      </c>
      <c r="O89" s="76">
        <f t="shared" si="33"/>
        <v>5.7</v>
      </c>
      <c r="P89" s="87">
        <f>IF(AND('Indicator Data'!BE92="No data",'Indicator Data'!BF92="No data"),0,SUM('Indicator Data'!BE92:BG92)/1000)</f>
        <v>663.65</v>
      </c>
      <c r="Q89" s="73">
        <f t="shared" si="34"/>
        <v>9.4</v>
      </c>
      <c r="R89" s="77">
        <f>P89*1000/'Indicator Data'!CJ92</f>
        <v>1.2623167660146322E-2</v>
      </c>
      <c r="S89" s="73">
        <f t="shared" si="35"/>
        <v>6</v>
      </c>
      <c r="T89" s="78">
        <f t="shared" si="36"/>
        <v>7.7</v>
      </c>
      <c r="U89" s="73">
        <f>IF('Indicator Data'!AV92="No data","x",ROUND(IF('Indicator Data'!AV92&gt;U$195,10,IF('Indicator Data'!AV92&lt;U$194,0,10-(U$195-'Indicator Data'!AV92)/(U$195-U$194)*10)),1))</f>
        <v>10</v>
      </c>
      <c r="V89" s="73">
        <f>IF('Indicator Data'!AW92="No data","x",IF('Indicator Data'!AW92=0,0,ROUND(IF('Indicator Data'!AW92&gt;V$195,10,IF('Indicator Data'!AW92&lt;V$194,0,10-(V$195-'Indicator Data'!AW92)/(V$195-V$194)*10)),1)))</f>
        <v>6.5</v>
      </c>
      <c r="W89" s="73">
        <f t="shared" si="37"/>
        <v>8.25</v>
      </c>
      <c r="X89" s="73">
        <f>IF('Indicator Data'!AU92="No data","x",ROUND(IF('Indicator Data'!AU92&gt;X$195,10,IF('Indicator Data'!AU92&lt;X$194,0,10-(X$195-'Indicator Data'!AU92)/(X$195-X$194)*10)),1))</f>
        <v>5.8</v>
      </c>
      <c r="Y89" s="199">
        <f>IF('Indicator Data'!AX92="No data","x",ROUND(IF('Indicator Data'!AX92&gt;Y$195,10,IF('Indicator Data'!AX92&lt;Y$194,0,10-(Y$195-'Indicator Data'!AX92)/(Y$195-Y$194)*10)),1))</f>
        <v>1.8</v>
      </c>
      <c r="Z89" s="77">
        <f>IF('Indicator Data'!AY92="No data","x",IF(('Indicator Data'!AY92/'Indicator Data'!CJ92)&gt;1,1,IF('Indicator Data'!AY92&gt;'Indicator Data'!AY92,1,'Indicator Data'!AY92/'Indicator Data'!CJ92)))</f>
        <v>0.22113724079447913</v>
      </c>
      <c r="AA89" s="199">
        <f t="shared" si="38"/>
        <v>2.5</v>
      </c>
      <c r="AB89" s="74">
        <f t="shared" si="25"/>
        <v>4.5999999999999996</v>
      </c>
      <c r="AC89" s="73">
        <f>IF('Indicator Data'!AS92="No data","x",ROUND(IF('Indicator Data'!AS92&gt;AC$195,10,IF('Indicator Data'!AS92&lt;AC$194,0,10-(AC$195-'Indicator Data'!AS92)/(AC$195-AC$194)*10)),1))</f>
        <v>3.2</v>
      </c>
      <c r="AD89" s="73">
        <f>IF('Indicator Data'!AT92="No data","x",ROUND(IF('Indicator Data'!AT92&gt;AD$195,10,IF('Indicator Data'!AT92&lt;AD$194,0,10-(AD$195-'Indicator Data'!AT92)/(AD$195-AD$194)*10)),1))</f>
        <v>2.4</v>
      </c>
      <c r="AE89" s="74">
        <f t="shared" si="39"/>
        <v>2.8</v>
      </c>
      <c r="AF89" s="87">
        <f>('Indicator Data'!BD92+'Indicator Data'!BC92*0.5+'Indicator Data'!BB92*0.25)/1000</f>
        <v>2860.9162500000002</v>
      </c>
      <c r="AG89" s="79">
        <f>AF89*1000/'Indicator Data'!CJ92</f>
        <v>5.4416975040137261E-2</v>
      </c>
      <c r="AH89" s="74">
        <f t="shared" si="40"/>
        <v>5.4</v>
      </c>
      <c r="AI89" s="73">
        <f>IF('Indicator Data'!BH92="No data","x",ROUND(IF('Indicator Data'!BH92&lt;$AI$194,10,IF('Indicator Data'!BH92&gt;$AI$195,0,($AI$195-'Indicator Data'!BH92)/($AI$195-$AI$194)*10)),1))</f>
        <v>6.9</v>
      </c>
      <c r="AJ89" s="73">
        <f>IF('Indicator Data'!BI92="No data","x",ROUND(IF('Indicator Data'!BI92&gt;$AJ$195,10,IF('Indicator Data'!BI92&lt;$AJ$194,0,10-($AJ$195-'Indicator Data'!BI92)/($AJ$195-$AJ$194)*10)),1))</f>
        <v>8.1</v>
      </c>
      <c r="AK89" s="74">
        <f t="shared" si="26"/>
        <v>7.5</v>
      </c>
      <c r="AL89" s="80">
        <f t="shared" si="27"/>
        <v>5.3</v>
      </c>
      <c r="AM89" s="81">
        <f t="shared" si="28"/>
        <v>6.7</v>
      </c>
      <c r="AN89" s="73">
        <f>IF('Indicator Data'!BJ92="No data","x",ROUND((IF(LOG('Indicator Data'!BJ92)&gt;AN$195,10,IF(LOG('Indicator Data'!BJ92)&lt;AN$194,0,10-(AN$195-LOG('Indicator Data'!BJ92))/(AN$195-AN$194)*10))),1))</f>
        <v>6.9</v>
      </c>
      <c r="AO89" s="73">
        <f>IF('Indicator Data'!BK92="No data","x",ROUND((IF(LOG('Indicator Data'!BK92)&gt;AO$195,10,IF(LOG('Indicator Data'!BK92)&lt;AO$194,0,10-(AO$195-LOG('Indicator Data'!BK92))/(AO$195-AO$194)*10))),1))</f>
        <v>5.3</v>
      </c>
      <c r="AP89" s="74">
        <f t="shared" si="41"/>
        <v>6.1</v>
      </c>
      <c r="AQ89" s="74">
        <f>IF('Indicator Data'!BL92=0,10,ROUND(IF(LOG('Indicator Data'!BL92)&gt;AQ$195,0,IF(LOG('Indicator Data'!BL92)&lt;AQ$194,10,(AQ$195-LOG('Indicator Data'!BL92))/(AQ$195-AQ$194)*10)),1))</f>
        <v>1.6</v>
      </c>
      <c r="AR89" s="74">
        <f>IF('Indicator Data'!BM92="No data","x",ROUND(IF('Indicator Data'!BM92&gt;AR$195,10,IF('Indicator Data'!BM92&lt;AR$194,0,10-(AR$195-'Indicator Data'!BM92)/(AR$195-AR$194)*10)),1))</f>
        <v>4</v>
      </c>
      <c r="AS89" s="76">
        <f t="shared" si="42"/>
        <v>3.9</v>
      </c>
      <c r="AT89" s="73">
        <f>IF('Indicator Data'!BN92="No data","x",ROUND(IF('Indicator Data'!BN92^2&gt;AT$195,0,IF('Indicator Data'!BN92^2&lt;AT$194,10,(AT$195-'Indicator Data'!BN92^2)/(AT$195-AT$194)*10)),1))</f>
        <v>3.7</v>
      </c>
      <c r="AU89" s="73">
        <f>IF('Indicator Data'!BO92="No data","x",ROUND(IF('Indicator Data'!BO92&gt;AU$195,0,IF('Indicator Data'!BO92&lt;AU$194,10,(AU$195-'Indicator Data'!BO92)/(AU$195-AU$194)*10)),1))</f>
        <v>5.3</v>
      </c>
      <c r="AV89" s="73">
        <f>IF('Indicator Data'!BP92="No data","x",ROUND(IF('Indicator Data'!BP92&gt;AV$195,0,IF('Indicator Data'!BP92&lt;AV$194,10,(AV$195-'Indicator Data'!BP92)/(AV$195-AV$194)*10)),1))</f>
        <v>8.6</v>
      </c>
      <c r="AW89" s="74">
        <f t="shared" si="43"/>
        <v>5.9</v>
      </c>
      <c r="AX89" s="74" t="str">
        <f>IF('Indicator Data'!BQ92="No data","x",ROUND(IF('Indicator Data'!BQ92&gt;AX$195,10,IF('Indicator Data'!BQ92&lt;AX$194,0,10-(AX$195-'Indicator Data'!BQ92)/(AX$195-AX$194)*10)),1))</f>
        <v>x</v>
      </c>
      <c r="AY89" s="76">
        <f t="shared" si="44"/>
        <v>5.9</v>
      </c>
      <c r="AZ89" s="81">
        <f t="shared" si="45"/>
        <v>4.9000000000000004</v>
      </c>
    </row>
    <row r="90" spans="1:52" s="4" customFormat="1" x14ac:dyDescent="0.3">
      <c r="A90" s="121" t="str">
        <f>'Indicator Data'!A93</f>
        <v>Kiribati</v>
      </c>
      <c r="B90" s="59" t="str">
        <f>'Indicator Data'!B93</f>
        <v>KIR</v>
      </c>
      <c r="C90" s="73">
        <f>ROUND(IF('Indicator Data'!AL93="No data",IF((0.1022*LN('Indicator Data'!CI93)-0.1711)&gt;C$195,0,IF((0.1022*LN('Indicator Data'!CI93)-0.1711)&lt;C$194,10,(C$195-(0.1022*LN('Indicator Data'!CI93)-0.1711))/(C$195-C$194)*10)),IF('Indicator Data'!AL93&gt;C$195,0,IF('Indicator Data'!AL93&lt;C$194,10,(C$195-'Indicator Data'!AL93)/(C$195-C$194)*10))),1)</f>
        <v>5.5</v>
      </c>
      <c r="D90" s="73" t="str">
        <f>IF('Indicator Data'!AM93="No data","x",ROUND((IF(LOG('Indicator Data'!AM93*1000)&gt;D$195,10,IF(LOG('Indicator Data'!AM93*1000)&lt;D$194,0,10-(D$195-LOG('Indicator Data'!AM93*1000))/(D$195-D$194)*10))),1))</f>
        <v>x</v>
      </c>
      <c r="E90" s="74">
        <f t="shared" si="29"/>
        <v>5.5</v>
      </c>
      <c r="F90" s="73" t="str">
        <f>IF('Indicator Data'!AZ93="No data","x",ROUND(IF('Indicator Data'!AZ93&gt;F$195,10,IF('Indicator Data'!AZ93&lt;F$194,0,10-(F$195-'Indicator Data'!AZ93)/(F$195-F$194)*10)),1))</f>
        <v>x</v>
      </c>
      <c r="G90" s="73">
        <f>IF('Indicator Data'!BA93="No data","x",ROUND(IF('Indicator Data'!BA93&gt;G$195,10,IF('Indicator Data'!BA93&lt;G$194,0,10-(G$195-'Indicator Data'!BA93)/(G$195-G$194)*10)),1))</f>
        <v>3</v>
      </c>
      <c r="H90" s="74">
        <f t="shared" si="30"/>
        <v>3</v>
      </c>
      <c r="I90" s="75">
        <f>SUM(IF('Indicator Data'!AN93=0,0,'Indicator Data'!AN93),SUM('Indicator Data'!AO93:AP93))</f>
        <v>98.596029999999999</v>
      </c>
      <c r="J90" s="75">
        <f>I90/'Indicator Data'!CJ93*1000000</f>
        <v>838.34458540235357</v>
      </c>
      <c r="K90" s="73">
        <f t="shared" si="31"/>
        <v>10</v>
      </c>
      <c r="L90" s="73">
        <f>IF('Indicator Data'!AQ93="No data","x",ROUND(IF('Indicator Data'!AQ93&gt;L$195,10,IF('Indicator Data'!AQ93&lt;L$194,0,10-(L$195-'Indicator Data'!AQ93)/(L$195-L$194)*10)),1))</f>
        <v>10</v>
      </c>
      <c r="M90" s="73">
        <f>IF('Indicator Data'!AR93="No data","x",IF('Indicator Data'!AR93=0,0,ROUND(IF('Indicator Data'!AR93&gt;M$195,10,IF('Indicator Data'!AR93&lt;M$194,0,10-(M$195-'Indicator Data'!AR93)/(M$195-M$194)*10)),1)))</f>
        <v>3.2</v>
      </c>
      <c r="N90" s="74">
        <f t="shared" si="32"/>
        <v>7.7</v>
      </c>
      <c r="O90" s="76">
        <f t="shared" si="33"/>
        <v>5.4</v>
      </c>
      <c r="P90" s="87">
        <f>IF(AND('Indicator Data'!BE93="No data",'Indicator Data'!BF93="No data"),0,SUM('Indicator Data'!BE93:BG93)/1000)</f>
        <v>0</v>
      </c>
      <c r="Q90" s="73">
        <f t="shared" si="34"/>
        <v>0</v>
      </c>
      <c r="R90" s="77">
        <f>P90*1000/'Indicator Data'!CJ93</f>
        <v>0</v>
      </c>
      <c r="S90" s="73">
        <f t="shared" si="35"/>
        <v>0</v>
      </c>
      <c r="T90" s="78">
        <f t="shared" si="36"/>
        <v>0</v>
      </c>
      <c r="U90" s="73" t="str">
        <f>IF('Indicator Data'!AV93="No data","x",ROUND(IF('Indicator Data'!AV93&gt;U$195,10,IF('Indicator Data'!AV93&lt;U$194,0,10-(U$195-'Indicator Data'!AV93)/(U$195-U$194)*10)),1))</f>
        <v>x</v>
      </c>
      <c r="V90" s="73" t="str">
        <f>IF('Indicator Data'!AW93="No data","x",IF('Indicator Data'!AW93=0,0,ROUND(IF('Indicator Data'!AW93&gt;V$195,10,IF('Indicator Data'!AW93&lt;V$194,0,10-(V$195-'Indicator Data'!AW93)/(V$195-V$194)*10)),1)))</f>
        <v>x</v>
      </c>
      <c r="W90" s="73" t="str">
        <f t="shared" si="37"/>
        <v>x</v>
      </c>
      <c r="X90" s="73">
        <f>IF('Indicator Data'!AU93="No data","x",ROUND(IF('Indicator Data'!AU93&gt;X$195,10,IF('Indicator Data'!AU93&lt;X$194,0,10-(X$195-'Indicator Data'!AU93)/(X$195-X$194)*10)),1))</f>
        <v>7.5</v>
      </c>
      <c r="Y90" s="199" t="str">
        <f>IF('Indicator Data'!AX93="No data","x",ROUND(IF('Indicator Data'!AX93&gt;Y$195,10,IF('Indicator Data'!AX93&lt;Y$194,0,10-(Y$195-'Indicator Data'!AX93)/(Y$195-Y$194)*10)),1))</f>
        <v>x</v>
      </c>
      <c r="Z90" s="77">
        <f>IF('Indicator Data'!AY93="No data","x",IF(('Indicator Data'!AY93/'Indicator Data'!CJ93)&gt;1,1,IF('Indicator Data'!AY93&gt;'Indicator Data'!AY93,1,'Indicator Data'!AY93/'Indicator Data'!CJ93)))</f>
        <v>1</v>
      </c>
      <c r="AA90" s="199">
        <f t="shared" si="38"/>
        <v>10</v>
      </c>
      <c r="AB90" s="74">
        <f t="shared" si="25"/>
        <v>8.8000000000000007</v>
      </c>
      <c r="AC90" s="73">
        <f>IF('Indicator Data'!AS93="No data","x",ROUND(IF('Indicator Data'!AS93&gt;AC$195,10,IF('Indicator Data'!AS93&lt;AC$194,0,10-(AC$195-'Indicator Data'!AS93)/(AC$195-AC$194)*10)),1))</f>
        <v>4</v>
      </c>
      <c r="AD90" s="73">
        <f>IF('Indicator Data'!AT93="No data","x",ROUND(IF('Indicator Data'!AT93&gt;AD$195,10,IF('Indicator Data'!AT93&lt;AD$194,0,10-(AD$195-'Indicator Data'!AT93)/(AD$195-AD$194)*10)),1))</f>
        <v>3.3</v>
      </c>
      <c r="AE90" s="74">
        <f t="shared" si="39"/>
        <v>3.7</v>
      </c>
      <c r="AF90" s="87">
        <f>('Indicator Data'!BD93+'Indicator Data'!BC93*0.5+'Indicator Data'!BB93*0.25)/1000</f>
        <v>0</v>
      </c>
      <c r="AG90" s="79">
        <f>AF90*1000/'Indicator Data'!CJ93</f>
        <v>0</v>
      </c>
      <c r="AH90" s="74">
        <f t="shared" si="40"/>
        <v>0</v>
      </c>
      <c r="AI90" s="73">
        <f>IF('Indicator Data'!BH93="No data","x",ROUND(IF('Indicator Data'!BH93&lt;$AI$194,10,IF('Indicator Data'!BH93&gt;$AI$195,0,($AI$195-'Indicator Data'!BH93)/($AI$195-$AI$194)*10)),1))</f>
        <v>1.2</v>
      </c>
      <c r="AJ90" s="73">
        <f>IF('Indicator Data'!BI93="No data","x",ROUND(IF('Indicator Data'!BI93&gt;$AJ$195,10,IF('Indicator Data'!BI93&lt;$AJ$194,0,10-($AJ$195-'Indicator Data'!BI93)/($AJ$195-$AJ$194)*10)),1))</f>
        <v>0</v>
      </c>
      <c r="AK90" s="74">
        <f t="shared" si="26"/>
        <v>0.6</v>
      </c>
      <c r="AL90" s="80">
        <f t="shared" si="27"/>
        <v>4.4000000000000004</v>
      </c>
      <c r="AM90" s="81">
        <f t="shared" si="28"/>
        <v>2.5</v>
      </c>
      <c r="AN90" s="73">
        <f>IF('Indicator Data'!BJ93="No data","x",ROUND((IF(LOG('Indicator Data'!BJ93)&gt;AN$195,10,IF(LOG('Indicator Data'!BJ93)&lt;AN$194,0,10-(AN$195-LOG('Indicator Data'!BJ93))/(AN$195-AN$194)*10))),1))</f>
        <v>2.1</v>
      </c>
      <c r="AO90" s="73">
        <f>IF('Indicator Data'!BK93="No data","x",ROUND((IF(LOG('Indicator Data'!BK93)&gt;AO$195,10,IF(LOG('Indicator Data'!BK93)&lt;AO$194,0,10-(AO$195-LOG('Indicator Data'!BK93))/(AO$195-AO$194)*10))),1))</f>
        <v>0</v>
      </c>
      <c r="AP90" s="74">
        <f t="shared" si="41"/>
        <v>1.1000000000000001</v>
      </c>
      <c r="AQ90" s="74">
        <f>IF('Indicator Data'!BL93=0,10,ROUND(IF(LOG('Indicator Data'!BL93)&gt;AQ$195,0,IF(LOG('Indicator Data'!BL93)&lt;AQ$194,10,(AQ$195-LOG('Indicator Data'!BL93))/(AQ$195-AQ$194)*10)),1))</f>
        <v>7.2</v>
      </c>
      <c r="AR90" s="74">
        <f>IF('Indicator Data'!BM93="No data","x",ROUND(IF('Indicator Data'!BM93&gt;AR$195,10,IF('Indicator Data'!BM93&lt;AR$194,0,10-(AR$195-'Indicator Data'!BM93)/(AR$195-AR$194)*10)),1))</f>
        <v>8</v>
      </c>
      <c r="AS90" s="76">
        <f t="shared" si="42"/>
        <v>5.4</v>
      </c>
      <c r="AT90" s="73" t="str">
        <f>IF('Indicator Data'!BN93="No data","x",ROUND(IF('Indicator Data'!BN93^2&gt;AT$195,0,IF('Indicator Data'!BN93^2&lt;AT$194,10,(AT$195-'Indicator Data'!BN93^2)/(AT$195-AT$194)*10)),1))</f>
        <v>x</v>
      </c>
      <c r="AU90" s="73">
        <f>IF('Indicator Data'!BO93="No data","x",ROUND(IF('Indicator Data'!BO93&gt;AU$195,0,IF('Indicator Data'!BO93&lt;AU$194,10,(AU$195-'Indicator Data'!BO93)/(AU$195-AU$194)*10)),1))</f>
        <v>7.7</v>
      </c>
      <c r="AV90" s="73" t="str">
        <f>IF('Indicator Data'!BP93="No data","x",ROUND(IF('Indicator Data'!BP93&gt;AV$195,0,IF('Indicator Data'!BP93&lt;AV$194,10,(AV$195-'Indicator Data'!BP93)/(AV$195-AV$194)*10)),1))</f>
        <v>x</v>
      </c>
      <c r="AW90" s="74">
        <f t="shared" si="43"/>
        <v>7.7</v>
      </c>
      <c r="AX90" s="74" t="str">
        <f>IF('Indicator Data'!BQ93="No data","x",ROUND(IF('Indicator Data'!BQ93&gt;AX$195,10,IF('Indicator Data'!BQ93&lt;AX$194,0,10-(AX$195-'Indicator Data'!BQ93)/(AX$195-AX$194)*10)),1))</f>
        <v>x</v>
      </c>
      <c r="AY90" s="76">
        <f t="shared" si="44"/>
        <v>7.7</v>
      </c>
      <c r="AZ90" s="81">
        <f t="shared" si="45"/>
        <v>6.6</v>
      </c>
    </row>
    <row r="91" spans="1:52" s="4" customFormat="1" x14ac:dyDescent="0.3">
      <c r="A91" s="121" t="str">
        <f>'Indicator Data'!A94</f>
        <v>Korea DPR</v>
      </c>
      <c r="B91" s="59" t="str">
        <f>'Indicator Data'!B94</f>
        <v>PRK</v>
      </c>
      <c r="C91" s="73">
        <f>ROUND(IF('Indicator Data'!AL94="No data",IF((0.1201*LN('Indicator Data'!CI94)-0.4115)&gt;C$195,0,IF((0.1201*LN('Indicator Data'!CI94)-0.4115)&lt;C$194,10,(C$195-(0.1201*LN('Indicator Data'!CI94)-0.4115))/(C$195-C$194)*10)),IF('Indicator Data'!AL94&gt;C$195,0,IF('Indicator Data'!AL94&lt;C$194,10,(C$195-'Indicator Data'!AL94)/(C$195-C$194)*10))),1)</f>
        <v>8.4</v>
      </c>
      <c r="D91" s="73" t="str">
        <f>IF('Indicator Data'!AM94="No data","x",ROUND((IF(LOG('Indicator Data'!AM94*1000)&gt;D$195,10,IF(LOG('Indicator Data'!AM94*1000)&lt;D$194,0,10-(D$195-LOG('Indicator Data'!AM94*1000))/(D$195-D$194)*10))),1))</f>
        <v>x</v>
      </c>
      <c r="E91" s="74">
        <f t="shared" si="29"/>
        <v>8.4</v>
      </c>
      <c r="F91" s="73" t="str">
        <f>IF('Indicator Data'!AZ94="No data","x",ROUND(IF('Indicator Data'!AZ94&gt;F$195,10,IF('Indicator Data'!AZ94&lt;F$194,0,10-(F$195-'Indicator Data'!AZ94)/(F$195-F$194)*10)),1))</f>
        <v>x</v>
      </c>
      <c r="G91" s="73" t="str">
        <f>IF('Indicator Data'!BA94="No data","x",ROUND(IF('Indicator Data'!BA94&gt;G$195,10,IF('Indicator Data'!BA94&lt;G$194,0,10-(G$195-'Indicator Data'!BA94)/(G$195-G$194)*10)),1))</f>
        <v>x</v>
      </c>
      <c r="H91" s="74" t="str">
        <f t="shared" si="30"/>
        <v>x</v>
      </c>
      <c r="I91" s="75">
        <f>SUM(IF('Indicator Data'!AN94=0,0,'Indicator Data'!AN94),SUM('Indicator Data'!AO94:AP94))</f>
        <v>964.42120999999997</v>
      </c>
      <c r="J91" s="75">
        <f>I91/'Indicator Data'!CJ94*1000000</f>
        <v>37.575597017675953</v>
      </c>
      <c r="K91" s="73">
        <f t="shared" si="31"/>
        <v>0.8</v>
      </c>
      <c r="L91" s="73" t="str">
        <f>IF('Indicator Data'!AQ94="No data","x",ROUND(IF('Indicator Data'!AQ94&gt;L$195,10,IF('Indicator Data'!AQ94&lt;L$194,0,10-(L$195-'Indicator Data'!AQ94)/(L$195-L$194)*10)),1))</f>
        <v>x</v>
      </c>
      <c r="M91" s="73" t="str">
        <f>IF('Indicator Data'!AR94="No data","x",IF('Indicator Data'!AR94=0,0,ROUND(IF('Indicator Data'!AR94&gt;M$195,10,IF('Indicator Data'!AR94&lt;M$194,0,10-(M$195-'Indicator Data'!AR94)/(M$195-M$194)*10)),1)))</f>
        <v>x</v>
      </c>
      <c r="N91" s="74">
        <f t="shared" si="32"/>
        <v>0.8</v>
      </c>
      <c r="O91" s="76">
        <f t="shared" si="33"/>
        <v>5.9</v>
      </c>
      <c r="P91" s="87">
        <f>IF(AND('Indicator Data'!BE94="No data",'Indicator Data'!BF94="No data"),0,SUM('Indicator Data'!BE94:BG94)/1000)</f>
        <v>0</v>
      </c>
      <c r="Q91" s="73">
        <f t="shared" si="34"/>
        <v>0</v>
      </c>
      <c r="R91" s="77">
        <f>P91*1000/'Indicator Data'!CJ94</f>
        <v>0</v>
      </c>
      <c r="S91" s="73">
        <f t="shared" si="35"/>
        <v>0</v>
      </c>
      <c r="T91" s="78">
        <f t="shared" si="36"/>
        <v>0</v>
      </c>
      <c r="U91" s="73" t="str">
        <f>IF('Indicator Data'!AV94="No data","x",ROUND(IF('Indicator Data'!AV94&gt;U$195,10,IF('Indicator Data'!AV94&lt;U$194,0,10-(U$195-'Indicator Data'!AV94)/(U$195-U$194)*10)),1))</f>
        <v>x</v>
      </c>
      <c r="V91" s="73" t="str">
        <f>IF('Indicator Data'!AW94="No data","x",IF('Indicator Data'!AW94=0,0,ROUND(IF('Indicator Data'!AW94&gt;V$195,10,IF('Indicator Data'!AW94&lt;V$194,0,10-(V$195-'Indicator Data'!AW94)/(V$195-V$194)*10)),1)))</f>
        <v>x</v>
      </c>
      <c r="W91" s="73" t="str">
        <f t="shared" si="37"/>
        <v>x</v>
      </c>
      <c r="X91" s="73">
        <f>IF('Indicator Data'!AU94="No data","x",ROUND(IF('Indicator Data'!AU94&gt;X$195,10,IF('Indicator Data'!AU94&lt;X$194,0,10-(X$195-'Indicator Data'!AU94)/(X$195-X$194)*10)),1))</f>
        <v>9.3000000000000007</v>
      </c>
      <c r="Y91" s="199">
        <f>IF('Indicator Data'!AX94="No data","x",ROUND(IF('Indicator Data'!AX94&gt;Y$195,10,IF('Indicator Data'!AX94&lt;Y$194,0,10-(Y$195-'Indicator Data'!AX94)/(Y$195-Y$194)*10)),1))</f>
        <v>0</v>
      </c>
      <c r="Z91" s="77">
        <f>IF('Indicator Data'!AY94="No data","x",IF(('Indicator Data'!AY94/'Indicator Data'!CJ94)&gt;1,1,IF('Indicator Data'!AY94&gt;'Indicator Data'!AY94,1,'Indicator Data'!AY94/'Indicator Data'!CJ94)))</f>
        <v>0.21643122433829012</v>
      </c>
      <c r="AA91" s="199">
        <f t="shared" si="38"/>
        <v>2.4</v>
      </c>
      <c r="AB91" s="74">
        <f t="shared" si="25"/>
        <v>3.9</v>
      </c>
      <c r="AC91" s="73">
        <f>IF('Indicator Data'!AS94="No data","x",ROUND(IF('Indicator Data'!AS94&gt;AC$195,10,IF('Indicator Data'!AS94&lt;AC$194,0,10-(AC$195-'Indicator Data'!AS94)/(AC$195-AC$194)*10)),1))</f>
        <v>1.4</v>
      </c>
      <c r="AD91" s="73">
        <f>IF('Indicator Data'!AT94="No data","x",ROUND(IF('Indicator Data'!AT94&gt;AD$195,10,IF('Indicator Data'!AT94&lt;AD$194,0,10-(AD$195-'Indicator Data'!AT94)/(AD$195-AD$194)*10)),1))</f>
        <v>3.4</v>
      </c>
      <c r="AE91" s="74">
        <f t="shared" si="39"/>
        <v>2.4</v>
      </c>
      <c r="AF91" s="87">
        <f>('Indicator Data'!BD94+'Indicator Data'!BC94*0.5+'Indicator Data'!BB94*0.25)/1000</f>
        <v>10431.4265</v>
      </c>
      <c r="AG91" s="79">
        <f>AF91*1000/'Indicator Data'!CJ94</f>
        <v>0.4064272689352259</v>
      </c>
      <c r="AH91" s="74">
        <f t="shared" si="40"/>
        <v>10</v>
      </c>
      <c r="AI91" s="73">
        <f>IF('Indicator Data'!BH94="No data","x",ROUND(IF('Indicator Data'!BH94&lt;$AI$194,10,IF('Indicator Data'!BH94&gt;$AI$195,0,($AI$195-'Indicator Data'!BH94)/($AI$195-$AI$194)*10)),1))</f>
        <v>8.8000000000000007</v>
      </c>
      <c r="AJ91" s="73">
        <f>IF('Indicator Data'!BI94="No data","x",ROUND(IF('Indicator Data'!BI94&gt;$AJ$195,10,IF('Indicator Data'!BI94&lt;$AJ$194,0,10-($AJ$195-'Indicator Data'!BI94)/($AJ$195-$AJ$194)*10)),1))</f>
        <v>10</v>
      </c>
      <c r="AK91" s="74">
        <f t="shared" si="26"/>
        <v>9.4</v>
      </c>
      <c r="AL91" s="80">
        <f t="shared" si="27"/>
        <v>7.8</v>
      </c>
      <c r="AM91" s="81">
        <f t="shared" si="28"/>
        <v>5</v>
      </c>
      <c r="AN91" s="73">
        <f>IF('Indicator Data'!BJ94="No data","x",ROUND((IF(LOG('Indicator Data'!BJ94)&gt;AN$195,10,IF(LOG('Indicator Data'!BJ94)&lt;AN$194,0,10-(AN$195-LOG('Indicator Data'!BJ94))/(AN$195-AN$194)*10))),1))</f>
        <v>2.5</v>
      </c>
      <c r="AO91" s="73" t="str">
        <f>IF('Indicator Data'!BK94="No data","x",ROUND((IF(LOG('Indicator Data'!BK94)&gt;AO$195,10,IF(LOG('Indicator Data'!BK94)&lt;AO$194,0,10-(AO$195-LOG('Indicator Data'!BK94))/(AO$195-AO$194)*10))),1))</f>
        <v>x</v>
      </c>
      <c r="AP91" s="74">
        <f t="shared" si="41"/>
        <v>2.5</v>
      </c>
      <c r="AQ91" s="74">
        <f>IF('Indicator Data'!BL94=0,10,ROUND(IF(LOG('Indicator Data'!BL94)&gt;AQ$195,0,IF(LOG('Indicator Data'!BL94)&lt;AQ$194,10,(AQ$195-LOG('Indicator Data'!BL94))/(AQ$195-AQ$194)*10)),1))</f>
        <v>6.3</v>
      </c>
      <c r="AR91" s="74">
        <f>IF('Indicator Data'!BM94="No data","x",ROUND(IF('Indicator Data'!BM94&gt;AR$195,10,IF('Indicator Data'!BM94&lt;AR$194,0,10-(AR$195-'Indicator Data'!BM94)/(AR$195-AR$194)*10)),1))</f>
        <v>6</v>
      </c>
      <c r="AS91" s="76">
        <f t="shared" si="42"/>
        <v>4.9000000000000004</v>
      </c>
      <c r="AT91" s="73">
        <f>IF('Indicator Data'!BN94="No data","x",ROUND(IF('Indicator Data'!BN94^2&gt;AT$195,0,IF('Indicator Data'!BN94^2&lt;AT$194,10,(AT$195-'Indicator Data'!BN94^2)/(AT$195-AT$194)*10)),1))</f>
        <v>0</v>
      </c>
      <c r="AU91" s="73">
        <f>IF('Indicator Data'!BO94="No data","x",ROUND(IF('Indicator Data'!BO94&gt;AU$195,0,IF('Indicator Data'!BO94&lt;AU$194,10,(AU$195-'Indicator Data'!BO94)/(AU$195-AU$194)*10)),1))</f>
        <v>9.5</v>
      </c>
      <c r="AV91" s="73">
        <f>IF('Indicator Data'!BP94="No data","x",ROUND(IF('Indicator Data'!BP94&gt;AV$195,0,IF('Indicator Data'!BP94&lt;AV$194,10,(AV$195-'Indicator Data'!BP94)/(AV$195-AV$194)*10)),1))</f>
        <v>0.5</v>
      </c>
      <c r="AW91" s="74">
        <f t="shared" si="43"/>
        <v>3.3</v>
      </c>
      <c r="AX91" s="74">
        <f>IF('Indicator Data'!BQ94="No data","x",ROUND(IF('Indicator Data'!BQ94&gt;AX$195,10,IF('Indicator Data'!BQ94&lt;AX$194,0,10-(AX$195-'Indicator Data'!BQ94)/(AX$195-AX$194)*10)),1))</f>
        <v>3</v>
      </c>
      <c r="AY91" s="76">
        <f t="shared" si="44"/>
        <v>3.2</v>
      </c>
      <c r="AZ91" s="81">
        <f t="shared" si="45"/>
        <v>4.0999999999999996</v>
      </c>
    </row>
    <row r="92" spans="1:52" s="4" customFormat="1" x14ac:dyDescent="0.3">
      <c r="A92" s="121" t="str">
        <f>'Indicator Data'!A95</f>
        <v>Korea Republic of</v>
      </c>
      <c r="B92" s="59" t="str">
        <f>'Indicator Data'!B95</f>
        <v>KOR</v>
      </c>
      <c r="C92" s="73">
        <f>ROUND(IF('Indicator Data'!AL95="No data",IF((0.1022*LN('Indicator Data'!CI95)-0.1711)&gt;C$195,0,IF((0.1022*LN('Indicator Data'!CI95)-0.1711)&lt;C$194,10,(C$195-(0.1022*LN('Indicator Data'!CI95)-0.1711))/(C$195-C$194)*10)),IF('Indicator Data'!AL95&gt;C$195,0,IF('Indicator Data'!AL95&lt;C$194,10,(C$195-'Indicator Data'!AL95)/(C$195-C$194)*10))),1)</f>
        <v>0</v>
      </c>
      <c r="D92" s="73" t="str">
        <f>IF('Indicator Data'!AM95="No data","x",ROUND((IF(LOG('Indicator Data'!AM95*1000)&gt;D$195,10,IF(LOG('Indicator Data'!AM95*1000)&lt;D$194,0,10-(D$195-LOG('Indicator Data'!AM95*1000))/(D$195-D$194)*10))),1))</f>
        <v>x</v>
      </c>
      <c r="E92" s="74">
        <f t="shared" si="29"/>
        <v>0</v>
      </c>
      <c r="F92" s="73">
        <f>IF('Indicator Data'!AZ95="No data","x",ROUND(IF('Indicator Data'!AZ95&gt;F$195,10,IF('Indicator Data'!AZ95&lt;F$194,0,10-(F$195-'Indicator Data'!AZ95)/(F$195-F$194)*10)),1))</f>
        <v>0.8</v>
      </c>
      <c r="G92" s="73">
        <f>IF('Indicator Data'!BA95="No data","x",ROUND(IF('Indicator Data'!BA95&gt;G$195,10,IF('Indicator Data'!BA95&lt;G$194,0,10-(G$195-'Indicator Data'!BA95)/(G$195-G$194)*10)),1))</f>
        <v>1.7</v>
      </c>
      <c r="H92" s="74">
        <f t="shared" si="30"/>
        <v>1.3</v>
      </c>
      <c r="I92" s="75">
        <f>SUM(IF('Indicator Data'!AN95=0,0,'Indicator Data'!AN95),SUM('Indicator Data'!AO95:AP95))</f>
        <v>4.0513500000000002</v>
      </c>
      <c r="J92" s="75">
        <f>I92/'Indicator Data'!CJ95*1000000</f>
        <v>7.9088816251634622E-2</v>
      </c>
      <c r="K92" s="73">
        <f t="shared" si="31"/>
        <v>0</v>
      </c>
      <c r="L92" s="73" t="str">
        <f>IF('Indicator Data'!AQ95="No data","x",ROUND(IF('Indicator Data'!AQ95&gt;L$195,10,IF('Indicator Data'!AQ95&lt;L$194,0,10-(L$195-'Indicator Data'!AQ95)/(L$195-L$194)*10)),1))</f>
        <v>x</v>
      </c>
      <c r="M92" s="73">
        <f>IF('Indicator Data'!AR95="No data","x",IF('Indicator Data'!AR95=0,0,ROUND(IF('Indicator Data'!AR95&gt;M$195,10,IF('Indicator Data'!AR95&lt;M$194,0,10-(M$195-'Indicator Data'!AR95)/(M$195-M$194)*10)),1)))</f>
        <v>0.1</v>
      </c>
      <c r="N92" s="74">
        <f t="shared" si="32"/>
        <v>0.1</v>
      </c>
      <c r="O92" s="76">
        <f t="shared" si="33"/>
        <v>0.4</v>
      </c>
      <c r="P92" s="87">
        <f>IF(AND('Indicator Data'!BE95="No data",'Indicator Data'!BF95="No data"),0,SUM('Indicator Data'!BE95:BG95)/1000)</f>
        <v>22.739000000000001</v>
      </c>
      <c r="Q92" s="73">
        <f t="shared" si="34"/>
        <v>4.5</v>
      </c>
      <c r="R92" s="77">
        <f>P92*1000/'Indicator Data'!CJ95</f>
        <v>4.4390156188577127E-4</v>
      </c>
      <c r="S92" s="73">
        <f t="shared" si="35"/>
        <v>2.6</v>
      </c>
      <c r="T92" s="78">
        <f t="shared" si="36"/>
        <v>3.6</v>
      </c>
      <c r="U92" s="73" t="str">
        <f>IF('Indicator Data'!AV95="No data","x",ROUND(IF('Indicator Data'!AV95&gt;U$195,10,IF('Indicator Data'!AV95&lt;U$194,0,10-(U$195-'Indicator Data'!AV95)/(U$195-U$194)*10)),1))</f>
        <v>x</v>
      </c>
      <c r="V92" s="73" t="str">
        <f>IF('Indicator Data'!AW95="No data","x",IF('Indicator Data'!AW95=0,0,ROUND(IF('Indicator Data'!AW95&gt;V$195,10,IF('Indicator Data'!AW95&lt;V$194,0,10-(V$195-'Indicator Data'!AW95)/(V$195-V$194)*10)),1)))</f>
        <v>x</v>
      </c>
      <c r="W92" s="73" t="str">
        <f t="shared" si="37"/>
        <v>x</v>
      </c>
      <c r="X92" s="73">
        <f>IF('Indicator Data'!AU95="No data","x",ROUND(IF('Indicator Data'!AU95&gt;X$195,10,IF('Indicator Data'!AU95&lt;X$194,0,10-(X$195-'Indicator Data'!AU95)/(X$195-X$194)*10)),1))</f>
        <v>1.3</v>
      </c>
      <c r="Y92" s="199">
        <f>IF('Indicator Data'!AX95="No data","x",ROUND(IF('Indicator Data'!AX95&gt;Y$195,10,IF('Indicator Data'!AX95&lt;Y$194,0,10-(Y$195-'Indicator Data'!AX95)/(Y$195-Y$194)*10)),1))</f>
        <v>0</v>
      </c>
      <c r="Z92" s="77">
        <f>IF('Indicator Data'!AY95="No data","x",IF(('Indicator Data'!AY95/'Indicator Data'!CJ95)&gt;1,1,IF('Indicator Data'!AY95&gt;'Indicator Data'!AY95,1,'Indicator Data'!AY95/'Indicator Data'!CJ95)))</f>
        <v>5.8564786738964507E-8</v>
      </c>
      <c r="AA92" s="199">
        <f t="shared" si="38"/>
        <v>0</v>
      </c>
      <c r="AB92" s="74">
        <f t="shared" si="25"/>
        <v>0.4</v>
      </c>
      <c r="AC92" s="73">
        <f>IF('Indicator Data'!AS95="No data","x",ROUND(IF('Indicator Data'!AS95&gt;AC$195,10,IF('Indicator Data'!AS95&lt;AC$194,0,10-(AC$195-'Indicator Data'!AS95)/(AC$195-AC$194)*10)),1))</f>
        <v>0.2</v>
      </c>
      <c r="AD92" s="73">
        <f>IF('Indicator Data'!AT95="No data","x",ROUND(IF('Indicator Data'!AT95&gt;AD$195,10,IF('Indicator Data'!AT95&lt;AD$194,0,10-(AD$195-'Indicator Data'!AT95)/(AD$195-AD$194)*10)),1))</f>
        <v>0.2</v>
      </c>
      <c r="AE92" s="74">
        <f t="shared" si="39"/>
        <v>0.2</v>
      </c>
      <c r="AF92" s="87">
        <f>('Indicator Data'!BD95+'Indicator Data'!BC95*0.5+'Indicator Data'!BB95*0.25)/1000</f>
        <v>89.113249999999994</v>
      </c>
      <c r="AG92" s="79">
        <f>AF92*1000/'Indicator Data'!CJ95</f>
        <v>1.7396328272886762E-3</v>
      </c>
      <c r="AH92" s="74">
        <f t="shared" si="40"/>
        <v>0.2</v>
      </c>
      <c r="AI92" s="73">
        <f>IF('Indicator Data'!BH95="No data","x",ROUND(IF('Indicator Data'!BH95&lt;$AI$194,10,IF('Indicator Data'!BH95&gt;$AI$195,0,($AI$195-'Indicator Data'!BH95)/($AI$195-$AI$194)*10)),1))</f>
        <v>2</v>
      </c>
      <c r="AJ92" s="73">
        <f>IF('Indicator Data'!BI95="No data","x",ROUND(IF('Indicator Data'!BI95&gt;$AJ$195,10,IF('Indicator Data'!BI95&lt;$AJ$194,0,10-($AJ$195-'Indicator Data'!BI95)/($AJ$195-$AJ$194)*10)),1))</f>
        <v>0</v>
      </c>
      <c r="AK92" s="74">
        <f t="shared" si="26"/>
        <v>1</v>
      </c>
      <c r="AL92" s="80">
        <f t="shared" si="27"/>
        <v>0.5</v>
      </c>
      <c r="AM92" s="81">
        <f t="shared" si="28"/>
        <v>2.2000000000000002</v>
      </c>
      <c r="AN92" s="73">
        <f>IF('Indicator Data'!BJ95="No data","x",ROUND((IF(LOG('Indicator Data'!BJ95)&gt;AN$195,10,IF(LOG('Indicator Data'!BJ95)&lt;AN$194,0,10-(AN$195-LOG('Indicator Data'!BJ95))/(AN$195-AN$194)*10))),1))</f>
        <v>9.9</v>
      </c>
      <c r="AO92" s="73">
        <f>IF('Indicator Data'!BK95="No data","x",ROUND((IF(LOG('Indicator Data'!BK95)&gt;AO$195,10,IF(LOG('Indicator Data'!BK95)&lt;AO$194,0,10-(AO$195-LOG('Indicator Data'!BK95))/(AO$195-AO$194)*10))),1))</f>
        <v>7.8</v>
      </c>
      <c r="AP92" s="74">
        <f t="shared" si="41"/>
        <v>8.9</v>
      </c>
      <c r="AQ92" s="74">
        <f>IF('Indicator Data'!BL95=0,10,ROUND(IF(LOG('Indicator Data'!BL95)&gt;AQ$195,0,IF(LOG('Indicator Data'!BL95)&lt;AQ$194,10,(AQ$195-LOG('Indicator Data'!BL95))/(AQ$195-AQ$194)*10)),1))</f>
        <v>5.9</v>
      </c>
      <c r="AR92" s="74">
        <f>IF('Indicator Data'!BM95="No data","x",ROUND(IF('Indicator Data'!BM95&gt;AR$195,10,IF('Indicator Data'!BM95&lt;AR$194,0,10-(AR$195-'Indicator Data'!BM95)/(AR$195-AR$194)*10)),1))</f>
        <v>8</v>
      </c>
      <c r="AS92" s="76">
        <f t="shared" si="42"/>
        <v>7.6</v>
      </c>
      <c r="AT92" s="73" t="str">
        <f>IF('Indicator Data'!BN95="No data","x",ROUND(IF('Indicator Data'!BN95^2&gt;AT$195,0,IF('Indicator Data'!BN95^2&lt;AT$194,10,(AT$195-'Indicator Data'!BN95^2)/(AT$195-AT$194)*10)),1))</f>
        <v>x</v>
      </c>
      <c r="AU92" s="73">
        <f>IF('Indicator Data'!BO95="No data","x",ROUND(IF('Indicator Data'!BO95&gt;AU$195,0,IF('Indicator Data'!BO95&lt;AU$194,10,(AU$195-'Indicator Data'!BO95)/(AU$195-AU$194)*10)),1))</f>
        <v>3.6</v>
      </c>
      <c r="AV92" s="73">
        <f>IF('Indicator Data'!BP95="No data","x",ROUND(IF('Indicator Data'!BP95&gt;AV$195,0,IF('Indicator Data'!BP95&lt;AV$194,10,(AV$195-'Indicator Data'!BP95)/(AV$195-AV$194)*10)),1))</f>
        <v>0.2</v>
      </c>
      <c r="AW92" s="74">
        <f t="shared" si="43"/>
        <v>1.9</v>
      </c>
      <c r="AX92" s="74" t="str">
        <f>IF('Indicator Data'!BQ95="No data","x",ROUND(IF('Indicator Data'!BQ95&gt;AX$195,10,IF('Indicator Data'!BQ95&lt;AX$194,0,10-(AX$195-'Indicator Data'!BQ95)/(AX$195-AX$194)*10)),1))</f>
        <v>x</v>
      </c>
      <c r="AY92" s="76">
        <f t="shared" si="44"/>
        <v>1.9</v>
      </c>
      <c r="AZ92" s="81">
        <f t="shared" si="45"/>
        <v>4.8</v>
      </c>
    </row>
    <row r="93" spans="1:52" s="4" customFormat="1" x14ac:dyDescent="0.3">
      <c r="A93" s="121" t="str">
        <f>'Indicator Data'!A96</f>
        <v>Kuwait</v>
      </c>
      <c r="B93" s="59" t="str">
        <f>'Indicator Data'!B96</f>
        <v>KWT</v>
      </c>
      <c r="C93" s="73">
        <f>ROUND(IF('Indicator Data'!AL96="No data",IF((0.1022*LN('Indicator Data'!CI96)-0.1711)&gt;C$195,0,IF((0.1022*LN('Indicator Data'!CI96)-0.1711)&lt;C$194,10,(C$195-(0.1022*LN('Indicator Data'!CI96)-0.1711))/(C$195-C$194)*10)),IF('Indicator Data'!AL96&gt;C$195,0,IF('Indicator Data'!AL96&lt;C$194,10,(C$195-'Indicator Data'!AL96)/(C$195-C$194)*10))),1)</f>
        <v>1.8</v>
      </c>
      <c r="D93" s="73" t="str">
        <f>IF('Indicator Data'!AM96="No data","x",ROUND((IF(LOG('Indicator Data'!AM96*1000)&gt;D$195,10,IF(LOG('Indicator Data'!AM96*1000)&lt;D$194,0,10-(D$195-LOG('Indicator Data'!AM96*1000))/(D$195-D$194)*10))),1))</f>
        <v>x</v>
      </c>
      <c r="E93" s="74">
        <f t="shared" si="29"/>
        <v>1.8</v>
      </c>
      <c r="F93" s="73">
        <f>IF('Indicator Data'!AZ96="No data","x",ROUND(IF('Indicator Data'!AZ96&gt;F$195,10,IF('Indicator Data'!AZ96&lt;F$194,0,10-(F$195-'Indicator Data'!AZ96)/(F$195-F$194)*10)),1))</f>
        <v>3.3</v>
      </c>
      <c r="G93" s="73" t="str">
        <f>IF('Indicator Data'!BA96="No data","x",ROUND(IF('Indicator Data'!BA96&gt;G$195,10,IF('Indicator Data'!BA96&lt;G$194,0,10-(G$195-'Indicator Data'!BA96)/(G$195-G$194)*10)),1))</f>
        <v>x</v>
      </c>
      <c r="H93" s="74">
        <f t="shared" si="30"/>
        <v>3.3</v>
      </c>
      <c r="I93" s="75">
        <f>SUM(IF('Indicator Data'!AN96=0,0,'Indicator Data'!AN96),SUM('Indicator Data'!AO96:AP96))</f>
        <v>-73.092780000000005</v>
      </c>
      <c r="J93" s="75">
        <f>I93/'Indicator Data'!CJ96*1000000</f>
        <v>-17.373768057965187</v>
      </c>
      <c r="K93" s="73">
        <f t="shared" si="31"/>
        <v>0</v>
      </c>
      <c r="L93" s="73" t="str">
        <f>IF('Indicator Data'!AQ96="No data","x",ROUND(IF('Indicator Data'!AQ96&gt;L$195,10,IF('Indicator Data'!AQ96&lt;L$194,0,10-(L$195-'Indicator Data'!AQ96)/(L$195-L$194)*10)),1))</f>
        <v>x</v>
      </c>
      <c r="M93" s="73">
        <f>IF('Indicator Data'!AR96="No data","x",IF('Indicator Data'!AR96=0,0,ROUND(IF('Indicator Data'!AR96&gt;M$195,10,IF('Indicator Data'!AR96&lt;M$194,0,10-(M$195-'Indicator Data'!AR96)/(M$195-M$194)*10)),1)))</f>
        <v>0</v>
      </c>
      <c r="N93" s="74">
        <f t="shared" si="32"/>
        <v>0</v>
      </c>
      <c r="O93" s="76">
        <f t="shared" si="33"/>
        <v>1.7</v>
      </c>
      <c r="P93" s="87">
        <f>IF(AND('Indicator Data'!BE96="No data",'Indicator Data'!BF96="No data"),0,SUM('Indicator Data'!BE96:BG96)/1000)</f>
        <v>1.6539999999999999</v>
      </c>
      <c r="Q93" s="73">
        <f t="shared" si="34"/>
        <v>0.7</v>
      </c>
      <c r="R93" s="77">
        <f>P93*1000/'Indicator Data'!CJ96</f>
        <v>3.931470709948974E-4</v>
      </c>
      <c r="S93" s="73">
        <f t="shared" si="35"/>
        <v>2.5</v>
      </c>
      <c r="T93" s="78">
        <f t="shared" si="36"/>
        <v>1.6</v>
      </c>
      <c r="U93" s="73">
        <f>IF('Indicator Data'!AV96="No data","x",ROUND(IF('Indicator Data'!AV96&gt;U$195,10,IF('Indicator Data'!AV96&lt;U$194,0,10-(U$195-'Indicator Data'!AV96)/(U$195-U$194)*10)),1))</f>
        <v>0.2</v>
      </c>
      <c r="V93" s="73">
        <f>IF('Indicator Data'!AW96="No data","x",IF('Indicator Data'!AW96=0,0,ROUND(IF('Indicator Data'!AW96&gt;V$195,10,IF('Indicator Data'!AW96&lt;V$194,0,10-(V$195-'Indicator Data'!AW96)/(V$195-V$194)*10)),1)))</f>
        <v>0.3</v>
      </c>
      <c r="W93" s="73">
        <f t="shared" si="37"/>
        <v>0.25</v>
      </c>
      <c r="X93" s="73">
        <f>IF('Indicator Data'!AU96="No data","x",ROUND(IF('Indicator Data'!AU96&gt;X$195,10,IF('Indicator Data'!AU96&lt;X$194,0,10-(X$195-'Indicator Data'!AU96)/(X$195-X$194)*10)),1))</f>
        <v>0.5</v>
      </c>
      <c r="Y93" s="199" t="str">
        <f>IF('Indicator Data'!AX96="No data","x",ROUND(IF('Indicator Data'!AX96&gt;Y$195,10,IF('Indicator Data'!AX96&lt;Y$194,0,10-(Y$195-'Indicator Data'!AX96)/(Y$195-Y$194)*10)),1))</f>
        <v>x</v>
      </c>
      <c r="Z93" s="77">
        <f>IF('Indicator Data'!AY96="No data","x",IF(('Indicator Data'!AY96/'Indicator Data'!CJ96)&gt;1,1,IF('Indicator Data'!AY96&gt;'Indicator Data'!AY96,1,'Indicator Data'!AY96/'Indicator Data'!CJ96)))</f>
        <v>1.4261683349270764E-6</v>
      </c>
      <c r="AA93" s="199">
        <f t="shared" si="38"/>
        <v>0</v>
      </c>
      <c r="AB93" s="74">
        <f t="shared" si="25"/>
        <v>0.3</v>
      </c>
      <c r="AC93" s="73">
        <f>IF('Indicator Data'!AS96="No data","x",ROUND(IF('Indicator Data'!AS96&gt;AC$195,10,IF('Indicator Data'!AS96&lt;AC$194,0,10-(AC$195-'Indicator Data'!AS96)/(AC$195-AC$194)*10)),1))</f>
        <v>0.6</v>
      </c>
      <c r="AD93" s="73">
        <f>IF('Indicator Data'!AT96="No data","x",ROUND(IF('Indicator Data'!AT96&gt;AD$195,10,IF('Indicator Data'!AT96&lt;AD$194,0,10-(AD$195-'Indicator Data'!AT96)/(AD$195-AD$194)*10)),1))</f>
        <v>0.7</v>
      </c>
      <c r="AE93" s="74">
        <f t="shared" si="39"/>
        <v>0.7</v>
      </c>
      <c r="AF93" s="87">
        <f>('Indicator Data'!BD96+'Indicator Data'!BC96*0.5+'Indicator Data'!BB96*0.25)/1000</f>
        <v>0</v>
      </c>
      <c r="AG93" s="79">
        <f>AF93*1000/'Indicator Data'!CJ96</f>
        <v>0</v>
      </c>
      <c r="AH93" s="74">
        <f t="shared" si="40"/>
        <v>0</v>
      </c>
      <c r="AI93" s="73">
        <f>IF('Indicator Data'!BH96="No data","x",ROUND(IF('Indicator Data'!BH96&lt;$AI$194,10,IF('Indicator Data'!BH96&gt;$AI$195,0,($AI$195-'Indicator Data'!BH96)/($AI$195-$AI$194)*10)),1))</f>
        <v>1.9</v>
      </c>
      <c r="AJ93" s="73">
        <f>IF('Indicator Data'!BI96="No data","x",ROUND(IF('Indicator Data'!BI96&gt;$AJ$195,10,IF('Indicator Data'!BI96&lt;$AJ$194,0,10-($AJ$195-'Indicator Data'!BI96)/($AJ$195-$AJ$194)*10)),1))</f>
        <v>0</v>
      </c>
      <c r="AK93" s="74">
        <f t="shared" si="26"/>
        <v>1</v>
      </c>
      <c r="AL93" s="80">
        <f t="shared" si="27"/>
        <v>0.5</v>
      </c>
      <c r="AM93" s="81">
        <f t="shared" si="28"/>
        <v>1.1000000000000001</v>
      </c>
      <c r="AN93" s="73">
        <f>IF('Indicator Data'!BJ96="No data","x",ROUND((IF(LOG('Indicator Data'!BJ96)&gt;AN$195,10,IF(LOG('Indicator Data'!BJ96)&lt;AN$194,0,10-(AN$195-LOG('Indicator Data'!BJ96))/(AN$195-AN$194)*10))),1))</f>
        <v>7</v>
      </c>
      <c r="AO93" s="73" t="str">
        <f>IF('Indicator Data'!BK96="No data","x",ROUND((IF(LOG('Indicator Data'!BK96)&gt;AO$195,10,IF(LOG('Indicator Data'!BK96)&lt;AO$194,0,10-(AO$195-LOG('Indicator Data'!BK96))/(AO$195-AO$194)*10))),1))</f>
        <v>x</v>
      </c>
      <c r="AP93" s="74">
        <f t="shared" si="41"/>
        <v>7</v>
      </c>
      <c r="AQ93" s="74">
        <f>IF('Indicator Data'!BL96=0,10,ROUND(IF(LOG('Indicator Data'!BL96)&gt;AQ$195,0,IF(LOG('Indicator Data'!BL96)&lt;AQ$194,10,(AQ$195-LOG('Indicator Data'!BL96))/(AQ$195-AQ$194)*10)),1))</f>
        <v>4.9000000000000004</v>
      </c>
      <c r="AR93" s="74">
        <f>IF('Indicator Data'!BM96="No data","x",ROUND(IF('Indicator Data'!BM96&gt;AR$195,10,IF('Indicator Data'!BM96&lt;AR$194,0,10-(AR$195-'Indicator Data'!BM96)/(AR$195-AR$194)*10)),1))</f>
        <v>6</v>
      </c>
      <c r="AS93" s="76">
        <f t="shared" si="42"/>
        <v>6</v>
      </c>
      <c r="AT93" s="73">
        <f>IF('Indicator Data'!BN96="No data","x",ROUND(IF('Indicator Data'!BN96^2&gt;AT$195,0,IF('Indicator Data'!BN96^2&lt;AT$194,10,(AT$195-'Indicator Data'!BN96^2)/(AT$195-AT$194)*10)),1))</f>
        <v>0.8</v>
      </c>
      <c r="AU93" s="73">
        <f>IF('Indicator Data'!BO96="No data","x",ROUND(IF('Indicator Data'!BO96&gt;AU$195,0,IF('Indicator Data'!BO96&lt;AU$194,10,(AU$195-'Indicator Data'!BO96)/(AU$195-AU$194)*10)),1))</f>
        <v>1.5</v>
      </c>
      <c r="AV93" s="73">
        <f>IF('Indicator Data'!BP96="No data","x",ROUND(IF('Indicator Data'!BP96&gt;AV$195,0,IF('Indicator Data'!BP96&lt;AV$194,10,(AV$195-'Indicator Data'!BP96)/(AV$195-AV$194)*10)),1))</f>
        <v>6.6</v>
      </c>
      <c r="AW93" s="74">
        <f t="shared" si="43"/>
        <v>3</v>
      </c>
      <c r="AX93" s="74">
        <f>IF('Indicator Data'!BQ96="No data","x",ROUND(IF('Indicator Data'!BQ96&gt;AX$195,10,IF('Indicator Data'!BQ96&lt;AX$194,0,10-(AX$195-'Indicator Data'!BQ96)/(AX$195-AX$194)*10)),1))</f>
        <v>6.6</v>
      </c>
      <c r="AY93" s="76">
        <f t="shared" si="44"/>
        <v>4.8</v>
      </c>
      <c r="AZ93" s="81">
        <f t="shared" si="45"/>
        <v>5.4</v>
      </c>
    </row>
    <row r="94" spans="1:52" s="4" customFormat="1" x14ac:dyDescent="0.3">
      <c r="A94" s="121" t="str">
        <f>'Indicator Data'!A97</f>
        <v>Kyrgyzstan</v>
      </c>
      <c r="B94" s="59" t="str">
        <f>'Indicator Data'!B97</f>
        <v>KGZ</v>
      </c>
      <c r="C94" s="73">
        <f>ROUND(IF('Indicator Data'!AL97="No data",IF((0.1022*LN('Indicator Data'!CI97)-0.1711)&gt;C$195,0,IF((0.1022*LN('Indicator Data'!CI97)-0.1711)&lt;C$194,10,(C$195-(0.1022*LN('Indicator Data'!CI97)-0.1711))/(C$195-C$194)*10)),IF('Indicator Data'!AL97&gt;C$195,0,IF('Indicator Data'!AL97&lt;C$194,10,(C$195-'Indicator Data'!AL97)/(C$195-C$194)*10))),1)</f>
        <v>4.5</v>
      </c>
      <c r="D94" s="73">
        <f>IF('Indicator Data'!AM97="No data","x",ROUND((IF(LOG('Indicator Data'!AM97*1000)&gt;D$195,10,IF(LOG('Indicator Data'!AM97*1000)&lt;D$194,0,10-(D$195-LOG('Indicator Data'!AM97*1000))/(D$195-D$194)*10))),1))</f>
        <v>3.4</v>
      </c>
      <c r="E94" s="74">
        <f t="shared" si="29"/>
        <v>4</v>
      </c>
      <c r="F94" s="73">
        <f>IF('Indicator Data'!AZ97="No data","x",ROUND(IF('Indicator Data'!AZ97&gt;F$195,10,IF('Indicator Data'!AZ97&lt;F$194,0,10-(F$195-'Indicator Data'!AZ97)/(F$195-F$194)*10)),1))</f>
        <v>5.0999999999999996</v>
      </c>
      <c r="G94" s="73">
        <f>IF('Indicator Data'!BA97="No data","x",ROUND(IF('Indicator Data'!BA97&gt;G$195,10,IF('Indicator Data'!BA97&lt;G$194,0,10-(G$195-'Indicator Data'!BA97)/(G$195-G$194)*10)),1))</f>
        <v>0.6</v>
      </c>
      <c r="H94" s="74">
        <f t="shared" si="30"/>
        <v>2.9</v>
      </c>
      <c r="I94" s="75">
        <f>SUM(IF('Indicator Data'!AN97=0,0,'Indicator Data'!AN97),SUM('Indicator Data'!AO97:AP97))</f>
        <v>300.07218999999998</v>
      </c>
      <c r="J94" s="75">
        <f>I94/'Indicator Data'!CJ97*1000000</f>
        <v>46.770442455724108</v>
      </c>
      <c r="K94" s="73">
        <f t="shared" si="31"/>
        <v>0.9</v>
      </c>
      <c r="L94" s="73">
        <f>IF('Indicator Data'!AQ97="No data","x",ROUND(IF('Indicator Data'!AQ97&gt;L$195,10,IF('Indicator Data'!AQ97&lt;L$194,0,10-(L$195-'Indicator Data'!AQ97)/(L$195-L$194)*10)),1))</f>
        <v>3.5</v>
      </c>
      <c r="M94" s="73">
        <f>IF('Indicator Data'!AR97="No data","x",IF('Indicator Data'!AR97=0,0,ROUND(IF('Indicator Data'!AR97&gt;M$195,10,IF('Indicator Data'!AR97&lt;M$194,0,10-(M$195-'Indicator Data'!AR97)/(M$195-M$194)*10)),1)))</f>
        <v>10</v>
      </c>
      <c r="N94" s="74">
        <f t="shared" si="32"/>
        <v>4.8</v>
      </c>
      <c r="O94" s="76">
        <f t="shared" si="33"/>
        <v>3.9</v>
      </c>
      <c r="P94" s="87">
        <f>IF(AND('Indicator Data'!BE97="No data",'Indicator Data'!BF97="No data"),0,SUM('Indicator Data'!BE97:BG97)/1000)</f>
        <v>0.442</v>
      </c>
      <c r="Q94" s="73">
        <f t="shared" si="34"/>
        <v>0</v>
      </c>
      <c r="R94" s="77">
        <f>P94*1000/'Indicator Data'!CJ97</f>
        <v>6.8891874203437709E-5</v>
      </c>
      <c r="S94" s="73">
        <f t="shared" si="35"/>
        <v>1.6</v>
      </c>
      <c r="T94" s="78">
        <f t="shared" si="36"/>
        <v>0.8</v>
      </c>
      <c r="U94" s="73">
        <f>IF('Indicator Data'!AV97="No data","x",ROUND(IF('Indicator Data'!AV97&gt;U$195,10,IF('Indicator Data'!AV97&lt;U$194,0,10-(U$195-'Indicator Data'!AV97)/(U$195-U$194)*10)),1))</f>
        <v>0.4</v>
      </c>
      <c r="V94" s="73">
        <f>IF('Indicator Data'!AW97="No data","x",IF('Indicator Data'!AW97=0,0,ROUND(IF('Indicator Data'!AW97&gt;V$195,10,IF('Indicator Data'!AW97&lt;V$194,0,10-(V$195-'Indicator Data'!AW97)/(V$195-V$194)*10)),1)))</f>
        <v>0.6</v>
      </c>
      <c r="W94" s="73">
        <f t="shared" si="37"/>
        <v>0.5</v>
      </c>
      <c r="X94" s="73">
        <f>IF('Indicator Data'!AU97="No data","x",ROUND(IF('Indicator Data'!AU97&gt;X$195,10,IF('Indicator Data'!AU97&lt;X$194,0,10-(X$195-'Indicator Data'!AU97)/(X$195-X$194)*10)),1))</f>
        <v>2.6</v>
      </c>
      <c r="Y94" s="199">
        <f>IF('Indicator Data'!AX97="No data","x",ROUND(IF('Indicator Data'!AX97&gt;Y$195,10,IF('Indicator Data'!AX97&lt;Y$194,0,10-(Y$195-'Indicator Data'!AX97)/(Y$195-Y$194)*10)),1))</f>
        <v>0</v>
      </c>
      <c r="Z94" s="77">
        <f>IF('Indicator Data'!AY97="No data","x",IF(('Indicator Data'!AY97/'Indicator Data'!CJ97)&gt;1,1,IF('Indicator Data'!AY97&gt;'Indicator Data'!AY97,1,'Indicator Data'!AY97/'Indicator Data'!CJ97)))</f>
        <v>1.7710043453315859E-2</v>
      </c>
      <c r="AA94" s="199">
        <f t="shared" si="38"/>
        <v>0.2</v>
      </c>
      <c r="AB94" s="74">
        <f t="shared" si="25"/>
        <v>0.8</v>
      </c>
      <c r="AC94" s="73">
        <f>IF('Indicator Data'!AS97="No data","x",ROUND(IF('Indicator Data'!AS97&gt;AC$195,10,IF('Indicator Data'!AS97&lt;AC$194,0,10-(AC$195-'Indicator Data'!AS97)/(AC$195-AC$194)*10)),1))</f>
        <v>1.5</v>
      </c>
      <c r="AD94" s="73">
        <f>IF('Indicator Data'!AT97="No data","x",ROUND(IF('Indicator Data'!AT97&gt;AD$195,10,IF('Indicator Data'!AT97&lt;AD$194,0,10-(AD$195-'Indicator Data'!AT97)/(AD$195-AD$194)*10)),1))</f>
        <v>0.6</v>
      </c>
      <c r="AE94" s="74">
        <f t="shared" si="39"/>
        <v>1.1000000000000001</v>
      </c>
      <c r="AF94" s="87">
        <f>('Indicator Data'!BD97+'Indicator Data'!BC97*0.5+'Indicator Data'!BB97*0.25)/1000</f>
        <v>1.2637499999999999</v>
      </c>
      <c r="AG94" s="79">
        <f>AF94*1000/'Indicator Data'!CJ97</f>
        <v>1.9697309055338098E-4</v>
      </c>
      <c r="AH94" s="74">
        <f t="shared" si="40"/>
        <v>0</v>
      </c>
      <c r="AI94" s="73">
        <f>IF('Indicator Data'!BH97="No data","x",ROUND(IF('Indicator Data'!BH97&lt;$AI$194,10,IF('Indicator Data'!BH97&gt;$AI$195,0,($AI$195-'Indicator Data'!BH97)/($AI$195-$AI$194)*10)),1))</f>
        <v>4</v>
      </c>
      <c r="AJ94" s="73">
        <f>IF('Indicator Data'!BI97="No data","x",ROUND(IF('Indicator Data'!BI97&gt;$AJ$195,10,IF('Indicator Data'!BI97&lt;$AJ$194,0,10-($AJ$195-'Indicator Data'!BI97)/($AJ$195-$AJ$194)*10)),1))</f>
        <v>0.7</v>
      </c>
      <c r="AK94" s="74">
        <f t="shared" si="26"/>
        <v>2.4</v>
      </c>
      <c r="AL94" s="80">
        <f t="shared" si="27"/>
        <v>1.1000000000000001</v>
      </c>
      <c r="AM94" s="81">
        <f t="shared" si="28"/>
        <v>1</v>
      </c>
      <c r="AN94" s="73">
        <f>IF('Indicator Data'!BJ97="No data","x",ROUND((IF(LOG('Indicator Data'!BJ97)&gt;AN$195,10,IF(LOG('Indicator Data'!BJ97)&lt;AN$194,0,10-(AN$195-LOG('Indicator Data'!BJ97))/(AN$195-AN$194)*10))),1))</f>
        <v>4.5999999999999996</v>
      </c>
      <c r="AO94" s="73">
        <f>IF('Indicator Data'!BK97="No data","x",ROUND((IF(LOG('Indicator Data'!BK97)&gt;AO$195,10,IF(LOG('Indicator Data'!BK97)&lt;AO$194,0,10-(AO$195-LOG('Indicator Data'!BK97))/(AO$195-AO$194)*10))),1))</f>
        <v>6.6</v>
      </c>
      <c r="AP94" s="74">
        <f t="shared" si="41"/>
        <v>5.6</v>
      </c>
      <c r="AQ94" s="74">
        <f>IF('Indicator Data'!BL97=0,10,ROUND(IF(LOG('Indicator Data'!BL97)&gt;AQ$195,0,IF(LOG('Indicator Data'!BL97)&lt;AQ$194,10,(AQ$195-LOG('Indicator Data'!BL97))/(AQ$195-AQ$194)*10)),1))</f>
        <v>2.2999999999999998</v>
      </c>
      <c r="AR94" s="74">
        <f>IF('Indicator Data'!BM97="No data","x",ROUND(IF('Indicator Data'!BM97&gt;AR$195,10,IF('Indicator Data'!BM97&lt;AR$194,0,10-(AR$195-'Indicator Data'!BM97)/(AR$195-AR$194)*10)),1))</f>
        <v>6</v>
      </c>
      <c r="AS94" s="76">
        <f t="shared" si="42"/>
        <v>4.5999999999999996</v>
      </c>
      <c r="AT94" s="73">
        <f>IF('Indicator Data'!BN97="No data","x",ROUND(IF('Indicator Data'!BN97^2&gt;AT$195,0,IF('Indicator Data'!BN97^2&lt;AT$194,10,(AT$195-'Indicator Data'!BN97^2)/(AT$195-AT$194)*10)),1))</f>
        <v>0.1</v>
      </c>
      <c r="AU94" s="73">
        <f>IF('Indicator Data'!BO97="No data","x",ROUND(IF('Indicator Data'!BO97&gt;AU$195,0,IF('Indicator Data'!BO97&lt;AU$194,10,(AU$195-'Indicator Data'!BO97)/(AU$195-AU$194)*10)),1))</f>
        <v>3.2</v>
      </c>
      <c r="AV94" s="73">
        <f>IF('Indicator Data'!BP97="No data","x",ROUND(IF('Indicator Data'!BP97&gt;AV$195,0,IF('Indicator Data'!BP97&lt;AV$194,10,(AV$195-'Indicator Data'!BP97)/(AV$195-AV$194)*10)),1))</f>
        <v>7.8</v>
      </c>
      <c r="AW94" s="74">
        <f t="shared" si="43"/>
        <v>3.7</v>
      </c>
      <c r="AX94" s="74" t="str">
        <f>IF('Indicator Data'!BQ97="No data","x",ROUND(IF('Indicator Data'!BQ97&gt;AX$195,10,IF('Indicator Data'!BQ97&lt;AX$194,0,10-(AX$195-'Indicator Data'!BQ97)/(AX$195-AX$194)*10)),1))</f>
        <v>x</v>
      </c>
      <c r="AY94" s="76">
        <f t="shared" si="44"/>
        <v>3.7</v>
      </c>
      <c r="AZ94" s="81">
        <f t="shared" si="45"/>
        <v>4.2</v>
      </c>
    </row>
    <row r="95" spans="1:52" s="4" customFormat="1" x14ac:dyDescent="0.3">
      <c r="A95" s="121" t="str">
        <f>'Indicator Data'!A98</f>
        <v>Lao PDR</v>
      </c>
      <c r="B95" s="59" t="str">
        <f>'Indicator Data'!B98</f>
        <v>LAO</v>
      </c>
      <c r="C95" s="73">
        <f>ROUND(IF('Indicator Data'!AL98="No data",IF((0.1022*LN('Indicator Data'!CI98)-0.1711)&gt;C$195,0,IF((0.1022*LN('Indicator Data'!CI98)-0.1711)&lt;C$194,10,(C$195-(0.1022*LN('Indicator Data'!CI98)-0.1711))/(C$195-C$194)*10)),IF('Indicator Data'!AL98&gt;C$195,0,IF('Indicator Data'!AL98&lt;C$194,10,(C$195-'Indicator Data'!AL98)/(C$195-C$194)*10))),1)</f>
        <v>5.9</v>
      </c>
      <c r="D95" s="73">
        <f>IF('Indicator Data'!AM98="No data","x",ROUND((IF(LOG('Indicator Data'!AM98*1000)&gt;D$195,10,IF(LOG('Indicator Data'!AM98*1000)&lt;D$194,0,10-(D$195-LOG('Indicator Data'!AM98*1000))/(D$195-D$194)*10))),1))</f>
        <v>7.5</v>
      </c>
      <c r="E95" s="74">
        <f t="shared" si="29"/>
        <v>6.8</v>
      </c>
      <c r="F95" s="73">
        <f>IF('Indicator Data'!AZ98="No data","x",ROUND(IF('Indicator Data'!AZ98&gt;F$195,10,IF('Indicator Data'!AZ98&lt;F$194,0,10-(F$195-'Indicator Data'!AZ98)/(F$195-F$194)*10)),1))</f>
        <v>6.2</v>
      </c>
      <c r="G95" s="73">
        <f>IF('Indicator Data'!BA98="No data","x",ROUND(IF('Indicator Data'!BA98&gt;G$195,10,IF('Indicator Data'!BA98&lt;G$194,0,10-(G$195-'Indicator Data'!BA98)/(G$195-G$194)*10)),1))</f>
        <v>2.9</v>
      </c>
      <c r="H95" s="74">
        <f t="shared" si="30"/>
        <v>4.5999999999999996</v>
      </c>
      <c r="I95" s="75">
        <f>SUM(IF('Indicator Data'!AN98=0,0,'Indicator Data'!AN98),SUM('Indicator Data'!AO98:AP98))</f>
        <v>837.30312000000004</v>
      </c>
      <c r="J95" s="75">
        <f>I95/'Indicator Data'!CJ98*1000000</f>
        <v>116.78753869191749</v>
      </c>
      <c r="K95" s="73">
        <f t="shared" si="31"/>
        <v>2.2999999999999998</v>
      </c>
      <c r="L95" s="73">
        <f>IF('Indicator Data'!AQ98="No data","x",ROUND(IF('Indicator Data'!AQ98&gt;L$195,10,IF('Indicator Data'!AQ98&lt;L$194,0,10-(L$195-'Indicator Data'!AQ98)/(L$195-L$194)*10)),1))</f>
        <v>2.2000000000000002</v>
      </c>
      <c r="M95" s="73">
        <f>IF('Indicator Data'!AR98="No data","x",IF('Indicator Data'!AR98=0,0,ROUND(IF('Indicator Data'!AR98&gt;M$195,10,IF('Indicator Data'!AR98&lt;M$194,0,10-(M$195-'Indicator Data'!AR98)/(M$195-M$194)*10)),1)))</f>
        <v>0.4</v>
      </c>
      <c r="N95" s="74">
        <f t="shared" si="32"/>
        <v>1.6</v>
      </c>
      <c r="O95" s="76">
        <f t="shared" si="33"/>
        <v>5</v>
      </c>
      <c r="P95" s="87">
        <f>IF(AND('Indicator Data'!BE98="No data",'Indicator Data'!BF98="No data"),0,SUM('Indicator Data'!BE98:BG98)/1000)</f>
        <v>0</v>
      </c>
      <c r="Q95" s="73">
        <f t="shared" si="34"/>
        <v>0</v>
      </c>
      <c r="R95" s="77">
        <f>P95*1000/'Indicator Data'!CJ98</f>
        <v>0</v>
      </c>
      <c r="S95" s="73">
        <f t="shared" si="35"/>
        <v>0</v>
      </c>
      <c r="T95" s="78">
        <f t="shared" si="36"/>
        <v>0</v>
      </c>
      <c r="U95" s="73">
        <f>IF('Indicator Data'!AV98="No data","x",ROUND(IF('Indicator Data'!AV98&gt;U$195,10,IF('Indicator Data'!AV98&lt;U$194,0,10-(U$195-'Indicator Data'!AV98)/(U$195-U$194)*10)),1))</f>
        <v>0.6</v>
      </c>
      <c r="V95" s="73" t="str">
        <f>IF('Indicator Data'!AW98="No data","x",IF('Indicator Data'!AW98=0,0,ROUND(IF('Indicator Data'!AW98&gt;V$195,10,IF('Indicator Data'!AW98&lt;V$194,0,10-(V$195-'Indicator Data'!AW98)/(V$195-V$194)*10)),1)))</f>
        <v>x</v>
      </c>
      <c r="W95" s="73">
        <f t="shared" si="37"/>
        <v>0.6</v>
      </c>
      <c r="X95" s="73">
        <f>IF('Indicator Data'!AU98="No data","x",ROUND(IF('Indicator Data'!AU98&gt;X$195,10,IF('Indicator Data'!AU98&lt;X$194,0,10-(X$195-'Indicator Data'!AU98)/(X$195-X$194)*10)),1))</f>
        <v>3.1</v>
      </c>
      <c r="Y95" s="199">
        <f>IF('Indicator Data'!AX98="No data","x",ROUND(IF('Indicator Data'!AX98&gt;Y$195,10,IF('Indicator Data'!AX98&lt;Y$194,0,10-(Y$195-'Indicator Data'!AX98)/(Y$195-Y$194)*10)),1))</f>
        <v>0.1</v>
      </c>
      <c r="Z95" s="77">
        <f>IF('Indicator Data'!AY98="No data","x",IF(('Indicator Data'!AY98/'Indicator Data'!CJ98)&gt;1,1,IF('Indicator Data'!AY98&gt;'Indicator Data'!AY98,1,'Indicator Data'!AY98/'Indicator Data'!CJ98)))</f>
        <v>0.27240588407265487</v>
      </c>
      <c r="AA95" s="199">
        <f t="shared" si="38"/>
        <v>3</v>
      </c>
      <c r="AB95" s="74">
        <f t="shared" si="25"/>
        <v>1.7</v>
      </c>
      <c r="AC95" s="73">
        <f>IF('Indicator Data'!AS98="No data","x",ROUND(IF('Indicator Data'!AS98&gt;AC$195,10,IF('Indicator Data'!AS98&lt;AC$194,0,10-(AC$195-'Indicator Data'!AS98)/(AC$195-AC$194)*10)),1))</f>
        <v>3.6</v>
      </c>
      <c r="AD95" s="73">
        <f>IF('Indicator Data'!AT98="No data","x",ROUND(IF('Indicator Data'!AT98&gt;AD$195,10,IF('Indicator Data'!AT98&lt;AD$194,0,10-(AD$195-'Indicator Data'!AT98)/(AD$195-AD$194)*10)),1))</f>
        <v>5.9</v>
      </c>
      <c r="AE95" s="74">
        <f t="shared" si="39"/>
        <v>4.8</v>
      </c>
      <c r="AF95" s="87">
        <f>('Indicator Data'!BD98+'Indicator Data'!BC98*0.5+'Indicator Data'!BB98*0.25)/1000</f>
        <v>683.29849999999999</v>
      </c>
      <c r="AG95" s="79">
        <f>AF95*1000/'Indicator Data'!CJ98</f>
        <v>9.5306882418972935E-2</v>
      </c>
      <c r="AH95" s="74">
        <f t="shared" si="40"/>
        <v>9.5</v>
      </c>
      <c r="AI95" s="73">
        <f>IF('Indicator Data'!BH98="No data","x",ROUND(IF('Indicator Data'!BH98&lt;$AI$194,10,IF('Indicator Data'!BH98&gt;$AI$195,0,($AI$195-'Indicator Data'!BH98)/($AI$195-$AI$194)*10)),1))</f>
        <v>5.9</v>
      </c>
      <c r="AJ95" s="73">
        <f>IF('Indicator Data'!BI98="No data","x",ROUND(IF('Indicator Data'!BI98&gt;$AJ$195,10,IF('Indicator Data'!BI98&lt;$AJ$194,0,10-($AJ$195-'Indicator Data'!BI98)/($AJ$195-$AJ$194)*10)),1))</f>
        <v>3.8</v>
      </c>
      <c r="AK95" s="74">
        <f t="shared" si="26"/>
        <v>4.9000000000000004</v>
      </c>
      <c r="AL95" s="80">
        <f t="shared" si="27"/>
        <v>6.2</v>
      </c>
      <c r="AM95" s="81">
        <f t="shared" si="28"/>
        <v>3.7</v>
      </c>
      <c r="AN95" s="73">
        <f>IF('Indicator Data'!BJ98="No data","x",ROUND((IF(LOG('Indicator Data'!BJ98)&gt;AN$195,10,IF(LOG('Indicator Data'!BJ98)&lt;AN$194,0,10-(AN$195-LOG('Indicator Data'!BJ98))/(AN$195-AN$194)*10))),1))</f>
        <v>5.2</v>
      </c>
      <c r="AO95" s="73">
        <f>IF('Indicator Data'!BK98="No data","x",ROUND((IF(LOG('Indicator Data'!BK98)&gt;AO$195,10,IF(LOG('Indicator Data'!BK98)&lt;AO$194,0,10-(AO$195-LOG('Indicator Data'!BK98))/(AO$195-AO$194)*10))),1))</f>
        <v>6.3</v>
      </c>
      <c r="AP95" s="74">
        <f t="shared" si="41"/>
        <v>5.8</v>
      </c>
      <c r="AQ95" s="74">
        <f>IF('Indicator Data'!BL98=0,10,ROUND(IF(LOG('Indicator Data'!BL98)&gt;AQ$195,0,IF(LOG('Indicator Data'!BL98)&lt;AQ$194,10,(AQ$195-LOG('Indicator Data'!BL98))/(AQ$195-AQ$194)*10)),1))</f>
        <v>5.2</v>
      </c>
      <c r="AR95" s="74">
        <f>IF('Indicator Data'!BM98="No data","x",ROUND(IF('Indicator Data'!BM98&gt;AR$195,10,IF('Indicator Data'!BM98&lt;AR$194,0,10-(AR$195-'Indicator Data'!BM98)/(AR$195-AR$194)*10)),1))</f>
        <v>4</v>
      </c>
      <c r="AS95" s="76">
        <f t="shared" si="42"/>
        <v>5</v>
      </c>
      <c r="AT95" s="73">
        <f>IF('Indicator Data'!BN98="No data","x",ROUND(IF('Indicator Data'!BN98^2&gt;AT$195,0,IF('Indicator Data'!BN98^2&lt;AT$194,10,(AT$195-'Indicator Data'!BN98^2)/(AT$195-AT$194)*10)),1))</f>
        <v>3.1</v>
      </c>
      <c r="AU95" s="73">
        <f>IF('Indicator Data'!BO98="No data","x",ROUND(IF('Indicator Data'!BO98&gt;AU$195,0,IF('Indicator Data'!BO98&lt;AU$194,10,(AU$195-'Indicator Data'!BO98)/(AU$195-AU$194)*10)),1))</f>
        <v>7.6</v>
      </c>
      <c r="AV95" s="73">
        <f>IF('Indicator Data'!BP98="No data","x",ROUND(IF('Indicator Data'!BP98&gt;AV$195,0,IF('Indicator Data'!BP98&lt;AV$194,10,(AV$195-'Indicator Data'!BP98)/(AV$195-AV$194)*10)),1))</f>
        <v>1.9</v>
      </c>
      <c r="AW95" s="74">
        <f t="shared" si="43"/>
        <v>4.2</v>
      </c>
      <c r="AX95" s="74">
        <f>IF('Indicator Data'!BQ98="No data","x",ROUND(IF('Indicator Data'!BQ98&gt;AX$195,10,IF('Indicator Data'!BQ98&lt;AX$194,0,10-(AX$195-'Indicator Data'!BQ98)/(AX$195-AX$194)*10)),1))</f>
        <v>4</v>
      </c>
      <c r="AY95" s="76">
        <f t="shared" si="44"/>
        <v>4.0999999999999996</v>
      </c>
      <c r="AZ95" s="81">
        <f t="shared" si="45"/>
        <v>4.5999999999999996</v>
      </c>
    </row>
    <row r="96" spans="1:52" s="4" customFormat="1" x14ac:dyDescent="0.3">
      <c r="A96" s="121" t="str">
        <f>'Indicator Data'!A99</f>
        <v>Latvia</v>
      </c>
      <c r="B96" s="59" t="str">
        <f>'Indicator Data'!B99</f>
        <v>LVA</v>
      </c>
      <c r="C96" s="73">
        <f>ROUND(IF('Indicator Data'!AL99="No data",IF((0.1022*LN('Indicator Data'!CI99)-0.1711)&gt;C$195,0,IF((0.1022*LN('Indicator Data'!CI99)-0.1711)&lt;C$194,10,(C$195-(0.1022*LN('Indicator Data'!CI99)-0.1711))/(C$195-C$194)*10)),IF('Indicator Data'!AL99&gt;C$195,0,IF('Indicator Data'!AL99&lt;C$194,10,(C$195-'Indicator Data'!AL99)/(C$195-C$194)*10))),1)</f>
        <v>0.9</v>
      </c>
      <c r="D96" s="73" t="str">
        <f>IF('Indicator Data'!AM99="No data","x",ROUND((IF(LOG('Indicator Data'!AM99*1000)&gt;D$195,10,IF(LOG('Indicator Data'!AM99*1000)&lt;D$194,0,10-(D$195-LOG('Indicator Data'!AM99*1000))/(D$195-D$194)*10))),1))</f>
        <v>x</v>
      </c>
      <c r="E96" s="74">
        <f t="shared" si="29"/>
        <v>0.9</v>
      </c>
      <c r="F96" s="73">
        <f>IF('Indicator Data'!AZ99="No data","x",ROUND(IF('Indicator Data'!AZ99&gt;F$195,10,IF('Indicator Data'!AZ99&lt;F$194,0,10-(F$195-'Indicator Data'!AZ99)/(F$195-F$194)*10)),1))</f>
        <v>2.2999999999999998</v>
      </c>
      <c r="G96" s="73">
        <f>IF('Indicator Data'!BA99="No data","x",ROUND(IF('Indicator Data'!BA99&gt;G$195,10,IF('Indicator Data'!BA99&lt;G$194,0,10-(G$195-'Indicator Data'!BA99)/(G$195-G$194)*10)),1))</f>
        <v>2.2999999999999998</v>
      </c>
      <c r="H96" s="74">
        <f t="shared" si="30"/>
        <v>2.2999999999999998</v>
      </c>
      <c r="I96" s="75">
        <f>SUM(IF('Indicator Data'!AN99=0,0,'Indicator Data'!AN99),SUM('Indicator Data'!AO99:AP99))</f>
        <v>0.15253</v>
      </c>
      <c r="J96" s="75">
        <f>I96/'Indicator Data'!CJ99*1000000</f>
        <v>7.9995175010751332E-2</v>
      </c>
      <c r="K96" s="73">
        <f t="shared" si="31"/>
        <v>0</v>
      </c>
      <c r="L96" s="73" t="str">
        <f>IF('Indicator Data'!AQ99="No data","x",ROUND(IF('Indicator Data'!AQ99&gt;L$195,10,IF('Indicator Data'!AQ99&lt;L$194,0,10-(L$195-'Indicator Data'!AQ99)/(L$195-L$194)*10)),1))</f>
        <v>x</v>
      </c>
      <c r="M96" s="73">
        <f>IF('Indicator Data'!AR99="No data","x",IF('Indicator Data'!AR99=0,0,ROUND(IF('Indicator Data'!AR99&gt;M$195,10,IF('Indicator Data'!AR99&lt;M$194,0,10-(M$195-'Indicator Data'!AR99)/(M$195-M$194)*10)),1)))</f>
        <v>1.2</v>
      </c>
      <c r="N96" s="74">
        <f t="shared" si="32"/>
        <v>0.6</v>
      </c>
      <c r="O96" s="76">
        <f t="shared" si="33"/>
        <v>1.2</v>
      </c>
      <c r="P96" s="87">
        <f>IF(AND('Indicator Data'!BE99="No data",'Indicator Data'!BF99="No data"),0,SUM('Indicator Data'!BE99:BG99)/1000)</f>
        <v>0.72799999999999998</v>
      </c>
      <c r="Q96" s="73">
        <f t="shared" si="34"/>
        <v>0</v>
      </c>
      <c r="R96" s="77">
        <f>P96*1000/'Indicator Data'!CJ99</f>
        <v>3.8180349706829457E-4</v>
      </c>
      <c r="S96" s="73">
        <f t="shared" si="35"/>
        <v>2.5</v>
      </c>
      <c r="T96" s="78">
        <f t="shared" si="36"/>
        <v>1.3</v>
      </c>
      <c r="U96" s="73">
        <f>IF('Indicator Data'!AV99="No data","x",ROUND(IF('Indicator Data'!AV99&gt;U$195,10,IF('Indicator Data'!AV99&lt;U$194,0,10-(U$195-'Indicator Data'!AV99)/(U$195-U$194)*10)),1))</f>
        <v>1.4</v>
      </c>
      <c r="V96" s="73" t="str">
        <f>IF('Indicator Data'!AW99="No data","x",IF('Indicator Data'!AW99=0,0,ROUND(IF('Indicator Data'!AW99&gt;V$195,10,IF('Indicator Data'!AW99&lt;V$194,0,10-(V$195-'Indicator Data'!AW99)/(V$195-V$194)*10)),1)))</f>
        <v>x</v>
      </c>
      <c r="W96" s="73">
        <f t="shared" si="37"/>
        <v>1.4</v>
      </c>
      <c r="X96" s="73">
        <f>IF('Indicator Data'!AU99="No data","x",ROUND(IF('Indicator Data'!AU99&gt;X$195,10,IF('Indicator Data'!AU99&lt;X$194,0,10-(X$195-'Indicator Data'!AU99)/(X$195-X$194)*10)),1))</f>
        <v>0.6</v>
      </c>
      <c r="Y96" s="199" t="str">
        <f>IF('Indicator Data'!AX99="No data","x",ROUND(IF('Indicator Data'!AX99&gt;Y$195,10,IF('Indicator Data'!AX99&lt;Y$194,0,10-(Y$195-'Indicator Data'!AX99)/(Y$195-Y$194)*10)),1))</f>
        <v>x</v>
      </c>
      <c r="Z96" s="77">
        <f>IF('Indicator Data'!AY99="No data","x",IF(('Indicator Data'!AY99/'Indicator Data'!CJ99)&gt;1,1,IF('Indicator Data'!AY99&gt;'Indicator Data'!AY99,1,'Indicator Data'!AY99/'Indicator Data'!CJ99)))</f>
        <v>9.964651709199996E-6</v>
      </c>
      <c r="AA96" s="199">
        <f t="shared" si="38"/>
        <v>0</v>
      </c>
      <c r="AB96" s="74">
        <f t="shared" si="25"/>
        <v>0.7</v>
      </c>
      <c r="AC96" s="73">
        <f>IF('Indicator Data'!AS99="No data","x",ROUND(IF('Indicator Data'!AS99&gt;AC$195,10,IF('Indicator Data'!AS99&lt;AC$194,0,10-(AC$195-'Indicator Data'!AS99)/(AC$195-AC$194)*10)),1))</f>
        <v>0.3</v>
      </c>
      <c r="AD96" s="73" t="str">
        <f>IF('Indicator Data'!AT99="No data","x",ROUND(IF('Indicator Data'!AT99&gt;AD$195,10,IF('Indicator Data'!AT99&lt;AD$194,0,10-(AD$195-'Indicator Data'!AT99)/(AD$195-AD$194)*10)),1))</f>
        <v>x</v>
      </c>
      <c r="AE96" s="74">
        <f t="shared" si="39"/>
        <v>0.3</v>
      </c>
      <c r="AF96" s="87">
        <f>('Indicator Data'!BD99+'Indicator Data'!BC99*0.5+'Indicator Data'!BB99*0.25)/1000</f>
        <v>0</v>
      </c>
      <c r="AG96" s="79">
        <f>AF96*1000/'Indicator Data'!CJ99</f>
        <v>0</v>
      </c>
      <c r="AH96" s="74">
        <f t="shared" si="40"/>
        <v>0</v>
      </c>
      <c r="AI96" s="73">
        <f>IF('Indicator Data'!BH99="No data","x",ROUND(IF('Indicator Data'!BH99&lt;$AI$194,10,IF('Indicator Data'!BH99&gt;$AI$195,0,($AI$195-'Indicator Data'!BH99)/($AI$195-$AI$194)*10)),1))</f>
        <v>2.7</v>
      </c>
      <c r="AJ96" s="73">
        <f>IF('Indicator Data'!BI99="No data","x",ROUND(IF('Indicator Data'!BI99&gt;$AJ$195,10,IF('Indicator Data'!BI99&lt;$AJ$194,0,10-($AJ$195-'Indicator Data'!BI99)/($AJ$195-$AJ$194)*10)),1))</f>
        <v>0</v>
      </c>
      <c r="AK96" s="74">
        <f t="shared" si="26"/>
        <v>1.4</v>
      </c>
      <c r="AL96" s="80">
        <f t="shared" si="27"/>
        <v>0.6</v>
      </c>
      <c r="AM96" s="81">
        <f t="shared" si="28"/>
        <v>1</v>
      </c>
      <c r="AN96" s="73">
        <f>IF('Indicator Data'!BJ99="No data","x",ROUND((IF(LOG('Indicator Data'!BJ99)&gt;AN$195,10,IF(LOG('Indicator Data'!BJ99)&lt;AN$194,0,10-(AN$195-LOG('Indicator Data'!BJ99))/(AN$195-AN$194)*10))),1))</f>
        <v>6.5</v>
      </c>
      <c r="AO96" s="73">
        <f>IF('Indicator Data'!BK99="No data","x",ROUND((IF(LOG('Indicator Data'!BK99)&gt;AO$195,10,IF(LOG('Indicator Data'!BK99)&lt;AO$194,0,10-(AO$195-LOG('Indicator Data'!BK99))/(AO$195-AO$194)*10))),1))</f>
        <v>5.7</v>
      </c>
      <c r="AP96" s="74">
        <f t="shared" si="41"/>
        <v>6.1</v>
      </c>
      <c r="AQ96" s="74">
        <f>IF('Indicator Data'!BL99=0,10,ROUND(IF(LOG('Indicator Data'!BL99)&gt;AQ$195,0,IF(LOG('Indicator Data'!BL99)&lt;AQ$194,10,(AQ$195-LOG('Indicator Data'!BL99))/(AQ$195-AQ$194)*10)),1))</f>
        <v>6.1</v>
      </c>
      <c r="AR96" s="74">
        <f>IF('Indicator Data'!BM99="No data","x",ROUND(IF('Indicator Data'!BM99&gt;AR$195,10,IF('Indicator Data'!BM99&lt;AR$194,0,10-(AR$195-'Indicator Data'!BM99)/(AR$195-AR$194)*10)),1))</f>
        <v>8</v>
      </c>
      <c r="AS96" s="76">
        <f t="shared" si="42"/>
        <v>6.7</v>
      </c>
      <c r="AT96" s="73">
        <f>IF('Indicator Data'!BN99="No data","x",ROUND(IF('Indicator Data'!BN99^2&gt;AT$195,0,IF('Indicator Data'!BN99^2&lt;AT$194,10,(AT$195-'Indicator Data'!BN99^2)/(AT$195-AT$194)*10)),1))</f>
        <v>0</v>
      </c>
      <c r="AU96" s="73">
        <f>IF('Indicator Data'!BO99="No data","x",ROUND(IF('Indicator Data'!BO99&gt;AU$195,0,IF('Indicator Data'!BO99&lt;AU$194,10,(AU$195-'Indicator Data'!BO99)/(AU$195-AU$194)*10)),1))</f>
        <v>4.8</v>
      </c>
      <c r="AV96" s="73">
        <f>IF('Indicator Data'!BP99="No data","x",ROUND(IF('Indicator Data'!BP99&gt;AV$195,0,IF('Indicator Data'!BP99&lt;AV$194,10,(AV$195-'Indicator Data'!BP99)/(AV$195-AV$194)*10)),1))</f>
        <v>2.4</v>
      </c>
      <c r="AW96" s="74">
        <f t="shared" si="43"/>
        <v>2.4</v>
      </c>
      <c r="AX96" s="74">
        <f>IF('Indicator Data'!BQ99="No data","x",ROUND(IF('Indicator Data'!BQ99&gt;AX$195,10,IF('Indicator Data'!BQ99&lt;AX$194,0,10-(AX$195-'Indicator Data'!BQ99)/(AX$195-AX$194)*10)),1))</f>
        <v>2.8</v>
      </c>
      <c r="AY96" s="76">
        <f t="shared" si="44"/>
        <v>2.6</v>
      </c>
      <c r="AZ96" s="81">
        <f t="shared" si="45"/>
        <v>4.7</v>
      </c>
    </row>
    <row r="97" spans="1:52" s="4" customFormat="1" x14ac:dyDescent="0.3">
      <c r="A97" s="121" t="str">
        <f>'Indicator Data'!A100</f>
        <v>Lebanon</v>
      </c>
      <c r="B97" s="59" t="str">
        <f>'Indicator Data'!B100</f>
        <v>LBN</v>
      </c>
      <c r="C97" s="73">
        <f>ROUND(IF('Indicator Data'!AL100="No data",IF((0.1022*LN('Indicator Data'!CI100)-0.1711)&gt;C$195,0,IF((0.1022*LN('Indicator Data'!CI100)-0.1711)&lt;C$194,10,(C$195-(0.1022*LN('Indicator Data'!CI100)-0.1711))/(C$195-C$194)*10)),IF('Indicator Data'!AL100&gt;C$195,0,IF('Indicator Data'!AL100&lt;C$194,10,(C$195-'Indicator Data'!AL100)/(C$195-C$194)*10))),1)</f>
        <v>3.4</v>
      </c>
      <c r="D97" s="73" t="str">
        <f>IF('Indicator Data'!AM100="No data","x",ROUND((IF(LOG('Indicator Data'!AM100*1000)&gt;D$195,10,IF(LOG('Indicator Data'!AM100*1000)&lt;D$194,0,10-(D$195-LOG('Indicator Data'!AM100*1000))/(D$195-D$194)*10))),1))</f>
        <v>x</v>
      </c>
      <c r="E97" s="74">
        <f t="shared" si="29"/>
        <v>3.4</v>
      </c>
      <c r="F97" s="73">
        <f>IF('Indicator Data'!AZ100="No data","x",ROUND(IF('Indicator Data'!AZ100&gt;F$195,10,IF('Indicator Data'!AZ100&lt;F$194,0,10-(F$195-'Indicator Data'!AZ100)/(F$195-F$194)*10)),1))</f>
        <v>4.8</v>
      </c>
      <c r="G97" s="73">
        <f>IF('Indicator Data'!BA100="No data","x",ROUND(IF('Indicator Data'!BA100&gt;G$195,10,IF('Indicator Data'!BA100&lt;G$194,0,10-(G$195-'Indicator Data'!BA100)/(G$195-G$194)*10)),1))</f>
        <v>1.7</v>
      </c>
      <c r="H97" s="74">
        <f t="shared" si="30"/>
        <v>3.3</v>
      </c>
      <c r="I97" s="75">
        <f>SUM(IF('Indicator Data'!AN100=0,0,'Indicator Data'!AN100),SUM('Indicator Data'!AO100:AP100))</f>
        <v>25439.885709999999</v>
      </c>
      <c r="J97" s="75">
        <f>I97/'Indicator Data'!CJ100*1000000</f>
        <v>3710.7592679327545</v>
      </c>
      <c r="K97" s="73">
        <f t="shared" si="31"/>
        <v>10</v>
      </c>
      <c r="L97" s="73">
        <f>IF('Indicator Data'!AQ100="No data","x",ROUND(IF('Indicator Data'!AQ100&gt;L$195,10,IF('Indicator Data'!AQ100&lt;L$194,0,10-(L$195-'Indicator Data'!AQ100)/(L$195-L$194)*10)),1))</f>
        <v>1.7</v>
      </c>
      <c r="M97" s="73">
        <f>IF('Indicator Data'!AR100="No data","x",IF('Indicator Data'!AR100=0,0,ROUND(IF('Indicator Data'!AR100&gt;M$195,10,IF('Indicator Data'!AR100&lt;M$194,0,10-(M$195-'Indicator Data'!AR100)/(M$195-M$194)*10)),1)))</f>
        <v>4.0999999999999996</v>
      </c>
      <c r="N97" s="74">
        <f t="shared" si="32"/>
        <v>5.3</v>
      </c>
      <c r="O97" s="76">
        <f t="shared" si="33"/>
        <v>3.9</v>
      </c>
      <c r="P97" s="87">
        <f>IF(AND('Indicator Data'!BE100="No data",'Indicator Data'!BF100="No data"),0,SUM('Indicator Data'!BE100:BG100)/1000)</f>
        <v>1477.049</v>
      </c>
      <c r="Q97" s="73">
        <f t="shared" si="34"/>
        <v>10</v>
      </c>
      <c r="R97" s="77">
        <f>P97*1000/'Indicator Data'!CJ100</f>
        <v>0.21544803024749154</v>
      </c>
      <c r="S97" s="73">
        <f t="shared" si="35"/>
        <v>10</v>
      </c>
      <c r="T97" s="78">
        <f t="shared" si="36"/>
        <v>10</v>
      </c>
      <c r="U97" s="73">
        <f>IF('Indicator Data'!AV100="No data","x",ROUND(IF('Indicator Data'!AV100&gt;U$195,10,IF('Indicator Data'!AV100&lt;U$194,0,10-(U$195-'Indicator Data'!AV100)/(U$195-U$194)*10)),1))</f>
        <v>0.2</v>
      </c>
      <c r="V97" s="73">
        <f>IF('Indicator Data'!AW100="No data","x",IF('Indicator Data'!AW100=0,0,ROUND(IF('Indicator Data'!AW100&gt;V$195,10,IF('Indicator Data'!AW100&lt;V$194,0,10-(V$195-'Indicator Data'!AW100)/(V$195-V$194)*10)),1)))</f>
        <v>0.1</v>
      </c>
      <c r="W97" s="73">
        <f t="shared" si="37"/>
        <v>0.15000000000000002</v>
      </c>
      <c r="X97" s="73">
        <f>IF('Indicator Data'!AU100="No data","x",ROUND(IF('Indicator Data'!AU100&gt;X$195,10,IF('Indicator Data'!AU100&lt;X$194,0,10-(X$195-'Indicator Data'!AU100)/(X$195-X$194)*10)),1))</f>
        <v>0.2</v>
      </c>
      <c r="Y97" s="199" t="str">
        <f>IF('Indicator Data'!AX100="No data","x",ROUND(IF('Indicator Data'!AX100&gt;Y$195,10,IF('Indicator Data'!AX100&lt;Y$194,0,10-(Y$195-'Indicator Data'!AX100)/(Y$195-Y$194)*10)),1))</f>
        <v>x</v>
      </c>
      <c r="Z97" s="77">
        <f>IF('Indicator Data'!AY100="No data","x",IF(('Indicator Data'!AY100/'Indicator Data'!CJ100)&gt;1,1,IF('Indicator Data'!AY100&gt;'Indicator Data'!AY100,1,'Indicator Data'!AY100/'Indicator Data'!CJ100)))</f>
        <v>1.458638340688031E-7</v>
      </c>
      <c r="AA97" s="199">
        <f t="shared" si="38"/>
        <v>0</v>
      </c>
      <c r="AB97" s="74">
        <f t="shared" si="25"/>
        <v>0.1</v>
      </c>
      <c r="AC97" s="73">
        <f>IF('Indicator Data'!AS100="No data","x",ROUND(IF('Indicator Data'!AS100&gt;AC$195,10,IF('Indicator Data'!AS100&lt;AC$194,0,10-(AC$195-'Indicator Data'!AS100)/(AC$195-AC$194)*10)),1))</f>
        <v>0.6</v>
      </c>
      <c r="AD97" s="73" t="str">
        <f>IF('Indicator Data'!AT100="No data","x",ROUND(IF('Indicator Data'!AT100&gt;AD$195,10,IF('Indicator Data'!AT100&lt;AD$194,0,10-(AD$195-'Indicator Data'!AT100)/(AD$195-AD$194)*10)),1))</f>
        <v>x</v>
      </c>
      <c r="AE97" s="74">
        <f t="shared" si="39"/>
        <v>0.6</v>
      </c>
      <c r="AF97" s="87">
        <f>('Indicator Data'!BD100+'Indicator Data'!BC100*0.5+'Indicator Data'!BB100*0.25)/1000</f>
        <v>11.009</v>
      </c>
      <c r="AG97" s="79">
        <f>AF97*1000/'Indicator Data'!CJ100</f>
        <v>1.6058149492634533E-3</v>
      </c>
      <c r="AH97" s="74">
        <f t="shared" si="40"/>
        <v>0.2</v>
      </c>
      <c r="AI97" s="73">
        <f>IF('Indicator Data'!BH100="No data","x",ROUND(IF('Indicator Data'!BH100&lt;$AI$194,10,IF('Indicator Data'!BH100&gt;$AI$195,0,($AI$195-'Indicator Data'!BH100)/($AI$195-$AI$194)*10)),1))</f>
        <v>4.8</v>
      </c>
      <c r="AJ97" s="73">
        <f>IF('Indicator Data'!BI100="No data","x",ROUND(IF('Indicator Data'!BI100&gt;$AJ$195,10,IF('Indicator Data'!BI100&lt;$AJ$194,0,10-($AJ$195-'Indicator Data'!BI100)/($AJ$195-$AJ$194)*10)),1))</f>
        <v>2</v>
      </c>
      <c r="AK97" s="74">
        <f t="shared" si="26"/>
        <v>3.4</v>
      </c>
      <c r="AL97" s="80">
        <f t="shared" si="27"/>
        <v>1.2</v>
      </c>
      <c r="AM97" s="81">
        <f t="shared" si="28"/>
        <v>7.8</v>
      </c>
      <c r="AN97" s="73">
        <f>IF('Indicator Data'!BJ100="No data","x",ROUND((IF(LOG('Indicator Data'!BJ100)&gt;AN$195,10,IF(LOG('Indicator Data'!BJ100)&lt;AN$194,0,10-(AN$195-LOG('Indicator Data'!BJ100))/(AN$195-AN$194)*10))),1))</f>
        <v>6.2</v>
      </c>
      <c r="AO97" s="73">
        <f>IF('Indicator Data'!BK100="No data","x",ROUND((IF(LOG('Indicator Data'!BK100)&gt;AO$195,10,IF(LOG('Indicator Data'!BK100)&lt;AO$194,0,10-(AO$195-LOG('Indicator Data'!BK100))/(AO$195-AO$194)*10))),1))</f>
        <v>5.7</v>
      </c>
      <c r="AP97" s="74">
        <f t="shared" si="41"/>
        <v>6</v>
      </c>
      <c r="AQ97" s="74">
        <f>IF('Indicator Data'!BL100=0,10,ROUND(IF(LOG('Indicator Data'!BL100)&gt;AQ$195,0,IF(LOG('Indicator Data'!BL100)&lt;AQ$194,10,(AQ$195-LOG('Indicator Data'!BL100))/(AQ$195-AQ$194)*10)),1))</f>
        <v>5.3</v>
      </c>
      <c r="AR97" s="74">
        <f>IF('Indicator Data'!BM100="No data","x",ROUND(IF('Indicator Data'!BM100&gt;AR$195,10,IF('Indicator Data'!BM100&lt;AR$194,0,10-(AR$195-'Indicator Data'!BM100)/(AR$195-AR$194)*10)),1))</f>
        <v>2</v>
      </c>
      <c r="AS97" s="76">
        <f t="shared" si="42"/>
        <v>4.4000000000000004</v>
      </c>
      <c r="AT97" s="73">
        <f>IF('Indicator Data'!BN100="No data","x",ROUND(IF('Indicator Data'!BN100^2&gt;AT$195,0,IF('Indicator Data'!BN100^2&lt;AT$194,10,(AT$195-'Indicator Data'!BN100^2)/(AT$195-AT$194)*10)),1))</f>
        <v>1.1000000000000001</v>
      </c>
      <c r="AU97" s="73">
        <f>IF('Indicator Data'!BO100="No data","x",ROUND(IF('Indicator Data'!BO100&gt;AU$195,0,IF('Indicator Data'!BO100&lt;AU$194,10,(AU$195-'Indicator Data'!BO100)/(AU$195-AU$194)*10)),1))</f>
        <v>6.9</v>
      </c>
      <c r="AV97" s="73">
        <f>IF('Indicator Data'!BP100="No data","x",ROUND(IF('Indicator Data'!BP100&gt;AV$195,0,IF('Indicator Data'!BP100&lt;AV$194,10,(AV$195-'Indicator Data'!BP100)/(AV$195-AV$194)*10)),1))</f>
        <v>7.3</v>
      </c>
      <c r="AW97" s="74">
        <f t="shared" si="43"/>
        <v>5.0999999999999996</v>
      </c>
      <c r="AX97" s="74">
        <f>IF('Indicator Data'!BQ100="No data","x",ROUND(IF('Indicator Data'!BQ100&gt;AX$195,10,IF('Indicator Data'!BQ100&lt;AX$194,0,10-(AX$195-'Indicator Data'!BQ100)/(AX$195-AX$194)*10)),1))</f>
        <v>7.6</v>
      </c>
      <c r="AY97" s="76">
        <f t="shared" si="44"/>
        <v>6.4</v>
      </c>
      <c r="AZ97" s="81">
        <f t="shared" si="45"/>
        <v>5.4</v>
      </c>
    </row>
    <row r="98" spans="1:52" s="4" customFormat="1" x14ac:dyDescent="0.3">
      <c r="A98" s="121" t="str">
        <f>'Indicator Data'!A101</f>
        <v>Lesotho</v>
      </c>
      <c r="B98" s="59" t="str">
        <f>'Indicator Data'!B101</f>
        <v>LSO</v>
      </c>
      <c r="C98" s="73">
        <f>ROUND(IF('Indicator Data'!AL101="No data",IF((0.1022*LN('Indicator Data'!CI101)-0.1711)&gt;C$195,0,IF((0.1022*LN('Indicator Data'!CI101)-0.1711)&lt;C$194,10,(C$195-(0.1022*LN('Indicator Data'!CI101)-0.1711))/(C$195-C$194)*10)),IF('Indicator Data'!AL101&gt;C$195,0,IF('Indicator Data'!AL101&lt;C$194,10,(C$195-'Indicator Data'!AL101)/(C$195-C$194)*10))),1)</f>
        <v>7.6</v>
      </c>
      <c r="D98" s="73">
        <f>IF('Indicator Data'!AM101="No data","x",ROUND((IF(LOG('Indicator Data'!AM101*1000)&gt;D$195,10,IF(LOG('Indicator Data'!AM101*1000)&lt;D$194,0,10-(D$195-LOG('Indicator Data'!AM101*1000))/(D$195-D$194)*10))),1))</f>
        <v>8</v>
      </c>
      <c r="E98" s="74">
        <f t="shared" si="29"/>
        <v>7.8</v>
      </c>
      <c r="F98" s="73">
        <f>IF('Indicator Data'!AZ101="No data","x",ROUND(IF('Indicator Data'!AZ101&gt;F$195,10,IF('Indicator Data'!AZ101&lt;F$194,0,10-(F$195-'Indicator Data'!AZ101)/(F$195-F$194)*10)),1))</f>
        <v>7.3</v>
      </c>
      <c r="G98" s="73">
        <f>IF('Indicator Data'!BA101="No data","x",ROUND(IF('Indicator Data'!BA101&gt;G$195,10,IF('Indicator Data'!BA101&lt;G$194,0,10-(G$195-'Indicator Data'!BA101)/(G$195-G$194)*10)),1))</f>
        <v>7.3</v>
      </c>
      <c r="H98" s="74">
        <f t="shared" si="30"/>
        <v>7.3</v>
      </c>
      <c r="I98" s="75">
        <f>SUM(IF('Indicator Data'!AN101=0,0,'Indicator Data'!AN101),SUM('Indicator Data'!AO101:AP101))</f>
        <v>323.75274999999999</v>
      </c>
      <c r="J98" s="75">
        <f>I98/'Indicator Data'!CJ101*1000000</f>
        <v>152.33509483749572</v>
      </c>
      <c r="K98" s="73">
        <f t="shared" si="31"/>
        <v>3</v>
      </c>
      <c r="L98" s="73">
        <f>IF('Indicator Data'!AQ101="No data","x",ROUND(IF('Indicator Data'!AQ101&gt;L$195,10,IF('Indicator Data'!AQ101&lt;L$194,0,10-(L$195-'Indicator Data'!AQ101)/(L$195-L$194)*10)),1))</f>
        <v>3.2</v>
      </c>
      <c r="M98" s="73">
        <f>IF('Indicator Data'!AR101="No data","x",IF('Indicator Data'!AR101=0,0,ROUND(IF('Indicator Data'!AR101&gt;M$195,10,IF('Indicator Data'!AR101&lt;M$194,0,10-(M$195-'Indicator Data'!AR101)/(M$195-M$194)*10)),1)))</f>
        <v>7.7</v>
      </c>
      <c r="N98" s="74">
        <f t="shared" si="32"/>
        <v>4.5999999999999996</v>
      </c>
      <c r="O98" s="76">
        <f t="shared" si="33"/>
        <v>6.9</v>
      </c>
      <c r="P98" s="87">
        <f>IF(AND('Indicator Data'!BE101="No data",'Indicator Data'!BF101="No data"),0,SUM('Indicator Data'!BE101:BG101)/1000)</f>
        <v>9.5000000000000001E-2</v>
      </c>
      <c r="Q98" s="73">
        <f t="shared" si="34"/>
        <v>0</v>
      </c>
      <c r="R98" s="77">
        <f>P98*1000/'Indicator Data'!CJ101</f>
        <v>4.4700265896002714E-5</v>
      </c>
      <c r="S98" s="73">
        <f t="shared" si="35"/>
        <v>0</v>
      </c>
      <c r="T98" s="78">
        <f t="shared" si="36"/>
        <v>0</v>
      </c>
      <c r="U98" s="73">
        <f>IF('Indicator Data'!AV101="No data","x",ROUND(IF('Indicator Data'!AV101&gt;U$195,10,IF('Indicator Data'!AV101&lt;U$194,0,10-(U$195-'Indicator Data'!AV101)/(U$195-U$194)*10)),1))</f>
        <v>10</v>
      </c>
      <c r="V98" s="73">
        <f>IF('Indicator Data'!AW101="No data","x",IF('Indicator Data'!AW101=0,0,ROUND(IF('Indicator Data'!AW101&gt;V$195,10,IF('Indicator Data'!AW101&lt;V$194,0,10-(V$195-'Indicator Data'!AW101)/(V$195-V$194)*10)),1)))</f>
        <v>10</v>
      </c>
      <c r="W98" s="73">
        <f t="shared" si="37"/>
        <v>10</v>
      </c>
      <c r="X98" s="73">
        <f>IF('Indicator Data'!AU101="No data","x",ROUND(IF('Indicator Data'!AU101&gt;X$195,10,IF('Indicator Data'!AU101&lt;X$194,0,10-(X$195-'Indicator Data'!AU101)/(X$195-X$194)*10)),1))</f>
        <v>10</v>
      </c>
      <c r="Y98" s="199" t="str">
        <f>IF('Indicator Data'!AX101="No data","x",ROUND(IF('Indicator Data'!AX101&gt;Y$195,10,IF('Indicator Data'!AX101&lt;Y$194,0,10-(Y$195-'Indicator Data'!AX101)/(Y$195-Y$194)*10)),1))</f>
        <v>x</v>
      </c>
      <c r="Z98" s="77">
        <f>IF('Indicator Data'!AY101="No data","x",IF(('Indicator Data'!AY101/'Indicator Data'!CJ101)&gt;1,1,IF('Indicator Data'!AY101&gt;'Indicator Data'!AY101,1,'Indicator Data'!AY101/'Indicator Data'!CJ101)))</f>
        <v>0.18236438056959431</v>
      </c>
      <c r="AA98" s="199">
        <f t="shared" si="38"/>
        <v>2</v>
      </c>
      <c r="AB98" s="74">
        <f t="shared" si="25"/>
        <v>7.3</v>
      </c>
      <c r="AC98" s="73">
        <f>IF('Indicator Data'!AS101="No data","x",ROUND(IF('Indicator Data'!AS101&gt;AC$195,10,IF('Indicator Data'!AS101&lt;AC$194,0,10-(AC$195-'Indicator Data'!AS101)/(AC$195-AC$194)*10)),1))</f>
        <v>6.2</v>
      </c>
      <c r="AD98" s="73">
        <f>IF('Indicator Data'!AT101="No data","x",ROUND(IF('Indicator Data'!AT101&gt;AD$195,10,IF('Indicator Data'!AT101&lt;AD$194,0,10-(AD$195-'Indicator Data'!AT101)/(AD$195-AD$194)*10)),1))</f>
        <v>2.2999999999999998</v>
      </c>
      <c r="AE98" s="74">
        <f t="shared" si="39"/>
        <v>4.3</v>
      </c>
      <c r="AF98" s="87">
        <f>('Indicator Data'!BD101+'Indicator Data'!BC101*0.5+'Indicator Data'!BB101*0.25)/1000</f>
        <v>433</v>
      </c>
      <c r="AG98" s="79">
        <f>AF98*1000/'Indicator Data'!CJ101</f>
        <v>0.20373910666283343</v>
      </c>
      <c r="AH98" s="74">
        <f t="shared" si="40"/>
        <v>10</v>
      </c>
      <c r="AI98" s="73">
        <f>IF('Indicator Data'!BH101="No data","x",ROUND(IF('Indicator Data'!BH101&lt;$AI$194,10,IF('Indicator Data'!BH101&gt;$AI$195,0,($AI$195-'Indicator Data'!BH101)/($AI$195-$AI$194)*10)),1))</f>
        <v>4.9000000000000004</v>
      </c>
      <c r="AJ98" s="73">
        <f>IF('Indicator Data'!BI101="No data","x",ROUND(IF('Indicator Data'!BI101&gt;$AJ$195,10,IF('Indicator Data'!BI101&lt;$AJ$194,0,10-($AJ$195-'Indicator Data'!BI101)/($AJ$195-$AJ$194)*10)),1))</f>
        <v>2.7</v>
      </c>
      <c r="AK98" s="74">
        <f t="shared" si="26"/>
        <v>3.8</v>
      </c>
      <c r="AL98" s="80">
        <f t="shared" si="27"/>
        <v>7.3</v>
      </c>
      <c r="AM98" s="81">
        <f t="shared" si="28"/>
        <v>4.5999999999999996</v>
      </c>
      <c r="AN98" s="73" t="str">
        <f>IF('Indicator Data'!BJ101="No data","x",ROUND((IF(LOG('Indicator Data'!BJ101)&gt;AN$195,10,IF(LOG('Indicator Data'!BJ101)&lt;AN$194,0,10-(AN$195-LOG('Indicator Data'!BJ101))/(AN$195-AN$194)*10))),1))</f>
        <v>x</v>
      </c>
      <c r="AO98" s="73">
        <f>IF('Indicator Data'!BK101="No data","x",ROUND((IF(LOG('Indicator Data'!BK101)&gt;AO$195,10,IF(LOG('Indicator Data'!BK101)&lt;AO$194,0,10-(AO$195-LOG('Indicator Data'!BK101))/(AO$195-AO$194)*10))),1))</f>
        <v>5.0999999999999996</v>
      </c>
      <c r="AP98" s="74">
        <f t="shared" si="41"/>
        <v>5.0999999999999996</v>
      </c>
      <c r="AQ98" s="74">
        <f>IF('Indicator Data'!BL101=0,10,ROUND(IF(LOG('Indicator Data'!BL101)&gt;AQ$195,0,IF(LOG('Indicator Data'!BL101)&lt;AQ$194,10,(AQ$195-LOG('Indicator Data'!BL101))/(AQ$195-AQ$194)*10)),1))</f>
        <v>6</v>
      </c>
      <c r="AR98" s="74">
        <f>IF('Indicator Data'!BM101="No data","x",ROUND(IF('Indicator Data'!BM101&gt;AR$195,10,IF('Indicator Data'!BM101&lt;AR$194,0,10-(AR$195-'Indicator Data'!BM101)/(AR$195-AR$194)*10)),1))</f>
        <v>0</v>
      </c>
      <c r="AS98" s="76">
        <f t="shared" si="42"/>
        <v>3.7</v>
      </c>
      <c r="AT98" s="73">
        <f>IF('Indicator Data'!BN101="No data","x",ROUND(IF('Indicator Data'!BN101^2&gt;AT$195,0,IF('Indicator Data'!BN101^2&lt;AT$194,10,(AT$195-'Indicator Data'!BN101^2)/(AT$195-AT$194)*10)),1))</f>
        <v>4.5</v>
      </c>
      <c r="AU98" s="73">
        <f>IF('Indicator Data'!BO101="No data","x",ROUND(IF('Indicator Data'!BO101&gt;AU$195,0,IF('Indicator Data'!BO101&lt;AU$194,10,(AU$195-'Indicator Data'!BO101)/(AU$195-AU$194)*10)),1))</f>
        <v>4.4000000000000004</v>
      </c>
      <c r="AV98" s="73">
        <f>IF('Indicator Data'!BP101="No data","x",ROUND(IF('Indicator Data'!BP101&gt;AV$195,0,IF('Indicator Data'!BP101&lt;AV$194,10,(AV$195-'Indicator Data'!BP101)/(AV$195-AV$194)*10)),1))</f>
        <v>9.3000000000000007</v>
      </c>
      <c r="AW98" s="74">
        <f t="shared" si="43"/>
        <v>6.1</v>
      </c>
      <c r="AX98" s="74">
        <f>IF('Indicator Data'!BQ101="No data","x",ROUND(IF('Indicator Data'!BQ101&gt;AX$195,10,IF('Indicator Data'!BQ101&lt;AX$194,0,10-(AX$195-'Indicator Data'!BQ101)/(AX$195-AX$194)*10)),1))</f>
        <v>6.8</v>
      </c>
      <c r="AY98" s="76">
        <f t="shared" si="44"/>
        <v>6.5</v>
      </c>
      <c r="AZ98" s="81">
        <f t="shared" si="45"/>
        <v>5.0999999999999996</v>
      </c>
    </row>
    <row r="99" spans="1:52" s="4" customFormat="1" x14ac:dyDescent="0.3">
      <c r="A99" s="121" t="str">
        <f>'Indicator Data'!A102</f>
        <v>Liberia</v>
      </c>
      <c r="B99" s="59" t="str">
        <f>'Indicator Data'!B102</f>
        <v>LBR</v>
      </c>
      <c r="C99" s="73">
        <f>ROUND(IF('Indicator Data'!AL102="No data",IF((0.1022*LN('Indicator Data'!CI102)-0.1711)&gt;C$195,0,IF((0.1022*LN('Indicator Data'!CI102)-0.1711)&lt;C$194,10,(C$195-(0.1022*LN('Indicator Data'!CI102)-0.1711))/(C$195-C$194)*10)),IF('Indicator Data'!AL102&gt;C$195,0,IF('Indicator Data'!AL102&lt;C$194,10,(C$195-'Indicator Data'!AL102)/(C$195-C$194)*10))),1)</f>
        <v>8.6999999999999993</v>
      </c>
      <c r="D99" s="73">
        <f>IF('Indicator Data'!AM102="No data","x",ROUND((IF(LOG('Indicator Data'!AM102*1000)&gt;D$195,10,IF(LOG('Indicator Data'!AM102*1000)&lt;D$194,0,10-(D$195-LOG('Indicator Data'!AM102*1000))/(D$195-D$194)*10))),1))</f>
        <v>9.3000000000000007</v>
      </c>
      <c r="E99" s="74">
        <f t="shared" si="29"/>
        <v>9</v>
      </c>
      <c r="F99" s="73">
        <f>IF('Indicator Data'!AZ102="No data","x",ROUND(IF('Indicator Data'!AZ102&gt;F$195,10,IF('Indicator Data'!AZ102&lt;F$194,0,10-(F$195-'Indicator Data'!AZ102)/(F$195-F$194)*10)),1))</f>
        <v>8.6999999999999993</v>
      </c>
      <c r="G99" s="73">
        <f>IF('Indicator Data'!BA102="No data","x",ROUND(IF('Indicator Data'!BA102&gt;G$195,10,IF('Indicator Data'!BA102&lt;G$194,0,10-(G$195-'Indicator Data'!BA102)/(G$195-G$194)*10)),1))</f>
        <v>2.6</v>
      </c>
      <c r="H99" s="74">
        <f t="shared" si="30"/>
        <v>5.7</v>
      </c>
      <c r="I99" s="75">
        <f>SUM(IF('Indicator Data'!AN102=0,0,'Indicator Data'!AN102),SUM('Indicator Data'!AO102:AP102))</f>
        <v>791.20084999999995</v>
      </c>
      <c r="J99" s="75">
        <f>I99/'Indicator Data'!CJ102*1000000</f>
        <v>160.24729947538913</v>
      </c>
      <c r="K99" s="73">
        <f t="shared" si="31"/>
        <v>3.2</v>
      </c>
      <c r="L99" s="73">
        <f>IF('Indicator Data'!AQ102="No data","x",ROUND(IF('Indicator Data'!AQ102&gt;L$195,10,IF('Indicator Data'!AQ102&lt;L$194,0,10-(L$195-'Indicator Data'!AQ102)/(L$195-L$194)*10)),1))</f>
        <v>10</v>
      </c>
      <c r="M99" s="73">
        <f>IF('Indicator Data'!AR102="No data","x",IF('Indicator Data'!AR102=0,0,ROUND(IF('Indicator Data'!AR102&gt;M$195,10,IF('Indicator Data'!AR102&lt;M$194,0,10-(M$195-'Indicator Data'!AR102)/(M$195-M$194)*10)),1)))</f>
        <v>4.7</v>
      </c>
      <c r="N99" s="74">
        <f t="shared" si="32"/>
        <v>6</v>
      </c>
      <c r="O99" s="76">
        <f t="shared" si="33"/>
        <v>7.4</v>
      </c>
      <c r="P99" s="87">
        <f>IF(AND('Indicator Data'!BE102="No data",'Indicator Data'!BF102="No data"),0,SUM('Indicator Data'!BE102:BG102)/1000)</f>
        <v>8.2609999999999992</v>
      </c>
      <c r="Q99" s="73">
        <f t="shared" si="34"/>
        <v>3.1</v>
      </c>
      <c r="R99" s="77">
        <f>P99*1000/'Indicator Data'!CJ102</f>
        <v>1.673156621313273E-3</v>
      </c>
      <c r="S99" s="73">
        <f t="shared" si="35"/>
        <v>3.6</v>
      </c>
      <c r="T99" s="78">
        <f t="shared" si="36"/>
        <v>3.4</v>
      </c>
      <c r="U99" s="73">
        <f>IF('Indicator Data'!AV102="No data","x",ROUND(IF('Indicator Data'!AV102&gt;U$195,10,IF('Indicator Data'!AV102&lt;U$194,0,10-(U$195-'Indicator Data'!AV102)/(U$195-U$194)*10)),1))</f>
        <v>3.2</v>
      </c>
      <c r="V99" s="73">
        <f>IF('Indicator Data'!AW102="No data","x",IF('Indicator Data'!AW102=0,0,ROUND(IF('Indicator Data'!AW102&gt;V$195,10,IF('Indicator Data'!AW102&lt;V$194,0,10-(V$195-'Indicator Data'!AW102)/(V$195-V$194)*10)),1)))</f>
        <v>3</v>
      </c>
      <c r="W99" s="73">
        <f t="shared" si="37"/>
        <v>3.1</v>
      </c>
      <c r="X99" s="73">
        <f>IF('Indicator Data'!AU102="No data","x",ROUND(IF('Indicator Data'!AU102&gt;X$195,10,IF('Indicator Data'!AU102&lt;X$194,0,10-(X$195-'Indicator Data'!AU102)/(X$195-X$194)*10)),1))</f>
        <v>5.6</v>
      </c>
      <c r="Y99" s="199">
        <f>IF('Indicator Data'!AX102="No data","x",ROUND(IF('Indicator Data'!AX102&gt;Y$195,10,IF('Indicator Data'!AX102&lt;Y$194,0,10-(Y$195-'Indicator Data'!AX102)/(Y$195-Y$194)*10)),1))</f>
        <v>4.8</v>
      </c>
      <c r="Z99" s="77">
        <f>IF('Indicator Data'!AY102="No data","x",IF(('Indicator Data'!AY102/'Indicator Data'!CJ102)&gt;1,1,IF('Indicator Data'!AY102&gt;'Indicator Data'!AY102,1,'Indicator Data'!AY102/'Indicator Data'!CJ102)))</f>
        <v>0.52469612389095899</v>
      </c>
      <c r="AA99" s="199">
        <f t="shared" si="38"/>
        <v>5.8</v>
      </c>
      <c r="AB99" s="74">
        <f t="shared" ref="AB99:AB130" si="46">IF(AND(W99="x",X99="x",Y99="x",AA99="x"),"x",ROUND(AVERAGE(W99,X99,Y99,AA99),1))</f>
        <v>4.8</v>
      </c>
      <c r="AC99" s="73">
        <f>IF('Indicator Data'!AS102="No data","x",ROUND(IF('Indicator Data'!AS102&gt;AC$195,10,IF('Indicator Data'!AS102&lt;AC$194,0,10-(AC$195-'Indicator Data'!AS102)/(AC$195-AC$194)*10)),1))</f>
        <v>5.5</v>
      </c>
      <c r="AD99" s="73">
        <f>IF('Indicator Data'!AT102="No data","x",ROUND(IF('Indicator Data'!AT102&gt;AD$195,10,IF('Indicator Data'!AT102&lt;AD$194,0,10-(AD$195-'Indicator Data'!AT102)/(AD$195-AD$194)*10)),1))</f>
        <v>3.4</v>
      </c>
      <c r="AE99" s="74">
        <f t="shared" si="39"/>
        <v>4.5</v>
      </c>
      <c r="AF99" s="87">
        <f>('Indicator Data'!BD102+'Indicator Data'!BC102*0.5+'Indicator Data'!BB102*0.25)/1000</f>
        <v>0</v>
      </c>
      <c r="AG99" s="79">
        <f>AF99*1000/'Indicator Data'!CJ102</f>
        <v>0</v>
      </c>
      <c r="AH99" s="74">
        <f t="shared" si="40"/>
        <v>0</v>
      </c>
      <c r="AI99" s="73">
        <f>IF('Indicator Data'!BH102="No data","x",ROUND(IF('Indicator Data'!BH102&lt;$AI$194,10,IF('Indicator Data'!BH102&gt;$AI$195,0,($AI$195-'Indicator Data'!BH102)/($AI$195-$AI$194)*10)),1))</f>
        <v>6.5</v>
      </c>
      <c r="AJ99" s="73">
        <f>IF('Indicator Data'!BI102="No data","x",ROUND(IF('Indicator Data'!BI102&gt;$AJ$195,10,IF('Indicator Data'!BI102&lt;$AJ$194,0,10-($AJ$195-'Indicator Data'!BI102)/($AJ$195-$AJ$194)*10)),1))</f>
        <v>10</v>
      </c>
      <c r="AK99" s="74">
        <f t="shared" ref="AK99:AK130" si="47">ROUND(AVERAGE(AJ99,AI99),1)</f>
        <v>8.3000000000000007</v>
      </c>
      <c r="AL99" s="80">
        <f t="shared" ref="AL99:AL130" si="48">ROUND(IF(AND(AB99="x",AE99="x",AK99="x"),AH99,IF(AND(AB99="x",AE99="x"),(10-GEOMEAN(((10-AK99)/10*9+1),((10-AH99)/10*9+1)))/9*10,IF(AK99="x",(10-GEOMEAN(((10-AB99)/10*9+1),((10-AE99)/10*9+1),((10-AH99)/10*9+1)))/9*10,IF(AB99="x",(10-GEOMEAN(((10-AK99)/10*9+1),((10-AE99)/10*9+1),((10-AH99)/10*9+1)))/9*10,(10-GEOMEAN(((10-AB99)/10*9+1),((10-AE99)/10*9+1),((10-AH99)/10*9+1),((10-AK99)/10*9+1)))/9*10)))),1)</f>
        <v>5.0999999999999996</v>
      </c>
      <c r="AM99" s="81">
        <f t="shared" ref="AM99:AM130" si="49">ROUND((10-GEOMEAN(((10-T99)/10*9+1),((10-AL99)/10*9+1)))/9*10,1)</f>
        <v>4.3</v>
      </c>
      <c r="AN99" s="73" t="str">
        <f>IF('Indicator Data'!BJ102="No data","x",ROUND((IF(LOG('Indicator Data'!BJ102)&gt;AN$195,10,IF(LOG('Indicator Data'!BJ102)&lt;AN$194,0,10-(AN$195-LOG('Indicator Data'!BJ102))/(AN$195-AN$194)*10))),1))</f>
        <v>x</v>
      </c>
      <c r="AO99" s="73" t="str">
        <f>IF('Indicator Data'!BK102="No data","x",ROUND((IF(LOG('Indicator Data'!BK102)&gt;AO$195,10,IF(LOG('Indicator Data'!BK102)&lt;AO$194,0,10-(AO$195-LOG('Indicator Data'!BK102))/(AO$195-AO$194)*10))),1))</f>
        <v>x</v>
      </c>
      <c r="AP99" s="74" t="str">
        <f t="shared" si="41"/>
        <v>x</v>
      </c>
      <c r="AQ99" s="74">
        <f>IF('Indicator Data'!BL102=0,10,ROUND(IF(LOG('Indicator Data'!BL102)&gt;AQ$195,0,IF(LOG('Indicator Data'!BL102)&lt;AQ$194,10,(AQ$195-LOG('Indicator Data'!BL102))/(AQ$195-AQ$194)*10)),1))</f>
        <v>4.8</v>
      </c>
      <c r="AR99" s="74">
        <f>IF('Indicator Data'!BM102="No data","x",ROUND(IF('Indicator Data'!BM102&gt;AR$195,10,IF('Indicator Data'!BM102&lt;AR$194,0,10-(AR$195-'Indicator Data'!BM102)/(AR$195-AR$194)*10)),1))</f>
        <v>6</v>
      </c>
      <c r="AS99" s="76">
        <f t="shared" si="42"/>
        <v>5.4</v>
      </c>
      <c r="AT99" s="73">
        <f>IF('Indicator Data'!BN102="No data","x",ROUND(IF('Indicator Data'!BN102^2&gt;AT$195,0,IF('Indicator Data'!BN102^2&lt;AT$194,10,(AT$195-'Indicator Data'!BN102^2)/(AT$195-AT$194)*10)),1))</f>
        <v>8.4</v>
      </c>
      <c r="AU99" s="73">
        <f>IF('Indicator Data'!BO102="No data","x",ROUND(IF('Indicator Data'!BO102&gt;AU$195,0,IF('Indicator Data'!BO102&lt;AU$194,10,(AU$195-'Indicator Data'!BO102)/(AU$195-AU$194)*10)),1))</f>
        <v>7.4</v>
      </c>
      <c r="AV99" s="73">
        <f>IF('Indicator Data'!BP102="No data","x",ROUND(IF('Indicator Data'!BP102&gt;AV$195,0,IF('Indicator Data'!BP102&lt;AV$194,10,(AV$195-'Indicator Data'!BP102)/(AV$195-AV$194)*10)),1))</f>
        <v>8</v>
      </c>
      <c r="AW99" s="74">
        <f t="shared" si="43"/>
        <v>7.9</v>
      </c>
      <c r="AX99" s="74" t="str">
        <f>IF('Indicator Data'!BQ102="No data","x",ROUND(IF('Indicator Data'!BQ102&gt;AX$195,10,IF('Indicator Data'!BQ102&lt;AX$194,0,10-(AX$195-'Indicator Data'!BQ102)/(AX$195-AX$194)*10)),1))</f>
        <v>x</v>
      </c>
      <c r="AY99" s="76">
        <f t="shared" si="44"/>
        <v>7.9</v>
      </c>
      <c r="AZ99" s="81">
        <f t="shared" si="45"/>
        <v>6.7</v>
      </c>
    </row>
    <row r="100" spans="1:52" s="4" customFormat="1" x14ac:dyDescent="0.3">
      <c r="A100" s="121" t="str">
        <f>'Indicator Data'!A103</f>
        <v>Libya</v>
      </c>
      <c r="B100" s="59" t="str">
        <f>'Indicator Data'!B103</f>
        <v>LBY</v>
      </c>
      <c r="C100" s="73">
        <f>ROUND(IF('Indicator Data'!AL103="No data",IF((0.1022*LN('Indicator Data'!CI103)-0.1711)&gt;C$195,0,IF((0.1022*LN('Indicator Data'!CI103)-0.1711)&lt;C$194,10,(C$195-(0.1022*LN('Indicator Data'!CI103)-0.1711))/(C$195-C$194)*10)),IF('Indicator Data'!AL103&gt;C$195,0,IF('Indicator Data'!AL103&lt;C$194,10,(C$195-'Indicator Data'!AL103)/(C$195-C$194)*10))),1)</f>
        <v>3.8</v>
      </c>
      <c r="D100" s="73">
        <f>IF('Indicator Data'!AM103="No data","x",ROUND((IF(LOG('Indicator Data'!AM103*1000)&gt;D$195,10,IF(LOG('Indicator Data'!AM103*1000)&lt;D$194,0,10-(D$195-LOG('Indicator Data'!AM103*1000))/(D$195-D$194)*10))),1))</f>
        <v>3.2</v>
      </c>
      <c r="E100" s="74">
        <f t="shared" si="29"/>
        <v>3.5</v>
      </c>
      <c r="F100" s="73">
        <f>IF('Indicator Data'!AZ103="No data","x",ROUND(IF('Indicator Data'!AZ103&gt;F$195,10,IF('Indicator Data'!AZ103&lt;F$194,0,10-(F$195-'Indicator Data'!AZ103)/(F$195-F$194)*10)),1))</f>
        <v>2.2999999999999998</v>
      </c>
      <c r="G100" s="73" t="str">
        <f>IF('Indicator Data'!BA103="No data","x",ROUND(IF('Indicator Data'!BA103&gt;G$195,10,IF('Indicator Data'!BA103&lt;G$194,0,10-(G$195-'Indicator Data'!BA103)/(G$195-G$194)*10)),1))</f>
        <v>x</v>
      </c>
      <c r="H100" s="74">
        <f t="shared" si="30"/>
        <v>2.2999999999999998</v>
      </c>
      <c r="I100" s="75">
        <f>SUM(IF('Indicator Data'!AN103=0,0,'Indicator Data'!AN103),SUM('Indicator Data'!AO103:AP103))</f>
        <v>3379.9395399999999</v>
      </c>
      <c r="J100" s="75">
        <f>I100/'Indicator Data'!CJ103*1000000</f>
        <v>498.70350115301426</v>
      </c>
      <c r="K100" s="73">
        <f t="shared" si="31"/>
        <v>10</v>
      </c>
      <c r="L100" s="73">
        <f>IF('Indicator Data'!AQ103="No data","x",ROUND(IF('Indicator Data'!AQ103&gt;L$195,10,IF('Indicator Data'!AQ103&lt;L$194,0,10-(L$195-'Indicator Data'!AQ103)/(L$195-L$194)*10)),1))</f>
        <v>0.4</v>
      </c>
      <c r="M100" s="73" t="str">
        <f>IF('Indicator Data'!AR103="No data","x",IF('Indicator Data'!AR103=0,0,ROUND(IF('Indicator Data'!AR103&gt;M$195,10,IF('Indicator Data'!AR103&lt;M$194,0,10-(M$195-'Indicator Data'!AR103)/(M$195-M$194)*10)),1)))</f>
        <v>x</v>
      </c>
      <c r="N100" s="74">
        <f t="shared" si="32"/>
        <v>5.2</v>
      </c>
      <c r="O100" s="76">
        <f t="shared" si="33"/>
        <v>3.6</v>
      </c>
      <c r="P100" s="87">
        <f>IF(AND('Indicator Data'!BE103="No data",'Indicator Data'!BF103="No data"),0,SUM('Indicator Data'!BE103:BG103)/1000)</f>
        <v>411.97</v>
      </c>
      <c r="Q100" s="73">
        <f t="shared" si="34"/>
        <v>8.6999999999999993</v>
      </c>
      <c r="R100" s="77">
        <f>P100*1000/'Indicator Data'!CJ103</f>
        <v>6.0785371731829053E-2</v>
      </c>
      <c r="S100" s="73">
        <f t="shared" si="35"/>
        <v>8.8000000000000007</v>
      </c>
      <c r="T100" s="78">
        <f t="shared" si="36"/>
        <v>8.8000000000000007</v>
      </c>
      <c r="U100" s="73" t="str">
        <f>IF('Indicator Data'!AV103="No data","x",ROUND(IF('Indicator Data'!AV103&gt;U$195,10,IF('Indicator Data'!AV103&lt;U$194,0,10-(U$195-'Indicator Data'!AV103)/(U$195-U$194)*10)),1))</f>
        <v>x</v>
      </c>
      <c r="V100" s="73" t="str">
        <f>IF('Indicator Data'!AW103="No data","x",IF('Indicator Data'!AW103=0,0,ROUND(IF('Indicator Data'!AW103&gt;V$195,10,IF('Indicator Data'!AW103&lt;V$194,0,10-(V$195-'Indicator Data'!AW103)/(V$195-V$194)*10)),1)))</f>
        <v>x</v>
      </c>
      <c r="W100" s="73" t="str">
        <f t="shared" si="37"/>
        <v>x</v>
      </c>
      <c r="X100" s="73">
        <f>IF('Indicator Data'!AU103="No data","x",ROUND(IF('Indicator Data'!AU103&gt;X$195,10,IF('Indicator Data'!AU103&lt;X$194,0,10-(X$195-'Indicator Data'!AU103)/(X$195-X$194)*10)),1))</f>
        <v>0.7</v>
      </c>
      <c r="Y100" s="199" t="str">
        <f>IF('Indicator Data'!AX103="No data","x",ROUND(IF('Indicator Data'!AX103&gt;Y$195,10,IF('Indicator Data'!AX103&lt;Y$194,0,10-(Y$195-'Indicator Data'!AX103)/(Y$195-Y$194)*10)),1))</f>
        <v>x</v>
      </c>
      <c r="Z100" s="77">
        <f>IF('Indicator Data'!AY103="No data","x",IF(('Indicator Data'!AY103/'Indicator Data'!CJ103)&gt;1,1,IF('Indicator Data'!AY103&gt;'Indicator Data'!AY103,1,'Indicator Data'!AY103/'Indicator Data'!CJ103)))</f>
        <v>4.1815118452315345E-4</v>
      </c>
      <c r="AA100" s="199">
        <f t="shared" si="38"/>
        <v>0</v>
      </c>
      <c r="AB100" s="74">
        <f t="shared" si="46"/>
        <v>0.4</v>
      </c>
      <c r="AC100" s="73">
        <f>IF('Indicator Data'!AS103="No data","x",ROUND(IF('Indicator Data'!AS103&gt;AC$195,10,IF('Indicator Data'!AS103&lt;AC$194,0,10-(AC$195-'Indicator Data'!AS103)/(AC$195-AC$194)*10)),1))</f>
        <v>0.9</v>
      </c>
      <c r="AD100" s="73">
        <f>IF('Indicator Data'!AT103="No data","x",ROUND(IF('Indicator Data'!AT103&gt;AD$195,10,IF('Indicator Data'!AT103&lt;AD$194,0,10-(AD$195-'Indicator Data'!AT103)/(AD$195-AD$194)*10)),1))</f>
        <v>1.2</v>
      </c>
      <c r="AE100" s="74">
        <f t="shared" si="39"/>
        <v>1.1000000000000001</v>
      </c>
      <c r="AF100" s="87">
        <f>('Indicator Data'!BD103+'Indicator Data'!BC103*0.5+'Indicator Data'!BB103*0.25)/1000</f>
        <v>20.03</v>
      </c>
      <c r="AG100" s="79">
        <f>AF100*1000/'Indicator Data'!CJ103</f>
        <v>2.9553875179953296E-3</v>
      </c>
      <c r="AH100" s="74">
        <f t="shared" si="40"/>
        <v>0.3</v>
      </c>
      <c r="AI100" s="73">
        <f>IF('Indicator Data'!BH103="No data","x",ROUND(IF('Indicator Data'!BH103&lt;$AI$194,10,IF('Indicator Data'!BH103&gt;$AI$195,0,($AI$195-'Indicator Data'!BH103)/($AI$195-$AI$194)*10)),1))</f>
        <v>1.5</v>
      </c>
      <c r="AJ100" s="73">
        <f>IF('Indicator Data'!BI103="No data","x",ROUND(IF('Indicator Data'!BI103&gt;$AJ$195,10,IF('Indicator Data'!BI103&lt;$AJ$194,0,10-($AJ$195-'Indicator Data'!BI103)/($AJ$195-$AJ$194)*10)),1))</f>
        <v>1.8</v>
      </c>
      <c r="AK100" s="74">
        <f t="shared" si="47"/>
        <v>1.7</v>
      </c>
      <c r="AL100" s="80">
        <f t="shared" si="48"/>
        <v>0.9</v>
      </c>
      <c r="AM100" s="81">
        <f t="shared" si="49"/>
        <v>6.3</v>
      </c>
      <c r="AN100" s="73">
        <f>IF('Indicator Data'!BJ103="No data","x",ROUND((IF(LOG('Indicator Data'!BJ103)&gt;AN$195,10,IF(LOG('Indicator Data'!BJ103)&lt;AN$194,0,10-(AN$195-LOG('Indicator Data'!BJ103))/(AN$195-AN$194)*10))),1))</f>
        <v>4.9000000000000004</v>
      </c>
      <c r="AO100" s="73" t="str">
        <f>IF('Indicator Data'!BK103="No data","x",ROUND((IF(LOG('Indicator Data'!BK103)&gt;AO$195,10,IF(LOG('Indicator Data'!BK103)&lt;AO$194,0,10-(AO$195-LOG('Indicator Data'!BK103))/(AO$195-AO$194)*10))),1))</f>
        <v>x</v>
      </c>
      <c r="AP100" s="74">
        <f t="shared" si="41"/>
        <v>4.9000000000000004</v>
      </c>
      <c r="AQ100" s="74">
        <f>IF('Indicator Data'!BL103=0,10,ROUND(IF(LOG('Indicator Data'!BL103)&gt;AQ$195,0,IF(LOG('Indicator Data'!BL103)&lt;AQ$194,10,(AQ$195-LOG('Indicator Data'!BL103))/(AQ$195-AQ$194)*10)),1))</f>
        <v>6.8</v>
      </c>
      <c r="AR100" s="74">
        <f>IF('Indicator Data'!BM103="No data","x",ROUND(IF('Indicator Data'!BM103&gt;AR$195,10,IF('Indicator Data'!BM103&lt;AR$194,0,10-(AR$195-'Indicator Data'!BM103)/(AR$195-AR$194)*10)),1))</f>
        <v>0</v>
      </c>
      <c r="AS100" s="76">
        <f t="shared" si="42"/>
        <v>3.9</v>
      </c>
      <c r="AT100" s="73" t="str">
        <f>IF('Indicator Data'!BN103="No data","x",ROUND(IF('Indicator Data'!BN103^2&gt;AT$195,0,IF('Indicator Data'!BN103^2&lt;AT$194,10,(AT$195-'Indicator Data'!BN103^2)/(AT$195-AT$194)*10)),1))</f>
        <v>x</v>
      </c>
      <c r="AU100" s="73">
        <f>IF('Indicator Data'!BO103="No data","x",ROUND(IF('Indicator Data'!BO103&gt;AU$195,0,IF('Indicator Data'!BO103&lt;AU$194,10,(AU$195-'Indicator Data'!BO103)/(AU$195-AU$194)*10)),1))</f>
        <v>5.6</v>
      </c>
      <c r="AV100" s="73">
        <f>IF('Indicator Data'!BP103="No data","x",ROUND(IF('Indicator Data'!BP103&gt;AV$195,0,IF('Indicator Data'!BP103&lt;AV$194,10,(AV$195-'Indicator Data'!BP103)/(AV$195-AV$194)*10)),1))</f>
        <v>0.2</v>
      </c>
      <c r="AW100" s="74">
        <f t="shared" si="43"/>
        <v>2.9</v>
      </c>
      <c r="AX100" s="74" t="str">
        <f>IF('Indicator Data'!BQ103="No data","x",ROUND(IF('Indicator Data'!BQ103&gt;AX$195,10,IF('Indicator Data'!BQ103&lt;AX$194,0,10-(AX$195-'Indicator Data'!BQ103)/(AX$195-AX$194)*10)),1))</f>
        <v>x</v>
      </c>
      <c r="AY100" s="76">
        <f t="shared" si="44"/>
        <v>2.9</v>
      </c>
      <c r="AZ100" s="81">
        <f t="shared" si="45"/>
        <v>3.4</v>
      </c>
    </row>
    <row r="101" spans="1:52" s="4" customFormat="1" x14ac:dyDescent="0.3">
      <c r="A101" s="121" t="str">
        <f>'Indicator Data'!A104</f>
        <v>Liechtenstein</v>
      </c>
      <c r="B101" s="59" t="str">
        <f>'Indicator Data'!B104</f>
        <v>LIE</v>
      </c>
      <c r="C101" s="73">
        <f>ROUND(IF('Indicator Data'!AL104="No data",IF((0.1022*LN('Indicator Data'!CI104)-0.1711)&gt;C$195,0,IF((0.1022*LN('Indicator Data'!CI104)-0.1711)&lt;C$194,10,(C$195-(0.1022*LN('Indicator Data'!CI104)-0.1711))/(C$195-C$194)*10)),IF('Indicator Data'!AL104&gt;C$195,0,IF('Indicator Data'!AL104&lt;C$194,10,(C$195-'Indicator Data'!AL104)/(C$195-C$194)*10))),1)</f>
        <v>0</v>
      </c>
      <c r="D101" s="73" t="str">
        <f>IF('Indicator Data'!AM104="No data","x",ROUND((IF(LOG('Indicator Data'!AM104*1000)&gt;D$195,10,IF(LOG('Indicator Data'!AM104*1000)&lt;D$194,0,10-(D$195-LOG('Indicator Data'!AM104*1000))/(D$195-D$194)*10))),1))</f>
        <v>x</v>
      </c>
      <c r="E101" s="74">
        <f t="shared" si="29"/>
        <v>0</v>
      </c>
      <c r="F101" s="73" t="str">
        <f>IF('Indicator Data'!AZ104="No data","x",ROUND(IF('Indicator Data'!AZ104&gt;F$195,10,IF('Indicator Data'!AZ104&lt;F$194,0,10-(F$195-'Indicator Data'!AZ104)/(F$195-F$194)*10)),1))</f>
        <v>x</v>
      </c>
      <c r="G101" s="73" t="str">
        <f>IF('Indicator Data'!BA104="No data","x",ROUND(IF('Indicator Data'!BA104&gt;G$195,10,IF('Indicator Data'!BA104&lt;G$194,0,10-(G$195-'Indicator Data'!BA104)/(G$195-G$194)*10)),1))</f>
        <v>x</v>
      </c>
      <c r="H101" s="74" t="str">
        <f t="shared" si="30"/>
        <v>x</v>
      </c>
      <c r="I101" s="75">
        <f>SUM(IF('Indicator Data'!AN104=0,0,'Indicator Data'!AN104),SUM('Indicator Data'!AO104:AP104))</f>
        <v>0</v>
      </c>
      <c r="J101" s="75">
        <f>I101/'Indicator Data'!CJ104*1000000</f>
        <v>0</v>
      </c>
      <c r="K101" s="73">
        <f t="shared" si="31"/>
        <v>0</v>
      </c>
      <c r="L101" s="73" t="str">
        <f>IF('Indicator Data'!AQ104="No data","x",ROUND(IF('Indicator Data'!AQ104&gt;L$195,10,IF('Indicator Data'!AQ104&lt;L$194,0,10-(L$195-'Indicator Data'!AQ104)/(L$195-L$194)*10)),1))</f>
        <v>x</v>
      </c>
      <c r="M101" s="73" t="str">
        <f>IF('Indicator Data'!AR104="No data","x",IF('Indicator Data'!AR104=0,0,ROUND(IF('Indicator Data'!AR104&gt;M$195,10,IF('Indicator Data'!AR104&lt;M$194,0,10-(M$195-'Indicator Data'!AR104)/(M$195-M$194)*10)),1)))</f>
        <v>x</v>
      </c>
      <c r="N101" s="74">
        <f t="shared" si="32"/>
        <v>0</v>
      </c>
      <c r="O101" s="76">
        <f t="shared" si="33"/>
        <v>0</v>
      </c>
      <c r="P101" s="87">
        <f>IF(AND('Indicator Data'!BE104="No data",'Indicator Data'!BF104="No data"),0,SUM('Indicator Data'!BE104:BG104)/1000)</f>
        <v>0.245</v>
      </c>
      <c r="Q101" s="73">
        <f t="shared" si="34"/>
        <v>0</v>
      </c>
      <c r="R101" s="77">
        <f>P101*1000/'Indicator Data'!CJ104</f>
        <v>6.4439768542872171E-3</v>
      </c>
      <c r="S101" s="73">
        <f t="shared" si="35"/>
        <v>5.0999999999999996</v>
      </c>
      <c r="T101" s="78">
        <f t="shared" si="36"/>
        <v>2.6</v>
      </c>
      <c r="U101" s="73" t="str">
        <f>IF('Indicator Data'!AV104="No data","x",ROUND(IF('Indicator Data'!AV104&gt;U$195,10,IF('Indicator Data'!AV104&lt;U$194,0,10-(U$195-'Indicator Data'!AV104)/(U$195-U$194)*10)),1))</f>
        <v>x</v>
      </c>
      <c r="V101" s="73" t="str">
        <f>IF('Indicator Data'!AW104="No data","x",IF('Indicator Data'!AW104=0,0,ROUND(IF('Indicator Data'!AW104&gt;V$195,10,IF('Indicator Data'!AW104&lt;V$194,0,10-(V$195-'Indicator Data'!AW104)/(V$195-V$194)*10)),1)))</f>
        <v>x</v>
      </c>
      <c r="W101" s="73" t="str">
        <f t="shared" si="37"/>
        <v>x</v>
      </c>
      <c r="X101" s="73" t="str">
        <f>IF('Indicator Data'!AU104="No data","x",ROUND(IF('Indicator Data'!AU104&gt;X$195,10,IF('Indicator Data'!AU104&lt;X$194,0,10-(X$195-'Indicator Data'!AU104)/(X$195-X$194)*10)),1))</f>
        <v>x</v>
      </c>
      <c r="Y101" s="199" t="str">
        <f>IF('Indicator Data'!AX104="No data","x",ROUND(IF('Indicator Data'!AX104&gt;Y$195,10,IF('Indicator Data'!AX104&lt;Y$194,0,10-(Y$195-'Indicator Data'!AX104)/(Y$195-Y$194)*10)),1))</f>
        <v>x</v>
      </c>
      <c r="Z101" s="77" t="str">
        <f>IF('Indicator Data'!AY104="No data","x",IF(('Indicator Data'!AY104/'Indicator Data'!CJ104)&gt;1,1,IF('Indicator Data'!AY104&gt;'Indicator Data'!AY104,1,'Indicator Data'!AY104/'Indicator Data'!CJ104)))</f>
        <v>x</v>
      </c>
      <c r="AA101" s="199" t="str">
        <f t="shared" si="38"/>
        <v>x</v>
      </c>
      <c r="AB101" s="74" t="str">
        <f t="shared" si="46"/>
        <v>x</v>
      </c>
      <c r="AC101" s="73" t="str">
        <f>IF('Indicator Data'!AS104="No data","x",ROUND(IF('Indicator Data'!AS104&gt;AC$195,10,IF('Indicator Data'!AS104&lt;AC$194,0,10-(AC$195-'Indicator Data'!AS104)/(AC$195-AC$194)*10)),1))</f>
        <v>x</v>
      </c>
      <c r="AD101" s="73" t="str">
        <f>IF('Indicator Data'!AT104="No data","x",ROUND(IF('Indicator Data'!AT104&gt;AD$195,10,IF('Indicator Data'!AT104&lt;AD$194,0,10-(AD$195-'Indicator Data'!AT104)/(AD$195-AD$194)*10)),1))</f>
        <v>x</v>
      </c>
      <c r="AE101" s="74" t="str">
        <f t="shared" si="39"/>
        <v>x</v>
      </c>
      <c r="AF101" s="87">
        <f>('Indicator Data'!BD104+'Indicator Data'!BC104*0.5+'Indicator Data'!BB104*0.25)/1000</f>
        <v>0</v>
      </c>
      <c r="AG101" s="79">
        <f>AF101*1000/'Indicator Data'!CJ104</f>
        <v>0</v>
      </c>
      <c r="AH101" s="74">
        <f t="shared" si="40"/>
        <v>0</v>
      </c>
      <c r="AI101" s="73">
        <f>IF('Indicator Data'!BH104="No data","x",ROUND(IF('Indicator Data'!BH104&lt;$AI$194,10,IF('Indicator Data'!BH104&gt;$AI$195,0,($AI$195-'Indicator Data'!BH104)/($AI$195-$AI$194)*10)),1))</f>
        <v>1.6</v>
      </c>
      <c r="AJ101" s="73">
        <f>IF('Indicator Data'!BI104="No data","x",ROUND(IF('Indicator Data'!BI104&gt;$AJ$195,10,IF('Indicator Data'!BI104&lt;$AJ$194,0,10-($AJ$195-'Indicator Data'!BI104)/($AJ$195-$AJ$194)*10)),1))</f>
        <v>0</v>
      </c>
      <c r="AK101" s="74">
        <f t="shared" si="47"/>
        <v>0.8</v>
      </c>
      <c r="AL101" s="80">
        <f t="shared" si="48"/>
        <v>0.4</v>
      </c>
      <c r="AM101" s="81">
        <f t="shared" si="49"/>
        <v>1.6</v>
      </c>
      <c r="AN101" s="73" t="str">
        <f>IF('Indicator Data'!BJ104="No data","x",ROUND((IF(LOG('Indicator Data'!BJ104)&gt;AN$195,10,IF(LOG('Indicator Data'!BJ104)&lt;AN$194,0,10-(AN$195-LOG('Indicator Data'!BJ104))/(AN$195-AN$194)*10))),1))</f>
        <v>x</v>
      </c>
      <c r="AO101" s="73">
        <f>IF('Indicator Data'!BK104="No data","x",ROUND((IF(LOG('Indicator Data'!BK104)&gt;AO$195,10,IF(LOG('Indicator Data'!BK104)&lt;AO$194,0,10-(AO$195-LOG('Indicator Data'!BK104))/(AO$195-AO$194)*10))),1))</f>
        <v>2.1</v>
      </c>
      <c r="AP101" s="74">
        <f t="shared" si="41"/>
        <v>2.1</v>
      </c>
      <c r="AQ101" s="74">
        <f>IF('Indicator Data'!BL104=0,10,ROUND(IF(LOG('Indicator Data'!BL104)&gt;AQ$195,0,IF(LOG('Indicator Data'!BL104)&lt;AQ$194,10,(AQ$195-LOG('Indicator Data'!BL104))/(AQ$195-AQ$194)*10)),1))</f>
        <v>5.2</v>
      </c>
      <c r="AR101" s="74" t="str">
        <f>IF('Indicator Data'!BM104="No data","x",ROUND(IF('Indicator Data'!BM104&gt;AR$195,10,IF('Indicator Data'!BM104&lt;AR$194,0,10-(AR$195-'Indicator Data'!BM104)/(AR$195-AR$194)*10)),1))</f>
        <v>x</v>
      </c>
      <c r="AS101" s="76">
        <f t="shared" si="42"/>
        <v>3.7</v>
      </c>
      <c r="AT101" s="73" t="str">
        <f>IF('Indicator Data'!BN104="No data","x",ROUND(IF('Indicator Data'!BN104^2&gt;AT$195,0,IF('Indicator Data'!BN104^2&lt;AT$194,10,(AT$195-'Indicator Data'!BN104^2)/(AT$195-AT$194)*10)),1))</f>
        <v>x</v>
      </c>
      <c r="AU101" s="73">
        <f>IF('Indicator Data'!BO104="No data","x",ROUND(IF('Indicator Data'!BO104&gt;AU$195,0,IF('Indicator Data'!BO104&lt;AU$194,10,(AU$195-'Indicator Data'!BO104)/(AU$195-AU$194)*10)),1))</f>
        <v>3.9</v>
      </c>
      <c r="AV101" s="73">
        <f>IF('Indicator Data'!BP104="No data","x",ROUND(IF('Indicator Data'!BP104&gt;AV$195,0,IF('Indicator Data'!BP104&lt;AV$194,10,(AV$195-'Indicator Data'!BP104)/(AV$195-AV$194)*10)),1))</f>
        <v>2.2000000000000002</v>
      </c>
      <c r="AW101" s="74">
        <f t="shared" si="43"/>
        <v>3.1</v>
      </c>
      <c r="AX101" s="74">
        <f>IF('Indicator Data'!BQ104="No data","x",ROUND(IF('Indicator Data'!BQ104&gt;AX$195,10,IF('Indicator Data'!BQ104&lt;AX$194,0,10-(AX$195-'Indicator Data'!BQ104)/(AX$195-AX$194)*10)),1))</f>
        <v>3.5</v>
      </c>
      <c r="AY101" s="76">
        <f t="shared" si="44"/>
        <v>3.3</v>
      </c>
      <c r="AZ101" s="81">
        <f t="shared" si="45"/>
        <v>3.5</v>
      </c>
    </row>
    <row r="102" spans="1:52" s="4" customFormat="1" x14ac:dyDescent="0.3">
      <c r="A102" s="121" t="str">
        <f>'Indicator Data'!A105</f>
        <v>Lithuania</v>
      </c>
      <c r="B102" s="59" t="str">
        <f>'Indicator Data'!B105</f>
        <v>LTU</v>
      </c>
      <c r="C102" s="73">
        <f>ROUND(IF('Indicator Data'!AL105="No data",IF((0.1022*LN('Indicator Data'!CI105)-0.1711)&gt;C$195,0,IF((0.1022*LN('Indicator Data'!CI105)-0.1711)&lt;C$194,10,(C$195-(0.1022*LN('Indicator Data'!CI105)-0.1711))/(C$195-C$194)*10)),IF('Indicator Data'!AL105&gt;C$195,0,IF('Indicator Data'!AL105&lt;C$194,10,(C$195-'Indicator Data'!AL105)/(C$195-C$194)*10))),1)</f>
        <v>0.6</v>
      </c>
      <c r="D102" s="73" t="str">
        <f>IF('Indicator Data'!AM105="No data","x",ROUND((IF(LOG('Indicator Data'!AM105*1000)&gt;D$195,10,IF(LOG('Indicator Data'!AM105*1000)&lt;D$194,0,10-(D$195-LOG('Indicator Data'!AM105*1000))/(D$195-D$194)*10))),1))</f>
        <v>x</v>
      </c>
      <c r="E102" s="74">
        <f t="shared" si="29"/>
        <v>0.6</v>
      </c>
      <c r="F102" s="73">
        <f>IF('Indicator Data'!AZ105="No data","x",ROUND(IF('Indicator Data'!AZ105&gt;F$195,10,IF('Indicator Data'!AZ105&lt;F$194,0,10-(F$195-'Indicator Data'!AZ105)/(F$195-F$194)*10)),1))</f>
        <v>1.7</v>
      </c>
      <c r="G102" s="73">
        <f>IF('Indicator Data'!BA105="No data","x",ROUND(IF('Indicator Data'!BA105&gt;G$195,10,IF('Indicator Data'!BA105&lt;G$194,0,10-(G$195-'Indicator Data'!BA105)/(G$195-G$194)*10)),1))</f>
        <v>3.1</v>
      </c>
      <c r="H102" s="74">
        <f t="shared" si="30"/>
        <v>2.4</v>
      </c>
      <c r="I102" s="75">
        <f>SUM(IF('Indicator Data'!AN105=0,0,'Indicator Data'!AN105),SUM('Indicator Data'!AO105:AP105))</f>
        <v>0</v>
      </c>
      <c r="J102" s="75">
        <f>I102/'Indicator Data'!CJ105*1000000</f>
        <v>0</v>
      </c>
      <c r="K102" s="73">
        <f t="shared" si="31"/>
        <v>0</v>
      </c>
      <c r="L102" s="73" t="str">
        <f>IF('Indicator Data'!AQ105="No data","x",ROUND(IF('Indicator Data'!AQ105&gt;L$195,10,IF('Indicator Data'!AQ105&lt;L$194,0,10-(L$195-'Indicator Data'!AQ105)/(L$195-L$194)*10)),1))</f>
        <v>x</v>
      </c>
      <c r="M102" s="73">
        <f>IF('Indicator Data'!AR105="No data","x",IF('Indicator Data'!AR105=0,0,ROUND(IF('Indicator Data'!AR105&gt;M$195,10,IF('Indicator Data'!AR105&lt;M$194,0,10-(M$195-'Indicator Data'!AR105)/(M$195-M$194)*10)),1)))</f>
        <v>0.9</v>
      </c>
      <c r="N102" s="74">
        <f t="shared" si="32"/>
        <v>0.5</v>
      </c>
      <c r="O102" s="76">
        <f t="shared" si="33"/>
        <v>1</v>
      </c>
      <c r="P102" s="87">
        <f>IF(AND('Indicator Data'!BE105="No data",'Indicator Data'!BF105="No data"),0,SUM('Indicator Data'!BE105:BG105)/1000)</f>
        <v>2.0110000000000001</v>
      </c>
      <c r="Q102" s="73">
        <f t="shared" si="34"/>
        <v>1</v>
      </c>
      <c r="R102" s="77">
        <f>P102*1000/'Indicator Data'!CJ105</f>
        <v>7.2872061518369671E-4</v>
      </c>
      <c r="S102" s="73">
        <f t="shared" si="35"/>
        <v>3</v>
      </c>
      <c r="T102" s="78">
        <f t="shared" si="36"/>
        <v>2</v>
      </c>
      <c r="U102" s="73">
        <f>IF('Indicator Data'!AV105="No data","x",ROUND(IF('Indicator Data'!AV105&gt;U$195,10,IF('Indicator Data'!AV105&lt;U$194,0,10-(U$195-'Indicator Data'!AV105)/(U$195-U$194)*10)),1))</f>
        <v>0.4</v>
      </c>
      <c r="V102" s="73">
        <f>IF('Indicator Data'!AW105="No data","x",IF('Indicator Data'!AW105=0,0,ROUND(IF('Indicator Data'!AW105&gt;V$195,10,IF('Indicator Data'!AW105&lt;V$194,0,10-(V$195-'Indicator Data'!AW105)/(V$195-V$194)*10)),1)))</f>
        <v>0.8</v>
      </c>
      <c r="W102" s="73">
        <f t="shared" si="37"/>
        <v>0.60000000000000009</v>
      </c>
      <c r="X102" s="73">
        <f>IF('Indicator Data'!AU105="No data","x",ROUND(IF('Indicator Data'!AU105&gt;X$195,10,IF('Indicator Data'!AU105&lt;X$194,0,10-(X$195-'Indicator Data'!AU105)/(X$195-X$194)*10)),1))</f>
        <v>0.9</v>
      </c>
      <c r="Y102" s="199" t="str">
        <f>IF('Indicator Data'!AX105="No data","x",ROUND(IF('Indicator Data'!AX105&gt;Y$195,10,IF('Indicator Data'!AX105&lt;Y$194,0,10-(Y$195-'Indicator Data'!AX105)/(Y$195-Y$194)*10)),1))</f>
        <v>x</v>
      </c>
      <c r="Z102" s="77">
        <f>IF('Indicator Data'!AY105="No data","x",IF(('Indicator Data'!AY105/'Indicator Data'!CJ105)&gt;1,1,IF('Indicator Data'!AY105&gt;'Indicator Data'!AY105,1,'Indicator Data'!AY105/'Indicator Data'!CJ105)))</f>
        <v>2.06549353881008E-5</v>
      </c>
      <c r="AA102" s="199">
        <f t="shared" si="38"/>
        <v>0</v>
      </c>
      <c r="AB102" s="74">
        <f t="shared" si="46"/>
        <v>0.5</v>
      </c>
      <c r="AC102" s="73">
        <f>IF('Indicator Data'!AS105="No data","x",ROUND(IF('Indicator Data'!AS105&gt;AC$195,10,IF('Indicator Data'!AS105&lt;AC$194,0,10-(AC$195-'Indicator Data'!AS105)/(AC$195-AC$194)*10)),1))</f>
        <v>0.3</v>
      </c>
      <c r="AD102" s="73" t="str">
        <f>IF('Indicator Data'!AT105="No data","x",ROUND(IF('Indicator Data'!AT105&gt;AD$195,10,IF('Indicator Data'!AT105&lt;AD$194,0,10-(AD$195-'Indicator Data'!AT105)/(AD$195-AD$194)*10)),1))</f>
        <v>x</v>
      </c>
      <c r="AE102" s="74">
        <f t="shared" si="39"/>
        <v>0.3</v>
      </c>
      <c r="AF102" s="87">
        <f>('Indicator Data'!BD105+'Indicator Data'!BC105*0.5+'Indicator Data'!BB105*0.25)/1000</f>
        <v>0</v>
      </c>
      <c r="AG102" s="79">
        <f>AF102*1000/'Indicator Data'!CJ105</f>
        <v>0</v>
      </c>
      <c r="AH102" s="74">
        <f t="shared" si="40"/>
        <v>0</v>
      </c>
      <c r="AI102" s="73">
        <f>IF('Indicator Data'!BH105="No data","x",ROUND(IF('Indicator Data'!BH105&lt;$AI$194,10,IF('Indicator Data'!BH105&gt;$AI$195,0,($AI$195-'Indicator Data'!BH105)/($AI$195-$AI$194)*10)),1))</f>
        <v>1.6</v>
      </c>
      <c r="AJ102" s="73">
        <f>IF('Indicator Data'!BI105="No data","x",ROUND(IF('Indicator Data'!BI105&gt;$AJ$195,10,IF('Indicator Data'!BI105&lt;$AJ$194,0,10-($AJ$195-'Indicator Data'!BI105)/($AJ$195-$AJ$194)*10)),1))</f>
        <v>0</v>
      </c>
      <c r="AK102" s="74">
        <f t="shared" si="47"/>
        <v>0.8</v>
      </c>
      <c r="AL102" s="80">
        <f t="shared" si="48"/>
        <v>0.4</v>
      </c>
      <c r="AM102" s="81">
        <f t="shared" si="49"/>
        <v>1.2</v>
      </c>
      <c r="AN102" s="73">
        <f>IF('Indicator Data'!BJ105="No data","x",ROUND((IF(LOG('Indicator Data'!BJ105)&gt;AN$195,10,IF(LOG('Indicator Data'!BJ105)&lt;AN$194,0,10-(AN$195-LOG('Indicator Data'!BJ105))/(AN$195-AN$194)*10))),1))</f>
        <v>1</v>
      </c>
      <c r="AO102" s="73">
        <f>IF('Indicator Data'!BK105="No data","x",ROUND((IF(LOG('Indicator Data'!BK105)&gt;AO$195,10,IF(LOG('Indicator Data'!BK105)&lt;AO$194,0,10-(AO$195-LOG('Indicator Data'!BK105))/(AO$195-AO$194)*10))),1))</f>
        <v>6</v>
      </c>
      <c r="AP102" s="74">
        <f t="shared" si="41"/>
        <v>3.5</v>
      </c>
      <c r="AQ102" s="74">
        <f>IF('Indicator Data'!BL105=0,10,ROUND(IF(LOG('Indicator Data'!BL105)&gt;AQ$195,0,IF(LOG('Indicator Data'!BL105)&lt;AQ$194,10,(AQ$195-LOG('Indicator Data'!BL105))/(AQ$195-AQ$194)*10)),1))</f>
        <v>7.1</v>
      </c>
      <c r="AR102" s="74">
        <f>IF('Indicator Data'!BM105="No data","x",ROUND(IF('Indicator Data'!BM105&gt;AR$195,10,IF('Indicator Data'!BM105&lt;AR$194,0,10-(AR$195-'Indicator Data'!BM105)/(AR$195-AR$194)*10)),1))</f>
        <v>6</v>
      </c>
      <c r="AS102" s="76">
        <f t="shared" si="42"/>
        <v>5.5</v>
      </c>
      <c r="AT102" s="73">
        <f>IF('Indicator Data'!BN105="No data","x",ROUND(IF('Indicator Data'!BN105^2&gt;AT$195,0,IF('Indicator Data'!BN105^2&lt;AT$194,10,(AT$195-'Indicator Data'!BN105^2)/(AT$195-AT$194)*10)),1))</f>
        <v>0</v>
      </c>
      <c r="AU102" s="73">
        <f>IF('Indicator Data'!BO105="No data","x",ROUND(IF('Indicator Data'!BO105&gt;AU$195,0,IF('Indicator Data'!BO105&lt;AU$194,10,(AU$195-'Indicator Data'!BO105)/(AU$195-AU$194)*10)),1))</f>
        <v>1.9</v>
      </c>
      <c r="AV102" s="73">
        <f>IF('Indicator Data'!BP105="No data","x",ROUND(IF('Indicator Data'!BP105&gt;AV$195,0,IF('Indicator Data'!BP105&lt;AV$194,10,(AV$195-'Indicator Data'!BP105)/(AV$195-AV$194)*10)),1))</f>
        <v>0.2</v>
      </c>
      <c r="AW102" s="74">
        <f t="shared" si="43"/>
        <v>0.7</v>
      </c>
      <c r="AX102" s="74">
        <f>IF('Indicator Data'!BQ105="No data","x",ROUND(IF('Indicator Data'!BQ105&gt;AX$195,10,IF('Indicator Data'!BQ105&lt;AX$194,0,10-(AX$195-'Indicator Data'!BQ105)/(AX$195-AX$194)*10)),1))</f>
        <v>8.5</v>
      </c>
      <c r="AY102" s="76">
        <f t="shared" si="44"/>
        <v>4.5999999999999996</v>
      </c>
      <c r="AZ102" s="81">
        <f t="shared" si="45"/>
        <v>5.0999999999999996</v>
      </c>
    </row>
    <row r="103" spans="1:52" s="4" customFormat="1" x14ac:dyDescent="0.3">
      <c r="A103" s="121" t="str">
        <f>'Indicator Data'!A106</f>
        <v>Luxembourg</v>
      </c>
      <c r="B103" s="59" t="str">
        <f>'Indicator Data'!B106</f>
        <v>LUX</v>
      </c>
      <c r="C103" s="73">
        <f>ROUND(IF('Indicator Data'!AL106="No data",IF((0.1022*LN('Indicator Data'!CI106)-0.1711)&gt;C$195,0,IF((0.1022*LN('Indicator Data'!CI106)-0.1711)&lt;C$194,10,(C$195-(0.1022*LN('Indicator Data'!CI106)-0.1711))/(C$195-C$194)*10)),IF('Indicator Data'!AL106&gt;C$195,0,IF('Indicator Data'!AL106&lt;C$194,10,(C$195-'Indicator Data'!AL106)/(C$195-C$194)*10))),1)</f>
        <v>0</v>
      </c>
      <c r="D103" s="73" t="str">
        <f>IF('Indicator Data'!AM106="No data","x",ROUND((IF(LOG('Indicator Data'!AM106*1000)&gt;D$195,10,IF(LOG('Indicator Data'!AM106*1000)&lt;D$194,0,10-(D$195-LOG('Indicator Data'!AM106*1000))/(D$195-D$194)*10))),1))</f>
        <v>x</v>
      </c>
      <c r="E103" s="74">
        <f t="shared" si="29"/>
        <v>0</v>
      </c>
      <c r="F103" s="73">
        <f>IF('Indicator Data'!AZ106="No data","x",ROUND(IF('Indicator Data'!AZ106&gt;F$195,10,IF('Indicator Data'!AZ106&lt;F$194,0,10-(F$195-'Indicator Data'!AZ106)/(F$195-F$194)*10)),1))</f>
        <v>1</v>
      </c>
      <c r="G103" s="73">
        <f>IF('Indicator Data'!BA106="No data","x",ROUND(IF('Indicator Data'!BA106&gt;G$195,10,IF('Indicator Data'!BA106&lt;G$194,0,10-(G$195-'Indicator Data'!BA106)/(G$195-G$194)*10)),1))</f>
        <v>2.2000000000000002</v>
      </c>
      <c r="H103" s="74">
        <f t="shared" si="30"/>
        <v>1.6</v>
      </c>
      <c r="I103" s="75">
        <f>SUM(IF('Indicator Data'!AN106=0,0,'Indicator Data'!AN106),SUM('Indicator Data'!AO106:AP106))</f>
        <v>-11.93181</v>
      </c>
      <c r="J103" s="75">
        <f>I103/'Indicator Data'!CJ106*1000000</f>
        <v>-19.378315170610495</v>
      </c>
      <c r="K103" s="73">
        <f t="shared" si="31"/>
        <v>0</v>
      </c>
      <c r="L103" s="73" t="str">
        <f>IF('Indicator Data'!AQ106="No data","x",ROUND(IF('Indicator Data'!AQ106&gt;L$195,10,IF('Indicator Data'!AQ106&lt;L$194,0,10-(L$195-'Indicator Data'!AQ106)/(L$195-L$194)*10)),1))</f>
        <v>x</v>
      </c>
      <c r="M103" s="73">
        <f>IF('Indicator Data'!AR106="No data","x",IF('Indicator Data'!AR106=0,0,ROUND(IF('Indicator Data'!AR106&gt;M$195,10,IF('Indicator Data'!AR106&lt;M$194,0,10-(M$195-'Indicator Data'!AR106)/(M$195-M$194)*10)),1)))</f>
        <v>1</v>
      </c>
      <c r="N103" s="74">
        <f t="shared" si="32"/>
        <v>0.5</v>
      </c>
      <c r="O103" s="76">
        <f t="shared" si="33"/>
        <v>0.5</v>
      </c>
      <c r="P103" s="87">
        <f>IF(AND('Indicator Data'!BE106="No data",'Indicator Data'!BF106="No data"),0,SUM('Indicator Data'!BE106:BG106)/1000)</f>
        <v>3.5310000000000001</v>
      </c>
      <c r="Q103" s="73">
        <f t="shared" si="34"/>
        <v>1.8</v>
      </c>
      <c r="R103" s="77">
        <f>P103*1000/'Indicator Data'!CJ106</f>
        <v>5.7346564240819842E-3</v>
      </c>
      <c r="S103" s="73">
        <f t="shared" si="35"/>
        <v>4.9000000000000004</v>
      </c>
      <c r="T103" s="78">
        <f t="shared" si="36"/>
        <v>3.4</v>
      </c>
      <c r="U103" s="73" t="str">
        <f>IF('Indicator Data'!AV106="No data","x",ROUND(IF('Indicator Data'!AV106&gt;U$195,10,IF('Indicator Data'!AV106&lt;U$194,0,10-(U$195-'Indicator Data'!AV106)/(U$195-U$194)*10)),1))</f>
        <v>x</v>
      </c>
      <c r="V103" s="73">
        <f>IF('Indicator Data'!AW106="No data","x",IF('Indicator Data'!AW106=0,0,ROUND(IF('Indicator Data'!AW106&gt;V$195,10,IF('Indicator Data'!AW106&lt;V$194,0,10-(V$195-'Indicator Data'!AW106)/(V$195-V$194)*10)),1)))</f>
        <v>0.7</v>
      </c>
      <c r="W103" s="73">
        <f t="shared" si="37"/>
        <v>0.7</v>
      </c>
      <c r="X103" s="73">
        <f>IF('Indicator Data'!AU106="No data","x",ROUND(IF('Indicator Data'!AU106&gt;X$195,10,IF('Indicator Data'!AU106&lt;X$194,0,10-(X$195-'Indicator Data'!AU106)/(X$195-X$194)*10)),1))</f>
        <v>0.1</v>
      </c>
      <c r="Y103" s="199" t="str">
        <f>IF('Indicator Data'!AX106="No data","x",ROUND(IF('Indicator Data'!AX106&gt;Y$195,10,IF('Indicator Data'!AX106&lt;Y$194,0,10-(Y$195-'Indicator Data'!AX106)/(Y$195-Y$194)*10)),1))</f>
        <v>x</v>
      </c>
      <c r="Z103" s="77">
        <f>IF('Indicator Data'!AY106="No data","x",IF(('Indicator Data'!AY106/'Indicator Data'!CJ106)&gt;1,1,IF('Indicator Data'!AY106&gt;'Indicator Data'!AY106,1,'Indicator Data'!AY106/'Indicator Data'!CJ106)))</f>
        <v>3.2481769606808179E-6</v>
      </c>
      <c r="AA103" s="199">
        <f t="shared" si="38"/>
        <v>0</v>
      </c>
      <c r="AB103" s="74">
        <f t="shared" si="46"/>
        <v>0.3</v>
      </c>
      <c r="AC103" s="73">
        <f>IF('Indicator Data'!AS106="No data","x",ROUND(IF('Indicator Data'!AS106&gt;AC$195,10,IF('Indicator Data'!AS106&lt;AC$194,0,10-(AC$195-'Indicator Data'!AS106)/(AC$195-AC$194)*10)),1))</f>
        <v>0.2</v>
      </c>
      <c r="AD103" s="73" t="str">
        <f>IF('Indicator Data'!AT106="No data","x",ROUND(IF('Indicator Data'!AT106&gt;AD$195,10,IF('Indicator Data'!AT106&lt;AD$194,0,10-(AD$195-'Indicator Data'!AT106)/(AD$195-AD$194)*10)),1))</f>
        <v>x</v>
      </c>
      <c r="AE103" s="74">
        <f t="shared" si="39"/>
        <v>0.2</v>
      </c>
      <c r="AF103" s="87">
        <f>('Indicator Data'!BD106+'Indicator Data'!BC106*0.5+'Indicator Data'!BB106*0.25)/1000</f>
        <v>1.5189999999999999</v>
      </c>
      <c r="AG103" s="79">
        <f>AF103*1000/'Indicator Data'!CJ106</f>
        <v>2.4669904016370813E-3</v>
      </c>
      <c r="AH103" s="74">
        <f t="shared" si="40"/>
        <v>0.2</v>
      </c>
      <c r="AI103" s="73">
        <f>IF('Indicator Data'!BH106="No data","x",ROUND(IF('Indicator Data'!BH106&lt;$AI$194,10,IF('Indicator Data'!BH106&gt;$AI$195,0,($AI$195-'Indicator Data'!BH106)/($AI$195-$AI$194)*10)),1))</f>
        <v>2.1</v>
      </c>
      <c r="AJ103" s="73">
        <f>IF('Indicator Data'!BI106="No data","x",ROUND(IF('Indicator Data'!BI106&gt;$AJ$195,10,IF('Indicator Data'!BI106&lt;$AJ$194,0,10-($AJ$195-'Indicator Data'!BI106)/($AJ$195-$AJ$194)*10)),1))</f>
        <v>0</v>
      </c>
      <c r="AK103" s="74">
        <f t="shared" si="47"/>
        <v>1.1000000000000001</v>
      </c>
      <c r="AL103" s="80">
        <f t="shared" si="48"/>
        <v>0.5</v>
      </c>
      <c r="AM103" s="81">
        <f t="shared" si="49"/>
        <v>2.1</v>
      </c>
      <c r="AN103" s="73">
        <f>IF('Indicator Data'!BJ106="No data","x",ROUND((IF(LOG('Indicator Data'!BJ106)&gt;AN$195,10,IF(LOG('Indicator Data'!BJ106)&lt;AN$194,0,10-(AN$195-LOG('Indicator Data'!BJ106))/(AN$195-AN$194)*10))),1))</f>
        <v>5.8</v>
      </c>
      <c r="AO103" s="73">
        <f>IF('Indicator Data'!BK106="No data","x",ROUND((IF(LOG('Indicator Data'!BK106)&gt;AO$195,10,IF(LOG('Indicator Data'!BK106)&lt;AO$194,0,10-(AO$195-LOG('Indicator Data'!BK106))/(AO$195-AO$194)*10))),1))</f>
        <v>5</v>
      </c>
      <c r="AP103" s="74">
        <f t="shared" si="41"/>
        <v>5.4</v>
      </c>
      <c r="AQ103" s="74">
        <f>IF('Indicator Data'!BL106=0,10,ROUND(IF(LOG('Indicator Data'!BL106)&gt;AQ$195,0,IF(LOG('Indicator Data'!BL106)&lt;AQ$194,10,(AQ$195-LOG('Indicator Data'!BL106))/(AQ$195-AQ$194)*10)),1))</f>
        <v>2.6</v>
      </c>
      <c r="AR103" s="74">
        <f>IF('Indicator Data'!BM106="No data","x",ROUND(IF('Indicator Data'!BM106&gt;AR$195,10,IF('Indicator Data'!BM106&lt;AR$194,0,10-(AR$195-'Indicator Data'!BM106)/(AR$195-AR$194)*10)),1))</f>
        <v>6</v>
      </c>
      <c r="AS103" s="76">
        <f t="shared" si="42"/>
        <v>4.7</v>
      </c>
      <c r="AT103" s="73" t="str">
        <f>IF('Indicator Data'!BN106="No data","x",ROUND(IF('Indicator Data'!BN106^2&gt;AT$195,0,IF('Indicator Data'!BN106^2&lt;AT$194,10,(AT$195-'Indicator Data'!BN106^2)/(AT$195-AT$194)*10)),1))</f>
        <v>x</v>
      </c>
      <c r="AU103" s="73">
        <f>IF('Indicator Data'!BO106="No data","x",ROUND(IF('Indicator Data'!BO106&gt;AU$195,0,IF('Indicator Data'!BO106&lt;AU$194,10,(AU$195-'Indicator Data'!BO106)/(AU$195-AU$194)*10)),1))</f>
        <v>3.5</v>
      </c>
      <c r="AV103" s="73">
        <f>IF('Indicator Data'!BP106="No data","x",ROUND(IF('Indicator Data'!BP106&gt;AV$195,0,IF('Indicator Data'!BP106&lt;AV$194,10,(AV$195-'Indicator Data'!BP106)/(AV$195-AV$194)*10)),1))</f>
        <v>9</v>
      </c>
      <c r="AW103" s="74">
        <f t="shared" si="43"/>
        <v>6.3</v>
      </c>
      <c r="AX103" s="74">
        <f>IF('Indicator Data'!BQ106="No data","x",ROUND(IF('Indicator Data'!BQ106&gt;AX$195,10,IF('Indicator Data'!BQ106&lt;AX$194,0,10-(AX$195-'Indicator Data'!BQ106)/(AX$195-AX$194)*10)),1))</f>
        <v>6.8</v>
      </c>
      <c r="AY103" s="76">
        <f t="shared" si="44"/>
        <v>6.6</v>
      </c>
      <c r="AZ103" s="81">
        <f t="shared" si="45"/>
        <v>5.7</v>
      </c>
    </row>
    <row r="104" spans="1:52" s="4" customFormat="1" x14ac:dyDescent="0.3">
      <c r="A104" s="121" t="str">
        <f>'Indicator Data'!A107</f>
        <v>Madagascar</v>
      </c>
      <c r="B104" s="59" t="str">
        <f>'Indicator Data'!B107</f>
        <v>MDG</v>
      </c>
      <c r="C104" s="73">
        <f>ROUND(IF('Indicator Data'!AL107="No data",IF((0.1022*LN('Indicator Data'!CI107)-0.1711)&gt;C$195,0,IF((0.1022*LN('Indicator Data'!CI107)-0.1711)&lt;C$194,10,(C$195-(0.1022*LN('Indicator Data'!CI107)-0.1711))/(C$195-C$194)*10)),IF('Indicator Data'!AL107&gt;C$195,0,IF('Indicator Data'!AL107&lt;C$194,10,(C$195-'Indicator Data'!AL107)/(C$195-C$194)*10))),1)</f>
        <v>7.6</v>
      </c>
      <c r="D104" s="73">
        <f>IF('Indicator Data'!AM107="No data","x",ROUND((IF(LOG('Indicator Data'!AM107*1000)&gt;D$195,10,IF(LOG('Indicator Data'!AM107*1000)&lt;D$194,0,10-(D$195-LOG('Indicator Data'!AM107*1000))/(D$195-D$194)*10))),1))</f>
        <v>9.8000000000000007</v>
      </c>
      <c r="E104" s="74">
        <f t="shared" si="29"/>
        <v>9</v>
      </c>
      <c r="F104" s="73" t="str">
        <f>IF('Indicator Data'!AZ107="No data","x",ROUND(IF('Indicator Data'!AZ107&gt;F$195,10,IF('Indicator Data'!AZ107&lt;F$194,0,10-(F$195-'Indicator Data'!AZ107)/(F$195-F$194)*10)),1))</f>
        <v>x</v>
      </c>
      <c r="G104" s="73">
        <f>IF('Indicator Data'!BA107="No data","x",ROUND(IF('Indicator Data'!BA107&gt;G$195,10,IF('Indicator Data'!BA107&lt;G$194,0,10-(G$195-'Indicator Data'!BA107)/(G$195-G$194)*10)),1))</f>
        <v>4.4000000000000004</v>
      </c>
      <c r="H104" s="74">
        <f t="shared" si="30"/>
        <v>4.4000000000000004</v>
      </c>
      <c r="I104" s="75">
        <f>SUM(IF('Indicator Data'!AN107=0,0,'Indicator Data'!AN107),SUM('Indicator Data'!AO107:AP107))</f>
        <v>1372.3564799999999</v>
      </c>
      <c r="J104" s="75">
        <f>I104/'Indicator Data'!CJ107*1000000</f>
        <v>50.88586558363793</v>
      </c>
      <c r="K104" s="73">
        <f t="shared" si="31"/>
        <v>1</v>
      </c>
      <c r="L104" s="73">
        <f>IF('Indicator Data'!AQ107="No data","x",ROUND(IF('Indicator Data'!AQ107&gt;L$195,10,IF('Indicator Data'!AQ107&lt;L$194,0,10-(L$195-'Indicator Data'!AQ107)/(L$195-L$194)*10)),1))</f>
        <v>3.4</v>
      </c>
      <c r="M104" s="73">
        <f>IF('Indicator Data'!AR107="No data","x",IF('Indicator Data'!AR107=0,0,ROUND(IF('Indicator Data'!AR107&gt;M$195,10,IF('Indicator Data'!AR107&lt;M$194,0,10-(M$195-'Indicator Data'!AR107)/(M$195-M$194)*10)),1)))</f>
        <v>1</v>
      </c>
      <c r="N104" s="74">
        <f t="shared" si="32"/>
        <v>1.8</v>
      </c>
      <c r="O104" s="76">
        <f t="shared" si="33"/>
        <v>6.1</v>
      </c>
      <c r="P104" s="87">
        <f>IF(AND('Indicator Data'!BE107="No data",'Indicator Data'!BF107="No data"),0,SUM('Indicator Data'!BE107:BG107)/1000)</f>
        <v>2.15</v>
      </c>
      <c r="Q104" s="73">
        <f t="shared" si="34"/>
        <v>1.1000000000000001</v>
      </c>
      <c r="R104" s="77">
        <f>P104*1000/'Indicator Data'!CJ107</f>
        <v>7.9720256798599125E-5</v>
      </c>
      <c r="S104" s="73">
        <f t="shared" si="35"/>
        <v>1.7</v>
      </c>
      <c r="T104" s="78">
        <f t="shared" si="36"/>
        <v>1.4</v>
      </c>
      <c r="U104" s="73">
        <f>IF('Indicator Data'!AV107="No data","x",ROUND(IF('Indicator Data'!AV107&gt;U$195,10,IF('Indicator Data'!AV107&lt;U$194,0,10-(U$195-'Indicator Data'!AV107)/(U$195-U$194)*10)),1))</f>
        <v>0.4</v>
      </c>
      <c r="V104" s="73">
        <f>IF('Indicator Data'!AW107="No data","x",IF('Indicator Data'!AW107=0,0,ROUND(IF('Indicator Data'!AW107&gt;V$195,10,IF('Indicator Data'!AW107&lt;V$194,0,10-(V$195-'Indicator Data'!AW107)/(V$195-V$194)*10)),1)))</f>
        <v>1.4</v>
      </c>
      <c r="W104" s="73">
        <f t="shared" si="37"/>
        <v>0.89999999999999991</v>
      </c>
      <c r="X104" s="73">
        <f>IF('Indicator Data'!AU107="No data","x",ROUND(IF('Indicator Data'!AU107&gt;X$195,10,IF('Indicator Data'!AU107&lt;X$194,0,10-(X$195-'Indicator Data'!AU107)/(X$195-X$194)*10)),1))</f>
        <v>4.3</v>
      </c>
      <c r="Y104" s="199">
        <f>IF('Indicator Data'!AX107="No data","x",ROUND(IF('Indicator Data'!AX107&gt;Y$195,10,IF('Indicator Data'!AX107&lt;Y$194,0,10-(Y$195-'Indicator Data'!AX107)/(Y$195-Y$194)*10)),1))</f>
        <v>2.2999999999999998</v>
      </c>
      <c r="Z104" s="77">
        <f>IF('Indicator Data'!AY107="No data","x",IF(('Indicator Data'!AY107/'Indicator Data'!CJ107)&gt;1,1,IF('Indicator Data'!AY107&gt;'Indicator Data'!AY107,1,'Indicator Data'!AY107/'Indicator Data'!CJ107)))</f>
        <v>0.74958413835343041</v>
      </c>
      <c r="AA104" s="199">
        <f t="shared" si="38"/>
        <v>8.3000000000000007</v>
      </c>
      <c r="AB104" s="74">
        <f t="shared" si="46"/>
        <v>4</v>
      </c>
      <c r="AC104" s="73">
        <f>IF('Indicator Data'!AS107="No data","x",ROUND(IF('Indicator Data'!AS107&gt;AC$195,10,IF('Indicator Data'!AS107&lt;AC$194,0,10-(AC$195-'Indicator Data'!AS107)/(AC$195-AC$194)*10)),1))</f>
        <v>4.0999999999999996</v>
      </c>
      <c r="AD104" s="73" t="str">
        <f>IF('Indicator Data'!AT107="No data","x",ROUND(IF('Indicator Data'!AT107&gt;AD$195,10,IF('Indicator Data'!AT107&lt;AD$194,0,10-(AD$195-'Indicator Data'!AT107)/(AD$195-AD$194)*10)),1))</f>
        <v>x</v>
      </c>
      <c r="AE104" s="74">
        <f t="shared" si="39"/>
        <v>4.0999999999999996</v>
      </c>
      <c r="AF104" s="87">
        <f>('Indicator Data'!BD107+'Indicator Data'!BC107*0.5+'Indicator Data'!BB107*0.25)/1000</f>
        <v>868.26675</v>
      </c>
      <c r="AG104" s="79">
        <f>AF104*1000/'Indicator Data'!CJ107</f>
        <v>3.2194627106830263E-2</v>
      </c>
      <c r="AH104" s="74">
        <f t="shared" si="40"/>
        <v>3.2</v>
      </c>
      <c r="AI104" s="73">
        <f>IF('Indicator Data'!BH107="No data","x",ROUND(IF('Indicator Data'!BH107&lt;$AI$194,10,IF('Indicator Data'!BH107&gt;$AI$195,0,($AI$195-'Indicator Data'!BH107)/($AI$195-$AI$194)*10)),1))</f>
        <v>8.1</v>
      </c>
      <c r="AJ104" s="73">
        <f>IF('Indicator Data'!BI107="No data","x",ROUND(IF('Indicator Data'!BI107&gt;$AJ$195,10,IF('Indicator Data'!BI107&lt;$AJ$194,0,10-($AJ$195-'Indicator Data'!BI107)/($AJ$195-$AJ$194)*10)),1))</f>
        <v>10</v>
      </c>
      <c r="AK104" s="74">
        <f t="shared" si="47"/>
        <v>9.1</v>
      </c>
      <c r="AL104" s="80">
        <f t="shared" si="48"/>
        <v>5.8</v>
      </c>
      <c r="AM104" s="81">
        <f t="shared" si="49"/>
        <v>3.9</v>
      </c>
      <c r="AN104" s="73">
        <f>IF('Indicator Data'!BJ107="No data","x",ROUND((IF(LOG('Indicator Data'!BJ107)&gt;AN$195,10,IF(LOG('Indicator Data'!BJ107)&lt;AN$194,0,10-(AN$195-LOG('Indicator Data'!BJ107))/(AN$195-AN$194)*10))),1))</f>
        <v>4.3</v>
      </c>
      <c r="AO104" s="73">
        <f>IF('Indicator Data'!BK107="No data","x",ROUND((IF(LOG('Indicator Data'!BK107)&gt;AO$195,10,IF(LOG('Indicator Data'!BK107)&lt;AO$194,0,10-(AO$195-LOG('Indicator Data'!BK107))/(AO$195-AO$194)*10))),1))</f>
        <v>3.5</v>
      </c>
      <c r="AP104" s="74">
        <f t="shared" si="41"/>
        <v>3.9</v>
      </c>
      <c r="AQ104" s="74">
        <f>IF('Indicator Data'!BL107=0,10,ROUND(IF(LOG('Indicator Data'!BL107)&gt;AQ$195,0,IF(LOG('Indicator Data'!BL107)&lt;AQ$194,10,(AQ$195-LOG('Indicator Data'!BL107))/(AQ$195-AQ$194)*10)),1))</f>
        <v>5.0999999999999996</v>
      </c>
      <c r="AR104" s="74">
        <f>IF('Indicator Data'!BM107="No data","x",ROUND(IF('Indicator Data'!BM107&gt;AR$195,10,IF('Indicator Data'!BM107&lt;AR$194,0,10-(AR$195-'Indicator Data'!BM107)/(AR$195-AR$194)*10)),1))</f>
        <v>2</v>
      </c>
      <c r="AS104" s="76">
        <f t="shared" si="42"/>
        <v>3.7</v>
      </c>
      <c r="AT104" s="73">
        <f>IF('Indicator Data'!BN107="No data","x",ROUND(IF('Indicator Data'!BN107^2&gt;AT$195,0,IF('Indicator Data'!BN107^2&lt;AT$194,10,(AT$195-'Indicator Data'!BN107^2)/(AT$195-AT$194)*10)),1))</f>
        <v>4.8</v>
      </c>
      <c r="AU104" s="73">
        <f>IF('Indicator Data'!BO107="No data","x",ROUND(IF('Indicator Data'!BO107&gt;AU$195,0,IF('Indicator Data'!BO107&lt;AU$194,10,(AU$195-'Indicator Data'!BO107)/(AU$195-AU$194)*10)),1))</f>
        <v>8.1999999999999993</v>
      </c>
      <c r="AV104" s="73">
        <f>IF('Indicator Data'!BP107="No data","x",ROUND(IF('Indicator Data'!BP107&gt;AV$195,0,IF('Indicator Data'!BP107&lt;AV$194,10,(AV$195-'Indicator Data'!BP107)/(AV$195-AV$194)*10)),1))</f>
        <v>8.9</v>
      </c>
      <c r="AW104" s="74">
        <f t="shared" si="43"/>
        <v>7.3</v>
      </c>
      <c r="AX104" s="74">
        <f>IF('Indicator Data'!BQ107="No data","x",ROUND(IF('Indicator Data'!BQ107&gt;AX$195,10,IF('Indicator Data'!BQ107&lt;AX$194,0,10-(AX$195-'Indicator Data'!BQ107)/(AX$195-AX$194)*10)),1))</f>
        <v>6.9</v>
      </c>
      <c r="AY104" s="76">
        <f t="shared" si="44"/>
        <v>7.1</v>
      </c>
      <c r="AZ104" s="81">
        <f t="shared" si="45"/>
        <v>5.4</v>
      </c>
    </row>
    <row r="105" spans="1:52" s="4" customFormat="1" x14ac:dyDescent="0.3">
      <c r="A105" s="121" t="str">
        <f>'Indicator Data'!A108</f>
        <v>Malawi</v>
      </c>
      <c r="B105" s="59" t="str">
        <f>'Indicator Data'!B108</f>
        <v>MWI</v>
      </c>
      <c r="C105" s="73">
        <f>ROUND(IF('Indicator Data'!AL108="No data",IF((0.1022*LN('Indicator Data'!CI108)-0.1711)&gt;C$195,0,IF((0.1022*LN('Indicator Data'!CI108)-0.1711)&lt;C$194,10,(C$195-(0.1022*LN('Indicator Data'!CI108)-0.1711))/(C$195-C$194)*10)),IF('Indicator Data'!AL108&gt;C$195,0,IF('Indicator Data'!AL108&lt;C$194,10,(C$195-'Indicator Data'!AL108)/(C$195-C$194)*10))),1)</f>
        <v>8.3000000000000007</v>
      </c>
      <c r="D105" s="73">
        <f>IF('Indicator Data'!AM108="No data","x",ROUND((IF(LOG('Indicator Data'!AM108*1000)&gt;D$195,10,IF(LOG('Indicator Data'!AM108*1000)&lt;D$194,0,10-(D$195-LOG('Indicator Data'!AM108*1000))/(D$195-D$194)*10))),1))</f>
        <v>8.8000000000000007</v>
      </c>
      <c r="E105" s="74">
        <f t="shared" si="29"/>
        <v>8.6</v>
      </c>
      <c r="F105" s="73">
        <f>IF('Indicator Data'!AZ108="No data","x",ROUND(IF('Indicator Data'!AZ108&gt;F$195,10,IF('Indicator Data'!AZ108&lt;F$194,0,10-(F$195-'Indicator Data'!AZ108)/(F$195-F$194)*10)),1))</f>
        <v>8.1999999999999993</v>
      </c>
      <c r="G105" s="73">
        <f>IF('Indicator Data'!BA108="No data","x",ROUND(IF('Indicator Data'!BA108&gt;G$195,10,IF('Indicator Data'!BA108&lt;G$194,0,10-(G$195-'Indicator Data'!BA108)/(G$195-G$194)*10)),1))</f>
        <v>4.9000000000000004</v>
      </c>
      <c r="H105" s="74">
        <f t="shared" si="30"/>
        <v>6.6</v>
      </c>
      <c r="I105" s="75">
        <f>SUM(IF('Indicator Data'!AN108=0,0,'Indicator Data'!AN108),SUM('Indicator Data'!AO108:AP108))</f>
        <v>2462.0460199999998</v>
      </c>
      <c r="J105" s="75">
        <f>I105/'Indicator Data'!CJ108*1000000</f>
        <v>132.16378727310138</v>
      </c>
      <c r="K105" s="73">
        <f t="shared" si="31"/>
        <v>2.6</v>
      </c>
      <c r="L105" s="73">
        <f>IF('Indicator Data'!AQ108="No data","x",ROUND(IF('Indicator Data'!AQ108&gt;L$195,10,IF('Indicator Data'!AQ108&lt;L$194,0,10-(L$195-'Indicator Data'!AQ108)/(L$195-L$194)*10)),1))</f>
        <v>10</v>
      </c>
      <c r="M105" s="73">
        <f>IF('Indicator Data'!AR108="No data","x",IF('Indicator Data'!AR108=0,0,ROUND(IF('Indicator Data'!AR108&gt;M$195,10,IF('Indicator Data'!AR108&lt;M$194,0,10-(M$195-'Indicator Data'!AR108)/(M$195-M$194)*10)),1)))</f>
        <v>0.9</v>
      </c>
      <c r="N105" s="74">
        <f t="shared" si="32"/>
        <v>4.5</v>
      </c>
      <c r="O105" s="76">
        <f t="shared" si="33"/>
        <v>7.1</v>
      </c>
      <c r="P105" s="87">
        <f>IF(AND('Indicator Data'!BE108="No data",'Indicator Data'!BF108="No data"),0,SUM('Indicator Data'!BE108:BG108)/1000)</f>
        <v>55.963000000000001</v>
      </c>
      <c r="Q105" s="73">
        <f t="shared" si="34"/>
        <v>5.8</v>
      </c>
      <c r="R105" s="77">
        <f>P105*1000/'Indicator Data'!CJ108</f>
        <v>3.0041201371063617E-3</v>
      </c>
      <c r="S105" s="73">
        <f t="shared" si="35"/>
        <v>4.2</v>
      </c>
      <c r="T105" s="78">
        <f t="shared" si="36"/>
        <v>5</v>
      </c>
      <c r="U105" s="73">
        <f>IF('Indicator Data'!AV108="No data","x",ROUND(IF('Indicator Data'!AV108&gt;U$195,10,IF('Indicator Data'!AV108&lt;U$194,0,10-(U$195-'Indicator Data'!AV108)/(U$195-U$194)*10)),1))</f>
        <v>10</v>
      </c>
      <c r="V105" s="73">
        <f>IF('Indicator Data'!AW108="No data","x",IF('Indicator Data'!AW108=0,0,ROUND(IF('Indicator Data'!AW108&gt;V$195,10,IF('Indicator Data'!AW108&lt;V$194,0,10-(V$195-'Indicator Data'!AW108)/(V$195-V$194)*10)),1)))</f>
        <v>10</v>
      </c>
      <c r="W105" s="73">
        <f t="shared" si="37"/>
        <v>10</v>
      </c>
      <c r="X105" s="73">
        <f>IF('Indicator Data'!AU108="No data","x",ROUND(IF('Indicator Data'!AU108&gt;X$195,10,IF('Indicator Data'!AU108&lt;X$194,0,10-(X$195-'Indicator Data'!AU108)/(X$195-X$194)*10)),1))</f>
        <v>2.4</v>
      </c>
      <c r="Y105" s="199">
        <f>IF('Indicator Data'!AX108="No data","x",ROUND(IF('Indicator Data'!AX108&gt;Y$195,10,IF('Indicator Data'!AX108&lt;Y$194,0,10-(Y$195-'Indicator Data'!AX108)/(Y$195-Y$194)*10)),1))</f>
        <v>5.8</v>
      </c>
      <c r="Z105" s="77">
        <f>IF('Indicator Data'!AY108="No data","x",IF(('Indicator Data'!AY108/'Indicator Data'!CJ108)&gt;1,1,IF('Indicator Data'!AY108&gt;'Indicator Data'!AY108,1,'Indicator Data'!AY108/'Indicator Data'!CJ108)))</f>
        <v>0.63191554086643176</v>
      </c>
      <c r="AA105" s="199">
        <f t="shared" si="38"/>
        <v>7</v>
      </c>
      <c r="AB105" s="74">
        <f t="shared" si="46"/>
        <v>6.3</v>
      </c>
      <c r="AC105" s="73">
        <f>IF('Indicator Data'!AS108="No data","x",ROUND(IF('Indicator Data'!AS108&gt;AC$195,10,IF('Indicator Data'!AS108&lt;AC$194,0,10-(AC$195-'Indicator Data'!AS108)/(AC$195-AC$194)*10)),1))</f>
        <v>3.8</v>
      </c>
      <c r="AD105" s="73">
        <f>IF('Indicator Data'!AT108="No data","x",ROUND(IF('Indicator Data'!AT108&gt;AD$195,10,IF('Indicator Data'!AT108&lt;AD$194,0,10-(AD$195-'Indicator Data'!AT108)/(AD$195-AD$194)*10)),1))</f>
        <v>2.6</v>
      </c>
      <c r="AE105" s="74">
        <f t="shared" si="39"/>
        <v>3.2</v>
      </c>
      <c r="AF105" s="87">
        <f>('Indicator Data'!BD108+'Indicator Data'!BC108*0.5+'Indicator Data'!BB108*0.25)/1000</f>
        <v>1010.65425</v>
      </c>
      <c r="AG105" s="79">
        <f>AF105*1000/'Indicator Data'!CJ108</f>
        <v>5.4252395048105487E-2</v>
      </c>
      <c r="AH105" s="74">
        <f t="shared" si="40"/>
        <v>5.4</v>
      </c>
      <c r="AI105" s="73">
        <f>IF('Indicator Data'!BH108="No data","x",ROUND(IF('Indicator Data'!BH108&lt;$AI$194,10,IF('Indicator Data'!BH108&gt;$AI$195,0,($AI$195-'Indicator Data'!BH108)/($AI$195-$AI$194)*10)),1))</f>
        <v>4.7</v>
      </c>
      <c r="AJ105" s="73">
        <f>IF('Indicator Data'!BI108="No data","x",ROUND(IF('Indicator Data'!BI108&gt;$AJ$195,10,IF('Indicator Data'!BI108&lt;$AJ$194,0,10-($AJ$195-'Indicator Data'!BI108)/($AJ$195-$AJ$194)*10)),1))</f>
        <v>4.2</v>
      </c>
      <c r="AK105" s="74">
        <f t="shared" si="47"/>
        <v>4.5</v>
      </c>
      <c r="AL105" s="80">
        <f t="shared" si="48"/>
        <v>5</v>
      </c>
      <c r="AM105" s="81">
        <f t="shared" si="49"/>
        <v>5</v>
      </c>
      <c r="AN105" s="73">
        <f>IF('Indicator Data'!BJ108="No data","x",ROUND((IF(LOG('Indicator Data'!BJ108)&gt;AN$195,10,IF(LOG('Indicator Data'!BJ108)&lt;AN$194,0,10-(AN$195-LOG('Indicator Data'!BJ108))/(AN$195-AN$194)*10))),1))</f>
        <v>0.1</v>
      </c>
      <c r="AO105" s="73">
        <f>IF('Indicator Data'!BK108="No data","x",ROUND((IF(LOG('Indicator Data'!BK108)&gt;AO$195,10,IF(LOG('Indicator Data'!BK108)&lt;AO$194,0,10-(AO$195-LOG('Indicator Data'!BK108))/(AO$195-AO$194)*10))),1))</f>
        <v>4.8</v>
      </c>
      <c r="AP105" s="74">
        <f t="shared" si="41"/>
        <v>2.5</v>
      </c>
      <c r="AQ105" s="74">
        <f>IF('Indicator Data'!BL108=0,10,ROUND(IF(LOG('Indicator Data'!BL108)&gt;AQ$195,0,IF(LOG('Indicator Data'!BL108)&lt;AQ$194,10,(AQ$195-LOG('Indicator Data'!BL108))/(AQ$195-AQ$194)*10)),1))</f>
        <v>5.6</v>
      </c>
      <c r="AR105" s="74">
        <f>IF('Indicator Data'!BM108="No data","x",ROUND(IF('Indicator Data'!BM108&gt;AR$195,10,IF('Indicator Data'!BM108&lt;AR$194,0,10-(AR$195-'Indicator Data'!BM108)/(AR$195-AR$194)*10)),1))</f>
        <v>2</v>
      </c>
      <c r="AS105" s="76">
        <f t="shared" si="42"/>
        <v>3.4</v>
      </c>
      <c r="AT105" s="73">
        <f>IF('Indicator Data'!BN108="No data","x",ROUND(IF('Indicator Data'!BN108^2&gt;AT$195,0,IF('Indicator Data'!BN108^2&lt;AT$194,10,(AT$195-'Indicator Data'!BN108^2)/(AT$195-AT$194)*10)),1))</f>
        <v>6.7</v>
      </c>
      <c r="AU105" s="73">
        <f>IF('Indicator Data'!BO108="No data","x",ROUND(IF('Indicator Data'!BO108&gt;AU$195,0,IF('Indicator Data'!BO108&lt;AU$194,10,(AU$195-'Indicator Data'!BO108)/(AU$195-AU$194)*10)),1))</f>
        <v>8.3000000000000007</v>
      </c>
      <c r="AV105" s="73">
        <f>IF('Indicator Data'!BP108="No data","x",ROUND(IF('Indicator Data'!BP108&gt;AV$195,0,IF('Indicator Data'!BP108&lt;AV$194,10,(AV$195-'Indicator Data'!BP108)/(AV$195-AV$194)*10)),1))</f>
        <v>2</v>
      </c>
      <c r="AW105" s="74">
        <f t="shared" si="43"/>
        <v>5.7</v>
      </c>
      <c r="AX105" s="74">
        <f>IF('Indicator Data'!BQ108="No data","x",ROUND(IF('Indicator Data'!BQ108&gt;AX$195,10,IF('Indicator Data'!BQ108&lt;AX$194,0,10-(AX$195-'Indicator Data'!BQ108)/(AX$195-AX$194)*10)),1))</f>
        <v>5.5</v>
      </c>
      <c r="AY105" s="76">
        <f t="shared" si="44"/>
        <v>5.6</v>
      </c>
      <c r="AZ105" s="81">
        <f t="shared" si="45"/>
        <v>4.5</v>
      </c>
    </row>
    <row r="106" spans="1:52" s="4" customFormat="1" x14ac:dyDescent="0.3">
      <c r="A106" s="121" t="str">
        <f>'Indicator Data'!A109</f>
        <v>Malaysia</v>
      </c>
      <c r="B106" s="59" t="str">
        <f>'Indicator Data'!B109</f>
        <v>MYS</v>
      </c>
      <c r="C106" s="73">
        <f>ROUND(IF('Indicator Data'!AL109="No data",IF((0.1022*LN('Indicator Data'!CI109)-0.1711)&gt;C$195,0,IF((0.1022*LN('Indicator Data'!CI109)-0.1711)&lt;C$194,10,(C$195-(0.1022*LN('Indicator Data'!CI109)-0.1711))/(C$195-C$194)*10)),IF('Indicator Data'!AL109&gt;C$195,0,IF('Indicator Data'!AL109&lt;C$194,10,(C$195-'Indicator Data'!AL109)/(C$195-C$194)*10))),1)</f>
        <v>1.9</v>
      </c>
      <c r="D106" s="73" t="str">
        <f>IF('Indicator Data'!AM109="No data","x",ROUND((IF(LOG('Indicator Data'!AM109*1000)&gt;D$195,10,IF(LOG('Indicator Data'!AM109*1000)&lt;D$194,0,10-(D$195-LOG('Indicator Data'!AM109*1000))/(D$195-D$194)*10))),1))</f>
        <v>x</v>
      </c>
      <c r="E106" s="74">
        <f t="shared" si="29"/>
        <v>1.9</v>
      </c>
      <c r="F106" s="73">
        <f>IF('Indicator Data'!AZ109="No data","x",ROUND(IF('Indicator Data'!AZ109&gt;F$195,10,IF('Indicator Data'!AZ109&lt;F$194,0,10-(F$195-'Indicator Data'!AZ109)/(F$195-F$194)*10)),1))</f>
        <v>3.7</v>
      </c>
      <c r="G106" s="73">
        <f>IF('Indicator Data'!BA109="No data","x",ROUND(IF('Indicator Data'!BA109&gt;G$195,10,IF('Indicator Data'!BA109&lt;G$194,0,10-(G$195-'Indicator Data'!BA109)/(G$195-G$194)*10)),1))</f>
        <v>4</v>
      </c>
      <c r="H106" s="74">
        <f t="shared" si="30"/>
        <v>3.9</v>
      </c>
      <c r="I106" s="75">
        <f>SUM(IF('Indicator Data'!AN109=0,0,'Indicator Data'!AN109),SUM('Indicator Data'!AO109:AP109))</f>
        <v>-73.886980000000008</v>
      </c>
      <c r="J106" s="75">
        <f>I106/'Indicator Data'!CJ109*1000000</f>
        <v>-2.3125968061948705</v>
      </c>
      <c r="K106" s="73">
        <f t="shared" si="31"/>
        <v>0</v>
      </c>
      <c r="L106" s="73">
        <f>IF('Indicator Data'!AQ109="No data","x",ROUND(IF('Indicator Data'!AQ109&gt;L$195,10,IF('Indicator Data'!AQ109&lt;L$194,0,10-(L$195-'Indicator Data'!AQ109)/(L$195-L$194)*10)),1))</f>
        <v>0</v>
      </c>
      <c r="M106" s="73">
        <f>IF('Indicator Data'!AR109="No data","x",IF('Indicator Data'!AR109=0,0,ROUND(IF('Indicator Data'!AR109&gt;M$195,10,IF('Indicator Data'!AR109&lt;M$194,0,10-(M$195-'Indicator Data'!AR109)/(M$195-M$194)*10)),1)))</f>
        <v>0.2</v>
      </c>
      <c r="N106" s="74">
        <f t="shared" si="32"/>
        <v>0.1</v>
      </c>
      <c r="O106" s="76">
        <f t="shared" si="33"/>
        <v>2</v>
      </c>
      <c r="P106" s="87">
        <f>IF(AND('Indicator Data'!BE109="No data",'Indicator Data'!BF109="No data"),0,SUM('Indicator Data'!BE109:BG109)/1000)</f>
        <v>163.11099999999999</v>
      </c>
      <c r="Q106" s="73">
        <f t="shared" si="34"/>
        <v>7.4</v>
      </c>
      <c r="R106" s="77">
        <f>P106*1000/'Indicator Data'!CJ109</f>
        <v>5.105229333439416E-3</v>
      </c>
      <c r="S106" s="73">
        <f t="shared" si="35"/>
        <v>4.8</v>
      </c>
      <c r="T106" s="78">
        <f t="shared" si="36"/>
        <v>6.1</v>
      </c>
      <c r="U106" s="73">
        <f>IF('Indicator Data'!AV109="No data","x",ROUND(IF('Indicator Data'!AV109&gt;U$195,10,IF('Indicator Data'!AV109&lt;U$194,0,10-(U$195-'Indicator Data'!AV109)/(U$195-U$194)*10)),1))</f>
        <v>0.8</v>
      </c>
      <c r="V106" s="73">
        <f>IF('Indicator Data'!AW109="No data","x",IF('Indicator Data'!AW109=0,0,ROUND(IF('Indicator Data'!AW109&gt;V$195,10,IF('Indicator Data'!AW109&lt;V$194,0,10-(V$195-'Indicator Data'!AW109)/(V$195-V$194)*10)),1)))</f>
        <v>1.4</v>
      </c>
      <c r="W106" s="73">
        <f t="shared" si="37"/>
        <v>1.1000000000000001</v>
      </c>
      <c r="X106" s="73">
        <f>IF('Indicator Data'!AU109="No data","x",ROUND(IF('Indicator Data'!AU109&gt;X$195,10,IF('Indicator Data'!AU109&lt;X$194,0,10-(X$195-'Indicator Data'!AU109)/(X$195-X$194)*10)),1))</f>
        <v>1.7</v>
      </c>
      <c r="Y106" s="199">
        <f>IF('Indicator Data'!AX109="No data","x",ROUND(IF('Indicator Data'!AX109&gt;Y$195,10,IF('Indicator Data'!AX109&lt;Y$194,0,10-(Y$195-'Indicator Data'!AX109)/(Y$195-Y$194)*10)),1))</f>
        <v>0</v>
      </c>
      <c r="Z106" s="77">
        <f>IF('Indicator Data'!AY109="No data","x",IF(('Indicator Data'!AY109/'Indicator Data'!CJ109)&gt;1,1,IF('Indicator Data'!AY109&gt;'Indicator Data'!AY109,1,'Indicator Data'!AY109/'Indicator Data'!CJ109)))</f>
        <v>2.5991407955777111E-3</v>
      </c>
      <c r="AA106" s="199">
        <f t="shared" si="38"/>
        <v>0</v>
      </c>
      <c r="AB106" s="74">
        <f t="shared" si="46"/>
        <v>0.7</v>
      </c>
      <c r="AC106" s="73">
        <f>IF('Indicator Data'!AS109="No data","x",ROUND(IF('Indicator Data'!AS109&gt;AC$195,10,IF('Indicator Data'!AS109&lt;AC$194,0,10-(AC$195-'Indicator Data'!AS109)/(AC$195-AC$194)*10)),1))</f>
        <v>0.6</v>
      </c>
      <c r="AD106" s="73">
        <f>IF('Indicator Data'!AT109="No data","x",ROUND(IF('Indicator Data'!AT109&gt;AD$195,10,IF('Indicator Data'!AT109&lt;AD$194,0,10-(AD$195-'Indicator Data'!AT109)/(AD$195-AD$194)*10)),1))</f>
        <v>3</v>
      </c>
      <c r="AE106" s="74">
        <f t="shared" si="39"/>
        <v>1.8</v>
      </c>
      <c r="AF106" s="87">
        <f>('Indicator Data'!BD109+'Indicator Data'!BC109*0.5+'Indicator Data'!BB109*0.25)/1000</f>
        <v>31.463750000000001</v>
      </c>
      <c r="AG106" s="79">
        <f>AF106*1000/'Indicator Data'!CJ109</f>
        <v>9.8478741127210577E-4</v>
      </c>
      <c r="AH106" s="74">
        <f t="shared" si="40"/>
        <v>0.1</v>
      </c>
      <c r="AI106" s="73">
        <f>IF('Indicator Data'!BH109="No data","x",ROUND(IF('Indicator Data'!BH109&lt;$AI$194,10,IF('Indicator Data'!BH109&gt;$AI$195,0,($AI$195-'Indicator Data'!BH109)/($AI$195-$AI$194)*10)),1))</f>
        <v>3.3</v>
      </c>
      <c r="AJ106" s="73">
        <f>IF('Indicator Data'!BI109="No data","x",ROUND(IF('Indicator Data'!BI109&gt;$AJ$195,10,IF('Indicator Data'!BI109&lt;$AJ$194,0,10-($AJ$195-'Indicator Data'!BI109)/($AJ$195-$AJ$194)*10)),1))</f>
        <v>0</v>
      </c>
      <c r="AK106" s="74">
        <f t="shared" si="47"/>
        <v>1.7</v>
      </c>
      <c r="AL106" s="80">
        <f t="shared" si="48"/>
        <v>1.1000000000000001</v>
      </c>
      <c r="AM106" s="81">
        <f t="shared" si="49"/>
        <v>4</v>
      </c>
      <c r="AN106" s="73">
        <f>IF('Indicator Data'!BJ109="No data","x",ROUND((IF(LOG('Indicator Data'!BJ109)&gt;AN$195,10,IF(LOG('Indicator Data'!BJ109)&lt;AN$194,0,10-(AN$195-LOG('Indicator Data'!BJ109))/(AN$195-AN$194)*10))),1))</f>
        <v>9.5</v>
      </c>
      <c r="AO106" s="73">
        <f>IF('Indicator Data'!BK109="No data","x",ROUND((IF(LOG('Indicator Data'!BK109)&gt;AO$195,10,IF(LOG('Indicator Data'!BK109)&lt;AO$194,0,10-(AO$195-LOG('Indicator Data'!BK109))/(AO$195-AO$194)*10))),1))</f>
        <v>8.5</v>
      </c>
      <c r="AP106" s="74">
        <f t="shared" si="41"/>
        <v>9</v>
      </c>
      <c r="AQ106" s="74">
        <f>IF('Indicator Data'!BL109=0,10,ROUND(IF(LOG('Indicator Data'!BL109)&gt;AQ$195,0,IF(LOG('Indicator Data'!BL109)&lt;AQ$194,10,(AQ$195-LOG('Indicator Data'!BL109))/(AQ$195-AQ$194)*10)),1))</f>
        <v>2.8</v>
      </c>
      <c r="AR106" s="74">
        <f>IF('Indicator Data'!BM109="No data","x",ROUND(IF('Indicator Data'!BM109&gt;AR$195,10,IF('Indicator Data'!BM109&lt;AR$194,0,10-(AR$195-'Indicator Data'!BM109)/(AR$195-AR$194)*10)),1))</f>
        <v>10</v>
      </c>
      <c r="AS106" s="76">
        <f t="shared" si="42"/>
        <v>7.3</v>
      </c>
      <c r="AT106" s="73">
        <f>IF('Indicator Data'!BN109="No data","x",ROUND(IF('Indicator Data'!BN109^2&gt;AT$195,0,IF('Indicator Data'!BN109^2&lt;AT$194,10,(AT$195-'Indicator Data'!BN109^2)/(AT$195-AT$194)*10)),1))</f>
        <v>1.3</v>
      </c>
      <c r="AU106" s="73">
        <f>IF('Indicator Data'!BO109="No data","x",ROUND(IF('Indicator Data'!BO109&gt;AU$195,0,IF('Indicator Data'!BO109&lt;AU$194,10,(AU$195-'Indicator Data'!BO109)/(AU$195-AU$194)*10)),1))</f>
        <v>3.4</v>
      </c>
      <c r="AV106" s="73">
        <f>IF('Indicator Data'!BP109="No data","x",ROUND(IF('Indicator Data'!BP109&gt;AV$195,0,IF('Indicator Data'!BP109&lt;AV$194,10,(AV$195-'Indicator Data'!BP109)/(AV$195-AV$194)*10)),1))</f>
        <v>4.0999999999999996</v>
      </c>
      <c r="AW106" s="74">
        <f t="shared" si="43"/>
        <v>2.9</v>
      </c>
      <c r="AX106" s="74" t="str">
        <f>IF('Indicator Data'!BQ109="No data","x",ROUND(IF('Indicator Data'!BQ109&gt;AX$195,10,IF('Indicator Data'!BQ109&lt;AX$194,0,10-(AX$195-'Indicator Data'!BQ109)/(AX$195-AX$194)*10)),1))</f>
        <v>x</v>
      </c>
      <c r="AY106" s="76">
        <f t="shared" si="44"/>
        <v>2.9</v>
      </c>
      <c r="AZ106" s="81">
        <f t="shared" si="45"/>
        <v>5.0999999999999996</v>
      </c>
    </row>
    <row r="107" spans="1:52" s="4" customFormat="1" x14ac:dyDescent="0.3">
      <c r="A107" s="121" t="str">
        <f>'Indicator Data'!A110</f>
        <v>Maldives</v>
      </c>
      <c r="B107" s="59" t="str">
        <f>'Indicator Data'!B110</f>
        <v>MDV</v>
      </c>
      <c r="C107" s="73">
        <f>ROUND(IF('Indicator Data'!AL110="No data",IF((0.1022*LN('Indicator Data'!CI110)-0.1711)&gt;C$195,0,IF((0.1022*LN('Indicator Data'!CI110)-0.1711)&lt;C$194,10,(C$195-(0.1022*LN('Indicator Data'!CI110)-0.1711))/(C$195-C$194)*10)),IF('Indicator Data'!AL110&gt;C$195,0,IF('Indicator Data'!AL110&lt;C$194,10,(C$195-'Indicator Data'!AL110)/(C$195-C$194)*10))),1)</f>
        <v>3.6</v>
      </c>
      <c r="D107" s="73">
        <f>IF('Indicator Data'!AM110="No data","x",ROUND((IF(LOG('Indicator Data'!AM110*1000)&gt;D$195,10,IF(LOG('Indicator Data'!AM110*1000)&lt;D$194,0,10-(D$195-LOG('Indicator Data'!AM110*1000))/(D$195-D$194)*10))),1))</f>
        <v>1.6</v>
      </c>
      <c r="E107" s="74">
        <f t="shared" si="29"/>
        <v>2.7</v>
      </c>
      <c r="F107" s="73">
        <f>IF('Indicator Data'!AZ110="No data","x",ROUND(IF('Indicator Data'!AZ110&gt;F$195,10,IF('Indicator Data'!AZ110&lt;F$194,0,10-(F$195-'Indicator Data'!AZ110)/(F$195-F$194)*10)),1))</f>
        <v>4.9000000000000004</v>
      </c>
      <c r="G107" s="73">
        <f>IF('Indicator Data'!BA110="No data","x",ROUND(IF('Indicator Data'!BA110&gt;G$195,10,IF('Indicator Data'!BA110&lt;G$194,0,10-(G$195-'Indicator Data'!BA110)/(G$195-G$194)*10)),1))</f>
        <v>3.4</v>
      </c>
      <c r="H107" s="74">
        <f t="shared" si="30"/>
        <v>4.2</v>
      </c>
      <c r="I107" s="75">
        <f>SUM(IF('Indicator Data'!AN110=0,0,'Indicator Data'!AN110),SUM('Indicator Data'!AO110:AP110))</f>
        <v>15.47052</v>
      </c>
      <c r="J107" s="75">
        <f>I107/'Indicator Data'!CJ110*1000000</f>
        <v>29.137048762894171</v>
      </c>
      <c r="K107" s="73">
        <f t="shared" si="31"/>
        <v>0.6</v>
      </c>
      <c r="L107" s="73">
        <f>IF('Indicator Data'!AQ110="No data","x",ROUND(IF('Indicator Data'!AQ110&gt;L$195,10,IF('Indicator Data'!AQ110&lt;L$194,0,10-(L$195-'Indicator Data'!AQ110)/(L$195-L$194)*10)),1))</f>
        <v>1.6</v>
      </c>
      <c r="M107" s="73">
        <f>IF('Indicator Data'!AR110="No data","x",IF('Indicator Data'!AR110=0,0,ROUND(IF('Indicator Data'!AR110&gt;M$195,10,IF('Indicator Data'!AR110&lt;M$194,0,10-(M$195-'Indicator Data'!AR110)/(M$195-M$194)*10)),1)))</f>
        <v>0</v>
      </c>
      <c r="N107" s="74">
        <f t="shared" si="32"/>
        <v>0.7</v>
      </c>
      <c r="O107" s="76">
        <f t="shared" si="33"/>
        <v>2.6</v>
      </c>
      <c r="P107" s="87">
        <f>IF(AND('Indicator Data'!BE110="No data",'Indicator Data'!BF110="No data"),0,SUM('Indicator Data'!BE110:BG110)/1000)</f>
        <v>0</v>
      </c>
      <c r="Q107" s="73">
        <f t="shared" si="34"/>
        <v>0</v>
      </c>
      <c r="R107" s="77">
        <f>P107*1000/'Indicator Data'!CJ110</f>
        <v>0</v>
      </c>
      <c r="S107" s="73">
        <f t="shared" si="35"/>
        <v>0</v>
      </c>
      <c r="T107" s="78">
        <f t="shared" si="36"/>
        <v>0</v>
      </c>
      <c r="U107" s="73">
        <f>IF('Indicator Data'!AV110="No data","x",ROUND(IF('Indicator Data'!AV110&gt;U$195,10,IF('Indicator Data'!AV110&lt;U$194,0,10-(U$195-'Indicator Data'!AV110)/(U$195-U$194)*10)),1))</f>
        <v>0.2</v>
      </c>
      <c r="V107" s="73" t="str">
        <f>IF('Indicator Data'!AW110="No data","x",IF('Indicator Data'!AW110=0,0,ROUND(IF('Indicator Data'!AW110&gt;V$195,10,IF('Indicator Data'!AW110&lt;V$194,0,10-(V$195-'Indicator Data'!AW110)/(V$195-V$194)*10)),1)))</f>
        <v>x</v>
      </c>
      <c r="W107" s="73">
        <f t="shared" si="37"/>
        <v>0.2</v>
      </c>
      <c r="X107" s="73">
        <f>IF('Indicator Data'!AU110="No data","x",ROUND(IF('Indicator Data'!AU110&gt;X$195,10,IF('Indicator Data'!AU110&lt;X$194,0,10-(X$195-'Indicator Data'!AU110)/(X$195-X$194)*10)),1))</f>
        <v>0.7</v>
      </c>
      <c r="Y107" s="199" t="str">
        <f>IF('Indicator Data'!AX110="No data","x",ROUND(IF('Indicator Data'!AX110&gt;Y$195,10,IF('Indicator Data'!AX110&lt;Y$194,0,10-(Y$195-'Indicator Data'!AX110)/(Y$195-Y$194)*10)),1))</f>
        <v>x</v>
      </c>
      <c r="Z107" s="77">
        <f>IF('Indicator Data'!AY110="No data","x",IF(('Indicator Data'!AY110/'Indicator Data'!CJ110)&gt;1,1,IF('Indicator Data'!AY110&gt;'Indicator Data'!AY110,1,'Indicator Data'!AY110/'Indicator Data'!CJ110)))</f>
        <v>1.8909252538341146E-3</v>
      </c>
      <c r="AA107" s="199">
        <f t="shared" si="38"/>
        <v>0</v>
      </c>
      <c r="AB107" s="74">
        <f t="shared" si="46"/>
        <v>0.3</v>
      </c>
      <c r="AC107" s="73">
        <f>IF('Indicator Data'!AS110="No data","x",ROUND(IF('Indicator Data'!AS110&gt;AC$195,10,IF('Indicator Data'!AS110&lt;AC$194,0,10-(AC$195-'Indicator Data'!AS110)/(AC$195-AC$194)*10)),1))</f>
        <v>0.7</v>
      </c>
      <c r="AD107" s="73" t="str">
        <f>IF('Indicator Data'!AT110="No data","x",ROUND(IF('Indicator Data'!AT110&gt;AD$195,10,IF('Indicator Data'!AT110&lt;AD$194,0,10-(AD$195-'Indicator Data'!AT110)/(AD$195-AD$194)*10)),1))</f>
        <v>x</v>
      </c>
      <c r="AE107" s="74">
        <f t="shared" si="39"/>
        <v>0.7</v>
      </c>
      <c r="AF107" s="87">
        <f>('Indicator Data'!BD110+'Indicator Data'!BC110*0.5+'Indicator Data'!BB110*0.25)/1000</f>
        <v>0</v>
      </c>
      <c r="AG107" s="79">
        <f>AF107*1000/'Indicator Data'!CJ110</f>
        <v>0</v>
      </c>
      <c r="AH107" s="74">
        <f t="shared" si="40"/>
        <v>0</v>
      </c>
      <c r="AI107" s="73">
        <f>IF('Indicator Data'!BH110="No data","x",ROUND(IF('Indicator Data'!BH110&lt;$AI$194,10,IF('Indicator Data'!BH110&gt;$AI$195,0,($AI$195-'Indicator Data'!BH110)/($AI$195-$AI$194)*10)),1))</f>
        <v>4.4000000000000004</v>
      </c>
      <c r="AJ107" s="73">
        <f>IF('Indicator Data'!BI110="No data","x",ROUND(IF('Indicator Data'!BI110&gt;$AJ$195,10,IF('Indicator Data'!BI110&lt;$AJ$194,0,10-($AJ$195-'Indicator Data'!BI110)/($AJ$195-$AJ$194)*10)),1))</f>
        <v>1.8</v>
      </c>
      <c r="AK107" s="74">
        <f t="shared" si="47"/>
        <v>3.1</v>
      </c>
      <c r="AL107" s="80">
        <f t="shared" si="48"/>
        <v>1.1000000000000001</v>
      </c>
      <c r="AM107" s="81">
        <f t="shared" si="49"/>
        <v>0.6</v>
      </c>
      <c r="AN107" s="73">
        <f>IF('Indicator Data'!BJ110="No data","x",ROUND((IF(LOG('Indicator Data'!BJ110)&gt;AN$195,10,IF(LOG('Indicator Data'!BJ110)&lt;AN$194,0,10-(AN$195-LOG('Indicator Data'!BJ110))/(AN$195-AN$194)*10))),1))</f>
        <v>5.0999999999999996</v>
      </c>
      <c r="AO107" s="73">
        <f>IF('Indicator Data'!BK110="No data","x",ROUND((IF(LOG('Indicator Data'!BK110)&gt;AO$195,10,IF(LOG('Indicator Data'!BK110)&lt;AO$194,0,10-(AO$195-LOG('Indicator Data'!BK110))/(AO$195-AO$194)*10))),1))</f>
        <v>5.4</v>
      </c>
      <c r="AP107" s="74">
        <f t="shared" si="41"/>
        <v>5.3</v>
      </c>
      <c r="AQ107" s="74">
        <f>IF('Indicator Data'!BL110=0,10,ROUND(IF(LOG('Indicator Data'!BL110)&gt;AQ$195,0,IF(LOG('Indicator Data'!BL110)&lt;AQ$194,10,(AQ$195-LOG('Indicator Data'!BL110))/(AQ$195-AQ$194)*10)),1))</f>
        <v>1.2</v>
      </c>
      <c r="AR107" s="74">
        <f>IF('Indicator Data'!BM110="No data","x",ROUND(IF('Indicator Data'!BM110&gt;AR$195,10,IF('Indicator Data'!BM110&lt;AR$194,0,10-(AR$195-'Indicator Data'!BM110)/(AR$195-AR$194)*10)),1))</f>
        <v>4</v>
      </c>
      <c r="AS107" s="76">
        <f t="shared" si="42"/>
        <v>3.5</v>
      </c>
      <c r="AT107" s="73">
        <f>IF('Indicator Data'!BN110="No data","x",ROUND(IF('Indicator Data'!BN110^2&gt;AT$195,0,IF('Indicator Data'!BN110^2&lt;AT$194,10,(AT$195-'Indicator Data'!BN110^2)/(AT$195-AT$194)*10)),1))</f>
        <v>0.5</v>
      </c>
      <c r="AU107" s="73">
        <f>IF('Indicator Data'!BO110="No data","x",ROUND(IF('Indicator Data'!BO110&gt;AU$195,0,IF('Indicator Data'!BO110&lt;AU$194,10,(AU$195-'Indicator Data'!BO110)/(AU$195-AU$194)*10)),1))</f>
        <v>1.7</v>
      </c>
      <c r="AV107" s="73">
        <f>IF('Indicator Data'!BP110="No data","x",ROUND(IF('Indicator Data'!BP110&gt;AV$195,0,IF('Indicator Data'!BP110&lt;AV$194,10,(AV$195-'Indicator Data'!BP110)/(AV$195-AV$194)*10)),1))</f>
        <v>8.9</v>
      </c>
      <c r="AW107" s="74">
        <f t="shared" si="43"/>
        <v>3.7</v>
      </c>
      <c r="AX107" s="74">
        <f>IF('Indicator Data'!BQ110="No data","x",ROUND(IF('Indicator Data'!BQ110&gt;AX$195,10,IF('Indicator Data'!BQ110&lt;AX$194,0,10-(AX$195-'Indicator Data'!BQ110)/(AX$195-AX$194)*10)),1))</f>
        <v>6.5</v>
      </c>
      <c r="AY107" s="76">
        <f t="shared" si="44"/>
        <v>5.0999999999999996</v>
      </c>
      <c r="AZ107" s="81">
        <f t="shared" si="45"/>
        <v>4.3</v>
      </c>
    </row>
    <row r="108" spans="1:52" s="4" customFormat="1" x14ac:dyDescent="0.3">
      <c r="A108" s="121" t="str">
        <f>'Indicator Data'!A111</f>
        <v>Mali</v>
      </c>
      <c r="B108" s="59" t="str">
        <f>'Indicator Data'!B111</f>
        <v>MLI</v>
      </c>
      <c r="C108" s="73">
        <f>ROUND(IF('Indicator Data'!AL111="No data",IF((0.1022*LN('Indicator Data'!CI111)-0.1711)&gt;C$195,0,IF((0.1022*LN('Indicator Data'!CI111)-0.1711)&lt;C$194,10,(C$195-(0.1022*LN('Indicator Data'!CI111)-0.1711))/(C$195-C$194)*10)),IF('Indicator Data'!AL111&gt;C$195,0,IF('Indicator Data'!AL111&lt;C$194,10,(C$195-'Indicator Data'!AL111)/(C$195-C$194)*10))),1)</f>
        <v>9.5</v>
      </c>
      <c r="D108" s="73">
        <f>IF('Indicator Data'!AM111="No data","x",ROUND((IF(LOG('Indicator Data'!AM111*1000)&gt;D$195,10,IF(LOG('Indicator Data'!AM111*1000)&lt;D$194,0,10-(D$195-LOG('Indicator Data'!AM111*1000))/(D$195-D$194)*10))),1))</f>
        <v>9.9</v>
      </c>
      <c r="E108" s="74">
        <f t="shared" si="29"/>
        <v>9.6999999999999993</v>
      </c>
      <c r="F108" s="73">
        <f>IF('Indicator Data'!AZ111="No data","x",ROUND(IF('Indicator Data'!AZ111&gt;F$195,10,IF('Indicator Data'!AZ111&lt;F$194,0,10-(F$195-'Indicator Data'!AZ111)/(F$195-F$194)*10)),1))</f>
        <v>9</v>
      </c>
      <c r="G108" s="73">
        <f>IF('Indicator Data'!BA111="No data","x",ROUND(IF('Indicator Data'!BA111&gt;G$195,10,IF('Indicator Data'!BA111&lt;G$194,0,10-(G$195-'Indicator Data'!BA111)/(G$195-G$194)*10)),1))</f>
        <v>2</v>
      </c>
      <c r="H108" s="74">
        <f t="shared" si="30"/>
        <v>5.5</v>
      </c>
      <c r="I108" s="75">
        <f>SUM(IF('Indicator Data'!AN111=0,0,'Indicator Data'!AN111),SUM('Indicator Data'!AO111:AP111))</f>
        <v>6999.04997</v>
      </c>
      <c r="J108" s="75">
        <f>I108/'Indicator Data'!CJ111*1000000</f>
        <v>356.04037954376184</v>
      </c>
      <c r="K108" s="73">
        <f t="shared" si="31"/>
        <v>7.1</v>
      </c>
      <c r="L108" s="73">
        <f>IF('Indicator Data'!AQ111="No data","x",ROUND(IF('Indicator Data'!AQ111&gt;L$195,10,IF('Indicator Data'!AQ111&lt;L$194,0,10-(L$195-'Indicator Data'!AQ111)/(L$195-L$194)*10)),1))</f>
        <v>6</v>
      </c>
      <c r="M108" s="73">
        <f>IF('Indicator Data'!AR111="No data","x",IF('Indicator Data'!AR111=0,0,ROUND(IF('Indicator Data'!AR111&gt;M$195,10,IF('Indicator Data'!AR111&lt;M$194,0,10-(M$195-'Indicator Data'!AR111)/(M$195-M$194)*10)),1)))</f>
        <v>2</v>
      </c>
      <c r="N108" s="74">
        <f t="shared" si="32"/>
        <v>5</v>
      </c>
      <c r="O108" s="76">
        <f t="shared" si="33"/>
        <v>7.5</v>
      </c>
      <c r="P108" s="87">
        <f>IF(AND('Indicator Data'!BE111="No data",'Indicator Data'!BF111="No data"),0,SUM('Indicator Data'!BE111:BG111)/1000)</f>
        <v>252.67</v>
      </c>
      <c r="Q108" s="73">
        <f t="shared" si="34"/>
        <v>8</v>
      </c>
      <c r="R108" s="77">
        <f>P108*1000/'Indicator Data'!CJ111</f>
        <v>1.2853276242478708E-2</v>
      </c>
      <c r="S108" s="73">
        <f t="shared" si="35"/>
        <v>6</v>
      </c>
      <c r="T108" s="78">
        <f t="shared" si="36"/>
        <v>7</v>
      </c>
      <c r="U108" s="73">
        <f>IF('Indicator Data'!AV111="No data","x",ROUND(IF('Indicator Data'!AV111&gt;U$195,10,IF('Indicator Data'!AV111&lt;U$194,0,10-(U$195-'Indicator Data'!AV111)/(U$195-U$194)*10)),1))</f>
        <v>2</v>
      </c>
      <c r="V108" s="73">
        <f>IF('Indicator Data'!AW111="No data","x",IF('Indicator Data'!AW111=0,0,ROUND(IF('Indicator Data'!AW111&gt;V$195,10,IF('Indicator Data'!AW111&lt;V$194,0,10-(V$195-'Indicator Data'!AW111)/(V$195-V$194)*10)),1)))</f>
        <v>3.1</v>
      </c>
      <c r="W108" s="73">
        <f t="shared" si="37"/>
        <v>2.5499999999999998</v>
      </c>
      <c r="X108" s="73">
        <f>IF('Indicator Data'!AU111="No data","x",ROUND(IF('Indicator Data'!AU111&gt;X$195,10,IF('Indicator Data'!AU111&lt;X$194,0,10-(X$195-'Indicator Data'!AU111)/(X$195-X$194)*10)),1))</f>
        <v>1</v>
      </c>
      <c r="Y108" s="199">
        <f>IF('Indicator Data'!AX111="No data","x",ROUND(IF('Indicator Data'!AX111&gt;Y$195,10,IF('Indicator Data'!AX111&lt;Y$194,0,10-(Y$195-'Indicator Data'!AX111)/(Y$195-Y$194)*10)),1))</f>
        <v>9.6999999999999993</v>
      </c>
      <c r="Z108" s="77">
        <f>IF('Indicator Data'!AY111="No data","x",IF(('Indicator Data'!AY111/'Indicator Data'!CJ111)&gt;1,1,IF('Indicator Data'!AY111&gt;'Indicator Data'!AY111,1,'Indicator Data'!AY111/'Indicator Data'!CJ111)))</f>
        <v>0.34803194604055554</v>
      </c>
      <c r="AA108" s="199">
        <f t="shared" si="38"/>
        <v>3.9</v>
      </c>
      <c r="AB108" s="74">
        <f t="shared" si="46"/>
        <v>4.3</v>
      </c>
      <c r="AC108" s="73">
        <f>IF('Indicator Data'!AS111="No data","x",ROUND(IF('Indicator Data'!AS111&gt;AC$195,10,IF('Indicator Data'!AS111&lt;AC$194,0,10-(AC$195-'Indicator Data'!AS111)/(AC$195-AC$194)*10)),1))</f>
        <v>7.5</v>
      </c>
      <c r="AD108" s="73">
        <f>IF('Indicator Data'!AT111="No data","x",ROUND(IF('Indicator Data'!AT111&gt;AD$195,10,IF('Indicator Data'!AT111&lt;AD$194,0,10-(AD$195-'Indicator Data'!AT111)/(AD$195-AD$194)*10)),1))</f>
        <v>5.6</v>
      </c>
      <c r="AE108" s="74">
        <f t="shared" si="39"/>
        <v>6.6</v>
      </c>
      <c r="AF108" s="87">
        <f>('Indicator Data'!BD111+'Indicator Data'!BC111*0.5+'Indicator Data'!BB111*0.25)/1000</f>
        <v>13.555999999999999</v>
      </c>
      <c r="AG108" s="79">
        <f>AF108*1000/'Indicator Data'!CJ111</f>
        <v>6.8959121677698723E-4</v>
      </c>
      <c r="AH108" s="74">
        <f t="shared" si="40"/>
        <v>0.1</v>
      </c>
      <c r="AI108" s="73">
        <f>IF('Indicator Data'!BH111="No data","x",ROUND(IF('Indicator Data'!BH111&lt;$AI$194,10,IF('Indicator Data'!BH111&gt;$AI$195,0,($AI$195-'Indicator Data'!BH111)/($AI$195-$AI$194)*10)),1))</f>
        <v>1.2</v>
      </c>
      <c r="AJ108" s="73">
        <f>IF('Indicator Data'!BI111="No data","x",ROUND(IF('Indicator Data'!BI111&gt;$AJ$195,10,IF('Indicator Data'!BI111&lt;$AJ$194,0,10-($AJ$195-'Indicator Data'!BI111)/($AJ$195-$AJ$194)*10)),1))</f>
        <v>0.4</v>
      </c>
      <c r="AK108" s="74">
        <f t="shared" si="47"/>
        <v>0.8</v>
      </c>
      <c r="AL108" s="80">
        <f t="shared" si="48"/>
        <v>3.4</v>
      </c>
      <c r="AM108" s="81">
        <f t="shared" si="49"/>
        <v>5.5</v>
      </c>
      <c r="AN108" s="73" t="str">
        <f>IF('Indicator Data'!BJ111="No data","x",ROUND((IF(LOG('Indicator Data'!BJ111)&gt;AN$195,10,IF(LOG('Indicator Data'!BJ111)&lt;AN$194,0,10-(AN$195-LOG('Indicator Data'!BJ111))/(AN$195-AN$194)*10))),1))</f>
        <v>x</v>
      </c>
      <c r="AO108" s="73">
        <f>IF('Indicator Data'!BK111="No data","x",ROUND((IF(LOG('Indicator Data'!BK111)&gt;AO$195,10,IF(LOG('Indicator Data'!BK111)&lt;AO$194,0,10-(AO$195-LOG('Indicator Data'!BK111))/(AO$195-AO$194)*10))),1))</f>
        <v>3.2</v>
      </c>
      <c r="AP108" s="74">
        <f t="shared" si="41"/>
        <v>3.2</v>
      </c>
      <c r="AQ108" s="74">
        <f>IF('Indicator Data'!BL111=0,10,ROUND(IF(LOG('Indicator Data'!BL111)&gt;AQ$195,0,IF(LOG('Indicator Data'!BL111)&lt;AQ$194,10,(AQ$195-LOG('Indicator Data'!BL111))/(AQ$195-AQ$194)*10)),1))</f>
        <v>9.5</v>
      </c>
      <c r="AR108" s="74">
        <f>IF('Indicator Data'!BM111="No data","x",ROUND(IF('Indicator Data'!BM111&gt;AR$195,10,IF('Indicator Data'!BM111&lt;AR$194,0,10-(AR$195-'Indicator Data'!BM111)/(AR$195-AR$194)*10)),1))</f>
        <v>2</v>
      </c>
      <c r="AS108" s="76">
        <f t="shared" si="42"/>
        <v>4.9000000000000004</v>
      </c>
      <c r="AT108" s="73">
        <f>IF('Indicator Data'!BN111="No data","x",ROUND(IF('Indicator Data'!BN111^2&gt;AT$195,0,IF('Indicator Data'!BN111^2&lt;AT$194,10,(AT$195-'Indicator Data'!BN111^2)/(AT$195-AT$194)*10)),1))</f>
        <v>9.6</v>
      </c>
      <c r="AU108" s="73">
        <f>IF('Indicator Data'!BO111="No data","x",ROUND(IF('Indicator Data'!BO111&gt;AU$195,0,IF('Indicator Data'!BO111&lt;AU$194,10,(AU$195-'Indicator Data'!BO111)/(AU$195-AU$194)*10)),1))</f>
        <v>4.4000000000000004</v>
      </c>
      <c r="AV108" s="73">
        <f>IF('Indicator Data'!BP111="No data","x",ROUND(IF('Indicator Data'!BP111&gt;AV$195,0,IF('Indicator Data'!BP111&lt;AV$194,10,(AV$195-'Indicator Data'!BP111)/(AV$195-AV$194)*10)),1))</f>
        <v>2</v>
      </c>
      <c r="AW108" s="74">
        <f t="shared" si="43"/>
        <v>5.3</v>
      </c>
      <c r="AX108" s="74">
        <f>IF('Indicator Data'!BQ111="No data","x",ROUND(IF('Indicator Data'!BQ111&gt;AX$195,10,IF('Indicator Data'!BQ111&lt;AX$194,0,10-(AX$195-'Indicator Data'!BQ111)/(AX$195-AX$194)*10)),1))</f>
        <v>7.8</v>
      </c>
      <c r="AY108" s="76">
        <f t="shared" si="44"/>
        <v>6.6</v>
      </c>
      <c r="AZ108" s="81">
        <f t="shared" si="45"/>
        <v>5.8</v>
      </c>
    </row>
    <row r="109" spans="1:52" s="4" customFormat="1" x14ac:dyDescent="0.3">
      <c r="A109" s="121" t="str">
        <f>'Indicator Data'!A112</f>
        <v>Malta</v>
      </c>
      <c r="B109" s="59" t="str">
        <f>'Indicator Data'!B112</f>
        <v>MLT</v>
      </c>
      <c r="C109" s="73">
        <f>ROUND(IF('Indicator Data'!AL112="No data",IF((0.1022*LN('Indicator Data'!CI112)-0.1711)&gt;C$195,0,IF((0.1022*LN('Indicator Data'!CI112)-0.1711)&lt;C$194,10,(C$195-(0.1022*LN('Indicator Data'!CI112)-0.1711))/(C$195-C$194)*10)),IF('Indicator Data'!AL112&gt;C$195,0,IF('Indicator Data'!AL112&lt;C$194,10,(C$195-'Indicator Data'!AL112)/(C$195-C$194)*10))),1)</f>
        <v>0.3</v>
      </c>
      <c r="D109" s="73" t="str">
        <f>IF('Indicator Data'!AM112="No data","x",ROUND((IF(LOG('Indicator Data'!AM112*1000)&gt;D$195,10,IF(LOG('Indicator Data'!AM112*1000)&lt;D$194,0,10-(D$195-LOG('Indicator Data'!AM112*1000))/(D$195-D$194)*10))),1))</f>
        <v>x</v>
      </c>
      <c r="E109" s="74">
        <f t="shared" si="29"/>
        <v>0.3</v>
      </c>
      <c r="F109" s="73">
        <f>IF('Indicator Data'!AZ112="No data","x",ROUND(IF('Indicator Data'!AZ112&gt;F$195,10,IF('Indicator Data'!AZ112&lt;F$194,0,10-(F$195-'Indicator Data'!AZ112)/(F$195-F$194)*10)),1))</f>
        <v>2.6</v>
      </c>
      <c r="G109" s="73">
        <f>IF('Indicator Data'!BA112="No data","x",ROUND(IF('Indicator Data'!BA112&gt;G$195,10,IF('Indicator Data'!BA112&lt;G$194,0,10-(G$195-'Indicator Data'!BA112)/(G$195-G$194)*10)),1))</f>
        <v>1.1000000000000001</v>
      </c>
      <c r="H109" s="74">
        <f t="shared" si="30"/>
        <v>1.9</v>
      </c>
      <c r="I109" s="75">
        <f>SUM(IF('Indicator Data'!AN112=0,0,'Indicator Data'!AN112),SUM('Indicator Data'!AO112:AP112))</f>
        <v>0</v>
      </c>
      <c r="J109" s="75">
        <f>I109/'Indicator Data'!CJ112*1000000</f>
        <v>0</v>
      </c>
      <c r="K109" s="73">
        <f t="shared" si="31"/>
        <v>0</v>
      </c>
      <c r="L109" s="73" t="str">
        <f>IF('Indicator Data'!AQ112="No data","x",ROUND(IF('Indicator Data'!AQ112&gt;L$195,10,IF('Indicator Data'!AQ112&lt;L$194,0,10-(L$195-'Indicator Data'!AQ112)/(L$195-L$194)*10)),1))</f>
        <v>x</v>
      </c>
      <c r="M109" s="73">
        <f>IF('Indicator Data'!AR112="No data","x",IF('Indicator Data'!AR112=0,0,ROUND(IF('Indicator Data'!AR112&gt;M$195,10,IF('Indicator Data'!AR112&lt;M$194,0,10-(M$195-'Indicator Data'!AR112)/(M$195-M$194)*10)),1)))</f>
        <v>0.6</v>
      </c>
      <c r="N109" s="74">
        <f t="shared" si="32"/>
        <v>0.3</v>
      </c>
      <c r="O109" s="76">
        <f t="shared" si="33"/>
        <v>0.7</v>
      </c>
      <c r="P109" s="87">
        <f>IF(AND('Indicator Data'!BE112="No data",'Indicator Data'!BF112="No data"),0,SUM('Indicator Data'!BE112:BG112)/1000)</f>
        <v>10.45</v>
      </c>
      <c r="Q109" s="73">
        <f t="shared" si="34"/>
        <v>3.4</v>
      </c>
      <c r="R109" s="77">
        <f>P109*1000/'Indicator Data'!CJ112</f>
        <v>2.3729667989018498E-2</v>
      </c>
      <c r="S109" s="73">
        <f t="shared" si="35"/>
        <v>7</v>
      </c>
      <c r="T109" s="78">
        <f t="shared" si="36"/>
        <v>5.2</v>
      </c>
      <c r="U109" s="73">
        <f>IF('Indicator Data'!AV112="No data","x",ROUND(IF('Indicator Data'!AV112&gt;U$195,10,IF('Indicator Data'!AV112&lt;U$194,0,10-(U$195-'Indicator Data'!AV112)/(U$195-U$194)*10)),1))</f>
        <v>0.2</v>
      </c>
      <c r="V109" s="73" t="str">
        <f>IF('Indicator Data'!AW112="No data","x",IF('Indicator Data'!AW112=0,0,ROUND(IF('Indicator Data'!AW112&gt;V$195,10,IF('Indicator Data'!AW112&lt;V$194,0,10-(V$195-'Indicator Data'!AW112)/(V$195-V$194)*10)),1)))</f>
        <v>x</v>
      </c>
      <c r="W109" s="73">
        <f t="shared" si="37"/>
        <v>0.2</v>
      </c>
      <c r="X109" s="73">
        <f>IF('Indicator Data'!AU112="No data","x",ROUND(IF('Indicator Data'!AU112&gt;X$195,10,IF('Indicator Data'!AU112&lt;X$194,0,10-(X$195-'Indicator Data'!AU112)/(X$195-X$194)*10)),1))</f>
        <v>0.2</v>
      </c>
      <c r="Y109" s="199" t="str">
        <f>IF('Indicator Data'!AX112="No data","x",ROUND(IF('Indicator Data'!AX112&gt;Y$195,10,IF('Indicator Data'!AX112&lt;Y$194,0,10-(Y$195-'Indicator Data'!AX112)/(Y$195-Y$194)*10)),1))</f>
        <v>x</v>
      </c>
      <c r="Z109" s="77">
        <f>IF('Indicator Data'!AY112="No data","x",IF(('Indicator Data'!AY112/'Indicator Data'!CJ112)&gt;1,1,IF('Indicator Data'!AY112&gt;'Indicator Data'!AY112,1,'Indicator Data'!AY112/'Indicator Data'!CJ112)))</f>
        <v>2.0437034631690576E-5</v>
      </c>
      <c r="AA109" s="199">
        <f t="shared" si="38"/>
        <v>0</v>
      </c>
      <c r="AB109" s="74">
        <f t="shared" si="46"/>
        <v>0.1</v>
      </c>
      <c r="AC109" s="73">
        <f>IF('Indicator Data'!AS112="No data","x",ROUND(IF('Indicator Data'!AS112&gt;AC$195,10,IF('Indicator Data'!AS112&lt;AC$194,0,10-(AC$195-'Indicator Data'!AS112)/(AC$195-AC$194)*10)),1))</f>
        <v>0.5</v>
      </c>
      <c r="AD109" s="73" t="str">
        <f>IF('Indicator Data'!AT112="No data","x",ROUND(IF('Indicator Data'!AT112&gt;AD$195,10,IF('Indicator Data'!AT112&lt;AD$194,0,10-(AD$195-'Indicator Data'!AT112)/(AD$195-AD$194)*10)),1))</f>
        <v>x</v>
      </c>
      <c r="AE109" s="74">
        <f t="shared" si="39"/>
        <v>0.5</v>
      </c>
      <c r="AF109" s="87">
        <f>('Indicator Data'!BD112+'Indicator Data'!BC112*0.5+'Indicator Data'!BB112*0.25)/1000</f>
        <v>0</v>
      </c>
      <c r="AG109" s="79">
        <f>AF109*1000/'Indicator Data'!CJ112</f>
        <v>0</v>
      </c>
      <c r="AH109" s="74">
        <f t="shared" si="40"/>
        <v>0</v>
      </c>
      <c r="AI109" s="73">
        <f>IF('Indicator Data'!BH112="No data","x",ROUND(IF('Indicator Data'!BH112&lt;$AI$194,10,IF('Indicator Data'!BH112&gt;$AI$195,0,($AI$195-'Indicator Data'!BH112)/($AI$195-$AI$194)*10)),1))</f>
        <v>2</v>
      </c>
      <c r="AJ109" s="73">
        <f>IF('Indicator Data'!BI112="No data","x",ROUND(IF('Indicator Data'!BI112&gt;$AJ$195,10,IF('Indicator Data'!BI112&lt;$AJ$194,0,10-($AJ$195-'Indicator Data'!BI112)/($AJ$195-$AJ$194)*10)),1))</f>
        <v>0</v>
      </c>
      <c r="AK109" s="74">
        <f t="shared" si="47"/>
        <v>1</v>
      </c>
      <c r="AL109" s="80">
        <f t="shared" si="48"/>
        <v>0.4</v>
      </c>
      <c r="AM109" s="81">
        <f t="shared" si="49"/>
        <v>3.2</v>
      </c>
      <c r="AN109" s="73">
        <f>IF('Indicator Data'!BJ112="No data","x",ROUND((IF(LOG('Indicator Data'!BJ112)&gt;AN$195,10,IF(LOG('Indicator Data'!BJ112)&lt;AN$194,0,10-(AN$195-LOG('Indicator Data'!BJ112))/(AN$195-AN$194)*10))),1))</f>
        <v>6</v>
      </c>
      <c r="AO109" s="73">
        <f>IF('Indicator Data'!BK112="No data","x",ROUND((IF(LOG('Indicator Data'!BK112)&gt;AO$195,10,IF(LOG('Indicator Data'!BK112)&lt;AO$194,0,10-(AO$195-LOG('Indicator Data'!BK112))/(AO$195-AO$194)*10))),1))</f>
        <v>5.9</v>
      </c>
      <c r="AP109" s="74">
        <f t="shared" si="41"/>
        <v>6</v>
      </c>
      <c r="AQ109" s="74">
        <f>IF('Indicator Data'!BL112=0,10,ROUND(IF(LOG('Indicator Data'!BL112)&gt;AQ$195,0,IF(LOG('Indicator Data'!BL112)&lt;AQ$194,10,(AQ$195-LOG('Indicator Data'!BL112))/(AQ$195-AQ$194)*10)),1))</f>
        <v>0.1</v>
      </c>
      <c r="AR109" s="74">
        <f>IF('Indicator Data'!BM112="No data","x",ROUND(IF('Indicator Data'!BM112&gt;AR$195,10,IF('Indicator Data'!BM112&lt;AR$194,0,10-(AR$195-'Indicator Data'!BM112)/(AR$195-AR$194)*10)),1))</f>
        <v>4</v>
      </c>
      <c r="AS109" s="76">
        <f t="shared" si="42"/>
        <v>3.4</v>
      </c>
      <c r="AT109" s="73">
        <f>IF('Indicator Data'!BN112="No data","x",ROUND(IF('Indicator Data'!BN112^2&gt;AT$195,0,IF('Indicator Data'!BN112^2&lt;AT$194,10,(AT$195-'Indicator Data'!BN112^2)/(AT$195-AT$194)*10)),1))</f>
        <v>1.2</v>
      </c>
      <c r="AU109" s="73">
        <f>IF('Indicator Data'!BO112="No data","x",ROUND(IF('Indicator Data'!BO112&gt;AU$195,0,IF('Indicator Data'!BO112&lt;AU$194,10,(AU$195-'Indicator Data'!BO112)/(AU$195-AU$194)*10)),1))</f>
        <v>3.1</v>
      </c>
      <c r="AV109" s="73">
        <f>IF('Indicator Data'!BP112="No data","x",ROUND(IF('Indicator Data'!BP112&gt;AV$195,0,IF('Indicator Data'!BP112&lt;AV$194,10,(AV$195-'Indicator Data'!BP112)/(AV$195-AV$194)*10)),1))</f>
        <v>7</v>
      </c>
      <c r="AW109" s="74">
        <f t="shared" si="43"/>
        <v>3.8</v>
      </c>
      <c r="AX109" s="74" t="str">
        <f>IF('Indicator Data'!BQ112="No data","x",ROUND(IF('Indicator Data'!BQ112&gt;AX$195,10,IF('Indicator Data'!BQ112&lt;AX$194,0,10-(AX$195-'Indicator Data'!BQ112)/(AX$195-AX$194)*10)),1))</f>
        <v>x</v>
      </c>
      <c r="AY109" s="76">
        <f t="shared" si="44"/>
        <v>3.8</v>
      </c>
      <c r="AZ109" s="81">
        <f t="shared" si="45"/>
        <v>3.6</v>
      </c>
    </row>
    <row r="110" spans="1:52" s="4" customFormat="1" x14ac:dyDescent="0.3">
      <c r="A110" s="121" t="str">
        <f>'Indicator Data'!A113</f>
        <v>Marshall Islands</v>
      </c>
      <c r="B110" s="59" t="str">
        <f>'Indicator Data'!B113</f>
        <v>MHL</v>
      </c>
      <c r="C110" s="73">
        <f>ROUND(IF('Indicator Data'!AL113="No data",IF((0.1022*LN('Indicator Data'!CI113)-0.1711)&gt;C$195,0,IF((0.1022*LN('Indicator Data'!CI113)-0.1711)&lt;C$194,10,(C$195-(0.1022*LN('Indicator Data'!CI113)-0.1711))/(C$195-C$194)*10)),IF('Indicator Data'!AL113&gt;C$195,0,IF('Indicator Data'!AL113&lt;C$194,10,(C$195-'Indicator Data'!AL113)/(C$195-C$194)*10))),1)</f>
        <v>4</v>
      </c>
      <c r="D110" s="73" t="str">
        <f>IF('Indicator Data'!AM113="No data","x",ROUND((IF(LOG('Indicator Data'!AM113*1000)&gt;D$195,10,IF(LOG('Indicator Data'!AM113*1000)&lt;D$194,0,10-(D$195-LOG('Indicator Data'!AM113*1000))/(D$195-D$194)*10))),1))</f>
        <v>x</v>
      </c>
      <c r="E110" s="74">
        <f t="shared" si="29"/>
        <v>4</v>
      </c>
      <c r="F110" s="73" t="str">
        <f>IF('Indicator Data'!AZ113="No data","x",ROUND(IF('Indicator Data'!AZ113&gt;F$195,10,IF('Indicator Data'!AZ113&lt;F$194,0,10-(F$195-'Indicator Data'!AZ113)/(F$195-F$194)*10)),1))</f>
        <v>x</v>
      </c>
      <c r="G110" s="73" t="str">
        <f>IF('Indicator Data'!BA113="No data","x",ROUND(IF('Indicator Data'!BA113&gt;G$195,10,IF('Indicator Data'!BA113&lt;G$194,0,10-(G$195-'Indicator Data'!BA113)/(G$195-G$194)*10)),1))</f>
        <v>x</v>
      </c>
      <c r="H110" s="74" t="str">
        <f t="shared" si="30"/>
        <v>x</v>
      </c>
      <c r="I110" s="75">
        <f>SUM(IF('Indicator Data'!AN113=0,0,'Indicator Data'!AN113),SUM('Indicator Data'!AO113:AP113))</f>
        <v>128.64057</v>
      </c>
      <c r="J110" s="75">
        <f>I110/'Indicator Data'!CJ113*1000000</f>
        <v>2188.0997091391537</v>
      </c>
      <c r="K110" s="73">
        <f t="shared" si="31"/>
        <v>10</v>
      </c>
      <c r="L110" s="73">
        <f>IF('Indicator Data'!AQ113="No data","x",ROUND(IF('Indicator Data'!AQ113&gt;L$195,10,IF('Indicator Data'!AQ113&lt;L$194,0,10-(L$195-'Indicator Data'!AQ113)/(L$195-L$194)*10)),1))</f>
        <v>10</v>
      </c>
      <c r="M110" s="73">
        <f>IF('Indicator Data'!AR113="No data","x",IF('Indicator Data'!AR113=0,0,ROUND(IF('Indicator Data'!AR113&gt;M$195,10,IF('Indicator Data'!AR113&lt;M$194,0,10-(M$195-'Indicator Data'!AR113)/(M$195-M$194)*10)),1)))</f>
        <v>4.7</v>
      </c>
      <c r="N110" s="74">
        <f t="shared" si="32"/>
        <v>8.1999999999999993</v>
      </c>
      <c r="O110" s="76">
        <f t="shared" si="33"/>
        <v>5.4</v>
      </c>
      <c r="P110" s="87">
        <f>IF(AND('Indicator Data'!BE113="No data",'Indicator Data'!BF113="No data"),0,SUM('Indicator Data'!BE113:BG113)/1000)</f>
        <v>0</v>
      </c>
      <c r="Q110" s="73">
        <f t="shared" si="34"/>
        <v>0</v>
      </c>
      <c r="R110" s="77">
        <f>P110*1000/'Indicator Data'!CJ113</f>
        <v>0</v>
      </c>
      <c r="S110" s="73">
        <f t="shared" si="35"/>
        <v>0</v>
      </c>
      <c r="T110" s="78">
        <f t="shared" si="36"/>
        <v>0</v>
      </c>
      <c r="U110" s="73" t="str">
        <f>IF('Indicator Data'!AV113="No data","x",ROUND(IF('Indicator Data'!AV113&gt;U$195,10,IF('Indicator Data'!AV113&lt;U$194,0,10-(U$195-'Indicator Data'!AV113)/(U$195-U$194)*10)),1))</f>
        <v>x</v>
      </c>
      <c r="V110" s="73" t="str">
        <f>IF('Indicator Data'!AW113="No data","x",IF('Indicator Data'!AW113=0,0,ROUND(IF('Indicator Data'!AW113&gt;V$195,10,IF('Indicator Data'!AW113&lt;V$194,0,10-(V$195-'Indicator Data'!AW113)/(V$195-V$194)*10)),1)))</f>
        <v>x</v>
      </c>
      <c r="W110" s="73" t="str">
        <f t="shared" si="37"/>
        <v>x</v>
      </c>
      <c r="X110" s="73">
        <f>IF('Indicator Data'!AU113="No data","x",ROUND(IF('Indicator Data'!AU113&gt;X$195,10,IF('Indicator Data'!AU113&lt;X$194,0,10-(X$195-'Indicator Data'!AU113)/(X$195-X$194)*10)),1))</f>
        <v>8.6999999999999993</v>
      </c>
      <c r="Y110" s="199" t="str">
        <f>IF('Indicator Data'!AX113="No data","x",ROUND(IF('Indicator Data'!AX113&gt;Y$195,10,IF('Indicator Data'!AX113&lt;Y$194,0,10-(Y$195-'Indicator Data'!AX113)/(Y$195-Y$194)*10)),1))</f>
        <v>x</v>
      </c>
      <c r="Z110" s="77">
        <f>IF('Indicator Data'!AY113="No data","x",IF(('Indicator Data'!AY113/'Indicator Data'!CJ113)&gt;1,1,IF('Indicator Data'!AY113&gt;'Indicator Data'!AY113,1,'Indicator Data'!AY113/'Indicator Data'!CJ113)))</f>
        <v>0.33328230511472845</v>
      </c>
      <c r="AA110" s="199">
        <f t="shared" si="38"/>
        <v>3.7</v>
      </c>
      <c r="AB110" s="74">
        <f t="shared" si="46"/>
        <v>6.2</v>
      </c>
      <c r="AC110" s="73">
        <f>IF('Indicator Data'!AS113="No data","x",ROUND(IF('Indicator Data'!AS113&gt;AC$195,10,IF('Indicator Data'!AS113&lt;AC$194,0,10-(AC$195-'Indicator Data'!AS113)/(AC$195-AC$194)*10)),1))</f>
        <v>2.5</v>
      </c>
      <c r="AD110" s="73" t="str">
        <f>IF('Indicator Data'!AT113="No data","x",ROUND(IF('Indicator Data'!AT113&gt;AD$195,10,IF('Indicator Data'!AT113&lt;AD$194,0,10-(AD$195-'Indicator Data'!AT113)/(AD$195-AD$194)*10)),1))</f>
        <v>x</v>
      </c>
      <c r="AE110" s="74">
        <f t="shared" si="39"/>
        <v>2.5</v>
      </c>
      <c r="AF110" s="87">
        <f>('Indicator Data'!BD113+'Indicator Data'!BC113*0.5+'Indicator Data'!BB113*0.25)/1000</f>
        <v>0</v>
      </c>
      <c r="AG110" s="79">
        <f>AF110*1000/'Indicator Data'!CJ113</f>
        <v>0</v>
      </c>
      <c r="AH110" s="74">
        <f t="shared" si="40"/>
        <v>0</v>
      </c>
      <c r="AI110" s="73">
        <f>IF('Indicator Data'!BH113="No data","x",ROUND(IF('Indicator Data'!BH113&lt;$AI$194,10,IF('Indicator Data'!BH113&gt;$AI$195,0,($AI$195-'Indicator Data'!BH113)/($AI$195-$AI$194)*10)),1))</f>
        <v>10</v>
      </c>
      <c r="AJ110" s="73">
        <f>IF('Indicator Data'!BI113="No data","x",ROUND(IF('Indicator Data'!BI113&gt;$AJ$195,10,IF('Indicator Data'!BI113&lt;$AJ$194,0,10-($AJ$195-'Indicator Data'!BI113)/($AJ$195-$AJ$194)*10)),1))</f>
        <v>0</v>
      </c>
      <c r="AK110" s="74">
        <f t="shared" si="47"/>
        <v>5</v>
      </c>
      <c r="AL110" s="80">
        <f t="shared" si="48"/>
        <v>3.8</v>
      </c>
      <c r="AM110" s="81">
        <f t="shared" si="49"/>
        <v>2.1</v>
      </c>
      <c r="AN110" s="73">
        <f>IF('Indicator Data'!BJ113="No data","x",ROUND((IF(LOG('Indicator Data'!BJ113)&gt;AN$195,10,IF(LOG('Indicator Data'!BJ113)&lt;AN$194,0,10-(AN$195-LOG('Indicator Data'!BJ113))/(AN$195-AN$194)*10))),1))</f>
        <v>1</v>
      </c>
      <c r="AO110" s="73">
        <f>IF('Indicator Data'!BK113="No data","x",ROUND((IF(LOG('Indicator Data'!BK113)&gt;AO$195,10,IF(LOG('Indicator Data'!BK113)&lt;AO$194,0,10-(AO$195-LOG('Indicator Data'!BK113))/(AO$195-AO$194)*10))),1))</f>
        <v>0</v>
      </c>
      <c r="AP110" s="74">
        <f t="shared" si="41"/>
        <v>0.5</v>
      </c>
      <c r="AQ110" s="74">
        <f>IF('Indicator Data'!BL113=0,10,ROUND(IF(LOG('Indicator Data'!BL113)&gt;AQ$195,0,IF(LOG('Indicator Data'!BL113)&lt;AQ$194,10,(AQ$195-LOG('Indicator Data'!BL113))/(AQ$195-AQ$194)*10)),1))</f>
        <v>1</v>
      </c>
      <c r="AR110" s="74">
        <f>IF('Indicator Data'!BM113="No data","x",ROUND(IF('Indicator Data'!BM113&gt;AR$195,10,IF('Indicator Data'!BM113&lt;AR$194,0,10-(AR$195-'Indicator Data'!BM113)/(AR$195-AR$194)*10)),1))</f>
        <v>4</v>
      </c>
      <c r="AS110" s="76">
        <f t="shared" si="42"/>
        <v>1.8</v>
      </c>
      <c r="AT110" s="73">
        <f>IF('Indicator Data'!BN113="No data","x",ROUND(IF('Indicator Data'!BN113^2&gt;AT$195,0,IF('Indicator Data'!BN113^2&lt;AT$194,10,(AT$195-'Indicator Data'!BN113^2)/(AT$195-AT$194)*10)),1))</f>
        <v>0.4</v>
      </c>
      <c r="AU110" s="73">
        <f>IF('Indicator Data'!BO113="No data","x",ROUND(IF('Indicator Data'!BO113&gt;AU$195,0,IF('Indicator Data'!BO113&lt;AU$194,10,(AU$195-'Indicator Data'!BO113)/(AU$195-AU$194)*10)),1))</f>
        <v>8.8000000000000007</v>
      </c>
      <c r="AV110" s="73">
        <f>IF('Indicator Data'!BP113="No data","x",ROUND(IF('Indicator Data'!BP113&gt;AV$195,0,IF('Indicator Data'!BP113&lt;AV$194,10,(AV$195-'Indicator Data'!BP113)/(AV$195-AV$194)*10)),1))</f>
        <v>8.1999999999999993</v>
      </c>
      <c r="AW110" s="74">
        <f t="shared" si="43"/>
        <v>5.8</v>
      </c>
      <c r="AX110" s="74">
        <f>IF('Indicator Data'!BQ113="No data","x",ROUND(IF('Indicator Data'!BQ113&gt;AX$195,10,IF('Indicator Data'!BQ113&lt;AX$194,0,10-(AX$195-'Indicator Data'!BQ113)/(AX$195-AX$194)*10)),1))</f>
        <v>3.6</v>
      </c>
      <c r="AY110" s="76">
        <f t="shared" si="44"/>
        <v>4.7</v>
      </c>
      <c r="AZ110" s="81">
        <f t="shared" si="45"/>
        <v>3.3</v>
      </c>
    </row>
    <row r="111" spans="1:52" s="4" customFormat="1" x14ac:dyDescent="0.3">
      <c r="A111" s="121" t="str">
        <f>'Indicator Data'!A114</f>
        <v>Mauritania</v>
      </c>
      <c r="B111" s="59" t="str">
        <f>'Indicator Data'!B114</f>
        <v>MRT</v>
      </c>
      <c r="C111" s="73">
        <f>ROUND(IF('Indicator Data'!AL114="No data",IF((0.1022*LN('Indicator Data'!CI114)-0.1711)&gt;C$195,0,IF((0.1022*LN('Indicator Data'!CI114)-0.1711)&lt;C$194,10,(C$195-(0.1022*LN('Indicator Data'!CI114)-0.1711))/(C$195-C$194)*10)),IF('Indicator Data'!AL114&gt;C$195,0,IF('Indicator Data'!AL114&lt;C$194,10,(C$195-'Indicator Data'!AL114)/(C$195-C$194)*10))),1)</f>
        <v>7.5</v>
      </c>
      <c r="D111" s="73">
        <f>IF('Indicator Data'!AM114="No data","x",ROUND((IF(LOG('Indicator Data'!AM114*1000)&gt;D$195,10,IF(LOG('Indicator Data'!AM114*1000)&lt;D$194,0,10-(D$195-LOG('Indicator Data'!AM114*1000))/(D$195-D$194)*10))),1))</f>
        <v>8.9</v>
      </c>
      <c r="E111" s="74">
        <f t="shared" si="29"/>
        <v>8.3000000000000007</v>
      </c>
      <c r="F111" s="73">
        <f>IF('Indicator Data'!AZ114="No data","x",ROUND(IF('Indicator Data'!AZ114&gt;F$195,10,IF('Indicator Data'!AZ114&lt;F$194,0,10-(F$195-'Indicator Data'!AZ114)/(F$195-F$194)*10)),1))</f>
        <v>8.3000000000000007</v>
      </c>
      <c r="G111" s="73">
        <f>IF('Indicator Data'!BA114="No data","x",ROUND(IF('Indicator Data'!BA114&gt;G$195,10,IF('Indicator Data'!BA114&lt;G$194,0,10-(G$195-'Indicator Data'!BA114)/(G$195-G$194)*10)),1))</f>
        <v>1.9</v>
      </c>
      <c r="H111" s="74">
        <f t="shared" si="30"/>
        <v>5.0999999999999996</v>
      </c>
      <c r="I111" s="75">
        <f>SUM(IF('Indicator Data'!AN114=0,0,'Indicator Data'!AN114),SUM('Indicator Data'!AO114:AP114))</f>
        <v>1702.1479800000002</v>
      </c>
      <c r="J111" s="75">
        <f>I111/'Indicator Data'!CJ114*1000000</f>
        <v>376.10728334060298</v>
      </c>
      <c r="K111" s="73">
        <f t="shared" si="31"/>
        <v>7.5</v>
      </c>
      <c r="L111" s="73">
        <f>IF('Indicator Data'!AQ114="No data","x",ROUND(IF('Indicator Data'!AQ114&gt;L$195,10,IF('Indicator Data'!AQ114&lt;L$194,0,10-(L$195-'Indicator Data'!AQ114)/(L$195-L$194)*10)),1))</f>
        <v>5.7</v>
      </c>
      <c r="M111" s="73">
        <f>IF('Indicator Data'!AR114="No data","x",IF('Indicator Data'!AR114=0,0,ROUND(IF('Indicator Data'!AR114&gt;M$195,10,IF('Indicator Data'!AR114&lt;M$194,0,10-(M$195-'Indicator Data'!AR114)/(M$195-M$194)*10)),1)))</f>
        <v>0.4</v>
      </c>
      <c r="N111" s="74">
        <f t="shared" si="32"/>
        <v>4.5</v>
      </c>
      <c r="O111" s="76">
        <f t="shared" si="33"/>
        <v>6.6</v>
      </c>
      <c r="P111" s="87">
        <f>IF(AND('Indicator Data'!BE114="No data",'Indicator Data'!BF114="No data"),0,SUM('Indicator Data'!BE114:BG114)/1000)</f>
        <v>86.373000000000005</v>
      </c>
      <c r="Q111" s="73">
        <f t="shared" si="34"/>
        <v>6.5</v>
      </c>
      <c r="R111" s="77">
        <f>P111*1000/'Indicator Data'!CJ114</f>
        <v>1.9085011858944189E-2</v>
      </c>
      <c r="S111" s="73">
        <f t="shared" si="35"/>
        <v>6.6</v>
      </c>
      <c r="T111" s="78">
        <f t="shared" si="36"/>
        <v>6.6</v>
      </c>
      <c r="U111" s="73">
        <f>IF('Indicator Data'!AV114="No data","x",ROUND(IF('Indicator Data'!AV114&gt;U$195,10,IF('Indicator Data'!AV114&lt;U$194,0,10-(U$195-'Indicator Data'!AV114)/(U$195-U$194)*10)),1))</f>
        <v>1</v>
      </c>
      <c r="V111" s="73">
        <f>IF('Indicator Data'!AW114="No data","x",IF('Indicator Data'!AW114=0,0,ROUND(IF('Indicator Data'!AW114&gt;V$195,10,IF('Indicator Data'!AW114&lt;V$194,0,10-(V$195-'Indicator Data'!AW114)/(V$195-V$194)*10)),1)))</f>
        <v>0.3</v>
      </c>
      <c r="W111" s="73">
        <f t="shared" si="37"/>
        <v>0.65</v>
      </c>
      <c r="X111" s="73">
        <f>IF('Indicator Data'!AU114="No data","x",ROUND(IF('Indicator Data'!AU114&gt;X$195,10,IF('Indicator Data'!AU114&lt;X$194,0,10-(X$195-'Indicator Data'!AU114)/(X$195-X$194)*10)),1))</f>
        <v>1.8</v>
      </c>
      <c r="Y111" s="199">
        <f>IF('Indicator Data'!AX114="No data","x",ROUND(IF('Indicator Data'!AX114&gt;Y$195,10,IF('Indicator Data'!AX114&lt;Y$194,0,10-(Y$195-'Indicator Data'!AX114)/(Y$195-Y$194)*10)),1))</f>
        <v>1.3</v>
      </c>
      <c r="Z111" s="77">
        <f>IF('Indicator Data'!AY114="No data","x",IF(('Indicator Data'!AY114/'Indicator Data'!CJ114)&gt;1,1,IF('Indicator Data'!AY114&gt;'Indicator Data'!AY114,1,'Indicator Data'!AY114/'Indicator Data'!CJ114)))</f>
        <v>0.18893969504814506</v>
      </c>
      <c r="AA111" s="199">
        <f t="shared" si="38"/>
        <v>2.1</v>
      </c>
      <c r="AB111" s="74">
        <f t="shared" si="46"/>
        <v>1.5</v>
      </c>
      <c r="AC111" s="73">
        <f>IF('Indicator Data'!AS114="No data","x",ROUND(IF('Indicator Data'!AS114&gt;AC$195,10,IF('Indicator Data'!AS114&lt;AC$194,0,10-(AC$195-'Indicator Data'!AS114)/(AC$195-AC$194)*10)),1))</f>
        <v>5.8</v>
      </c>
      <c r="AD111" s="73">
        <f>IF('Indicator Data'!AT114="No data","x",ROUND(IF('Indicator Data'!AT114&gt;AD$195,10,IF('Indicator Data'!AT114&lt;AD$194,0,10-(AD$195-'Indicator Data'!AT114)/(AD$195-AD$194)*10)),1))</f>
        <v>5.5</v>
      </c>
      <c r="AE111" s="74">
        <f t="shared" si="39"/>
        <v>5.7</v>
      </c>
      <c r="AF111" s="87">
        <f>('Indicator Data'!BD114+'Indicator Data'!BC114*0.5+'Indicator Data'!BB114*0.25)/1000</f>
        <v>1182.8534999999999</v>
      </c>
      <c r="AG111" s="79">
        <f>AF111*1000/'Indicator Data'!CJ114</f>
        <v>0.26136377195296723</v>
      </c>
      <c r="AH111" s="74">
        <f t="shared" si="40"/>
        <v>10</v>
      </c>
      <c r="AI111" s="73">
        <f>IF('Indicator Data'!BH114="No data","x",ROUND(IF('Indicator Data'!BH114&lt;$AI$194,10,IF('Indicator Data'!BH114&gt;$AI$195,0,($AI$195-'Indicator Data'!BH114)/($AI$195-$AI$194)*10)),1))</f>
        <v>3.5</v>
      </c>
      <c r="AJ111" s="73">
        <f>IF('Indicator Data'!BI114="No data","x",ROUND(IF('Indicator Data'!BI114&gt;$AJ$195,10,IF('Indicator Data'!BI114&lt;$AJ$194,0,10-($AJ$195-'Indicator Data'!BI114)/($AJ$195-$AJ$194)*10)),1))</f>
        <v>1.8</v>
      </c>
      <c r="AK111" s="74">
        <f t="shared" si="47"/>
        <v>2.7</v>
      </c>
      <c r="AL111" s="80">
        <f t="shared" si="48"/>
        <v>6.4</v>
      </c>
      <c r="AM111" s="81">
        <f t="shared" si="49"/>
        <v>6.5</v>
      </c>
      <c r="AN111" s="73">
        <f>IF('Indicator Data'!BJ114="No data","x",ROUND((IF(LOG('Indicator Data'!BJ114)&gt;AN$195,10,IF(LOG('Indicator Data'!BJ114)&lt;AN$194,0,10-(AN$195-LOG('Indicator Data'!BJ114))/(AN$195-AN$194)*10))),1))</f>
        <v>4.0999999999999996</v>
      </c>
      <c r="AO111" s="73" t="str">
        <f>IF('Indicator Data'!BK114="No data","x",ROUND((IF(LOG('Indicator Data'!BK114)&gt;AO$195,10,IF(LOG('Indicator Data'!BK114)&lt;AO$194,0,10-(AO$195-LOG('Indicator Data'!BK114))/(AO$195-AO$194)*10))),1))</f>
        <v>x</v>
      </c>
      <c r="AP111" s="74">
        <f t="shared" si="41"/>
        <v>4.0999999999999996</v>
      </c>
      <c r="AQ111" s="74">
        <f>IF('Indicator Data'!BL114=0,10,ROUND(IF(LOG('Indicator Data'!BL114)&gt;AQ$195,0,IF(LOG('Indicator Data'!BL114)&lt;AQ$194,10,(AQ$195-LOG('Indicator Data'!BL114))/(AQ$195-AQ$194)*10)),1))</f>
        <v>7.7</v>
      </c>
      <c r="AR111" s="74">
        <f>IF('Indicator Data'!BM114="No data","x",ROUND(IF('Indicator Data'!BM114&gt;AR$195,10,IF('Indicator Data'!BM114&lt;AR$194,0,10-(AR$195-'Indicator Data'!BM114)/(AR$195-AR$194)*10)),1))</f>
        <v>2</v>
      </c>
      <c r="AS111" s="76">
        <f t="shared" si="42"/>
        <v>4.5999999999999996</v>
      </c>
      <c r="AT111" s="73">
        <f>IF('Indicator Data'!BN114="No data","x",ROUND(IF('Indicator Data'!BN114^2&gt;AT$195,0,IF('Indicator Data'!BN114^2&lt;AT$194,10,(AT$195-'Indicator Data'!BN114^2)/(AT$195-AT$194)*10)),1))</f>
        <v>7.8</v>
      </c>
      <c r="AU111" s="73">
        <f>IF('Indicator Data'!BO114="No data","x",ROUND(IF('Indicator Data'!BO114&gt;AU$195,0,IF('Indicator Data'!BO114&lt;AU$194,10,(AU$195-'Indicator Data'!BO114)/(AU$195-AU$194)*10)),1))</f>
        <v>4.9000000000000004</v>
      </c>
      <c r="AV111" s="73">
        <f>IF('Indicator Data'!BP114="No data","x",ROUND(IF('Indicator Data'!BP114&gt;AV$195,0,IF('Indicator Data'!BP114&lt;AV$194,10,(AV$195-'Indicator Data'!BP114)/(AV$195-AV$194)*10)),1))</f>
        <v>4.8</v>
      </c>
      <c r="AW111" s="74">
        <f t="shared" si="43"/>
        <v>5.8</v>
      </c>
      <c r="AX111" s="74">
        <f>IF('Indicator Data'!BQ114="No data","x",ROUND(IF('Indicator Data'!BQ114&gt;AX$195,10,IF('Indicator Data'!BQ114&lt;AX$194,0,10-(AX$195-'Indicator Data'!BQ114)/(AX$195-AX$194)*10)),1))</f>
        <v>7.1</v>
      </c>
      <c r="AY111" s="76">
        <f t="shared" si="44"/>
        <v>6.5</v>
      </c>
      <c r="AZ111" s="81">
        <f t="shared" si="45"/>
        <v>5.6</v>
      </c>
    </row>
    <row r="112" spans="1:52" s="4" customFormat="1" x14ac:dyDescent="0.3">
      <c r="A112" s="121" t="str">
        <f>'Indicator Data'!A115</f>
        <v>Mauritius</v>
      </c>
      <c r="B112" s="59" t="str">
        <f>'Indicator Data'!B115</f>
        <v>MUS</v>
      </c>
      <c r="C112" s="73">
        <f>ROUND(IF('Indicator Data'!AL115="No data",IF((0.1022*LN('Indicator Data'!CI115)-0.1711)&gt;C$195,0,IF((0.1022*LN('Indicator Data'!CI115)-0.1711)&lt;C$194,10,(C$195-(0.1022*LN('Indicator Data'!CI115)-0.1711))/(C$195-C$194)*10)),IF('Indicator Data'!AL115&gt;C$195,0,IF('Indicator Data'!AL115&lt;C$194,10,(C$195-'Indicator Data'!AL115)/(C$195-C$194)*10))),1)</f>
        <v>2.1</v>
      </c>
      <c r="D112" s="73" t="str">
        <f>IF('Indicator Data'!AM115="No data","x",ROUND((IF(LOG('Indicator Data'!AM115*1000)&gt;D$195,10,IF(LOG('Indicator Data'!AM115*1000)&lt;D$194,0,10-(D$195-LOG('Indicator Data'!AM115*1000))/(D$195-D$194)*10))),1))</f>
        <v>x</v>
      </c>
      <c r="E112" s="74">
        <f t="shared" si="29"/>
        <v>2.1</v>
      </c>
      <c r="F112" s="73">
        <f>IF('Indicator Data'!AZ115="No data","x",ROUND(IF('Indicator Data'!AZ115&gt;F$195,10,IF('Indicator Data'!AZ115&lt;F$194,0,10-(F$195-'Indicator Data'!AZ115)/(F$195-F$194)*10)),1))</f>
        <v>4.9000000000000004</v>
      </c>
      <c r="G112" s="73">
        <f>IF('Indicator Data'!BA115="No data","x",ROUND(IF('Indicator Data'!BA115&gt;G$195,10,IF('Indicator Data'!BA115&lt;G$194,0,10-(G$195-'Indicator Data'!BA115)/(G$195-G$194)*10)),1))</f>
        <v>2.7</v>
      </c>
      <c r="H112" s="74">
        <f t="shared" si="30"/>
        <v>3.8</v>
      </c>
      <c r="I112" s="75">
        <f>SUM(IF('Indicator Data'!AN115=0,0,'Indicator Data'!AN115),SUM('Indicator Data'!AO115:AP115))</f>
        <v>155.91999999999999</v>
      </c>
      <c r="J112" s="75">
        <f>I112/'Indicator Data'!CJ115*1000000</f>
        <v>122.80356313057722</v>
      </c>
      <c r="K112" s="73">
        <f t="shared" si="31"/>
        <v>2.5</v>
      </c>
      <c r="L112" s="73">
        <f>IF('Indicator Data'!AQ115="No data","x",ROUND(IF('Indicator Data'!AQ115&gt;L$195,10,IF('Indicator Data'!AQ115&lt;L$194,0,10-(L$195-'Indicator Data'!AQ115)/(L$195-L$194)*10)),1))</f>
        <v>0.3</v>
      </c>
      <c r="M112" s="73">
        <f>IF('Indicator Data'!AR115="No data","x",IF('Indicator Data'!AR115=0,0,ROUND(IF('Indicator Data'!AR115&gt;M$195,10,IF('Indicator Data'!AR115&lt;M$194,0,10-(M$195-'Indicator Data'!AR115)/(M$195-M$194)*10)),1)))</f>
        <v>0.6</v>
      </c>
      <c r="N112" s="74">
        <f t="shared" si="32"/>
        <v>1.1000000000000001</v>
      </c>
      <c r="O112" s="76">
        <f t="shared" si="33"/>
        <v>2.2999999999999998</v>
      </c>
      <c r="P112" s="87">
        <f>IF(AND('Indicator Data'!BE115="No data",'Indicator Data'!BF115="No data"),0,SUM('Indicator Data'!BE115:BG115)/1000)</f>
        <v>1.4999999999999999E-2</v>
      </c>
      <c r="Q112" s="73">
        <f t="shared" si="34"/>
        <v>0</v>
      </c>
      <c r="R112" s="77">
        <f>P112*1000/'Indicator Data'!CJ115</f>
        <v>1.1814093425850812E-5</v>
      </c>
      <c r="S112" s="73">
        <f t="shared" si="35"/>
        <v>0</v>
      </c>
      <c r="T112" s="78">
        <f t="shared" si="36"/>
        <v>0</v>
      </c>
      <c r="U112" s="73">
        <f>IF('Indicator Data'!AV115="No data","x",ROUND(IF('Indicator Data'!AV115&gt;U$195,10,IF('Indicator Data'!AV115&lt;U$194,0,10-(U$195-'Indicator Data'!AV115)/(U$195-U$194)*10)),1))</f>
        <v>1.8</v>
      </c>
      <c r="V112" s="73" t="str">
        <f>IF('Indicator Data'!AW115="No data","x",IF('Indicator Data'!AW115=0,0,ROUND(IF('Indicator Data'!AW115&gt;V$195,10,IF('Indicator Data'!AW115&lt;V$194,0,10-(V$195-'Indicator Data'!AW115)/(V$195-V$194)*10)),1)))</f>
        <v>x</v>
      </c>
      <c r="W112" s="73">
        <f t="shared" si="37"/>
        <v>1.8</v>
      </c>
      <c r="X112" s="73">
        <f>IF('Indicator Data'!AU115="No data","x",ROUND(IF('Indicator Data'!AU115&gt;X$195,10,IF('Indicator Data'!AU115&lt;X$194,0,10-(X$195-'Indicator Data'!AU115)/(X$195-X$194)*10)),1))</f>
        <v>0.2</v>
      </c>
      <c r="Y112" s="199" t="str">
        <f>IF('Indicator Data'!AX115="No data","x",ROUND(IF('Indicator Data'!AX115&gt;Y$195,10,IF('Indicator Data'!AX115&lt;Y$194,0,10-(Y$195-'Indicator Data'!AX115)/(Y$195-Y$194)*10)),1))</f>
        <v>x</v>
      </c>
      <c r="Z112" s="77">
        <f>IF('Indicator Data'!AY115="No data","x",IF(('Indicator Data'!AY115/'Indicator Data'!CJ115)&gt;1,1,IF('Indicator Data'!AY115&gt;'Indicator Data'!AY115,1,'Indicator Data'!AY115/'Indicator Data'!CJ115)))</f>
        <v>0</v>
      </c>
      <c r="AA112" s="199">
        <f t="shared" si="38"/>
        <v>0</v>
      </c>
      <c r="AB112" s="74">
        <f t="shared" si="46"/>
        <v>0.7</v>
      </c>
      <c r="AC112" s="73">
        <f>IF('Indicator Data'!AS115="No data","x",ROUND(IF('Indicator Data'!AS115&gt;AC$195,10,IF('Indicator Data'!AS115&lt;AC$194,0,10-(AC$195-'Indicator Data'!AS115)/(AC$195-AC$194)*10)),1))</f>
        <v>1.2</v>
      </c>
      <c r="AD112" s="73" t="str">
        <f>IF('Indicator Data'!AT115="No data","x",ROUND(IF('Indicator Data'!AT115&gt;AD$195,10,IF('Indicator Data'!AT115&lt;AD$194,0,10-(AD$195-'Indicator Data'!AT115)/(AD$195-AD$194)*10)),1))</f>
        <v>x</v>
      </c>
      <c r="AE112" s="74">
        <f t="shared" si="39"/>
        <v>1.2</v>
      </c>
      <c r="AF112" s="87">
        <f>('Indicator Data'!BD115+'Indicator Data'!BC115*0.5+'Indicator Data'!BB115*0.25)/1000</f>
        <v>15</v>
      </c>
      <c r="AG112" s="79">
        <f>AF112*1000/'Indicator Data'!CJ115</f>
        <v>1.1814093425850812E-2</v>
      </c>
      <c r="AH112" s="74">
        <f t="shared" si="40"/>
        <v>1.2</v>
      </c>
      <c r="AI112" s="73">
        <f>IF('Indicator Data'!BH115="No data","x",ROUND(IF('Indicator Data'!BH115&lt;$AI$194,10,IF('Indicator Data'!BH115&gt;$AI$195,0,($AI$195-'Indicator Data'!BH115)/($AI$195-$AI$194)*10)),1))</f>
        <v>3.5</v>
      </c>
      <c r="AJ112" s="73">
        <f>IF('Indicator Data'!BI115="No data","x",ROUND(IF('Indicator Data'!BI115&gt;$AJ$195,10,IF('Indicator Data'!BI115&lt;$AJ$194,0,10-($AJ$195-'Indicator Data'!BI115)/($AJ$195-$AJ$194)*10)),1))</f>
        <v>0.5</v>
      </c>
      <c r="AK112" s="74">
        <f t="shared" si="47"/>
        <v>2</v>
      </c>
      <c r="AL112" s="80">
        <f t="shared" si="48"/>
        <v>1.3</v>
      </c>
      <c r="AM112" s="81">
        <f t="shared" si="49"/>
        <v>0.7</v>
      </c>
      <c r="AN112" s="73">
        <f>IF('Indicator Data'!BJ115="No data","x",ROUND((IF(LOG('Indicator Data'!BJ115)&gt;AN$195,10,IF(LOG('Indicator Data'!BJ115)&lt;AN$194,0,10-(AN$195-LOG('Indicator Data'!BJ115))/(AN$195-AN$194)*10))),1))</f>
        <v>5.6</v>
      </c>
      <c r="AO112" s="73">
        <f>IF('Indicator Data'!BK115="No data","x",ROUND((IF(LOG('Indicator Data'!BK115)&gt;AO$195,10,IF(LOG('Indicator Data'!BK115)&lt;AO$194,0,10-(AO$195-LOG('Indicator Data'!BK115))/(AO$195-AO$194)*10))),1))</f>
        <v>5.3</v>
      </c>
      <c r="AP112" s="74">
        <f t="shared" si="41"/>
        <v>5.5</v>
      </c>
      <c r="AQ112" s="74">
        <f>IF('Indicator Data'!BL115=0,10,ROUND(IF(LOG('Indicator Data'!BL115)&gt;AQ$195,0,IF(LOG('Indicator Data'!BL115)&lt;AQ$194,10,(AQ$195-LOG('Indicator Data'!BL115))/(AQ$195-AQ$194)*10)),1))</f>
        <v>2.8</v>
      </c>
      <c r="AR112" s="74">
        <f>IF('Indicator Data'!BM115="No data","x",ROUND(IF('Indicator Data'!BM115&gt;AR$195,10,IF('Indicator Data'!BM115&lt;AR$194,0,10-(AR$195-'Indicator Data'!BM115)/(AR$195-AR$194)*10)),1))</f>
        <v>8</v>
      </c>
      <c r="AS112" s="76">
        <f t="shared" si="42"/>
        <v>5.4</v>
      </c>
      <c r="AT112" s="73">
        <f>IF('Indicator Data'!BN115="No data","x",ROUND(IF('Indicator Data'!BN115^2&gt;AT$195,0,IF('Indicator Data'!BN115^2&lt;AT$194,10,(AT$195-'Indicator Data'!BN115^2)/(AT$195-AT$194)*10)),1))</f>
        <v>1.8</v>
      </c>
      <c r="AU112" s="73">
        <f>IF('Indicator Data'!BO115="No data","x",ROUND(IF('Indicator Data'!BO115&gt;AU$195,0,IF('Indicator Data'!BO115&lt;AU$194,10,(AU$195-'Indicator Data'!BO115)/(AU$195-AU$194)*10)),1))</f>
        <v>2.5</v>
      </c>
      <c r="AV112" s="73">
        <f>IF('Indicator Data'!BP115="No data","x",ROUND(IF('Indicator Data'!BP115&gt;AV$195,0,IF('Indicator Data'!BP115&lt;AV$194,10,(AV$195-'Indicator Data'!BP115)/(AV$195-AV$194)*10)),1))</f>
        <v>3.6</v>
      </c>
      <c r="AW112" s="74">
        <f t="shared" si="43"/>
        <v>2.6</v>
      </c>
      <c r="AX112" s="74">
        <f>IF('Indicator Data'!BQ115="No data","x",ROUND(IF('Indicator Data'!BQ115&gt;AX$195,10,IF('Indicator Data'!BQ115&lt;AX$194,0,10-(AX$195-'Indicator Data'!BQ115)/(AX$195-AX$194)*10)),1))</f>
        <v>3.5</v>
      </c>
      <c r="AY112" s="76">
        <f t="shared" si="44"/>
        <v>3.1</v>
      </c>
      <c r="AZ112" s="81">
        <f t="shared" si="45"/>
        <v>4.3</v>
      </c>
    </row>
    <row r="113" spans="1:52" s="4" customFormat="1" x14ac:dyDescent="0.3">
      <c r="A113" s="121" t="str">
        <f>'Indicator Data'!A116</f>
        <v>Mexico</v>
      </c>
      <c r="B113" s="59" t="str">
        <f>'Indicator Data'!B116</f>
        <v>MEX</v>
      </c>
      <c r="C113" s="73">
        <f>ROUND(IF('Indicator Data'!AL116="No data",IF((0.1022*LN('Indicator Data'!CI116)-0.1711)&gt;C$195,0,IF((0.1022*LN('Indicator Data'!CI116)-0.1711)&lt;C$194,10,(C$195-(0.1022*LN('Indicator Data'!CI116)-0.1711))/(C$195-C$194)*10)),IF('Indicator Data'!AL116&gt;C$195,0,IF('Indicator Data'!AL116&lt;C$194,10,(C$195-'Indicator Data'!AL116)/(C$195-C$194)*10))),1)</f>
        <v>2.7</v>
      </c>
      <c r="D113" s="73">
        <f>IF('Indicator Data'!AM116="No data","x",ROUND((IF(LOG('Indicator Data'!AM116*1000)&gt;D$195,10,IF(LOG('Indicator Data'!AM116*1000)&lt;D$194,0,10-(D$195-LOG('Indicator Data'!AM116*1000))/(D$195-D$194)*10))),1))</f>
        <v>5.2</v>
      </c>
      <c r="E113" s="74">
        <f t="shared" si="29"/>
        <v>4.0999999999999996</v>
      </c>
      <c r="F113" s="73">
        <f>IF('Indicator Data'!AZ116="No data","x",ROUND(IF('Indicator Data'!AZ116&gt;F$195,10,IF('Indicator Data'!AZ116&lt;F$194,0,10-(F$195-'Indicator Data'!AZ116)/(F$195-F$194)*10)),1))</f>
        <v>4.5</v>
      </c>
      <c r="G113" s="73">
        <f>IF('Indicator Data'!BA116="No data","x",ROUND(IF('Indicator Data'!BA116&gt;G$195,10,IF('Indicator Data'!BA116&lt;G$194,0,10-(G$195-'Indicator Data'!BA116)/(G$195-G$194)*10)),1))</f>
        <v>4.5999999999999996</v>
      </c>
      <c r="H113" s="74">
        <f t="shared" si="30"/>
        <v>4.5999999999999996</v>
      </c>
      <c r="I113" s="75">
        <f>SUM(IF('Indicator Data'!AN116=0,0,'Indicator Data'!AN116),SUM('Indicator Data'!AO116:AP116))</f>
        <v>1426.01946</v>
      </c>
      <c r="J113" s="75">
        <f>I113/'Indicator Data'!CJ116*1000000</f>
        <v>11.177844773036371</v>
      </c>
      <c r="K113" s="73">
        <f t="shared" si="31"/>
        <v>0.2</v>
      </c>
      <c r="L113" s="73">
        <f>IF('Indicator Data'!AQ116="No data","x",ROUND(IF('Indicator Data'!AQ116&gt;L$195,10,IF('Indicator Data'!AQ116&lt;L$194,0,10-(L$195-'Indicator Data'!AQ116)/(L$195-L$194)*10)),1))</f>
        <v>0</v>
      </c>
      <c r="M113" s="73">
        <f>IF('Indicator Data'!AR116="No data","x",IF('Indicator Data'!AR116=0,0,ROUND(IF('Indicator Data'!AR116&gt;M$195,10,IF('Indicator Data'!AR116&lt;M$194,0,10-(M$195-'Indicator Data'!AR116)/(M$195-M$194)*10)),1)))</f>
        <v>1</v>
      </c>
      <c r="N113" s="74">
        <f t="shared" si="32"/>
        <v>0.4</v>
      </c>
      <c r="O113" s="76">
        <f t="shared" si="33"/>
        <v>3.3</v>
      </c>
      <c r="P113" s="87">
        <f>IF(AND('Indicator Data'!BE116="No data",'Indicator Data'!BF116="No data"),0,SUM('Indicator Data'!BE116:BG116)/1000)</f>
        <v>378.39600000000002</v>
      </c>
      <c r="Q113" s="73">
        <f t="shared" si="34"/>
        <v>8.6</v>
      </c>
      <c r="R113" s="77">
        <f>P113*1000/'Indicator Data'!CJ116</f>
        <v>2.9660547204158564E-3</v>
      </c>
      <c r="S113" s="73">
        <f t="shared" si="35"/>
        <v>4.2</v>
      </c>
      <c r="T113" s="78">
        <f t="shared" si="36"/>
        <v>6.4</v>
      </c>
      <c r="U113" s="73">
        <f>IF('Indicator Data'!AV116="No data","x",ROUND(IF('Indicator Data'!AV116&gt;U$195,10,IF('Indicator Data'!AV116&lt;U$194,0,10-(U$195-'Indicator Data'!AV116)/(U$195-U$194)*10)),1))</f>
        <v>0.6</v>
      </c>
      <c r="V113" s="73">
        <f>IF('Indicator Data'!AW116="No data","x",IF('Indicator Data'!AW116=0,0,ROUND(IF('Indicator Data'!AW116&gt;V$195,10,IF('Indicator Data'!AW116&lt;V$194,0,10-(V$195-'Indicator Data'!AW116)/(V$195-V$194)*10)),1)))</f>
        <v>0.7</v>
      </c>
      <c r="W113" s="73">
        <f t="shared" si="37"/>
        <v>0.64999999999999991</v>
      </c>
      <c r="X113" s="73">
        <f>IF('Indicator Data'!AU116="No data","x",ROUND(IF('Indicator Data'!AU116&gt;X$195,10,IF('Indicator Data'!AU116&lt;X$194,0,10-(X$195-'Indicator Data'!AU116)/(X$195-X$194)*10)),1))</f>
        <v>0.4</v>
      </c>
      <c r="Y113" s="199">
        <f>IF('Indicator Data'!AX116="No data","x",ROUND(IF('Indicator Data'!AX116&gt;Y$195,10,IF('Indicator Data'!AX116&lt;Y$194,0,10-(Y$195-'Indicator Data'!AX116)/(Y$195-Y$194)*10)),1))</f>
        <v>0</v>
      </c>
      <c r="Z113" s="77">
        <f>IF('Indicator Data'!AY116="No data","x",IF(('Indicator Data'!AY116/'Indicator Data'!CJ116)&gt;1,1,IF('Indicator Data'!AY116&gt;'Indicator Data'!AY116,1,'Indicator Data'!AY116/'Indicator Data'!CJ116)))</f>
        <v>0.22642597076748158</v>
      </c>
      <c r="AA113" s="199">
        <f t="shared" si="38"/>
        <v>2.5</v>
      </c>
      <c r="AB113" s="74">
        <f t="shared" si="46"/>
        <v>0.9</v>
      </c>
      <c r="AC113" s="73">
        <f>IF('Indicator Data'!AS116="No data","x",ROUND(IF('Indicator Data'!AS116&gt;AC$195,10,IF('Indicator Data'!AS116&lt;AC$194,0,10-(AC$195-'Indicator Data'!AS116)/(AC$195-AC$194)*10)),1))</f>
        <v>1</v>
      </c>
      <c r="AD113" s="73">
        <f>IF('Indicator Data'!AT116="No data","x",ROUND(IF('Indicator Data'!AT116&gt;AD$195,10,IF('Indicator Data'!AT116&lt;AD$194,0,10-(AD$195-'Indicator Data'!AT116)/(AD$195-AD$194)*10)),1))</f>
        <v>0.9</v>
      </c>
      <c r="AE113" s="74">
        <f t="shared" si="39"/>
        <v>1</v>
      </c>
      <c r="AF113" s="87">
        <f>('Indicator Data'!BD116+'Indicator Data'!BC116*0.5+'Indicator Data'!BB116*0.25)/1000</f>
        <v>376.41899999999998</v>
      </c>
      <c r="AG113" s="79">
        <f>AF113*1000/'Indicator Data'!CJ116</f>
        <v>2.9505580180663018E-3</v>
      </c>
      <c r="AH113" s="74">
        <f t="shared" si="40"/>
        <v>0.3</v>
      </c>
      <c r="AI113" s="73">
        <f>IF('Indicator Data'!BH116="No data","x",ROUND(IF('Indicator Data'!BH116&lt;$AI$194,10,IF('Indicator Data'!BH116&gt;$AI$195,0,($AI$195-'Indicator Data'!BH116)/($AI$195-$AI$194)*10)),1))</f>
        <v>2.4</v>
      </c>
      <c r="AJ113" s="73">
        <f>IF('Indicator Data'!BI116="No data","x",ROUND(IF('Indicator Data'!BI116&gt;$AJ$195,10,IF('Indicator Data'!BI116&lt;$AJ$194,0,10-($AJ$195-'Indicator Data'!BI116)/($AJ$195-$AJ$194)*10)),1))</f>
        <v>0</v>
      </c>
      <c r="AK113" s="74">
        <f t="shared" si="47"/>
        <v>1.2</v>
      </c>
      <c r="AL113" s="80">
        <f t="shared" si="48"/>
        <v>0.9</v>
      </c>
      <c r="AM113" s="81">
        <f t="shared" si="49"/>
        <v>4.2</v>
      </c>
      <c r="AN113" s="73">
        <f>IF('Indicator Data'!BJ116="No data","x",ROUND((IF(LOG('Indicator Data'!BJ116)&gt;AN$195,10,IF(LOG('Indicator Data'!BJ116)&lt;AN$194,0,10-(AN$195-LOG('Indicator Data'!BJ116))/(AN$195-AN$194)*10))),1))</f>
        <v>9.5</v>
      </c>
      <c r="AO113" s="73">
        <f>IF('Indicator Data'!BK116="No data","x",ROUND((IF(LOG('Indicator Data'!BK116)&gt;AO$195,10,IF(LOG('Indicator Data'!BK116)&lt;AO$194,0,10-(AO$195-LOG('Indicator Data'!BK116))/(AO$195-AO$194)*10))),1))</f>
        <v>9</v>
      </c>
      <c r="AP113" s="74">
        <f t="shared" si="41"/>
        <v>9.3000000000000007</v>
      </c>
      <c r="AQ113" s="74">
        <f>IF('Indicator Data'!BL116=0,10,ROUND(IF(LOG('Indicator Data'!BL116)&gt;AQ$195,0,IF(LOG('Indicator Data'!BL116)&lt;AQ$194,10,(AQ$195-LOG('Indicator Data'!BL116))/(AQ$195-AQ$194)*10)),1))</f>
        <v>1.1000000000000001</v>
      </c>
      <c r="AR113" s="74">
        <f>IF('Indicator Data'!BM116="No data","x",ROUND(IF('Indicator Data'!BM116&gt;AR$195,10,IF('Indicator Data'!BM116&lt;AR$194,0,10-(AR$195-'Indicator Data'!BM116)/(AR$195-AR$194)*10)),1))</f>
        <v>8</v>
      </c>
      <c r="AS113" s="76">
        <f t="shared" si="42"/>
        <v>6.1</v>
      </c>
      <c r="AT113" s="73">
        <f>IF('Indicator Data'!BN116="No data","x",ROUND(IF('Indicator Data'!BN116^2&gt;AT$195,0,IF('Indicator Data'!BN116^2&lt;AT$194,10,(AT$195-'Indicator Data'!BN116^2)/(AT$195-AT$194)*10)),1))</f>
        <v>1</v>
      </c>
      <c r="AU113" s="73">
        <f>IF('Indicator Data'!BO116="No data","x",ROUND(IF('Indicator Data'!BO116&gt;AU$195,0,IF('Indicator Data'!BO116&lt;AU$194,10,(AU$195-'Indicator Data'!BO116)/(AU$195-AU$194)*10)),1))</f>
        <v>5.4</v>
      </c>
      <c r="AV113" s="73">
        <f>IF('Indicator Data'!BP116="No data","x",ROUND(IF('Indicator Data'!BP116&gt;AV$195,0,IF('Indicator Data'!BP116&lt;AV$194,10,(AV$195-'Indicator Data'!BP116)/(AV$195-AV$194)*10)),1))</f>
        <v>6.7</v>
      </c>
      <c r="AW113" s="74">
        <f t="shared" si="43"/>
        <v>4.4000000000000004</v>
      </c>
      <c r="AX113" s="74" t="str">
        <f>IF('Indicator Data'!BQ116="No data","x",ROUND(IF('Indicator Data'!BQ116&gt;AX$195,10,IF('Indicator Data'!BQ116&lt;AX$194,0,10-(AX$195-'Indicator Data'!BQ116)/(AX$195-AX$194)*10)),1))</f>
        <v>x</v>
      </c>
      <c r="AY113" s="76">
        <f t="shared" si="44"/>
        <v>4.4000000000000004</v>
      </c>
      <c r="AZ113" s="81">
        <f t="shared" si="45"/>
        <v>5.3</v>
      </c>
    </row>
    <row r="114" spans="1:52" s="4" customFormat="1" x14ac:dyDescent="0.3">
      <c r="A114" s="121" t="str">
        <f>'Indicator Data'!A117</f>
        <v>Micronesia</v>
      </c>
      <c r="B114" s="59" t="str">
        <f>'Indicator Data'!B117</f>
        <v>FSM</v>
      </c>
      <c r="C114" s="73">
        <f>ROUND(IF('Indicator Data'!AL117="No data",IF((0.1022*LN('Indicator Data'!CI117)-0.1711)&gt;C$195,0,IF((0.1022*LN('Indicator Data'!CI117)-0.1711)&lt;C$194,10,(C$195-(0.1022*LN('Indicator Data'!CI117)-0.1711))/(C$195-C$194)*10)),IF('Indicator Data'!AL117&gt;C$195,0,IF('Indicator Data'!AL117&lt;C$194,10,(C$195-'Indicator Data'!AL117)/(C$195-C$194)*10))),1)</f>
        <v>5.7</v>
      </c>
      <c r="D114" s="73" t="str">
        <f>IF('Indicator Data'!AM117="No data","x",ROUND((IF(LOG('Indicator Data'!AM117*1000)&gt;D$195,10,IF(LOG('Indicator Data'!AM117*1000)&lt;D$194,0,10-(D$195-LOG('Indicator Data'!AM117*1000))/(D$195-D$194)*10))),1))</f>
        <v>x</v>
      </c>
      <c r="E114" s="74">
        <f t="shared" si="29"/>
        <v>5.7</v>
      </c>
      <c r="F114" s="73" t="str">
        <f>IF('Indicator Data'!AZ117="No data","x",ROUND(IF('Indicator Data'!AZ117&gt;F$195,10,IF('Indicator Data'!AZ117&lt;F$194,0,10-(F$195-'Indicator Data'!AZ117)/(F$195-F$194)*10)),1))</f>
        <v>x</v>
      </c>
      <c r="G114" s="73">
        <f>IF('Indicator Data'!BA117="No data","x",ROUND(IF('Indicator Data'!BA117&gt;G$195,10,IF('Indicator Data'!BA117&lt;G$194,0,10-(G$195-'Indicator Data'!BA117)/(G$195-G$194)*10)),1))</f>
        <v>3.8</v>
      </c>
      <c r="H114" s="74">
        <f t="shared" si="30"/>
        <v>3.8</v>
      </c>
      <c r="I114" s="75">
        <f>SUM(IF('Indicator Data'!AN117=0,0,'Indicator Data'!AN117),SUM('Indicator Data'!AO117:AP117))</f>
        <v>315.68416999999999</v>
      </c>
      <c r="J114" s="75">
        <f>I114/'Indicator Data'!CJ117*1000000</f>
        <v>2773.7579847290681</v>
      </c>
      <c r="K114" s="73">
        <f t="shared" si="31"/>
        <v>10</v>
      </c>
      <c r="L114" s="73">
        <f>IF('Indicator Data'!AQ117="No data","x",ROUND(IF('Indicator Data'!AQ117&gt;L$195,10,IF('Indicator Data'!AQ117&lt;L$194,0,10-(L$195-'Indicator Data'!AQ117)/(L$195-L$194)*10)),1))</f>
        <v>10</v>
      </c>
      <c r="M114" s="73">
        <f>IF('Indicator Data'!AR117="No data","x",IF('Indicator Data'!AR117=0,0,ROUND(IF('Indicator Data'!AR117&gt;M$195,10,IF('Indicator Data'!AR117&lt;M$194,0,10-(M$195-'Indicator Data'!AR117)/(M$195-M$194)*10)),1)))</f>
        <v>1.9</v>
      </c>
      <c r="N114" s="74">
        <f t="shared" si="32"/>
        <v>7.3</v>
      </c>
      <c r="O114" s="76">
        <f t="shared" si="33"/>
        <v>5.6</v>
      </c>
      <c r="P114" s="87">
        <f>IF(AND('Indicator Data'!BE117="No data",'Indicator Data'!BF117="No data"),0,SUM('Indicator Data'!BE117:BG117)/1000)</f>
        <v>0</v>
      </c>
      <c r="Q114" s="73">
        <f t="shared" si="34"/>
        <v>0</v>
      </c>
      <c r="R114" s="77">
        <f>P114*1000/'Indicator Data'!CJ117</f>
        <v>0</v>
      </c>
      <c r="S114" s="73">
        <f t="shared" si="35"/>
        <v>0</v>
      </c>
      <c r="T114" s="78">
        <f t="shared" si="36"/>
        <v>0</v>
      </c>
      <c r="U114" s="73" t="str">
        <f>IF('Indicator Data'!AV117="No data","x",ROUND(IF('Indicator Data'!AV117&gt;U$195,10,IF('Indicator Data'!AV117&lt;U$194,0,10-(U$195-'Indicator Data'!AV117)/(U$195-U$194)*10)),1))</f>
        <v>x</v>
      </c>
      <c r="V114" s="73" t="str">
        <f>IF('Indicator Data'!AW117="No data","x",IF('Indicator Data'!AW117=0,0,ROUND(IF('Indicator Data'!AW117&gt;V$195,10,IF('Indicator Data'!AW117&lt;V$194,0,10-(V$195-'Indicator Data'!AW117)/(V$195-V$194)*10)),1)))</f>
        <v>x</v>
      </c>
      <c r="W114" s="73" t="str">
        <f t="shared" si="37"/>
        <v>x</v>
      </c>
      <c r="X114" s="73">
        <f>IF('Indicator Data'!AU117="No data","x",ROUND(IF('Indicator Data'!AU117&gt;X$195,10,IF('Indicator Data'!AU117&lt;X$194,0,10-(X$195-'Indicator Data'!AU117)/(X$195-X$194)*10)),1))</f>
        <v>3</v>
      </c>
      <c r="Y114" s="199" t="str">
        <f>IF('Indicator Data'!AX117="No data","x",ROUND(IF('Indicator Data'!AX117&gt;Y$195,10,IF('Indicator Data'!AX117&lt;Y$194,0,10-(Y$195-'Indicator Data'!AX117)/(Y$195-Y$194)*10)),1))</f>
        <v>x</v>
      </c>
      <c r="Z114" s="77">
        <f>IF('Indicator Data'!AY117="No data","x",IF(('Indicator Data'!AY117/'Indicator Data'!CJ117)&gt;1,1,IF('Indicator Data'!AY117&gt;'Indicator Data'!AY117,1,'Indicator Data'!AY117/'Indicator Data'!CJ117)))</f>
        <v>0.62152164553514155</v>
      </c>
      <c r="AA114" s="199">
        <f t="shared" si="38"/>
        <v>6.9</v>
      </c>
      <c r="AB114" s="74">
        <f t="shared" si="46"/>
        <v>5</v>
      </c>
      <c r="AC114" s="73">
        <f>IF('Indicator Data'!AS117="No data","x",ROUND(IF('Indicator Data'!AS117&gt;AC$195,10,IF('Indicator Data'!AS117&lt;AC$194,0,10-(AC$195-'Indicator Data'!AS117)/(AC$195-AC$194)*10)),1))</f>
        <v>2.4</v>
      </c>
      <c r="AD114" s="73" t="str">
        <f>IF('Indicator Data'!AT117="No data","x",ROUND(IF('Indicator Data'!AT117&gt;AD$195,10,IF('Indicator Data'!AT117&lt;AD$194,0,10-(AD$195-'Indicator Data'!AT117)/(AD$195-AD$194)*10)),1))</f>
        <v>x</v>
      </c>
      <c r="AE114" s="74">
        <f t="shared" si="39"/>
        <v>2.4</v>
      </c>
      <c r="AF114" s="87">
        <f>('Indicator Data'!BD117+'Indicator Data'!BC117*0.5+'Indicator Data'!BB117*0.25)/1000</f>
        <v>10</v>
      </c>
      <c r="AG114" s="79">
        <f>AF114*1000/'Indicator Data'!CJ117</f>
        <v>8.7864969115463362E-2</v>
      </c>
      <c r="AH114" s="74">
        <f t="shared" si="40"/>
        <v>8.8000000000000007</v>
      </c>
      <c r="AI114" s="73">
        <f>IF('Indicator Data'!BH117="No data","x",ROUND(IF('Indicator Data'!BH117&lt;$AI$194,10,IF('Indicator Data'!BH117&gt;$AI$195,0,($AI$195-'Indicator Data'!BH117)/($AI$195-$AI$194)*10)),1))</f>
        <v>10</v>
      </c>
      <c r="AJ114" s="73">
        <f>IF('Indicator Data'!BI117="No data","x",ROUND(IF('Indicator Data'!BI117&gt;$AJ$195,10,IF('Indicator Data'!BI117&lt;$AJ$194,0,10-($AJ$195-'Indicator Data'!BI117)/($AJ$195-$AJ$194)*10)),1))</f>
        <v>0</v>
      </c>
      <c r="AK114" s="74">
        <f t="shared" si="47"/>
        <v>5</v>
      </c>
      <c r="AL114" s="80">
        <f t="shared" si="48"/>
        <v>5.9</v>
      </c>
      <c r="AM114" s="81">
        <f t="shared" si="49"/>
        <v>3.5</v>
      </c>
      <c r="AN114" s="73" t="str">
        <f>IF('Indicator Data'!BJ117="No data","x",ROUND((IF(LOG('Indicator Data'!BJ117)&gt;AN$195,10,IF(LOG('Indicator Data'!BJ117)&lt;AN$194,0,10-(AN$195-LOG('Indicator Data'!BJ117))/(AN$195-AN$194)*10))),1))</f>
        <v>x</v>
      </c>
      <c r="AO114" s="73" t="str">
        <f>IF('Indicator Data'!BK117="No data","x",ROUND((IF(LOG('Indicator Data'!BK117)&gt;AO$195,10,IF(LOG('Indicator Data'!BK117)&lt;AO$194,0,10-(AO$195-LOG('Indicator Data'!BK117))/(AO$195-AO$194)*10))),1))</f>
        <v>x</v>
      </c>
      <c r="AP114" s="74" t="str">
        <f t="shared" si="41"/>
        <v>x</v>
      </c>
      <c r="AQ114" s="74">
        <f>IF('Indicator Data'!BL117=0,10,ROUND(IF(LOG('Indicator Data'!BL117)&gt;AQ$195,0,IF(LOG('Indicator Data'!BL117)&lt;AQ$194,10,(AQ$195-LOG('Indicator Data'!BL117))/(AQ$195-AQ$194)*10)),1))</f>
        <v>5.4</v>
      </c>
      <c r="AR114" s="74" t="str">
        <f>IF('Indicator Data'!BM117="No data","x",ROUND(IF('Indicator Data'!BM117&gt;AR$195,10,IF('Indicator Data'!BM117&lt;AR$194,0,10-(AR$195-'Indicator Data'!BM117)/(AR$195-AR$194)*10)),1))</f>
        <v>x</v>
      </c>
      <c r="AS114" s="76">
        <f t="shared" si="42"/>
        <v>5.4</v>
      </c>
      <c r="AT114" s="73" t="str">
        <f>IF('Indicator Data'!BN117="No data","x",ROUND(IF('Indicator Data'!BN117^2&gt;AT$195,0,IF('Indicator Data'!BN117^2&lt;AT$194,10,(AT$195-'Indicator Data'!BN117^2)/(AT$195-AT$194)*10)),1))</f>
        <v>x</v>
      </c>
      <c r="AU114" s="73">
        <f>IF('Indicator Data'!BO117="No data","x",ROUND(IF('Indicator Data'!BO117&gt;AU$195,0,IF('Indicator Data'!BO117&lt;AU$194,10,(AU$195-'Indicator Data'!BO117)/(AU$195-AU$194)*10)),1))</f>
        <v>9.1999999999999993</v>
      </c>
      <c r="AV114" s="73">
        <f>IF('Indicator Data'!BP117="No data","x",ROUND(IF('Indicator Data'!BP117&gt;AV$195,0,IF('Indicator Data'!BP117&lt;AV$194,10,(AV$195-'Indicator Data'!BP117)/(AV$195-AV$194)*10)),1))</f>
        <v>2.9</v>
      </c>
      <c r="AW114" s="74">
        <f t="shared" si="43"/>
        <v>6.1</v>
      </c>
      <c r="AX114" s="74">
        <f>IF('Indicator Data'!BQ117="No data","x",ROUND(IF('Indicator Data'!BQ117&gt;AX$195,10,IF('Indicator Data'!BQ117&lt;AX$194,0,10-(AX$195-'Indicator Data'!BQ117)/(AX$195-AX$194)*10)),1))</f>
        <v>1</v>
      </c>
      <c r="AY114" s="76">
        <f t="shared" si="44"/>
        <v>3.6</v>
      </c>
      <c r="AZ114" s="81">
        <f t="shared" si="45"/>
        <v>4.5</v>
      </c>
    </row>
    <row r="115" spans="1:52" s="4" customFormat="1" x14ac:dyDescent="0.3">
      <c r="A115" s="121" t="str">
        <f>'Indicator Data'!A118</f>
        <v>Moldova Republic of</v>
      </c>
      <c r="B115" s="59" t="str">
        <f>'Indicator Data'!B118</f>
        <v>MDA</v>
      </c>
      <c r="C115" s="73">
        <f>ROUND(IF('Indicator Data'!AL118="No data",IF((0.1022*LN('Indicator Data'!CI118)-0.1711)&gt;C$195,0,IF((0.1022*LN('Indicator Data'!CI118)-0.1711)&lt;C$194,10,(C$195-(0.1022*LN('Indicator Data'!CI118)-0.1711))/(C$195-C$194)*10)),IF('Indicator Data'!AL118&gt;C$195,0,IF('Indicator Data'!AL118&lt;C$194,10,(C$195-'Indicator Data'!AL118)/(C$195-C$194)*10))),1)</f>
        <v>3.8</v>
      </c>
      <c r="D115" s="73">
        <f>IF('Indicator Data'!AM118="No data","x",ROUND((IF(LOG('Indicator Data'!AM118*1000)&gt;D$195,10,IF(LOG('Indicator Data'!AM118*1000)&lt;D$194,0,10-(D$195-LOG('Indicator Data'!AM118*1000))/(D$195-D$194)*10))),1))</f>
        <v>2</v>
      </c>
      <c r="E115" s="74">
        <f t="shared" si="29"/>
        <v>2.9</v>
      </c>
      <c r="F115" s="73">
        <f>IF('Indicator Data'!AZ118="No data","x",ROUND(IF('Indicator Data'!AZ118&gt;F$195,10,IF('Indicator Data'!AZ118&lt;F$194,0,10-(F$195-'Indicator Data'!AZ118)/(F$195-F$194)*10)),1))</f>
        <v>3</v>
      </c>
      <c r="G115" s="73">
        <f>IF('Indicator Data'!BA118="No data","x",ROUND(IF('Indicator Data'!BA118&gt;G$195,10,IF('Indicator Data'!BA118&lt;G$194,0,10-(G$195-'Indicator Data'!BA118)/(G$195-G$194)*10)),1))</f>
        <v>0.2</v>
      </c>
      <c r="H115" s="74">
        <f t="shared" si="30"/>
        <v>1.6</v>
      </c>
      <c r="I115" s="75">
        <f>SUM(IF('Indicator Data'!AN118=0,0,'Indicator Data'!AN118),SUM('Indicator Data'!AO118:AP118))</f>
        <v>190.8492</v>
      </c>
      <c r="J115" s="75">
        <f>I115/'Indicator Data'!CJ118*1000000</f>
        <v>47.20183574731071</v>
      </c>
      <c r="K115" s="73">
        <f t="shared" si="31"/>
        <v>0.9</v>
      </c>
      <c r="L115" s="73">
        <f>IF('Indicator Data'!AQ118="No data","x",ROUND(IF('Indicator Data'!AQ118&gt;L$195,10,IF('Indicator Data'!AQ118&lt;L$194,0,10-(L$195-'Indicator Data'!AQ118)/(L$195-L$194)*10)),1))</f>
        <v>1.3</v>
      </c>
      <c r="M115" s="73">
        <f>IF('Indicator Data'!AR118="No data","x",IF('Indicator Data'!AR118=0,0,ROUND(IF('Indicator Data'!AR118&gt;M$195,10,IF('Indicator Data'!AR118&lt;M$194,0,10-(M$195-'Indicator Data'!AR118)/(M$195-M$194)*10)),1)))</f>
        <v>5.4</v>
      </c>
      <c r="N115" s="74">
        <f t="shared" si="32"/>
        <v>2.5</v>
      </c>
      <c r="O115" s="76">
        <f t="shared" si="33"/>
        <v>2.5</v>
      </c>
      <c r="P115" s="87">
        <f>IF(AND('Indicator Data'!BE118="No data",'Indicator Data'!BF118="No data"),0,SUM('Indicator Data'!BE118:BG118)/1000)</f>
        <v>0.52200000000000002</v>
      </c>
      <c r="Q115" s="73">
        <f t="shared" si="34"/>
        <v>0</v>
      </c>
      <c r="R115" s="77">
        <f>P115*1000/'Indicator Data'!CJ118</f>
        <v>1.2910380688049093E-4</v>
      </c>
      <c r="S115" s="73">
        <f t="shared" si="35"/>
        <v>1.9</v>
      </c>
      <c r="T115" s="78">
        <f t="shared" si="36"/>
        <v>1</v>
      </c>
      <c r="U115" s="73">
        <f>IF('Indicator Data'!AV118="No data","x",ROUND(IF('Indicator Data'!AV118&gt;U$195,10,IF('Indicator Data'!AV118&lt;U$194,0,10-(U$195-'Indicator Data'!AV118)/(U$195-U$194)*10)),1))</f>
        <v>1.2</v>
      </c>
      <c r="V115" s="73">
        <f>IF('Indicator Data'!AW118="No data","x",IF('Indicator Data'!AW118=0,0,ROUND(IF('Indicator Data'!AW118&gt;V$195,10,IF('Indicator Data'!AW118&lt;V$194,0,10-(V$195-'Indicator Data'!AW118)/(V$195-V$194)*10)),1)))</f>
        <v>1.9</v>
      </c>
      <c r="W115" s="73">
        <f t="shared" si="37"/>
        <v>1.5499999999999998</v>
      </c>
      <c r="X115" s="73">
        <f>IF('Indicator Data'!AU118="No data","x",ROUND(IF('Indicator Data'!AU118&gt;X$195,10,IF('Indicator Data'!AU118&lt;X$194,0,10-(X$195-'Indicator Data'!AU118)/(X$195-X$194)*10)),1))</f>
        <v>1.7</v>
      </c>
      <c r="Y115" s="199" t="str">
        <f>IF('Indicator Data'!AX118="No data","x",ROUND(IF('Indicator Data'!AX118&gt;Y$195,10,IF('Indicator Data'!AX118&lt;Y$194,0,10-(Y$195-'Indicator Data'!AX118)/(Y$195-Y$194)*10)),1))</f>
        <v>x</v>
      </c>
      <c r="Z115" s="77">
        <f>IF('Indicator Data'!AY118="No data","x",IF(('Indicator Data'!AY118/'Indicator Data'!CJ118)&gt;1,1,IF('Indicator Data'!AY118&gt;'Indicator Data'!AY118,1,'Indicator Data'!AY118/'Indicator Data'!CJ118)))</f>
        <v>0</v>
      </c>
      <c r="AA115" s="199">
        <f t="shared" si="38"/>
        <v>0</v>
      </c>
      <c r="AB115" s="74">
        <f t="shared" si="46"/>
        <v>1.1000000000000001</v>
      </c>
      <c r="AC115" s="73">
        <f>IF('Indicator Data'!AS118="No data","x",ROUND(IF('Indicator Data'!AS118&gt;AC$195,10,IF('Indicator Data'!AS118&lt;AC$194,0,10-(AC$195-'Indicator Data'!AS118)/(AC$195-AC$194)*10)),1))</f>
        <v>1.2</v>
      </c>
      <c r="AD115" s="73">
        <f>IF('Indicator Data'!AT118="No data","x",ROUND(IF('Indicator Data'!AT118&gt;AD$195,10,IF('Indicator Data'!AT118&lt;AD$194,0,10-(AD$195-'Indicator Data'!AT118)/(AD$195-AD$194)*10)),1))</f>
        <v>0.5</v>
      </c>
      <c r="AE115" s="74">
        <f t="shared" si="39"/>
        <v>0.9</v>
      </c>
      <c r="AF115" s="87">
        <f>('Indicator Data'!BD118+'Indicator Data'!BC118*0.5+'Indicator Data'!BB118*0.25)/1000</f>
        <v>5.46</v>
      </c>
      <c r="AG115" s="79">
        <f>AF115*1000/'Indicator Data'!CJ118</f>
        <v>1.3503961409338707E-3</v>
      </c>
      <c r="AH115" s="74">
        <f t="shared" si="40"/>
        <v>0.1</v>
      </c>
      <c r="AI115" s="73">
        <f>IF('Indicator Data'!BH118="No data","x",ROUND(IF('Indicator Data'!BH118&lt;$AI$194,10,IF('Indicator Data'!BH118&gt;$AI$195,0,($AI$195-'Indicator Data'!BH118)/($AI$195-$AI$194)*10)),1))</f>
        <v>5.9</v>
      </c>
      <c r="AJ115" s="73">
        <f>IF('Indicator Data'!BI118="No data","x",ROUND(IF('Indicator Data'!BI118&gt;$AJ$195,10,IF('Indicator Data'!BI118&lt;$AJ$194,0,10-($AJ$195-'Indicator Data'!BI118)/($AJ$195-$AJ$194)*10)),1))</f>
        <v>0</v>
      </c>
      <c r="AK115" s="74">
        <f t="shared" si="47"/>
        <v>3</v>
      </c>
      <c r="AL115" s="80">
        <f t="shared" si="48"/>
        <v>1.3</v>
      </c>
      <c r="AM115" s="81">
        <f t="shared" si="49"/>
        <v>1.2</v>
      </c>
      <c r="AN115" s="73">
        <f>IF('Indicator Data'!BJ118="No data","x",ROUND((IF(LOG('Indicator Data'!BJ118)&gt;AN$195,10,IF(LOG('Indicator Data'!BJ118)&lt;AN$194,0,10-(AN$195-LOG('Indicator Data'!BJ118))/(AN$195-AN$194)*10))),1))</f>
        <v>5.0999999999999996</v>
      </c>
      <c r="AO115" s="73">
        <f>IF('Indicator Data'!BK118="No data","x",ROUND((IF(LOG('Indicator Data'!BK118)&gt;AO$195,10,IF(LOG('Indicator Data'!BK118)&lt;AO$194,0,10-(AO$195-LOG('Indicator Data'!BK118))/(AO$195-AO$194)*10))),1))</f>
        <v>2.9</v>
      </c>
      <c r="AP115" s="74">
        <f t="shared" si="41"/>
        <v>4</v>
      </c>
      <c r="AQ115" s="74">
        <f>IF('Indicator Data'!BL118=0,10,ROUND(IF(LOG('Indicator Data'!BL118)&gt;AQ$195,0,IF(LOG('Indicator Data'!BL118)&lt;AQ$194,10,(AQ$195-LOG('Indicator Data'!BL118))/(AQ$195-AQ$194)*10)),1))</f>
        <v>0.7</v>
      </c>
      <c r="AR115" s="74">
        <f>IF('Indicator Data'!BM118="No data","x",ROUND(IF('Indicator Data'!BM118&gt;AR$195,10,IF('Indicator Data'!BM118&lt;AR$194,0,10-(AR$195-'Indicator Data'!BM118)/(AR$195-AR$194)*10)),1))</f>
        <v>8</v>
      </c>
      <c r="AS115" s="76">
        <f t="shared" si="42"/>
        <v>4.2</v>
      </c>
      <c r="AT115" s="73">
        <f>IF('Indicator Data'!BN118="No data","x",ROUND(IF('Indicator Data'!BN118^2&gt;AT$195,0,IF('Indicator Data'!BN118^2&lt;AT$194,10,(AT$195-'Indicator Data'!BN118^2)/(AT$195-AT$194)*10)),1))</f>
        <v>0.1</v>
      </c>
      <c r="AU115" s="73">
        <f>IF('Indicator Data'!BO118="No data","x",ROUND(IF('Indicator Data'!BO118&gt;AU$195,0,IF('Indicator Data'!BO118&lt;AU$194,10,(AU$195-'Indicator Data'!BO118)/(AU$195-AU$194)*10)),1))</f>
        <v>5.7</v>
      </c>
      <c r="AV115" s="73">
        <f>IF('Indicator Data'!BP118="No data","x",ROUND(IF('Indicator Data'!BP118&gt;AV$195,0,IF('Indicator Data'!BP118&lt;AV$194,10,(AV$195-'Indicator Data'!BP118)/(AV$195-AV$194)*10)),1))</f>
        <v>7.8</v>
      </c>
      <c r="AW115" s="74">
        <f t="shared" si="43"/>
        <v>4.5</v>
      </c>
      <c r="AX115" s="74">
        <f>IF('Indicator Data'!BQ118="No data","x",ROUND(IF('Indicator Data'!BQ118&gt;AX$195,10,IF('Indicator Data'!BQ118&lt;AX$194,0,10-(AX$195-'Indicator Data'!BQ118)/(AX$195-AX$194)*10)),1))</f>
        <v>4.4000000000000004</v>
      </c>
      <c r="AY115" s="76">
        <f t="shared" si="44"/>
        <v>4.5</v>
      </c>
      <c r="AZ115" s="81">
        <f t="shared" si="45"/>
        <v>4.4000000000000004</v>
      </c>
    </row>
    <row r="116" spans="1:52" s="4" customFormat="1" x14ac:dyDescent="0.3">
      <c r="A116" s="121" t="str">
        <f>'Indicator Data'!A119</f>
        <v>Mongolia</v>
      </c>
      <c r="B116" s="59" t="str">
        <f>'Indicator Data'!B119</f>
        <v>MNG</v>
      </c>
      <c r="C116" s="73">
        <f>ROUND(IF('Indicator Data'!AL119="No data",IF((0.1022*LN('Indicator Data'!CI119)-0.1711)&gt;C$195,0,IF((0.1022*LN('Indicator Data'!CI119)-0.1711)&lt;C$194,10,(C$195-(0.1022*LN('Indicator Data'!CI119)-0.1711))/(C$195-C$194)*10)),IF('Indicator Data'!AL119&gt;C$195,0,IF('Indicator Data'!AL119&lt;C$194,10,(C$195-'Indicator Data'!AL119)/(C$195-C$194)*10))),1)</f>
        <v>3.3</v>
      </c>
      <c r="D116" s="73">
        <f>IF('Indicator Data'!AM119="No data","x",ROUND((IF(LOG('Indicator Data'!AM119*1000)&gt;D$195,10,IF(LOG('Indicator Data'!AM119*1000)&lt;D$194,0,10-(D$195-LOG('Indicator Data'!AM119*1000))/(D$195-D$194)*10))),1))</f>
        <v>6</v>
      </c>
      <c r="E116" s="74">
        <f t="shared" si="29"/>
        <v>4.8</v>
      </c>
      <c r="F116" s="73">
        <f>IF('Indicator Data'!AZ119="No data","x",ROUND(IF('Indicator Data'!AZ119&gt;F$195,10,IF('Indicator Data'!AZ119&lt;F$194,0,10-(F$195-'Indicator Data'!AZ119)/(F$195-F$194)*10)),1))</f>
        <v>4.3</v>
      </c>
      <c r="G116" s="73">
        <f>IF('Indicator Data'!BA119="No data","x",ROUND(IF('Indicator Data'!BA119&gt;G$195,10,IF('Indicator Data'!BA119&lt;G$194,0,10-(G$195-'Indicator Data'!BA119)/(G$195-G$194)*10)),1))</f>
        <v>1.8</v>
      </c>
      <c r="H116" s="74">
        <f t="shared" si="30"/>
        <v>3.1</v>
      </c>
      <c r="I116" s="75">
        <f>SUM(IF('Indicator Data'!AN119=0,0,'Indicator Data'!AN119),SUM('Indicator Data'!AO119:AP119))</f>
        <v>843.19693000000007</v>
      </c>
      <c r="J116" s="75">
        <f>I116/'Indicator Data'!CJ119*1000000</f>
        <v>261.44295518432233</v>
      </c>
      <c r="K116" s="73">
        <f t="shared" si="31"/>
        <v>5.2</v>
      </c>
      <c r="L116" s="73">
        <f>IF('Indicator Data'!AQ119="No data","x",ROUND(IF('Indicator Data'!AQ119&gt;L$195,10,IF('Indicator Data'!AQ119&lt;L$194,0,10-(L$195-'Indicator Data'!AQ119)/(L$195-L$194)*10)),1))</f>
        <v>1.9</v>
      </c>
      <c r="M116" s="73">
        <f>IF('Indicator Data'!AR119="No data","x",IF('Indicator Data'!AR119=0,0,ROUND(IF('Indicator Data'!AR119&gt;M$195,10,IF('Indicator Data'!AR119&lt;M$194,0,10-(M$195-'Indicator Data'!AR119)/(M$195-M$194)*10)),1)))</f>
        <v>1.1000000000000001</v>
      </c>
      <c r="N116" s="74">
        <f t="shared" si="32"/>
        <v>2.7</v>
      </c>
      <c r="O116" s="76">
        <f t="shared" si="33"/>
        <v>3.9</v>
      </c>
      <c r="P116" s="87">
        <f>IF(AND('Indicator Data'!BE119="No data",'Indicator Data'!BF119="No data"),0,SUM('Indicator Data'!BE119:BG119)/1000)</f>
        <v>8.9999999999999993E-3</v>
      </c>
      <c r="Q116" s="73">
        <f t="shared" si="34"/>
        <v>0</v>
      </c>
      <c r="R116" s="77">
        <f>P116*1000/'Indicator Data'!CJ119</f>
        <v>2.7905540365984264E-6</v>
      </c>
      <c r="S116" s="73">
        <f t="shared" si="35"/>
        <v>0</v>
      </c>
      <c r="T116" s="78">
        <f t="shared" si="36"/>
        <v>0</v>
      </c>
      <c r="U116" s="73">
        <f>IF('Indicator Data'!AV119="No data","x",ROUND(IF('Indicator Data'!AV119&gt;U$195,10,IF('Indicator Data'!AV119&lt;U$194,0,10-(U$195-'Indicator Data'!AV119)/(U$195-U$194)*10)),1))</f>
        <v>0.2</v>
      </c>
      <c r="V116" s="73">
        <f>IF('Indicator Data'!AW119="No data","x",IF('Indicator Data'!AW119=0,0,ROUND(IF('Indicator Data'!AW119&gt;V$195,10,IF('Indicator Data'!AW119&lt;V$194,0,10-(V$195-'Indicator Data'!AW119)/(V$195-V$194)*10)),1)))</f>
        <v>0</v>
      </c>
      <c r="W116" s="73">
        <f t="shared" si="37"/>
        <v>0.1</v>
      </c>
      <c r="X116" s="73">
        <f>IF('Indicator Data'!AU119="No data","x",ROUND(IF('Indicator Data'!AU119&gt;X$195,10,IF('Indicator Data'!AU119&lt;X$194,0,10-(X$195-'Indicator Data'!AU119)/(X$195-X$194)*10)),1))</f>
        <v>7.8</v>
      </c>
      <c r="Y116" s="199" t="str">
        <f>IF('Indicator Data'!AX119="No data","x",ROUND(IF('Indicator Data'!AX119&gt;Y$195,10,IF('Indicator Data'!AX119&lt;Y$194,0,10-(Y$195-'Indicator Data'!AX119)/(Y$195-Y$194)*10)),1))</f>
        <v>x</v>
      </c>
      <c r="Z116" s="77">
        <f>IF('Indicator Data'!AY119="No data","x",IF(('Indicator Data'!AY119/'Indicator Data'!CJ119)&gt;1,1,IF('Indicator Data'!AY119&gt;'Indicator Data'!AY119,1,'Indicator Data'!AY119/'Indicator Data'!CJ119)))</f>
        <v>5.2710465135748055E-6</v>
      </c>
      <c r="AA116" s="199">
        <f t="shared" si="38"/>
        <v>0</v>
      </c>
      <c r="AB116" s="74">
        <f t="shared" si="46"/>
        <v>2.6</v>
      </c>
      <c r="AC116" s="73">
        <f>IF('Indicator Data'!AS119="No data","x",ROUND(IF('Indicator Data'!AS119&gt;AC$195,10,IF('Indicator Data'!AS119&lt;AC$194,0,10-(AC$195-'Indicator Data'!AS119)/(AC$195-AC$194)*10)),1))</f>
        <v>1.3</v>
      </c>
      <c r="AD116" s="73">
        <f>IF('Indicator Data'!AT119="No data","x",ROUND(IF('Indicator Data'!AT119&gt;AD$195,10,IF('Indicator Data'!AT119&lt;AD$194,0,10-(AD$195-'Indicator Data'!AT119)/(AD$195-AD$194)*10)),1))</f>
        <v>0.4</v>
      </c>
      <c r="AE116" s="74">
        <f t="shared" si="39"/>
        <v>0.9</v>
      </c>
      <c r="AF116" s="87">
        <f>('Indicator Data'!BD119+'Indicator Data'!BC119*0.5+'Indicator Data'!BB119*0.25)/1000</f>
        <v>138.65049999999999</v>
      </c>
      <c r="AG116" s="79">
        <f>AF116*1000/'Indicator Data'!CJ119</f>
        <v>4.2990190272376674E-2</v>
      </c>
      <c r="AH116" s="74">
        <f t="shared" si="40"/>
        <v>4.3</v>
      </c>
      <c r="AI116" s="73">
        <f>IF('Indicator Data'!BH119="No data","x",ROUND(IF('Indicator Data'!BH119&lt;$AI$194,10,IF('Indicator Data'!BH119&gt;$AI$195,0,($AI$195-'Indicator Data'!BH119)/($AI$195-$AI$194)*10)),1))</f>
        <v>4.9000000000000004</v>
      </c>
      <c r="AJ116" s="73">
        <f>IF('Indicator Data'!BI119="No data","x",ROUND(IF('Indicator Data'!BI119&gt;$AJ$195,10,IF('Indicator Data'!BI119&lt;$AJ$194,0,10-($AJ$195-'Indicator Data'!BI119)/($AJ$195-$AJ$194)*10)),1))</f>
        <v>2.8</v>
      </c>
      <c r="AK116" s="74">
        <f t="shared" si="47"/>
        <v>3.9</v>
      </c>
      <c r="AL116" s="80">
        <f t="shared" si="48"/>
        <v>3</v>
      </c>
      <c r="AM116" s="81">
        <f t="shared" si="49"/>
        <v>1.6</v>
      </c>
      <c r="AN116" s="73">
        <f>IF('Indicator Data'!BJ119="No data","x",ROUND((IF(LOG('Indicator Data'!BJ119)&gt;AN$195,10,IF(LOG('Indicator Data'!BJ119)&lt;AN$194,0,10-(AN$195-LOG('Indicator Data'!BJ119))/(AN$195-AN$194)*10))),1))</f>
        <v>4.5999999999999996</v>
      </c>
      <c r="AO116" s="73">
        <f>IF('Indicator Data'!BK119="No data","x",ROUND((IF(LOG('Indicator Data'!BK119)&gt;AO$195,10,IF(LOG('Indicator Data'!BK119)&lt;AO$194,0,10-(AO$195-LOG('Indicator Data'!BK119))/(AO$195-AO$194)*10))),1))</f>
        <v>4.2</v>
      </c>
      <c r="AP116" s="74">
        <f t="shared" si="41"/>
        <v>4.4000000000000004</v>
      </c>
      <c r="AQ116" s="74">
        <f>IF('Indicator Data'!BL119=0,10,ROUND(IF(LOG('Indicator Data'!BL119)&gt;AQ$195,0,IF(LOG('Indicator Data'!BL119)&lt;AQ$194,10,(AQ$195-LOG('Indicator Data'!BL119))/(AQ$195-AQ$194)*10)),1))</f>
        <v>4.9000000000000004</v>
      </c>
      <c r="AR116" s="74">
        <f>IF('Indicator Data'!BM119="No data","x",ROUND(IF('Indicator Data'!BM119&gt;AR$195,10,IF('Indicator Data'!BM119&lt;AR$194,0,10-(AR$195-'Indicator Data'!BM119)/(AR$195-AR$194)*10)),1))</f>
        <v>10</v>
      </c>
      <c r="AS116" s="76">
        <f t="shared" si="42"/>
        <v>6.4</v>
      </c>
      <c r="AT116" s="73">
        <f>IF('Indicator Data'!BN119="No data","x",ROUND(IF('Indicator Data'!BN119^2&gt;AT$195,0,IF('Indicator Data'!BN119^2&lt;AT$194,10,(AT$195-'Indicator Data'!BN119^2)/(AT$195-AT$194)*10)),1))</f>
        <v>0.3</v>
      </c>
      <c r="AU116" s="73">
        <f>IF('Indicator Data'!BO119="No data","x",ROUND(IF('Indicator Data'!BO119&gt;AU$195,0,IF('Indicator Data'!BO119&lt;AU$194,10,(AU$195-'Indicator Data'!BO119)/(AU$195-AU$194)*10)),1))</f>
        <v>3.4</v>
      </c>
      <c r="AV116" s="73">
        <f>IF('Indicator Data'!BP119="No data","x",ROUND(IF('Indicator Data'!BP119&gt;AV$195,0,IF('Indicator Data'!BP119&lt;AV$194,10,(AV$195-'Indicator Data'!BP119)/(AV$195-AV$194)*10)),1))</f>
        <v>2.9</v>
      </c>
      <c r="AW116" s="74">
        <f t="shared" si="43"/>
        <v>2.2000000000000002</v>
      </c>
      <c r="AX116" s="74">
        <f>IF('Indicator Data'!BQ119="No data","x",ROUND(IF('Indicator Data'!BQ119&gt;AX$195,10,IF('Indicator Data'!BQ119&lt;AX$194,0,10-(AX$195-'Indicator Data'!BQ119)/(AX$195-AX$194)*10)),1))</f>
        <v>4.0999999999999996</v>
      </c>
      <c r="AY116" s="76">
        <f t="shared" si="44"/>
        <v>3.2</v>
      </c>
      <c r="AZ116" s="81">
        <f t="shared" si="45"/>
        <v>4.8</v>
      </c>
    </row>
    <row r="117" spans="1:52" s="4" customFormat="1" x14ac:dyDescent="0.3">
      <c r="A117" s="121" t="str">
        <f>'Indicator Data'!A120</f>
        <v>Montenegro</v>
      </c>
      <c r="B117" s="59" t="str">
        <f>'Indicator Data'!B120</f>
        <v>MNE</v>
      </c>
      <c r="C117" s="73">
        <f>ROUND(IF('Indicator Data'!AL120="No data",IF((0.1022*LN('Indicator Data'!CI120)-0.1711)&gt;C$195,0,IF((0.1022*LN('Indicator Data'!CI120)-0.1711)&lt;C$194,10,(C$195-(0.1022*LN('Indicator Data'!CI120)-0.1711))/(C$195-C$194)*10)),IF('Indicator Data'!AL120&gt;C$195,0,IF('Indicator Data'!AL120&lt;C$194,10,(C$195-'Indicator Data'!AL120)/(C$195-C$194)*10))),1)</f>
        <v>1.7</v>
      </c>
      <c r="D117" s="73">
        <f>IF('Indicator Data'!AM120="No data","x",ROUND((IF(LOG('Indicator Data'!AM120*1000)&gt;D$195,10,IF(LOG('Indicator Data'!AM120*1000)&lt;D$194,0,10-(D$195-LOG('Indicator Data'!AM120*1000))/(D$195-D$194)*10))),1))</f>
        <v>0.9</v>
      </c>
      <c r="E117" s="74">
        <f t="shared" si="29"/>
        <v>1.3</v>
      </c>
      <c r="F117" s="73">
        <f>IF('Indicator Data'!AZ120="No data","x",ROUND(IF('Indicator Data'!AZ120&gt;F$195,10,IF('Indicator Data'!AZ120&lt;F$194,0,10-(F$195-'Indicator Data'!AZ120)/(F$195-F$194)*10)),1))</f>
        <v>1.6</v>
      </c>
      <c r="G117" s="73">
        <f>IF('Indicator Data'!BA120="No data","x",ROUND(IF('Indicator Data'!BA120&gt;G$195,10,IF('Indicator Data'!BA120&lt;G$194,0,10-(G$195-'Indicator Data'!BA120)/(G$195-G$194)*10)),1))</f>
        <v>1.7</v>
      </c>
      <c r="H117" s="74">
        <f t="shared" si="30"/>
        <v>1.7</v>
      </c>
      <c r="I117" s="75">
        <f>SUM(IF('Indicator Data'!AN120=0,0,'Indicator Data'!AN120),SUM('Indicator Data'!AO120:AP120))</f>
        <v>12.04</v>
      </c>
      <c r="J117" s="75">
        <f>I117/'Indicator Data'!CJ120*1000000</f>
        <v>19.172340872755527</v>
      </c>
      <c r="K117" s="73">
        <f t="shared" si="31"/>
        <v>0.4</v>
      </c>
      <c r="L117" s="73">
        <f>IF('Indicator Data'!AQ120="No data","x",ROUND(IF('Indicator Data'!AQ120&gt;L$195,10,IF('Indicator Data'!AQ120&lt;L$194,0,10-(L$195-'Indicator Data'!AQ120)/(L$195-L$194)*10)),1))</f>
        <v>1.9</v>
      </c>
      <c r="M117" s="73">
        <f>IF('Indicator Data'!AR120="No data","x",IF('Indicator Data'!AR120=0,0,ROUND(IF('Indicator Data'!AR120&gt;M$195,10,IF('Indicator Data'!AR120&lt;M$194,0,10-(M$195-'Indicator Data'!AR120)/(M$195-M$194)*10)),1)))</f>
        <v>3.6</v>
      </c>
      <c r="N117" s="74">
        <f t="shared" si="32"/>
        <v>2</v>
      </c>
      <c r="O117" s="76">
        <f t="shared" si="33"/>
        <v>1.6</v>
      </c>
      <c r="P117" s="87">
        <f>IF(AND('Indicator Data'!BE120="No data",'Indicator Data'!BF120="No data"),0,SUM('Indicator Data'!BE120:BG120)/1000)</f>
        <v>0.89800000000000002</v>
      </c>
      <c r="Q117" s="73">
        <f t="shared" si="34"/>
        <v>0</v>
      </c>
      <c r="R117" s="77">
        <f>P117*1000/'Indicator Data'!CJ120</f>
        <v>1.429963629878278E-3</v>
      </c>
      <c r="S117" s="73">
        <f t="shared" si="35"/>
        <v>3.5</v>
      </c>
      <c r="T117" s="78">
        <f t="shared" si="36"/>
        <v>1.8</v>
      </c>
      <c r="U117" s="73">
        <f>IF('Indicator Data'!AV120="No data","x",ROUND(IF('Indicator Data'!AV120&gt;U$195,10,IF('Indicator Data'!AV120&lt;U$194,0,10-(U$195-'Indicator Data'!AV120)/(U$195-U$194)*10)),1))</f>
        <v>0.2</v>
      </c>
      <c r="V117" s="73">
        <f>IF('Indicator Data'!AW120="No data","x",IF('Indicator Data'!AW120=0,0,ROUND(IF('Indicator Data'!AW120&gt;V$195,10,IF('Indicator Data'!AW120&lt;V$194,0,10-(V$195-'Indicator Data'!AW120)/(V$195-V$194)*10)),1)))</f>
        <v>0.3</v>
      </c>
      <c r="W117" s="73">
        <f t="shared" si="37"/>
        <v>0.25</v>
      </c>
      <c r="X117" s="73">
        <f>IF('Indicator Data'!AU120="No data","x",ROUND(IF('Indicator Data'!AU120&gt;X$195,10,IF('Indicator Data'!AU120&lt;X$194,0,10-(X$195-'Indicator Data'!AU120)/(X$195-X$194)*10)),1))</f>
        <v>0.3</v>
      </c>
      <c r="Y117" s="199" t="str">
        <f>IF('Indicator Data'!AX120="No data","x",ROUND(IF('Indicator Data'!AX120&gt;Y$195,10,IF('Indicator Data'!AX120&lt;Y$194,0,10-(Y$195-'Indicator Data'!AX120)/(Y$195-Y$194)*10)),1))</f>
        <v>x</v>
      </c>
      <c r="Z117" s="77">
        <f>IF('Indicator Data'!AY120="No data","x",IF(('Indicator Data'!AY120/'Indicator Data'!CJ120)&gt;1,1,IF('Indicator Data'!AY120&gt;'Indicator Data'!AY120,1,'Indicator Data'!AY120/'Indicator Data'!CJ120)))</f>
        <v>6.3695484627094786E-6</v>
      </c>
      <c r="AA117" s="199">
        <f t="shared" si="38"/>
        <v>0</v>
      </c>
      <c r="AB117" s="74">
        <f t="shared" si="46"/>
        <v>0.2</v>
      </c>
      <c r="AC117" s="73">
        <f>IF('Indicator Data'!AS120="No data","x",ROUND(IF('Indicator Data'!AS120&gt;AC$195,10,IF('Indicator Data'!AS120&lt;AC$194,0,10-(AC$195-'Indicator Data'!AS120)/(AC$195-AC$194)*10)),1))</f>
        <v>0.2</v>
      </c>
      <c r="AD117" s="73">
        <f>IF('Indicator Data'!AT120="No data","x",ROUND(IF('Indicator Data'!AT120&gt;AD$195,10,IF('Indicator Data'!AT120&lt;AD$194,0,10-(AD$195-'Indicator Data'!AT120)/(AD$195-AD$194)*10)),1))</f>
        <v>0.2</v>
      </c>
      <c r="AE117" s="74">
        <f t="shared" si="39"/>
        <v>0.2</v>
      </c>
      <c r="AF117" s="87">
        <f>('Indicator Data'!BD120+'Indicator Data'!BC120*0.5+'Indicator Data'!BB120*0.25)/1000</f>
        <v>0.05</v>
      </c>
      <c r="AG117" s="79">
        <f>AF117*1000/'Indicator Data'!CJ120</f>
        <v>7.9619355783868483E-5</v>
      </c>
      <c r="AH117" s="74">
        <f t="shared" si="40"/>
        <v>0</v>
      </c>
      <c r="AI117" s="73">
        <f>IF('Indicator Data'!BH120="No data","x",ROUND(IF('Indicator Data'!BH120&lt;$AI$194,10,IF('Indicator Data'!BH120&gt;$AI$195,0,($AI$195-'Indicator Data'!BH120)/($AI$195-$AI$194)*10)),1))</f>
        <v>1.2</v>
      </c>
      <c r="AJ117" s="73">
        <f>IF('Indicator Data'!BI120="No data","x",ROUND(IF('Indicator Data'!BI120&gt;$AJ$195,10,IF('Indicator Data'!BI120&lt;$AJ$194,0,10-($AJ$195-'Indicator Data'!BI120)/($AJ$195-$AJ$194)*10)),1))</f>
        <v>0</v>
      </c>
      <c r="AK117" s="74">
        <f t="shared" si="47"/>
        <v>0.6</v>
      </c>
      <c r="AL117" s="80">
        <f t="shared" si="48"/>
        <v>0.3</v>
      </c>
      <c r="AM117" s="81">
        <f t="shared" si="49"/>
        <v>1.1000000000000001</v>
      </c>
      <c r="AN117" s="73">
        <f>IF('Indicator Data'!BJ120="No data","x",ROUND((IF(LOG('Indicator Data'!BJ120)&gt;AN$195,10,IF(LOG('Indicator Data'!BJ120)&lt;AN$194,0,10-(AN$195-LOG('Indicator Data'!BJ120))/(AN$195-AN$194)*10))),1))</f>
        <v>4.4000000000000004</v>
      </c>
      <c r="AO117" s="73">
        <f>IF('Indicator Data'!BK120="No data","x",ROUND((IF(LOG('Indicator Data'!BK120)&gt;AO$195,10,IF(LOG('Indicator Data'!BK120)&lt;AO$194,0,10-(AO$195-LOG('Indicator Data'!BK120))/(AO$195-AO$194)*10))),1))</f>
        <v>5.7</v>
      </c>
      <c r="AP117" s="74">
        <f t="shared" si="41"/>
        <v>5.0999999999999996</v>
      </c>
      <c r="AQ117" s="74">
        <f>IF('Indicator Data'!BL120=0,10,ROUND(IF(LOG('Indicator Data'!BL120)&gt;AQ$195,0,IF(LOG('Indicator Data'!BL120)&lt;AQ$194,10,(AQ$195-LOG('Indicator Data'!BL120))/(AQ$195-AQ$194)*10)),1))</f>
        <v>4.2</v>
      </c>
      <c r="AR117" s="74">
        <f>IF('Indicator Data'!BM120="No data","x",ROUND(IF('Indicator Data'!BM120&gt;AR$195,10,IF('Indicator Data'!BM120&lt;AR$194,0,10-(AR$195-'Indicator Data'!BM120)/(AR$195-AR$194)*10)),1))</f>
        <v>2</v>
      </c>
      <c r="AS117" s="76">
        <f t="shared" si="42"/>
        <v>3.8</v>
      </c>
      <c r="AT117" s="73">
        <f>IF('Indicator Data'!BN120="No data","x",ROUND(IF('Indicator Data'!BN120^2&gt;AT$195,0,IF('Indicator Data'!BN120^2&lt;AT$194,10,(AT$195-'Indicator Data'!BN120^2)/(AT$195-AT$194)*10)),1))</f>
        <v>0.3</v>
      </c>
      <c r="AU117" s="73">
        <f>IF('Indicator Data'!BO120="No data","x",ROUND(IF('Indicator Data'!BO120&gt;AU$195,0,IF('Indicator Data'!BO120&lt;AU$194,10,(AU$195-'Indicator Data'!BO120)/(AU$195-AU$194)*10)),1))</f>
        <v>1</v>
      </c>
      <c r="AV117" s="73">
        <f>IF('Indicator Data'!BP120="No data","x",ROUND(IF('Indicator Data'!BP120&gt;AV$195,0,IF('Indicator Data'!BP120&lt;AV$194,10,(AV$195-'Indicator Data'!BP120)/(AV$195-AV$194)*10)),1))</f>
        <v>3.8</v>
      </c>
      <c r="AW117" s="74">
        <f t="shared" si="43"/>
        <v>1.7</v>
      </c>
      <c r="AX117" s="74">
        <f>IF('Indicator Data'!BQ120="No data","x",ROUND(IF('Indicator Data'!BQ120&gt;AX$195,10,IF('Indicator Data'!BQ120&lt;AX$194,0,10-(AX$195-'Indicator Data'!BQ120)/(AX$195-AX$194)*10)),1))</f>
        <v>4.8</v>
      </c>
      <c r="AY117" s="76">
        <f t="shared" si="44"/>
        <v>3.3</v>
      </c>
      <c r="AZ117" s="81">
        <f t="shared" si="45"/>
        <v>3.6</v>
      </c>
    </row>
    <row r="118" spans="1:52" s="4" customFormat="1" x14ac:dyDescent="0.3">
      <c r="A118" s="121" t="str">
        <f>'Indicator Data'!A121</f>
        <v>Morocco</v>
      </c>
      <c r="B118" s="59" t="str">
        <f>'Indicator Data'!B121</f>
        <v>MAR</v>
      </c>
      <c r="C118" s="73">
        <f>ROUND(IF('Indicator Data'!AL121="No data",IF((0.1022*LN('Indicator Data'!CI121)-0.1711)&gt;C$195,0,IF((0.1022*LN('Indicator Data'!CI121)-0.1711)&lt;C$194,10,(C$195-(0.1022*LN('Indicator Data'!CI121)-0.1711))/(C$195-C$194)*10)),IF('Indicator Data'!AL121&gt;C$195,0,IF('Indicator Data'!AL121&lt;C$194,10,(C$195-'Indicator Data'!AL121)/(C$195-C$194)*10))),1)</f>
        <v>4.5</v>
      </c>
      <c r="D118" s="73">
        <f>IF('Indicator Data'!AM121="No data","x",ROUND((IF(LOG('Indicator Data'!AM121*1000)&gt;D$195,10,IF(LOG('Indicator Data'!AM121*1000)&lt;D$194,0,10-(D$195-LOG('Indicator Data'!AM121*1000))/(D$195-D$194)*10))),1))</f>
        <v>7.1</v>
      </c>
      <c r="E118" s="74">
        <f t="shared" si="29"/>
        <v>6</v>
      </c>
      <c r="F118" s="73">
        <f>IF('Indicator Data'!AZ121="No data","x",ROUND(IF('Indicator Data'!AZ121&gt;F$195,10,IF('Indicator Data'!AZ121&lt;F$194,0,10-(F$195-'Indicator Data'!AZ121)/(F$195-F$194)*10)),1))</f>
        <v>6.6</v>
      </c>
      <c r="G118" s="73">
        <f>IF('Indicator Data'!BA121="No data","x",ROUND(IF('Indicator Data'!BA121&gt;G$195,10,IF('Indicator Data'!BA121&lt;G$194,0,10-(G$195-'Indicator Data'!BA121)/(G$195-G$194)*10)),1))</f>
        <v>3.6</v>
      </c>
      <c r="H118" s="74">
        <f t="shared" si="30"/>
        <v>5.0999999999999996</v>
      </c>
      <c r="I118" s="75">
        <f>SUM(IF('Indicator Data'!AN121=0,0,'Indicator Data'!AN121),SUM('Indicator Data'!AO121:AP121))</f>
        <v>1208.3653300000001</v>
      </c>
      <c r="J118" s="75">
        <f>I118/'Indicator Data'!CJ121*1000000</f>
        <v>33.131527823467607</v>
      </c>
      <c r="K118" s="73">
        <f t="shared" si="31"/>
        <v>0.7</v>
      </c>
      <c r="L118" s="73">
        <f>IF('Indicator Data'!AQ121="No data","x",ROUND(IF('Indicator Data'!AQ121&gt;L$195,10,IF('Indicator Data'!AQ121&lt;L$194,0,10-(L$195-'Indicator Data'!AQ121)/(L$195-L$194)*10)),1))</f>
        <v>0.5</v>
      </c>
      <c r="M118" s="73">
        <f>IF('Indicator Data'!AR121="No data","x",IF('Indicator Data'!AR121=0,0,ROUND(IF('Indicator Data'!AR121&gt;M$195,10,IF('Indicator Data'!AR121&lt;M$194,0,10-(M$195-'Indicator Data'!AR121)/(M$195-M$194)*10)),1)))</f>
        <v>2</v>
      </c>
      <c r="N118" s="74">
        <f t="shared" si="32"/>
        <v>1.1000000000000001</v>
      </c>
      <c r="O118" s="76">
        <f t="shared" si="33"/>
        <v>4.5999999999999996</v>
      </c>
      <c r="P118" s="87">
        <f>IF(AND('Indicator Data'!BE121="No data",'Indicator Data'!BF121="No data"),0,SUM('Indicator Data'!BE121:BG121)/1000)</f>
        <v>7.7750000000000004</v>
      </c>
      <c r="Q118" s="73">
        <f t="shared" si="34"/>
        <v>3</v>
      </c>
      <c r="R118" s="77">
        <f>P118*1000/'Indicator Data'!CJ121</f>
        <v>2.1317859957754718E-4</v>
      </c>
      <c r="S118" s="73">
        <f t="shared" si="35"/>
        <v>2.2000000000000002</v>
      </c>
      <c r="T118" s="78">
        <f t="shared" si="36"/>
        <v>2.6</v>
      </c>
      <c r="U118" s="73">
        <f>IF('Indicator Data'!AV121="No data","x",ROUND(IF('Indicator Data'!AV121&gt;U$195,10,IF('Indicator Data'!AV121&lt;U$194,0,10-(U$195-'Indicator Data'!AV121)/(U$195-U$194)*10)),1))</f>
        <v>0.2</v>
      </c>
      <c r="V118" s="73">
        <f>IF('Indicator Data'!AW121="No data","x",IF('Indicator Data'!AW121=0,0,ROUND(IF('Indicator Data'!AW121&gt;V$195,10,IF('Indicator Data'!AW121&lt;V$194,0,10-(V$195-'Indicator Data'!AW121)/(V$195-V$194)*10)),1)))</f>
        <v>0.2</v>
      </c>
      <c r="W118" s="73">
        <f t="shared" si="37"/>
        <v>0.2</v>
      </c>
      <c r="X118" s="73">
        <f>IF('Indicator Data'!AU121="No data","x",ROUND(IF('Indicator Data'!AU121&gt;X$195,10,IF('Indicator Data'!AU121&lt;X$194,0,10-(X$195-'Indicator Data'!AU121)/(X$195-X$194)*10)),1))</f>
        <v>1.8</v>
      </c>
      <c r="Y118" s="199">
        <f>IF('Indicator Data'!AX121="No data","x",ROUND(IF('Indicator Data'!AX121&gt;Y$195,10,IF('Indicator Data'!AX121&lt;Y$194,0,10-(Y$195-'Indicator Data'!AX121)/(Y$195-Y$194)*10)),1))</f>
        <v>0</v>
      </c>
      <c r="Z118" s="77">
        <f>IF('Indicator Data'!AY121="No data","x",IF(('Indicator Data'!AY121/'Indicator Data'!CJ121)&gt;1,1,IF('Indicator Data'!AY121&gt;'Indicator Data'!AY121,1,'Indicator Data'!AY121/'Indicator Data'!CJ121)))</f>
        <v>1.8990031905776101E-4</v>
      </c>
      <c r="AA118" s="199">
        <f t="shared" si="38"/>
        <v>0</v>
      </c>
      <c r="AB118" s="74">
        <f t="shared" si="46"/>
        <v>0.5</v>
      </c>
      <c r="AC118" s="73">
        <f>IF('Indicator Data'!AS121="No data","x",ROUND(IF('Indicator Data'!AS121&gt;AC$195,10,IF('Indicator Data'!AS121&lt;AC$194,0,10-(AC$195-'Indicator Data'!AS121)/(AC$195-AC$194)*10)),1))</f>
        <v>1.7</v>
      </c>
      <c r="AD118" s="73">
        <f>IF('Indicator Data'!AT121="No data","x",ROUND(IF('Indicator Data'!AT121&gt;AD$195,10,IF('Indicator Data'!AT121&lt;AD$194,0,10-(AD$195-'Indicator Data'!AT121)/(AD$195-AD$194)*10)),1))</f>
        <v>0.7</v>
      </c>
      <c r="AE118" s="74">
        <f t="shared" si="39"/>
        <v>1.2</v>
      </c>
      <c r="AF118" s="87">
        <f>('Indicator Data'!BD121+'Indicator Data'!BC121*0.5+'Indicator Data'!BB121*0.25)/1000</f>
        <v>447.529</v>
      </c>
      <c r="AG118" s="79">
        <f>AF118*1000/'Indicator Data'!CJ121</f>
        <v>1.2270560191683617E-2</v>
      </c>
      <c r="AH118" s="74">
        <f t="shared" si="40"/>
        <v>1.2</v>
      </c>
      <c r="AI118" s="73">
        <f>IF('Indicator Data'!BH121="No data","x",ROUND(IF('Indicator Data'!BH121&lt;$AI$194,10,IF('Indicator Data'!BH121&gt;$AI$195,0,($AI$195-'Indicator Data'!BH121)/($AI$195-$AI$194)*10)),1))</f>
        <v>0</v>
      </c>
      <c r="AJ118" s="73">
        <f>IF('Indicator Data'!BI121="No data","x",ROUND(IF('Indicator Data'!BI121&gt;$AJ$195,10,IF('Indicator Data'!BI121&lt;$AJ$194,0,10-($AJ$195-'Indicator Data'!BI121)/($AJ$195-$AJ$194)*10)),1))</f>
        <v>0</v>
      </c>
      <c r="AK118" s="74">
        <f t="shared" si="47"/>
        <v>0</v>
      </c>
      <c r="AL118" s="80">
        <f t="shared" si="48"/>
        <v>0.7</v>
      </c>
      <c r="AM118" s="81">
        <f t="shared" si="49"/>
        <v>1.7</v>
      </c>
      <c r="AN118" s="73">
        <f>IF('Indicator Data'!BJ121="No data","x",ROUND((IF(LOG('Indicator Data'!BJ121)&gt;AN$195,10,IF(LOG('Indicator Data'!BJ121)&lt;AN$194,0,10-(AN$195-LOG('Indicator Data'!BJ121))/(AN$195-AN$194)*10))),1))</f>
        <v>7.3</v>
      </c>
      <c r="AO118" s="73">
        <f>IF('Indicator Data'!BK121="No data","x",ROUND((IF(LOG('Indicator Data'!BK121)&gt;AO$195,10,IF(LOG('Indicator Data'!BK121)&lt;AO$194,0,10-(AO$195-LOG('Indicator Data'!BK121))/(AO$195-AO$194)*10))),1))</f>
        <v>7.6</v>
      </c>
      <c r="AP118" s="74">
        <f t="shared" si="41"/>
        <v>7.5</v>
      </c>
      <c r="AQ118" s="74">
        <f>IF('Indicator Data'!BL121=0,10,ROUND(IF(LOG('Indicator Data'!BL121)&gt;AQ$195,0,IF(LOG('Indicator Data'!BL121)&lt;AQ$194,10,(AQ$195-LOG('Indicator Data'!BL121))/(AQ$195-AQ$194)*10)),1))</f>
        <v>3.5</v>
      </c>
      <c r="AR118" s="74">
        <f>IF('Indicator Data'!BM121="No data","x",ROUND(IF('Indicator Data'!BM121&gt;AR$195,10,IF('Indicator Data'!BM121&lt;AR$194,0,10-(AR$195-'Indicator Data'!BM121)/(AR$195-AR$194)*10)),1))</f>
        <v>6</v>
      </c>
      <c r="AS118" s="76">
        <f t="shared" si="42"/>
        <v>5.7</v>
      </c>
      <c r="AT118" s="73">
        <f>IF('Indicator Data'!BN121="No data","x",ROUND(IF('Indicator Data'!BN121^2&gt;AT$195,0,IF('Indicator Data'!BN121^2&lt;AT$194,10,(AT$195-'Indicator Data'!BN121^2)/(AT$195-AT$194)*10)),1))</f>
        <v>5</v>
      </c>
      <c r="AU118" s="73">
        <f>IF('Indicator Data'!BO121="No data","x",ROUND(IF('Indicator Data'!BO121&gt;AU$195,0,IF('Indicator Data'!BO121&lt;AU$194,10,(AU$195-'Indicator Data'!BO121)/(AU$195-AU$194)*10)),1))</f>
        <v>3.9</v>
      </c>
      <c r="AV118" s="73">
        <f>IF('Indicator Data'!BP121="No data","x",ROUND(IF('Indicator Data'!BP121&gt;AV$195,0,IF('Indicator Data'!BP121&lt;AV$194,10,(AV$195-'Indicator Data'!BP121)/(AV$195-AV$194)*10)),1))</f>
        <v>8.1999999999999993</v>
      </c>
      <c r="AW118" s="74">
        <f t="shared" si="43"/>
        <v>5.7</v>
      </c>
      <c r="AX118" s="74">
        <f>IF('Indicator Data'!BQ121="No data","x",ROUND(IF('Indicator Data'!BQ121&gt;AX$195,10,IF('Indicator Data'!BQ121&lt;AX$194,0,10-(AX$195-'Indicator Data'!BQ121)/(AX$195-AX$194)*10)),1))</f>
        <v>8.9</v>
      </c>
      <c r="AY118" s="76">
        <f t="shared" si="44"/>
        <v>7.3</v>
      </c>
      <c r="AZ118" s="81">
        <f t="shared" si="45"/>
        <v>6.5</v>
      </c>
    </row>
    <row r="119" spans="1:52" s="4" customFormat="1" x14ac:dyDescent="0.3">
      <c r="A119" s="121" t="str">
        <f>'Indicator Data'!A122</f>
        <v>Mozambique</v>
      </c>
      <c r="B119" s="59" t="str">
        <f>'Indicator Data'!B122</f>
        <v>MOZ</v>
      </c>
      <c r="C119" s="73">
        <f>ROUND(IF('Indicator Data'!AL122="No data",IF((0.1022*LN('Indicator Data'!CI122)-0.1711)&gt;C$195,0,IF((0.1022*LN('Indicator Data'!CI122)-0.1711)&lt;C$194,10,(C$195-(0.1022*LN('Indicator Data'!CI122)-0.1711))/(C$195-C$194)*10)),IF('Indicator Data'!AL122&gt;C$195,0,IF('Indicator Data'!AL122&lt;C$194,10,(C$195-'Indicator Data'!AL122)/(C$195-C$194)*10))),1)</f>
        <v>9.1</v>
      </c>
      <c r="D119" s="73">
        <f>IF('Indicator Data'!AM122="No data","x",ROUND((IF(LOG('Indicator Data'!AM122*1000)&gt;D$195,10,IF(LOG('Indicator Data'!AM122*1000)&lt;D$194,0,10-(D$195-LOG('Indicator Data'!AM122*1000))/(D$195-D$194)*10))),1))</f>
        <v>9.6999999999999993</v>
      </c>
      <c r="E119" s="74">
        <f t="shared" si="29"/>
        <v>9.4</v>
      </c>
      <c r="F119" s="73">
        <f>IF('Indicator Data'!AZ122="No data","x",ROUND(IF('Indicator Data'!AZ122&gt;F$195,10,IF('Indicator Data'!AZ122&lt;F$194,0,10-(F$195-'Indicator Data'!AZ122)/(F$195-F$194)*10)),1))</f>
        <v>7.6</v>
      </c>
      <c r="G119" s="73">
        <f>IF('Indicator Data'!BA122="No data","x",ROUND(IF('Indicator Data'!BA122&gt;G$195,10,IF('Indicator Data'!BA122&lt;G$194,0,10-(G$195-'Indicator Data'!BA122)/(G$195-G$194)*10)),1))</f>
        <v>7.3</v>
      </c>
      <c r="H119" s="74">
        <f t="shared" si="30"/>
        <v>7.5</v>
      </c>
      <c r="I119" s="75">
        <f>SUM(IF('Indicator Data'!AN122=0,0,'Indicator Data'!AN122),SUM('Indicator Data'!AO122:AP122))</f>
        <v>6595.1061300000001</v>
      </c>
      <c r="J119" s="75">
        <f>I119/'Indicator Data'!CJ122*1000000</f>
        <v>217.18687976566457</v>
      </c>
      <c r="K119" s="73">
        <f t="shared" si="31"/>
        <v>4.3</v>
      </c>
      <c r="L119" s="73">
        <f>IF('Indicator Data'!AQ122="No data","x",ROUND(IF('Indicator Data'!AQ122&gt;L$195,10,IF('Indicator Data'!AQ122&lt;L$194,0,10-(L$195-'Indicator Data'!AQ122)/(L$195-L$194)*10)),1))</f>
        <v>8.4</v>
      </c>
      <c r="M119" s="73">
        <f>IF('Indicator Data'!AR122="No data","x",IF('Indicator Data'!AR122=0,0,ROUND(IF('Indicator Data'!AR122&gt;M$195,10,IF('Indicator Data'!AR122&lt;M$194,0,10-(M$195-'Indicator Data'!AR122)/(M$195-M$194)*10)),1)))</f>
        <v>0.7</v>
      </c>
      <c r="N119" s="74">
        <f t="shared" si="32"/>
        <v>4.5</v>
      </c>
      <c r="O119" s="76">
        <f t="shared" si="33"/>
        <v>7.7</v>
      </c>
      <c r="P119" s="87">
        <f>IF(AND('Indicator Data'!BE122="No data",'Indicator Data'!BF122="No data"),0,SUM('Indicator Data'!BE122:BG122)/1000)</f>
        <v>55.962000000000003</v>
      </c>
      <c r="Q119" s="73">
        <f t="shared" si="34"/>
        <v>5.8</v>
      </c>
      <c r="R119" s="77">
        <f>P119*1000/'Indicator Data'!CJ122</f>
        <v>1.8429138100081067E-3</v>
      </c>
      <c r="S119" s="73">
        <f t="shared" si="35"/>
        <v>3.7</v>
      </c>
      <c r="T119" s="78">
        <f t="shared" si="36"/>
        <v>4.8</v>
      </c>
      <c r="U119" s="73">
        <f>IF('Indicator Data'!AV122="No data","x",ROUND(IF('Indicator Data'!AV122&gt;U$195,10,IF('Indicator Data'!AV122&lt;U$194,0,10-(U$195-'Indicator Data'!AV122)/(U$195-U$194)*10)),1))</f>
        <v>10</v>
      </c>
      <c r="V119" s="73">
        <f>IF('Indicator Data'!AW122="No data","x",IF('Indicator Data'!AW122=0,0,ROUND(IF('Indicator Data'!AW122&gt;V$195,10,IF('Indicator Data'!AW122&lt;V$194,0,10-(V$195-'Indicator Data'!AW122)/(V$195-V$194)*10)),1)))</f>
        <v>10</v>
      </c>
      <c r="W119" s="73">
        <f t="shared" si="37"/>
        <v>10</v>
      </c>
      <c r="X119" s="73">
        <f>IF('Indicator Data'!AU122="No data","x",ROUND(IF('Indicator Data'!AU122&gt;X$195,10,IF('Indicator Data'!AU122&lt;X$194,0,10-(X$195-'Indicator Data'!AU122)/(X$195-X$194)*10)),1))</f>
        <v>10</v>
      </c>
      <c r="Y119" s="199">
        <f>IF('Indicator Data'!AX122="No data","x",ROUND(IF('Indicator Data'!AX122&gt;Y$195,10,IF('Indicator Data'!AX122&lt;Y$194,0,10-(Y$195-'Indicator Data'!AX122)/(Y$195-Y$194)*10)),1))</f>
        <v>8.4</v>
      </c>
      <c r="Z119" s="77">
        <f>IF('Indicator Data'!AY122="No data","x",IF(('Indicator Data'!AY122/'Indicator Data'!CJ122)&gt;1,1,IF('Indicator Data'!AY122&gt;'Indicator Data'!AY122,1,'Indicator Data'!AY122/'Indicator Data'!CJ122)))</f>
        <v>0.77241881663672807</v>
      </c>
      <c r="AA119" s="199">
        <f t="shared" si="38"/>
        <v>8.6</v>
      </c>
      <c r="AB119" s="74">
        <f t="shared" si="46"/>
        <v>9.3000000000000007</v>
      </c>
      <c r="AC119" s="73">
        <f>IF('Indicator Data'!AS122="No data","x",ROUND(IF('Indicator Data'!AS122&gt;AC$195,10,IF('Indicator Data'!AS122&lt;AC$194,0,10-(AC$195-'Indicator Data'!AS122)/(AC$195-AC$194)*10)),1))</f>
        <v>5.6</v>
      </c>
      <c r="AD119" s="73">
        <f>IF('Indicator Data'!AT122="No data","x",ROUND(IF('Indicator Data'!AT122&gt;AD$195,10,IF('Indicator Data'!AT122&lt;AD$194,0,10-(AD$195-'Indicator Data'!AT122)/(AD$195-AD$194)*10)),1))</f>
        <v>3.5</v>
      </c>
      <c r="AE119" s="74">
        <f t="shared" si="39"/>
        <v>4.5999999999999996</v>
      </c>
      <c r="AF119" s="87">
        <f>('Indicator Data'!BD122+'Indicator Data'!BC122*0.5+'Indicator Data'!BB122*0.25)/1000</f>
        <v>2252.9372499999999</v>
      </c>
      <c r="AG119" s="79">
        <f>AF119*1000/'Indicator Data'!CJ122</f>
        <v>7.4192651640518331E-2</v>
      </c>
      <c r="AH119" s="74">
        <f t="shared" si="40"/>
        <v>7.4</v>
      </c>
      <c r="AI119" s="73">
        <f>IF('Indicator Data'!BH122="No data","x",ROUND(IF('Indicator Data'!BH122&lt;$AI$194,10,IF('Indicator Data'!BH122&gt;$AI$195,0,($AI$195-'Indicator Data'!BH122)/($AI$195-$AI$194)*10)),1))</f>
        <v>5.9</v>
      </c>
      <c r="AJ119" s="73">
        <f>IF('Indicator Data'!BI122="No data","x",ROUND(IF('Indicator Data'!BI122&gt;$AJ$195,10,IF('Indicator Data'!BI122&lt;$AJ$194,0,10-($AJ$195-'Indicator Data'!BI122)/($AJ$195-$AJ$194)*10)),1))</f>
        <v>7.6</v>
      </c>
      <c r="AK119" s="74">
        <f t="shared" si="47"/>
        <v>6.8</v>
      </c>
      <c r="AL119" s="80">
        <f t="shared" si="48"/>
        <v>7.4</v>
      </c>
      <c r="AM119" s="81">
        <f t="shared" si="49"/>
        <v>6.3</v>
      </c>
      <c r="AN119" s="73">
        <f>IF('Indicator Data'!BJ122="No data","x",ROUND((IF(LOG('Indicator Data'!BJ122)&gt;AN$195,10,IF(LOG('Indicator Data'!BJ122)&lt;AN$194,0,10-(AN$195-LOG('Indicator Data'!BJ122))/(AN$195-AN$194)*10))),1))</f>
        <v>4.3</v>
      </c>
      <c r="AO119" s="73">
        <f>IF('Indicator Data'!BK122="No data","x",ROUND((IF(LOG('Indicator Data'!BK122)&gt;AO$195,10,IF(LOG('Indicator Data'!BK122)&lt;AO$194,0,10-(AO$195-LOG('Indicator Data'!BK122))/(AO$195-AO$194)*10))),1))</f>
        <v>5.4</v>
      </c>
      <c r="AP119" s="74">
        <f t="shared" si="41"/>
        <v>4.9000000000000004</v>
      </c>
      <c r="AQ119" s="74">
        <f>IF('Indicator Data'!BL122=0,10,ROUND(IF(LOG('Indicator Data'!BL122)&gt;AQ$195,0,IF(LOG('Indicator Data'!BL122)&lt;AQ$194,10,(AQ$195-LOG('Indicator Data'!BL122))/(AQ$195-AQ$194)*10)),1))</f>
        <v>3.1</v>
      </c>
      <c r="AR119" s="74">
        <f>IF('Indicator Data'!BM122="No data","x",ROUND(IF('Indicator Data'!BM122&gt;AR$195,10,IF('Indicator Data'!BM122&lt;AR$194,0,10-(AR$195-'Indicator Data'!BM122)/(AR$195-AR$194)*10)),1))</f>
        <v>4</v>
      </c>
      <c r="AS119" s="76">
        <f t="shared" si="42"/>
        <v>4</v>
      </c>
      <c r="AT119" s="73">
        <f>IF('Indicator Data'!BN122="No data","x",ROUND(IF('Indicator Data'!BN122^2&gt;AT$195,0,IF('Indicator Data'!BN122^2&lt;AT$194,10,(AT$195-'Indicator Data'!BN122^2)/(AT$195-AT$194)*10)),1))</f>
        <v>6.9</v>
      </c>
      <c r="AU119" s="73">
        <f>IF('Indicator Data'!BO122="No data","x",ROUND(IF('Indicator Data'!BO122&gt;AU$195,0,IF('Indicator Data'!BO122&lt;AU$194,10,(AU$195-'Indicator Data'!BO122)/(AU$195-AU$194)*10)),1))</f>
        <v>7.8</v>
      </c>
      <c r="AV119" s="73">
        <f>IF('Indicator Data'!BP122="No data","x",ROUND(IF('Indicator Data'!BP122&gt;AV$195,0,IF('Indicator Data'!BP122&lt;AV$194,10,(AV$195-'Indicator Data'!BP122)/(AV$195-AV$194)*10)),1))</f>
        <v>7.5</v>
      </c>
      <c r="AW119" s="74">
        <f t="shared" si="43"/>
        <v>7.4</v>
      </c>
      <c r="AX119" s="74" t="str">
        <f>IF('Indicator Data'!BQ122="No data","x",ROUND(IF('Indicator Data'!BQ122&gt;AX$195,10,IF('Indicator Data'!BQ122&lt;AX$194,0,10-(AX$195-'Indicator Data'!BQ122)/(AX$195-AX$194)*10)),1))</f>
        <v>x</v>
      </c>
      <c r="AY119" s="76">
        <f t="shared" si="44"/>
        <v>7.4</v>
      </c>
      <c r="AZ119" s="81">
        <f t="shared" si="45"/>
        <v>5.7</v>
      </c>
    </row>
    <row r="120" spans="1:52" s="4" customFormat="1" x14ac:dyDescent="0.3">
      <c r="A120" s="121" t="str">
        <f>'Indicator Data'!A123</f>
        <v>Myanmar</v>
      </c>
      <c r="B120" s="59" t="str">
        <f>'Indicator Data'!B123</f>
        <v>MMR</v>
      </c>
      <c r="C120" s="73">
        <f>ROUND(IF('Indicator Data'!AL123="No data",IF((0.1022*LN('Indicator Data'!CI123)-0.1711)&gt;C$195,0,IF((0.1022*LN('Indicator Data'!CI123)-0.1711)&lt;C$194,10,(C$195-(0.1022*LN('Indicator Data'!CI123)-0.1711))/(C$195-C$194)*10)),IF('Indicator Data'!AL123&gt;C$195,0,IF('Indicator Data'!AL123&lt;C$194,10,(C$195-'Indicator Data'!AL123)/(C$195-C$194)*10))),1)</f>
        <v>6.3</v>
      </c>
      <c r="D120" s="73">
        <f>IF('Indicator Data'!AM123="No data","x",ROUND((IF(LOG('Indicator Data'!AM123*1000)&gt;D$195,10,IF(LOG('Indicator Data'!AM123*1000)&lt;D$194,0,10-(D$195-LOG('Indicator Data'!AM123*1000))/(D$195-D$194)*10))),1))</f>
        <v>8.3000000000000007</v>
      </c>
      <c r="E120" s="74">
        <f t="shared" si="29"/>
        <v>7.4</v>
      </c>
      <c r="F120" s="73">
        <f>IF('Indicator Data'!AZ123="No data","x",ROUND(IF('Indicator Data'!AZ123&gt;F$195,10,IF('Indicator Data'!AZ123&lt;F$194,0,10-(F$195-'Indicator Data'!AZ123)/(F$195-F$194)*10)),1))</f>
        <v>6.1</v>
      </c>
      <c r="G120" s="73">
        <f>IF('Indicator Data'!BA123="No data","x",ROUND(IF('Indicator Data'!BA123&gt;G$195,10,IF('Indicator Data'!BA123&lt;G$194,0,10-(G$195-'Indicator Data'!BA123)/(G$195-G$194)*10)),1))</f>
        <v>3.3</v>
      </c>
      <c r="H120" s="74">
        <f t="shared" si="30"/>
        <v>4.7</v>
      </c>
      <c r="I120" s="75">
        <f>SUM(IF('Indicator Data'!AN123=0,0,'Indicator Data'!AN123),SUM('Indicator Data'!AO123:AP123))</f>
        <v>6913.8622899999991</v>
      </c>
      <c r="J120" s="75">
        <f>I120/'Indicator Data'!CJ123*1000000</f>
        <v>127.92688139247018</v>
      </c>
      <c r="K120" s="73">
        <f t="shared" si="31"/>
        <v>2.6</v>
      </c>
      <c r="L120" s="73">
        <f>IF('Indicator Data'!AQ123="No data","x",ROUND(IF('Indicator Data'!AQ123&gt;L$195,10,IF('Indicator Data'!AQ123&lt;L$194,0,10-(L$195-'Indicator Data'!AQ123)/(L$195-L$194)*10)),1))</f>
        <v>1.6</v>
      </c>
      <c r="M120" s="73">
        <f>IF('Indicator Data'!AR123="No data","x",IF('Indicator Data'!AR123=0,0,ROUND(IF('Indicator Data'!AR123&gt;M$195,10,IF('Indicator Data'!AR123&lt;M$194,0,10-(M$195-'Indicator Data'!AR123)/(M$195-M$194)*10)),1)))</f>
        <v>1.3</v>
      </c>
      <c r="N120" s="74">
        <f t="shared" si="32"/>
        <v>1.8</v>
      </c>
      <c r="O120" s="76">
        <f t="shared" si="33"/>
        <v>5.3</v>
      </c>
      <c r="P120" s="87">
        <f>IF(AND('Indicator Data'!BE123="No data",'Indicator Data'!BF123="No data"),0,SUM('Indicator Data'!BE123:BG123)/1000)</f>
        <v>401.09500000000003</v>
      </c>
      <c r="Q120" s="73">
        <f t="shared" si="34"/>
        <v>8.6999999999999993</v>
      </c>
      <c r="R120" s="77">
        <f>P120*1000/'Indicator Data'!CJ123</f>
        <v>7.4214426524414961E-3</v>
      </c>
      <c r="S120" s="73">
        <f t="shared" si="35"/>
        <v>5.2</v>
      </c>
      <c r="T120" s="78">
        <f t="shared" si="36"/>
        <v>7</v>
      </c>
      <c r="U120" s="73">
        <f>IF('Indicator Data'!AV123="No data","x",ROUND(IF('Indicator Data'!AV123&gt;U$195,10,IF('Indicator Data'!AV123&lt;U$194,0,10-(U$195-'Indicator Data'!AV123)/(U$195-U$194)*10)),1))</f>
        <v>1.6</v>
      </c>
      <c r="V120" s="73">
        <f>IF('Indicator Data'!AW123="No data","x",IF('Indicator Data'!AW123=0,0,ROUND(IF('Indicator Data'!AW123&gt;V$195,10,IF('Indicator Data'!AW123&lt;V$194,0,10-(V$195-'Indicator Data'!AW123)/(V$195-V$194)*10)),1)))</f>
        <v>1.2</v>
      </c>
      <c r="W120" s="73">
        <f t="shared" si="37"/>
        <v>1.4</v>
      </c>
      <c r="X120" s="73">
        <f>IF('Indicator Data'!AU123="No data","x",ROUND(IF('Indicator Data'!AU123&gt;X$195,10,IF('Indicator Data'!AU123&lt;X$194,0,10-(X$195-'Indicator Data'!AU123)/(X$195-X$194)*10)),1))</f>
        <v>6.5</v>
      </c>
      <c r="Y120" s="199">
        <f>IF('Indicator Data'!AX123="No data","x",ROUND(IF('Indicator Data'!AX123&gt;Y$195,10,IF('Indicator Data'!AX123&lt;Y$194,0,10-(Y$195-'Indicator Data'!AX123)/(Y$195-Y$194)*10)),1))</f>
        <v>0.1</v>
      </c>
      <c r="Z120" s="77">
        <f>IF('Indicator Data'!AY123="No data","x",IF(('Indicator Data'!AY123/'Indicator Data'!CJ123)&gt;1,1,IF('Indicator Data'!AY123&gt;'Indicator Data'!AY123,1,'Indicator Data'!AY123/'Indicator Data'!CJ123)))</f>
        <v>0.69353165565068586</v>
      </c>
      <c r="AA120" s="199">
        <f t="shared" si="38"/>
        <v>7.7</v>
      </c>
      <c r="AB120" s="74">
        <f t="shared" si="46"/>
        <v>3.9</v>
      </c>
      <c r="AC120" s="73">
        <f>IF('Indicator Data'!AS123="No data","x",ROUND(IF('Indicator Data'!AS123&gt;AC$195,10,IF('Indicator Data'!AS123&lt;AC$194,0,10-(AC$195-'Indicator Data'!AS123)/(AC$195-AC$194)*10)),1))</f>
        <v>3.6</v>
      </c>
      <c r="AD120" s="73">
        <f>IF('Indicator Data'!AT123="No data","x",ROUND(IF('Indicator Data'!AT123&gt;AD$195,10,IF('Indicator Data'!AT123&lt;AD$194,0,10-(AD$195-'Indicator Data'!AT123)/(AD$195-AD$194)*10)),1))</f>
        <v>4.2</v>
      </c>
      <c r="AE120" s="74">
        <f t="shared" si="39"/>
        <v>3.9</v>
      </c>
      <c r="AF120" s="87">
        <f>('Indicator Data'!BD123+'Indicator Data'!BC123*0.5+'Indicator Data'!BB123*0.25)/1000</f>
        <v>144.5025</v>
      </c>
      <c r="AG120" s="79">
        <f>AF120*1000/'Indicator Data'!CJ123</f>
        <v>2.673723224882951E-3</v>
      </c>
      <c r="AH120" s="74">
        <f t="shared" si="40"/>
        <v>0.3</v>
      </c>
      <c r="AI120" s="73">
        <f>IF('Indicator Data'!BH123="No data","x",ROUND(IF('Indicator Data'!BH123&lt;$AI$194,10,IF('Indicator Data'!BH123&gt;$AI$195,0,($AI$195-'Indicator Data'!BH123)/($AI$195-$AI$194)*10)),1))</f>
        <v>4.3</v>
      </c>
      <c r="AJ120" s="73">
        <f>IF('Indicator Data'!BI123="No data","x",ROUND(IF('Indicator Data'!BI123&gt;$AJ$195,10,IF('Indicator Data'!BI123&lt;$AJ$194,0,10-($AJ$195-'Indicator Data'!BI123)/($AJ$195-$AJ$194)*10)),1))</f>
        <v>1.9</v>
      </c>
      <c r="AK120" s="74">
        <f t="shared" si="47"/>
        <v>3.1</v>
      </c>
      <c r="AL120" s="80">
        <f t="shared" si="48"/>
        <v>2.9</v>
      </c>
      <c r="AM120" s="81">
        <f t="shared" si="49"/>
        <v>5.3</v>
      </c>
      <c r="AN120" s="73">
        <f>IF('Indicator Data'!BJ123="No data","x",ROUND((IF(LOG('Indicator Data'!BJ123)&gt;AN$195,10,IF(LOG('Indicator Data'!BJ123)&lt;AN$194,0,10-(AN$195-LOG('Indicator Data'!BJ123))/(AN$195-AN$194)*10))),1))</f>
        <v>6.3</v>
      </c>
      <c r="AO120" s="73">
        <f>IF('Indicator Data'!BK123="No data","x",ROUND((IF(LOG('Indicator Data'!BK123)&gt;AO$195,10,IF(LOG('Indicator Data'!BK123)&lt;AO$194,0,10-(AO$195-LOG('Indicator Data'!BK123))/(AO$195-AO$194)*10))),1))</f>
        <v>6.3</v>
      </c>
      <c r="AP120" s="74">
        <f t="shared" si="41"/>
        <v>6.3</v>
      </c>
      <c r="AQ120" s="74">
        <f>IF('Indicator Data'!BL123=0,10,ROUND(IF(LOG('Indicator Data'!BL123)&gt;AQ$195,0,IF(LOG('Indicator Data'!BL123)&lt;AQ$194,10,(AQ$195-LOG('Indicator Data'!BL123))/(AQ$195-AQ$194)*10)),1))</f>
        <v>1.7</v>
      </c>
      <c r="AR120" s="74">
        <f>IF('Indicator Data'!BM123="No data","x",ROUND(IF('Indicator Data'!BM123&gt;AR$195,10,IF('Indicator Data'!BM123&lt;AR$194,0,10-(AR$195-'Indicator Data'!BM123)/(AR$195-AR$194)*10)),1))</f>
        <v>6</v>
      </c>
      <c r="AS120" s="76">
        <f t="shared" si="42"/>
        <v>4.7</v>
      </c>
      <c r="AT120" s="73">
        <f>IF('Indicator Data'!BN123="No data","x",ROUND(IF('Indicator Data'!BN123^2&gt;AT$195,0,IF('Indicator Data'!BN123^2&lt;AT$194,10,(AT$195-'Indicator Data'!BN123^2)/(AT$195-AT$194)*10)),1))</f>
        <v>4.7</v>
      </c>
      <c r="AU120" s="73">
        <f>IF('Indicator Data'!BO123="No data","x",ROUND(IF('Indicator Data'!BO123&gt;AU$195,0,IF('Indicator Data'!BO123&lt;AU$194,10,(AU$195-'Indicator Data'!BO123)/(AU$195-AU$194)*10)),1))</f>
        <v>4.4000000000000004</v>
      </c>
      <c r="AV120" s="73">
        <f>IF('Indicator Data'!BP123="No data","x",ROUND(IF('Indicator Data'!BP123&gt;AV$195,0,IF('Indicator Data'!BP123&lt;AV$194,10,(AV$195-'Indicator Data'!BP123)/(AV$195-AV$194)*10)),1))</f>
        <v>6.9</v>
      </c>
      <c r="AW120" s="74">
        <f t="shared" si="43"/>
        <v>5.3</v>
      </c>
      <c r="AX120" s="74">
        <f>IF('Indicator Data'!BQ123="No data","x",ROUND(IF('Indicator Data'!BQ123&gt;AX$195,10,IF('Indicator Data'!BQ123&lt;AX$194,0,10-(AX$195-'Indicator Data'!BQ123)/(AX$195-AX$194)*10)),1))</f>
        <v>9.8000000000000007</v>
      </c>
      <c r="AY120" s="76">
        <f t="shared" si="44"/>
        <v>7.6</v>
      </c>
      <c r="AZ120" s="81">
        <f t="shared" si="45"/>
        <v>6.2</v>
      </c>
    </row>
    <row r="121" spans="1:52" s="4" customFormat="1" x14ac:dyDescent="0.3">
      <c r="A121" s="121" t="str">
        <f>'Indicator Data'!A124</f>
        <v>Namibia</v>
      </c>
      <c r="B121" s="59" t="str">
        <f>'Indicator Data'!B124</f>
        <v>NAM</v>
      </c>
      <c r="C121" s="73">
        <f>ROUND(IF('Indicator Data'!AL124="No data",IF((0.1022*LN('Indicator Data'!CI124)-0.1711)&gt;C$195,0,IF((0.1022*LN('Indicator Data'!CI124)-0.1711)&lt;C$194,10,(C$195-(0.1022*LN('Indicator Data'!CI124)-0.1711))/(C$195-C$194)*10)),IF('Indicator Data'!AL124&gt;C$195,0,IF('Indicator Data'!AL124&lt;C$194,10,(C$195-'Indicator Data'!AL124)/(C$195-C$194)*10))),1)</f>
        <v>5.0999999999999996</v>
      </c>
      <c r="D121" s="73">
        <f>IF('Indicator Data'!AM124="No data","x",ROUND((IF(LOG('Indicator Data'!AM124*1000)&gt;D$195,10,IF(LOG('Indicator Data'!AM124*1000)&lt;D$194,0,10-(D$195-LOG('Indicator Data'!AM124*1000))/(D$195-D$194)*10))),1))</f>
        <v>8.3000000000000007</v>
      </c>
      <c r="E121" s="74">
        <f t="shared" si="29"/>
        <v>7</v>
      </c>
      <c r="F121" s="73">
        <f>IF('Indicator Data'!AZ124="No data","x",ROUND(IF('Indicator Data'!AZ124&gt;F$195,10,IF('Indicator Data'!AZ124&lt;F$194,0,10-(F$195-'Indicator Data'!AZ124)/(F$195-F$194)*10)),1))</f>
        <v>6.1</v>
      </c>
      <c r="G121" s="73">
        <f>IF('Indicator Data'!BA124="No data","x",ROUND(IF('Indicator Data'!BA124&gt;G$195,10,IF('Indicator Data'!BA124&lt;G$194,0,10-(G$195-'Indicator Data'!BA124)/(G$195-G$194)*10)),1))</f>
        <v>8.5</v>
      </c>
      <c r="H121" s="74">
        <f t="shared" si="30"/>
        <v>7.3</v>
      </c>
      <c r="I121" s="75">
        <f>SUM(IF('Indicator Data'!AN124=0,0,'Indicator Data'!AN124),SUM('Indicator Data'!AO124:AP124))</f>
        <v>300.46068000000002</v>
      </c>
      <c r="J121" s="75">
        <f>I121/'Indicator Data'!CJ124*1000000</f>
        <v>120.44810152157287</v>
      </c>
      <c r="K121" s="73">
        <f t="shared" si="31"/>
        <v>2.4</v>
      </c>
      <c r="L121" s="73">
        <f>IF('Indicator Data'!AQ124="No data","x",ROUND(IF('Indicator Data'!AQ124&gt;L$195,10,IF('Indicator Data'!AQ124&lt;L$194,0,10-(L$195-'Indicator Data'!AQ124)/(L$195-L$194)*10)),1))</f>
        <v>0.7</v>
      </c>
      <c r="M121" s="73">
        <f>IF('Indicator Data'!AR124="No data","x",IF('Indicator Data'!AR124=0,0,ROUND(IF('Indicator Data'!AR124&gt;M$195,10,IF('Indicator Data'!AR124&lt;M$194,0,10-(M$195-'Indicator Data'!AR124)/(M$195-M$194)*10)),1)))</f>
        <v>0.1</v>
      </c>
      <c r="N121" s="74">
        <f t="shared" si="32"/>
        <v>1.1000000000000001</v>
      </c>
      <c r="O121" s="76">
        <f t="shared" si="33"/>
        <v>5.6</v>
      </c>
      <c r="P121" s="87">
        <f>IF(AND('Indicator Data'!BE124="No data",'Indicator Data'!BF124="No data"),0,SUM('Indicator Data'!BE124:BG124)/1000)</f>
        <v>4.0309999999999997</v>
      </c>
      <c r="Q121" s="73">
        <f t="shared" si="34"/>
        <v>2</v>
      </c>
      <c r="R121" s="77">
        <f>P121*1000/'Indicator Data'!CJ124</f>
        <v>1.6159395539990793E-3</v>
      </c>
      <c r="S121" s="73">
        <f t="shared" si="35"/>
        <v>3.6</v>
      </c>
      <c r="T121" s="78">
        <f t="shared" si="36"/>
        <v>2.8</v>
      </c>
      <c r="U121" s="73">
        <f>IF('Indicator Data'!AV124="No data","x",ROUND(IF('Indicator Data'!AV124&gt;U$195,10,IF('Indicator Data'!AV124&lt;U$194,0,10-(U$195-'Indicator Data'!AV124)/(U$195-U$194)*10)),1))</f>
        <v>10</v>
      </c>
      <c r="V121" s="73">
        <f>IF('Indicator Data'!AW124="No data","x",IF('Indicator Data'!AW124=0,0,ROUND(IF('Indicator Data'!AW124&gt;V$195,10,IF('Indicator Data'!AW124&lt;V$194,0,10-(V$195-'Indicator Data'!AW124)/(V$195-V$194)*10)),1)))</f>
        <v>10</v>
      </c>
      <c r="W121" s="73">
        <f t="shared" si="37"/>
        <v>10</v>
      </c>
      <c r="X121" s="73">
        <f>IF('Indicator Data'!AU124="No data","x",ROUND(IF('Indicator Data'!AU124&gt;X$195,10,IF('Indicator Data'!AU124&lt;X$194,0,10-(X$195-'Indicator Data'!AU124)/(X$195-X$194)*10)),1))</f>
        <v>7.7</v>
      </c>
      <c r="Y121" s="199">
        <f>IF('Indicator Data'!AX124="No data","x",ROUND(IF('Indicator Data'!AX124&gt;Y$195,10,IF('Indicator Data'!AX124&lt;Y$194,0,10-(Y$195-'Indicator Data'!AX124)/(Y$195-Y$194)*10)),1))</f>
        <v>1.1000000000000001</v>
      </c>
      <c r="Z121" s="77">
        <f>IF('Indicator Data'!AY124="No data","x",IF(('Indicator Data'!AY124/'Indicator Data'!CJ124)&gt;1,1,IF('Indicator Data'!AY124&gt;'Indicator Data'!AY124,1,'Indicator Data'!AY124/'Indicator Data'!CJ124)))</f>
        <v>0.44253051884848571</v>
      </c>
      <c r="AA121" s="199">
        <f t="shared" si="38"/>
        <v>4.9000000000000004</v>
      </c>
      <c r="AB121" s="74">
        <f t="shared" si="46"/>
        <v>5.9</v>
      </c>
      <c r="AC121" s="73">
        <f>IF('Indicator Data'!AS124="No data","x",ROUND(IF('Indicator Data'!AS124&gt;AC$195,10,IF('Indicator Data'!AS124&lt;AC$194,0,10-(AC$195-'Indicator Data'!AS124)/(AC$195-AC$194)*10)),1))</f>
        <v>3</v>
      </c>
      <c r="AD121" s="73">
        <f>IF('Indicator Data'!AT124="No data","x",ROUND(IF('Indicator Data'!AT124&gt;AD$195,10,IF('Indicator Data'!AT124&lt;AD$194,0,10-(AD$195-'Indicator Data'!AT124)/(AD$195-AD$194)*10)),1))</f>
        <v>2.9</v>
      </c>
      <c r="AE121" s="74">
        <f t="shared" si="39"/>
        <v>3</v>
      </c>
      <c r="AF121" s="87">
        <f>('Indicator Data'!BD124+'Indicator Data'!BC124*0.5+'Indicator Data'!BB124*0.25)/1000</f>
        <v>290.26949999999999</v>
      </c>
      <c r="AG121" s="79">
        <f>AF121*1000/'Indicator Data'!CJ124</f>
        <v>0.11636268081605949</v>
      </c>
      <c r="AH121" s="74">
        <f t="shared" si="40"/>
        <v>10</v>
      </c>
      <c r="AI121" s="73">
        <f>IF('Indicator Data'!BH124="No data","x",ROUND(IF('Indicator Data'!BH124&lt;$AI$194,10,IF('Indicator Data'!BH124&gt;$AI$195,0,($AI$195-'Indicator Data'!BH124)/($AI$195-$AI$194)*10)),1))</f>
        <v>4.3</v>
      </c>
      <c r="AJ121" s="73">
        <f>IF('Indicator Data'!BI124="No data","x",ROUND(IF('Indicator Data'!BI124&gt;$AJ$195,10,IF('Indicator Data'!BI124&lt;$AJ$194,0,10-($AJ$195-'Indicator Data'!BI124)/($AJ$195-$AJ$194)*10)),1))</f>
        <v>7.4</v>
      </c>
      <c r="AK121" s="74">
        <f t="shared" si="47"/>
        <v>5.9</v>
      </c>
      <c r="AL121" s="80">
        <f t="shared" si="48"/>
        <v>7.2</v>
      </c>
      <c r="AM121" s="81">
        <f t="shared" si="49"/>
        <v>5.4</v>
      </c>
      <c r="AN121" s="73">
        <f>IF('Indicator Data'!BJ124="No data","x",ROUND((IF(LOG('Indicator Data'!BJ124)&gt;AN$195,10,IF(LOG('Indicator Data'!BJ124)&lt;AN$194,0,10-(AN$195-LOG('Indicator Data'!BJ124))/(AN$195-AN$194)*10))),1))</f>
        <v>4.5</v>
      </c>
      <c r="AO121" s="73">
        <f>IF('Indicator Data'!BK124="No data","x",ROUND((IF(LOG('Indicator Data'!BK124)&gt;AO$195,10,IF(LOG('Indicator Data'!BK124)&lt;AO$194,0,10-(AO$195-LOG('Indicator Data'!BK124))/(AO$195-AO$194)*10))),1))</f>
        <v>5.4</v>
      </c>
      <c r="AP121" s="74">
        <f t="shared" si="41"/>
        <v>5</v>
      </c>
      <c r="AQ121" s="74">
        <f>IF('Indicator Data'!BL124=0,10,ROUND(IF(LOG('Indicator Data'!BL124)&gt;AQ$195,0,IF(LOG('Indicator Data'!BL124)&lt;AQ$194,10,(AQ$195-LOG('Indicator Data'!BL124))/(AQ$195-AQ$194)*10)),1))</f>
        <v>3.8</v>
      </c>
      <c r="AR121" s="74">
        <f>IF('Indicator Data'!BM124="No data","x",ROUND(IF('Indicator Data'!BM124&gt;AR$195,10,IF('Indicator Data'!BM124&lt;AR$194,0,10-(AR$195-'Indicator Data'!BM124)/(AR$195-AR$194)*10)),1))</f>
        <v>4</v>
      </c>
      <c r="AS121" s="76">
        <f t="shared" si="42"/>
        <v>4.3</v>
      </c>
      <c r="AT121" s="73" t="str">
        <f>IF('Indicator Data'!BN124="No data","x",ROUND(IF('Indicator Data'!BN124^2&gt;AT$195,0,IF('Indicator Data'!BN124^2&lt;AT$194,10,(AT$195-'Indicator Data'!BN124^2)/(AT$195-AT$194)*10)),1))</f>
        <v>x</v>
      </c>
      <c r="AU121" s="73">
        <f>IF('Indicator Data'!BO124="No data","x",ROUND(IF('Indicator Data'!BO124&gt;AU$195,0,IF('Indicator Data'!BO124&lt;AU$194,10,(AU$195-'Indicator Data'!BO124)/(AU$195-AU$194)*10)),1))</f>
        <v>4.5</v>
      </c>
      <c r="AV121" s="73">
        <f>IF('Indicator Data'!BP124="No data","x",ROUND(IF('Indicator Data'!BP124&gt;AV$195,0,IF('Indicator Data'!BP124&lt;AV$194,10,(AV$195-'Indicator Data'!BP124)/(AV$195-AV$194)*10)),1))</f>
        <v>4.5999999999999996</v>
      </c>
      <c r="AW121" s="74">
        <f t="shared" si="43"/>
        <v>4.5999999999999996</v>
      </c>
      <c r="AX121" s="74" t="str">
        <f>IF('Indicator Data'!BQ124="No data","x",ROUND(IF('Indicator Data'!BQ124&gt;AX$195,10,IF('Indicator Data'!BQ124&lt;AX$194,0,10-(AX$195-'Indicator Data'!BQ124)/(AX$195-AX$194)*10)),1))</f>
        <v>x</v>
      </c>
      <c r="AY121" s="76">
        <f t="shared" si="44"/>
        <v>4.5999999999999996</v>
      </c>
      <c r="AZ121" s="81">
        <f t="shared" si="45"/>
        <v>4.5</v>
      </c>
    </row>
    <row r="122" spans="1:52" s="4" customFormat="1" x14ac:dyDescent="0.3">
      <c r="A122" s="121" t="str">
        <f>'Indicator Data'!A125</f>
        <v>Nauru</v>
      </c>
      <c r="B122" s="59" t="str">
        <f>'Indicator Data'!B125</f>
        <v>NRU</v>
      </c>
      <c r="C122" s="73">
        <f>ROUND(IF('Indicator Data'!AL125="No data",IF((0.1022*LN('Indicator Data'!CI125)-0.1711)&gt;C$195,0,IF((0.1022*LN('Indicator Data'!CI125)-0.1711)&lt;C$194,10,(C$195-(0.1022*LN('Indicator Data'!CI125)-0.1711))/(C$195-C$194)*10)),IF('Indicator Data'!AL125&gt;C$195,0,IF('Indicator Data'!AL125&lt;C$194,10,(C$195-'Indicator Data'!AL125)/(C$195-C$194)*10))),1)</f>
        <v>2.8</v>
      </c>
      <c r="D122" s="73" t="str">
        <f>IF('Indicator Data'!AM125="No data","x",ROUND((IF(LOG('Indicator Data'!AM125*1000)&gt;D$195,10,IF(LOG('Indicator Data'!AM125*1000)&lt;D$194,0,10-(D$195-LOG('Indicator Data'!AM125*1000))/(D$195-D$194)*10))),1))</f>
        <v>x</v>
      </c>
      <c r="E122" s="74">
        <f t="shared" si="29"/>
        <v>2.8</v>
      </c>
      <c r="F122" s="73" t="str">
        <f>IF('Indicator Data'!AZ125="No data","x",ROUND(IF('Indicator Data'!AZ125&gt;F$195,10,IF('Indicator Data'!AZ125&lt;F$194,0,10-(F$195-'Indicator Data'!AZ125)/(F$195-F$194)*10)),1))</f>
        <v>x</v>
      </c>
      <c r="G122" s="73" t="str">
        <f>IF('Indicator Data'!BA125="No data","x",ROUND(IF('Indicator Data'!BA125&gt;G$195,10,IF('Indicator Data'!BA125&lt;G$194,0,10-(G$195-'Indicator Data'!BA125)/(G$195-G$194)*10)),1))</f>
        <v>x</v>
      </c>
      <c r="H122" s="74" t="str">
        <f t="shared" si="30"/>
        <v>x</v>
      </c>
      <c r="I122" s="75">
        <f>SUM(IF('Indicator Data'!AN125=0,0,'Indicator Data'!AN125),SUM('Indicator Data'!AO125:AP125))</f>
        <v>50.29</v>
      </c>
      <c r="J122" s="75">
        <f>I122/'Indicator Data'!CJ125*1000000</f>
        <v>4672.0549981419545</v>
      </c>
      <c r="K122" s="73">
        <f t="shared" si="31"/>
        <v>10</v>
      </c>
      <c r="L122" s="73">
        <f>IF('Indicator Data'!AQ125="No data","x",ROUND(IF('Indicator Data'!AQ125&gt;L$195,10,IF('Indicator Data'!AQ125&lt;L$194,0,10-(L$195-'Indicator Data'!AQ125)/(L$195-L$194)*10)),1))</f>
        <v>10</v>
      </c>
      <c r="M122" s="73">
        <f>IF('Indicator Data'!AR125="No data","x",IF('Indicator Data'!AR125=0,0,ROUND(IF('Indicator Data'!AR125&gt;M$195,10,IF('Indicator Data'!AR125&lt;M$194,0,10-(M$195-'Indicator Data'!AR125)/(M$195-M$194)*10)),1)))</f>
        <v>1.7</v>
      </c>
      <c r="N122" s="74">
        <f t="shared" si="32"/>
        <v>7.2</v>
      </c>
      <c r="O122" s="76">
        <f t="shared" si="33"/>
        <v>4.3</v>
      </c>
      <c r="P122" s="87">
        <f>IF(AND('Indicator Data'!BE125="No data",'Indicator Data'!BF125="No data"),0,SUM('Indicator Data'!BE125:BG125)/1000)</f>
        <v>1.379</v>
      </c>
      <c r="Q122" s="73">
        <f t="shared" si="34"/>
        <v>0.5</v>
      </c>
      <c r="R122" s="77">
        <f>P122*1000/'Indicator Data'!CJ125</f>
        <v>0.1281122259383129</v>
      </c>
      <c r="S122" s="73">
        <f t="shared" si="35"/>
        <v>10</v>
      </c>
      <c r="T122" s="78">
        <f t="shared" si="36"/>
        <v>5.3</v>
      </c>
      <c r="U122" s="73" t="str">
        <f>IF('Indicator Data'!AV125="No data","x",ROUND(IF('Indicator Data'!AV125&gt;U$195,10,IF('Indicator Data'!AV125&lt;U$194,0,10-(U$195-'Indicator Data'!AV125)/(U$195-U$194)*10)),1))</f>
        <v>x</v>
      </c>
      <c r="V122" s="73" t="str">
        <f>IF('Indicator Data'!AW125="No data","x",IF('Indicator Data'!AW125=0,0,ROUND(IF('Indicator Data'!AW125&gt;V$195,10,IF('Indicator Data'!AW125&lt;V$194,0,10-(V$195-'Indicator Data'!AW125)/(V$195-V$194)*10)),1)))</f>
        <v>x</v>
      </c>
      <c r="W122" s="73" t="str">
        <f t="shared" si="37"/>
        <v>x</v>
      </c>
      <c r="X122" s="73">
        <f>IF('Indicator Data'!AU125="No data","x",ROUND(IF('Indicator Data'!AU125&gt;X$195,10,IF('Indicator Data'!AU125&lt;X$194,0,10-(X$195-'Indicator Data'!AU125)/(X$195-X$194)*10)),1))</f>
        <v>1.7</v>
      </c>
      <c r="Y122" s="199" t="str">
        <f>IF('Indicator Data'!AX125="No data","x",ROUND(IF('Indicator Data'!AX125&gt;Y$195,10,IF('Indicator Data'!AX125&lt;Y$194,0,10-(Y$195-'Indicator Data'!AX125)/(Y$195-Y$194)*10)),1))</f>
        <v>x</v>
      </c>
      <c r="Z122" s="77">
        <f>IF('Indicator Data'!AY125="No data","x",IF(('Indicator Data'!AY125/'Indicator Data'!CJ125)&gt;1,1,IF('Indicator Data'!AY125&gt;'Indicator Data'!AY125,1,'Indicator Data'!AY125/'Indicator Data'!CJ125)))</f>
        <v>0.26421404682274247</v>
      </c>
      <c r="AA122" s="199">
        <f t="shared" si="38"/>
        <v>2.9</v>
      </c>
      <c r="AB122" s="74">
        <f t="shared" si="46"/>
        <v>2.2999999999999998</v>
      </c>
      <c r="AC122" s="73">
        <f>IF('Indicator Data'!AS125="No data","x",ROUND(IF('Indicator Data'!AS125&gt;AC$195,10,IF('Indicator Data'!AS125&lt;AC$194,0,10-(AC$195-'Indicator Data'!AS125)/(AC$195-AC$194)*10)),1))</f>
        <v>2.4</v>
      </c>
      <c r="AD122" s="73">
        <f>IF('Indicator Data'!AT125="No data","x",ROUND(IF('Indicator Data'!AT125&gt;AD$195,10,IF('Indicator Data'!AT125&lt;AD$194,0,10-(AD$195-'Indicator Data'!AT125)/(AD$195-AD$194)*10)),1))</f>
        <v>1.1000000000000001</v>
      </c>
      <c r="AE122" s="74">
        <f t="shared" si="39"/>
        <v>1.8</v>
      </c>
      <c r="AF122" s="87">
        <f>('Indicator Data'!BD125+'Indicator Data'!BC125*0.5+'Indicator Data'!BB125*0.25)/1000</f>
        <v>0</v>
      </c>
      <c r="AG122" s="79">
        <f>AF122*1000/'Indicator Data'!CJ125</f>
        <v>0</v>
      </c>
      <c r="AH122" s="74">
        <f t="shared" si="40"/>
        <v>0</v>
      </c>
      <c r="AI122" s="73">
        <f>IF('Indicator Data'!BH125="No data","x",ROUND(IF('Indicator Data'!BH125&lt;$AI$194,10,IF('Indicator Data'!BH125&gt;$AI$195,0,($AI$195-'Indicator Data'!BH125)/($AI$195-$AI$194)*10)),1))</f>
        <v>10</v>
      </c>
      <c r="AJ122" s="73">
        <f>IF('Indicator Data'!BI125="No data","x",ROUND(IF('Indicator Data'!BI125&gt;$AJ$195,10,IF('Indicator Data'!BI125&lt;$AJ$194,0,10-($AJ$195-'Indicator Data'!BI125)/($AJ$195-$AJ$194)*10)),1))</f>
        <v>0</v>
      </c>
      <c r="AK122" s="74">
        <f t="shared" si="47"/>
        <v>5</v>
      </c>
      <c r="AL122" s="80">
        <f t="shared" si="48"/>
        <v>2.5</v>
      </c>
      <c r="AM122" s="81">
        <f t="shared" si="49"/>
        <v>4</v>
      </c>
      <c r="AN122" s="73">
        <f>IF('Indicator Data'!BJ125="No data","x",ROUND((IF(LOG('Indicator Data'!BJ125)&gt;AN$195,10,IF(LOG('Indicator Data'!BJ125)&lt;AN$194,0,10-(AN$195-LOG('Indicator Data'!BJ125))/(AN$195-AN$194)*10))),1))</f>
        <v>1.6</v>
      </c>
      <c r="AO122" s="73" t="str">
        <f>IF('Indicator Data'!BK125="No data","x",ROUND((IF(LOG('Indicator Data'!BK125)&gt;AO$195,10,IF(LOG('Indicator Data'!BK125)&lt;AO$194,0,10-(AO$195-LOG('Indicator Data'!BK125))/(AO$195-AO$194)*10))),1))</f>
        <v>x</v>
      </c>
      <c r="AP122" s="74">
        <f t="shared" si="41"/>
        <v>1.6</v>
      </c>
      <c r="AQ122" s="74">
        <f>IF('Indicator Data'!BL125=0,10,ROUND(IF(LOG('Indicator Data'!BL125)&gt;AQ$195,0,IF(LOG('Indicator Data'!BL125)&lt;AQ$194,10,(AQ$195-LOG('Indicator Data'!BL125))/(AQ$195-AQ$194)*10)),1))</f>
        <v>2.1</v>
      </c>
      <c r="AR122" s="74">
        <f>IF('Indicator Data'!BM125="No data","x",ROUND(IF('Indicator Data'!BM125&gt;AR$195,10,IF('Indicator Data'!BM125&lt;AR$194,0,10-(AR$195-'Indicator Data'!BM125)/(AR$195-AR$194)*10)),1))</f>
        <v>0</v>
      </c>
      <c r="AS122" s="76">
        <f t="shared" si="42"/>
        <v>1.2</v>
      </c>
      <c r="AT122" s="73" t="str">
        <f>IF('Indicator Data'!BN125="No data","x",ROUND(IF('Indicator Data'!BN125^2&gt;AT$195,0,IF('Indicator Data'!BN125^2&lt;AT$194,10,(AT$195-'Indicator Data'!BN125^2)/(AT$195-AT$194)*10)),1))</f>
        <v>x</v>
      </c>
      <c r="AU122" s="73">
        <f>IF('Indicator Data'!BO125="No data","x",ROUND(IF('Indicator Data'!BO125&gt;AU$195,0,IF('Indicator Data'!BO125&lt;AU$194,10,(AU$195-'Indicator Data'!BO125)/(AU$195-AU$194)*10)),1))</f>
        <v>5.4</v>
      </c>
      <c r="AV122" s="73">
        <f>IF('Indicator Data'!BP125="No data","x",ROUND(IF('Indicator Data'!BP125&gt;AV$195,0,IF('Indicator Data'!BP125&lt;AV$194,10,(AV$195-'Indicator Data'!BP125)/(AV$195-AV$194)*10)),1))</f>
        <v>8</v>
      </c>
      <c r="AW122" s="74">
        <f t="shared" si="43"/>
        <v>6.7</v>
      </c>
      <c r="AX122" s="74">
        <f>IF('Indicator Data'!BQ125="No data","x",ROUND(IF('Indicator Data'!BQ125&gt;AX$195,10,IF('Indicator Data'!BQ125&lt;AX$194,0,10-(AX$195-'Indicator Data'!BQ125)/(AX$195-AX$194)*10)),1))</f>
        <v>6.1</v>
      </c>
      <c r="AY122" s="76">
        <f t="shared" si="44"/>
        <v>6.4</v>
      </c>
      <c r="AZ122" s="81">
        <f t="shared" si="45"/>
        <v>3.8</v>
      </c>
    </row>
    <row r="123" spans="1:52" s="4" customFormat="1" x14ac:dyDescent="0.3">
      <c r="A123" s="121" t="str">
        <f>'Indicator Data'!A126</f>
        <v>Nepal</v>
      </c>
      <c r="B123" s="59" t="str">
        <f>'Indicator Data'!B126</f>
        <v>NPL</v>
      </c>
      <c r="C123" s="73">
        <f>ROUND(IF('Indicator Data'!AL126="No data",IF((0.1022*LN('Indicator Data'!CI126)-0.1711)&gt;C$195,0,IF((0.1022*LN('Indicator Data'!CI126)-0.1711)&lt;C$194,10,(C$195-(0.1022*LN('Indicator Data'!CI126)-0.1711))/(C$195-C$194)*10)),IF('Indicator Data'!AL126&gt;C$195,0,IF('Indicator Data'!AL126&lt;C$194,10,(C$195-'Indicator Data'!AL126)/(C$195-C$194)*10))),1)</f>
        <v>6.4</v>
      </c>
      <c r="D123" s="73">
        <f>IF('Indicator Data'!AM126="No data","x",ROUND((IF(LOG('Indicator Data'!AM126*1000)&gt;D$195,10,IF(LOG('Indicator Data'!AM126*1000)&lt;D$194,0,10-(D$195-LOG('Indicator Data'!AM126*1000))/(D$195-D$194)*10))),1))</f>
        <v>8</v>
      </c>
      <c r="E123" s="74">
        <f t="shared" si="29"/>
        <v>7.3</v>
      </c>
      <c r="F123" s="73">
        <f>IF('Indicator Data'!AZ126="No data","x",ROUND(IF('Indicator Data'!AZ126&gt;F$195,10,IF('Indicator Data'!AZ126&lt;F$194,0,10-(F$195-'Indicator Data'!AZ126)/(F$195-F$194)*10)),1))</f>
        <v>6.3</v>
      </c>
      <c r="G123" s="73">
        <f>IF('Indicator Data'!BA126="No data","x",ROUND(IF('Indicator Data'!BA126&gt;G$195,10,IF('Indicator Data'!BA126&lt;G$194,0,10-(G$195-'Indicator Data'!BA126)/(G$195-G$194)*10)),1))</f>
        <v>2</v>
      </c>
      <c r="H123" s="74">
        <f t="shared" si="30"/>
        <v>4.2</v>
      </c>
      <c r="I123" s="75">
        <f>SUM(IF('Indicator Data'!AN126=0,0,'Indicator Data'!AN126),SUM('Indicator Data'!AO126:AP126))</f>
        <v>1455.8603700000001</v>
      </c>
      <c r="J123" s="75">
        <f>I123/'Indicator Data'!CJ126*1000000</f>
        <v>50.88870192177454</v>
      </c>
      <c r="K123" s="73">
        <f t="shared" si="31"/>
        <v>1</v>
      </c>
      <c r="L123" s="73">
        <f>IF('Indicator Data'!AQ126="No data","x",ROUND(IF('Indicator Data'!AQ126&gt;L$195,10,IF('Indicator Data'!AQ126&lt;L$194,0,10-(L$195-'Indicator Data'!AQ126)/(L$195-L$194)*10)),1))</f>
        <v>3.3</v>
      </c>
      <c r="M123" s="73">
        <f>IF('Indicator Data'!AR126="No data","x",IF('Indicator Data'!AR126=0,0,ROUND(IF('Indicator Data'!AR126&gt;M$195,10,IF('Indicator Data'!AR126&lt;M$194,0,10-(M$195-'Indicator Data'!AR126)/(M$195-M$194)*10)),1)))</f>
        <v>9.5</v>
      </c>
      <c r="N123" s="74">
        <f t="shared" si="32"/>
        <v>4.5999999999999996</v>
      </c>
      <c r="O123" s="76">
        <f t="shared" si="33"/>
        <v>5.9</v>
      </c>
      <c r="P123" s="87">
        <f>IF(AND('Indicator Data'!BE126="No data",'Indicator Data'!BF126="No data"),0,SUM('Indicator Data'!BE126:BG126)/1000)</f>
        <v>20.863</v>
      </c>
      <c r="Q123" s="73">
        <f t="shared" si="34"/>
        <v>4.4000000000000004</v>
      </c>
      <c r="R123" s="77">
        <f>P123*1000/'Indicator Data'!CJ126</f>
        <v>7.2925330620407102E-4</v>
      </c>
      <c r="S123" s="73">
        <f t="shared" si="35"/>
        <v>3</v>
      </c>
      <c r="T123" s="78">
        <f t="shared" si="36"/>
        <v>3.7</v>
      </c>
      <c r="U123" s="73">
        <f>IF('Indicator Data'!AV126="No data","x",ROUND(IF('Indicator Data'!AV126&gt;U$195,10,IF('Indicator Data'!AV126&lt;U$194,0,10-(U$195-'Indicator Data'!AV126)/(U$195-U$194)*10)),1))</f>
        <v>0.4</v>
      </c>
      <c r="V123" s="73">
        <f>IF('Indicator Data'!AW126="No data","x",IF('Indicator Data'!AW126=0,0,ROUND(IF('Indicator Data'!AW126&gt;V$195,10,IF('Indicator Data'!AW126&lt;V$194,0,10-(V$195-'Indicator Data'!AW126)/(V$195-V$194)*10)),1)))</f>
        <v>0</v>
      </c>
      <c r="W123" s="73">
        <f t="shared" si="37"/>
        <v>0.2</v>
      </c>
      <c r="X123" s="73">
        <f>IF('Indicator Data'!AU126="No data","x",ROUND(IF('Indicator Data'!AU126&gt;X$195,10,IF('Indicator Data'!AU126&lt;X$194,0,10-(X$195-'Indicator Data'!AU126)/(X$195-X$194)*10)),1))</f>
        <v>2.8</v>
      </c>
      <c r="Y123" s="199">
        <f>IF('Indicator Data'!AX126="No data","x",ROUND(IF('Indicator Data'!AX126&gt;Y$195,10,IF('Indicator Data'!AX126&lt;Y$194,0,10-(Y$195-'Indicator Data'!AX126)/(Y$195-Y$194)*10)),1))</f>
        <v>0</v>
      </c>
      <c r="Z123" s="77">
        <f>IF('Indicator Data'!AY126="No data","x",IF(('Indicator Data'!AY126/'Indicator Data'!CJ126)&gt;1,1,IF('Indicator Data'!AY126&gt;'Indicator Data'!AY126,1,'Indicator Data'!AY126/'Indicator Data'!CJ126)))</f>
        <v>0.56144014157923561</v>
      </c>
      <c r="AA123" s="199">
        <f t="shared" si="38"/>
        <v>6.2</v>
      </c>
      <c r="AB123" s="74">
        <f t="shared" si="46"/>
        <v>2.2999999999999998</v>
      </c>
      <c r="AC123" s="73">
        <f>IF('Indicator Data'!AS126="No data","x",ROUND(IF('Indicator Data'!AS126&gt;AC$195,10,IF('Indicator Data'!AS126&lt;AC$194,0,10-(AC$195-'Indicator Data'!AS126)/(AC$195-AC$194)*10)),1))</f>
        <v>2.5</v>
      </c>
      <c r="AD123" s="73">
        <f>IF('Indicator Data'!AT126="No data","x",ROUND(IF('Indicator Data'!AT126&gt;AD$195,10,IF('Indicator Data'!AT126&lt;AD$194,0,10-(AD$195-'Indicator Data'!AT126)/(AD$195-AD$194)*10)),1))</f>
        <v>6</v>
      </c>
      <c r="AE123" s="74">
        <f t="shared" si="39"/>
        <v>4.3</v>
      </c>
      <c r="AF123" s="87">
        <f>('Indicator Data'!BD126+'Indicator Data'!BC126*0.5+'Indicator Data'!BB126*0.25)/1000</f>
        <v>526.50649999999996</v>
      </c>
      <c r="AG123" s="79">
        <f>AF123*1000/'Indicator Data'!CJ126</f>
        <v>1.8403710198098725E-2</v>
      </c>
      <c r="AH123" s="74">
        <f t="shared" si="40"/>
        <v>1.8</v>
      </c>
      <c r="AI123" s="73">
        <f>IF('Indicator Data'!BH126="No data","x",ROUND(IF('Indicator Data'!BH126&lt;$AI$194,10,IF('Indicator Data'!BH126&gt;$AI$195,0,($AI$195-'Indicator Data'!BH126)/($AI$195-$AI$194)*10)),1))</f>
        <v>4.0999999999999996</v>
      </c>
      <c r="AJ123" s="73">
        <f>IF('Indicator Data'!BI126="No data","x",ROUND(IF('Indicator Data'!BI126&gt;$AJ$195,10,IF('Indicator Data'!BI126&lt;$AJ$194,0,10-($AJ$195-'Indicator Data'!BI126)/($AJ$195-$AJ$194)*10)),1))</f>
        <v>1.2</v>
      </c>
      <c r="AK123" s="74">
        <f t="shared" si="47"/>
        <v>2.7</v>
      </c>
      <c r="AL123" s="80">
        <f t="shared" si="48"/>
        <v>2.8</v>
      </c>
      <c r="AM123" s="81">
        <f t="shared" si="49"/>
        <v>3.3</v>
      </c>
      <c r="AN123" s="73">
        <f>IF('Indicator Data'!BJ126="No data","x",ROUND((IF(LOG('Indicator Data'!BJ126)&gt;AN$195,10,IF(LOG('Indicator Data'!BJ126)&lt;AN$194,0,10-(AN$195-LOG('Indicator Data'!BJ126))/(AN$195-AN$194)*10))),1))</f>
        <v>6.3</v>
      </c>
      <c r="AO123" s="73">
        <f>IF('Indicator Data'!BK126="No data","x",ROUND((IF(LOG('Indicator Data'!BK126)&gt;AO$195,10,IF(LOG('Indicator Data'!BK126)&lt;AO$194,0,10-(AO$195-LOG('Indicator Data'!BK126))/(AO$195-AO$194)*10))),1))</f>
        <v>4.9000000000000004</v>
      </c>
      <c r="AP123" s="74">
        <f t="shared" si="41"/>
        <v>5.6</v>
      </c>
      <c r="AQ123" s="74">
        <f>IF('Indicator Data'!BL126=0,10,ROUND(IF(LOG('Indicator Data'!BL126)&gt;AQ$195,0,IF(LOG('Indicator Data'!BL126)&lt;AQ$194,10,(AQ$195-LOG('Indicator Data'!BL126))/(AQ$195-AQ$194)*10)),1))</f>
        <v>7.8</v>
      </c>
      <c r="AR123" s="74">
        <f>IF('Indicator Data'!BM126="No data","x",ROUND(IF('Indicator Data'!BM126&gt;AR$195,10,IF('Indicator Data'!BM126&lt;AR$194,0,10-(AR$195-'Indicator Data'!BM126)/(AR$195-AR$194)*10)),1))</f>
        <v>2</v>
      </c>
      <c r="AS123" s="76">
        <f t="shared" si="42"/>
        <v>5.0999999999999996</v>
      </c>
      <c r="AT123" s="73">
        <f>IF('Indicator Data'!BN126="No data","x",ROUND(IF('Indicator Data'!BN126^2&gt;AT$195,0,IF('Indicator Data'!BN126^2&lt;AT$194,10,(AT$195-'Indicator Data'!BN126^2)/(AT$195-AT$194)*10)),1))</f>
        <v>5.9</v>
      </c>
      <c r="AU123" s="73">
        <f>IF('Indicator Data'!BO126="No data","x",ROUND(IF('Indicator Data'!BO126&gt;AU$195,0,IF('Indicator Data'!BO126&lt;AU$194,10,(AU$195-'Indicator Data'!BO126)/(AU$195-AU$194)*10)),1))</f>
        <v>3.1</v>
      </c>
      <c r="AV123" s="73">
        <f>IF('Indicator Data'!BP126="No data","x",ROUND(IF('Indicator Data'!BP126&gt;AV$195,0,IF('Indicator Data'!BP126&lt;AV$194,10,(AV$195-'Indicator Data'!BP126)/(AV$195-AV$194)*10)),1))</f>
        <v>0.7</v>
      </c>
      <c r="AW123" s="74">
        <f t="shared" si="43"/>
        <v>3.2</v>
      </c>
      <c r="AX123" s="74">
        <f>IF('Indicator Data'!BQ126="No data","x",ROUND(IF('Indicator Data'!BQ126&gt;AX$195,10,IF('Indicator Data'!BQ126&lt;AX$194,0,10-(AX$195-'Indicator Data'!BQ126)/(AX$195-AX$194)*10)),1))</f>
        <v>7.1</v>
      </c>
      <c r="AY123" s="76">
        <f t="shared" si="44"/>
        <v>5.2</v>
      </c>
      <c r="AZ123" s="81">
        <f t="shared" si="45"/>
        <v>5.2</v>
      </c>
    </row>
    <row r="124" spans="1:52" s="4" customFormat="1" x14ac:dyDescent="0.3">
      <c r="A124" s="121" t="str">
        <f>'Indicator Data'!A127</f>
        <v>Netherlands</v>
      </c>
      <c r="B124" s="59" t="str">
        <f>'Indicator Data'!B127</f>
        <v>NLD</v>
      </c>
      <c r="C124" s="73">
        <f>ROUND(IF('Indicator Data'!AL127="No data",IF((0.1022*LN('Indicator Data'!CI127)-0.1711)&gt;C$195,0,IF((0.1022*LN('Indicator Data'!CI127)-0.1711)&lt;C$194,10,(C$195-(0.1022*LN('Indicator Data'!CI127)-0.1711))/(C$195-C$194)*10)),IF('Indicator Data'!AL127&gt;C$195,0,IF('Indicator Data'!AL127&lt;C$194,10,(C$195-'Indicator Data'!AL127)/(C$195-C$194)*10))),1)</f>
        <v>0</v>
      </c>
      <c r="D124" s="73" t="str">
        <f>IF('Indicator Data'!AM127="No data","x",ROUND((IF(LOG('Indicator Data'!AM127*1000)&gt;D$195,10,IF(LOG('Indicator Data'!AM127*1000)&lt;D$194,0,10-(D$195-LOG('Indicator Data'!AM127*1000))/(D$195-D$194)*10))),1))</f>
        <v>x</v>
      </c>
      <c r="E124" s="74">
        <f t="shared" si="29"/>
        <v>0</v>
      </c>
      <c r="F124" s="73">
        <f>IF('Indicator Data'!AZ127="No data","x",ROUND(IF('Indicator Data'!AZ127&gt;F$195,10,IF('Indicator Data'!AZ127&lt;F$194,0,10-(F$195-'Indicator Data'!AZ127)/(F$195-F$194)*10)),1))</f>
        <v>0.5</v>
      </c>
      <c r="G124" s="73">
        <f>IF('Indicator Data'!BA127="No data","x",ROUND(IF('Indicator Data'!BA127&gt;G$195,10,IF('Indicator Data'!BA127&lt;G$194,0,10-(G$195-'Indicator Data'!BA127)/(G$195-G$194)*10)),1))</f>
        <v>0.8</v>
      </c>
      <c r="H124" s="74">
        <f t="shared" si="30"/>
        <v>0.7</v>
      </c>
      <c r="I124" s="75">
        <f>SUM(IF('Indicator Data'!AN127=0,0,'Indicator Data'!AN127),SUM('Indicator Data'!AO127:AP127))</f>
        <v>-25.309809999999999</v>
      </c>
      <c r="J124" s="75">
        <f>I124/'Indicator Data'!CJ127*1000000</f>
        <v>-1.4803549111742367</v>
      </c>
      <c r="K124" s="73">
        <f t="shared" si="31"/>
        <v>0</v>
      </c>
      <c r="L124" s="73" t="str">
        <f>IF('Indicator Data'!AQ127="No data","x",ROUND(IF('Indicator Data'!AQ127&gt;L$195,10,IF('Indicator Data'!AQ127&lt;L$194,0,10-(L$195-'Indicator Data'!AQ127)/(L$195-L$194)*10)),1))</f>
        <v>x</v>
      </c>
      <c r="M124" s="73">
        <f>IF('Indicator Data'!AR127="No data","x",IF('Indicator Data'!AR127=0,0,ROUND(IF('Indicator Data'!AR127&gt;M$195,10,IF('Indicator Data'!AR127&lt;M$194,0,10-(M$195-'Indicator Data'!AR127)/(M$195-M$194)*10)),1)))</f>
        <v>0.1</v>
      </c>
      <c r="N124" s="74">
        <f t="shared" si="32"/>
        <v>0.1</v>
      </c>
      <c r="O124" s="76">
        <f t="shared" si="33"/>
        <v>0.2</v>
      </c>
      <c r="P124" s="87">
        <f>IF(AND('Indicator Data'!BE127="No data",'Indicator Data'!BF127="No data"),0,SUM('Indicator Data'!BE127:BG127)/1000)</f>
        <v>114.14</v>
      </c>
      <c r="Q124" s="73">
        <f t="shared" si="34"/>
        <v>6.9</v>
      </c>
      <c r="R124" s="77">
        <f>P124*1000/'Indicator Data'!CJ127</f>
        <v>6.6759770050200846E-3</v>
      </c>
      <c r="S124" s="73">
        <f t="shared" si="35"/>
        <v>5.0999999999999996</v>
      </c>
      <c r="T124" s="78">
        <f t="shared" si="36"/>
        <v>6</v>
      </c>
      <c r="U124" s="73">
        <f>IF('Indicator Data'!AV127="No data","x",ROUND(IF('Indicator Data'!AV127&gt;U$195,10,IF('Indicator Data'!AV127&lt;U$194,0,10-(U$195-'Indicator Data'!AV127)/(U$195-U$194)*10)),1))</f>
        <v>0.4</v>
      </c>
      <c r="V124" s="73">
        <f>IF('Indicator Data'!AW127="No data","x",IF('Indicator Data'!AW127=0,0,ROUND(IF('Indicator Data'!AW127&gt;V$195,10,IF('Indicator Data'!AW127&lt;V$194,0,10-(V$195-'Indicator Data'!AW127)/(V$195-V$194)*10)),1)))</f>
        <v>0.2</v>
      </c>
      <c r="W124" s="73">
        <f t="shared" si="37"/>
        <v>0.30000000000000004</v>
      </c>
      <c r="X124" s="73">
        <f>IF('Indicator Data'!AU127="No data","x",ROUND(IF('Indicator Data'!AU127&gt;X$195,10,IF('Indicator Data'!AU127&lt;X$194,0,10-(X$195-'Indicator Data'!AU127)/(X$195-X$194)*10)),1))</f>
        <v>0.1</v>
      </c>
      <c r="Y124" s="199" t="str">
        <f>IF('Indicator Data'!AX127="No data","x",ROUND(IF('Indicator Data'!AX127&gt;Y$195,10,IF('Indicator Data'!AX127&lt;Y$194,0,10-(Y$195-'Indicator Data'!AX127)/(Y$195-Y$194)*10)),1))</f>
        <v>x</v>
      </c>
      <c r="Z124" s="77">
        <f>IF('Indicator Data'!AY127="No data","x",IF(('Indicator Data'!AY127/'Indicator Data'!CJ127)&gt;1,1,IF('Indicator Data'!AY127&gt;'Indicator Data'!AY127,1,'Indicator Data'!AY127/'Indicator Data'!CJ127)))</f>
        <v>2.3980642825111571E-6</v>
      </c>
      <c r="AA124" s="199">
        <f t="shared" si="38"/>
        <v>0</v>
      </c>
      <c r="AB124" s="74">
        <f t="shared" si="46"/>
        <v>0.1</v>
      </c>
      <c r="AC124" s="73">
        <f>IF('Indicator Data'!AS127="No data","x",ROUND(IF('Indicator Data'!AS127&gt;AC$195,10,IF('Indicator Data'!AS127&lt;AC$194,0,10-(AC$195-'Indicator Data'!AS127)/(AC$195-AC$194)*10)),1))</f>
        <v>0.3</v>
      </c>
      <c r="AD124" s="73" t="str">
        <f>IF('Indicator Data'!AT127="No data","x",ROUND(IF('Indicator Data'!AT127&gt;AD$195,10,IF('Indicator Data'!AT127&lt;AD$194,0,10-(AD$195-'Indicator Data'!AT127)/(AD$195-AD$194)*10)),1))</f>
        <v>x</v>
      </c>
      <c r="AE124" s="74">
        <f t="shared" si="39"/>
        <v>0.3</v>
      </c>
      <c r="AF124" s="87">
        <f>('Indicator Data'!BD127+'Indicator Data'!BC127*0.5+'Indicator Data'!BB127*0.25)/1000</f>
        <v>0</v>
      </c>
      <c r="AG124" s="79">
        <f>AF124*1000/'Indicator Data'!CJ127</f>
        <v>0</v>
      </c>
      <c r="AH124" s="74">
        <f t="shared" si="40"/>
        <v>0</v>
      </c>
      <c r="AI124" s="73">
        <f>IF('Indicator Data'!BH127="No data","x",ROUND(IF('Indicator Data'!BH127&lt;$AI$194,10,IF('Indicator Data'!BH127&gt;$AI$195,0,($AI$195-'Indicator Data'!BH127)/($AI$195-$AI$194)*10)),1))</f>
        <v>3.2</v>
      </c>
      <c r="AJ124" s="73">
        <f>IF('Indicator Data'!BI127="No data","x",ROUND(IF('Indicator Data'!BI127&gt;$AJ$195,10,IF('Indicator Data'!BI127&lt;$AJ$194,0,10-($AJ$195-'Indicator Data'!BI127)/($AJ$195-$AJ$194)*10)),1))</f>
        <v>0</v>
      </c>
      <c r="AK124" s="74">
        <f t="shared" si="47"/>
        <v>1.6</v>
      </c>
      <c r="AL124" s="80">
        <f t="shared" si="48"/>
        <v>0.5</v>
      </c>
      <c r="AM124" s="81">
        <f t="shared" si="49"/>
        <v>3.7</v>
      </c>
      <c r="AN124" s="73">
        <f>IF('Indicator Data'!BJ127="No data","x",ROUND((IF(LOG('Indicator Data'!BJ127)&gt;AN$195,10,IF(LOG('Indicator Data'!BJ127)&lt;AN$194,0,10-(AN$195-LOG('Indicator Data'!BJ127))/(AN$195-AN$194)*10))),1))</f>
        <v>9.1</v>
      </c>
      <c r="AO124" s="73">
        <f>IF('Indicator Data'!BK127="No data","x",ROUND((IF(LOG('Indicator Data'!BK127)&gt;AO$195,10,IF(LOG('Indicator Data'!BK127)&lt;AO$194,0,10-(AO$195-LOG('Indicator Data'!BK127))/(AO$195-AO$194)*10))),1))</f>
        <v>8.1</v>
      </c>
      <c r="AP124" s="74">
        <f t="shared" si="41"/>
        <v>8.6</v>
      </c>
      <c r="AQ124" s="74">
        <f>IF('Indicator Data'!BL127=0,10,ROUND(IF(LOG('Indicator Data'!BL127)&gt;AQ$195,0,IF(LOG('Indicator Data'!BL127)&lt;AQ$194,10,(AQ$195-LOG('Indicator Data'!BL127))/(AQ$195-AQ$194)*10)),1))</f>
        <v>3.1</v>
      </c>
      <c r="AR124" s="74">
        <f>IF('Indicator Data'!BM127="No data","x",ROUND(IF('Indicator Data'!BM127&gt;AR$195,10,IF('Indicator Data'!BM127&lt;AR$194,0,10-(AR$195-'Indicator Data'!BM127)/(AR$195-AR$194)*10)),1))</f>
        <v>6</v>
      </c>
      <c r="AS124" s="76">
        <f t="shared" si="42"/>
        <v>5.9</v>
      </c>
      <c r="AT124" s="73" t="str">
        <f>IF('Indicator Data'!BN127="No data","x",ROUND(IF('Indicator Data'!BN127^2&gt;AT$195,0,IF('Indicator Data'!BN127^2&lt;AT$194,10,(AT$195-'Indicator Data'!BN127^2)/(AT$195-AT$194)*10)),1))</f>
        <v>x</v>
      </c>
      <c r="AU124" s="73">
        <f>IF('Indicator Data'!BO127="No data","x",ROUND(IF('Indicator Data'!BO127&gt;AU$195,0,IF('Indicator Data'!BO127&lt;AU$194,10,(AU$195-'Indicator Data'!BO127)/(AU$195-AU$194)*10)),1))</f>
        <v>3.9</v>
      </c>
      <c r="AV124" s="73">
        <f>IF('Indicator Data'!BP127="No data","x",ROUND(IF('Indicator Data'!BP127&gt;AV$195,0,IF('Indicator Data'!BP127&lt;AV$194,10,(AV$195-'Indicator Data'!BP127)/(AV$195-AV$194)*10)),1))</f>
        <v>1.2</v>
      </c>
      <c r="AW124" s="74">
        <f t="shared" si="43"/>
        <v>2.6</v>
      </c>
      <c r="AX124" s="74">
        <f>IF('Indicator Data'!BQ127="No data","x",ROUND(IF('Indicator Data'!BQ127&gt;AX$195,10,IF('Indicator Data'!BQ127&lt;AX$194,0,10-(AX$195-'Indicator Data'!BQ127)/(AX$195-AX$194)*10)),1))</f>
        <v>7.6</v>
      </c>
      <c r="AY124" s="76">
        <f t="shared" si="44"/>
        <v>5.0999999999999996</v>
      </c>
      <c r="AZ124" s="81">
        <f t="shared" si="45"/>
        <v>5.5</v>
      </c>
    </row>
    <row r="125" spans="1:52" s="4" customFormat="1" x14ac:dyDescent="0.3">
      <c r="A125" s="121" t="str">
        <f>'Indicator Data'!A128</f>
        <v>New Zealand</v>
      </c>
      <c r="B125" s="59" t="str">
        <f>'Indicator Data'!B128</f>
        <v>NZL</v>
      </c>
      <c r="C125" s="73">
        <f>ROUND(IF('Indicator Data'!AL128="No data",IF((0.1022*LN('Indicator Data'!CI128)-0.1711)&gt;C$195,0,IF((0.1022*LN('Indicator Data'!CI128)-0.1711)&lt;C$194,10,(C$195-(0.1022*LN('Indicator Data'!CI128)-0.1711))/(C$195-C$194)*10)),IF('Indicator Data'!AL128&gt;C$195,0,IF('Indicator Data'!AL128&lt;C$194,10,(C$195-'Indicator Data'!AL128)/(C$195-C$194)*10))),1)</f>
        <v>0</v>
      </c>
      <c r="D125" s="73" t="str">
        <f>IF('Indicator Data'!AM128="No data","x",ROUND((IF(LOG('Indicator Data'!AM128*1000)&gt;D$195,10,IF(LOG('Indicator Data'!AM128*1000)&lt;D$194,0,10-(D$195-LOG('Indicator Data'!AM128*1000))/(D$195-D$194)*10))),1))</f>
        <v>x</v>
      </c>
      <c r="E125" s="74">
        <f t="shared" si="29"/>
        <v>0</v>
      </c>
      <c r="F125" s="73">
        <f>IF('Indicator Data'!AZ128="No data","x",ROUND(IF('Indicator Data'!AZ128&gt;F$195,10,IF('Indicator Data'!AZ128&lt;F$194,0,10-(F$195-'Indicator Data'!AZ128)/(F$195-F$194)*10)),1))</f>
        <v>1.8</v>
      </c>
      <c r="G125" s="73" t="str">
        <f>IF('Indicator Data'!BA128="No data","x",ROUND(IF('Indicator Data'!BA128&gt;G$195,10,IF('Indicator Data'!BA128&lt;G$194,0,10-(G$195-'Indicator Data'!BA128)/(G$195-G$194)*10)),1))</f>
        <v>x</v>
      </c>
      <c r="H125" s="74">
        <f t="shared" si="30"/>
        <v>1.8</v>
      </c>
      <c r="I125" s="75">
        <f>SUM(IF('Indicator Data'!AN128=0,0,'Indicator Data'!AN128),SUM('Indicator Data'!AO128:AP128))</f>
        <v>0</v>
      </c>
      <c r="J125" s="75">
        <f>I125/'Indicator Data'!CJ128*1000000</f>
        <v>0</v>
      </c>
      <c r="K125" s="73">
        <f t="shared" si="31"/>
        <v>0</v>
      </c>
      <c r="L125" s="73" t="str">
        <f>IF('Indicator Data'!AQ128="No data","x",ROUND(IF('Indicator Data'!AQ128&gt;L$195,10,IF('Indicator Data'!AQ128&lt;L$194,0,10-(L$195-'Indicator Data'!AQ128)/(L$195-L$194)*10)),1))</f>
        <v>x</v>
      </c>
      <c r="M125" s="73">
        <f>IF('Indicator Data'!AR128="No data","x",IF('Indicator Data'!AR128=0,0,ROUND(IF('Indicator Data'!AR128&gt;M$195,10,IF('Indicator Data'!AR128&lt;M$194,0,10-(M$195-'Indicator Data'!AR128)/(M$195-M$194)*10)),1)))</f>
        <v>0.1</v>
      </c>
      <c r="N125" s="74">
        <f t="shared" si="32"/>
        <v>0.1</v>
      </c>
      <c r="O125" s="76">
        <f t="shared" si="33"/>
        <v>0.5</v>
      </c>
      <c r="P125" s="87">
        <f>IF(AND('Indicator Data'!BE128="No data",'Indicator Data'!BF128="No data"),0,SUM('Indicator Data'!BE128:BG128)/1000)</f>
        <v>2.0390000000000001</v>
      </c>
      <c r="Q125" s="73">
        <f t="shared" si="34"/>
        <v>1</v>
      </c>
      <c r="R125" s="77">
        <f>P125*1000/'Indicator Data'!CJ128</f>
        <v>4.2629595853033061E-4</v>
      </c>
      <c r="S125" s="73">
        <f t="shared" si="35"/>
        <v>2.6</v>
      </c>
      <c r="T125" s="78">
        <f t="shared" si="36"/>
        <v>1.8</v>
      </c>
      <c r="U125" s="73">
        <f>IF('Indicator Data'!AV128="No data","x",ROUND(IF('Indicator Data'!AV128&gt;U$195,10,IF('Indicator Data'!AV128&lt;U$194,0,10-(U$195-'Indicator Data'!AV128)/(U$195-U$194)*10)),1))</f>
        <v>0.2</v>
      </c>
      <c r="V125" s="73" t="str">
        <f>IF('Indicator Data'!AW128="No data","x",IF('Indicator Data'!AW128=0,0,ROUND(IF('Indicator Data'!AW128&gt;V$195,10,IF('Indicator Data'!AW128&lt;V$194,0,10-(V$195-'Indicator Data'!AW128)/(V$195-V$194)*10)),1)))</f>
        <v>x</v>
      </c>
      <c r="W125" s="73">
        <f t="shared" si="37"/>
        <v>0.2</v>
      </c>
      <c r="X125" s="73">
        <f>IF('Indicator Data'!AU128="No data","x",ROUND(IF('Indicator Data'!AU128&gt;X$195,10,IF('Indicator Data'!AU128&lt;X$194,0,10-(X$195-'Indicator Data'!AU128)/(X$195-X$194)*10)),1))</f>
        <v>0.1</v>
      </c>
      <c r="Y125" s="199" t="str">
        <f>IF('Indicator Data'!AX128="No data","x",ROUND(IF('Indicator Data'!AX128&gt;Y$195,10,IF('Indicator Data'!AX128&lt;Y$194,0,10-(Y$195-'Indicator Data'!AX128)/(Y$195-Y$194)*10)),1))</f>
        <v>x</v>
      </c>
      <c r="Z125" s="77">
        <f>IF('Indicator Data'!AY128="No data","x",IF(('Indicator Data'!AY128/'Indicator Data'!CJ128)&gt;1,1,IF('Indicator Data'!AY128&gt;'Indicator Data'!AY128,1,'Indicator Data'!AY128/'Indicator Data'!CJ128)))</f>
        <v>6.272132788577694E-7</v>
      </c>
      <c r="AA125" s="199">
        <f t="shared" si="38"/>
        <v>0</v>
      </c>
      <c r="AB125" s="74">
        <f t="shared" si="46"/>
        <v>0.1</v>
      </c>
      <c r="AC125" s="73">
        <f>IF('Indicator Data'!AS128="No data","x",ROUND(IF('Indicator Data'!AS128&gt;AC$195,10,IF('Indicator Data'!AS128&lt;AC$194,0,10-(AC$195-'Indicator Data'!AS128)/(AC$195-AC$194)*10)),1))</f>
        <v>0.4</v>
      </c>
      <c r="AD125" s="73" t="str">
        <f>IF('Indicator Data'!AT128="No data","x",ROUND(IF('Indicator Data'!AT128&gt;AD$195,10,IF('Indicator Data'!AT128&lt;AD$194,0,10-(AD$195-'Indicator Data'!AT128)/(AD$195-AD$194)*10)),1))</f>
        <v>x</v>
      </c>
      <c r="AE125" s="74">
        <f t="shared" si="39"/>
        <v>0.4</v>
      </c>
      <c r="AF125" s="87">
        <f>('Indicator Data'!BD128+'Indicator Data'!BC128*0.5+'Indicator Data'!BB128*0.25)/1000</f>
        <v>0.66874999999999996</v>
      </c>
      <c r="AG125" s="79">
        <f>AF125*1000/'Indicator Data'!CJ128</f>
        <v>1.3981629341204441E-4</v>
      </c>
      <c r="AH125" s="74">
        <f t="shared" si="40"/>
        <v>0</v>
      </c>
      <c r="AI125" s="73">
        <f>IF('Indicator Data'!BH128="No data","x",ROUND(IF('Indicator Data'!BH128&lt;$AI$194,10,IF('Indicator Data'!BH128&gt;$AI$195,0,($AI$195-'Indicator Data'!BH128)/($AI$195-$AI$194)*10)),1))</f>
        <v>2.8</v>
      </c>
      <c r="AJ125" s="73">
        <f>IF('Indicator Data'!BI128="No data","x",ROUND(IF('Indicator Data'!BI128&gt;$AJ$195,10,IF('Indicator Data'!BI128&lt;$AJ$194,0,10-($AJ$195-'Indicator Data'!BI128)/($AJ$195-$AJ$194)*10)),1))</f>
        <v>0</v>
      </c>
      <c r="AK125" s="74">
        <f t="shared" si="47"/>
        <v>1.4</v>
      </c>
      <c r="AL125" s="80">
        <f t="shared" si="48"/>
        <v>0.5</v>
      </c>
      <c r="AM125" s="81">
        <f t="shared" si="49"/>
        <v>1.2</v>
      </c>
      <c r="AN125" s="73">
        <f>IF('Indicator Data'!BJ128="No data","x",ROUND((IF(LOG('Indicator Data'!BJ128)&gt;AN$195,10,IF(LOG('Indicator Data'!BJ128)&lt;AN$194,0,10-(AN$195-LOG('Indicator Data'!BJ128))/(AN$195-AN$194)*10))),1))</f>
        <v>8.1</v>
      </c>
      <c r="AO125" s="73">
        <f>IF('Indicator Data'!BK128="No data","x",ROUND((IF(LOG('Indicator Data'!BK128)&gt;AO$195,10,IF(LOG('Indicator Data'!BK128)&lt;AO$194,0,10-(AO$195-LOG('Indicator Data'!BK128))/(AO$195-AO$194)*10))),1))</f>
        <v>6.4</v>
      </c>
      <c r="AP125" s="74">
        <f t="shared" si="41"/>
        <v>7.3</v>
      </c>
      <c r="AQ125" s="74">
        <f>IF('Indicator Data'!BL128=0,10,ROUND(IF(LOG('Indicator Data'!BL128)&gt;AQ$195,0,IF(LOG('Indicator Data'!BL128)&lt;AQ$194,10,(AQ$195-LOG('Indicator Data'!BL128))/(AQ$195-AQ$194)*10)),1))</f>
        <v>2.5</v>
      </c>
      <c r="AR125" s="74">
        <f>IF('Indicator Data'!BM128="No data","x",ROUND(IF('Indicator Data'!BM128&gt;AR$195,10,IF('Indicator Data'!BM128&lt;AR$194,0,10-(AR$195-'Indicator Data'!BM128)/(AR$195-AR$194)*10)),1))</f>
        <v>10</v>
      </c>
      <c r="AS125" s="76">
        <f t="shared" si="42"/>
        <v>6.6</v>
      </c>
      <c r="AT125" s="73" t="str">
        <f>IF('Indicator Data'!BN128="No data","x",ROUND(IF('Indicator Data'!BN128^2&gt;AT$195,0,IF('Indicator Data'!BN128^2&lt;AT$194,10,(AT$195-'Indicator Data'!BN128^2)/(AT$195-AT$194)*10)),1))</f>
        <v>x</v>
      </c>
      <c r="AU125" s="73">
        <f>IF('Indicator Data'!BO128="No data","x",ROUND(IF('Indicator Data'!BO128&gt;AU$195,0,IF('Indicator Data'!BO128&lt;AU$194,10,(AU$195-'Indicator Data'!BO128)/(AU$195-AU$194)*10)),1))</f>
        <v>3.3</v>
      </c>
      <c r="AV125" s="73">
        <f>IF('Indicator Data'!BP128="No data","x",ROUND(IF('Indicator Data'!BP128&gt;AV$195,0,IF('Indicator Data'!BP128&lt;AV$194,10,(AV$195-'Indicator Data'!BP128)/(AV$195-AV$194)*10)),1))</f>
        <v>7.5</v>
      </c>
      <c r="AW125" s="74">
        <f t="shared" si="43"/>
        <v>5.4</v>
      </c>
      <c r="AX125" s="74">
        <f>IF('Indicator Data'!BQ128="No data","x",ROUND(IF('Indicator Data'!BQ128&gt;AX$195,10,IF('Indicator Data'!BQ128&lt;AX$194,0,10-(AX$195-'Indicator Data'!BQ128)/(AX$195-AX$194)*10)),1))</f>
        <v>7.4</v>
      </c>
      <c r="AY125" s="76">
        <f t="shared" si="44"/>
        <v>6.4</v>
      </c>
      <c r="AZ125" s="81">
        <f t="shared" si="45"/>
        <v>6.5</v>
      </c>
    </row>
    <row r="126" spans="1:52" s="4" customFormat="1" x14ac:dyDescent="0.3">
      <c r="A126" s="121" t="str">
        <f>'Indicator Data'!A129</f>
        <v>Nicaragua</v>
      </c>
      <c r="B126" s="59" t="str">
        <f>'Indicator Data'!B129</f>
        <v>NIC</v>
      </c>
      <c r="C126" s="73">
        <f>ROUND(IF('Indicator Data'!AL129="No data",IF((0.1022*LN('Indicator Data'!CI129)-0.1711)&gt;C$195,0,IF((0.1022*LN('Indicator Data'!CI129)-0.1711)&lt;C$194,10,(C$195-(0.1022*LN('Indicator Data'!CI129)-0.1711))/(C$195-C$194)*10)),IF('Indicator Data'!AL129&gt;C$195,0,IF('Indicator Data'!AL129&lt;C$194,10,(C$195-'Indicator Data'!AL129)/(C$195-C$194)*10))),1)</f>
        <v>5</v>
      </c>
      <c r="D126" s="73">
        <f>IF('Indicator Data'!AM129="No data","x",ROUND((IF(LOG('Indicator Data'!AM129*1000)&gt;D$195,10,IF(LOG('Indicator Data'!AM129*1000)&lt;D$194,0,10-(D$195-LOG('Indicator Data'!AM129*1000))/(D$195-D$194)*10))),1))</f>
        <v>6.9</v>
      </c>
      <c r="E126" s="74">
        <f t="shared" si="29"/>
        <v>6</v>
      </c>
      <c r="F126" s="73">
        <f>IF('Indicator Data'!AZ129="No data","x",ROUND(IF('Indicator Data'!AZ129&gt;F$195,10,IF('Indicator Data'!AZ129&lt;F$194,0,10-(F$195-'Indicator Data'!AZ129)/(F$195-F$194)*10)),1))</f>
        <v>6.1</v>
      </c>
      <c r="G126" s="73">
        <f>IF('Indicator Data'!BA129="No data","x",ROUND(IF('Indicator Data'!BA129&gt;G$195,10,IF('Indicator Data'!BA129&lt;G$194,0,10-(G$195-'Indicator Data'!BA129)/(G$195-G$194)*10)),1))</f>
        <v>5.3</v>
      </c>
      <c r="H126" s="74">
        <f t="shared" si="30"/>
        <v>5.7</v>
      </c>
      <c r="I126" s="75">
        <f>SUM(IF('Indicator Data'!AN129=0,0,'Indicator Data'!AN129),SUM('Indicator Data'!AO129:AP129))</f>
        <v>436.05051000000003</v>
      </c>
      <c r="J126" s="75">
        <f>I126/'Indicator Data'!CJ129*1000000</f>
        <v>66.618334755938548</v>
      </c>
      <c r="K126" s="73">
        <f t="shared" si="31"/>
        <v>1.3</v>
      </c>
      <c r="L126" s="73">
        <f>IF('Indicator Data'!AQ129="No data","x",ROUND(IF('Indicator Data'!AQ129&gt;L$195,10,IF('Indicator Data'!AQ129&lt;L$194,0,10-(L$195-'Indicator Data'!AQ129)/(L$195-L$194)*10)),1))</f>
        <v>1.8</v>
      </c>
      <c r="M126" s="73">
        <f>IF('Indicator Data'!AR129="No data","x",IF('Indicator Data'!AR129=0,0,ROUND(IF('Indicator Data'!AR129&gt;M$195,10,IF('Indicator Data'!AR129&lt;M$194,0,10-(M$195-'Indicator Data'!AR129)/(M$195-M$194)*10)),1)))</f>
        <v>3.8</v>
      </c>
      <c r="N126" s="74">
        <f t="shared" si="32"/>
        <v>2.2999999999999998</v>
      </c>
      <c r="O126" s="76">
        <f t="shared" si="33"/>
        <v>5</v>
      </c>
      <c r="P126" s="87">
        <f>IF(AND('Indicator Data'!BE129="No data",'Indicator Data'!BF129="No data"),0,SUM('Indicator Data'!BE129:BG129)/1000)</f>
        <v>0.45700000000000002</v>
      </c>
      <c r="Q126" s="73">
        <f t="shared" si="34"/>
        <v>0</v>
      </c>
      <c r="R126" s="77">
        <f>P126*1000/'Indicator Data'!CJ129</f>
        <v>6.9818927590438814E-5</v>
      </c>
      <c r="S126" s="73">
        <f t="shared" si="35"/>
        <v>1.7</v>
      </c>
      <c r="T126" s="78">
        <f t="shared" si="36"/>
        <v>0.9</v>
      </c>
      <c r="U126" s="73">
        <f>IF('Indicator Data'!AV129="No data","x",ROUND(IF('Indicator Data'!AV129&gt;U$195,10,IF('Indicator Data'!AV129&lt;U$194,0,10-(U$195-'Indicator Data'!AV129)/(U$195-U$194)*10)),1))</f>
        <v>0.4</v>
      </c>
      <c r="V126" s="73">
        <f>IF('Indicator Data'!AW129="No data","x",IF('Indicator Data'!AW129=0,0,ROUND(IF('Indicator Data'!AW129&gt;V$195,10,IF('Indicator Data'!AW129&lt;V$194,0,10-(V$195-'Indicator Data'!AW129)/(V$195-V$194)*10)),1)))</f>
        <v>0.4</v>
      </c>
      <c r="W126" s="73">
        <f t="shared" si="37"/>
        <v>0.4</v>
      </c>
      <c r="X126" s="73">
        <f>IF('Indicator Data'!AU129="No data","x",ROUND(IF('Indicator Data'!AU129&gt;X$195,10,IF('Indicator Data'!AU129&lt;X$194,0,10-(X$195-'Indicator Data'!AU129)/(X$195-X$194)*10)),1))</f>
        <v>0.8</v>
      </c>
      <c r="Y126" s="199">
        <f>IF('Indicator Data'!AX129="No data","x",ROUND(IF('Indicator Data'!AX129&gt;Y$195,10,IF('Indicator Data'!AX129&lt;Y$194,0,10-(Y$195-'Indicator Data'!AX129)/(Y$195-Y$194)*10)),1))</f>
        <v>0.1</v>
      </c>
      <c r="Z126" s="77">
        <f>IF('Indicator Data'!AY129="No data","x",IF(('Indicator Data'!AY129/'Indicator Data'!CJ129)&gt;1,1,IF('Indicator Data'!AY129&gt;'Indicator Data'!AY129,1,'Indicator Data'!AY129/'Indicator Data'!CJ129)))</f>
        <v>0.24659999391948945</v>
      </c>
      <c r="AA126" s="199">
        <f t="shared" si="38"/>
        <v>2.7</v>
      </c>
      <c r="AB126" s="74">
        <f t="shared" si="46"/>
        <v>1</v>
      </c>
      <c r="AC126" s="73">
        <f>IF('Indicator Data'!AS129="No data","x",ROUND(IF('Indicator Data'!AS129&gt;AC$195,10,IF('Indicator Data'!AS129&lt;AC$194,0,10-(AC$195-'Indicator Data'!AS129)/(AC$195-AC$194)*10)),1))</f>
        <v>1.4</v>
      </c>
      <c r="AD126" s="73">
        <f>IF('Indicator Data'!AT129="No data","x",ROUND(IF('Indicator Data'!AT129&gt;AD$195,10,IF('Indicator Data'!AT129&lt;AD$194,0,10-(AD$195-'Indicator Data'!AT129)/(AD$195-AD$194)*10)),1))</f>
        <v>1</v>
      </c>
      <c r="AE126" s="74">
        <f t="shared" si="39"/>
        <v>1.2</v>
      </c>
      <c r="AF126" s="87">
        <f>('Indicator Data'!BD129+'Indicator Data'!BC129*0.5+'Indicator Data'!BB129*0.25)/1000</f>
        <v>264.24175000000002</v>
      </c>
      <c r="AG126" s="79">
        <f>AF126*1000/'Indicator Data'!CJ129</f>
        <v>4.0369968511205327E-2</v>
      </c>
      <c r="AH126" s="74">
        <f t="shared" si="40"/>
        <v>4</v>
      </c>
      <c r="AI126" s="73">
        <f>IF('Indicator Data'!BH129="No data","x",ROUND(IF('Indicator Data'!BH129&lt;$AI$194,10,IF('Indicator Data'!BH129&gt;$AI$195,0,($AI$195-'Indicator Data'!BH129)/($AI$195-$AI$194)*10)),1))</f>
        <v>4.5</v>
      </c>
      <c r="AJ126" s="73">
        <f>IF('Indicator Data'!BI129="No data","x",ROUND(IF('Indicator Data'!BI129&gt;$AJ$195,10,IF('Indicator Data'!BI129&lt;$AJ$194,0,10-($AJ$195-'Indicator Data'!BI129)/($AJ$195-$AJ$194)*10)),1))</f>
        <v>4</v>
      </c>
      <c r="AK126" s="74">
        <f t="shared" si="47"/>
        <v>4.3</v>
      </c>
      <c r="AL126" s="80">
        <f t="shared" si="48"/>
        <v>2.8</v>
      </c>
      <c r="AM126" s="81">
        <f t="shared" si="49"/>
        <v>1.9</v>
      </c>
      <c r="AN126" s="73" t="str">
        <f>IF('Indicator Data'!BJ129="No data","x",ROUND((IF(LOG('Indicator Data'!BJ129)&gt;AN$195,10,IF(LOG('Indicator Data'!BJ129)&lt;AN$194,0,10-(AN$195-LOG('Indicator Data'!BJ129))/(AN$195-AN$194)*10))),1))</f>
        <v>x</v>
      </c>
      <c r="AO126" s="73">
        <f>IF('Indicator Data'!BK129="No data","x",ROUND((IF(LOG('Indicator Data'!BK129)&gt;AO$195,10,IF(LOG('Indicator Data'!BK129)&lt;AO$194,0,10-(AO$195-LOG('Indicator Data'!BK129))/(AO$195-AO$194)*10))),1))</f>
        <v>5.6</v>
      </c>
      <c r="AP126" s="74">
        <f t="shared" si="41"/>
        <v>5.6</v>
      </c>
      <c r="AQ126" s="74">
        <f>IF('Indicator Data'!BL129=0,10,ROUND(IF(LOG('Indicator Data'!BL129)&gt;AQ$195,0,IF(LOG('Indicator Data'!BL129)&lt;AQ$194,10,(AQ$195-LOG('Indicator Data'!BL129))/(AQ$195-AQ$194)*10)),1))</f>
        <v>5.9</v>
      </c>
      <c r="AR126" s="74">
        <f>IF('Indicator Data'!BM129="No data","x",ROUND(IF('Indicator Data'!BM129&gt;AR$195,10,IF('Indicator Data'!BM129&lt;AR$194,0,10-(AR$195-'Indicator Data'!BM129)/(AR$195-AR$194)*10)),1))</f>
        <v>8</v>
      </c>
      <c r="AS126" s="76">
        <f t="shared" si="42"/>
        <v>6.5</v>
      </c>
      <c r="AT126" s="73">
        <f>IF('Indicator Data'!BN129="No data","x",ROUND(IF('Indicator Data'!BN129^2&gt;AT$195,0,IF('Indicator Data'!BN129^2&lt;AT$194,10,(AT$195-'Indicator Data'!BN129^2)/(AT$195-AT$194)*10)),1))</f>
        <v>3.5</v>
      </c>
      <c r="AU126" s="73">
        <f>IF('Indicator Data'!BO129="No data","x",ROUND(IF('Indicator Data'!BO129&gt;AU$195,0,IF('Indicator Data'!BO129&lt;AU$194,10,(AU$195-'Indicator Data'!BO129)/(AU$195-AU$194)*10)),1))</f>
        <v>4.4000000000000004</v>
      </c>
      <c r="AV126" s="73">
        <f>IF('Indicator Data'!BP129="No data","x",ROUND(IF('Indicator Data'!BP129&gt;AV$195,0,IF('Indicator Data'!BP129&lt;AV$194,10,(AV$195-'Indicator Data'!BP129)/(AV$195-AV$194)*10)),1))</f>
        <v>9</v>
      </c>
      <c r="AW126" s="74">
        <f t="shared" si="43"/>
        <v>5.6</v>
      </c>
      <c r="AX126" s="74">
        <f>IF('Indicator Data'!BQ129="No data","x",ROUND(IF('Indicator Data'!BQ129&gt;AX$195,10,IF('Indicator Data'!BQ129&lt;AX$194,0,10-(AX$195-'Indicator Data'!BQ129)/(AX$195-AX$194)*10)),1))</f>
        <v>7.1</v>
      </c>
      <c r="AY126" s="76">
        <f t="shared" si="44"/>
        <v>6.4</v>
      </c>
      <c r="AZ126" s="81">
        <f t="shared" si="45"/>
        <v>6.5</v>
      </c>
    </row>
    <row r="127" spans="1:52" s="4" customFormat="1" x14ac:dyDescent="0.3">
      <c r="A127" s="121" t="str">
        <f>'Indicator Data'!A130</f>
        <v>Niger</v>
      </c>
      <c r="B127" s="59" t="str">
        <f>'Indicator Data'!B130</f>
        <v>NER</v>
      </c>
      <c r="C127" s="73">
        <f>ROUND(IF('Indicator Data'!AL130="No data",IF((0.1022*LN('Indicator Data'!CI130)-0.1711)&gt;C$195,0,IF((0.1022*LN('Indicator Data'!CI130)-0.1711)&lt;C$194,10,(C$195-(0.1022*LN('Indicator Data'!CI130)-0.1711))/(C$195-C$194)*10)),IF('Indicator Data'!AL130&gt;C$195,0,IF('Indicator Data'!AL130&lt;C$194,10,(C$195-'Indicator Data'!AL130)/(C$195-C$194)*10))),1)</f>
        <v>10</v>
      </c>
      <c r="D127" s="73">
        <f>IF('Indicator Data'!AM130="No data","x",ROUND((IF(LOG('Indicator Data'!AM130*1000)&gt;D$195,10,IF(LOG('Indicator Data'!AM130*1000)&lt;D$194,0,10-(D$195-LOG('Indicator Data'!AM130*1000))/(D$195-D$194)*10))),1))</f>
        <v>10</v>
      </c>
      <c r="E127" s="74">
        <f t="shared" si="29"/>
        <v>10</v>
      </c>
      <c r="F127" s="73">
        <f>IF('Indicator Data'!AZ130="No data","x",ROUND(IF('Indicator Data'!AZ130&gt;F$195,10,IF('Indicator Data'!AZ130&lt;F$194,0,10-(F$195-'Indicator Data'!AZ130)/(F$195-F$194)*10)),1))</f>
        <v>8.6</v>
      </c>
      <c r="G127" s="73">
        <f>IF('Indicator Data'!BA130="No data","x",ROUND(IF('Indicator Data'!BA130&gt;G$195,10,IF('Indicator Data'!BA130&lt;G$194,0,10-(G$195-'Indicator Data'!BA130)/(G$195-G$194)*10)),1))</f>
        <v>2.2999999999999998</v>
      </c>
      <c r="H127" s="74">
        <f t="shared" si="30"/>
        <v>5.5</v>
      </c>
      <c r="I127" s="75">
        <f>SUM(IF('Indicator Data'!AN130=0,0,'Indicator Data'!AN130),SUM('Indicator Data'!AO130:AP130))</f>
        <v>7302.00162</v>
      </c>
      <c r="J127" s="75">
        <f>I127/'Indicator Data'!CJ130*1000000</f>
        <v>313.2465206242673</v>
      </c>
      <c r="K127" s="73">
        <f t="shared" si="31"/>
        <v>6.3</v>
      </c>
      <c r="L127" s="73">
        <f>IF('Indicator Data'!AQ130="No data","x",ROUND(IF('Indicator Data'!AQ130&gt;L$195,10,IF('Indicator Data'!AQ130&lt;L$194,0,10-(L$195-'Indicator Data'!AQ130)/(L$195-L$194)*10)),1))</f>
        <v>8.8000000000000007</v>
      </c>
      <c r="M127" s="73">
        <f>IF('Indicator Data'!AR130="No data","x",IF('Indicator Data'!AR130=0,0,ROUND(IF('Indicator Data'!AR130&gt;M$195,10,IF('Indicator Data'!AR130&lt;M$194,0,10-(M$195-'Indicator Data'!AR130)/(M$195-M$194)*10)),1)))</f>
        <v>1.1000000000000001</v>
      </c>
      <c r="N127" s="74">
        <f t="shared" si="32"/>
        <v>5.4</v>
      </c>
      <c r="O127" s="76">
        <f t="shared" si="33"/>
        <v>7.7</v>
      </c>
      <c r="P127" s="87">
        <f>IF(AND('Indicator Data'!BE130="No data",'Indicator Data'!BF130="No data"),0,SUM('Indicator Data'!BE130:BG130)/1000)</f>
        <v>422.55</v>
      </c>
      <c r="Q127" s="73">
        <f t="shared" si="34"/>
        <v>8.8000000000000007</v>
      </c>
      <c r="R127" s="77">
        <f>P127*1000/'Indicator Data'!CJ130</f>
        <v>1.8126854002229617E-2</v>
      </c>
      <c r="S127" s="73">
        <f t="shared" si="35"/>
        <v>6.5</v>
      </c>
      <c r="T127" s="78">
        <f t="shared" si="36"/>
        <v>7.7</v>
      </c>
      <c r="U127" s="73">
        <f>IF('Indicator Data'!AV130="No data","x",ROUND(IF('Indicator Data'!AV130&gt;U$195,10,IF('Indicator Data'!AV130&lt;U$194,0,10-(U$195-'Indicator Data'!AV130)/(U$195-U$194)*10)),1))</f>
        <v>0.8</v>
      </c>
      <c r="V127" s="73">
        <f>IF('Indicator Data'!AW130="No data","x",IF('Indicator Data'!AW130=0,0,ROUND(IF('Indicator Data'!AW130&gt;V$195,10,IF('Indicator Data'!AW130&lt;V$194,0,10-(V$195-'Indicator Data'!AW130)/(V$195-V$194)*10)),1)))</f>
        <v>0.5</v>
      </c>
      <c r="W127" s="73">
        <f t="shared" si="37"/>
        <v>0.65</v>
      </c>
      <c r="X127" s="73">
        <f>IF('Indicator Data'!AU130="No data","x",ROUND(IF('Indicator Data'!AU130&gt;X$195,10,IF('Indicator Data'!AU130&lt;X$194,0,10-(X$195-'Indicator Data'!AU130)/(X$195-X$194)*10)),1))</f>
        <v>1.6</v>
      </c>
      <c r="Y127" s="199">
        <f>IF('Indicator Data'!AX130="No data","x",ROUND(IF('Indicator Data'!AX130&gt;Y$195,10,IF('Indicator Data'!AX130&lt;Y$194,0,10-(Y$195-'Indicator Data'!AX130)/(Y$195-Y$194)*10)),1))</f>
        <v>9</v>
      </c>
      <c r="Z127" s="77">
        <f>IF('Indicator Data'!AY130="No data","x",IF(('Indicator Data'!AY130/'Indicator Data'!CJ130)&gt;1,1,IF('Indicator Data'!AY130&gt;'Indicator Data'!AY130,1,'Indicator Data'!AY130/'Indicator Data'!CJ130)))</f>
        <v>0.60352715847160265</v>
      </c>
      <c r="AA127" s="199">
        <f t="shared" si="38"/>
        <v>6.7</v>
      </c>
      <c r="AB127" s="74">
        <f t="shared" si="46"/>
        <v>4.5</v>
      </c>
      <c r="AC127" s="73">
        <f>IF('Indicator Data'!AS130="No data","x",ROUND(IF('Indicator Data'!AS130&gt;AC$195,10,IF('Indicator Data'!AS130&lt;AC$194,0,10-(AC$195-'Indicator Data'!AS130)/(AC$195-AC$194)*10)),1))</f>
        <v>6.4</v>
      </c>
      <c r="AD127" s="73">
        <f>IF('Indicator Data'!AT130="No data","x",ROUND(IF('Indicator Data'!AT130&gt;AD$195,10,IF('Indicator Data'!AT130&lt;AD$194,0,10-(AD$195-'Indicator Data'!AT130)/(AD$195-AD$194)*10)),1))</f>
        <v>7</v>
      </c>
      <c r="AE127" s="74">
        <f t="shared" si="39"/>
        <v>6.7</v>
      </c>
      <c r="AF127" s="87">
        <f>('Indicator Data'!BD130+'Indicator Data'!BC130*0.5+'Indicator Data'!BB130*0.25)/1000</f>
        <v>625.94674999999995</v>
      </c>
      <c r="AG127" s="79">
        <f>AF127*1000/'Indicator Data'!CJ130</f>
        <v>2.6852314164998514E-2</v>
      </c>
      <c r="AH127" s="74">
        <f t="shared" si="40"/>
        <v>2.7</v>
      </c>
      <c r="AI127" s="73">
        <f>IF('Indicator Data'!BH130="No data","x",ROUND(IF('Indicator Data'!BH130&lt;$AI$194,10,IF('Indicator Data'!BH130&gt;$AI$195,0,($AI$195-'Indicator Data'!BH130)/($AI$195-$AI$194)*10)),1))</f>
        <v>3.5</v>
      </c>
      <c r="AJ127" s="73">
        <f>IF('Indicator Data'!BI130="No data","x",ROUND(IF('Indicator Data'!BI130&gt;$AJ$195,10,IF('Indicator Data'!BI130&lt;$AJ$194,0,10-($AJ$195-'Indicator Data'!BI130)/($AJ$195-$AJ$194)*10)),1))</f>
        <v>3.8</v>
      </c>
      <c r="AK127" s="74">
        <f t="shared" si="47"/>
        <v>3.7</v>
      </c>
      <c r="AL127" s="80">
        <f t="shared" si="48"/>
        <v>4.5999999999999996</v>
      </c>
      <c r="AM127" s="81">
        <f t="shared" si="49"/>
        <v>6.4</v>
      </c>
      <c r="AN127" s="73" t="str">
        <f>IF('Indicator Data'!BJ130="No data","x",ROUND((IF(LOG('Indicator Data'!BJ130)&gt;AN$195,10,IF(LOG('Indicator Data'!BJ130)&lt;AN$194,0,10-(AN$195-LOG('Indicator Data'!BJ130))/(AN$195-AN$194)*10))),1))</f>
        <v>x</v>
      </c>
      <c r="AO127" s="73">
        <f>IF('Indicator Data'!BK130="No data","x",ROUND((IF(LOG('Indicator Data'!BK130)&gt;AO$195,10,IF(LOG('Indicator Data'!BK130)&lt;AO$194,0,10-(AO$195-LOG('Indicator Data'!BK130))/(AO$195-AO$194)*10))),1))</f>
        <v>3</v>
      </c>
      <c r="AP127" s="74">
        <f t="shared" si="41"/>
        <v>3</v>
      </c>
      <c r="AQ127" s="74">
        <f>IF('Indicator Data'!BL130=0,10,ROUND(IF(LOG('Indicator Data'!BL130)&gt;AQ$195,0,IF(LOG('Indicator Data'!BL130)&lt;AQ$194,10,(AQ$195-LOG('Indicator Data'!BL130))/(AQ$195-AQ$194)*10)),1))</f>
        <v>7.3</v>
      </c>
      <c r="AR127" s="74">
        <f>IF('Indicator Data'!BM130="No data","x",ROUND(IF('Indicator Data'!BM130&gt;AR$195,10,IF('Indicator Data'!BM130&lt;AR$194,0,10-(AR$195-'Indicator Data'!BM130)/(AR$195-AR$194)*10)),1))</f>
        <v>2</v>
      </c>
      <c r="AS127" s="76">
        <f t="shared" si="42"/>
        <v>4.0999999999999996</v>
      </c>
      <c r="AT127" s="73">
        <f>IF('Indicator Data'!BN130="No data","x",ROUND(IF('Indicator Data'!BN130^2&gt;AT$195,0,IF('Indicator Data'!BN130^2&lt;AT$194,10,(AT$195-'Indicator Data'!BN130^2)/(AT$195-AT$194)*10)),1))</f>
        <v>10</v>
      </c>
      <c r="AU127" s="73">
        <f>IF('Indicator Data'!BO130="No data","x",ROUND(IF('Indicator Data'!BO130&gt;AU$195,0,IF('Indicator Data'!BO130&lt;AU$194,10,(AU$195-'Indicator Data'!BO130)/(AU$195-AU$194)*10)),1))</f>
        <v>8.1999999999999993</v>
      </c>
      <c r="AV127" s="73">
        <f>IF('Indicator Data'!BP130="No data","x",ROUND(IF('Indicator Data'!BP130&gt;AV$195,0,IF('Indicator Data'!BP130&lt;AV$194,10,(AV$195-'Indicator Data'!BP130)/(AV$195-AV$194)*10)),1))</f>
        <v>7.4</v>
      </c>
      <c r="AW127" s="74">
        <f t="shared" si="43"/>
        <v>8.5</v>
      </c>
      <c r="AX127" s="74">
        <f>IF('Indicator Data'!BQ130="No data","x",ROUND(IF('Indicator Data'!BQ130&gt;AX$195,10,IF('Indicator Data'!BQ130&lt;AX$194,0,10-(AX$195-'Indicator Data'!BQ130)/(AX$195-AX$194)*10)),1))</f>
        <v>7</v>
      </c>
      <c r="AY127" s="76">
        <f t="shared" si="44"/>
        <v>7.8</v>
      </c>
      <c r="AZ127" s="81">
        <f t="shared" si="45"/>
        <v>6</v>
      </c>
    </row>
    <row r="128" spans="1:52" s="4" customFormat="1" x14ac:dyDescent="0.3">
      <c r="A128" s="121" t="str">
        <f>'Indicator Data'!A131</f>
        <v>Nigeria</v>
      </c>
      <c r="B128" s="59" t="str">
        <f>'Indicator Data'!B131</f>
        <v>NGA</v>
      </c>
      <c r="C128" s="73">
        <f>ROUND(IF('Indicator Data'!AL131="No data",IF((0.1022*LN('Indicator Data'!CI131)-0.1711)&gt;C$195,0,IF((0.1022*LN('Indicator Data'!CI131)-0.1711)&lt;C$194,10,(C$195-(0.1022*LN('Indicator Data'!CI131)-0.1711))/(C$195-C$194)*10)),IF('Indicator Data'!AL131&gt;C$195,0,IF('Indicator Data'!AL131&lt;C$194,10,(C$195-'Indicator Data'!AL131)/(C$195-C$194)*10))),1)</f>
        <v>7.3</v>
      </c>
      <c r="D128" s="73">
        <f>IF('Indicator Data'!AM131="No data","x",ROUND((IF(LOG('Indicator Data'!AM131*1000)&gt;D$195,10,IF(LOG('Indicator Data'!AM131*1000)&lt;D$194,0,10-(D$195-LOG('Indicator Data'!AM131*1000))/(D$195-D$194)*10))),1))</f>
        <v>9.1</v>
      </c>
      <c r="E128" s="74">
        <f t="shared" si="29"/>
        <v>8.3000000000000007</v>
      </c>
      <c r="F128" s="73" t="str">
        <f>IF('Indicator Data'!AZ131="No data","x",ROUND(IF('Indicator Data'!AZ131&gt;F$195,10,IF('Indicator Data'!AZ131&lt;F$194,0,10-(F$195-'Indicator Data'!AZ131)/(F$195-F$194)*10)),1))</f>
        <v>x</v>
      </c>
      <c r="G128" s="73">
        <f>IF('Indicator Data'!BA131="No data","x",ROUND(IF('Indicator Data'!BA131&gt;G$195,10,IF('Indicator Data'!BA131&lt;G$194,0,10-(G$195-'Indicator Data'!BA131)/(G$195-G$194)*10)),1))</f>
        <v>4.5</v>
      </c>
      <c r="H128" s="74">
        <f t="shared" si="30"/>
        <v>4.5</v>
      </c>
      <c r="I128" s="75">
        <f>SUM(IF('Indicator Data'!AN131=0,0,'Indicator Data'!AN131),SUM('Indicator Data'!AO131:AP131))</f>
        <v>20898.019550000001</v>
      </c>
      <c r="J128" s="75">
        <f>I128/'Indicator Data'!CJ131*1000000</f>
        <v>103.98907681805446</v>
      </c>
      <c r="K128" s="73">
        <f t="shared" si="31"/>
        <v>2.1</v>
      </c>
      <c r="L128" s="73">
        <f>IF('Indicator Data'!AQ131="No data","x",ROUND(IF('Indicator Data'!AQ131&gt;L$195,10,IF('Indicator Data'!AQ131&lt;L$194,0,10-(L$195-'Indicator Data'!AQ131)/(L$195-L$194)*10)),1))</f>
        <v>0.6</v>
      </c>
      <c r="M128" s="73">
        <f>IF('Indicator Data'!AR131="No data","x",IF('Indicator Data'!AR131=0,0,ROUND(IF('Indicator Data'!AR131&gt;M$195,10,IF('Indicator Data'!AR131&lt;M$194,0,10-(M$195-'Indicator Data'!AR131)/(M$195-M$194)*10)),1)))</f>
        <v>2</v>
      </c>
      <c r="N128" s="74">
        <f t="shared" si="32"/>
        <v>1.6</v>
      </c>
      <c r="O128" s="76">
        <f t="shared" si="33"/>
        <v>5.7</v>
      </c>
      <c r="P128" s="87">
        <f>IF(AND('Indicator Data'!BE131="No data",'Indicator Data'!BF131="No data"),0,SUM('Indicator Data'!BE131:BG131)/1000)</f>
        <v>2251.6819999999998</v>
      </c>
      <c r="Q128" s="73">
        <f t="shared" si="34"/>
        <v>10</v>
      </c>
      <c r="R128" s="77">
        <f>P128*1000/'Indicator Data'!CJ131</f>
        <v>1.1204426903114391E-2</v>
      </c>
      <c r="S128" s="73">
        <f t="shared" si="35"/>
        <v>5.8</v>
      </c>
      <c r="T128" s="78">
        <f t="shared" si="36"/>
        <v>7.9</v>
      </c>
      <c r="U128" s="73">
        <f>IF('Indicator Data'!AV131="No data","x",ROUND(IF('Indicator Data'!AV131&gt;U$195,10,IF('Indicator Data'!AV131&lt;U$194,0,10-(U$195-'Indicator Data'!AV131)/(U$195-U$194)*10)),1))</f>
        <v>5.8</v>
      </c>
      <c r="V128" s="73" t="str">
        <f>IF('Indicator Data'!AW131="No data","x",IF('Indicator Data'!AW131=0,0,ROUND(IF('Indicator Data'!AW131&gt;V$195,10,IF('Indicator Data'!AW131&lt;V$194,0,10-(V$195-'Indicator Data'!AW131)/(V$195-V$194)*10)),1)))</f>
        <v>x</v>
      </c>
      <c r="W128" s="73">
        <f t="shared" si="37"/>
        <v>5.8</v>
      </c>
      <c r="X128" s="73">
        <f>IF('Indicator Data'!AU131="No data","x",ROUND(IF('Indicator Data'!AU131&gt;X$195,10,IF('Indicator Data'!AU131&lt;X$194,0,10-(X$195-'Indicator Data'!AU131)/(X$195-X$194)*10)),1))</f>
        <v>4</v>
      </c>
      <c r="Y128" s="199">
        <f>IF('Indicator Data'!AX131="No data","x",ROUND(IF('Indicator Data'!AX131&gt;Y$195,10,IF('Indicator Data'!AX131&lt;Y$194,0,10-(Y$195-'Indicator Data'!AX131)/(Y$195-Y$194)*10)),1))</f>
        <v>7</v>
      </c>
      <c r="Z128" s="77">
        <f>IF('Indicator Data'!AY131="No data","x",IF(('Indicator Data'!AY131/'Indicator Data'!CJ131)&gt;1,1,IF('Indicator Data'!AY131&gt;'Indicator Data'!AY131,1,'Indicator Data'!AY131/'Indicator Data'!CJ131)))</f>
        <v>0.66665168219540727</v>
      </c>
      <c r="AA128" s="199">
        <f t="shared" si="38"/>
        <v>7.4</v>
      </c>
      <c r="AB128" s="74">
        <f t="shared" si="46"/>
        <v>6.1</v>
      </c>
      <c r="AC128" s="73">
        <f>IF('Indicator Data'!AS131="No data","x",ROUND(IF('Indicator Data'!AS131&gt;AC$195,10,IF('Indicator Data'!AS131&lt;AC$194,0,10-(AC$195-'Indicator Data'!AS131)/(AC$195-AC$194)*10)),1))</f>
        <v>9.1999999999999993</v>
      </c>
      <c r="AD128" s="73">
        <f>IF('Indicator Data'!AT131="No data","x",ROUND(IF('Indicator Data'!AT131&gt;AD$195,10,IF('Indicator Data'!AT131&lt;AD$194,0,10-(AD$195-'Indicator Data'!AT131)/(AD$195-AD$194)*10)),1))</f>
        <v>7</v>
      </c>
      <c r="AE128" s="74">
        <f t="shared" si="39"/>
        <v>8.1</v>
      </c>
      <c r="AF128" s="87">
        <f>('Indicator Data'!BD131+'Indicator Data'!BC131*0.5+'Indicator Data'!BB131*0.25)/1000</f>
        <v>1103.9775</v>
      </c>
      <c r="AG128" s="79">
        <f>AF128*1000/'Indicator Data'!CJ131</f>
        <v>5.4934201194631249E-3</v>
      </c>
      <c r="AH128" s="74">
        <f t="shared" si="40"/>
        <v>0.5</v>
      </c>
      <c r="AI128" s="73">
        <f>IF('Indicator Data'!BH131="No data","x",ROUND(IF('Indicator Data'!BH131&lt;$AI$194,10,IF('Indicator Data'!BH131&gt;$AI$195,0,($AI$195-'Indicator Data'!BH131)/($AI$195-$AI$194)*10)),1))</f>
        <v>4.5</v>
      </c>
      <c r="AJ128" s="73">
        <f>IF('Indicator Data'!BI131="No data","x",ROUND(IF('Indicator Data'!BI131&gt;$AJ$195,10,IF('Indicator Data'!BI131&lt;$AJ$194,0,10-($AJ$195-'Indicator Data'!BI131)/($AJ$195-$AJ$194)*10)),1))</f>
        <v>2.8</v>
      </c>
      <c r="AK128" s="74">
        <f t="shared" si="47"/>
        <v>3.7</v>
      </c>
      <c r="AL128" s="80">
        <f t="shared" si="48"/>
        <v>5.2</v>
      </c>
      <c r="AM128" s="81">
        <f t="shared" si="49"/>
        <v>6.8</v>
      </c>
      <c r="AN128" s="73">
        <f>IF('Indicator Data'!BJ131="No data","x",ROUND((IF(LOG('Indicator Data'!BJ131)&gt;AN$195,10,IF(LOG('Indicator Data'!BJ131)&lt;AN$194,0,10-(AN$195-LOG('Indicator Data'!BJ131))/(AN$195-AN$194)*10))),1))</f>
        <v>7.3</v>
      </c>
      <c r="AO128" s="73" t="str">
        <f>IF('Indicator Data'!BK131="No data","x",ROUND((IF(LOG('Indicator Data'!BK131)&gt;AO$195,10,IF(LOG('Indicator Data'!BK131)&lt;AO$194,0,10-(AO$195-LOG('Indicator Data'!BK131))/(AO$195-AO$194)*10))),1))</f>
        <v>x</v>
      </c>
      <c r="AP128" s="74">
        <f t="shared" si="41"/>
        <v>7.3</v>
      </c>
      <c r="AQ128" s="74">
        <f>IF('Indicator Data'!BL131=0,10,ROUND(IF(LOG('Indicator Data'!BL131)&gt;AQ$195,0,IF(LOG('Indicator Data'!BL131)&lt;AQ$194,10,(AQ$195-LOG('Indicator Data'!BL131))/(AQ$195-AQ$194)*10)),1))</f>
        <v>3.5</v>
      </c>
      <c r="AR128" s="74">
        <f>IF('Indicator Data'!BM131="No data","x",ROUND(IF('Indicator Data'!BM131&gt;AR$195,10,IF('Indicator Data'!BM131&lt;AR$194,0,10-(AR$195-'Indicator Data'!BM131)/(AR$195-AR$194)*10)),1))</f>
        <v>4</v>
      </c>
      <c r="AS128" s="76">
        <f t="shared" si="42"/>
        <v>4.9000000000000004</v>
      </c>
      <c r="AT128" s="73">
        <f>IF('Indicator Data'!BN131="No data","x",ROUND(IF('Indicator Data'!BN131^2&gt;AT$195,0,IF('Indicator Data'!BN131^2&lt;AT$194,10,(AT$195-'Indicator Data'!BN131^2)/(AT$195-AT$194)*10)),1))</f>
        <v>6.8</v>
      </c>
      <c r="AU128" s="73">
        <f>IF('Indicator Data'!BO131="No data","x",ROUND(IF('Indicator Data'!BO131&gt;AU$195,0,IF('Indicator Data'!BO131&lt;AU$194,10,(AU$195-'Indicator Data'!BO131)/(AU$195-AU$194)*10)),1))</f>
        <v>5.7</v>
      </c>
      <c r="AV128" s="73">
        <f>IF('Indicator Data'!BP131="No data","x",ROUND(IF('Indicator Data'!BP131&gt;AV$195,0,IF('Indicator Data'!BP131&lt;AV$194,10,(AV$195-'Indicator Data'!BP131)/(AV$195-AV$194)*10)),1))</f>
        <v>0.3</v>
      </c>
      <c r="AW128" s="74">
        <f t="shared" si="43"/>
        <v>4.3</v>
      </c>
      <c r="AX128" s="74">
        <f>IF('Indicator Data'!BQ131="No data","x",ROUND(IF('Indicator Data'!BQ131&gt;AX$195,10,IF('Indicator Data'!BQ131&lt;AX$194,0,10-(AX$195-'Indicator Data'!BQ131)/(AX$195-AX$194)*10)),1))</f>
        <v>8.3000000000000007</v>
      </c>
      <c r="AY128" s="76">
        <f t="shared" si="44"/>
        <v>6.3</v>
      </c>
      <c r="AZ128" s="81">
        <f t="shared" si="45"/>
        <v>5.6</v>
      </c>
    </row>
    <row r="129" spans="1:52" s="4" customFormat="1" x14ac:dyDescent="0.3">
      <c r="A129" s="121" t="str">
        <f>'Indicator Data'!A132</f>
        <v>North Macedonia</v>
      </c>
      <c r="B129" s="59" t="str">
        <f>'Indicator Data'!B132</f>
        <v>MKD</v>
      </c>
      <c r="C129" s="73">
        <f>ROUND(IF('Indicator Data'!AL132="No data",IF((0.1022*LN('Indicator Data'!CI132)-0.1711)&gt;C$195,0,IF((0.1022*LN('Indicator Data'!CI132)-0.1711)&lt;C$194,10,(C$195-(0.1022*LN('Indicator Data'!CI132)-0.1711))/(C$195-C$194)*10)),IF('Indicator Data'!AL132&gt;C$195,0,IF('Indicator Data'!AL132&lt;C$194,10,(C$195-'Indicator Data'!AL132)/(C$195-C$194)*10))),1)</f>
        <v>2.8</v>
      </c>
      <c r="D129" s="73">
        <f>IF('Indicator Data'!AM132="No data","x",ROUND((IF(LOG('Indicator Data'!AM132*1000)&gt;D$195,10,IF(LOG('Indicator Data'!AM132*1000)&lt;D$194,0,10-(D$195-LOG('Indicator Data'!AM132*1000))/(D$195-D$194)*10))),1))</f>
        <v>3.6</v>
      </c>
      <c r="E129" s="74">
        <f t="shared" si="29"/>
        <v>3.2</v>
      </c>
      <c r="F129" s="73">
        <f>IF('Indicator Data'!AZ132="No data","x",ROUND(IF('Indicator Data'!AZ132&gt;F$195,10,IF('Indicator Data'!AZ132&lt;F$194,0,10-(F$195-'Indicator Data'!AZ132)/(F$195-F$194)*10)),1))</f>
        <v>1.9</v>
      </c>
      <c r="G129" s="73">
        <f>IF('Indicator Data'!BA132="No data","x",ROUND(IF('Indicator Data'!BA132&gt;G$195,10,IF('Indicator Data'!BA132&lt;G$194,0,10-(G$195-'Indicator Data'!BA132)/(G$195-G$194)*10)),1))</f>
        <v>2.7</v>
      </c>
      <c r="H129" s="74">
        <f t="shared" si="30"/>
        <v>2.2999999999999998</v>
      </c>
      <c r="I129" s="75">
        <f>SUM(IF('Indicator Data'!AN132=0,0,'Indicator Data'!AN132),SUM('Indicator Data'!AO132:AP132))</f>
        <v>119.39</v>
      </c>
      <c r="J129" s="75">
        <f>I129/'Indicator Data'!CJ132*1000000</f>
        <v>57.303770942346809</v>
      </c>
      <c r="K129" s="73">
        <f t="shared" si="31"/>
        <v>1.1000000000000001</v>
      </c>
      <c r="L129" s="73">
        <f>IF('Indicator Data'!AQ132="No data","x",ROUND(IF('Indicator Data'!AQ132&gt;L$195,10,IF('Indicator Data'!AQ132&lt;L$194,0,10-(L$195-'Indicator Data'!AQ132)/(L$195-L$194)*10)),1))</f>
        <v>0.9</v>
      </c>
      <c r="M129" s="73">
        <f>IF('Indicator Data'!AR132="No data","x",IF('Indicator Data'!AR132=0,0,ROUND(IF('Indicator Data'!AR132&gt;M$195,10,IF('Indicator Data'!AR132&lt;M$194,0,10-(M$195-'Indicator Data'!AR132)/(M$195-M$194)*10)),1)))</f>
        <v>0.9</v>
      </c>
      <c r="N129" s="74">
        <f t="shared" si="32"/>
        <v>1</v>
      </c>
      <c r="O129" s="76">
        <f t="shared" si="33"/>
        <v>2.4</v>
      </c>
      <c r="P129" s="87">
        <f>IF(AND('Indicator Data'!BE132="No data",'Indicator Data'!BF132="No data"),0,SUM('Indicator Data'!BE132:BG132)/1000)</f>
        <v>0.56599999999999995</v>
      </c>
      <c r="Q129" s="73">
        <f t="shared" si="34"/>
        <v>0</v>
      </c>
      <c r="R129" s="77">
        <f>P129*1000/'Indicator Data'!CJ132</f>
        <v>2.716637436415805E-4</v>
      </c>
      <c r="S129" s="73">
        <f t="shared" si="35"/>
        <v>2.2999999999999998</v>
      </c>
      <c r="T129" s="78">
        <f t="shared" si="36"/>
        <v>1.2</v>
      </c>
      <c r="U129" s="73">
        <f>IF('Indicator Data'!AV132="No data","x",ROUND(IF('Indicator Data'!AV132&gt;U$195,10,IF('Indicator Data'!AV132&lt;U$194,0,10-(U$195-'Indicator Data'!AV132)/(U$195-U$194)*10)),1))</f>
        <v>0.2</v>
      </c>
      <c r="V129" s="73">
        <f>IF('Indicator Data'!AW132="No data","x",IF('Indicator Data'!AW132=0,0,ROUND(IF('Indicator Data'!AW132&gt;V$195,10,IF('Indicator Data'!AW132&lt;V$194,0,10-(V$195-'Indicator Data'!AW132)/(V$195-V$194)*10)),1)))</f>
        <v>0.1</v>
      </c>
      <c r="W129" s="73">
        <f t="shared" si="37"/>
        <v>0.15000000000000002</v>
      </c>
      <c r="X129" s="73">
        <f>IF('Indicator Data'!AU132="No data","x",ROUND(IF('Indicator Data'!AU132&gt;X$195,10,IF('Indicator Data'!AU132&lt;X$194,0,10-(X$195-'Indicator Data'!AU132)/(X$195-X$194)*10)),1))</f>
        <v>0.2</v>
      </c>
      <c r="Y129" s="199" t="str">
        <f>IF('Indicator Data'!AX132="No data","x",ROUND(IF('Indicator Data'!AX132&gt;Y$195,10,IF('Indicator Data'!AX132&lt;Y$194,0,10-(Y$195-'Indicator Data'!AX132)/(Y$195-Y$194)*10)),1))</f>
        <v>x</v>
      </c>
      <c r="Z129" s="77">
        <f>IF('Indicator Data'!AY132="No data","x",IF(('Indicator Data'!AY132/'Indicator Data'!CJ132)&gt;1,1,IF('Indicator Data'!AY132&gt;'Indicator Data'!AY132,1,'Indicator Data'!AY132/'Indicator Data'!CJ132)))</f>
        <v>4.3197415066682411E-6</v>
      </c>
      <c r="AA129" s="199">
        <f t="shared" si="38"/>
        <v>0</v>
      </c>
      <c r="AB129" s="74">
        <f t="shared" si="46"/>
        <v>0.1</v>
      </c>
      <c r="AC129" s="73">
        <f>IF('Indicator Data'!AS132="No data","x",ROUND(IF('Indicator Data'!AS132&gt;AC$195,10,IF('Indicator Data'!AS132&lt;AC$194,0,10-(AC$195-'Indicator Data'!AS132)/(AC$195-AC$194)*10)),1))</f>
        <v>0.8</v>
      </c>
      <c r="AD129" s="73">
        <f>IF('Indicator Data'!AT132="No data","x",ROUND(IF('Indicator Data'!AT132&gt;AD$195,10,IF('Indicator Data'!AT132&lt;AD$194,0,10-(AD$195-'Indicator Data'!AT132)/(AD$195-AD$194)*10)),1))</f>
        <v>0.3</v>
      </c>
      <c r="AE129" s="74">
        <f t="shared" si="39"/>
        <v>0.6</v>
      </c>
      <c r="AF129" s="87">
        <f>('Indicator Data'!BD132+'Indicator Data'!BC132*0.5+'Indicator Data'!BB132*0.25)/1000</f>
        <v>0.55500000000000005</v>
      </c>
      <c r="AG129" s="79">
        <f>AF129*1000/'Indicator Data'!CJ132</f>
        <v>2.6638405957787485E-4</v>
      </c>
      <c r="AH129" s="74">
        <f t="shared" si="40"/>
        <v>0</v>
      </c>
      <c r="AI129" s="73">
        <f>IF('Indicator Data'!BH132="No data","x",ROUND(IF('Indicator Data'!BH132&lt;$AI$194,10,IF('Indicator Data'!BH132&gt;$AI$195,0,($AI$195-'Indicator Data'!BH132)/($AI$195-$AI$194)*10)),1))</f>
        <v>4</v>
      </c>
      <c r="AJ129" s="73">
        <f>IF('Indicator Data'!BI132="No data","x",ROUND(IF('Indicator Data'!BI132&gt;$AJ$195,10,IF('Indicator Data'!BI132&lt;$AJ$194,0,10-($AJ$195-'Indicator Data'!BI132)/($AJ$195-$AJ$194)*10)),1))</f>
        <v>0</v>
      </c>
      <c r="AK129" s="74">
        <f t="shared" si="47"/>
        <v>2</v>
      </c>
      <c r="AL129" s="80">
        <f t="shared" si="48"/>
        <v>0.7</v>
      </c>
      <c r="AM129" s="81">
        <f t="shared" si="49"/>
        <v>1</v>
      </c>
      <c r="AN129" s="73" t="str">
        <f>IF('Indicator Data'!BJ132="No data","x",ROUND((IF(LOG('Indicator Data'!BJ132)&gt;AN$195,10,IF(LOG('Indicator Data'!BJ132)&lt;AN$194,0,10-(AN$195-LOG('Indicator Data'!BJ132))/(AN$195-AN$194)*10))),1))</f>
        <v>x</v>
      </c>
      <c r="AO129" s="73">
        <f>IF('Indicator Data'!BK132="No data","x",ROUND((IF(LOG('Indicator Data'!BK132)&gt;AO$195,10,IF(LOG('Indicator Data'!BK132)&lt;AO$194,0,10-(AO$195-LOG('Indicator Data'!BK132))/(AO$195-AO$194)*10))),1))</f>
        <v>4.5</v>
      </c>
      <c r="AP129" s="74">
        <f t="shared" si="41"/>
        <v>4.5</v>
      </c>
      <c r="AQ129" s="74">
        <f>IF('Indicator Data'!BL132=0,10,ROUND(IF(LOG('Indicator Data'!BL132)&gt;AQ$195,0,IF(LOG('Indicator Data'!BL132)&lt;AQ$194,10,(AQ$195-LOG('Indicator Data'!BL132))/(AQ$195-AQ$194)*10)),1))</f>
        <v>6.3</v>
      </c>
      <c r="AR129" s="74">
        <f>IF('Indicator Data'!BM132="No data","x",ROUND(IF('Indicator Data'!BM132&gt;AR$195,10,IF('Indicator Data'!BM132&lt;AR$194,0,10-(AR$195-'Indicator Data'!BM132)/(AR$195-AR$194)*10)),1))</f>
        <v>10</v>
      </c>
      <c r="AS129" s="76">
        <f t="shared" si="42"/>
        <v>6.9</v>
      </c>
      <c r="AT129" s="73">
        <f>IF('Indicator Data'!BN132="No data","x",ROUND(IF('Indicator Data'!BN132^2&gt;AT$195,0,IF('Indicator Data'!BN132^2&lt;AT$194,10,(AT$195-'Indicator Data'!BN132^2)/(AT$195-AT$194)*10)),1))</f>
        <v>0.5</v>
      </c>
      <c r="AU129" s="73">
        <f>IF('Indicator Data'!BO132="No data","x",ROUND(IF('Indicator Data'!BO132&gt;AU$195,0,IF('Indicator Data'!BO132&lt;AU$194,10,(AU$195-'Indicator Data'!BO132)/(AU$195-AU$194)*10)),1))</f>
        <v>5.4</v>
      </c>
      <c r="AV129" s="73">
        <f>IF('Indicator Data'!BP132="No data","x",ROUND(IF('Indicator Data'!BP132&gt;AV$195,0,IF('Indicator Data'!BP132&lt;AV$194,10,(AV$195-'Indicator Data'!BP132)/(AV$195-AV$194)*10)),1))</f>
        <v>2.2999999999999998</v>
      </c>
      <c r="AW129" s="74">
        <f t="shared" si="43"/>
        <v>2.7</v>
      </c>
      <c r="AX129" s="74" t="str">
        <f>IF('Indicator Data'!BQ132="No data","x",ROUND(IF('Indicator Data'!BQ132&gt;AX$195,10,IF('Indicator Data'!BQ132&lt;AX$194,0,10-(AX$195-'Indicator Data'!BQ132)/(AX$195-AX$194)*10)),1))</f>
        <v>x</v>
      </c>
      <c r="AY129" s="76">
        <f t="shared" si="44"/>
        <v>2.7</v>
      </c>
      <c r="AZ129" s="81">
        <f t="shared" si="45"/>
        <v>4.8</v>
      </c>
    </row>
    <row r="130" spans="1:52" s="4" customFormat="1" x14ac:dyDescent="0.3">
      <c r="A130" s="121" t="str">
        <f>'Indicator Data'!A133</f>
        <v>Norway</v>
      </c>
      <c r="B130" s="59" t="str">
        <f>'Indicator Data'!B133</f>
        <v>NOR</v>
      </c>
      <c r="C130" s="73">
        <f>ROUND(IF('Indicator Data'!AL133="No data",IF((0.1022*LN('Indicator Data'!CI133)-0.1711)&gt;C$195,0,IF((0.1022*LN('Indicator Data'!CI133)-0.1711)&lt;C$194,10,(C$195-(0.1022*LN('Indicator Data'!CI133)-0.1711))/(C$195-C$194)*10)),IF('Indicator Data'!AL133&gt;C$195,0,IF('Indicator Data'!AL133&lt;C$194,10,(C$195-'Indicator Data'!AL133)/(C$195-C$194)*10))),1)</f>
        <v>0</v>
      </c>
      <c r="D130" s="73" t="str">
        <f>IF('Indicator Data'!AM133="No data","x",ROUND((IF(LOG('Indicator Data'!AM133*1000)&gt;D$195,10,IF(LOG('Indicator Data'!AM133*1000)&lt;D$194,0,10-(D$195-LOG('Indicator Data'!AM133*1000))/(D$195-D$194)*10))),1))</f>
        <v>x</v>
      </c>
      <c r="E130" s="74">
        <f t="shared" si="29"/>
        <v>0</v>
      </c>
      <c r="F130" s="73">
        <f>IF('Indicator Data'!AZ133="No data","x",ROUND(IF('Indicator Data'!AZ133&gt;F$195,10,IF('Indicator Data'!AZ133&lt;F$194,0,10-(F$195-'Indicator Data'!AZ133)/(F$195-F$194)*10)),1))</f>
        <v>0.6</v>
      </c>
      <c r="G130" s="73">
        <f>IF('Indicator Data'!BA133="No data","x",ROUND(IF('Indicator Data'!BA133&gt;G$195,10,IF('Indicator Data'!BA133&lt;G$194,0,10-(G$195-'Indicator Data'!BA133)/(G$195-G$194)*10)),1))</f>
        <v>0.6</v>
      </c>
      <c r="H130" s="74">
        <f t="shared" si="30"/>
        <v>0.6</v>
      </c>
      <c r="I130" s="75">
        <f>SUM(IF('Indicator Data'!AN133=0,0,'Indicator Data'!AN133),SUM('Indicator Data'!AO133:AP133))</f>
        <v>-35.911239999999999</v>
      </c>
      <c r="J130" s="75">
        <f>I130/'Indicator Data'!CJ133*1000000</f>
        <v>-6.6763676088181532</v>
      </c>
      <c r="K130" s="73">
        <f t="shared" si="31"/>
        <v>0</v>
      </c>
      <c r="L130" s="73" t="str">
        <f>IF('Indicator Data'!AQ133="No data","x",ROUND(IF('Indicator Data'!AQ133&gt;L$195,10,IF('Indicator Data'!AQ133&lt;L$194,0,10-(L$195-'Indicator Data'!AQ133)/(L$195-L$194)*10)),1))</f>
        <v>x</v>
      </c>
      <c r="M130" s="73">
        <f>IF('Indicator Data'!AR133="No data","x",IF('Indicator Data'!AR133=0,0,ROUND(IF('Indicator Data'!AR133&gt;M$195,10,IF('Indicator Data'!AR133&lt;M$194,0,10-(M$195-'Indicator Data'!AR133)/(M$195-M$194)*10)),1)))</f>
        <v>0</v>
      </c>
      <c r="N130" s="74">
        <f t="shared" si="32"/>
        <v>0</v>
      </c>
      <c r="O130" s="76">
        <f t="shared" si="33"/>
        <v>0.2</v>
      </c>
      <c r="P130" s="87">
        <f>IF(AND('Indicator Data'!BE133="No data",'Indicator Data'!BF133="No data"),0,SUM('Indicator Data'!BE133:BG133)/1000)</f>
        <v>59.317999999999998</v>
      </c>
      <c r="Q130" s="73">
        <f t="shared" si="34"/>
        <v>5.9</v>
      </c>
      <c r="R130" s="77">
        <f>P130*1000/'Indicator Data'!CJ133</f>
        <v>1.1027989393289543E-2</v>
      </c>
      <c r="S130" s="73">
        <f t="shared" si="35"/>
        <v>5.8</v>
      </c>
      <c r="T130" s="78">
        <f t="shared" si="36"/>
        <v>5.9</v>
      </c>
      <c r="U130" s="73">
        <f>IF('Indicator Data'!AV133="No data","x",ROUND(IF('Indicator Data'!AV133&gt;U$195,10,IF('Indicator Data'!AV133&lt;U$194,0,10-(U$195-'Indicator Data'!AV133)/(U$195-U$194)*10)),1))</f>
        <v>0.4</v>
      </c>
      <c r="V130" s="73" t="str">
        <f>IF('Indicator Data'!AW133="No data","x",IF('Indicator Data'!AW133=0,0,ROUND(IF('Indicator Data'!AW133&gt;V$195,10,IF('Indicator Data'!AW133&lt;V$194,0,10-(V$195-'Indicator Data'!AW133)/(V$195-V$194)*10)),1)))</f>
        <v>x</v>
      </c>
      <c r="W130" s="73">
        <f t="shared" si="37"/>
        <v>0.4</v>
      </c>
      <c r="X130" s="73">
        <f>IF('Indicator Data'!AU133="No data","x",ROUND(IF('Indicator Data'!AU133&gt;X$195,10,IF('Indicator Data'!AU133&lt;X$194,0,10-(X$195-'Indicator Data'!AU133)/(X$195-X$194)*10)),1))</f>
        <v>0.1</v>
      </c>
      <c r="Y130" s="199" t="str">
        <f>IF('Indicator Data'!AX133="No data","x",ROUND(IF('Indicator Data'!AX133&gt;Y$195,10,IF('Indicator Data'!AX133&lt;Y$194,0,10-(Y$195-'Indicator Data'!AX133)/(Y$195-Y$194)*10)),1))</f>
        <v>x</v>
      </c>
      <c r="Z130" s="77">
        <f>IF('Indicator Data'!AY133="No data","x",IF(('Indicator Data'!AY133/'Indicator Data'!CJ133)&gt;1,1,IF('Indicator Data'!AY133&gt;'Indicator Data'!AY133,1,'Indicator Data'!AY133/'Indicator Data'!CJ133)))</f>
        <v>7.4365213886439483E-6</v>
      </c>
      <c r="AA130" s="199">
        <f t="shared" si="38"/>
        <v>0</v>
      </c>
      <c r="AB130" s="74">
        <f t="shared" si="46"/>
        <v>0.2</v>
      </c>
      <c r="AC130" s="73">
        <f>IF('Indicator Data'!AS133="No data","x",ROUND(IF('Indicator Data'!AS133&gt;AC$195,10,IF('Indicator Data'!AS133&lt;AC$194,0,10-(AC$195-'Indicator Data'!AS133)/(AC$195-AC$194)*10)),1))</f>
        <v>0.2</v>
      </c>
      <c r="AD130" s="73" t="str">
        <f>IF('Indicator Data'!AT133="No data","x",ROUND(IF('Indicator Data'!AT133&gt;AD$195,10,IF('Indicator Data'!AT133&lt;AD$194,0,10-(AD$195-'Indicator Data'!AT133)/(AD$195-AD$194)*10)),1))</f>
        <v>x</v>
      </c>
      <c r="AE130" s="74">
        <f t="shared" si="39"/>
        <v>0.2</v>
      </c>
      <c r="AF130" s="87">
        <f>('Indicator Data'!BD133+'Indicator Data'!BC133*0.5+'Indicator Data'!BB133*0.25)/1000</f>
        <v>0</v>
      </c>
      <c r="AG130" s="79">
        <f>AF130*1000/'Indicator Data'!CJ133</f>
        <v>0</v>
      </c>
      <c r="AH130" s="74">
        <f t="shared" si="40"/>
        <v>0</v>
      </c>
      <c r="AI130" s="73">
        <f>IF('Indicator Data'!BH133="No data","x",ROUND(IF('Indicator Data'!BH133&lt;$AI$194,10,IF('Indicator Data'!BH133&gt;$AI$195,0,($AI$195-'Indicator Data'!BH133)/($AI$195-$AI$194)*10)),1))</f>
        <v>2</v>
      </c>
      <c r="AJ130" s="73">
        <f>IF('Indicator Data'!BI133="No data","x",ROUND(IF('Indicator Data'!BI133&gt;$AJ$195,10,IF('Indicator Data'!BI133&lt;$AJ$194,0,10-($AJ$195-'Indicator Data'!BI133)/($AJ$195-$AJ$194)*10)),1))</f>
        <v>0</v>
      </c>
      <c r="AK130" s="74">
        <f t="shared" si="47"/>
        <v>1</v>
      </c>
      <c r="AL130" s="80">
        <f t="shared" si="48"/>
        <v>0.4</v>
      </c>
      <c r="AM130" s="81">
        <f t="shared" si="49"/>
        <v>3.6</v>
      </c>
      <c r="AN130" s="73" t="str">
        <f>IF('Indicator Data'!BJ133="No data","x",ROUND((IF(LOG('Indicator Data'!BJ133)&gt;AN$195,10,IF(LOG('Indicator Data'!BJ133)&lt;AN$194,0,10-(AN$195-LOG('Indicator Data'!BJ133))/(AN$195-AN$194)*10))),1))</f>
        <v>x</v>
      </c>
      <c r="AO130" s="73">
        <f>IF('Indicator Data'!BK133="No data","x",ROUND((IF(LOG('Indicator Data'!BK133)&gt;AO$195,10,IF(LOG('Indicator Data'!BK133)&lt;AO$194,0,10-(AO$195-LOG('Indicator Data'!BK133))/(AO$195-AO$194)*10))),1))</f>
        <v>7</v>
      </c>
      <c r="AP130" s="74">
        <f t="shared" si="41"/>
        <v>7</v>
      </c>
      <c r="AQ130" s="74">
        <f>IF('Indicator Data'!BL133=0,10,ROUND(IF(LOG('Indicator Data'!BL133)&gt;AQ$195,0,IF(LOG('Indicator Data'!BL133)&lt;AQ$194,10,(AQ$195-LOG('Indicator Data'!BL133))/(AQ$195-AQ$194)*10)),1))</f>
        <v>4.9000000000000004</v>
      </c>
      <c r="AR130" s="74">
        <f>IF('Indicator Data'!BM133="No data","x",ROUND(IF('Indicator Data'!BM133&gt;AR$195,10,IF('Indicator Data'!BM133&lt;AR$194,0,10-(AR$195-'Indicator Data'!BM133)/(AR$195-AR$194)*10)),1))</f>
        <v>6</v>
      </c>
      <c r="AS130" s="76">
        <f t="shared" si="42"/>
        <v>6</v>
      </c>
      <c r="AT130" s="73" t="str">
        <f>IF('Indicator Data'!BN133="No data","x",ROUND(IF('Indicator Data'!BN133^2&gt;AT$195,0,IF('Indicator Data'!BN133^2&lt;AT$194,10,(AT$195-'Indicator Data'!BN133^2)/(AT$195-AT$194)*10)),1))</f>
        <v>x</v>
      </c>
      <c r="AU130" s="73">
        <f>IF('Indicator Data'!BO133="No data","x",ROUND(IF('Indicator Data'!BO133&gt;AU$195,0,IF('Indicator Data'!BO133&lt;AU$194,10,(AU$195-'Indicator Data'!BO133)/(AU$195-AU$194)*10)),1))</f>
        <v>4.8</v>
      </c>
      <c r="AV130" s="73">
        <f>IF('Indicator Data'!BP133="No data","x",ROUND(IF('Indicator Data'!BP133&gt;AV$195,0,IF('Indicator Data'!BP133&lt;AV$194,10,(AV$195-'Indicator Data'!BP133)/(AV$195-AV$194)*10)),1))</f>
        <v>8.4</v>
      </c>
      <c r="AW130" s="74">
        <f t="shared" si="43"/>
        <v>6.6</v>
      </c>
      <c r="AX130" s="74">
        <f>IF('Indicator Data'!BQ133="No data","x",ROUND(IF('Indicator Data'!BQ133&gt;AX$195,10,IF('Indicator Data'!BQ133&lt;AX$194,0,10-(AX$195-'Indicator Data'!BQ133)/(AX$195-AX$194)*10)),1))</f>
        <v>7</v>
      </c>
      <c r="AY130" s="76">
        <f t="shared" si="44"/>
        <v>6.8</v>
      </c>
      <c r="AZ130" s="81">
        <f t="shared" si="45"/>
        <v>6.4</v>
      </c>
    </row>
    <row r="131" spans="1:52" s="4" customFormat="1" x14ac:dyDescent="0.3">
      <c r="A131" s="121" t="str">
        <f>'Indicator Data'!A134</f>
        <v>Oman</v>
      </c>
      <c r="B131" s="59" t="str">
        <f>'Indicator Data'!B134</f>
        <v>OMN</v>
      </c>
      <c r="C131" s="73">
        <f>ROUND(IF('Indicator Data'!AL134="No data",IF((0.1022*LN('Indicator Data'!CI134)-0.1711)&gt;C$195,0,IF((0.1022*LN('Indicator Data'!CI134)-0.1711)&lt;C$194,10,(C$195-(0.1022*LN('Indicator Data'!CI134)-0.1711))/(C$195-C$194)*10)),IF('Indicator Data'!AL134&gt;C$195,0,IF('Indicator Data'!AL134&lt;C$194,10,(C$195-'Indicator Data'!AL134)/(C$195-C$194)*10))),1)</f>
        <v>1.3</v>
      </c>
      <c r="D131" s="73" t="str">
        <f>IF('Indicator Data'!AM134="No data","x",ROUND((IF(LOG('Indicator Data'!AM134*1000)&gt;D$195,10,IF(LOG('Indicator Data'!AM134*1000)&lt;D$194,0,10-(D$195-LOG('Indicator Data'!AM134*1000))/(D$195-D$194)*10))),1))</f>
        <v>x</v>
      </c>
      <c r="E131" s="74">
        <f t="shared" si="29"/>
        <v>1.3</v>
      </c>
      <c r="F131" s="73">
        <f>IF('Indicator Data'!AZ134="No data","x",ROUND(IF('Indicator Data'!AZ134&gt;F$195,10,IF('Indicator Data'!AZ134&lt;F$194,0,10-(F$195-'Indicator Data'!AZ134)/(F$195-F$194)*10)),1))</f>
        <v>4.0999999999999996</v>
      </c>
      <c r="G131" s="73" t="str">
        <f>IF('Indicator Data'!BA134="No data","x",ROUND(IF('Indicator Data'!BA134&gt;G$195,10,IF('Indicator Data'!BA134&lt;G$194,0,10-(G$195-'Indicator Data'!BA134)/(G$195-G$194)*10)),1))</f>
        <v>x</v>
      </c>
      <c r="H131" s="74">
        <f t="shared" si="30"/>
        <v>4.0999999999999996</v>
      </c>
      <c r="I131" s="75">
        <f>SUM(IF('Indicator Data'!AN134=0,0,'Indicator Data'!AN134),SUM('Indicator Data'!AO134:AP134))</f>
        <v>0</v>
      </c>
      <c r="J131" s="75">
        <f>I131/'Indicator Data'!CJ134*1000000</f>
        <v>0</v>
      </c>
      <c r="K131" s="73">
        <f t="shared" si="31"/>
        <v>0</v>
      </c>
      <c r="L131" s="73" t="str">
        <f>IF('Indicator Data'!AQ134="No data","x",ROUND(IF('Indicator Data'!AQ134&gt;L$195,10,IF('Indicator Data'!AQ134&lt;L$194,0,10-(L$195-'Indicator Data'!AQ134)/(L$195-L$194)*10)),1))</f>
        <v>x</v>
      </c>
      <c r="M131" s="73">
        <f>IF('Indicator Data'!AR134="No data","x",IF('Indicator Data'!AR134=0,0,ROUND(IF('Indicator Data'!AR134&gt;M$195,10,IF('Indicator Data'!AR134&lt;M$194,0,10-(M$195-'Indicator Data'!AR134)/(M$195-M$194)*10)),1)))</f>
        <v>0</v>
      </c>
      <c r="N131" s="74">
        <f t="shared" si="32"/>
        <v>0</v>
      </c>
      <c r="O131" s="76">
        <f t="shared" si="33"/>
        <v>1.7</v>
      </c>
      <c r="P131" s="87">
        <f>IF(AND('Indicator Data'!BE134="No data",'Indicator Data'!BF134="No data"),0,SUM('Indicator Data'!BE134:BG134)/1000)</f>
        <v>0.56399999999999995</v>
      </c>
      <c r="Q131" s="73">
        <f t="shared" si="34"/>
        <v>0</v>
      </c>
      <c r="R131" s="77">
        <f>P131*1000/'Indicator Data'!CJ134</f>
        <v>1.1336701646957423E-4</v>
      </c>
      <c r="S131" s="73">
        <f t="shared" si="35"/>
        <v>1.9</v>
      </c>
      <c r="T131" s="78">
        <f t="shared" si="36"/>
        <v>1</v>
      </c>
      <c r="U131" s="73">
        <f>IF('Indicator Data'!AV134="No data","x",ROUND(IF('Indicator Data'!AV134&gt;U$195,10,IF('Indicator Data'!AV134&lt;U$194,0,10-(U$195-'Indicator Data'!AV134)/(U$195-U$194)*10)),1))</f>
        <v>0.4</v>
      </c>
      <c r="V131" s="73" t="str">
        <f>IF('Indicator Data'!AW134="No data","x",IF('Indicator Data'!AW134=0,0,ROUND(IF('Indicator Data'!AW134&gt;V$195,10,IF('Indicator Data'!AW134&lt;V$194,0,10-(V$195-'Indicator Data'!AW134)/(V$195-V$194)*10)),1)))</f>
        <v>x</v>
      </c>
      <c r="W131" s="73">
        <f t="shared" si="37"/>
        <v>0.4</v>
      </c>
      <c r="X131" s="73">
        <f>IF('Indicator Data'!AU134="No data","x",ROUND(IF('Indicator Data'!AU134&gt;X$195,10,IF('Indicator Data'!AU134&lt;X$194,0,10-(X$195-'Indicator Data'!AU134)/(X$195-X$194)*10)),1))</f>
        <v>0.1</v>
      </c>
      <c r="Y131" s="199">
        <f>IF('Indicator Data'!AX134="No data","x",ROUND(IF('Indicator Data'!AX134&gt;Y$195,10,IF('Indicator Data'!AX134&lt;Y$194,0,10-(Y$195-'Indicator Data'!AX134)/(Y$195-Y$194)*10)),1))</f>
        <v>0</v>
      </c>
      <c r="Z131" s="77">
        <f>IF('Indicator Data'!AY134="No data","x",IF(('Indicator Data'!AY134/'Indicator Data'!CJ134)&gt;1,1,IF('Indicator Data'!AY134&gt;'Indicator Data'!AY134,1,'Indicator Data'!AY134/'Indicator Data'!CJ134)))</f>
        <v>2.0100534835030891E-7</v>
      </c>
      <c r="AA131" s="199">
        <f t="shared" si="38"/>
        <v>0</v>
      </c>
      <c r="AB131" s="74">
        <f t="shared" ref="AB131:AB162" si="50">IF(AND(W131="x",X131="x",Y131="x",AA131="x"),"x",ROUND(AVERAGE(W131,X131,Y131,AA131),1))</f>
        <v>0.1</v>
      </c>
      <c r="AC131" s="73">
        <f>IF('Indicator Data'!AS134="No data","x",ROUND(IF('Indicator Data'!AS134&gt;AC$195,10,IF('Indicator Data'!AS134&lt;AC$194,0,10-(AC$195-'Indicator Data'!AS134)/(AC$195-AC$194)*10)),1))</f>
        <v>0.9</v>
      </c>
      <c r="AD131" s="73">
        <f>IF('Indicator Data'!AT134="No data","x",ROUND(IF('Indicator Data'!AT134&gt;AD$195,10,IF('Indicator Data'!AT134&lt;AD$194,0,10-(AD$195-'Indicator Data'!AT134)/(AD$195-AD$194)*10)),1))</f>
        <v>2.2000000000000002</v>
      </c>
      <c r="AE131" s="74">
        <f t="shared" si="39"/>
        <v>1.6</v>
      </c>
      <c r="AF131" s="87">
        <f>('Indicator Data'!BD134+'Indicator Data'!BC134*0.5+'Indicator Data'!BB134*0.25)/1000</f>
        <v>0.05</v>
      </c>
      <c r="AG131" s="79">
        <f>AF131*1000/'Indicator Data'!CJ134</f>
        <v>1.0050267417515446E-5</v>
      </c>
      <c r="AH131" s="74">
        <f t="shared" si="40"/>
        <v>0</v>
      </c>
      <c r="AI131" s="73">
        <f>IF('Indicator Data'!BH134="No data","x",ROUND(IF('Indicator Data'!BH134&lt;$AI$194,10,IF('Indicator Data'!BH134&gt;$AI$195,0,($AI$195-'Indicator Data'!BH134)/($AI$195-$AI$194)*10)),1))</f>
        <v>3.9</v>
      </c>
      <c r="AJ131" s="73">
        <f>IF('Indicator Data'!BI134="No data","x",ROUND(IF('Indicator Data'!BI134&gt;$AJ$195,10,IF('Indicator Data'!BI134&lt;$AJ$194,0,10-($AJ$195-'Indicator Data'!BI134)/($AJ$195-$AJ$194)*10)),1))</f>
        <v>0.6</v>
      </c>
      <c r="AK131" s="74">
        <f t="shared" ref="AK131:AK162" si="51">ROUND(AVERAGE(AJ131,AI131),1)</f>
        <v>2.2999999999999998</v>
      </c>
      <c r="AL131" s="80">
        <f t="shared" ref="AL131:AL162" si="52">ROUND(IF(AND(AB131="x",AE131="x",AK131="x"),AH131,IF(AND(AB131="x",AE131="x"),(10-GEOMEAN(((10-AK131)/10*9+1),((10-AH131)/10*9+1)))/9*10,IF(AK131="x",(10-GEOMEAN(((10-AB131)/10*9+1),((10-AE131)/10*9+1),((10-AH131)/10*9+1)))/9*10,IF(AB131="x",(10-GEOMEAN(((10-AK131)/10*9+1),((10-AE131)/10*9+1),((10-AH131)/10*9+1)))/9*10,(10-GEOMEAN(((10-AB131)/10*9+1),((10-AE131)/10*9+1),((10-AH131)/10*9+1),((10-AK131)/10*9+1)))/9*10)))),1)</f>
        <v>1</v>
      </c>
      <c r="AM131" s="81">
        <f t="shared" ref="AM131:AM162" si="53">ROUND((10-GEOMEAN(((10-T131)/10*9+1),((10-AL131)/10*9+1)))/9*10,1)</f>
        <v>1</v>
      </c>
      <c r="AN131" s="73">
        <f>IF('Indicator Data'!BJ134="No data","x",ROUND((IF(LOG('Indicator Data'!BJ134)&gt;AN$195,10,IF(LOG('Indicator Data'!BJ134)&lt;AN$194,0,10-(AN$195-LOG('Indicator Data'!BJ134))/(AN$195-AN$194)*10))),1))</f>
        <v>7.5</v>
      </c>
      <c r="AO131" s="73">
        <f>IF('Indicator Data'!BK134="No data","x",ROUND((IF(LOG('Indicator Data'!BK134)&gt;AO$195,10,IF(LOG('Indicator Data'!BK134)&lt;AO$194,0,10-(AO$195-LOG('Indicator Data'!BK134))/(AO$195-AO$194)*10))),1))</f>
        <v>5.9</v>
      </c>
      <c r="AP131" s="74">
        <f t="shared" si="41"/>
        <v>6.7</v>
      </c>
      <c r="AQ131" s="74">
        <f>IF('Indicator Data'!BL134=0,10,ROUND(IF(LOG('Indicator Data'!BL134)&gt;AQ$195,0,IF(LOG('Indicator Data'!BL134)&lt;AQ$194,10,(AQ$195-LOG('Indicator Data'!BL134))/(AQ$195-AQ$194)*10)),1))</f>
        <v>2</v>
      </c>
      <c r="AR131" s="74">
        <f>IF('Indicator Data'!BM134="No data","x",ROUND(IF('Indicator Data'!BM134&gt;AR$195,10,IF('Indicator Data'!BM134&lt;AR$194,0,10-(AR$195-'Indicator Data'!BM134)/(AR$195-AR$194)*10)),1))</f>
        <v>10</v>
      </c>
      <c r="AS131" s="76">
        <f t="shared" si="42"/>
        <v>6.2</v>
      </c>
      <c r="AT131" s="73">
        <f>IF('Indicator Data'!BN134="No data","x",ROUND(IF('Indicator Data'!BN134^2&gt;AT$195,0,IF('Indicator Data'!BN134^2&lt;AT$194,10,(AT$195-'Indicator Data'!BN134^2)/(AT$195-AT$194)*10)),1))</f>
        <v>0.9</v>
      </c>
      <c r="AU131" s="73">
        <f>IF('Indicator Data'!BO134="No data","x",ROUND(IF('Indicator Data'!BO134&gt;AU$195,0,IF('Indicator Data'!BO134&lt;AU$194,10,(AU$195-'Indicator Data'!BO134)/(AU$195-AU$194)*10)),1))</f>
        <v>3.4</v>
      </c>
      <c r="AV131" s="73" t="str">
        <f>IF('Indicator Data'!BP134="No data","x",ROUND(IF('Indicator Data'!BP134&gt;AV$195,0,IF('Indicator Data'!BP134&lt;AV$194,10,(AV$195-'Indicator Data'!BP134)/(AV$195-AV$194)*10)),1))</f>
        <v>x</v>
      </c>
      <c r="AW131" s="74">
        <f t="shared" si="43"/>
        <v>2.2000000000000002</v>
      </c>
      <c r="AX131" s="74" t="str">
        <f>IF('Indicator Data'!BQ134="No data","x",ROUND(IF('Indicator Data'!BQ134&gt;AX$195,10,IF('Indicator Data'!BQ134&lt;AX$194,0,10-(AX$195-'Indicator Data'!BQ134)/(AX$195-AX$194)*10)),1))</f>
        <v>x</v>
      </c>
      <c r="AY131" s="76">
        <f t="shared" si="44"/>
        <v>2.2000000000000002</v>
      </c>
      <c r="AZ131" s="81">
        <f t="shared" si="45"/>
        <v>4.2</v>
      </c>
    </row>
    <row r="132" spans="1:52" s="4" customFormat="1" x14ac:dyDescent="0.3">
      <c r="A132" s="121" t="str">
        <f>'Indicator Data'!A135</f>
        <v>Pakistan</v>
      </c>
      <c r="B132" s="59" t="str">
        <f>'Indicator Data'!B135</f>
        <v>PAK</v>
      </c>
      <c r="C132" s="73">
        <f>ROUND(IF('Indicator Data'!AL135="No data",IF((0.1022*LN('Indicator Data'!CI135)-0.1711)&gt;C$195,0,IF((0.1022*LN('Indicator Data'!CI135)-0.1711)&lt;C$194,10,(C$195-(0.1022*LN('Indicator Data'!CI135)-0.1711))/(C$195-C$194)*10)),IF('Indicator Data'!AL135&gt;C$195,0,IF('Indicator Data'!AL135&lt;C$194,10,(C$195-'Indicator Data'!AL135)/(C$195-C$194)*10))),1)</f>
        <v>6.8</v>
      </c>
      <c r="D132" s="73">
        <f>IF('Indicator Data'!AM135="No data","x",ROUND((IF(LOG('Indicator Data'!AM135*1000)&gt;D$195,10,IF(LOG('Indicator Data'!AM135*1000)&lt;D$194,0,10-(D$195-LOG('Indicator Data'!AM135*1000))/(D$195-D$194)*10))),1))</f>
        <v>8.5</v>
      </c>
      <c r="E132" s="74">
        <f t="shared" ref="E132:E193" si="54">ROUND(IF(D132="x",C132,(10-GEOMEAN(((10-C132)/10*9+1),((10-D132)/10*9+1)))/9*10),1)</f>
        <v>7.8</v>
      </c>
      <c r="F132" s="73">
        <f>IF('Indicator Data'!AZ135="No data","x",ROUND(IF('Indicator Data'!AZ135&gt;F$195,10,IF('Indicator Data'!AZ135&lt;F$194,0,10-(F$195-'Indicator Data'!AZ135)/(F$195-F$194)*10)),1))</f>
        <v>7.3</v>
      </c>
      <c r="G132" s="73">
        <f>IF('Indicator Data'!BA135="No data","x",ROUND(IF('Indicator Data'!BA135&gt;G$195,10,IF('Indicator Data'!BA135&lt;G$194,0,10-(G$195-'Indicator Data'!BA135)/(G$195-G$194)*10)),1))</f>
        <v>2.1</v>
      </c>
      <c r="H132" s="74">
        <f t="shared" ref="H132:H193" si="55">IF(AND(F132="x",G132="x"),"x",ROUND(AVERAGE(F132,G132),1))</f>
        <v>4.7</v>
      </c>
      <c r="I132" s="75">
        <f>SUM(IF('Indicator Data'!AN135=0,0,'Indicator Data'!AN135),SUM('Indicator Data'!AO135:AP135))</f>
        <v>4964.7072699999999</v>
      </c>
      <c r="J132" s="75">
        <f>I132/'Indicator Data'!CJ135*1000000</f>
        <v>22.924757014531554</v>
      </c>
      <c r="K132" s="73">
        <f t="shared" ref="K132:K193" si="56">IF(J132="x","x",ROUND(IF(J132&gt;K$195,10,IF(J132&lt;K$194,0,10-(K$195-J132)/(K$195-K$194)*10)),1))</f>
        <v>0.5</v>
      </c>
      <c r="L132" s="73">
        <f>IF('Indicator Data'!AQ135="No data","x",ROUND(IF('Indicator Data'!AQ135&gt;L$195,10,IF('Indicator Data'!AQ135&lt;L$194,0,10-(L$195-'Indicator Data'!AQ135)/(L$195-L$194)*10)),1))</f>
        <v>0.3</v>
      </c>
      <c r="M132" s="73">
        <f>IF('Indicator Data'!AR135="No data","x",IF('Indicator Data'!AR135=0,0,ROUND(IF('Indicator Data'!AR135&gt;M$195,10,IF('Indicator Data'!AR135&lt;M$194,0,10-(M$195-'Indicator Data'!AR135)/(M$195-M$194)*10)),1)))</f>
        <v>2.2000000000000002</v>
      </c>
      <c r="N132" s="74">
        <f t="shared" ref="N132:N193" si="57">ROUND(AVERAGE(K132,L132,M132),1)</f>
        <v>1</v>
      </c>
      <c r="O132" s="76">
        <f t="shared" ref="O132:O193" si="58">ROUND(AVERAGE(E132,E132,H132,N132),1)</f>
        <v>5.3</v>
      </c>
      <c r="P132" s="87">
        <f>IF(AND('Indicator Data'!BE135="No data",'Indicator Data'!BF135="No data"),0,SUM('Indicator Data'!BE135:BG135)/1000)</f>
        <v>1528.212</v>
      </c>
      <c r="Q132" s="73">
        <f t="shared" ref="Q132:Q193" si="59">ROUND(IF(P132=0,0,IF(LOG(P132*1000)&gt;$Q$195,10,IF(LOG(P132*1000)&lt;Q$194,0,10-(Q$195-LOG(P132*1000))/(Q$195-Q$194)*10))),1)</f>
        <v>10</v>
      </c>
      <c r="R132" s="77">
        <f>P132*1000/'Indicator Data'!CJ135</f>
        <v>7.0565869972614315E-3</v>
      </c>
      <c r="S132" s="73">
        <f t="shared" ref="S132:S193" si="60">IF(R132="x","x",ROUND(IF(R132&gt;$S$195,10,IF(R132&lt;$S$194,0,((R132*100)/0.0052)^(1/4.0545)/6.5*10)),1))</f>
        <v>5.2</v>
      </c>
      <c r="T132" s="78">
        <f t="shared" ref="T132:T193" si="61">ROUND(AVERAGE(Q132,S132),1)</f>
        <v>7.6</v>
      </c>
      <c r="U132" s="73">
        <f>IF('Indicator Data'!AV135="No data","x",ROUND(IF('Indicator Data'!AV135&gt;U$195,10,IF('Indicator Data'!AV135&lt;U$194,0,10-(U$195-'Indicator Data'!AV135)/(U$195-U$194)*10)),1))</f>
        <v>0.2</v>
      </c>
      <c r="V132" s="73">
        <f>IF('Indicator Data'!AW135="No data","x",IF('Indicator Data'!AW135=0,0,ROUND(IF('Indicator Data'!AW135&gt;V$195,10,IF('Indicator Data'!AW135&lt;V$194,0,10-(V$195-'Indicator Data'!AW135)/(V$195-V$194)*10)),1)))</f>
        <v>0.6</v>
      </c>
      <c r="W132" s="73">
        <f t="shared" ref="W132:W193" si="62">IF(AND(U132="x",V132="x"),"x",AVERAGE(U132,V132))</f>
        <v>0.4</v>
      </c>
      <c r="X132" s="73">
        <f>IF('Indicator Data'!AU135="No data","x",ROUND(IF('Indicator Data'!AU135&gt;X$195,10,IF('Indicator Data'!AU135&lt;X$194,0,10-(X$195-'Indicator Data'!AU135)/(X$195-X$194)*10)),1))</f>
        <v>4.9000000000000004</v>
      </c>
      <c r="Y132" s="199">
        <f>IF('Indicator Data'!AX135="No data","x",ROUND(IF('Indicator Data'!AX135&gt;Y$195,10,IF('Indicator Data'!AX135&lt;Y$194,0,10-(Y$195-'Indicator Data'!AX135)/(Y$195-Y$194)*10)),1))</f>
        <v>0.1</v>
      </c>
      <c r="Z132" s="77">
        <f>IF('Indicator Data'!AY135="No data","x",IF(('Indicator Data'!AY135/'Indicator Data'!CJ135)&gt;1,1,IF('Indicator Data'!AY135&gt;'Indicator Data'!AY135,1,'Indicator Data'!AY135/'Indicator Data'!CJ135)))</f>
        <v>0.14629864300939749</v>
      </c>
      <c r="AA132" s="199">
        <f t="shared" ref="AA132:AA193" si="63">IF(Z132="x","x",ROUND(IF(Z132&gt;AA$195,10,IF(Z132&lt;AA$194,0,10-(AA$195-Z132)/(AA$195-AA$194)*10)),1))</f>
        <v>1.6</v>
      </c>
      <c r="AB132" s="74">
        <f t="shared" si="50"/>
        <v>1.8</v>
      </c>
      <c r="AC132" s="73">
        <f>IF('Indicator Data'!AS135="No data","x",ROUND(IF('Indicator Data'!AS135&gt;AC$195,10,IF('Indicator Data'!AS135&lt;AC$194,0,10-(AC$195-'Indicator Data'!AS135)/(AC$195-AC$194)*10)),1))</f>
        <v>5.3</v>
      </c>
      <c r="AD132" s="73">
        <f>IF('Indicator Data'!AT135="No data","x",ROUND(IF('Indicator Data'!AT135&gt;AD$195,10,IF('Indicator Data'!AT135&lt;AD$194,0,10-(AD$195-'Indicator Data'!AT135)/(AD$195-AD$194)*10)),1))</f>
        <v>7</v>
      </c>
      <c r="AE132" s="74">
        <f t="shared" ref="AE132:AE193" si="64">IF(AND(AC132="x",AD132="x"),"x",ROUND(AVERAGE(AD132,AC132),1))</f>
        <v>6.2</v>
      </c>
      <c r="AF132" s="87">
        <f>('Indicator Data'!BD135+'Indicator Data'!BC135*0.5+'Indicator Data'!BB135*0.25)/1000</f>
        <v>4797.4067500000001</v>
      </c>
      <c r="AG132" s="79">
        <f>AF132*1000/'Indicator Data'!CJ135</f>
        <v>2.2152239409600386E-2</v>
      </c>
      <c r="AH132" s="74">
        <f t="shared" ref="AH132:AH193" si="65">IF(AG132="x","x",ROUND(IF(AG132&gt;AH$195,10,IF(AG132&lt;AH$194,0,10-(AH$195-AG132)/(AH$195-AH$194)*10)),1))</f>
        <v>2.2000000000000002</v>
      </c>
      <c r="AI132" s="73">
        <f>IF('Indicator Data'!BH135="No data","x",ROUND(IF('Indicator Data'!BH135&lt;$AI$194,10,IF('Indicator Data'!BH135&gt;$AI$195,0,($AI$195-'Indicator Data'!BH135)/($AI$195-$AI$194)*10)),1))</f>
        <v>5.5</v>
      </c>
      <c r="AJ132" s="73">
        <f>IF('Indicator Data'!BI135="No data","x",ROUND(IF('Indicator Data'!BI135&gt;$AJ$195,10,IF('Indicator Data'!BI135&lt;$AJ$194,0,10-($AJ$195-'Indicator Data'!BI135)/($AJ$195-$AJ$194)*10)),1))</f>
        <v>5.0999999999999996</v>
      </c>
      <c r="AK132" s="74">
        <f t="shared" si="51"/>
        <v>5.3</v>
      </c>
      <c r="AL132" s="80">
        <f t="shared" si="52"/>
        <v>4.0999999999999996</v>
      </c>
      <c r="AM132" s="81">
        <f t="shared" si="53"/>
        <v>6.1</v>
      </c>
      <c r="AN132" s="73">
        <f>IF('Indicator Data'!BJ135="No data","x",ROUND((IF(LOG('Indicator Data'!BJ135)&gt;AN$195,10,IF(LOG('Indicator Data'!BJ135)&lt;AN$194,0,10-(AN$195-LOG('Indicator Data'!BJ135))/(AN$195-AN$194)*10))),1))</f>
        <v>7.1</v>
      </c>
      <c r="AO132" s="73" t="str">
        <f>IF('Indicator Data'!BK135="No data","x",ROUND((IF(LOG('Indicator Data'!BK135)&gt;AO$195,10,IF(LOG('Indicator Data'!BK135)&lt;AO$194,0,10-(AO$195-LOG('Indicator Data'!BK135))/(AO$195-AO$194)*10))),1))</f>
        <v>x</v>
      </c>
      <c r="AP132" s="74">
        <f t="shared" ref="AP132:AP193" si="66">IF(AND(AN132="x",AO132="x"),"x",ROUND(AVERAGE(AO132,AN132),1))</f>
        <v>7.1</v>
      </c>
      <c r="AQ132" s="74">
        <f>IF('Indicator Data'!BL135=0,10,ROUND(IF(LOG('Indicator Data'!BL135)&gt;AQ$195,0,IF(LOG('Indicator Data'!BL135)&lt;AQ$194,10,(AQ$195-LOG('Indicator Data'!BL135))/(AQ$195-AQ$194)*10)),1))</f>
        <v>7.8</v>
      </c>
      <c r="AR132" s="74">
        <f>IF('Indicator Data'!BM135="No data","x",ROUND(IF('Indicator Data'!BM135&gt;AR$195,10,IF('Indicator Data'!BM135&lt;AR$194,0,10-(AR$195-'Indicator Data'!BM135)/(AR$195-AR$194)*10)),1))</f>
        <v>4</v>
      </c>
      <c r="AS132" s="76">
        <f t="shared" ref="AS132:AS193" si="67">ROUND(AVERAGE(AP132,AQ132,AR132),1)</f>
        <v>6.3</v>
      </c>
      <c r="AT132" s="73">
        <f>IF('Indicator Data'!BN135="No data","x",ROUND(IF('Indicator Data'!BN135^2&gt;AT$195,0,IF('Indicator Data'!BN135^2&lt;AT$194,10,(AT$195-'Indicator Data'!BN135^2)/(AT$195-AT$194)*10)),1))</f>
        <v>7.1</v>
      </c>
      <c r="AU132" s="73">
        <f>IF('Indicator Data'!BO135="No data","x",ROUND(IF('Indicator Data'!BO135&gt;AU$195,0,IF('Indicator Data'!BO135&lt;AU$194,10,(AU$195-'Indicator Data'!BO135)/(AU$195-AU$194)*10)),1))</f>
        <v>6.5</v>
      </c>
      <c r="AV132" s="73">
        <f>IF('Indicator Data'!BP135="No data","x",ROUND(IF('Indicator Data'!BP135&gt;AV$195,0,IF('Indicator Data'!BP135&lt;AV$194,10,(AV$195-'Indicator Data'!BP135)/(AV$195-AV$194)*10)),1))</f>
        <v>3.9</v>
      </c>
      <c r="AW132" s="74">
        <f t="shared" ref="AW132:AW193" si="68">IF(AND(AT132="x",AV132="x",AU132="x"),"x",ROUND(AVERAGE(AV132,AT132,AU132),1))</f>
        <v>5.8</v>
      </c>
      <c r="AX132" s="74">
        <f>IF('Indicator Data'!BQ135="No data","x",ROUND(IF('Indicator Data'!BQ135&gt;AX$195,10,IF('Indicator Data'!BQ135&lt;AX$194,0,10-(AX$195-'Indicator Data'!BQ135)/(AX$195-AX$194)*10)),1))</f>
        <v>5.8</v>
      </c>
      <c r="AY132" s="76">
        <f t="shared" ref="AY132:AY193" si="69">ROUND(AVERAGE(AW132,AX132),1)</f>
        <v>5.8</v>
      </c>
      <c r="AZ132" s="81">
        <f t="shared" ref="AZ132:AZ193" si="70">ROUND(AVERAGE(AS132,AY132),1)</f>
        <v>6.1</v>
      </c>
    </row>
    <row r="133" spans="1:52" s="4" customFormat="1" x14ac:dyDescent="0.3">
      <c r="A133" s="121" t="str">
        <f>'Indicator Data'!A136</f>
        <v>Palau</v>
      </c>
      <c r="B133" s="59" t="str">
        <f>'Indicator Data'!B136</f>
        <v>PLW</v>
      </c>
      <c r="C133" s="73">
        <f>ROUND(IF('Indicator Data'!AL136="No data",IF((0.1022*LN('Indicator Data'!CI136)-0.1711)&gt;C$195,0,IF((0.1022*LN('Indicator Data'!CI136)-0.1711)&lt;C$194,10,(C$195-(0.1022*LN('Indicator Data'!CI136)-0.1711))/(C$195-C$194)*10)),IF('Indicator Data'!AL136&gt;C$195,0,IF('Indicator Data'!AL136&lt;C$194,10,(C$195-'Indicator Data'!AL136)/(C$195-C$194)*10))),1)</f>
        <v>1.7</v>
      </c>
      <c r="D133" s="73" t="str">
        <f>IF('Indicator Data'!AM136="No data","x",ROUND((IF(LOG('Indicator Data'!AM136*1000)&gt;D$195,10,IF(LOG('Indicator Data'!AM136*1000)&lt;D$194,0,10-(D$195-LOG('Indicator Data'!AM136*1000))/(D$195-D$194)*10))),1))</f>
        <v>x</v>
      </c>
      <c r="E133" s="74">
        <f t="shared" si="54"/>
        <v>1.7</v>
      </c>
      <c r="F133" s="73" t="str">
        <f>IF('Indicator Data'!AZ136="No data","x",ROUND(IF('Indicator Data'!AZ136&gt;F$195,10,IF('Indicator Data'!AZ136&lt;F$194,0,10-(F$195-'Indicator Data'!AZ136)/(F$195-F$194)*10)),1))</f>
        <v>x</v>
      </c>
      <c r="G133" s="73" t="str">
        <f>IF('Indicator Data'!BA136="No data","x",ROUND(IF('Indicator Data'!BA136&gt;G$195,10,IF('Indicator Data'!BA136&lt;G$194,0,10-(G$195-'Indicator Data'!BA136)/(G$195-G$194)*10)),1))</f>
        <v>x</v>
      </c>
      <c r="H133" s="74" t="str">
        <f t="shared" si="55"/>
        <v>x</v>
      </c>
      <c r="I133" s="75">
        <f>SUM(IF('Indicator Data'!AN136=0,0,'Indicator Data'!AN136),SUM('Indicator Data'!AO136:AP136))</f>
        <v>112.16459</v>
      </c>
      <c r="J133" s="75">
        <f>I133/'Indicator Data'!CJ136*1000000</f>
        <v>6231.0199433364814</v>
      </c>
      <c r="K133" s="73">
        <f t="shared" si="56"/>
        <v>10</v>
      </c>
      <c r="L133" s="73">
        <f>IF('Indicator Data'!AQ136="No data","x",ROUND(IF('Indicator Data'!AQ136&gt;L$195,10,IF('Indicator Data'!AQ136&lt;L$194,0,10-(L$195-'Indicator Data'!AQ136)/(L$195-L$194)*10)),1))</f>
        <v>10</v>
      </c>
      <c r="M133" s="73">
        <f>IF('Indicator Data'!AR136="No data","x",IF('Indicator Data'!AR136=0,0,ROUND(IF('Indicator Data'!AR136&gt;M$195,10,IF('Indicator Data'!AR136&lt;M$194,0,10-(M$195-'Indicator Data'!AR136)/(M$195-M$194)*10)),1)))</f>
        <v>0.3</v>
      </c>
      <c r="N133" s="74">
        <f t="shared" si="57"/>
        <v>6.8</v>
      </c>
      <c r="O133" s="76">
        <f t="shared" si="58"/>
        <v>3.4</v>
      </c>
      <c r="P133" s="87">
        <f>IF(AND('Indicator Data'!BE136="No data",'Indicator Data'!BF136="No data"),0,SUM('Indicator Data'!BE136:BG136)/1000)</f>
        <v>0</v>
      </c>
      <c r="Q133" s="73">
        <f t="shared" si="59"/>
        <v>0</v>
      </c>
      <c r="R133" s="77">
        <f>P133*1000/'Indicator Data'!CJ136</f>
        <v>0</v>
      </c>
      <c r="S133" s="73">
        <f t="shared" si="60"/>
        <v>0</v>
      </c>
      <c r="T133" s="78">
        <f t="shared" si="61"/>
        <v>0</v>
      </c>
      <c r="U133" s="73" t="str">
        <f>IF('Indicator Data'!AV136="No data","x",ROUND(IF('Indicator Data'!AV136&gt;U$195,10,IF('Indicator Data'!AV136&lt;U$194,0,10-(U$195-'Indicator Data'!AV136)/(U$195-U$194)*10)),1))</f>
        <v>x</v>
      </c>
      <c r="V133" s="73" t="str">
        <f>IF('Indicator Data'!AW136="No data","x",IF('Indicator Data'!AW136=0,0,ROUND(IF('Indicator Data'!AW136&gt;V$195,10,IF('Indicator Data'!AW136&lt;V$194,0,10-(V$195-'Indicator Data'!AW136)/(V$195-V$194)*10)),1)))</f>
        <v>x</v>
      </c>
      <c r="W133" s="73" t="str">
        <f t="shared" si="62"/>
        <v>x</v>
      </c>
      <c r="X133" s="73">
        <f>IF('Indicator Data'!AU136="No data","x",ROUND(IF('Indicator Data'!AU136&gt;X$195,10,IF('Indicator Data'!AU136&lt;X$194,0,10-(X$195-'Indicator Data'!AU136)/(X$195-X$194)*10)),1))</f>
        <v>1.9</v>
      </c>
      <c r="Y133" s="199" t="str">
        <f>IF('Indicator Data'!AX136="No data","x",ROUND(IF('Indicator Data'!AX136&gt;Y$195,10,IF('Indicator Data'!AX136&lt;Y$194,0,10-(Y$195-'Indicator Data'!AX136)/(Y$195-Y$194)*10)),1))</f>
        <v>x</v>
      </c>
      <c r="Z133" s="77">
        <f>IF('Indicator Data'!AY136="No data","x",IF(('Indicator Data'!AY136/'Indicator Data'!CJ136)&gt;1,1,IF('Indicator Data'!AY136&gt;'Indicator Data'!AY136,1,'Indicator Data'!AY136/'Indicator Data'!CJ136)))</f>
        <v>0</v>
      </c>
      <c r="AA133" s="199">
        <f t="shared" si="63"/>
        <v>0</v>
      </c>
      <c r="AB133" s="74">
        <f t="shared" si="50"/>
        <v>1</v>
      </c>
      <c r="AC133" s="73">
        <f>IF('Indicator Data'!AS136="No data","x",ROUND(IF('Indicator Data'!AS136&gt;AC$195,10,IF('Indicator Data'!AS136&lt;AC$194,0,10-(AC$195-'Indicator Data'!AS136)/(AC$195-AC$194)*10)),1))</f>
        <v>1.4</v>
      </c>
      <c r="AD133" s="73" t="str">
        <f>IF('Indicator Data'!AT136="No data","x",ROUND(IF('Indicator Data'!AT136&gt;AD$195,10,IF('Indicator Data'!AT136&lt;AD$194,0,10-(AD$195-'Indicator Data'!AT136)/(AD$195-AD$194)*10)),1))</f>
        <v>x</v>
      </c>
      <c r="AE133" s="74">
        <f t="shared" si="64"/>
        <v>1.4</v>
      </c>
      <c r="AF133" s="87">
        <f>('Indicator Data'!BD136+'Indicator Data'!BC136*0.5+'Indicator Data'!BB136*0.25)/1000</f>
        <v>6.2E-2</v>
      </c>
      <c r="AG133" s="79">
        <f>AF133*1000/'Indicator Data'!CJ136</f>
        <v>3.4442530970501639E-3</v>
      </c>
      <c r="AH133" s="74">
        <f t="shared" si="65"/>
        <v>0.3</v>
      </c>
      <c r="AI133" s="73">
        <f>IF('Indicator Data'!BH136="No data","x",ROUND(IF('Indicator Data'!BH136&lt;$AI$194,10,IF('Indicator Data'!BH136&gt;$AI$195,0,($AI$195-'Indicator Data'!BH136)/($AI$195-$AI$194)*10)),1))</f>
        <v>10</v>
      </c>
      <c r="AJ133" s="73">
        <f>IF('Indicator Data'!BI136="No data","x",ROUND(IF('Indicator Data'!BI136&gt;$AJ$195,10,IF('Indicator Data'!BI136&lt;$AJ$194,0,10-($AJ$195-'Indicator Data'!BI136)/($AJ$195-$AJ$194)*10)),1))</f>
        <v>0</v>
      </c>
      <c r="AK133" s="74">
        <f t="shared" si="51"/>
        <v>5</v>
      </c>
      <c r="AL133" s="80">
        <f t="shared" si="52"/>
        <v>2.1</v>
      </c>
      <c r="AM133" s="81">
        <f t="shared" si="53"/>
        <v>1.1000000000000001</v>
      </c>
      <c r="AN133" s="73" t="str">
        <f>IF('Indicator Data'!BJ136="No data","x",ROUND((IF(LOG('Indicator Data'!BJ136)&gt;AN$195,10,IF(LOG('Indicator Data'!BJ136)&lt;AN$194,0,10-(AN$195-LOG('Indicator Data'!BJ136))/(AN$195-AN$194)*10))),1))</f>
        <v>x</v>
      </c>
      <c r="AO133" s="73">
        <f>IF('Indicator Data'!BK136="No data","x",ROUND((IF(LOG('Indicator Data'!BK136)&gt;AO$195,10,IF(LOG('Indicator Data'!BK136)&lt;AO$194,0,10-(AO$195-LOG('Indicator Data'!BK136))/(AO$195-AO$194)*10))),1))</f>
        <v>2.7</v>
      </c>
      <c r="AP133" s="74">
        <f t="shared" si="66"/>
        <v>2.7</v>
      </c>
      <c r="AQ133" s="74">
        <f>IF('Indicator Data'!BL136=0,10,ROUND(IF(LOG('Indicator Data'!BL136)&gt;AQ$195,0,IF(LOG('Indicator Data'!BL136)&lt;AQ$194,10,(AQ$195-LOG('Indicator Data'!BL136))/(AQ$195-AQ$194)*10)),1))</f>
        <v>2.7</v>
      </c>
      <c r="AR133" s="74">
        <f>IF('Indicator Data'!BM136="No data","x",ROUND(IF('Indicator Data'!BM136&gt;AR$195,10,IF('Indicator Data'!BM136&lt;AR$194,0,10-(AR$195-'Indicator Data'!BM136)/(AR$195-AR$194)*10)),1))</f>
        <v>6</v>
      </c>
      <c r="AS133" s="76">
        <f t="shared" si="67"/>
        <v>3.8</v>
      </c>
      <c r="AT133" s="73">
        <f>IF('Indicator Data'!BN136="No data","x",ROUND(IF('Indicator Data'!BN136^2&gt;AT$195,0,IF('Indicator Data'!BN136^2&lt;AT$194,10,(AT$195-'Indicator Data'!BN136^2)/(AT$195-AT$194)*10)),1))</f>
        <v>0.7</v>
      </c>
      <c r="AU133" s="73">
        <f>IF('Indicator Data'!BO136="No data","x",ROUND(IF('Indicator Data'!BO136&gt;AU$195,0,IF('Indicator Data'!BO136&lt;AU$194,10,(AU$195-'Indicator Data'!BO136)/(AU$195-AU$194)*10)),1))</f>
        <v>3.4</v>
      </c>
      <c r="AV133" s="73">
        <f>IF('Indicator Data'!BP136="No data","x",ROUND(IF('Indicator Data'!BP136&gt;AV$195,0,IF('Indicator Data'!BP136&lt;AV$194,10,(AV$195-'Indicator Data'!BP136)/(AV$195-AV$194)*10)),1))</f>
        <v>4.5999999999999996</v>
      </c>
      <c r="AW133" s="74">
        <f t="shared" si="68"/>
        <v>2.9</v>
      </c>
      <c r="AX133" s="74">
        <f>IF('Indicator Data'!BQ136="No data","x",ROUND(IF('Indicator Data'!BQ136&gt;AX$195,10,IF('Indicator Data'!BQ136&lt;AX$194,0,10-(AX$195-'Indicator Data'!BQ136)/(AX$195-AX$194)*10)),1))</f>
        <v>4.0999999999999996</v>
      </c>
      <c r="AY133" s="76">
        <f t="shared" si="69"/>
        <v>3.5</v>
      </c>
      <c r="AZ133" s="81">
        <f t="shared" si="70"/>
        <v>3.7</v>
      </c>
    </row>
    <row r="134" spans="1:52" s="4" customFormat="1" x14ac:dyDescent="0.3">
      <c r="A134" s="121" t="str">
        <f>'Indicator Data'!A137</f>
        <v>Palestine</v>
      </c>
      <c r="B134" s="59" t="str">
        <f>'Indicator Data'!B137</f>
        <v>PSE</v>
      </c>
      <c r="C134" s="73">
        <f>ROUND(IF('Indicator Data'!AL137="No data",IF((0.1022*LN('Indicator Data'!CI137)-0.1711)&gt;C$195,0,IF((0.1022*LN('Indicator Data'!CI137)-0.1711)&lt;C$194,10,(C$195-(0.1022*LN('Indicator Data'!CI137)-0.1711))/(C$195-C$194)*10)),IF('Indicator Data'!AL137&gt;C$195,0,IF('Indicator Data'!AL137&lt;C$194,10,(C$195-'Indicator Data'!AL137)/(C$195-C$194)*10))),1)</f>
        <v>4.2</v>
      </c>
      <c r="D134" s="73">
        <f>IF('Indicator Data'!AM137="No data","x",ROUND((IF(LOG('Indicator Data'!AM137*1000)&gt;D$195,10,IF(LOG('Indicator Data'!AM137*1000)&lt;D$194,0,10-(D$195-LOG('Indicator Data'!AM137*1000))/(D$195-D$194)*10))),1))</f>
        <v>2.1</v>
      </c>
      <c r="E134" s="74">
        <f t="shared" si="54"/>
        <v>3.2</v>
      </c>
      <c r="F134" s="73" t="str">
        <f>IF('Indicator Data'!AZ137="No data","x",ROUND(IF('Indicator Data'!AZ137&gt;F$195,10,IF('Indicator Data'!AZ137&lt;F$194,0,10-(F$195-'Indicator Data'!AZ137)/(F$195-F$194)*10)),1))</f>
        <v>x</v>
      </c>
      <c r="G134" s="73">
        <f>IF('Indicator Data'!BA137="No data","x",ROUND(IF('Indicator Data'!BA137&gt;G$195,10,IF('Indicator Data'!BA137&lt;G$194,0,10-(G$195-'Indicator Data'!BA137)/(G$195-G$194)*10)),1))</f>
        <v>2.2000000000000002</v>
      </c>
      <c r="H134" s="74">
        <f t="shared" si="55"/>
        <v>2.2000000000000002</v>
      </c>
      <c r="I134" s="75">
        <f>SUM(IF('Indicator Data'!AN137=0,0,'Indicator Data'!AN137),SUM('Indicator Data'!AO137:AP137))</f>
        <v>9628.3642299999992</v>
      </c>
      <c r="J134" s="75">
        <f>I134/'Indicator Data'!CJ137*1000000</f>
        <v>1932.8545604046392</v>
      </c>
      <c r="K134" s="73">
        <f t="shared" si="56"/>
        <v>10</v>
      </c>
      <c r="L134" s="73">
        <f>IF('Indicator Data'!AQ137="No data","x",ROUND(IF('Indicator Data'!AQ137&gt;L$195,10,IF('Indicator Data'!AQ137&lt;L$194,0,10-(L$195-'Indicator Data'!AQ137)/(L$195-L$194)*10)),1))</f>
        <v>8.8000000000000007</v>
      </c>
      <c r="M134" s="73">
        <f>IF('Indicator Data'!AR137="No data","x",IF('Indicator Data'!AR137=0,0,ROUND(IF('Indicator Data'!AR137&gt;M$195,10,IF('Indicator Data'!AR137&lt;M$194,0,10-(M$195-'Indicator Data'!AR137)/(M$195-M$194)*10)),1)))</f>
        <v>5.7</v>
      </c>
      <c r="N134" s="74">
        <f t="shared" si="57"/>
        <v>8.1999999999999993</v>
      </c>
      <c r="O134" s="76">
        <f t="shared" si="58"/>
        <v>4.2</v>
      </c>
      <c r="P134" s="87">
        <f>IF(AND('Indicator Data'!BE137="No data",'Indicator Data'!BF137="No data"),0,SUM('Indicator Data'!BE137:BG137)/1000)</f>
        <v>2856.2860000000001</v>
      </c>
      <c r="Q134" s="73">
        <f t="shared" si="59"/>
        <v>10</v>
      </c>
      <c r="R134" s="77">
        <f>P134*1000/'Indicator Data'!CJ137</f>
        <v>0.57338767926106238</v>
      </c>
      <c r="S134" s="73">
        <f t="shared" si="60"/>
        <v>10</v>
      </c>
      <c r="T134" s="78">
        <f t="shared" si="61"/>
        <v>10</v>
      </c>
      <c r="U134" s="73" t="str">
        <f>IF('Indicator Data'!AV137="No data","x",ROUND(IF('Indicator Data'!AV137&gt;U$195,10,IF('Indicator Data'!AV137&lt;U$194,0,10-(U$195-'Indicator Data'!AV137)/(U$195-U$194)*10)),1))</f>
        <v>x</v>
      </c>
      <c r="V134" s="73" t="str">
        <f>IF('Indicator Data'!AW137="No data","x",IF('Indicator Data'!AW137=0,0,ROUND(IF('Indicator Data'!AW137&gt;V$195,10,IF('Indicator Data'!AW137&lt;V$194,0,10-(V$195-'Indicator Data'!AW137)/(V$195-V$194)*10)),1)))</f>
        <v>x</v>
      </c>
      <c r="W134" s="73" t="str">
        <f t="shared" si="62"/>
        <v>x</v>
      </c>
      <c r="X134" s="73">
        <f>IF('Indicator Data'!AU137="No data","x",ROUND(IF('Indicator Data'!AU137&gt;X$195,10,IF('Indicator Data'!AU137&lt;X$194,0,10-(X$195-'Indicator Data'!AU137)/(X$195-X$194)*10)),1))</f>
        <v>0</v>
      </c>
      <c r="Y134" s="199" t="str">
        <f>IF('Indicator Data'!AX137="No data","x",ROUND(IF('Indicator Data'!AX137&gt;Y$195,10,IF('Indicator Data'!AX137&lt;Y$194,0,10-(Y$195-'Indicator Data'!AX137)/(Y$195-Y$194)*10)),1))</f>
        <v>x</v>
      </c>
      <c r="Z134" s="77" t="str">
        <f>IF('Indicator Data'!AY137="No data","x",IF(('Indicator Data'!AY137/'Indicator Data'!CJ137)&gt;1,1,IF('Indicator Data'!AY137&gt;'Indicator Data'!AY137,1,'Indicator Data'!AY137/'Indicator Data'!CJ137)))</f>
        <v>x</v>
      </c>
      <c r="AA134" s="199" t="str">
        <f t="shared" si="63"/>
        <v>x</v>
      </c>
      <c r="AB134" s="74">
        <f t="shared" si="50"/>
        <v>0</v>
      </c>
      <c r="AC134" s="73">
        <f>IF('Indicator Data'!AS137="No data","x",ROUND(IF('Indicator Data'!AS137&gt;AC$195,10,IF('Indicator Data'!AS137&lt;AC$194,0,10-(AC$195-'Indicator Data'!AS137)/(AC$195-AC$194)*10)),1))</f>
        <v>1.6</v>
      </c>
      <c r="AD134" s="73">
        <f>IF('Indicator Data'!AT137="No data","x",ROUND(IF('Indicator Data'!AT137&gt;AD$195,10,IF('Indicator Data'!AT137&lt;AD$194,0,10-(AD$195-'Indicator Data'!AT137)/(AD$195-AD$194)*10)),1))</f>
        <v>0.3</v>
      </c>
      <c r="AE134" s="74">
        <f t="shared" si="64"/>
        <v>1</v>
      </c>
      <c r="AF134" s="87">
        <f>('Indicator Data'!BD137+'Indicator Data'!BC137*0.5+'Indicator Data'!BB137*0.25)/1000</f>
        <v>0</v>
      </c>
      <c r="AG134" s="79">
        <f>AF134*1000/'Indicator Data'!CJ137</f>
        <v>0</v>
      </c>
      <c r="AH134" s="74">
        <f t="shared" si="65"/>
        <v>0</v>
      </c>
      <c r="AI134" s="73">
        <f>IF('Indicator Data'!BH137="No data","x",ROUND(IF('Indicator Data'!BH137&lt;$AI$194,10,IF('Indicator Data'!BH137&gt;$AI$195,0,($AI$195-'Indicator Data'!BH137)/($AI$195-$AI$194)*10)),1))</f>
        <v>3.2</v>
      </c>
      <c r="AJ134" s="73">
        <f>IF('Indicator Data'!BI137="No data","x",ROUND(IF('Indicator Data'!BI137&gt;$AJ$195,10,IF('Indicator Data'!BI137&lt;$AJ$194,0,10-($AJ$195-'Indicator Data'!BI137)/($AJ$195-$AJ$194)*10)),1))</f>
        <v>2.4</v>
      </c>
      <c r="AK134" s="74">
        <f t="shared" si="51"/>
        <v>2.8</v>
      </c>
      <c r="AL134" s="80">
        <f t="shared" si="52"/>
        <v>1</v>
      </c>
      <c r="AM134" s="81">
        <f t="shared" si="53"/>
        <v>7.8</v>
      </c>
      <c r="AN134" s="73" t="str">
        <f>IF('Indicator Data'!BJ137="No data","x",ROUND((IF(LOG('Indicator Data'!BJ137)&gt;AN$195,10,IF(LOG('Indicator Data'!BJ137)&lt;AN$194,0,10-(AN$195-LOG('Indicator Data'!BJ137))/(AN$195-AN$194)*10))),1))</f>
        <v>x</v>
      </c>
      <c r="AO134" s="73">
        <f>IF('Indicator Data'!BK137="No data","x",ROUND((IF(LOG('Indicator Data'!BK137)&gt;AO$195,10,IF(LOG('Indicator Data'!BK137)&lt;AO$194,0,10-(AO$195-LOG('Indicator Data'!BK137))/(AO$195-AO$194)*10))),1))</f>
        <v>4.3</v>
      </c>
      <c r="AP134" s="74">
        <f t="shared" si="66"/>
        <v>4.3</v>
      </c>
      <c r="AQ134" s="74">
        <f>IF('Indicator Data'!BL137=0,10,ROUND(IF(LOG('Indicator Data'!BL137)&gt;AQ$195,0,IF(LOG('Indicator Data'!BL137)&lt;AQ$194,10,(AQ$195-LOG('Indicator Data'!BL137))/(AQ$195-AQ$194)*10)),1))</f>
        <v>0.9</v>
      </c>
      <c r="AR134" s="74" t="str">
        <f>IF('Indicator Data'!BM137="No data","x",ROUND(IF('Indicator Data'!BM137&gt;AR$195,10,IF('Indicator Data'!BM137&lt;AR$194,0,10-(AR$195-'Indicator Data'!BM137)/(AR$195-AR$194)*10)),1))</f>
        <v>x</v>
      </c>
      <c r="AS134" s="76">
        <f t="shared" si="67"/>
        <v>2.6</v>
      </c>
      <c r="AT134" s="73">
        <f>IF('Indicator Data'!BN137="No data","x",ROUND(IF('Indicator Data'!BN137^2&gt;AT$195,0,IF('Indicator Data'!BN137^2&lt;AT$194,10,(AT$195-'Indicator Data'!BN137^2)/(AT$195-AT$194)*10)),1))</f>
        <v>0.6</v>
      </c>
      <c r="AU134" s="73">
        <f>IF('Indicator Data'!BO137="No data","x",ROUND(IF('Indicator Data'!BO137&gt;AU$195,0,IF('Indicator Data'!BO137&lt;AU$194,10,(AU$195-'Indicator Data'!BO137)/(AU$195-AU$194)*10)),1))</f>
        <v>5.6</v>
      </c>
      <c r="AV134" s="73">
        <f>IF('Indicator Data'!BP137="No data","x",ROUND(IF('Indicator Data'!BP137&gt;AV$195,0,IF('Indicator Data'!BP137&lt;AV$194,10,(AV$195-'Indicator Data'!BP137)/(AV$195-AV$194)*10)),1))</f>
        <v>9</v>
      </c>
      <c r="AW134" s="74">
        <f t="shared" si="68"/>
        <v>5.0999999999999996</v>
      </c>
      <c r="AX134" s="74" t="str">
        <f>IF('Indicator Data'!BQ137="No data","x",ROUND(IF('Indicator Data'!BQ137&gt;AX$195,10,IF('Indicator Data'!BQ137&lt;AX$194,0,10-(AX$195-'Indicator Data'!BQ137)/(AX$195-AX$194)*10)),1))</f>
        <v>x</v>
      </c>
      <c r="AY134" s="76">
        <f t="shared" si="69"/>
        <v>5.0999999999999996</v>
      </c>
      <c r="AZ134" s="81">
        <f t="shared" si="70"/>
        <v>3.9</v>
      </c>
    </row>
    <row r="135" spans="1:52" s="4" customFormat="1" x14ac:dyDescent="0.3">
      <c r="A135" s="121" t="str">
        <f>'Indicator Data'!A138</f>
        <v>Panama</v>
      </c>
      <c r="B135" s="59" t="str">
        <f>'Indicator Data'!B138</f>
        <v>PAN</v>
      </c>
      <c r="C135" s="73">
        <f>ROUND(IF('Indicator Data'!AL138="No data",IF((0.1022*LN('Indicator Data'!CI138)-0.1711)&gt;C$195,0,IF((0.1022*LN('Indicator Data'!CI138)-0.1711)&lt;C$194,10,(C$195-(0.1022*LN('Indicator Data'!CI138)-0.1711))/(C$195-C$194)*10)),IF('Indicator Data'!AL138&gt;C$195,0,IF('Indicator Data'!AL138&lt;C$194,10,(C$195-'Indicator Data'!AL138)/(C$195-C$194)*10))),1)</f>
        <v>2.1</v>
      </c>
      <c r="D135" s="73" t="str">
        <f>IF('Indicator Data'!AM138="No data","x",ROUND((IF(LOG('Indicator Data'!AM138*1000)&gt;D$195,10,IF(LOG('Indicator Data'!AM138*1000)&lt;D$194,0,10-(D$195-LOG('Indicator Data'!AM138*1000))/(D$195-D$194)*10))),1))</f>
        <v>x</v>
      </c>
      <c r="E135" s="74">
        <f t="shared" si="54"/>
        <v>2.1</v>
      </c>
      <c r="F135" s="73">
        <f>IF('Indicator Data'!AZ138="No data","x",ROUND(IF('Indicator Data'!AZ138&gt;F$195,10,IF('Indicator Data'!AZ138&lt;F$194,0,10-(F$195-'Indicator Data'!AZ138)/(F$195-F$194)*10)),1))</f>
        <v>6.1</v>
      </c>
      <c r="G135" s="73">
        <f>IF('Indicator Data'!BA138="No data","x",ROUND(IF('Indicator Data'!BA138&gt;G$195,10,IF('Indicator Data'!BA138&lt;G$194,0,10-(G$195-'Indicator Data'!BA138)/(G$195-G$194)*10)),1))</f>
        <v>6.2</v>
      </c>
      <c r="H135" s="74">
        <f t="shared" si="55"/>
        <v>6.2</v>
      </c>
      <c r="I135" s="75">
        <f>SUM(IF('Indicator Data'!AN138=0,0,'Indicator Data'!AN138),SUM('Indicator Data'!AO138:AP138))</f>
        <v>110.97982</v>
      </c>
      <c r="J135" s="75">
        <f>I135/'Indicator Data'!CJ138*1000000</f>
        <v>26.134790553969914</v>
      </c>
      <c r="K135" s="73">
        <f t="shared" si="56"/>
        <v>0.5</v>
      </c>
      <c r="L135" s="73">
        <f>IF('Indicator Data'!AQ138="No data","x",ROUND(IF('Indicator Data'!AQ138&gt;L$195,10,IF('Indicator Data'!AQ138&lt;L$194,0,10-(L$195-'Indicator Data'!AQ138)/(L$195-L$194)*10)),1))</f>
        <v>0</v>
      </c>
      <c r="M135" s="73">
        <f>IF('Indicator Data'!AR138="No data","x",IF('Indicator Data'!AR138=0,0,ROUND(IF('Indicator Data'!AR138&gt;M$195,10,IF('Indicator Data'!AR138&lt;M$194,0,10-(M$195-'Indicator Data'!AR138)/(M$195-M$194)*10)),1)))</f>
        <v>0.3</v>
      </c>
      <c r="N135" s="74">
        <f t="shared" si="57"/>
        <v>0.3</v>
      </c>
      <c r="O135" s="76">
        <f t="shared" si="58"/>
        <v>2.7</v>
      </c>
      <c r="P135" s="87">
        <f>IF(AND('Indicator Data'!BE138="No data",'Indicator Data'!BF138="No data"),0,SUM('Indicator Data'!BE138:BG138)/1000)</f>
        <v>16.134</v>
      </c>
      <c r="Q135" s="73">
        <f t="shared" si="59"/>
        <v>4</v>
      </c>
      <c r="R135" s="77">
        <f>P135*1000/'Indicator Data'!CJ138</f>
        <v>3.7994178653177721E-3</v>
      </c>
      <c r="S135" s="73">
        <f t="shared" si="60"/>
        <v>4.4000000000000004</v>
      </c>
      <c r="T135" s="78">
        <f t="shared" si="61"/>
        <v>4.2</v>
      </c>
      <c r="U135" s="73">
        <f>IF('Indicator Data'!AV138="No data","x",ROUND(IF('Indicator Data'!AV138&gt;U$195,10,IF('Indicator Data'!AV138&lt;U$194,0,10-(U$195-'Indicator Data'!AV138)/(U$195-U$194)*10)),1))</f>
        <v>1.6</v>
      </c>
      <c r="V135" s="73">
        <f>IF('Indicator Data'!AW138="No data","x",IF('Indicator Data'!AW138=0,0,ROUND(IF('Indicator Data'!AW138&gt;V$195,10,IF('Indicator Data'!AW138&lt;V$194,0,10-(V$195-'Indicator Data'!AW138)/(V$195-V$194)*10)),1)))</f>
        <v>2.5</v>
      </c>
      <c r="W135" s="73">
        <f t="shared" si="62"/>
        <v>2.0499999999999998</v>
      </c>
      <c r="X135" s="73">
        <f>IF('Indicator Data'!AU138="No data","x",ROUND(IF('Indicator Data'!AU138&gt;X$195,10,IF('Indicator Data'!AU138&lt;X$194,0,10-(X$195-'Indicator Data'!AU138)/(X$195-X$194)*10)),1))</f>
        <v>1</v>
      </c>
      <c r="Y135" s="199">
        <f>IF('Indicator Data'!AX138="No data","x",ROUND(IF('Indicator Data'!AX138&gt;Y$195,10,IF('Indicator Data'!AX138&lt;Y$194,0,10-(Y$195-'Indicator Data'!AX138)/(Y$195-Y$194)*10)),1))</f>
        <v>0</v>
      </c>
      <c r="Z135" s="77">
        <f>IF('Indicator Data'!AY138="No data","x",IF(('Indicator Data'!AY138/'Indicator Data'!CJ138)&gt;1,1,IF('Indicator Data'!AY138&gt;'Indicator Data'!AY138,1,'Indicator Data'!AY138/'Indicator Data'!CJ138)))</f>
        <v>0.10268106931924154</v>
      </c>
      <c r="AA135" s="199">
        <f t="shared" si="63"/>
        <v>1.1000000000000001</v>
      </c>
      <c r="AB135" s="74">
        <f t="shared" si="50"/>
        <v>1</v>
      </c>
      <c r="AC135" s="73">
        <f>IF('Indicator Data'!AS138="No data","x",ROUND(IF('Indicator Data'!AS138&gt;AC$195,10,IF('Indicator Data'!AS138&lt;AC$194,0,10-(AC$195-'Indicator Data'!AS138)/(AC$195-AC$194)*10)),1))</f>
        <v>1.2</v>
      </c>
      <c r="AD135" s="73">
        <f>IF('Indicator Data'!AT138="No data","x",ROUND(IF('Indicator Data'!AT138&gt;AD$195,10,IF('Indicator Data'!AT138&lt;AD$194,0,10-(AD$195-'Indicator Data'!AT138)/(AD$195-AD$194)*10)),1))</f>
        <v>0.9</v>
      </c>
      <c r="AE135" s="74">
        <f t="shared" si="64"/>
        <v>1.1000000000000001</v>
      </c>
      <c r="AF135" s="87">
        <f>('Indicator Data'!BD138+'Indicator Data'!BC138*0.5+'Indicator Data'!BB138*0.25)/1000</f>
        <v>3</v>
      </c>
      <c r="AG135" s="79">
        <f>AF135*1000/'Indicator Data'!CJ138</f>
        <v>7.0647412891739901E-4</v>
      </c>
      <c r="AH135" s="74">
        <f t="shared" si="65"/>
        <v>0.1</v>
      </c>
      <c r="AI135" s="73">
        <f>IF('Indicator Data'!BH138="No data","x",ROUND(IF('Indicator Data'!BH138&lt;$AI$194,10,IF('Indicator Data'!BH138&gt;$AI$195,0,($AI$195-'Indicator Data'!BH138)/($AI$195-$AI$194)*10)),1))</f>
        <v>4.0999999999999996</v>
      </c>
      <c r="AJ135" s="73">
        <f>IF('Indicator Data'!BI138="No data","x",ROUND(IF('Indicator Data'!BI138&gt;$AJ$195,10,IF('Indicator Data'!BI138&lt;$AJ$194,0,10-($AJ$195-'Indicator Data'!BI138)/($AJ$195-$AJ$194)*10)),1))</f>
        <v>1.7</v>
      </c>
      <c r="AK135" s="74">
        <f t="shared" si="51"/>
        <v>2.9</v>
      </c>
      <c r="AL135" s="80">
        <f t="shared" si="52"/>
        <v>1.3</v>
      </c>
      <c r="AM135" s="81">
        <f t="shared" si="53"/>
        <v>2.9</v>
      </c>
      <c r="AN135" s="73">
        <f>IF('Indicator Data'!BJ138="No data","x",ROUND((IF(LOG('Indicator Data'!BJ138)&gt;AN$195,10,IF(LOG('Indicator Data'!BJ138)&lt;AN$194,0,10-(AN$195-LOG('Indicator Data'!BJ138))/(AN$195-AN$194)*10))),1))</f>
        <v>7.8</v>
      </c>
      <c r="AO135" s="73">
        <f>IF('Indicator Data'!BK138="No data","x",ROUND((IF(LOG('Indicator Data'!BK138)&gt;AO$195,10,IF(LOG('Indicator Data'!BK138)&lt;AO$194,0,10-(AO$195-LOG('Indicator Data'!BK138))/(AO$195-AO$194)*10))),1))</f>
        <v>5.7</v>
      </c>
      <c r="AP135" s="74">
        <f t="shared" si="66"/>
        <v>6.8</v>
      </c>
      <c r="AQ135" s="74">
        <f>IF('Indicator Data'!BL138=0,10,ROUND(IF(LOG('Indicator Data'!BL138)&gt;AQ$195,0,IF(LOG('Indicator Data'!BL138)&lt;AQ$194,10,(AQ$195-LOG('Indicator Data'!BL138))/(AQ$195-AQ$194)*10)),1))</f>
        <v>5.7</v>
      </c>
      <c r="AR135" s="74">
        <f>IF('Indicator Data'!BM138="No data","x",ROUND(IF('Indicator Data'!BM138&gt;AR$195,10,IF('Indicator Data'!BM138&lt;AR$194,0,10-(AR$195-'Indicator Data'!BM138)/(AR$195-AR$194)*10)),1))</f>
        <v>6</v>
      </c>
      <c r="AS135" s="76">
        <f t="shared" si="67"/>
        <v>6.2</v>
      </c>
      <c r="AT135" s="73">
        <f>IF('Indicator Data'!BN138="No data","x",ROUND(IF('Indicator Data'!BN138^2&gt;AT$195,0,IF('Indicator Data'!BN138^2&lt;AT$194,10,(AT$195-'Indicator Data'!BN138^2)/(AT$195-AT$194)*10)),1))</f>
        <v>1</v>
      </c>
      <c r="AU135" s="73">
        <f>IF('Indicator Data'!BO138="No data","x",ROUND(IF('Indicator Data'!BO138&gt;AU$195,0,IF('Indicator Data'!BO138&lt;AU$194,10,(AU$195-'Indicator Data'!BO138)/(AU$195-AU$194)*10)),1))</f>
        <v>3.2</v>
      </c>
      <c r="AV135" s="73">
        <f>IF('Indicator Data'!BP138="No data","x",ROUND(IF('Indicator Data'!BP138&gt;AV$195,0,IF('Indicator Data'!BP138&lt;AV$194,10,(AV$195-'Indicator Data'!BP138)/(AV$195-AV$194)*10)),1))</f>
        <v>3.9</v>
      </c>
      <c r="AW135" s="74">
        <f t="shared" si="68"/>
        <v>2.7</v>
      </c>
      <c r="AX135" s="74">
        <f>IF('Indicator Data'!BQ138="No data","x",ROUND(IF('Indicator Data'!BQ138&gt;AX$195,10,IF('Indicator Data'!BQ138&lt;AX$194,0,10-(AX$195-'Indicator Data'!BQ138)/(AX$195-AX$194)*10)),1))</f>
        <v>3.5</v>
      </c>
      <c r="AY135" s="76">
        <f t="shared" si="69"/>
        <v>3.1</v>
      </c>
      <c r="AZ135" s="81">
        <f t="shared" si="70"/>
        <v>4.7</v>
      </c>
    </row>
    <row r="136" spans="1:52" s="4" customFormat="1" x14ac:dyDescent="0.3">
      <c r="A136" s="121" t="str">
        <f>'Indicator Data'!A139</f>
        <v>Papua New Guinea</v>
      </c>
      <c r="B136" s="59" t="str">
        <f>'Indicator Data'!B139</f>
        <v>PNG</v>
      </c>
      <c r="C136" s="73">
        <f>ROUND(IF('Indicator Data'!AL139="No data",IF((0.1022*LN('Indicator Data'!CI139)-0.1711)&gt;C$195,0,IF((0.1022*LN('Indicator Data'!CI139)-0.1711)&lt;C$194,10,(C$195-(0.1022*LN('Indicator Data'!CI139)-0.1711))/(C$195-C$194)*10)),IF('Indicator Data'!AL139&gt;C$195,0,IF('Indicator Data'!AL139&lt;C$194,10,(C$195-'Indicator Data'!AL139)/(C$195-C$194)*10))),1)</f>
        <v>7.1</v>
      </c>
      <c r="D136" s="73" t="str">
        <f>IF('Indicator Data'!AM139="No data","x",ROUND((IF(LOG('Indicator Data'!AM139*1000)&gt;D$195,10,IF(LOG('Indicator Data'!AM139*1000)&lt;D$194,0,10-(D$195-LOG('Indicator Data'!AM139*1000))/(D$195-D$194)*10))),1))</f>
        <v>x</v>
      </c>
      <c r="E136" s="74">
        <f t="shared" si="54"/>
        <v>7.1</v>
      </c>
      <c r="F136" s="73">
        <f>IF('Indicator Data'!AZ139="No data","x",ROUND(IF('Indicator Data'!AZ139&gt;F$195,10,IF('Indicator Data'!AZ139&lt;F$194,0,10-(F$195-'Indicator Data'!AZ139)/(F$195-F$194)*10)),1))</f>
        <v>9.9</v>
      </c>
      <c r="G136" s="73">
        <f>IF('Indicator Data'!BA139="No data","x",ROUND(IF('Indicator Data'!BA139&gt;G$195,10,IF('Indicator Data'!BA139&lt;G$194,0,10-(G$195-'Indicator Data'!BA139)/(G$195-G$194)*10)),1))</f>
        <v>4.2</v>
      </c>
      <c r="H136" s="74">
        <f t="shared" si="55"/>
        <v>7.1</v>
      </c>
      <c r="I136" s="75">
        <f>SUM(IF('Indicator Data'!AN139=0,0,'Indicator Data'!AN139),SUM('Indicator Data'!AO139:AP139))</f>
        <v>1191.7279900000001</v>
      </c>
      <c r="J136" s="75">
        <f>I136/'Indicator Data'!CJ139*1000000</f>
        <v>135.79214115031942</v>
      </c>
      <c r="K136" s="73">
        <f t="shared" si="56"/>
        <v>2.7</v>
      </c>
      <c r="L136" s="73">
        <f>IF('Indicator Data'!AQ139="No data","x",ROUND(IF('Indicator Data'!AQ139&gt;L$195,10,IF('Indicator Data'!AQ139&lt;L$194,0,10-(L$195-'Indicator Data'!AQ139)/(L$195-L$194)*10)),1))</f>
        <v>2.2999999999999998</v>
      </c>
      <c r="M136" s="73">
        <f>IF('Indicator Data'!AR139="No data","x",IF('Indicator Data'!AR139=0,0,ROUND(IF('Indicator Data'!AR139&gt;M$195,10,IF('Indicator Data'!AR139&lt;M$194,0,10-(M$195-'Indicator Data'!AR139)/(M$195-M$194)*10)),1)))</f>
        <v>0</v>
      </c>
      <c r="N136" s="74">
        <f t="shared" si="57"/>
        <v>1.7</v>
      </c>
      <c r="O136" s="76">
        <f t="shared" si="58"/>
        <v>5.8</v>
      </c>
      <c r="P136" s="87">
        <f>IF(AND('Indicator Data'!BE139="No data",'Indicator Data'!BF139="No data"),0,SUM('Indicator Data'!BE139:BG139)/1000)</f>
        <v>22.177</v>
      </c>
      <c r="Q136" s="73">
        <f t="shared" si="59"/>
        <v>4.5</v>
      </c>
      <c r="R136" s="77">
        <f>P136*1000/'Indicator Data'!CJ139</f>
        <v>2.526971204469766E-3</v>
      </c>
      <c r="S136" s="73">
        <f t="shared" si="60"/>
        <v>4</v>
      </c>
      <c r="T136" s="78">
        <f t="shared" si="61"/>
        <v>4.3</v>
      </c>
      <c r="U136" s="73">
        <f>IF('Indicator Data'!AV139="No data","x",ROUND(IF('Indicator Data'!AV139&gt;U$195,10,IF('Indicator Data'!AV139&lt;U$194,0,10-(U$195-'Indicator Data'!AV139)/(U$195-U$194)*10)),1))</f>
        <v>1.8</v>
      </c>
      <c r="V136" s="73">
        <f>IF('Indicator Data'!AW139="No data","x",IF('Indicator Data'!AW139=0,0,ROUND(IF('Indicator Data'!AW139&gt;V$195,10,IF('Indicator Data'!AW139&lt;V$194,0,10-(V$195-'Indicator Data'!AW139)/(V$195-V$194)*10)),1)))</f>
        <v>2</v>
      </c>
      <c r="W136" s="73">
        <f t="shared" si="62"/>
        <v>1.9</v>
      </c>
      <c r="X136" s="73">
        <f>IF('Indicator Data'!AU139="No data","x",ROUND(IF('Indicator Data'!AU139&gt;X$195,10,IF('Indicator Data'!AU139&lt;X$194,0,10-(X$195-'Indicator Data'!AU139)/(X$195-X$194)*10)),1))</f>
        <v>7.9</v>
      </c>
      <c r="Y136" s="199">
        <f>IF('Indicator Data'!AX139="No data","x",ROUND(IF('Indicator Data'!AX139&gt;Y$195,10,IF('Indicator Data'!AX139&lt;Y$194,0,10-(Y$195-'Indicator Data'!AX139)/(Y$195-Y$194)*10)),1))</f>
        <v>4.5</v>
      </c>
      <c r="Z136" s="77">
        <f>IF('Indicator Data'!AY139="No data","x",IF(('Indicator Data'!AY139/'Indicator Data'!CJ139)&gt;1,1,IF('Indicator Data'!AY139&gt;'Indicator Data'!AY139,1,'Indicator Data'!AY139/'Indicator Data'!CJ139)))</f>
        <v>0.74596174003565818</v>
      </c>
      <c r="AA136" s="199">
        <f t="shared" si="63"/>
        <v>8.3000000000000007</v>
      </c>
      <c r="AB136" s="74">
        <f t="shared" si="50"/>
        <v>5.7</v>
      </c>
      <c r="AC136" s="73">
        <f>IF('Indicator Data'!AS139="No data","x",ROUND(IF('Indicator Data'!AS139&gt;AC$195,10,IF('Indicator Data'!AS139&lt;AC$194,0,10-(AC$195-'Indicator Data'!AS139)/(AC$195-AC$194)*10)),1))</f>
        <v>3.7</v>
      </c>
      <c r="AD136" s="73">
        <f>IF('Indicator Data'!AT139="No data","x",ROUND(IF('Indicator Data'!AT139&gt;AD$195,10,IF('Indicator Data'!AT139&lt;AD$194,0,10-(AD$195-'Indicator Data'!AT139)/(AD$195-AD$194)*10)),1))</f>
        <v>6.2</v>
      </c>
      <c r="AE136" s="74">
        <f t="shared" si="64"/>
        <v>5</v>
      </c>
      <c r="AF136" s="87">
        <f>('Indicator Data'!BD139+'Indicator Data'!BC139*0.5+'Indicator Data'!BB139*0.25)/1000</f>
        <v>288.96899999999999</v>
      </c>
      <c r="AG136" s="79">
        <f>AF136*1000/'Indicator Data'!CJ139</f>
        <v>3.2926741307860573E-2</v>
      </c>
      <c r="AH136" s="74">
        <f t="shared" si="65"/>
        <v>3.3</v>
      </c>
      <c r="AI136" s="73">
        <f>IF('Indicator Data'!BH139="No data","x",ROUND(IF('Indicator Data'!BH139&lt;$AI$194,10,IF('Indicator Data'!BH139&gt;$AI$195,0,($AI$195-'Indicator Data'!BH139)/($AI$195-$AI$194)*10)),1))</f>
        <v>6.5</v>
      </c>
      <c r="AJ136" s="73">
        <f>IF('Indicator Data'!BI139="No data","x",ROUND(IF('Indicator Data'!BI139&gt;$AJ$195,10,IF('Indicator Data'!BI139&lt;$AJ$194,0,10-($AJ$195-'Indicator Data'!BI139)/($AJ$195-$AJ$194)*10)),1))</f>
        <v>1.3</v>
      </c>
      <c r="AK136" s="74">
        <f t="shared" si="51"/>
        <v>3.9</v>
      </c>
      <c r="AL136" s="80">
        <f t="shared" si="52"/>
        <v>4.5</v>
      </c>
      <c r="AM136" s="81">
        <f t="shared" si="53"/>
        <v>4.4000000000000004</v>
      </c>
      <c r="AN136" s="73">
        <f>IF('Indicator Data'!BJ139="No data","x",ROUND((IF(LOG('Indicator Data'!BJ139)&gt;AN$195,10,IF(LOG('Indicator Data'!BJ139)&lt;AN$194,0,10-(AN$195-LOG('Indicator Data'!BJ139))/(AN$195-AN$194)*10))),1))</f>
        <v>5</v>
      </c>
      <c r="AO136" s="73" t="str">
        <f>IF('Indicator Data'!BK139="No data","x",ROUND((IF(LOG('Indicator Data'!BK139)&gt;AO$195,10,IF(LOG('Indicator Data'!BK139)&lt;AO$194,0,10-(AO$195-LOG('Indicator Data'!BK139))/(AO$195-AO$194)*10))),1))</f>
        <v>x</v>
      </c>
      <c r="AP136" s="74">
        <f t="shared" si="66"/>
        <v>5</v>
      </c>
      <c r="AQ136" s="74">
        <f>IF('Indicator Data'!BL139=0,10,ROUND(IF(LOG('Indicator Data'!BL139)&gt;AQ$195,0,IF(LOG('Indicator Data'!BL139)&lt;AQ$194,10,(AQ$195-LOG('Indicator Data'!BL139))/(AQ$195-AQ$194)*10)),1))</f>
        <v>0.7</v>
      </c>
      <c r="AR136" s="74">
        <f>IF('Indicator Data'!BM139="No data","x",ROUND(IF('Indicator Data'!BM139&gt;AR$195,10,IF('Indicator Data'!BM139&lt;AR$194,0,10-(AR$195-'Indicator Data'!BM139)/(AR$195-AR$194)*10)),1))</f>
        <v>2</v>
      </c>
      <c r="AS136" s="76">
        <f t="shared" si="67"/>
        <v>2.6</v>
      </c>
      <c r="AT136" s="73">
        <f>IF('Indicator Data'!BN139="No data","x",ROUND(IF('Indicator Data'!BN139^2&gt;AT$195,0,IF('Indicator Data'!BN139^2&lt;AT$194,10,(AT$195-'Indicator Data'!BN139^2)/(AT$195-AT$194)*10)),1))</f>
        <v>6.8</v>
      </c>
      <c r="AU136" s="73">
        <f>IF('Indicator Data'!BO139="No data","x",ROUND(IF('Indicator Data'!BO139&gt;AU$195,0,IF('Indicator Data'!BO139&lt;AU$194,10,(AU$195-'Indicator Data'!BO139)/(AU$195-AU$194)*10)),1))</f>
        <v>7.8</v>
      </c>
      <c r="AV136" s="73">
        <f>IF('Indicator Data'!BP139="No data","x",ROUND(IF('Indicator Data'!BP139&gt;AV$195,0,IF('Indicator Data'!BP139&lt;AV$194,10,(AV$195-'Indicator Data'!BP139)/(AV$195-AV$194)*10)),1))</f>
        <v>5.0999999999999996</v>
      </c>
      <c r="AW136" s="74">
        <f t="shared" si="68"/>
        <v>6.6</v>
      </c>
      <c r="AX136" s="74">
        <f>IF('Indicator Data'!BQ139="No data","x",ROUND(IF('Indicator Data'!BQ139&gt;AX$195,10,IF('Indicator Data'!BQ139&lt;AX$194,0,10-(AX$195-'Indicator Data'!BQ139)/(AX$195-AX$194)*10)),1))</f>
        <v>3.5</v>
      </c>
      <c r="AY136" s="76">
        <f t="shared" si="69"/>
        <v>5.0999999999999996</v>
      </c>
      <c r="AZ136" s="81">
        <f t="shared" si="70"/>
        <v>3.9</v>
      </c>
    </row>
    <row r="137" spans="1:52" s="4" customFormat="1" x14ac:dyDescent="0.3">
      <c r="A137" s="121" t="str">
        <f>'Indicator Data'!A140</f>
        <v>Paraguay</v>
      </c>
      <c r="B137" s="59" t="str">
        <f>'Indicator Data'!B140</f>
        <v>PRY</v>
      </c>
      <c r="C137" s="73">
        <f>ROUND(IF('Indicator Data'!AL140="No data",IF((0.1022*LN('Indicator Data'!CI140)-0.1711)&gt;C$195,0,IF((0.1022*LN('Indicator Data'!CI140)-0.1711)&lt;C$194,10,(C$195-(0.1022*LN('Indicator Data'!CI140)-0.1711))/(C$195-C$194)*10)),IF('Indicator Data'!AL140&gt;C$195,0,IF('Indicator Data'!AL140&lt;C$194,10,(C$195-'Indicator Data'!AL140)/(C$195-C$194)*10))),1)</f>
        <v>3.5</v>
      </c>
      <c r="D137" s="73">
        <f>IF('Indicator Data'!AM140="No data","x",ROUND((IF(LOG('Indicator Data'!AM140*1000)&gt;D$195,10,IF(LOG('Indicator Data'!AM140*1000)&lt;D$194,0,10-(D$195-LOG('Indicator Data'!AM140*1000))/(D$195-D$194)*10))),1))</f>
        <v>4.7</v>
      </c>
      <c r="E137" s="74">
        <f t="shared" si="54"/>
        <v>4.0999999999999996</v>
      </c>
      <c r="F137" s="73">
        <f>IF('Indicator Data'!AZ140="No data","x",ROUND(IF('Indicator Data'!AZ140&gt;F$195,10,IF('Indicator Data'!AZ140&lt;F$194,0,10-(F$195-'Indicator Data'!AZ140)/(F$195-F$194)*10)),1))</f>
        <v>6.4</v>
      </c>
      <c r="G137" s="73">
        <f>IF('Indicator Data'!BA140="No data","x",ROUND(IF('Indicator Data'!BA140&gt;G$195,10,IF('Indicator Data'!BA140&lt;G$194,0,10-(G$195-'Indicator Data'!BA140)/(G$195-G$194)*10)),1))</f>
        <v>6</v>
      </c>
      <c r="H137" s="74">
        <f t="shared" si="55"/>
        <v>6.2</v>
      </c>
      <c r="I137" s="75">
        <f>SUM(IF('Indicator Data'!AN140=0,0,'Indicator Data'!AN140),SUM('Indicator Data'!AO140:AP140))</f>
        <v>126.66419999999999</v>
      </c>
      <c r="J137" s="75">
        <f>I137/'Indicator Data'!CJ140*1000000</f>
        <v>17.980225814268127</v>
      </c>
      <c r="K137" s="73">
        <f t="shared" si="56"/>
        <v>0.4</v>
      </c>
      <c r="L137" s="73">
        <f>IF('Indicator Data'!AQ140="No data","x",ROUND(IF('Indicator Data'!AQ140&gt;L$195,10,IF('Indicator Data'!AQ140&lt;L$194,0,10-(L$195-'Indicator Data'!AQ140)/(L$195-L$194)*10)),1))</f>
        <v>0.3</v>
      </c>
      <c r="M137" s="73">
        <f>IF('Indicator Data'!AR140="No data","x",IF('Indicator Data'!AR140=0,0,ROUND(IF('Indicator Data'!AR140&gt;M$195,10,IF('Indicator Data'!AR140&lt;M$194,0,10-(M$195-'Indicator Data'!AR140)/(M$195-M$194)*10)),1)))</f>
        <v>0.6</v>
      </c>
      <c r="N137" s="74">
        <f t="shared" si="57"/>
        <v>0.4</v>
      </c>
      <c r="O137" s="76">
        <f t="shared" si="58"/>
        <v>3.7</v>
      </c>
      <c r="P137" s="87">
        <f>IF(AND('Indicator Data'!BE140="No data",'Indicator Data'!BF140="No data"),0,SUM('Indicator Data'!BE140:BG140)/1000)</f>
        <v>0.61799999999999999</v>
      </c>
      <c r="Q137" s="73">
        <f t="shared" si="59"/>
        <v>0</v>
      </c>
      <c r="R137" s="77">
        <f>P137*1000/'Indicator Data'!CJ140</f>
        <v>8.7726283774086931E-5</v>
      </c>
      <c r="S137" s="73">
        <f t="shared" si="60"/>
        <v>1.8</v>
      </c>
      <c r="T137" s="78">
        <f t="shared" si="61"/>
        <v>0.9</v>
      </c>
      <c r="U137" s="73">
        <f>IF('Indicator Data'!AV140="No data","x",ROUND(IF('Indicator Data'!AV140&gt;U$195,10,IF('Indicator Data'!AV140&lt;U$194,0,10-(U$195-'Indicator Data'!AV140)/(U$195-U$194)*10)),1))</f>
        <v>1</v>
      </c>
      <c r="V137" s="73">
        <f>IF('Indicator Data'!AW140="No data","x",IF('Indicator Data'!AW140=0,0,ROUND(IF('Indicator Data'!AW140&gt;V$195,10,IF('Indicator Data'!AW140&lt;V$194,0,10-(V$195-'Indicator Data'!AW140)/(V$195-V$194)*10)),1)))</f>
        <v>1.2</v>
      </c>
      <c r="W137" s="73">
        <f t="shared" si="62"/>
        <v>1.1000000000000001</v>
      </c>
      <c r="X137" s="73">
        <f>IF('Indicator Data'!AU140="No data","x",ROUND(IF('Indicator Data'!AU140&gt;X$195,10,IF('Indicator Data'!AU140&lt;X$194,0,10-(X$195-'Indicator Data'!AU140)/(X$195-X$194)*10)),1))</f>
        <v>0.8</v>
      </c>
      <c r="Y137" s="199">
        <f>IF('Indicator Data'!AX140="No data","x",ROUND(IF('Indicator Data'!AX140&gt;Y$195,10,IF('Indicator Data'!AX140&lt;Y$194,0,10-(Y$195-'Indicator Data'!AX140)/(Y$195-Y$194)*10)),1))</f>
        <v>0</v>
      </c>
      <c r="Z137" s="77">
        <f>IF('Indicator Data'!AY140="No data","x",IF(('Indicator Data'!AY140/'Indicator Data'!CJ140)&gt;1,1,IF('Indicator Data'!AY140&gt;'Indicator Data'!AY140,1,'Indicator Data'!AY140/'Indicator Data'!CJ140)))</f>
        <v>0.2803341661652215</v>
      </c>
      <c r="AA137" s="199">
        <f t="shared" si="63"/>
        <v>3.1</v>
      </c>
      <c r="AB137" s="74">
        <f t="shared" si="50"/>
        <v>1.3</v>
      </c>
      <c r="AC137" s="73">
        <f>IF('Indicator Data'!AS140="No data","x",ROUND(IF('Indicator Data'!AS140&gt;AC$195,10,IF('Indicator Data'!AS140&lt;AC$194,0,10-(AC$195-'Indicator Data'!AS140)/(AC$195-AC$194)*10)),1))</f>
        <v>1.6</v>
      </c>
      <c r="AD137" s="73">
        <f>IF('Indicator Data'!AT140="No data","x",ROUND(IF('Indicator Data'!AT140&gt;AD$195,10,IF('Indicator Data'!AT140&lt;AD$194,0,10-(AD$195-'Indicator Data'!AT140)/(AD$195-AD$194)*10)),1))</f>
        <v>0.3</v>
      </c>
      <c r="AE137" s="74">
        <f t="shared" si="64"/>
        <v>1</v>
      </c>
      <c r="AF137" s="87">
        <f>('Indicator Data'!BD140+'Indicator Data'!BC140*0.5+'Indicator Data'!BB140*0.25)/1000</f>
        <v>646.34</v>
      </c>
      <c r="AG137" s="79">
        <f>AF137*1000/'Indicator Data'!CJ140</f>
        <v>9.1749201059131633E-2</v>
      </c>
      <c r="AH137" s="74">
        <f t="shared" si="65"/>
        <v>9.1999999999999993</v>
      </c>
      <c r="AI137" s="73">
        <f>IF('Indicator Data'!BH140="No data","x",ROUND(IF('Indicator Data'!BH140&lt;$AI$194,10,IF('Indicator Data'!BH140&gt;$AI$195,0,($AI$195-'Indicator Data'!BH140)/($AI$195-$AI$194)*10)),1))</f>
        <v>5.0999999999999996</v>
      </c>
      <c r="AJ137" s="73">
        <f>IF('Indicator Data'!BI140="No data","x",ROUND(IF('Indicator Data'!BI140&gt;$AJ$195,10,IF('Indicator Data'!BI140&lt;$AJ$194,0,10-($AJ$195-'Indicator Data'!BI140)/($AJ$195-$AJ$194)*10)),1))</f>
        <v>1.9</v>
      </c>
      <c r="AK137" s="74">
        <f t="shared" si="51"/>
        <v>3.5</v>
      </c>
      <c r="AL137" s="80">
        <f t="shared" si="52"/>
        <v>4.9000000000000004</v>
      </c>
      <c r="AM137" s="81">
        <f t="shared" si="53"/>
        <v>3.1</v>
      </c>
      <c r="AN137" s="73">
        <f>IF('Indicator Data'!BJ140="No data","x",ROUND((IF(LOG('Indicator Data'!BJ140)&gt;AN$195,10,IF(LOG('Indicator Data'!BJ140)&lt;AN$194,0,10-(AN$195-LOG('Indicator Data'!BJ140))/(AN$195-AN$194)*10))),1))</f>
        <v>4.4000000000000004</v>
      </c>
      <c r="AO137" s="73">
        <f>IF('Indicator Data'!BK140="No data","x",ROUND((IF(LOG('Indicator Data'!BK140)&gt;AO$195,10,IF(LOG('Indicator Data'!BK140)&lt;AO$194,0,10-(AO$195-LOG('Indicator Data'!BK140))/(AO$195-AO$194)*10))),1))</f>
        <v>5.5</v>
      </c>
      <c r="AP137" s="74">
        <f t="shared" si="66"/>
        <v>5</v>
      </c>
      <c r="AQ137" s="74">
        <f>IF('Indicator Data'!BL140=0,10,ROUND(IF(LOG('Indicator Data'!BL140)&gt;AQ$195,0,IF(LOG('Indicator Data'!BL140)&lt;AQ$194,10,(AQ$195-LOG('Indicator Data'!BL140))/(AQ$195-AQ$194)*10)),1))</f>
        <v>4.5999999999999996</v>
      </c>
      <c r="AR137" s="74">
        <f>IF('Indicator Data'!BM140="No data","x",ROUND(IF('Indicator Data'!BM140&gt;AR$195,10,IF('Indicator Data'!BM140&lt;AR$194,0,10-(AR$195-'Indicator Data'!BM140)/(AR$195-AR$194)*10)),1))</f>
        <v>6</v>
      </c>
      <c r="AS137" s="76">
        <f t="shared" si="67"/>
        <v>5.2</v>
      </c>
      <c r="AT137" s="73">
        <f>IF('Indicator Data'!BN140="No data","x",ROUND(IF('Indicator Data'!BN140^2&gt;AT$195,0,IF('Indicator Data'!BN140^2&lt;AT$194,10,(AT$195-'Indicator Data'!BN140^2)/(AT$195-AT$194)*10)),1))</f>
        <v>1.3</v>
      </c>
      <c r="AU137" s="73">
        <f>IF('Indicator Data'!BO140="No data","x",ROUND(IF('Indicator Data'!BO140&gt;AU$195,0,IF('Indicator Data'!BO140&lt;AU$194,10,(AU$195-'Indicator Data'!BO140)/(AU$195-AU$194)*10)),1))</f>
        <v>4.8</v>
      </c>
      <c r="AV137" s="73">
        <f>IF('Indicator Data'!BP140="No data","x",ROUND(IF('Indicator Data'!BP140&gt;AV$195,0,IF('Indicator Data'!BP140&lt;AV$194,10,(AV$195-'Indicator Data'!BP140)/(AV$195-AV$194)*10)),1))</f>
        <v>4.5</v>
      </c>
      <c r="AW137" s="74">
        <f t="shared" si="68"/>
        <v>3.5</v>
      </c>
      <c r="AX137" s="74">
        <f>IF('Indicator Data'!BQ140="No data","x",ROUND(IF('Indicator Data'!BQ140&gt;AX$195,10,IF('Indicator Data'!BQ140&lt;AX$194,0,10-(AX$195-'Indicator Data'!BQ140)/(AX$195-AX$194)*10)),1))</f>
        <v>9.6</v>
      </c>
      <c r="AY137" s="76">
        <f t="shared" si="69"/>
        <v>6.6</v>
      </c>
      <c r="AZ137" s="81">
        <f t="shared" si="70"/>
        <v>5.9</v>
      </c>
    </row>
    <row r="138" spans="1:52" s="4" customFormat="1" x14ac:dyDescent="0.3">
      <c r="A138" s="121" t="str">
        <f>'Indicator Data'!A141</f>
        <v>Peru</v>
      </c>
      <c r="B138" s="59" t="str">
        <f>'Indicator Data'!B141</f>
        <v>PER</v>
      </c>
      <c r="C138" s="73">
        <f>ROUND(IF('Indicator Data'!AL141="No data",IF((0.1022*LN('Indicator Data'!CI141)-0.1711)&gt;C$195,0,IF((0.1022*LN('Indicator Data'!CI141)-0.1711)&lt;C$194,10,(C$195-(0.1022*LN('Indicator Data'!CI141)-0.1711))/(C$195-C$194)*10)),IF('Indicator Data'!AL141&gt;C$195,0,IF('Indicator Data'!AL141&lt;C$194,10,(C$195-'Indicator Data'!AL141)/(C$195-C$194)*10))),1)</f>
        <v>2.8</v>
      </c>
      <c r="D138" s="73">
        <f>IF('Indicator Data'!AM141="No data","x",ROUND((IF(LOG('Indicator Data'!AM141*1000)&gt;D$195,10,IF(LOG('Indicator Data'!AM141*1000)&lt;D$194,0,10-(D$195-LOG('Indicator Data'!AM141*1000))/(D$195-D$194)*10))),1))</f>
        <v>6.4</v>
      </c>
      <c r="E138" s="74">
        <f t="shared" si="54"/>
        <v>4.9000000000000004</v>
      </c>
      <c r="F138" s="73">
        <f>IF('Indicator Data'!AZ141="No data","x",ROUND(IF('Indicator Data'!AZ141&gt;F$195,10,IF('Indicator Data'!AZ141&lt;F$194,0,10-(F$195-'Indicator Data'!AZ141)/(F$195-F$194)*10)),1))</f>
        <v>5.0999999999999996</v>
      </c>
      <c r="G138" s="73">
        <f>IF('Indicator Data'!BA141="No data","x",ROUND(IF('Indicator Data'!BA141&gt;G$195,10,IF('Indicator Data'!BA141&lt;G$194,0,10-(G$195-'Indicator Data'!BA141)/(G$195-G$194)*10)),1))</f>
        <v>4.5999999999999996</v>
      </c>
      <c r="H138" s="74">
        <f t="shared" si="55"/>
        <v>4.9000000000000004</v>
      </c>
      <c r="I138" s="75">
        <f>SUM(IF('Indicator Data'!AN141=0,0,'Indicator Data'!AN141),SUM('Indicator Data'!AO141:AP141))</f>
        <v>817.93948</v>
      </c>
      <c r="J138" s="75">
        <f>I138/'Indicator Data'!CJ141*1000000</f>
        <v>25.159269652950485</v>
      </c>
      <c r="K138" s="73">
        <f t="shared" si="56"/>
        <v>0.5</v>
      </c>
      <c r="L138" s="73">
        <f>IF('Indicator Data'!AQ141="No data","x",ROUND(IF('Indicator Data'!AQ141&gt;L$195,10,IF('Indicator Data'!AQ141&lt;L$194,0,10-(L$195-'Indicator Data'!AQ141)/(L$195-L$194)*10)),1))</f>
        <v>0.1</v>
      </c>
      <c r="M138" s="73">
        <f>IF('Indicator Data'!AR141="No data","x",IF('Indicator Data'!AR141=0,0,ROUND(IF('Indicator Data'!AR141&gt;M$195,10,IF('Indicator Data'!AR141&lt;M$194,0,10-(M$195-'Indicator Data'!AR141)/(M$195-M$194)*10)),1)))</f>
        <v>0.5</v>
      </c>
      <c r="N138" s="74">
        <f t="shared" si="57"/>
        <v>0.4</v>
      </c>
      <c r="O138" s="76">
        <f t="shared" si="58"/>
        <v>3.8</v>
      </c>
      <c r="P138" s="87">
        <f>IF(AND('Indicator Data'!BE141="No data",'Indicator Data'!BF141="No data"),0,SUM('Indicator Data'!BE141:BG141)/1000)</f>
        <v>292.39999999999998</v>
      </c>
      <c r="Q138" s="73">
        <f t="shared" si="59"/>
        <v>8.1999999999999993</v>
      </c>
      <c r="R138" s="77">
        <f>P138*1000/'Indicator Data'!CJ141</f>
        <v>8.9940278301797131E-3</v>
      </c>
      <c r="S138" s="73">
        <f t="shared" si="60"/>
        <v>5.5</v>
      </c>
      <c r="T138" s="78">
        <f t="shared" si="61"/>
        <v>6.9</v>
      </c>
      <c r="U138" s="73">
        <f>IF('Indicator Data'!AV141="No data","x",ROUND(IF('Indicator Data'!AV141&gt;U$195,10,IF('Indicator Data'!AV141&lt;U$194,0,10-(U$195-'Indicator Data'!AV141)/(U$195-U$194)*10)),1))</f>
        <v>0.6</v>
      </c>
      <c r="V138" s="73">
        <f>IF('Indicator Data'!AW141="No data","x",IF('Indicator Data'!AW141=0,0,ROUND(IF('Indicator Data'!AW141&gt;V$195,10,IF('Indicator Data'!AW141&lt;V$194,0,10-(V$195-'Indicator Data'!AW141)/(V$195-V$194)*10)),1)))</f>
        <v>0.5</v>
      </c>
      <c r="W138" s="73">
        <f t="shared" si="62"/>
        <v>0.55000000000000004</v>
      </c>
      <c r="X138" s="73">
        <f>IF('Indicator Data'!AU141="No data","x",ROUND(IF('Indicator Data'!AU141&gt;X$195,10,IF('Indicator Data'!AU141&lt;X$194,0,10-(X$195-'Indicator Data'!AU141)/(X$195-X$194)*10)),1))</f>
        <v>2.1</v>
      </c>
      <c r="Y138" s="199">
        <f>IF('Indicator Data'!AX141="No data","x",ROUND(IF('Indicator Data'!AX141&gt;Y$195,10,IF('Indicator Data'!AX141&lt;Y$194,0,10-(Y$195-'Indicator Data'!AX141)/(Y$195-Y$194)*10)),1))</f>
        <v>0.1</v>
      </c>
      <c r="Z138" s="77">
        <f>IF('Indicator Data'!AY141="No data","x",IF(('Indicator Data'!AY141/'Indicator Data'!CJ141)&gt;1,1,IF('Indicator Data'!AY141&gt;'Indicator Data'!AY141,1,'Indicator Data'!AY141/'Indicator Data'!CJ141)))</f>
        <v>8.2410917445590287E-2</v>
      </c>
      <c r="AA138" s="199">
        <f t="shared" si="63"/>
        <v>0.9</v>
      </c>
      <c r="AB138" s="74">
        <f t="shared" si="50"/>
        <v>0.9</v>
      </c>
      <c r="AC138" s="73">
        <f>IF('Indicator Data'!AS141="No data","x",ROUND(IF('Indicator Data'!AS141&gt;AC$195,10,IF('Indicator Data'!AS141&lt;AC$194,0,10-(AC$195-'Indicator Data'!AS141)/(AC$195-AC$194)*10)),1))</f>
        <v>1.1000000000000001</v>
      </c>
      <c r="AD138" s="73">
        <f>IF('Indicator Data'!AT141="No data","x",ROUND(IF('Indicator Data'!AT141&gt;AD$195,10,IF('Indicator Data'!AT141&lt;AD$194,0,10-(AD$195-'Indicator Data'!AT141)/(AD$195-AD$194)*10)),1))</f>
        <v>0.7</v>
      </c>
      <c r="AE138" s="74">
        <f t="shared" si="64"/>
        <v>0.9</v>
      </c>
      <c r="AF138" s="87">
        <f>('Indicator Data'!BD141+'Indicator Data'!BC141*0.5+'Indicator Data'!BB141*0.25)/1000</f>
        <v>594.46474999999998</v>
      </c>
      <c r="AG138" s="79">
        <f>AF138*1000/'Indicator Data'!CJ141</f>
        <v>1.8285336886322931E-2</v>
      </c>
      <c r="AH138" s="74">
        <f t="shared" si="65"/>
        <v>1.8</v>
      </c>
      <c r="AI138" s="73">
        <f>IF('Indicator Data'!BH141="No data","x",ROUND(IF('Indicator Data'!BH141&lt;$AI$194,10,IF('Indicator Data'!BH141&gt;$AI$195,0,($AI$195-'Indicator Data'!BH141)/($AI$195-$AI$194)*10)),1))</f>
        <v>4.4000000000000004</v>
      </c>
      <c r="AJ138" s="73">
        <f>IF('Indicator Data'!BI141="No data","x",ROUND(IF('Indicator Data'!BI141&gt;$AJ$195,10,IF('Indicator Data'!BI141&lt;$AJ$194,0,10-($AJ$195-'Indicator Data'!BI141)/($AJ$195-$AJ$194)*10)),1))</f>
        <v>1.6</v>
      </c>
      <c r="AK138" s="74">
        <f t="shared" si="51"/>
        <v>3</v>
      </c>
      <c r="AL138" s="80">
        <f t="shared" si="52"/>
        <v>1.7</v>
      </c>
      <c r="AM138" s="81">
        <f t="shared" si="53"/>
        <v>4.8</v>
      </c>
      <c r="AN138" s="73">
        <f>IF('Indicator Data'!BJ141="No data","x",ROUND((IF(LOG('Indicator Data'!BJ141)&gt;AN$195,10,IF(LOG('Indicator Data'!BJ141)&lt;AN$194,0,10-(AN$195-LOG('Indicator Data'!BJ141))/(AN$195-AN$194)*10))),1))</f>
        <v>8.1</v>
      </c>
      <c r="AO138" s="73">
        <f>IF('Indicator Data'!BK141="No data","x",ROUND((IF(LOG('Indicator Data'!BK141)&gt;AO$195,10,IF(LOG('Indicator Data'!BK141)&lt;AO$194,0,10-(AO$195-LOG('Indicator Data'!BK141))/(AO$195-AO$194)*10))),1))</f>
        <v>6.5</v>
      </c>
      <c r="AP138" s="74">
        <f t="shared" si="66"/>
        <v>7.3</v>
      </c>
      <c r="AQ138" s="74">
        <f>IF('Indicator Data'!BL141=0,10,ROUND(IF(LOG('Indicator Data'!BL141)&gt;AQ$195,0,IF(LOG('Indicator Data'!BL141)&lt;AQ$194,10,(AQ$195-LOG('Indicator Data'!BL141))/(AQ$195-AQ$194)*10)),1))</f>
        <v>6</v>
      </c>
      <c r="AR138" s="74">
        <f>IF('Indicator Data'!BM141="No data","x",ROUND(IF('Indicator Data'!BM141&gt;AR$195,10,IF('Indicator Data'!BM141&lt;AR$194,0,10-(AR$195-'Indicator Data'!BM141)/(AR$195-AR$194)*10)),1))</f>
        <v>4</v>
      </c>
      <c r="AS138" s="76">
        <f t="shared" si="67"/>
        <v>5.8</v>
      </c>
      <c r="AT138" s="73">
        <f>IF('Indicator Data'!BN141="No data","x",ROUND(IF('Indicator Data'!BN141^2&gt;AT$195,0,IF('Indicator Data'!BN141^2&lt;AT$194,10,(AT$195-'Indicator Data'!BN141^2)/(AT$195-AT$194)*10)),1))</f>
        <v>1.2</v>
      </c>
      <c r="AU138" s="73">
        <f>IF('Indicator Data'!BO141="No data","x",ROUND(IF('Indicator Data'!BO141&gt;AU$195,0,IF('Indicator Data'!BO141&lt;AU$194,10,(AU$195-'Indicator Data'!BO141)/(AU$195-AU$194)*10)),1))</f>
        <v>3.9</v>
      </c>
      <c r="AV138" s="73">
        <f>IF('Indicator Data'!BP141="No data","x",ROUND(IF('Indicator Data'!BP141&gt;AV$195,0,IF('Indicator Data'!BP141&lt;AV$194,10,(AV$195-'Indicator Data'!BP141)/(AV$195-AV$194)*10)),1))</f>
        <v>2.4</v>
      </c>
      <c r="AW138" s="74">
        <f t="shared" si="68"/>
        <v>2.5</v>
      </c>
      <c r="AX138" s="74">
        <f>IF('Indicator Data'!BQ141="No data","x",ROUND(IF('Indicator Data'!BQ141&gt;AX$195,10,IF('Indicator Data'!BQ141&lt;AX$194,0,10-(AX$195-'Indicator Data'!BQ141)/(AX$195-AX$194)*10)),1))</f>
        <v>4.8</v>
      </c>
      <c r="AY138" s="76">
        <f t="shared" si="69"/>
        <v>3.7</v>
      </c>
      <c r="AZ138" s="81">
        <f t="shared" si="70"/>
        <v>4.8</v>
      </c>
    </row>
    <row r="139" spans="1:52" s="4" customFormat="1" x14ac:dyDescent="0.3">
      <c r="A139" s="121" t="str">
        <f>'Indicator Data'!A142</f>
        <v>Philippines</v>
      </c>
      <c r="B139" s="59" t="str">
        <f>'Indicator Data'!B142</f>
        <v>PHL</v>
      </c>
      <c r="C139" s="73">
        <f>ROUND(IF('Indicator Data'!AL142="No data",IF((0.1022*LN('Indicator Data'!CI142)-0.1711)&gt;C$195,0,IF((0.1022*LN('Indicator Data'!CI142)-0.1711)&lt;C$194,10,(C$195-(0.1022*LN('Indicator Data'!CI142)-0.1711))/(C$195-C$194)*10)),IF('Indicator Data'!AL142&gt;C$195,0,IF('Indicator Data'!AL142&lt;C$194,10,(C$195-'Indicator Data'!AL142)/(C$195-C$194)*10))),1)</f>
        <v>3.8</v>
      </c>
      <c r="D139" s="73">
        <f>IF('Indicator Data'!AM142="No data","x",ROUND((IF(LOG('Indicator Data'!AM142*1000)&gt;D$195,10,IF(LOG('Indicator Data'!AM142*1000)&lt;D$194,0,10-(D$195-LOG('Indicator Data'!AM142*1000))/(D$195-D$194)*10))),1))</f>
        <v>5.0999999999999996</v>
      </c>
      <c r="E139" s="74">
        <f t="shared" si="54"/>
        <v>4.5</v>
      </c>
      <c r="F139" s="73">
        <f>IF('Indicator Data'!AZ142="No data","x",ROUND(IF('Indicator Data'!AZ142&gt;F$195,10,IF('Indicator Data'!AZ142&lt;F$194,0,10-(F$195-'Indicator Data'!AZ142)/(F$195-F$194)*10)),1))</f>
        <v>5.7</v>
      </c>
      <c r="G139" s="73">
        <f>IF('Indicator Data'!BA142="No data","x",ROUND(IF('Indicator Data'!BA142&gt;G$195,10,IF('Indicator Data'!BA142&lt;G$194,0,10-(G$195-'Indicator Data'!BA142)/(G$195-G$194)*10)),1))</f>
        <v>3.8</v>
      </c>
      <c r="H139" s="74">
        <f t="shared" si="55"/>
        <v>4.8</v>
      </c>
      <c r="I139" s="75">
        <f>SUM(IF('Indicator Data'!AN142=0,0,'Indicator Data'!AN142),SUM('Indicator Data'!AO142:AP142))</f>
        <v>1385.9619</v>
      </c>
      <c r="J139" s="75">
        <f>I139/'Indicator Data'!CJ142*1000000</f>
        <v>12.819138023013705</v>
      </c>
      <c r="K139" s="73">
        <f t="shared" si="56"/>
        <v>0.3</v>
      </c>
      <c r="L139" s="73">
        <f>IF('Indicator Data'!AQ142="No data","x",ROUND(IF('Indicator Data'!AQ142&gt;L$195,10,IF('Indicator Data'!AQ142&lt;L$194,0,10-(L$195-'Indicator Data'!AQ142)/(L$195-L$194)*10)),1))</f>
        <v>0.1</v>
      </c>
      <c r="M139" s="73">
        <f>IF('Indicator Data'!AR142="No data","x",IF('Indicator Data'!AR142=0,0,ROUND(IF('Indicator Data'!AR142&gt;M$195,10,IF('Indicator Data'!AR142&lt;M$194,0,10-(M$195-'Indicator Data'!AR142)/(M$195-M$194)*10)),1)))</f>
        <v>3.4</v>
      </c>
      <c r="N139" s="74">
        <f t="shared" si="57"/>
        <v>1.3</v>
      </c>
      <c r="O139" s="76">
        <f t="shared" si="58"/>
        <v>3.8</v>
      </c>
      <c r="P139" s="87">
        <f>IF(AND('Indicator Data'!BE142="No data",'Indicator Data'!BF142="No data"),0,SUM('Indicator Data'!BE142:BG142)/1000)</f>
        <v>301.89</v>
      </c>
      <c r="Q139" s="73">
        <f t="shared" si="59"/>
        <v>8.3000000000000007</v>
      </c>
      <c r="R139" s="77">
        <f>P139*1000/'Indicator Data'!CJ142</f>
        <v>2.7922625995473664E-3</v>
      </c>
      <c r="S139" s="73">
        <f t="shared" si="60"/>
        <v>4.0999999999999996</v>
      </c>
      <c r="T139" s="78">
        <f t="shared" si="61"/>
        <v>6.2</v>
      </c>
      <c r="U139" s="73">
        <f>IF('Indicator Data'!AV142="No data","x",ROUND(IF('Indicator Data'!AV142&gt;U$195,10,IF('Indicator Data'!AV142&lt;U$194,0,10-(U$195-'Indicator Data'!AV142)/(U$195-U$194)*10)),1))</f>
        <v>0.2</v>
      </c>
      <c r="V139" s="73">
        <f>IF('Indicator Data'!AW142="No data","x",IF('Indicator Data'!AW142=0,0,ROUND(IF('Indicator Data'!AW142&gt;V$195,10,IF('Indicator Data'!AW142&lt;V$194,0,10-(V$195-'Indicator Data'!AW142)/(V$195-V$194)*10)),1)))</f>
        <v>0.7</v>
      </c>
      <c r="W139" s="73">
        <f t="shared" si="62"/>
        <v>0.44999999999999996</v>
      </c>
      <c r="X139" s="73">
        <f>IF('Indicator Data'!AU142="No data","x",ROUND(IF('Indicator Data'!AU142&gt;X$195,10,IF('Indicator Data'!AU142&lt;X$194,0,10-(X$195-'Indicator Data'!AU142)/(X$195-X$194)*10)),1))</f>
        <v>10</v>
      </c>
      <c r="Y139" s="199">
        <f>IF('Indicator Data'!AX142="No data","x",ROUND(IF('Indicator Data'!AX142&gt;Y$195,10,IF('Indicator Data'!AX142&lt;Y$194,0,10-(Y$195-'Indicator Data'!AX142)/(Y$195-Y$194)*10)),1))</f>
        <v>0</v>
      </c>
      <c r="Z139" s="77">
        <f>IF('Indicator Data'!AY142="No data","x",IF(('Indicator Data'!AY142/'Indicator Data'!CJ142)&gt;1,1,IF('Indicator Data'!AY142&gt;'Indicator Data'!AY142,1,'Indicator Data'!AY142/'Indicator Data'!CJ142)))</f>
        <v>0.45453963591278312</v>
      </c>
      <c r="AA139" s="199">
        <f t="shared" si="63"/>
        <v>5.0999999999999996</v>
      </c>
      <c r="AB139" s="74">
        <f t="shared" si="50"/>
        <v>3.9</v>
      </c>
      <c r="AC139" s="73">
        <f>IF('Indicator Data'!AS142="No data","x",ROUND(IF('Indicator Data'!AS142&gt;AC$195,10,IF('Indicator Data'!AS142&lt;AC$194,0,10-(AC$195-'Indicator Data'!AS142)/(AC$195-AC$194)*10)),1))</f>
        <v>2.2000000000000002</v>
      </c>
      <c r="AD139" s="73">
        <f>IF('Indicator Data'!AT142="No data","x",ROUND(IF('Indicator Data'!AT142&gt;AD$195,10,IF('Indicator Data'!AT142&lt;AD$194,0,10-(AD$195-'Indicator Data'!AT142)/(AD$195-AD$194)*10)),1))</f>
        <v>4.8</v>
      </c>
      <c r="AE139" s="74">
        <f t="shared" si="64"/>
        <v>3.5</v>
      </c>
      <c r="AF139" s="87">
        <f>('Indicator Data'!BD142+'Indicator Data'!BC142*0.5+'Indicator Data'!BB142*0.25)/1000</f>
        <v>12204.51275</v>
      </c>
      <c r="AG139" s="79">
        <f>AF139*1000/'Indicator Data'!CJ142</f>
        <v>0.11288285301773487</v>
      </c>
      <c r="AH139" s="74">
        <f t="shared" si="65"/>
        <v>10</v>
      </c>
      <c r="AI139" s="73">
        <f>IF('Indicator Data'!BH142="No data","x",ROUND(IF('Indicator Data'!BH142&lt;$AI$194,10,IF('Indicator Data'!BH142&gt;$AI$195,0,($AI$195-'Indicator Data'!BH142)/($AI$195-$AI$194)*10)),1))</f>
        <v>4</v>
      </c>
      <c r="AJ139" s="73">
        <f>IF('Indicator Data'!BI142="No data","x",ROUND(IF('Indicator Data'!BI142&gt;$AJ$195,10,IF('Indicator Data'!BI142&lt;$AJ$194,0,10-($AJ$195-'Indicator Data'!BI142)/($AJ$195-$AJ$194)*10)),1))</f>
        <v>2.8</v>
      </c>
      <c r="AK139" s="74">
        <f t="shared" si="51"/>
        <v>3.4</v>
      </c>
      <c r="AL139" s="80">
        <f t="shared" si="52"/>
        <v>6.5</v>
      </c>
      <c r="AM139" s="81">
        <f t="shared" si="53"/>
        <v>6.4</v>
      </c>
      <c r="AN139" s="73">
        <f>IF('Indicator Data'!BJ142="No data","x",ROUND((IF(LOG('Indicator Data'!BJ142)&gt;AN$195,10,IF(LOG('Indicator Data'!BJ142)&lt;AN$194,0,10-(AN$195-LOG('Indicator Data'!BJ142))/(AN$195-AN$194)*10))),1))</f>
        <v>9.1</v>
      </c>
      <c r="AO139" s="73">
        <f>IF('Indicator Data'!BK142="No data","x",ROUND((IF(LOG('Indicator Data'!BK142)&gt;AO$195,10,IF(LOG('Indicator Data'!BK142)&lt;AO$194,0,10-(AO$195-LOG('Indicator Data'!BK142))/(AO$195-AO$194)*10))),1))</f>
        <v>7.1</v>
      </c>
      <c r="AP139" s="74">
        <f t="shared" si="66"/>
        <v>8.1</v>
      </c>
      <c r="AQ139" s="74">
        <f>IF('Indicator Data'!BL142=0,10,ROUND(IF(LOG('Indicator Data'!BL142)&gt;AQ$195,0,IF(LOG('Indicator Data'!BL142)&lt;AQ$194,10,(AQ$195-LOG('Indicator Data'!BL142))/(AQ$195-AQ$194)*10)),1))</f>
        <v>3.7</v>
      </c>
      <c r="AR139" s="74" t="str">
        <f>IF('Indicator Data'!BM142="No data","x",ROUND(IF('Indicator Data'!BM142&gt;AR$195,10,IF('Indicator Data'!BM142&lt;AR$194,0,10-(AR$195-'Indicator Data'!BM142)/(AR$195-AR$194)*10)),1))</f>
        <v>x</v>
      </c>
      <c r="AS139" s="76">
        <f t="shared" si="67"/>
        <v>5.9</v>
      </c>
      <c r="AT139" s="73">
        <f>IF('Indicator Data'!BN142="No data","x",ROUND(IF('Indicator Data'!BN142^2&gt;AT$195,0,IF('Indicator Data'!BN142^2&lt;AT$194,10,(AT$195-'Indicator Data'!BN142^2)/(AT$195-AT$194)*10)),1))</f>
        <v>0.4</v>
      </c>
      <c r="AU139" s="73">
        <f>IF('Indicator Data'!BO142="No data","x",ROUND(IF('Indicator Data'!BO142&gt;AU$195,0,IF('Indicator Data'!BO142&lt;AU$194,10,(AU$195-'Indicator Data'!BO142)/(AU$195-AU$194)*10)),1))</f>
        <v>3.8</v>
      </c>
      <c r="AV139" s="73">
        <f>IF('Indicator Data'!BP142="No data","x",ROUND(IF('Indicator Data'!BP142&gt;AV$195,0,IF('Indicator Data'!BP142&lt;AV$194,10,(AV$195-'Indicator Data'!BP142)/(AV$195-AV$194)*10)),1))</f>
        <v>2.6</v>
      </c>
      <c r="AW139" s="74">
        <f t="shared" si="68"/>
        <v>2.2999999999999998</v>
      </c>
      <c r="AX139" s="74">
        <f>IF('Indicator Data'!BQ142="No data","x",ROUND(IF('Indicator Data'!BQ142&gt;AX$195,10,IF('Indicator Data'!BQ142&lt;AX$194,0,10-(AX$195-'Indicator Data'!BQ142)/(AX$195-AX$194)*10)),1))</f>
        <v>4.4000000000000004</v>
      </c>
      <c r="AY139" s="76">
        <f t="shared" si="69"/>
        <v>3.4</v>
      </c>
      <c r="AZ139" s="81">
        <f t="shared" si="70"/>
        <v>4.7</v>
      </c>
    </row>
    <row r="140" spans="1:52" s="4" customFormat="1" x14ac:dyDescent="0.3">
      <c r="A140" s="121" t="str">
        <f>'Indicator Data'!A143</f>
        <v>Poland</v>
      </c>
      <c r="B140" s="59" t="str">
        <f>'Indicator Data'!B143</f>
        <v>POL</v>
      </c>
      <c r="C140" s="73">
        <f>ROUND(IF('Indicator Data'!AL143="No data",IF((0.1022*LN('Indicator Data'!CI143)-0.1711)&gt;C$195,0,IF((0.1022*LN('Indicator Data'!CI143)-0.1711)&lt;C$194,10,(C$195-(0.1022*LN('Indicator Data'!CI143)-0.1711))/(C$195-C$194)*10)),IF('Indicator Data'!AL143&gt;C$195,0,IF('Indicator Data'!AL143&lt;C$194,10,(C$195-'Indicator Data'!AL143)/(C$195-C$194)*10))),1)</f>
        <v>0.6</v>
      </c>
      <c r="D140" s="73" t="str">
        <f>IF('Indicator Data'!AM143="No data","x",ROUND((IF(LOG('Indicator Data'!AM143*1000)&gt;D$195,10,IF(LOG('Indicator Data'!AM143*1000)&lt;D$194,0,10-(D$195-LOG('Indicator Data'!AM143*1000))/(D$195-D$194)*10))),1))</f>
        <v>x</v>
      </c>
      <c r="E140" s="74">
        <f t="shared" si="54"/>
        <v>0.6</v>
      </c>
      <c r="F140" s="73">
        <f>IF('Indicator Data'!AZ143="No data","x",ROUND(IF('Indicator Data'!AZ143&gt;F$195,10,IF('Indicator Data'!AZ143&lt;F$194,0,10-(F$195-'Indicator Data'!AZ143)/(F$195-F$194)*10)),1))</f>
        <v>1.6</v>
      </c>
      <c r="G140" s="73">
        <f>IF('Indicator Data'!BA143="No data","x",ROUND(IF('Indicator Data'!BA143&gt;G$195,10,IF('Indicator Data'!BA143&lt;G$194,0,10-(G$195-'Indicator Data'!BA143)/(G$195-G$194)*10)),1))</f>
        <v>1.5</v>
      </c>
      <c r="H140" s="74">
        <f t="shared" si="55"/>
        <v>1.6</v>
      </c>
      <c r="I140" s="75">
        <f>SUM(IF('Indicator Data'!AN143=0,0,'Indicator Data'!AN143),SUM('Indicator Data'!AO143:AP143))</f>
        <v>0</v>
      </c>
      <c r="J140" s="75">
        <f>I140/'Indicator Data'!CJ143*1000000</f>
        <v>0</v>
      </c>
      <c r="K140" s="73">
        <f t="shared" si="56"/>
        <v>0</v>
      </c>
      <c r="L140" s="73" t="str">
        <f>IF('Indicator Data'!AQ143="No data","x",ROUND(IF('Indicator Data'!AQ143&gt;L$195,10,IF('Indicator Data'!AQ143&lt;L$194,0,10-(L$195-'Indicator Data'!AQ143)/(L$195-L$194)*10)),1))</f>
        <v>x</v>
      </c>
      <c r="M140" s="73">
        <f>IF('Indicator Data'!AR143="No data","x",IF('Indicator Data'!AR143=0,0,ROUND(IF('Indicator Data'!AR143&gt;M$195,10,IF('Indicator Data'!AR143&lt;M$194,0,10-(M$195-'Indicator Data'!AR143)/(M$195-M$194)*10)),1)))</f>
        <v>0.4</v>
      </c>
      <c r="N140" s="74">
        <f t="shared" si="57"/>
        <v>0.2</v>
      </c>
      <c r="O140" s="76">
        <f t="shared" si="58"/>
        <v>0.8</v>
      </c>
      <c r="P140" s="87">
        <f>IF(AND('Indicator Data'!BE143="No data",'Indicator Data'!BF143="No data"),0,SUM('Indicator Data'!BE143:BG143)/1000)</f>
        <v>15.571</v>
      </c>
      <c r="Q140" s="73">
        <f t="shared" si="59"/>
        <v>4</v>
      </c>
      <c r="R140" s="77">
        <f>P140*1000/'Indicator Data'!CJ143</f>
        <v>4.1097693501156347E-4</v>
      </c>
      <c r="S140" s="73">
        <f t="shared" si="60"/>
        <v>2.6</v>
      </c>
      <c r="T140" s="78">
        <f t="shared" si="61"/>
        <v>3.3</v>
      </c>
      <c r="U140" s="73">
        <f>IF('Indicator Data'!AV143="No data","x",ROUND(IF('Indicator Data'!AV143&gt;U$195,10,IF('Indicator Data'!AV143&lt;U$194,0,10-(U$195-'Indicator Data'!AV143)/(U$195-U$194)*10)),1))</f>
        <v>0.2</v>
      </c>
      <c r="V140" s="73" t="str">
        <f>IF('Indicator Data'!AW143="No data","x",IF('Indicator Data'!AW143=0,0,ROUND(IF('Indicator Data'!AW143&gt;V$195,10,IF('Indicator Data'!AW143&lt;V$194,0,10-(V$195-'Indicator Data'!AW143)/(V$195-V$194)*10)),1)))</f>
        <v>x</v>
      </c>
      <c r="W140" s="73">
        <f t="shared" si="62"/>
        <v>0.2</v>
      </c>
      <c r="X140" s="73">
        <f>IF('Indicator Data'!AU143="No data","x",ROUND(IF('Indicator Data'!AU143&gt;X$195,10,IF('Indicator Data'!AU143&lt;X$194,0,10-(X$195-'Indicator Data'!AU143)/(X$195-X$194)*10)),1))</f>
        <v>0.3</v>
      </c>
      <c r="Y140" s="199" t="str">
        <f>IF('Indicator Data'!AX143="No data","x",ROUND(IF('Indicator Data'!AX143&gt;Y$195,10,IF('Indicator Data'!AX143&lt;Y$194,0,10-(Y$195-'Indicator Data'!AX143)/(Y$195-Y$194)*10)),1))</f>
        <v>x</v>
      </c>
      <c r="Z140" s="77">
        <f>IF('Indicator Data'!AY143="No data","x",IF(('Indicator Data'!AY143/'Indicator Data'!CJ143)&gt;1,1,IF('Indicator Data'!AY143&gt;'Indicator Data'!AY143,1,'Indicator Data'!AY143/'Indicator Data'!CJ143)))</f>
        <v>2.7449490232613578E-6</v>
      </c>
      <c r="AA140" s="199">
        <f t="shared" si="63"/>
        <v>0</v>
      </c>
      <c r="AB140" s="74">
        <f t="shared" si="50"/>
        <v>0.2</v>
      </c>
      <c r="AC140" s="73">
        <f>IF('Indicator Data'!AS143="No data","x",ROUND(IF('Indicator Data'!AS143&gt;AC$195,10,IF('Indicator Data'!AS143&lt;AC$194,0,10-(AC$195-'Indicator Data'!AS143)/(AC$195-AC$194)*10)),1))</f>
        <v>0.3</v>
      </c>
      <c r="AD140" s="73" t="str">
        <f>IF('Indicator Data'!AT143="No data","x",ROUND(IF('Indicator Data'!AT143&gt;AD$195,10,IF('Indicator Data'!AT143&lt;AD$194,0,10-(AD$195-'Indicator Data'!AT143)/(AD$195-AD$194)*10)),1))</f>
        <v>x</v>
      </c>
      <c r="AE140" s="74">
        <f t="shared" si="64"/>
        <v>0.3</v>
      </c>
      <c r="AF140" s="87">
        <f>('Indicator Data'!BD143+'Indicator Data'!BC143*0.5+'Indicator Data'!BB143*0.25)/1000</f>
        <v>1.6180000000000001</v>
      </c>
      <c r="AG140" s="79">
        <f>AF140*1000/'Indicator Data'!CJ143</f>
        <v>4.2705072304200738E-5</v>
      </c>
      <c r="AH140" s="74">
        <f t="shared" si="65"/>
        <v>0</v>
      </c>
      <c r="AI140" s="73">
        <f>IF('Indicator Data'!BH143="No data","x",ROUND(IF('Indicator Data'!BH143&lt;$AI$194,10,IF('Indicator Data'!BH143&gt;$AI$195,0,($AI$195-'Indicator Data'!BH143)/($AI$195-$AI$194)*10)),1))</f>
        <v>1.6</v>
      </c>
      <c r="AJ140" s="73">
        <f>IF('Indicator Data'!BI143="No data","x",ROUND(IF('Indicator Data'!BI143&gt;$AJ$195,10,IF('Indicator Data'!BI143&lt;$AJ$194,0,10-($AJ$195-'Indicator Data'!BI143)/($AJ$195-$AJ$194)*10)),1))</f>
        <v>0</v>
      </c>
      <c r="AK140" s="74">
        <f t="shared" si="51"/>
        <v>0.8</v>
      </c>
      <c r="AL140" s="80">
        <f t="shared" si="52"/>
        <v>0.3</v>
      </c>
      <c r="AM140" s="81">
        <f t="shared" si="53"/>
        <v>1.9</v>
      </c>
      <c r="AN140" s="73">
        <f>IF('Indicator Data'!BJ143="No data","x",ROUND((IF(LOG('Indicator Data'!BJ143)&gt;AN$195,10,IF(LOG('Indicator Data'!BJ143)&lt;AN$194,0,10-(AN$195-LOG('Indicator Data'!BJ143))/(AN$195-AN$194)*10))),1))</f>
        <v>7.4</v>
      </c>
      <c r="AO140" s="73">
        <f>IF('Indicator Data'!BK143="No data","x",ROUND((IF(LOG('Indicator Data'!BK143)&gt;AO$195,10,IF(LOG('Indicator Data'!BK143)&lt;AO$194,0,10-(AO$195-LOG('Indicator Data'!BK143))/(AO$195-AO$194)*10))),1))</f>
        <v>8.1999999999999993</v>
      </c>
      <c r="AP140" s="74">
        <f t="shared" si="66"/>
        <v>7.8</v>
      </c>
      <c r="AQ140" s="74">
        <f>IF('Indicator Data'!BL143=0,10,ROUND(IF(LOG('Indicator Data'!BL143)&gt;AQ$195,0,IF(LOG('Indicator Data'!BL143)&lt;AQ$194,10,(AQ$195-LOG('Indicator Data'!BL143))/(AQ$195-AQ$194)*10)),1))</f>
        <v>6.3</v>
      </c>
      <c r="AR140" s="74" t="str">
        <f>IF('Indicator Data'!BM143="No data","x",ROUND(IF('Indicator Data'!BM143&gt;AR$195,10,IF('Indicator Data'!BM143&lt;AR$194,0,10-(AR$195-'Indicator Data'!BM143)/(AR$195-AR$194)*10)),1))</f>
        <v>x</v>
      </c>
      <c r="AS140" s="76">
        <f t="shared" si="67"/>
        <v>7.1</v>
      </c>
      <c r="AT140" s="73">
        <f>IF('Indicator Data'!BN143="No data","x",ROUND(IF('Indicator Data'!BN143^2&gt;AT$195,0,IF('Indicator Data'!BN143^2&lt;AT$194,10,(AT$195-'Indicator Data'!BN143^2)/(AT$195-AT$194)*10)),1))</f>
        <v>0.3</v>
      </c>
      <c r="AU140" s="73">
        <f>IF('Indicator Data'!BO143="No data","x",ROUND(IF('Indicator Data'!BO143&gt;AU$195,0,IF('Indicator Data'!BO143&lt;AU$194,10,(AU$195-'Indicator Data'!BO143)/(AU$195-AU$194)*10)),1))</f>
        <v>3.3</v>
      </c>
      <c r="AV140" s="73">
        <f>IF('Indicator Data'!BP143="No data","x",ROUND(IF('Indicator Data'!BP143&gt;AV$195,0,IF('Indicator Data'!BP143&lt;AV$194,10,(AV$195-'Indicator Data'!BP143)/(AV$195-AV$194)*10)),1))</f>
        <v>0.6</v>
      </c>
      <c r="AW140" s="74">
        <f t="shared" si="68"/>
        <v>1.4</v>
      </c>
      <c r="AX140" s="74" t="str">
        <f>IF('Indicator Data'!BQ143="No data","x",ROUND(IF('Indicator Data'!BQ143&gt;AX$195,10,IF('Indicator Data'!BQ143&lt;AX$194,0,10-(AX$195-'Indicator Data'!BQ143)/(AX$195-AX$194)*10)),1))</f>
        <v>x</v>
      </c>
      <c r="AY140" s="76">
        <f t="shared" si="69"/>
        <v>1.4</v>
      </c>
      <c r="AZ140" s="81">
        <f t="shared" si="70"/>
        <v>4.3</v>
      </c>
    </row>
    <row r="141" spans="1:52" s="4" customFormat="1" x14ac:dyDescent="0.3">
      <c r="A141" s="121" t="str">
        <f>'Indicator Data'!A144</f>
        <v>Portugal</v>
      </c>
      <c r="B141" s="59" t="str">
        <f>'Indicator Data'!B144</f>
        <v>PRT</v>
      </c>
      <c r="C141" s="73">
        <f>ROUND(IF('Indicator Data'!AL144="No data",IF((0.1022*LN('Indicator Data'!CI144)-0.1711)&gt;C$195,0,IF((0.1022*LN('Indicator Data'!CI144)-0.1711)&lt;C$194,10,(C$195-(0.1022*LN('Indicator Data'!CI144)-0.1711))/(C$195-C$194)*10)),IF('Indicator Data'!AL144&gt;C$195,0,IF('Indicator Data'!AL144&lt;C$194,10,(C$195-'Indicator Data'!AL144)/(C$195-C$194)*10))),1)</f>
        <v>1</v>
      </c>
      <c r="D141" s="73" t="str">
        <f>IF('Indicator Data'!AM144="No data","x",ROUND((IF(LOG('Indicator Data'!AM144*1000)&gt;D$195,10,IF(LOG('Indicator Data'!AM144*1000)&lt;D$194,0,10-(D$195-LOG('Indicator Data'!AM144*1000))/(D$195-D$194)*10))),1))</f>
        <v>x</v>
      </c>
      <c r="E141" s="74">
        <f t="shared" si="54"/>
        <v>1</v>
      </c>
      <c r="F141" s="73">
        <f>IF('Indicator Data'!AZ144="No data","x",ROUND(IF('Indicator Data'!AZ144&gt;F$195,10,IF('Indicator Data'!AZ144&lt;F$194,0,10-(F$195-'Indicator Data'!AZ144)/(F$195-F$194)*10)),1))</f>
        <v>1.1000000000000001</v>
      </c>
      <c r="G141" s="73">
        <f>IF('Indicator Data'!BA144="No data","x",ROUND(IF('Indicator Data'!BA144&gt;G$195,10,IF('Indicator Data'!BA144&lt;G$194,0,10-(G$195-'Indicator Data'!BA144)/(G$195-G$194)*10)),1))</f>
        <v>2.6</v>
      </c>
      <c r="H141" s="74">
        <f t="shared" si="55"/>
        <v>1.9</v>
      </c>
      <c r="I141" s="75">
        <f>SUM(IF('Indicator Data'!AN144=0,0,'Indicator Data'!AN144),SUM('Indicator Data'!AO144:AP144))</f>
        <v>0</v>
      </c>
      <c r="J141" s="75">
        <f>I141/'Indicator Data'!CJ144*1000000</f>
        <v>0</v>
      </c>
      <c r="K141" s="73">
        <f t="shared" si="56"/>
        <v>0</v>
      </c>
      <c r="L141" s="73" t="str">
        <f>IF('Indicator Data'!AQ144="No data","x",ROUND(IF('Indicator Data'!AQ144&gt;L$195,10,IF('Indicator Data'!AQ144&lt;L$194,0,10-(L$195-'Indicator Data'!AQ144)/(L$195-L$194)*10)),1))</f>
        <v>x</v>
      </c>
      <c r="M141" s="73">
        <f>IF('Indicator Data'!AR144="No data","x",IF('Indicator Data'!AR144=0,0,ROUND(IF('Indicator Data'!AR144&gt;M$195,10,IF('Indicator Data'!AR144&lt;M$194,0,10-(M$195-'Indicator Data'!AR144)/(M$195-M$194)*10)),1)))</f>
        <v>0.1</v>
      </c>
      <c r="N141" s="74">
        <f t="shared" si="57"/>
        <v>0.1</v>
      </c>
      <c r="O141" s="76">
        <f t="shared" si="58"/>
        <v>1</v>
      </c>
      <c r="P141" s="87">
        <f>IF(AND('Indicator Data'!BE144="No data",'Indicator Data'!BF144="No data"),0,SUM('Indicator Data'!BE144:BG144)/1000)</f>
        <v>2.2210000000000001</v>
      </c>
      <c r="Q141" s="73">
        <f t="shared" si="59"/>
        <v>1.2</v>
      </c>
      <c r="R141" s="77">
        <f>P141*1000/'Indicator Data'!CJ144</f>
        <v>2.1718769221501914E-4</v>
      </c>
      <c r="S141" s="73">
        <f t="shared" si="60"/>
        <v>2.2000000000000002</v>
      </c>
      <c r="T141" s="78">
        <f t="shared" si="61"/>
        <v>1.7</v>
      </c>
      <c r="U141" s="73" t="str">
        <f>IF('Indicator Data'!AV144="No data","x",ROUND(IF('Indicator Data'!AV144&gt;U$195,10,IF('Indicator Data'!AV144&lt;U$194,0,10-(U$195-'Indicator Data'!AV144)/(U$195-U$194)*10)),1))</f>
        <v>x</v>
      </c>
      <c r="V141" s="73">
        <f>IF('Indicator Data'!AW144="No data","x",IF('Indicator Data'!AW144=0,0,ROUND(IF('Indicator Data'!AW144&gt;V$195,10,IF('Indicator Data'!AW144&lt;V$194,0,10-(V$195-'Indicator Data'!AW144)/(V$195-V$194)*10)),1)))</f>
        <v>0.5</v>
      </c>
      <c r="W141" s="73">
        <f t="shared" si="62"/>
        <v>0.5</v>
      </c>
      <c r="X141" s="73">
        <f>IF('Indicator Data'!AU144="No data","x",ROUND(IF('Indicator Data'!AU144&gt;X$195,10,IF('Indicator Data'!AU144&lt;X$194,0,10-(X$195-'Indicator Data'!AU144)/(X$195-X$194)*10)),1))</f>
        <v>0.4</v>
      </c>
      <c r="Y141" s="199" t="str">
        <f>IF('Indicator Data'!AX144="No data","x",ROUND(IF('Indicator Data'!AX144&gt;Y$195,10,IF('Indicator Data'!AX144&lt;Y$194,0,10-(Y$195-'Indicator Data'!AX144)/(Y$195-Y$194)*10)),1))</f>
        <v>x</v>
      </c>
      <c r="Z141" s="77">
        <f>IF('Indicator Data'!AY144="No data","x",IF(('Indicator Data'!AY144/'Indicator Data'!CJ144)&gt;1,1,IF('Indicator Data'!AY144&gt;'Indicator Data'!AY144,1,'Indicator Data'!AY144/'Indicator Data'!CJ144)))</f>
        <v>1.2712471854098375E-6</v>
      </c>
      <c r="AA141" s="199">
        <f t="shared" si="63"/>
        <v>0</v>
      </c>
      <c r="AB141" s="74">
        <f t="shared" si="50"/>
        <v>0.3</v>
      </c>
      <c r="AC141" s="73">
        <f>IF('Indicator Data'!AS144="No data","x",ROUND(IF('Indicator Data'!AS144&gt;AC$195,10,IF('Indicator Data'!AS144&lt;AC$194,0,10-(AC$195-'Indicator Data'!AS144)/(AC$195-AC$194)*10)),1))</f>
        <v>0.3</v>
      </c>
      <c r="AD141" s="73" t="str">
        <f>IF('Indicator Data'!AT144="No data","x",ROUND(IF('Indicator Data'!AT144&gt;AD$195,10,IF('Indicator Data'!AT144&lt;AD$194,0,10-(AD$195-'Indicator Data'!AT144)/(AD$195-AD$194)*10)),1))</f>
        <v>x</v>
      </c>
      <c r="AE141" s="74">
        <f t="shared" si="64"/>
        <v>0.3</v>
      </c>
      <c r="AF141" s="87">
        <f>('Indicator Data'!BD144+'Indicator Data'!BC144*0.5+'Indicator Data'!BB144*0.25)/1000</f>
        <v>1.07725</v>
      </c>
      <c r="AG141" s="79">
        <f>AF141*1000/'Indicator Data'!CJ144</f>
        <v>1.0534238696021133E-4</v>
      </c>
      <c r="AH141" s="74">
        <f t="shared" si="65"/>
        <v>0</v>
      </c>
      <c r="AI141" s="73">
        <f>IF('Indicator Data'!BH144="No data","x",ROUND(IF('Indicator Data'!BH144&lt;$AI$194,10,IF('Indicator Data'!BH144&gt;$AI$195,0,($AI$195-'Indicator Data'!BH144)/($AI$195-$AI$194)*10)),1))</f>
        <v>1.5</v>
      </c>
      <c r="AJ141" s="73">
        <f>IF('Indicator Data'!BI144="No data","x",ROUND(IF('Indicator Data'!BI144&gt;$AJ$195,10,IF('Indicator Data'!BI144&lt;$AJ$194,0,10-($AJ$195-'Indicator Data'!BI144)/($AJ$195-$AJ$194)*10)),1))</f>
        <v>0</v>
      </c>
      <c r="AK141" s="74">
        <f t="shared" si="51"/>
        <v>0.8</v>
      </c>
      <c r="AL141" s="80">
        <f t="shared" si="52"/>
        <v>0.4</v>
      </c>
      <c r="AM141" s="81">
        <f t="shared" si="53"/>
        <v>1.1000000000000001</v>
      </c>
      <c r="AN141" s="73">
        <f>IF('Indicator Data'!BJ144="No data","x",ROUND((IF(LOG('Indicator Data'!BJ144)&gt;AN$195,10,IF(LOG('Indicator Data'!BJ144)&lt;AN$194,0,10-(AN$195-LOG('Indicator Data'!BJ144))/(AN$195-AN$194)*10))),1))</f>
        <v>8.1</v>
      </c>
      <c r="AO141" s="73">
        <f>IF('Indicator Data'!BK144="No data","x",ROUND((IF(LOG('Indicator Data'!BK144)&gt;AO$195,10,IF(LOG('Indicator Data'!BK144)&lt;AO$194,0,10-(AO$195-LOG('Indicator Data'!BK144))/(AO$195-AO$194)*10))),1))</f>
        <v>8</v>
      </c>
      <c r="AP141" s="74">
        <f t="shared" si="66"/>
        <v>8.1</v>
      </c>
      <c r="AQ141" s="74">
        <f>IF('Indicator Data'!BL144=0,10,ROUND(IF(LOG('Indicator Data'!BL144)&gt;AQ$195,0,IF(LOG('Indicator Data'!BL144)&lt;AQ$194,10,(AQ$195-LOG('Indicator Data'!BL144))/(AQ$195-AQ$194)*10)),1))</f>
        <v>5.4</v>
      </c>
      <c r="AR141" s="74">
        <f>IF('Indicator Data'!BM144="No data","x",ROUND(IF('Indicator Data'!BM144&gt;AR$195,10,IF('Indicator Data'!BM144&lt;AR$194,0,10-(AR$195-'Indicator Data'!BM144)/(AR$195-AR$194)*10)),1))</f>
        <v>8</v>
      </c>
      <c r="AS141" s="76">
        <f t="shared" si="67"/>
        <v>7.2</v>
      </c>
      <c r="AT141" s="73">
        <f>IF('Indicator Data'!BN144="No data","x",ROUND(IF('Indicator Data'!BN144^2&gt;AT$195,0,IF('Indicator Data'!BN144^2&lt;AT$194,10,(AT$195-'Indicator Data'!BN144^2)/(AT$195-AT$194)*10)),1))</f>
        <v>0.8</v>
      </c>
      <c r="AU141" s="73">
        <f>IF('Indicator Data'!BO144="No data","x",ROUND(IF('Indicator Data'!BO144&gt;AU$195,0,IF('Indicator Data'!BO144&lt;AU$194,10,(AU$195-'Indicator Data'!BO144)/(AU$195-AU$194)*10)),1))</f>
        <v>4.3</v>
      </c>
      <c r="AV141" s="73">
        <f>IF('Indicator Data'!BP144="No data","x",ROUND(IF('Indicator Data'!BP144&gt;AV$195,0,IF('Indicator Data'!BP144&lt;AV$194,10,(AV$195-'Indicator Data'!BP144)/(AV$195-AV$194)*10)),1))</f>
        <v>3.6</v>
      </c>
      <c r="AW141" s="74">
        <f t="shared" si="68"/>
        <v>2.9</v>
      </c>
      <c r="AX141" s="74">
        <f>IF('Indicator Data'!BQ144="No data","x",ROUND(IF('Indicator Data'!BQ144&gt;AX$195,10,IF('Indicator Data'!BQ144&lt;AX$194,0,10-(AX$195-'Indicator Data'!BQ144)/(AX$195-AX$194)*10)),1))</f>
        <v>2.2999999999999998</v>
      </c>
      <c r="AY141" s="76">
        <f t="shared" si="69"/>
        <v>2.6</v>
      </c>
      <c r="AZ141" s="81">
        <f t="shared" si="70"/>
        <v>4.9000000000000004</v>
      </c>
    </row>
    <row r="142" spans="1:52" s="4" customFormat="1" x14ac:dyDescent="0.3">
      <c r="A142" s="121" t="str">
        <f>'Indicator Data'!A145</f>
        <v>Qatar</v>
      </c>
      <c r="B142" s="59" t="str">
        <f>'Indicator Data'!B145</f>
        <v>QAT</v>
      </c>
      <c r="C142" s="73">
        <f>ROUND(IF('Indicator Data'!AL145="No data",IF((0.1022*LN('Indicator Data'!CI145)-0.1711)&gt;C$195,0,IF((0.1022*LN('Indicator Data'!CI145)-0.1711)&lt;C$194,10,(C$195-(0.1022*LN('Indicator Data'!CI145)-0.1711))/(C$195-C$194)*10)),IF('Indicator Data'!AL145&gt;C$195,0,IF('Indicator Data'!AL145&lt;C$194,10,(C$195-'Indicator Data'!AL145)/(C$195-C$194)*10))),1)</f>
        <v>1</v>
      </c>
      <c r="D142" s="73" t="str">
        <f>IF('Indicator Data'!AM145="No data","x",ROUND((IF(LOG('Indicator Data'!AM145*1000)&gt;D$195,10,IF(LOG('Indicator Data'!AM145*1000)&lt;D$194,0,10-(D$195-LOG('Indicator Data'!AM145*1000))/(D$195-D$194)*10))),1))</f>
        <v>x</v>
      </c>
      <c r="E142" s="74">
        <f t="shared" si="54"/>
        <v>1</v>
      </c>
      <c r="F142" s="73">
        <f>IF('Indicator Data'!AZ145="No data","x",ROUND(IF('Indicator Data'!AZ145&gt;F$195,10,IF('Indicator Data'!AZ145&lt;F$194,0,10-(F$195-'Indicator Data'!AZ145)/(F$195-F$194)*10)),1))</f>
        <v>2.7</v>
      </c>
      <c r="G142" s="73" t="str">
        <f>IF('Indicator Data'!BA145="No data","x",ROUND(IF('Indicator Data'!BA145&gt;G$195,10,IF('Indicator Data'!BA145&lt;G$194,0,10-(G$195-'Indicator Data'!BA145)/(G$195-G$194)*10)),1))</f>
        <v>x</v>
      </c>
      <c r="H142" s="74">
        <f t="shared" si="55"/>
        <v>2.7</v>
      </c>
      <c r="I142" s="75">
        <f>SUM(IF('Indicator Data'!AN145=0,0,'Indicator Data'!AN145),SUM('Indicator Data'!AO145:AP145))</f>
        <v>-81</v>
      </c>
      <c r="J142" s="75">
        <f>I142/'Indicator Data'!CJ145*1000000</f>
        <v>-28.600977870964392</v>
      </c>
      <c r="K142" s="73">
        <f t="shared" si="56"/>
        <v>0</v>
      </c>
      <c r="L142" s="73" t="str">
        <f>IF('Indicator Data'!AQ145="No data","x",ROUND(IF('Indicator Data'!AQ145&gt;L$195,10,IF('Indicator Data'!AQ145&lt;L$194,0,10-(L$195-'Indicator Data'!AQ145)/(L$195-L$194)*10)),1))</f>
        <v>x</v>
      </c>
      <c r="M142" s="73">
        <f>IF('Indicator Data'!AR145="No data","x",IF('Indicator Data'!AR145=0,0,ROUND(IF('Indicator Data'!AR145&gt;M$195,10,IF('Indicator Data'!AR145&lt;M$194,0,10-(M$195-'Indicator Data'!AR145)/(M$195-M$194)*10)),1)))</f>
        <v>0.1</v>
      </c>
      <c r="N142" s="74">
        <f t="shared" si="57"/>
        <v>0.1</v>
      </c>
      <c r="O142" s="76">
        <f t="shared" si="58"/>
        <v>1.2</v>
      </c>
      <c r="P142" s="87">
        <f>IF(AND('Indicator Data'!BE145="No data",'Indicator Data'!BF145="No data"),0,SUM('Indicator Data'!BE145:BG145)/1000)</f>
        <v>0.28199999999999997</v>
      </c>
      <c r="Q142" s="73">
        <f t="shared" si="59"/>
        <v>0</v>
      </c>
      <c r="R142" s="77">
        <f>P142*1000/'Indicator Data'!CJ145</f>
        <v>9.9573774810024181E-5</v>
      </c>
      <c r="S142" s="73">
        <f t="shared" si="60"/>
        <v>1.8</v>
      </c>
      <c r="T142" s="78">
        <f t="shared" si="61"/>
        <v>0.9</v>
      </c>
      <c r="U142" s="73">
        <f>IF('Indicator Data'!AV145="No data","x",ROUND(IF('Indicator Data'!AV145&gt;U$195,10,IF('Indicator Data'!AV145&lt;U$194,0,10-(U$195-'Indicator Data'!AV145)/(U$195-U$194)*10)),1))</f>
        <v>0.2</v>
      </c>
      <c r="V142" s="73">
        <f>IF('Indicator Data'!AW145="No data","x",IF('Indicator Data'!AW145=0,0,ROUND(IF('Indicator Data'!AW145&gt;V$195,10,IF('Indicator Data'!AW145&lt;V$194,0,10-(V$195-'Indicator Data'!AW145)/(V$195-V$194)*10)),1)))</f>
        <v>0.4</v>
      </c>
      <c r="W142" s="73">
        <f t="shared" si="62"/>
        <v>0.30000000000000004</v>
      </c>
      <c r="X142" s="73">
        <f>IF('Indicator Data'!AU145="No data","x",ROUND(IF('Indicator Data'!AU145&gt;X$195,10,IF('Indicator Data'!AU145&lt;X$194,0,10-(X$195-'Indicator Data'!AU145)/(X$195-X$194)*10)),1))</f>
        <v>0.5</v>
      </c>
      <c r="Y142" s="199" t="str">
        <f>IF('Indicator Data'!AX145="No data","x",ROUND(IF('Indicator Data'!AX145&gt;Y$195,10,IF('Indicator Data'!AX145&lt;Y$194,0,10-(Y$195-'Indicator Data'!AX145)/(Y$195-Y$194)*10)),1))</f>
        <v>x</v>
      </c>
      <c r="Z142" s="77">
        <f>IF('Indicator Data'!AY145="No data","x",IF(('Indicator Data'!AY145/'Indicator Data'!CJ145)&gt;1,1,IF('Indicator Data'!AY145&gt;'Indicator Data'!AY145,1,'Indicator Data'!AY145/'Indicator Data'!CJ145)))</f>
        <v>7.4150683369166945E-6</v>
      </c>
      <c r="AA142" s="199">
        <f t="shared" si="63"/>
        <v>0</v>
      </c>
      <c r="AB142" s="74">
        <f t="shared" si="50"/>
        <v>0.3</v>
      </c>
      <c r="AC142" s="73">
        <f>IF('Indicator Data'!AS145="No data","x",ROUND(IF('Indicator Data'!AS145&gt;AC$195,10,IF('Indicator Data'!AS145&lt;AC$194,0,10-(AC$195-'Indicator Data'!AS145)/(AC$195-AC$194)*10)),1))</f>
        <v>0.5</v>
      </c>
      <c r="AD142" s="73" t="str">
        <f>IF('Indicator Data'!AT145="No data","x",ROUND(IF('Indicator Data'!AT145&gt;AD$195,10,IF('Indicator Data'!AT145&lt;AD$194,0,10-(AD$195-'Indicator Data'!AT145)/(AD$195-AD$194)*10)),1))</f>
        <v>x</v>
      </c>
      <c r="AE142" s="74">
        <f t="shared" si="64"/>
        <v>0.5</v>
      </c>
      <c r="AF142" s="87">
        <f>('Indicator Data'!BD145+'Indicator Data'!BC145*0.5+'Indicator Data'!BB145*0.25)/1000</f>
        <v>0.75</v>
      </c>
      <c r="AG142" s="79">
        <f>AF142*1000/'Indicator Data'!CJ145</f>
        <v>2.6482386917559621E-4</v>
      </c>
      <c r="AH142" s="74">
        <f t="shared" si="65"/>
        <v>0</v>
      </c>
      <c r="AI142" s="73">
        <f>IF('Indicator Data'!BH145="No data","x",ROUND(IF('Indicator Data'!BH145&lt;$AI$194,10,IF('Indicator Data'!BH145&gt;$AI$195,0,($AI$195-'Indicator Data'!BH145)/($AI$195-$AI$194)*10)),1))</f>
        <v>1.9</v>
      </c>
      <c r="AJ142" s="73">
        <f>IF('Indicator Data'!BI145="No data","x",ROUND(IF('Indicator Data'!BI145&gt;$AJ$195,10,IF('Indicator Data'!BI145&lt;$AJ$194,0,10-($AJ$195-'Indicator Data'!BI145)/($AJ$195-$AJ$194)*10)),1))</f>
        <v>0</v>
      </c>
      <c r="AK142" s="74">
        <f t="shared" si="51"/>
        <v>1</v>
      </c>
      <c r="AL142" s="80">
        <f t="shared" si="52"/>
        <v>0.5</v>
      </c>
      <c r="AM142" s="81">
        <f t="shared" si="53"/>
        <v>0.7</v>
      </c>
      <c r="AN142" s="73">
        <f>IF('Indicator Data'!BJ145="No data","x",ROUND((IF(LOG('Indicator Data'!BJ145)&gt;AN$195,10,IF(LOG('Indicator Data'!BJ145)&lt;AN$194,0,10-(AN$195-LOG('Indicator Data'!BJ145))/(AN$195-AN$194)*10))),1))</f>
        <v>8.6999999999999993</v>
      </c>
      <c r="AO142" s="73">
        <f>IF('Indicator Data'!BK145="No data","x",ROUND((IF(LOG('Indicator Data'!BK145)&gt;AO$195,10,IF(LOG('Indicator Data'!BK145)&lt;AO$194,0,10-(AO$195-LOG('Indicator Data'!BK145))/(AO$195-AO$194)*10))),1))</f>
        <v>5.9</v>
      </c>
      <c r="AP142" s="74">
        <f t="shared" si="66"/>
        <v>7.3</v>
      </c>
      <c r="AQ142" s="74">
        <f>IF('Indicator Data'!BL145=0,10,ROUND(IF(LOG('Indicator Data'!BL145)&gt;AQ$195,0,IF(LOG('Indicator Data'!BL145)&lt;AQ$194,10,(AQ$195-LOG('Indicator Data'!BL145))/(AQ$195-AQ$194)*10)),1))</f>
        <v>3.8</v>
      </c>
      <c r="AR142" s="74">
        <f>IF('Indicator Data'!BM145="No data","x",ROUND(IF('Indicator Data'!BM145&gt;AR$195,10,IF('Indicator Data'!BM145&lt;AR$194,0,10-(AR$195-'Indicator Data'!BM145)/(AR$195-AR$194)*10)),1))</f>
        <v>4</v>
      </c>
      <c r="AS142" s="76">
        <f t="shared" si="67"/>
        <v>5</v>
      </c>
      <c r="AT142" s="73">
        <f>IF('Indicator Data'!BN145="No data","x",ROUND(IF('Indicator Data'!BN145^2&gt;AT$195,0,IF('Indicator Data'!BN145^2&lt;AT$194,10,(AT$195-'Indicator Data'!BN145^2)/(AT$195-AT$194)*10)),1))</f>
        <v>1.4</v>
      </c>
      <c r="AU142" s="73">
        <f>IF('Indicator Data'!BO145="No data","x",ROUND(IF('Indicator Data'!BO145&gt;AU$195,0,IF('Indicator Data'!BO145&lt;AU$194,10,(AU$195-'Indicator Data'!BO145)/(AU$195-AU$194)*10)),1))</f>
        <v>3</v>
      </c>
      <c r="AV142" s="73">
        <f>IF('Indicator Data'!BP145="No data","x",ROUND(IF('Indicator Data'!BP145&gt;AV$195,0,IF('Indicator Data'!BP145&lt;AV$194,10,(AV$195-'Indicator Data'!BP145)/(AV$195-AV$194)*10)),1))</f>
        <v>2.4</v>
      </c>
      <c r="AW142" s="74">
        <f t="shared" si="68"/>
        <v>2.2999999999999998</v>
      </c>
      <c r="AX142" s="74">
        <f>IF('Indicator Data'!BQ145="No data","x",ROUND(IF('Indicator Data'!BQ145&gt;AX$195,10,IF('Indicator Data'!BQ145&lt;AX$194,0,10-(AX$195-'Indicator Data'!BQ145)/(AX$195-AX$194)*10)),1))</f>
        <v>7.3</v>
      </c>
      <c r="AY142" s="76">
        <f t="shared" si="69"/>
        <v>4.8</v>
      </c>
      <c r="AZ142" s="81">
        <f t="shared" si="70"/>
        <v>4.9000000000000004</v>
      </c>
    </row>
    <row r="143" spans="1:52" s="4" customFormat="1" x14ac:dyDescent="0.3">
      <c r="A143" s="121" t="str">
        <f>'Indicator Data'!A146</f>
        <v>Romania</v>
      </c>
      <c r="B143" s="59" t="str">
        <f>'Indicator Data'!B146</f>
        <v>ROU</v>
      </c>
      <c r="C143" s="73">
        <f>ROUND(IF('Indicator Data'!AL146="No data",IF((0.1022*LN('Indicator Data'!CI146)-0.1711)&gt;C$195,0,IF((0.1022*LN('Indicator Data'!CI146)-0.1711)&lt;C$194,10,(C$195-(0.1022*LN('Indicator Data'!CI146)-0.1711))/(C$195-C$194)*10)),IF('Indicator Data'!AL146&gt;C$195,0,IF('Indicator Data'!AL146&lt;C$194,10,(C$195-'Indicator Data'!AL146)/(C$195-C$194)*10))),1)</f>
        <v>1.7</v>
      </c>
      <c r="D143" s="73" t="str">
        <f>IF('Indicator Data'!AM146="No data","x",ROUND((IF(LOG('Indicator Data'!AM146*1000)&gt;D$195,10,IF(LOG('Indicator Data'!AM146*1000)&lt;D$194,0,10-(D$195-LOG('Indicator Data'!AM146*1000))/(D$195-D$194)*10))),1))</f>
        <v>x</v>
      </c>
      <c r="E143" s="74">
        <f t="shared" si="54"/>
        <v>1.7</v>
      </c>
      <c r="F143" s="73">
        <f>IF('Indicator Data'!AZ146="No data","x",ROUND(IF('Indicator Data'!AZ146&gt;F$195,10,IF('Indicator Data'!AZ146&lt;F$194,0,10-(F$195-'Indicator Data'!AZ146)/(F$195-F$194)*10)),1))</f>
        <v>4.2</v>
      </c>
      <c r="G143" s="73">
        <f>IF('Indicator Data'!BA146="No data","x",ROUND(IF('Indicator Data'!BA146&gt;G$195,10,IF('Indicator Data'!BA146&lt;G$194,0,10-(G$195-'Indicator Data'!BA146)/(G$195-G$194)*10)),1))</f>
        <v>2.7</v>
      </c>
      <c r="H143" s="74">
        <f t="shared" si="55"/>
        <v>3.5</v>
      </c>
      <c r="I143" s="75">
        <f>SUM(IF('Indicator Data'!AN146=0,0,'Indicator Data'!AN146),SUM('Indicator Data'!AO146:AP146))</f>
        <v>0</v>
      </c>
      <c r="J143" s="75">
        <f>I143/'Indicator Data'!CJ146*1000000</f>
        <v>0</v>
      </c>
      <c r="K143" s="73">
        <f t="shared" si="56"/>
        <v>0</v>
      </c>
      <c r="L143" s="73" t="str">
        <f>IF('Indicator Data'!AQ146="No data","x",ROUND(IF('Indicator Data'!AQ146&gt;L$195,10,IF('Indicator Data'!AQ146&lt;L$194,0,10-(L$195-'Indicator Data'!AQ146)/(L$195-L$194)*10)),1))</f>
        <v>x</v>
      </c>
      <c r="M143" s="73">
        <f>IF('Indicator Data'!AR146="No data","x",IF('Indicator Data'!AR146=0,0,ROUND(IF('Indicator Data'!AR146&gt;M$195,10,IF('Indicator Data'!AR146&lt;M$194,0,10-(M$195-'Indicator Data'!AR146)/(M$195-M$194)*10)),1)))</f>
        <v>1</v>
      </c>
      <c r="N143" s="74">
        <f t="shared" si="57"/>
        <v>0.5</v>
      </c>
      <c r="O143" s="76">
        <f t="shared" si="58"/>
        <v>1.9</v>
      </c>
      <c r="P143" s="87">
        <f>IF(AND('Indicator Data'!BE146="No data",'Indicator Data'!BF146="No data"),0,SUM('Indicator Data'!BE146:BG146)/1000)</f>
        <v>5.6440000000000001</v>
      </c>
      <c r="Q143" s="73">
        <f t="shared" si="59"/>
        <v>2.5</v>
      </c>
      <c r="R143" s="77">
        <f>P143*1000/'Indicator Data'!CJ146</f>
        <v>2.9146030598787746E-4</v>
      </c>
      <c r="S143" s="73">
        <f t="shared" si="60"/>
        <v>2.4</v>
      </c>
      <c r="T143" s="78">
        <f t="shared" si="61"/>
        <v>2.5</v>
      </c>
      <c r="U143" s="73">
        <f>IF('Indicator Data'!AV146="No data","x",ROUND(IF('Indicator Data'!AV146&gt;U$195,10,IF('Indicator Data'!AV146&lt;U$194,0,10-(U$195-'Indicator Data'!AV146)/(U$195-U$194)*10)),1))</f>
        <v>0.2</v>
      </c>
      <c r="V143" s="73">
        <f>IF('Indicator Data'!AW146="No data","x",IF('Indicator Data'!AW146=0,0,ROUND(IF('Indicator Data'!AW146&gt;V$195,10,IF('Indicator Data'!AW146&lt;V$194,0,10-(V$195-'Indicator Data'!AW146)/(V$195-V$194)*10)),1)))</f>
        <v>0.2</v>
      </c>
      <c r="W143" s="73">
        <f t="shared" si="62"/>
        <v>0.2</v>
      </c>
      <c r="X143" s="73">
        <f>IF('Indicator Data'!AU146="No data","x",ROUND(IF('Indicator Data'!AU146&gt;X$195,10,IF('Indicator Data'!AU146&lt;X$194,0,10-(X$195-'Indicator Data'!AU146)/(X$195-X$194)*10)),1))</f>
        <v>1.3</v>
      </c>
      <c r="Y143" s="199" t="str">
        <f>IF('Indicator Data'!AX146="No data","x",ROUND(IF('Indicator Data'!AX146&gt;Y$195,10,IF('Indicator Data'!AX146&lt;Y$194,0,10-(Y$195-'Indicator Data'!AX146)/(Y$195-Y$194)*10)),1))</f>
        <v>x</v>
      </c>
      <c r="Z143" s="77">
        <f>IF('Indicator Data'!AY146="No data","x",IF(('Indicator Data'!AY146/'Indicator Data'!CJ146)&gt;1,1,IF('Indicator Data'!AY146&gt;'Indicator Data'!AY146,1,'Indicator Data'!AY146/'Indicator Data'!CJ146)))</f>
        <v>1.1360961608315562E-6</v>
      </c>
      <c r="AA143" s="199">
        <f t="shared" si="63"/>
        <v>0</v>
      </c>
      <c r="AB143" s="74">
        <f t="shared" si="50"/>
        <v>0.5</v>
      </c>
      <c r="AC143" s="73">
        <f>IF('Indicator Data'!AS146="No data","x",ROUND(IF('Indicator Data'!AS146&gt;AC$195,10,IF('Indicator Data'!AS146&lt;AC$194,0,10-(AC$195-'Indicator Data'!AS146)/(AC$195-AC$194)*10)),1))</f>
        <v>0.6</v>
      </c>
      <c r="AD143" s="73" t="str">
        <f>IF('Indicator Data'!AT146="No data","x",ROUND(IF('Indicator Data'!AT146&gt;AD$195,10,IF('Indicator Data'!AT146&lt;AD$194,0,10-(AD$195-'Indicator Data'!AT146)/(AD$195-AD$194)*10)),1))</f>
        <v>x</v>
      </c>
      <c r="AE143" s="74">
        <f t="shared" si="64"/>
        <v>0.6</v>
      </c>
      <c r="AF143" s="87">
        <f>('Indicator Data'!BD146+'Indicator Data'!BC146*0.5+'Indicator Data'!BB146*0.25)/1000</f>
        <v>1.7462500000000001</v>
      </c>
      <c r="AG143" s="79">
        <f>AF143*1000/'Indicator Data'!CJ146</f>
        <v>9.0177632766004782E-5</v>
      </c>
      <c r="AH143" s="74">
        <f t="shared" si="65"/>
        <v>0</v>
      </c>
      <c r="AI143" s="73">
        <f>IF('Indicator Data'!BH146="No data","x",ROUND(IF('Indicator Data'!BH146&lt;$AI$194,10,IF('Indicator Data'!BH146&gt;$AI$195,0,($AI$195-'Indicator Data'!BH146)/($AI$195-$AI$194)*10)),1))</f>
        <v>0.7</v>
      </c>
      <c r="AJ143" s="73">
        <f>IF('Indicator Data'!BI146="No data","x",ROUND(IF('Indicator Data'!BI146&gt;$AJ$195,10,IF('Indicator Data'!BI146&lt;$AJ$194,0,10-($AJ$195-'Indicator Data'!BI146)/($AJ$195-$AJ$194)*10)),1))</f>
        <v>0</v>
      </c>
      <c r="AK143" s="74">
        <f t="shared" si="51"/>
        <v>0.4</v>
      </c>
      <c r="AL143" s="80">
        <f t="shared" si="52"/>
        <v>0.4</v>
      </c>
      <c r="AM143" s="81">
        <f t="shared" si="53"/>
        <v>1.5</v>
      </c>
      <c r="AN143" s="73">
        <f>IF('Indicator Data'!BJ146="No data","x",ROUND((IF(LOG('Indicator Data'!BJ146)&gt;AN$195,10,IF(LOG('Indicator Data'!BJ146)&lt;AN$194,0,10-(AN$195-LOG('Indicator Data'!BJ146))/(AN$195-AN$194)*10))),1))</f>
        <v>6.7</v>
      </c>
      <c r="AO143" s="73">
        <f>IF('Indicator Data'!BK146="No data","x",ROUND((IF(LOG('Indicator Data'!BK146)&gt;AO$195,10,IF(LOG('Indicator Data'!BK146)&lt;AO$194,0,10-(AO$195-LOG('Indicator Data'!BK146))/(AO$195-AO$194)*10))),1))</f>
        <v>7.6</v>
      </c>
      <c r="AP143" s="74">
        <f t="shared" si="66"/>
        <v>7.2</v>
      </c>
      <c r="AQ143" s="74">
        <f>IF('Indicator Data'!BL146=0,10,ROUND(IF(LOG('Indicator Data'!BL146)&gt;AQ$195,0,IF(LOG('Indicator Data'!BL146)&lt;AQ$194,10,(AQ$195-LOG('Indicator Data'!BL146))/(AQ$195-AQ$194)*10)),1))</f>
        <v>9</v>
      </c>
      <c r="AR143" s="74">
        <f>IF('Indicator Data'!BM146="No data","x",ROUND(IF('Indicator Data'!BM146&gt;AR$195,10,IF('Indicator Data'!BM146&lt;AR$194,0,10-(AR$195-'Indicator Data'!BM146)/(AR$195-AR$194)*10)),1))</f>
        <v>4</v>
      </c>
      <c r="AS143" s="76">
        <f t="shared" si="67"/>
        <v>6.7</v>
      </c>
      <c r="AT143" s="73">
        <f>IF('Indicator Data'!BN146="No data","x",ROUND(IF('Indicator Data'!BN146^2&gt;AT$195,0,IF('Indicator Data'!BN146^2&lt;AT$194,10,(AT$195-'Indicator Data'!BN146^2)/(AT$195-AT$194)*10)),1))</f>
        <v>0.3</v>
      </c>
      <c r="AU143" s="73">
        <f>IF('Indicator Data'!BO146="No data","x",ROUND(IF('Indicator Data'!BO146&gt;AU$195,0,IF('Indicator Data'!BO146&lt;AU$194,10,(AU$195-'Indicator Data'!BO146)/(AU$195-AU$194)*10)),1))</f>
        <v>4.3</v>
      </c>
      <c r="AV143" s="73">
        <f>IF('Indicator Data'!BP146="No data","x",ROUND(IF('Indicator Data'!BP146&gt;AV$195,0,IF('Indicator Data'!BP146&lt;AV$194,10,(AV$195-'Indicator Data'!BP146)/(AV$195-AV$194)*10)),1))</f>
        <v>8</v>
      </c>
      <c r="AW143" s="74">
        <f t="shared" si="68"/>
        <v>4.2</v>
      </c>
      <c r="AX143" s="74" t="str">
        <f>IF('Indicator Data'!BQ146="No data","x",ROUND(IF('Indicator Data'!BQ146&gt;AX$195,10,IF('Indicator Data'!BQ146&lt;AX$194,0,10-(AX$195-'Indicator Data'!BQ146)/(AX$195-AX$194)*10)),1))</f>
        <v>x</v>
      </c>
      <c r="AY143" s="76">
        <f t="shared" si="69"/>
        <v>4.2</v>
      </c>
      <c r="AZ143" s="81">
        <f t="shared" si="70"/>
        <v>5.5</v>
      </c>
    </row>
    <row r="144" spans="1:52" s="4" customFormat="1" x14ac:dyDescent="0.3">
      <c r="A144" s="121" t="str">
        <f>'Indicator Data'!A147</f>
        <v>Russian Federation</v>
      </c>
      <c r="B144" s="59" t="str">
        <f>'Indicator Data'!B147</f>
        <v>RUS</v>
      </c>
      <c r="C144" s="73">
        <f>ROUND(IF('Indicator Data'!AL147="No data",IF((0.1022*LN('Indicator Data'!CI147)-0.1711)&gt;C$195,0,IF((0.1022*LN('Indicator Data'!CI147)-0.1711)&lt;C$194,10,(C$195-(0.1022*LN('Indicator Data'!CI147)-0.1711))/(C$195-C$194)*10)),IF('Indicator Data'!AL147&gt;C$195,0,IF('Indicator Data'!AL147&lt;C$194,10,(C$195-'Indicator Data'!AL147)/(C$195-C$194)*10))),1)</f>
        <v>1.5</v>
      </c>
      <c r="D144" s="73" t="str">
        <f>IF('Indicator Data'!AM147="No data","x",ROUND((IF(LOG('Indicator Data'!AM147*1000)&gt;D$195,10,IF(LOG('Indicator Data'!AM147*1000)&lt;D$194,0,10-(D$195-LOG('Indicator Data'!AM147*1000))/(D$195-D$194)*10))),1))</f>
        <v>x</v>
      </c>
      <c r="E144" s="74">
        <f t="shared" si="54"/>
        <v>1.5</v>
      </c>
      <c r="F144" s="73">
        <f>IF('Indicator Data'!AZ147="No data","x",ROUND(IF('Indicator Data'!AZ147&gt;F$195,10,IF('Indicator Data'!AZ147&lt;F$194,0,10-(F$195-'Indicator Data'!AZ147)/(F$195-F$194)*10)),1))</f>
        <v>3.4</v>
      </c>
      <c r="G144" s="73">
        <f>IF('Indicator Data'!BA147="No data","x",ROUND(IF('Indicator Data'!BA147&gt;G$195,10,IF('Indicator Data'!BA147&lt;G$194,0,10-(G$195-'Indicator Data'!BA147)/(G$195-G$194)*10)),1))</f>
        <v>3.2</v>
      </c>
      <c r="H144" s="74">
        <f t="shared" si="55"/>
        <v>3.3</v>
      </c>
      <c r="I144" s="75">
        <f>SUM(IF('Indicator Data'!AN147=0,0,'Indicator Data'!AN147),SUM('Indicator Data'!AO147:AP147))</f>
        <v>6.4135200000000001</v>
      </c>
      <c r="J144" s="75">
        <f>I144/'Indicator Data'!CJ147*1000000</f>
        <v>4.3966687017805851E-2</v>
      </c>
      <c r="K144" s="73">
        <f t="shared" si="56"/>
        <v>0</v>
      </c>
      <c r="L144" s="73" t="str">
        <f>IF('Indicator Data'!AQ147="No data","x",ROUND(IF('Indicator Data'!AQ147&gt;L$195,10,IF('Indicator Data'!AQ147&lt;L$194,0,10-(L$195-'Indicator Data'!AQ147)/(L$195-L$194)*10)),1))</f>
        <v>x</v>
      </c>
      <c r="M144" s="73">
        <f>IF('Indicator Data'!AR147="No data","x",IF('Indicator Data'!AR147=0,0,ROUND(IF('Indicator Data'!AR147&gt;M$195,10,IF('Indicator Data'!AR147&lt;M$194,0,10-(M$195-'Indicator Data'!AR147)/(M$195-M$194)*10)),1)))</f>
        <v>0.2</v>
      </c>
      <c r="N144" s="74">
        <f t="shared" si="57"/>
        <v>0.1</v>
      </c>
      <c r="O144" s="76">
        <f t="shared" si="58"/>
        <v>1.6</v>
      </c>
      <c r="P144" s="87">
        <f>IF(AND('Indicator Data'!BE147="No data",'Indicator Data'!BF147="No data"),0,SUM('Indicator Data'!BE147:BG147)/1000)</f>
        <v>81.11</v>
      </c>
      <c r="Q144" s="73">
        <f t="shared" si="59"/>
        <v>6.4</v>
      </c>
      <c r="R144" s="77">
        <f>P144*1000/'Indicator Data'!CJ147</f>
        <v>5.5603443725352577E-4</v>
      </c>
      <c r="S144" s="73">
        <f t="shared" si="60"/>
        <v>2.8</v>
      </c>
      <c r="T144" s="78">
        <f t="shared" si="61"/>
        <v>4.5999999999999996</v>
      </c>
      <c r="U144" s="73" t="str">
        <f>IF('Indicator Data'!AV147="No data","x",ROUND(IF('Indicator Data'!AV147&gt;U$195,10,IF('Indicator Data'!AV147&lt;U$194,0,10-(U$195-'Indicator Data'!AV147)/(U$195-U$194)*10)),1))</f>
        <v>x</v>
      </c>
      <c r="V144" s="73">
        <f>IF('Indicator Data'!AW147="No data","x",IF('Indicator Data'!AW147=0,0,ROUND(IF('Indicator Data'!AW147&gt;V$195,10,IF('Indicator Data'!AW147&lt;V$194,0,10-(V$195-'Indicator Data'!AW147)/(V$195-V$194)*10)),1)))</f>
        <v>4.3</v>
      </c>
      <c r="W144" s="73">
        <f t="shared" si="62"/>
        <v>4.3</v>
      </c>
      <c r="X144" s="73">
        <f>IF('Indicator Data'!AU147="No data","x",ROUND(IF('Indicator Data'!AU147&gt;X$195,10,IF('Indicator Data'!AU147&lt;X$194,0,10-(X$195-'Indicator Data'!AU147)/(X$195-X$194)*10)),1))</f>
        <v>1.1000000000000001</v>
      </c>
      <c r="Y144" s="199" t="str">
        <f>IF('Indicator Data'!AX147="No data","x",ROUND(IF('Indicator Data'!AX147&gt;Y$195,10,IF('Indicator Data'!AX147&lt;Y$194,0,10-(Y$195-'Indicator Data'!AX147)/(Y$195-Y$194)*10)),1))</f>
        <v>x</v>
      </c>
      <c r="Z144" s="77">
        <f>IF('Indicator Data'!AY147="No data","x",IF(('Indicator Data'!AY147/'Indicator Data'!CJ147)&gt;1,1,IF('Indicator Data'!AY147&gt;'Indicator Data'!AY147,1,'Indicator Data'!AY147/'Indicator Data'!CJ147)))</f>
        <v>2.0565938993472781E-8</v>
      </c>
      <c r="AA144" s="199">
        <f t="shared" si="63"/>
        <v>0</v>
      </c>
      <c r="AB144" s="74">
        <f t="shared" si="50"/>
        <v>1.8</v>
      </c>
      <c r="AC144" s="73">
        <f>IF('Indicator Data'!AS147="No data","x",ROUND(IF('Indicator Data'!AS147&gt;AC$195,10,IF('Indicator Data'!AS147&lt;AC$194,0,10-(AC$195-'Indicator Data'!AS147)/(AC$195-AC$194)*10)),1))</f>
        <v>0.6</v>
      </c>
      <c r="AD144" s="73" t="str">
        <f>IF('Indicator Data'!AT147="No data","x",ROUND(IF('Indicator Data'!AT147&gt;AD$195,10,IF('Indicator Data'!AT147&lt;AD$194,0,10-(AD$195-'Indicator Data'!AT147)/(AD$195-AD$194)*10)),1))</f>
        <v>x</v>
      </c>
      <c r="AE144" s="74">
        <f t="shared" si="64"/>
        <v>0.6</v>
      </c>
      <c r="AF144" s="87">
        <f>('Indicator Data'!BD147+'Indicator Data'!BC147*0.5+'Indicator Data'!BB147*0.25)/1000</f>
        <v>54.671999999999997</v>
      </c>
      <c r="AG144" s="79">
        <f>AF144*1000/'Indicator Data'!CJ147</f>
        <v>3.7479367221704798E-4</v>
      </c>
      <c r="AH144" s="74">
        <f t="shared" si="65"/>
        <v>0</v>
      </c>
      <c r="AI144" s="73">
        <f>IF('Indicator Data'!BH147="No data","x",ROUND(IF('Indicator Data'!BH147&lt;$AI$194,10,IF('Indicator Data'!BH147&gt;$AI$195,0,($AI$195-'Indicator Data'!BH147)/($AI$195-$AI$194)*10)),1))</f>
        <v>1.6</v>
      </c>
      <c r="AJ144" s="73">
        <f>IF('Indicator Data'!BI147="No data","x",ROUND(IF('Indicator Data'!BI147&gt;$AJ$195,10,IF('Indicator Data'!BI147&lt;$AJ$194,0,10-($AJ$195-'Indicator Data'!BI147)/($AJ$195-$AJ$194)*10)),1))</f>
        <v>0</v>
      </c>
      <c r="AK144" s="74">
        <f t="shared" si="51"/>
        <v>0.8</v>
      </c>
      <c r="AL144" s="80">
        <f t="shared" si="52"/>
        <v>0.8</v>
      </c>
      <c r="AM144" s="81">
        <f t="shared" si="53"/>
        <v>2.9</v>
      </c>
      <c r="AN144" s="73">
        <f>IF('Indicator Data'!BJ147="No data","x",ROUND((IF(LOG('Indicator Data'!BJ147)&gt;AN$195,10,IF(LOG('Indicator Data'!BJ147)&lt;AN$194,0,10-(AN$195-LOG('Indicator Data'!BJ147))/(AN$195-AN$194)*10))),1))</f>
        <v>10</v>
      </c>
      <c r="AO144" s="73">
        <f>IF('Indicator Data'!BK147="No data","x",ROUND((IF(LOG('Indicator Data'!BK147)&gt;AO$195,10,IF(LOG('Indicator Data'!BK147)&lt;AO$194,0,10-(AO$195-LOG('Indicator Data'!BK147))/(AO$195-AO$194)*10))),1))</f>
        <v>8.5</v>
      </c>
      <c r="AP144" s="74">
        <f t="shared" si="66"/>
        <v>9.3000000000000007</v>
      </c>
      <c r="AQ144" s="74">
        <f>IF('Indicator Data'!BL147=0,10,ROUND(IF(LOG('Indicator Data'!BL147)&gt;AQ$195,0,IF(LOG('Indicator Data'!BL147)&lt;AQ$194,10,(AQ$195-LOG('Indicator Data'!BL147))/(AQ$195-AQ$194)*10)),1))</f>
        <v>4.7</v>
      </c>
      <c r="AR144" s="74">
        <f>IF('Indicator Data'!BM147="No data","x",ROUND(IF('Indicator Data'!BM147&gt;AR$195,10,IF('Indicator Data'!BM147&lt;AR$194,0,10-(AR$195-'Indicator Data'!BM147)/(AR$195-AR$194)*10)),1))</f>
        <v>10</v>
      </c>
      <c r="AS144" s="76">
        <f t="shared" si="67"/>
        <v>8</v>
      </c>
      <c r="AT144" s="73">
        <f>IF('Indicator Data'!BN147="No data","x",ROUND(IF('Indicator Data'!BN147^2&gt;AT$195,0,IF('Indicator Data'!BN147^2&lt;AT$194,10,(AT$195-'Indicator Data'!BN147^2)/(AT$195-AT$194)*10)),1))</f>
        <v>0.1</v>
      </c>
      <c r="AU144" s="73">
        <f>IF('Indicator Data'!BO147="No data","x",ROUND(IF('Indicator Data'!BO147&gt;AU$195,0,IF('Indicator Data'!BO147&lt;AU$194,10,(AU$195-'Indicator Data'!BO147)/(AU$195-AU$194)*10)),1))</f>
        <v>2.2000000000000002</v>
      </c>
      <c r="AV144" s="73">
        <f>IF('Indicator Data'!BP147="No data","x",ROUND(IF('Indicator Data'!BP147&gt;AV$195,0,IF('Indicator Data'!BP147&lt;AV$194,10,(AV$195-'Indicator Data'!BP147)/(AV$195-AV$194)*10)),1))</f>
        <v>2.2999999999999998</v>
      </c>
      <c r="AW144" s="74">
        <f t="shared" si="68"/>
        <v>1.5</v>
      </c>
      <c r="AX144" s="74" t="str">
        <f>IF('Indicator Data'!BQ147="No data","x",ROUND(IF('Indicator Data'!BQ147&gt;AX$195,10,IF('Indicator Data'!BQ147&lt;AX$194,0,10-(AX$195-'Indicator Data'!BQ147)/(AX$195-AX$194)*10)),1))</f>
        <v>x</v>
      </c>
      <c r="AY144" s="76">
        <f t="shared" si="69"/>
        <v>1.5</v>
      </c>
      <c r="AZ144" s="81">
        <f t="shared" si="70"/>
        <v>4.8</v>
      </c>
    </row>
    <row r="145" spans="1:52" s="4" customFormat="1" x14ac:dyDescent="0.3">
      <c r="A145" s="121" t="str">
        <f>'Indicator Data'!A148</f>
        <v>Rwanda</v>
      </c>
      <c r="B145" s="59" t="str">
        <f>'Indicator Data'!B148</f>
        <v>RWA</v>
      </c>
      <c r="C145" s="73">
        <f>ROUND(IF('Indicator Data'!AL148="No data",IF((0.1022*LN('Indicator Data'!CI148)-0.1711)&gt;C$195,0,IF((0.1022*LN('Indicator Data'!CI148)-0.1711)&lt;C$194,10,(C$195-(0.1022*LN('Indicator Data'!CI148)-0.1711))/(C$195-C$194)*10)),IF('Indicator Data'!AL148&gt;C$195,0,IF('Indicator Data'!AL148&lt;C$194,10,(C$195-'Indicator Data'!AL148)/(C$195-C$194)*10))),1)</f>
        <v>7.3</v>
      </c>
      <c r="D145" s="73">
        <f>IF('Indicator Data'!AM148="No data","x",ROUND((IF(LOG('Indicator Data'!AM148*1000)&gt;D$195,10,IF(LOG('Indicator Data'!AM148*1000)&lt;D$194,0,10-(D$195-LOG('Indicator Data'!AM148*1000))/(D$195-D$194)*10))),1))</f>
        <v>8.9</v>
      </c>
      <c r="E145" s="74">
        <f t="shared" si="54"/>
        <v>8.1999999999999993</v>
      </c>
      <c r="F145" s="73">
        <f>IF('Indicator Data'!AZ148="No data","x",ROUND(IF('Indicator Data'!AZ148&gt;F$195,10,IF('Indicator Data'!AZ148&lt;F$194,0,10-(F$195-'Indicator Data'!AZ148)/(F$195-F$194)*10)),1))</f>
        <v>5.5</v>
      </c>
      <c r="G145" s="73">
        <f>IF('Indicator Data'!BA148="No data","x",ROUND(IF('Indicator Data'!BA148&gt;G$195,10,IF('Indicator Data'!BA148&lt;G$194,0,10-(G$195-'Indicator Data'!BA148)/(G$195-G$194)*10)),1))</f>
        <v>4.7</v>
      </c>
      <c r="H145" s="74">
        <f t="shared" si="55"/>
        <v>5.0999999999999996</v>
      </c>
      <c r="I145" s="75">
        <f>SUM(IF('Indicator Data'!AN148=0,0,'Indicator Data'!AN148),SUM('Indicator Data'!AO148:AP148))</f>
        <v>1442.16067</v>
      </c>
      <c r="J145" s="75">
        <f>I145/'Indicator Data'!CJ148*1000000</f>
        <v>114.21301585546709</v>
      </c>
      <c r="K145" s="73">
        <f t="shared" si="56"/>
        <v>2.2999999999999998</v>
      </c>
      <c r="L145" s="73">
        <f>IF('Indicator Data'!AQ148="No data","x",ROUND(IF('Indicator Data'!AQ148&gt;L$195,10,IF('Indicator Data'!AQ148&lt;L$194,0,10-(L$195-'Indicator Data'!AQ148)/(L$195-L$194)*10)),1))</f>
        <v>8</v>
      </c>
      <c r="M145" s="73">
        <f>IF('Indicator Data'!AR148="No data","x",IF('Indicator Data'!AR148=0,0,ROUND(IF('Indicator Data'!AR148&gt;M$195,10,IF('Indicator Data'!AR148&lt;M$194,0,10-(M$195-'Indicator Data'!AR148)/(M$195-M$194)*10)),1)))</f>
        <v>0.9</v>
      </c>
      <c r="N145" s="74">
        <f t="shared" si="57"/>
        <v>3.7</v>
      </c>
      <c r="O145" s="76">
        <f t="shared" si="58"/>
        <v>6.3</v>
      </c>
      <c r="P145" s="87">
        <f>IF(AND('Indicator Data'!BE148="No data",'Indicator Data'!BF148="No data"),0,SUM('Indicator Data'!BE148:BG148)/1000)</f>
        <v>153.393</v>
      </c>
      <c r="Q145" s="73">
        <f t="shared" si="59"/>
        <v>7.3</v>
      </c>
      <c r="R145" s="77">
        <f>P145*1000/'Indicator Data'!CJ148</f>
        <v>1.214807580428446E-2</v>
      </c>
      <c r="S145" s="73">
        <f t="shared" si="60"/>
        <v>5.9</v>
      </c>
      <c r="T145" s="78">
        <f t="shared" si="61"/>
        <v>6.6</v>
      </c>
      <c r="U145" s="73">
        <f>IF('Indicator Data'!AV148="No data","x",ROUND(IF('Indicator Data'!AV148&gt;U$195,10,IF('Indicator Data'!AV148&lt;U$194,0,10-(U$195-'Indicator Data'!AV148)/(U$195-U$194)*10)),1))</f>
        <v>6.2</v>
      </c>
      <c r="V145" s="73">
        <f>IF('Indicator Data'!AW148="No data","x",IF('Indicator Data'!AW148=0,0,ROUND(IF('Indicator Data'!AW148&gt;V$195,10,IF('Indicator Data'!AW148&lt;V$194,0,10-(V$195-'Indicator Data'!AW148)/(V$195-V$194)*10)),1)))</f>
        <v>3.5</v>
      </c>
      <c r="W145" s="73">
        <f t="shared" si="62"/>
        <v>4.8499999999999996</v>
      </c>
      <c r="X145" s="73">
        <f>IF('Indicator Data'!AU148="No data","x",ROUND(IF('Indicator Data'!AU148&gt;X$195,10,IF('Indicator Data'!AU148&lt;X$194,0,10-(X$195-'Indicator Data'!AU148)/(X$195-X$194)*10)),1))</f>
        <v>1</v>
      </c>
      <c r="Y145" s="199">
        <f>IF('Indicator Data'!AX148="No data","x",ROUND(IF('Indicator Data'!AX148&gt;Y$195,10,IF('Indicator Data'!AX148&lt;Y$194,0,10-(Y$195-'Indicator Data'!AX148)/(Y$195-Y$194)*10)),1))</f>
        <v>10</v>
      </c>
      <c r="Z145" s="77">
        <f>IF('Indicator Data'!AY148="No data","x",IF(('Indicator Data'!AY148/'Indicator Data'!CJ148)&gt;1,1,IF('Indicator Data'!AY148&gt;'Indicator Data'!AY148,1,'Indicator Data'!AY148/'Indicator Data'!CJ148)))</f>
        <v>0.4219956572210935</v>
      </c>
      <c r="AA145" s="199">
        <f t="shared" si="63"/>
        <v>4.7</v>
      </c>
      <c r="AB145" s="74">
        <f t="shared" si="50"/>
        <v>5.0999999999999996</v>
      </c>
      <c r="AC145" s="73">
        <f>IF('Indicator Data'!AS148="No data","x",ROUND(IF('Indicator Data'!AS148&gt;AC$195,10,IF('Indicator Data'!AS148&lt;AC$194,0,10-(AC$195-'Indicator Data'!AS148)/(AC$195-AC$194)*10)),1))</f>
        <v>2.7</v>
      </c>
      <c r="AD145" s="73">
        <f>IF('Indicator Data'!AT148="No data","x",ROUND(IF('Indicator Data'!AT148&gt;AD$195,10,IF('Indicator Data'!AT148&lt;AD$194,0,10-(AD$195-'Indicator Data'!AT148)/(AD$195-AD$194)*10)),1))</f>
        <v>2.1</v>
      </c>
      <c r="AE145" s="74">
        <f t="shared" si="64"/>
        <v>2.4</v>
      </c>
      <c r="AF145" s="87">
        <f>('Indicator Data'!BD148+'Indicator Data'!BC148*0.5+'Indicator Data'!BB148*0.25)/1000</f>
        <v>20.807749999999999</v>
      </c>
      <c r="AG145" s="79">
        <f>AF145*1000/'Indicator Data'!CJ148</f>
        <v>1.6478856552554547E-3</v>
      </c>
      <c r="AH145" s="74">
        <f t="shared" si="65"/>
        <v>0.2</v>
      </c>
      <c r="AI145" s="73">
        <f>IF('Indicator Data'!BH148="No data","x",ROUND(IF('Indicator Data'!BH148&lt;$AI$194,10,IF('Indicator Data'!BH148&gt;$AI$195,0,($AI$195-'Indicator Data'!BH148)/($AI$195-$AI$194)*10)),1))</f>
        <v>6.8</v>
      </c>
      <c r="AJ145" s="73">
        <f>IF('Indicator Data'!BI148="No data","x",ROUND(IF('Indicator Data'!BI148&gt;$AJ$195,10,IF('Indicator Data'!BI148&lt;$AJ$194,0,10-($AJ$195-'Indicator Data'!BI148)/($AJ$195-$AJ$194)*10)),1))</f>
        <v>10</v>
      </c>
      <c r="AK145" s="74">
        <f t="shared" si="51"/>
        <v>8.4</v>
      </c>
      <c r="AL145" s="80">
        <f t="shared" si="52"/>
        <v>4.8</v>
      </c>
      <c r="AM145" s="81">
        <f t="shared" si="53"/>
        <v>5.8</v>
      </c>
      <c r="AN145" s="73">
        <f>IF('Indicator Data'!BJ148="No data","x",ROUND((IF(LOG('Indicator Data'!BJ148)&gt;AN$195,10,IF(LOG('Indicator Data'!BJ148)&lt;AN$194,0,10-(AN$195-LOG('Indicator Data'!BJ148))/(AN$195-AN$194)*10))),1))</f>
        <v>5.0999999999999996</v>
      </c>
      <c r="AO145" s="73" t="str">
        <f>IF('Indicator Data'!BK148="No data","x",ROUND((IF(LOG('Indicator Data'!BK148)&gt;AO$195,10,IF(LOG('Indicator Data'!BK148)&lt;AO$194,0,10-(AO$195-LOG('Indicator Data'!BK148))/(AO$195-AO$194)*10))),1))</f>
        <v>x</v>
      </c>
      <c r="AP145" s="74">
        <f t="shared" si="66"/>
        <v>5.0999999999999996</v>
      </c>
      <c r="AQ145" s="74">
        <f>IF('Indicator Data'!BL148=0,10,ROUND(IF(LOG('Indicator Data'!BL148)&gt;AQ$195,0,IF(LOG('Indicator Data'!BL148)&lt;AQ$194,10,(AQ$195-LOG('Indicator Data'!BL148))/(AQ$195-AQ$194)*10)),1))</f>
        <v>5.5</v>
      </c>
      <c r="AR145" s="74">
        <f>IF('Indicator Data'!BM148="No data","x",ROUND(IF('Indicator Data'!BM148&gt;AR$195,10,IF('Indicator Data'!BM148&lt;AR$194,0,10-(AR$195-'Indicator Data'!BM148)/(AR$195-AR$194)*10)),1))</f>
        <v>4</v>
      </c>
      <c r="AS145" s="76">
        <f t="shared" si="67"/>
        <v>4.9000000000000004</v>
      </c>
      <c r="AT145" s="73">
        <f>IF('Indicator Data'!BN148="No data","x",ROUND(IF('Indicator Data'!BN148^2&gt;AT$195,0,IF('Indicator Data'!BN148^2&lt;AT$194,10,(AT$195-'Indicator Data'!BN148^2)/(AT$195-AT$194)*10)),1))</f>
        <v>5.0999999999999996</v>
      </c>
      <c r="AU145" s="73">
        <f>IF('Indicator Data'!BO148="No data","x",ROUND(IF('Indicator Data'!BO148&gt;AU$195,0,IF('Indicator Data'!BO148&lt;AU$194,10,(AU$195-'Indicator Data'!BO148)/(AU$195-AU$194)*10)),1))</f>
        <v>6.2</v>
      </c>
      <c r="AV145" s="73">
        <f>IF('Indicator Data'!BP148="No data","x",ROUND(IF('Indicator Data'!BP148&gt;AV$195,0,IF('Indicator Data'!BP148&lt;AV$194,10,(AV$195-'Indicator Data'!BP148)/(AV$195-AV$194)*10)),1))</f>
        <v>5.3</v>
      </c>
      <c r="AW145" s="74">
        <f t="shared" si="68"/>
        <v>5.5</v>
      </c>
      <c r="AX145" s="74" t="str">
        <f>IF('Indicator Data'!BQ148="No data","x",ROUND(IF('Indicator Data'!BQ148&gt;AX$195,10,IF('Indicator Data'!BQ148&lt;AX$194,0,10-(AX$195-'Indicator Data'!BQ148)/(AX$195-AX$194)*10)),1))</f>
        <v>x</v>
      </c>
      <c r="AY145" s="76">
        <f t="shared" si="69"/>
        <v>5.5</v>
      </c>
      <c r="AZ145" s="81">
        <f t="shared" si="70"/>
        <v>5.2</v>
      </c>
    </row>
    <row r="146" spans="1:52" s="4" customFormat="1" x14ac:dyDescent="0.3">
      <c r="A146" s="121" t="str">
        <f>'Indicator Data'!A149</f>
        <v>Saint Kitts and Nevis</v>
      </c>
      <c r="B146" s="59" t="str">
        <f>'Indicator Data'!B149</f>
        <v>KNA</v>
      </c>
      <c r="C146" s="73">
        <f>ROUND(IF('Indicator Data'!AL149="No data",IF((0.1022*LN('Indicator Data'!CI149)-0.1711)&gt;C$195,0,IF((0.1022*LN('Indicator Data'!CI149)-0.1711)&lt;C$194,10,(C$195-(0.1022*LN('Indicator Data'!CI149)-0.1711))/(C$195-C$194)*10)),IF('Indicator Data'!AL149&gt;C$195,0,IF('Indicator Data'!AL149&lt;C$194,10,(C$195-'Indicator Data'!AL149)/(C$195-C$194)*10))),1)</f>
        <v>2.5</v>
      </c>
      <c r="D146" s="73" t="str">
        <f>IF('Indicator Data'!AM149="No data","x",ROUND((IF(LOG('Indicator Data'!AM149*1000)&gt;D$195,10,IF(LOG('Indicator Data'!AM149*1000)&lt;D$194,0,10-(D$195-LOG('Indicator Data'!AM149*1000))/(D$195-D$194)*10))),1))</f>
        <v>x</v>
      </c>
      <c r="E146" s="74">
        <f t="shared" si="54"/>
        <v>2.5</v>
      </c>
      <c r="F146" s="73" t="str">
        <f>IF('Indicator Data'!AZ149="No data","x",ROUND(IF('Indicator Data'!AZ149&gt;F$195,10,IF('Indicator Data'!AZ149&lt;F$194,0,10-(F$195-'Indicator Data'!AZ149)/(F$195-F$194)*10)),1))</f>
        <v>x</v>
      </c>
      <c r="G146" s="73" t="str">
        <f>IF('Indicator Data'!BA149="No data","x",ROUND(IF('Indicator Data'!BA149&gt;G$195,10,IF('Indicator Data'!BA149&lt;G$194,0,10-(G$195-'Indicator Data'!BA149)/(G$195-G$194)*10)),1))</f>
        <v>x</v>
      </c>
      <c r="H146" s="74" t="str">
        <f t="shared" si="55"/>
        <v>x</v>
      </c>
      <c r="I146" s="75">
        <f>SUM(IF('Indicator Data'!AN149=0,0,'Indicator Data'!AN149),SUM('Indicator Data'!AO149:AP149))</f>
        <v>0</v>
      </c>
      <c r="J146" s="75">
        <f>I146/'Indicator Data'!CJ149*1000000</f>
        <v>0</v>
      </c>
      <c r="K146" s="73">
        <f t="shared" si="56"/>
        <v>0</v>
      </c>
      <c r="L146" s="73" t="str">
        <f>IF('Indicator Data'!AQ149="No data","x",ROUND(IF('Indicator Data'!AQ149&gt;L$195,10,IF('Indicator Data'!AQ149&lt;L$194,0,10-(L$195-'Indicator Data'!AQ149)/(L$195-L$194)*10)),1))</f>
        <v>x</v>
      </c>
      <c r="M146" s="73">
        <f>IF('Indicator Data'!AR149="No data","x",IF('Indicator Data'!AR149=0,0,ROUND(IF('Indicator Data'!AR149&gt;M$195,10,IF('Indicator Data'!AR149&lt;M$194,0,10-(M$195-'Indicator Data'!AR149)/(M$195-M$194)*10)),1)))</f>
        <v>0.9</v>
      </c>
      <c r="N146" s="74">
        <f t="shared" si="57"/>
        <v>0.5</v>
      </c>
      <c r="O146" s="76">
        <f t="shared" si="58"/>
        <v>1.8</v>
      </c>
      <c r="P146" s="87">
        <f>IF(AND('Indicator Data'!BE149="No data",'Indicator Data'!BF149="No data"),0,SUM('Indicator Data'!BE149:BG149)/1000)</f>
        <v>4.0000000000000001E-3</v>
      </c>
      <c r="Q146" s="73">
        <f t="shared" si="59"/>
        <v>0</v>
      </c>
      <c r="R146" s="77">
        <f>P146*1000/'Indicator Data'!CJ149</f>
        <v>7.5708823863421279E-5</v>
      </c>
      <c r="S146" s="73">
        <f t="shared" si="60"/>
        <v>1.7</v>
      </c>
      <c r="T146" s="78">
        <f t="shared" si="61"/>
        <v>0.9</v>
      </c>
      <c r="U146" s="73" t="str">
        <f>IF('Indicator Data'!AV149="No data","x",ROUND(IF('Indicator Data'!AV149&gt;U$195,10,IF('Indicator Data'!AV149&lt;U$194,0,10-(U$195-'Indicator Data'!AV149)/(U$195-U$194)*10)),1))</f>
        <v>x</v>
      </c>
      <c r="V146" s="73" t="str">
        <f>IF('Indicator Data'!AW149="No data","x",IF('Indicator Data'!AW149=0,0,ROUND(IF('Indicator Data'!AW149&gt;V$195,10,IF('Indicator Data'!AW149&lt;V$194,0,10-(V$195-'Indicator Data'!AW149)/(V$195-V$194)*10)),1)))</f>
        <v>x</v>
      </c>
      <c r="W146" s="73" t="str">
        <f t="shared" si="62"/>
        <v>x</v>
      </c>
      <c r="X146" s="73">
        <f>IF('Indicator Data'!AU149="No data","x",ROUND(IF('Indicator Data'!AU149&gt;X$195,10,IF('Indicator Data'!AU149&lt;X$194,0,10-(X$195-'Indicator Data'!AU149)/(X$195-X$194)*10)),1))</f>
        <v>0</v>
      </c>
      <c r="Y146" s="199" t="str">
        <f>IF('Indicator Data'!AX149="No data","x",ROUND(IF('Indicator Data'!AX149&gt;Y$195,10,IF('Indicator Data'!AX149&lt;Y$194,0,10-(Y$195-'Indicator Data'!AX149)/(Y$195-Y$194)*10)),1))</f>
        <v>x</v>
      </c>
      <c r="Z146" s="77">
        <f>IF('Indicator Data'!AY149="No data","x",IF(('Indicator Data'!AY149/'Indicator Data'!CJ149)&gt;1,1,IF('Indicator Data'!AY149&gt;'Indicator Data'!AY149,1,'Indicator Data'!AY149/'Indicator Data'!CJ149)))</f>
        <v>1.892720596585532E-4</v>
      </c>
      <c r="AA146" s="199">
        <f t="shared" si="63"/>
        <v>0</v>
      </c>
      <c r="AB146" s="74">
        <f t="shared" si="50"/>
        <v>0</v>
      </c>
      <c r="AC146" s="73">
        <f>IF('Indicator Data'!AS149="No data","x",ROUND(IF('Indicator Data'!AS149&gt;AC$195,10,IF('Indicator Data'!AS149&lt;AC$194,0,10-(AC$195-'Indicator Data'!AS149)/(AC$195-AC$194)*10)),1))</f>
        <v>0.9</v>
      </c>
      <c r="AD146" s="73" t="str">
        <f>IF('Indicator Data'!AT149="No data","x",ROUND(IF('Indicator Data'!AT149&gt;AD$195,10,IF('Indicator Data'!AT149&lt;AD$194,0,10-(AD$195-'Indicator Data'!AT149)/(AD$195-AD$194)*10)),1))</f>
        <v>x</v>
      </c>
      <c r="AE146" s="74">
        <f t="shared" si="64"/>
        <v>0.9</v>
      </c>
      <c r="AF146" s="87">
        <f>('Indicator Data'!BD149+'Indicator Data'!BC149*0.5+'Indicator Data'!BB149*0.25)/1000</f>
        <v>0</v>
      </c>
      <c r="AG146" s="79">
        <f>AF146*1000/'Indicator Data'!CJ149</f>
        <v>0</v>
      </c>
      <c r="AH146" s="74">
        <f t="shared" si="65"/>
        <v>0</v>
      </c>
      <c r="AI146" s="73">
        <f>IF('Indicator Data'!BH149="No data","x",ROUND(IF('Indicator Data'!BH149&lt;$AI$194,10,IF('Indicator Data'!BH149&gt;$AI$195,0,($AI$195-'Indicator Data'!BH149)/($AI$195-$AI$194)*10)),1))</f>
        <v>6.7</v>
      </c>
      <c r="AJ146" s="73">
        <f>IF('Indicator Data'!BI149="No data","x",ROUND(IF('Indicator Data'!BI149&gt;$AJ$195,10,IF('Indicator Data'!BI149&lt;$AJ$194,0,10-($AJ$195-'Indicator Data'!BI149)/($AJ$195-$AJ$194)*10)),1))</f>
        <v>0.2</v>
      </c>
      <c r="AK146" s="74">
        <f t="shared" si="51"/>
        <v>3.5</v>
      </c>
      <c r="AL146" s="80">
        <f t="shared" si="52"/>
        <v>1.2</v>
      </c>
      <c r="AM146" s="81">
        <f t="shared" si="53"/>
        <v>1.1000000000000001</v>
      </c>
      <c r="AN146" s="73" t="str">
        <f>IF('Indicator Data'!BJ149="No data","x",ROUND((IF(LOG('Indicator Data'!BJ149)&gt;AN$195,10,IF(LOG('Indicator Data'!BJ149)&lt;AN$194,0,10-(AN$195-LOG('Indicator Data'!BJ149))/(AN$195-AN$194)*10))),1))</f>
        <v>x</v>
      </c>
      <c r="AO146" s="73" t="str">
        <f>IF('Indicator Data'!BK149="No data","x",ROUND((IF(LOG('Indicator Data'!BK149)&gt;AO$195,10,IF(LOG('Indicator Data'!BK149)&lt;AO$194,0,10-(AO$195-LOG('Indicator Data'!BK149))/(AO$195-AO$194)*10))),1))</f>
        <v>x</v>
      </c>
      <c r="AP146" s="74" t="str">
        <f t="shared" si="66"/>
        <v>x</v>
      </c>
      <c r="AQ146" s="74">
        <f>IF('Indicator Data'!BL149=0,10,ROUND(IF(LOG('Indicator Data'!BL149)&gt;AQ$195,0,IF(LOG('Indicator Data'!BL149)&lt;AQ$194,10,(AQ$195-LOG('Indicator Data'!BL149))/(AQ$195-AQ$194)*10)),1))</f>
        <v>4.8</v>
      </c>
      <c r="AR146" s="74">
        <f>IF('Indicator Data'!BM149="No data","x",ROUND(IF('Indicator Data'!BM149&gt;AR$195,10,IF('Indicator Data'!BM149&lt;AR$194,0,10-(AR$195-'Indicator Data'!BM149)/(AR$195-AR$194)*10)),1))</f>
        <v>2</v>
      </c>
      <c r="AS146" s="76">
        <f t="shared" si="67"/>
        <v>3.4</v>
      </c>
      <c r="AT146" s="73" t="str">
        <f>IF('Indicator Data'!BN149="No data","x",ROUND(IF('Indicator Data'!BN149^2&gt;AT$195,0,IF('Indicator Data'!BN149^2&lt;AT$194,10,(AT$195-'Indicator Data'!BN149^2)/(AT$195-AT$194)*10)),1))</f>
        <v>x</v>
      </c>
      <c r="AU146" s="73">
        <f>IF('Indicator Data'!BO149="No data","x",ROUND(IF('Indicator Data'!BO149&gt;AU$195,0,IF('Indicator Data'!BO149&lt;AU$194,10,(AU$195-'Indicator Data'!BO149)/(AU$195-AU$194)*10)),1))</f>
        <v>2.7</v>
      </c>
      <c r="AV146" s="73">
        <f>IF('Indicator Data'!BP149="No data","x",ROUND(IF('Indicator Data'!BP149&gt;AV$195,0,IF('Indicator Data'!BP149&lt;AV$194,10,(AV$195-'Indicator Data'!BP149)/(AV$195-AV$194)*10)),1))</f>
        <v>3.4</v>
      </c>
      <c r="AW146" s="74">
        <f t="shared" si="68"/>
        <v>3.1</v>
      </c>
      <c r="AX146" s="74" t="str">
        <f>IF('Indicator Data'!BQ149="No data","x",ROUND(IF('Indicator Data'!BQ149&gt;AX$195,10,IF('Indicator Data'!BQ149&lt;AX$194,0,10-(AX$195-'Indicator Data'!BQ149)/(AX$195-AX$194)*10)),1))</f>
        <v>x</v>
      </c>
      <c r="AY146" s="76">
        <f t="shared" si="69"/>
        <v>3.1</v>
      </c>
      <c r="AZ146" s="81">
        <f t="shared" si="70"/>
        <v>3.3</v>
      </c>
    </row>
    <row r="147" spans="1:52" s="4" customFormat="1" x14ac:dyDescent="0.3">
      <c r="A147" s="121" t="str">
        <f>'Indicator Data'!A150</f>
        <v>Saint Lucia</v>
      </c>
      <c r="B147" s="59" t="str">
        <f>'Indicator Data'!B150</f>
        <v>LCA</v>
      </c>
      <c r="C147" s="73">
        <f>ROUND(IF('Indicator Data'!AL150="No data",IF((0.1022*LN('Indicator Data'!CI150)-0.1711)&gt;C$195,0,IF((0.1022*LN('Indicator Data'!CI150)-0.1711)&lt;C$194,10,(C$195-(0.1022*LN('Indicator Data'!CI150)-0.1711))/(C$195-C$194)*10)),IF('Indicator Data'!AL150&gt;C$195,0,IF('Indicator Data'!AL150&lt;C$194,10,(C$195-'Indicator Data'!AL150)/(C$195-C$194)*10))),1)</f>
        <v>3.1</v>
      </c>
      <c r="D147" s="73">
        <f>IF('Indicator Data'!AM150="No data","x",ROUND((IF(LOG('Indicator Data'!AM150*1000)&gt;D$195,10,IF(LOG('Indicator Data'!AM150*1000)&lt;D$194,0,10-(D$195-LOG('Indicator Data'!AM150*1000))/(D$195-D$194)*10))),1))</f>
        <v>3.2</v>
      </c>
      <c r="E147" s="74">
        <f t="shared" si="54"/>
        <v>3.2</v>
      </c>
      <c r="F147" s="73">
        <f>IF('Indicator Data'!AZ150="No data","x",ROUND(IF('Indicator Data'!AZ150&gt;F$195,10,IF('Indicator Data'!AZ150&lt;F$194,0,10-(F$195-'Indicator Data'!AZ150)/(F$195-F$194)*10)),1))</f>
        <v>4.4000000000000004</v>
      </c>
      <c r="G147" s="73">
        <f>IF('Indicator Data'!BA150="No data","x",ROUND(IF('Indicator Data'!BA150&gt;G$195,10,IF('Indicator Data'!BA150&lt;G$194,0,10-(G$195-'Indicator Data'!BA150)/(G$195-G$194)*10)),1))</f>
        <v>6.6</v>
      </c>
      <c r="H147" s="74">
        <f t="shared" si="55"/>
        <v>5.5</v>
      </c>
      <c r="I147" s="75">
        <f>SUM(IF('Indicator Data'!AN150=0,0,'Indicator Data'!AN150),SUM('Indicator Data'!AO150:AP150))</f>
        <v>7.18</v>
      </c>
      <c r="J147" s="75">
        <f>I147/'Indicator Data'!CJ150*1000000</f>
        <v>39.278973713723019</v>
      </c>
      <c r="K147" s="73">
        <f t="shared" si="56"/>
        <v>0.8</v>
      </c>
      <c r="L147" s="73">
        <f>IF('Indicator Data'!AQ150="No data","x",ROUND(IF('Indicator Data'!AQ150&gt;L$195,10,IF('Indicator Data'!AQ150&lt;L$194,0,10-(L$195-'Indicator Data'!AQ150)/(L$195-L$194)*10)),1))</f>
        <v>0.3</v>
      </c>
      <c r="M147" s="73">
        <f>IF('Indicator Data'!AR150="No data","x",IF('Indicator Data'!AR150=0,0,ROUND(IF('Indicator Data'!AR150&gt;M$195,10,IF('Indicator Data'!AR150&lt;M$194,0,10-(M$195-'Indicator Data'!AR150)/(M$195-M$194)*10)),1)))</f>
        <v>0.7</v>
      </c>
      <c r="N147" s="74">
        <f t="shared" si="57"/>
        <v>0.6</v>
      </c>
      <c r="O147" s="76">
        <f t="shared" si="58"/>
        <v>3.1</v>
      </c>
      <c r="P147" s="87">
        <f>IF(AND('Indicator Data'!BE150="No data",'Indicator Data'!BF150="No data"),0,SUM('Indicator Data'!BE150:BG150)/1000)</f>
        <v>2E-3</v>
      </c>
      <c r="Q147" s="73">
        <f t="shared" si="59"/>
        <v>0</v>
      </c>
      <c r="R147" s="77">
        <f>P147*1000/'Indicator Data'!CJ150</f>
        <v>1.0941218304658224E-5</v>
      </c>
      <c r="S147" s="73">
        <f t="shared" si="60"/>
        <v>0</v>
      </c>
      <c r="T147" s="78">
        <f t="shared" si="61"/>
        <v>0</v>
      </c>
      <c r="U147" s="73" t="str">
        <f>IF('Indicator Data'!AV150="No data","x",ROUND(IF('Indicator Data'!AV150&gt;U$195,10,IF('Indicator Data'!AV150&lt;U$194,0,10-(U$195-'Indicator Data'!AV150)/(U$195-U$194)*10)),1))</f>
        <v>x</v>
      </c>
      <c r="V147" s="73" t="str">
        <f>IF('Indicator Data'!AW150="No data","x",IF('Indicator Data'!AW150=0,0,ROUND(IF('Indicator Data'!AW150&gt;V$195,10,IF('Indicator Data'!AW150&lt;V$194,0,10-(V$195-'Indicator Data'!AW150)/(V$195-V$194)*10)),1)))</f>
        <v>x</v>
      </c>
      <c r="W147" s="73" t="str">
        <f t="shared" si="62"/>
        <v>x</v>
      </c>
      <c r="X147" s="73">
        <f>IF('Indicator Data'!AU150="No data","x",ROUND(IF('Indicator Data'!AU150&gt;X$195,10,IF('Indicator Data'!AU150&lt;X$194,0,10-(X$195-'Indicator Data'!AU150)/(X$195-X$194)*10)),1))</f>
        <v>0.1</v>
      </c>
      <c r="Y147" s="199" t="str">
        <f>IF('Indicator Data'!AX150="No data","x",ROUND(IF('Indicator Data'!AX150&gt;Y$195,10,IF('Indicator Data'!AX150&lt;Y$194,0,10-(Y$195-'Indicator Data'!AX150)/(Y$195-Y$194)*10)),1))</f>
        <v>x</v>
      </c>
      <c r="Z147" s="77">
        <f>IF('Indicator Data'!AY150="No data","x",IF(('Indicator Data'!AY150/'Indicator Data'!CJ150)&gt;1,1,IF('Indicator Data'!AY150&gt;'Indicator Data'!AY150,1,'Indicator Data'!AY150/'Indicator Data'!CJ150)))</f>
        <v>0.12836784375940261</v>
      </c>
      <c r="AA147" s="199">
        <f t="shared" si="63"/>
        <v>1.4</v>
      </c>
      <c r="AB147" s="74">
        <f t="shared" si="50"/>
        <v>0.8</v>
      </c>
      <c r="AC147" s="73">
        <f>IF('Indicator Data'!AS150="No data","x",ROUND(IF('Indicator Data'!AS150&gt;AC$195,10,IF('Indicator Data'!AS150&lt;AC$194,0,10-(AC$195-'Indicator Data'!AS150)/(AC$195-AC$194)*10)),1))</f>
        <v>1.3</v>
      </c>
      <c r="AD147" s="73">
        <f>IF('Indicator Data'!AT150="No data","x",ROUND(IF('Indicator Data'!AT150&gt;AD$195,10,IF('Indicator Data'!AT150&lt;AD$194,0,10-(AD$195-'Indicator Data'!AT150)/(AD$195-AD$194)*10)),1))</f>
        <v>0.6</v>
      </c>
      <c r="AE147" s="74">
        <f t="shared" si="64"/>
        <v>1</v>
      </c>
      <c r="AF147" s="87">
        <f>('Indicator Data'!BD150+'Indicator Data'!BC150*0.5+'Indicator Data'!BB150*0.25)/1000</f>
        <v>0</v>
      </c>
      <c r="AG147" s="79">
        <f>AF147*1000/'Indicator Data'!CJ150</f>
        <v>0</v>
      </c>
      <c r="AH147" s="74">
        <f t="shared" si="65"/>
        <v>0</v>
      </c>
      <c r="AI147" s="73">
        <f>IF('Indicator Data'!BH150="No data","x",ROUND(IF('Indicator Data'!BH150&lt;$AI$194,10,IF('Indicator Data'!BH150&gt;$AI$195,0,($AI$195-'Indicator Data'!BH150)/($AI$195-$AI$194)*10)),1))</f>
        <v>7.5</v>
      </c>
      <c r="AJ147" s="73">
        <f>IF('Indicator Data'!BI150="No data","x",ROUND(IF('Indicator Data'!BI150&gt;$AJ$195,10,IF('Indicator Data'!BI150&lt;$AJ$194,0,10-($AJ$195-'Indicator Data'!BI150)/($AJ$195-$AJ$194)*10)),1))</f>
        <v>4.4000000000000004</v>
      </c>
      <c r="AK147" s="74">
        <f t="shared" si="51"/>
        <v>6</v>
      </c>
      <c r="AL147" s="80">
        <f t="shared" si="52"/>
        <v>2.2999999999999998</v>
      </c>
      <c r="AM147" s="81">
        <f t="shared" si="53"/>
        <v>1.2</v>
      </c>
      <c r="AN147" s="73" t="str">
        <f>IF('Indicator Data'!BJ150="No data","x",ROUND((IF(LOG('Indicator Data'!BJ150)&gt;AN$195,10,IF(LOG('Indicator Data'!BJ150)&lt;AN$194,0,10-(AN$195-LOG('Indicator Data'!BJ150))/(AN$195-AN$194)*10))),1))</f>
        <v>x</v>
      </c>
      <c r="AO147" s="73">
        <f>IF('Indicator Data'!BK150="No data","x",ROUND((IF(LOG('Indicator Data'!BK150)&gt;AO$195,10,IF(LOG('Indicator Data'!BK150)&lt;AO$194,0,10-(AO$195-LOG('Indicator Data'!BK150))/(AO$195-AO$194)*10))),1))</f>
        <v>4</v>
      </c>
      <c r="AP147" s="74">
        <f t="shared" si="66"/>
        <v>4</v>
      </c>
      <c r="AQ147" s="74">
        <f>IF('Indicator Data'!BL150=0,10,ROUND(IF(LOG('Indicator Data'!BL150)&gt;AQ$195,0,IF(LOG('Indicator Data'!BL150)&lt;AQ$194,10,(AQ$195-LOG('Indicator Data'!BL150))/(AQ$195-AQ$194)*10)),1))</f>
        <v>6.4</v>
      </c>
      <c r="AR147" s="74">
        <f>IF('Indicator Data'!BM150="No data","x",ROUND(IF('Indicator Data'!BM150&gt;AR$195,10,IF('Indicator Data'!BM150&lt;AR$194,0,10-(AR$195-'Indicator Data'!BM150)/(AR$195-AR$194)*10)),1))</f>
        <v>10</v>
      </c>
      <c r="AS147" s="76">
        <f t="shared" si="67"/>
        <v>6.8</v>
      </c>
      <c r="AT147" s="73" t="str">
        <f>IF('Indicator Data'!BN150="No data","x",ROUND(IF('Indicator Data'!BN150^2&gt;AT$195,0,IF('Indicator Data'!BN150^2&lt;AT$194,10,(AT$195-'Indicator Data'!BN150^2)/(AT$195-AT$194)*10)),1))</f>
        <v>x</v>
      </c>
      <c r="AU147" s="73">
        <f>IF('Indicator Data'!BO150="No data","x",ROUND(IF('Indicator Data'!BO150&gt;AU$195,0,IF('Indicator Data'!BO150&lt;AU$194,10,(AU$195-'Indicator Data'!BO150)/(AU$195-AU$194)*10)),1))</f>
        <v>5</v>
      </c>
      <c r="AV147" s="73">
        <f>IF('Indicator Data'!BP150="No data","x",ROUND(IF('Indicator Data'!BP150&gt;AV$195,0,IF('Indicator Data'!BP150&lt;AV$194,10,(AV$195-'Indicator Data'!BP150)/(AV$195-AV$194)*10)),1))</f>
        <v>7.1</v>
      </c>
      <c r="AW147" s="74">
        <f t="shared" si="68"/>
        <v>6.1</v>
      </c>
      <c r="AX147" s="74" t="str">
        <f>IF('Indicator Data'!BQ150="No data","x",ROUND(IF('Indicator Data'!BQ150&gt;AX$195,10,IF('Indicator Data'!BQ150&lt;AX$194,0,10-(AX$195-'Indicator Data'!BQ150)/(AX$195-AX$194)*10)),1))</f>
        <v>x</v>
      </c>
      <c r="AY147" s="76">
        <f t="shared" si="69"/>
        <v>6.1</v>
      </c>
      <c r="AZ147" s="81">
        <f t="shared" si="70"/>
        <v>6.5</v>
      </c>
    </row>
    <row r="148" spans="1:52" s="4" customFormat="1" x14ac:dyDescent="0.3">
      <c r="A148" s="121" t="str">
        <f>'Indicator Data'!A151</f>
        <v>Saint Vincent and the Grenadines</v>
      </c>
      <c r="B148" s="59" t="str">
        <f>'Indicator Data'!B151</f>
        <v>VCT</v>
      </c>
      <c r="C148" s="73">
        <f>ROUND(IF('Indicator Data'!AL151="No data",IF((0.1022*LN('Indicator Data'!CI151)-0.1711)&gt;C$195,0,IF((0.1022*LN('Indicator Data'!CI151)-0.1711)&lt;C$194,10,(C$195-(0.1022*LN('Indicator Data'!CI151)-0.1711))/(C$195-C$194)*10)),IF('Indicator Data'!AL151&gt;C$195,0,IF('Indicator Data'!AL151&lt;C$194,10,(C$195-'Indicator Data'!AL151)/(C$195-C$194)*10))),1)</f>
        <v>3.4</v>
      </c>
      <c r="D148" s="73" t="str">
        <f>IF('Indicator Data'!AM151="No data","x",ROUND((IF(LOG('Indicator Data'!AM151*1000)&gt;D$195,10,IF(LOG('Indicator Data'!AM151*1000)&lt;D$194,0,10-(D$195-LOG('Indicator Data'!AM151*1000))/(D$195-D$194)*10))),1))</f>
        <v>x</v>
      </c>
      <c r="E148" s="74">
        <f t="shared" si="54"/>
        <v>3.4</v>
      </c>
      <c r="F148" s="73" t="str">
        <f>IF('Indicator Data'!AZ151="No data","x",ROUND(IF('Indicator Data'!AZ151&gt;F$195,10,IF('Indicator Data'!AZ151&lt;F$194,0,10-(F$195-'Indicator Data'!AZ151)/(F$195-F$194)*10)),1))</f>
        <v>x</v>
      </c>
      <c r="G148" s="73" t="str">
        <f>IF('Indicator Data'!BA151="No data","x",ROUND(IF('Indicator Data'!BA151&gt;G$195,10,IF('Indicator Data'!BA151&lt;G$194,0,10-(G$195-'Indicator Data'!BA151)/(G$195-G$194)*10)),1))</f>
        <v>x</v>
      </c>
      <c r="H148" s="74" t="str">
        <f t="shared" si="55"/>
        <v>x</v>
      </c>
      <c r="I148" s="75">
        <f>SUM(IF('Indicator Data'!AN151=0,0,'Indicator Data'!AN151),SUM('Indicator Data'!AO151:AP151))</f>
        <v>4.5999999999999996</v>
      </c>
      <c r="J148" s="75">
        <f>I148/'Indicator Data'!CJ151*1000000</f>
        <v>41.593952600978355</v>
      </c>
      <c r="K148" s="73">
        <f t="shared" si="56"/>
        <v>0.8</v>
      </c>
      <c r="L148" s="73">
        <f>IF('Indicator Data'!AQ151="No data","x",ROUND(IF('Indicator Data'!AQ151&gt;L$195,10,IF('Indicator Data'!AQ151&lt;L$194,0,10-(L$195-'Indicator Data'!AQ151)/(L$195-L$194)*10)),1))</f>
        <v>1.5</v>
      </c>
      <c r="M148" s="73">
        <f>IF('Indicator Data'!AR151="No data","x",IF('Indicator Data'!AR151=0,0,ROUND(IF('Indicator Data'!AR151&gt;M$195,10,IF('Indicator Data'!AR151&lt;M$194,0,10-(M$195-'Indicator Data'!AR151)/(M$195-M$194)*10)),1)))</f>
        <v>1.9</v>
      </c>
      <c r="N148" s="74">
        <f t="shared" si="57"/>
        <v>1.4</v>
      </c>
      <c r="O148" s="76">
        <f t="shared" si="58"/>
        <v>2.7</v>
      </c>
      <c r="P148" s="87">
        <f>IF(AND('Indicator Data'!BE151="No data",'Indicator Data'!BF151="No data"),0,SUM('Indicator Data'!BE151:BG151)/1000)</f>
        <v>0</v>
      </c>
      <c r="Q148" s="73">
        <f t="shared" si="59"/>
        <v>0</v>
      </c>
      <c r="R148" s="77">
        <f>P148*1000/'Indicator Data'!CJ151</f>
        <v>0</v>
      </c>
      <c r="S148" s="73">
        <f t="shared" si="60"/>
        <v>0</v>
      </c>
      <c r="T148" s="78">
        <f t="shared" si="61"/>
        <v>0</v>
      </c>
      <c r="U148" s="73" t="str">
        <f>IF('Indicator Data'!AV151="No data","x",ROUND(IF('Indicator Data'!AV151&gt;U$195,10,IF('Indicator Data'!AV151&lt;U$194,0,10-(U$195-'Indicator Data'!AV151)/(U$195-U$194)*10)),1))</f>
        <v>x</v>
      </c>
      <c r="V148" s="73" t="str">
        <f>IF('Indicator Data'!AW151="No data","x",IF('Indicator Data'!AW151=0,0,ROUND(IF('Indicator Data'!AW151&gt;V$195,10,IF('Indicator Data'!AW151&lt;V$194,0,10-(V$195-'Indicator Data'!AW151)/(V$195-V$194)*10)),1)))</f>
        <v>x</v>
      </c>
      <c r="W148" s="73" t="str">
        <f t="shared" si="62"/>
        <v>x</v>
      </c>
      <c r="X148" s="73">
        <f>IF('Indicator Data'!AU151="No data","x",ROUND(IF('Indicator Data'!AU151&gt;X$195,10,IF('Indicator Data'!AU151&lt;X$194,0,10-(X$195-'Indicator Data'!AU151)/(X$195-X$194)*10)),1))</f>
        <v>0</v>
      </c>
      <c r="Y148" s="199" t="str">
        <f>IF('Indicator Data'!AX151="No data","x",ROUND(IF('Indicator Data'!AX151&gt;Y$195,10,IF('Indicator Data'!AX151&lt;Y$194,0,10-(Y$195-'Indicator Data'!AX151)/(Y$195-Y$194)*10)),1))</f>
        <v>x</v>
      </c>
      <c r="Z148" s="77">
        <f>IF('Indicator Data'!AY151="No data","x",IF(('Indicator Data'!AY151/'Indicator Data'!CJ151)&gt;1,1,IF('Indicator Data'!AY151&gt;'Indicator Data'!AY151,1,'Indicator Data'!AY151/'Indicator Data'!CJ151)))</f>
        <v>4.5210818044541695E-5</v>
      </c>
      <c r="AA148" s="199">
        <f t="shared" si="63"/>
        <v>0</v>
      </c>
      <c r="AB148" s="74">
        <f t="shared" si="50"/>
        <v>0</v>
      </c>
      <c r="AC148" s="73">
        <f>IF('Indicator Data'!AS151="No data","x",ROUND(IF('Indicator Data'!AS151&gt;AC$195,10,IF('Indicator Data'!AS151&lt;AC$194,0,10-(AC$195-'Indicator Data'!AS151)/(AC$195-AC$194)*10)),1))</f>
        <v>1.3</v>
      </c>
      <c r="AD148" s="73" t="str">
        <f>IF('Indicator Data'!AT151="No data","x",ROUND(IF('Indicator Data'!AT151&gt;AD$195,10,IF('Indicator Data'!AT151&lt;AD$194,0,10-(AD$195-'Indicator Data'!AT151)/(AD$195-AD$194)*10)),1))</f>
        <v>x</v>
      </c>
      <c r="AE148" s="74">
        <f t="shared" si="64"/>
        <v>1.3</v>
      </c>
      <c r="AF148" s="87">
        <f>('Indicator Data'!BD151+'Indicator Data'!BC151*0.5+'Indicator Data'!BB151*0.25)/1000</f>
        <v>0</v>
      </c>
      <c r="AG148" s="79">
        <f>AF148*1000/'Indicator Data'!CJ151</f>
        <v>0</v>
      </c>
      <c r="AH148" s="74">
        <f t="shared" si="65"/>
        <v>0</v>
      </c>
      <c r="AI148" s="73">
        <f>IF('Indicator Data'!BH151="No data","x",ROUND(IF('Indicator Data'!BH151&lt;$AI$194,10,IF('Indicator Data'!BH151&gt;$AI$195,0,($AI$195-'Indicator Data'!BH151)/($AI$195-$AI$194)*10)),1))</f>
        <v>3.9</v>
      </c>
      <c r="AJ148" s="73">
        <f>IF('Indicator Data'!BI151="No data","x",ROUND(IF('Indicator Data'!BI151&gt;$AJ$195,10,IF('Indicator Data'!BI151&lt;$AJ$194,0,10-($AJ$195-'Indicator Data'!BI151)/($AJ$195-$AJ$194)*10)),1))</f>
        <v>0.2</v>
      </c>
      <c r="AK148" s="74">
        <f t="shared" si="51"/>
        <v>2.1</v>
      </c>
      <c r="AL148" s="80">
        <f t="shared" si="52"/>
        <v>0.9</v>
      </c>
      <c r="AM148" s="81">
        <f t="shared" si="53"/>
        <v>0.5</v>
      </c>
      <c r="AN148" s="73" t="str">
        <f>IF('Indicator Data'!BJ151="No data","x",ROUND((IF(LOG('Indicator Data'!BJ151)&gt;AN$195,10,IF(LOG('Indicator Data'!BJ151)&lt;AN$194,0,10-(AN$195-LOG('Indicator Data'!BJ151))/(AN$195-AN$194)*10))),1))</f>
        <v>x</v>
      </c>
      <c r="AO148" s="73">
        <f>IF('Indicator Data'!BK151="No data","x",ROUND((IF(LOG('Indicator Data'!BK151)&gt;AO$195,10,IF(LOG('Indicator Data'!BK151)&lt;AO$194,0,10-(AO$195-LOG('Indicator Data'!BK151))/(AO$195-AO$194)*10))),1))</f>
        <v>2.2000000000000002</v>
      </c>
      <c r="AP148" s="74">
        <f t="shared" si="66"/>
        <v>2.2000000000000002</v>
      </c>
      <c r="AQ148" s="74">
        <f>IF('Indicator Data'!BL151=0,10,ROUND(IF(LOG('Indicator Data'!BL151)&gt;AQ$195,0,IF(LOG('Indicator Data'!BL151)&lt;AQ$194,10,(AQ$195-LOG('Indicator Data'!BL151))/(AQ$195-AQ$194)*10)),1))</f>
        <v>5.3</v>
      </c>
      <c r="AR148" s="74">
        <f>IF('Indicator Data'!BM151="No data","x",ROUND(IF('Indicator Data'!BM151&gt;AR$195,10,IF('Indicator Data'!BM151&lt;AR$194,0,10-(AR$195-'Indicator Data'!BM151)/(AR$195-AR$194)*10)),1))</f>
        <v>2</v>
      </c>
      <c r="AS148" s="76">
        <f t="shared" si="67"/>
        <v>3.2</v>
      </c>
      <c r="AT148" s="73" t="str">
        <f>IF('Indicator Data'!BN151="No data","x",ROUND(IF('Indicator Data'!BN151^2&gt;AT$195,0,IF('Indicator Data'!BN151^2&lt;AT$194,10,(AT$195-'Indicator Data'!BN151^2)/(AT$195-AT$194)*10)),1))</f>
        <v>x</v>
      </c>
      <c r="AU148" s="73">
        <f>IF('Indicator Data'!BO151="No data","x",ROUND(IF('Indicator Data'!BO151&gt;AU$195,0,IF('Indicator Data'!BO151&lt;AU$194,10,(AU$195-'Indicator Data'!BO151)/(AU$195-AU$194)*10)),1))</f>
        <v>5.3</v>
      </c>
      <c r="AV148" s="73">
        <f>IF('Indicator Data'!BP151="No data","x",ROUND(IF('Indicator Data'!BP151&gt;AV$195,0,IF('Indicator Data'!BP151&lt;AV$194,10,(AV$195-'Indicator Data'!BP151)/(AV$195-AV$194)*10)),1))</f>
        <v>7.2</v>
      </c>
      <c r="AW148" s="74">
        <f t="shared" si="68"/>
        <v>6.3</v>
      </c>
      <c r="AX148" s="74" t="str">
        <f>IF('Indicator Data'!BQ151="No data","x",ROUND(IF('Indicator Data'!BQ151&gt;AX$195,10,IF('Indicator Data'!BQ151&lt;AX$194,0,10-(AX$195-'Indicator Data'!BQ151)/(AX$195-AX$194)*10)),1))</f>
        <v>x</v>
      </c>
      <c r="AY148" s="76">
        <f t="shared" si="69"/>
        <v>6.3</v>
      </c>
      <c r="AZ148" s="81">
        <f t="shared" si="70"/>
        <v>4.8</v>
      </c>
    </row>
    <row r="149" spans="1:52" s="4" customFormat="1" x14ac:dyDescent="0.3">
      <c r="A149" s="121" t="str">
        <f>'Indicator Data'!A152</f>
        <v>Samoa</v>
      </c>
      <c r="B149" s="59" t="str">
        <f>'Indicator Data'!B152</f>
        <v>WSM</v>
      </c>
      <c r="C149" s="73">
        <f>ROUND(IF('Indicator Data'!AL152="No data",IF((0.1022*LN('Indicator Data'!CI152)-0.1711)&gt;C$195,0,IF((0.1022*LN('Indicator Data'!CI152)-0.1711)&lt;C$194,10,(C$195-(0.1022*LN('Indicator Data'!CI152)-0.1711))/(C$195-C$194)*10)),IF('Indicator Data'!AL152&gt;C$195,0,IF('Indicator Data'!AL152&lt;C$194,10,(C$195-'Indicator Data'!AL152)/(C$195-C$194)*10))),1)</f>
        <v>3.9</v>
      </c>
      <c r="D149" s="73" t="str">
        <f>IF('Indicator Data'!AM152="No data","x",ROUND((IF(LOG('Indicator Data'!AM152*1000)&gt;D$195,10,IF(LOG('Indicator Data'!AM152*1000)&lt;D$194,0,10-(D$195-LOG('Indicator Data'!AM152*1000))/(D$195-D$194)*10))),1))</f>
        <v>x</v>
      </c>
      <c r="E149" s="74">
        <f t="shared" si="54"/>
        <v>3.9</v>
      </c>
      <c r="F149" s="73">
        <f>IF('Indicator Data'!AZ152="No data","x",ROUND(IF('Indicator Data'!AZ152&gt;F$195,10,IF('Indicator Data'!AZ152&lt;F$194,0,10-(F$195-'Indicator Data'!AZ152)/(F$195-F$194)*10)),1))</f>
        <v>4.9000000000000004</v>
      </c>
      <c r="G149" s="73">
        <f>IF('Indicator Data'!BA152="No data","x",ROUND(IF('Indicator Data'!BA152&gt;G$195,10,IF('Indicator Data'!BA152&lt;G$194,0,10-(G$195-'Indicator Data'!BA152)/(G$195-G$194)*10)),1))</f>
        <v>3.4</v>
      </c>
      <c r="H149" s="74">
        <f t="shared" si="55"/>
        <v>4.2</v>
      </c>
      <c r="I149" s="75">
        <f>SUM(IF('Indicator Data'!AN152=0,0,'Indicator Data'!AN152),SUM('Indicator Data'!AO152:AP152))</f>
        <v>194.60369000000003</v>
      </c>
      <c r="J149" s="75">
        <f>I149/'Indicator Data'!CJ152*1000000</f>
        <v>987.36987107609116</v>
      </c>
      <c r="K149" s="73">
        <f t="shared" si="56"/>
        <v>10</v>
      </c>
      <c r="L149" s="73">
        <f>IF('Indicator Data'!AQ152="No data","x",ROUND(IF('Indicator Data'!AQ152&gt;L$195,10,IF('Indicator Data'!AQ152&lt;L$194,0,10-(L$195-'Indicator Data'!AQ152)/(L$195-L$194)*10)),1))</f>
        <v>9.6999999999999993</v>
      </c>
      <c r="M149" s="73">
        <f>IF('Indicator Data'!AR152="No data","x",IF('Indicator Data'!AR152=0,0,ROUND(IF('Indicator Data'!AR152&gt;M$195,10,IF('Indicator Data'!AR152&lt;M$194,0,10-(M$195-'Indicator Data'!AR152)/(M$195-M$194)*10)),1)))</f>
        <v>6</v>
      </c>
      <c r="N149" s="74">
        <f t="shared" si="57"/>
        <v>8.6</v>
      </c>
      <c r="O149" s="76">
        <f t="shared" si="58"/>
        <v>5.2</v>
      </c>
      <c r="P149" s="87">
        <f>IF(AND('Indicator Data'!BE152="No data",'Indicator Data'!BF152="No data"),0,SUM('Indicator Data'!BE152:BG152)/1000)</f>
        <v>0</v>
      </c>
      <c r="Q149" s="73">
        <f t="shared" si="59"/>
        <v>0</v>
      </c>
      <c r="R149" s="77">
        <f>P149*1000/'Indicator Data'!CJ152</f>
        <v>0</v>
      </c>
      <c r="S149" s="73">
        <f t="shared" si="60"/>
        <v>0</v>
      </c>
      <c r="T149" s="78">
        <f t="shared" si="61"/>
        <v>0</v>
      </c>
      <c r="U149" s="73" t="str">
        <f>IF('Indicator Data'!AV152="No data","x",ROUND(IF('Indicator Data'!AV152&gt;U$195,10,IF('Indicator Data'!AV152&lt;U$194,0,10-(U$195-'Indicator Data'!AV152)/(U$195-U$194)*10)),1))</f>
        <v>x</v>
      </c>
      <c r="V149" s="73" t="str">
        <f>IF('Indicator Data'!AW152="No data","x",IF('Indicator Data'!AW152=0,0,ROUND(IF('Indicator Data'!AW152&gt;V$195,10,IF('Indicator Data'!AW152&lt;V$194,0,10-(V$195-'Indicator Data'!AW152)/(V$195-V$194)*10)),1)))</f>
        <v>x</v>
      </c>
      <c r="W149" s="73" t="str">
        <f t="shared" si="62"/>
        <v>x</v>
      </c>
      <c r="X149" s="73">
        <f>IF('Indicator Data'!AU152="No data","x",ROUND(IF('Indicator Data'!AU152&gt;X$195,10,IF('Indicator Data'!AU152&lt;X$194,0,10-(X$195-'Indicator Data'!AU152)/(X$195-X$194)*10)),1))</f>
        <v>0.3</v>
      </c>
      <c r="Y149" s="199" t="str">
        <f>IF('Indicator Data'!AX152="No data","x",ROUND(IF('Indicator Data'!AX152&gt;Y$195,10,IF('Indicator Data'!AX152&lt;Y$194,0,10-(Y$195-'Indicator Data'!AX152)/(Y$195-Y$194)*10)),1))</f>
        <v>x</v>
      </c>
      <c r="Z149" s="77">
        <f>IF('Indicator Data'!AY152="No data","x",IF(('Indicator Data'!AY152/'Indicator Data'!CJ152)&gt;1,1,IF('Indicator Data'!AY152&gt;'Indicator Data'!AY152,1,'Indicator Data'!AY152/'Indicator Data'!CJ152)))</f>
        <v>0.31114752933894152</v>
      </c>
      <c r="AA149" s="199">
        <f t="shared" si="63"/>
        <v>3.5</v>
      </c>
      <c r="AB149" s="74">
        <f t="shared" si="50"/>
        <v>1.9</v>
      </c>
      <c r="AC149" s="73">
        <f>IF('Indicator Data'!AS152="No data","x",ROUND(IF('Indicator Data'!AS152&gt;AC$195,10,IF('Indicator Data'!AS152&lt;AC$194,0,10-(AC$195-'Indicator Data'!AS152)/(AC$195-AC$194)*10)),1))</f>
        <v>1.2</v>
      </c>
      <c r="AD149" s="73">
        <f>IF('Indicator Data'!AT152="No data","x",ROUND(IF('Indicator Data'!AT152&gt;AD$195,10,IF('Indicator Data'!AT152&lt;AD$194,0,10-(AD$195-'Indicator Data'!AT152)/(AD$195-AD$194)*10)),1))</f>
        <v>0.6</v>
      </c>
      <c r="AE149" s="74">
        <f t="shared" si="64"/>
        <v>0.9</v>
      </c>
      <c r="AF149" s="87">
        <f>('Indicator Data'!BD152+'Indicator Data'!BC152*0.5+'Indicator Data'!BB152*0.25)/1000</f>
        <v>2.9359999999999999</v>
      </c>
      <c r="AG149" s="79">
        <f>AF149*1000/'Indicator Data'!CJ152</f>
        <v>1.4896520931742882E-2</v>
      </c>
      <c r="AH149" s="74">
        <f t="shared" si="65"/>
        <v>1.5</v>
      </c>
      <c r="AI149" s="73">
        <f>IF('Indicator Data'!BH152="No data","x",ROUND(IF('Indicator Data'!BH152&lt;$AI$194,10,IF('Indicator Data'!BH152&gt;$AI$195,0,($AI$195-'Indicator Data'!BH152)/($AI$195-$AI$194)*10)),1))</f>
        <v>2.5</v>
      </c>
      <c r="AJ149" s="73">
        <f>IF('Indicator Data'!BI152="No data","x",ROUND(IF('Indicator Data'!BI152&gt;$AJ$195,10,IF('Indicator Data'!BI152&lt;$AJ$194,0,10-($AJ$195-'Indicator Data'!BI152)/($AJ$195-$AJ$194)*10)),1))</f>
        <v>0</v>
      </c>
      <c r="AK149" s="74">
        <f t="shared" si="51"/>
        <v>1.3</v>
      </c>
      <c r="AL149" s="80">
        <f t="shared" si="52"/>
        <v>1.4</v>
      </c>
      <c r="AM149" s="81">
        <f t="shared" si="53"/>
        <v>0.7</v>
      </c>
      <c r="AN149" s="73">
        <f>IF('Indicator Data'!BJ152="No data","x",ROUND((IF(LOG('Indicator Data'!BJ152)&gt;AN$195,10,IF(LOG('Indicator Data'!BJ152)&lt;AN$194,0,10-(AN$195-LOG('Indicator Data'!BJ152))/(AN$195-AN$194)*10))),1))</f>
        <v>2.8</v>
      </c>
      <c r="AO149" s="73">
        <f>IF('Indicator Data'!BK152="No data","x",ROUND((IF(LOG('Indicator Data'!BK152)&gt;AO$195,10,IF(LOG('Indicator Data'!BK152)&lt;AO$194,0,10-(AO$195-LOG('Indicator Data'!BK152))/(AO$195-AO$194)*10))),1))</f>
        <v>2.9</v>
      </c>
      <c r="AP149" s="74">
        <f t="shared" si="66"/>
        <v>2.9</v>
      </c>
      <c r="AQ149" s="74">
        <f>IF('Indicator Data'!BL152=0,10,ROUND(IF(LOG('Indicator Data'!BL152)&gt;AQ$195,0,IF(LOG('Indicator Data'!BL152)&lt;AQ$194,10,(AQ$195-LOG('Indicator Data'!BL152))/(AQ$195-AQ$194)*10)),1))</f>
        <v>6.1</v>
      </c>
      <c r="AR149" s="74">
        <f>IF('Indicator Data'!BM152="No data","x",ROUND(IF('Indicator Data'!BM152&gt;AR$195,10,IF('Indicator Data'!BM152&lt;AR$194,0,10-(AR$195-'Indicator Data'!BM152)/(AR$195-AR$194)*10)),1))</f>
        <v>4</v>
      </c>
      <c r="AS149" s="76">
        <f t="shared" si="67"/>
        <v>4.3</v>
      </c>
      <c r="AT149" s="73">
        <f>IF('Indicator Data'!BN152="No data","x",ROUND(IF('Indicator Data'!BN152^2&gt;AT$195,0,IF('Indicator Data'!BN152^2&lt;AT$194,10,(AT$195-'Indicator Data'!BN152^2)/(AT$195-AT$194)*10)),1))</f>
        <v>0.2</v>
      </c>
      <c r="AU149" s="73">
        <f>IF('Indicator Data'!BO152="No data","x",ROUND(IF('Indicator Data'!BO152&gt;AU$195,0,IF('Indicator Data'!BO152&lt;AU$194,10,(AU$195-'Indicator Data'!BO152)/(AU$195-AU$194)*10)),1))</f>
        <v>7</v>
      </c>
      <c r="AV149" s="73">
        <f>IF('Indicator Data'!BP152="No data","x",ROUND(IF('Indicator Data'!BP152&gt;AV$195,0,IF('Indicator Data'!BP152&lt;AV$194,10,(AV$195-'Indicator Data'!BP152)/(AV$195-AV$194)*10)),1))</f>
        <v>2</v>
      </c>
      <c r="AW149" s="74">
        <f t="shared" si="68"/>
        <v>3.1</v>
      </c>
      <c r="AX149" s="74" t="str">
        <f>IF('Indicator Data'!BQ152="No data","x",ROUND(IF('Indicator Data'!BQ152&gt;AX$195,10,IF('Indicator Data'!BQ152&lt;AX$194,0,10-(AX$195-'Indicator Data'!BQ152)/(AX$195-AX$194)*10)),1))</f>
        <v>x</v>
      </c>
      <c r="AY149" s="76">
        <f t="shared" si="69"/>
        <v>3.1</v>
      </c>
      <c r="AZ149" s="81">
        <f t="shared" si="70"/>
        <v>3.7</v>
      </c>
    </row>
    <row r="150" spans="1:52" s="4" customFormat="1" x14ac:dyDescent="0.3">
      <c r="A150" s="121" t="str">
        <f>'Indicator Data'!A153</f>
        <v>Sao Tome and Principe</v>
      </c>
      <c r="B150" s="59" t="str">
        <f>'Indicator Data'!B153</f>
        <v>STP</v>
      </c>
      <c r="C150" s="73">
        <f>ROUND(IF('Indicator Data'!AL153="No data",IF((0.1022*LN('Indicator Data'!CI153)-0.1711)&gt;C$195,0,IF((0.1022*LN('Indicator Data'!CI153)-0.1711)&lt;C$194,10,(C$195-(0.1022*LN('Indicator Data'!CI153)-0.1711))/(C$195-C$194)*10)),IF('Indicator Data'!AL153&gt;C$195,0,IF('Indicator Data'!AL153&lt;C$194,10,(C$195-'Indicator Data'!AL153)/(C$195-C$194)*10))),1)</f>
        <v>5.8</v>
      </c>
      <c r="D150" s="73">
        <f>IF('Indicator Data'!AM153="No data","x",ROUND((IF(LOG('Indicator Data'!AM153*1000)&gt;D$195,10,IF(LOG('Indicator Data'!AM153*1000)&lt;D$194,0,10-(D$195-LOG('Indicator Data'!AM153*1000))/(D$195-D$194)*10))),1))</f>
        <v>7.3</v>
      </c>
      <c r="E150" s="74">
        <f t="shared" si="54"/>
        <v>6.6</v>
      </c>
      <c r="F150" s="73">
        <f>IF('Indicator Data'!AZ153="No data","x",ROUND(IF('Indicator Data'!AZ153&gt;F$195,10,IF('Indicator Data'!AZ153&lt;F$194,0,10-(F$195-'Indicator Data'!AZ153)/(F$195-F$194)*10)),1))</f>
        <v>7.3</v>
      </c>
      <c r="G150" s="73">
        <f>IF('Indicator Data'!BA153="No data","x",ROUND(IF('Indicator Data'!BA153&gt;G$195,10,IF('Indicator Data'!BA153&lt;G$194,0,10-(G$195-'Indicator Data'!BA153)/(G$195-G$194)*10)),1))</f>
        <v>1.5</v>
      </c>
      <c r="H150" s="74">
        <f t="shared" si="55"/>
        <v>4.4000000000000004</v>
      </c>
      <c r="I150" s="75">
        <f>SUM(IF('Indicator Data'!AN153=0,0,'Indicator Data'!AN153),SUM('Indicator Data'!AO153:AP153))</f>
        <v>33.659999999999997</v>
      </c>
      <c r="J150" s="75">
        <f>I150/'Indicator Data'!CJ153*1000000</f>
        <v>156.52319482162119</v>
      </c>
      <c r="K150" s="73">
        <f t="shared" si="56"/>
        <v>3.1</v>
      </c>
      <c r="L150" s="73">
        <f>IF('Indicator Data'!AQ153="No data","x",ROUND(IF('Indicator Data'!AQ153&gt;L$195,10,IF('Indicator Data'!AQ153&lt;L$194,0,10-(L$195-'Indicator Data'!AQ153)/(L$195-L$194)*10)),1))</f>
        <v>7</v>
      </c>
      <c r="M150" s="73">
        <f>IF('Indicator Data'!AR153="No data","x",IF('Indicator Data'!AR153=0,0,ROUND(IF('Indicator Data'!AR153&gt;M$195,10,IF('Indicator Data'!AR153&lt;M$194,0,10-(M$195-'Indicator Data'!AR153)/(M$195-M$194)*10)),1)))</f>
        <v>1.4</v>
      </c>
      <c r="N150" s="74">
        <f t="shared" si="57"/>
        <v>3.8</v>
      </c>
      <c r="O150" s="76">
        <f t="shared" si="58"/>
        <v>5.4</v>
      </c>
      <c r="P150" s="87">
        <f>IF(AND('Indicator Data'!BE153="No data",'Indicator Data'!BF153="No data"),0,SUM('Indicator Data'!BE153:BG153)/1000)</f>
        <v>0</v>
      </c>
      <c r="Q150" s="73">
        <f t="shared" si="59"/>
        <v>0</v>
      </c>
      <c r="R150" s="77">
        <f>P150*1000/'Indicator Data'!CJ153</f>
        <v>0</v>
      </c>
      <c r="S150" s="73">
        <f t="shared" si="60"/>
        <v>0</v>
      </c>
      <c r="T150" s="78">
        <f t="shared" si="61"/>
        <v>0</v>
      </c>
      <c r="U150" s="73">
        <f>IF('Indicator Data'!AV153="No data","x",ROUND(IF('Indicator Data'!AV153&gt;U$195,10,IF('Indicator Data'!AV153&lt;U$194,0,10-(U$195-'Indicator Data'!AV153)/(U$195-U$194)*10)),1))</f>
        <v>1.6</v>
      </c>
      <c r="V150" s="73" t="str">
        <f>IF('Indicator Data'!AW153="No data","x",IF('Indicator Data'!AW153=0,0,ROUND(IF('Indicator Data'!AW153&gt;V$195,10,IF('Indicator Data'!AW153&lt;V$194,0,10-(V$195-'Indicator Data'!AW153)/(V$195-V$194)*10)),1)))</f>
        <v>x</v>
      </c>
      <c r="W150" s="73">
        <f t="shared" si="62"/>
        <v>1.6</v>
      </c>
      <c r="X150" s="73">
        <f>IF('Indicator Data'!AU153="No data","x",ROUND(IF('Indicator Data'!AU153&gt;X$195,10,IF('Indicator Data'!AU153&lt;X$194,0,10-(X$195-'Indicator Data'!AU153)/(X$195-X$194)*10)),1))</f>
        <v>2.1</v>
      </c>
      <c r="Y150" s="199">
        <f>IF('Indicator Data'!AX153="No data","x",ROUND(IF('Indicator Data'!AX153&gt;Y$195,10,IF('Indicator Data'!AX153&lt;Y$194,0,10-(Y$195-'Indicator Data'!AX153)/(Y$195-Y$194)*10)),1))</f>
        <v>0.3</v>
      </c>
      <c r="Z150" s="77">
        <f>IF('Indicator Data'!AY153="No data","x",IF(('Indicator Data'!AY153/'Indicator Data'!CJ153)&gt;1,1,IF('Indicator Data'!AY153&gt;'Indicator Data'!AY153,1,'Indicator Data'!AY153/'Indicator Data'!CJ153)))</f>
        <v>0.89654402737993377</v>
      </c>
      <c r="AA150" s="199">
        <f t="shared" si="63"/>
        <v>10</v>
      </c>
      <c r="AB150" s="74">
        <f t="shared" si="50"/>
        <v>3.5</v>
      </c>
      <c r="AC150" s="73">
        <f>IF('Indicator Data'!AS153="No data","x",ROUND(IF('Indicator Data'!AS153&gt;AC$195,10,IF('Indicator Data'!AS153&lt;AC$194,0,10-(AC$195-'Indicator Data'!AS153)/(AC$195-AC$194)*10)),1))</f>
        <v>2.4</v>
      </c>
      <c r="AD150" s="73">
        <f>IF('Indicator Data'!AT153="No data","x",ROUND(IF('Indicator Data'!AT153&gt;AD$195,10,IF('Indicator Data'!AT153&lt;AD$194,0,10-(AD$195-'Indicator Data'!AT153)/(AD$195-AD$194)*10)),1))</f>
        <v>2</v>
      </c>
      <c r="AE150" s="74">
        <f t="shared" si="64"/>
        <v>2.2000000000000002</v>
      </c>
      <c r="AF150" s="87">
        <f>('Indicator Data'!BD153+'Indicator Data'!BC153*0.5+'Indicator Data'!BB153*0.25)/1000</f>
        <v>0</v>
      </c>
      <c r="AG150" s="79">
        <f>AF150*1000/'Indicator Data'!CJ153</f>
        <v>0</v>
      </c>
      <c r="AH150" s="74">
        <f t="shared" si="65"/>
        <v>0</v>
      </c>
      <c r="AI150" s="73">
        <f>IF('Indicator Data'!BH153="No data","x",ROUND(IF('Indicator Data'!BH153&lt;$AI$194,10,IF('Indicator Data'!BH153&gt;$AI$195,0,($AI$195-'Indicator Data'!BH153)/($AI$195-$AI$194)*10)),1))</f>
        <v>4.3</v>
      </c>
      <c r="AJ150" s="73">
        <f>IF('Indicator Data'!BI153="No data","x",ROUND(IF('Indicator Data'!BI153&gt;$AJ$195,10,IF('Indicator Data'!BI153&lt;$AJ$194,0,10-($AJ$195-'Indicator Data'!BI153)/($AJ$195-$AJ$194)*10)),1))</f>
        <v>0.7</v>
      </c>
      <c r="AK150" s="74">
        <f t="shared" si="51"/>
        <v>2.5</v>
      </c>
      <c r="AL150" s="80">
        <f t="shared" si="52"/>
        <v>2.1</v>
      </c>
      <c r="AM150" s="81">
        <f t="shared" si="53"/>
        <v>1.1000000000000001</v>
      </c>
      <c r="AN150" s="73" t="str">
        <f>IF('Indicator Data'!BJ153="No data","x",ROUND((IF(LOG('Indicator Data'!BJ153)&gt;AN$195,10,IF(LOG('Indicator Data'!BJ153)&lt;AN$194,0,10-(AN$195-LOG('Indicator Data'!BJ153))/(AN$195-AN$194)*10))),1))</f>
        <v>x</v>
      </c>
      <c r="AO150" s="73" t="str">
        <f>IF('Indicator Data'!BK153="No data","x",ROUND((IF(LOG('Indicator Data'!BK153)&gt;AO$195,10,IF(LOG('Indicator Data'!BK153)&lt;AO$194,0,10-(AO$195-LOG('Indicator Data'!BK153))/(AO$195-AO$194)*10))),1))</f>
        <v>x</v>
      </c>
      <c r="AP150" s="74" t="str">
        <f t="shared" si="66"/>
        <v>x</v>
      </c>
      <c r="AQ150" s="74">
        <f>IF('Indicator Data'!BL153=0,10,ROUND(IF(LOG('Indicator Data'!BL153)&gt;AQ$195,0,IF(LOG('Indicator Data'!BL153)&lt;AQ$194,10,(AQ$195-LOG('Indicator Data'!BL153))/(AQ$195-AQ$194)*10)),1))</f>
        <v>5.4</v>
      </c>
      <c r="AR150" s="74">
        <f>IF('Indicator Data'!BM153="No data","x",ROUND(IF('Indicator Data'!BM153&gt;AR$195,10,IF('Indicator Data'!BM153&lt;AR$194,0,10-(AR$195-'Indicator Data'!BM153)/(AR$195-AR$194)*10)),1))</f>
        <v>0</v>
      </c>
      <c r="AS150" s="76">
        <f t="shared" si="67"/>
        <v>2.7</v>
      </c>
      <c r="AT150" s="73">
        <f>IF('Indicator Data'!BN153="No data","x",ROUND(IF('Indicator Data'!BN153^2&gt;AT$195,0,IF('Indicator Data'!BN153^2&lt;AT$194,10,(AT$195-'Indicator Data'!BN153^2)/(AT$195-AT$194)*10)),1))</f>
        <v>1.5</v>
      </c>
      <c r="AU150" s="73">
        <f>IF('Indicator Data'!BO153="No data","x",ROUND(IF('Indicator Data'!BO153&gt;AU$195,0,IF('Indicator Data'!BO153&lt;AU$194,10,(AU$195-'Indicator Data'!BO153)/(AU$195-AU$194)*10)),1))</f>
        <v>6.3</v>
      </c>
      <c r="AV150" s="73">
        <f>IF('Indicator Data'!BP153="No data","x",ROUND(IF('Indicator Data'!BP153&gt;AV$195,0,IF('Indicator Data'!BP153&lt;AV$194,10,(AV$195-'Indicator Data'!BP153)/(AV$195-AV$194)*10)),1))</f>
        <v>7.4</v>
      </c>
      <c r="AW150" s="74">
        <f t="shared" si="68"/>
        <v>5.0999999999999996</v>
      </c>
      <c r="AX150" s="74">
        <f>IF('Indicator Data'!BQ153="No data","x",ROUND(IF('Indicator Data'!BQ153&gt;AX$195,10,IF('Indicator Data'!BQ153&lt;AX$194,0,10-(AX$195-'Indicator Data'!BQ153)/(AX$195-AX$194)*10)),1))</f>
        <v>7.6</v>
      </c>
      <c r="AY150" s="76">
        <f t="shared" si="69"/>
        <v>6.4</v>
      </c>
      <c r="AZ150" s="81">
        <f t="shared" si="70"/>
        <v>4.5999999999999996</v>
      </c>
    </row>
    <row r="151" spans="1:52" s="4" customFormat="1" x14ac:dyDescent="0.3">
      <c r="A151" s="121" t="str">
        <f>'Indicator Data'!A154</f>
        <v>Saudi Arabia</v>
      </c>
      <c r="B151" s="59" t="str">
        <f>'Indicator Data'!B154</f>
        <v>SAU</v>
      </c>
      <c r="C151" s="73">
        <f>ROUND(IF('Indicator Data'!AL154="No data",IF((0.1022*LN('Indicator Data'!CI154)-0.1711)&gt;C$195,0,IF((0.1022*LN('Indicator Data'!CI154)-0.1711)&lt;C$194,10,(C$195-(0.1022*LN('Indicator Data'!CI154)-0.1711))/(C$195-C$194)*10)),IF('Indicator Data'!AL154&gt;C$195,0,IF('Indicator Data'!AL154&lt;C$194,10,(C$195-'Indicator Data'!AL154)/(C$195-C$194)*10))),1)</f>
        <v>0.9</v>
      </c>
      <c r="D151" s="73" t="str">
        <f>IF('Indicator Data'!AM154="No data","x",ROUND((IF(LOG('Indicator Data'!AM154*1000)&gt;D$195,10,IF(LOG('Indicator Data'!AM154*1000)&lt;D$194,0,10-(D$195-LOG('Indicator Data'!AM154*1000))/(D$195-D$194)*10))),1))</f>
        <v>x</v>
      </c>
      <c r="E151" s="74">
        <f t="shared" si="54"/>
        <v>0.9</v>
      </c>
      <c r="F151" s="73">
        <f>IF('Indicator Data'!AZ154="No data","x",ROUND(IF('Indicator Data'!AZ154&gt;F$195,10,IF('Indicator Data'!AZ154&lt;F$194,0,10-(F$195-'Indicator Data'!AZ154)/(F$195-F$194)*10)),1))</f>
        <v>3</v>
      </c>
      <c r="G151" s="73" t="str">
        <f>IF('Indicator Data'!BA154="No data","x",ROUND(IF('Indicator Data'!BA154&gt;G$195,10,IF('Indicator Data'!BA154&lt;G$194,0,10-(G$195-'Indicator Data'!BA154)/(G$195-G$194)*10)),1))</f>
        <v>x</v>
      </c>
      <c r="H151" s="74">
        <f t="shared" si="55"/>
        <v>3</v>
      </c>
      <c r="I151" s="75">
        <f>SUM(IF('Indicator Data'!AN154=0,0,'Indicator Data'!AN154),SUM('Indicator Data'!AO154:AP154))</f>
        <v>0</v>
      </c>
      <c r="J151" s="75">
        <f>I151/'Indicator Data'!CJ154*1000000</f>
        <v>0</v>
      </c>
      <c r="K151" s="73">
        <f t="shared" si="56"/>
        <v>0</v>
      </c>
      <c r="L151" s="73" t="str">
        <f>IF('Indicator Data'!AQ154="No data","x",ROUND(IF('Indicator Data'!AQ154&gt;L$195,10,IF('Indicator Data'!AQ154&lt;L$194,0,10-(L$195-'Indicator Data'!AQ154)/(L$195-L$194)*10)),1))</f>
        <v>x</v>
      </c>
      <c r="M151" s="73">
        <f>IF('Indicator Data'!AR154="No data","x",IF('Indicator Data'!AR154=0,0,ROUND(IF('Indicator Data'!AR154&gt;M$195,10,IF('Indicator Data'!AR154&lt;M$194,0,10-(M$195-'Indicator Data'!AR154)/(M$195-M$194)*10)),1)))</f>
        <v>0</v>
      </c>
      <c r="N151" s="74">
        <f t="shared" si="57"/>
        <v>0</v>
      </c>
      <c r="O151" s="76">
        <f t="shared" si="58"/>
        <v>1.2</v>
      </c>
      <c r="P151" s="87">
        <f>IF(AND('Indicator Data'!BE154="No data",'Indicator Data'!BF154="No data"),0,SUM('Indicator Data'!BE154:BG154)/1000)</f>
        <v>2.4359999999999999</v>
      </c>
      <c r="Q151" s="73">
        <f t="shared" si="59"/>
        <v>1.3</v>
      </c>
      <c r="R151" s="77">
        <f>P151*1000/'Indicator Data'!CJ154</f>
        <v>7.1085630783860029E-5</v>
      </c>
      <c r="S151" s="73">
        <f t="shared" si="60"/>
        <v>1.7</v>
      </c>
      <c r="T151" s="78">
        <f t="shared" si="61"/>
        <v>1.5</v>
      </c>
      <c r="U151" s="73">
        <f>IF('Indicator Data'!AV154="No data","x",ROUND(IF('Indicator Data'!AV154&gt;U$195,10,IF('Indicator Data'!AV154&lt;U$194,0,10-(U$195-'Indicator Data'!AV154)/(U$195-U$194)*10)),1))</f>
        <v>0.2</v>
      </c>
      <c r="V151" s="73" t="str">
        <f>IF('Indicator Data'!AW154="No data","x",IF('Indicator Data'!AW154=0,0,ROUND(IF('Indicator Data'!AW154&gt;V$195,10,IF('Indicator Data'!AW154&lt;V$194,0,10-(V$195-'Indicator Data'!AW154)/(V$195-V$194)*10)),1)))</f>
        <v>x</v>
      </c>
      <c r="W151" s="73">
        <f t="shared" si="62"/>
        <v>0.2</v>
      </c>
      <c r="X151" s="73">
        <f>IF('Indicator Data'!AU154="No data","x",ROUND(IF('Indicator Data'!AU154&gt;X$195,10,IF('Indicator Data'!AU154&lt;X$194,0,10-(X$195-'Indicator Data'!AU154)/(X$195-X$194)*10)),1))</f>
        <v>0.2</v>
      </c>
      <c r="Y151" s="199">
        <f>IF('Indicator Data'!AX154="No data","x",ROUND(IF('Indicator Data'!AX154&gt;Y$195,10,IF('Indicator Data'!AX154&lt;Y$194,0,10-(Y$195-'Indicator Data'!AX154)/(Y$195-Y$194)*10)),1))</f>
        <v>0</v>
      </c>
      <c r="Z151" s="77">
        <f>IF('Indicator Data'!AY154="No data","x",IF(('Indicator Data'!AY154/'Indicator Data'!CJ154)&gt;1,1,IF('Indicator Data'!AY154&gt;'Indicator Data'!AY154,1,'Indicator Data'!AY154/'Indicator Data'!CJ154)))</f>
        <v>2.9794100587159722E-5</v>
      </c>
      <c r="AA151" s="199">
        <f t="shared" si="63"/>
        <v>0</v>
      </c>
      <c r="AB151" s="74">
        <f t="shared" si="50"/>
        <v>0.1</v>
      </c>
      <c r="AC151" s="73">
        <f>IF('Indicator Data'!AS154="No data","x",ROUND(IF('Indicator Data'!AS154&gt;AC$195,10,IF('Indicator Data'!AS154&lt;AC$194,0,10-(AC$195-'Indicator Data'!AS154)/(AC$195-AC$194)*10)),1))</f>
        <v>0.5</v>
      </c>
      <c r="AD151" s="73" t="str">
        <f>IF('Indicator Data'!AT154="No data","x",ROUND(IF('Indicator Data'!AT154&gt;AD$195,10,IF('Indicator Data'!AT154&lt;AD$194,0,10-(AD$195-'Indicator Data'!AT154)/(AD$195-AD$194)*10)),1))</f>
        <v>x</v>
      </c>
      <c r="AE151" s="74">
        <f t="shared" si="64"/>
        <v>0.5</v>
      </c>
      <c r="AF151" s="87">
        <f>('Indicator Data'!BD154+'Indicator Data'!BC154*0.5+'Indicator Data'!BB154*0.25)/1000</f>
        <v>1.5382499999999999</v>
      </c>
      <c r="AG151" s="79">
        <f>AF151*1000/'Indicator Data'!CJ154</f>
        <v>4.4888124611359888E-5</v>
      </c>
      <c r="AH151" s="74">
        <f t="shared" si="65"/>
        <v>0</v>
      </c>
      <c r="AI151" s="73">
        <f>IF('Indicator Data'!BH154="No data","x",ROUND(IF('Indicator Data'!BH154&lt;$AI$194,10,IF('Indicator Data'!BH154&gt;$AI$195,0,($AI$195-'Indicator Data'!BH154)/($AI$195-$AI$194)*10)),1))</f>
        <v>2.7</v>
      </c>
      <c r="AJ151" s="73">
        <f>IF('Indicator Data'!BI154="No data","x",ROUND(IF('Indicator Data'!BI154&gt;$AJ$195,10,IF('Indicator Data'!BI154&lt;$AJ$194,0,10-($AJ$195-'Indicator Data'!BI154)/($AJ$195-$AJ$194)*10)),1))</f>
        <v>0.7</v>
      </c>
      <c r="AK151" s="74">
        <f t="shared" si="51"/>
        <v>1.7</v>
      </c>
      <c r="AL151" s="80">
        <f t="shared" si="52"/>
        <v>0.6</v>
      </c>
      <c r="AM151" s="81">
        <f t="shared" si="53"/>
        <v>1.1000000000000001</v>
      </c>
      <c r="AN151" s="73">
        <f>IF('Indicator Data'!BJ154="No data","x",ROUND((IF(LOG('Indicator Data'!BJ154)&gt;AN$195,10,IF(LOG('Indicator Data'!BJ154)&lt;AN$194,0,10-(AN$195-LOG('Indicator Data'!BJ154))/(AN$195-AN$194)*10))),1))</f>
        <v>9</v>
      </c>
      <c r="AO151" s="73">
        <f>IF('Indicator Data'!BK154="No data","x",ROUND((IF(LOG('Indicator Data'!BK154)&gt;AO$195,10,IF(LOG('Indicator Data'!BK154)&lt;AO$194,0,10-(AO$195-LOG('Indicator Data'!BK154))/(AO$195-AO$194)*10))),1))</f>
        <v>8</v>
      </c>
      <c r="AP151" s="74">
        <f t="shared" si="66"/>
        <v>8.5</v>
      </c>
      <c r="AQ151" s="74">
        <f>IF('Indicator Data'!BL154=0,10,ROUND(IF(LOG('Indicator Data'!BL154)&gt;AQ$195,0,IF(LOG('Indicator Data'!BL154)&lt;AQ$194,10,(AQ$195-LOG('Indicator Data'!BL154))/(AQ$195-AQ$194)*10)),1))</f>
        <v>4.9000000000000004</v>
      </c>
      <c r="AR151" s="74">
        <f>IF('Indicator Data'!BM154="No data","x",ROUND(IF('Indicator Data'!BM154&gt;AR$195,10,IF('Indicator Data'!BM154&lt;AR$194,0,10-(AR$195-'Indicator Data'!BM154)/(AR$195-AR$194)*10)),1))</f>
        <v>6</v>
      </c>
      <c r="AS151" s="76">
        <f t="shared" si="67"/>
        <v>6.5</v>
      </c>
      <c r="AT151" s="73">
        <f>IF('Indicator Data'!BN154="No data","x",ROUND(IF('Indicator Data'!BN154^2&gt;AT$195,0,IF('Indicator Data'!BN154^2&lt;AT$194,10,(AT$195-'Indicator Data'!BN154^2)/(AT$195-AT$194)*10)),1))</f>
        <v>1</v>
      </c>
      <c r="AU151" s="73">
        <f>IF('Indicator Data'!BO154="No data","x",ROUND(IF('Indicator Data'!BO154&gt;AU$195,0,IF('Indicator Data'!BO154&lt;AU$194,10,(AU$195-'Indicator Data'!BO154)/(AU$195-AU$194)*10)),1))</f>
        <v>4</v>
      </c>
      <c r="AV151" s="73">
        <f>IF('Indicator Data'!BP154="No data","x",ROUND(IF('Indicator Data'!BP154&gt;AV$195,0,IF('Indicator Data'!BP154&lt;AV$194,10,(AV$195-'Indicator Data'!BP154)/(AV$195-AV$194)*10)),1))</f>
        <v>3</v>
      </c>
      <c r="AW151" s="74">
        <f t="shared" si="68"/>
        <v>2.7</v>
      </c>
      <c r="AX151" s="74">
        <f>IF('Indicator Data'!BQ154="No data","x",ROUND(IF('Indicator Data'!BQ154&gt;AX$195,10,IF('Indicator Data'!BQ154&lt;AX$194,0,10-(AX$195-'Indicator Data'!BQ154)/(AX$195-AX$194)*10)),1))</f>
        <v>5.6</v>
      </c>
      <c r="AY151" s="76">
        <f t="shared" si="69"/>
        <v>4.2</v>
      </c>
      <c r="AZ151" s="81">
        <f t="shared" si="70"/>
        <v>5.4</v>
      </c>
    </row>
    <row r="152" spans="1:52" s="4" customFormat="1" x14ac:dyDescent="0.3">
      <c r="A152" s="121" t="str">
        <f>'Indicator Data'!A155</f>
        <v>Senegal</v>
      </c>
      <c r="B152" s="59" t="str">
        <f>'Indicator Data'!B155</f>
        <v>SEN</v>
      </c>
      <c r="C152" s="73">
        <f>ROUND(IF('Indicator Data'!AL155="No data",IF((0.1022*LN('Indicator Data'!CI155)-0.1711)&gt;C$195,0,IF((0.1022*LN('Indicator Data'!CI155)-0.1711)&lt;C$194,10,(C$195-(0.1022*LN('Indicator Data'!CI155)-0.1711))/(C$195-C$194)*10)),IF('Indicator Data'!AL155&gt;C$195,0,IF('Indicator Data'!AL155&lt;C$194,10,(C$195-'Indicator Data'!AL155)/(C$195-C$194)*10))),1)</f>
        <v>7.7</v>
      </c>
      <c r="D152" s="73">
        <f>IF('Indicator Data'!AM155="No data","x",ROUND((IF(LOG('Indicator Data'!AM155*1000)&gt;D$195,10,IF(LOG('Indicator Data'!AM155*1000)&lt;D$194,0,10-(D$195-LOG('Indicator Data'!AM155*1000))/(D$195-D$194)*10))),1))</f>
        <v>9.1</v>
      </c>
      <c r="E152" s="74">
        <f t="shared" si="54"/>
        <v>8.5</v>
      </c>
      <c r="F152" s="73">
        <f>IF('Indicator Data'!AZ155="No data","x",ROUND(IF('Indicator Data'!AZ155&gt;F$195,10,IF('Indicator Data'!AZ155&lt;F$194,0,10-(F$195-'Indicator Data'!AZ155)/(F$195-F$194)*10)),1))</f>
        <v>7</v>
      </c>
      <c r="G152" s="73">
        <f>IF('Indicator Data'!BA155="No data","x",ROUND(IF('Indicator Data'!BA155&gt;G$195,10,IF('Indicator Data'!BA155&lt;G$194,0,10-(G$195-'Indicator Data'!BA155)/(G$195-G$194)*10)),1))</f>
        <v>3.8</v>
      </c>
      <c r="H152" s="74">
        <f t="shared" si="55"/>
        <v>5.4</v>
      </c>
      <c r="I152" s="75">
        <f>SUM(IF('Indicator Data'!AN155=0,0,'Indicator Data'!AN155),SUM('Indicator Data'!AO155:AP155))</f>
        <v>1374.9719500000001</v>
      </c>
      <c r="J152" s="75">
        <f>I152/'Indicator Data'!CJ155*1000000</f>
        <v>84.37293857365222</v>
      </c>
      <c r="K152" s="73">
        <f t="shared" si="56"/>
        <v>1.7</v>
      </c>
      <c r="L152" s="73">
        <f>IF('Indicator Data'!AQ155="No data","x",ROUND(IF('Indicator Data'!AQ155&gt;L$195,10,IF('Indicator Data'!AQ155&lt;L$194,0,10-(L$195-'Indicator Data'!AQ155)/(L$195-L$194)*10)),1))</f>
        <v>2.8</v>
      </c>
      <c r="M152" s="73">
        <f>IF('Indicator Data'!AR155="No data","x",IF('Indicator Data'!AR155=0,0,ROUND(IF('Indicator Data'!AR155&gt;M$195,10,IF('Indicator Data'!AR155&lt;M$194,0,10-(M$195-'Indicator Data'!AR155)/(M$195-M$194)*10)),1)))</f>
        <v>3.4</v>
      </c>
      <c r="N152" s="74">
        <f t="shared" si="57"/>
        <v>2.6</v>
      </c>
      <c r="O152" s="76">
        <f t="shared" si="58"/>
        <v>6.3</v>
      </c>
      <c r="P152" s="87">
        <f>IF(AND('Indicator Data'!BE155="No data",'Indicator Data'!BF155="No data"),0,SUM('Indicator Data'!BE155:BG155)/1000)</f>
        <v>34.069000000000003</v>
      </c>
      <c r="Q152" s="73">
        <f t="shared" si="59"/>
        <v>5.0999999999999996</v>
      </c>
      <c r="R152" s="77">
        <f>P152*1000/'Indicator Data'!CJ155</f>
        <v>2.0905892983967833E-3</v>
      </c>
      <c r="S152" s="73">
        <f t="shared" si="60"/>
        <v>3.8</v>
      </c>
      <c r="T152" s="78">
        <f t="shared" si="61"/>
        <v>4.5</v>
      </c>
      <c r="U152" s="73">
        <f>IF('Indicator Data'!AV155="No data","x",ROUND(IF('Indicator Data'!AV155&gt;U$195,10,IF('Indicator Data'!AV155&lt;U$194,0,10-(U$195-'Indicator Data'!AV155)/(U$195-U$194)*10)),1))</f>
        <v>0.8</v>
      </c>
      <c r="V152" s="73">
        <f>IF('Indicator Data'!AW155="No data","x",IF('Indicator Data'!AW155=0,0,ROUND(IF('Indicator Data'!AW155&gt;V$195,10,IF('Indicator Data'!AW155&lt;V$194,0,10-(V$195-'Indicator Data'!AW155)/(V$195-V$194)*10)),1)))</f>
        <v>0.5</v>
      </c>
      <c r="W152" s="73">
        <f t="shared" si="62"/>
        <v>0.65</v>
      </c>
      <c r="X152" s="73">
        <f>IF('Indicator Data'!AU155="No data","x",ROUND(IF('Indicator Data'!AU155&gt;X$195,10,IF('Indicator Data'!AU155&lt;X$194,0,10-(X$195-'Indicator Data'!AU155)/(X$195-X$194)*10)),1))</f>
        <v>2.2000000000000002</v>
      </c>
      <c r="Y152" s="199">
        <f>IF('Indicator Data'!AX155="No data","x",ROUND(IF('Indicator Data'!AX155&gt;Y$195,10,IF('Indicator Data'!AX155&lt;Y$194,0,10-(Y$195-'Indicator Data'!AX155)/(Y$195-Y$194)*10)),1))</f>
        <v>1.6</v>
      </c>
      <c r="Z152" s="77">
        <f>IF('Indicator Data'!AY155="No data","x",IF(('Indicator Data'!AY155/'Indicator Data'!CJ155)&gt;1,1,IF('Indicator Data'!AY155&gt;'Indicator Data'!AY155,1,'Indicator Data'!AY155/'Indicator Data'!CJ155)))</f>
        <v>0.73670381156235976</v>
      </c>
      <c r="AA152" s="199">
        <f t="shared" si="63"/>
        <v>8.1999999999999993</v>
      </c>
      <c r="AB152" s="74">
        <f t="shared" si="50"/>
        <v>3.2</v>
      </c>
      <c r="AC152" s="73">
        <f>IF('Indicator Data'!AS155="No data","x",ROUND(IF('Indicator Data'!AS155&gt;AC$195,10,IF('Indicator Data'!AS155&lt;AC$194,0,10-(AC$195-'Indicator Data'!AS155)/(AC$195-AC$194)*10)),1))</f>
        <v>3.4</v>
      </c>
      <c r="AD152" s="73">
        <f>IF('Indicator Data'!AT155="No data","x",ROUND(IF('Indicator Data'!AT155&gt;AD$195,10,IF('Indicator Data'!AT155&lt;AD$194,0,10-(AD$195-'Indicator Data'!AT155)/(AD$195-AD$194)*10)),1))</f>
        <v>3</v>
      </c>
      <c r="AE152" s="74">
        <f t="shared" si="64"/>
        <v>3.2</v>
      </c>
      <c r="AF152" s="87">
        <f>('Indicator Data'!BD155+'Indicator Data'!BC155*0.5+'Indicator Data'!BB155*0.25)/1000</f>
        <v>8.968</v>
      </c>
      <c r="AG152" s="79">
        <f>AF152*1000/'Indicator Data'!CJ155</f>
        <v>5.5030687217183809E-4</v>
      </c>
      <c r="AH152" s="74">
        <f t="shared" si="65"/>
        <v>0.1</v>
      </c>
      <c r="AI152" s="73">
        <f>IF('Indicator Data'!BH155="No data","x",ROUND(IF('Indicator Data'!BH155&lt;$AI$194,10,IF('Indicator Data'!BH155&gt;$AI$195,0,($AI$195-'Indicator Data'!BH155)/($AI$195-$AI$194)*10)),1))</f>
        <v>4.8</v>
      </c>
      <c r="AJ152" s="73">
        <f>IF('Indicator Data'!BI155="No data","x",ROUND(IF('Indicator Data'!BI155&gt;$AJ$195,10,IF('Indicator Data'!BI155&lt;$AJ$194,0,10-($AJ$195-'Indicator Data'!BI155)/($AJ$195-$AJ$194)*10)),1))</f>
        <v>2.1</v>
      </c>
      <c r="AK152" s="74">
        <f t="shared" si="51"/>
        <v>3.5</v>
      </c>
      <c r="AL152" s="80">
        <f t="shared" si="52"/>
        <v>2.6</v>
      </c>
      <c r="AM152" s="81">
        <f t="shared" si="53"/>
        <v>3.6</v>
      </c>
      <c r="AN152" s="73">
        <f>IF('Indicator Data'!BJ155="No data","x",ROUND((IF(LOG('Indicator Data'!BJ155)&gt;AN$195,10,IF(LOG('Indicator Data'!BJ155)&lt;AN$194,0,10-(AN$195-LOG('Indicator Data'!BJ155))/(AN$195-AN$194)*10))),1))</f>
        <v>0.8</v>
      </c>
      <c r="AO152" s="73">
        <f>IF('Indicator Data'!BK155="No data","x",ROUND((IF(LOG('Indicator Data'!BK155)&gt;AO$195,10,IF(LOG('Indicator Data'!BK155)&lt;AO$194,0,10-(AO$195-LOG('Indicator Data'!BK155))/(AO$195-AO$194)*10))),1))</f>
        <v>5.3</v>
      </c>
      <c r="AP152" s="74">
        <f t="shared" si="66"/>
        <v>3.1</v>
      </c>
      <c r="AQ152" s="74">
        <f>IF('Indicator Data'!BL155=0,10,ROUND(IF(LOG('Indicator Data'!BL155)&gt;AQ$195,0,IF(LOG('Indicator Data'!BL155)&lt;AQ$194,10,(AQ$195-LOG('Indicator Data'!BL155))/(AQ$195-AQ$194)*10)),1))</f>
        <v>2.6</v>
      </c>
      <c r="AR152" s="74">
        <f>IF('Indicator Data'!BM155="No data","x",ROUND(IF('Indicator Data'!BM155&gt;AR$195,10,IF('Indicator Data'!BM155&lt;AR$194,0,10-(AR$195-'Indicator Data'!BM155)/(AR$195-AR$194)*10)),1))</f>
        <v>2</v>
      </c>
      <c r="AS152" s="76">
        <f t="shared" si="67"/>
        <v>2.6</v>
      </c>
      <c r="AT152" s="73">
        <f>IF('Indicator Data'!BN155="No data","x",ROUND(IF('Indicator Data'!BN155^2&gt;AT$195,0,IF('Indicator Data'!BN155^2&lt;AT$194,10,(AT$195-'Indicator Data'!BN155^2)/(AT$195-AT$194)*10)),1))</f>
        <v>8</v>
      </c>
      <c r="AU152" s="73">
        <f>IF('Indicator Data'!BO155="No data","x",ROUND(IF('Indicator Data'!BO155&gt;AU$195,0,IF('Indicator Data'!BO155&lt;AU$194,10,(AU$195-'Indicator Data'!BO155)/(AU$195-AU$194)*10)),1))</f>
        <v>4.9000000000000004</v>
      </c>
      <c r="AV152" s="73">
        <f>IF('Indicator Data'!BP155="No data","x",ROUND(IF('Indicator Data'!BP155&gt;AV$195,0,IF('Indicator Data'!BP155&lt;AV$194,10,(AV$195-'Indicator Data'!BP155)/(AV$195-AV$194)*10)),1))</f>
        <v>4.3</v>
      </c>
      <c r="AW152" s="74">
        <f t="shared" si="68"/>
        <v>5.7</v>
      </c>
      <c r="AX152" s="74" t="str">
        <f>IF('Indicator Data'!BQ155="No data","x",ROUND(IF('Indicator Data'!BQ155&gt;AX$195,10,IF('Indicator Data'!BQ155&lt;AX$194,0,10-(AX$195-'Indicator Data'!BQ155)/(AX$195-AX$194)*10)),1))</f>
        <v>x</v>
      </c>
      <c r="AY152" s="76">
        <f t="shared" si="69"/>
        <v>5.7</v>
      </c>
      <c r="AZ152" s="81">
        <f t="shared" si="70"/>
        <v>4.2</v>
      </c>
    </row>
    <row r="153" spans="1:52" s="4" customFormat="1" x14ac:dyDescent="0.3">
      <c r="A153" s="121" t="str">
        <f>'Indicator Data'!A156</f>
        <v>Serbia</v>
      </c>
      <c r="B153" s="59" t="str">
        <f>'Indicator Data'!B156</f>
        <v>SRB</v>
      </c>
      <c r="C153" s="73">
        <f>ROUND(IF('Indicator Data'!AL156="No data",IF((0.1022*LN('Indicator Data'!CI156)-0.1711)&gt;C$195,0,IF((0.1022*LN('Indicator Data'!CI156)-0.1711)&lt;C$194,10,(C$195-(0.1022*LN('Indicator Data'!CI156)-0.1711))/(C$195-C$194)*10)),IF('Indicator Data'!AL156&gt;C$195,0,IF('Indicator Data'!AL156&lt;C$194,10,(C$195-'Indicator Data'!AL156)/(C$195-C$194)*10))),1)</f>
        <v>2</v>
      </c>
      <c r="D153" s="73">
        <f>IF('Indicator Data'!AM156="No data","x",ROUND((IF(LOG('Indicator Data'!AM156*1000)&gt;D$195,10,IF(LOG('Indicator Data'!AM156*1000)&lt;D$194,0,10-(D$195-LOG('Indicator Data'!AM156*1000))/(D$195-D$194)*10))),1))</f>
        <v>0.6</v>
      </c>
      <c r="E153" s="74">
        <f t="shared" si="54"/>
        <v>1.3</v>
      </c>
      <c r="F153" s="73">
        <f>IF('Indicator Data'!AZ156="No data","x",ROUND(IF('Indicator Data'!AZ156&gt;F$195,10,IF('Indicator Data'!AZ156&lt;F$194,0,10-(F$195-'Indicator Data'!AZ156)/(F$195-F$194)*10)),1))</f>
        <v>2.2000000000000002</v>
      </c>
      <c r="G153" s="73">
        <f>IF('Indicator Data'!BA156="No data","x",ROUND(IF('Indicator Data'!BA156&gt;G$195,10,IF('Indicator Data'!BA156&lt;G$194,0,10-(G$195-'Indicator Data'!BA156)/(G$195-G$194)*10)),1))</f>
        <v>0.9</v>
      </c>
      <c r="H153" s="74">
        <f t="shared" si="55"/>
        <v>1.6</v>
      </c>
      <c r="I153" s="75">
        <f>SUM(IF('Indicator Data'!AN156=0,0,'Indicator Data'!AN156),SUM('Indicator Data'!AO156:AP156))</f>
        <v>499.99973000000006</v>
      </c>
      <c r="J153" s="75">
        <f>I153/'Indicator Data'!CJ156*1000000</f>
        <v>56.998031742904999</v>
      </c>
      <c r="K153" s="73">
        <f t="shared" si="56"/>
        <v>1.1000000000000001</v>
      </c>
      <c r="L153" s="73">
        <f>IF('Indicator Data'!AQ156="No data","x",ROUND(IF('Indicator Data'!AQ156&gt;L$195,10,IF('Indicator Data'!AQ156&lt;L$194,0,10-(L$195-'Indicator Data'!AQ156)/(L$195-L$194)*10)),1))</f>
        <v>1.5</v>
      </c>
      <c r="M153" s="73">
        <f>IF('Indicator Data'!AR156="No data","x",IF('Indicator Data'!AR156=0,0,ROUND(IF('Indicator Data'!AR156&gt;M$195,10,IF('Indicator Data'!AR156&lt;M$194,0,10-(M$195-'Indicator Data'!AR156)/(M$195-M$194)*10)),1)))</f>
        <v>2.8</v>
      </c>
      <c r="N153" s="74">
        <f t="shared" si="57"/>
        <v>1.8</v>
      </c>
      <c r="O153" s="76">
        <f t="shared" si="58"/>
        <v>1.5</v>
      </c>
      <c r="P153" s="87">
        <f>IF(AND('Indicator Data'!BE156="No data",'Indicator Data'!BF156="No data"),0,SUM('Indicator Data'!BE156:BG156)/1000)</f>
        <v>31.199000000000002</v>
      </c>
      <c r="Q153" s="73">
        <f t="shared" si="59"/>
        <v>5</v>
      </c>
      <c r="R153" s="77">
        <f>P153*1000/'Indicator Data'!CJ156</f>
        <v>3.5565651052389428E-3</v>
      </c>
      <c r="S153" s="73">
        <f t="shared" si="60"/>
        <v>4.4000000000000004</v>
      </c>
      <c r="T153" s="78">
        <f t="shared" si="61"/>
        <v>4.7</v>
      </c>
      <c r="U153" s="73">
        <f>IF('Indicator Data'!AV156="No data","x",ROUND(IF('Indicator Data'!AV156&gt;U$195,10,IF('Indicator Data'!AV156&lt;U$194,0,10-(U$195-'Indicator Data'!AV156)/(U$195-U$194)*10)),1))</f>
        <v>0.2</v>
      </c>
      <c r="V153" s="73">
        <f>IF('Indicator Data'!AW156="No data","x",IF('Indicator Data'!AW156=0,0,ROUND(IF('Indicator Data'!AW156&gt;V$195,10,IF('Indicator Data'!AW156&lt;V$194,0,10-(V$195-'Indicator Data'!AW156)/(V$195-V$194)*10)),1)))</f>
        <v>0.1</v>
      </c>
      <c r="W153" s="73">
        <f t="shared" si="62"/>
        <v>0.15000000000000002</v>
      </c>
      <c r="X153" s="73">
        <f>IF('Indicator Data'!AU156="No data","x",ROUND(IF('Indicator Data'!AU156&gt;X$195,10,IF('Indicator Data'!AU156&lt;X$194,0,10-(X$195-'Indicator Data'!AU156)/(X$195-X$194)*10)),1))</f>
        <v>0.3</v>
      </c>
      <c r="Y153" s="199" t="str">
        <f>IF('Indicator Data'!AX156="No data","x",ROUND(IF('Indicator Data'!AX156&gt;Y$195,10,IF('Indicator Data'!AX156&lt;Y$194,0,10-(Y$195-'Indicator Data'!AX156)/(Y$195-Y$194)*10)),1))</f>
        <v>x</v>
      </c>
      <c r="Z153" s="77">
        <f>IF('Indicator Data'!AY156="No data","x",IF(('Indicator Data'!AY156/'Indicator Data'!CJ156)&gt;1,1,IF('Indicator Data'!AY156&gt;'Indicator Data'!AY156,1,'Indicator Data'!AY156/'Indicator Data'!CJ156)))</f>
        <v>0</v>
      </c>
      <c r="AA153" s="199">
        <f t="shared" si="63"/>
        <v>0</v>
      </c>
      <c r="AB153" s="74">
        <f t="shared" si="50"/>
        <v>0.2</v>
      </c>
      <c r="AC153" s="73">
        <f>IF('Indicator Data'!AS156="No data","x",ROUND(IF('Indicator Data'!AS156&gt;AC$195,10,IF('Indicator Data'!AS156&lt;AC$194,0,10-(AC$195-'Indicator Data'!AS156)/(AC$195-AC$194)*10)),1))</f>
        <v>0.4</v>
      </c>
      <c r="AD153" s="73">
        <f>IF('Indicator Data'!AT156="No data","x",ROUND(IF('Indicator Data'!AT156&gt;AD$195,10,IF('Indicator Data'!AT156&lt;AD$194,0,10-(AD$195-'Indicator Data'!AT156)/(AD$195-AD$194)*10)),1))</f>
        <v>0.4</v>
      </c>
      <c r="AE153" s="74">
        <f t="shared" si="64"/>
        <v>0.4</v>
      </c>
      <c r="AF153" s="87">
        <f>('Indicator Data'!BD156+'Indicator Data'!BC156*0.5+'Indicator Data'!BB156*0.25)/1000</f>
        <v>11.765499999999999</v>
      </c>
      <c r="AG153" s="79">
        <f>AF153*1000/'Indicator Data'!CJ156</f>
        <v>1.3412214092018585E-3</v>
      </c>
      <c r="AH153" s="74">
        <f t="shared" si="65"/>
        <v>0.1</v>
      </c>
      <c r="AI153" s="73">
        <f>IF('Indicator Data'!BH156="No data","x",ROUND(IF('Indicator Data'!BH156&lt;$AI$194,10,IF('Indicator Data'!BH156&gt;$AI$195,0,($AI$195-'Indicator Data'!BH156)/($AI$195-$AI$194)*10)),1))</f>
        <v>5.3</v>
      </c>
      <c r="AJ153" s="73">
        <f>IF('Indicator Data'!BI156="No data","x",ROUND(IF('Indicator Data'!BI156&gt;$AJ$195,10,IF('Indicator Data'!BI156&lt;$AJ$194,0,10-($AJ$195-'Indicator Data'!BI156)/($AJ$195-$AJ$194)*10)),1))</f>
        <v>0.2</v>
      </c>
      <c r="AK153" s="74">
        <f t="shared" si="51"/>
        <v>2.8</v>
      </c>
      <c r="AL153" s="80">
        <f t="shared" si="52"/>
        <v>0.9</v>
      </c>
      <c r="AM153" s="81">
        <f t="shared" si="53"/>
        <v>3</v>
      </c>
      <c r="AN153" s="73">
        <f>IF('Indicator Data'!BJ156="No data","x",ROUND((IF(LOG('Indicator Data'!BJ156)&gt;AN$195,10,IF(LOG('Indicator Data'!BJ156)&lt;AN$194,0,10-(AN$195-LOG('Indicator Data'!BJ156))/(AN$195-AN$194)*10))),1))</f>
        <v>5.9</v>
      </c>
      <c r="AO153" s="73">
        <f>IF('Indicator Data'!BK156="No data","x",ROUND((IF(LOG('Indicator Data'!BK156)&gt;AO$195,10,IF(LOG('Indicator Data'!BK156)&lt;AO$194,0,10-(AO$195-LOG('Indicator Data'!BK156))/(AO$195-AO$194)*10))),1))</f>
        <v>5.4</v>
      </c>
      <c r="AP153" s="74">
        <f t="shared" si="66"/>
        <v>5.7</v>
      </c>
      <c r="AQ153" s="74">
        <f>IF('Indicator Data'!BL156=0,10,ROUND(IF(LOG('Indicator Data'!BL156)&gt;AQ$195,0,IF(LOG('Indicator Data'!BL156)&lt;AQ$194,10,(AQ$195-LOG('Indicator Data'!BL156))/(AQ$195-AQ$194)*10)),1))</f>
        <v>6.5</v>
      </c>
      <c r="AR153" s="74">
        <f>IF('Indicator Data'!BM156="No data","x",ROUND(IF('Indicator Data'!BM156&gt;AR$195,10,IF('Indicator Data'!BM156&lt;AR$194,0,10-(AR$195-'Indicator Data'!BM156)/(AR$195-AR$194)*10)),1))</f>
        <v>0</v>
      </c>
      <c r="AS153" s="76">
        <f t="shared" si="67"/>
        <v>4.0999999999999996</v>
      </c>
      <c r="AT153" s="73">
        <f>IF('Indicator Data'!BN156="No data","x",ROUND(IF('Indicator Data'!BN156^2&gt;AT$195,0,IF('Indicator Data'!BN156^2&lt;AT$194,10,(AT$195-'Indicator Data'!BN156^2)/(AT$195-AT$194)*10)),1))</f>
        <v>0.4</v>
      </c>
      <c r="AU153" s="73">
        <f>IF('Indicator Data'!BO156="No data","x",ROUND(IF('Indicator Data'!BO156&gt;AU$195,0,IF('Indicator Data'!BO156&lt;AU$194,10,(AU$195-'Indicator Data'!BO156)/(AU$195-AU$194)*10)),1))</f>
        <v>5.3</v>
      </c>
      <c r="AV153" s="73">
        <f>IF('Indicator Data'!BP156="No data","x",ROUND(IF('Indicator Data'!BP156&gt;AV$195,0,IF('Indicator Data'!BP156&lt;AV$194,10,(AV$195-'Indicator Data'!BP156)/(AV$195-AV$194)*10)),1))</f>
        <v>8.8000000000000007</v>
      </c>
      <c r="AW153" s="74">
        <f t="shared" si="68"/>
        <v>4.8</v>
      </c>
      <c r="AX153" s="74">
        <f>IF('Indicator Data'!BQ156="No data","x",ROUND(IF('Indicator Data'!BQ156&gt;AX$195,10,IF('Indicator Data'!BQ156&lt;AX$194,0,10-(AX$195-'Indicator Data'!BQ156)/(AX$195-AX$194)*10)),1))</f>
        <v>9.3000000000000007</v>
      </c>
      <c r="AY153" s="76">
        <f t="shared" si="69"/>
        <v>7.1</v>
      </c>
      <c r="AZ153" s="81">
        <f t="shared" si="70"/>
        <v>5.6</v>
      </c>
    </row>
    <row r="154" spans="1:52" s="4" customFormat="1" x14ac:dyDescent="0.3">
      <c r="A154" s="121" t="str">
        <f>'Indicator Data'!A157</f>
        <v>Seychelles</v>
      </c>
      <c r="B154" s="59" t="str">
        <f>'Indicator Data'!B157</f>
        <v>SYC</v>
      </c>
      <c r="C154" s="73">
        <f>ROUND(IF('Indicator Data'!AL157="No data",IF((0.1022*LN('Indicator Data'!CI157)-0.1711)&gt;C$195,0,IF((0.1022*LN('Indicator Data'!CI157)-0.1711)&lt;C$194,10,(C$195-(0.1022*LN('Indicator Data'!CI157)-0.1711))/(C$195-C$194)*10)),IF('Indicator Data'!AL157&gt;C$195,0,IF('Indicator Data'!AL157&lt;C$194,10,(C$195-'Indicator Data'!AL157)/(C$195-C$194)*10))),1)</f>
        <v>2</v>
      </c>
      <c r="D154" s="73" t="str">
        <f>IF('Indicator Data'!AM157="No data","x",ROUND((IF(LOG('Indicator Data'!AM157*1000)&gt;D$195,10,IF(LOG('Indicator Data'!AM157*1000)&lt;D$194,0,10-(D$195-LOG('Indicator Data'!AM157*1000))/(D$195-D$194)*10))),1))</f>
        <v>x</v>
      </c>
      <c r="E154" s="74">
        <f t="shared" si="54"/>
        <v>2</v>
      </c>
      <c r="F154" s="73" t="str">
        <f>IF('Indicator Data'!AZ157="No data","x",ROUND(IF('Indicator Data'!AZ157&gt;F$195,10,IF('Indicator Data'!AZ157&lt;F$194,0,10-(F$195-'Indicator Data'!AZ157)/(F$195-F$194)*10)),1))</f>
        <v>x</v>
      </c>
      <c r="G154" s="73">
        <f>IF('Indicator Data'!BA157="No data","x",ROUND(IF('Indicator Data'!BA157&gt;G$195,10,IF('Indicator Data'!BA157&lt;G$194,0,10-(G$195-'Indicator Data'!BA157)/(G$195-G$194)*10)),1))</f>
        <v>5.5</v>
      </c>
      <c r="H154" s="74">
        <f t="shared" si="55"/>
        <v>5.5</v>
      </c>
      <c r="I154" s="75">
        <f>SUM(IF('Indicator Data'!AN157=0,0,'Indicator Data'!AN157),SUM('Indicator Data'!AO157:AP157))</f>
        <v>9.6999999999999993</v>
      </c>
      <c r="J154" s="75">
        <f>I154/'Indicator Data'!CJ157*1000000</f>
        <v>99.241873932126737</v>
      </c>
      <c r="K154" s="73">
        <f t="shared" si="56"/>
        <v>2</v>
      </c>
      <c r="L154" s="73">
        <f>IF('Indicator Data'!AQ157="No data","x",ROUND(IF('Indicator Data'!AQ157&gt;L$195,10,IF('Indicator Data'!AQ157&lt;L$194,0,10-(L$195-'Indicator Data'!AQ157)/(L$195-L$194)*10)),1))</f>
        <v>0.8</v>
      </c>
      <c r="M154" s="73">
        <f>IF('Indicator Data'!AR157="No data","x",IF('Indicator Data'!AR157=0,0,ROUND(IF('Indicator Data'!AR157&gt;M$195,10,IF('Indicator Data'!AR157&lt;M$194,0,10-(M$195-'Indicator Data'!AR157)/(M$195-M$194)*10)),1)))</f>
        <v>0.5</v>
      </c>
      <c r="N154" s="74">
        <f t="shared" si="57"/>
        <v>1.1000000000000001</v>
      </c>
      <c r="O154" s="76">
        <f t="shared" si="58"/>
        <v>2.7</v>
      </c>
      <c r="P154" s="87">
        <f>IF(AND('Indicator Data'!BE157="No data",'Indicator Data'!BF157="No data"),0,SUM('Indicator Data'!BE157:BG157)/1000)</f>
        <v>0</v>
      </c>
      <c r="Q154" s="73">
        <f t="shared" si="59"/>
        <v>0</v>
      </c>
      <c r="R154" s="77">
        <f>P154*1000/'Indicator Data'!CJ157</f>
        <v>0</v>
      </c>
      <c r="S154" s="73">
        <f t="shared" si="60"/>
        <v>0</v>
      </c>
      <c r="T154" s="78">
        <f t="shared" si="61"/>
        <v>0</v>
      </c>
      <c r="U154" s="73" t="str">
        <f>IF('Indicator Data'!AV157="No data","x",ROUND(IF('Indicator Data'!AV157&gt;U$195,10,IF('Indicator Data'!AV157&lt;U$194,0,10-(U$195-'Indicator Data'!AV157)/(U$195-U$194)*10)),1))</f>
        <v>x</v>
      </c>
      <c r="V154" s="73" t="str">
        <f>IF('Indicator Data'!AW157="No data","x",IF('Indicator Data'!AW157=0,0,ROUND(IF('Indicator Data'!AW157&gt;V$195,10,IF('Indicator Data'!AW157&lt;V$194,0,10-(V$195-'Indicator Data'!AW157)/(V$195-V$194)*10)),1)))</f>
        <v>x</v>
      </c>
      <c r="W154" s="73" t="str">
        <f t="shared" si="62"/>
        <v>x</v>
      </c>
      <c r="X154" s="73">
        <f>IF('Indicator Data'!AU157="No data","x",ROUND(IF('Indicator Data'!AU157&gt;X$195,10,IF('Indicator Data'!AU157&lt;X$194,0,10-(X$195-'Indicator Data'!AU157)/(X$195-X$194)*10)),1))</f>
        <v>0.3</v>
      </c>
      <c r="Y154" s="199" t="str">
        <f>IF('Indicator Data'!AX157="No data","x",ROUND(IF('Indicator Data'!AX157&gt;Y$195,10,IF('Indicator Data'!AX157&lt;Y$194,0,10-(Y$195-'Indicator Data'!AX157)/(Y$195-Y$194)*10)),1))</f>
        <v>x</v>
      </c>
      <c r="Z154" s="77">
        <f>IF('Indicator Data'!AY157="No data","x",IF(('Indicator Data'!AY157/'Indicator Data'!CJ157)&gt;1,1,IF('Indicator Data'!AY157&gt;'Indicator Data'!AY157,1,'Indicator Data'!AY157/'Indicator Data'!CJ157)))</f>
        <v>0</v>
      </c>
      <c r="AA154" s="199">
        <f t="shared" si="63"/>
        <v>0</v>
      </c>
      <c r="AB154" s="74">
        <f t="shared" si="50"/>
        <v>0.2</v>
      </c>
      <c r="AC154" s="73">
        <f>IF('Indicator Data'!AS157="No data","x",ROUND(IF('Indicator Data'!AS157&gt;AC$195,10,IF('Indicator Data'!AS157&lt;AC$194,0,10-(AC$195-'Indicator Data'!AS157)/(AC$195-AC$194)*10)),1))</f>
        <v>1.1000000000000001</v>
      </c>
      <c r="AD154" s="73">
        <f>IF('Indicator Data'!AT157="No data","x",ROUND(IF('Indicator Data'!AT157&gt;AD$195,10,IF('Indicator Data'!AT157&lt;AD$194,0,10-(AD$195-'Indicator Data'!AT157)/(AD$195-AD$194)*10)),1))</f>
        <v>0.8</v>
      </c>
      <c r="AE154" s="74">
        <f t="shared" si="64"/>
        <v>1</v>
      </c>
      <c r="AF154" s="87">
        <f>('Indicator Data'!BD157+'Indicator Data'!BC157*0.5+'Indicator Data'!BB157*0.25)/1000</f>
        <v>0</v>
      </c>
      <c r="AG154" s="79">
        <f>AF154*1000/'Indicator Data'!CJ157</f>
        <v>0</v>
      </c>
      <c r="AH154" s="74">
        <f t="shared" si="65"/>
        <v>0</v>
      </c>
      <c r="AI154" s="73">
        <f>IF('Indicator Data'!BH157="No data","x",ROUND(IF('Indicator Data'!BH157&lt;$AI$194,10,IF('Indicator Data'!BH157&gt;$AI$195,0,($AI$195-'Indicator Data'!BH157)/($AI$195-$AI$194)*10)),1))</f>
        <v>6.8</v>
      </c>
      <c r="AJ154" s="73">
        <f>IF('Indicator Data'!BI157="No data","x",ROUND(IF('Indicator Data'!BI157&gt;$AJ$195,10,IF('Indicator Data'!BI157&lt;$AJ$194,0,10-($AJ$195-'Indicator Data'!BI157)/($AJ$195-$AJ$194)*10)),1))</f>
        <v>0.5</v>
      </c>
      <c r="AK154" s="74">
        <f t="shared" si="51"/>
        <v>3.7</v>
      </c>
      <c r="AL154" s="80">
        <f t="shared" si="52"/>
        <v>1.3</v>
      </c>
      <c r="AM154" s="81">
        <f t="shared" si="53"/>
        <v>0.7</v>
      </c>
      <c r="AN154" s="73">
        <f>IF('Indicator Data'!BJ157="No data","x",ROUND((IF(LOG('Indicator Data'!BJ157)&gt;AN$195,10,IF(LOG('Indicator Data'!BJ157)&lt;AN$194,0,10-(AN$195-LOG('Indicator Data'!BJ157))/(AN$195-AN$194)*10))),1))</f>
        <v>4.0999999999999996</v>
      </c>
      <c r="AO154" s="73">
        <f>IF('Indicator Data'!BK157="No data","x",ROUND((IF(LOG('Indicator Data'!BK157)&gt;AO$195,10,IF(LOG('Indicator Data'!BK157)&lt;AO$194,0,10-(AO$195-LOG('Indicator Data'!BK157))/(AO$195-AO$194)*10))),1))</f>
        <v>3.9</v>
      </c>
      <c r="AP154" s="74">
        <f t="shared" si="66"/>
        <v>4</v>
      </c>
      <c r="AQ154" s="74">
        <f>IF('Indicator Data'!BL157=0,10,ROUND(IF(LOG('Indicator Data'!BL157)&gt;AQ$195,0,IF(LOG('Indicator Data'!BL157)&lt;AQ$194,10,(AQ$195-LOG('Indicator Data'!BL157))/(AQ$195-AQ$194)*10)),1))</f>
        <v>10</v>
      </c>
      <c r="AR154" s="74">
        <f>IF('Indicator Data'!BM157="No data","x",ROUND(IF('Indicator Data'!BM157&gt;AR$195,10,IF('Indicator Data'!BM157&lt;AR$194,0,10-(AR$195-'Indicator Data'!BM157)/(AR$195-AR$194)*10)),1))</f>
        <v>4</v>
      </c>
      <c r="AS154" s="76">
        <f t="shared" si="67"/>
        <v>6</v>
      </c>
      <c r="AT154" s="73">
        <f>IF('Indicator Data'!BN157="No data","x",ROUND(IF('Indicator Data'!BN157^2&gt;AT$195,0,IF('Indicator Data'!BN157^2&lt;AT$194,10,(AT$195-'Indicator Data'!BN157^2)/(AT$195-AT$194)*10)),1))</f>
        <v>0.9</v>
      </c>
      <c r="AU154" s="73">
        <f>IF('Indicator Data'!BO157="No data","x",ROUND(IF('Indicator Data'!BO157&gt;AU$195,0,IF('Indicator Data'!BO157&lt;AU$194,10,(AU$195-'Indicator Data'!BO157)/(AU$195-AU$194)*10)),1))</f>
        <v>0.8</v>
      </c>
      <c r="AV154" s="73">
        <f>IF('Indicator Data'!BP157="No data","x",ROUND(IF('Indicator Data'!BP157&gt;AV$195,0,IF('Indicator Data'!BP157&lt;AV$194,10,(AV$195-'Indicator Data'!BP157)/(AV$195-AV$194)*10)),1))</f>
        <v>1.6</v>
      </c>
      <c r="AW154" s="74">
        <f t="shared" si="68"/>
        <v>1.1000000000000001</v>
      </c>
      <c r="AX154" s="74">
        <f>IF('Indicator Data'!BQ157="No data","x",ROUND(IF('Indicator Data'!BQ157&gt;AX$195,10,IF('Indicator Data'!BQ157&lt;AX$194,0,10-(AX$195-'Indicator Data'!BQ157)/(AX$195-AX$194)*10)),1))</f>
        <v>10</v>
      </c>
      <c r="AY154" s="76">
        <f t="shared" si="69"/>
        <v>5.6</v>
      </c>
      <c r="AZ154" s="81">
        <f t="shared" si="70"/>
        <v>5.8</v>
      </c>
    </row>
    <row r="155" spans="1:52" s="4" customFormat="1" x14ac:dyDescent="0.3">
      <c r="A155" s="121" t="str">
        <f>'Indicator Data'!A158</f>
        <v>Sierra Leone</v>
      </c>
      <c r="B155" s="59" t="str">
        <f>'Indicator Data'!B158</f>
        <v>SLE</v>
      </c>
      <c r="C155" s="73">
        <f>ROUND(IF('Indicator Data'!AL158="No data",IF((0.1022*LN('Indicator Data'!CI158)-0.1711)&gt;C$195,0,IF((0.1022*LN('Indicator Data'!CI158)-0.1711)&lt;C$194,10,(C$195-(0.1022*LN('Indicator Data'!CI158)-0.1711))/(C$195-C$194)*10)),IF('Indicator Data'!AL158&gt;C$195,0,IF('Indicator Data'!AL158&lt;C$194,10,(C$195-'Indicator Data'!AL158)/(C$195-C$194)*10))),1)</f>
        <v>9.1999999999999993</v>
      </c>
      <c r="D155" s="73">
        <f>IF('Indicator Data'!AM158="No data","x",ROUND((IF(LOG('Indicator Data'!AM158*1000)&gt;D$195,10,IF(LOG('Indicator Data'!AM158*1000)&lt;D$194,0,10-(D$195-LOG('Indicator Data'!AM158*1000))/(D$195-D$194)*10))),1))</f>
        <v>9.1999999999999993</v>
      </c>
      <c r="E155" s="74">
        <f t="shared" si="54"/>
        <v>9.1999999999999993</v>
      </c>
      <c r="F155" s="73">
        <f>IF('Indicator Data'!AZ158="No data","x",ROUND(IF('Indicator Data'!AZ158&gt;F$195,10,IF('Indicator Data'!AZ158&lt;F$194,0,10-(F$195-'Indicator Data'!AZ158)/(F$195-F$194)*10)),1))</f>
        <v>8.6</v>
      </c>
      <c r="G155" s="73">
        <f>IF('Indicator Data'!BA158="No data","x",ROUND(IF('Indicator Data'!BA158&gt;G$195,10,IF('Indicator Data'!BA158&lt;G$194,0,10-(G$195-'Indicator Data'!BA158)/(G$195-G$194)*10)),1))</f>
        <v>2.2999999999999998</v>
      </c>
      <c r="H155" s="74">
        <f t="shared" si="55"/>
        <v>5.5</v>
      </c>
      <c r="I155" s="75">
        <f>SUM(IF('Indicator Data'!AN158=0,0,'Indicator Data'!AN158),SUM('Indicator Data'!AO158:AP158))</f>
        <v>625.54531000000009</v>
      </c>
      <c r="J155" s="75">
        <f>I155/'Indicator Data'!CJ158*1000000</f>
        <v>80.062554339082538</v>
      </c>
      <c r="K155" s="73">
        <f t="shared" si="56"/>
        <v>1.6</v>
      </c>
      <c r="L155" s="73">
        <f>IF('Indicator Data'!AQ158="No data","x",ROUND(IF('Indicator Data'!AQ158&gt;L$195,10,IF('Indicator Data'!AQ158&lt;L$194,0,10-(L$195-'Indicator Data'!AQ158)/(L$195-L$194)*10)),1))</f>
        <v>8.9</v>
      </c>
      <c r="M155" s="73">
        <f>IF('Indicator Data'!AR158="No data","x",IF('Indicator Data'!AR158=0,0,ROUND(IF('Indicator Data'!AR158&gt;M$195,10,IF('Indicator Data'!AR158&lt;M$194,0,10-(M$195-'Indicator Data'!AR158)/(M$195-M$194)*10)),1)))</f>
        <v>0.5</v>
      </c>
      <c r="N155" s="74">
        <f t="shared" si="57"/>
        <v>3.7</v>
      </c>
      <c r="O155" s="76">
        <f t="shared" si="58"/>
        <v>6.9</v>
      </c>
      <c r="P155" s="87">
        <f>IF(AND('Indicator Data'!BE158="No data",'Indicator Data'!BF158="No data"),0,SUM('Indicator Data'!BE158:BG158)/1000)</f>
        <v>0.59199999999999997</v>
      </c>
      <c r="Q155" s="73">
        <f t="shared" si="59"/>
        <v>0</v>
      </c>
      <c r="R155" s="77">
        <f>P155*1000/'Indicator Data'!CJ158</f>
        <v>7.5769143195617364E-5</v>
      </c>
      <c r="S155" s="73">
        <f t="shared" si="60"/>
        <v>1.7</v>
      </c>
      <c r="T155" s="78">
        <f t="shared" si="61"/>
        <v>0.9</v>
      </c>
      <c r="U155" s="73">
        <f>IF('Indicator Data'!AV158="No data","x",ROUND(IF('Indicator Data'!AV158&gt;U$195,10,IF('Indicator Data'!AV158&lt;U$194,0,10-(U$195-'Indicator Data'!AV158)/(U$195-U$194)*10)),1))</f>
        <v>3.4</v>
      </c>
      <c r="V155" s="73">
        <f>IF('Indicator Data'!AW158="No data","x",IF('Indicator Data'!AW158=0,0,ROUND(IF('Indicator Data'!AW158&gt;V$195,10,IF('Indicator Data'!AW158&lt;V$194,0,10-(V$195-'Indicator Data'!AW158)/(V$195-V$194)*10)),1)))</f>
        <v>2.4</v>
      </c>
      <c r="W155" s="73">
        <f t="shared" si="62"/>
        <v>2.9</v>
      </c>
      <c r="X155" s="73">
        <f>IF('Indicator Data'!AU158="No data","x",ROUND(IF('Indicator Data'!AU158&gt;X$195,10,IF('Indicator Data'!AU158&lt;X$194,0,10-(X$195-'Indicator Data'!AU158)/(X$195-X$194)*10)),1))</f>
        <v>5.5</v>
      </c>
      <c r="Y155" s="199">
        <f>IF('Indicator Data'!AX158="No data","x",ROUND(IF('Indicator Data'!AX158&gt;Y$195,10,IF('Indicator Data'!AX158&lt;Y$194,0,10-(Y$195-'Indicator Data'!AX158)/(Y$195-Y$194)*10)),1))</f>
        <v>9.5</v>
      </c>
      <c r="Z155" s="77">
        <f>IF('Indicator Data'!AY158="No data","x",IF(('Indicator Data'!AY158/'Indicator Data'!CJ158)&gt;1,1,IF('Indicator Data'!AY158&gt;'Indicator Data'!AY158,1,'Indicator Data'!AY158/'Indicator Data'!CJ158)))</f>
        <v>0.89602873698341789</v>
      </c>
      <c r="AA155" s="199">
        <f t="shared" si="63"/>
        <v>10</v>
      </c>
      <c r="AB155" s="74">
        <f t="shared" si="50"/>
        <v>7</v>
      </c>
      <c r="AC155" s="73">
        <f>IF('Indicator Data'!AS158="No data","x",ROUND(IF('Indicator Data'!AS158&gt;AC$195,10,IF('Indicator Data'!AS158&lt;AC$194,0,10-(AC$195-'Indicator Data'!AS158)/(AC$195-AC$194)*10)),1))</f>
        <v>8.1</v>
      </c>
      <c r="AD155" s="73">
        <f>IF('Indicator Data'!AT158="No data","x",ROUND(IF('Indicator Data'!AT158&gt;AD$195,10,IF('Indicator Data'!AT158&lt;AD$194,0,10-(AD$195-'Indicator Data'!AT158)/(AD$195-AD$194)*10)),1))</f>
        <v>4</v>
      </c>
      <c r="AE155" s="74">
        <f t="shared" si="64"/>
        <v>6.1</v>
      </c>
      <c r="AF155" s="87">
        <f>('Indicator Data'!BD158+'Indicator Data'!BC158*0.5+'Indicator Data'!BB158*0.25)/1000</f>
        <v>7.9790000000000001</v>
      </c>
      <c r="AG155" s="79">
        <f>AF155*1000/'Indicator Data'!CJ158</f>
        <v>1.0212195837125523E-3</v>
      </c>
      <c r="AH155" s="74">
        <f t="shared" si="65"/>
        <v>0.1</v>
      </c>
      <c r="AI155" s="73">
        <f>IF('Indicator Data'!BH158="No data","x",ROUND(IF('Indicator Data'!BH158&lt;$AI$194,10,IF('Indicator Data'!BH158&gt;$AI$195,0,($AI$195-'Indicator Data'!BH158)/($AI$195-$AI$194)*10)),1))</f>
        <v>5.3</v>
      </c>
      <c r="AJ155" s="73">
        <f>IF('Indicator Data'!BI158="No data","x",ROUND(IF('Indicator Data'!BI158&gt;$AJ$195,10,IF('Indicator Data'!BI158&lt;$AJ$194,0,10-($AJ$195-'Indicator Data'!BI158)/($AJ$195-$AJ$194)*10)),1))</f>
        <v>6.9</v>
      </c>
      <c r="AK155" s="74">
        <f t="shared" si="51"/>
        <v>6.1</v>
      </c>
      <c r="AL155" s="80">
        <f t="shared" si="52"/>
        <v>5.3</v>
      </c>
      <c r="AM155" s="81">
        <f t="shared" si="53"/>
        <v>3.4</v>
      </c>
      <c r="AN155" s="73" t="str">
        <f>IF('Indicator Data'!BJ158="No data","x",ROUND((IF(LOG('Indicator Data'!BJ158)&gt;AN$195,10,IF(LOG('Indicator Data'!BJ158)&lt;AN$194,0,10-(AN$195-LOG('Indicator Data'!BJ158))/(AN$195-AN$194)*10))),1))</f>
        <v>x</v>
      </c>
      <c r="AO155" s="73" t="str">
        <f>IF('Indicator Data'!BK158="No data","x",ROUND((IF(LOG('Indicator Data'!BK158)&gt;AO$195,10,IF(LOG('Indicator Data'!BK158)&lt;AO$194,0,10-(AO$195-LOG('Indicator Data'!BK158))/(AO$195-AO$194)*10))),1))</f>
        <v>x</v>
      </c>
      <c r="AP155" s="74" t="str">
        <f t="shared" si="66"/>
        <v>x</v>
      </c>
      <c r="AQ155" s="74">
        <f>IF('Indicator Data'!BL158=0,10,ROUND(IF(LOG('Indicator Data'!BL158)&gt;AQ$195,0,IF(LOG('Indicator Data'!BL158)&lt;AQ$194,10,(AQ$195-LOG('Indicator Data'!BL158))/(AQ$195-AQ$194)*10)),1))</f>
        <v>5.9</v>
      </c>
      <c r="AR155" s="74">
        <f>IF('Indicator Data'!BM158="No data","x",ROUND(IF('Indicator Data'!BM158&gt;AR$195,10,IF('Indicator Data'!BM158&lt;AR$194,0,10-(AR$195-'Indicator Data'!BM158)/(AR$195-AR$194)*10)),1))</f>
        <v>4</v>
      </c>
      <c r="AS155" s="76">
        <f t="shared" si="67"/>
        <v>5</v>
      </c>
      <c r="AT155" s="73">
        <f>IF('Indicator Data'!BN158="No data","x",ROUND(IF('Indicator Data'!BN158^2&gt;AT$195,0,IF('Indicator Data'!BN158^2&lt;AT$194,10,(AT$195-'Indicator Data'!BN158^2)/(AT$195-AT$194)*10)),1))</f>
        <v>8.9</v>
      </c>
      <c r="AU155" s="73">
        <f>IF('Indicator Data'!BO158="No data","x",ROUND(IF('Indicator Data'!BO158&gt;AU$195,0,IF('Indicator Data'!BO158&lt;AU$194,10,(AU$195-'Indicator Data'!BO158)/(AU$195-AU$194)*10)),1))</f>
        <v>5.7</v>
      </c>
      <c r="AV155" s="73">
        <f>IF('Indicator Data'!BP158="No data","x",ROUND(IF('Indicator Data'!BP158&gt;AV$195,0,IF('Indicator Data'!BP158&lt;AV$194,10,(AV$195-'Indicator Data'!BP158)/(AV$195-AV$194)*10)),1))</f>
        <v>1.8</v>
      </c>
      <c r="AW155" s="74">
        <f t="shared" si="68"/>
        <v>5.5</v>
      </c>
      <c r="AX155" s="74">
        <f>IF('Indicator Data'!BQ158="No data","x",ROUND(IF('Indicator Data'!BQ158&gt;AX$195,10,IF('Indicator Data'!BQ158&lt;AX$194,0,10-(AX$195-'Indicator Data'!BQ158)/(AX$195-AX$194)*10)),1))</f>
        <v>4.5999999999999996</v>
      </c>
      <c r="AY155" s="76">
        <f t="shared" si="69"/>
        <v>5.0999999999999996</v>
      </c>
      <c r="AZ155" s="81">
        <f t="shared" si="70"/>
        <v>5.0999999999999996</v>
      </c>
    </row>
    <row r="156" spans="1:52" s="4" customFormat="1" x14ac:dyDescent="0.3">
      <c r="A156" s="121" t="str">
        <f>'Indicator Data'!A159</f>
        <v>Singapore</v>
      </c>
      <c r="B156" s="59" t="str">
        <f>'Indicator Data'!B159</f>
        <v>SGP</v>
      </c>
      <c r="C156" s="73">
        <f>ROUND(IF('Indicator Data'!AL159="No data",IF((0.1022*LN('Indicator Data'!CI159)-0.1711)&gt;C$195,0,IF((0.1022*LN('Indicator Data'!CI159)-0.1711)&lt;C$194,10,(C$195-(0.1022*LN('Indicator Data'!CI159)-0.1711))/(C$195-C$194)*10)),IF('Indicator Data'!AL159&gt;C$195,0,IF('Indicator Data'!AL159&lt;C$194,10,(C$195-'Indicator Data'!AL159)/(C$195-C$194)*10))),1)</f>
        <v>0</v>
      </c>
      <c r="D156" s="73" t="str">
        <f>IF('Indicator Data'!AM159="No data","x",ROUND((IF(LOG('Indicator Data'!AM159*1000)&gt;D$195,10,IF(LOG('Indicator Data'!AM159*1000)&lt;D$194,0,10-(D$195-LOG('Indicator Data'!AM159*1000))/(D$195-D$194)*10))),1))</f>
        <v>x</v>
      </c>
      <c r="E156" s="74">
        <f t="shared" si="54"/>
        <v>0</v>
      </c>
      <c r="F156" s="73">
        <f>IF('Indicator Data'!AZ159="No data","x",ROUND(IF('Indicator Data'!AZ159&gt;F$195,10,IF('Indicator Data'!AZ159&lt;F$194,0,10-(F$195-'Indicator Data'!AZ159)/(F$195-F$194)*10)),1))</f>
        <v>0.9</v>
      </c>
      <c r="G156" s="73" t="str">
        <f>IF('Indicator Data'!BA159="No data","x",ROUND(IF('Indicator Data'!BA159&gt;G$195,10,IF('Indicator Data'!BA159&lt;G$194,0,10-(G$195-'Indicator Data'!BA159)/(G$195-G$194)*10)),1))</f>
        <v>x</v>
      </c>
      <c r="H156" s="74">
        <f t="shared" si="55"/>
        <v>0.9</v>
      </c>
      <c r="I156" s="75">
        <f>SUM(IF('Indicator Data'!AN159=0,0,'Indicator Data'!AN159),SUM('Indicator Data'!AO159:AP159))</f>
        <v>-0.5</v>
      </c>
      <c r="J156" s="75">
        <f>I156/'Indicator Data'!CJ159*1000000</f>
        <v>-8.6142393721391028E-2</v>
      </c>
      <c r="K156" s="73">
        <f t="shared" si="56"/>
        <v>0</v>
      </c>
      <c r="L156" s="73" t="str">
        <f>IF('Indicator Data'!AQ159="No data","x",ROUND(IF('Indicator Data'!AQ159&gt;L$195,10,IF('Indicator Data'!AQ159&lt;L$194,0,10-(L$195-'Indicator Data'!AQ159)/(L$195-L$194)*10)),1))</f>
        <v>x</v>
      </c>
      <c r="M156" s="73" t="str">
        <f>IF('Indicator Data'!AR159="No data","x",IF('Indicator Data'!AR159=0,0,ROUND(IF('Indicator Data'!AR159&gt;M$195,10,IF('Indicator Data'!AR159&lt;M$194,0,10-(M$195-'Indicator Data'!AR159)/(M$195-M$194)*10)),1)))</f>
        <v>x</v>
      </c>
      <c r="N156" s="74">
        <f t="shared" si="57"/>
        <v>0</v>
      </c>
      <c r="O156" s="76">
        <f t="shared" si="58"/>
        <v>0.2</v>
      </c>
      <c r="P156" s="87">
        <f>IF(AND('Indicator Data'!BE159="No data",'Indicator Data'!BF159="No data"),0,SUM('Indicator Data'!BE159:BG159)/1000)</f>
        <v>0</v>
      </c>
      <c r="Q156" s="73">
        <f t="shared" si="59"/>
        <v>0</v>
      </c>
      <c r="R156" s="77">
        <f>P156*1000/'Indicator Data'!CJ159</f>
        <v>0</v>
      </c>
      <c r="S156" s="73">
        <f t="shared" si="60"/>
        <v>0</v>
      </c>
      <c r="T156" s="78">
        <f t="shared" si="61"/>
        <v>0</v>
      </c>
      <c r="U156" s="73">
        <f>IF('Indicator Data'!AV159="No data","x",ROUND(IF('Indicator Data'!AV159&gt;U$195,10,IF('Indicator Data'!AV159&lt;U$194,0,10-(U$195-'Indicator Data'!AV159)/(U$195-U$194)*10)),1))</f>
        <v>0.3</v>
      </c>
      <c r="V156" s="73">
        <f>IF('Indicator Data'!AW159="No data","x",IF('Indicator Data'!AW159=0,0,ROUND(IF('Indicator Data'!AW159&gt;V$195,10,IF('Indicator Data'!AW159&lt;V$194,0,10-(V$195-'Indicator Data'!AW159)/(V$195-V$194)*10)),1)))</f>
        <v>0.4</v>
      </c>
      <c r="W156" s="73">
        <f t="shared" si="62"/>
        <v>0.35</v>
      </c>
      <c r="X156" s="73">
        <f>IF('Indicator Data'!AU159="No data","x",ROUND(IF('Indicator Data'!AU159&gt;X$195,10,IF('Indicator Data'!AU159&lt;X$194,0,10-(X$195-'Indicator Data'!AU159)/(X$195-X$194)*10)),1))</f>
        <v>0.9</v>
      </c>
      <c r="Y156" s="199" t="str">
        <f>IF('Indicator Data'!AX159="No data","x",ROUND(IF('Indicator Data'!AX159&gt;Y$195,10,IF('Indicator Data'!AX159&lt;Y$194,0,10-(Y$195-'Indicator Data'!AX159)/(Y$195-Y$194)*10)),1))</f>
        <v>x</v>
      </c>
      <c r="Z156" s="77">
        <f>IF('Indicator Data'!AY159="No data","x",IF(('Indicator Data'!AY159/'Indicator Data'!CJ159)&gt;1,1,IF('Indicator Data'!AY159&gt;'Indicator Data'!AY159,1,'Indicator Data'!AY159/'Indicator Data'!CJ159)))</f>
        <v>4.6430750215829765E-4</v>
      </c>
      <c r="AA156" s="199">
        <f t="shared" si="63"/>
        <v>0</v>
      </c>
      <c r="AB156" s="74">
        <f t="shared" si="50"/>
        <v>0.4</v>
      </c>
      <c r="AC156" s="73">
        <f>IF('Indicator Data'!AS159="No data","x",ROUND(IF('Indicator Data'!AS159&gt;AC$195,10,IF('Indicator Data'!AS159&lt;AC$194,0,10-(AC$195-'Indicator Data'!AS159)/(AC$195-AC$194)*10)),1))</f>
        <v>0.2</v>
      </c>
      <c r="AD156" s="73" t="str">
        <f>IF('Indicator Data'!AT159="No data","x",ROUND(IF('Indicator Data'!AT159&gt;AD$195,10,IF('Indicator Data'!AT159&lt;AD$194,0,10-(AD$195-'Indicator Data'!AT159)/(AD$195-AD$194)*10)),1))</f>
        <v>x</v>
      </c>
      <c r="AE156" s="74">
        <f t="shared" si="64"/>
        <v>0.2</v>
      </c>
      <c r="AF156" s="87">
        <f>('Indicator Data'!BD159+'Indicator Data'!BC159*0.5+'Indicator Data'!BB159*0.25)/1000</f>
        <v>0</v>
      </c>
      <c r="AG156" s="79">
        <f>AF156*1000/'Indicator Data'!CJ159</f>
        <v>0</v>
      </c>
      <c r="AH156" s="74">
        <f t="shared" si="65"/>
        <v>0</v>
      </c>
      <c r="AI156" s="73">
        <f>IF('Indicator Data'!BH159="No data","x",ROUND(IF('Indicator Data'!BH159&lt;$AI$194,10,IF('Indicator Data'!BH159&gt;$AI$195,0,($AI$195-'Indicator Data'!BH159)/($AI$195-$AI$194)*10)),1))</f>
        <v>3.3</v>
      </c>
      <c r="AJ156" s="73">
        <f>IF('Indicator Data'!BI159="No data","x",ROUND(IF('Indicator Data'!BI159&gt;$AJ$195,10,IF('Indicator Data'!BI159&lt;$AJ$194,0,10-($AJ$195-'Indicator Data'!BI159)/($AJ$195-$AJ$194)*10)),1))</f>
        <v>0</v>
      </c>
      <c r="AK156" s="74">
        <f t="shared" si="51"/>
        <v>1.7</v>
      </c>
      <c r="AL156" s="80">
        <f t="shared" si="52"/>
        <v>0.6</v>
      </c>
      <c r="AM156" s="81">
        <f t="shared" si="53"/>
        <v>0.3</v>
      </c>
      <c r="AN156" s="73">
        <f>IF('Indicator Data'!BJ159="No data","x",ROUND((IF(LOG('Indicator Data'!BJ159)&gt;AN$195,10,IF(LOG('Indicator Data'!BJ159)&lt;AN$194,0,10-(AN$195-LOG('Indicator Data'!BJ159))/(AN$195-AN$194)*10))),1))</f>
        <v>9</v>
      </c>
      <c r="AO156" s="73">
        <f>IF('Indicator Data'!BK159="No data","x",ROUND((IF(LOG('Indicator Data'!BK159)&gt;AO$195,10,IF(LOG('Indicator Data'!BK159)&lt;AO$194,0,10-(AO$195-LOG('Indicator Data'!BK159))/(AO$195-AO$194)*10))),1))</f>
        <v>7.9</v>
      </c>
      <c r="AP156" s="74">
        <f t="shared" si="66"/>
        <v>8.5</v>
      </c>
      <c r="AQ156" s="74">
        <f>IF('Indicator Data'!BL159=0,10,ROUND(IF(LOG('Indicator Data'!BL159)&gt;AQ$195,0,IF(LOG('Indicator Data'!BL159)&lt;AQ$194,10,(AQ$195-LOG('Indicator Data'!BL159))/(AQ$195-AQ$194)*10)),1))</f>
        <v>5.2</v>
      </c>
      <c r="AR156" s="74">
        <f>IF('Indicator Data'!BM159="No data","x",ROUND(IF('Indicator Data'!BM159&gt;AR$195,10,IF('Indicator Data'!BM159&lt;AR$194,0,10-(AR$195-'Indicator Data'!BM159)/(AR$195-AR$194)*10)),1))</f>
        <v>8</v>
      </c>
      <c r="AS156" s="76">
        <f t="shared" si="67"/>
        <v>7.2</v>
      </c>
      <c r="AT156" s="73">
        <f>IF('Indicator Data'!BN159="No data","x",ROUND(IF('Indicator Data'!BN159^2&gt;AT$195,0,IF('Indicator Data'!BN159^2&lt;AT$194,10,(AT$195-'Indicator Data'!BN159^2)/(AT$195-AT$194)*10)),1))</f>
        <v>0.6</v>
      </c>
      <c r="AU156" s="73">
        <f>IF('Indicator Data'!BO159="No data","x",ROUND(IF('Indicator Data'!BO159&gt;AU$195,0,IF('Indicator Data'!BO159&lt;AU$194,10,(AU$195-'Indicator Data'!BO159)/(AU$195-AU$194)*10)),1))</f>
        <v>2.6</v>
      </c>
      <c r="AV156" s="73">
        <f>IF('Indicator Data'!BP159="No data","x",ROUND(IF('Indicator Data'!BP159&gt;AV$195,0,IF('Indicator Data'!BP159&lt;AV$194,10,(AV$195-'Indicator Data'!BP159)/(AV$195-AV$194)*10)),1))</f>
        <v>2.1</v>
      </c>
      <c r="AW156" s="74">
        <f t="shared" si="68"/>
        <v>1.8</v>
      </c>
      <c r="AX156" s="74">
        <f>IF('Indicator Data'!BQ159="No data","x",ROUND(IF('Indicator Data'!BQ159&gt;AX$195,10,IF('Indicator Data'!BQ159&lt;AX$194,0,10-(AX$195-'Indicator Data'!BQ159)/(AX$195-AX$194)*10)),1))</f>
        <v>3</v>
      </c>
      <c r="AY156" s="76">
        <f t="shared" si="69"/>
        <v>2.4</v>
      </c>
      <c r="AZ156" s="81">
        <f t="shared" si="70"/>
        <v>4.8</v>
      </c>
    </row>
    <row r="157" spans="1:52" s="4" customFormat="1" x14ac:dyDescent="0.3">
      <c r="A157" s="121" t="str">
        <f>'Indicator Data'!A160</f>
        <v>Slovakia</v>
      </c>
      <c r="B157" s="59" t="str">
        <f>'Indicator Data'!B160</f>
        <v>SVK</v>
      </c>
      <c r="C157" s="73">
        <f>ROUND(IF('Indicator Data'!AL160="No data",IF((0.1022*LN('Indicator Data'!CI160)-0.1711)&gt;C$195,0,IF((0.1022*LN('Indicator Data'!CI160)-0.1711)&lt;C$194,10,(C$195-(0.1022*LN('Indicator Data'!CI160)-0.1711))/(C$195-C$194)*10)),IF('Indicator Data'!AL160&gt;C$195,0,IF('Indicator Data'!AL160&lt;C$194,10,(C$195-'Indicator Data'!AL160)/(C$195-C$194)*10))),1)</f>
        <v>0.9</v>
      </c>
      <c r="D157" s="73" t="str">
        <f>IF('Indicator Data'!AM160="No data","x",ROUND((IF(LOG('Indicator Data'!AM160*1000)&gt;D$195,10,IF(LOG('Indicator Data'!AM160*1000)&lt;D$194,0,10-(D$195-LOG('Indicator Data'!AM160*1000))/(D$195-D$194)*10))),1))</f>
        <v>x</v>
      </c>
      <c r="E157" s="74">
        <f t="shared" si="54"/>
        <v>0.9</v>
      </c>
      <c r="F157" s="73">
        <f>IF('Indicator Data'!AZ160="No data","x",ROUND(IF('Indicator Data'!AZ160&gt;F$195,10,IF('Indicator Data'!AZ160&lt;F$194,0,10-(F$195-'Indicator Data'!AZ160)/(F$195-F$194)*10)),1))</f>
        <v>2.5</v>
      </c>
      <c r="G157" s="73">
        <f>IF('Indicator Data'!BA160="No data","x",ROUND(IF('Indicator Data'!BA160&gt;G$195,10,IF('Indicator Data'!BA160&lt;G$194,0,10-(G$195-'Indicator Data'!BA160)/(G$195-G$194)*10)),1))</f>
        <v>0.4</v>
      </c>
      <c r="H157" s="74">
        <f t="shared" si="55"/>
        <v>1.5</v>
      </c>
      <c r="I157" s="75">
        <f>SUM(IF('Indicator Data'!AN160=0,0,'Indicator Data'!AN160),SUM('Indicator Data'!AO160:AP160))</f>
        <v>0</v>
      </c>
      <c r="J157" s="75">
        <f>I157/'Indicator Data'!CJ160*1000000</f>
        <v>0</v>
      </c>
      <c r="K157" s="73">
        <f t="shared" si="56"/>
        <v>0</v>
      </c>
      <c r="L157" s="73" t="str">
        <f>IF('Indicator Data'!AQ160="No data","x",ROUND(IF('Indicator Data'!AQ160&gt;L$195,10,IF('Indicator Data'!AQ160&lt;L$194,0,10-(L$195-'Indicator Data'!AQ160)/(L$195-L$194)*10)),1))</f>
        <v>x</v>
      </c>
      <c r="M157" s="73">
        <f>IF('Indicator Data'!AR160="No data","x",IF('Indicator Data'!AR160=0,0,ROUND(IF('Indicator Data'!AR160&gt;M$195,10,IF('Indicator Data'!AR160&lt;M$194,0,10-(M$195-'Indicator Data'!AR160)/(M$195-M$194)*10)),1)))</f>
        <v>0.7</v>
      </c>
      <c r="N157" s="74">
        <f t="shared" si="57"/>
        <v>0.4</v>
      </c>
      <c r="O157" s="76">
        <f t="shared" si="58"/>
        <v>0.9</v>
      </c>
      <c r="P157" s="87">
        <f>IF(AND('Indicator Data'!BE160="No data",'Indicator Data'!BF160="No data"),0,SUM('Indicator Data'!BE160:BG160)/1000)</f>
        <v>0.96599999999999997</v>
      </c>
      <c r="Q157" s="73">
        <f t="shared" si="59"/>
        <v>0</v>
      </c>
      <c r="R157" s="77">
        <f>P157*1000/'Indicator Data'!CJ160</f>
        <v>1.7701995157789647E-4</v>
      </c>
      <c r="S157" s="73">
        <f t="shared" si="60"/>
        <v>2.1</v>
      </c>
      <c r="T157" s="78">
        <f t="shared" si="61"/>
        <v>1.1000000000000001</v>
      </c>
      <c r="U157" s="73">
        <f>IF('Indicator Data'!AV160="No data","x",ROUND(IF('Indicator Data'!AV160&gt;U$195,10,IF('Indicator Data'!AV160&lt;U$194,0,10-(U$195-'Indicator Data'!AV160)/(U$195-U$194)*10)),1))</f>
        <v>0.2</v>
      </c>
      <c r="V157" s="73">
        <f>IF('Indicator Data'!AW160="No data","x",IF('Indicator Data'!AW160=0,0,ROUND(IF('Indicator Data'!AW160&gt;V$195,10,IF('Indicator Data'!AW160&lt;V$194,0,10-(V$195-'Indicator Data'!AW160)/(V$195-V$194)*10)),1)))</f>
        <v>0.1</v>
      </c>
      <c r="W157" s="73">
        <f t="shared" si="62"/>
        <v>0.15000000000000002</v>
      </c>
      <c r="X157" s="73">
        <f>IF('Indicator Data'!AU160="No data","x",ROUND(IF('Indicator Data'!AU160&gt;X$195,10,IF('Indicator Data'!AU160&lt;X$194,0,10-(X$195-'Indicator Data'!AU160)/(X$195-X$194)*10)),1))</f>
        <v>0.1</v>
      </c>
      <c r="Y157" s="199" t="str">
        <f>IF('Indicator Data'!AX160="No data","x",ROUND(IF('Indicator Data'!AX160&gt;Y$195,10,IF('Indicator Data'!AX160&lt;Y$194,0,10-(Y$195-'Indicator Data'!AX160)/(Y$195-Y$194)*10)),1))</f>
        <v>x</v>
      </c>
      <c r="Z157" s="77">
        <f>IF('Indicator Data'!AY160="No data","x",IF(('Indicator Data'!AY160/'Indicator Data'!CJ160)&gt;1,1,IF('Indicator Data'!AY160&gt;'Indicator Data'!AY160,1,'Indicator Data'!AY160/'Indicator Data'!CJ160)))</f>
        <v>1.6492542072474827E-6</v>
      </c>
      <c r="AA157" s="199">
        <f t="shared" si="63"/>
        <v>0</v>
      </c>
      <c r="AB157" s="74">
        <f t="shared" si="50"/>
        <v>0.1</v>
      </c>
      <c r="AC157" s="73">
        <f>IF('Indicator Data'!AS160="No data","x",ROUND(IF('Indicator Data'!AS160&gt;AC$195,10,IF('Indicator Data'!AS160&lt;AC$194,0,10-(AC$195-'Indicator Data'!AS160)/(AC$195-AC$194)*10)),1))</f>
        <v>0.4</v>
      </c>
      <c r="AD157" s="73" t="str">
        <f>IF('Indicator Data'!AT160="No data","x",ROUND(IF('Indicator Data'!AT160&gt;AD$195,10,IF('Indicator Data'!AT160&lt;AD$194,0,10-(AD$195-'Indicator Data'!AT160)/(AD$195-AD$194)*10)),1))</f>
        <v>x</v>
      </c>
      <c r="AE157" s="74">
        <f t="shared" si="64"/>
        <v>0.4</v>
      </c>
      <c r="AF157" s="87">
        <f>('Indicator Data'!BD160+'Indicator Data'!BC160*0.5+'Indicator Data'!BB160*0.25)/1000</f>
        <v>0</v>
      </c>
      <c r="AG157" s="79">
        <f>AF157*1000/'Indicator Data'!CJ160</f>
        <v>0</v>
      </c>
      <c r="AH157" s="74">
        <f t="shared" si="65"/>
        <v>0</v>
      </c>
      <c r="AI157" s="73">
        <f>IF('Indicator Data'!BH160="No data","x",ROUND(IF('Indicator Data'!BH160&lt;$AI$194,10,IF('Indicator Data'!BH160&gt;$AI$195,0,($AI$195-'Indicator Data'!BH160)/($AI$195-$AI$194)*10)),1))</f>
        <v>4.5</v>
      </c>
      <c r="AJ157" s="73">
        <f>IF('Indicator Data'!BI160="No data","x",ROUND(IF('Indicator Data'!BI160&gt;$AJ$195,10,IF('Indicator Data'!BI160&lt;$AJ$194,0,10-($AJ$195-'Indicator Data'!BI160)/($AJ$195-$AJ$194)*10)),1))</f>
        <v>0</v>
      </c>
      <c r="AK157" s="74">
        <f t="shared" si="51"/>
        <v>2.2999999999999998</v>
      </c>
      <c r="AL157" s="80">
        <f t="shared" si="52"/>
        <v>0.7</v>
      </c>
      <c r="AM157" s="81">
        <f t="shared" si="53"/>
        <v>0.9</v>
      </c>
      <c r="AN157" s="73" t="str">
        <f>IF('Indicator Data'!BJ160="No data","x",ROUND((IF(LOG('Indicator Data'!BJ160)&gt;AN$195,10,IF(LOG('Indicator Data'!BJ160)&lt;AN$194,0,10-(AN$195-LOG('Indicator Data'!BJ160))/(AN$195-AN$194)*10))),1))</f>
        <v>x</v>
      </c>
      <c r="AO157" s="73">
        <f>IF('Indicator Data'!BK160="No data","x",ROUND((IF(LOG('Indicator Data'!BK160)&gt;AO$195,10,IF(LOG('Indicator Data'!BK160)&lt;AO$194,0,10-(AO$195-LOG('Indicator Data'!BK160))/(AO$195-AO$194)*10))),1))</f>
        <v>5.8</v>
      </c>
      <c r="AP157" s="74">
        <f t="shared" si="66"/>
        <v>5.8</v>
      </c>
      <c r="AQ157" s="74">
        <f>IF('Indicator Data'!BL160=0,10,ROUND(IF(LOG('Indicator Data'!BL160)&gt;AQ$195,0,IF(LOG('Indicator Data'!BL160)&lt;AQ$194,10,(AQ$195-LOG('Indicator Data'!BL160))/(AQ$195-AQ$194)*10)),1))</f>
        <v>1.2</v>
      </c>
      <c r="AR157" s="74">
        <f>IF('Indicator Data'!BM160="No data","x",ROUND(IF('Indicator Data'!BM160&gt;AR$195,10,IF('Indicator Data'!BM160&lt;AR$194,0,10-(AR$195-'Indicator Data'!BM160)/(AR$195-AR$194)*10)),1))</f>
        <v>8</v>
      </c>
      <c r="AS157" s="76">
        <f t="shared" si="67"/>
        <v>5</v>
      </c>
      <c r="AT157" s="73" t="str">
        <f>IF('Indicator Data'!BN160="No data","x",ROUND(IF('Indicator Data'!BN160^2&gt;AT$195,0,IF('Indicator Data'!BN160^2&lt;AT$194,10,(AT$195-'Indicator Data'!BN160^2)/(AT$195-AT$194)*10)),1))</f>
        <v>x</v>
      </c>
      <c r="AU157" s="73">
        <f>IF('Indicator Data'!BO160="No data","x",ROUND(IF('Indicator Data'!BO160&gt;AU$195,0,IF('Indicator Data'!BO160&lt;AU$194,10,(AU$195-'Indicator Data'!BO160)/(AU$195-AU$194)*10)),1))</f>
        <v>3.4</v>
      </c>
      <c r="AV157" s="73">
        <f>IF('Indicator Data'!BP160="No data","x",ROUND(IF('Indicator Data'!BP160&gt;AV$195,0,IF('Indicator Data'!BP160&lt;AV$194,10,(AV$195-'Indicator Data'!BP160)/(AV$195-AV$194)*10)),1))</f>
        <v>8.9</v>
      </c>
      <c r="AW157" s="74">
        <f t="shared" si="68"/>
        <v>6.2</v>
      </c>
      <c r="AX157" s="74" t="str">
        <f>IF('Indicator Data'!BQ160="No data","x",ROUND(IF('Indicator Data'!BQ160&gt;AX$195,10,IF('Indicator Data'!BQ160&lt;AX$194,0,10-(AX$195-'Indicator Data'!BQ160)/(AX$195-AX$194)*10)),1))</f>
        <v>x</v>
      </c>
      <c r="AY157" s="76">
        <f t="shared" si="69"/>
        <v>6.2</v>
      </c>
      <c r="AZ157" s="81">
        <f t="shared" si="70"/>
        <v>5.6</v>
      </c>
    </row>
    <row r="158" spans="1:52" s="4" customFormat="1" x14ac:dyDescent="0.3">
      <c r="A158" s="121" t="str">
        <f>'Indicator Data'!A161</f>
        <v>Slovenia</v>
      </c>
      <c r="B158" s="59" t="str">
        <f>'Indicator Data'!B161</f>
        <v>SVN</v>
      </c>
      <c r="C158" s="73">
        <f>ROUND(IF('Indicator Data'!AL161="No data",IF((0.1022*LN('Indicator Data'!CI161)-0.1711)&gt;C$195,0,IF((0.1022*LN('Indicator Data'!CI161)-0.1711)&lt;C$194,10,(C$195-(0.1022*LN('Indicator Data'!CI161)-0.1711))/(C$195-C$194)*10)),IF('Indicator Data'!AL161&gt;C$195,0,IF('Indicator Data'!AL161&lt;C$194,10,(C$195-'Indicator Data'!AL161)/(C$195-C$194)*10))),1)</f>
        <v>0</v>
      </c>
      <c r="D158" s="73" t="str">
        <f>IF('Indicator Data'!AM161="No data","x",ROUND((IF(LOG('Indicator Data'!AM161*1000)&gt;D$195,10,IF(LOG('Indicator Data'!AM161*1000)&lt;D$194,0,10-(D$195-LOG('Indicator Data'!AM161*1000))/(D$195-D$194)*10))),1))</f>
        <v>x</v>
      </c>
      <c r="E158" s="74">
        <f t="shared" si="54"/>
        <v>0</v>
      </c>
      <c r="F158" s="73">
        <f>IF('Indicator Data'!AZ161="No data","x",ROUND(IF('Indicator Data'!AZ161&gt;F$195,10,IF('Indicator Data'!AZ161&lt;F$194,0,10-(F$195-'Indicator Data'!AZ161)/(F$195-F$194)*10)),1))</f>
        <v>0.9</v>
      </c>
      <c r="G158" s="73">
        <f>IF('Indicator Data'!BA161="No data","x",ROUND(IF('Indicator Data'!BA161&gt;G$195,10,IF('Indicator Data'!BA161&lt;G$194,0,10-(G$195-'Indicator Data'!BA161)/(G$195-G$194)*10)),1))</f>
        <v>0.1</v>
      </c>
      <c r="H158" s="74">
        <f t="shared" si="55"/>
        <v>0.5</v>
      </c>
      <c r="I158" s="75">
        <f>SUM(IF('Indicator Data'!AN161=0,0,'Indicator Data'!AN161),SUM('Indicator Data'!AO161:AP161))</f>
        <v>0</v>
      </c>
      <c r="J158" s="75">
        <f>I158/'Indicator Data'!CJ161*1000000</f>
        <v>0</v>
      </c>
      <c r="K158" s="73">
        <f t="shared" si="56"/>
        <v>0</v>
      </c>
      <c r="L158" s="73" t="str">
        <f>IF('Indicator Data'!AQ161="No data","x",ROUND(IF('Indicator Data'!AQ161&gt;L$195,10,IF('Indicator Data'!AQ161&lt;L$194,0,10-(L$195-'Indicator Data'!AQ161)/(L$195-L$194)*10)),1))</f>
        <v>x</v>
      </c>
      <c r="M158" s="73">
        <f>IF('Indicator Data'!AR161="No data","x",IF('Indicator Data'!AR161=0,0,ROUND(IF('Indicator Data'!AR161&gt;M$195,10,IF('Indicator Data'!AR161&lt;M$194,0,10-(M$195-'Indicator Data'!AR161)/(M$195-M$194)*10)),1)))</f>
        <v>0.4</v>
      </c>
      <c r="N158" s="74">
        <f t="shared" si="57"/>
        <v>0.2</v>
      </c>
      <c r="O158" s="76">
        <f t="shared" si="58"/>
        <v>0.2</v>
      </c>
      <c r="P158" s="87">
        <f>IF(AND('Indicator Data'!BE161="No data",'Indicator Data'!BF161="No data"),0,SUM('Indicator Data'!BE161:BG161)/1000)</f>
        <v>1.012</v>
      </c>
      <c r="Q158" s="73">
        <f t="shared" si="59"/>
        <v>0</v>
      </c>
      <c r="R158" s="77">
        <f>P158*1000/'Indicator Data'!CJ161</f>
        <v>4.8685351193608942E-4</v>
      </c>
      <c r="S158" s="73">
        <f t="shared" si="60"/>
        <v>2.7</v>
      </c>
      <c r="T158" s="78">
        <f t="shared" si="61"/>
        <v>1.4</v>
      </c>
      <c r="U158" s="73">
        <f>IF('Indicator Data'!AV161="No data","x",ROUND(IF('Indicator Data'!AV161&gt;U$195,10,IF('Indicator Data'!AV161&lt;U$194,0,10-(U$195-'Indicator Data'!AV161)/(U$195-U$194)*10)),1))</f>
        <v>0.2</v>
      </c>
      <c r="V158" s="73">
        <f>IF('Indicator Data'!AW161="No data","x",IF('Indicator Data'!AW161=0,0,ROUND(IF('Indicator Data'!AW161&gt;V$195,10,IF('Indicator Data'!AW161&lt;V$194,0,10-(V$195-'Indicator Data'!AW161)/(V$195-V$194)*10)),1)))</f>
        <v>0.2</v>
      </c>
      <c r="W158" s="73">
        <f t="shared" si="62"/>
        <v>0.2</v>
      </c>
      <c r="X158" s="73">
        <f>IF('Indicator Data'!AU161="No data","x",ROUND(IF('Indicator Data'!AU161&gt;X$195,10,IF('Indicator Data'!AU161&lt;X$194,0,10-(X$195-'Indicator Data'!AU161)/(X$195-X$194)*10)),1))</f>
        <v>0.1</v>
      </c>
      <c r="Y158" s="199" t="str">
        <f>IF('Indicator Data'!AX161="No data","x",ROUND(IF('Indicator Data'!AX161&gt;Y$195,10,IF('Indicator Data'!AX161&lt;Y$194,0,10-(Y$195-'Indicator Data'!AX161)/(Y$195-Y$194)*10)),1))</f>
        <v>x</v>
      </c>
      <c r="Z158" s="77">
        <f>IF('Indicator Data'!AY161="No data","x",IF(('Indicator Data'!AY161/'Indicator Data'!CJ161)&gt;1,1,IF('Indicator Data'!AY161&gt;'Indicator Data'!AY161,1,'Indicator Data'!AY161/'Indicator Data'!CJ161)))</f>
        <v>5.7729665446967128E-6</v>
      </c>
      <c r="AA158" s="199">
        <f t="shared" si="63"/>
        <v>0</v>
      </c>
      <c r="AB158" s="74">
        <f t="shared" si="50"/>
        <v>0.1</v>
      </c>
      <c r="AC158" s="73">
        <f>IF('Indicator Data'!AS161="No data","x",ROUND(IF('Indicator Data'!AS161&gt;AC$195,10,IF('Indicator Data'!AS161&lt;AC$194,0,10-(AC$195-'Indicator Data'!AS161)/(AC$195-AC$194)*10)),1))</f>
        <v>0.2</v>
      </c>
      <c r="AD158" s="73" t="str">
        <f>IF('Indicator Data'!AT161="No data","x",ROUND(IF('Indicator Data'!AT161&gt;AD$195,10,IF('Indicator Data'!AT161&lt;AD$194,0,10-(AD$195-'Indicator Data'!AT161)/(AD$195-AD$194)*10)),1))</f>
        <v>x</v>
      </c>
      <c r="AE158" s="74">
        <f t="shared" si="64"/>
        <v>0.2</v>
      </c>
      <c r="AF158" s="87">
        <f>('Indicator Data'!BD161+'Indicator Data'!BC161*0.5+'Indicator Data'!BB161*0.25)/1000</f>
        <v>0</v>
      </c>
      <c r="AG158" s="79">
        <f>AF158*1000/'Indicator Data'!CJ161</f>
        <v>0</v>
      </c>
      <c r="AH158" s="74">
        <f t="shared" si="65"/>
        <v>0</v>
      </c>
      <c r="AI158" s="73">
        <f>IF('Indicator Data'!BH161="No data","x",ROUND(IF('Indicator Data'!BH161&lt;$AI$194,10,IF('Indicator Data'!BH161&gt;$AI$195,0,($AI$195-'Indicator Data'!BH161)/($AI$195-$AI$194)*10)),1))</f>
        <v>3.2</v>
      </c>
      <c r="AJ158" s="73">
        <f>IF('Indicator Data'!BI161="No data","x",ROUND(IF('Indicator Data'!BI161&gt;$AJ$195,10,IF('Indicator Data'!BI161&lt;$AJ$194,0,10-($AJ$195-'Indicator Data'!BI161)/($AJ$195-$AJ$194)*10)),1))</f>
        <v>0</v>
      </c>
      <c r="AK158" s="74">
        <f t="shared" si="51"/>
        <v>1.6</v>
      </c>
      <c r="AL158" s="80">
        <f t="shared" si="52"/>
        <v>0.5</v>
      </c>
      <c r="AM158" s="81">
        <f t="shared" si="53"/>
        <v>1</v>
      </c>
      <c r="AN158" s="73">
        <f>IF('Indicator Data'!BJ161="No data","x",ROUND((IF(LOG('Indicator Data'!BJ161)&gt;AN$195,10,IF(LOG('Indicator Data'!BJ161)&lt;AN$194,0,10-(AN$195-LOG('Indicator Data'!BJ161))/(AN$195-AN$194)*10))),1))</f>
        <v>5.0999999999999996</v>
      </c>
      <c r="AO158" s="73">
        <f>IF('Indicator Data'!BK161="No data","x",ROUND((IF(LOG('Indicator Data'!BK161)&gt;AO$195,10,IF(LOG('Indicator Data'!BK161)&lt;AO$194,0,10-(AO$195-LOG('Indicator Data'!BK161))/(AO$195-AO$194)*10))),1))</f>
        <v>6.4</v>
      </c>
      <c r="AP158" s="74">
        <f t="shared" si="66"/>
        <v>5.8</v>
      </c>
      <c r="AQ158" s="74">
        <f>IF('Indicator Data'!BL161=0,10,ROUND(IF(LOG('Indicator Data'!BL161)&gt;AQ$195,0,IF(LOG('Indicator Data'!BL161)&lt;AQ$194,10,(AQ$195-LOG('Indicator Data'!BL161))/(AQ$195-AQ$194)*10)),1))</f>
        <v>4.3</v>
      </c>
      <c r="AR158" s="74">
        <f>IF('Indicator Data'!BM161="No data","x",ROUND(IF('Indicator Data'!BM161&gt;AR$195,10,IF('Indicator Data'!BM161&lt;AR$194,0,10-(AR$195-'Indicator Data'!BM161)/(AR$195-AR$194)*10)),1))</f>
        <v>6</v>
      </c>
      <c r="AS158" s="76">
        <f t="shared" si="67"/>
        <v>5.4</v>
      </c>
      <c r="AT158" s="73">
        <f>IF('Indicator Data'!BN161="No data","x",ROUND(IF('Indicator Data'!BN161^2&gt;AT$195,0,IF('Indicator Data'!BN161^2&lt;AT$194,10,(AT$195-'Indicator Data'!BN161^2)/(AT$195-AT$194)*10)),1))</f>
        <v>0.1</v>
      </c>
      <c r="AU158" s="73">
        <f>IF('Indicator Data'!BO161="No data","x",ROUND(IF('Indicator Data'!BO161&gt;AU$195,0,IF('Indicator Data'!BO161&lt;AU$194,10,(AU$195-'Indicator Data'!BO161)/(AU$195-AU$194)*10)),1))</f>
        <v>4.2</v>
      </c>
      <c r="AV158" s="73">
        <f>IF('Indicator Data'!BP161="No data","x",ROUND(IF('Indicator Data'!BP161&gt;AV$195,0,IF('Indicator Data'!BP161&lt;AV$194,10,(AV$195-'Indicator Data'!BP161)/(AV$195-AV$194)*10)),1))</f>
        <v>9.8000000000000007</v>
      </c>
      <c r="AW158" s="74">
        <f t="shared" si="68"/>
        <v>4.7</v>
      </c>
      <c r="AX158" s="74">
        <f>IF('Indicator Data'!BQ161="No data","x",ROUND(IF('Indicator Data'!BQ161&gt;AX$195,10,IF('Indicator Data'!BQ161&lt;AX$194,0,10-(AX$195-'Indicator Data'!BQ161)/(AX$195-AX$194)*10)),1))</f>
        <v>8.8000000000000007</v>
      </c>
      <c r="AY158" s="76">
        <f t="shared" si="69"/>
        <v>6.8</v>
      </c>
      <c r="AZ158" s="81">
        <f t="shared" si="70"/>
        <v>6.1</v>
      </c>
    </row>
    <row r="159" spans="1:52" s="4" customFormat="1" x14ac:dyDescent="0.3">
      <c r="A159" s="121" t="str">
        <f>'Indicator Data'!A162</f>
        <v>Solomon Islands</v>
      </c>
      <c r="B159" s="59" t="str">
        <f>'Indicator Data'!B162</f>
        <v>SLB</v>
      </c>
      <c r="C159" s="73">
        <f>ROUND(IF('Indicator Data'!AL162="No data",IF((0.1022*LN('Indicator Data'!CI162)-0.1711)&gt;C$195,0,IF((0.1022*LN('Indicator Data'!CI162)-0.1711)&lt;C$194,10,(C$195-(0.1022*LN('Indicator Data'!CI162)-0.1711))/(C$195-C$194)*10)),IF('Indicator Data'!AL162&gt;C$195,0,IF('Indicator Data'!AL162&lt;C$194,10,(C$195-'Indicator Data'!AL162)/(C$195-C$194)*10))),1)</f>
        <v>6.9</v>
      </c>
      <c r="D159" s="73" t="str">
        <f>IF('Indicator Data'!AM162="No data","x",ROUND((IF(LOG('Indicator Data'!AM162*1000)&gt;D$195,10,IF(LOG('Indicator Data'!AM162*1000)&lt;D$194,0,10-(D$195-LOG('Indicator Data'!AM162*1000))/(D$195-D$194)*10))),1))</f>
        <v>x</v>
      </c>
      <c r="E159" s="74">
        <f t="shared" si="54"/>
        <v>6.9</v>
      </c>
      <c r="F159" s="73" t="str">
        <f>IF('Indicator Data'!AZ162="No data","x",ROUND(IF('Indicator Data'!AZ162&gt;F$195,10,IF('Indicator Data'!AZ162&lt;F$194,0,10-(F$195-'Indicator Data'!AZ162)/(F$195-F$194)*10)),1))</f>
        <v>x</v>
      </c>
      <c r="G159" s="73">
        <f>IF('Indicator Data'!BA162="No data","x",ROUND(IF('Indicator Data'!BA162&gt;G$195,10,IF('Indicator Data'!BA162&lt;G$194,0,10-(G$195-'Indicator Data'!BA162)/(G$195-G$194)*10)),1))</f>
        <v>3</v>
      </c>
      <c r="H159" s="74">
        <f t="shared" si="55"/>
        <v>3</v>
      </c>
      <c r="I159" s="75">
        <f>SUM(IF('Indicator Data'!AN162=0,0,'Indicator Data'!AN162),SUM('Indicator Data'!AO162:AP162))</f>
        <v>332.53832</v>
      </c>
      <c r="J159" s="75">
        <f>I159/'Indicator Data'!CJ162*1000000</f>
        <v>496.45848667031936</v>
      </c>
      <c r="K159" s="73">
        <f t="shared" si="56"/>
        <v>9.9</v>
      </c>
      <c r="L159" s="73">
        <f>IF('Indicator Data'!AQ162="No data","x",ROUND(IF('Indicator Data'!AQ162&gt;L$195,10,IF('Indicator Data'!AQ162&lt;L$194,0,10-(L$195-'Indicator Data'!AQ162)/(L$195-L$194)*10)),1))</f>
        <v>9.6999999999999993</v>
      </c>
      <c r="M159" s="73">
        <f>IF('Indicator Data'!AR162="No data","x",IF('Indicator Data'!AR162=0,0,ROUND(IF('Indicator Data'!AR162&gt;M$195,10,IF('Indicator Data'!AR162&lt;M$194,0,10-(M$195-'Indicator Data'!AR162)/(M$195-M$194)*10)),1)))</f>
        <v>0.5</v>
      </c>
      <c r="N159" s="74">
        <f t="shared" si="57"/>
        <v>6.7</v>
      </c>
      <c r="O159" s="76">
        <f t="shared" si="58"/>
        <v>5.9</v>
      </c>
      <c r="P159" s="87">
        <f>IF(AND('Indicator Data'!BE162="No data",'Indicator Data'!BF162="No data"),0,SUM('Indicator Data'!BE162:BG162)/1000)</f>
        <v>4.0000000000000001E-3</v>
      </c>
      <c r="Q159" s="73">
        <f t="shared" si="59"/>
        <v>0</v>
      </c>
      <c r="R159" s="77">
        <f>P159*1000/'Indicator Data'!CJ162</f>
        <v>5.9717446899992682E-6</v>
      </c>
      <c r="S159" s="73">
        <f t="shared" si="60"/>
        <v>0</v>
      </c>
      <c r="T159" s="78">
        <f t="shared" si="61"/>
        <v>0</v>
      </c>
      <c r="U159" s="73" t="str">
        <f>IF('Indicator Data'!AV162="No data","x",ROUND(IF('Indicator Data'!AV162&gt;U$195,10,IF('Indicator Data'!AV162&lt;U$194,0,10-(U$195-'Indicator Data'!AV162)/(U$195-U$194)*10)),1))</f>
        <v>x</v>
      </c>
      <c r="V159" s="73" t="str">
        <f>IF('Indicator Data'!AW162="No data","x",IF('Indicator Data'!AW162=0,0,ROUND(IF('Indicator Data'!AW162&gt;V$195,10,IF('Indicator Data'!AW162&lt;V$194,0,10-(V$195-'Indicator Data'!AW162)/(V$195-V$194)*10)),1)))</f>
        <v>x</v>
      </c>
      <c r="W159" s="73" t="str">
        <f t="shared" si="62"/>
        <v>x</v>
      </c>
      <c r="X159" s="73">
        <f>IF('Indicator Data'!AU162="No data","x",ROUND(IF('Indicator Data'!AU162&gt;X$195,10,IF('Indicator Data'!AU162&lt;X$194,0,10-(X$195-'Indicator Data'!AU162)/(X$195-X$194)*10)),1))</f>
        <v>1.4</v>
      </c>
      <c r="Y159" s="199">
        <f>IF('Indicator Data'!AX162="No data","x",ROUND(IF('Indicator Data'!AX162&gt;Y$195,10,IF('Indicator Data'!AX162&lt;Y$194,0,10-(Y$195-'Indicator Data'!AX162)/(Y$195-Y$194)*10)),1))</f>
        <v>4.3</v>
      </c>
      <c r="Z159" s="77">
        <f>IF('Indicator Data'!AY162="No data","x",IF(('Indicator Data'!AY162/'Indicator Data'!CJ162)&gt;1,1,IF('Indicator Data'!AY162&gt;'Indicator Data'!AY162,1,'Indicator Data'!AY162/'Indicator Data'!CJ162)))</f>
        <v>0.79128901602069812</v>
      </c>
      <c r="AA159" s="199">
        <f t="shared" si="63"/>
        <v>8.8000000000000007</v>
      </c>
      <c r="AB159" s="74">
        <f t="shared" si="50"/>
        <v>4.8</v>
      </c>
      <c r="AC159" s="73">
        <f>IF('Indicator Data'!AS162="No data","x",ROUND(IF('Indicator Data'!AS162&gt;AC$195,10,IF('Indicator Data'!AS162&lt;AC$194,0,10-(AC$195-'Indicator Data'!AS162)/(AC$195-AC$194)*10)),1))</f>
        <v>1.5</v>
      </c>
      <c r="AD159" s="73">
        <f>IF('Indicator Data'!AT162="No data","x",ROUND(IF('Indicator Data'!AT162&gt;AD$195,10,IF('Indicator Data'!AT162&lt;AD$194,0,10-(AD$195-'Indicator Data'!AT162)/(AD$195-AD$194)*10)),1))</f>
        <v>3.4</v>
      </c>
      <c r="AE159" s="74">
        <f t="shared" si="64"/>
        <v>2.5</v>
      </c>
      <c r="AF159" s="87">
        <f>('Indicator Data'!BD162+'Indicator Data'!BC162*0.5+'Indicator Data'!BB162*0.25)/1000</f>
        <v>0.5</v>
      </c>
      <c r="AG159" s="79">
        <f>AF159*1000/'Indicator Data'!CJ162</f>
        <v>7.4646808624990861E-4</v>
      </c>
      <c r="AH159" s="74">
        <f t="shared" si="65"/>
        <v>0.1</v>
      </c>
      <c r="AI159" s="73">
        <f>IF('Indicator Data'!BH162="No data","x",ROUND(IF('Indicator Data'!BH162&lt;$AI$194,10,IF('Indicator Data'!BH162&gt;$AI$195,0,($AI$195-'Indicator Data'!BH162)/($AI$195-$AI$194)*10)),1))</f>
        <v>4.3</v>
      </c>
      <c r="AJ159" s="73">
        <f>IF('Indicator Data'!BI162="No data","x",ROUND(IF('Indicator Data'!BI162&gt;$AJ$195,10,IF('Indicator Data'!BI162&lt;$AJ$194,0,10-($AJ$195-'Indicator Data'!BI162)/($AJ$195-$AJ$194)*10)),1))</f>
        <v>1.3</v>
      </c>
      <c r="AK159" s="74">
        <f t="shared" si="51"/>
        <v>2.8</v>
      </c>
      <c r="AL159" s="80">
        <f t="shared" si="52"/>
        <v>2.7</v>
      </c>
      <c r="AM159" s="81">
        <f t="shared" si="53"/>
        <v>1.4</v>
      </c>
      <c r="AN159" s="73">
        <f>IF('Indicator Data'!BJ162="No data","x",ROUND((IF(LOG('Indicator Data'!BJ162)&gt;AN$195,10,IF(LOG('Indicator Data'!BJ162)&lt;AN$194,0,10-(AN$195-LOG('Indicator Data'!BJ162))/(AN$195-AN$194)*10))),1))</f>
        <v>4.0999999999999996</v>
      </c>
      <c r="AO159" s="73">
        <f>IF('Indicator Data'!BK162="No data","x",ROUND((IF(LOG('Indicator Data'!BK162)&gt;AO$195,10,IF(LOG('Indicator Data'!BK162)&lt;AO$194,0,10-(AO$195-LOG('Indicator Data'!BK162))/(AO$195-AO$194)*10))),1))</f>
        <v>1</v>
      </c>
      <c r="AP159" s="74">
        <f t="shared" si="66"/>
        <v>2.6</v>
      </c>
      <c r="AQ159" s="74">
        <f>IF('Indicator Data'!BL162=0,10,ROUND(IF(LOG('Indicator Data'!BL162)&gt;AQ$195,0,IF(LOG('Indicator Data'!BL162)&lt;AQ$194,10,(AQ$195-LOG('Indicator Data'!BL162))/(AQ$195-AQ$194)*10)),1))</f>
        <v>4.3</v>
      </c>
      <c r="AR159" s="74">
        <f>IF('Indicator Data'!BM162="No data","x",ROUND(IF('Indicator Data'!BM162&gt;AR$195,10,IF('Indicator Data'!BM162&lt;AR$194,0,10-(AR$195-'Indicator Data'!BM162)/(AR$195-AR$194)*10)),1))</f>
        <v>2</v>
      </c>
      <c r="AS159" s="76">
        <f t="shared" si="67"/>
        <v>3</v>
      </c>
      <c r="AT159" s="73">
        <f>IF('Indicator Data'!BN162="No data","x",ROUND(IF('Indicator Data'!BN162^2&gt;AT$195,0,IF('Indicator Data'!BN162^2&lt;AT$194,10,(AT$195-'Indicator Data'!BN162^2)/(AT$195-AT$194)*10)),1))</f>
        <v>4.5</v>
      </c>
      <c r="AU159" s="73">
        <f>IF('Indicator Data'!BO162="No data","x",ROUND(IF('Indicator Data'!BO162&gt;AU$195,0,IF('Indicator Data'!BO162&lt;AU$194,10,(AU$195-'Indicator Data'!BO162)/(AU$195-AU$194)*10)),1))</f>
        <v>6.5</v>
      </c>
      <c r="AV159" s="73">
        <f>IF('Indicator Data'!BP162="No data","x",ROUND(IF('Indicator Data'!BP162&gt;AV$195,0,IF('Indicator Data'!BP162&lt;AV$194,10,(AV$195-'Indicator Data'!BP162)/(AV$195-AV$194)*10)),1))</f>
        <v>4.5999999999999996</v>
      </c>
      <c r="AW159" s="74">
        <f t="shared" si="68"/>
        <v>5.2</v>
      </c>
      <c r="AX159" s="74">
        <f>IF('Indicator Data'!BQ162="No data","x",ROUND(IF('Indicator Data'!BQ162&gt;AX$195,10,IF('Indicator Data'!BQ162&lt;AX$194,0,10-(AX$195-'Indicator Data'!BQ162)/(AX$195-AX$194)*10)),1))</f>
        <v>6</v>
      </c>
      <c r="AY159" s="76">
        <f t="shared" si="69"/>
        <v>5.6</v>
      </c>
      <c r="AZ159" s="81">
        <f t="shared" si="70"/>
        <v>4.3</v>
      </c>
    </row>
    <row r="160" spans="1:52" s="4" customFormat="1" x14ac:dyDescent="0.3">
      <c r="A160" s="121" t="str">
        <f>'Indicator Data'!A163</f>
        <v>Somalia</v>
      </c>
      <c r="B160" s="59" t="str">
        <f>'Indicator Data'!B163</f>
        <v>SOM</v>
      </c>
      <c r="C160" s="73">
        <f>ROUND(IF('Indicator Data'!AL163="No data",IF((0.1022*LN('Indicator Data'!CI163)-0.1711)&gt;C$195,0,IF((0.1022*LN('Indicator Data'!CI163)-0.1711)&lt;C$194,10,(C$195-(0.1022*LN('Indicator Data'!CI163)-0.1711))/(C$195-C$194)*10)),IF('Indicator Data'!AL163&gt;C$195,0,IF('Indicator Data'!AL163&lt;C$194,10,(C$195-'Indicator Data'!AL163)/(C$195-C$194)*10))),1)</f>
        <v>8.6999999999999993</v>
      </c>
      <c r="D160" s="73" t="str">
        <f>IF('Indicator Data'!AM163="No data","x",ROUND((IF(LOG('Indicator Data'!AM163*1000)&gt;D$195,10,IF(LOG('Indicator Data'!AM163*1000)&lt;D$194,0,10-(D$195-LOG('Indicator Data'!AM163*1000))/(D$195-D$194)*10))),1))</f>
        <v>x</v>
      </c>
      <c r="E160" s="74">
        <f t="shared" si="54"/>
        <v>8.6999999999999993</v>
      </c>
      <c r="F160" s="73" t="str">
        <f>IF('Indicator Data'!AZ163="No data","x",ROUND(IF('Indicator Data'!AZ163&gt;F$195,10,IF('Indicator Data'!AZ163&lt;F$194,0,10-(F$195-'Indicator Data'!AZ163)/(F$195-F$194)*10)),1))</f>
        <v>x</v>
      </c>
      <c r="G160" s="73" t="str">
        <f>IF('Indicator Data'!BA163="No data","x",ROUND(IF('Indicator Data'!BA163&gt;G$195,10,IF('Indicator Data'!BA163&lt;G$194,0,10-(G$195-'Indicator Data'!BA163)/(G$195-G$194)*10)),1))</f>
        <v>x</v>
      </c>
      <c r="H160" s="74" t="str">
        <f t="shared" si="55"/>
        <v>x</v>
      </c>
      <c r="I160" s="75">
        <f>SUM(IF('Indicator Data'!AN163=0,0,'Indicator Data'!AN163),SUM('Indicator Data'!AO163:AP163))</f>
        <v>26447.781860000003</v>
      </c>
      <c r="J160" s="75">
        <f>I160/'Indicator Data'!CJ163*1000000</f>
        <v>1712.6169038392129</v>
      </c>
      <c r="K160" s="73">
        <f t="shared" si="56"/>
        <v>10</v>
      </c>
      <c r="L160" s="73">
        <f>IF('Indicator Data'!AQ163="No data","x",ROUND(IF('Indicator Data'!AQ163&gt;L$195,10,IF('Indicator Data'!AQ163&lt;L$194,0,10-(L$195-'Indicator Data'!AQ163)/(L$195-L$194)*10)),1))</f>
        <v>10</v>
      </c>
      <c r="M160" s="73" t="str">
        <f>IF('Indicator Data'!AR163="No data","x",IF('Indicator Data'!AR163=0,0,ROUND(IF('Indicator Data'!AR163&gt;M$195,10,IF('Indicator Data'!AR163&lt;M$194,0,10-(M$195-'Indicator Data'!AR163)/(M$195-M$194)*10)),1)))</f>
        <v>x</v>
      </c>
      <c r="N160" s="74">
        <f t="shared" si="57"/>
        <v>10</v>
      </c>
      <c r="O160" s="76">
        <f t="shared" si="58"/>
        <v>9.1</v>
      </c>
      <c r="P160" s="87">
        <f>IF(AND('Indicator Data'!BE163="No data",'Indicator Data'!BF163="No data"),0,SUM('Indicator Data'!BE163:BG163)/1000)</f>
        <v>2768.6460000000002</v>
      </c>
      <c r="Q160" s="73">
        <f t="shared" si="59"/>
        <v>10</v>
      </c>
      <c r="R160" s="77">
        <f>P160*1000/'Indicator Data'!CJ163</f>
        <v>0.17928270754222037</v>
      </c>
      <c r="S160" s="73">
        <f t="shared" si="60"/>
        <v>10</v>
      </c>
      <c r="T160" s="78">
        <f t="shared" si="61"/>
        <v>10</v>
      </c>
      <c r="U160" s="73">
        <f>IF('Indicator Data'!AV163="No data","x",ROUND(IF('Indicator Data'!AV163&gt;U$195,10,IF('Indicator Data'!AV163&lt;U$194,0,10-(U$195-'Indicator Data'!AV163)/(U$195-U$194)*10)),1))</f>
        <v>0.8</v>
      </c>
      <c r="V160" s="73">
        <f>IF('Indicator Data'!AW163="No data","x",IF('Indicator Data'!AW163=0,0,ROUND(IF('Indicator Data'!AW163&gt;V$195,10,IF('Indicator Data'!AW163&lt;V$194,0,10-(V$195-'Indicator Data'!AW163)/(V$195-V$194)*10)),1)))</f>
        <v>0.1</v>
      </c>
      <c r="W160" s="73">
        <f t="shared" si="62"/>
        <v>0.45</v>
      </c>
      <c r="X160" s="73">
        <f>IF('Indicator Data'!AU163="No data","x",ROUND(IF('Indicator Data'!AU163&gt;X$195,10,IF('Indicator Data'!AU163&lt;X$194,0,10-(X$195-'Indicator Data'!AU163)/(X$195-X$194)*10)),1))</f>
        <v>4.8</v>
      </c>
      <c r="Y160" s="199">
        <f>IF('Indicator Data'!AX163="No data","x",ROUND(IF('Indicator Data'!AX163&gt;Y$195,10,IF('Indicator Data'!AX163&lt;Y$194,0,10-(Y$195-'Indicator Data'!AX163)/(Y$195-Y$194)*10)),1))</f>
        <v>0.9</v>
      </c>
      <c r="Z160" s="77">
        <f>IF('Indicator Data'!AY163="No data","x",IF(('Indicator Data'!AY163/'Indicator Data'!CJ163)&gt;1,1,IF('Indicator Data'!AY163&gt;'Indicator Data'!AY163,1,'Indicator Data'!AY163/'Indicator Data'!CJ163)))</f>
        <v>0.16398539238664017</v>
      </c>
      <c r="AA160" s="199">
        <f t="shared" si="63"/>
        <v>1.8</v>
      </c>
      <c r="AB160" s="74">
        <f t="shared" si="50"/>
        <v>2</v>
      </c>
      <c r="AC160" s="73">
        <f>IF('Indicator Data'!AS163="No data","x",ROUND(IF('Indicator Data'!AS163&gt;AC$195,10,IF('Indicator Data'!AS163&lt;AC$194,0,10-(AC$195-'Indicator Data'!AS163)/(AC$195-AC$194)*10)),1))</f>
        <v>9.3000000000000007</v>
      </c>
      <c r="AD160" s="73">
        <f>IF('Indicator Data'!AT163="No data","x",ROUND(IF('Indicator Data'!AT163&gt;AD$195,10,IF('Indicator Data'!AT163&lt;AD$194,0,10-(AD$195-'Indicator Data'!AT163)/(AD$195-AD$194)*10)),1))</f>
        <v>5.0999999999999996</v>
      </c>
      <c r="AE160" s="74">
        <f t="shared" si="64"/>
        <v>7.2</v>
      </c>
      <c r="AF160" s="87">
        <f>('Indicator Data'!BD163+'Indicator Data'!BC163*0.5+'Indicator Data'!BB163*0.25)/1000</f>
        <v>2497.2815000000001</v>
      </c>
      <c r="AG160" s="79">
        <f>AF160*1000/'Indicator Data'!CJ163</f>
        <v>0.16171059384807496</v>
      </c>
      <c r="AH160" s="74">
        <f t="shared" si="65"/>
        <v>10</v>
      </c>
      <c r="AI160" s="73">
        <f>IF('Indicator Data'!BH163="No data","x",ROUND(IF('Indicator Data'!BH163&lt;$AI$194,10,IF('Indicator Data'!BH163&gt;$AI$195,0,($AI$195-'Indicator Data'!BH163)/($AI$195-$AI$194)*10)),1))</f>
        <v>7.5</v>
      </c>
      <c r="AJ160" s="73">
        <f>IF('Indicator Data'!BI163="No data","x",ROUND(IF('Indicator Data'!BI163&gt;$AJ$195,10,IF('Indicator Data'!BI163&lt;$AJ$194,0,10-($AJ$195-'Indicator Data'!BI163)/($AJ$195-$AJ$194)*10)),1))</f>
        <v>5.2</v>
      </c>
      <c r="AK160" s="74">
        <f t="shared" si="51"/>
        <v>6.4</v>
      </c>
      <c r="AL160" s="80">
        <f t="shared" si="52"/>
        <v>7.4</v>
      </c>
      <c r="AM160" s="81">
        <f t="shared" si="53"/>
        <v>9.1</v>
      </c>
      <c r="AN160" s="73">
        <f>IF('Indicator Data'!BJ163="No data","x",ROUND((IF(LOG('Indicator Data'!BJ163)&gt;AN$195,10,IF(LOG('Indicator Data'!BJ163)&lt;AN$194,0,10-(AN$195-LOG('Indicator Data'!BJ163))/(AN$195-AN$194)*10))),1))</f>
        <v>0</v>
      </c>
      <c r="AO160" s="73" t="str">
        <f>IF('Indicator Data'!BK163="No data","x",ROUND((IF(LOG('Indicator Data'!BK163)&gt;AO$195,10,IF(LOG('Indicator Data'!BK163)&lt;AO$194,0,10-(AO$195-LOG('Indicator Data'!BK163))/(AO$195-AO$194)*10))),1))</f>
        <v>x</v>
      </c>
      <c r="AP160" s="74">
        <f t="shared" si="66"/>
        <v>0</v>
      </c>
      <c r="AQ160" s="74">
        <f>IF('Indicator Data'!BL163=0,10,ROUND(IF(LOG('Indicator Data'!BL163)&gt;AQ$195,0,IF(LOG('Indicator Data'!BL163)&lt;AQ$194,10,(AQ$195-LOG('Indicator Data'!BL163))/(AQ$195-AQ$194)*10)),1))</f>
        <v>2.6</v>
      </c>
      <c r="AR160" s="74">
        <f>IF('Indicator Data'!BM163="No data","x",ROUND(IF('Indicator Data'!BM163&gt;AR$195,10,IF('Indicator Data'!BM163&lt;AR$194,0,10-(AR$195-'Indicator Data'!BM163)/(AR$195-AR$194)*10)),1))</f>
        <v>2</v>
      </c>
      <c r="AS160" s="76">
        <f t="shared" si="67"/>
        <v>1.5</v>
      </c>
      <c r="AT160" s="73" t="str">
        <f>IF('Indicator Data'!BN163="No data","x",ROUND(IF('Indicator Data'!BN163^2&gt;AT$195,0,IF('Indicator Data'!BN163^2&lt;AT$194,10,(AT$195-'Indicator Data'!BN163^2)/(AT$195-AT$194)*10)),1))</f>
        <v>x</v>
      </c>
      <c r="AU160" s="73">
        <f>IF('Indicator Data'!BO163="No data","x",ROUND(IF('Indicator Data'!BO163&gt;AU$195,0,IF('Indicator Data'!BO163&lt;AU$194,10,(AU$195-'Indicator Data'!BO163)/(AU$195-AU$194)*10)),1))</f>
        <v>7.6</v>
      </c>
      <c r="AV160" s="73">
        <f>IF('Indicator Data'!BP163="No data","x",ROUND(IF('Indicator Data'!BP163&gt;AV$195,0,IF('Indicator Data'!BP163&lt;AV$194,10,(AV$195-'Indicator Data'!BP163)/(AV$195-AV$194)*10)),1))</f>
        <v>9.3000000000000007</v>
      </c>
      <c r="AW160" s="74">
        <f t="shared" si="68"/>
        <v>8.5</v>
      </c>
      <c r="AX160" s="74">
        <f>IF('Indicator Data'!BQ163="No data","x",ROUND(IF('Indicator Data'!BQ163&gt;AX$195,10,IF('Indicator Data'!BQ163&lt;AX$194,0,10-(AX$195-'Indicator Data'!BQ163)/(AX$195-AX$194)*10)),1))</f>
        <v>5.8</v>
      </c>
      <c r="AY160" s="76">
        <f t="shared" si="69"/>
        <v>7.2</v>
      </c>
      <c r="AZ160" s="81">
        <f t="shared" si="70"/>
        <v>4.4000000000000004</v>
      </c>
    </row>
    <row r="161" spans="1:52" s="4" customFormat="1" x14ac:dyDescent="0.3">
      <c r="A161" s="121" t="str">
        <f>'Indicator Data'!A164</f>
        <v>South Africa</v>
      </c>
      <c r="B161" s="59" t="str">
        <f>'Indicator Data'!B164</f>
        <v>ZAF</v>
      </c>
      <c r="C161" s="73">
        <f>ROUND(IF('Indicator Data'!AL164="No data",IF((0.1022*LN('Indicator Data'!CI164)-0.1711)&gt;C$195,0,IF((0.1022*LN('Indicator Data'!CI164)-0.1711)&lt;C$194,10,(C$195-(0.1022*LN('Indicator Data'!CI164)-0.1711))/(C$195-C$194)*10)),IF('Indicator Data'!AL164&gt;C$195,0,IF('Indicator Data'!AL164&lt;C$194,10,(C$195-'Indicator Data'!AL164)/(C$195-C$194)*10))),1)</f>
        <v>3.9</v>
      </c>
      <c r="D161" s="73">
        <f>IF('Indicator Data'!AM164="No data","x",ROUND((IF(LOG('Indicator Data'!AM164*1000)&gt;D$195,10,IF(LOG('Indicator Data'!AM164*1000)&lt;D$194,0,10-(D$195-LOG('Indicator Data'!AM164*1000))/(D$195-D$194)*10))),1))</f>
        <v>5.2</v>
      </c>
      <c r="E161" s="74">
        <f t="shared" si="54"/>
        <v>4.5999999999999996</v>
      </c>
      <c r="F161" s="73">
        <f>IF('Indicator Data'!AZ164="No data","x",ROUND(IF('Indicator Data'!AZ164&gt;F$195,10,IF('Indicator Data'!AZ164&lt;F$194,0,10-(F$195-'Indicator Data'!AZ164)/(F$195-F$194)*10)),1))</f>
        <v>5.6</v>
      </c>
      <c r="G161" s="73">
        <f>IF('Indicator Data'!BA164="No data","x",ROUND(IF('Indicator Data'!BA164&gt;G$195,10,IF('Indicator Data'!BA164&lt;G$194,0,10-(G$195-'Indicator Data'!BA164)/(G$195-G$194)*10)),1))</f>
        <v>9.5</v>
      </c>
      <c r="H161" s="74">
        <f t="shared" si="55"/>
        <v>7.6</v>
      </c>
      <c r="I161" s="75">
        <f>SUM(IF('Indicator Data'!AN164=0,0,'Indicator Data'!AN164),SUM('Indicator Data'!AO164:AP164))</f>
        <v>1552.5154599999998</v>
      </c>
      <c r="J161" s="75">
        <f>I161/'Indicator Data'!CJ164*1000000</f>
        <v>26.512319088951177</v>
      </c>
      <c r="K161" s="73">
        <f t="shared" si="56"/>
        <v>0.5</v>
      </c>
      <c r="L161" s="73">
        <f>IF('Indicator Data'!AQ164="No data","x",ROUND(IF('Indicator Data'!AQ164&gt;L$195,10,IF('Indicator Data'!AQ164&lt;L$194,0,10-(L$195-'Indicator Data'!AQ164)/(L$195-L$194)*10)),1))</f>
        <v>0.2</v>
      </c>
      <c r="M161" s="73">
        <f>IF('Indicator Data'!AR164="No data","x",IF('Indicator Data'!AR164=0,0,ROUND(IF('Indicator Data'!AR164&gt;M$195,10,IF('Indicator Data'!AR164&lt;M$194,0,10-(M$195-'Indicator Data'!AR164)/(M$195-M$194)*10)),1)))</f>
        <v>0.1</v>
      </c>
      <c r="N161" s="74">
        <f t="shared" si="57"/>
        <v>0.3</v>
      </c>
      <c r="O161" s="76">
        <f t="shared" si="58"/>
        <v>4.3</v>
      </c>
      <c r="P161" s="87">
        <f>IF(AND('Indicator Data'!BE164="No data",'Indicator Data'!BF164="No data"),0,SUM('Indicator Data'!BE164:BG164)/1000)</f>
        <v>306.89999999999998</v>
      </c>
      <c r="Q161" s="73">
        <f t="shared" si="59"/>
        <v>8.3000000000000007</v>
      </c>
      <c r="R161" s="77">
        <f>P161*1000/'Indicator Data'!CJ164</f>
        <v>5.2409337865138668E-3</v>
      </c>
      <c r="S161" s="73">
        <f t="shared" si="60"/>
        <v>4.8</v>
      </c>
      <c r="T161" s="78">
        <f t="shared" si="61"/>
        <v>6.6</v>
      </c>
      <c r="U161" s="73">
        <f>IF('Indicator Data'!AV164="No data","x",ROUND(IF('Indicator Data'!AV164&gt;U$195,10,IF('Indicator Data'!AV164&lt;U$194,0,10-(U$195-'Indicator Data'!AV164)/(U$195-U$194)*10)),1))</f>
        <v>10</v>
      </c>
      <c r="V161" s="73">
        <f>IF('Indicator Data'!AW164="No data","x",IF('Indicator Data'!AW164=0,0,ROUND(IF('Indicator Data'!AW164&gt;V$195,10,IF('Indicator Data'!AW164&lt;V$194,0,10-(V$195-'Indicator Data'!AW164)/(V$195-V$194)*10)),1)))</f>
        <v>10</v>
      </c>
      <c r="W161" s="73">
        <f t="shared" si="62"/>
        <v>10</v>
      </c>
      <c r="X161" s="73">
        <f>IF('Indicator Data'!AU164="No data","x",ROUND(IF('Indicator Data'!AU164&gt;X$195,10,IF('Indicator Data'!AU164&lt;X$194,0,10-(X$195-'Indicator Data'!AU164)/(X$195-X$194)*10)),1))</f>
        <v>10</v>
      </c>
      <c r="Y161" s="199">
        <f>IF('Indicator Data'!AX164="No data","x",ROUND(IF('Indicator Data'!AX164&gt;Y$195,10,IF('Indicator Data'!AX164&lt;Y$194,0,10-(Y$195-'Indicator Data'!AX164)/(Y$195-Y$194)*10)),1))</f>
        <v>0.1</v>
      </c>
      <c r="Z161" s="77">
        <f>IF('Indicator Data'!AY164="No data","x",IF(('Indicator Data'!AY164/'Indicator Data'!CJ164)&gt;1,1,IF('Indicator Data'!AY164&gt;'Indicator Data'!AY164,1,'Indicator Data'!AY164/'Indicator Data'!CJ164)))</f>
        <v>0.33017749654374162</v>
      </c>
      <c r="AA161" s="199">
        <f t="shared" si="63"/>
        <v>3.7</v>
      </c>
      <c r="AB161" s="74">
        <f t="shared" si="50"/>
        <v>6</v>
      </c>
      <c r="AC161" s="73">
        <f>IF('Indicator Data'!AS164="No data","x",ROUND(IF('Indicator Data'!AS164&gt;AC$195,10,IF('Indicator Data'!AS164&lt;AC$194,0,10-(AC$195-'Indicator Data'!AS164)/(AC$195-AC$194)*10)),1))</f>
        <v>2.6</v>
      </c>
      <c r="AD161" s="73">
        <f>IF('Indicator Data'!AT164="No data","x",ROUND(IF('Indicator Data'!AT164&gt;AD$195,10,IF('Indicator Data'!AT164&lt;AD$194,0,10-(AD$195-'Indicator Data'!AT164)/(AD$195-AD$194)*10)),1))</f>
        <v>1.3</v>
      </c>
      <c r="AE161" s="74">
        <f t="shared" si="64"/>
        <v>2</v>
      </c>
      <c r="AF161" s="87">
        <f>('Indicator Data'!BD164+'Indicator Data'!BC164*0.5+'Indicator Data'!BB164*0.25)/1000</f>
        <v>757.80399999999997</v>
      </c>
      <c r="AG161" s="79">
        <f>AF161*1000/'Indicator Data'!CJ164</f>
        <v>1.2941025047752864E-2</v>
      </c>
      <c r="AH161" s="74">
        <f t="shared" si="65"/>
        <v>1.3</v>
      </c>
      <c r="AI161" s="73">
        <f>IF('Indicator Data'!BH164="No data","x",ROUND(IF('Indicator Data'!BH164&lt;$AI$194,10,IF('Indicator Data'!BH164&gt;$AI$195,0,($AI$195-'Indicator Data'!BH164)/($AI$195-$AI$194)*10)),1))</f>
        <v>3.3</v>
      </c>
      <c r="AJ161" s="73">
        <f>IF('Indicator Data'!BI164="No data","x",ROUND(IF('Indicator Data'!BI164&gt;$AJ$195,10,IF('Indicator Data'!BI164&lt;$AJ$194,0,10-($AJ$195-'Indicator Data'!BI164)/($AJ$195-$AJ$194)*10)),1))</f>
        <v>0.4</v>
      </c>
      <c r="AK161" s="74">
        <f t="shared" si="51"/>
        <v>1.9</v>
      </c>
      <c r="AL161" s="80">
        <f t="shared" si="52"/>
        <v>3.1</v>
      </c>
      <c r="AM161" s="81">
        <f t="shared" si="53"/>
        <v>5.0999999999999996</v>
      </c>
      <c r="AN161" s="73">
        <f>IF('Indicator Data'!BJ164="No data","x",ROUND((IF(LOG('Indicator Data'!BJ164)&gt;AN$195,10,IF(LOG('Indicator Data'!BJ164)&lt;AN$194,0,10-(AN$195-LOG('Indicator Data'!BJ164))/(AN$195-AN$194)*10))),1))</f>
        <v>8.4</v>
      </c>
      <c r="AO161" s="73">
        <f>IF('Indicator Data'!BK164="No data","x",ROUND((IF(LOG('Indicator Data'!BK164)&gt;AO$195,10,IF(LOG('Indicator Data'!BK164)&lt;AO$194,0,10-(AO$195-LOG('Indicator Data'!BK164))/(AO$195-AO$194)*10))),1))</f>
        <v>7.5</v>
      </c>
      <c r="AP161" s="74">
        <f t="shared" si="66"/>
        <v>8</v>
      </c>
      <c r="AQ161" s="74">
        <f>IF('Indicator Data'!BL164=0,10,ROUND(IF(LOG('Indicator Data'!BL164)&gt;AQ$195,0,IF(LOG('Indicator Data'!BL164)&lt;AQ$194,10,(AQ$195-LOG('Indicator Data'!BL164))/(AQ$195-AQ$194)*10)),1))</f>
        <v>5</v>
      </c>
      <c r="AR161" s="74">
        <f>IF('Indicator Data'!BM164="No data","x",ROUND(IF('Indicator Data'!BM164&gt;AR$195,10,IF('Indicator Data'!BM164&lt;AR$194,0,10-(AR$195-'Indicator Data'!BM164)/(AR$195-AR$194)*10)),1))</f>
        <v>6</v>
      </c>
      <c r="AS161" s="76">
        <f t="shared" si="67"/>
        <v>6.3</v>
      </c>
      <c r="AT161" s="73">
        <f>IF('Indicator Data'!BN164="No data","x",ROUND(IF('Indicator Data'!BN164^2&gt;AT$195,0,IF('Indicator Data'!BN164^2&lt;AT$194,10,(AT$195-'Indicator Data'!BN164^2)/(AT$195-AT$194)*10)),1))</f>
        <v>2.7</v>
      </c>
      <c r="AU161" s="73">
        <f>IF('Indicator Data'!BO164="No data","x",ROUND(IF('Indicator Data'!BO164&gt;AU$195,0,IF('Indicator Data'!BO164&lt;AU$194,10,(AU$195-'Indicator Data'!BO164)/(AU$195-AU$194)*10)),1))</f>
        <v>2.1</v>
      </c>
      <c r="AV161" s="73">
        <f>IF('Indicator Data'!BP164="No data","x",ROUND(IF('Indicator Data'!BP164&gt;AV$195,0,IF('Indicator Data'!BP164&lt;AV$194,10,(AV$195-'Indicator Data'!BP164)/(AV$195-AV$194)*10)),1))</f>
        <v>1.5</v>
      </c>
      <c r="AW161" s="74">
        <f t="shared" si="68"/>
        <v>2.1</v>
      </c>
      <c r="AX161" s="74">
        <f>IF('Indicator Data'!BQ164="No data","x",ROUND(IF('Indicator Data'!BQ164&gt;AX$195,10,IF('Indicator Data'!BQ164&lt;AX$194,0,10-(AX$195-'Indicator Data'!BQ164)/(AX$195-AX$194)*10)),1))</f>
        <v>3.4</v>
      </c>
      <c r="AY161" s="76">
        <f t="shared" si="69"/>
        <v>2.8</v>
      </c>
      <c r="AZ161" s="81">
        <f t="shared" si="70"/>
        <v>4.5999999999999996</v>
      </c>
    </row>
    <row r="162" spans="1:52" s="4" customFormat="1" x14ac:dyDescent="0.3">
      <c r="A162" s="121" t="str">
        <f>'Indicator Data'!A165</f>
        <v>South Sudan</v>
      </c>
      <c r="B162" s="59" t="str">
        <f>'Indicator Data'!B165</f>
        <v>SSD</v>
      </c>
      <c r="C162" s="73">
        <f>ROUND(IF('Indicator Data'!AL165="No data",IF((0.1022*LN('Indicator Data'!CI165)-0.1711)&gt;C$195,0,IF((0.1022*LN('Indicator Data'!CI165)-0.1711)&lt;C$194,10,(C$195-(0.1022*LN('Indicator Data'!CI165)-0.1711))/(C$195-C$194)*10)),IF('Indicator Data'!AL165&gt;C$195,0,IF('Indicator Data'!AL165&lt;C$194,10,(C$195-'Indicator Data'!AL165)/(C$195-C$194)*10))),1)</f>
        <v>9.6999999999999993</v>
      </c>
      <c r="D162" s="73">
        <f>IF('Indicator Data'!AM165="No data","x",ROUND((IF(LOG('Indicator Data'!AM165*1000)&gt;D$195,10,IF(LOG('Indicator Data'!AM165*1000)&lt;D$194,0,10-(D$195-LOG('Indicator Data'!AM165*1000))/(D$195-D$194)*10))),1))</f>
        <v>10</v>
      </c>
      <c r="E162" s="74">
        <f t="shared" si="54"/>
        <v>9.9</v>
      </c>
      <c r="F162" s="73" t="str">
        <f>IF('Indicator Data'!AZ165="No data","x",ROUND(IF('Indicator Data'!AZ165&gt;F$195,10,IF('Indicator Data'!AZ165&lt;F$194,0,10-(F$195-'Indicator Data'!AZ165)/(F$195-F$194)*10)),1))</f>
        <v>x</v>
      </c>
      <c r="G162" s="73">
        <f>IF('Indicator Data'!BA165="No data","x",ROUND(IF('Indicator Data'!BA165&gt;G$195,10,IF('Indicator Data'!BA165&lt;G$194,0,10-(G$195-'Indicator Data'!BA165)/(G$195-G$194)*10)),1))</f>
        <v>5.3</v>
      </c>
      <c r="H162" s="74">
        <f t="shared" si="55"/>
        <v>5.3</v>
      </c>
      <c r="I162" s="75">
        <f>SUM(IF('Indicator Data'!AN165=0,0,'Indicator Data'!AN165),SUM('Indicator Data'!AO165:AP165))</f>
        <v>32180.272509999999</v>
      </c>
      <c r="J162" s="75">
        <f>I162/'Indicator Data'!CJ165*1000000</f>
        <v>2909.0526919176568</v>
      </c>
      <c r="K162" s="73">
        <f t="shared" si="56"/>
        <v>10</v>
      </c>
      <c r="L162" s="73">
        <f>IF('Indicator Data'!AQ165="No data","x",ROUND(IF('Indicator Data'!AQ165&gt;L$195,10,IF('Indicator Data'!AQ165&lt;L$194,0,10-(L$195-'Indicator Data'!AQ165)/(L$195-L$194)*10)),1))</f>
        <v>10</v>
      </c>
      <c r="M162" s="73">
        <f>IF('Indicator Data'!AR165="No data","x",IF('Indicator Data'!AR165=0,0,ROUND(IF('Indicator Data'!AR165&gt;M$195,10,IF('Indicator Data'!AR165&lt;M$194,0,10-(M$195-'Indicator Data'!AR165)/(M$195-M$194)*10)),1)))</f>
        <v>3.2</v>
      </c>
      <c r="N162" s="74">
        <f t="shared" si="57"/>
        <v>7.7</v>
      </c>
      <c r="O162" s="76">
        <f t="shared" si="58"/>
        <v>8.1999999999999993</v>
      </c>
      <c r="P162" s="87">
        <f>IF(AND('Indicator Data'!BE165="No data",'Indicator Data'!BF165="No data"),0,SUM('Indicator Data'!BE165:BG165)/1000)</f>
        <v>2096.5320000000002</v>
      </c>
      <c r="Q162" s="73">
        <f t="shared" si="59"/>
        <v>10</v>
      </c>
      <c r="R162" s="77">
        <f>P162*1000/'Indicator Data'!CJ165</f>
        <v>0.18952362993185573</v>
      </c>
      <c r="S162" s="73">
        <f t="shared" si="60"/>
        <v>10</v>
      </c>
      <c r="T162" s="78">
        <f t="shared" si="61"/>
        <v>10</v>
      </c>
      <c r="U162" s="73">
        <f>IF('Indicator Data'!AV165="No data","x",ROUND(IF('Indicator Data'!AV165&gt;U$195,10,IF('Indicator Data'!AV165&lt;U$194,0,10-(U$195-'Indicator Data'!AV165)/(U$195-U$194)*10)),1))</f>
        <v>5.4</v>
      </c>
      <c r="V162" s="73">
        <f>IF('Indicator Data'!AW165="No data","x",IF('Indicator Data'!AW165=0,0,ROUND(IF('Indicator Data'!AW165&gt;V$195,10,IF('Indicator Data'!AW165&lt;V$194,0,10-(V$195-'Indicator Data'!AW165)/(V$195-V$194)*10)),1)))</f>
        <v>6.7</v>
      </c>
      <c r="W162" s="73">
        <f t="shared" si="62"/>
        <v>6.0500000000000007</v>
      </c>
      <c r="X162" s="73">
        <f>IF('Indicator Data'!AU165="No data","x",ROUND(IF('Indicator Data'!AU165&gt;X$195,10,IF('Indicator Data'!AU165&lt;X$194,0,10-(X$195-'Indicator Data'!AU165)/(X$195-X$194)*10)),1))</f>
        <v>2.7</v>
      </c>
      <c r="Y162" s="199">
        <f>IF('Indicator Data'!AX165="No data","x",ROUND(IF('Indicator Data'!AX165&gt;Y$195,10,IF('Indicator Data'!AX165&lt;Y$194,0,10-(Y$195-'Indicator Data'!AX165)/(Y$195-Y$194)*10)),1))</f>
        <v>3.5</v>
      </c>
      <c r="Z162" s="77">
        <f>IF('Indicator Data'!AY165="No data","x",IF(('Indicator Data'!AY165/'Indicator Data'!CJ165)&gt;1,1,IF('Indicator Data'!AY165&gt;'Indicator Data'!AY165,1,'Indicator Data'!AY165/'Indicator Data'!CJ165)))</f>
        <v>0.85880718640216513</v>
      </c>
      <c r="AA162" s="199">
        <f t="shared" si="63"/>
        <v>9.5</v>
      </c>
      <c r="AB162" s="74">
        <f t="shared" si="50"/>
        <v>5.4</v>
      </c>
      <c r="AC162" s="73">
        <f>IF('Indicator Data'!AS165="No data","x",ROUND(IF('Indicator Data'!AS165&gt;AC$195,10,IF('Indicator Data'!AS165&lt;AC$194,0,10-(AC$195-'Indicator Data'!AS165)/(AC$195-AC$194)*10)),1))</f>
        <v>7.6</v>
      </c>
      <c r="AD162" s="73">
        <f>IF('Indicator Data'!AT165="No data","x",ROUND(IF('Indicator Data'!AT165&gt;AD$195,10,IF('Indicator Data'!AT165&lt;AD$194,0,10-(AD$195-'Indicator Data'!AT165)/(AD$195-AD$194)*10)),1))</f>
        <v>6.1</v>
      </c>
      <c r="AE162" s="74">
        <f t="shared" si="64"/>
        <v>6.9</v>
      </c>
      <c r="AF162" s="87">
        <f>('Indicator Data'!BD165+'Indicator Data'!BC165*0.5+'Indicator Data'!BB165*0.25)/1000</f>
        <v>234.81200000000001</v>
      </c>
      <c r="AG162" s="79">
        <f>AF162*1000/'Indicator Data'!CJ165</f>
        <v>2.1226684158199779E-2</v>
      </c>
      <c r="AH162" s="74">
        <f t="shared" si="65"/>
        <v>2.1</v>
      </c>
      <c r="AI162" s="73">
        <f>IF('Indicator Data'!BH165="No data","x",ROUND(IF('Indicator Data'!BH165&lt;$AI$194,10,IF('Indicator Data'!BH165&gt;$AI$195,0,($AI$195-'Indicator Data'!BH165)/($AI$195-$AI$194)*10)),1))</f>
        <v>7.5</v>
      </c>
      <c r="AJ162" s="73">
        <f>IF('Indicator Data'!BI165="No data","x",ROUND(IF('Indicator Data'!BI165&gt;$AJ$195,10,IF('Indicator Data'!BI165&lt;$AJ$194,0,10-($AJ$195-'Indicator Data'!BI165)/($AJ$195-$AJ$194)*10)),1))</f>
        <v>8.6</v>
      </c>
      <c r="AK162" s="74">
        <f t="shared" si="51"/>
        <v>8.1</v>
      </c>
      <c r="AL162" s="80">
        <f t="shared" si="52"/>
        <v>6.1</v>
      </c>
      <c r="AM162" s="81">
        <f t="shared" si="53"/>
        <v>8.8000000000000007</v>
      </c>
      <c r="AN162" s="73" t="str">
        <f>IF('Indicator Data'!BJ165="No data","x",ROUND((IF(LOG('Indicator Data'!BJ165)&gt;AN$195,10,IF(LOG('Indicator Data'!BJ165)&lt;AN$194,0,10-(AN$195-LOG('Indicator Data'!BJ165))/(AN$195-AN$194)*10))),1))</f>
        <v>x</v>
      </c>
      <c r="AO162" s="73" t="str">
        <f>IF('Indicator Data'!BK165="No data","x",ROUND((IF(LOG('Indicator Data'!BK165)&gt;AO$195,10,IF(LOG('Indicator Data'!BK165)&lt;AO$194,0,10-(AO$195-LOG('Indicator Data'!BK165))/(AO$195-AO$194)*10))),1))</f>
        <v>x</v>
      </c>
      <c r="AP162" s="74" t="str">
        <f t="shared" si="66"/>
        <v>x</v>
      </c>
      <c r="AQ162" s="74">
        <f>IF('Indicator Data'!BL165=0,10,ROUND(IF(LOG('Indicator Data'!BL165)&gt;AQ$195,0,IF(LOG('Indicator Data'!BL165)&lt;AQ$194,10,(AQ$195-LOG('Indicator Data'!BL165))/(AQ$195-AQ$194)*10)),1))</f>
        <v>5.7</v>
      </c>
      <c r="AR162" s="74">
        <f>IF('Indicator Data'!BM165="No data","x",ROUND(IF('Indicator Data'!BM165&gt;AR$195,10,IF('Indicator Data'!BM165&lt;AR$194,0,10-(AR$195-'Indicator Data'!BM165)/(AR$195-AR$194)*10)),1))</f>
        <v>2</v>
      </c>
      <c r="AS162" s="76">
        <f t="shared" si="67"/>
        <v>3.9</v>
      </c>
      <c r="AT162" s="73">
        <f>IF('Indicator Data'!BN165="No data","x",ROUND(IF('Indicator Data'!BN165^2&gt;AT$195,0,IF('Indicator Data'!BN165^2&lt;AT$194,10,(AT$195-'Indicator Data'!BN165^2)/(AT$195-AT$194)*10)),1))</f>
        <v>9.6999999999999993</v>
      </c>
      <c r="AU162" s="73">
        <f>IF('Indicator Data'!BO165="No data","x",ROUND(IF('Indicator Data'!BO165&gt;AU$195,0,IF('Indicator Data'!BO165&lt;AU$194,10,(AU$195-'Indicator Data'!BO165)/(AU$195-AU$194)*10)),1))</f>
        <v>8.5</v>
      </c>
      <c r="AV162" s="73">
        <f>IF('Indicator Data'!BP165="No data","x",ROUND(IF('Indicator Data'!BP165&gt;AV$195,0,IF('Indicator Data'!BP165&lt;AV$194,10,(AV$195-'Indicator Data'!BP165)/(AV$195-AV$194)*10)),1))</f>
        <v>6.8</v>
      </c>
      <c r="AW162" s="74">
        <f t="shared" si="68"/>
        <v>8.3000000000000007</v>
      </c>
      <c r="AX162" s="74">
        <f>IF('Indicator Data'!BQ165="No data","x",ROUND(IF('Indicator Data'!BQ165&gt;AX$195,10,IF('Indicator Data'!BQ165&lt;AX$194,0,10-(AX$195-'Indicator Data'!BQ165)/(AX$195-AX$194)*10)),1))</f>
        <v>9.3000000000000007</v>
      </c>
      <c r="AY162" s="76">
        <f t="shared" si="69"/>
        <v>8.8000000000000007</v>
      </c>
      <c r="AZ162" s="81">
        <f t="shared" si="70"/>
        <v>6.4</v>
      </c>
    </row>
    <row r="163" spans="1:52" s="4" customFormat="1" x14ac:dyDescent="0.3">
      <c r="A163" s="121" t="str">
        <f>'Indicator Data'!A166</f>
        <v>Spain</v>
      </c>
      <c r="B163" s="59" t="str">
        <f>'Indicator Data'!B166</f>
        <v>ESP</v>
      </c>
      <c r="C163" s="73">
        <f>ROUND(IF('Indicator Data'!AL166="No data",IF((0.1022*LN('Indicator Data'!CI166)-0.1711)&gt;C$195,0,IF((0.1022*LN('Indicator Data'!CI166)-0.1711)&lt;C$194,10,(C$195-(0.1022*LN('Indicator Data'!CI166)-0.1711))/(C$195-C$194)*10)),IF('Indicator Data'!AL166&gt;C$195,0,IF('Indicator Data'!AL166&lt;C$194,10,(C$195-'Indicator Data'!AL166)/(C$195-C$194)*10))),1)</f>
        <v>0.1</v>
      </c>
      <c r="D163" s="73" t="str">
        <f>IF('Indicator Data'!AM166="No data","x",ROUND((IF(LOG('Indicator Data'!AM166*1000)&gt;D$195,10,IF(LOG('Indicator Data'!AM166*1000)&lt;D$194,0,10-(D$195-LOG('Indicator Data'!AM166*1000))/(D$195-D$194)*10))),1))</f>
        <v>x</v>
      </c>
      <c r="E163" s="74">
        <f t="shared" si="54"/>
        <v>0.1</v>
      </c>
      <c r="F163" s="73">
        <f>IF('Indicator Data'!AZ166="No data","x",ROUND(IF('Indicator Data'!AZ166&gt;F$195,10,IF('Indicator Data'!AZ166&lt;F$194,0,10-(F$195-'Indicator Data'!AZ166)/(F$195-F$194)*10)),1))</f>
        <v>1</v>
      </c>
      <c r="G163" s="73">
        <f>IF('Indicator Data'!BA166="No data","x",ROUND(IF('Indicator Data'!BA166&gt;G$195,10,IF('Indicator Data'!BA166&lt;G$194,0,10-(G$195-'Indicator Data'!BA166)/(G$195-G$194)*10)),1))</f>
        <v>2.8</v>
      </c>
      <c r="H163" s="74">
        <f t="shared" si="55"/>
        <v>1.9</v>
      </c>
      <c r="I163" s="75">
        <f>SUM(IF('Indicator Data'!AN166=0,0,'Indicator Data'!AN166),SUM('Indicator Data'!AO166:AP166))</f>
        <v>-0.46838000000000002</v>
      </c>
      <c r="J163" s="75">
        <f>I163/'Indicator Data'!CJ166*1000000</f>
        <v>-1.0021657032356229E-2</v>
      </c>
      <c r="K163" s="73">
        <f t="shared" si="56"/>
        <v>0</v>
      </c>
      <c r="L163" s="73" t="str">
        <f>IF('Indicator Data'!AQ166="No data","x",ROUND(IF('Indicator Data'!AQ166&gt;L$195,10,IF('Indicator Data'!AQ166&lt;L$194,0,10-(L$195-'Indicator Data'!AQ166)/(L$195-L$194)*10)),1))</f>
        <v>x</v>
      </c>
      <c r="M163" s="73">
        <f>IF('Indicator Data'!AR166="No data","x",IF('Indicator Data'!AR166=0,0,ROUND(IF('Indicator Data'!AR166&gt;M$195,10,IF('Indicator Data'!AR166&lt;M$194,0,10-(M$195-'Indicator Data'!AR166)/(M$195-M$194)*10)),1)))</f>
        <v>0.1</v>
      </c>
      <c r="N163" s="74">
        <f t="shared" si="57"/>
        <v>0.1</v>
      </c>
      <c r="O163" s="76">
        <f t="shared" si="58"/>
        <v>0.6</v>
      </c>
      <c r="P163" s="87">
        <f>IF(AND('Indicator Data'!BE166="No data",'Indicator Data'!BF166="No data"),0,SUM('Indicator Data'!BE166:BG166)/1000)</f>
        <v>99.141999999999996</v>
      </c>
      <c r="Q163" s="73">
        <f t="shared" si="59"/>
        <v>6.7</v>
      </c>
      <c r="R163" s="77">
        <f>P163*1000/'Indicator Data'!CJ166</f>
        <v>2.1212842595795321E-3</v>
      </c>
      <c r="S163" s="73">
        <f t="shared" si="60"/>
        <v>3.8</v>
      </c>
      <c r="T163" s="78">
        <f t="shared" si="61"/>
        <v>5.3</v>
      </c>
      <c r="U163" s="73">
        <f>IF('Indicator Data'!AV166="No data","x",ROUND(IF('Indicator Data'!AV166&gt;U$195,10,IF('Indicator Data'!AV166&lt;U$194,0,10-(U$195-'Indicator Data'!AV166)/(U$195-U$194)*10)),1))</f>
        <v>0.8</v>
      </c>
      <c r="V163" s="73">
        <f>IF('Indicator Data'!AW166="No data","x",IF('Indicator Data'!AW166=0,0,ROUND(IF('Indicator Data'!AW166&gt;V$195,10,IF('Indicator Data'!AW166&lt;V$194,0,10-(V$195-'Indicator Data'!AW166)/(V$195-V$194)*10)),1)))</f>
        <v>0.6</v>
      </c>
      <c r="W163" s="73">
        <f t="shared" si="62"/>
        <v>0.7</v>
      </c>
      <c r="X163" s="73">
        <f>IF('Indicator Data'!AU166="No data","x",ROUND(IF('Indicator Data'!AU166&gt;X$195,10,IF('Indicator Data'!AU166&lt;X$194,0,10-(X$195-'Indicator Data'!AU166)/(X$195-X$194)*10)),1))</f>
        <v>0.2</v>
      </c>
      <c r="Y163" s="199" t="str">
        <f>IF('Indicator Data'!AX166="No data","x",ROUND(IF('Indicator Data'!AX166&gt;Y$195,10,IF('Indicator Data'!AX166&lt;Y$194,0,10-(Y$195-'Indicator Data'!AX166)/(Y$195-Y$194)*10)),1))</f>
        <v>x</v>
      </c>
      <c r="Z163" s="77">
        <f>IF('Indicator Data'!AY166="No data","x",IF(('Indicator Data'!AY166/'Indicator Data'!CJ166)&gt;1,1,IF('Indicator Data'!AY166&gt;'Indicator Data'!AY166,1,'Indicator Data'!AY166/'Indicator Data'!CJ166)))</f>
        <v>6.7612699564980747E-6</v>
      </c>
      <c r="AA163" s="199">
        <f t="shared" si="63"/>
        <v>0</v>
      </c>
      <c r="AB163" s="74">
        <f t="shared" ref="AB163:AB193" si="71">IF(AND(W163="x",X163="x",Y163="x",AA163="x"),"x",ROUND(AVERAGE(W163,X163,Y163,AA163),1))</f>
        <v>0.3</v>
      </c>
      <c r="AC163" s="73">
        <f>IF('Indicator Data'!AS166="No data","x",ROUND(IF('Indicator Data'!AS166&gt;AC$195,10,IF('Indicator Data'!AS166&lt;AC$194,0,10-(AC$195-'Indicator Data'!AS166)/(AC$195-AC$194)*10)),1))</f>
        <v>0.2</v>
      </c>
      <c r="AD163" s="73" t="str">
        <f>IF('Indicator Data'!AT166="No data","x",ROUND(IF('Indicator Data'!AT166&gt;AD$195,10,IF('Indicator Data'!AT166&lt;AD$194,0,10-(AD$195-'Indicator Data'!AT166)/(AD$195-AD$194)*10)),1))</f>
        <v>x</v>
      </c>
      <c r="AE163" s="74">
        <f t="shared" si="64"/>
        <v>0.2</v>
      </c>
      <c r="AF163" s="87">
        <f>('Indicator Data'!BD166+'Indicator Data'!BC166*0.5+'Indicator Data'!BB166*0.25)/1000</f>
        <v>4.1950000000000003</v>
      </c>
      <c r="AG163" s="79">
        <f>AF163*1000/'Indicator Data'!CJ166</f>
        <v>8.9757998314903239E-5</v>
      </c>
      <c r="AH163" s="74">
        <f t="shared" si="65"/>
        <v>0</v>
      </c>
      <c r="AI163" s="73">
        <f>IF('Indicator Data'!BH166="No data","x",ROUND(IF('Indicator Data'!BH166&lt;$AI$194,10,IF('Indicator Data'!BH166&gt;$AI$195,0,($AI$195-'Indicator Data'!BH166)/($AI$195-$AI$194)*10)),1))</f>
        <v>2.7</v>
      </c>
      <c r="AJ163" s="73">
        <f>IF('Indicator Data'!BI166="No data","x",ROUND(IF('Indicator Data'!BI166&gt;$AJ$195,10,IF('Indicator Data'!BI166&lt;$AJ$194,0,10-($AJ$195-'Indicator Data'!BI166)/($AJ$195-$AJ$194)*10)),1))</f>
        <v>0</v>
      </c>
      <c r="AK163" s="74">
        <f t="shared" ref="AK163:AK193" si="72">ROUND(AVERAGE(AJ163,AI163),1)</f>
        <v>1.4</v>
      </c>
      <c r="AL163" s="80">
        <f t="shared" ref="AL163:AL193" si="73">ROUND(IF(AND(AB163="x",AE163="x",AK163="x"),AH163,IF(AND(AB163="x",AE163="x"),(10-GEOMEAN(((10-AK163)/10*9+1),((10-AH163)/10*9+1)))/9*10,IF(AK163="x",(10-GEOMEAN(((10-AB163)/10*9+1),((10-AE163)/10*9+1),((10-AH163)/10*9+1)))/9*10,IF(AB163="x",(10-GEOMEAN(((10-AK163)/10*9+1),((10-AE163)/10*9+1),((10-AH163)/10*9+1)))/9*10,(10-GEOMEAN(((10-AB163)/10*9+1),((10-AE163)/10*9+1),((10-AH163)/10*9+1),((10-AK163)/10*9+1)))/9*10)))),1)</f>
        <v>0.5</v>
      </c>
      <c r="AM163" s="81">
        <f t="shared" ref="AM163:AM193" si="74">ROUND((10-GEOMEAN(((10-T163)/10*9+1),((10-AL163)/10*9+1)))/9*10,1)</f>
        <v>3.3</v>
      </c>
      <c r="AN163" s="73">
        <f>IF('Indicator Data'!BJ166="No data","x",ROUND((IF(LOG('Indicator Data'!BJ166)&gt;AN$195,10,IF(LOG('Indicator Data'!BJ166)&lt;AN$194,0,10-(AN$195-LOG('Indicator Data'!BJ166))/(AN$195-AN$194)*10))),1))</f>
        <v>9.8000000000000007</v>
      </c>
      <c r="AO163" s="73">
        <f>IF('Indicator Data'!BK166="No data","x",ROUND((IF(LOG('Indicator Data'!BK166)&gt;AO$195,10,IF(LOG('Indicator Data'!BK166)&lt;AO$194,0,10-(AO$195-LOG('Indicator Data'!BK166))/(AO$195-AO$194)*10))),1))</f>
        <v>9.8000000000000007</v>
      </c>
      <c r="AP163" s="74">
        <f t="shared" si="66"/>
        <v>9.8000000000000007</v>
      </c>
      <c r="AQ163" s="74">
        <f>IF('Indicator Data'!BL166=0,10,ROUND(IF(LOG('Indicator Data'!BL166)&gt;AQ$195,0,IF(LOG('Indicator Data'!BL166)&lt;AQ$194,10,(AQ$195-LOG('Indicator Data'!BL166))/(AQ$195-AQ$194)*10)),1))</f>
        <v>3.7</v>
      </c>
      <c r="AR163" s="74">
        <f>IF('Indicator Data'!BM166="No data","x",ROUND(IF('Indicator Data'!BM166&gt;AR$195,10,IF('Indicator Data'!BM166&lt;AR$194,0,10-(AR$195-'Indicator Data'!BM166)/(AR$195-AR$194)*10)),1))</f>
        <v>8</v>
      </c>
      <c r="AS163" s="76">
        <f t="shared" si="67"/>
        <v>7.2</v>
      </c>
      <c r="AT163" s="73">
        <f>IF('Indicator Data'!BN166="No data","x",ROUND(IF('Indicator Data'!BN166^2&gt;AT$195,0,IF('Indicator Data'!BN166^2&lt;AT$194,10,(AT$195-'Indicator Data'!BN166^2)/(AT$195-AT$194)*10)),1))</f>
        <v>0.3</v>
      </c>
      <c r="AU163" s="73">
        <f>IF('Indicator Data'!BO166="No data","x",ROUND(IF('Indicator Data'!BO166&gt;AU$195,0,IF('Indicator Data'!BO166&lt;AU$194,10,(AU$195-'Indicator Data'!BO166)/(AU$195-AU$194)*10)),1))</f>
        <v>4.3</v>
      </c>
      <c r="AV163" s="73">
        <f>IF('Indicator Data'!BP166="No data","x",ROUND(IF('Indicator Data'!BP166&gt;AV$195,0,IF('Indicator Data'!BP166&lt;AV$194,10,(AV$195-'Indicator Data'!BP166)/(AV$195-AV$194)*10)),1))</f>
        <v>7.2</v>
      </c>
      <c r="AW163" s="74">
        <f t="shared" si="68"/>
        <v>3.9</v>
      </c>
      <c r="AX163" s="74" t="str">
        <f>IF('Indicator Data'!BQ166="No data","x",ROUND(IF('Indicator Data'!BQ166&gt;AX$195,10,IF('Indicator Data'!BQ166&lt;AX$194,0,10-(AX$195-'Indicator Data'!BQ166)/(AX$195-AX$194)*10)),1))</f>
        <v>x</v>
      </c>
      <c r="AY163" s="76">
        <f t="shared" si="69"/>
        <v>3.9</v>
      </c>
      <c r="AZ163" s="81">
        <f t="shared" si="70"/>
        <v>5.6</v>
      </c>
    </row>
    <row r="164" spans="1:52" s="4" customFormat="1" x14ac:dyDescent="0.3">
      <c r="A164" s="121" t="str">
        <f>'Indicator Data'!A167</f>
        <v>Sri Lanka</v>
      </c>
      <c r="B164" s="59" t="str">
        <f>'Indicator Data'!B167</f>
        <v>LKA</v>
      </c>
      <c r="C164" s="73">
        <f>ROUND(IF('Indicator Data'!AL167="No data",IF((0.1022*LN('Indicator Data'!CI167)-0.1711)&gt;C$195,0,IF((0.1022*LN('Indicator Data'!CI167)-0.1711)&lt;C$194,10,(C$195-(0.1022*LN('Indicator Data'!CI167)-0.1711))/(C$195-C$194)*10)),IF('Indicator Data'!AL167&gt;C$195,0,IF('Indicator Data'!AL167&lt;C$194,10,(C$195-'Indicator Data'!AL167)/(C$195-C$194)*10))),1)</f>
        <v>2.4</v>
      </c>
      <c r="D164" s="73" t="str">
        <f>IF('Indicator Data'!AM167="No data","x",ROUND((IF(LOG('Indicator Data'!AM167*1000)&gt;D$195,10,IF(LOG('Indicator Data'!AM167*1000)&lt;D$194,0,10-(D$195-LOG('Indicator Data'!AM167*1000))/(D$195-D$194)*10))),1))</f>
        <v>x</v>
      </c>
      <c r="E164" s="74">
        <f t="shared" si="54"/>
        <v>2.4</v>
      </c>
      <c r="F164" s="73">
        <f>IF('Indicator Data'!AZ167="No data","x",ROUND(IF('Indicator Data'!AZ167&gt;F$195,10,IF('Indicator Data'!AZ167&lt;F$194,0,10-(F$195-'Indicator Data'!AZ167)/(F$195-F$194)*10)),1))</f>
        <v>5.0999999999999996</v>
      </c>
      <c r="G164" s="73">
        <f>IF('Indicator Data'!BA167="No data","x",ROUND(IF('Indicator Data'!BA167&gt;G$195,10,IF('Indicator Data'!BA167&lt;G$194,0,10-(G$195-'Indicator Data'!BA167)/(G$195-G$194)*10)),1))</f>
        <v>3.7</v>
      </c>
      <c r="H164" s="74">
        <f t="shared" si="55"/>
        <v>4.4000000000000004</v>
      </c>
      <c r="I164" s="75">
        <f>SUM(IF('Indicator Data'!AN167=0,0,'Indicator Data'!AN167),SUM('Indicator Data'!AO167:AP167))</f>
        <v>337.84323000000001</v>
      </c>
      <c r="J164" s="75">
        <f>I164/'Indicator Data'!CJ167*1000000</f>
        <v>15.843530499864611</v>
      </c>
      <c r="K164" s="73">
        <f t="shared" si="56"/>
        <v>0.3</v>
      </c>
      <c r="L164" s="73">
        <f>IF('Indicator Data'!AQ167="No data","x",ROUND(IF('Indicator Data'!AQ167&gt;L$195,10,IF('Indicator Data'!AQ167&lt;L$194,0,10-(L$195-'Indicator Data'!AQ167)/(L$195-L$194)*10)),1))</f>
        <v>0</v>
      </c>
      <c r="M164" s="73">
        <f>IF('Indicator Data'!AR167="No data","x",IF('Indicator Data'!AR167=0,0,ROUND(IF('Indicator Data'!AR167&gt;M$195,10,IF('Indicator Data'!AR167&lt;M$194,0,10-(M$195-'Indicator Data'!AR167)/(M$195-M$194)*10)),1)))</f>
        <v>2.6</v>
      </c>
      <c r="N164" s="74">
        <f t="shared" si="57"/>
        <v>1</v>
      </c>
      <c r="O164" s="76">
        <f t="shared" si="58"/>
        <v>2.6</v>
      </c>
      <c r="P164" s="87">
        <f>IF(AND('Indicator Data'!BE167="No data",'Indicator Data'!BF167="No data"),0,SUM('Indicator Data'!BE167:BG167)/1000)</f>
        <v>39.963000000000001</v>
      </c>
      <c r="Q164" s="73">
        <f t="shared" si="59"/>
        <v>5.3</v>
      </c>
      <c r="R164" s="77">
        <f>P164*1000/'Indicator Data'!CJ167</f>
        <v>1.8741089154460471E-3</v>
      </c>
      <c r="S164" s="73">
        <f t="shared" si="60"/>
        <v>3.7</v>
      </c>
      <c r="T164" s="78">
        <f t="shared" si="61"/>
        <v>4.5</v>
      </c>
      <c r="U164" s="73">
        <f>IF('Indicator Data'!AV167="No data","x",ROUND(IF('Indicator Data'!AV167&gt;U$195,10,IF('Indicator Data'!AV167&lt;U$194,0,10-(U$195-'Indicator Data'!AV167)/(U$195-U$194)*10)),1))</f>
        <v>0.2</v>
      </c>
      <c r="V164" s="73">
        <f>IF('Indicator Data'!AW167="No data","x",IF('Indicator Data'!AW167=0,0,ROUND(IF('Indicator Data'!AW167&gt;V$195,10,IF('Indicator Data'!AW167&lt;V$194,0,10-(V$195-'Indicator Data'!AW167)/(V$195-V$194)*10)),1)))</f>
        <v>0.1</v>
      </c>
      <c r="W164" s="73">
        <f t="shared" si="62"/>
        <v>0.15000000000000002</v>
      </c>
      <c r="X164" s="73">
        <f>IF('Indicator Data'!AU167="No data","x",ROUND(IF('Indicator Data'!AU167&gt;X$195,10,IF('Indicator Data'!AU167&lt;X$194,0,10-(X$195-'Indicator Data'!AU167)/(X$195-X$194)*10)),1))</f>
        <v>1.2</v>
      </c>
      <c r="Y164" s="199">
        <f>IF('Indicator Data'!AX167="No data","x",ROUND(IF('Indicator Data'!AX167&gt;Y$195,10,IF('Indicator Data'!AX167&lt;Y$194,0,10-(Y$195-'Indicator Data'!AX167)/(Y$195-Y$194)*10)),1))</f>
        <v>0</v>
      </c>
      <c r="Z164" s="77">
        <f>IF('Indicator Data'!AY167="No data","x",IF(('Indicator Data'!AY167/'Indicator Data'!CJ167)&gt;1,1,IF('Indicator Data'!AY167&gt;'Indicator Data'!AY167,1,'Indicator Data'!AY167/'Indicator Data'!CJ167)))</f>
        <v>8.7971459407625331E-3</v>
      </c>
      <c r="AA164" s="199">
        <f t="shared" si="63"/>
        <v>0.1</v>
      </c>
      <c r="AB164" s="74">
        <f t="shared" si="71"/>
        <v>0.4</v>
      </c>
      <c r="AC164" s="73">
        <f>IF('Indicator Data'!AS167="No data","x",ROUND(IF('Indicator Data'!AS167&gt;AC$195,10,IF('Indicator Data'!AS167&lt;AC$194,0,10-(AC$195-'Indicator Data'!AS167)/(AC$195-AC$194)*10)),1))</f>
        <v>0.6</v>
      </c>
      <c r="AD164" s="73">
        <f>IF('Indicator Data'!AT167="No data","x",ROUND(IF('Indicator Data'!AT167&gt;AD$195,10,IF('Indicator Data'!AT167&lt;AD$194,0,10-(AD$195-'Indicator Data'!AT167)/(AD$195-AD$194)*10)),1))</f>
        <v>4.5999999999999996</v>
      </c>
      <c r="AE164" s="74">
        <f t="shared" si="64"/>
        <v>2.6</v>
      </c>
      <c r="AF164" s="87">
        <f>('Indicator Data'!BD167+'Indicator Data'!BC167*0.5+'Indicator Data'!BB167*0.25)/1000</f>
        <v>837.27625</v>
      </c>
      <c r="AG164" s="79">
        <f>AF164*1000/'Indicator Data'!CJ167</f>
        <v>3.9264992238226194E-2</v>
      </c>
      <c r="AH164" s="74">
        <f t="shared" si="65"/>
        <v>3.9</v>
      </c>
      <c r="AI164" s="73">
        <f>IF('Indicator Data'!BH167="No data","x",ROUND(IF('Indicator Data'!BH167&lt;$AI$194,10,IF('Indicator Data'!BH167&gt;$AI$195,0,($AI$195-'Indicator Data'!BH167)/($AI$195-$AI$194)*10)),1))</f>
        <v>4.7</v>
      </c>
      <c r="AJ164" s="73">
        <f>IF('Indicator Data'!BI167="No data","x",ROUND(IF('Indicator Data'!BI167&gt;$AJ$195,10,IF('Indicator Data'!BI167&lt;$AJ$194,0,10-($AJ$195-'Indicator Data'!BI167)/($AJ$195-$AJ$194)*10)),1))</f>
        <v>1.3</v>
      </c>
      <c r="AK164" s="74">
        <f t="shared" si="72"/>
        <v>3</v>
      </c>
      <c r="AL164" s="80">
        <f t="shared" si="73"/>
        <v>2.6</v>
      </c>
      <c r="AM164" s="81">
        <f t="shared" si="74"/>
        <v>3.6</v>
      </c>
      <c r="AN164" s="73">
        <f>IF('Indicator Data'!BJ167="No data","x",ROUND((IF(LOG('Indicator Data'!BJ167)&gt;AN$195,10,IF(LOG('Indicator Data'!BJ167)&lt;AN$194,0,10-(AN$195-LOG('Indicator Data'!BJ167))/(AN$195-AN$194)*10))),1))</f>
        <v>6.9</v>
      </c>
      <c r="AO164" s="73">
        <f>IF('Indicator Data'!BK167="No data","x",ROUND((IF(LOG('Indicator Data'!BK167)&gt;AO$195,10,IF(LOG('Indicator Data'!BK167)&lt;AO$194,0,10-(AO$195-LOG('Indicator Data'!BK167))/(AO$195-AO$194)*10))),1))</f>
        <v>5.8</v>
      </c>
      <c r="AP164" s="74">
        <f t="shared" si="66"/>
        <v>6.4</v>
      </c>
      <c r="AQ164" s="74">
        <f>IF('Indicator Data'!BL167=0,10,ROUND(IF(LOG('Indicator Data'!BL167)&gt;AQ$195,0,IF(LOG('Indicator Data'!BL167)&lt;AQ$194,10,(AQ$195-LOG('Indicator Data'!BL167))/(AQ$195-AQ$194)*10)),1))</f>
        <v>4.5999999999999996</v>
      </c>
      <c r="AR164" s="74">
        <f>IF('Indicator Data'!BM167="No data","x",ROUND(IF('Indicator Data'!BM167&gt;AR$195,10,IF('Indicator Data'!BM167&lt;AR$194,0,10-(AR$195-'Indicator Data'!BM167)/(AR$195-AR$194)*10)),1))</f>
        <v>6</v>
      </c>
      <c r="AS164" s="76">
        <f t="shared" si="67"/>
        <v>5.7</v>
      </c>
      <c r="AT164" s="73">
        <f>IF('Indicator Data'!BN167="No data","x",ROUND(IF('Indicator Data'!BN167^2&gt;AT$195,0,IF('Indicator Data'!BN167^2&lt;AT$194,10,(AT$195-'Indicator Data'!BN167^2)/(AT$195-AT$194)*10)),1))</f>
        <v>1.7</v>
      </c>
      <c r="AU164" s="73">
        <f>IF('Indicator Data'!BO167="No data","x",ROUND(IF('Indicator Data'!BO167&gt;AU$195,0,IF('Indicator Data'!BO167&lt;AU$194,10,(AU$195-'Indicator Data'!BO167)/(AU$195-AU$194)*10)),1))</f>
        <v>2.9</v>
      </c>
      <c r="AV164" s="73">
        <f>IF('Indicator Data'!BP167="No data","x",ROUND(IF('Indicator Data'!BP167&gt;AV$195,0,IF('Indicator Data'!BP167&lt;AV$194,10,(AV$195-'Indicator Data'!BP167)/(AV$195-AV$194)*10)),1))</f>
        <v>5.5</v>
      </c>
      <c r="AW164" s="74">
        <f t="shared" si="68"/>
        <v>3.4</v>
      </c>
      <c r="AX164" s="74">
        <f>IF('Indicator Data'!BQ167="No data","x",ROUND(IF('Indicator Data'!BQ167&gt;AX$195,10,IF('Indicator Data'!BQ167&lt;AX$194,0,10-(AX$195-'Indicator Data'!BQ167)/(AX$195-AX$194)*10)),1))</f>
        <v>9</v>
      </c>
      <c r="AY164" s="76">
        <f t="shared" si="69"/>
        <v>6.2</v>
      </c>
      <c r="AZ164" s="81">
        <f t="shared" si="70"/>
        <v>6</v>
      </c>
    </row>
    <row r="165" spans="1:52" s="4" customFormat="1" x14ac:dyDescent="0.3">
      <c r="A165" s="122" t="str">
        <f>'Indicator Data'!A168</f>
        <v>Sudan</v>
      </c>
      <c r="B165" s="59" t="str">
        <f>'Indicator Data'!B168</f>
        <v>SDN</v>
      </c>
      <c r="C165" s="73">
        <f>ROUND(IF('Indicator Data'!AL168="No data",IF((0.1022*LN('Indicator Data'!CI168)-0.1711)&gt;C$195,0,IF((0.1022*LN('Indicator Data'!CI168)-0.1711)&lt;C$194,10,(C$195-(0.1022*LN('Indicator Data'!CI168)-0.1711))/(C$195-C$194)*10)),IF('Indicator Data'!AL168&gt;C$195,0,IF('Indicator Data'!AL168&lt;C$194,10,(C$195-'Indicator Data'!AL168)/(C$195-C$194)*10))),1)</f>
        <v>7.9</v>
      </c>
      <c r="D165" s="73">
        <f>IF('Indicator Data'!AM168="No data","x",ROUND((IF(LOG('Indicator Data'!AM168*1000)&gt;D$195,10,IF(LOG('Indicator Data'!AM168*1000)&lt;D$194,0,10-(D$195-LOG('Indicator Data'!AM168*1000))/(D$195-D$194)*10))),1))</f>
        <v>9.1</v>
      </c>
      <c r="E165" s="74">
        <f t="shared" si="54"/>
        <v>8.6</v>
      </c>
      <c r="F165" s="73">
        <f>IF('Indicator Data'!AZ168="No data","x",ROUND(IF('Indicator Data'!AZ168&gt;F$195,10,IF('Indicator Data'!AZ168&lt;F$194,0,10-(F$195-'Indicator Data'!AZ168)/(F$195-F$194)*10)),1))</f>
        <v>7.5</v>
      </c>
      <c r="G165" s="73">
        <f>IF('Indicator Data'!BA168="No data","x",ROUND(IF('Indicator Data'!BA168&gt;G$195,10,IF('Indicator Data'!BA168&lt;G$194,0,10-(G$195-'Indicator Data'!BA168)/(G$195-G$194)*10)),1))</f>
        <v>2.6</v>
      </c>
      <c r="H165" s="74">
        <f t="shared" si="55"/>
        <v>5.0999999999999996</v>
      </c>
      <c r="I165" s="75">
        <f>SUM(IF('Indicator Data'!AN168=0,0,'Indicator Data'!AN168),SUM('Indicator Data'!AO168:AP168))</f>
        <v>16878.165369999999</v>
      </c>
      <c r="J165" s="75">
        <f>I165/'Indicator Data'!CJ168*1000000</f>
        <v>394.22773311908179</v>
      </c>
      <c r="K165" s="73">
        <f t="shared" si="56"/>
        <v>7.9</v>
      </c>
      <c r="L165" s="73">
        <f>IF('Indicator Data'!AQ168="No data","x",ROUND(IF('Indicator Data'!AQ168&gt;L$195,10,IF('Indicator Data'!AQ168&lt;L$194,0,10-(L$195-'Indicator Data'!AQ168)/(L$195-L$194)*10)),1))</f>
        <v>1.7</v>
      </c>
      <c r="M165" s="73">
        <f>IF('Indicator Data'!AR168="No data","x",IF('Indicator Data'!AR168=0,0,ROUND(IF('Indicator Data'!AR168&gt;M$195,10,IF('Indicator Data'!AR168&lt;M$194,0,10-(M$195-'Indicator Data'!AR168)/(M$195-M$194)*10)),1)))</f>
        <v>0.3</v>
      </c>
      <c r="N165" s="74">
        <f t="shared" si="57"/>
        <v>3.3</v>
      </c>
      <c r="O165" s="76">
        <f t="shared" si="58"/>
        <v>6.4</v>
      </c>
      <c r="P165" s="87">
        <f>IF(AND('Indicator Data'!BE168="No data",'Indicator Data'!BF168="No data"),0,SUM('Indicator Data'!BE168:BG168)/1000)</f>
        <v>3154.971</v>
      </c>
      <c r="Q165" s="73">
        <f t="shared" si="59"/>
        <v>10</v>
      </c>
      <c r="R165" s="77">
        <f>P165*1000/'Indicator Data'!CJ168</f>
        <v>7.3691484715346325E-2</v>
      </c>
      <c r="S165" s="73">
        <f t="shared" si="60"/>
        <v>9.1999999999999993</v>
      </c>
      <c r="T165" s="78">
        <f t="shared" si="61"/>
        <v>9.6</v>
      </c>
      <c r="U165" s="73">
        <f>IF('Indicator Data'!AV168="No data","x",ROUND(IF('Indicator Data'!AV168&gt;U$195,10,IF('Indicator Data'!AV168&lt;U$194,0,10-(U$195-'Indicator Data'!AV168)/(U$195-U$194)*10)),1))</f>
        <v>0.4</v>
      </c>
      <c r="V165" s="73">
        <f>IF('Indicator Data'!AW168="No data","x",IF('Indicator Data'!AW168=0,0,ROUND(IF('Indicator Data'!AW168&gt;V$195,10,IF('Indicator Data'!AW168&lt;V$194,0,10-(V$195-'Indicator Data'!AW168)/(V$195-V$194)*10)),1)))</f>
        <v>0.7</v>
      </c>
      <c r="W165" s="73">
        <f t="shared" si="62"/>
        <v>0.55000000000000004</v>
      </c>
      <c r="X165" s="73">
        <f>IF('Indicator Data'!AU168="No data","x",ROUND(IF('Indicator Data'!AU168&gt;X$195,10,IF('Indicator Data'!AU168&lt;X$194,0,10-(X$195-'Indicator Data'!AU168)/(X$195-X$194)*10)),1))</f>
        <v>1.4</v>
      </c>
      <c r="Y165" s="199">
        <f>IF('Indicator Data'!AX168="No data","x",ROUND(IF('Indicator Data'!AX168&gt;Y$195,10,IF('Indicator Data'!AX168&lt;Y$194,0,10-(Y$195-'Indicator Data'!AX168)/(Y$195-Y$194)*10)),1))</f>
        <v>0.9</v>
      </c>
      <c r="Z165" s="77">
        <f>IF('Indicator Data'!AY168="No data","x",IF(('Indicator Data'!AY168/'Indicator Data'!CJ168)&gt;1,1,IF('Indicator Data'!AY168&gt;'Indicator Data'!AY168,1,'Indicator Data'!AY168/'Indicator Data'!CJ168)))</f>
        <v>0.25766220386465988</v>
      </c>
      <c r="AA165" s="199">
        <f t="shared" si="63"/>
        <v>2.9</v>
      </c>
      <c r="AB165" s="74">
        <f t="shared" si="71"/>
        <v>1.4</v>
      </c>
      <c r="AC165" s="73">
        <f>IF('Indicator Data'!AS168="No data","x",ROUND(IF('Indicator Data'!AS168&gt;AC$195,10,IF('Indicator Data'!AS168&lt;AC$194,0,10-(AC$195-'Indicator Data'!AS168)/(AC$195-AC$194)*10)),1))</f>
        <v>4.7</v>
      </c>
      <c r="AD165" s="73">
        <f>IF('Indicator Data'!AT168="No data","x",ROUND(IF('Indicator Data'!AT168&gt;AD$195,10,IF('Indicator Data'!AT168&lt;AD$194,0,10-(AD$195-'Indicator Data'!AT168)/(AD$195-AD$194)*10)),1))</f>
        <v>7.3</v>
      </c>
      <c r="AE165" s="74">
        <f t="shared" si="64"/>
        <v>6</v>
      </c>
      <c r="AF165" s="87">
        <f>('Indicator Data'!BD168+'Indicator Data'!BC168*0.5+'Indicator Data'!BB168*0.25)/1000</f>
        <v>438.34825000000001</v>
      </c>
      <c r="AG165" s="79">
        <f>AF165*1000/'Indicator Data'!CJ168</f>
        <v>1.02386149872293E-2</v>
      </c>
      <c r="AH165" s="74">
        <f t="shared" si="65"/>
        <v>1</v>
      </c>
      <c r="AI165" s="73">
        <f>IF('Indicator Data'!BH168="No data","x",ROUND(IF('Indicator Data'!BH168&lt;$AI$194,10,IF('Indicator Data'!BH168&gt;$AI$195,0,($AI$195-'Indicator Data'!BH168)/($AI$195-$AI$194)*10)),1))</f>
        <v>5.2</v>
      </c>
      <c r="AJ165" s="73">
        <f>IF('Indicator Data'!BI168="No data","x",ROUND(IF('Indicator Data'!BI168&gt;$AJ$195,10,IF('Indicator Data'!BI168&lt;$AJ$194,0,10-($AJ$195-'Indicator Data'!BI168)/($AJ$195-$AJ$194)*10)),1))</f>
        <v>5</v>
      </c>
      <c r="AK165" s="74">
        <f t="shared" si="72"/>
        <v>5.0999999999999996</v>
      </c>
      <c r="AL165" s="80">
        <f t="shared" si="73"/>
        <v>3.7</v>
      </c>
      <c r="AM165" s="81">
        <f t="shared" si="74"/>
        <v>7.8</v>
      </c>
      <c r="AN165" s="73">
        <f>IF('Indicator Data'!BJ168="No data","x",ROUND((IF(LOG('Indicator Data'!BJ168)&gt;AN$195,10,IF(LOG('Indicator Data'!BJ168)&lt;AN$194,0,10-(AN$195-LOG('Indicator Data'!BJ168))/(AN$195-AN$194)*10))),1))</f>
        <v>3.6</v>
      </c>
      <c r="AO165" s="73">
        <f>IF('Indicator Data'!BK168="No data","x",ROUND((IF(LOG('Indicator Data'!BK168)&gt;AO$195,10,IF(LOG('Indicator Data'!BK168)&lt;AO$194,0,10-(AO$195-LOG('Indicator Data'!BK168))/(AO$195-AO$194)*10))),1))</f>
        <v>4.8</v>
      </c>
      <c r="AP165" s="74">
        <f t="shared" si="66"/>
        <v>4.2</v>
      </c>
      <c r="AQ165" s="74">
        <f>IF('Indicator Data'!BL168=0,10,ROUND(IF(LOG('Indicator Data'!BL168)&gt;AQ$195,0,IF(LOG('Indicator Data'!BL168)&lt;AQ$194,10,(AQ$195-LOG('Indicator Data'!BL168))/(AQ$195-AQ$194)*10)),1))</f>
        <v>6.9</v>
      </c>
      <c r="AR165" s="74">
        <f>IF('Indicator Data'!BM168="No data","x",ROUND(IF('Indicator Data'!BM168&gt;AR$195,10,IF('Indicator Data'!BM168&lt;AR$194,0,10-(AR$195-'Indicator Data'!BM168)/(AR$195-AR$194)*10)),1))</f>
        <v>2</v>
      </c>
      <c r="AS165" s="76">
        <f t="shared" si="67"/>
        <v>4.4000000000000004</v>
      </c>
      <c r="AT165" s="73">
        <f>IF('Indicator Data'!BN168="No data","x",ROUND(IF('Indicator Data'!BN168^2&gt;AT$195,0,IF('Indicator Data'!BN168^2&lt;AT$194,10,(AT$195-'Indicator Data'!BN168^2)/(AT$195-AT$194)*10)),1))</f>
        <v>6.9</v>
      </c>
      <c r="AU165" s="73">
        <f>IF('Indicator Data'!BO168="No data","x",ROUND(IF('Indicator Data'!BO168&gt;AU$195,0,IF('Indicator Data'!BO168&lt;AU$194,10,(AU$195-'Indicator Data'!BO168)/(AU$195-AU$194)*10)),1))</f>
        <v>6.6</v>
      </c>
      <c r="AV165" s="73">
        <f>IF('Indicator Data'!BP168="No data","x",ROUND(IF('Indicator Data'!BP168&gt;AV$195,0,IF('Indicator Data'!BP168&lt;AV$194,10,(AV$195-'Indicator Data'!BP168)/(AV$195-AV$194)*10)),1))</f>
        <v>7.1</v>
      </c>
      <c r="AW165" s="74">
        <f t="shared" si="68"/>
        <v>6.9</v>
      </c>
      <c r="AX165" s="74">
        <f>IF('Indicator Data'!BQ168="No data","x",ROUND(IF('Indicator Data'!BQ168&gt;AX$195,10,IF('Indicator Data'!BQ168&lt;AX$194,0,10-(AX$195-'Indicator Data'!BQ168)/(AX$195-AX$194)*10)),1))</f>
        <v>4.4000000000000004</v>
      </c>
      <c r="AY165" s="76">
        <f t="shared" si="69"/>
        <v>5.7</v>
      </c>
      <c r="AZ165" s="81">
        <f t="shared" si="70"/>
        <v>5.0999999999999996</v>
      </c>
    </row>
    <row r="166" spans="1:52" s="4" customFormat="1" x14ac:dyDescent="0.3">
      <c r="A166" s="121" t="str">
        <f>'Indicator Data'!A169</f>
        <v>Suriname</v>
      </c>
      <c r="B166" s="59" t="str">
        <f>'Indicator Data'!B169</f>
        <v>SUR</v>
      </c>
      <c r="C166" s="73">
        <f>ROUND(IF('Indicator Data'!AL169="No data",IF((0.1022*LN('Indicator Data'!CI169)-0.1711)&gt;C$195,0,IF((0.1022*LN('Indicator Data'!CI169)-0.1711)&lt;C$194,10,(C$195-(0.1022*LN('Indicator Data'!CI169)-0.1711))/(C$195-C$194)*10)),IF('Indicator Data'!AL169&gt;C$195,0,IF('Indicator Data'!AL169&lt;C$194,10,(C$195-'Indicator Data'!AL169)/(C$195-C$194)*10))),1)</f>
        <v>3.5</v>
      </c>
      <c r="D166" s="73">
        <f>IF('Indicator Data'!AM169="No data","x",ROUND((IF(LOG('Indicator Data'!AM169*1000)&gt;D$195,10,IF(LOG('Indicator Data'!AM169*1000)&lt;D$194,0,10-(D$195-LOG('Indicator Data'!AM169*1000))/(D$195-D$194)*10))),1))</f>
        <v>6</v>
      </c>
      <c r="E166" s="74">
        <f t="shared" si="54"/>
        <v>4.9000000000000004</v>
      </c>
      <c r="F166" s="73">
        <f>IF('Indicator Data'!AZ169="No data","x",ROUND(IF('Indicator Data'!AZ169&gt;F$195,10,IF('Indicator Data'!AZ169&lt;F$194,0,10-(F$195-'Indicator Data'!AZ169)/(F$195-F$194)*10)),1))</f>
        <v>6.2</v>
      </c>
      <c r="G166" s="73" t="str">
        <f>IF('Indicator Data'!BA169="No data","x",ROUND(IF('Indicator Data'!BA169&gt;G$195,10,IF('Indicator Data'!BA169&lt;G$194,0,10-(G$195-'Indicator Data'!BA169)/(G$195-G$194)*10)),1))</f>
        <v>x</v>
      </c>
      <c r="H166" s="74">
        <f t="shared" si="55"/>
        <v>6.2</v>
      </c>
      <c r="I166" s="75">
        <f>SUM(IF('Indicator Data'!AN169=0,0,'Indicator Data'!AN169),SUM('Indicator Data'!AO169:AP169))</f>
        <v>8.2899999999999991</v>
      </c>
      <c r="J166" s="75">
        <f>I166/'Indicator Data'!CJ169*1000000</f>
        <v>14.259593403776984</v>
      </c>
      <c r="K166" s="73">
        <f t="shared" si="56"/>
        <v>0.3</v>
      </c>
      <c r="L166" s="73">
        <f>IF('Indicator Data'!AQ169="No data","x",ROUND(IF('Indicator Data'!AQ169&gt;L$195,10,IF('Indicator Data'!AQ169&lt;L$194,0,10-(L$195-'Indicator Data'!AQ169)/(L$195-L$194)*10)),1))</f>
        <v>0.3</v>
      </c>
      <c r="M166" s="73">
        <f>IF('Indicator Data'!AR169="No data","x",IF('Indicator Data'!AR169=0,0,ROUND(IF('Indicator Data'!AR169&gt;M$195,10,IF('Indicator Data'!AR169&lt;M$194,0,10-(M$195-'Indicator Data'!AR169)/(M$195-M$194)*10)),1)))</f>
        <v>0</v>
      </c>
      <c r="N166" s="74">
        <f t="shared" si="57"/>
        <v>0.2</v>
      </c>
      <c r="O166" s="76">
        <f t="shared" si="58"/>
        <v>4.0999999999999996</v>
      </c>
      <c r="P166" s="87">
        <f>IF(AND('Indicator Data'!BE169="No data",'Indicator Data'!BF169="No data"),0,SUM('Indicator Data'!BE169:BG169)/1000)</f>
        <v>0.255</v>
      </c>
      <c r="Q166" s="73">
        <f t="shared" si="59"/>
        <v>0</v>
      </c>
      <c r="R166" s="77">
        <f>P166*1000/'Indicator Data'!CJ169</f>
        <v>4.3862440506189763E-4</v>
      </c>
      <c r="S166" s="73">
        <f t="shared" si="60"/>
        <v>2.6</v>
      </c>
      <c r="T166" s="78">
        <f t="shared" si="61"/>
        <v>1.3</v>
      </c>
      <c r="U166" s="73">
        <f>IF('Indicator Data'!AV169="No data","x",ROUND(IF('Indicator Data'!AV169&gt;U$195,10,IF('Indicator Data'!AV169&lt;U$194,0,10-(U$195-'Indicator Data'!AV169)/(U$195-U$194)*10)),1))</f>
        <v>2.8</v>
      </c>
      <c r="V166" s="73">
        <f>IF('Indicator Data'!AW169="No data","x",IF('Indicator Data'!AW169=0,0,ROUND(IF('Indicator Data'!AW169&gt;V$195,10,IF('Indicator Data'!AW169&lt;V$194,0,10-(V$195-'Indicator Data'!AW169)/(V$195-V$194)*10)),1)))</f>
        <v>3.3</v>
      </c>
      <c r="W166" s="73">
        <f t="shared" si="62"/>
        <v>3.05</v>
      </c>
      <c r="X166" s="73">
        <f>IF('Indicator Data'!AU169="No data","x",ROUND(IF('Indicator Data'!AU169&gt;X$195,10,IF('Indicator Data'!AU169&lt;X$194,0,10-(X$195-'Indicator Data'!AU169)/(X$195-X$194)*10)),1))</f>
        <v>0.5</v>
      </c>
      <c r="Y166" s="199">
        <f>IF('Indicator Data'!AX169="No data","x",ROUND(IF('Indicator Data'!AX169&gt;Y$195,10,IF('Indicator Data'!AX169&lt;Y$194,0,10-(Y$195-'Indicator Data'!AX169)/(Y$195-Y$194)*10)),1))</f>
        <v>0</v>
      </c>
      <c r="Z166" s="77">
        <f>IF('Indicator Data'!AY169="No data","x",IF(('Indicator Data'!AY169/'Indicator Data'!CJ169)&gt;1,1,IF('Indicator Data'!AY169&gt;'Indicator Data'!AY169,1,'Indicator Data'!AY169/'Indicator Data'!CJ169)))</f>
        <v>9.3688452825515217E-2</v>
      </c>
      <c r="AA166" s="199">
        <f t="shared" si="63"/>
        <v>1</v>
      </c>
      <c r="AB166" s="74">
        <f t="shared" si="71"/>
        <v>1.1000000000000001</v>
      </c>
      <c r="AC166" s="73">
        <f>IF('Indicator Data'!AS169="No data","x",ROUND(IF('Indicator Data'!AS169&gt;AC$195,10,IF('Indicator Data'!AS169&lt;AC$194,0,10-(AC$195-'Indicator Data'!AS169)/(AC$195-AC$194)*10)),1))</f>
        <v>1.5</v>
      </c>
      <c r="AD166" s="73">
        <f>IF('Indicator Data'!AT169="No data","x",ROUND(IF('Indicator Data'!AT169&gt;AD$195,10,IF('Indicator Data'!AT169&lt;AD$194,0,10-(AD$195-'Indicator Data'!AT169)/(AD$195-AD$194)*10)),1))</f>
        <v>1.3</v>
      </c>
      <c r="AE166" s="74">
        <f t="shared" si="64"/>
        <v>1.4</v>
      </c>
      <c r="AF166" s="87">
        <f>('Indicator Data'!BD169+'Indicator Data'!BC169*0.5+'Indicator Data'!BB169*0.25)/1000</f>
        <v>0</v>
      </c>
      <c r="AG166" s="79">
        <f>AF166*1000/'Indicator Data'!CJ169</f>
        <v>0</v>
      </c>
      <c r="AH166" s="74">
        <f t="shared" si="65"/>
        <v>0</v>
      </c>
      <c r="AI166" s="73">
        <f>IF('Indicator Data'!BH169="No data","x",ROUND(IF('Indicator Data'!BH169&lt;$AI$194,10,IF('Indicator Data'!BH169&gt;$AI$195,0,($AI$195-'Indicator Data'!BH169)/($AI$195-$AI$194)*10)),1))</f>
        <v>4.7</v>
      </c>
      <c r="AJ166" s="73">
        <f>IF('Indicator Data'!BI169="No data","x",ROUND(IF('Indicator Data'!BI169&gt;$AJ$195,10,IF('Indicator Data'!BI169&lt;$AJ$194,0,10-($AJ$195-'Indicator Data'!BI169)/($AJ$195-$AJ$194)*10)),1))</f>
        <v>1.2</v>
      </c>
      <c r="AK166" s="74">
        <f t="shared" si="72"/>
        <v>3</v>
      </c>
      <c r="AL166" s="80">
        <f t="shared" si="73"/>
        <v>1.4</v>
      </c>
      <c r="AM166" s="81">
        <f t="shared" si="74"/>
        <v>1.4</v>
      </c>
      <c r="AN166" s="73">
        <f>IF('Indicator Data'!BJ169="No data","x",ROUND((IF(LOG('Indicator Data'!BJ169)&gt;AN$195,10,IF(LOG('Indicator Data'!BJ169)&lt;AN$194,0,10-(AN$195-LOG('Indicator Data'!BJ169))/(AN$195-AN$194)*10))),1))</f>
        <v>3.6</v>
      </c>
      <c r="AO166" s="73">
        <f>IF('Indicator Data'!BK169="No data","x",ROUND((IF(LOG('Indicator Data'!BK169)&gt;AO$195,10,IF(LOG('Indicator Data'!BK169)&lt;AO$194,0,10-(AO$195-LOG('Indicator Data'!BK169))/(AO$195-AO$194)*10))),1))</f>
        <v>3.6</v>
      </c>
      <c r="AP166" s="74">
        <f t="shared" si="66"/>
        <v>3.6</v>
      </c>
      <c r="AQ166" s="74">
        <f>IF('Indicator Data'!BL169=0,10,ROUND(IF(LOG('Indicator Data'!BL169)&gt;AQ$195,0,IF(LOG('Indicator Data'!BL169)&lt;AQ$194,10,(AQ$195-LOG('Indicator Data'!BL169))/(AQ$195-AQ$194)*10)),1))</f>
        <v>4.3</v>
      </c>
      <c r="AR166" s="74">
        <f>IF('Indicator Data'!BM169="No data","x",ROUND(IF('Indicator Data'!BM169&gt;AR$195,10,IF('Indicator Data'!BM169&lt;AR$194,0,10-(AR$195-'Indicator Data'!BM169)/(AR$195-AR$194)*10)),1))</f>
        <v>10</v>
      </c>
      <c r="AS166" s="76">
        <f t="shared" si="67"/>
        <v>6</v>
      </c>
      <c r="AT166" s="73">
        <f>IF('Indicator Data'!BN169="No data","x",ROUND(IF('Indicator Data'!BN169^2&gt;AT$195,0,IF('Indicator Data'!BN169^2&lt;AT$194,10,(AT$195-'Indicator Data'!BN169^2)/(AT$195-AT$194)*10)),1))</f>
        <v>1.2</v>
      </c>
      <c r="AU166" s="73">
        <f>IF('Indicator Data'!BO169="No data","x",ROUND(IF('Indicator Data'!BO169&gt;AU$195,0,IF('Indicator Data'!BO169&lt;AU$194,10,(AU$195-'Indicator Data'!BO169)/(AU$195-AU$194)*10)),1))</f>
        <v>3.6</v>
      </c>
      <c r="AV166" s="73">
        <f>IF('Indicator Data'!BP169="No data","x",ROUND(IF('Indicator Data'!BP169&gt;AV$195,0,IF('Indicator Data'!BP169&lt;AV$194,10,(AV$195-'Indicator Data'!BP169)/(AV$195-AV$194)*10)),1))</f>
        <v>0.4</v>
      </c>
      <c r="AW166" s="74">
        <f t="shared" si="68"/>
        <v>1.7</v>
      </c>
      <c r="AX166" s="74">
        <f>IF('Indicator Data'!BQ169="No data","x",ROUND(IF('Indicator Data'!BQ169&gt;AX$195,10,IF('Indicator Data'!BQ169&lt;AX$194,0,10-(AX$195-'Indicator Data'!BQ169)/(AX$195-AX$194)*10)),1))</f>
        <v>6.1</v>
      </c>
      <c r="AY166" s="76">
        <f t="shared" si="69"/>
        <v>3.9</v>
      </c>
      <c r="AZ166" s="81">
        <f t="shared" si="70"/>
        <v>5</v>
      </c>
    </row>
    <row r="167" spans="1:52" s="4" customFormat="1" x14ac:dyDescent="0.3">
      <c r="A167" s="121" t="str">
        <f>'Indicator Data'!A170</f>
        <v>Sweden</v>
      </c>
      <c r="B167" s="59" t="str">
        <f>'Indicator Data'!B170</f>
        <v>SWE</v>
      </c>
      <c r="C167" s="73">
        <f>ROUND(IF('Indicator Data'!AL170="No data",IF((0.1022*LN('Indicator Data'!CI170)-0.1711)&gt;C$195,0,IF((0.1022*LN('Indicator Data'!CI170)-0.1711)&lt;C$194,10,(C$195-(0.1022*LN('Indicator Data'!CI170)-0.1711))/(C$195-C$194)*10)),IF('Indicator Data'!AL170&gt;C$195,0,IF('Indicator Data'!AL170&lt;C$194,10,(C$195-'Indicator Data'!AL170)/(C$195-C$194)*10))),1)</f>
        <v>0</v>
      </c>
      <c r="D167" s="73" t="str">
        <f>IF('Indicator Data'!AM170="No data","x",ROUND((IF(LOG('Indicator Data'!AM170*1000)&gt;D$195,10,IF(LOG('Indicator Data'!AM170*1000)&lt;D$194,0,10-(D$195-LOG('Indicator Data'!AM170*1000))/(D$195-D$194)*10))),1))</f>
        <v>x</v>
      </c>
      <c r="E167" s="74">
        <f t="shared" si="54"/>
        <v>0</v>
      </c>
      <c r="F167" s="73">
        <f>IF('Indicator Data'!AZ170="No data","x",ROUND(IF('Indicator Data'!AZ170&gt;F$195,10,IF('Indicator Data'!AZ170&lt;F$194,0,10-(F$195-'Indicator Data'!AZ170)/(F$195-F$194)*10)),1))</f>
        <v>0.5</v>
      </c>
      <c r="G167" s="73">
        <f>IF('Indicator Data'!BA170="No data","x",ROUND(IF('Indicator Data'!BA170&gt;G$195,10,IF('Indicator Data'!BA170&lt;G$194,0,10-(G$195-'Indicator Data'!BA170)/(G$195-G$194)*10)),1))</f>
        <v>1.1000000000000001</v>
      </c>
      <c r="H167" s="74">
        <f t="shared" si="55"/>
        <v>0.8</v>
      </c>
      <c r="I167" s="75">
        <f>SUM(IF('Indicator Data'!AN170=0,0,'Indicator Data'!AN170),SUM('Indicator Data'!AO170:AP170))</f>
        <v>-110.55534</v>
      </c>
      <c r="J167" s="75">
        <f>I167/'Indicator Data'!CJ170*1000000</f>
        <v>-11.015447684331948</v>
      </c>
      <c r="K167" s="73">
        <f t="shared" si="56"/>
        <v>0</v>
      </c>
      <c r="L167" s="73" t="str">
        <f>IF('Indicator Data'!AQ170="No data","x",ROUND(IF('Indicator Data'!AQ170&gt;L$195,10,IF('Indicator Data'!AQ170&lt;L$194,0,10-(L$195-'Indicator Data'!AQ170)/(L$195-L$194)*10)),1))</f>
        <v>x</v>
      </c>
      <c r="M167" s="73">
        <f>IF('Indicator Data'!AR170="No data","x",IF('Indicator Data'!AR170=0,0,ROUND(IF('Indicator Data'!AR170&gt;M$195,10,IF('Indicator Data'!AR170&lt;M$194,0,10-(M$195-'Indicator Data'!AR170)/(M$195-M$194)*10)),1)))</f>
        <v>0.2</v>
      </c>
      <c r="N167" s="74">
        <f t="shared" si="57"/>
        <v>0.1</v>
      </c>
      <c r="O167" s="76">
        <f t="shared" si="58"/>
        <v>0.2</v>
      </c>
      <c r="P167" s="87">
        <f>IF(AND('Indicator Data'!BE170="No data",'Indicator Data'!BF170="No data"),0,SUM('Indicator Data'!BE170:BG170)/1000)</f>
        <v>286.16800000000001</v>
      </c>
      <c r="Q167" s="73">
        <f t="shared" si="59"/>
        <v>8.1999999999999993</v>
      </c>
      <c r="R167" s="77">
        <f>P167*1000/'Indicator Data'!CJ170</f>
        <v>2.851303820267664E-2</v>
      </c>
      <c r="S167" s="73">
        <f t="shared" si="60"/>
        <v>7.3</v>
      </c>
      <c r="T167" s="78">
        <f t="shared" si="61"/>
        <v>7.8</v>
      </c>
      <c r="U167" s="73">
        <f>IF('Indicator Data'!AV170="No data","x",ROUND(IF('Indicator Data'!AV170&gt;U$195,10,IF('Indicator Data'!AV170&lt;U$194,0,10-(U$195-'Indicator Data'!AV170)/(U$195-U$194)*10)),1))</f>
        <v>0.4</v>
      </c>
      <c r="V167" s="73" t="str">
        <f>IF('Indicator Data'!AW170="No data","x",IF('Indicator Data'!AW170=0,0,ROUND(IF('Indicator Data'!AW170&gt;V$195,10,IF('Indicator Data'!AW170&lt;V$194,0,10-(V$195-'Indicator Data'!AW170)/(V$195-V$194)*10)),1)))</f>
        <v>x</v>
      </c>
      <c r="W167" s="73">
        <f t="shared" si="62"/>
        <v>0.4</v>
      </c>
      <c r="X167" s="73">
        <f>IF('Indicator Data'!AU170="No data","x",ROUND(IF('Indicator Data'!AU170&gt;X$195,10,IF('Indicator Data'!AU170&lt;X$194,0,10-(X$195-'Indicator Data'!AU170)/(X$195-X$194)*10)),1))</f>
        <v>0.1</v>
      </c>
      <c r="Y167" s="199" t="str">
        <f>IF('Indicator Data'!AX170="No data","x",ROUND(IF('Indicator Data'!AX170&gt;Y$195,10,IF('Indicator Data'!AX170&lt;Y$194,0,10-(Y$195-'Indicator Data'!AX170)/(Y$195-Y$194)*10)),1))</f>
        <v>x</v>
      </c>
      <c r="Z167" s="77">
        <f>IF('Indicator Data'!AY170="No data","x",IF(('Indicator Data'!AY170/'Indicator Data'!CJ170)&gt;1,1,IF('Indicator Data'!AY170&gt;'Indicator Data'!AY170,1,'Indicator Data'!AY170/'Indicator Data'!CJ170)))</f>
        <v>1.3949237330430829E-5</v>
      </c>
      <c r="AA167" s="199">
        <f t="shared" si="63"/>
        <v>0</v>
      </c>
      <c r="AB167" s="74">
        <f t="shared" si="71"/>
        <v>0.2</v>
      </c>
      <c r="AC167" s="73">
        <f>IF('Indicator Data'!AS170="No data","x",ROUND(IF('Indicator Data'!AS170&gt;AC$195,10,IF('Indicator Data'!AS170&lt;AC$194,0,10-(AC$195-'Indicator Data'!AS170)/(AC$195-AC$194)*10)),1))</f>
        <v>0.2</v>
      </c>
      <c r="AD167" s="73" t="str">
        <f>IF('Indicator Data'!AT170="No data","x",ROUND(IF('Indicator Data'!AT170&gt;AD$195,10,IF('Indicator Data'!AT170&lt;AD$194,0,10-(AD$195-'Indicator Data'!AT170)/(AD$195-AD$194)*10)),1))</f>
        <v>x</v>
      </c>
      <c r="AE167" s="74">
        <f t="shared" si="64"/>
        <v>0.2</v>
      </c>
      <c r="AF167" s="87">
        <f>('Indicator Data'!BD170+'Indicator Data'!BC170*0.5+'Indicator Data'!BB170*0.25)/1000</f>
        <v>0</v>
      </c>
      <c r="AG167" s="79">
        <f>AF167*1000/'Indicator Data'!CJ170</f>
        <v>0</v>
      </c>
      <c r="AH167" s="74">
        <f t="shared" si="65"/>
        <v>0</v>
      </c>
      <c r="AI167" s="73">
        <f>IF('Indicator Data'!BH170="No data","x",ROUND(IF('Indicator Data'!BH170&lt;$AI$194,10,IF('Indicator Data'!BH170&gt;$AI$195,0,($AI$195-'Indicator Data'!BH170)/($AI$195-$AI$194)*10)),1))</f>
        <v>3.2</v>
      </c>
      <c r="AJ167" s="73">
        <f>IF('Indicator Data'!BI170="No data","x",ROUND(IF('Indicator Data'!BI170&gt;$AJ$195,10,IF('Indicator Data'!BI170&lt;$AJ$194,0,10-($AJ$195-'Indicator Data'!BI170)/($AJ$195-$AJ$194)*10)),1))</f>
        <v>0</v>
      </c>
      <c r="AK167" s="74">
        <f t="shared" si="72"/>
        <v>1.6</v>
      </c>
      <c r="AL167" s="80">
        <f t="shared" si="73"/>
        <v>0.5</v>
      </c>
      <c r="AM167" s="81">
        <f t="shared" si="74"/>
        <v>5.2</v>
      </c>
      <c r="AN167" s="73" t="str">
        <f>IF('Indicator Data'!BJ170="No data","x",ROUND((IF(LOG('Indicator Data'!BJ170)&gt;AN$195,10,IF(LOG('Indicator Data'!BJ170)&lt;AN$194,0,10-(AN$195-LOG('Indicator Data'!BJ170))/(AN$195-AN$194)*10))),1))</f>
        <v>x</v>
      </c>
      <c r="AO167" s="73">
        <f>IF('Indicator Data'!BK170="No data","x",ROUND((IF(LOG('Indicator Data'!BK170)&gt;AO$195,10,IF(LOG('Indicator Data'!BK170)&lt;AO$194,0,10-(AO$195-LOG('Indicator Data'!BK170))/(AO$195-AO$194)*10))),1))</f>
        <v>7.1</v>
      </c>
      <c r="AP167" s="74">
        <f t="shared" si="66"/>
        <v>7.1</v>
      </c>
      <c r="AQ167" s="74">
        <f>IF('Indicator Data'!BL170=0,10,ROUND(IF(LOG('Indicator Data'!BL170)&gt;AQ$195,0,IF(LOG('Indicator Data'!BL170)&lt;AQ$194,10,(AQ$195-LOG('Indicator Data'!BL170))/(AQ$195-AQ$194)*10)),1))</f>
        <v>5.6</v>
      </c>
      <c r="AR167" s="74">
        <f>IF('Indicator Data'!BM170="No data","x",ROUND(IF('Indicator Data'!BM170&gt;AR$195,10,IF('Indicator Data'!BM170&lt;AR$194,0,10-(AR$195-'Indicator Data'!BM170)/(AR$195-AR$194)*10)),1))</f>
        <v>10</v>
      </c>
      <c r="AS167" s="76">
        <f t="shared" si="67"/>
        <v>7.6</v>
      </c>
      <c r="AT167" s="73" t="str">
        <f>IF('Indicator Data'!BN170="No data","x",ROUND(IF('Indicator Data'!BN170^2&gt;AT$195,0,IF('Indicator Data'!BN170^2&lt;AT$194,10,(AT$195-'Indicator Data'!BN170^2)/(AT$195-AT$194)*10)),1))</f>
        <v>x</v>
      </c>
      <c r="AU167" s="73">
        <f>IF('Indicator Data'!BO170="No data","x",ROUND(IF('Indicator Data'!BO170&gt;AU$195,0,IF('Indicator Data'!BO170&lt;AU$194,10,(AU$195-'Indicator Data'!BO170)/(AU$195-AU$194)*10)),1))</f>
        <v>3.8</v>
      </c>
      <c r="AV167" s="73">
        <f>IF('Indicator Data'!BP170="No data","x",ROUND(IF('Indicator Data'!BP170&gt;AV$195,0,IF('Indicator Data'!BP170&lt;AV$194,10,(AV$195-'Indicator Data'!BP170)/(AV$195-AV$194)*10)),1))</f>
        <v>0.6</v>
      </c>
      <c r="AW167" s="74">
        <f t="shared" si="68"/>
        <v>2.2000000000000002</v>
      </c>
      <c r="AX167" s="74">
        <f>IF('Indicator Data'!BQ170="No data","x",ROUND(IF('Indicator Data'!BQ170&gt;AX$195,10,IF('Indicator Data'!BQ170&lt;AX$194,0,10-(AX$195-'Indicator Data'!BQ170)/(AX$195-AX$194)*10)),1))</f>
        <v>10</v>
      </c>
      <c r="AY167" s="76">
        <f t="shared" si="69"/>
        <v>6.1</v>
      </c>
      <c r="AZ167" s="81">
        <f t="shared" si="70"/>
        <v>6.9</v>
      </c>
    </row>
    <row r="168" spans="1:52" s="4" customFormat="1" x14ac:dyDescent="0.3">
      <c r="A168" s="121" t="str">
        <f>'Indicator Data'!A171</f>
        <v>Switzerland</v>
      </c>
      <c r="B168" s="59" t="str">
        <f>'Indicator Data'!B171</f>
        <v>CHE</v>
      </c>
      <c r="C168" s="73">
        <f>ROUND(IF('Indicator Data'!AL171="No data",IF((0.1022*LN('Indicator Data'!CI171)-0.1711)&gt;C$195,0,IF((0.1022*LN('Indicator Data'!CI171)-0.1711)&lt;C$194,10,(C$195-(0.1022*LN('Indicator Data'!CI171)-0.1711))/(C$195-C$194)*10)),IF('Indicator Data'!AL171&gt;C$195,0,IF('Indicator Data'!AL171&lt;C$194,10,(C$195-'Indicator Data'!AL171)/(C$195-C$194)*10))),1)</f>
        <v>0</v>
      </c>
      <c r="D168" s="73" t="str">
        <f>IF('Indicator Data'!AM171="No data","x",ROUND((IF(LOG('Indicator Data'!AM171*1000)&gt;D$195,10,IF(LOG('Indicator Data'!AM171*1000)&lt;D$194,0,10-(D$195-LOG('Indicator Data'!AM171*1000))/(D$195-D$194)*10))),1))</f>
        <v>x</v>
      </c>
      <c r="E168" s="74">
        <f t="shared" si="54"/>
        <v>0</v>
      </c>
      <c r="F168" s="73">
        <f>IF('Indicator Data'!AZ171="No data","x",ROUND(IF('Indicator Data'!AZ171&gt;F$195,10,IF('Indicator Data'!AZ171&lt;F$194,0,10-(F$195-'Indicator Data'!AZ171)/(F$195-F$194)*10)),1))</f>
        <v>0.5</v>
      </c>
      <c r="G168" s="73">
        <f>IF('Indicator Data'!BA171="No data","x",ROUND(IF('Indicator Data'!BA171&gt;G$195,10,IF('Indicator Data'!BA171&lt;G$194,0,10-(G$195-'Indicator Data'!BA171)/(G$195-G$194)*10)),1))</f>
        <v>1.8</v>
      </c>
      <c r="H168" s="74">
        <f t="shared" si="55"/>
        <v>1.2</v>
      </c>
      <c r="I168" s="75">
        <f>SUM(IF('Indicator Data'!AN171=0,0,'Indicator Data'!AN171),SUM('Indicator Data'!AO171:AP171))</f>
        <v>-22.17343</v>
      </c>
      <c r="J168" s="75">
        <f>I168/'Indicator Data'!CJ171*1000000</f>
        <v>-2.5808984164441466</v>
      </c>
      <c r="K168" s="73">
        <f t="shared" si="56"/>
        <v>0</v>
      </c>
      <c r="L168" s="73" t="str">
        <f>IF('Indicator Data'!AQ171="No data","x",ROUND(IF('Indicator Data'!AQ171&gt;L$195,10,IF('Indicator Data'!AQ171&lt;L$194,0,10-(L$195-'Indicator Data'!AQ171)/(L$195-L$194)*10)),1))</f>
        <v>x</v>
      </c>
      <c r="M168" s="73">
        <f>IF('Indicator Data'!AR171="No data","x",IF('Indicator Data'!AR171=0,0,ROUND(IF('Indicator Data'!AR171&gt;M$195,10,IF('Indicator Data'!AR171&lt;M$194,0,10-(M$195-'Indicator Data'!AR171)/(M$195-M$194)*10)),1)))</f>
        <v>0.1</v>
      </c>
      <c r="N168" s="74">
        <f t="shared" si="57"/>
        <v>0.1</v>
      </c>
      <c r="O168" s="76">
        <f t="shared" si="58"/>
        <v>0.3</v>
      </c>
      <c r="P168" s="87">
        <f>IF(AND('Indicator Data'!BE171="No data",'Indicator Data'!BF171="No data"),0,SUM('Indicator Data'!BE171:BG171)/1000)</f>
        <v>118.834</v>
      </c>
      <c r="Q168" s="73">
        <f t="shared" si="59"/>
        <v>6.9</v>
      </c>
      <c r="R168" s="77">
        <f>P168*1000/'Indicator Data'!CJ171</f>
        <v>1.3831801503859516E-2</v>
      </c>
      <c r="S168" s="73">
        <f t="shared" si="60"/>
        <v>6.1</v>
      </c>
      <c r="T168" s="78">
        <f t="shared" si="61"/>
        <v>6.5</v>
      </c>
      <c r="U168" s="73">
        <f>IF('Indicator Data'!AV171="No data","x",ROUND(IF('Indicator Data'!AV171&gt;U$195,10,IF('Indicator Data'!AV171&lt;U$194,0,10-(U$195-'Indicator Data'!AV171)/(U$195-U$194)*10)),1))</f>
        <v>0.6</v>
      </c>
      <c r="V168" s="73" t="str">
        <f>IF('Indicator Data'!AW171="No data","x",IF('Indicator Data'!AW171=0,0,ROUND(IF('Indicator Data'!AW171&gt;V$195,10,IF('Indicator Data'!AW171&lt;V$194,0,10-(V$195-'Indicator Data'!AW171)/(V$195-V$194)*10)),1)))</f>
        <v>x</v>
      </c>
      <c r="W168" s="73">
        <f t="shared" si="62"/>
        <v>0.6</v>
      </c>
      <c r="X168" s="73">
        <f>IF('Indicator Data'!AU171="No data","x",ROUND(IF('Indicator Data'!AU171&gt;X$195,10,IF('Indicator Data'!AU171&lt;X$194,0,10-(X$195-'Indicator Data'!AU171)/(X$195-X$194)*10)),1))</f>
        <v>0.1</v>
      </c>
      <c r="Y168" s="199" t="str">
        <f>IF('Indicator Data'!AX171="No data","x",ROUND(IF('Indicator Data'!AX171&gt;Y$195,10,IF('Indicator Data'!AX171&lt;Y$194,0,10-(Y$195-'Indicator Data'!AX171)/(Y$195-Y$194)*10)),1))</f>
        <v>x</v>
      </c>
      <c r="Z168" s="77">
        <f>IF('Indicator Data'!AY171="No data","x",IF(('Indicator Data'!AY171/'Indicator Data'!CJ171)&gt;1,1,IF('Indicator Data'!AY171&gt;'Indicator Data'!AY171,1,'Indicator Data'!AY171/'Indicator Data'!CJ171)))</f>
        <v>0</v>
      </c>
      <c r="AA168" s="199">
        <f t="shared" si="63"/>
        <v>0</v>
      </c>
      <c r="AB168" s="74">
        <f t="shared" si="71"/>
        <v>0.2</v>
      </c>
      <c r="AC168" s="73">
        <f>IF('Indicator Data'!AS171="No data","x",ROUND(IF('Indicator Data'!AS171&gt;AC$195,10,IF('Indicator Data'!AS171&lt;AC$194,0,10-(AC$195-'Indicator Data'!AS171)/(AC$195-AC$194)*10)),1))</f>
        <v>0.3</v>
      </c>
      <c r="AD168" s="73" t="str">
        <f>IF('Indicator Data'!AT171="No data","x",ROUND(IF('Indicator Data'!AT171&gt;AD$195,10,IF('Indicator Data'!AT171&lt;AD$194,0,10-(AD$195-'Indicator Data'!AT171)/(AD$195-AD$194)*10)),1))</f>
        <v>x</v>
      </c>
      <c r="AE168" s="74">
        <f t="shared" si="64"/>
        <v>0.3</v>
      </c>
      <c r="AF168" s="87">
        <f>('Indicator Data'!BD171+'Indicator Data'!BC171*0.5+'Indicator Data'!BB171*0.25)/1000</f>
        <v>5.8000000000000003E-2</v>
      </c>
      <c r="AG168" s="79">
        <f>AF168*1000/'Indicator Data'!CJ171</f>
        <v>6.750967628993823E-6</v>
      </c>
      <c r="AH168" s="74">
        <f t="shared" si="65"/>
        <v>0</v>
      </c>
      <c r="AI168" s="73">
        <f>IF('Indicator Data'!BH171="No data","x",ROUND(IF('Indicator Data'!BH171&lt;$AI$194,10,IF('Indicator Data'!BH171&gt;$AI$195,0,($AI$195-'Indicator Data'!BH171)/($AI$195-$AI$194)*10)),1))</f>
        <v>2.5</v>
      </c>
      <c r="AJ168" s="73">
        <f>IF('Indicator Data'!BI171="No data","x",ROUND(IF('Indicator Data'!BI171&gt;$AJ$195,10,IF('Indicator Data'!BI171&lt;$AJ$194,0,10-($AJ$195-'Indicator Data'!BI171)/($AJ$195-$AJ$194)*10)),1))</f>
        <v>0</v>
      </c>
      <c r="AK168" s="74">
        <f t="shared" si="72"/>
        <v>1.3</v>
      </c>
      <c r="AL168" s="80">
        <f t="shared" si="73"/>
        <v>0.5</v>
      </c>
      <c r="AM168" s="81">
        <f t="shared" si="74"/>
        <v>4.0999999999999996</v>
      </c>
      <c r="AN168" s="73">
        <f>IF('Indicator Data'!BJ171="No data","x",ROUND((IF(LOG('Indicator Data'!BJ171)&gt;AN$195,10,IF(LOG('Indicator Data'!BJ171)&lt;AN$194,0,10-(AN$195-LOG('Indicator Data'!BJ171))/(AN$195-AN$194)*10))),1))</f>
        <v>8.6999999999999993</v>
      </c>
      <c r="AO168" s="73">
        <f>IF('Indicator Data'!BK171="No data","x",ROUND((IF(LOG('Indicator Data'!BK171)&gt;AO$195,10,IF(LOG('Indicator Data'!BK171)&lt;AO$194,0,10-(AO$195-LOG('Indicator Data'!BK171))/(AO$195-AO$194)*10))),1))</f>
        <v>7.5</v>
      </c>
      <c r="AP168" s="74">
        <f t="shared" si="66"/>
        <v>8.1</v>
      </c>
      <c r="AQ168" s="74">
        <f>IF('Indicator Data'!BL171=0,10,ROUND(IF(LOG('Indicator Data'!BL171)&gt;AQ$195,0,IF(LOG('Indicator Data'!BL171)&lt;AQ$194,10,(AQ$195-LOG('Indicator Data'!BL171))/(AQ$195-AQ$194)*10)),1))</f>
        <v>6.9</v>
      </c>
      <c r="AR168" s="74" t="str">
        <f>IF('Indicator Data'!BM171="No data","x",ROUND(IF('Indicator Data'!BM171&gt;AR$195,10,IF('Indicator Data'!BM171&lt;AR$194,0,10-(AR$195-'Indicator Data'!BM171)/(AR$195-AR$194)*10)),1))</f>
        <v>x</v>
      </c>
      <c r="AS168" s="76">
        <f t="shared" si="67"/>
        <v>7.5</v>
      </c>
      <c r="AT168" s="73" t="str">
        <f>IF('Indicator Data'!BN171="No data","x",ROUND(IF('Indicator Data'!BN171^2&gt;AT$195,0,IF('Indicator Data'!BN171^2&lt;AT$194,10,(AT$195-'Indicator Data'!BN171^2)/(AT$195-AT$194)*10)),1))</f>
        <v>x</v>
      </c>
      <c r="AU168" s="73">
        <f>IF('Indicator Data'!BO171="No data","x",ROUND(IF('Indicator Data'!BO171&gt;AU$195,0,IF('Indicator Data'!BO171&lt;AU$194,10,(AU$195-'Indicator Data'!BO171)/(AU$195-AU$194)*10)),1))</f>
        <v>3.8</v>
      </c>
      <c r="AV168" s="73">
        <f>IF('Indicator Data'!BP171="No data","x",ROUND(IF('Indicator Data'!BP171&gt;AV$195,0,IF('Indicator Data'!BP171&lt;AV$194,10,(AV$195-'Indicator Data'!BP171)/(AV$195-AV$194)*10)),1))</f>
        <v>6.8</v>
      </c>
      <c r="AW168" s="74">
        <f t="shared" si="68"/>
        <v>5.3</v>
      </c>
      <c r="AX168" s="74" t="str">
        <f>IF('Indicator Data'!BQ171="No data","x",ROUND(IF('Indicator Data'!BQ171&gt;AX$195,10,IF('Indicator Data'!BQ171&lt;AX$194,0,10-(AX$195-'Indicator Data'!BQ171)/(AX$195-AX$194)*10)),1))</f>
        <v>x</v>
      </c>
      <c r="AY168" s="76">
        <f t="shared" si="69"/>
        <v>5.3</v>
      </c>
      <c r="AZ168" s="81">
        <f t="shared" si="70"/>
        <v>6.4</v>
      </c>
    </row>
    <row r="169" spans="1:52" s="4" customFormat="1" x14ac:dyDescent="0.3">
      <c r="A169" s="121" t="str">
        <f>'Indicator Data'!A172</f>
        <v>Syria</v>
      </c>
      <c r="B169" s="59" t="str">
        <f>'Indicator Data'!B172</f>
        <v>SYR</v>
      </c>
      <c r="C169" s="73">
        <f>ROUND(IF('Indicator Data'!AL172="No data",IF((0.1022*LN('Indicator Data'!CI172)-0.1711)&gt;C$195,0,IF((0.1022*LN('Indicator Data'!CI172)-0.1711)&lt;C$194,10,(C$195-(0.1022*LN('Indicator Data'!CI172)-0.1711))/(C$195-C$194)*10)),IF('Indicator Data'!AL172&gt;C$195,0,IF('Indicator Data'!AL172&lt;C$194,10,(C$195-'Indicator Data'!AL172)/(C$195-C$194)*10))),1)</f>
        <v>7</v>
      </c>
      <c r="D169" s="73">
        <f>IF('Indicator Data'!AM172="No data","x",ROUND((IF(LOG('Indicator Data'!AM172*1000)&gt;D$195,10,IF(LOG('Indicator Data'!AM172*1000)&lt;D$194,0,10-(D$195-LOG('Indicator Data'!AM172*1000))/(D$195-D$194)*10))),1))</f>
        <v>5.4</v>
      </c>
      <c r="E169" s="74">
        <f t="shared" si="54"/>
        <v>6.3</v>
      </c>
      <c r="F169" s="73">
        <f>IF('Indicator Data'!AZ172="No data","x",ROUND(IF('Indicator Data'!AZ172&gt;F$195,10,IF('Indicator Data'!AZ172&lt;F$194,0,10-(F$195-'Indicator Data'!AZ172)/(F$195-F$194)*10)),1))</f>
        <v>7.3</v>
      </c>
      <c r="G169" s="73" t="str">
        <f>IF('Indicator Data'!BA172="No data","x",ROUND(IF('Indicator Data'!BA172&gt;G$195,10,IF('Indicator Data'!BA172&lt;G$194,0,10-(G$195-'Indicator Data'!BA172)/(G$195-G$194)*10)),1))</f>
        <v>x</v>
      </c>
      <c r="H169" s="74">
        <f t="shared" si="55"/>
        <v>7.3</v>
      </c>
      <c r="I169" s="75">
        <f>SUM(IF('Indicator Data'!AN172=0,0,'Indicator Data'!AN172),SUM('Indicator Data'!AO172:AP172))</f>
        <v>60966.482889999999</v>
      </c>
      <c r="J169" s="75">
        <f>I169/'Indicator Data'!CJ172*1000000</f>
        <v>3571.5296688976982</v>
      </c>
      <c r="K169" s="73">
        <f t="shared" si="56"/>
        <v>10</v>
      </c>
      <c r="L169" s="73" t="str">
        <f>IF('Indicator Data'!AQ172="No data","x",ROUND(IF('Indicator Data'!AQ172&gt;L$195,10,IF('Indicator Data'!AQ172&lt;L$194,0,10-(L$195-'Indicator Data'!AQ172)/(L$195-L$194)*10)),1))</f>
        <v>x</v>
      </c>
      <c r="M169" s="73" t="str">
        <f>IF('Indicator Data'!AR172="No data","x",IF('Indicator Data'!AR172=0,0,ROUND(IF('Indicator Data'!AR172&gt;M$195,10,IF('Indicator Data'!AR172&lt;M$194,0,10-(M$195-'Indicator Data'!AR172)/(M$195-M$194)*10)),1)))</f>
        <v>x</v>
      </c>
      <c r="N169" s="74">
        <f t="shared" si="57"/>
        <v>10</v>
      </c>
      <c r="O169" s="76">
        <f t="shared" si="58"/>
        <v>7.5</v>
      </c>
      <c r="P169" s="87">
        <f>IF(AND('Indicator Data'!BE172="No data",'Indicator Data'!BF172="No data"),0,SUM('Indicator Data'!BE172:BG172)/1000)</f>
        <v>7010.56</v>
      </c>
      <c r="Q169" s="73">
        <f t="shared" si="59"/>
        <v>10</v>
      </c>
      <c r="R169" s="77">
        <f>P169*1000/'Indicator Data'!CJ172</f>
        <v>0.4106916103519293</v>
      </c>
      <c r="S169" s="73">
        <f t="shared" si="60"/>
        <v>10</v>
      </c>
      <c r="T169" s="78">
        <f t="shared" si="61"/>
        <v>10</v>
      </c>
      <c r="U169" s="73">
        <f>IF('Indicator Data'!AV172="No data","x",ROUND(IF('Indicator Data'!AV172&gt;U$195,10,IF('Indicator Data'!AV172&lt;U$194,0,10-(U$195-'Indicator Data'!AV172)/(U$195-U$194)*10)),1))</f>
        <v>0.2</v>
      </c>
      <c r="V169" s="73" t="str">
        <f>IF('Indicator Data'!AW172="No data","x",IF('Indicator Data'!AW172=0,0,ROUND(IF('Indicator Data'!AW172&gt;V$195,10,IF('Indicator Data'!AW172&lt;V$194,0,10-(V$195-'Indicator Data'!AW172)/(V$195-V$194)*10)),1)))</f>
        <v>x</v>
      </c>
      <c r="W169" s="73">
        <f t="shared" si="62"/>
        <v>0.2</v>
      </c>
      <c r="X169" s="73">
        <f>IF('Indicator Data'!AU172="No data","x",ROUND(IF('Indicator Data'!AU172&gt;X$195,10,IF('Indicator Data'!AU172&lt;X$194,0,10-(X$195-'Indicator Data'!AU172)/(X$195-X$194)*10)),1))</f>
        <v>0.3</v>
      </c>
      <c r="Y169" s="199">
        <f>IF('Indicator Data'!AX172="No data","x",ROUND(IF('Indicator Data'!AX172&gt;Y$195,10,IF('Indicator Data'!AX172&lt;Y$194,0,10-(Y$195-'Indicator Data'!AX172)/(Y$195-Y$194)*10)),1))</f>
        <v>0</v>
      </c>
      <c r="Z169" s="77">
        <f>IF('Indicator Data'!AY172="No data","x",IF(('Indicator Data'!AY172/'Indicator Data'!CJ172)&gt;1,1,IF('Indicator Data'!AY172&gt;'Indicator Data'!AY172,1,'Indicator Data'!AY172/'Indicator Data'!CJ172)))</f>
        <v>0.11277007113946161</v>
      </c>
      <c r="AA169" s="199">
        <f t="shared" si="63"/>
        <v>1.3</v>
      </c>
      <c r="AB169" s="74">
        <f t="shared" si="71"/>
        <v>0.5</v>
      </c>
      <c r="AC169" s="73">
        <f>IF('Indicator Data'!AS172="No data","x",ROUND(IF('Indicator Data'!AS172&gt;AC$195,10,IF('Indicator Data'!AS172&lt;AC$194,0,10-(AC$195-'Indicator Data'!AS172)/(AC$195-AC$194)*10)),1))</f>
        <v>1.3</v>
      </c>
      <c r="AD169" s="73">
        <f>IF('Indicator Data'!AT172="No data","x",ROUND(IF('Indicator Data'!AT172&gt;AD$195,10,IF('Indicator Data'!AT172&lt;AD$194,0,10-(AD$195-'Indicator Data'!AT172)/(AD$195-AD$194)*10)),1))</f>
        <v>2.2000000000000002</v>
      </c>
      <c r="AE169" s="74">
        <f t="shared" si="64"/>
        <v>1.8</v>
      </c>
      <c r="AF169" s="87">
        <f>('Indicator Data'!BD172+'Indicator Data'!BC172*0.5+'Indicator Data'!BB172*0.25)/1000</f>
        <v>235</v>
      </c>
      <c r="AG169" s="79">
        <f>AF169*1000/'Indicator Data'!CJ172</f>
        <v>1.3766735957284924E-2</v>
      </c>
      <c r="AH169" s="74">
        <f t="shared" si="65"/>
        <v>1.4</v>
      </c>
      <c r="AI169" s="73">
        <f>IF('Indicator Data'!BH172="No data","x",ROUND(IF('Indicator Data'!BH172&lt;$AI$194,10,IF('Indicator Data'!BH172&gt;$AI$195,0,($AI$195-'Indicator Data'!BH172)/($AI$195-$AI$194)*10)),1))</f>
        <v>3.1</v>
      </c>
      <c r="AJ169" s="73">
        <f>IF('Indicator Data'!BI172="No data","x",ROUND(IF('Indicator Data'!BI172&gt;$AJ$195,10,IF('Indicator Data'!BI172&lt;$AJ$194,0,10-($AJ$195-'Indicator Data'!BI172)/($AJ$195-$AJ$194)*10)),1))</f>
        <v>8</v>
      </c>
      <c r="AK169" s="74">
        <f t="shared" si="72"/>
        <v>5.6</v>
      </c>
      <c r="AL169" s="80">
        <f t="shared" si="73"/>
        <v>2.6</v>
      </c>
      <c r="AM169" s="81">
        <f t="shared" si="74"/>
        <v>8</v>
      </c>
      <c r="AN169" s="73">
        <f>IF('Indicator Data'!BJ172="No data","x",ROUND((IF(LOG('Indicator Data'!BJ172)&gt;AN$195,10,IF(LOG('Indicator Data'!BJ172)&lt;AN$194,0,10-(AN$195-LOG('Indicator Data'!BJ172))/(AN$195-AN$194)*10))),1))</f>
        <v>0.6</v>
      </c>
      <c r="AO169" s="73" t="str">
        <f>IF('Indicator Data'!BK172="No data","x",ROUND((IF(LOG('Indicator Data'!BK172)&gt;AO$195,10,IF(LOG('Indicator Data'!BK172)&lt;AO$194,0,10-(AO$195-LOG('Indicator Data'!BK172))/(AO$195-AO$194)*10))),1))</f>
        <v>x</v>
      </c>
      <c r="AP169" s="74">
        <f t="shared" si="66"/>
        <v>0.6</v>
      </c>
      <c r="AQ169" s="74">
        <f>IF('Indicator Data'!BL172=0,10,ROUND(IF(LOG('Indicator Data'!BL172)&gt;AQ$195,0,IF(LOG('Indicator Data'!BL172)&lt;AQ$194,10,(AQ$195-LOG('Indicator Data'!BL172))/(AQ$195-AQ$194)*10)),1))</f>
        <v>6.1</v>
      </c>
      <c r="AR169" s="74">
        <f>IF('Indicator Data'!BM172="No data","x",ROUND(IF('Indicator Data'!BM172&gt;AR$195,10,IF('Indicator Data'!BM172&lt;AR$194,0,10-(AR$195-'Indicator Data'!BM172)/(AR$195-AR$194)*10)),1))</f>
        <v>8</v>
      </c>
      <c r="AS169" s="76">
        <f t="shared" si="67"/>
        <v>4.9000000000000004</v>
      </c>
      <c r="AT169" s="73" t="str">
        <f>IF('Indicator Data'!BN172="No data","x",ROUND(IF('Indicator Data'!BN172^2&gt;AT$195,0,IF('Indicator Data'!BN172^2&lt;AT$194,10,(AT$195-'Indicator Data'!BN172^2)/(AT$195-AT$194)*10)),1))</f>
        <v>x</v>
      </c>
      <c r="AU169" s="73">
        <f>IF('Indicator Data'!BO172="No data","x",ROUND(IF('Indicator Data'!BO172&gt;AU$195,0,IF('Indicator Data'!BO172&lt;AU$194,10,(AU$195-'Indicator Data'!BO172)/(AU$195-AU$194)*10)),1))</f>
        <v>5.0999999999999996</v>
      </c>
      <c r="AV169" s="73">
        <f>IF('Indicator Data'!BP172="No data","x",ROUND(IF('Indicator Data'!BP172&gt;AV$195,0,IF('Indicator Data'!BP172&lt;AV$194,10,(AV$195-'Indicator Data'!BP172)/(AV$195-AV$194)*10)),1))</f>
        <v>8</v>
      </c>
      <c r="AW169" s="74">
        <f t="shared" si="68"/>
        <v>6.6</v>
      </c>
      <c r="AX169" s="74" t="str">
        <f>IF('Indicator Data'!BQ172="No data","x",ROUND(IF('Indicator Data'!BQ172&gt;AX$195,10,IF('Indicator Data'!BQ172&lt;AX$194,0,10-(AX$195-'Indicator Data'!BQ172)/(AX$195-AX$194)*10)),1))</f>
        <v>x</v>
      </c>
      <c r="AY169" s="76">
        <f t="shared" si="69"/>
        <v>6.6</v>
      </c>
      <c r="AZ169" s="81">
        <f t="shared" si="70"/>
        <v>5.8</v>
      </c>
    </row>
    <row r="170" spans="1:52" s="4" customFormat="1" x14ac:dyDescent="0.3">
      <c r="A170" s="121" t="str">
        <f>'Indicator Data'!A173</f>
        <v>Tajikistan</v>
      </c>
      <c r="B170" s="59" t="str">
        <f>'Indicator Data'!B173</f>
        <v>TJK</v>
      </c>
      <c r="C170" s="73">
        <f>ROUND(IF('Indicator Data'!AL173="No data",IF((0.1022*LN('Indicator Data'!CI173)-0.1711)&gt;C$195,0,IF((0.1022*LN('Indicator Data'!CI173)-0.1711)&lt;C$194,10,(C$195-(0.1022*LN('Indicator Data'!CI173)-0.1711))/(C$195-C$194)*10)),IF('Indicator Data'!AL173&gt;C$195,0,IF('Indicator Data'!AL173&lt;C$194,10,(C$195-'Indicator Data'!AL173)/(C$195-C$194)*10))),1)</f>
        <v>4.9000000000000004</v>
      </c>
      <c r="D170" s="73">
        <f>IF('Indicator Data'!AM173="No data","x",ROUND((IF(LOG('Indicator Data'!AM173*1000)&gt;D$195,10,IF(LOG('Indicator Data'!AM173*1000)&lt;D$194,0,10-(D$195-LOG('Indicator Data'!AM173*1000))/(D$195-D$194)*10))),1))</f>
        <v>5.4</v>
      </c>
      <c r="E170" s="74">
        <f t="shared" si="54"/>
        <v>5.2</v>
      </c>
      <c r="F170" s="73">
        <f>IF('Indicator Data'!AZ173="No data","x",ROUND(IF('Indicator Data'!AZ173&gt;F$195,10,IF('Indicator Data'!AZ173&lt;F$194,0,10-(F$195-'Indicator Data'!AZ173)/(F$195-F$194)*10)),1))</f>
        <v>5</v>
      </c>
      <c r="G170" s="73">
        <f>IF('Indicator Data'!BA173="No data","x",ROUND(IF('Indicator Data'!BA173&gt;G$195,10,IF('Indicator Data'!BA173&lt;G$194,0,10-(G$195-'Indicator Data'!BA173)/(G$195-G$194)*10)),1))</f>
        <v>2.2999999999999998</v>
      </c>
      <c r="H170" s="74">
        <f t="shared" si="55"/>
        <v>3.7</v>
      </c>
      <c r="I170" s="75">
        <f>SUM(IF('Indicator Data'!AN173=0,0,'Indicator Data'!AN173),SUM('Indicator Data'!AO173:AP173))</f>
        <v>318.43383999999998</v>
      </c>
      <c r="J170" s="75">
        <f>I170/'Indicator Data'!CJ173*1000000</f>
        <v>34.16297116743516</v>
      </c>
      <c r="K170" s="73">
        <f t="shared" si="56"/>
        <v>0.7</v>
      </c>
      <c r="L170" s="73">
        <f>IF('Indicator Data'!AQ173="No data","x",ROUND(IF('Indicator Data'!AQ173&gt;L$195,10,IF('Indicator Data'!AQ173&lt;L$194,0,10-(L$195-'Indicator Data'!AQ173)/(L$195-L$194)*10)),1))</f>
        <v>3</v>
      </c>
      <c r="M170" s="73">
        <f>IF('Indicator Data'!AR173="No data","x",IF('Indicator Data'!AR173=0,0,ROUND(IF('Indicator Data'!AR173&gt;M$195,10,IF('Indicator Data'!AR173&lt;M$194,0,10-(M$195-'Indicator Data'!AR173)/(M$195-M$194)*10)),1)))</f>
        <v>9.6999999999999993</v>
      </c>
      <c r="N170" s="74">
        <f t="shared" si="57"/>
        <v>4.5</v>
      </c>
      <c r="O170" s="76">
        <f t="shared" si="58"/>
        <v>4.7</v>
      </c>
      <c r="P170" s="87">
        <f>IF(AND('Indicator Data'!BE173="No data",'Indicator Data'!BF173="No data"),0,SUM('Indicator Data'!BE173:BG173)/1000)</f>
        <v>2.972</v>
      </c>
      <c r="Q170" s="73">
        <f t="shared" si="59"/>
        <v>1.6</v>
      </c>
      <c r="R170" s="77">
        <f>P170*1000/'Indicator Data'!CJ173</f>
        <v>3.1884912203306438E-4</v>
      </c>
      <c r="S170" s="73">
        <f t="shared" si="60"/>
        <v>2.4</v>
      </c>
      <c r="T170" s="78">
        <f t="shared" si="61"/>
        <v>2</v>
      </c>
      <c r="U170" s="73">
        <f>IF('Indicator Data'!AV173="No data","x",ROUND(IF('Indicator Data'!AV173&gt;U$195,10,IF('Indicator Data'!AV173&lt;U$194,0,10-(U$195-'Indicator Data'!AV173)/(U$195-U$194)*10)),1))</f>
        <v>0.6</v>
      </c>
      <c r="V170" s="73">
        <f>IF('Indicator Data'!AW173="No data","x",IF('Indicator Data'!AW173=0,0,ROUND(IF('Indicator Data'!AW173&gt;V$195,10,IF('Indicator Data'!AW173&lt;V$194,0,10-(V$195-'Indicator Data'!AW173)/(V$195-V$194)*10)),1)))</f>
        <v>0.8</v>
      </c>
      <c r="W170" s="73">
        <f t="shared" si="62"/>
        <v>0.7</v>
      </c>
      <c r="X170" s="73">
        <f>IF('Indicator Data'!AU173="No data","x",ROUND(IF('Indicator Data'!AU173&gt;X$195,10,IF('Indicator Data'!AU173&lt;X$194,0,10-(X$195-'Indicator Data'!AU173)/(X$195-X$194)*10)),1))</f>
        <v>1.5</v>
      </c>
      <c r="Y170" s="199">
        <f>IF('Indicator Data'!AX173="No data","x",ROUND(IF('Indicator Data'!AX173&gt;Y$195,10,IF('Indicator Data'!AX173&lt;Y$194,0,10-(Y$195-'Indicator Data'!AX173)/(Y$195-Y$194)*10)),1))</f>
        <v>0</v>
      </c>
      <c r="Z170" s="77">
        <f>IF('Indicator Data'!AY173="No data","x",IF(('Indicator Data'!AY173/'Indicator Data'!CJ173)&gt;1,1,IF('Indicator Data'!AY173&gt;'Indicator Data'!AY173,1,'Indicator Data'!AY173/'Indicator Data'!CJ173)))</f>
        <v>0.30521521081967073</v>
      </c>
      <c r="AA170" s="199">
        <f t="shared" si="63"/>
        <v>3.4</v>
      </c>
      <c r="AB170" s="74">
        <f t="shared" si="71"/>
        <v>1.4</v>
      </c>
      <c r="AC170" s="73">
        <f>IF('Indicator Data'!AS173="No data","x",ROUND(IF('Indicator Data'!AS173&gt;AC$195,10,IF('Indicator Data'!AS173&lt;AC$194,0,10-(AC$195-'Indicator Data'!AS173)/(AC$195-AC$194)*10)),1))</f>
        <v>2.7</v>
      </c>
      <c r="AD170" s="73">
        <f>IF('Indicator Data'!AT173="No data","x",ROUND(IF('Indicator Data'!AT173&gt;AD$195,10,IF('Indicator Data'!AT173&lt;AD$194,0,10-(AD$195-'Indicator Data'!AT173)/(AD$195-AD$194)*10)),1))</f>
        <v>3</v>
      </c>
      <c r="AE170" s="74">
        <f t="shared" si="64"/>
        <v>2.9</v>
      </c>
      <c r="AF170" s="87">
        <f>('Indicator Data'!BD173+'Indicator Data'!BC173*0.5+'Indicator Data'!BB173*0.25)/1000</f>
        <v>9.7874999999999996</v>
      </c>
      <c r="AG170" s="79">
        <f>AF170*1000/'Indicator Data'!CJ173</f>
        <v>1.0500456870452953E-3</v>
      </c>
      <c r="AH170" s="74">
        <f t="shared" si="65"/>
        <v>0.1</v>
      </c>
      <c r="AI170" s="73">
        <f>IF('Indicator Data'!BH173="No data","x",ROUND(IF('Indicator Data'!BH173&lt;$AI$194,10,IF('Indicator Data'!BH173&gt;$AI$195,0,($AI$195-'Indicator Data'!BH173)/($AI$195-$AI$194)*10)),1))</f>
        <v>7.7</v>
      </c>
      <c r="AJ170" s="73">
        <f>IF('Indicator Data'!BI173="No data","x",ROUND(IF('Indicator Data'!BI173&gt;$AJ$195,10,IF('Indicator Data'!BI173&lt;$AJ$194,0,10-($AJ$195-'Indicator Data'!BI173)/($AJ$195-$AJ$194)*10)),1))</f>
        <v>0.2</v>
      </c>
      <c r="AK170" s="74">
        <f t="shared" si="72"/>
        <v>4</v>
      </c>
      <c r="AL170" s="80">
        <f t="shared" si="73"/>
        <v>2.2000000000000002</v>
      </c>
      <c r="AM170" s="81">
        <f t="shared" si="74"/>
        <v>2.1</v>
      </c>
      <c r="AN170" s="73">
        <f>IF('Indicator Data'!BJ173="No data","x",ROUND((IF(LOG('Indicator Data'!BJ173)&gt;AN$195,10,IF(LOG('Indicator Data'!BJ173)&lt;AN$194,0,10-(AN$195-LOG('Indicator Data'!BJ173))/(AN$195-AN$194)*10))),1))</f>
        <v>4.2</v>
      </c>
      <c r="AO170" s="73">
        <f>IF('Indicator Data'!BK173="No data","x",ROUND((IF(LOG('Indicator Data'!BK173)&gt;AO$195,10,IF(LOG('Indicator Data'!BK173)&lt;AO$194,0,10-(AO$195-LOG('Indicator Data'!BK173))/(AO$195-AO$194)*10))),1))</f>
        <v>4.0999999999999996</v>
      </c>
      <c r="AP170" s="74">
        <f t="shared" si="66"/>
        <v>4.2</v>
      </c>
      <c r="AQ170" s="74">
        <f>IF('Indicator Data'!BL173=0,10,ROUND(IF(LOG('Indicator Data'!BL173)&gt;AQ$195,0,IF(LOG('Indicator Data'!BL173)&lt;AQ$194,10,(AQ$195-LOG('Indicator Data'!BL173))/(AQ$195-AQ$194)*10)),1))</f>
        <v>3.4</v>
      </c>
      <c r="AR170" s="74">
        <f>IF('Indicator Data'!BM173="No data","x",ROUND(IF('Indicator Data'!BM173&gt;AR$195,10,IF('Indicator Data'!BM173&lt;AR$194,0,10-(AR$195-'Indicator Data'!BM173)/(AR$195-AR$194)*10)),1))</f>
        <v>2</v>
      </c>
      <c r="AS170" s="76">
        <f t="shared" si="67"/>
        <v>3.2</v>
      </c>
      <c r="AT170" s="73">
        <f>IF('Indicator Data'!BN173="No data","x",ROUND(IF('Indicator Data'!BN173^2&gt;AT$195,0,IF('Indicator Data'!BN173^2&lt;AT$194,10,(AT$195-'Indicator Data'!BN173^2)/(AT$195-AT$194)*10)),1))</f>
        <v>0</v>
      </c>
      <c r="AU170" s="73">
        <f>IF('Indicator Data'!BO173="No data","x",ROUND(IF('Indicator Data'!BO173&gt;AU$195,0,IF('Indicator Data'!BO173&lt;AU$194,10,(AU$195-'Indicator Data'!BO173)/(AU$195-AU$194)*10)),1))</f>
        <v>4.5</v>
      </c>
      <c r="AV170" s="73">
        <f>IF('Indicator Data'!BP173="No data","x",ROUND(IF('Indicator Data'!BP173&gt;AV$195,0,IF('Indicator Data'!BP173&lt;AV$194,10,(AV$195-'Indicator Data'!BP173)/(AV$195-AV$194)*10)),1))</f>
        <v>8.6999999999999993</v>
      </c>
      <c r="AW170" s="74">
        <f t="shared" si="68"/>
        <v>4.4000000000000004</v>
      </c>
      <c r="AX170" s="74">
        <f>IF('Indicator Data'!BQ173="No data","x",ROUND(IF('Indicator Data'!BQ173&gt;AX$195,10,IF('Indicator Data'!BQ173&lt;AX$194,0,10-(AX$195-'Indicator Data'!BQ173)/(AX$195-AX$194)*10)),1))</f>
        <v>10</v>
      </c>
      <c r="AY170" s="76">
        <f t="shared" si="69"/>
        <v>7.2</v>
      </c>
      <c r="AZ170" s="81">
        <f t="shared" si="70"/>
        <v>5.2</v>
      </c>
    </row>
    <row r="171" spans="1:52" s="4" customFormat="1" x14ac:dyDescent="0.3">
      <c r="A171" s="121" t="str">
        <f>'Indicator Data'!A174</f>
        <v>Tanzania</v>
      </c>
      <c r="B171" s="59" t="str">
        <f>'Indicator Data'!B174</f>
        <v>TZA</v>
      </c>
      <c r="C171" s="73">
        <f>ROUND(IF('Indicator Data'!AL174="No data",IF((0.1022*LN('Indicator Data'!CI174)-0.1711)&gt;C$195,0,IF((0.1022*LN('Indicator Data'!CI174)-0.1711)&lt;C$194,10,(C$195-(0.1022*LN('Indicator Data'!CI174)-0.1711))/(C$195-C$194)*10)),IF('Indicator Data'!AL174&gt;C$195,0,IF('Indicator Data'!AL174&lt;C$194,10,(C$195-'Indicator Data'!AL174)/(C$195-C$194)*10))),1)</f>
        <v>7.4</v>
      </c>
      <c r="D171" s="73">
        <f>IF('Indicator Data'!AM174="No data","x",ROUND((IF(LOG('Indicator Data'!AM174*1000)&gt;D$195,10,IF(LOG('Indicator Data'!AM174*1000)&lt;D$194,0,10-(D$195-LOG('Indicator Data'!AM174*1000))/(D$195-D$194)*10))),1))</f>
        <v>9</v>
      </c>
      <c r="E171" s="74">
        <f t="shared" si="54"/>
        <v>8.3000000000000007</v>
      </c>
      <c r="F171" s="73">
        <f>IF('Indicator Data'!AZ174="No data","x",ROUND(IF('Indicator Data'!AZ174&gt;F$195,10,IF('Indicator Data'!AZ174&lt;F$194,0,10-(F$195-'Indicator Data'!AZ174)/(F$195-F$194)*10)),1))</f>
        <v>7.2</v>
      </c>
      <c r="G171" s="73">
        <f>IF('Indicator Data'!BA174="No data","x",ROUND(IF('Indicator Data'!BA174&gt;G$195,10,IF('Indicator Data'!BA174&lt;G$194,0,10-(G$195-'Indicator Data'!BA174)/(G$195-G$194)*10)),1))</f>
        <v>3.2</v>
      </c>
      <c r="H171" s="74">
        <f t="shared" si="55"/>
        <v>5.2</v>
      </c>
      <c r="I171" s="75">
        <f>SUM(IF('Indicator Data'!AN174=0,0,'Indicator Data'!AN174),SUM('Indicator Data'!AO174:AP174))</f>
        <v>3913.8648200000002</v>
      </c>
      <c r="J171" s="75">
        <f>I171/'Indicator Data'!CJ174*1000000</f>
        <v>67.474074897879021</v>
      </c>
      <c r="K171" s="73">
        <f t="shared" si="56"/>
        <v>1.3</v>
      </c>
      <c r="L171" s="73">
        <f>IF('Indicator Data'!AQ174="No data","x",ROUND(IF('Indicator Data'!AQ174&gt;L$195,10,IF('Indicator Data'!AQ174&lt;L$194,0,10-(L$195-'Indicator Data'!AQ174)/(L$195-L$194)*10)),1))</f>
        <v>2.9</v>
      </c>
      <c r="M171" s="73">
        <f>IF('Indicator Data'!AR174="No data","x",IF('Indicator Data'!AR174=0,0,ROUND(IF('Indicator Data'!AR174&gt;M$195,10,IF('Indicator Data'!AR174&lt;M$194,0,10-(M$195-'Indicator Data'!AR174)/(M$195-M$194)*10)),1)))</f>
        <v>0.2</v>
      </c>
      <c r="N171" s="74">
        <f t="shared" si="57"/>
        <v>1.5</v>
      </c>
      <c r="O171" s="76">
        <f t="shared" si="58"/>
        <v>5.8</v>
      </c>
      <c r="P171" s="87">
        <f>IF(AND('Indicator Data'!BE174="No data",'Indicator Data'!BF174="No data"),0,SUM('Indicator Data'!BE174:BG174)/1000)</f>
        <v>284.53199999999998</v>
      </c>
      <c r="Q171" s="73">
        <f t="shared" si="59"/>
        <v>8.1999999999999993</v>
      </c>
      <c r="R171" s="77">
        <f>P171*1000/'Indicator Data'!CJ174</f>
        <v>4.9052622821151269E-3</v>
      </c>
      <c r="S171" s="73">
        <f t="shared" si="60"/>
        <v>4.7</v>
      </c>
      <c r="T171" s="78">
        <f t="shared" si="61"/>
        <v>6.5</v>
      </c>
      <c r="U171" s="73">
        <f>IF('Indicator Data'!AV174="No data","x",ROUND(IF('Indicator Data'!AV174&gt;U$195,10,IF('Indicator Data'!AV174&lt;U$194,0,10-(U$195-'Indicator Data'!AV174)/(U$195-U$194)*10)),1))</f>
        <v>9.4</v>
      </c>
      <c r="V171" s="73">
        <f>IF('Indicator Data'!AW174="No data","x",IF('Indicator Data'!AW174=0,0,ROUND(IF('Indicator Data'!AW174&gt;V$195,10,IF('Indicator Data'!AW174&lt;V$194,0,10-(V$195-'Indicator Data'!AW174)/(V$195-V$194)*10)),1)))</f>
        <v>7.4</v>
      </c>
      <c r="W171" s="73">
        <f t="shared" si="62"/>
        <v>8.4</v>
      </c>
      <c r="X171" s="73">
        <f>IF('Indicator Data'!AU174="No data","x",ROUND(IF('Indicator Data'!AU174&gt;X$195,10,IF('Indicator Data'!AU174&lt;X$194,0,10-(X$195-'Indicator Data'!AU174)/(X$195-X$194)*10)),1))</f>
        <v>4.9000000000000004</v>
      </c>
      <c r="Y171" s="199">
        <f>IF('Indicator Data'!AX174="No data","x",ROUND(IF('Indicator Data'!AX174&gt;Y$195,10,IF('Indicator Data'!AX174&lt;Y$194,0,10-(Y$195-'Indicator Data'!AX174)/(Y$195-Y$194)*10)),1))</f>
        <v>2.8</v>
      </c>
      <c r="Z171" s="77">
        <f>IF('Indicator Data'!AY174="No data","x",IF(('Indicator Data'!AY174/'Indicator Data'!CJ174)&gt;1,1,IF('Indicator Data'!AY174&gt;'Indicator Data'!AY174,1,'Indicator Data'!AY174/'Indicator Data'!CJ174)))</f>
        <v>0.46046359324684966</v>
      </c>
      <c r="AA171" s="199">
        <f t="shared" si="63"/>
        <v>5.0999999999999996</v>
      </c>
      <c r="AB171" s="74">
        <f t="shared" si="71"/>
        <v>5.3</v>
      </c>
      <c r="AC171" s="73">
        <f>IF('Indicator Data'!AS174="No data","x",ROUND(IF('Indicator Data'!AS174&gt;AC$195,10,IF('Indicator Data'!AS174&lt;AC$194,0,10-(AC$195-'Indicator Data'!AS174)/(AC$195-AC$194)*10)),1))</f>
        <v>4.0999999999999996</v>
      </c>
      <c r="AD171" s="73">
        <f>IF('Indicator Data'!AT174="No data","x",ROUND(IF('Indicator Data'!AT174&gt;AD$195,10,IF('Indicator Data'!AT174&lt;AD$194,0,10-(AD$195-'Indicator Data'!AT174)/(AD$195-AD$194)*10)),1))</f>
        <v>3</v>
      </c>
      <c r="AE171" s="74">
        <f t="shared" si="64"/>
        <v>3.6</v>
      </c>
      <c r="AF171" s="87">
        <f>('Indicator Data'!BD174+'Indicator Data'!BC174*0.5+'Indicator Data'!BB174*0.25)/1000</f>
        <v>2012.9365</v>
      </c>
      <c r="AG171" s="79">
        <f>AF171*1000/'Indicator Data'!CJ174</f>
        <v>3.4702534301037619E-2</v>
      </c>
      <c r="AH171" s="74">
        <f t="shared" si="65"/>
        <v>3.5</v>
      </c>
      <c r="AI171" s="73">
        <f>IF('Indicator Data'!BH174="No data","x",ROUND(IF('Indicator Data'!BH174&lt;$AI$194,10,IF('Indicator Data'!BH174&gt;$AI$195,0,($AI$195-'Indicator Data'!BH174)/($AI$195-$AI$194)*10)),1))</f>
        <v>5.6</v>
      </c>
      <c r="AJ171" s="73">
        <f>IF('Indicator Data'!BI174="No data","x",ROUND(IF('Indicator Data'!BI174&gt;$AJ$195,10,IF('Indicator Data'!BI174&lt;$AJ$194,0,10-($AJ$195-'Indicator Data'!BI174)/($AJ$195-$AJ$194)*10)),1))</f>
        <v>8.6</v>
      </c>
      <c r="AK171" s="74">
        <f t="shared" si="72"/>
        <v>7.1</v>
      </c>
      <c r="AL171" s="80">
        <f t="shared" si="73"/>
        <v>5.0999999999999996</v>
      </c>
      <c r="AM171" s="81">
        <f t="shared" si="74"/>
        <v>5.8</v>
      </c>
      <c r="AN171" s="73">
        <f>IF('Indicator Data'!BJ174="No data","x",ROUND((IF(LOG('Indicator Data'!BJ174)&gt;AN$195,10,IF(LOG('Indicator Data'!BJ174)&lt;AN$194,0,10-(AN$195-LOG('Indicator Data'!BJ174))/(AN$195-AN$194)*10))),1))</f>
        <v>5.4</v>
      </c>
      <c r="AO171" s="73">
        <f>IF('Indicator Data'!BK174="No data","x",ROUND((IF(LOG('Indicator Data'!BK174)&gt;AO$195,10,IF(LOG('Indicator Data'!BK174)&lt;AO$194,0,10-(AO$195-LOG('Indicator Data'!BK174))/(AO$195-AO$194)*10))),1))</f>
        <v>5.3</v>
      </c>
      <c r="AP171" s="74">
        <f t="shared" si="66"/>
        <v>5.4</v>
      </c>
      <c r="AQ171" s="74">
        <f>IF('Indicator Data'!BL174=0,10,ROUND(IF(LOG('Indicator Data'!BL174)&gt;AQ$195,0,IF(LOG('Indicator Data'!BL174)&lt;AQ$194,10,(AQ$195-LOG('Indicator Data'!BL174))/(AQ$195-AQ$194)*10)),1))</f>
        <v>5.8</v>
      </c>
      <c r="AR171" s="74">
        <f>IF('Indicator Data'!BM174="No data","x",ROUND(IF('Indicator Data'!BM174&gt;AR$195,10,IF('Indicator Data'!BM174&lt;AR$194,0,10-(AR$195-'Indicator Data'!BM174)/(AR$195-AR$194)*10)),1))</f>
        <v>4</v>
      </c>
      <c r="AS171" s="76">
        <f t="shared" si="67"/>
        <v>5.0999999999999996</v>
      </c>
      <c r="AT171" s="73">
        <f>IF('Indicator Data'!BN174="No data","x",ROUND(IF('Indicator Data'!BN174^2&gt;AT$195,0,IF('Indicator Data'!BN174^2&lt;AT$194,10,(AT$195-'Indicator Data'!BN174^2)/(AT$195-AT$194)*10)),1))</f>
        <v>4.3</v>
      </c>
      <c r="AU171" s="73">
        <f>IF('Indicator Data'!BO174="No data","x",ROUND(IF('Indicator Data'!BO174&gt;AU$195,0,IF('Indicator Data'!BO174&lt;AU$194,10,(AU$195-'Indicator Data'!BO174)/(AU$195-AU$194)*10)),1))</f>
        <v>6.3</v>
      </c>
      <c r="AV171" s="73">
        <f>IF('Indicator Data'!BP174="No data","x",ROUND(IF('Indicator Data'!BP174&gt;AV$195,0,IF('Indicator Data'!BP174&lt;AV$194,10,(AV$195-'Indicator Data'!BP174)/(AV$195-AV$194)*10)),1))</f>
        <v>4.7</v>
      </c>
      <c r="AW171" s="74">
        <f t="shared" si="68"/>
        <v>5.0999999999999996</v>
      </c>
      <c r="AX171" s="74">
        <f>IF('Indicator Data'!BQ174="No data","x",ROUND(IF('Indicator Data'!BQ174&gt;AX$195,10,IF('Indicator Data'!BQ174&lt;AX$194,0,10-(AX$195-'Indicator Data'!BQ174)/(AX$195-AX$194)*10)),1))</f>
        <v>8.1</v>
      </c>
      <c r="AY171" s="76">
        <f t="shared" si="69"/>
        <v>6.6</v>
      </c>
      <c r="AZ171" s="81">
        <f t="shared" si="70"/>
        <v>5.9</v>
      </c>
    </row>
    <row r="172" spans="1:52" s="4" customFormat="1" x14ac:dyDescent="0.3">
      <c r="A172" s="121" t="str">
        <f>'Indicator Data'!A175</f>
        <v>Thailand</v>
      </c>
      <c r="B172" s="59" t="str">
        <f>'Indicator Data'!B175</f>
        <v>THA</v>
      </c>
      <c r="C172" s="73">
        <f>ROUND(IF('Indicator Data'!AL175="No data",IF((0.1022*LN('Indicator Data'!CI175)-0.1711)&gt;C$195,0,IF((0.1022*LN('Indicator Data'!CI175)-0.1711)&lt;C$194,10,(C$195-(0.1022*LN('Indicator Data'!CI175)-0.1711))/(C$195-C$194)*10)),IF('Indicator Data'!AL175&gt;C$195,0,IF('Indicator Data'!AL175&lt;C$194,10,(C$195-'Indicator Data'!AL175)/(C$195-C$194)*10))),1)</f>
        <v>2.7</v>
      </c>
      <c r="D172" s="73">
        <f>IF('Indicator Data'!AM175="No data","x",ROUND((IF(LOG('Indicator Data'!AM175*1000)&gt;D$195,10,IF(LOG('Indicator Data'!AM175*1000)&lt;D$194,0,10-(D$195-LOG('Indicator Data'!AM175*1000))/(D$195-D$194)*10))),1))</f>
        <v>1.8</v>
      </c>
      <c r="E172" s="74">
        <f t="shared" si="54"/>
        <v>2.2999999999999998</v>
      </c>
      <c r="F172" s="73">
        <f>IF('Indicator Data'!AZ175="No data","x",ROUND(IF('Indicator Data'!AZ175&gt;F$195,10,IF('Indicator Data'!AZ175&lt;F$194,0,10-(F$195-'Indicator Data'!AZ175)/(F$195-F$194)*10)),1))</f>
        <v>5</v>
      </c>
      <c r="G172" s="73">
        <f>IF('Indicator Data'!BA175="No data","x",ROUND(IF('Indicator Data'!BA175&gt;G$195,10,IF('Indicator Data'!BA175&lt;G$194,0,10-(G$195-'Indicator Data'!BA175)/(G$195-G$194)*10)),1))</f>
        <v>2.9</v>
      </c>
      <c r="H172" s="74">
        <f t="shared" si="55"/>
        <v>4</v>
      </c>
      <c r="I172" s="75">
        <f>SUM(IF('Indicator Data'!AN175=0,0,'Indicator Data'!AN175),SUM('Indicator Data'!AO175:AP175))</f>
        <v>164.29561999999999</v>
      </c>
      <c r="J172" s="75">
        <f>I172/'Indicator Data'!CJ175*1000000</f>
        <v>2.3597019606917176</v>
      </c>
      <c r="K172" s="73">
        <f t="shared" si="56"/>
        <v>0</v>
      </c>
      <c r="L172" s="73">
        <f>IF('Indicator Data'!AQ175="No data","x",ROUND(IF('Indicator Data'!AQ175&gt;L$195,10,IF('Indicator Data'!AQ175&lt;L$194,0,10-(L$195-'Indicator Data'!AQ175)/(L$195-L$194)*10)),1))</f>
        <v>0</v>
      </c>
      <c r="M172" s="73">
        <f>IF('Indicator Data'!AR175="No data","x",IF('Indicator Data'!AR175=0,0,ROUND(IF('Indicator Data'!AR175&gt;M$195,10,IF('Indicator Data'!AR175&lt;M$194,0,10-(M$195-'Indicator Data'!AR175)/(M$195-M$194)*10)),1)))</f>
        <v>0.5</v>
      </c>
      <c r="N172" s="74">
        <f t="shared" si="57"/>
        <v>0.2</v>
      </c>
      <c r="O172" s="76">
        <f t="shared" si="58"/>
        <v>2.2000000000000002</v>
      </c>
      <c r="P172" s="87">
        <f>IF(AND('Indicator Data'!BE175="No data",'Indicator Data'!BF175="No data"),0,SUM('Indicator Data'!BE175:BG175)/1000)</f>
        <v>144.18899999999999</v>
      </c>
      <c r="Q172" s="73">
        <f t="shared" si="59"/>
        <v>7.2</v>
      </c>
      <c r="R172" s="77">
        <f>P172*1000/'Indicator Data'!CJ175</f>
        <v>2.070919882162276E-3</v>
      </c>
      <c r="S172" s="73">
        <f t="shared" si="60"/>
        <v>3.8</v>
      </c>
      <c r="T172" s="78">
        <f t="shared" si="61"/>
        <v>5.5</v>
      </c>
      <c r="U172" s="73">
        <f>IF('Indicator Data'!AV175="No data","x",ROUND(IF('Indicator Data'!AV175&gt;U$195,10,IF('Indicator Data'!AV175&lt;U$194,0,10-(U$195-'Indicator Data'!AV175)/(U$195-U$194)*10)),1))</f>
        <v>2.2000000000000002</v>
      </c>
      <c r="V172" s="73" t="str">
        <f>IF('Indicator Data'!AW175="No data","x",IF('Indicator Data'!AW175=0,0,ROUND(IF('Indicator Data'!AW175&gt;V$195,10,IF('Indicator Data'!AW175&lt;V$194,0,10-(V$195-'Indicator Data'!AW175)/(V$195-V$194)*10)),1)))</f>
        <v>x</v>
      </c>
      <c r="W172" s="73">
        <f t="shared" si="62"/>
        <v>2.2000000000000002</v>
      </c>
      <c r="X172" s="73">
        <f>IF('Indicator Data'!AU175="No data","x",ROUND(IF('Indicator Data'!AU175&gt;X$195,10,IF('Indicator Data'!AU175&lt;X$194,0,10-(X$195-'Indicator Data'!AU175)/(X$195-X$194)*10)),1))</f>
        <v>2.8</v>
      </c>
      <c r="Y172" s="199">
        <f>IF('Indicator Data'!AX175="No data","x",ROUND(IF('Indicator Data'!AX175&gt;Y$195,10,IF('Indicator Data'!AX175&lt;Y$194,0,10-(Y$195-'Indicator Data'!AX175)/(Y$195-Y$194)*10)),1))</f>
        <v>0</v>
      </c>
      <c r="Z172" s="77">
        <f>IF('Indicator Data'!AY175="No data","x",IF(('Indicator Data'!AY175/'Indicator Data'!CJ175)&gt;1,1,IF('Indicator Data'!AY175&gt;'Indicator Data'!AY175,1,'Indicator Data'!AY175/'Indicator Data'!CJ175)))</f>
        <v>7.6649988744797689E-4</v>
      </c>
      <c r="AA172" s="199">
        <f t="shared" si="63"/>
        <v>0</v>
      </c>
      <c r="AB172" s="74">
        <f t="shared" si="71"/>
        <v>1.3</v>
      </c>
      <c r="AC172" s="73">
        <f>IF('Indicator Data'!AS175="No data","x",ROUND(IF('Indicator Data'!AS175&gt;AC$195,10,IF('Indicator Data'!AS175&lt;AC$194,0,10-(AC$195-'Indicator Data'!AS175)/(AC$195-AC$194)*10)),1))</f>
        <v>0.7</v>
      </c>
      <c r="AD172" s="73">
        <f>IF('Indicator Data'!AT175="No data","x",ROUND(IF('Indicator Data'!AT175&gt;AD$195,10,IF('Indicator Data'!AT175&lt;AD$194,0,10-(AD$195-'Indicator Data'!AT175)/(AD$195-AD$194)*10)),1))</f>
        <v>1.5</v>
      </c>
      <c r="AE172" s="74">
        <f t="shared" si="64"/>
        <v>1.1000000000000001</v>
      </c>
      <c r="AF172" s="87">
        <f>('Indicator Data'!BD175+'Indicator Data'!BC175*0.5+'Indicator Data'!BB175*0.25)/1000</f>
        <v>1833.6495</v>
      </c>
      <c r="AG172" s="79">
        <f>AF172*1000/'Indicator Data'!CJ175</f>
        <v>2.6335859229670199E-2</v>
      </c>
      <c r="AH172" s="74">
        <f t="shared" si="65"/>
        <v>2.6</v>
      </c>
      <c r="AI172" s="73">
        <f>IF('Indicator Data'!BH175="No data","x",ROUND(IF('Indicator Data'!BH175&lt;$AI$194,10,IF('Indicator Data'!BH175&gt;$AI$195,0,($AI$195-'Indicator Data'!BH175)/($AI$195-$AI$194)*10)),1))</f>
        <v>4.5</v>
      </c>
      <c r="AJ172" s="73">
        <f>IF('Indicator Data'!BI175="No data","x",ROUND(IF('Indicator Data'!BI175&gt;$AJ$195,10,IF('Indicator Data'!BI175&lt;$AJ$194,0,10-($AJ$195-'Indicator Data'!BI175)/($AJ$195-$AJ$194)*10)),1))</f>
        <v>0.9</v>
      </c>
      <c r="AK172" s="74">
        <f t="shared" si="72"/>
        <v>2.7</v>
      </c>
      <c r="AL172" s="80">
        <f t="shared" si="73"/>
        <v>2</v>
      </c>
      <c r="AM172" s="81">
        <f t="shared" si="74"/>
        <v>4</v>
      </c>
      <c r="AN172" s="73">
        <f>IF('Indicator Data'!BJ175="No data","x",ROUND((IF(LOG('Indicator Data'!BJ175)&gt;AN$195,10,IF(LOG('Indicator Data'!BJ175)&lt;AN$194,0,10-(AN$195-LOG('Indicator Data'!BJ175))/(AN$195-AN$194)*10))),1))</f>
        <v>9.6999999999999993</v>
      </c>
      <c r="AO172" s="73">
        <f>IF('Indicator Data'!BK175="No data","x",ROUND((IF(LOG('Indicator Data'!BK175)&gt;AO$195,10,IF(LOG('Indicator Data'!BK175)&lt;AO$194,0,10-(AO$195-LOG('Indicator Data'!BK175))/(AO$195-AO$194)*10))),1))</f>
        <v>8.9</v>
      </c>
      <c r="AP172" s="74">
        <f t="shared" si="66"/>
        <v>9.3000000000000007</v>
      </c>
      <c r="AQ172" s="74">
        <f>IF('Indicator Data'!BL175=0,10,ROUND(IF(LOG('Indicator Data'!BL175)&gt;AQ$195,0,IF(LOG('Indicator Data'!BL175)&lt;AQ$194,10,(AQ$195-LOG('Indicator Data'!BL175))/(AQ$195-AQ$194)*10)),1))</f>
        <v>5.9</v>
      </c>
      <c r="AR172" s="74">
        <f>IF('Indicator Data'!BM175="No data","x",ROUND(IF('Indicator Data'!BM175&gt;AR$195,10,IF('Indicator Data'!BM175&lt;AR$194,0,10-(AR$195-'Indicator Data'!BM175)/(AR$195-AR$194)*10)),1))</f>
        <v>6</v>
      </c>
      <c r="AS172" s="76">
        <f t="shared" si="67"/>
        <v>7.1</v>
      </c>
      <c r="AT172" s="73">
        <f>IF('Indicator Data'!BN175="No data","x",ROUND(IF('Indicator Data'!BN175^2&gt;AT$195,0,IF('Indicator Data'!BN175^2&lt;AT$194,10,(AT$195-'Indicator Data'!BN175^2)/(AT$195-AT$194)*10)),1))</f>
        <v>1.5</v>
      </c>
      <c r="AU172" s="73">
        <f>IF('Indicator Data'!BO175="No data","x",ROUND(IF('Indicator Data'!BO175&gt;AU$195,0,IF('Indicator Data'!BO175&lt;AU$194,10,(AU$195-'Indicator Data'!BO175)/(AU$195-AU$194)*10)),1))</f>
        <v>1</v>
      </c>
      <c r="AV172" s="73">
        <f>IF('Indicator Data'!BP175="No data","x",ROUND(IF('Indicator Data'!BP175&gt;AV$195,0,IF('Indicator Data'!BP175&lt;AV$194,10,(AV$195-'Indicator Data'!BP175)/(AV$195-AV$194)*10)),1))</f>
        <v>2.8</v>
      </c>
      <c r="AW172" s="74">
        <f t="shared" si="68"/>
        <v>1.8</v>
      </c>
      <c r="AX172" s="74">
        <f>IF('Indicator Data'!BQ175="No data","x",ROUND(IF('Indicator Data'!BQ175&gt;AX$195,10,IF('Indicator Data'!BQ175&lt;AX$194,0,10-(AX$195-'Indicator Data'!BQ175)/(AX$195-AX$194)*10)),1))</f>
        <v>3.3</v>
      </c>
      <c r="AY172" s="76">
        <f t="shared" si="69"/>
        <v>2.6</v>
      </c>
      <c r="AZ172" s="81">
        <f t="shared" si="70"/>
        <v>4.9000000000000004</v>
      </c>
    </row>
    <row r="173" spans="1:52" s="4" customFormat="1" x14ac:dyDescent="0.3">
      <c r="A173" s="121" t="str">
        <f>'Indicator Data'!A176</f>
        <v>Timor-Leste</v>
      </c>
      <c r="B173" s="59" t="str">
        <f>'Indicator Data'!B176</f>
        <v>TLS</v>
      </c>
      <c r="C173" s="73">
        <f>ROUND(IF('Indicator Data'!AL176="No data",IF((0.1022*LN('Indicator Data'!CI176)-0.1711)&gt;C$195,0,IF((0.1022*LN('Indicator Data'!CI176)-0.1711)&lt;C$194,10,(C$195-(0.1022*LN('Indicator Data'!CI176)-0.1711))/(C$195-C$194)*10)),IF('Indicator Data'!AL176&gt;C$195,0,IF('Indicator Data'!AL176&lt;C$194,10,(C$195-'Indicator Data'!AL176)/(C$195-C$194)*10))),1)</f>
        <v>5.5</v>
      </c>
      <c r="D173" s="73">
        <f>IF('Indicator Data'!AM176="No data","x",ROUND((IF(LOG('Indicator Data'!AM176*1000)&gt;D$195,10,IF(LOG('Indicator Data'!AM176*1000)&lt;D$194,0,10-(D$195-LOG('Indicator Data'!AM176*1000))/(D$195-D$194)*10))),1))</f>
        <v>8.6</v>
      </c>
      <c r="E173" s="74">
        <f t="shared" si="54"/>
        <v>7.4</v>
      </c>
      <c r="F173" s="73" t="str">
        <f>IF('Indicator Data'!AZ176="No data","x",ROUND(IF('Indicator Data'!AZ176&gt;F$195,10,IF('Indicator Data'!AZ176&lt;F$194,0,10-(F$195-'Indicator Data'!AZ176)/(F$195-F$194)*10)),1))</f>
        <v>x</v>
      </c>
      <c r="G173" s="73">
        <f>IF('Indicator Data'!BA176="No data","x",ROUND(IF('Indicator Data'!BA176&gt;G$195,10,IF('Indicator Data'!BA176&lt;G$194,0,10-(G$195-'Indicator Data'!BA176)/(G$195-G$194)*10)),1))</f>
        <v>0.9</v>
      </c>
      <c r="H173" s="74">
        <f t="shared" si="55"/>
        <v>0.9</v>
      </c>
      <c r="I173" s="75">
        <f>SUM(IF('Indicator Data'!AN176=0,0,'Indicator Data'!AN176),SUM('Indicator Data'!AO176:AP176))</f>
        <v>352.85773</v>
      </c>
      <c r="J173" s="75">
        <f>I173/'Indicator Data'!CJ176*1000000</f>
        <v>272.87315175699086</v>
      </c>
      <c r="K173" s="73">
        <f t="shared" si="56"/>
        <v>5.5</v>
      </c>
      <c r="L173" s="73">
        <f>IF('Indicator Data'!AQ176="No data","x",ROUND(IF('Indicator Data'!AQ176&gt;L$195,10,IF('Indicator Data'!AQ176&lt;L$194,0,10-(L$195-'Indicator Data'!AQ176)/(L$195-L$194)*10)),1))</f>
        <v>5.7</v>
      </c>
      <c r="M173" s="73">
        <f>IF('Indicator Data'!AR176="No data","x",IF('Indicator Data'!AR176=0,0,ROUND(IF('Indicator Data'!AR176&gt;M$195,10,IF('Indicator Data'!AR176&lt;M$194,0,10-(M$195-'Indicator Data'!AR176)/(M$195-M$194)*10)),1)))</f>
        <v>1.2</v>
      </c>
      <c r="N173" s="74">
        <f t="shared" si="57"/>
        <v>4.0999999999999996</v>
      </c>
      <c r="O173" s="76">
        <f t="shared" si="58"/>
        <v>5</v>
      </c>
      <c r="P173" s="87">
        <f>IF(AND('Indicator Data'!BE176="No data",'Indicator Data'!BF176="No data"),0,SUM('Indicator Data'!BE176:BG176)/1000)</f>
        <v>0</v>
      </c>
      <c r="Q173" s="73">
        <f t="shared" si="59"/>
        <v>0</v>
      </c>
      <c r="R173" s="77">
        <f>P173*1000/'Indicator Data'!CJ176</f>
        <v>0</v>
      </c>
      <c r="S173" s="73">
        <f t="shared" si="60"/>
        <v>0</v>
      </c>
      <c r="T173" s="78">
        <f t="shared" si="61"/>
        <v>0</v>
      </c>
      <c r="U173" s="73" t="str">
        <f>IF('Indicator Data'!AV176="No data","x",ROUND(IF('Indicator Data'!AV176&gt;U$195,10,IF('Indicator Data'!AV176&lt;U$194,0,10-(U$195-'Indicator Data'!AV176)/(U$195-U$194)*10)),1))</f>
        <v>x</v>
      </c>
      <c r="V173" s="73" t="str">
        <f>IF('Indicator Data'!AW176="No data","x",IF('Indicator Data'!AW176=0,0,ROUND(IF('Indicator Data'!AW176&gt;V$195,10,IF('Indicator Data'!AW176&lt;V$194,0,10-(V$195-'Indicator Data'!AW176)/(V$195-V$194)*10)),1)))</f>
        <v>x</v>
      </c>
      <c r="W173" s="73" t="str">
        <f t="shared" si="62"/>
        <v>x</v>
      </c>
      <c r="X173" s="73">
        <f>IF('Indicator Data'!AU176="No data","x",ROUND(IF('Indicator Data'!AU176&gt;X$195,10,IF('Indicator Data'!AU176&lt;X$194,0,10-(X$195-'Indicator Data'!AU176)/(X$195-X$194)*10)),1))</f>
        <v>9.1</v>
      </c>
      <c r="Y173" s="199">
        <f>IF('Indicator Data'!AX176="No data","x",ROUND(IF('Indicator Data'!AX176&gt;Y$195,10,IF('Indicator Data'!AX176&lt;Y$194,0,10-(Y$195-'Indicator Data'!AX176)/(Y$195-Y$194)*10)),1))</f>
        <v>0</v>
      </c>
      <c r="Z173" s="77">
        <f>IF('Indicator Data'!AY176="No data","x",IF(('Indicator Data'!AY176/'Indicator Data'!CJ176)&gt;1,1,IF('Indicator Data'!AY176&gt;'Indicator Data'!AY176,1,'Indicator Data'!AY176/'Indicator Data'!CJ176)))</f>
        <v>0.98981378371690176</v>
      </c>
      <c r="AA173" s="199">
        <f t="shared" si="63"/>
        <v>10</v>
      </c>
      <c r="AB173" s="74">
        <f t="shared" si="71"/>
        <v>6.4</v>
      </c>
      <c r="AC173" s="73">
        <f>IF('Indicator Data'!AS176="No data","x",ROUND(IF('Indicator Data'!AS176&gt;AC$195,10,IF('Indicator Data'!AS176&lt;AC$194,0,10-(AC$195-'Indicator Data'!AS176)/(AC$195-AC$194)*10)),1))</f>
        <v>3.5</v>
      </c>
      <c r="AD173" s="73">
        <f>IF('Indicator Data'!AT176="No data","x",ROUND(IF('Indicator Data'!AT176&gt;AD$195,10,IF('Indicator Data'!AT176&lt;AD$194,0,10-(AD$195-'Indicator Data'!AT176)/(AD$195-AD$194)*10)),1))</f>
        <v>8.4</v>
      </c>
      <c r="AE173" s="74">
        <f t="shared" si="64"/>
        <v>6</v>
      </c>
      <c r="AF173" s="87">
        <f>('Indicator Data'!BD176+'Indicator Data'!BC176*0.5+'Indicator Data'!BB176*0.25)/1000</f>
        <v>0</v>
      </c>
      <c r="AG173" s="79">
        <f>AF173*1000/'Indicator Data'!CJ176</f>
        <v>0</v>
      </c>
      <c r="AH173" s="74">
        <f t="shared" si="65"/>
        <v>0</v>
      </c>
      <c r="AI173" s="73">
        <f>IF('Indicator Data'!BH176="No data","x",ROUND(IF('Indicator Data'!BH176&lt;$AI$194,10,IF('Indicator Data'!BH176&gt;$AI$195,0,($AI$195-'Indicator Data'!BH176)/($AI$195-$AI$194)*10)),1))</f>
        <v>6.3</v>
      </c>
      <c r="AJ173" s="73">
        <f>IF('Indicator Data'!BI176="No data","x",ROUND(IF('Indicator Data'!BI176&gt;$AJ$195,10,IF('Indicator Data'!BI176&lt;$AJ$194,0,10-($AJ$195-'Indicator Data'!BI176)/($AJ$195-$AJ$194)*10)),1))</f>
        <v>6.6</v>
      </c>
      <c r="AK173" s="74">
        <f t="shared" si="72"/>
        <v>6.5</v>
      </c>
      <c r="AL173" s="80">
        <f t="shared" si="73"/>
        <v>5.2</v>
      </c>
      <c r="AM173" s="81">
        <f t="shared" si="74"/>
        <v>3</v>
      </c>
      <c r="AN173" s="73" t="str">
        <f>IF('Indicator Data'!BJ176="No data","x",ROUND((IF(LOG('Indicator Data'!BJ176)&gt;AN$195,10,IF(LOG('Indicator Data'!BJ176)&lt;AN$194,0,10-(AN$195-LOG('Indicator Data'!BJ176))/(AN$195-AN$194)*10))),1))</f>
        <v>x</v>
      </c>
      <c r="AO173" s="73">
        <f>IF('Indicator Data'!BK176="No data","x",ROUND((IF(LOG('Indicator Data'!BK176)&gt;AO$195,10,IF(LOG('Indicator Data'!BK176)&lt;AO$194,0,10-(AO$195-LOG('Indicator Data'!BK176))/(AO$195-AO$194)*10))),1))</f>
        <v>2.2000000000000002</v>
      </c>
      <c r="AP173" s="74">
        <f t="shared" si="66"/>
        <v>2.2000000000000002</v>
      </c>
      <c r="AQ173" s="74">
        <f>IF('Indicator Data'!BL176=0,10,ROUND(IF(LOG('Indicator Data'!BL176)&gt;AQ$195,0,IF(LOG('Indicator Data'!BL176)&lt;AQ$194,10,(AQ$195-LOG('Indicator Data'!BL176))/(AQ$195-AQ$194)*10)),1))</f>
        <v>4.3</v>
      </c>
      <c r="AR173" s="74">
        <f>IF('Indicator Data'!BM176="No data","x",ROUND(IF('Indicator Data'!BM176&gt;AR$195,10,IF('Indicator Data'!BM176&lt;AR$194,0,10-(AR$195-'Indicator Data'!BM176)/(AR$195-AR$194)*10)),1))</f>
        <v>8</v>
      </c>
      <c r="AS173" s="76">
        <f t="shared" si="67"/>
        <v>4.8</v>
      </c>
      <c r="AT173" s="73">
        <f>IF('Indicator Data'!BN176="No data","x",ROUND(IF('Indicator Data'!BN176^2&gt;AT$195,0,IF('Indicator Data'!BN176^2&lt;AT$194,10,(AT$195-'Indicator Data'!BN176^2)/(AT$195-AT$194)*10)),1))</f>
        <v>5.9</v>
      </c>
      <c r="AU173" s="73">
        <f>IF('Indicator Data'!BO176="No data","x",ROUND(IF('Indicator Data'!BO176&gt;AU$195,0,IF('Indicator Data'!BO176&lt;AU$194,10,(AU$195-'Indicator Data'!BO176)/(AU$195-AU$194)*10)),1))</f>
        <v>4.3</v>
      </c>
      <c r="AV173" s="73">
        <f>IF('Indicator Data'!BP176="No data","x",ROUND(IF('Indicator Data'!BP176&gt;AV$195,0,IF('Indicator Data'!BP176&lt;AV$194,10,(AV$195-'Indicator Data'!BP176)/(AV$195-AV$194)*10)),1))</f>
        <v>7.5</v>
      </c>
      <c r="AW173" s="74">
        <f t="shared" si="68"/>
        <v>5.9</v>
      </c>
      <c r="AX173" s="74" t="str">
        <f>IF('Indicator Data'!BQ176="No data","x",ROUND(IF('Indicator Data'!BQ176&gt;AX$195,10,IF('Indicator Data'!BQ176&lt;AX$194,0,10-(AX$195-'Indicator Data'!BQ176)/(AX$195-AX$194)*10)),1))</f>
        <v>x</v>
      </c>
      <c r="AY173" s="76">
        <f t="shared" si="69"/>
        <v>5.9</v>
      </c>
      <c r="AZ173" s="81">
        <f t="shared" si="70"/>
        <v>5.4</v>
      </c>
    </row>
    <row r="174" spans="1:52" s="4" customFormat="1" x14ac:dyDescent="0.3">
      <c r="A174" s="121" t="str">
        <f>'Indicator Data'!A177</f>
        <v>Togo</v>
      </c>
      <c r="B174" s="59" t="str">
        <f>'Indicator Data'!B177</f>
        <v>TGO</v>
      </c>
      <c r="C174" s="73">
        <f>ROUND(IF('Indicator Data'!AL177="No data",IF((0.1022*LN('Indicator Data'!CI177)-0.1711)&gt;C$195,0,IF((0.1022*LN('Indicator Data'!CI177)-0.1711)&lt;C$194,10,(C$195-(0.1022*LN('Indicator Data'!CI177)-0.1711))/(C$195-C$194)*10)),IF('Indicator Data'!AL177&gt;C$195,0,IF('Indicator Data'!AL177&lt;C$194,10,(C$195-'Indicator Data'!AL177)/(C$195-C$194)*10))),1)</f>
        <v>7.7</v>
      </c>
      <c r="D174" s="73">
        <f>IF('Indicator Data'!AM177="No data","x",ROUND((IF(LOG('Indicator Data'!AM177*1000)&gt;D$195,10,IF(LOG('Indicator Data'!AM177*1000)&lt;D$194,0,10-(D$195-LOG('Indicator Data'!AM177*1000))/(D$195-D$194)*10))),1))</f>
        <v>8.9</v>
      </c>
      <c r="E174" s="74">
        <f t="shared" si="54"/>
        <v>8.4</v>
      </c>
      <c r="F174" s="73">
        <f>IF('Indicator Data'!AZ177="No data","x",ROUND(IF('Indicator Data'!AZ177&gt;F$195,10,IF('Indicator Data'!AZ177&lt;F$194,0,10-(F$195-'Indicator Data'!AZ177)/(F$195-F$194)*10)),1))</f>
        <v>7.5</v>
      </c>
      <c r="G174" s="73">
        <f>IF('Indicator Data'!BA177="No data","x",ROUND(IF('Indicator Data'!BA177&gt;G$195,10,IF('Indicator Data'!BA177&lt;G$194,0,10-(G$195-'Indicator Data'!BA177)/(G$195-G$194)*10)),1))</f>
        <v>4.5</v>
      </c>
      <c r="H174" s="74">
        <f t="shared" si="55"/>
        <v>6</v>
      </c>
      <c r="I174" s="75">
        <f>SUM(IF('Indicator Data'!AN177=0,0,'Indicator Data'!AN177),SUM('Indicator Data'!AO177:AP177))</f>
        <v>215.75378000000001</v>
      </c>
      <c r="J174" s="75">
        <f>I174/'Indicator Data'!CJ177*1000000</f>
        <v>26.694406917584335</v>
      </c>
      <c r="K174" s="73">
        <f t="shared" si="56"/>
        <v>0.5</v>
      </c>
      <c r="L174" s="73">
        <f>IF('Indicator Data'!AQ177="No data","x",ROUND(IF('Indicator Data'!AQ177&gt;L$195,10,IF('Indicator Data'!AQ177&lt;L$194,0,10-(L$195-'Indicator Data'!AQ177)/(L$195-L$194)*10)),1))</f>
        <v>3.7</v>
      </c>
      <c r="M174" s="73">
        <f>IF('Indicator Data'!AR177="No data","x",IF('Indicator Data'!AR177=0,0,ROUND(IF('Indicator Data'!AR177&gt;M$195,10,IF('Indicator Data'!AR177&lt;M$194,0,10-(M$195-'Indicator Data'!AR177)/(M$195-M$194)*10)),1)))</f>
        <v>3.1</v>
      </c>
      <c r="N174" s="74">
        <f t="shared" si="57"/>
        <v>2.4</v>
      </c>
      <c r="O174" s="76">
        <f t="shared" si="58"/>
        <v>6.3</v>
      </c>
      <c r="P174" s="87">
        <f>IF(AND('Indicator Data'!BE177="No data",'Indicator Data'!BF177="No data"),0,SUM('Indicator Data'!BE177:BG177)/1000)</f>
        <v>12.786</v>
      </c>
      <c r="Q174" s="73">
        <f t="shared" si="59"/>
        <v>3.7</v>
      </c>
      <c r="R174" s="77">
        <f>P174*1000/'Indicator Data'!CJ177</f>
        <v>1.5819638796049521E-3</v>
      </c>
      <c r="S174" s="73">
        <f t="shared" si="60"/>
        <v>3.6</v>
      </c>
      <c r="T174" s="78">
        <f t="shared" si="61"/>
        <v>3.7</v>
      </c>
      <c r="U174" s="73">
        <f>IF('Indicator Data'!AV177="No data","x",ROUND(IF('Indicator Data'!AV177&gt;U$195,10,IF('Indicator Data'!AV177&lt;U$194,0,10-(U$195-'Indicator Data'!AV177)/(U$195-U$194)*10)),1))</f>
        <v>4.2</v>
      </c>
      <c r="V174" s="73">
        <f>IF('Indicator Data'!AW177="No data","x",IF('Indicator Data'!AW177=0,0,ROUND(IF('Indicator Data'!AW177&gt;V$195,10,IF('Indicator Data'!AW177&lt;V$194,0,10-(V$195-'Indicator Data'!AW177)/(V$195-V$194)*10)),1)))</f>
        <v>3.3</v>
      </c>
      <c r="W174" s="73">
        <f t="shared" si="62"/>
        <v>3.75</v>
      </c>
      <c r="X174" s="73">
        <f>IF('Indicator Data'!AU177="No data","x",ROUND(IF('Indicator Data'!AU177&gt;X$195,10,IF('Indicator Data'!AU177&lt;X$194,0,10-(X$195-'Indicator Data'!AU177)/(X$195-X$194)*10)),1))</f>
        <v>0.7</v>
      </c>
      <c r="Y174" s="199">
        <f>IF('Indicator Data'!AX177="No data","x",ROUND(IF('Indicator Data'!AX177&gt;Y$195,10,IF('Indicator Data'!AX177&lt;Y$194,0,10-(Y$195-'Indicator Data'!AX177)/(Y$195-Y$194)*10)),1))</f>
        <v>9.3000000000000007</v>
      </c>
      <c r="Z174" s="77">
        <f>IF('Indicator Data'!AY177="No data","x",IF(('Indicator Data'!AY177/'Indicator Data'!CJ177)&gt;1,1,IF('Indicator Data'!AY177&gt;'Indicator Data'!AY177,1,'Indicator Data'!AY177/'Indicator Data'!CJ177)))</f>
        <v>0.66516495988361812</v>
      </c>
      <c r="AA174" s="199">
        <f t="shared" si="63"/>
        <v>7.4</v>
      </c>
      <c r="AB174" s="74">
        <f t="shared" si="71"/>
        <v>5.3</v>
      </c>
      <c r="AC174" s="73">
        <f>IF('Indicator Data'!AS177="No data","x",ROUND(IF('Indicator Data'!AS177&gt;AC$195,10,IF('Indicator Data'!AS177&lt;AC$194,0,10-(AC$195-'Indicator Data'!AS177)/(AC$195-AC$194)*10)),1))</f>
        <v>5.4</v>
      </c>
      <c r="AD174" s="73">
        <f>IF('Indicator Data'!AT177="No data","x",ROUND(IF('Indicator Data'!AT177&gt;AD$195,10,IF('Indicator Data'!AT177&lt;AD$194,0,10-(AD$195-'Indicator Data'!AT177)/(AD$195-AD$194)*10)),1))</f>
        <v>3.6</v>
      </c>
      <c r="AE174" s="74">
        <f t="shared" si="64"/>
        <v>4.5</v>
      </c>
      <c r="AF174" s="87">
        <f>('Indicator Data'!BD177+'Indicator Data'!BC177*0.5+'Indicator Data'!BB177*0.25)/1000</f>
        <v>0.90300000000000002</v>
      </c>
      <c r="AG174" s="79">
        <f>AF174*1000/'Indicator Data'!CJ177</f>
        <v>1.1172480707674578E-4</v>
      </c>
      <c r="AH174" s="74">
        <f t="shared" si="65"/>
        <v>0</v>
      </c>
      <c r="AI174" s="73">
        <f>IF('Indicator Data'!BH177="No data","x",ROUND(IF('Indicator Data'!BH177&lt;$AI$194,10,IF('Indicator Data'!BH177&gt;$AI$195,0,($AI$195-'Indicator Data'!BH177)/($AI$195-$AI$194)*10)),1))</f>
        <v>4.9000000000000004</v>
      </c>
      <c r="AJ174" s="73">
        <f>IF('Indicator Data'!BI177="No data","x",ROUND(IF('Indicator Data'!BI177&gt;$AJ$195,10,IF('Indicator Data'!BI177&lt;$AJ$194,0,10-($AJ$195-'Indicator Data'!BI177)/($AJ$195-$AJ$194)*10)),1))</f>
        <v>3.7</v>
      </c>
      <c r="AK174" s="74">
        <f t="shared" si="72"/>
        <v>4.3</v>
      </c>
      <c r="AL174" s="80">
        <f t="shared" si="73"/>
        <v>3.8</v>
      </c>
      <c r="AM174" s="81">
        <f t="shared" si="74"/>
        <v>3.8</v>
      </c>
      <c r="AN174" s="73">
        <f>IF('Indicator Data'!BJ177="No data","x",ROUND((IF(LOG('Indicator Data'!BJ177)&gt;AN$195,10,IF(LOG('Indicator Data'!BJ177)&lt;AN$194,0,10-(AN$195-LOG('Indicator Data'!BJ177))/(AN$195-AN$194)*10))),1))</f>
        <v>4.4000000000000004</v>
      </c>
      <c r="AO174" s="73">
        <f>IF('Indicator Data'!BK177="No data","x",ROUND((IF(LOG('Indicator Data'!BK177)&gt;AO$195,10,IF(LOG('Indicator Data'!BK177)&lt;AO$194,0,10-(AO$195-LOG('Indicator Data'!BK177))/(AO$195-AO$194)*10))),1))</f>
        <v>4.2</v>
      </c>
      <c r="AP174" s="74">
        <f t="shared" si="66"/>
        <v>4.3</v>
      </c>
      <c r="AQ174" s="74">
        <f>IF('Indicator Data'!BL177=0,10,ROUND(IF(LOG('Indicator Data'!BL177)&gt;AQ$195,0,IF(LOG('Indicator Data'!BL177)&lt;AQ$194,10,(AQ$195-LOG('Indicator Data'!BL177))/(AQ$195-AQ$194)*10)),1))</f>
        <v>7.4</v>
      </c>
      <c r="AR174" s="74">
        <f>IF('Indicator Data'!BM177="No data","x",ROUND(IF('Indicator Data'!BM177&gt;AR$195,10,IF('Indicator Data'!BM177&lt;AR$194,0,10-(AR$195-'Indicator Data'!BM177)/(AR$195-AR$194)*10)),1))</f>
        <v>4</v>
      </c>
      <c r="AS174" s="76">
        <f t="shared" si="67"/>
        <v>5.2</v>
      </c>
      <c r="AT174" s="73">
        <f>IF('Indicator Data'!BN177="No data","x",ROUND(IF('Indicator Data'!BN177^2&gt;AT$195,0,IF('Indicator Data'!BN177^2&lt;AT$194,10,(AT$195-'Indicator Data'!BN177^2)/(AT$195-AT$194)*10)),1))</f>
        <v>6.5</v>
      </c>
      <c r="AU174" s="73">
        <f>IF('Indicator Data'!BO177="No data","x",ROUND(IF('Indicator Data'!BO177&gt;AU$195,0,IF('Indicator Data'!BO177&lt;AU$194,10,(AU$195-'Indicator Data'!BO177)/(AU$195-AU$194)*10)),1))</f>
        <v>6.3</v>
      </c>
      <c r="AV174" s="73">
        <f>IF('Indicator Data'!BP177="No data","x",ROUND(IF('Indicator Data'!BP177&gt;AV$195,0,IF('Indicator Data'!BP177&lt;AV$194,10,(AV$195-'Indicator Data'!BP177)/(AV$195-AV$194)*10)),1))</f>
        <v>8.8000000000000007</v>
      </c>
      <c r="AW174" s="74">
        <f t="shared" si="68"/>
        <v>7.2</v>
      </c>
      <c r="AX174" s="74">
        <f>IF('Indicator Data'!BQ177="No data","x",ROUND(IF('Indicator Data'!BQ177&gt;AX$195,10,IF('Indicator Data'!BQ177&lt;AX$194,0,10-(AX$195-'Indicator Data'!BQ177)/(AX$195-AX$194)*10)),1))</f>
        <v>6.1</v>
      </c>
      <c r="AY174" s="76">
        <f t="shared" si="69"/>
        <v>6.7</v>
      </c>
      <c r="AZ174" s="81">
        <f t="shared" si="70"/>
        <v>6</v>
      </c>
    </row>
    <row r="175" spans="1:52" s="4" customFormat="1" x14ac:dyDescent="0.3">
      <c r="A175" s="121" t="str">
        <f>'Indicator Data'!A178</f>
        <v>Tonga</v>
      </c>
      <c r="B175" s="59" t="str">
        <f>'Indicator Data'!B178</f>
        <v>TON</v>
      </c>
      <c r="C175" s="73">
        <f>ROUND(IF('Indicator Data'!AL178="No data",IF((0.1022*LN('Indicator Data'!CI178)-0.1711)&gt;C$195,0,IF((0.1022*LN('Indicator Data'!CI178)-0.1711)&lt;C$194,10,(C$195-(0.1022*LN('Indicator Data'!CI178)-0.1711))/(C$195-C$194)*10)),IF('Indicator Data'!AL178&gt;C$195,0,IF('Indicator Data'!AL178&lt;C$194,10,(C$195-'Indicator Data'!AL178)/(C$195-C$194)*10))),1)</f>
        <v>3.7</v>
      </c>
      <c r="D175" s="73" t="str">
        <f>IF('Indicator Data'!AM178="No data","x",ROUND((IF(LOG('Indicator Data'!AM178*1000)&gt;D$195,10,IF(LOG('Indicator Data'!AM178*1000)&lt;D$194,0,10-(D$195-LOG('Indicator Data'!AM178*1000))/(D$195-D$194)*10))),1))</f>
        <v>x</v>
      </c>
      <c r="E175" s="74">
        <f t="shared" si="54"/>
        <v>3.7</v>
      </c>
      <c r="F175" s="73">
        <f>IF('Indicator Data'!AZ178="No data","x",ROUND(IF('Indicator Data'!AZ178&gt;F$195,10,IF('Indicator Data'!AZ178&lt;F$194,0,10-(F$195-'Indicator Data'!AZ178)/(F$195-F$194)*10)),1))</f>
        <v>5.6</v>
      </c>
      <c r="G175" s="73">
        <f>IF('Indicator Data'!BA178="No data","x",ROUND(IF('Indicator Data'!BA178&gt;G$195,10,IF('Indicator Data'!BA178&lt;G$194,0,10-(G$195-'Indicator Data'!BA178)/(G$195-G$194)*10)),1))</f>
        <v>3.2</v>
      </c>
      <c r="H175" s="74">
        <f t="shared" si="55"/>
        <v>4.4000000000000004</v>
      </c>
      <c r="I175" s="75">
        <f>SUM(IF('Indicator Data'!AN178=0,0,'Indicator Data'!AN178),SUM('Indicator Data'!AO178:AP178))</f>
        <v>257.65486999999996</v>
      </c>
      <c r="J175" s="75">
        <f>I175/'Indicator Data'!CJ178*1000000</f>
        <v>2465.6676268218221</v>
      </c>
      <c r="K175" s="73">
        <f t="shared" si="56"/>
        <v>10</v>
      </c>
      <c r="L175" s="73">
        <f>IF('Indicator Data'!AQ178="No data","x",ROUND(IF('Indicator Data'!AQ178&gt;L$195,10,IF('Indicator Data'!AQ178&lt;L$194,0,10-(L$195-'Indicator Data'!AQ178)/(L$195-L$194)*10)),1))</f>
        <v>10</v>
      </c>
      <c r="M175" s="73">
        <f>IF('Indicator Data'!AR178="No data","x",IF('Indicator Data'!AR178=0,0,ROUND(IF('Indicator Data'!AR178&gt;M$195,10,IF('Indicator Data'!AR178&lt;M$194,0,10-(M$195-'Indicator Data'!AR178)/(M$195-M$194)*10)),1)))</f>
        <v>10</v>
      </c>
      <c r="N175" s="74">
        <f t="shared" si="57"/>
        <v>10</v>
      </c>
      <c r="O175" s="76">
        <f t="shared" si="58"/>
        <v>5.5</v>
      </c>
      <c r="P175" s="87">
        <f>IF(AND('Indicator Data'!BE178="No data",'Indicator Data'!BF178="No data"),0,SUM('Indicator Data'!BE178:BG178)/1000)</f>
        <v>0</v>
      </c>
      <c r="Q175" s="73">
        <f t="shared" si="59"/>
        <v>0</v>
      </c>
      <c r="R175" s="77">
        <f>P175*1000/'Indicator Data'!CJ178</f>
        <v>0</v>
      </c>
      <c r="S175" s="73">
        <f t="shared" si="60"/>
        <v>0</v>
      </c>
      <c r="T175" s="78">
        <f t="shared" si="61"/>
        <v>0</v>
      </c>
      <c r="U175" s="73" t="str">
        <f>IF('Indicator Data'!AV178="No data","x",ROUND(IF('Indicator Data'!AV178&gt;U$195,10,IF('Indicator Data'!AV178&lt;U$194,0,10-(U$195-'Indicator Data'!AV178)/(U$195-U$194)*10)),1))</f>
        <v>x</v>
      </c>
      <c r="V175" s="73" t="str">
        <f>IF('Indicator Data'!AW178="No data","x",IF('Indicator Data'!AW178=0,0,ROUND(IF('Indicator Data'!AW178&gt;V$195,10,IF('Indicator Data'!AW178&lt;V$194,0,10-(V$195-'Indicator Data'!AW178)/(V$195-V$194)*10)),1)))</f>
        <v>x</v>
      </c>
      <c r="W175" s="73" t="str">
        <f t="shared" si="62"/>
        <v>x</v>
      </c>
      <c r="X175" s="73">
        <f>IF('Indicator Data'!AU178="No data","x",ROUND(IF('Indicator Data'!AU178&gt;X$195,10,IF('Indicator Data'!AU178&lt;X$194,0,10-(X$195-'Indicator Data'!AU178)/(X$195-X$194)*10)),1))</f>
        <v>0.2</v>
      </c>
      <c r="Y175" s="199" t="str">
        <f>IF('Indicator Data'!AX178="No data","x",ROUND(IF('Indicator Data'!AX178&gt;Y$195,10,IF('Indicator Data'!AX178&lt;Y$194,0,10-(Y$195-'Indicator Data'!AX178)/(Y$195-Y$194)*10)),1))</f>
        <v>x</v>
      </c>
      <c r="Z175" s="77">
        <f>IF('Indicator Data'!AY178="No data","x",IF(('Indicator Data'!AY178/'Indicator Data'!CJ178)&gt;1,1,IF('Indicator Data'!AY178&gt;'Indicator Data'!AY178,1,'Indicator Data'!AY178/'Indicator Data'!CJ178)))</f>
        <v>0.35533077504617355</v>
      </c>
      <c r="AA175" s="199">
        <f t="shared" si="63"/>
        <v>3.9</v>
      </c>
      <c r="AB175" s="74">
        <f t="shared" si="71"/>
        <v>2.1</v>
      </c>
      <c r="AC175" s="73">
        <f>IF('Indicator Data'!AS178="No data","x",ROUND(IF('Indicator Data'!AS178&gt;AC$195,10,IF('Indicator Data'!AS178&lt;AC$194,0,10-(AC$195-'Indicator Data'!AS178)/(AC$195-AC$194)*10)),1))</f>
        <v>1.2</v>
      </c>
      <c r="AD175" s="73">
        <f>IF('Indicator Data'!AT178="No data","x",ROUND(IF('Indicator Data'!AT178&gt;AD$195,10,IF('Indicator Data'!AT178&lt;AD$194,0,10-(AD$195-'Indicator Data'!AT178)/(AD$195-AD$194)*10)),1))</f>
        <v>0.4</v>
      </c>
      <c r="AE175" s="74">
        <f t="shared" si="64"/>
        <v>0.8</v>
      </c>
      <c r="AF175" s="87">
        <f>('Indicator Data'!BD178+'Indicator Data'!BC178*0.5+'Indicator Data'!BB178*0.25)/1000</f>
        <v>43.893999999999998</v>
      </c>
      <c r="AG175" s="79">
        <f>AF175*1000/'Indicator Data'!CJ178</f>
        <v>0.42005033637329303</v>
      </c>
      <c r="AH175" s="74">
        <f t="shared" si="65"/>
        <v>10</v>
      </c>
      <c r="AI175" s="73">
        <f>IF('Indicator Data'!BH178="No data","x",ROUND(IF('Indicator Data'!BH178&lt;$AI$194,10,IF('Indicator Data'!BH178&gt;$AI$195,0,($AI$195-'Indicator Data'!BH178)/($AI$195-$AI$194)*10)),1))</f>
        <v>8.4</v>
      </c>
      <c r="AJ175" s="73">
        <f>IF('Indicator Data'!BI178="No data","x",ROUND(IF('Indicator Data'!BI178&gt;$AJ$195,10,IF('Indicator Data'!BI178&lt;$AJ$194,0,10-($AJ$195-'Indicator Data'!BI178)/($AJ$195-$AJ$194)*10)),1))</f>
        <v>0</v>
      </c>
      <c r="AK175" s="74">
        <f t="shared" si="72"/>
        <v>4.2</v>
      </c>
      <c r="AL175" s="80">
        <f t="shared" si="73"/>
        <v>5.9</v>
      </c>
      <c r="AM175" s="81">
        <f t="shared" si="74"/>
        <v>3.5</v>
      </c>
      <c r="AN175" s="73" t="str">
        <f>IF('Indicator Data'!BJ178="No data","x",ROUND((IF(LOG('Indicator Data'!BJ178)&gt;AN$195,10,IF(LOG('Indicator Data'!BJ178)&lt;AN$194,0,10-(AN$195-LOG('Indicator Data'!BJ178))/(AN$195-AN$194)*10))),1))</f>
        <v>x</v>
      </c>
      <c r="AO175" s="73">
        <f>IF('Indicator Data'!BK178="No data","x",ROUND((IF(LOG('Indicator Data'!BK178)&gt;AO$195,10,IF(LOG('Indicator Data'!BK178)&lt;AO$194,0,10-(AO$195-LOG('Indicator Data'!BK178))/(AO$195-AO$194)*10))),1))</f>
        <v>2</v>
      </c>
      <c r="AP175" s="74">
        <f t="shared" si="66"/>
        <v>2</v>
      </c>
      <c r="AQ175" s="74">
        <f>IF('Indicator Data'!BL178=0,10,ROUND(IF(LOG('Indicator Data'!BL178)&gt;AQ$195,0,IF(LOG('Indicator Data'!BL178)&lt;AQ$194,10,(AQ$195-LOG('Indicator Data'!BL178))/(AQ$195-AQ$194)*10)),1))</f>
        <v>2.5</v>
      </c>
      <c r="AR175" s="74">
        <f>IF('Indicator Data'!BM178="No data","x",ROUND(IF('Indicator Data'!BM178&gt;AR$195,10,IF('Indicator Data'!BM178&lt;AR$194,0,10-(AR$195-'Indicator Data'!BM178)/(AR$195-AR$194)*10)),1))</f>
        <v>0</v>
      </c>
      <c r="AS175" s="76">
        <f t="shared" si="67"/>
        <v>1.5</v>
      </c>
      <c r="AT175" s="73">
        <f>IF('Indicator Data'!BN178="No data","x",ROUND(IF('Indicator Data'!BN178^2&gt;AT$195,0,IF('Indicator Data'!BN178^2&lt;AT$194,10,(AT$195-'Indicator Data'!BN178^2)/(AT$195-AT$194)*10)),1))</f>
        <v>0.1</v>
      </c>
      <c r="AU175" s="73">
        <f>IF('Indicator Data'!BO178="No data","x",ROUND(IF('Indicator Data'!BO178&gt;AU$195,0,IF('Indicator Data'!BO178&lt;AU$194,10,(AU$195-'Indicator Data'!BO178)/(AU$195-AU$194)*10)),1))</f>
        <v>4.9000000000000004</v>
      </c>
      <c r="AV175" s="73">
        <f>IF('Indicator Data'!BP178="No data","x",ROUND(IF('Indicator Data'!BP178&gt;AV$195,0,IF('Indicator Data'!BP178&lt;AV$194,10,(AV$195-'Indicator Data'!BP178)/(AV$195-AV$194)*10)),1))</f>
        <v>6</v>
      </c>
      <c r="AW175" s="74">
        <f t="shared" si="68"/>
        <v>3.7</v>
      </c>
      <c r="AX175" s="74" t="str">
        <f>IF('Indicator Data'!BQ178="No data","x",ROUND(IF('Indicator Data'!BQ178&gt;AX$195,10,IF('Indicator Data'!BQ178&lt;AX$194,0,10-(AX$195-'Indicator Data'!BQ178)/(AX$195-AX$194)*10)),1))</f>
        <v>x</v>
      </c>
      <c r="AY175" s="76">
        <f t="shared" si="69"/>
        <v>3.7</v>
      </c>
      <c r="AZ175" s="81">
        <f t="shared" si="70"/>
        <v>2.6</v>
      </c>
    </row>
    <row r="176" spans="1:52" s="4" customFormat="1" x14ac:dyDescent="0.3">
      <c r="A176" s="121" t="str">
        <f>'Indicator Data'!A179</f>
        <v>Trinidad and Tobago</v>
      </c>
      <c r="B176" s="59" t="str">
        <f>'Indicator Data'!B179</f>
        <v>TTO</v>
      </c>
      <c r="C176" s="73">
        <f>ROUND(IF('Indicator Data'!AL179="No data",IF((0.1022*LN('Indicator Data'!CI179)-0.1711)&gt;C$195,0,IF((0.1022*LN('Indicator Data'!CI179)-0.1711)&lt;C$194,10,(C$195-(0.1022*LN('Indicator Data'!CI179)-0.1711))/(C$195-C$194)*10)),IF('Indicator Data'!AL179&gt;C$195,0,IF('Indicator Data'!AL179&lt;C$194,10,(C$195-'Indicator Data'!AL179)/(C$195-C$194)*10))),1)</f>
        <v>2</v>
      </c>
      <c r="D176" s="73">
        <f>IF('Indicator Data'!AM179="No data","x",ROUND((IF(LOG('Indicator Data'!AM179*1000)&gt;D$195,10,IF(LOG('Indicator Data'!AM179*1000)&lt;D$194,0,10-(D$195-LOG('Indicator Data'!AM179*1000))/(D$195-D$194)*10))),1))</f>
        <v>1.4</v>
      </c>
      <c r="E176" s="74">
        <f t="shared" si="54"/>
        <v>1.7</v>
      </c>
      <c r="F176" s="73">
        <f>IF('Indicator Data'!AZ179="No data","x",ROUND(IF('Indicator Data'!AZ179&gt;F$195,10,IF('Indicator Data'!AZ179&lt;F$194,0,10-(F$195-'Indicator Data'!AZ179)/(F$195-F$194)*10)),1))</f>
        <v>4.3</v>
      </c>
      <c r="G176" s="73" t="str">
        <f>IF('Indicator Data'!BA179="No data","x",ROUND(IF('Indicator Data'!BA179&gt;G$195,10,IF('Indicator Data'!BA179&lt;G$194,0,10-(G$195-'Indicator Data'!BA179)/(G$195-G$194)*10)),1))</f>
        <v>x</v>
      </c>
      <c r="H176" s="74">
        <f t="shared" si="55"/>
        <v>4.3</v>
      </c>
      <c r="I176" s="75">
        <f>SUM(IF('Indicator Data'!AN179=0,0,'Indicator Data'!AN179),SUM('Indicator Data'!AO179:AP179))</f>
        <v>79.594530000000006</v>
      </c>
      <c r="J176" s="75">
        <f>I176/'Indicator Data'!CJ179*1000000</f>
        <v>57.058278714437385</v>
      </c>
      <c r="K176" s="73">
        <f t="shared" si="56"/>
        <v>1.1000000000000001</v>
      </c>
      <c r="L176" s="73" t="str">
        <f>IF('Indicator Data'!AQ179="No data","x",ROUND(IF('Indicator Data'!AQ179&gt;L$195,10,IF('Indicator Data'!AQ179&lt;L$194,0,10-(L$195-'Indicator Data'!AQ179)/(L$195-L$194)*10)),1))</f>
        <v>x</v>
      </c>
      <c r="M176" s="73">
        <f>IF('Indicator Data'!AR179="No data","x",IF('Indicator Data'!AR179=0,0,ROUND(IF('Indicator Data'!AR179&gt;M$195,10,IF('Indicator Data'!AR179&lt;M$194,0,10-(M$195-'Indicator Data'!AR179)/(M$195-M$194)*10)),1)))</f>
        <v>0.2</v>
      </c>
      <c r="N176" s="74">
        <f t="shared" si="57"/>
        <v>0.7</v>
      </c>
      <c r="O176" s="76">
        <f t="shared" si="58"/>
        <v>2.1</v>
      </c>
      <c r="P176" s="87">
        <f>IF(AND('Indicator Data'!BE179="No data",'Indicator Data'!BF179="No data"),0,SUM('Indicator Data'!BE179:BG179)/1000)</f>
        <v>10.733000000000001</v>
      </c>
      <c r="Q176" s="73">
        <f t="shared" si="59"/>
        <v>3.4</v>
      </c>
      <c r="R176" s="77">
        <f>P176*1000/'Indicator Data'!CJ179</f>
        <v>7.6940777895422767E-3</v>
      </c>
      <c r="S176" s="73">
        <f t="shared" si="60"/>
        <v>5.3</v>
      </c>
      <c r="T176" s="78">
        <f t="shared" si="61"/>
        <v>4.4000000000000004</v>
      </c>
      <c r="U176" s="73">
        <f>IF('Indicator Data'!AV179="No data","x",ROUND(IF('Indicator Data'!AV179&gt;U$195,10,IF('Indicator Data'!AV179&lt;U$194,0,10-(U$195-'Indicator Data'!AV179)/(U$195-U$194)*10)),1))</f>
        <v>2.4</v>
      </c>
      <c r="V176" s="73">
        <f>IF('Indicator Data'!AW179="No data","x",IF('Indicator Data'!AW179=0,0,ROUND(IF('Indicator Data'!AW179&gt;V$195,10,IF('Indicator Data'!AW179&lt;V$194,0,10-(V$195-'Indicator Data'!AW179)/(V$195-V$194)*10)),1)))</f>
        <v>1.4</v>
      </c>
      <c r="W176" s="73">
        <f t="shared" si="62"/>
        <v>1.9</v>
      </c>
      <c r="X176" s="73">
        <f>IF('Indicator Data'!AU179="No data","x",ROUND(IF('Indicator Data'!AU179&gt;X$195,10,IF('Indicator Data'!AU179&lt;X$194,0,10-(X$195-'Indicator Data'!AU179)/(X$195-X$194)*10)),1))</f>
        <v>0.3</v>
      </c>
      <c r="Y176" s="199" t="str">
        <f>IF('Indicator Data'!AX179="No data","x",ROUND(IF('Indicator Data'!AX179&gt;Y$195,10,IF('Indicator Data'!AX179&lt;Y$194,0,10-(Y$195-'Indicator Data'!AX179)/(Y$195-Y$194)*10)),1))</f>
        <v>x</v>
      </c>
      <c r="Z176" s="77">
        <f>IF('Indicator Data'!AY179="No data","x",IF(('Indicator Data'!AY179/'Indicator Data'!CJ179)&gt;1,1,IF('Indicator Data'!AY179&gt;'Indicator Data'!AY179,1,'Indicator Data'!AY179/'Indicator Data'!CJ179)))</f>
        <v>1.3065523319873058E-2</v>
      </c>
      <c r="AA176" s="199">
        <f t="shared" si="63"/>
        <v>0.1</v>
      </c>
      <c r="AB176" s="74">
        <f t="shared" si="71"/>
        <v>0.8</v>
      </c>
      <c r="AC176" s="73">
        <f>IF('Indicator Data'!AS179="No data","x",ROUND(IF('Indicator Data'!AS179&gt;AC$195,10,IF('Indicator Data'!AS179&lt;AC$194,0,10-(AC$195-'Indicator Data'!AS179)/(AC$195-AC$194)*10)),1))</f>
        <v>1.4</v>
      </c>
      <c r="AD176" s="73">
        <f>IF('Indicator Data'!AT179="No data","x",ROUND(IF('Indicator Data'!AT179&gt;AD$195,10,IF('Indicator Data'!AT179&lt;AD$194,0,10-(AD$195-'Indicator Data'!AT179)/(AD$195-AD$194)*10)),1))</f>
        <v>1.2</v>
      </c>
      <c r="AE176" s="74">
        <f t="shared" si="64"/>
        <v>1.3</v>
      </c>
      <c r="AF176" s="87">
        <f>('Indicator Data'!BD179+'Indicator Data'!BC179*0.5+'Indicator Data'!BB179*0.25)/1000</f>
        <v>75</v>
      </c>
      <c r="AG176" s="79">
        <f>AF176*1000/'Indicator Data'!CJ179</f>
        <v>5.3764635629895717E-2</v>
      </c>
      <c r="AH176" s="74">
        <f t="shared" si="65"/>
        <v>5.4</v>
      </c>
      <c r="AI176" s="73">
        <f>IF('Indicator Data'!BH179="No data","x",ROUND(IF('Indicator Data'!BH179&lt;$AI$194,10,IF('Indicator Data'!BH179&gt;$AI$195,0,($AI$195-'Indicator Data'!BH179)/($AI$195-$AI$194)*10)),1))</f>
        <v>2.9</v>
      </c>
      <c r="AJ176" s="73">
        <f>IF('Indicator Data'!BI179="No data","x",ROUND(IF('Indicator Data'!BI179&gt;$AJ$195,10,IF('Indicator Data'!BI179&lt;$AJ$194,0,10-($AJ$195-'Indicator Data'!BI179)/($AJ$195-$AJ$194)*10)),1))</f>
        <v>0.2</v>
      </c>
      <c r="AK176" s="74">
        <f t="shared" si="72"/>
        <v>1.6</v>
      </c>
      <c r="AL176" s="80">
        <f t="shared" si="73"/>
        <v>2.5</v>
      </c>
      <c r="AM176" s="81">
        <f t="shared" si="74"/>
        <v>3.5</v>
      </c>
      <c r="AN176" s="73">
        <f>IF('Indicator Data'!BJ179="No data","x",ROUND((IF(LOG('Indicator Data'!BJ179)&gt;AN$195,10,IF(LOG('Indicator Data'!BJ179)&lt;AN$194,0,10-(AN$195-LOG('Indicator Data'!BJ179))/(AN$195-AN$194)*10))),1))</f>
        <v>6</v>
      </c>
      <c r="AO176" s="73">
        <f>IF('Indicator Data'!BK179="No data","x",ROUND((IF(LOG('Indicator Data'!BK179)&gt;AO$195,10,IF(LOG('Indicator Data'!BK179)&lt;AO$194,0,10-(AO$195-LOG('Indicator Data'!BK179))/(AO$195-AO$194)*10))),1))</f>
        <v>4</v>
      </c>
      <c r="AP176" s="74">
        <f t="shared" si="66"/>
        <v>5</v>
      </c>
      <c r="AQ176" s="74">
        <f>IF('Indicator Data'!BL179=0,10,ROUND(IF(LOG('Indicator Data'!BL179)&gt;AQ$195,0,IF(LOG('Indicator Data'!BL179)&lt;AQ$194,10,(AQ$195-LOG('Indicator Data'!BL179))/(AQ$195-AQ$194)*10)),1))</f>
        <v>6.6</v>
      </c>
      <c r="AR176" s="74">
        <f>IF('Indicator Data'!BM179="No data","x",ROUND(IF('Indicator Data'!BM179&gt;AR$195,10,IF('Indicator Data'!BM179&lt;AR$194,0,10-(AR$195-'Indicator Data'!BM179)/(AR$195-AR$194)*10)),1))</f>
        <v>4</v>
      </c>
      <c r="AS176" s="76">
        <f t="shared" si="67"/>
        <v>5.2</v>
      </c>
      <c r="AT176" s="73">
        <f>IF('Indicator Data'!BN179="No data","x",ROUND(IF('Indicator Data'!BN179^2&gt;AT$195,0,IF('Indicator Data'!BN179^2&lt;AT$194,10,(AT$195-'Indicator Data'!BN179^2)/(AT$195-AT$194)*10)),1))</f>
        <v>0.3</v>
      </c>
      <c r="AU176" s="73">
        <f>IF('Indicator Data'!BO179="No data","x",ROUND(IF('Indicator Data'!BO179&gt;AU$195,0,IF('Indicator Data'!BO179&lt;AU$194,10,(AU$195-'Indicator Data'!BO179)/(AU$195-AU$194)*10)),1))</f>
        <v>3</v>
      </c>
      <c r="AV176" s="73">
        <f>IF('Indicator Data'!BP179="No data","x",ROUND(IF('Indicator Data'!BP179&gt;AV$195,0,IF('Indicator Data'!BP179&lt;AV$194,10,(AV$195-'Indicator Data'!BP179)/(AV$195-AV$194)*10)),1))</f>
        <v>2.7</v>
      </c>
      <c r="AW176" s="74">
        <f t="shared" si="68"/>
        <v>2</v>
      </c>
      <c r="AX176" s="74">
        <f>IF('Indicator Data'!BQ179="No data","x",ROUND(IF('Indicator Data'!BQ179&gt;AX$195,10,IF('Indicator Data'!BQ179&lt;AX$194,0,10-(AX$195-'Indicator Data'!BQ179)/(AX$195-AX$194)*10)),1))</f>
        <v>4.8</v>
      </c>
      <c r="AY176" s="76">
        <f t="shared" si="69"/>
        <v>3.4</v>
      </c>
      <c r="AZ176" s="81">
        <f t="shared" si="70"/>
        <v>4.3</v>
      </c>
    </row>
    <row r="177" spans="1:52" s="4" customFormat="1" x14ac:dyDescent="0.3">
      <c r="A177" s="121" t="str">
        <f>'Indicator Data'!A180</f>
        <v>Tunisia</v>
      </c>
      <c r="B177" s="59" t="str">
        <f>'Indicator Data'!B180</f>
        <v>TUN</v>
      </c>
      <c r="C177" s="73">
        <f>ROUND(IF('Indicator Data'!AL180="No data",IF((0.1022*LN('Indicator Data'!CI180)-0.1711)&gt;C$195,0,IF((0.1022*LN('Indicator Data'!CI180)-0.1711)&lt;C$194,10,(C$195-(0.1022*LN('Indicator Data'!CI180)-0.1711))/(C$195-C$194)*10)),IF('Indicator Data'!AL180&gt;C$195,0,IF('Indicator Data'!AL180&lt;C$194,10,(C$195-'Indicator Data'!AL180)/(C$195-C$194)*10))),1)</f>
        <v>3.2</v>
      </c>
      <c r="D177" s="73">
        <f>IF('Indicator Data'!AM180="No data","x",ROUND((IF(LOG('Indicator Data'!AM180*1000)&gt;D$195,10,IF(LOG('Indicator Data'!AM180*1000)&lt;D$194,0,10-(D$195-LOG('Indicator Data'!AM180*1000))/(D$195-D$194)*10))),1))</f>
        <v>2.7</v>
      </c>
      <c r="E177" s="74">
        <f t="shared" si="54"/>
        <v>3</v>
      </c>
      <c r="F177" s="73">
        <f>IF('Indicator Data'!AZ180="No data","x",ROUND(IF('Indicator Data'!AZ180&gt;F$195,10,IF('Indicator Data'!AZ180&lt;F$194,0,10-(F$195-'Indicator Data'!AZ180)/(F$195-F$194)*10)),1))</f>
        <v>4</v>
      </c>
      <c r="G177" s="73">
        <f>IF('Indicator Data'!BA180="No data","x",ROUND(IF('Indicator Data'!BA180&gt;G$195,10,IF('Indicator Data'!BA180&lt;G$194,0,10-(G$195-'Indicator Data'!BA180)/(G$195-G$194)*10)),1))</f>
        <v>2</v>
      </c>
      <c r="H177" s="74">
        <f t="shared" si="55"/>
        <v>3</v>
      </c>
      <c r="I177" s="75">
        <f>SUM(IF('Indicator Data'!AN180=0,0,'Indicator Data'!AN180),SUM('Indicator Data'!AO180:AP180))</f>
        <v>862.74805000000003</v>
      </c>
      <c r="J177" s="75">
        <f>I177/'Indicator Data'!CJ180*1000000</f>
        <v>73.77243544330814</v>
      </c>
      <c r="K177" s="73">
        <f t="shared" si="56"/>
        <v>1.5</v>
      </c>
      <c r="L177" s="73">
        <f>IF('Indicator Data'!AQ180="No data","x",ROUND(IF('Indicator Data'!AQ180&gt;L$195,10,IF('Indicator Data'!AQ180&lt;L$194,0,10-(L$195-'Indicator Data'!AQ180)/(L$195-L$194)*10)),1))</f>
        <v>1.4</v>
      </c>
      <c r="M177" s="73">
        <f>IF('Indicator Data'!AR180="No data","x",IF('Indicator Data'!AR180=0,0,ROUND(IF('Indicator Data'!AR180&gt;M$195,10,IF('Indicator Data'!AR180&lt;M$194,0,10-(M$195-'Indicator Data'!AR180)/(M$195-M$194)*10)),1)))</f>
        <v>1.6</v>
      </c>
      <c r="N177" s="74">
        <f t="shared" si="57"/>
        <v>1.5</v>
      </c>
      <c r="O177" s="76">
        <f t="shared" si="58"/>
        <v>2.6</v>
      </c>
      <c r="P177" s="87">
        <f>IF(AND('Indicator Data'!BE180="No data",'Indicator Data'!BF180="No data"),0,SUM('Indicator Data'!BE180:BG180)/1000)</f>
        <v>1.3220000000000001</v>
      </c>
      <c r="Q177" s="73">
        <f t="shared" si="59"/>
        <v>0.4</v>
      </c>
      <c r="R177" s="77">
        <f>P177*1000/'Indicator Data'!CJ180</f>
        <v>1.1304245736174467E-4</v>
      </c>
      <c r="S177" s="73">
        <f t="shared" si="60"/>
        <v>1.9</v>
      </c>
      <c r="T177" s="78">
        <f t="shared" si="61"/>
        <v>1.2</v>
      </c>
      <c r="U177" s="73">
        <f>IF('Indicator Data'!AV180="No data","x",ROUND(IF('Indicator Data'!AV180&gt;U$195,10,IF('Indicator Data'!AV180&lt;U$194,0,10-(U$195-'Indicator Data'!AV180)/(U$195-U$194)*10)),1))</f>
        <v>0.2</v>
      </c>
      <c r="V177" s="73">
        <f>IF('Indicator Data'!AW180="No data","x",IF('Indicator Data'!AW180=0,0,ROUND(IF('Indicator Data'!AW180&gt;V$195,10,IF('Indicator Data'!AW180&lt;V$194,0,10-(V$195-'Indicator Data'!AW180)/(V$195-V$194)*10)),1)))</f>
        <v>0.2</v>
      </c>
      <c r="W177" s="73">
        <f t="shared" si="62"/>
        <v>0.2</v>
      </c>
      <c r="X177" s="73">
        <f>IF('Indicator Data'!AU180="No data","x",ROUND(IF('Indicator Data'!AU180&gt;X$195,10,IF('Indicator Data'!AU180&lt;X$194,0,10-(X$195-'Indicator Data'!AU180)/(X$195-X$194)*10)),1))</f>
        <v>0.6</v>
      </c>
      <c r="Y177" s="199" t="str">
        <f>IF('Indicator Data'!AX180="No data","x",ROUND(IF('Indicator Data'!AX180&gt;Y$195,10,IF('Indicator Data'!AX180&lt;Y$194,0,10-(Y$195-'Indicator Data'!AX180)/(Y$195-Y$194)*10)),1))</f>
        <v>x</v>
      </c>
      <c r="Z177" s="77">
        <f>IF('Indicator Data'!AY180="No data","x",IF(('Indicator Data'!AY180/'Indicator Data'!CJ180)&gt;1,1,IF('Indicator Data'!AY180&gt;'Indicator Data'!AY180,1,'Indicator Data'!AY180/'Indicator Data'!CJ180)))</f>
        <v>4.1044160010315765E-4</v>
      </c>
      <c r="AA177" s="199">
        <f t="shared" si="63"/>
        <v>0</v>
      </c>
      <c r="AB177" s="74">
        <f t="shared" si="71"/>
        <v>0.3</v>
      </c>
      <c r="AC177" s="73">
        <f>IF('Indicator Data'!AS180="No data","x",ROUND(IF('Indicator Data'!AS180&gt;AC$195,10,IF('Indicator Data'!AS180&lt;AC$194,0,10-(AC$195-'Indicator Data'!AS180)/(AC$195-AC$194)*10)),1))</f>
        <v>1.3</v>
      </c>
      <c r="AD177" s="73">
        <f>IF('Indicator Data'!AT180="No data","x",ROUND(IF('Indicator Data'!AT180&gt;AD$195,10,IF('Indicator Data'!AT180&lt;AD$194,0,10-(AD$195-'Indicator Data'!AT180)/(AD$195-AD$194)*10)),1))</f>
        <v>0.5</v>
      </c>
      <c r="AE177" s="74">
        <f t="shared" si="64"/>
        <v>0.9</v>
      </c>
      <c r="AF177" s="87">
        <f>('Indicator Data'!BD180+'Indicator Data'!BC180*0.5+'Indicator Data'!BB180*0.25)/1000</f>
        <v>15.5</v>
      </c>
      <c r="AG177" s="79">
        <f>AF177*1000/'Indicator Data'!CJ180</f>
        <v>1.3253843336664467E-3</v>
      </c>
      <c r="AH177" s="74">
        <f t="shared" si="65"/>
        <v>0.1</v>
      </c>
      <c r="AI177" s="73">
        <f>IF('Indicator Data'!BH180="No data","x",ROUND(IF('Indicator Data'!BH180&lt;$AI$194,10,IF('Indicator Data'!BH180&gt;$AI$195,0,($AI$195-'Indicator Data'!BH180)/($AI$195-$AI$194)*10)),1))</f>
        <v>0.8</v>
      </c>
      <c r="AJ177" s="73">
        <f>IF('Indicator Data'!BI180="No data","x",ROUND(IF('Indicator Data'!BI180&gt;$AJ$195,10,IF('Indicator Data'!BI180&lt;$AJ$194,0,10-($AJ$195-'Indicator Data'!BI180)/($AJ$195-$AJ$194)*10)),1))</f>
        <v>0</v>
      </c>
      <c r="AK177" s="74">
        <f t="shared" si="72"/>
        <v>0.4</v>
      </c>
      <c r="AL177" s="80">
        <f t="shared" si="73"/>
        <v>0.4</v>
      </c>
      <c r="AM177" s="81">
        <f t="shared" si="74"/>
        <v>0.8</v>
      </c>
      <c r="AN177" s="73">
        <f>IF('Indicator Data'!BJ180="No data","x",ROUND((IF(LOG('Indicator Data'!BJ180)&gt;AN$195,10,IF(LOG('Indicator Data'!BJ180)&lt;AN$194,0,10-(AN$195-LOG('Indicator Data'!BJ180))/(AN$195-AN$194)*10))),1))</f>
        <v>6.6</v>
      </c>
      <c r="AO177" s="73">
        <f>IF('Indicator Data'!BK180="No data","x",ROUND((IF(LOG('Indicator Data'!BK180)&gt;AO$195,10,IF(LOG('Indicator Data'!BK180)&lt;AO$194,0,10-(AO$195-LOG('Indicator Data'!BK180))/(AO$195-AO$194)*10))),1))</f>
        <v>7.1</v>
      </c>
      <c r="AP177" s="74">
        <f t="shared" si="66"/>
        <v>6.9</v>
      </c>
      <c r="AQ177" s="74">
        <f>IF('Indicator Data'!BL180=0,10,ROUND(IF(LOG('Indicator Data'!BL180)&gt;AQ$195,0,IF(LOG('Indicator Data'!BL180)&lt;AQ$194,10,(AQ$195-LOG('Indicator Data'!BL180))/(AQ$195-AQ$194)*10)),1))</f>
        <v>6.3</v>
      </c>
      <c r="AR177" s="74">
        <f>IF('Indicator Data'!BM180="No data","x",ROUND(IF('Indicator Data'!BM180&gt;AR$195,10,IF('Indicator Data'!BM180&lt;AR$194,0,10-(AR$195-'Indicator Data'!BM180)/(AR$195-AR$194)*10)),1))</f>
        <v>4</v>
      </c>
      <c r="AS177" s="76">
        <f t="shared" si="67"/>
        <v>5.7</v>
      </c>
      <c r="AT177" s="73">
        <f>IF('Indicator Data'!BN180="No data","x",ROUND(IF('Indicator Data'!BN180^2&gt;AT$195,0,IF('Indicator Data'!BN180^2&lt;AT$194,10,(AT$195-'Indicator Data'!BN180^2)/(AT$195-AT$194)*10)),1))</f>
        <v>4.0999999999999996</v>
      </c>
      <c r="AU177" s="73">
        <f>IF('Indicator Data'!BO180="No data","x",ROUND(IF('Indicator Data'!BO180&gt;AU$195,0,IF('Indicator Data'!BO180&lt;AU$194,10,(AU$195-'Indicator Data'!BO180)/(AU$195-AU$194)*10)),1))</f>
        <v>3.7</v>
      </c>
      <c r="AV177" s="73">
        <f>IF('Indicator Data'!BP180="No data","x",ROUND(IF('Indicator Data'!BP180&gt;AV$195,0,IF('Indicator Data'!BP180&lt;AV$194,10,(AV$195-'Indicator Data'!BP180)/(AV$195-AV$194)*10)),1))</f>
        <v>4.5</v>
      </c>
      <c r="AW177" s="74">
        <f t="shared" si="68"/>
        <v>4.0999999999999996</v>
      </c>
      <c r="AX177" s="74">
        <f>IF('Indicator Data'!BQ180="No data","x",ROUND(IF('Indicator Data'!BQ180&gt;AX$195,10,IF('Indicator Data'!BQ180&lt;AX$194,0,10-(AX$195-'Indicator Data'!BQ180)/(AX$195-AX$194)*10)),1))</f>
        <v>3.1</v>
      </c>
      <c r="AY177" s="76">
        <f t="shared" si="69"/>
        <v>3.6</v>
      </c>
      <c r="AZ177" s="81">
        <f t="shared" si="70"/>
        <v>4.7</v>
      </c>
    </row>
    <row r="178" spans="1:52" s="4" customFormat="1" x14ac:dyDescent="0.3">
      <c r="A178" s="121" t="str">
        <f>'Indicator Data'!A181</f>
        <v>Turkey</v>
      </c>
      <c r="B178" s="59" t="str">
        <f>'Indicator Data'!B181</f>
        <v>TUR</v>
      </c>
      <c r="C178" s="73">
        <f>ROUND(IF('Indicator Data'!AL181="No data",IF((0.1022*LN('Indicator Data'!CI181)-0.1711)&gt;C$195,0,IF((0.1022*LN('Indicator Data'!CI181)-0.1711)&lt;C$194,10,(C$195-(0.1022*LN('Indicator Data'!CI181)-0.1711))/(C$195-C$194)*10)),IF('Indicator Data'!AL181&gt;C$195,0,IF('Indicator Data'!AL181&lt;C$194,10,(C$195-'Indicator Data'!AL181)/(C$195-C$194)*10))),1)</f>
        <v>1.9</v>
      </c>
      <c r="D178" s="73" t="str">
        <f>IF('Indicator Data'!AM181="No data","x",ROUND((IF(LOG('Indicator Data'!AM181*1000)&gt;D$195,10,IF(LOG('Indicator Data'!AM181*1000)&lt;D$194,0,10-(D$195-LOG('Indicator Data'!AM181*1000))/(D$195-D$194)*10))),1))</f>
        <v>x</v>
      </c>
      <c r="E178" s="74">
        <f t="shared" si="54"/>
        <v>1.9</v>
      </c>
      <c r="F178" s="73">
        <f>IF('Indicator Data'!AZ181="No data","x",ROUND(IF('Indicator Data'!AZ181&gt;F$195,10,IF('Indicator Data'!AZ181&lt;F$194,0,10-(F$195-'Indicator Data'!AZ181)/(F$195-F$194)*10)),1))</f>
        <v>4.0999999999999996</v>
      </c>
      <c r="G178" s="73">
        <f>IF('Indicator Data'!BA181="No data","x",ROUND(IF('Indicator Data'!BA181&gt;G$195,10,IF('Indicator Data'!BA181&lt;G$194,0,10-(G$195-'Indicator Data'!BA181)/(G$195-G$194)*10)),1))</f>
        <v>4.2</v>
      </c>
      <c r="H178" s="74">
        <f t="shared" si="55"/>
        <v>4.2</v>
      </c>
      <c r="I178" s="75">
        <f>SUM(IF('Indicator Data'!AN181=0,0,'Indicator Data'!AN181),SUM('Indicator Data'!AO181:AP181))</f>
        <v>30077.979619999998</v>
      </c>
      <c r="J178" s="75">
        <f>I178/'Indicator Data'!CJ181*1000000</f>
        <v>360.51925331495329</v>
      </c>
      <c r="K178" s="73">
        <f t="shared" si="56"/>
        <v>7.2</v>
      </c>
      <c r="L178" s="73">
        <f>IF('Indicator Data'!AQ181="No data","x",ROUND(IF('Indicator Data'!AQ181&gt;L$195,10,IF('Indicator Data'!AQ181&lt;L$194,0,10-(L$195-'Indicator Data'!AQ181)/(L$195-L$194)*10)),1))</f>
        <v>0.1</v>
      </c>
      <c r="M178" s="73">
        <f>IF('Indicator Data'!AR181="No data","x",IF('Indicator Data'!AR181=0,0,ROUND(IF('Indicator Data'!AR181&gt;M$195,10,IF('Indicator Data'!AR181&lt;M$194,0,10-(M$195-'Indicator Data'!AR181)/(M$195-M$194)*10)),1)))</f>
        <v>0</v>
      </c>
      <c r="N178" s="74">
        <f t="shared" si="57"/>
        <v>2.4</v>
      </c>
      <c r="O178" s="76">
        <f t="shared" si="58"/>
        <v>2.6</v>
      </c>
      <c r="P178" s="87">
        <f>IF(AND('Indicator Data'!BE181="No data",'Indicator Data'!BF181="No data"),0,SUM('Indicator Data'!BE181:BG181)/1000)</f>
        <v>5056.17</v>
      </c>
      <c r="Q178" s="73">
        <f t="shared" si="59"/>
        <v>10</v>
      </c>
      <c r="R178" s="77">
        <f>P178*1000/'Indicator Data'!CJ181</f>
        <v>6.0604025139420828E-2</v>
      </c>
      <c r="S178" s="73">
        <f t="shared" si="60"/>
        <v>8.8000000000000007</v>
      </c>
      <c r="T178" s="78">
        <f t="shared" si="61"/>
        <v>9.4</v>
      </c>
      <c r="U178" s="73" t="str">
        <f>IF('Indicator Data'!AV181="No data","x",ROUND(IF('Indicator Data'!AV181&gt;U$195,10,IF('Indicator Data'!AV181&lt;U$194,0,10-(U$195-'Indicator Data'!AV181)/(U$195-U$194)*10)),1))</f>
        <v>x</v>
      </c>
      <c r="V178" s="73" t="str">
        <f>IF('Indicator Data'!AW181="No data","x",IF('Indicator Data'!AW181=0,0,ROUND(IF('Indicator Data'!AW181&gt;V$195,10,IF('Indicator Data'!AW181&lt;V$194,0,10-(V$195-'Indicator Data'!AW181)/(V$195-V$194)*10)),1)))</f>
        <v>x</v>
      </c>
      <c r="W178" s="73" t="str">
        <f t="shared" si="62"/>
        <v>x</v>
      </c>
      <c r="X178" s="73">
        <f>IF('Indicator Data'!AU181="No data","x",ROUND(IF('Indicator Data'!AU181&gt;X$195,10,IF('Indicator Data'!AU181&lt;X$194,0,10-(X$195-'Indicator Data'!AU181)/(X$195-X$194)*10)),1))</f>
        <v>0.3</v>
      </c>
      <c r="Y178" s="199">
        <f>IF('Indicator Data'!AX181="No data","x",ROUND(IF('Indicator Data'!AX181&gt;Y$195,10,IF('Indicator Data'!AX181&lt;Y$194,0,10-(Y$195-'Indicator Data'!AX181)/(Y$195-Y$194)*10)),1))</f>
        <v>0</v>
      </c>
      <c r="Z178" s="77">
        <f>IF('Indicator Data'!AY181="No data","x",IF(('Indicator Data'!AY181/'Indicator Data'!CJ181)&gt;1,1,IF('Indicator Data'!AY181&gt;'Indicator Data'!AY181,1,'Indicator Data'!AY181/'Indicator Data'!CJ181)))</f>
        <v>0</v>
      </c>
      <c r="AA178" s="199">
        <f t="shared" si="63"/>
        <v>0</v>
      </c>
      <c r="AB178" s="74">
        <f t="shared" si="71"/>
        <v>0.1</v>
      </c>
      <c r="AC178" s="73">
        <f>IF('Indicator Data'!AS181="No data","x",ROUND(IF('Indicator Data'!AS181&gt;AC$195,10,IF('Indicator Data'!AS181&lt;AC$194,0,10-(AC$195-'Indicator Data'!AS181)/(AC$195-AC$194)*10)),1))</f>
        <v>0.8</v>
      </c>
      <c r="AD178" s="73">
        <f>IF('Indicator Data'!AT181="No data","x",ROUND(IF('Indicator Data'!AT181&gt;AD$195,10,IF('Indicator Data'!AT181&lt;AD$194,0,10-(AD$195-'Indicator Data'!AT181)/(AD$195-AD$194)*10)),1))</f>
        <v>0.4</v>
      </c>
      <c r="AE178" s="74">
        <f t="shared" si="64"/>
        <v>0.6</v>
      </c>
      <c r="AF178" s="87">
        <f>('Indicator Data'!BD181+'Indicator Data'!BC181*0.5+'Indicator Data'!BB181*0.25)/1000</f>
        <v>1.8805000000000001</v>
      </c>
      <c r="AG178" s="79">
        <f>AF178*1000/'Indicator Data'!CJ181</f>
        <v>2.2539959944914999E-5</v>
      </c>
      <c r="AH178" s="74">
        <f t="shared" si="65"/>
        <v>0</v>
      </c>
      <c r="AI178" s="73">
        <f>IF('Indicator Data'!BH181="No data","x",ROUND(IF('Indicator Data'!BH181&lt;$AI$194,10,IF('Indicator Data'!BH181&gt;$AI$195,0,($AI$195-'Indicator Data'!BH181)/($AI$195-$AI$194)*10)),1))</f>
        <v>0</v>
      </c>
      <c r="AJ178" s="73">
        <f>IF('Indicator Data'!BI181="No data","x",ROUND(IF('Indicator Data'!BI181&gt;$AJ$195,10,IF('Indicator Data'!BI181&lt;$AJ$194,0,10-($AJ$195-'Indicator Data'!BI181)/($AJ$195-$AJ$194)*10)),1))</f>
        <v>0</v>
      </c>
      <c r="AK178" s="74">
        <f t="shared" si="72"/>
        <v>0</v>
      </c>
      <c r="AL178" s="80">
        <f t="shared" si="73"/>
        <v>0.2</v>
      </c>
      <c r="AM178" s="81">
        <f t="shared" si="74"/>
        <v>6.8</v>
      </c>
      <c r="AN178" s="73">
        <f>IF('Indicator Data'!BJ181="No data","x",ROUND((IF(LOG('Indicator Data'!BJ181)&gt;AN$195,10,IF(LOG('Indicator Data'!BJ181)&lt;AN$194,0,10-(AN$195-LOG('Indicator Data'!BJ181))/(AN$195-AN$194)*10))),1))</f>
        <v>10</v>
      </c>
      <c r="AO178" s="73">
        <f>IF('Indicator Data'!BK181="No data","x",ROUND((IF(LOG('Indicator Data'!BK181)&gt;AO$195,10,IF(LOG('Indicator Data'!BK181)&lt;AO$194,0,10-(AO$195-LOG('Indicator Data'!BK181))/(AO$195-AO$194)*10))),1))</f>
        <v>8.9</v>
      </c>
      <c r="AP178" s="74">
        <f t="shared" si="66"/>
        <v>9.5</v>
      </c>
      <c r="AQ178" s="74">
        <f>IF('Indicator Data'!BL181=0,10,ROUND(IF(LOG('Indicator Data'!BL181)&gt;AQ$195,0,IF(LOG('Indicator Data'!BL181)&lt;AQ$194,10,(AQ$195-LOG('Indicator Data'!BL181))/(AQ$195-AQ$194)*10)),1))</f>
        <v>5.8</v>
      </c>
      <c r="AR178" s="74">
        <f>IF('Indicator Data'!BM181="No data","x",ROUND(IF('Indicator Data'!BM181&gt;AR$195,10,IF('Indicator Data'!BM181&lt;AR$194,0,10-(AR$195-'Indicator Data'!BM181)/(AR$195-AR$194)*10)),1))</f>
        <v>10</v>
      </c>
      <c r="AS178" s="76">
        <f t="shared" si="67"/>
        <v>8.4</v>
      </c>
      <c r="AT178" s="73">
        <f>IF('Indicator Data'!BN181="No data","x",ROUND(IF('Indicator Data'!BN181^2&gt;AT$195,0,IF('Indicator Data'!BN181^2&lt;AT$194,10,(AT$195-'Indicator Data'!BN181^2)/(AT$195-AT$194)*10)),1))</f>
        <v>0.8</v>
      </c>
      <c r="AU178" s="73">
        <f>IF('Indicator Data'!BO181="No data","x",ROUND(IF('Indicator Data'!BO181&gt;AU$195,0,IF('Indicator Data'!BO181&lt;AU$194,10,(AU$195-'Indicator Data'!BO181)/(AU$195-AU$194)*10)),1))</f>
        <v>5.3</v>
      </c>
      <c r="AV178" s="73">
        <f>IF('Indicator Data'!BP181="No data","x",ROUND(IF('Indicator Data'!BP181&gt;AV$195,0,IF('Indicator Data'!BP181&lt;AV$194,10,(AV$195-'Indicator Data'!BP181)/(AV$195-AV$194)*10)),1))</f>
        <v>3.5</v>
      </c>
      <c r="AW178" s="74">
        <f t="shared" si="68"/>
        <v>3.2</v>
      </c>
      <c r="AX178" s="74">
        <f>IF('Indicator Data'!BQ181="No data","x",ROUND(IF('Indicator Data'!BQ181&gt;AX$195,10,IF('Indicator Data'!BQ181&lt;AX$194,0,10-(AX$195-'Indicator Data'!BQ181)/(AX$195-AX$194)*10)),1))</f>
        <v>7.3</v>
      </c>
      <c r="AY178" s="76">
        <f t="shared" si="69"/>
        <v>5.3</v>
      </c>
      <c r="AZ178" s="81">
        <f t="shared" si="70"/>
        <v>6.9</v>
      </c>
    </row>
    <row r="179" spans="1:52" s="4" customFormat="1" x14ac:dyDescent="0.3">
      <c r="A179" s="121" t="str">
        <f>'Indicator Data'!A182</f>
        <v>Turkmenistan</v>
      </c>
      <c r="B179" s="59" t="str">
        <f>'Indicator Data'!B182</f>
        <v>TKM</v>
      </c>
      <c r="C179" s="73">
        <f>ROUND(IF('Indicator Data'!AL182="No data",IF((0.1022*LN('Indicator Data'!CI182)-0.1711)&gt;C$195,0,IF((0.1022*LN('Indicator Data'!CI182)-0.1711)&lt;C$194,10,(C$195-(0.1022*LN('Indicator Data'!CI182)-0.1711))/(C$195-C$194)*10)),IF('Indicator Data'!AL182&gt;C$195,0,IF('Indicator Data'!AL182&lt;C$194,10,(C$195-'Indicator Data'!AL182)/(C$195-C$194)*10))),1)</f>
        <v>3.8</v>
      </c>
      <c r="D179" s="73">
        <f>IF('Indicator Data'!AM182="No data","x",ROUND((IF(LOG('Indicator Data'!AM182*1000)&gt;D$195,10,IF(LOG('Indicator Data'!AM182*1000)&lt;D$194,0,10-(D$195-LOG('Indicator Data'!AM182*1000))/(D$195-D$194)*10))),1))</f>
        <v>0.6</v>
      </c>
      <c r="E179" s="74">
        <f t="shared" si="54"/>
        <v>2.2999999999999998</v>
      </c>
      <c r="F179" s="73" t="str">
        <f>IF('Indicator Data'!AZ182="No data","x",ROUND(IF('Indicator Data'!AZ182&gt;F$195,10,IF('Indicator Data'!AZ182&lt;F$194,0,10-(F$195-'Indicator Data'!AZ182)/(F$195-F$194)*10)),1))</f>
        <v>x</v>
      </c>
      <c r="G179" s="73" t="str">
        <f>IF('Indicator Data'!BA182="No data","x",ROUND(IF('Indicator Data'!BA182&gt;G$195,10,IF('Indicator Data'!BA182&lt;G$194,0,10-(G$195-'Indicator Data'!BA182)/(G$195-G$194)*10)),1))</f>
        <v>x</v>
      </c>
      <c r="H179" s="74" t="str">
        <f t="shared" si="55"/>
        <v>x</v>
      </c>
      <c r="I179" s="75">
        <f>SUM(IF('Indicator Data'!AN182=0,0,'Indicator Data'!AN182),SUM('Indicator Data'!AO182:AP182))</f>
        <v>11.31</v>
      </c>
      <c r="J179" s="75">
        <f>I179/'Indicator Data'!CJ182*1000000</f>
        <v>1.9033694182555847</v>
      </c>
      <c r="K179" s="73">
        <f t="shared" si="56"/>
        <v>0</v>
      </c>
      <c r="L179" s="73">
        <f>IF('Indicator Data'!AQ182="No data","x",ROUND(IF('Indicator Data'!AQ182&gt;L$195,10,IF('Indicator Data'!AQ182&lt;L$194,0,10-(L$195-'Indicator Data'!AQ182)/(L$195-L$194)*10)),1))</f>
        <v>0</v>
      </c>
      <c r="M179" s="73">
        <f>IF('Indicator Data'!AR182="No data","x",IF('Indicator Data'!AR182=0,0,ROUND(IF('Indicator Data'!AR182&gt;M$195,10,IF('Indicator Data'!AR182&lt;M$194,0,10-(M$195-'Indicator Data'!AR182)/(M$195-M$194)*10)),1)))</f>
        <v>0</v>
      </c>
      <c r="N179" s="74">
        <f t="shared" si="57"/>
        <v>0</v>
      </c>
      <c r="O179" s="76">
        <f t="shared" si="58"/>
        <v>1.5</v>
      </c>
      <c r="P179" s="87">
        <f>IF(AND('Indicator Data'!BE182="No data",'Indicator Data'!BF182="No data"),0,SUM('Indicator Data'!BE182:BG182)/1000)</f>
        <v>2.1999999999999999E-2</v>
      </c>
      <c r="Q179" s="73">
        <f t="shared" si="59"/>
        <v>0</v>
      </c>
      <c r="R179" s="77">
        <f>P179*1000/'Indicator Data'!CJ182</f>
        <v>3.7023985147323487E-6</v>
      </c>
      <c r="S179" s="73">
        <f t="shared" si="60"/>
        <v>0</v>
      </c>
      <c r="T179" s="78">
        <f t="shared" si="61"/>
        <v>0</v>
      </c>
      <c r="U179" s="73" t="str">
        <f>IF('Indicator Data'!AV182="No data","x",ROUND(IF('Indicator Data'!AV182&gt;U$195,10,IF('Indicator Data'!AV182&lt;U$194,0,10-(U$195-'Indicator Data'!AV182)/(U$195-U$194)*10)),1))</f>
        <v>x</v>
      </c>
      <c r="V179" s="73" t="str">
        <f>IF('Indicator Data'!AW182="No data","x",IF('Indicator Data'!AW182=0,0,ROUND(IF('Indicator Data'!AW182&gt;V$195,10,IF('Indicator Data'!AW182&lt;V$194,0,10-(V$195-'Indicator Data'!AW182)/(V$195-V$194)*10)),1)))</f>
        <v>x</v>
      </c>
      <c r="W179" s="73" t="str">
        <f t="shared" si="62"/>
        <v>x</v>
      </c>
      <c r="X179" s="73">
        <f>IF('Indicator Data'!AU182="No data","x",ROUND(IF('Indicator Data'!AU182&gt;X$195,10,IF('Indicator Data'!AU182&lt;X$194,0,10-(X$195-'Indicator Data'!AU182)/(X$195-X$194)*10)),1))</f>
        <v>0.8</v>
      </c>
      <c r="Y179" s="199">
        <f>IF('Indicator Data'!AX182="No data","x",ROUND(IF('Indicator Data'!AX182&gt;Y$195,10,IF('Indicator Data'!AX182&lt;Y$194,0,10-(Y$195-'Indicator Data'!AX182)/(Y$195-Y$194)*10)),1))</f>
        <v>0</v>
      </c>
      <c r="Z179" s="77">
        <f>IF('Indicator Data'!AY182="No data","x",IF(('Indicator Data'!AY182/'Indicator Data'!CJ182)&gt;1,1,IF('Indicator Data'!AY182&gt;'Indicator Data'!AY182,1,'Indicator Data'!AY182/'Indicator Data'!CJ182)))</f>
        <v>3.0628933167331248E-5</v>
      </c>
      <c r="AA179" s="199">
        <f t="shared" si="63"/>
        <v>0</v>
      </c>
      <c r="AB179" s="74">
        <f t="shared" si="71"/>
        <v>0.3</v>
      </c>
      <c r="AC179" s="73">
        <f>IF('Indicator Data'!AS182="No data","x",ROUND(IF('Indicator Data'!AS182&gt;AC$195,10,IF('Indicator Data'!AS182&lt;AC$194,0,10-(AC$195-'Indicator Data'!AS182)/(AC$195-AC$194)*10)),1))</f>
        <v>3.5</v>
      </c>
      <c r="AD179" s="73">
        <f>IF('Indicator Data'!AT182="No data","x",ROUND(IF('Indicator Data'!AT182&gt;AD$195,10,IF('Indicator Data'!AT182&lt;AD$194,0,10-(AD$195-'Indicator Data'!AT182)/(AD$195-AD$194)*10)),1))</f>
        <v>0.7</v>
      </c>
      <c r="AE179" s="74">
        <f t="shared" si="64"/>
        <v>2.1</v>
      </c>
      <c r="AF179" s="87">
        <f>('Indicator Data'!BD182+'Indicator Data'!BC182*0.5+'Indicator Data'!BB182*0.25)/1000</f>
        <v>0</v>
      </c>
      <c r="AG179" s="79">
        <f>AF179*1000/'Indicator Data'!CJ182</f>
        <v>0</v>
      </c>
      <c r="AH179" s="74">
        <f t="shared" si="65"/>
        <v>0</v>
      </c>
      <c r="AI179" s="73">
        <f>IF('Indicator Data'!BH182="No data","x",ROUND(IF('Indicator Data'!BH182&lt;$AI$194,10,IF('Indicator Data'!BH182&gt;$AI$195,0,($AI$195-'Indicator Data'!BH182)/($AI$195-$AI$194)*10)),1))</f>
        <v>3.9</v>
      </c>
      <c r="AJ179" s="73">
        <f>IF('Indicator Data'!BI182="No data","x",ROUND(IF('Indicator Data'!BI182&gt;$AJ$195,10,IF('Indicator Data'!BI182&lt;$AJ$194,0,10-($AJ$195-'Indicator Data'!BI182)/($AJ$195-$AJ$194)*10)),1))</f>
        <v>0.1</v>
      </c>
      <c r="AK179" s="74">
        <f t="shared" si="72"/>
        <v>2</v>
      </c>
      <c r="AL179" s="80">
        <f t="shared" si="73"/>
        <v>1.1000000000000001</v>
      </c>
      <c r="AM179" s="81">
        <f t="shared" si="74"/>
        <v>0.6</v>
      </c>
      <c r="AN179" s="73">
        <f>IF('Indicator Data'!BJ182="No data","x",ROUND((IF(LOG('Indicator Data'!BJ182)&gt;AN$195,10,IF(LOG('Indicator Data'!BJ182)&lt;AN$194,0,10-(AN$195-LOG('Indicator Data'!BJ182))/(AN$195-AN$194)*10))),1))</f>
        <v>6</v>
      </c>
      <c r="AO179" s="73" t="str">
        <f>IF('Indicator Data'!BK182="No data","x",ROUND((IF(LOG('Indicator Data'!BK182)&gt;AO$195,10,IF(LOG('Indicator Data'!BK182)&lt;AO$194,0,10-(AO$195-LOG('Indicator Data'!BK182))/(AO$195-AO$194)*10))),1))</f>
        <v>x</v>
      </c>
      <c r="AP179" s="74">
        <f t="shared" si="66"/>
        <v>6</v>
      </c>
      <c r="AQ179" s="74">
        <f>IF('Indicator Data'!BL182=0,10,ROUND(IF(LOG('Indicator Data'!BL182)&gt;AQ$195,0,IF(LOG('Indicator Data'!BL182)&lt;AQ$194,10,(AQ$195-LOG('Indicator Data'!BL182))/(AQ$195-AQ$194)*10)),1))</f>
        <v>5.5</v>
      </c>
      <c r="AR179" s="74">
        <f>IF('Indicator Data'!BM182="No data","x",ROUND(IF('Indicator Data'!BM182&gt;AR$195,10,IF('Indicator Data'!BM182&lt;AR$194,0,10-(AR$195-'Indicator Data'!BM182)/(AR$195-AR$194)*10)),1))</f>
        <v>6</v>
      </c>
      <c r="AS179" s="76">
        <f t="shared" si="67"/>
        <v>5.8</v>
      </c>
      <c r="AT179" s="73">
        <f>IF('Indicator Data'!BN182="No data","x",ROUND(IF('Indicator Data'!BN182^2&gt;AT$195,0,IF('Indicator Data'!BN182^2&lt;AT$194,10,(AT$195-'Indicator Data'!BN182^2)/(AT$195-AT$194)*10)),1))</f>
        <v>0.1</v>
      </c>
      <c r="AU179" s="73">
        <f>IF('Indicator Data'!BO182="No data","x",ROUND(IF('Indicator Data'!BO182&gt;AU$195,0,IF('Indicator Data'!BO182&lt;AU$194,10,(AU$195-'Indicator Data'!BO182)/(AU$195-AU$194)*10)),1))</f>
        <v>1.9</v>
      </c>
      <c r="AV179" s="73">
        <f>IF('Indicator Data'!BP182="No data","x",ROUND(IF('Indicator Data'!BP182&gt;AV$195,0,IF('Indicator Data'!BP182&lt;AV$194,10,(AV$195-'Indicator Data'!BP182)/(AV$195-AV$194)*10)),1))</f>
        <v>8.1999999999999993</v>
      </c>
      <c r="AW179" s="74">
        <f t="shared" si="68"/>
        <v>3.4</v>
      </c>
      <c r="AX179" s="74" t="str">
        <f>IF('Indicator Data'!BQ182="No data","x",ROUND(IF('Indicator Data'!BQ182&gt;AX$195,10,IF('Indicator Data'!BQ182&lt;AX$194,0,10-(AX$195-'Indicator Data'!BQ182)/(AX$195-AX$194)*10)),1))</f>
        <v>x</v>
      </c>
      <c r="AY179" s="76">
        <f t="shared" si="69"/>
        <v>3.4</v>
      </c>
      <c r="AZ179" s="81">
        <f t="shared" si="70"/>
        <v>4.5999999999999996</v>
      </c>
    </row>
    <row r="180" spans="1:52" s="4" customFormat="1" x14ac:dyDescent="0.3">
      <c r="A180" s="121" t="str">
        <f>'Indicator Data'!A183</f>
        <v>Tuvalu</v>
      </c>
      <c r="B180" s="59" t="str">
        <f>'Indicator Data'!B183</f>
        <v>TUV</v>
      </c>
      <c r="C180" s="73">
        <f>ROUND(IF('Indicator Data'!AL183="No data",IF((0.1022*LN('Indicator Data'!CI183)-0.1711)&gt;C$195,0,IF((0.1022*LN('Indicator Data'!CI183)-0.1711)&lt;C$194,10,(C$195-(0.1022*LN('Indicator Data'!CI183)-0.1711))/(C$195-C$194)*10)),IF('Indicator Data'!AL183&gt;C$195,0,IF('Indicator Data'!AL183&lt;C$194,10,(C$195-'Indicator Data'!AL183)/(C$195-C$194)*10))),1)</f>
        <v>4.5999999999999996</v>
      </c>
      <c r="D180" s="73" t="str">
        <f>IF('Indicator Data'!AM183="No data","x",ROUND((IF(LOG('Indicator Data'!AM183*1000)&gt;D$195,10,IF(LOG('Indicator Data'!AM183*1000)&lt;D$194,0,10-(D$195-LOG('Indicator Data'!AM183*1000))/(D$195-D$194)*10))),1))</f>
        <v>x</v>
      </c>
      <c r="E180" s="74">
        <f t="shared" si="54"/>
        <v>4.5999999999999996</v>
      </c>
      <c r="F180" s="73" t="str">
        <f>IF('Indicator Data'!AZ183="No data","x",ROUND(IF('Indicator Data'!AZ183&gt;F$195,10,IF('Indicator Data'!AZ183&lt;F$194,0,10-(F$195-'Indicator Data'!AZ183)/(F$195-F$194)*10)),1))</f>
        <v>x</v>
      </c>
      <c r="G180" s="73">
        <f>IF('Indicator Data'!BA183="No data","x",ROUND(IF('Indicator Data'!BA183&gt;G$195,10,IF('Indicator Data'!BA183&lt;G$194,0,10-(G$195-'Indicator Data'!BA183)/(G$195-G$194)*10)),1))</f>
        <v>3.5</v>
      </c>
      <c r="H180" s="74">
        <f t="shared" si="55"/>
        <v>3.5</v>
      </c>
      <c r="I180" s="75">
        <f>SUM(IF('Indicator Data'!AN183=0,0,'Indicator Data'!AN183),SUM('Indicator Data'!AO183:AP183))</f>
        <v>25.957460000000001</v>
      </c>
      <c r="J180" s="75">
        <f>I180/'Indicator Data'!CJ183*1000000</f>
        <v>2227.1522951522957</v>
      </c>
      <c r="K180" s="73">
        <f t="shared" si="56"/>
        <v>10</v>
      </c>
      <c r="L180" s="73">
        <f>IF('Indicator Data'!AQ183="No data","x",ROUND(IF('Indicator Data'!AQ183&gt;L$195,10,IF('Indicator Data'!AQ183&lt;L$194,0,10-(L$195-'Indicator Data'!AQ183)/(L$195-L$194)*10)),1))</f>
        <v>10</v>
      </c>
      <c r="M180" s="73">
        <f>IF('Indicator Data'!AR183="No data","x",IF('Indicator Data'!AR183=0,0,ROUND(IF('Indicator Data'!AR183&gt;M$195,10,IF('Indicator Data'!AR183&lt;M$194,0,10-(M$195-'Indicator Data'!AR183)/(M$195-M$194)*10)),1)))</f>
        <v>3.2</v>
      </c>
      <c r="N180" s="74">
        <f t="shared" si="57"/>
        <v>7.7</v>
      </c>
      <c r="O180" s="76">
        <f t="shared" si="58"/>
        <v>5.0999999999999996</v>
      </c>
      <c r="P180" s="87">
        <f>IF(AND('Indicator Data'!BE183="No data",'Indicator Data'!BF183="No data"),0,SUM('Indicator Data'!BE183:BG183)/1000)</f>
        <v>0</v>
      </c>
      <c r="Q180" s="73">
        <f t="shared" si="59"/>
        <v>0</v>
      </c>
      <c r="R180" s="77">
        <f>P180*1000/'Indicator Data'!CJ183</f>
        <v>0</v>
      </c>
      <c r="S180" s="73">
        <f t="shared" si="60"/>
        <v>0</v>
      </c>
      <c r="T180" s="78">
        <f t="shared" si="61"/>
        <v>0</v>
      </c>
      <c r="U180" s="73" t="str">
        <f>IF('Indicator Data'!AV183="No data","x",ROUND(IF('Indicator Data'!AV183&gt;U$195,10,IF('Indicator Data'!AV183&lt;U$194,0,10-(U$195-'Indicator Data'!AV183)/(U$195-U$194)*10)),1))</f>
        <v>x</v>
      </c>
      <c r="V180" s="73" t="str">
        <f>IF('Indicator Data'!AW183="No data","x",IF('Indicator Data'!AW183=0,0,ROUND(IF('Indicator Data'!AW183&gt;V$195,10,IF('Indicator Data'!AW183&lt;V$194,0,10-(V$195-'Indicator Data'!AW183)/(V$195-V$194)*10)),1)))</f>
        <v>x</v>
      </c>
      <c r="W180" s="73" t="str">
        <f t="shared" si="62"/>
        <v>x</v>
      </c>
      <c r="X180" s="73">
        <f>IF('Indicator Data'!AU183="No data","x",ROUND(IF('Indicator Data'!AU183&gt;X$195,10,IF('Indicator Data'!AU183&lt;X$194,0,10-(X$195-'Indicator Data'!AU183)/(X$195-X$194)*10)),1))</f>
        <v>4.3</v>
      </c>
      <c r="Y180" s="199" t="str">
        <f>IF('Indicator Data'!AX183="No data","x",ROUND(IF('Indicator Data'!AX183&gt;Y$195,10,IF('Indicator Data'!AX183&lt;Y$194,0,10-(Y$195-'Indicator Data'!AX183)/(Y$195-Y$194)*10)),1))</f>
        <v>x</v>
      </c>
      <c r="Z180" s="77">
        <f>IF('Indicator Data'!AY183="No data","x",IF(('Indicator Data'!AY183/'Indicator Data'!CJ183)&gt;1,1,IF('Indicator Data'!AY183&gt;'Indicator Data'!AY183,1,'Indicator Data'!AY183/'Indicator Data'!CJ183)))</f>
        <v>0.92509652509652507</v>
      </c>
      <c r="AA180" s="199">
        <f t="shared" si="63"/>
        <v>10</v>
      </c>
      <c r="AB180" s="74">
        <f t="shared" si="71"/>
        <v>7.2</v>
      </c>
      <c r="AC180" s="73">
        <f>IF('Indicator Data'!AS183="No data","x",ROUND(IF('Indicator Data'!AS183&gt;AC$195,10,IF('Indicator Data'!AS183&lt;AC$194,0,10-(AC$195-'Indicator Data'!AS183)/(AC$195-AC$194)*10)),1))</f>
        <v>1.9</v>
      </c>
      <c r="AD180" s="73">
        <f>IF('Indicator Data'!AT183="No data","x",ROUND(IF('Indicator Data'!AT183&gt;AD$195,10,IF('Indicator Data'!AT183&lt;AD$194,0,10-(AD$195-'Indicator Data'!AT183)/(AD$195-AD$194)*10)),1))</f>
        <v>0.4</v>
      </c>
      <c r="AE180" s="74">
        <f t="shared" si="64"/>
        <v>1.2</v>
      </c>
      <c r="AF180" s="87">
        <f>('Indicator Data'!BD183+'Indicator Data'!BC183*0.5+'Indicator Data'!BB183*0.25)/1000</f>
        <v>0</v>
      </c>
      <c r="AG180" s="79">
        <f>AF180*1000/'Indicator Data'!CJ183</f>
        <v>0</v>
      </c>
      <c r="AH180" s="74">
        <f t="shared" si="65"/>
        <v>0</v>
      </c>
      <c r="AI180" s="73">
        <f>IF('Indicator Data'!BH183="No data","x",ROUND(IF('Indicator Data'!BH183&lt;$AI$194,10,IF('Indicator Data'!BH183&gt;$AI$195,0,($AI$195-'Indicator Data'!BH183)/($AI$195-$AI$194)*10)),1))</f>
        <v>8.4</v>
      </c>
      <c r="AJ180" s="73">
        <f>IF('Indicator Data'!BI183="No data","x",ROUND(IF('Indicator Data'!BI183&gt;$AJ$195,10,IF('Indicator Data'!BI183&lt;$AJ$194,0,10-($AJ$195-'Indicator Data'!BI183)/($AJ$195-$AJ$194)*10)),1))</f>
        <v>0</v>
      </c>
      <c r="AK180" s="74">
        <f t="shared" si="72"/>
        <v>4.2</v>
      </c>
      <c r="AL180" s="80">
        <f t="shared" si="73"/>
        <v>3.7</v>
      </c>
      <c r="AM180" s="81">
        <f t="shared" si="74"/>
        <v>2</v>
      </c>
      <c r="AN180" s="73" t="str">
        <f>IF('Indicator Data'!BJ183="No data","x",ROUND((IF(LOG('Indicator Data'!BJ183)&gt;AN$195,10,IF(LOG('Indicator Data'!BJ183)&lt;AN$194,0,10-(AN$195-LOG('Indicator Data'!BJ183))/(AN$195-AN$194)*10))),1))</f>
        <v>x</v>
      </c>
      <c r="AO180" s="73">
        <f>IF('Indicator Data'!BK183="No data","x",ROUND((IF(LOG('Indicator Data'!BK183)&gt;AO$195,10,IF(LOG('Indicator Data'!BK183)&lt;AO$194,0,10-(AO$195-LOG('Indicator Data'!BK183))/(AO$195-AO$194)*10))),1))</f>
        <v>0</v>
      </c>
      <c r="AP180" s="74">
        <f t="shared" si="66"/>
        <v>0</v>
      </c>
      <c r="AQ180" s="74">
        <f>IF('Indicator Data'!BL183=0,10,ROUND(IF(LOG('Indicator Data'!BL183)&gt;AQ$195,0,IF(LOG('Indicator Data'!BL183)&lt;AQ$194,10,(AQ$195-LOG('Indicator Data'!BL183))/(AQ$195-AQ$194)*10)),1))</f>
        <v>0.8</v>
      </c>
      <c r="AR180" s="74">
        <f>IF('Indicator Data'!BM183="No data","x",ROUND(IF('Indicator Data'!BM183&gt;AR$195,10,IF('Indicator Data'!BM183&lt;AR$194,0,10-(AR$195-'Indicator Data'!BM183)/(AR$195-AR$194)*10)),1))</f>
        <v>2</v>
      </c>
      <c r="AS180" s="76">
        <f t="shared" si="67"/>
        <v>0.9</v>
      </c>
      <c r="AT180" s="73" t="str">
        <f>IF('Indicator Data'!BN183="No data","x",ROUND(IF('Indicator Data'!BN183^2&gt;AT$195,0,IF('Indicator Data'!BN183^2&lt;AT$194,10,(AT$195-'Indicator Data'!BN183^2)/(AT$195-AT$194)*10)),1))</f>
        <v>x</v>
      </c>
      <c r="AU180" s="73">
        <f>IF('Indicator Data'!BO183="No data","x",ROUND(IF('Indicator Data'!BO183&gt;AU$195,0,IF('Indicator Data'!BO183&lt;AU$194,10,(AU$195-'Indicator Data'!BO183)/(AU$195-AU$194)*10)),1))</f>
        <v>6.6</v>
      </c>
      <c r="AV180" s="73">
        <f>IF('Indicator Data'!BP183="No data","x",ROUND(IF('Indicator Data'!BP183&gt;AV$195,0,IF('Indicator Data'!BP183&lt;AV$194,10,(AV$195-'Indicator Data'!BP183)/(AV$195-AV$194)*10)),1))</f>
        <v>5.4</v>
      </c>
      <c r="AW180" s="74">
        <f t="shared" si="68"/>
        <v>6</v>
      </c>
      <c r="AX180" s="74" t="str">
        <f>IF('Indicator Data'!BQ183="No data","x",ROUND(IF('Indicator Data'!BQ183&gt;AX$195,10,IF('Indicator Data'!BQ183&lt;AX$194,0,10-(AX$195-'Indicator Data'!BQ183)/(AX$195-AX$194)*10)),1))</f>
        <v>x</v>
      </c>
      <c r="AY180" s="76">
        <f t="shared" si="69"/>
        <v>6</v>
      </c>
      <c r="AZ180" s="81">
        <f t="shared" si="70"/>
        <v>3.5</v>
      </c>
    </row>
    <row r="181" spans="1:52" s="4" customFormat="1" x14ac:dyDescent="0.3">
      <c r="A181" s="121" t="str">
        <f>'Indicator Data'!A184</f>
        <v>Uganda</v>
      </c>
      <c r="B181" s="59" t="str">
        <f>'Indicator Data'!B184</f>
        <v>UGA</v>
      </c>
      <c r="C181" s="73">
        <f>ROUND(IF('Indicator Data'!AL184="No data",IF((0.1022*LN('Indicator Data'!CI184)-0.1711)&gt;C$195,0,IF((0.1022*LN('Indicator Data'!CI184)-0.1711)&lt;C$194,10,(C$195-(0.1022*LN('Indicator Data'!CI184)-0.1711))/(C$195-C$194)*10)),IF('Indicator Data'!AL184&gt;C$195,0,IF('Indicator Data'!AL184&lt;C$194,10,(C$195-'Indicator Data'!AL184)/(C$195-C$194)*10))),1)</f>
        <v>7.4</v>
      </c>
      <c r="D181" s="73">
        <f>IF('Indicator Data'!AM184="No data","x",ROUND((IF(LOG('Indicator Data'!AM184*1000)&gt;D$195,10,IF(LOG('Indicator Data'!AM184*1000)&lt;D$194,0,10-(D$195-LOG('Indicator Data'!AM184*1000))/(D$195-D$194)*10))),1))</f>
        <v>9</v>
      </c>
      <c r="E181" s="74">
        <f t="shared" si="54"/>
        <v>8.3000000000000007</v>
      </c>
      <c r="F181" s="73">
        <f>IF('Indicator Data'!AZ184="No data","x",ROUND(IF('Indicator Data'!AZ184&gt;F$195,10,IF('Indicator Data'!AZ184&lt;F$194,0,10-(F$195-'Indicator Data'!AZ184)/(F$195-F$194)*10)),1))</f>
        <v>7.1</v>
      </c>
      <c r="G181" s="73">
        <f>IF('Indicator Data'!BA184="No data","x",ROUND(IF('Indicator Data'!BA184&gt;G$195,10,IF('Indicator Data'!BA184&lt;G$194,0,10-(G$195-'Indicator Data'!BA184)/(G$195-G$194)*10)),1))</f>
        <v>4.5</v>
      </c>
      <c r="H181" s="74">
        <f t="shared" si="55"/>
        <v>5.8</v>
      </c>
      <c r="I181" s="75">
        <f>SUM(IF('Indicator Data'!AN184=0,0,'Indicator Data'!AN184),SUM('Indicator Data'!AO184:AP184))</f>
        <v>8698.9183300000004</v>
      </c>
      <c r="J181" s="75">
        <f>I181/'Indicator Data'!CJ184*1000000</f>
        <v>196.49874596751943</v>
      </c>
      <c r="K181" s="73">
        <f t="shared" si="56"/>
        <v>3.9</v>
      </c>
      <c r="L181" s="73">
        <f>IF('Indicator Data'!AQ184="No data","x",ROUND(IF('Indicator Data'!AQ184&gt;L$195,10,IF('Indicator Data'!AQ184&lt;L$194,0,10-(L$195-'Indicator Data'!AQ184)/(L$195-L$194)*10)),1))</f>
        <v>4.9000000000000004</v>
      </c>
      <c r="M181" s="73">
        <f>IF('Indicator Data'!AR184="No data","x",IF('Indicator Data'!AR184=0,0,ROUND(IF('Indicator Data'!AR184&gt;M$195,10,IF('Indicator Data'!AR184&lt;M$194,0,10-(M$195-'Indicator Data'!AR184)/(M$195-M$194)*10)),1)))</f>
        <v>1.5</v>
      </c>
      <c r="N181" s="74">
        <f t="shared" si="57"/>
        <v>3.4</v>
      </c>
      <c r="O181" s="76">
        <f t="shared" si="58"/>
        <v>6.5</v>
      </c>
      <c r="P181" s="87">
        <f>IF(AND('Indicator Data'!BE184="No data",'Indicator Data'!BF184="No data"),0,SUM('Indicator Data'!BE184:BG184)/1000)</f>
        <v>1451.624</v>
      </c>
      <c r="Q181" s="73">
        <f t="shared" si="59"/>
        <v>10</v>
      </c>
      <c r="R181" s="77">
        <f>P181*1000/'Indicator Data'!CJ184</f>
        <v>3.2790547605515273E-2</v>
      </c>
      <c r="S181" s="73">
        <f t="shared" si="60"/>
        <v>7.5</v>
      </c>
      <c r="T181" s="78">
        <f t="shared" si="61"/>
        <v>8.8000000000000007</v>
      </c>
      <c r="U181" s="73">
        <f>IF('Indicator Data'!AV184="No data","x",ROUND(IF('Indicator Data'!AV184&gt;U$195,10,IF('Indicator Data'!AV184&lt;U$194,0,10-(U$195-'Indicator Data'!AV184)/(U$195-U$194)*10)),1))</f>
        <v>10</v>
      </c>
      <c r="V181" s="73">
        <f>IF('Indicator Data'!AW184="No data","x",IF('Indicator Data'!AW184=0,0,ROUND(IF('Indicator Data'!AW184&gt;V$195,10,IF('Indicator Data'!AW184&lt;V$194,0,10-(V$195-'Indicator Data'!AW184)/(V$195-V$194)*10)),1)))</f>
        <v>8.4</v>
      </c>
      <c r="W181" s="73">
        <f t="shared" si="62"/>
        <v>9.1999999999999993</v>
      </c>
      <c r="X181" s="73">
        <f>IF('Indicator Data'!AU184="No data","x",ROUND(IF('Indicator Data'!AU184&gt;X$195,10,IF('Indicator Data'!AU184&lt;X$194,0,10-(X$195-'Indicator Data'!AU184)/(X$195-X$194)*10)),1))</f>
        <v>3.7</v>
      </c>
      <c r="Y181" s="199">
        <f>IF('Indicator Data'!AX184="No data","x",ROUND(IF('Indicator Data'!AX184&gt;Y$195,10,IF('Indicator Data'!AX184&lt;Y$194,0,10-(Y$195-'Indicator Data'!AX184)/(Y$195-Y$194)*10)),1))</f>
        <v>5</v>
      </c>
      <c r="Z181" s="77">
        <f>IF('Indicator Data'!AY184="No data","x",IF(('Indicator Data'!AY184/'Indicator Data'!CJ184)&gt;1,1,IF('Indicator Data'!AY184&gt;'Indicator Data'!AY184,1,'Indicator Data'!AY184/'Indicator Data'!CJ184)))</f>
        <v>0.51681396982537919</v>
      </c>
      <c r="AA181" s="199">
        <f t="shared" si="63"/>
        <v>5.7</v>
      </c>
      <c r="AB181" s="74">
        <f t="shared" si="71"/>
        <v>5.9</v>
      </c>
      <c r="AC181" s="73">
        <f>IF('Indicator Data'!AS184="No data","x",ROUND(IF('Indicator Data'!AS184&gt;AC$195,10,IF('Indicator Data'!AS184&lt;AC$194,0,10-(AC$195-'Indicator Data'!AS184)/(AC$195-AC$194)*10)),1))</f>
        <v>3.6</v>
      </c>
      <c r="AD181" s="73">
        <f>IF('Indicator Data'!AT184="No data","x",ROUND(IF('Indicator Data'!AT184&gt;AD$195,10,IF('Indicator Data'!AT184&lt;AD$194,0,10-(AD$195-'Indicator Data'!AT184)/(AD$195-AD$194)*10)),1))</f>
        <v>2.2999999999999998</v>
      </c>
      <c r="AE181" s="74">
        <f t="shared" si="64"/>
        <v>3</v>
      </c>
      <c r="AF181" s="87">
        <f>('Indicator Data'!BD184+'Indicator Data'!BC184*0.5+'Indicator Data'!BB184*0.25)/1000</f>
        <v>205.3065</v>
      </c>
      <c r="AG181" s="79">
        <f>AF181*1000/'Indicator Data'!CJ184</f>
        <v>4.637642090494316E-3</v>
      </c>
      <c r="AH181" s="74">
        <f t="shared" si="65"/>
        <v>0.5</v>
      </c>
      <c r="AI181" s="73">
        <f>IF('Indicator Data'!BH184="No data","x",ROUND(IF('Indicator Data'!BH184&lt;$AI$194,10,IF('Indicator Data'!BH184&gt;$AI$195,0,($AI$195-'Indicator Data'!BH184)/($AI$195-$AI$194)*10)),1))</f>
        <v>7.3</v>
      </c>
      <c r="AJ181" s="73">
        <f>IF('Indicator Data'!BI184="No data","x",ROUND(IF('Indicator Data'!BI184&gt;$AJ$195,10,IF('Indicator Data'!BI184&lt;$AJ$194,0,10-($AJ$195-'Indicator Data'!BI184)/($AJ$195-$AJ$194)*10)),1))</f>
        <v>10</v>
      </c>
      <c r="AK181" s="74">
        <f t="shared" si="72"/>
        <v>8.6999999999999993</v>
      </c>
      <c r="AL181" s="80">
        <f t="shared" si="73"/>
        <v>5.4</v>
      </c>
      <c r="AM181" s="81">
        <f t="shared" si="74"/>
        <v>7.5</v>
      </c>
      <c r="AN181" s="73">
        <f>IF('Indicator Data'!BJ184="No data","x",ROUND((IF(LOG('Indicator Data'!BJ184)&gt;AN$195,10,IF(LOG('Indicator Data'!BJ184)&lt;AN$194,0,10-(AN$195-LOG('Indicator Data'!BJ184))/(AN$195-AN$194)*10))),1))</f>
        <v>0.8</v>
      </c>
      <c r="AO181" s="73">
        <f>IF('Indicator Data'!BK184="No data","x",ROUND((IF(LOG('Indicator Data'!BK184)&gt;AO$195,10,IF(LOG('Indicator Data'!BK184)&lt;AO$194,0,10-(AO$195-LOG('Indicator Data'!BK184))/(AO$195-AO$194)*10))),1))</f>
        <v>5.4</v>
      </c>
      <c r="AP181" s="74">
        <f t="shared" si="66"/>
        <v>3.1</v>
      </c>
      <c r="AQ181" s="74">
        <f>IF('Indicator Data'!BL184=0,10,ROUND(IF(LOG('Indicator Data'!BL184)&gt;AQ$195,0,IF(LOG('Indicator Data'!BL184)&lt;AQ$194,10,(AQ$195-LOG('Indicator Data'!BL184))/(AQ$195-AQ$194)*10)),1))</f>
        <v>5.0999999999999996</v>
      </c>
      <c r="AR181" s="74">
        <f>IF('Indicator Data'!BM184="No data","x",ROUND(IF('Indicator Data'!BM184&gt;AR$195,10,IF('Indicator Data'!BM184&lt;AR$194,0,10-(AR$195-'Indicator Data'!BM184)/(AR$195-AR$194)*10)),1))</f>
        <v>2</v>
      </c>
      <c r="AS181" s="76">
        <f t="shared" si="67"/>
        <v>3.4</v>
      </c>
      <c r="AT181" s="73">
        <f>IF('Indicator Data'!BN184="No data","x",ROUND(IF('Indicator Data'!BN184^2&gt;AT$195,0,IF('Indicator Data'!BN184^2&lt;AT$194,10,(AT$195-'Indicator Data'!BN184^2)/(AT$195-AT$194)*10)),1))</f>
        <v>4.5999999999999996</v>
      </c>
      <c r="AU181" s="73">
        <f>IF('Indicator Data'!BO184="No data","x",ROUND(IF('Indicator Data'!BO184&gt;AU$195,0,IF('Indicator Data'!BO184&lt;AU$194,10,(AU$195-'Indicator Data'!BO184)/(AU$195-AU$194)*10)),1))</f>
        <v>7.3</v>
      </c>
      <c r="AV181" s="73">
        <f>IF('Indicator Data'!BP184="No data","x",ROUND(IF('Indicator Data'!BP184&gt;AV$195,0,IF('Indicator Data'!BP184&lt;AV$194,10,(AV$195-'Indicator Data'!BP184)/(AV$195-AV$194)*10)),1))</f>
        <v>7.8</v>
      </c>
      <c r="AW181" s="74">
        <f t="shared" si="68"/>
        <v>6.6</v>
      </c>
      <c r="AX181" s="74">
        <f>IF('Indicator Data'!BQ184="No data","x",ROUND(IF('Indicator Data'!BQ184&gt;AX$195,10,IF('Indicator Data'!BQ184&lt;AX$194,0,10-(AX$195-'Indicator Data'!BQ184)/(AX$195-AX$194)*10)),1))</f>
        <v>8.4</v>
      </c>
      <c r="AY181" s="76">
        <f t="shared" si="69"/>
        <v>7.5</v>
      </c>
      <c r="AZ181" s="81">
        <f t="shared" si="70"/>
        <v>5.5</v>
      </c>
    </row>
    <row r="182" spans="1:52" s="4" customFormat="1" x14ac:dyDescent="0.3">
      <c r="A182" s="121" t="str">
        <f>'Indicator Data'!A185</f>
        <v>Ukraine</v>
      </c>
      <c r="B182" s="59" t="str">
        <f>'Indicator Data'!B185</f>
        <v>UKR</v>
      </c>
      <c r="C182" s="73">
        <f>ROUND(IF('Indicator Data'!AL185="No data",IF((0.1022*LN('Indicator Data'!CI185)-0.1711)&gt;C$195,0,IF((0.1022*LN('Indicator Data'!CI185)-0.1711)&lt;C$194,10,(C$195-(0.1022*LN('Indicator Data'!CI185)-0.1711))/(C$195-C$194)*10)),IF('Indicator Data'!AL185&gt;C$195,0,IF('Indicator Data'!AL185&lt;C$194,10,(C$195-'Indicator Data'!AL185)/(C$195-C$194)*10))),1)</f>
        <v>3</v>
      </c>
      <c r="D182" s="73">
        <f>IF('Indicator Data'!AM185="No data","x",ROUND((IF(LOG('Indicator Data'!AM185*1000)&gt;D$195,10,IF(LOG('Indicator Data'!AM185*1000)&lt;D$194,0,10-(D$195-LOG('Indicator Data'!AM185*1000))/(D$195-D$194)*10))),1))</f>
        <v>0</v>
      </c>
      <c r="E182" s="74">
        <f t="shared" si="54"/>
        <v>1.6</v>
      </c>
      <c r="F182" s="73">
        <f>IF('Indicator Data'!AZ185="No data","x",ROUND(IF('Indicator Data'!AZ185&gt;F$195,10,IF('Indicator Data'!AZ185&lt;F$194,0,10-(F$195-'Indicator Data'!AZ185)/(F$195-F$194)*10)),1))</f>
        <v>3.8</v>
      </c>
      <c r="G182" s="73">
        <f>IF('Indicator Data'!BA185="No data","x",ROUND(IF('Indicator Data'!BA185&gt;G$195,10,IF('Indicator Data'!BA185&lt;G$194,0,10-(G$195-'Indicator Data'!BA185)/(G$195-G$194)*10)),1))</f>
        <v>0</v>
      </c>
      <c r="H182" s="74">
        <f t="shared" si="55"/>
        <v>1.9</v>
      </c>
      <c r="I182" s="75">
        <f>SUM(IF('Indicator Data'!AN185=0,0,'Indicator Data'!AN185),SUM('Indicator Data'!AO185:AP185))</f>
        <v>5029.7671399999999</v>
      </c>
      <c r="J182" s="75">
        <f>I182/'Indicator Data'!CJ185*1000000</f>
        <v>114.32940754644939</v>
      </c>
      <c r="K182" s="73">
        <f t="shared" si="56"/>
        <v>2.2999999999999998</v>
      </c>
      <c r="L182" s="73">
        <f>IF('Indicator Data'!AQ185="No data","x",ROUND(IF('Indicator Data'!AQ185&gt;L$195,10,IF('Indicator Data'!AQ185&lt;L$194,0,10-(L$195-'Indicator Data'!AQ185)/(L$195-L$194)*10)),1))</f>
        <v>0.6</v>
      </c>
      <c r="M182" s="73">
        <f>IF('Indicator Data'!AR185="No data","x",IF('Indicator Data'!AR185=0,0,ROUND(IF('Indicator Data'!AR185&gt;M$195,10,IF('Indicator Data'!AR185&lt;M$194,0,10-(M$195-'Indicator Data'!AR185)/(M$195-M$194)*10)),1)))</f>
        <v>3.7</v>
      </c>
      <c r="N182" s="74">
        <f t="shared" si="57"/>
        <v>2.2000000000000002</v>
      </c>
      <c r="O182" s="76">
        <f t="shared" si="58"/>
        <v>1.8</v>
      </c>
      <c r="P182" s="87">
        <f>IF(AND('Indicator Data'!BE185="No data",'Indicator Data'!BF185="No data"),0,SUM('Indicator Data'!BE185:BG185)/1000)</f>
        <v>809.03399999999999</v>
      </c>
      <c r="Q182" s="73">
        <f t="shared" si="59"/>
        <v>9.6999999999999993</v>
      </c>
      <c r="R182" s="77">
        <f>P182*1000/'Indicator Data'!CJ185</f>
        <v>1.838979327081415E-2</v>
      </c>
      <c r="S182" s="73">
        <f t="shared" si="60"/>
        <v>6.5</v>
      </c>
      <c r="T182" s="78">
        <f t="shared" si="61"/>
        <v>8.1</v>
      </c>
      <c r="U182" s="73">
        <f>IF('Indicator Data'!AV185="No data","x",ROUND(IF('Indicator Data'!AV185&gt;U$195,10,IF('Indicator Data'!AV185&lt;U$194,0,10-(U$195-'Indicator Data'!AV185)/(U$195-U$194)*10)),1))</f>
        <v>1.8</v>
      </c>
      <c r="V182" s="73">
        <f>IF('Indicator Data'!AW185="No data","x",IF('Indicator Data'!AW185=0,0,ROUND(IF('Indicator Data'!AW185&gt;V$195,10,IF('Indicator Data'!AW185&lt;V$194,0,10-(V$195-'Indicator Data'!AW185)/(V$195-V$194)*10)),1)))</f>
        <v>1.8</v>
      </c>
      <c r="W182" s="73">
        <f t="shared" si="62"/>
        <v>1.8</v>
      </c>
      <c r="X182" s="73">
        <f>IF('Indicator Data'!AU185="No data","x",ROUND(IF('Indicator Data'!AU185&gt;X$195,10,IF('Indicator Data'!AU185&lt;X$194,0,10-(X$195-'Indicator Data'!AU185)/(X$195-X$194)*10)),1))</f>
        <v>1.5</v>
      </c>
      <c r="Y182" s="199" t="str">
        <f>IF('Indicator Data'!AX185="No data","x",ROUND(IF('Indicator Data'!AX185&gt;Y$195,10,IF('Indicator Data'!AX185&lt;Y$194,0,10-(Y$195-'Indicator Data'!AX185)/(Y$195-Y$194)*10)),1))</f>
        <v>x</v>
      </c>
      <c r="Z182" s="77">
        <f>IF('Indicator Data'!AY185="No data","x",IF(('Indicator Data'!AY185/'Indicator Data'!CJ185)&gt;1,1,IF('Indicator Data'!AY185&gt;'Indicator Data'!AY185,1,'Indicator Data'!AY185/'Indicator Data'!CJ185)))</f>
        <v>0</v>
      </c>
      <c r="AA182" s="199">
        <f t="shared" si="63"/>
        <v>0</v>
      </c>
      <c r="AB182" s="74">
        <f t="shared" si="71"/>
        <v>1.1000000000000001</v>
      </c>
      <c r="AC182" s="73">
        <f>IF('Indicator Data'!AS185="No data","x",ROUND(IF('Indicator Data'!AS185&gt;AC$195,10,IF('Indicator Data'!AS185&lt;AC$194,0,10-(AC$195-'Indicator Data'!AS185)/(AC$195-AC$194)*10)),1))</f>
        <v>0.7</v>
      </c>
      <c r="AD182" s="73" t="str">
        <f>IF('Indicator Data'!AT185="No data","x",ROUND(IF('Indicator Data'!AT185&gt;AD$195,10,IF('Indicator Data'!AT185&lt;AD$194,0,10-(AD$195-'Indicator Data'!AT185)/(AD$195-AD$194)*10)),1))</f>
        <v>x</v>
      </c>
      <c r="AE182" s="74">
        <f t="shared" si="64"/>
        <v>0.7</v>
      </c>
      <c r="AF182" s="87">
        <f>('Indicator Data'!BD185+'Indicator Data'!BC185*0.5+'Indicator Data'!BB185*0.25)/1000</f>
        <v>0.3</v>
      </c>
      <c r="AG182" s="79">
        <f>AF182*1000/'Indicator Data'!CJ185</f>
        <v>6.8191670328369945E-6</v>
      </c>
      <c r="AH182" s="74">
        <f t="shared" si="65"/>
        <v>0</v>
      </c>
      <c r="AI182" s="73">
        <f>IF('Indicator Data'!BH185="No data","x",ROUND(IF('Indicator Data'!BH185&lt;$AI$194,10,IF('Indicator Data'!BH185&gt;$AI$195,0,($AI$195-'Indicator Data'!BH185)/($AI$195-$AI$194)*10)),1))</f>
        <v>4.0999999999999996</v>
      </c>
      <c r="AJ182" s="73">
        <f>IF('Indicator Data'!BI185="No data","x",ROUND(IF('Indicator Data'!BI185&gt;$AJ$195,10,IF('Indicator Data'!BI185&lt;$AJ$194,0,10-($AJ$195-'Indicator Data'!BI185)/($AJ$195-$AJ$194)*10)),1))</f>
        <v>0</v>
      </c>
      <c r="AK182" s="74">
        <f t="shared" si="72"/>
        <v>2.1</v>
      </c>
      <c r="AL182" s="80">
        <f t="shared" si="73"/>
        <v>1</v>
      </c>
      <c r="AM182" s="81">
        <f t="shared" si="74"/>
        <v>5.6</v>
      </c>
      <c r="AN182" s="73">
        <f>IF('Indicator Data'!BJ185="No data","x",ROUND((IF(LOG('Indicator Data'!BJ185)&gt;AN$195,10,IF(LOG('Indicator Data'!BJ185)&lt;AN$194,0,10-(AN$195-LOG('Indicator Data'!BJ185))/(AN$195-AN$194)*10))),1))</f>
        <v>7.2</v>
      </c>
      <c r="AO182" s="73">
        <f>IF('Indicator Data'!BK185="No data","x",ROUND((IF(LOG('Indicator Data'!BK185)&gt;AO$195,10,IF(LOG('Indicator Data'!BK185)&lt;AO$194,0,10-(AO$195-LOG('Indicator Data'!BK185))/(AO$195-AO$194)*10))),1))</f>
        <v>7.9</v>
      </c>
      <c r="AP182" s="74">
        <f t="shared" si="66"/>
        <v>7.6</v>
      </c>
      <c r="AQ182" s="74">
        <f>IF('Indicator Data'!BL185=0,10,ROUND(IF(LOG('Indicator Data'!BL185)&gt;AQ$195,0,IF(LOG('Indicator Data'!BL185)&lt;AQ$194,10,(AQ$195-LOG('Indicator Data'!BL185))/(AQ$195-AQ$194)*10)),1))</f>
        <v>5.0999999999999996</v>
      </c>
      <c r="AR182" s="74">
        <f>IF('Indicator Data'!BM185="No data","x",ROUND(IF('Indicator Data'!BM185&gt;AR$195,10,IF('Indicator Data'!BM185&lt;AR$194,0,10-(AR$195-'Indicator Data'!BM185)/(AR$195-AR$194)*10)),1))</f>
        <v>2</v>
      </c>
      <c r="AS182" s="76">
        <f t="shared" si="67"/>
        <v>4.9000000000000004</v>
      </c>
      <c r="AT182" s="73">
        <f>IF('Indicator Data'!BN185="No data","x",ROUND(IF('Indicator Data'!BN185^2&gt;AT$195,0,IF('Indicator Data'!BN185^2&lt;AT$194,10,(AT$195-'Indicator Data'!BN185^2)/(AT$195-AT$194)*10)),1))</f>
        <v>0</v>
      </c>
      <c r="AU182" s="73">
        <f>IF('Indicator Data'!BO185="No data","x",ROUND(IF('Indicator Data'!BO185&gt;AU$195,0,IF('Indicator Data'!BO185&lt;AU$194,10,(AU$195-'Indicator Data'!BO185)/(AU$195-AU$194)*10)),1))</f>
        <v>3.7</v>
      </c>
      <c r="AV182" s="73">
        <f>IF('Indicator Data'!BP185="No data","x",ROUND(IF('Indicator Data'!BP185&gt;AV$195,0,IF('Indicator Data'!BP185&lt;AV$194,10,(AV$195-'Indicator Data'!BP185)/(AV$195-AV$194)*10)),1))</f>
        <v>4.7</v>
      </c>
      <c r="AW182" s="74">
        <f t="shared" si="68"/>
        <v>2.8</v>
      </c>
      <c r="AX182" s="74">
        <f>IF('Indicator Data'!BQ185="No data","x",ROUND(IF('Indicator Data'!BQ185&gt;AX$195,10,IF('Indicator Data'!BQ185&lt;AX$194,0,10-(AX$195-'Indicator Data'!BQ185)/(AX$195-AX$194)*10)),1))</f>
        <v>1.6</v>
      </c>
      <c r="AY182" s="76">
        <f t="shared" si="69"/>
        <v>2.2000000000000002</v>
      </c>
      <c r="AZ182" s="81">
        <f t="shared" si="70"/>
        <v>3.6</v>
      </c>
    </row>
    <row r="183" spans="1:52" s="4" customFormat="1" x14ac:dyDescent="0.3">
      <c r="A183" s="121" t="str">
        <f>'Indicator Data'!A186</f>
        <v>United Arab Emirates</v>
      </c>
      <c r="B183" s="59" t="str">
        <f>'Indicator Data'!B186</f>
        <v>ARE</v>
      </c>
      <c r="C183" s="73">
        <f>ROUND(IF('Indicator Data'!AL186="No data",IF((0.1022*LN('Indicator Data'!CI186)-0.1711)&gt;C$195,0,IF((0.1022*LN('Indicator Data'!CI186)-0.1711)&lt;C$194,10,(C$195-(0.1022*LN('Indicator Data'!CI186)-0.1711))/(C$195-C$194)*10)),IF('Indicator Data'!AL186&gt;C$195,0,IF('Indicator Data'!AL186&lt;C$194,10,(C$195-'Indicator Data'!AL186)/(C$195-C$194)*10))),1)</f>
        <v>0.7</v>
      </c>
      <c r="D183" s="73" t="str">
        <f>IF('Indicator Data'!AM186="No data","x",ROUND((IF(LOG('Indicator Data'!AM186*1000)&gt;D$195,10,IF(LOG('Indicator Data'!AM186*1000)&lt;D$194,0,10-(D$195-LOG('Indicator Data'!AM186*1000))/(D$195-D$194)*10))),1))</f>
        <v>x</v>
      </c>
      <c r="E183" s="74">
        <f t="shared" si="54"/>
        <v>0.7</v>
      </c>
      <c r="F183" s="73">
        <f>IF('Indicator Data'!AZ186="No data","x",ROUND(IF('Indicator Data'!AZ186&gt;F$195,10,IF('Indicator Data'!AZ186&lt;F$194,0,10-(F$195-'Indicator Data'!AZ186)/(F$195-F$194)*10)),1))</f>
        <v>1.5</v>
      </c>
      <c r="G183" s="73" t="str">
        <f>IF('Indicator Data'!BA186="No data","x",ROUND(IF('Indicator Data'!BA186&gt;G$195,10,IF('Indicator Data'!BA186&lt;G$194,0,10-(G$195-'Indicator Data'!BA186)/(G$195-G$194)*10)),1))</f>
        <v>x</v>
      </c>
      <c r="H183" s="74">
        <f t="shared" si="55"/>
        <v>1.5</v>
      </c>
      <c r="I183" s="75">
        <f>SUM(IF('Indicator Data'!AN186=0,0,'Indicator Data'!AN186),SUM('Indicator Data'!AO186:AP186))</f>
        <v>0.3</v>
      </c>
      <c r="J183" s="75">
        <f>I183/'Indicator Data'!CJ186*1000000</f>
        <v>3.0704590520510361E-2</v>
      </c>
      <c r="K183" s="73">
        <f t="shared" si="56"/>
        <v>0</v>
      </c>
      <c r="L183" s="73" t="str">
        <f>IF('Indicator Data'!AQ186="No data","x",ROUND(IF('Indicator Data'!AQ186&gt;L$195,10,IF('Indicator Data'!AQ186&lt;L$194,0,10-(L$195-'Indicator Data'!AQ186)/(L$195-L$194)*10)),1))</f>
        <v>x</v>
      </c>
      <c r="M183" s="73" t="str">
        <f>IF('Indicator Data'!AR186="No data","x",IF('Indicator Data'!AR186=0,0,ROUND(IF('Indicator Data'!AR186&gt;M$195,10,IF('Indicator Data'!AR186&lt;M$194,0,10-(M$195-'Indicator Data'!AR186)/(M$195-M$194)*10)),1)))</f>
        <v>x</v>
      </c>
      <c r="N183" s="74">
        <f t="shared" si="57"/>
        <v>0</v>
      </c>
      <c r="O183" s="76">
        <f t="shared" si="58"/>
        <v>0.7</v>
      </c>
      <c r="P183" s="87">
        <f>IF(AND('Indicator Data'!BE186="No data",'Indicator Data'!BF186="No data"),0,SUM('Indicator Data'!BE186:BG186)/1000)</f>
        <v>7.67</v>
      </c>
      <c r="Q183" s="73">
        <f t="shared" si="59"/>
        <v>2.9</v>
      </c>
      <c r="R183" s="77">
        <f>P183*1000/'Indicator Data'!CJ186</f>
        <v>7.8501403097438148E-4</v>
      </c>
      <c r="S183" s="73">
        <f t="shared" si="60"/>
        <v>3</v>
      </c>
      <c r="T183" s="78">
        <f t="shared" si="61"/>
        <v>3</v>
      </c>
      <c r="U183" s="73" t="str">
        <f>IF('Indicator Data'!AV186="No data","x",ROUND(IF('Indicator Data'!AV186&gt;U$195,10,IF('Indicator Data'!AV186&lt;U$194,0,10-(U$195-'Indicator Data'!AV186)/(U$195-U$194)*10)),1))</f>
        <v>x</v>
      </c>
      <c r="V183" s="73" t="str">
        <f>IF('Indicator Data'!AW186="No data","x",IF('Indicator Data'!AW186=0,0,ROUND(IF('Indicator Data'!AW186&gt;V$195,10,IF('Indicator Data'!AW186&lt;V$194,0,10-(V$195-'Indicator Data'!AW186)/(V$195-V$194)*10)),1)))</f>
        <v>x</v>
      </c>
      <c r="W183" s="73" t="str">
        <f t="shared" si="62"/>
        <v>x</v>
      </c>
      <c r="X183" s="73">
        <f>IF('Indicator Data'!AU186="No data","x",ROUND(IF('Indicator Data'!AU186&gt;X$195,10,IF('Indicator Data'!AU186&lt;X$194,0,10-(X$195-'Indicator Data'!AU186)/(X$195-X$194)*10)),1))</f>
        <v>0</v>
      </c>
      <c r="Y183" s="199">
        <f>IF('Indicator Data'!AX186="No data","x",ROUND(IF('Indicator Data'!AX186&gt;Y$195,10,IF('Indicator Data'!AX186&lt;Y$194,0,10-(Y$195-'Indicator Data'!AX186)/(Y$195-Y$194)*10)),1))</f>
        <v>0</v>
      </c>
      <c r="Z183" s="77">
        <f>IF('Indicator Data'!AY186="No data","x",IF(('Indicator Data'!AY186/'Indicator Data'!CJ186)&gt;1,1,IF('Indicator Data'!AY186&gt;'Indicator Data'!AY186,1,'Indicator Data'!AY186/'Indicator Data'!CJ186)))</f>
        <v>0</v>
      </c>
      <c r="AA183" s="199">
        <f t="shared" si="63"/>
        <v>0</v>
      </c>
      <c r="AB183" s="74">
        <f t="shared" si="71"/>
        <v>0</v>
      </c>
      <c r="AC183" s="73">
        <f>IF('Indicator Data'!AS186="No data","x",ROUND(IF('Indicator Data'!AS186&gt;AC$195,10,IF('Indicator Data'!AS186&lt;AC$194,0,10-(AC$195-'Indicator Data'!AS186)/(AC$195-AC$194)*10)),1))</f>
        <v>0.6</v>
      </c>
      <c r="AD183" s="73" t="str">
        <f>IF('Indicator Data'!AT186="No data","x",ROUND(IF('Indicator Data'!AT186&gt;AD$195,10,IF('Indicator Data'!AT186&lt;AD$194,0,10-(AD$195-'Indicator Data'!AT186)/(AD$195-AD$194)*10)),1))</f>
        <v>x</v>
      </c>
      <c r="AE183" s="74">
        <f t="shared" si="64"/>
        <v>0.6</v>
      </c>
      <c r="AF183" s="87">
        <f>('Indicator Data'!BD186+'Indicator Data'!BC186*0.5+'Indicator Data'!BB186*0.25)/1000</f>
        <v>4.7E-2</v>
      </c>
      <c r="AG183" s="79">
        <f>AF183*1000/'Indicator Data'!CJ186</f>
        <v>4.8103858482132897E-6</v>
      </c>
      <c r="AH183" s="74">
        <f t="shared" si="65"/>
        <v>0</v>
      </c>
      <c r="AI183" s="73">
        <f>IF('Indicator Data'!BH186="No data","x",ROUND(IF('Indicator Data'!BH186&lt;$AI$194,10,IF('Indicator Data'!BH186&gt;$AI$195,0,($AI$195-'Indicator Data'!BH186)/($AI$195-$AI$194)*10)),1))</f>
        <v>2.9</v>
      </c>
      <c r="AJ183" s="73">
        <f>IF('Indicator Data'!BI186="No data","x",ROUND(IF('Indicator Data'!BI186&gt;$AJ$195,10,IF('Indicator Data'!BI186&lt;$AJ$194,0,10-($AJ$195-'Indicator Data'!BI186)/($AJ$195-$AJ$194)*10)),1))</f>
        <v>0</v>
      </c>
      <c r="AK183" s="74">
        <f t="shared" si="72"/>
        <v>1.5</v>
      </c>
      <c r="AL183" s="80">
        <f t="shared" si="73"/>
        <v>0.5</v>
      </c>
      <c r="AM183" s="81">
        <f t="shared" si="74"/>
        <v>1.8</v>
      </c>
      <c r="AN183" s="73">
        <f>IF('Indicator Data'!BJ186="No data","x",ROUND((IF(LOG('Indicator Data'!BJ186)&gt;AN$195,10,IF(LOG('Indicator Data'!BJ186)&lt;AN$194,0,10-(AN$195-LOG('Indicator Data'!BJ186))/(AN$195-AN$194)*10))),1))</f>
        <v>10</v>
      </c>
      <c r="AO183" s="73" t="str">
        <f>IF('Indicator Data'!BK186="No data","x",ROUND((IF(LOG('Indicator Data'!BK186)&gt;AO$195,10,IF(LOG('Indicator Data'!BK186)&lt;AO$194,0,10-(AO$195-LOG('Indicator Data'!BK186))/(AO$195-AO$194)*10))),1))</f>
        <v>x</v>
      </c>
      <c r="AP183" s="74">
        <f t="shared" si="66"/>
        <v>10</v>
      </c>
      <c r="AQ183" s="74">
        <f>IF('Indicator Data'!BL186=0,10,ROUND(IF(LOG('Indicator Data'!BL186)&gt;AQ$195,0,IF(LOG('Indicator Data'!BL186)&lt;AQ$194,10,(AQ$195-LOG('Indicator Data'!BL186))/(AQ$195-AQ$194)*10)),1))</f>
        <v>6.2</v>
      </c>
      <c r="AR183" s="74">
        <f>IF('Indicator Data'!BM186="No data","x",ROUND(IF('Indicator Data'!BM186&gt;AR$195,10,IF('Indicator Data'!BM186&lt;AR$194,0,10-(AR$195-'Indicator Data'!BM186)/(AR$195-AR$194)*10)),1))</f>
        <v>8</v>
      </c>
      <c r="AS183" s="76">
        <f t="shared" si="67"/>
        <v>8.1</v>
      </c>
      <c r="AT183" s="73" t="str">
        <f>IF('Indicator Data'!BN186="No data","x",ROUND(IF('Indicator Data'!BN186^2&gt;AT$195,0,IF('Indicator Data'!BN186^2&lt;AT$194,10,(AT$195-'Indicator Data'!BN186^2)/(AT$195-AT$194)*10)),1))</f>
        <v>x</v>
      </c>
      <c r="AU183" s="73">
        <f>IF('Indicator Data'!BO186="No data","x",ROUND(IF('Indicator Data'!BO186&gt;AU$195,0,IF('Indicator Data'!BO186&lt;AU$194,10,(AU$195-'Indicator Data'!BO186)/(AU$195-AU$194)*10)),1))</f>
        <v>0</v>
      </c>
      <c r="AV183" s="73">
        <f>IF('Indicator Data'!BP186="No data","x",ROUND(IF('Indicator Data'!BP186&gt;AV$195,0,IF('Indicator Data'!BP186&lt;AV$194,10,(AV$195-'Indicator Data'!BP186)/(AV$195-AV$194)*10)),1))</f>
        <v>0.5</v>
      </c>
      <c r="AW183" s="74">
        <f t="shared" si="68"/>
        <v>0.3</v>
      </c>
      <c r="AX183" s="74" t="str">
        <f>IF('Indicator Data'!BQ186="No data","x",ROUND(IF('Indicator Data'!BQ186&gt;AX$195,10,IF('Indicator Data'!BQ186&lt;AX$194,0,10-(AX$195-'Indicator Data'!BQ186)/(AX$195-AX$194)*10)),1))</f>
        <v>x</v>
      </c>
      <c r="AY183" s="76">
        <f t="shared" si="69"/>
        <v>0.3</v>
      </c>
      <c r="AZ183" s="81">
        <f t="shared" si="70"/>
        <v>4.2</v>
      </c>
    </row>
    <row r="184" spans="1:52" s="4" customFormat="1" x14ac:dyDescent="0.3">
      <c r="A184" s="121" t="str">
        <f>'Indicator Data'!A187</f>
        <v>United Kingdom</v>
      </c>
      <c r="B184" s="59" t="str">
        <f>'Indicator Data'!B187</f>
        <v>GBR</v>
      </c>
      <c r="C184" s="73">
        <f>ROUND(IF('Indicator Data'!AL187="No data",IF((0.1022*LN('Indicator Data'!CI187)-0.1711)&gt;C$195,0,IF((0.1022*LN('Indicator Data'!CI187)-0.1711)&lt;C$194,10,(C$195-(0.1022*LN('Indicator Data'!CI187)-0.1711))/(C$195-C$194)*10)),IF('Indicator Data'!AL187&gt;C$195,0,IF('Indicator Data'!AL187&lt;C$194,10,(C$195-'Indicator Data'!AL187)/(C$195-C$194)*10))),1)</f>
        <v>0</v>
      </c>
      <c r="D184" s="73" t="str">
        <f>IF('Indicator Data'!AM187="No data","x",ROUND((IF(LOG('Indicator Data'!AM187*1000)&gt;D$195,10,IF(LOG('Indicator Data'!AM187*1000)&lt;D$194,0,10-(D$195-LOG('Indicator Data'!AM187*1000))/(D$195-D$194)*10))),1))</f>
        <v>x</v>
      </c>
      <c r="E184" s="74">
        <f t="shared" si="54"/>
        <v>0</v>
      </c>
      <c r="F184" s="73">
        <f>IF('Indicator Data'!AZ187="No data","x",ROUND(IF('Indicator Data'!AZ187&gt;F$195,10,IF('Indicator Data'!AZ187&lt;F$194,0,10-(F$195-'Indicator Data'!AZ187)/(F$195-F$194)*10)),1))</f>
        <v>1.6</v>
      </c>
      <c r="G184" s="73">
        <f>IF('Indicator Data'!BA187="No data","x",ROUND(IF('Indicator Data'!BA187&gt;G$195,10,IF('Indicator Data'!BA187&lt;G$194,0,10-(G$195-'Indicator Data'!BA187)/(G$195-G$194)*10)),1))</f>
        <v>2.1</v>
      </c>
      <c r="H184" s="74">
        <f t="shared" si="55"/>
        <v>1.9</v>
      </c>
      <c r="I184" s="75">
        <f>SUM(IF('Indicator Data'!AN187=0,0,'Indicator Data'!AN187),SUM('Indicator Data'!AO187:AP187))</f>
        <v>-3.7460100000000001</v>
      </c>
      <c r="J184" s="75">
        <f>I184/'Indicator Data'!CJ187*1000000</f>
        <v>-5.5471658064016757E-2</v>
      </c>
      <c r="K184" s="73">
        <f t="shared" si="56"/>
        <v>0</v>
      </c>
      <c r="L184" s="73" t="str">
        <f>IF('Indicator Data'!AQ187="No data","x",ROUND(IF('Indicator Data'!AQ187&gt;L$195,10,IF('Indicator Data'!AQ187&lt;L$194,0,10-(L$195-'Indicator Data'!AQ187)/(L$195-L$194)*10)),1))</f>
        <v>x</v>
      </c>
      <c r="M184" s="73">
        <f>IF('Indicator Data'!AR187="No data","x",IF('Indicator Data'!AR187=0,0,ROUND(IF('Indicator Data'!AR187&gt;M$195,10,IF('Indicator Data'!AR187&lt;M$194,0,10-(M$195-'Indicator Data'!AR187)/(M$195-M$194)*10)),1)))</f>
        <v>0.1</v>
      </c>
      <c r="N184" s="74">
        <f t="shared" si="57"/>
        <v>0.1</v>
      </c>
      <c r="O184" s="76">
        <f t="shared" si="58"/>
        <v>0.5</v>
      </c>
      <c r="P184" s="87">
        <f>IF(AND('Indicator Data'!BE187="No data",'Indicator Data'!BF187="No data"),0,SUM('Indicator Data'!BE187:BG187)/1000)</f>
        <v>171.964</v>
      </c>
      <c r="Q184" s="73">
        <f t="shared" si="59"/>
        <v>7.5</v>
      </c>
      <c r="R184" s="77">
        <f>P184*1000/'Indicator Data'!CJ187</f>
        <v>2.546476973451907E-3</v>
      </c>
      <c r="S184" s="73">
        <f t="shared" si="60"/>
        <v>4</v>
      </c>
      <c r="T184" s="78">
        <f t="shared" si="61"/>
        <v>5.8</v>
      </c>
      <c r="U184" s="73">
        <f>IF('Indicator Data'!AV187="No data","x",ROUND(IF('Indicator Data'!AV187&gt;U$195,10,IF('Indicator Data'!AV187&lt;U$194,0,10-(U$195-'Indicator Data'!AV187)/(U$195-U$194)*10)),1))</f>
        <v>0.6</v>
      </c>
      <c r="V184" s="73" t="str">
        <f>IF('Indicator Data'!AW187="No data","x",IF('Indicator Data'!AW187=0,0,ROUND(IF('Indicator Data'!AW187&gt;V$195,10,IF('Indicator Data'!AW187&lt;V$194,0,10-(V$195-'Indicator Data'!AW187)/(V$195-V$194)*10)),1)))</f>
        <v>x</v>
      </c>
      <c r="W184" s="73">
        <f t="shared" si="62"/>
        <v>0.6</v>
      </c>
      <c r="X184" s="73">
        <f>IF('Indicator Data'!AU187="No data","x",ROUND(IF('Indicator Data'!AU187&gt;X$195,10,IF('Indicator Data'!AU187&lt;X$194,0,10-(X$195-'Indicator Data'!AU187)/(X$195-X$194)*10)),1))</f>
        <v>0.2</v>
      </c>
      <c r="Y184" s="199" t="str">
        <f>IF('Indicator Data'!AX187="No data","x",ROUND(IF('Indicator Data'!AX187&gt;Y$195,10,IF('Indicator Data'!AX187&lt;Y$194,0,10-(Y$195-'Indicator Data'!AX187)/(Y$195-Y$194)*10)),1))</f>
        <v>x</v>
      </c>
      <c r="Z184" s="77">
        <f>IF('Indicator Data'!AY187="No data","x",IF(('Indicator Data'!AY187/'Indicator Data'!CJ187)&gt;1,1,IF('Indicator Data'!AY187&gt;'Indicator Data'!AY187,1,'Indicator Data'!AY187/'Indicator Data'!CJ187)))</f>
        <v>7.0042776886019867E-6</v>
      </c>
      <c r="AA184" s="199">
        <f t="shared" si="63"/>
        <v>0</v>
      </c>
      <c r="AB184" s="74">
        <f t="shared" si="71"/>
        <v>0.3</v>
      </c>
      <c r="AC184" s="73">
        <f>IF('Indicator Data'!AS187="No data","x",ROUND(IF('Indicator Data'!AS187&gt;AC$195,10,IF('Indicator Data'!AS187&lt;AC$194,0,10-(AC$195-'Indicator Data'!AS187)/(AC$195-AC$194)*10)),1))</f>
        <v>0.3</v>
      </c>
      <c r="AD184" s="73" t="str">
        <f>IF('Indicator Data'!AT187="No data","x",ROUND(IF('Indicator Data'!AT187&gt;AD$195,10,IF('Indicator Data'!AT187&lt;AD$194,0,10-(AD$195-'Indicator Data'!AT187)/(AD$195-AD$194)*10)),1))</f>
        <v>x</v>
      </c>
      <c r="AE184" s="74">
        <f t="shared" si="64"/>
        <v>0.3</v>
      </c>
      <c r="AF184" s="87">
        <f>('Indicator Data'!BD187+'Indicator Data'!BC187*0.5+'Indicator Data'!BB187*0.25)/1000</f>
        <v>1.95E-2</v>
      </c>
      <c r="AG184" s="79">
        <f>AF184*1000/'Indicator Data'!CJ187</f>
        <v>2.8875986242650896E-7</v>
      </c>
      <c r="AH184" s="74">
        <f t="shared" si="65"/>
        <v>0</v>
      </c>
      <c r="AI184" s="73">
        <f>IF('Indicator Data'!BH187="No data","x",ROUND(IF('Indicator Data'!BH187&lt;$AI$194,10,IF('Indicator Data'!BH187&gt;$AI$195,0,($AI$195-'Indicator Data'!BH187)/($AI$195-$AI$194)*10)),1))</f>
        <v>2</v>
      </c>
      <c r="AJ184" s="73">
        <f>IF('Indicator Data'!BI187="No data","x",ROUND(IF('Indicator Data'!BI187&gt;$AJ$195,10,IF('Indicator Data'!BI187&lt;$AJ$194,0,10-($AJ$195-'Indicator Data'!BI187)/($AJ$195-$AJ$194)*10)),1))</f>
        <v>0</v>
      </c>
      <c r="AK184" s="74">
        <f t="shared" si="72"/>
        <v>1</v>
      </c>
      <c r="AL184" s="80">
        <f t="shared" si="73"/>
        <v>0.4</v>
      </c>
      <c r="AM184" s="81">
        <f t="shared" si="74"/>
        <v>3.6</v>
      </c>
      <c r="AN184" s="73">
        <f>IF('Indicator Data'!BJ187="No data","x",ROUND((IF(LOG('Indicator Data'!BJ187)&gt;AN$195,10,IF(LOG('Indicator Data'!BJ187)&lt;AN$194,0,10-(AN$195-LOG('Indicator Data'!BJ187))/(AN$195-AN$194)*10))),1))</f>
        <v>10</v>
      </c>
      <c r="AO184" s="73">
        <f>IF('Indicator Data'!BK187="No data","x",ROUND((IF(LOG('Indicator Data'!BK187)&gt;AO$195,10,IF(LOG('Indicator Data'!BK187)&lt;AO$194,0,10-(AO$195-LOG('Indicator Data'!BK187))/(AO$195-AO$194)*10))),1))</f>
        <v>8.9</v>
      </c>
      <c r="AP184" s="74">
        <f t="shared" si="66"/>
        <v>9.5</v>
      </c>
      <c r="AQ184" s="74">
        <f>IF('Indicator Data'!BL187=0,10,ROUND(IF(LOG('Indicator Data'!BL187)&gt;AQ$195,0,IF(LOG('Indicator Data'!BL187)&lt;AQ$194,10,(AQ$195-LOG('Indicator Data'!BL187))/(AQ$195-AQ$194)*10)),1))</f>
        <v>4.9000000000000004</v>
      </c>
      <c r="AR184" s="74">
        <f>IF('Indicator Data'!BM187="No data","x",ROUND(IF('Indicator Data'!BM187&gt;AR$195,10,IF('Indicator Data'!BM187&lt;AR$194,0,10-(AR$195-'Indicator Data'!BM187)/(AR$195-AR$194)*10)),1))</f>
        <v>4</v>
      </c>
      <c r="AS184" s="76">
        <f t="shared" si="67"/>
        <v>6.1</v>
      </c>
      <c r="AT184" s="73" t="str">
        <f>IF('Indicator Data'!BN187="No data","x",ROUND(IF('Indicator Data'!BN187^2&gt;AT$195,0,IF('Indicator Data'!BN187^2&lt;AT$194,10,(AT$195-'Indicator Data'!BN187^2)/(AT$195-AT$194)*10)),1))</f>
        <v>x</v>
      </c>
      <c r="AU184" s="73">
        <f>IF('Indicator Data'!BO187="No data","x",ROUND(IF('Indicator Data'!BO187&gt;AU$195,0,IF('Indicator Data'!BO187&lt;AU$194,10,(AU$195-'Indicator Data'!BO187)/(AU$195-AU$194)*10)),1))</f>
        <v>4.2</v>
      </c>
      <c r="AV184" s="73">
        <f>IF('Indicator Data'!BP187="No data","x",ROUND(IF('Indicator Data'!BP187&gt;AV$195,0,IF('Indicator Data'!BP187&lt;AV$194,10,(AV$195-'Indicator Data'!BP187)/(AV$195-AV$194)*10)),1))</f>
        <v>0.5</v>
      </c>
      <c r="AW184" s="74">
        <f t="shared" si="68"/>
        <v>2.4</v>
      </c>
      <c r="AX184" s="74">
        <f>IF('Indicator Data'!BQ187="No data","x",ROUND(IF('Indicator Data'!BQ187&gt;AX$195,10,IF('Indicator Data'!BQ187&lt;AX$194,0,10-(AX$195-'Indicator Data'!BQ187)/(AX$195-AX$194)*10)),1))</f>
        <v>5.0999999999999996</v>
      </c>
      <c r="AY184" s="76">
        <f t="shared" si="69"/>
        <v>3.8</v>
      </c>
      <c r="AZ184" s="81">
        <f t="shared" si="70"/>
        <v>5</v>
      </c>
    </row>
    <row r="185" spans="1:52" s="4" customFormat="1" x14ac:dyDescent="0.3">
      <c r="A185" s="121" t="str">
        <f>'Indicator Data'!A188</f>
        <v>United States of America</v>
      </c>
      <c r="B185" s="59" t="str">
        <f>'Indicator Data'!B188</f>
        <v>USA</v>
      </c>
      <c r="C185" s="73">
        <f>ROUND(IF('Indicator Data'!AL188="No data",IF((0.1022*LN('Indicator Data'!CI188)-0.1711)&gt;C$195,0,IF((0.1022*LN('Indicator Data'!CI188)-0.1711)&lt;C$194,10,(C$195-(0.1022*LN('Indicator Data'!CI188)-0.1711))/(C$195-C$194)*10)),IF('Indicator Data'!AL188&gt;C$195,0,IF('Indicator Data'!AL188&lt;C$194,10,(C$195-'Indicator Data'!AL188)/(C$195-C$194)*10))),1)</f>
        <v>0</v>
      </c>
      <c r="D185" s="73" t="str">
        <f>IF('Indicator Data'!AM188="No data","x",ROUND((IF(LOG('Indicator Data'!AM188*1000)&gt;D$195,10,IF(LOG('Indicator Data'!AM188*1000)&lt;D$194,0,10-(D$195-LOG('Indicator Data'!AM188*1000))/(D$195-D$194)*10))),1))</f>
        <v>x</v>
      </c>
      <c r="E185" s="74">
        <f t="shared" si="54"/>
        <v>0</v>
      </c>
      <c r="F185" s="73">
        <f>IF('Indicator Data'!AZ188="No data","x",ROUND(IF('Indicator Data'!AZ188&gt;F$195,10,IF('Indicator Data'!AZ188&lt;F$194,0,10-(F$195-'Indicator Data'!AZ188)/(F$195-F$194)*10)),1))</f>
        <v>2.4</v>
      </c>
      <c r="G185" s="73">
        <f>IF('Indicator Data'!BA188="No data","x",ROUND(IF('Indicator Data'!BA188&gt;G$195,10,IF('Indicator Data'!BA188&lt;G$194,0,10-(G$195-'Indicator Data'!BA188)/(G$195-G$194)*10)),1))</f>
        <v>4.0999999999999996</v>
      </c>
      <c r="H185" s="74">
        <f t="shared" si="55"/>
        <v>3.3</v>
      </c>
      <c r="I185" s="75">
        <f>SUM(IF('Indicator Data'!AN188=0,0,'Indicator Data'!AN188),SUM('Indicator Data'!AO188:AP188))</f>
        <v>-92.517020000000002</v>
      </c>
      <c r="J185" s="75">
        <f>I185/'Indicator Data'!CJ188*1000000</f>
        <v>-0.28115127204520562</v>
      </c>
      <c r="K185" s="73">
        <f t="shared" si="56"/>
        <v>0</v>
      </c>
      <c r="L185" s="73" t="str">
        <f>IF('Indicator Data'!AQ188="No data","x",ROUND(IF('Indicator Data'!AQ188&gt;L$195,10,IF('Indicator Data'!AQ188&lt;L$194,0,10-(L$195-'Indicator Data'!AQ188)/(L$195-L$194)*10)),1))</f>
        <v>x</v>
      </c>
      <c r="M185" s="73">
        <f>IF('Indicator Data'!AR188="No data","x",IF('Indicator Data'!AR188=0,0,ROUND(IF('Indicator Data'!AR188&gt;M$195,10,IF('Indicator Data'!AR188&lt;M$194,0,10-(M$195-'Indicator Data'!AR188)/(M$195-M$194)*10)),1)))</f>
        <v>0</v>
      </c>
      <c r="N185" s="74">
        <f t="shared" si="57"/>
        <v>0</v>
      </c>
      <c r="O185" s="76">
        <f t="shared" si="58"/>
        <v>0.8</v>
      </c>
      <c r="P185" s="87">
        <f>IF(AND('Indicator Data'!BE188="No data",'Indicator Data'!BF188="No data"),0,SUM('Indicator Data'!BE188:BG188)/1000)</f>
        <v>1032.2349999999999</v>
      </c>
      <c r="Q185" s="73">
        <f t="shared" si="59"/>
        <v>10</v>
      </c>
      <c r="R185" s="77">
        <f>P185*1000/'Indicator Data'!CJ188</f>
        <v>3.1368734455517783E-3</v>
      </c>
      <c r="S185" s="73">
        <f t="shared" si="60"/>
        <v>4.2</v>
      </c>
      <c r="T185" s="78">
        <f t="shared" si="61"/>
        <v>7.1</v>
      </c>
      <c r="U185" s="73" t="str">
        <f>IF('Indicator Data'!AV188="No data","x",ROUND(IF('Indicator Data'!AV188&gt;U$195,10,IF('Indicator Data'!AV188&lt;U$194,0,10-(U$195-'Indicator Data'!AV188)/(U$195-U$194)*10)),1))</f>
        <v>x</v>
      </c>
      <c r="V185" s="73" t="str">
        <f>IF('Indicator Data'!AW188="No data","x",IF('Indicator Data'!AW188=0,0,ROUND(IF('Indicator Data'!AW188&gt;V$195,10,IF('Indicator Data'!AW188&lt;V$194,0,10-(V$195-'Indicator Data'!AW188)/(V$195-V$194)*10)),1)))</f>
        <v>x</v>
      </c>
      <c r="W185" s="73" t="str">
        <f t="shared" si="62"/>
        <v>x</v>
      </c>
      <c r="X185" s="73">
        <f>IF('Indicator Data'!AU188="No data","x",ROUND(IF('Indicator Data'!AU188&gt;X$195,10,IF('Indicator Data'!AU188&lt;X$194,0,10-(X$195-'Indicator Data'!AU188)/(X$195-X$194)*10)),1))</f>
        <v>0.1</v>
      </c>
      <c r="Y185" s="199" t="str">
        <f>IF('Indicator Data'!AX188="No data","x",ROUND(IF('Indicator Data'!AX188&gt;Y$195,10,IF('Indicator Data'!AX188&lt;Y$194,0,10-(Y$195-'Indicator Data'!AX188)/(Y$195-Y$194)*10)),1))</f>
        <v>x</v>
      </c>
      <c r="Z185" s="77">
        <f>IF('Indicator Data'!AY188="No data","x",IF(('Indicator Data'!AY188/'Indicator Data'!CJ188)&gt;1,1,IF('Indicator Data'!AY188&gt;'Indicator Data'!AY188,1,'Indicator Data'!AY188/'Indicator Data'!CJ188)))</f>
        <v>1.6379746735505081E-6</v>
      </c>
      <c r="AA185" s="199">
        <f t="shared" si="63"/>
        <v>0</v>
      </c>
      <c r="AB185" s="74">
        <f t="shared" si="71"/>
        <v>0.1</v>
      </c>
      <c r="AC185" s="73">
        <f>IF('Indicator Data'!AS188="No data","x",ROUND(IF('Indicator Data'!AS188&gt;AC$195,10,IF('Indicator Data'!AS188&lt;AC$194,0,10-(AC$195-'Indicator Data'!AS188)/(AC$195-AC$194)*10)),1))</f>
        <v>0.5</v>
      </c>
      <c r="AD185" s="73">
        <f>IF('Indicator Data'!AT188="No data","x",ROUND(IF('Indicator Data'!AT188&gt;AD$195,10,IF('Indicator Data'!AT188&lt;AD$194,0,10-(AD$195-'Indicator Data'!AT188)/(AD$195-AD$194)*10)),1))</f>
        <v>0.1</v>
      </c>
      <c r="AE185" s="74">
        <f t="shared" si="64"/>
        <v>0.3</v>
      </c>
      <c r="AF185" s="87">
        <f>('Indicator Data'!BD188+'Indicator Data'!BC188*0.5+'Indicator Data'!BB188*0.25)/1000</f>
        <v>1118.0862500000001</v>
      </c>
      <c r="AG185" s="79">
        <f>AF185*1000/'Indicator Data'!CJ188</f>
        <v>3.3977680154824892E-3</v>
      </c>
      <c r="AH185" s="74">
        <f t="shared" si="65"/>
        <v>0.3</v>
      </c>
      <c r="AI185" s="73">
        <f>IF('Indicator Data'!BH188="No data","x",ROUND(IF('Indicator Data'!BH188&lt;$AI$194,10,IF('Indicator Data'!BH188&gt;$AI$195,0,($AI$195-'Indicator Data'!BH188)/($AI$195-$AI$194)*10)),1))</f>
        <v>0.3</v>
      </c>
      <c r="AJ185" s="73">
        <f>IF('Indicator Data'!BI188="No data","x",ROUND(IF('Indicator Data'!BI188&gt;$AJ$195,10,IF('Indicator Data'!BI188&lt;$AJ$194,0,10-($AJ$195-'Indicator Data'!BI188)/($AJ$195-$AJ$194)*10)),1))</f>
        <v>0</v>
      </c>
      <c r="AK185" s="74">
        <f t="shared" si="72"/>
        <v>0.2</v>
      </c>
      <c r="AL185" s="80">
        <f t="shared" si="73"/>
        <v>0.2</v>
      </c>
      <c r="AM185" s="81">
        <f t="shared" si="74"/>
        <v>4.5</v>
      </c>
      <c r="AN185" s="73">
        <f>IF('Indicator Data'!BJ188="No data","x",ROUND((IF(LOG('Indicator Data'!BJ188)&gt;AN$195,10,IF(LOG('Indicator Data'!BJ188)&lt;AN$194,0,10-(AN$195-LOG('Indicator Data'!BJ188))/(AN$195-AN$194)*10))),1))</f>
        <v>10</v>
      </c>
      <c r="AO185" s="73">
        <f>IF('Indicator Data'!BK188="No data","x",ROUND((IF(LOG('Indicator Data'!BK188)&gt;AO$195,10,IF(LOG('Indicator Data'!BK188)&lt;AO$194,0,10-(AO$195-LOG('Indicator Data'!BK188))/(AO$195-AO$194)*10))),1))</f>
        <v>9.6999999999999993</v>
      </c>
      <c r="AP185" s="74">
        <f t="shared" si="66"/>
        <v>9.9</v>
      </c>
      <c r="AQ185" s="74">
        <f>IF('Indicator Data'!BL188=0,10,ROUND(IF(LOG('Indicator Data'!BL188)&gt;AQ$195,0,IF(LOG('Indicator Data'!BL188)&lt;AQ$194,10,(AQ$195-LOG('Indicator Data'!BL188))/(AQ$195-AQ$194)*10)),1))</f>
        <v>3.6</v>
      </c>
      <c r="AR185" s="74">
        <f>IF('Indicator Data'!BM188="No data","x",ROUND(IF('Indicator Data'!BM188&gt;AR$195,10,IF('Indicator Data'!BM188&lt;AR$194,0,10-(AR$195-'Indicator Data'!BM188)/(AR$195-AR$194)*10)),1))</f>
        <v>8</v>
      </c>
      <c r="AS185" s="76">
        <f t="shared" si="67"/>
        <v>7.2</v>
      </c>
      <c r="AT185" s="73" t="str">
        <f>IF('Indicator Data'!BN188="No data","x",ROUND(IF('Indicator Data'!BN188^2&gt;AT$195,0,IF('Indicator Data'!BN188^2&lt;AT$194,10,(AT$195-'Indicator Data'!BN188^2)/(AT$195-AT$194)*10)),1))</f>
        <v>x</v>
      </c>
      <c r="AU185" s="73">
        <f>IF('Indicator Data'!BO188="No data","x",ROUND(IF('Indicator Data'!BO188&gt;AU$195,0,IF('Indicator Data'!BO188&lt;AU$194,10,(AU$195-'Indicator Data'!BO188)/(AU$195-AU$194)*10)),1))</f>
        <v>3.6</v>
      </c>
      <c r="AV185" s="73">
        <f>IF('Indicator Data'!BP188="No data","x",ROUND(IF('Indicator Data'!BP188&gt;AV$195,0,IF('Indicator Data'!BP188&lt;AV$194,10,(AV$195-'Indicator Data'!BP188)/(AV$195-AV$194)*10)),1))</f>
        <v>2.4</v>
      </c>
      <c r="AW185" s="74">
        <f t="shared" si="68"/>
        <v>3</v>
      </c>
      <c r="AX185" s="74">
        <f>IF('Indicator Data'!BQ188="No data","x",ROUND(IF('Indicator Data'!BQ188&gt;AX$195,10,IF('Indicator Data'!BQ188&lt;AX$194,0,10-(AX$195-'Indicator Data'!BQ188)/(AX$195-AX$194)*10)),1))</f>
        <v>3.8</v>
      </c>
      <c r="AY185" s="76">
        <f t="shared" si="69"/>
        <v>3.4</v>
      </c>
      <c r="AZ185" s="81">
        <f t="shared" si="70"/>
        <v>5.3</v>
      </c>
    </row>
    <row r="186" spans="1:52" s="4" customFormat="1" x14ac:dyDescent="0.3">
      <c r="A186" s="121" t="str">
        <f>'Indicator Data'!A189</f>
        <v>Uruguay</v>
      </c>
      <c r="B186" s="59" t="str">
        <f>'Indicator Data'!B189</f>
        <v>URY</v>
      </c>
      <c r="C186" s="73">
        <f>ROUND(IF('Indicator Data'!AL189="No data",IF((0.1022*LN('Indicator Data'!CI189)-0.1711)&gt;C$195,0,IF((0.1022*LN('Indicator Data'!CI189)-0.1711)&lt;C$194,10,(C$195-(0.1022*LN('Indicator Data'!CI189)-0.1711))/(C$195-C$194)*10)),IF('Indicator Data'!AL189&gt;C$195,0,IF('Indicator Data'!AL189&lt;C$194,10,(C$195-'Indicator Data'!AL189)/(C$195-C$194)*10))),1)</f>
        <v>1.8</v>
      </c>
      <c r="D186" s="73" t="str">
        <f>IF('Indicator Data'!AM189="No data","x",ROUND((IF(LOG('Indicator Data'!AM189*1000)&gt;D$195,10,IF(LOG('Indicator Data'!AM189*1000)&lt;D$194,0,10-(D$195-LOG('Indicator Data'!AM189*1000))/(D$195-D$194)*10))),1))</f>
        <v>x</v>
      </c>
      <c r="E186" s="74">
        <f t="shared" si="54"/>
        <v>1.8</v>
      </c>
      <c r="F186" s="73">
        <f>IF('Indicator Data'!AZ189="No data","x",ROUND(IF('Indicator Data'!AZ189&gt;F$195,10,IF('Indicator Data'!AZ189&lt;F$194,0,10-(F$195-'Indicator Data'!AZ189)/(F$195-F$194)*10)),1))</f>
        <v>3.7</v>
      </c>
      <c r="G186" s="73">
        <f>IF('Indicator Data'!BA189="No data","x",ROUND(IF('Indicator Data'!BA189&gt;G$195,10,IF('Indicator Data'!BA189&lt;G$194,0,10-(G$195-'Indicator Data'!BA189)/(G$195-G$194)*10)),1))</f>
        <v>3.6</v>
      </c>
      <c r="H186" s="74">
        <f t="shared" si="55"/>
        <v>3.7</v>
      </c>
      <c r="I186" s="75">
        <f>SUM(IF('Indicator Data'!AN189=0,0,'Indicator Data'!AN189),SUM('Indicator Data'!AO189:AP189))</f>
        <v>40.204000000000001</v>
      </c>
      <c r="J186" s="75">
        <f>I186/'Indicator Data'!CJ189*1000000</f>
        <v>11.613842901138188</v>
      </c>
      <c r="K186" s="73">
        <f t="shared" si="56"/>
        <v>0.2</v>
      </c>
      <c r="L186" s="73">
        <f>IF('Indicator Data'!AQ189="No data","x",ROUND(IF('Indicator Data'!AQ189&gt;L$195,10,IF('Indicator Data'!AQ189&lt;L$194,0,10-(L$195-'Indicator Data'!AQ189)/(L$195-L$194)*10)),1))</f>
        <v>0.1</v>
      </c>
      <c r="M186" s="73">
        <f>IF('Indicator Data'!AR189="No data","x",IF('Indicator Data'!AR189=0,0,ROUND(IF('Indicator Data'!AR189&gt;M$195,10,IF('Indicator Data'!AR189&lt;M$194,0,10-(M$195-'Indicator Data'!AR189)/(M$195-M$194)*10)),1)))</f>
        <v>0.1</v>
      </c>
      <c r="N186" s="74">
        <f t="shared" si="57"/>
        <v>0.1</v>
      </c>
      <c r="O186" s="76">
        <f t="shared" si="58"/>
        <v>1.9</v>
      </c>
      <c r="P186" s="87">
        <f>IF(AND('Indicator Data'!BE189="No data",'Indicator Data'!BF189="No data"),0,SUM('Indicator Data'!BE189:BG189)/1000)</f>
        <v>6.8159999999999998</v>
      </c>
      <c r="Q186" s="73">
        <f t="shared" si="59"/>
        <v>2.8</v>
      </c>
      <c r="R186" s="77">
        <f>P186*1000/'Indicator Data'!CJ189</f>
        <v>1.9689571488945849E-3</v>
      </c>
      <c r="S186" s="73">
        <f t="shared" si="60"/>
        <v>3.8</v>
      </c>
      <c r="T186" s="78">
        <f t="shared" si="61"/>
        <v>3.3</v>
      </c>
      <c r="U186" s="73">
        <f>IF('Indicator Data'!AV189="No data","x",ROUND(IF('Indicator Data'!AV189&gt;U$195,10,IF('Indicator Data'!AV189&lt;U$194,0,10-(U$195-'Indicator Data'!AV189)/(U$195-U$194)*10)),1))</f>
        <v>1.2</v>
      </c>
      <c r="V186" s="73">
        <f>IF('Indicator Data'!AW189="No data","x",IF('Indicator Data'!AW189=0,0,ROUND(IF('Indicator Data'!AW189&gt;V$195,10,IF('Indicator Data'!AW189&lt;V$194,0,10-(V$195-'Indicator Data'!AW189)/(V$195-V$194)*10)),1)))</f>
        <v>1.3</v>
      </c>
      <c r="W186" s="73">
        <f t="shared" si="62"/>
        <v>1.25</v>
      </c>
      <c r="X186" s="73">
        <f>IF('Indicator Data'!AU189="No data","x",ROUND(IF('Indicator Data'!AU189&gt;X$195,10,IF('Indicator Data'!AU189&lt;X$194,0,10-(X$195-'Indicator Data'!AU189)/(X$195-X$194)*10)),1))</f>
        <v>0.6</v>
      </c>
      <c r="Y186" s="199" t="str">
        <f>IF('Indicator Data'!AX189="No data","x",ROUND(IF('Indicator Data'!AX189&gt;Y$195,10,IF('Indicator Data'!AX189&lt;Y$194,0,10-(Y$195-'Indicator Data'!AX189)/(Y$195-Y$194)*10)),1))</f>
        <v>x</v>
      </c>
      <c r="Z186" s="77">
        <f>IF('Indicator Data'!AY189="No data","x",IF(('Indicator Data'!AY189/'Indicator Data'!CJ189)&gt;1,1,IF('Indicator Data'!AY189&gt;'Indicator Data'!AY189,1,'Indicator Data'!AY189/'Indicator Data'!CJ189)))</f>
        <v>1.4443641057031873E-6</v>
      </c>
      <c r="AA186" s="199">
        <f t="shared" si="63"/>
        <v>0</v>
      </c>
      <c r="AB186" s="74">
        <f t="shared" si="71"/>
        <v>0.6</v>
      </c>
      <c r="AC186" s="73">
        <f>IF('Indicator Data'!AS189="No data","x",ROUND(IF('Indicator Data'!AS189&gt;AC$195,10,IF('Indicator Data'!AS189&lt;AC$194,0,10-(AC$195-'Indicator Data'!AS189)/(AC$195-AC$194)*10)),1))</f>
        <v>0.6</v>
      </c>
      <c r="AD186" s="73">
        <f>IF('Indicator Data'!AT189="No data","x",ROUND(IF('Indicator Data'!AT189&gt;AD$195,10,IF('Indicator Data'!AT189&lt;AD$194,0,10-(AD$195-'Indicator Data'!AT189)/(AD$195-AD$194)*10)),1))</f>
        <v>0.9</v>
      </c>
      <c r="AE186" s="74">
        <f t="shared" si="64"/>
        <v>0.8</v>
      </c>
      <c r="AF186" s="87">
        <f>('Indicator Data'!BD189+'Indicator Data'!BC189*0.5+'Indicator Data'!BB189*0.25)/1000</f>
        <v>20.330249999999999</v>
      </c>
      <c r="AG186" s="79">
        <f>AF186*1000/'Indicator Data'!CJ189</f>
        <v>5.8728566719944445E-3</v>
      </c>
      <c r="AH186" s="74">
        <f t="shared" si="65"/>
        <v>0.6</v>
      </c>
      <c r="AI186" s="73">
        <f>IF('Indicator Data'!BH189="No data","x",ROUND(IF('Indicator Data'!BH189&lt;$AI$194,10,IF('Indicator Data'!BH189&gt;$AI$195,0,($AI$195-'Indicator Data'!BH189)/($AI$195-$AI$194)*10)),1))</f>
        <v>2.5</v>
      </c>
      <c r="AJ186" s="73">
        <f>IF('Indicator Data'!BI189="No data","x",ROUND(IF('Indicator Data'!BI189&gt;$AJ$195,10,IF('Indicator Data'!BI189&lt;$AJ$194,0,10-($AJ$195-'Indicator Data'!BI189)/($AJ$195-$AJ$194)*10)),1))</f>
        <v>0</v>
      </c>
      <c r="AK186" s="74">
        <f t="shared" si="72"/>
        <v>1.3</v>
      </c>
      <c r="AL186" s="80">
        <f t="shared" si="73"/>
        <v>0.8</v>
      </c>
      <c r="AM186" s="81">
        <f t="shared" si="74"/>
        <v>2.1</v>
      </c>
      <c r="AN186" s="73" t="str">
        <f>IF('Indicator Data'!BJ189="No data","x",ROUND((IF(LOG('Indicator Data'!BJ189)&gt;AN$195,10,IF(LOG('Indicator Data'!BJ189)&lt;AN$194,0,10-(AN$195-LOG('Indicator Data'!BJ189))/(AN$195-AN$194)*10))),1))</f>
        <v>x</v>
      </c>
      <c r="AO186" s="73">
        <f>IF('Indicator Data'!BK189="No data","x",ROUND((IF(LOG('Indicator Data'!BK189)&gt;AO$195,10,IF(LOG('Indicator Data'!BK189)&lt;AO$194,0,10-(AO$195-LOG('Indicator Data'!BK189))/(AO$195-AO$194)*10))),1))</f>
        <v>6.4</v>
      </c>
      <c r="AP186" s="74">
        <f t="shared" si="66"/>
        <v>6.4</v>
      </c>
      <c r="AQ186" s="74">
        <f>IF('Indicator Data'!BL189=0,10,ROUND(IF(LOG('Indicator Data'!BL189)&gt;AQ$195,0,IF(LOG('Indicator Data'!BL189)&lt;AQ$194,10,(AQ$195-LOG('Indicator Data'!BL189))/(AQ$195-AQ$194)*10)),1))</f>
        <v>4.2</v>
      </c>
      <c r="AR186" s="74">
        <f>IF('Indicator Data'!BM189="No data","x",ROUND(IF('Indicator Data'!BM189&gt;AR$195,10,IF('Indicator Data'!BM189&lt;AR$194,0,10-(AR$195-'Indicator Data'!BM189)/(AR$195-AR$194)*10)),1))</f>
        <v>8</v>
      </c>
      <c r="AS186" s="76">
        <f t="shared" si="67"/>
        <v>6.2</v>
      </c>
      <c r="AT186" s="73">
        <f>IF('Indicator Data'!BN189="No data","x",ROUND(IF('Indicator Data'!BN189^2&gt;AT$195,0,IF('Indicator Data'!BN189^2&lt;AT$194,10,(AT$195-'Indicator Data'!BN189^2)/(AT$195-AT$194)*10)),1))</f>
        <v>0.3</v>
      </c>
      <c r="AU186" s="73">
        <f>IF('Indicator Data'!BO189="No data","x",ROUND(IF('Indicator Data'!BO189&gt;AU$195,0,IF('Indicator Data'!BO189&lt;AU$194,10,(AU$195-'Indicator Data'!BO189)/(AU$195-AU$194)*10)),1))</f>
        <v>2.6</v>
      </c>
      <c r="AV186" s="73">
        <f>IF('Indicator Data'!BP189="No data","x",ROUND(IF('Indicator Data'!BP189&gt;AV$195,0,IF('Indicator Data'!BP189&lt;AV$194,10,(AV$195-'Indicator Data'!BP189)/(AV$195-AV$194)*10)),1))</f>
        <v>3.4</v>
      </c>
      <c r="AW186" s="74">
        <f t="shared" si="68"/>
        <v>2.1</v>
      </c>
      <c r="AX186" s="74">
        <f>IF('Indicator Data'!BQ189="No data","x",ROUND(IF('Indicator Data'!BQ189&gt;AX$195,10,IF('Indicator Data'!BQ189&lt;AX$194,0,10-(AX$195-'Indicator Data'!BQ189)/(AX$195-AX$194)*10)),1))</f>
        <v>5.3</v>
      </c>
      <c r="AY186" s="76">
        <f t="shared" si="69"/>
        <v>3.7</v>
      </c>
      <c r="AZ186" s="81">
        <f t="shared" si="70"/>
        <v>5</v>
      </c>
    </row>
    <row r="187" spans="1:52" s="4" customFormat="1" x14ac:dyDescent="0.3">
      <c r="A187" s="121" t="str">
        <f>'Indicator Data'!A190</f>
        <v>Uzbekistan</v>
      </c>
      <c r="B187" s="59" t="str">
        <f>'Indicator Data'!B190</f>
        <v>UZB</v>
      </c>
      <c r="C187" s="73">
        <f>ROUND(IF('Indicator Data'!AL190="No data",IF((0.1022*LN('Indicator Data'!CI190)-0.1711)&gt;C$195,0,IF((0.1022*LN('Indicator Data'!CI190)-0.1711)&lt;C$194,10,(C$195-(0.1022*LN('Indicator Data'!CI190)-0.1711))/(C$195-C$194)*10)),IF('Indicator Data'!AL190&gt;C$195,0,IF('Indicator Data'!AL190&lt;C$194,10,(C$195-'Indicator Data'!AL190)/(C$195-C$194)*10))),1)</f>
        <v>3.8</v>
      </c>
      <c r="D187" s="73" t="str">
        <f>IF('Indicator Data'!AM190="No data","x",ROUND((IF(LOG('Indicator Data'!AM190*1000)&gt;D$195,10,IF(LOG('Indicator Data'!AM190*1000)&lt;D$194,0,10-(D$195-LOG('Indicator Data'!AM190*1000))/(D$195-D$194)*10))),1))</f>
        <v>x</v>
      </c>
      <c r="E187" s="74">
        <f t="shared" si="54"/>
        <v>3.8</v>
      </c>
      <c r="F187" s="73">
        <f>IF('Indicator Data'!AZ190="No data","x",ROUND(IF('Indicator Data'!AZ190&gt;F$195,10,IF('Indicator Data'!AZ190&lt;F$194,0,10-(F$195-'Indicator Data'!AZ190)/(F$195-F$194)*10)),1))</f>
        <v>4</v>
      </c>
      <c r="G187" s="73" t="str">
        <f>IF('Indicator Data'!BA190="No data","x",ROUND(IF('Indicator Data'!BA190&gt;G$195,10,IF('Indicator Data'!BA190&lt;G$194,0,10-(G$195-'Indicator Data'!BA190)/(G$195-G$194)*10)),1))</f>
        <v>x</v>
      </c>
      <c r="H187" s="74">
        <f t="shared" si="55"/>
        <v>4</v>
      </c>
      <c r="I187" s="75">
        <f>SUM(IF('Indicator Data'!AN190=0,0,'Indicator Data'!AN190),SUM('Indicator Data'!AO190:AP190))</f>
        <v>593.71750000000009</v>
      </c>
      <c r="J187" s="75">
        <f>I187/'Indicator Data'!CJ190*1000000</f>
        <v>18.001413813684344</v>
      </c>
      <c r="K187" s="73">
        <f t="shared" si="56"/>
        <v>0.4</v>
      </c>
      <c r="L187" s="73">
        <f>IF('Indicator Data'!AQ190="No data","x",ROUND(IF('Indicator Data'!AQ190&gt;L$195,10,IF('Indicator Data'!AQ190&lt;L$194,0,10-(L$195-'Indicator Data'!AQ190)/(L$195-L$194)*10)),1))</f>
        <v>0.7</v>
      </c>
      <c r="M187" s="73">
        <f>IF('Indicator Data'!AR190="No data","x",IF('Indicator Data'!AR190=0,0,ROUND(IF('Indicator Data'!AR190&gt;M$195,10,IF('Indicator Data'!AR190&lt;M$194,0,10-(M$195-'Indicator Data'!AR190)/(M$195-M$194)*10)),1)))</f>
        <v>5</v>
      </c>
      <c r="N187" s="74">
        <f t="shared" si="57"/>
        <v>2</v>
      </c>
      <c r="O187" s="76">
        <f t="shared" si="58"/>
        <v>3.4</v>
      </c>
      <c r="P187" s="87">
        <f>IF(AND('Indicator Data'!BE190="No data",'Indicator Data'!BF190="No data"),0,SUM('Indicator Data'!BE190:BG190)/1000)</f>
        <v>1.7999999999999999E-2</v>
      </c>
      <c r="Q187" s="73">
        <f t="shared" si="59"/>
        <v>0</v>
      </c>
      <c r="R187" s="77">
        <f>P187*1000/'Indicator Data'!CJ190</f>
        <v>5.4575694441601961E-7</v>
      </c>
      <c r="S187" s="73">
        <f t="shared" si="60"/>
        <v>0</v>
      </c>
      <c r="T187" s="78">
        <f t="shared" si="61"/>
        <v>0</v>
      </c>
      <c r="U187" s="73">
        <f>IF('Indicator Data'!AV190="No data","x",ROUND(IF('Indicator Data'!AV190&gt;U$195,10,IF('Indicator Data'!AV190&lt;U$194,0,10-(U$195-'Indicator Data'!AV190)/(U$195-U$194)*10)),1))</f>
        <v>0.4</v>
      </c>
      <c r="V187" s="73">
        <f>IF('Indicator Data'!AW190="No data","x",IF('Indicator Data'!AW190=0,0,ROUND(IF('Indicator Data'!AW190&gt;V$195,10,IF('Indicator Data'!AW190&lt;V$194,0,10-(V$195-'Indicator Data'!AW190)/(V$195-V$194)*10)),1)))</f>
        <v>1.2</v>
      </c>
      <c r="W187" s="73">
        <f t="shared" si="62"/>
        <v>0.8</v>
      </c>
      <c r="X187" s="73">
        <f>IF('Indicator Data'!AU190="No data","x",ROUND(IF('Indicator Data'!AU190&gt;X$195,10,IF('Indicator Data'!AU190&lt;X$194,0,10-(X$195-'Indicator Data'!AU190)/(X$195-X$194)*10)),1))</f>
        <v>1.3</v>
      </c>
      <c r="Y187" s="199">
        <f>IF('Indicator Data'!AX190="No data","x",ROUND(IF('Indicator Data'!AX190&gt;Y$195,10,IF('Indicator Data'!AX190&lt;Y$194,0,10-(Y$195-'Indicator Data'!AX190)/(Y$195-Y$194)*10)),1))</f>
        <v>0</v>
      </c>
      <c r="Z187" s="77">
        <f>IF('Indicator Data'!AY190="No data","x",IF(('Indicator Data'!AY190/'Indicator Data'!CJ190)&gt;1,1,IF('Indicator Data'!AY190&gt;'Indicator Data'!AY190,1,'Indicator Data'!AY190/'Indicator Data'!CJ190)))</f>
        <v>1.2308365407923755E-2</v>
      </c>
      <c r="AA187" s="199">
        <f t="shared" si="63"/>
        <v>0.1</v>
      </c>
      <c r="AB187" s="74">
        <f t="shared" si="71"/>
        <v>0.6</v>
      </c>
      <c r="AC187" s="73">
        <f>IF('Indicator Data'!AS190="No data","x",ROUND(IF('Indicator Data'!AS190&gt;AC$195,10,IF('Indicator Data'!AS190&lt;AC$194,0,10-(AC$195-'Indicator Data'!AS190)/(AC$195-AC$194)*10)),1))</f>
        <v>1.6</v>
      </c>
      <c r="AD187" s="73" t="str">
        <f>IF('Indicator Data'!AT190="No data","x",ROUND(IF('Indicator Data'!AT190&gt;AD$195,10,IF('Indicator Data'!AT190&lt;AD$194,0,10-(AD$195-'Indicator Data'!AT190)/(AD$195-AD$194)*10)),1))</f>
        <v>x</v>
      </c>
      <c r="AE187" s="74">
        <f t="shared" si="64"/>
        <v>1.6</v>
      </c>
      <c r="AF187" s="87">
        <f>('Indicator Data'!BD190+'Indicator Data'!BC190*0.5+'Indicator Data'!BB190*0.25)/1000</f>
        <v>0</v>
      </c>
      <c r="AG187" s="79">
        <f>AF187*1000/'Indicator Data'!CJ190</f>
        <v>0</v>
      </c>
      <c r="AH187" s="74">
        <f t="shared" si="65"/>
        <v>0</v>
      </c>
      <c r="AI187" s="73">
        <f>IF('Indicator Data'!BH190="No data","x",ROUND(IF('Indicator Data'!BH190&lt;$AI$194,10,IF('Indicator Data'!BH190&gt;$AI$195,0,($AI$195-'Indicator Data'!BH190)/($AI$195-$AI$194)*10)),1))</f>
        <v>4.4000000000000004</v>
      </c>
      <c r="AJ187" s="73">
        <f>IF('Indicator Data'!BI190="No data","x",ROUND(IF('Indicator Data'!BI190&gt;$AJ$195,10,IF('Indicator Data'!BI190&lt;$AJ$194,0,10-($AJ$195-'Indicator Data'!BI190)/($AJ$195-$AJ$194)*10)),1))</f>
        <v>0.4</v>
      </c>
      <c r="AK187" s="74">
        <f t="shared" si="72"/>
        <v>2.4</v>
      </c>
      <c r="AL187" s="80">
        <f t="shared" si="73"/>
        <v>1.2</v>
      </c>
      <c r="AM187" s="81">
        <f t="shared" si="74"/>
        <v>0.6</v>
      </c>
      <c r="AN187" s="73">
        <f>IF('Indicator Data'!BJ190="No data","x",ROUND((IF(LOG('Indicator Data'!BJ190)&gt;AN$195,10,IF(LOG('Indicator Data'!BJ190)&lt;AN$194,0,10-(AN$195-LOG('Indicator Data'!BJ190))/(AN$195-AN$194)*10))),1))</f>
        <v>6.2</v>
      </c>
      <c r="AO187" s="73">
        <f>IF('Indicator Data'!BK190="No data","x",ROUND((IF(LOG('Indicator Data'!BK190)&gt;AO$195,10,IF(LOG('Indicator Data'!BK190)&lt;AO$194,0,10-(AO$195-LOG('Indicator Data'!BK190))/(AO$195-AO$194)*10))),1))</f>
        <v>6.1</v>
      </c>
      <c r="AP187" s="74">
        <f t="shared" si="66"/>
        <v>6.2</v>
      </c>
      <c r="AQ187" s="74">
        <f>IF('Indicator Data'!BL190=0,10,ROUND(IF(LOG('Indicator Data'!BL190)&gt;AQ$195,0,IF(LOG('Indicator Data'!BL190)&lt;AQ$194,10,(AQ$195-LOG('Indicator Data'!BL190))/(AQ$195-AQ$194)*10)),1))</f>
        <v>6.1</v>
      </c>
      <c r="AR187" s="74">
        <f>IF('Indicator Data'!BM190="No data","x",ROUND(IF('Indicator Data'!BM190&gt;AR$195,10,IF('Indicator Data'!BM190&lt;AR$194,0,10-(AR$195-'Indicator Data'!BM190)/(AR$195-AR$194)*10)),1))</f>
        <v>0</v>
      </c>
      <c r="AS187" s="76">
        <f t="shared" si="67"/>
        <v>4.0999999999999996</v>
      </c>
      <c r="AT187" s="73">
        <f>IF('Indicator Data'!BN190="No data","x",ROUND(IF('Indicator Data'!BN190^2&gt;AT$195,0,IF('Indicator Data'!BN190^2&lt;AT$194,10,(AT$195-'Indicator Data'!BN190^2)/(AT$195-AT$194)*10)),1))</f>
        <v>0</v>
      </c>
      <c r="AU187" s="73">
        <f>IF('Indicator Data'!BO190="No data","x",ROUND(IF('Indicator Data'!BO190&gt;AU$195,0,IF('Indicator Data'!BO190&lt;AU$194,10,(AU$195-'Indicator Data'!BO190)/(AU$195-AU$194)*10)),1))</f>
        <v>6.6</v>
      </c>
      <c r="AV187" s="73">
        <f>IF('Indicator Data'!BP190="No data","x",ROUND(IF('Indicator Data'!BP190&gt;AV$195,0,IF('Indicator Data'!BP190&lt;AV$194,10,(AV$195-'Indicator Data'!BP190)/(AV$195-AV$194)*10)),1))</f>
        <v>5.3</v>
      </c>
      <c r="AW187" s="74">
        <f t="shared" si="68"/>
        <v>4</v>
      </c>
      <c r="AX187" s="74" t="str">
        <f>IF('Indicator Data'!BQ190="No data","x",ROUND(IF('Indicator Data'!BQ190&gt;AX$195,10,IF('Indicator Data'!BQ190&lt;AX$194,0,10-(AX$195-'Indicator Data'!BQ190)/(AX$195-AX$194)*10)),1))</f>
        <v>x</v>
      </c>
      <c r="AY187" s="76">
        <f t="shared" si="69"/>
        <v>4</v>
      </c>
      <c r="AZ187" s="81">
        <f t="shared" si="70"/>
        <v>4.0999999999999996</v>
      </c>
    </row>
    <row r="188" spans="1:52" s="4" customFormat="1" x14ac:dyDescent="0.3">
      <c r="A188" s="121" t="str">
        <f>'Indicator Data'!A191</f>
        <v>Vanuatu</v>
      </c>
      <c r="B188" s="59" t="str">
        <f>'Indicator Data'!B191</f>
        <v>VUT</v>
      </c>
      <c r="C188" s="73">
        <f>ROUND(IF('Indicator Data'!AL191="No data",IF((0.1022*LN('Indicator Data'!CI191)-0.1711)&gt;C$195,0,IF((0.1022*LN('Indicator Data'!CI191)-0.1711)&lt;C$194,10,(C$195-(0.1022*LN('Indicator Data'!CI191)-0.1711))/(C$195-C$194)*10)),IF('Indicator Data'!AL191&gt;C$195,0,IF('Indicator Data'!AL191&lt;C$194,10,(C$195-'Indicator Data'!AL191)/(C$195-C$194)*10))),1)</f>
        <v>6.1</v>
      </c>
      <c r="D188" s="73">
        <f>IF('Indicator Data'!AM191="No data","x",ROUND((IF(LOG('Indicator Data'!AM191*1000)&gt;D$195,10,IF(LOG('Indicator Data'!AM191*1000)&lt;D$194,0,10-(D$195-LOG('Indicator Data'!AM191*1000))/(D$195-D$194)*10))),1))</f>
        <v>8.3000000000000007</v>
      </c>
      <c r="E188" s="74">
        <f t="shared" si="54"/>
        <v>7.4</v>
      </c>
      <c r="F188" s="73" t="str">
        <f>IF('Indicator Data'!AZ191="No data","x",ROUND(IF('Indicator Data'!AZ191&gt;F$195,10,IF('Indicator Data'!AZ191&lt;F$194,0,10-(F$195-'Indicator Data'!AZ191)/(F$195-F$194)*10)),1))</f>
        <v>x</v>
      </c>
      <c r="G188" s="73">
        <f>IF('Indicator Data'!BA191="No data","x",ROUND(IF('Indicator Data'!BA191&gt;G$195,10,IF('Indicator Data'!BA191&lt;G$194,0,10-(G$195-'Indicator Data'!BA191)/(G$195-G$194)*10)),1))</f>
        <v>3.2</v>
      </c>
      <c r="H188" s="74">
        <f t="shared" si="55"/>
        <v>3.2</v>
      </c>
      <c r="I188" s="75">
        <f>SUM(IF('Indicator Data'!AN191=0,0,'Indicator Data'!AN191),SUM('Indicator Data'!AO191:AP191))</f>
        <v>230.86900999999997</v>
      </c>
      <c r="J188" s="75">
        <f>I188/'Indicator Data'!CJ191*1000000</f>
        <v>769.86618069774113</v>
      </c>
      <c r="K188" s="73">
        <f t="shared" si="56"/>
        <v>10</v>
      </c>
      <c r="L188" s="73">
        <f>IF('Indicator Data'!AQ191="No data","x",ROUND(IF('Indicator Data'!AQ191&gt;L$195,10,IF('Indicator Data'!AQ191&lt;L$194,0,10-(L$195-'Indicator Data'!AQ191)/(L$195-L$194)*10)),1))</f>
        <v>8.9</v>
      </c>
      <c r="M188" s="73">
        <f>IF('Indicator Data'!AR191="No data","x",IF('Indicator Data'!AR191=0,0,ROUND(IF('Indicator Data'!AR191&gt;M$195,10,IF('Indicator Data'!AR191&lt;M$194,0,10-(M$195-'Indicator Data'!AR191)/(M$195-M$194)*10)),1)))</f>
        <v>1.3</v>
      </c>
      <c r="N188" s="74">
        <f t="shared" si="57"/>
        <v>6.7</v>
      </c>
      <c r="O188" s="76">
        <f t="shared" si="58"/>
        <v>6.2</v>
      </c>
      <c r="P188" s="87">
        <f>IF(AND('Indicator Data'!BE191="No data",'Indicator Data'!BF191="No data"),0,SUM('Indicator Data'!BE191:BG191)/1000)</f>
        <v>1E-3</v>
      </c>
      <c r="Q188" s="73">
        <f t="shared" si="59"/>
        <v>0</v>
      </c>
      <c r="R188" s="77">
        <f>P188*1000/'Indicator Data'!CJ191</f>
        <v>3.3346449603510713E-6</v>
      </c>
      <c r="S188" s="73">
        <f t="shared" si="60"/>
        <v>0</v>
      </c>
      <c r="T188" s="78">
        <f t="shared" si="61"/>
        <v>0</v>
      </c>
      <c r="U188" s="73" t="str">
        <f>IF('Indicator Data'!AV191="No data","x",ROUND(IF('Indicator Data'!AV191&gt;U$195,10,IF('Indicator Data'!AV191&lt;U$194,0,10-(U$195-'Indicator Data'!AV191)/(U$195-U$194)*10)),1))</f>
        <v>x</v>
      </c>
      <c r="V188" s="73" t="str">
        <f>IF('Indicator Data'!AW191="No data","x",IF('Indicator Data'!AW191=0,0,ROUND(IF('Indicator Data'!AW191&gt;V$195,10,IF('Indicator Data'!AW191&lt;V$194,0,10-(V$195-'Indicator Data'!AW191)/(V$195-V$194)*10)),1)))</f>
        <v>x</v>
      </c>
      <c r="W188" s="73" t="str">
        <f t="shared" si="62"/>
        <v>x</v>
      </c>
      <c r="X188" s="73">
        <f>IF('Indicator Data'!AU191="No data","x",ROUND(IF('Indicator Data'!AU191&gt;X$195,10,IF('Indicator Data'!AU191&lt;X$194,0,10-(X$195-'Indicator Data'!AU191)/(X$195-X$194)*10)),1))</f>
        <v>0.9</v>
      </c>
      <c r="Y188" s="199">
        <f>IF('Indicator Data'!AX191="No data","x",ROUND(IF('Indicator Data'!AX191&gt;Y$195,10,IF('Indicator Data'!AX191&lt;Y$194,0,10-(Y$195-'Indicator Data'!AX191)/(Y$195-Y$194)*10)),1))</f>
        <v>0.2</v>
      </c>
      <c r="Z188" s="77">
        <f>IF('Indicator Data'!AY191="No data","x",IF(('Indicator Data'!AY191/'Indicator Data'!CJ191)&gt;1,1,IF('Indicator Data'!AY191&gt;'Indicator Data'!AY191,1,'Indicator Data'!AY191/'Indicator Data'!CJ191)))</f>
        <v>0.92605758264917537</v>
      </c>
      <c r="AA188" s="199">
        <f t="shared" si="63"/>
        <v>10</v>
      </c>
      <c r="AB188" s="74">
        <f t="shared" si="71"/>
        <v>3.7</v>
      </c>
      <c r="AC188" s="73">
        <f>IF('Indicator Data'!AS191="No data","x",ROUND(IF('Indicator Data'!AS191&gt;AC$195,10,IF('Indicator Data'!AS191&lt;AC$194,0,10-(AC$195-'Indicator Data'!AS191)/(AC$195-AC$194)*10)),1))</f>
        <v>2</v>
      </c>
      <c r="AD188" s="73">
        <f>IF('Indicator Data'!AT191="No data","x",ROUND(IF('Indicator Data'!AT191&gt;AD$195,10,IF('Indicator Data'!AT191&lt;AD$194,0,10-(AD$195-'Indicator Data'!AT191)/(AD$195-AD$194)*10)),1))</f>
        <v>2.4</v>
      </c>
      <c r="AE188" s="74">
        <f t="shared" si="64"/>
        <v>2.2000000000000002</v>
      </c>
      <c r="AF188" s="87">
        <f>('Indicator Data'!BD191+'Indicator Data'!BC191*0.5+'Indicator Data'!BB191*0.25)/1000</f>
        <v>7.0339999999999998</v>
      </c>
      <c r="AG188" s="79">
        <f>AF188*1000/'Indicator Data'!CJ191</f>
        <v>2.3455892651109436E-2</v>
      </c>
      <c r="AH188" s="74">
        <f t="shared" si="65"/>
        <v>2.2999999999999998</v>
      </c>
      <c r="AI188" s="73">
        <f>IF('Indicator Data'!BH191="No data","x",ROUND(IF('Indicator Data'!BH191&lt;$AI$194,10,IF('Indicator Data'!BH191&gt;$AI$195,0,($AI$195-'Indicator Data'!BH191)/($AI$195-$AI$194)*10)),1))</f>
        <v>2.9</v>
      </c>
      <c r="AJ188" s="73">
        <f>IF('Indicator Data'!BI191="No data","x",ROUND(IF('Indicator Data'!BI191&gt;$AJ$195,10,IF('Indicator Data'!BI191&lt;$AJ$194,0,10-($AJ$195-'Indicator Data'!BI191)/($AJ$195-$AJ$194)*10)),1))</f>
        <v>0.7</v>
      </c>
      <c r="AK188" s="74">
        <f t="shared" si="72"/>
        <v>1.8</v>
      </c>
      <c r="AL188" s="80">
        <f t="shared" si="73"/>
        <v>2.5</v>
      </c>
      <c r="AM188" s="81">
        <f t="shared" si="74"/>
        <v>1.3</v>
      </c>
      <c r="AN188" s="73">
        <f>IF('Indicator Data'!BJ191="No data","x",ROUND((IF(LOG('Indicator Data'!BJ191)&gt;AN$195,10,IF(LOG('Indicator Data'!BJ191)&lt;AN$194,0,10-(AN$195-LOG('Indicator Data'!BJ191))/(AN$195-AN$194)*10))),1))</f>
        <v>3.9</v>
      </c>
      <c r="AO188" s="73">
        <f>IF('Indicator Data'!BK191="No data","x",ROUND((IF(LOG('Indicator Data'!BK191)&gt;AO$195,10,IF(LOG('Indicator Data'!BK191)&lt;AO$194,0,10-(AO$195-LOG('Indicator Data'!BK191))/(AO$195-AO$194)*10))),1))</f>
        <v>2.6</v>
      </c>
      <c r="AP188" s="74">
        <f t="shared" si="66"/>
        <v>3.3</v>
      </c>
      <c r="AQ188" s="74">
        <f>IF('Indicator Data'!BL191=0,10,ROUND(IF(LOG('Indicator Data'!BL191)&gt;AQ$195,0,IF(LOG('Indicator Data'!BL191)&lt;AQ$194,10,(AQ$195-LOG('Indicator Data'!BL191))/(AQ$195-AQ$194)*10)),1))</f>
        <v>0.4</v>
      </c>
      <c r="AR188" s="74">
        <f>IF('Indicator Data'!BM191="No data","x",ROUND(IF('Indicator Data'!BM191&gt;AR$195,10,IF('Indicator Data'!BM191&lt;AR$194,0,10-(AR$195-'Indicator Data'!BM191)/(AR$195-AR$194)*10)),1))</f>
        <v>2</v>
      </c>
      <c r="AS188" s="76">
        <f t="shared" si="67"/>
        <v>1.9</v>
      </c>
      <c r="AT188" s="73">
        <f>IF('Indicator Data'!BN191="No data","x",ROUND(IF('Indicator Data'!BN191^2&gt;AT$195,0,IF('Indicator Data'!BN191^2&lt;AT$194,10,(AT$195-'Indicator Data'!BN191^2)/(AT$195-AT$194)*10)),1))</f>
        <v>2.6</v>
      </c>
      <c r="AU188" s="73">
        <f>IF('Indicator Data'!BO191="No data","x",ROUND(IF('Indicator Data'!BO191&gt;AU$195,0,IF('Indicator Data'!BO191&lt;AU$194,10,(AU$195-'Indicator Data'!BO191)/(AU$195-AU$194)*10)),1))</f>
        <v>5.9</v>
      </c>
      <c r="AV188" s="73">
        <f>IF('Indicator Data'!BP191="No data","x",ROUND(IF('Indicator Data'!BP191&gt;AV$195,0,IF('Indicator Data'!BP191&lt;AV$194,10,(AV$195-'Indicator Data'!BP191)/(AV$195-AV$194)*10)),1))</f>
        <v>7.6</v>
      </c>
      <c r="AW188" s="74">
        <f t="shared" si="68"/>
        <v>5.4</v>
      </c>
      <c r="AX188" s="74" t="str">
        <f>IF('Indicator Data'!BQ191="No data","x",ROUND(IF('Indicator Data'!BQ191&gt;AX$195,10,IF('Indicator Data'!BQ191&lt;AX$194,0,10-(AX$195-'Indicator Data'!BQ191)/(AX$195-AX$194)*10)),1))</f>
        <v>x</v>
      </c>
      <c r="AY188" s="76">
        <f t="shared" si="69"/>
        <v>5.4</v>
      </c>
      <c r="AZ188" s="81">
        <f t="shared" si="70"/>
        <v>3.7</v>
      </c>
    </row>
    <row r="189" spans="1:52" s="4" customFormat="1" x14ac:dyDescent="0.3">
      <c r="A189" s="121" t="str">
        <f>'Indicator Data'!A192</f>
        <v>Venezuela</v>
      </c>
      <c r="B189" s="59" t="str">
        <f>'Indicator Data'!B192</f>
        <v>VEN</v>
      </c>
      <c r="C189" s="73">
        <f>ROUND(IF('Indicator Data'!AL192="No data",IF((0.1022*LN('Indicator Data'!CI192)-0.1711)&gt;C$195,0,IF((0.1022*LN('Indicator Data'!CI192)-0.1711)&lt;C$194,10,(C$195-(0.1022*LN('Indicator Data'!CI192)-0.1711))/(C$195-C$194)*10)),IF('Indicator Data'!AL192&gt;C$195,0,IF('Indicator Data'!AL192&lt;C$194,10,(C$195-'Indicator Data'!AL192)/(C$195-C$194)*10))),1)</f>
        <v>3.5</v>
      </c>
      <c r="D189" s="73" t="str">
        <f>IF('Indicator Data'!AM192="No data","x",ROUND((IF(LOG('Indicator Data'!AM192*1000)&gt;D$195,10,IF(LOG('Indicator Data'!AM192*1000)&lt;D$194,0,10-(D$195-LOG('Indicator Data'!AM192*1000))/(D$195-D$194)*10))),1))</f>
        <v>x</v>
      </c>
      <c r="E189" s="74">
        <f t="shared" si="54"/>
        <v>3.5</v>
      </c>
      <c r="F189" s="73">
        <f>IF('Indicator Data'!AZ192="No data","x",ROUND(IF('Indicator Data'!AZ192&gt;F$195,10,IF('Indicator Data'!AZ192&lt;F$194,0,10-(F$195-'Indicator Data'!AZ192)/(F$195-F$194)*10)),1))</f>
        <v>6.1</v>
      </c>
      <c r="G189" s="73" t="str">
        <f>IF('Indicator Data'!BA192="No data","x",ROUND(IF('Indicator Data'!BA192&gt;G$195,10,IF('Indicator Data'!BA192&lt;G$194,0,10-(G$195-'Indicator Data'!BA192)/(G$195-G$194)*10)),1))</f>
        <v>x</v>
      </c>
      <c r="H189" s="74">
        <f t="shared" si="55"/>
        <v>6.1</v>
      </c>
      <c r="I189" s="75">
        <f>SUM(IF('Indicator Data'!AN192=0,0,'Indicator Data'!AN192),SUM('Indicator Data'!AO192:AP192))</f>
        <v>2412.8498199999999</v>
      </c>
      <c r="J189" s="75">
        <f>I189/'Indicator Data'!CJ192*1000000</f>
        <v>84.614402057187249</v>
      </c>
      <c r="K189" s="73">
        <f t="shared" si="56"/>
        <v>1.7</v>
      </c>
      <c r="L189" s="73">
        <f>IF('Indicator Data'!AQ192="No data","x",ROUND(IF('Indicator Data'!AQ192&gt;L$195,10,IF('Indicator Data'!AQ192&lt;L$194,0,10-(L$195-'Indicator Data'!AQ192)/(L$195-L$194)*10)),1))</f>
        <v>0</v>
      </c>
      <c r="M189" s="73">
        <f>IF('Indicator Data'!AR192="No data","x",IF('Indicator Data'!AR192=0,0,ROUND(IF('Indicator Data'!AR192&gt;M$195,10,IF('Indicator Data'!AR192&lt;M$194,0,10-(M$195-'Indicator Data'!AR192)/(M$195-M$194)*10)),1)))</f>
        <v>0</v>
      </c>
      <c r="N189" s="74">
        <f t="shared" si="57"/>
        <v>0.6</v>
      </c>
      <c r="O189" s="76">
        <f t="shared" si="58"/>
        <v>3.4</v>
      </c>
      <c r="P189" s="87">
        <f>IF(AND('Indicator Data'!BE192="No data",'Indicator Data'!BF192="No data"),0,SUM('Indicator Data'!BE192:BG192)/1000)</f>
        <v>67.433999999999997</v>
      </c>
      <c r="Q189" s="73">
        <f t="shared" si="59"/>
        <v>6.1</v>
      </c>
      <c r="R189" s="77">
        <f>P189*1000/'Indicator Data'!CJ192</f>
        <v>2.3647918494671856E-3</v>
      </c>
      <c r="S189" s="73">
        <f t="shared" si="60"/>
        <v>3.9</v>
      </c>
      <c r="T189" s="78">
        <f t="shared" si="61"/>
        <v>5</v>
      </c>
      <c r="U189" s="73">
        <f>IF('Indicator Data'!AV192="No data","x",ROUND(IF('Indicator Data'!AV192&gt;U$195,10,IF('Indicator Data'!AV192&lt;U$194,0,10-(U$195-'Indicator Data'!AV192)/(U$195-U$194)*10)),1))</f>
        <v>1.2</v>
      </c>
      <c r="V189" s="73" t="str">
        <f>IF('Indicator Data'!AW192="No data","x",IF('Indicator Data'!AW192=0,0,ROUND(IF('Indicator Data'!AW192&gt;V$195,10,IF('Indicator Data'!AW192&lt;V$194,0,10-(V$195-'Indicator Data'!AW192)/(V$195-V$194)*10)),1)))</f>
        <v>x</v>
      </c>
      <c r="W189" s="73">
        <f t="shared" si="62"/>
        <v>1.2</v>
      </c>
      <c r="X189" s="73">
        <f>IF('Indicator Data'!AU192="No data","x",ROUND(IF('Indicator Data'!AU192&gt;X$195,10,IF('Indicator Data'!AU192&lt;X$194,0,10-(X$195-'Indicator Data'!AU192)/(X$195-X$194)*10)),1))</f>
        <v>0.8</v>
      </c>
      <c r="Y189" s="199">
        <f>IF('Indicator Data'!AX192="No data","x",ROUND(IF('Indicator Data'!AX192&gt;Y$195,10,IF('Indicator Data'!AX192&lt;Y$194,0,10-(Y$195-'Indicator Data'!AX192)/(Y$195-Y$194)*10)),1))</f>
        <v>1.2</v>
      </c>
      <c r="Z189" s="77">
        <f>IF('Indicator Data'!AY192="No data","x",IF(('Indicator Data'!AY192/'Indicator Data'!CJ192)&gt;1,1,IF('Indicator Data'!AY192&gt;'Indicator Data'!AY192,1,'Indicator Data'!AY192/'Indicator Data'!CJ192)))</f>
        <v>0.15622509168504273</v>
      </c>
      <c r="AA189" s="199">
        <f t="shared" si="63"/>
        <v>1.7</v>
      </c>
      <c r="AB189" s="74">
        <f t="shared" si="71"/>
        <v>1.2</v>
      </c>
      <c r="AC189" s="73">
        <f>IF('Indicator Data'!AS192="No data","x",ROUND(IF('Indicator Data'!AS192&gt;AC$195,10,IF('Indicator Data'!AS192&lt;AC$194,0,10-(AC$195-'Indicator Data'!AS192)/(AC$195-AC$194)*10)),1))</f>
        <v>1.9</v>
      </c>
      <c r="AD189" s="73">
        <f>IF('Indicator Data'!AT192="No data","x",ROUND(IF('Indicator Data'!AT192&gt;AD$195,10,IF('Indicator Data'!AT192&lt;AD$194,0,10-(AD$195-'Indicator Data'!AT192)/(AD$195-AD$194)*10)),1))</f>
        <v>0.6</v>
      </c>
      <c r="AE189" s="74">
        <f t="shared" si="64"/>
        <v>1.3</v>
      </c>
      <c r="AF189" s="87">
        <f>('Indicator Data'!BD192+'Indicator Data'!BC192*0.5+'Indicator Data'!BB192*0.25)/1000</f>
        <v>7.35</v>
      </c>
      <c r="AG189" s="79">
        <f>AF189*1000/'Indicator Data'!CJ192</f>
        <v>2.5775158070978751E-4</v>
      </c>
      <c r="AH189" s="74">
        <f t="shared" si="65"/>
        <v>0</v>
      </c>
      <c r="AI189" s="73">
        <f>IF('Indicator Data'!BH192="No data","x",ROUND(IF('Indicator Data'!BH192&lt;$AI$194,10,IF('Indicator Data'!BH192&gt;$AI$195,0,($AI$195-'Indicator Data'!BH192)/($AI$195-$AI$194)*10)),1))</f>
        <v>6.8</v>
      </c>
      <c r="AJ189" s="73">
        <f>IF('Indicator Data'!BI192="No data","x",ROUND(IF('Indicator Data'!BI192&gt;$AJ$195,10,IF('Indicator Data'!BI192&lt;$AJ$194,0,10-($AJ$195-'Indicator Data'!BI192)/($AJ$195-$AJ$194)*10)),1))</f>
        <v>5.4</v>
      </c>
      <c r="AK189" s="74">
        <f t="shared" si="72"/>
        <v>6.1</v>
      </c>
      <c r="AL189" s="80">
        <f t="shared" si="73"/>
        <v>2.5</v>
      </c>
      <c r="AM189" s="81">
        <f t="shared" si="74"/>
        <v>3.9</v>
      </c>
      <c r="AN189" s="73">
        <f>IF('Indicator Data'!BJ192="No data","x",ROUND((IF(LOG('Indicator Data'!BJ192)&gt;AN$195,10,IF(LOG('Indicator Data'!BJ192)&lt;AN$194,0,10-(AN$195-LOG('Indicator Data'!BJ192))/(AN$195-AN$194)*10))),1))</f>
        <v>5.8</v>
      </c>
      <c r="AO189" s="73">
        <f>IF('Indicator Data'!BK192="No data","x",ROUND((IF(LOG('Indicator Data'!BK192)&gt;AO$195,10,IF(LOG('Indicator Data'!BK192)&lt;AO$194,0,10-(AO$195-LOG('Indicator Data'!BK192))/(AO$195-AO$194)*10))),1))</f>
        <v>4.0999999999999996</v>
      </c>
      <c r="AP189" s="74">
        <f t="shared" si="66"/>
        <v>5</v>
      </c>
      <c r="AQ189" s="74">
        <f>IF('Indicator Data'!BL192=0,10,ROUND(IF(LOG('Indicator Data'!BL192)&gt;AQ$195,0,IF(LOG('Indicator Data'!BL192)&lt;AQ$194,10,(AQ$195-LOG('Indicator Data'!BL192))/(AQ$195-AQ$194)*10)),1))</f>
        <v>5.9</v>
      </c>
      <c r="AR189" s="74">
        <f>IF('Indicator Data'!BM192="No data","x",ROUND(IF('Indicator Data'!BM192&gt;AR$195,10,IF('Indicator Data'!BM192&lt;AR$194,0,10-(AR$195-'Indicator Data'!BM192)/(AR$195-AR$194)*10)),1))</f>
        <v>8</v>
      </c>
      <c r="AS189" s="76">
        <f t="shared" si="67"/>
        <v>6.3</v>
      </c>
      <c r="AT189" s="73">
        <f>IF('Indicator Data'!BN192="No data","x",ROUND(IF('Indicator Data'!BN192^2&gt;AT$195,0,IF('Indicator Data'!BN192^2&lt;AT$194,10,(AT$195-'Indicator Data'!BN192^2)/(AT$195-AT$194)*10)),1))</f>
        <v>0.6</v>
      </c>
      <c r="AU189" s="73">
        <f>IF('Indicator Data'!BO192="No data","x",ROUND(IF('Indicator Data'!BO192&gt;AU$195,0,IF('Indicator Data'!BO192&lt;AU$194,10,(AU$195-'Indicator Data'!BO192)/(AU$195-AU$194)*10)),1))</f>
        <v>6.6</v>
      </c>
      <c r="AV189" s="73">
        <f>IF('Indicator Data'!BP192="No data","x",ROUND(IF('Indicator Data'!BP192&gt;AV$195,0,IF('Indicator Data'!BP192&lt;AV$194,10,(AV$195-'Indicator Data'!BP192)/(AV$195-AV$194)*10)),1))</f>
        <v>4</v>
      </c>
      <c r="AW189" s="74">
        <f t="shared" si="68"/>
        <v>3.7</v>
      </c>
      <c r="AX189" s="74">
        <f>IF('Indicator Data'!BQ192="No data","x",ROUND(IF('Indicator Data'!BQ192&gt;AX$195,10,IF('Indicator Data'!BQ192&lt;AX$194,0,10-(AX$195-'Indicator Data'!BQ192)/(AX$195-AX$194)*10)),1))</f>
        <v>2</v>
      </c>
      <c r="AY189" s="76">
        <f t="shared" si="69"/>
        <v>2.9</v>
      </c>
      <c r="AZ189" s="81">
        <f t="shared" si="70"/>
        <v>4.5999999999999996</v>
      </c>
    </row>
    <row r="190" spans="1:52" s="4" customFormat="1" x14ac:dyDescent="0.3">
      <c r="A190" s="121" t="str">
        <f>'Indicator Data'!A193</f>
        <v>Viet Nam</v>
      </c>
      <c r="B190" s="59" t="str">
        <f>'Indicator Data'!B193</f>
        <v>VNM</v>
      </c>
      <c r="C190" s="73">
        <f>ROUND(IF('Indicator Data'!AL193="No data",IF((0.1022*LN('Indicator Data'!CI193)-0.1711)&gt;C$195,0,IF((0.1022*LN('Indicator Data'!CI193)-0.1711)&lt;C$194,10,(C$195-(0.1022*LN('Indicator Data'!CI193)-0.1711))/(C$195-C$194)*10)),IF('Indicator Data'!AL193&gt;C$195,0,IF('Indicator Data'!AL193&lt;C$194,10,(C$195-'Indicator Data'!AL193)/(C$195-C$194)*10))),1)</f>
        <v>4.0999999999999996</v>
      </c>
      <c r="D190" s="73">
        <f>IF('Indicator Data'!AM193="No data","x",ROUND((IF(LOG('Indicator Data'!AM193*1000)&gt;D$195,10,IF(LOG('Indicator Data'!AM193*1000)&lt;D$194,0,10-(D$195-LOG('Indicator Data'!AM193*1000))/(D$195-D$194)*10))),1))</f>
        <v>4.8</v>
      </c>
      <c r="E190" s="74">
        <f t="shared" si="54"/>
        <v>4.5</v>
      </c>
      <c r="F190" s="73">
        <f>IF('Indicator Data'!AZ193="No data","x",ROUND(IF('Indicator Data'!AZ193&gt;F$195,10,IF('Indicator Data'!AZ193&lt;F$194,0,10-(F$195-'Indicator Data'!AZ193)/(F$195-F$194)*10)),1))</f>
        <v>4.2</v>
      </c>
      <c r="G190" s="73">
        <f>IF('Indicator Data'!BA193="No data","x",ROUND(IF('Indicator Data'!BA193&gt;G$195,10,IF('Indicator Data'!BA193&lt;G$194,0,10-(G$195-'Indicator Data'!BA193)/(G$195-G$194)*10)),1))</f>
        <v>2.6</v>
      </c>
      <c r="H190" s="74">
        <f t="shared" si="55"/>
        <v>3.4</v>
      </c>
      <c r="I190" s="75">
        <f>SUM(IF('Indicator Data'!AN193=0,0,'Indicator Data'!AN193),SUM('Indicator Data'!AO193:AP193))</f>
        <v>2372.5950599999996</v>
      </c>
      <c r="J190" s="75">
        <f>I190/'Indicator Data'!CJ193*1000000</f>
        <v>24.596135303201123</v>
      </c>
      <c r="K190" s="73">
        <f t="shared" si="56"/>
        <v>0.5</v>
      </c>
      <c r="L190" s="73">
        <f>IF('Indicator Data'!AQ193="No data","x",ROUND(IF('Indicator Data'!AQ193&gt;L$195,10,IF('Indicator Data'!AQ193&lt;L$194,0,10-(L$195-'Indicator Data'!AQ193)/(L$195-L$194)*10)),1))</f>
        <v>0.5</v>
      </c>
      <c r="M190" s="73">
        <f>IF('Indicator Data'!AR193="No data","x",IF('Indicator Data'!AR193=0,0,ROUND(IF('Indicator Data'!AR193&gt;M$195,10,IF('Indicator Data'!AR193&lt;M$194,0,10-(M$195-'Indicator Data'!AR193)/(M$195-M$194)*10)),1)))</f>
        <v>2.2000000000000002</v>
      </c>
      <c r="N190" s="74">
        <f t="shared" si="57"/>
        <v>1.1000000000000001</v>
      </c>
      <c r="O190" s="76">
        <f t="shared" si="58"/>
        <v>3.4</v>
      </c>
      <c r="P190" s="87">
        <f>IF(AND('Indicator Data'!BE193="No data",'Indicator Data'!BF193="No data"),0,SUM('Indicator Data'!BE193:BG193)/1000)</f>
        <v>0</v>
      </c>
      <c r="Q190" s="73">
        <f t="shared" si="59"/>
        <v>0</v>
      </c>
      <c r="R190" s="77">
        <f>P190*1000/'Indicator Data'!CJ193</f>
        <v>0</v>
      </c>
      <c r="S190" s="73">
        <f t="shared" si="60"/>
        <v>0</v>
      </c>
      <c r="T190" s="78">
        <f t="shared" si="61"/>
        <v>0</v>
      </c>
      <c r="U190" s="73">
        <f>IF('Indicator Data'!AV193="No data","x",ROUND(IF('Indicator Data'!AV193&gt;U$195,10,IF('Indicator Data'!AV193&lt;U$194,0,10-(U$195-'Indicator Data'!AV193)/(U$195-U$194)*10)),1))</f>
        <v>0.8</v>
      </c>
      <c r="V190" s="73" t="str">
        <f>IF('Indicator Data'!AW193="No data","x",IF('Indicator Data'!AW193=0,0,ROUND(IF('Indicator Data'!AW193&gt;V$195,10,IF('Indicator Data'!AW193&lt;V$194,0,10-(V$195-'Indicator Data'!AW193)/(V$195-V$194)*10)),1)))</f>
        <v>x</v>
      </c>
      <c r="W190" s="73">
        <f t="shared" si="62"/>
        <v>0.8</v>
      </c>
      <c r="X190" s="73">
        <f>IF('Indicator Data'!AU193="No data","x",ROUND(IF('Indicator Data'!AU193&gt;X$195,10,IF('Indicator Data'!AU193&lt;X$194,0,10-(X$195-'Indicator Data'!AU193)/(X$195-X$194)*10)),1))</f>
        <v>2.2999999999999998</v>
      </c>
      <c r="Y190" s="199">
        <f>IF('Indicator Data'!AX193="No data","x",ROUND(IF('Indicator Data'!AX193&gt;Y$195,10,IF('Indicator Data'!AX193&lt;Y$194,0,10-(Y$195-'Indicator Data'!AX193)/(Y$195-Y$194)*10)),1))</f>
        <v>0</v>
      </c>
      <c r="Z190" s="77">
        <f>IF('Indicator Data'!AY193="No data","x",IF(('Indicator Data'!AY193/'Indicator Data'!CJ193)&gt;1,1,IF('Indicator Data'!AY193&gt;'Indicator Data'!AY193,1,'Indicator Data'!AY193/'Indicator Data'!CJ193)))</f>
        <v>7.2090255377790416E-2</v>
      </c>
      <c r="AA190" s="199">
        <f t="shared" si="63"/>
        <v>0.8</v>
      </c>
      <c r="AB190" s="74">
        <f t="shared" si="71"/>
        <v>1</v>
      </c>
      <c r="AC190" s="73">
        <f>IF('Indicator Data'!AS193="No data","x",ROUND(IF('Indicator Data'!AS193&gt;AC$195,10,IF('Indicator Data'!AS193&lt;AC$194,0,10-(AC$195-'Indicator Data'!AS193)/(AC$195-AC$194)*10)),1))</f>
        <v>1.6</v>
      </c>
      <c r="AD190" s="73">
        <f>IF('Indicator Data'!AT193="No data","x",ROUND(IF('Indicator Data'!AT193&gt;AD$195,10,IF('Indicator Data'!AT193&lt;AD$194,0,10-(AD$195-'Indicator Data'!AT193)/(AD$195-AD$194)*10)),1))</f>
        <v>3.1</v>
      </c>
      <c r="AE190" s="74">
        <f t="shared" si="64"/>
        <v>2.4</v>
      </c>
      <c r="AF190" s="87">
        <f>('Indicator Data'!BD193+'Indicator Data'!BC193*0.5+'Indicator Data'!BB193*0.25)/1000</f>
        <v>1572.0909999999999</v>
      </c>
      <c r="AG190" s="79">
        <f>AF190*1000/'Indicator Data'!CJ193</f>
        <v>1.6297497873465506E-2</v>
      </c>
      <c r="AH190" s="74">
        <f t="shared" si="65"/>
        <v>1.6</v>
      </c>
      <c r="AI190" s="73">
        <f>IF('Indicator Data'!BH193="No data","x",ROUND(IF('Indicator Data'!BH193&lt;$AI$194,10,IF('Indicator Data'!BH193&gt;$AI$195,0,($AI$195-'Indicator Data'!BH193)/($AI$195-$AI$194)*10)),1))</f>
        <v>3.2</v>
      </c>
      <c r="AJ190" s="73">
        <f>IF('Indicator Data'!BI193="No data","x",ROUND(IF('Indicator Data'!BI193&gt;$AJ$195,10,IF('Indicator Data'!BI193&lt;$AJ$194,0,10-($AJ$195-'Indicator Data'!BI193)/($AJ$195-$AJ$194)*10)),1))</f>
        <v>1.4</v>
      </c>
      <c r="AK190" s="74">
        <f t="shared" si="72"/>
        <v>2.2999999999999998</v>
      </c>
      <c r="AL190" s="80">
        <f t="shared" si="73"/>
        <v>1.8</v>
      </c>
      <c r="AM190" s="81">
        <f t="shared" si="74"/>
        <v>0.9</v>
      </c>
      <c r="AN190" s="73">
        <f>IF('Indicator Data'!BJ193="No data","x",ROUND((IF(LOG('Indicator Data'!BJ193)&gt;AN$195,10,IF(LOG('Indicator Data'!BJ193)&lt;AN$194,0,10-(AN$195-LOG('Indicator Data'!BJ193))/(AN$195-AN$194)*10))),1))</f>
        <v>9.1999999999999993</v>
      </c>
      <c r="AO190" s="73">
        <f>IF('Indicator Data'!BK193="No data","x",ROUND((IF(LOG('Indicator Data'!BK193)&gt;AO$195,10,IF(LOG('Indicator Data'!BK193)&lt;AO$194,0,10-(AO$195-LOG('Indicator Data'!BK193))/(AO$195-AO$194)*10))),1))</f>
        <v>7.8</v>
      </c>
      <c r="AP190" s="74">
        <f t="shared" si="66"/>
        <v>8.5</v>
      </c>
      <c r="AQ190" s="74">
        <f>IF('Indicator Data'!BL193=0,10,ROUND(IF(LOG('Indicator Data'!BL193)&gt;AQ$195,0,IF(LOG('Indicator Data'!BL193)&lt;AQ$194,10,(AQ$195-LOG('Indicator Data'!BL193))/(AQ$195-AQ$194)*10)),1))</f>
        <v>6.8</v>
      </c>
      <c r="AR190" s="74">
        <f>IF('Indicator Data'!BM193="No data","x",ROUND(IF('Indicator Data'!BM193&gt;AR$195,10,IF('Indicator Data'!BM193&lt;AR$194,0,10-(AR$195-'Indicator Data'!BM193)/(AR$195-AR$194)*10)),1))</f>
        <v>4</v>
      </c>
      <c r="AS190" s="76">
        <f t="shared" si="67"/>
        <v>6.4</v>
      </c>
      <c r="AT190" s="73">
        <f>IF('Indicator Data'!BN193="No data","x",ROUND(IF('Indicator Data'!BN193^2&gt;AT$195,0,IF('Indicator Data'!BN193^2&lt;AT$194,10,(AT$195-'Indicator Data'!BN193^2)/(AT$195-AT$194)*10)),1))</f>
        <v>1.1000000000000001</v>
      </c>
      <c r="AU190" s="73">
        <f>IF('Indicator Data'!BO193="No data","x",ROUND(IF('Indicator Data'!BO193&gt;AU$195,0,IF('Indicator Data'!BO193&lt;AU$194,10,(AU$195-'Indicator Data'!BO193)/(AU$195-AU$194)*10)),1))</f>
        <v>2.7</v>
      </c>
      <c r="AV190" s="73">
        <f>IF('Indicator Data'!BP193="No data","x",ROUND(IF('Indicator Data'!BP193&gt;AV$195,0,IF('Indicator Data'!BP193&lt;AV$194,10,(AV$195-'Indicator Data'!BP193)/(AV$195-AV$194)*10)),1))</f>
        <v>5.4</v>
      </c>
      <c r="AW190" s="74">
        <f t="shared" si="68"/>
        <v>3.1</v>
      </c>
      <c r="AX190" s="74">
        <f>IF('Indicator Data'!BQ193="No data","x",ROUND(IF('Indicator Data'!BQ193&gt;AX$195,10,IF('Indicator Data'!BQ193&lt;AX$194,0,10-(AX$195-'Indicator Data'!BQ193)/(AX$195-AX$194)*10)),1))</f>
        <v>10</v>
      </c>
      <c r="AY190" s="76">
        <f t="shared" si="69"/>
        <v>6.6</v>
      </c>
      <c r="AZ190" s="81">
        <f t="shared" si="70"/>
        <v>6.5</v>
      </c>
    </row>
    <row r="191" spans="1:52" s="4" customFormat="1" x14ac:dyDescent="0.3">
      <c r="A191" s="121" t="str">
        <f>'Indicator Data'!A194</f>
        <v>Yemen</v>
      </c>
      <c r="B191" s="59" t="str">
        <f>'Indicator Data'!B194</f>
        <v>YEM</v>
      </c>
      <c r="C191" s="73">
        <f>ROUND(IF('Indicator Data'!AL194="No data",IF((0.1022*LN('Indicator Data'!CI194)-0.1711)&gt;C$195,0,IF((0.1022*LN('Indicator Data'!CI194)-0.1711)&lt;C$194,10,(C$195-(0.1022*LN('Indicator Data'!CI194)-0.1711))/(C$195-C$194)*10)),IF('Indicator Data'!AL194&gt;C$195,0,IF('Indicator Data'!AL194&lt;C$194,10,(C$195-'Indicator Data'!AL194)/(C$195-C$194)*10))),1)</f>
        <v>8.6999999999999993</v>
      </c>
      <c r="D191" s="73">
        <f>IF('Indicator Data'!AM194="No data","x",ROUND((IF(LOG('Indicator Data'!AM194*1000)&gt;D$195,10,IF(LOG('Indicator Data'!AM194*1000)&lt;D$194,0,10-(D$195-LOG('Indicator Data'!AM194*1000))/(D$195-D$194)*10))),1))</f>
        <v>8.8000000000000007</v>
      </c>
      <c r="E191" s="74">
        <f t="shared" si="54"/>
        <v>8.8000000000000007</v>
      </c>
      <c r="F191" s="73">
        <f>IF('Indicator Data'!AZ194="No data","x",ROUND(IF('Indicator Data'!AZ194&gt;F$195,10,IF('Indicator Data'!AZ194&lt;F$194,0,10-(F$195-'Indicator Data'!AZ194)/(F$195-F$194)*10)),1))</f>
        <v>10</v>
      </c>
      <c r="G191" s="73">
        <f>IF('Indicator Data'!BA194="No data","x",ROUND(IF('Indicator Data'!BA194&gt;G$195,10,IF('Indicator Data'!BA194&lt;G$194,0,10-(G$195-'Indicator Data'!BA194)/(G$195-G$194)*10)),1))</f>
        <v>2.9</v>
      </c>
      <c r="H191" s="74">
        <f t="shared" si="55"/>
        <v>6.5</v>
      </c>
      <c r="I191" s="75">
        <f>SUM(IF('Indicator Data'!AN194=0,0,'Indicator Data'!AN194),SUM('Indicator Data'!AO194:AP194))</f>
        <v>95889.374429999996</v>
      </c>
      <c r="J191" s="75">
        <f>I191/'Indicator Data'!CJ194*1000000</f>
        <v>3288.1705955457942</v>
      </c>
      <c r="K191" s="73">
        <f t="shared" si="56"/>
        <v>10</v>
      </c>
      <c r="L191" s="73">
        <f>IF('Indicator Data'!AQ194="No data","x",ROUND(IF('Indicator Data'!AQ194&gt;L$195,10,IF('Indicator Data'!AQ194&lt;L$194,0,10-(L$195-'Indicator Data'!AQ194)/(L$195-L$194)*10)),1))</f>
        <v>1.9</v>
      </c>
      <c r="M191" s="73">
        <f>IF('Indicator Data'!AR194="No data","x",IF('Indicator Data'!AR194=0,0,ROUND(IF('Indicator Data'!AR194&gt;M$195,10,IF('Indicator Data'!AR194&lt;M$194,0,10-(M$195-'Indicator Data'!AR194)/(M$195-M$194)*10)),1)))</f>
        <v>4.0999999999999996</v>
      </c>
      <c r="N191" s="74">
        <f t="shared" si="57"/>
        <v>5.3</v>
      </c>
      <c r="O191" s="76">
        <f t="shared" si="58"/>
        <v>7.4</v>
      </c>
      <c r="P191" s="87">
        <f>IF(AND('Indicator Data'!BE194="No data",'Indicator Data'!BF194="No data"),0,SUM('Indicator Data'!BE194:BG194)/1000)</f>
        <v>4244.8819999999996</v>
      </c>
      <c r="Q191" s="73">
        <f t="shared" si="59"/>
        <v>10</v>
      </c>
      <c r="R191" s="77">
        <f>P191*1000/'Indicator Data'!CJ194</f>
        <v>0.1455624907027733</v>
      </c>
      <c r="S191" s="73">
        <f t="shared" si="60"/>
        <v>10</v>
      </c>
      <c r="T191" s="78">
        <f t="shared" si="61"/>
        <v>10</v>
      </c>
      <c r="U191" s="73">
        <f>IF('Indicator Data'!AV194="No data","x",ROUND(IF('Indicator Data'!AV194&gt;U$195,10,IF('Indicator Data'!AV194&lt;U$194,0,10-(U$195-'Indicator Data'!AV194)/(U$195-U$194)*10)),1))</f>
        <v>0.2</v>
      </c>
      <c r="V191" s="73" t="str">
        <f>IF('Indicator Data'!AW194="No data","x",IF('Indicator Data'!AW194=0,0,ROUND(IF('Indicator Data'!AW194&gt;V$195,10,IF('Indicator Data'!AW194&lt;V$194,0,10-(V$195-'Indicator Data'!AW194)/(V$195-V$194)*10)),1)))</f>
        <v>x</v>
      </c>
      <c r="W191" s="73">
        <f t="shared" si="62"/>
        <v>0.2</v>
      </c>
      <c r="X191" s="73">
        <f>IF('Indicator Data'!AU194="No data","x",ROUND(IF('Indicator Data'!AU194&gt;X$195,10,IF('Indicator Data'!AU194&lt;X$194,0,10-(X$195-'Indicator Data'!AU194)/(X$195-X$194)*10)),1))</f>
        <v>0.9</v>
      </c>
      <c r="Y191" s="199">
        <f>IF('Indicator Data'!AX194="No data","x",ROUND(IF('Indicator Data'!AX194&gt;Y$195,10,IF('Indicator Data'!AX194&lt;Y$194,0,10-(Y$195-'Indicator Data'!AX194)/(Y$195-Y$194)*10)),1))</f>
        <v>1</v>
      </c>
      <c r="Z191" s="77">
        <f>IF('Indicator Data'!AY194="No data","x",IF(('Indicator Data'!AY194/'Indicator Data'!CJ194)&gt;1,1,IF('Indicator Data'!AY194&gt;'Indicator Data'!AY194,1,'Indicator Data'!AY194/'Indicator Data'!CJ194)))</f>
        <v>0.25177246547741261</v>
      </c>
      <c r="AA191" s="199">
        <f t="shared" si="63"/>
        <v>2.8</v>
      </c>
      <c r="AB191" s="74">
        <f t="shared" si="71"/>
        <v>1.2</v>
      </c>
      <c r="AC191" s="73">
        <f>IF('Indicator Data'!AS194="No data","x",ROUND(IF('Indicator Data'!AS194&gt;AC$195,10,IF('Indicator Data'!AS194&lt;AC$194,0,10-(AC$195-'Indicator Data'!AS194)/(AC$195-AC$194)*10)),1))</f>
        <v>4.2</v>
      </c>
      <c r="AD191" s="73">
        <f>IF('Indicator Data'!AT194="No data","x",ROUND(IF('Indicator Data'!AT194&gt;AD$195,10,IF('Indicator Data'!AT194&lt;AD$194,0,10-(AD$195-'Indicator Data'!AT194)/(AD$195-AD$194)*10)),1))</f>
        <v>3.6</v>
      </c>
      <c r="AE191" s="74">
        <f t="shared" si="64"/>
        <v>3.9</v>
      </c>
      <c r="AF191" s="87">
        <f>('Indicator Data'!BD194+'Indicator Data'!BC194*0.5+'Indicator Data'!BB194*0.25)/1000</f>
        <v>609.04150000000004</v>
      </c>
      <c r="AG191" s="79">
        <f>AF191*1000/'Indicator Data'!CJ194</f>
        <v>2.0884820280364237E-2</v>
      </c>
      <c r="AH191" s="74">
        <f t="shared" si="65"/>
        <v>2.1</v>
      </c>
      <c r="AI191" s="73">
        <f>IF('Indicator Data'!BH194="No data","x",ROUND(IF('Indicator Data'!BH194&lt;$AI$194,10,IF('Indicator Data'!BH194&gt;$AI$195,0,($AI$195-'Indicator Data'!BH194)/($AI$195-$AI$194)*10)),1))</f>
        <v>7.9</v>
      </c>
      <c r="AJ191" s="73">
        <f>IF('Indicator Data'!BI194="No data","x",ROUND(IF('Indicator Data'!BI194&gt;$AJ$195,10,IF('Indicator Data'!BI194&lt;$AJ$194,0,10-($AJ$195-'Indicator Data'!BI194)/($AJ$195-$AJ$194)*10)),1))</f>
        <v>10</v>
      </c>
      <c r="AK191" s="74">
        <f t="shared" si="72"/>
        <v>9</v>
      </c>
      <c r="AL191" s="80">
        <f t="shared" si="73"/>
        <v>5</v>
      </c>
      <c r="AM191" s="81">
        <f t="shared" si="74"/>
        <v>8.5</v>
      </c>
      <c r="AN191" s="73">
        <f>IF('Indicator Data'!BJ194="No data","x",ROUND((IF(LOG('Indicator Data'!BJ194)&gt;AN$195,10,IF(LOG('Indicator Data'!BJ194)&lt;AN$194,0,10-(AN$195-LOG('Indicator Data'!BJ194))/(AN$195-AN$194)*10))),1))</f>
        <v>3.8</v>
      </c>
      <c r="AO191" s="73" t="str">
        <f>IF('Indicator Data'!BK194="No data","x",ROUND((IF(LOG('Indicator Data'!BK194)&gt;AO$195,10,IF(LOG('Indicator Data'!BK194)&lt;AO$194,0,10-(AO$195-LOG('Indicator Data'!BK194))/(AO$195-AO$194)*10))),1))</f>
        <v>x</v>
      </c>
      <c r="AP191" s="74">
        <f t="shared" si="66"/>
        <v>3.8</v>
      </c>
      <c r="AQ191" s="74">
        <f>IF('Indicator Data'!BL194=0,10,ROUND(IF(LOG('Indicator Data'!BL194)&gt;AQ$195,0,IF(LOG('Indicator Data'!BL194)&lt;AQ$194,10,(AQ$195-LOG('Indicator Data'!BL194))/(AQ$195-AQ$194)*10)),1))</f>
        <v>2.5</v>
      </c>
      <c r="AR191" s="74">
        <f>IF('Indicator Data'!BM194="No data","x",ROUND(IF('Indicator Data'!BM194&gt;AR$195,10,IF('Indicator Data'!BM194&lt;AR$194,0,10-(AR$195-'Indicator Data'!BM194)/(AR$195-AR$194)*10)),1))</f>
        <v>4</v>
      </c>
      <c r="AS191" s="76">
        <f t="shared" si="67"/>
        <v>3.4</v>
      </c>
      <c r="AT191" s="73" t="str">
        <f>IF('Indicator Data'!BN194="No data","x",ROUND(IF('Indicator Data'!BN194^2&gt;AT$195,0,IF('Indicator Data'!BN194^2&lt;AT$194,10,(AT$195-'Indicator Data'!BN194^2)/(AT$195-AT$194)*10)),1))</f>
        <v>x</v>
      </c>
      <c r="AU191" s="73">
        <f>IF('Indicator Data'!BO194="No data","x",ROUND(IF('Indicator Data'!BO194&gt;AU$195,0,IF('Indicator Data'!BO194&lt;AU$194,10,(AU$195-'Indicator Data'!BO194)/(AU$195-AU$194)*10)),1))</f>
        <v>7.5</v>
      </c>
      <c r="AV191" s="73">
        <f>IF('Indicator Data'!BP194="No data","x",ROUND(IF('Indicator Data'!BP194&gt;AV$195,0,IF('Indicator Data'!BP194&lt;AV$194,10,(AV$195-'Indicator Data'!BP194)/(AV$195-AV$194)*10)),1))</f>
        <v>7.5</v>
      </c>
      <c r="AW191" s="74">
        <f t="shared" si="68"/>
        <v>7.5</v>
      </c>
      <c r="AX191" s="74">
        <f>IF('Indicator Data'!BQ194="No data","x",ROUND(IF('Indicator Data'!BQ194&gt;AX$195,10,IF('Indicator Data'!BQ194&lt;AX$194,0,10-(AX$195-'Indicator Data'!BQ194)/(AX$195-AX$194)*10)),1))</f>
        <v>3.1</v>
      </c>
      <c r="AY191" s="76">
        <f t="shared" si="69"/>
        <v>5.3</v>
      </c>
      <c r="AZ191" s="81">
        <f t="shared" si="70"/>
        <v>4.4000000000000004</v>
      </c>
    </row>
    <row r="192" spans="1:52" s="4" customFormat="1" x14ac:dyDescent="0.3">
      <c r="A192" s="121" t="str">
        <f>'Indicator Data'!A195</f>
        <v>Zambia</v>
      </c>
      <c r="B192" s="59" t="str">
        <f>'Indicator Data'!B195</f>
        <v>ZMB</v>
      </c>
      <c r="C192" s="73">
        <f>ROUND(IF('Indicator Data'!AL195="No data",IF((0.1022*LN('Indicator Data'!CI195)-0.1711)&gt;C$195,0,IF((0.1022*LN('Indicator Data'!CI195)-0.1711)&lt;C$194,10,(C$195-(0.1022*LN('Indicator Data'!CI195)-0.1711))/(C$195-C$194)*10)),IF('Indicator Data'!AL195&gt;C$195,0,IF('Indicator Data'!AL195&lt;C$194,10,(C$195-'Indicator Data'!AL195)/(C$195-C$194)*10))),1)</f>
        <v>6.2</v>
      </c>
      <c r="D192" s="73">
        <f>IF('Indicator Data'!AM195="No data","x",ROUND((IF(LOG('Indicator Data'!AM195*1000)&gt;D$195,10,IF(LOG('Indicator Data'!AM195*1000)&lt;D$194,0,10-(D$195-LOG('Indicator Data'!AM195*1000))/(D$195-D$194)*10))),1))</f>
        <v>9</v>
      </c>
      <c r="E192" s="74">
        <f t="shared" si="54"/>
        <v>7.9</v>
      </c>
      <c r="F192" s="73">
        <f>IF('Indicator Data'!AZ195="No data","x",ROUND(IF('Indicator Data'!AZ195&gt;F$195,10,IF('Indicator Data'!AZ195&lt;F$194,0,10-(F$195-'Indicator Data'!AZ195)/(F$195-F$194)*10)),1))</f>
        <v>7.2</v>
      </c>
      <c r="G192" s="73">
        <f>IF('Indicator Data'!BA195="No data","x",ROUND(IF('Indicator Data'!BA195&gt;G$195,10,IF('Indicator Data'!BA195&lt;G$194,0,10-(G$195-'Indicator Data'!BA195)/(G$195-G$194)*10)),1))</f>
        <v>8</v>
      </c>
      <c r="H192" s="74">
        <f t="shared" si="55"/>
        <v>7.6</v>
      </c>
      <c r="I192" s="75">
        <f>SUM(IF('Indicator Data'!AN195=0,0,'Indicator Data'!AN195),SUM('Indicator Data'!AO195:AP195))</f>
        <v>1858.0513799999999</v>
      </c>
      <c r="J192" s="75">
        <f>I192/'Indicator Data'!CJ195*1000000</f>
        <v>104.02820911712054</v>
      </c>
      <c r="K192" s="73">
        <f t="shared" si="56"/>
        <v>2.1</v>
      </c>
      <c r="L192" s="73">
        <f>IF('Indicator Data'!AQ195="No data","x",ROUND(IF('Indicator Data'!AQ195&gt;L$195,10,IF('Indicator Data'!AQ195&lt;L$194,0,10-(L$195-'Indicator Data'!AQ195)/(L$195-L$194)*10)),1))</f>
        <v>2.5</v>
      </c>
      <c r="M192" s="73">
        <f>IF('Indicator Data'!AR195="No data","x",IF('Indicator Data'!AR195=0,0,ROUND(IF('Indicator Data'!AR195&gt;M$195,10,IF('Indicator Data'!AR195&lt;M$194,0,10-(M$195-'Indicator Data'!AR195)/(M$195-M$194)*10)),1)))</f>
        <v>0.1</v>
      </c>
      <c r="N192" s="74">
        <f t="shared" si="57"/>
        <v>1.6</v>
      </c>
      <c r="O192" s="76">
        <f t="shared" si="58"/>
        <v>6.3</v>
      </c>
      <c r="P192" s="87">
        <f>IF(AND('Indicator Data'!BE195="No data",'Indicator Data'!BF195="No data"),0,SUM('Indicator Data'!BE195:BG195)/1000)</f>
        <v>59.051000000000002</v>
      </c>
      <c r="Q192" s="73">
        <f t="shared" si="59"/>
        <v>5.9</v>
      </c>
      <c r="R192" s="77">
        <f>P192*1000/'Indicator Data'!CJ195</f>
        <v>3.306135579832612E-3</v>
      </c>
      <c r="S192" s="73">
        <f t="shared" si="60"/>
        <v>4.3</v>
      </c>
      <c r="T192" s="78">
        <f t="shared" si="61"/>
        <v>5.0999999999999996</v>
      </c>
      <c r="U192" s="73">
        <f>IF('Indicator Data'!AV195="No data","x",ROUND(IF('Indicator Data'!AV195&gt;U$195,10,IF('Indicator Data'!AV195&lt;U$194,0,10-(U$195-'Indicator Data'!AV195)/(U$195-U$194)*10)),1))</f>
        <v>10</v>
      </c>
      <c r="V192" s="73">
        <f>IF('Indicator Data'!AW195="No data","x",IF('Indicator Data'!AW195=0,0,ROUND(IF('Indicator Data'!AW195&gt;V$195,10,IF('Indicator Data'!AW195&lt;V$194,0,10-(V$195-'Indicator Data'!AW195)/(V$195-V$194)*10)),1)))</f>
        <v>10</v>
      </c>
      <c r="W192" s="73">
        <f t="shared" si="62"/>
        <v>10</v>
      </c>
      <c r="X192" s="73">
        <f>IF('Indicator Data'!AU195="No data","x",ROUND(IF('Indicator Data'!AU195&gt;X$195,10,IF('Indicator Data'!AU195&lt;X$194,0,10-(X$195-'Indicator Data'!AU195)/(X$195-X$194)*10)),1))</f>
        <v>6.6</v>
      </c>
      <c r="Y192" s="199">
        <f>IF('Indicator Data'!AX195="No data","x",ROUND(IF('Indicator Data'!AX195&gt;Y$195,10,IF('Indicator Data'!AX195&lt;Y$194,0,10-(Y$195-'Indicator Data'!AX195)/(Y$195-Y$194)*10)),1))</f>
        <v>5.0999999999999996</v>
      </c>
      <c r="Z192" s="77">
        <f>IF('Indicator Data'!AY195="No data","x",IF(('Indicator Data'!AY195/'Indicator Data'!CJ195)&gt;1,1,IF('Indicator Data'!AY195&gt;'Indicator Data'!AY195,1,'Indicator Data'!AY195/'Indicator Data'!CJ195)))</f>
        <v>0.70742488928692482</v>
      </c>
      <c r="AA192" s="199">
        <f t="shared" si="63"/>
        <v>7.9</v>
      </c>
      <c r="AB192" s="74">
        <f t="shared" si="71"/>
        <v>7.4</v>
      </c>
      <c r="AC192" s="73">
        <f>IF('Indicator Data'!AS195="No data","x",ROUND(IF('Indicator Data'!AS195&gt;AC$195,10,IF('Indicator Data'!AS195&lt;AC$194,0,10-(AC$195-'Indicator Data'!AS195)/(AC$195-AC$194)*10)),1))</f>
        <v>4.4000000000000004</v>
      </c>
      <c r="AD192" s="73">
        <f>IF('Indicator Data'!AT195="No data","x",ROUND(IF('Indicator Data'!AT195&gt;AD$195,10,IF('Indicator Data'!AT195&lt;AD$194,0,10-(AD$195-'Indicator Data'!AT195)/(AD$195-AD$194)*10)),1))</f>
        <v>3.3</v>
      </c>
      <c r="AE192" s="74">
        <f t="shared" si="64"/>
        <v>3.9</v>
      </c>
      <c r="AF192" s="87">
        <f>('Indicator Data'!BD195+'Indicator Data'!BC195*0.5+'Indicator Data'!BB195*0.25)/1000</f>
        <v>1.0927500000000001</v>
      </c>
      <c r="AG192" s="79">
        <f>AF192*1000/'Indicator Data'!CJ195</f>
        <v>6.1180668487613877E-5</v>
      </c>
      <c r="AH192" s="74">
        <f t="shared" si="65"/>
        <v>0</v>
      </c>
      <c r="AI192" s="73">
        <f>IF('Indicator Data'!BH195="No data","x",ROUND(IF('Indicator Data'!BH195&lt;$AI$194,10,IF('Indicator Data'!BH195&gt;$AI$195,0,($AI$195-'Indicator Data'!BH195)/($AI$195-$AI$194)*10)),1))</f>
        <v>7.9</v>
      </c>
      <c r="AJ192" s="73">
        <f>IF('Indicator Data'!BI195="No data","x",ROUND(IF('Indicator Data'!BI195&gt;$AJ$195,10,IF('Indicator Data'!BI195&lt;$AJ$194,0,10-($AJ$195-'Indicator Data'!BI195)/($AJ$195-$AJ$194)*10)),1))</f>
        <v>10</v>
      </c>
      <c r="AK192" s="74">
        <f t="shared" si="72"/>
        <v>9</v>
      </c>
      <c r="AL192" s="80">
        <f t="shared" si="73"/>
        <v>6.1</v>
      </c>
      <c r="AM192" s="81">
        <f t="shared" si="74"/>
        <v>5.6</v>
      </c>
      <c r="AN192" s="73">
        <f>IF('Indicator Data'!BJ195="No data","x",ROUND((IF(LOG('Indicator Data'!BJ195)&gt;AN$195,10,IF(LOG('Indicator Data'!BJ195)&lt;AN$194,0,10-(AN$195-LOG('Indicator Data'!BJ195))/(AN$195-AN$194)*10))),1))</f>
        <v>0</v>
      </c>
      <c r="AO192" s="73">
        <f>IF('Indicator Data'!BK195="No data","x",ROUND((IF(LOG('Indicator Data'!BK195)&gt;AO$195,10,IF(LOG('Indicator Data'!BK195)&lt;AO$194,0,10-(AO$195-LOG('Indicator Data'!BK195))/(AO$195-AO$194)*10))),1))</f>
        <v>5.0999999999999996</v>
      </c>
      <c r="AP192" s="74">
        <f t="shared" si="66"/>
        <v>2.6</v>
      </c>
      <c r="AQ192" s="74">
        <f>IF('Indicator Data'!BL195=0,10,ROUND(IF(LOG('Indicator Data'!BL195)&gt;AQ$195,0,IF(LOG('Indicator Data'!BL195)&lt;AQ$194,10,(AQ$195-LOG('Indicator Data'!BL195))/(AQ$195-AQ$194)*10)),1))</f>
        <v>6.4</v>
      </c>
      <c r="AR192" s="74">
        <f>IF('Indicator Data'!BM195="No data","x",ROUND(IF('Indicator Data'!BM195&gt;AR$195,10,IF('Indicator Data'!BM195&lt;AR$194,0,10-(AR$195-'Indicator Data'!BM195)/(AR$195-AR$194)*10)),1))</f>
        <v>2</v>
      </c>
      <c r="AS192" s="76">
        <f t="shared" si="67"/>
        <v>3.7</v>
      </c>
      <c r="AT192" s="73">
        <f>IF('Indicator Data'!BN195="No data","x",ROUND(IF('Indicator Data'!BN195^2&gt;AT$195,0,IF('Indicator Data'!BN195^2&lt;AT$194,10,(AT$195-'Indicator Data'!BN195^2)/(AT$195-AT$194)*10)),1))</f>
        <v>2.7</v>
      </c>
      <c r="AU192" s="73">
        <f>IF('Indicator Data'!BO195="No data","x",ROUND(IF('Indicator Data'!BO195&gt;AU$195,0,IF('Indicator Data'!BO195&lt;AU$194,10,(AU$195-'Indicator Data'!BO195)/(AU$195-AU$194)*10)),1))</f>
        <v>5.7</v>
      </c>
      <c r="AV192" s="73">
        <f>IF('Indicator Data'!BP195="No data","x",ROUND(IF('Indicator Data'!BP195&gt;AV$195,0,IF('Indicator Data'!BP195&lt;AV$194,10,(AV$195-'Indicator Data'!BP195)/(AV$195-AV$194)*10)),1))</f>
        <v>7.4</v>
      </c>
      <c r="AW192" s="74">
        <f t="shared" si="68"/>
        <v>5.3</v>
      </c>
      <c r="AX192" s="74">
        <f>IF('Indicator Data'!BQ195="No data","x",ROUND(IF('Indicator Data'!BQ195&gt;AX$195,10,IF('Indicator Data'!BQ195&lt;AX$194,0,10-(AX$195-'Indicator Data'!BQ195)/(AX$195-AX$194)*10)),1))</f>
        <v>8.8000000000000007</v>
      </c>
      <c r="AY192" s="76">
        <f t="shared" si="69"/>
        <v>7.1</v>
      </c>
      <c r="AZ192" s="81">
        <f t="shared" si="70"/>
        <v>5.4</v>
      </c>
    </row>
    <row r="193" spans="1:52" s="4" customFormat="1" x14ac:dyDescent="0.3">
      <c r="A193" s="121" t="str">
        <f>'Indicator Data'!A196</f>
        <v>Zimbabwe</v>
      </c>
      <c r="B193" s="59" t="str">
        <f>'Indicator Data'!B196</f>
        <v>ZWE</v>
      </c>
      <c r="C193" s="73">
        <f>ROUND(IF('Indicator Data'!AL196="No data",IF((0.1022*LN('Indicator Data'!CI196)-0.1711)&gt;C$195,0,IF((0.1022*LN('Indicator Data'!CI196)-0.1711)&lt;C$194,10,(C$195-(0.1022*LN('Indicator Data'!CI196)-0.1711))/(C$195-C$194)*10)),IF('Indicator Data'!AL196&gt;C$195,0,IF('Indicator Data'!AL196&lt;C$194,10,(C$195-'Indicator Data'!AL196)/(C$195-C$194)*10))),1)</f>
        <v>6.7</v>
      </c>
      <c r="D193" s="73">
        <f>IF('Indicator Data'!AM196="No data","x",ROUND((IF(LOG('Indicator Data'!AM196*1000)&gt;D$195,10,IF(LOG('Indicator Data'!AM196*1000)&lt;D$194,0,10-(D$195-LOG('Indicator Data'!AM196*1000))/(D$195-D$194)*10))),1))</f>
        <v>7.9</v>
      </c>
      <c r="E193" s="74">
        <f t="shared" si="54"/>
        <v>7.3</v>
      </c>
      <c r="F193" s="73">
        <f>IF('Indicator Data'!AZ196="No data","x",ROUND(IF('Indicator Data'!AZ196&gt;F$195,10,IF('Indicator Data'!AZ196&lt;F$194,0,10-(F$195-'Indicator Data'!AZ196)/(F$195-F$194)*10)),1))</f>
        <v>7</v>
      </c>
      <c r="G193" s="73">
        <f>IF('Indicator Data'!BA196="No data","x",ROUND(IF('Indicator Data'!BA196&gt;G$195,10,IF('Indicator Data'!BA196&lt;G$194,0,10-(G$195-'Indicator Data'!BA196)/(G$195-G$194)*10)),1))</f>
        <v>4.5999999999999996</v>
      </c>
      <c r="H193" s="74">
        <f t="shared" si="55"/>
        <v>5.8</v>
      </c>
      <c r="I193" s="75">
        <f>SUM(IF('Indicator Data'!AN196=0,0,'Indicator Data'!AN196),SUM('Indicator Data'!AO196:AP196))</f>
        <v>4609.5185199999996</v>
      </c>
      <c r="J193" s="75">
        <f>I193/'Indicator Data'!CJ196*1000000</f>
        <v>314.74016032121324</v>
      </c>
      <c r="K193" s="73">
        <f t="shared" si="56"/>
        <v>6.3</v>
      </c>
      <c r="L193" s="73">
        <f>IF('Indicator Data'!AQ196="No data","x",ROUND(IF('Indicator Data'!AQ196&gt;L$195,10,IF('Indicator Data'!AQ196&lt;L$194,0,10-(L$195-'Indicator Data'!AQ196)/(L$195-L$194)*10)),1))</f>
        <v>1.7</v>
      </c>
      <c r="M193" s="73">
        <f>IF('Indicator Data'!AR196="No data","x",IF('Indicator Data'!AR196=0,0,ROUND(IF('Indicator Data'!AR196&gt;M$195,10,IF('Indicator Data'!AR196&lt;M$194,0,10-(M$195-'Indicator Data'!AR196)/(M$195-M$194)*10)),1)))</f>
        <v>2</v>
      </c>
      <c r="N193" s="74">
        <f t="shared" si="57"/>
        <v>3.3</v>
      </c>
      <c r="O193" s="76">
        <f t="shared" si="58"/>
        <v>5.9</v>
      </c>
      <c r="P193" s="87">
        <f>IF(AND('Indicator Data'!BE196="No data",'Indicator Data'!BF196="No data"),0,SUM('Indicator Data'!BE196:BG196)/1000)</f>
        <v>22.861000000000001</v>
      </c>
      <c r="Q193" s="73">
        <f t="shared" si="59"/>
        <v>4.5</v>
      </c>
      <c r="R193" s="77">
        <f>P193*1000/'Indicator Data'!CJ196</f>
        <v>1.5609601683742136E-3</v>
      </c>
      <c r="S193" s="73">
        <f t="shared" si="60"/>
        <v>3.6</v>
      </c>
      <c r="T193" s="78">
        <f t="shared" si="61"/>
        <v>4.0999999999999996</v>
      </c>
      <c r="U193" s="73">
        <f>IF('Indicator Data'!AV196="No data","x",ROUND(IF('Indicator Data'!AV196&gt;U$195,10,IF('Indicator Data'!AV196&lt;U$194,0,10-(U$195-'Indicator Data'!AV196)/(U$195-U$194)*10)),1))</f>
        <v>10</v>
      </c>
      <c r="V193" s="73">
        <f>IF('Indicator Data'!AW196="No data","x",IF('Indicator Data'!AW196=0,0,ROUND(IF('Indicator Data'!AW196&gt;V$195,10,IF('Indicator Data'!AW196&lt;V$194,0,10-(V$195-'Indicator Data'!AW196)/(V$195-V$194)*10)),1)))</f>
        <v>10</v>
      </c>
      <c r="W193" s="73">
        <f t="shared" si="62"/>
        <v>10</v>
      </c>
      <c r="X193" s="73">
        <f>IF('Indicator Data'!AU196="No data","x",ROUND(IF('Indicator Data'!AU196&gt;X$195,10,IF('Indicator Data'!AU196&lt;X$194,0,10-(X$195-'Indicator Data'!AU196)/(X$195-X$194)*10)),1))</f>
        <v>4</v>
      </c>
      <c r="Y193" s="199">
        <f>IF('Indicator Data'!AX196="No data","x",ROUND(IF('Indicator Data'!AX196&gt;Y$195,10,IF('Indicator Data'!AX196&lt;Y$194,0,10-(Y$195-'Indicator Data'!AX196)/(Y$195-Y$194)*10)),1))</f>
        <v>2.4</v>
      </c>
      <c r="Z193" s="77">
        <f>IF('Indicator Data'!AY196="No data","x",IF(('Indicator Data'!AY196/'Indicator Data'!CJ196)&gt;1,1,IF('Indicator Data'!AY196&gt;'Indicator Data'!AY196,1,'Indicator Data'!AY196/'Indicator Data'!CJ196)))</f>
        <v>0.72792548250234046</v>
      </c>
      <c r="AA193" s="199">
        <f t="shared" si="63"/>
        <v>8.1</v>
      </c>
      <c r="AB193" s="74">
        <f t="shared" si="71"/>
        <v>6.1</v>
      </c>
      <c r="AC193" s="73">
        <f>IF('Indicator Data'!AS196="No data","x",ROUND(IF('Indicator Data'!AS196&gt;AC$195,10,IF('Indicator Data'!AS196&lt;AC$194,0,10-(AC$195-'Indicator Data'!AS196)/(AC$195-AC$194)*10)),1))</f>
        <v>3.6</v>
      </c>
      <c r="AD193" s="73">
        <f>IF('Indicator Data'!AT196="No data","x",ROUND(IF('Indicator Data'!AT196&gt;AD$195,10,IF('Indicator Data'!AT196&lt;AD$194,0,10-(AD$195-'Indicator Data'!AT196)/(AD$195-AD$194)*10)),1))</f>
        <v>1.9</v>
      </c>
      <c r="AE193" s="74">
        <f t="shared" si="64"/>
        <v>2.8</v>
      </c>
      <c r="AF193" s="87">
        <f>('Indicator Data'!BD196+'Indicator Data'!BC196*0.5+'Indicator Data'!BB196*0.25)/1000</f>
        <v>7901.0237500000003</v>
      </c>
      <c r="AG193" s="79">
        <f>AF193*1000/'Indicator Data'!CJ196</f>
        <v>0.53948573391928001</v>
      </c>
      <c r="AH193" s="74">
        <f t="shared" si="65"/>
        <v>10</v>
      </c>
      <c r="AI193" s="73">
        <f>IF('Indicator Data'!BH196="No data","x",ROUND(IF('Indicator Data'!BH196&lt;$AI$194,10,IF('Indicator Data'!BH196&gt;$AI$195,0,($AI$195-'Indicator Data'!BH196)/($AI$195-$AI$194)*10)),1))</f>
        <v>8.6999999999999993</v>
      </c>
      <c r="AJ193" s="73">
        <f>IF('Indicator Data'!BI196="No data","x",ROUND(IF('Indicator Data'!BI196&gt;$AJ$195,10,IF('Indicator Data'!BI196&lt;$AJ$194,0,10-($AJ$195-'Indicator Data'!BI196)/($AJ$195-$AJ$194)*10)),1))</f>
        <v>10</v>
      </c>
      <c r="AK193" s="74">
        <f t="shared" si="72"/>
        <v>9.4</v>
      </c>
      <c r="AL193" s="80">
        <f t="shared" si="73"/>
        <v>8.1</v>
      </c>
      <c r="AM193" s="81">
        <f t="shared" si="74"/>
        <v>6.5</v>
      </c>
      <c r="AN193" s="73">
        <f>IF('Indicator Data'!BJ196="No data","x",ROUND((IF(LOG('Indicator Data'!BJ196)&gt;AN$195,10,IF(LOG('Indicator Data'!BJ196)&lt;AN$194,0,10-(AN$195-LOG('Indicator Data'!BJ196))/(AN$195-AN$194)*10))),1))</f>
        <v>3.6</v>
      </c>
      <c r="AO193" s="73">
        <f>IF('Indicator Data'!BK196="No data","x",ROUND((IF(LOG('Indicator Data'!BK196)&gt;AO$195,10,IF(LOG('Indicator Data'!BK196)&lt;AO$194,0,10-(AO$195-LOG('Indicator Data'!BK196))/(AO$195-AO$194)*10))),1))</f>
        <v>6</v>
      </c>
      <c r="AP193" s="74">
        <f t="shared" si="66"/>
        <v>4.8</v>
      </c>
      <c r="AQ193" s="74">
        <f>IF('Indicator Data'!BL196=0,10,ROUND(IF(LOG('Indicator Data'!BL196)&gt;AQ$195,0,IF(LOG('Indicator Data'!BL196)&lt;AQ$194,10,(AQ$195-LOG('Indicator Data'!BL196))/(AQ$195-AQ$194)*10)),1))</f>
        <v>6.4</v>
      </c>
      <c r="AR193" s="74">
        <f>IF('Indicator Data'!BM196="No data","x",ROUND(IF('Indicator Data'!BM196&gt;AR$195,10,IF('Indicator Data'!BM196&lt;AR$194,0,10-(AR$195-'Indicator Data'!BM196)/(AR$195-AR$194)*10)),1))</f>
        <v>2</v>
      </c>
      <c r="AS193" s="76">
        <f t="shared" si="67"/>
        <v>4.4000000000000004</v>
      </c>
      <c r="AT193" s="73">
        <f>IF('Indicator Data'!BN196="No data","x",ROUND(IF('Indicator Data'!BN196^2&gt;AT$195,0,IF('Indicator Data'!BN196^2&lt;AT$194,10,(AT$195-'Indicator Data'!BN196^2)/(AT$195-AT$194)*10)),1))</f>
        <v>2.2999999999999998</v>
      </c>
      <c r="AU193" s="73">
        <f>IF('Indicator Data'!BO196="No data","x",ROUND(IF('Indicator Data'!BO196&gt;AU$195,0,IF('Indicator Data'!BO196&lt;AU$194,10,(AU$195-'Indicator Data'!BO196)/(AU$195-AU$194)*10)),1))</f>
        <v>5.7</v>
      </c>
      <c r="AV193" s="73">
        <f>IF('Indicator Data'!BP196="No data","x",ROUND(IF('Indicator Data'!BP196&gt;AV$195,0,IF('Indicator Data'!BP196&lt;AV$194,10,(AV$195-'Indicator Data'!BP196)/(AV$195-AV$194)*10)),1))</f>
        <v>7.7</v>
      </c>
      <c r="AW193" s="74">
        <f t="shared" si="68"/>
        <v>5.2</v>
      </c>
      <c r="AX193" s="74">
        <f>IF('Indicator Data'!BQ196="No data","x",ROUND(IF('Indicator Data'!BQ196&gt;AX$195,10,IF('Indicator Data'!BQ196&lt;AX$194,0,10-(AX$195-'Indicator Data'!BQ196)/(AX$195-AX$194)*10)),1))</f>
        <v>8.8000000000000007</v>
      </c>
      <c r="AY193" s="76">
        <f t="shared" si="69"/>
        <v>7</v>
      </c>
      <c r="AZ193" s="81">
        <f t="shared" si="70"/>
        <v>5.7</v>
      </c>
    </row>
    <row r="194" spans="1:52" s="4" customFormat="1" x14ac:dyDescent="0.3">
      <c r="A194" s="82"/>
      <c r="B194" s="83" t="s">
        <v>389</v>
      </c>
      <c r="C194" s="83">
        <v>0.4</v>
      </c>
      <c r="D194" s="83">
        <v>0</v>
      </c>
      <c r="E194" s="83"/>
      <c r="F194" s="83">
        <v>0</v>
      </c>
      <c r="G194" s="83">
        <v>25</v>
      </c>
      <c r="H194" s="83"/>
      <c r="I194" s="83"/>
      <c r="J194" s="83"/>
      <c r="K194" s="83">
        <v>0</v>
      </c>
      <c r="L194" s="83">
        <v>0</v>
      </c>
      <c r="M194" s="83">
        <v>0</v>
      </c>
      <c r="N194" s="83"/>
      <c r="O194" s="83"/>
      <c r="P194" s="83"/>
      <c r="Q194" s="83">
        <v>3</v>
      </c>
      <c r="R194" s="83"/>
      <c r="S194" s="84">
        <v>5.0000000000000002E-5</v>
      </c>
      <c r="T194" s="83"/>
      <c r="U194" s="83">
        <v>0</v>
      </c>
      <c r="V194" s="83">
        <v>0</v>
      </c>
      <c r="W194" s="83"/>
      <c r="X194" s="83">
        <v>0</v>
      </c>
      <c r="Y194" s="83">
        <v>0</v>
      </c>
      <c r="Z194" s="83"/>
      <c r="AA194" s="83">
        <v>0</v>
      </c>
      <c r="AB194" s="83"/>
      <c r="AC194" s="83">
        <v>0</v>
      </c>
      <c r="AD194" s="83">
        <v>0</v>
      </c>
      <c r="AE194" s="83"/>
      <c r="AF194" s="83"/>
      <c r="AG194" s="83"/>
      <c r="AH194" s="85">
        <v>0</v>
      </c>
      <c r="AI194" s="83">
        <v>75</v>
      </c>
      <c r="AJ194" s="83">
        <v>5</v>
      </c>
      <c r="AK194" s="83"/>
      <c r="AL194" s="83"/>
      <c r="AM194" s="83"/>
      <c r="AN194" s="83">
        <v>4</v>
      </c>
      <c r="AO194" s="83">
        <v>4</v>
      </c>
      <c r="AP194" s="83"/>
      <c r="AQ194" s="83">
        <v>-1.5</v>
      </c>
      <c r="AR194" s="83">
        <v>0</v>
      </c>
      <c r="AS194" s="83"/>
      <c r="AT194" s="83">
        <v>900</v>
      </c>
      <c r="AU194" s="83">
        <v>5</v>
      </c>
      <c r="AV194" s="83">
        <v>0</v>
      </c>
      <c r="AW194" s="83"/>
      <c r="AX194" s="83">
        <v>0</v>
      </c>
      <c r="AY194" s="83"/>
      <c r="AZ194" s="81"/>
    </row>
    <row r="195" spans="1:52" s="4" customFormat="1" x14ac:dyDescent="0.3">
      <c r="A195" s="82"/>
      <c r="B195" s="83" t="s">
        <v>390</v>
      </c>
      <c r="C195" s="83">
        <v>0.9</v>
      </c>
      <c r="D195" s="83">
        <v>2.7</v>
      </c>
      <c r="E195" s="83"/>
      <c r="F195" s="83">
        <v>0.75</v>
      </c>
      <c r="G195" s="83">
        <v>65</v>
      </c>
      <c r="H195" s="83"/>
      <c r="I195" s="83"/>
      <c r="J195" s="83"/>
      <c r="K195" s="83">
        <v>500</v>
      </c>
      <c r="L195" s="83">
        <v>15</v>
      </c>
      <c r="M195" s="83">
        <v>30</v>
      </c>
      <c r="N195" s="83"/>
      <c r="O195" s="83"/>
      <c r="P195" s="83"/>
      <c r="Q195" s="83">
        <v>6</v>
      </c>
      <c r="R195" s="83"/>
      <c r="S195" s="86">
        <v>0.1</v>
      </c>
      <c r="T195" s="83"/>
      <c r="U195" s="83">
        <v>5</v>
      </c>
      <c r="V195" s="83">
        <v>3</v>
      </c>
      <c r="W195" s="83"/>
      <c r="X195" s="83">
        <v>550</v>
      </c>
      <c r="Y195" s="83">
        <v>400</v>
      </c>
      <c r="Z195" s="83"/>
      <c r="AA195" s="83">
        <v>0.9</v>
      </c>
      <c r="AB195" s="83"/>
      <c r="AC195" s="83">
        <v>130</v>
      </c>
      <c r="AD195" s="83">
        <v>45</v>
      </c>
      <c r="AE195" s="83"/>
      <c r="AF195" s="83"/>
      <c r="AG195" s="83"/>
      <c r="AH195" s="86">
        <v>0.1</v>
      </c>
      <c r="AI195" s="83">
        <v>150</v>
      </c>
      <c r="AJ195" s="83">
        <v>35</v>
      </c>
      <c r="AK195" s="83"/>
      <c r="AL195" s="83"/>
      <c r="AM195" s="83"/>
      <c r="AN195" s="83">
        <v>8</v>
      </c>
      <c r="AO195" s="83">
        <v>8</v>
      </c>
      <c r="AP195" s="83"/>
      <c r="AQ195" s="83">
        <v>3</v>
      </c>
      <c r="AR195" s="83">
        <v>100</v>
      </c>
      <c r="AS195" s="83"/>
      <c r="AT195" s="83">
        <v>10000</v>
      </c>
      <c r="AU195" s="83">
        <v>200</v>
      </c>
      <c r="AV195" s="83">
        <v>100</v>
      </c>
      <c r="AW195" s="83"/>
      <c r="AX195" s="83">
        <v>0.8</v>
      </c>
      <c r="AY195" s="83"/>
      <c r="AZ195" s="81"/>
    </row>
  </sheetData>
  <sortState ref="A3:B193">
    <sortCondition ref="A3:A193"/>
  </sortState>
  <mergeCells count="1">
    <mergeCell ref="A1:AZ1"/>
  </mergeCells>
  <pageMargins left="0.7" right="0.7" top="0.75" bottom="0.75" header="0.3" footer="0.3"/>
  <pageSetup paperSize="9" orientation="portrait" r:id="rId1"/>
  <ignoredErrors>
    <ignoredError sqref="P3"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sheetPr>
  <dimension ref="A1:AB195"/>
  <sheetViews>
    <sheetView showGridLines="0" workbookViewId="0">
      <pane xSplit="2" ySplit="2" topLeftCell="H3" activePane="bottomRight" state="frozen"/>
      <selection pane="topRight" activeCell="B1" sqref="B1"/>
      <selection pane="bottomLeft" activeCell="A4" sqref="A4"/>
      <selection pane="bottomRight" sqref="A1:AB1"/>
    </sheetView>
  </sheetViews>
  <sheetFormatPr defaultColWidth="9.109375" defaultRowHeight="14.4" x14ac:dyDescent="0.3"/>
  <cols>
    <col min="1" max="1" width="25.6640625" style="1" customWidth="1"/>
    <col min="2" max="2" width="8.109375" style="13" customWidth="1"/>
    <col min="3" max="3" width="7.88671875" style="1" customWidth="1"/>
    <col min="4" max="4" width="7.88671875" style="14" customWidth="1"/>
    <col min="5" max="6" width="7.88671875" style="1" customWidth="1"/>
    <col min="7" max="8" width="7.88671875" style="14" customWidth="1"/>
    <col min="9" max="12" width="7.88671875" style="1" customWidth="1"/>
    <col min="13" max="14" width="7.88671875" style="14" customWidth="1"/>
    <col min="15" max="15" width="7.88671875" style="1" customWidth="1"/>
    <col min="16" max="17" width="7.88671875" style="9" customWidth="1"/>
    <col min="18" max="18" width="7.88671875" style="1" customWidth="1"/>
    <col min="19" max="25" width="7.88671875" style="9" customWidth="1"/>
    <col min="26" max="26" width="7.88671875" style="1" customWidth="1"/>
    <col min="27" max="28" width="7.88671875" style="14" customWidth="1"/>
    <col min="29" max="16384" width="9.109375" style="1"/>
  </cols>
  <sheetData>
    <row r="1" spans="1:28" ht="15" thickBot="1" x14ac:dyDescent="0.35">
      <c r="A1" s="232"/>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row>
    <row r="2" spans="1:28" s="4" customFormat="1" ht="109.5" customHeight="1" thickBot="1" x14ac:dyDescent="0.35">
      <c r="A2" s="121" t="s">
        <v>379</v>
      </c>
      <c r="B2" s="88" t="s">
        <v>357</v>
      </c>
      <c r="C2" s="89" t="s">
        <v>466</v>
      </c>
      <c r="D2" s="90" t="s">
        <v>409</v>
      </c>
      <c r="E2" s="89" t="s">
        <v>404</v>
      </c>
      <c r="F2" s="89" t="s">
        <v>359</v>
      </c>
      <c r="G2" s="90" t="s">
        <v>410</v>
      </c>
      <c r="H2" s="91" t="s">
        <v>761</v>
      </c>
      <c r="I2" s="89" t="s">
        <v>360</v>
      </c>
      <c r="J2" s="89" t="s">
        <v>361</v>
      </c>
      <c r="K2" s="89" t="s">
        <v>362</v>
      </c>
      <c r="L2" s="89" t="s">
        <v>363</v>
      </c>
      <c r="M2" s="90" t="s">
        <v>380</v>
      </c>
      <c r="N2" s="139" t="s">
        <v>421</v>
      </c>
      <c r="O2" s="89" t="s">
        <v>421</v>
      </c>
      <c r="P2" s="89" t="s">
        <v>1207</v>
      </c>
      <c r="Q2" s="89" t="s">
        <v>1208</v>
      </c>
      <c r="R2" s="90" t="s">
        <v>381</v>
      </c>
      <c r="S2" s="89" t="s">
        <v>789</v>
      </c>
      <c r="T2" s="139" t="s">
        <v>1133</v>
      </c>
      <c r="U2" s="139" t="s">
        <v>1134</v>
      </c>
      <c r="V2" s="139" t="s">
        <v>1135</v>
      </c>
      <c r="W2" s="89" t="s">
        <v>1143</v>
      </c>
      <c r="X2" s="89" t="s">
        <v>402</v>
      </c>
      <c r="Y2" s="89" t="s">
        <v>881</v>
      </c>
      <c r="Z2" s="90" t="s">
        <v>401</v>
      </c>
      <c r="AA2" s="91" t="s">
        <v>760</v>
      </c>
      <c r="AB2" s="216" t="s">
        <v>1345</v>
      </c>
    </row>
    <row r="3" spans="1:28" s="4" customFormat="1" x14ac:dyDescent="0.3">
      <c r="A3" s="121" t="str">
        <f>'Indicator Data'!A6</f>
        <v>Afghanistan</v>
      </c>
      <c r="B3" s="47" t="str">
        <f>'Indicator Data'!B6</f>
        <v>AFG</v>
      </c>
      <c r="C3" s="92">
        <f>IF('Indicator Data'!BR6="No data","x",ROUND(IF('Indicator Data'!BR6&gt;C$195,0,IF('Indicator Data'!BR6&lt;C$194,10,(C$195-'Indicator Data'!BR6)/(C$195-C$194)*10)),1))</f>
        <v>6.3</v>
      </c>
      <c r="D3" s="93">
        <f>IF(C3="x","x",C3)</f>
        <v>6.3</v>
      </c>
      <c r="E3" s="92">
        <f>IF('Indicator Data'!BT6="No data","x",ROUND(IF('Indicator Data'!BT6&gt;E$195,0,IF('Indicator Data'!BT6&lt;E$194,10,(E$195-'Indicator Data'!BT6)/(E$195-E$194)*10)),1))</f>
        <v>8.4</v>
      </c>
      <c r="F3" s="92">
        <f>IF('Indicator Data'!BS6="No data","x",ROUND(IF('Indicator Data'!BS6&gt;F$195,0,IF('Indicator Data'!BS6&lt;F$194,10,(F$195-'Indicator Data'!BS6)/(F$195-F$194)*10)),1))</f>
        <v>7.9</v>
      </c>
      <c r="G3" s="93">
        <f>IF(AND(E3="x",F3="x"),"x",ROUND(AVERAGE(E3,F3),1))</f>
        <v>8.1999999999999993</v>
      </c>
      <c r="H3" s="94">
        <f>ROUND(AVERAGE(D3,G3),1)</f>
        <v>7.3</v>
      </c>
      <c r="I3" s="92">
        <f>IF('Indicator Data'!BV6="No data","x",ROUND(IF('Indicator Data'!BV6^2&gt;I$195,0,IF('Indicator Data'!BV6^2&lt;I$194,10,(I$195-'Indicator Data'!BV6^2)/(I$195-I$194)*10)),1))</f>
        <v>9</v>
      </c>
      <c r="J3" s="92">
        <f>IF(OR('Indicator Data'!BU6=0,'Indicator Data'!BU6="No data"),"x",ROUND(IF('Indicator Data'!BU6&gt;J$195,0,IF('Indicator Data'!BU6&lt;J$194,10,(J$195-'Indicator Data'!BU6)/(J$195-J$194)*10)),1))</f>
        <v>0.2</v>
      </c>
      <c r="K3" s="92">
        <f>IF('Indicator Data'!BW6="No data","x",ROUND(IF('Indicator Data'!BW6&gt;K$195,0,IF('Indicator Data'!BW6&lt;K$194,10,(K$195-'Indicator Data'!BW6)/(K$195-K$194)*10)),1))</f>
        <v>8.6999999999999993</v>
      </c>
      <c r="L3" s="92">
        <f>IF('Indicator Data'!BX6="No data","x",ROUND(IF('Indicator Data'!BX6&gt;L$195,0,IF('Indicator Data'!BX6&lt;L$194,10,(L$195-'Indicator Data'!BX6)/(L$195-L$194)*10)),1))</f>
        <v>7.2</v>
      </c>
      <c r="M3" s="93">
        <f>IF(AND(I3="x",J3="x",K3="x",L3="x"),"x",ROUND(AVERAGE(I3,J3,K3,L3),1))</f>
        <v>6.3</v>
      </c>
      <c r="N3" s="138">
        <f>IF('Indicator Data'!BY6="No data","x",'Indicator Data'!BY6/'Indicator Data'!CL6*100)</f>
        <v>11.039050641644819</v>
      </c>
      <c r="O3" s="92">
        <f>IF(N3="x","x",ROUND(IF(N3&gt;O$195,0,IF(N3&lt;O$194,10,(O$195-N3)/(O$195-O$194)*10)),1))</f>
        <v>9</v>
      </c>
      <c r="P3" s="92">
        <f>IF('Indicator Data'!BZ6="No data","x",ROUND(IF('Indicator Data'!BZ6&gt;P$195,0,IF('Indicator Data'!BZ6&lt;P$194,10,(P$195-'Indicator Data'!BZ6)/(P$195-P$194)*10)),1))</f>
        <v>6.3</v>
      </c>
      <c r="Q3" s="92">
        <f>IF('Indicator Data'!CA6="No data","x",ROUND(IF('Indicator Data'!CA6&gt;Q$195,0,IF('Indicator Data'!CA6&lt;Q$194,10,(Q$195-'Indicator Data'!CA6)/(Q$195-Q$194)*10)),1))</f>
        <v>6.6</v>
      </c>
      <c r="R3" s="93">
        <f>IF(AND(O3="x",P3="x",Q3="x"),"x",ROUND(AVERAGE(O3,Q3,P3),1))</f>
        <v>7.3</v>
      </c>
      <c r="S3" s="92">
        <f>IF('Indicator Data'!CB6="No data","x",ROUND(IF('Indicator Data'!CB6&gt;S$195,0,IF('Indicator Data'!CB6&lt;S$194,10,(S$195-'Indicator Data'!CB6)/(S$195-S$194)*10)),1))</f>
        <v>9.3000000000000007</v>
      </c>
      <c r="T3" s="138">
        <f>IF('Indicator Data'!CC6="No data","x",ROUND(IF('Indicator Data'!CC6&gt;T$195,0,IF('Indicator Data'!CC6&lt;T$194,10,(T$195-'Indicator Data'!CC6)/(T$195-T$194)*10)),1))</f>
        <v>5.8</v>
      </c>
      <c r="U3" s="138">
        <f>IF('Indicator Data'!CD6="No data","x",ROUND(IF('Indicator Data'!CD6&gt;U$195,0,IF('Indicator Data'!CD6&lt;U$194,10,(U$195-'Indicator Data'!CD6)/(U$195-U$194)*10)),1))</f>
        <v>10</v>
      </c>
      <c r="V3" s="138">
        <f>IF('Indicator Data'!CE6="No data","x",ROUND(IF('Indicator Data'!CE6&gt;V$195,0,IF('Indicator Data'!CE6&lt;V$194,10,(V$195-'Indicator Data'!CE6)/(V$195-V$194)*10)),1))</f>
        <v>5.8</v>
      </c>
      <c r="W3" s="92">
        <f>IF(AND(T3="X",U3="x",V3="x"),"x",AVERAGE(T3:V3))</f>
        <v>7.2</v>
      </c>
      <c r="X3" s="92">
        <f>IF('Indicator Data'!CF6="No data","x",ROUND(IF('Indicator Data'!CF6&gt;X$195,0,IF('Indicator Data'!CF6&lt;X$194,10,(X$195-'Indicator Data'!CF6)/(X$195-X$194)*10)),1))</f>
        <v>9.6</v>
      </c>
      <c r="Y3" s="92">
        <f>IF('Indicator Data'!CG6="No data","x",ROUND(IF('Indicator Data'!CG6&gt;Y$195,10,IF('Indicator Data'!CG6&lt;Y$194,0,10-(Y$195-'Indicator Data'!CG6)/(Y$195-Y$194)*10)),1))</f>
        <v>7.1</v>
      </c>
      <c r="Z3" s="93">
        <f t="shared" ref="Z3:Z34" si="0">IF(AND(S3="x",W3="x",X3="x",Y3="x"),"x",ROUND(AVERAGE(S3,W3,X3,Y3),1))</f>
        <v>8.3000000000000007</v>
      </c>
      <c r="AA3" s="94">
        <f t="shared" ref="AA3:AA34" si="1">ROUND(AVERAGE(R3,M3,Z3),1)</f>
        <v>7.3</v>
      </c>
      <c r="AB3" s="217">
        <f>IF('Indicator Data'!CH6="No data","x",ROUND(IF('Indicator Data'!CH6&gt;AB$195,0,IF('Indicator Data'!CH6&lt;AB$194,10,(AB$195-'Indicator Data'!CH6)/(AB$195-AB$194)*10)),1))</f>
        <v>6.5</v>
      </c>
    </row>
    <row r="4" spans="1:28" s="4" customFormat="1" x14ac:dyDescent="0.3">
      <c r="A4" s="121" t="str">
        <f>'Indicator Data'!A7</f>
        <v>Albania</v>
      </c>
      <c r="B4" s="47" t="str">
        <f>'Indicator Data'!B7</f>
        <v>ALB</v>
      </c>
      <c r="C4" s="92" t="str">
        <f>IF('Indicator Data'!BR7="No data","x",ROUND(IF('Indicator Data'!BR7&gt;C$195,0,IF('Indicator Data'!BR7&lt;C$194,10,(C$195-'Indicator Data'!BR7)/(C$195-C$194)*10)),1))</f>
        <v>x</v>
      </c>
      <c r="D4" s="93" t="str">
        <f t="shared" ref="D4:D67" si="2">IF(C4="x","x",C4)</f>
        <v>x</v>
      </c>
      <c r="E4" s="92">
        <f>IF('Indicator Data'!BT7="No data","x",ROUND(IF('Indicator Data'!BT7&gt;E$195,0,IF('Indicator Data'!BT7&lt;E$194,10,(E$195-'Indicator Data'!BT7)/(E$195-E$194)*10)),1))</f>
        <v>6.5</v>
      </c>
      <c r="F4" s="92">
        <f>IF('Indicator Data'!BS7="No data","x",ROUND(IF('Indicator Data'!BS7&gt;F$195,0,IF('Indicator Data'!BS7&lt;F$194,10,(F$195-'Indicator Data'!BS7)/(F$195-F$194)*10)),1))</f>
        <v>4.8</v>
      </c>
      <c r="G4" s="93">
        <f t="shared" ref="G4:G67" si="3">IF(AND(E4="x",F4="x"),"x",ROUND(AVERAGE(E4,F4),1))</f>
        <v>5.7</v>
      </c>
      <c r="H4" s="94">
        <f t="shared" ref="H4:H67" si="4">ROUND(AVERAGE(D4,G4),1)</f>
        <v>5.7</v>
      </c>
      <c r="I4" s="92">
        <f>IF('Indicator Data'!BV7="No data","x",ROUND(IF('Indicator Data'!BV7^2&gt;I$195,0,IF('Indicator Data'!BV7^2&lt;I$194,10,(I$195-'Indicator Data'!BV7^2)/(I$195-I$194)*10)),1))</f>
        <v>0.4</v>
      </c>
      <c r="J4" s="92">
        <f>IF(OR('Indicator Data'!BU7=0,'Indicator Data'!BU7="No data"),"x",ROUND(IF('Indicator Data'!BU7&gt;J$195,0,IF('Indicator Data'!BU7&lt;J$194,10,(J$195-'Indicator Data'!BU7)/(J$195-J$194)*10)),1))</f>
        <v>0</v>
      </c>
      <c r="K4" s="92">
        <f>IF('Indicator Data'!BW7="No data","x",ROUND(IF('Indicator Data'!BW7&gt;K$195,0,IF('Indicator Data'!BW7&lt;K$194,10,(K$195-'Indicator Data'!BW7)/(K$195-K$194)*10)),1))</f>
        <v>2.8</v>
      </c>
      <c r="L4" s="92">
        <f>IF('Indicator Data'!BX7="No data","x",ROUND(IF('Indicator Data'!BX7&gt;L$195,0,IF('Indicator Data'!BX7&lt;L$194,10,(L$195-'Indicator Data'!BX7)/(L$195-L$194)*10)),1))</f>
        <v>5.4</v>
      </c>
      <c r="M4" s="93">
        <f t="shared" ref="M4:M67" si="5">IF(AND(I4="x",J4="x",K4="x",L4="x"),"x",ROUND(AVERAGE(I4,J4,K4,L4),1))</f>
        <v>2.2000000000000002</v>
      </c>
      <c r="N4" s="138">
        <f>IF('Indicator Data'!BY7="No data","x",'Indicator Data'!BY7/'Indicator Data'!CL7*100)</f>
        <v>69.34306569343066</v>
      </c>
      <c r="O4" s="92">
        <f t="shared" ref="O4:O67" si="6">IF(N4="x","x",ROUND(IF(N4&gt;O$195,0,IF(N4&lt;O$194,10,(O$195-N4)/(O$195-O$194)*10)),1))</f>
        <v>3.1</v>
      </c>
      <c r="P4" s="92">
        <f>IF('Indicator Data'!BZ7="No data","x",ROUND(IF('Indicator Data'!BZ7&gt;P$195,0,IF('Indicator Data'!BZ7&lt;P$194,10,(P$195-'Indicator Data'!BZ7)/(P$195-P$194)*10)),1))</f>
        <v>0.3</v>
      </c>
      <c r="Q4" s="92">
        <f>IF('Indicator Data'!CA7="No data","x",ROUND(IF('Indicator Data'!CA7&gt;Q$195,0,IF('Indicator Data'!CA7&lt;Q$194,10,(Q$195-'Indicator Data'!CA7)/(Q$195-Q$194)*10)),1))</f>
        <v>1.8</v>
      </c>
      <c r="R4" s="93">
        <f t="shared" ref="R4:R67" si="7">IF(AND(O4="x",P4="x",Q4="x"),"x",ROUND(AVERAGE(O4,Q4,P4),1))</f>
        <v>1.7</v>
      </c>
      <c r="S4" s="92">
        <f>IF('Indicator Data'!CB7="No data","x",ROUND(IF('Indicator Data'!CB7&gt;S$195,0,IF('Indicator Data'!CB7&lt;S$194,10,(S$195-'Indicator Data'!CB7)/(S$195-S$194)*10)),1))</f>
        <v>7</v>
      </c>
      <c r="T4" s="138">
        <f>IF('Indicator Data'!CC7="No data","x",ROUND(IF('Indicator Data'!CC7&gt;T$195,0,IF('Indicator Data'!CC7&lt;T$194,10,(T$195-'Indicator Data'!CC7)/(T$195-T$194)*10)),1))</f>
        <v>0</v>
      </c>
      <c r="U4" s="138">
        <f>IF('Indicator Data'!CD7="No data","x",ROUND(IF('Indicator Data'!CD7&gt;U$195,0,IF('Indicator Data'!CD7&lt;U$194,10,(U$195-'Indicator Data'!CD7)/(U$195-U$194)*10)),1))</f>
        <v>0.2</v>
      </c>
      <c r="V4" s="138">
        <f>IF('Indicator Data'!CE7="No data","x",ROUND(IF('Indicator Data'!CE7&gt;V$195,0,IF('Indicator Data'!CE7&lt;V$194,10,(V$195-'Indicator Data'!CE7)/(V$195-V$194)*10)),1))</f>
        <v>0</v>
      </c>
      <c r="W4" s="92">
        <f t="shared" ref="W4:W67" si="8">IF(AND(T4="X",U4="x",V4="x"),"x",AVERAGE(T4:V4))</f>
        <v>6.6666666666666666E-2</v>
      </c>
      <c r="X4" s="92">
        <f>IF('Indicator Data'!CF7="No data","x",ROUND(IF('Indicator Data'!CF7&gt;X$195,0,IF('Indicator Data'!CF7&lt;X$194,10,(X$195-'Indicator Data'!CF7)/(X$195-X$194)*10)),1))</f>
        <v>7.6</v>
      </c>
      <c r="Y4" s="92">
        <f>IF('Indicator Data'!CG7="No data","x",ROUND(IF('Indicator Data'!CG7&gt;Y$195,10,IF('Indicator Data'!CG7&lt;Y$194,0,10-(Y$195-'Indicator Data'!CG7)/(Y$195-Y$194)*10)),1))</f>
        <v>0.2</v>
      </c>
      <c r="Z4" s="93">
        <f t="shared" si="0"/>
        <v>3.7</v>
      </c>
      <c r="AA4" s="94">
        <f t="shared" si="1"/>
        <v>2.5</v>
      </c>
      <c r="AB4" s="217" t="str">
        <f>IF('Indicator Data'!CH7="No data","x",ROUND(IF('Indicator Data'!CH7&gt;AB$195,0,IF('Indicator Data'!CH7&lt;AB$194,10,(AB$195-'Indicator Data'!CH7)/(AB$195-AB$194)*10)),1))</f>
        <v>x</v>
      </c>
    </row>
    <row r="5" spans="1:28" s="4" customFormat="1" x14ac:dyDescent="0.3">
      <c r="A5" s="121" t="str">
        <f>'Indicator Data'!A8</f>
        <v>Algeria</v>
      </c>
      <c r="B5" s="47" t="str">
        <f>'Indicator Data'!B8</f>
        <v>DZA</v>
      </c>
      <c r="C5" s="92">
        <f>IF('Indicator Data'!BR8="No data","x",ROUND(IF('Indicator Data'!BR8&gt;C$195,0,IF('Indicator Data'!BR8&lt;C$194,10,(C$195-'Indicator Data'!BR8)/(C$195-C$194)*10)),1))</f>
        <v>3.5</v>
      </c>
      <c r="D5" s="93">
        <f t="shared" si="2"/>
        <v>3.5</v>
      </c>
      <c r="E5" s="92">
        <f>IF('Indicator Data'!BT8="No data","x",ROUND(IF('Indicator Data'!BT8&gt;E$195,0,IF('Indicator Data'!BT8&lt;E$194,10,(E$195-'Indicator Data'!BT8)/(E$195-E$194)*10)),1))</f>
        <v>6.5</v>
      </c>
      <c r="F5" s="92">
        <f>IF('Indicator Data'!BS8="No data","x",ROUND(IF('Indicator Data'!BS8&gt;F$195,0,IF('Indicator Data'!BS8&lt;F$194,10,(F$195-'Indicator Data'!BS8)/(F$195-F$194)*10)),1))</f>
        <v>5.9</v>
      </c>
      <c r="G5" s="93">
        <f t="shared" si="3"/>
        <v>6.2</v>
      </c>
      <c r="H5" s="94">
        <f t="shared" si="4"/>
        <v>4.9000000000000004</v>
      </c>
      <c r="I5" s="92">
        <f>IF('Indicator Data'!BV8="No data","x",ROUND(IF('Indicator Data'!BV8^2&gt;I$195,0,IF('Indicator Data'!BV8^2&lt;I$194,10,(I$195-'Indicator Data'!BV8^2)/(I$195-I$194)*10)),1))</f>
        <v>3.7</v>
      </c>
      <c r="J5" s="92">
        <f>IF(OR('Indicator Data'!BU8=0,'Indicator Data'!BU8="No data"),"x",ROUND(IF('Indicator Data'!BU8&gt;J$195,0,IF('Indicator Data'!BU8&lt;J$194,10,(J$195-'Indicator Data'!BU8)/(J$195-J$194)*10)),1))</f>
        <v>0</v>
      </c>
      <c r="K5" s="92">
        <f>IF('Indicator Data'!BW8="No data","x",ROUND(IF('Indicator Data'!BW8&gt;K$195,0,IF('Indicator Data'!BW8&lt;K$194,10,(K$195-'Indicator Data'!BW8)/(K$195-K$194)*10)),1))</f>
        <v>5.0999999999999996</v>
      </c>
      <c r="L5" s="92">
        <f>IF('Indicator Data'!BX8="No data","x",ROUND(IF('Indicator Data'!BX8&gt;L$195,0,IF('Indicator Data'!BX8&lt;L$194,10,(L$195-'Indicator Data'!BX8)/(L$195-L$194)*10)),1))</f>
        <v>4.5</v>
      </c>
      <c r="M5" s="93">
        <f t="shared" si="5"/>
        <v>3.3</v>
      </c>
      <c r="N5" s="138">
        <f>IF('Indicator Data'!BY8="No data","x",'Indicator Data'!BY8/'Indicator Data'!CL8*100)</f>
        <v>4.6184722093931327</v>
      </c>
      <c r="O5" s="92">
        <f t="shared" si="6"/>
        <v>9.6</v>
      </c>
      <c r="P5" s="92">
        <f>IF('Indicator Data'!BZ8="No data","x",ROUND(IF('Indicator Data'!BZ8&gt;P$195,0,IF('Indicator Data'!BZ8&lt;P$194,10,(P$195-'Indicator Data'!BZ8)/(P$195-P$194)*10)),1))</f>
        <v>1.4</v>
      </c>
      <c r="Q5" s="92">
        <f>IF('Indicator Data'!CA8="No data","x",ROUND(IF('Indicator Data'!CA8&gt;Q$195,0,IF('Indicator Data'!CA8&lt;Q$194,10,(Q$195-'Indicator Data'!CA8)/(Q$195-Q$194)*10)),1))</f>
        <v>1.3</v>
      </c>
      <c r="R5" s="93">
        <f t="shared" si="7"/>
        <v>4.0999999999999996</v>
      </c>
      <c r="S5" s="92">
        <f>IF('Indicator Data'!CB8="No data","x",ROUND(IF('Indicator Data'!CB8&gt;S$195,0,IF('Indicator Data'!CB8&lt;S$194,10,(S$195-'Indicator Data'!CB8)/(S$195-S$194)*10)),1))</f>
        <v>5.4</v>
      </c>
      <c r="T5" s="138">
        <f>IF('Indicator Data'!CC8="No data","x",ROUND(IF('Indicator Data'!CC8&gt;T$195,0,IF('Indicator Data'!CC8&lt;T$194,10,(T$195-'Indicator Data'!CC8)/(T$195-T$194)*10)),1))</f>
        <v>1.4</v>
      </c>
      <c r="U5" s="138">
        <f>IF('Indicator Data'!CD8="No data","x",ROUND(IF('Indicator Data'!CD8&gt;U$195,0,IF('Indicator Data'!CD8&lt;U$194,10,(U$195-'Indicator Data'!CD8)/(U$195-U$194)*10)),1))</f>
        <v>1.2</v>
      </c>
      <c r="V5" s="138">
        <f>IF('Indicator Data'!CE8="No data","x",ROUND(IF('Indicator Data'!CE8&gt;V$195,0,IF('Indicator Data'!CE8&lt;V$194,10,(V$195-'Indicator Data'!CE8)/(V$195-V$194)*10)),1))</f>
        <v>1.7</v>
      </c>
      <c r="W5" s="92">
        <f t="shared" si="8"/>
        <v>1.4333333333333333</v>
      </c>
      <c r="X5" s="92">
        <f>IF('Indicator Data'!CF8="No data","x",ROUND(IF('Indicator Data'!CF8&gt;X$195,0,IF('Indicator Data'!CF8&lt;X$194,10,(X$195-'Indicator Data'!CF8)/(X$195-X$194)*10)),1))</f>
        <v>6.8</v>
      </c>
      <c r="Y5" s="92">
        <f>IF('Indicator Data'!CG8="No data","x",ROUND(IF('Indicator Data'!CG8&gt;Y$195,10,IF('Indicator Data'!CG8&lt;Y$194,0,10-(Y$195-'Indicator Data'!CG8)/(Y$195-Y$194)*10)),1))</f>
        <v>1.2</v>
      </c>
      <c r="Z5" s="93">
        <f t="shared" si="0"/>
        <v>3.7</v>
      </c>
      <c r="AA5" s="94">
        <f t="shared" si="1"/>
        <v>3.7</v>
      </c>
      <c r="AB5" s="217">
        <f>IF('Indicator Data'!CH8="No data","x",ROUND(IF('Indicator Data'!CH8&gt;AB$195,0,IF('Indicator Data'!CH8&lt;AB$194,10,(AB$195-'Indicator Data'!CH8)/(AB$195-AB$194)*10)),1))</f>
        <v>2</v>
      </c>
    </row>
    <row r="6" spans="1:28" s="4" customFormat="1" x14ac:dyDescent="0.3">
      <c r="A6" s="121" t="str">
        <f>'Indicator Data'!A9</f>
        <v>Angola</v>
      </c>
      <c r="B6" s="47" t="str">
        <f>'Indicator Data'!B9</f>
        <v>AGO</v>
      </c>
      <c r="C6" s="92">
        <f>IF('Indicator Data'!BR9="No data","x",ROUND(IF('Indicator Data'!BR9&gt;C$195,0,IF('Indicator Data'!BR9&lt;C$194,10,(C$195-'Indicator Data'!BR9)/(C$195-C$194)*10)),1))</f>
        <v>5.3</v>
      </c>
      <c r="D6" s="93">
        <f t="shared" si="2"/>
        <v>5.3</v>
      </c>
      <c r="E6" s="92">
        <f>IF('Indicator Data'!BT9="No data","x",ROUND(IF('Indicator Data'!BT9&gt;E$195,0,IF('Indicator Data'!BT9&lt;E$194,10,(E$195-'Indicator Data'!BT9)/(E$195-E$194)*10)),1))</f>
        <v>7.4</v>
      </c>
      <c r="F6" s="92">
        <f>IF('Indicator Data'!BS9="No data","x",ROUND(IF('Indicator Data'!BS9&gt;F$195,0,IF('Indicator Data'!BS9&lt;F$194,10,(F$195-'Indicator Data'!BS9)/(F$195-F$194)*10)),1))</f>
        <v>7.1</v>
      </c>
      <c r="G6" s="93">
        <f t="shared" si="3"/>
        <v>7.3</v>
      </c>
      <c r="H6" s="94">
        <f t="shared" si="4"/>
        <v>6.3</v>
      </c>
      <c r="I6" s="92">
        <f>IF('Indicator Data'!BV9="No data","x",ROUND(IF('Indicator Data'!BV9^2&gt;I$195,0,IF('Indicator Data'!BV9^2&lt;I$194,10,(I$195-'Indicator Data'!BV9^2)/(I$195-I$194)*10)),1))</f>
        <v>6.2</v>
      </c>
      <c r="J6" s="92">
        <f>IF(OR('Indicator Data'!BU9=0,'Indicator Data'!BU9="No data"),"x",ROUND(IF('Indicator Data'!BU9&gt;J$195,0,IF('Indicator Data'!BU9&lt;J$194,10,(J$195-'Indicator Data'!BU9)/(J$195-J$194)*10)),1))</f>
        <v>5.8</v>
      </c>
      <c r="K6" s="92">
        <f>IF('Indicator Data'!BW9="No data","x",ROUND(IF('Indicator Data'!BW9&gt;K$195,0,IF('Indicator Data'!BW9&lt;K$194,10,(K$195-'Indicator Data'!BW9)/(K$195-K$194)*10)),1))</f>
        <v>8.6</v>
      </c>
      <c r="L6" s="92">
        <f>IF('Indicator Data'!BX9="No data","x",ROUND(IF('Indicator Data'!BX9&gt;L$195,0,IF('Indicator Data'!BX9&lt;L$194,10,(L$195-'Indicator Data'!BX9)/(L$195-L$194)*10)),1))</f>
        <v>8</v>
      </c>
      <c r="M6" s="93">
        <f t="shared" si="5"/>
        <v>7.2</v>
      </c>
      <c r="N6" s="138">
        <f>IF('Indicator Data'!BY9="No data","x",'Indicator Data'!BY9/'Indicator Data'!CL9*100)</f>
        <v>4.0907997112376675</v>
      </c>
      <c r="O6" s="92">
        <f t="shared" si="6"/>
        <v>9.6999999999999993</v>
      </c>
      <c r="P6" s="92">
        <f>IF('Indicator Data'!BZ9="No data","x",ROUND(IF('Indicator Data'!BZ9&gt;P$195,0,IF('Indicator Data'!BZ9&lt;P$194,10,(P$195-'Indicator Data'!BZ9)/(P$195-P$194)*10)),1))</f>
        <v>5.6</v>
      </c>
      <c r="Q6" s="92">
        <f>IF('Indicator Data'!CA9="No data","x",ROUND(IF('Indicator Data'!CA9&gt;Q$195,0,IF('Indicator Data'!CA9&lt;Q$194,10,(Q$195-'Indicator Data'!CA9)/(Q$195-Q$194)*10)),1))</f>
        <v>8.8000000000000007</v>
      </c>
      <c r="R6" s="93">
        <f t="shared" si="7"/>
        <v>8</v>
      </c>
      <c r="S6" s="92">
        <f>IF('Indicator Data'!CB9="No data","x",ROUND(IF('Indicator Data'!CB9&gt;S$195,0,IF('Indicator Data'!CB9&lt;S$194,10,(S$195-'Indicator Data'!CB9)/(S$195-S$194)*10)),1))</f>
        <v>9.5</v>
      </c>
      <c r="T6" s="138">
        <f>IF('Indicator Data'!CC9="No data","x",ROUND(IF('Indicator Data'!CC9&gt;T$195,0,IF('Indicator Data'!CC9&lt;T$194,10,(T$195-'Indicator Data'!CC9)/(T$195-T$194)*10)),1))</f>
        <v>8</v>
      </c>
      <c r="U6" s="138">
        <f>IF('Indicator Data'!CD9="No data","x",ROUND(IF('Indicator Data'!CD9&gt;U$195,0,IF('Indicator Data'!CD9&lt;U$194,10,(U$195-'Indicator Data'!CD9)/(U$195-U$194)*10)),1))</f>
        <v>10</v>
      </c>
      <c r="V6" s="138">
        <f>IF('Indicator Data'!CE9="No data","x",ROUND(IF('Indicator Data'!CE9&gt;V$195,0,IF('Indicator Data'!CE9&lt;V$194,10,(V$195-'Indicator Data'!CE9)/(V$195-V$194)*10)),1))</f>
        <v>6.8</v>
      </c>
      <c r="W6" s="92">
        <f t="shared" si="8"/>
        <v>8.2666666666666675</v>
      </c>
      <c r="X6" s="92">
        <f>IF('Indicator Data'!CF9="No data","x",ROUND(IF('Indicator Data'!CF9&gt;X$195,0,IF('Indicator Data'!CF9&lt;X$194,10,(X$195-'Indicator Data'!CF9)/(X$195-X$194)*10)),1))</f>
        <v>9.5</v>
      </c>
      <c r="Y6" s="92">
        <f>IF('Indicator Data'!CG9="No data","x",ROUND(IF('Indicator Data'!CG9&gt;Y$195,10,IF('Indicator Data'!CG9&lt;Y$194,0,10-(Y$195-'Indicator Data'!CG9)/(Y$195-Y$194)*10)),1))</f>
        <v>2.7</v>
      </c>
      <c r="Z6" s="93">
        <f t="shared" si="0"/>
        <v>7.5</v>
      </c>
      <c r="AA6" s="94">
        <f t="shared" si="1"/>
        <v>7.6</v>
      </c>
      <c r="AB6" s="217">
        <f>IF('Indicator Data'!CH9="No data","x",ROUND(IF('Indicator Data'!CH9&gt;AB$195,0,IF('Indicator Data'!CH9&lt;AB$194,10,(AB$195-'Indicator Data'!CH9)/(AB$195-AB$194)*10)),1))</f>
        <v>4.0999999999999996</v>
      </c>
    </row>
    <row r="7" spans="1:28" s="4" customFormat="1" x14ac:dyDescent="0.3">
      <c r="A7" s="121" t="str">
        <f>'Indicator Data'!A10</f>
        <v>Antigua and Barbuda</v>
      </c>
      <c r="B7" s="47" t="str">
        <f>'Indicator Data'!B10</f>
        <v>ATG</v>
      </c>
      <c r="C7" s="92">
        <f>IF('Indicator Data'!BR10="No data","x",ROUND(IF('Indicator Data'!BR10&gt;C$195,0,IF('Indicator Data'!BR10&lt;C$194,10,(C$195-'Indicator Data'!BR10)/(C$195-C$194)*10)),1))</f>
        <v>5.4</v>
      </c>
      <c r="D7" s="93">
        <f t="shared" si="2"/>
        <v>5.4</v>
      </c>
      <c r="E7" s="92" t="str">
        <f>IF('Indicator Data'!BT10="No data","x",ROUND(IF('Indicator Data'!BT10&gt;E$195,0,IF('Indicator Data'!BT10&lt;E$194,10,(E$195-'Indicator Data'!BT10)/(E$195-E$194)*10)),1))</f>
        <v>x</v>
      </c>
      <c r="F7" s="92">
        <f>IF('Indicator Data'!BS10="No data","x",ROUND(IF('Indicator Data'!BS10&gt;F$195,0,IF('Indicator Data'!BS10&lt;F$194,10,(F$195-'Indicator Data'!BS10)/(F$195-F$194)*10)),1))</f>
        <v>5</v>
      </c>
      <c r="G7" s="93">
        <f t="shared" si="3"/>
        <v>5</v>
      </c>
      <c r="H7" s="94">
        <f t="shared" si="4"/>
        <v>5.2</v>
      </c>
      <c r="I7" s="92">
        <f>IF('Indicator Data'!BV10="No data","x",ROUND(IF('Indicator Data'!BV10^2&gt;I$195,0,IF('Indicator Data'!BV10^2&lt;I$194,10,(I$195-'Indicator Data'!BV10^2)/(I$195-I$194)*10)),1))</f>
        <v>0.2</v>
      </c>
      <c r="J7" s="92">
        <f>IF(OR('Indicator Data'!BU10=0,'Indicator Data'!BU10="No data"),"x",ROUND(IF('Indicator Data'!BU10&gt;J$195,0,IF('Indicator Data'!BU10&lt;J$194,10,(J$195-'Indicator Data'!BU10)/(J$195-J$194)*10)),1))</f>
        <v>0</v>
      </c>
      <c r="K7" s="92">
        <f>IF('Indicator Data'!BW10="No data","x",ROUND(IF('Indicator Data'!BW10&gt;K$195,0,IF('Indicator Data'!BW10&lt;K$194,10,(K$195-'Indicator Data'!BW10)/(K$195-K$194)*10)),1))</f>
        <v>2.4</v>
      </c>
      <c r="L7" s="92">
        <f>IF('Indicator Data'!BX10="No data","x",ROUND(IF('Indicator Data'!BX10&gt;L$195,0,IF('Indicator Data'!BX10&lt;L$194,10,(L$195-'Indicator Data'!BX10)/(L$195-L$194)*10)),1))</f>
        <v>0.4</v>
      </c>
      <c r="M7" s="93">
        <f t="shared" si="5"/>
        <v>0.8</v>
      </c>
      <c r="N7" s="138">
        <f>IF('Indicator Data'!BY10="No data","x",'Indicator Data'!BY10/'Indicator Data'!CL10*100)</f>
        <v>222.72727272727272</v>
      </c>
      <c r="O7" s="92">
        <f t="shared" si="6"/>
        <v>0</v>
      </c>
      <c r="P7" s="92">
        <f>IF('Indicator Data'!BZ10="No data","x",ROUND(IF('Indicator Data'!BZ10&gt;P$195,0,IF('Indicator Data'!BZ10&lt;P$194,10,(P$195-'Indicator Data'!BZ10)/(P$195-P$194)*10)),1))</f>
        <v>1.4</v>
      </c>
      <c r="Q7" s="92">
        <f>IF('Indicator Data'!CA10="No data","x",ROUND(IF('Indicator Data'!CA10&gt;Q$195,0,IF('Indicator Data'!CA10&lt;Q$194,10,(Q$195-'Indicator Data'!CA10)/(Q$195-Q$194)*10)),1))</f>
        <v>0.7</v>
      </c>
      <c r="R7" s="93">
        <f t="shared" si="7"/>
        <v>0.7</v>
      </c>
      <c r="S7" s="92">
        <f>IF('Indicator Data'!CB10="No data","x",ROUND(IF('Indicator Data'!CB10&gt;S$195,0,IF('Indicator Data'!CB10&lt;S$194,10,(S$195-'Indicator Data'!CB10)/(S$195-S$194)*10)),1))</f>
        <v>3.1</v>
      </c>
      <c r="T7" s="138">
        <f>IF('Indicator Data'!CC10="No data","x",ROUND(IF('Indicator Data'!CC10&gt;T$195,0,IF('Indicator Data'!CC10&lt;T$194,10,(T$195-'Indicator Data'!CC10)/(T$195-T$194)*10)),1))</f>
        <v>0.7</v>
      </c>
      <c r="U7" s="138">
        <f>IF('Indicator Data'!CD10="No data","x",ROUND(IF('Indicator Data'!CD10&gt;U$195,0,IF('Indicator Data'!CD10&lt;U$194,10,(U$195-'Indicator Data'!CD10)/(U$195-U$194)*10)),1))</f>
        <v>5.3</v>
      </c>
      <c r="V7" s="138" t="str">
        <f>IF('Indicator Data'!CE10="No data","x",ROUND(IF('Indicator Data'!CE10&gt;V$195,0,IF('Indicator Data'!CE10&lt;V$194,10,(V$195-'Indicator Data'!CE10)/(V$195-V$194)*10)),1))</f>
        <v>x</v>
      </c>
      <c r="W7" s="92">
        <f t="shared" si="8"/>
        <v>3</v>
      </c>
      <c r="X7" s="92">
        <f>IF('Indicator Data'!CF10="No data","x",ROUND(IF('Indicator Data'!CF10&gt;X$195,0,IF('Indicator Data'!CF10&lt;X$194,10,(X$195-'Indicator Data'!CF10)/(X$195-X$194)*10)),1))</f>
        <v>6.9</v>
      </c>
      <c r="Y7" s="92">
        <f>IF('Indicator Data'!CG10="No data","x",ROUND(IF('Indicator Data'!CG10&gt;Y$195,10,IF('Indicator Data'!CG10&lt;Y$194,0,10-(Y$195-'Indicator Data'!CG10)/(Y$195-Y$194)*10)),1))</f>
        <v>0.5</v>
      </c>
      <c r="Z7" s="93">
        <f t="shared" si="0"/>
        <v>3.4</v>
      </c>
      <c r="AA7" s="94">
        <f t="shared" si="1"/>
        <v>1.6</v>
      </c>
      <c r="AB7" s="217">
        <f>IF('Indicator Data'!CH10="No data","x",ROUND(IF('Indicator Data'!CH10&gt;AB$195,0,IF('Indicator Data'!CH10&lt;AB$194,10,(AB$195-'Indicator Data'!CH10)/(AB$195-AB$194)*10)),1))</f>
        <v>5.8</v>
      </c>
    </row>
    <row r="8" spans="1:28" s="4" customFormat="1" x14ac:dyDescent="0.3">
      <c r="A8" s="121" t="str">
        <f>'Indicator Data'!A11</f>
        <v>Argentina</v>
      </c>
      <c r="B8" s="47" t="str">
        <f>'Indicator Data'!B11</f>
        <v>ARG</v>
      </c>
      <c r="C8" s="92">
        <f>IF('Indicator Data'!BR11="No data","x",ROUND(IF('Indicator Data'!BR11&gt;C$195,0,IF('Indicator Data'!BR11&lt;C$194,10,(C$195-'Indicator Data'!BR11)/(C$195-C$194)*10)),1))</f>
        <v>3.8</v>
      </c>
      <c r="D8" s="93">
        <f t="shared" si="2"/>
        <v>3.8</v>
      </c>
      <c r="E8" s="92">
        <f>IF('Indicator Data'!BT11="No data","x",ROUND(IF('Indicator Data'!BT11&gt;E$195,0,IF('Indicator Data'!BT11&lt;E$194,10,(E$195-'Indicator Data'!BT11)/(E$195-E$194)*10)),1))</f>
        <v>5.5</v>
      </c>
      <c r="F8" s="92">
        <f>IF('Indicator Data'!BS11="No data","x",ROUND(IF('Indicator Data'!BS11&gt;F$195,0,IF('Indicator Data'!BS11&lt;F$194,10,(F$195-'Indicator Data'!BS11)/(F$195-F$194)*10)),1))</f>
        <v>4.9000000000000004</v>
      </c>
      <c r="G8" s="93">
        <f t="shared" si="3"/>
        <v>5.2</v>
      </c>
      <c r="H8" s="94">
        <f t="shared" si="4"/>
        <v>4.5</v>
      </c>
      <c r="I8" s="92">
        <f>IF('Indicator Data'!BV11="No data","x",ROUND(IF('Indicator Data'!BV11^2&gt;I$195,0,IF('Indicator Data'!BV11^2&lt;I$194,10,(I$195-'Indicator Data'!BV11^2)/(I$195-I$194)*10)),1))</f>
        <v>0.2</v>
      </c>
      <c r="J8" s="92">
        <f>IF(OR('Indicator Data'!BU11=0,'Indicator Data'!BU11="No data"),"x",ROUND(IF('Indicator Data'!BU11&gt;J$195,0,IF('Indicator Data'!BU11&lt;J$194,10,(J$195-'Indicator Data'!BU11)/(J$195-J$194)*10)),1))</f>
        <v>0</v>
      </c>
      <c r="K8" s="92">
        <f>IF('Indicator Data'!BW11="No data","x",ROUND(IF('Indicator Data'!BW11&gt;K$195,0,IF('Indicator Data'!BW11&lt;K$194,10,(K$195-'Indicator Data'!BW11)/(K$195-K$194)*10)),1))</f>
        <v>2.6</v>
      </c>
      <c r="L8" s="92">
        <f>IF('Indicator Data'!BX11="No data","x",ROUND(IF('Indicator Data'!BX11&gt;L$195,0,IF('Indicator Data'!BX11&lt;L$194,10,(L$195-'Indicator Data'!BX11)/(L$195-L$194)*10)),1))</f>
        <v>3.5</v>
      </c>
      <c r="M8" s="93">
        <f t="shared" si="5"/>
        <v>1.6</v>
      </c>
      <c r="N8" s="138">
        <f>IF('Indicator Data'!BY11="No data","x",'Indicator Data'!BY11/'Indicator Data'!CL11*100)</f>
        <v>19.001056020228816</v>
      </c>
      <c r="O8" s="92">
        <f t="shared" si="6"/>
        <v>8.1999999999999993</v>
      </c>
      <c r="P8" s="92">
        <f>IF('Indicator Data'!BZ11="No data","x",ROUND(IF('Indicator Data'!BZ11&gt;P$195,0,IF('Indicator Data'!BZ11&lt;P$194,10,(P$195-'Indicator Data'!BZ11)/(P$195-P$194)*10)),1))</f>
        <v>0.6</v>
      </c>
      <c r="Q8" s="92">
        <f>IF('Indicator Data'!CA11="No data","x",ROUND(IF('Indicator Data'!CA11&gt;Q$195,0,IF('Indicator Data'!CA11&lt;Q$194,10,(Q$195-'Indicator Data'!CA11)/(Q$195-Q$194)*10)),1))</f>
        <v>0.2</v>
      </c>
      <c r="R8" s="93">
        <f t="shared" si="7"/>
        <v>3</v>
      </c>
      <c r="S8" s="92">
        <f>IF('Indicator Data'!CB11="No data","x",ROUND(IF('Indicator Data'!CB11&gt;S$195,0,IF('Indicator Data'!CB11&lt;S$194,10,(S$195-'Indicator Data'!CB11)/(S$195-S$194)*10)),1))</f>
        <v>0.1</v>
      </c>
      <c r="T8" s="138">
        <f>IF('Indicator Data'!CC11="No data","x",ROUND(IF('Indicator Data'!CC11&gt;T$195,0,IF('Indicator Data'!CC11&lt;T$194,10,(T$195-'Indicator Data'!CC11)/(T$195-T$194)*10)),1))</f>
        <v>2.2000000000000002</v>
      </c>
      <c r="U8" s="138">
        <f>IF('Indicator Data'!CD11="No data","x",ROUND(IF('Indicator Data'!CD11&gt;U$195,0,IF('Indicator Data'!CD11&lt;U$194,10,(U$195-'Indicator Data'!CD11)/(U$195-U$194)*10)),1))</f>
        <v>1.7</v>
      </c>
      <c r="V8" s="138">
        <f>IF('Indicator Data'!CE11="No data","x",ROUND(IF('Indicator Data'!CE11&gt;V$195,0,IF('Indicator Data'!CE11&lt;V$194,10,(V$195-'Indicator Data'!CE11)/(V$195-V$194)*10)),1))</f>
        <v>3.9</v>
      </c>
      <c r="W8" s="92">
        <f t="shared" si="8"/>
        <v>2.6</v>
      </c>
      <c r="X8" s="92">
        <f>IF('Indicator Data'!CF11="No data","x",ROUND(IF('Indicator Data'!CF11&gt;X$195,0,IF('Indicator Data'!CF11&lt;X$194,10,(X$195-'Indicator Data'!CF11)/(X$195-X$194)*10)),1))</f>
        <v>5</v>
      </c>
      <c r="Y8" s="92">
        <f>IF('Indicator Data'!CG11="No data","x",ROUND(IF('Indicator Data'!CG11&gt;Y$195,10,IF('Indicator Data'!CG11&lt;Y$194,0,10-(Y$195-'Indicator Data'!CG11)/(Y$195-Y$194)*10)),1))</f>
        <v>0.4</v>
      </c>
      <c r="Z8" s="93">
        <f t="shared" si="0"/>
        <v>2</v>
      </c>
      <c r="AA8" s="94">
        <f t="shared" si="1"/>
        <v>2.2000000000000002</v>
      </c>
      <c r="AB8" s="217">
        <f>IF('Indicator Data'!CH11="No data","x",ROUND(IF('Indicator Data'!CH11&gt;AB$195,0,IF('Indicator Data'!CH11&lt;AB$194,10,(AB$195-'Indicator Data'!CH11)/(AB$195-AB$194)*10)),1))</f>
        <v>3.6</v>
      </c>
    </row>
    <row r="9" spans="1:28" s="4" customFormat="1" x14ac:dyDescent="0.3">
      <c r="A9" s="121" t="str">
        <f>'Indicator Data'!A12</f>
        <v>Armenia</v>
      </c>
      <c r="B9" s="47" t="str">
        <f>'Indicator Data'!B12</f>
        <v>ARM</v>
      </c>
      <c r="C9" s="92">
        <f>IF('Indicator Data'!BR12="No data","x",ROUND(IF('Indicator Data'!BR12&gt;C$195,0,IF('Indicator Data'!BR12&lt;C$194,10,(C$195-'Indicator Data'!BR12)/(C$195-C$194)*10)),1))</f>
        <v>7.5</v>
      </c>
      <c r="D9" s="93">
        <f t="shared" si="2"/>
        <v>7.5</v>
      </c>
      <c r="E9" s="92">
        <f>IF('Indicator Data'!BT12="No data","x",ROUND(IF('Indicator Data'!BT12&gt;E$195,0,IF('Indicator Data'!BT12&lt;E$194,10,(E$195-'Indicator Data'!BT12)/(E$195-E$194)*10)),1))</f>
        <v>5.8</v>
      </c>
      <c r="F9" s="92">
        <f>IF('Indicator Data'!BS12="No data","x",ROUND(IF('Indicator Data'!BS12&gt;F$195,0,IF('Indicator Data'!BS12&lt;F$194,10,(F$195-'Indicator Data'!BS12)/(F$195-F$194)*10)),1))</f>
        <v>5</v>
      </c>
      <c r="G9" s="93">
        <f t="shared" si="3"/>
        <v>5.4</v>
      </c>
      <c r="H9" s="94">
        <f t="shared" si="4"/>
        <v>6.5</v>
      </c>
      <c r="I9" s="92">
        <f>IF('Indicator Data'!BV12="No data","x",ROUND(IF('Indicator Data'!BV12^2&gt;I$195,0,IF('Indicator Data'!BV12^2&lt;I$194,10,(I$195-'Indicator Data'!BV12^2)/(I$195-I$194)*10)),1))</f>
        <v>0.1</v>
      </c>
      <c r="J9" s="92">
        <f>IF(OR('Indicator Data'!BU12=0,'Indicator Data'!BU12="No data"),"x",ROUND(IF('Indicator Data'!BU12&gt;J$195,0,IF('Indicator Data'!BU12&lt;J$194,10,(J$195-'Indicator Data'!BU12)/(J$195-J$194)*10)),1))</f>
        <v>0</v>
      </c>
      <c r="K9" s="92">
        <f>IF('Indicator Data'!BW12="No data","x",ROUND(IF('Indicator Data'!BW12&gt;K$195,0,IF('Indicator Data'!BW12&lt;K$194,10,(K$195-'Indicator Data'!BW12)/(K$195-K$194)*10)),1))</f>
        <v>3.5</v>
      </c>
      <c r="L9" s="92">
        <f>IF('Indicator Data'!BX12="No data","x",ROUND(IF('Indicator Data'!BX12&gt;L$195,0,IF('Indicator Data'!BX12&lt;L$194,10,(L$195-'Indicator Data'!BX12)/(L$195-L$194)*10)),1))</f>
        <v>4</v>
      </c>
      <c r="M9" s="93">
        <f t="shared" si="5"/>
        <v>1.9</v>
      </c>
      <c r="N9" s="138">
        <f>IF('Indicator Data'!BY12="No data","x",'Indicator Data'!BY12/'Indicator Data'!CL12*100)</f>
        <v>70.224719101123597</v>
      </c>
      <c r="O9" s="92">
        <f t="shared" si="6"/>
        <v>3</v>
      </c>
      <c r="P9" s="92">
        <f>IF('Indicator Data'!BZ12="No data","x",ROUND(IF('Indicator Data'!BZ12&gt;P$195,0,IF('Indicator Data'!BZ12&lt;P$194,10,(P$195-'Indicator Data'!BZ12)/(P$195-P$194)*10)),1))</f>
        <v>0.7</v>
      </c>
      <c r="Q9" s="92">
        <f>IF('Indicator Data'!CA12="No data","x",ROUND(IF('Indicator Data'!CA12&gt;Q$195,0,IF('Indicator Data'!CA12&lt;Q$194,10,(Q$195-'Indicator Data'!CA12)/(Q$195-Q$194)*10)),1))</f>
        <v>0</v>
      </c>
      <c r="R9" s="93">
        <f t="shared" si="7"/>
        <v>1.2</v>
      </c>
      <c r="S9" s="92">
        <f>IF('Indicator Data'!CB12="No data","x",ROUND(IF('Indicator Data'!CB12&gt;S$195,0,IF('Indicator Data'!CB12&lt;S$194,10,(S$195-'Indicator Data'!CB12)/(S$195-S$194)*10)),1))</f>
        <v>2.8</v>
      </c>
      <c r="T9" s="138">
        <f>IF('Indicator Data'!CC12="No data","x",ROUND(IF('Indicator Data'!CC12&gt;T$195,0,IF('Indicator Data'!CC12&lt;T$194,10,(T$195-'Indicator Data'!CC12)/(T$195-T$194)*10)),1))</f>
        <v>0.8</v>
      </c>
      <c r="U9" s="138">
        <f>IF('Indicator Data'!CD12="No data","x",ROUND(IF('Indicator Data'!CD12&gt;U$195,0,IF('Indicator Data'!CD12&lt;U$194,10,(U$195-'Indicator Data'!CD12)/(U$195-U$194)*10)),1))</f>
        <v>0.3</v>
      </c>
      <c r="V9" s="138">
        <f>IF('Indicator Data'!CE12="No data","x",ROUND(IF('Indicator Data'!CE12&gt;V$195,0,IF('Indicator Data'!CE12&lt;V$194,10,(V$195-'Indicator Data'!CE12)/(V$195-V$194)*10)),1))</f>
        <v>0.8</v>
      </c>
      <c r="W9" s="92">
        <f t="shared" si="8"/>
        <v>0.63333333333333341</v>
      </c>
      <c r="X9" s="92">
        <f>IF('Indicator Data'!CF12="No data","x",ROUND(IF('Indicator Data'!CF12&gt;X$195,0,IF('Indicator Data'!CF12&lt;X$194,10,(X$195-'Indicator Data'!CF12)/(X$195-X$194)*10)),1))</f>
        <v>7.2</v>
      </c>
      <c r="Y9" s="92">
        <f>IF('Indicator Data'!CG12="No data","x",ROUND(IF('Indicator Data'!CG12&gt;Y$195,10,IF('Indicator Data'!CG12&lt;Y$194,0,10-(Y$195-'Indicator Data'!CG12)/(Y$195-Y$194)*10)),1))</f>
        <v>0.3</v>
      </c>
      <c r="Z9" s="93">
        <f t="shared" si="0"/>
        <v>2.7</v>
      </c>
      <c r="AA9" s="94">
        <f t="shared" si="1"/>
        <v>1.9</v>
      </c>
      <c r="AB9" s="217">
        <f>IF('Indicator Data'!CH12="No data","x",ROUND(IF('Indicator Data'!CH12&gt;AB$195,0,IF('Indicator Data'!CH12&lt;AB$194,10,(AB$195-'Indicator Data'!CH12)/(AB$195-AB$194)*10)),1))</f>
        <v>1.7</v>
      </c>
    </row>
    <row r="10" spans="1:28" s="4" customFormat="1" x14ac:dyDescent="0.3">
      <c r="A10" s="121" t="str">
        <f>'Indicator Data'!A13</f>
        <v>Australia</v>
      </c>
      <c r="B10" s="47" t="str">
        <f>'Indicator Data'!B13</f>
        <v>AUS</v>
      </c>
      <c r="C10" s="92">
        <f>IF('Indicator Data'!BR13="No data","x",ROUND(IF('Indicator Data'!BR13&gt;C$195,0,IF('Indicator Data'!BR13&lt;C$194,10,(C$195-'Indicator Data'!BR13)/(C$195-C$194)*10)),1))</f>
        <v>2.4</v>
      </c>
      <c r="D10" s="93">
        <f t="shared" si="2"/>
        <v>2.4</v>
      </c>
      <c r="E10" s="92">
        <f>IF('Indicator Data'!BT13="No data","x",ROUND(IF('Indicator Data'!BT13&gt;E$195,0,IF('Indicator Data'!BT13&lt;E$194,10,(E$195-'Indicator Data'!BT13)/(E$195-E$194)*10)),1))</f>
        <v>2.2999999999999998</v>
      </c>
      <c r="F10" s="92">
        <f>IF('Indicator Data'!BS13="No data","x",ROUND(IF('Indicator Data'!BS13&gt;F$195,0,IF('Indicator Data'!BS13&lt;F$194,10,(F$195-'Indicator Data'!BS13)/(F$195-F$194)*10)),1))</f>
        <v>1.8</v>
      </c>
      <c r="G10" s="93">
        <f t="shared" si="3"/>
        <v>2.1</v>
      </c>
      <c r="H10" s="94">
        <f t="shared" si="4"/>
        <v>2.2999999999999998</v>
      </c>
      <c r="I10" s="92" t="str">
        <f>IF('Indicator Data'!BV13="No data","x",ROUND(IF('Indicator Data'!BV13^2&gt;I$195,0,IF('Indicator Data'!BV13^2&lt;I$194,10,(I$195-'Indicator Data'!BV13^2)/(I$195-I$194)*10)),1))</f>
        <v>x</v>
      </c>
      <c r="J10" s="92">
        <f>IF(OR('Indicator Data'!BU13=0,'Indicator Data'!BU13="No data"),"x",ROUND(IF('Indicator Data'!BU13&gt;J$195,0,IF('Indicator Data'!BU13&lt;J$194,10,(J$195-'Indicator Data'!BU13)/(J$195-J$194)*10)),1))</f>
        <v>0</v>
      </c>
      <c r="K10" s="92">
        <f>IF('Indicator Data'!BW13="No data","x",ROUND(IF('Indicator Data'!BW13&gt;K$195,0,IF('Indicator Data'!BW13&lt;K$194,10,(K$195-'Indicator Data'!BW13)/(K$195-K$194)*10)),1))</f>
        <v>1.3</v>
      </c>
      <c r="L10" s="92">
        <f>IF('Indicator Data'!BX13="No data","x",ROUND(IF('Indicator Data'!BX13&gt;L$195,0,IF('Indicator Data'!BX13&lt;L$194,10,(L$195-'Indicator Data'!BX13)/(L$195-L$194)*10)),1))</f>
        <v>4.4000000000000004</v>
      </c>
      <c r="M10" s="93">
        <f t="shared" si="5"/>
        <v>1.9</v>
      </c>
      <c r="N10" s="138">
        <f>IF('Indicator Data'!BY13="No data","x",'Indicator Data'!BY13/'Indicator Data'!CL13*100)</f>
        <v>10.023039975007485</v>
      </c>
      <c r="O10" s="92">
        <f t="shared" si="6"/>
        <v>9.1</v>
      </c>
      <c r="P10" s="92">
        <f>IF('Indicator Data'!BZ13="No data","x",ROUND(IF('Indicator Data'!BZ13&gt;P$195,0,IF('Indicator Data'!BZ13&lt;P$194,10,(P$195-'Indicator Data'!BZ13)/(P$195-P$194)*10)),1))</f>
        <v>0</v>
      </c>
      <c r="Q10" s="92">
        <f>IF('Indicator Data'!CA13="No data","x",ROUND(IF('Indicator Data'!CA13&gt;Q$195,0,IF('Indicator Data'!CA13&lt;Q$194,10,(Q$195-'Indicator Data'!CA13)/(Q$195-Q$194)*10)),1))</f>
        <v>0</v>
      </c>
      <c r="R10" s="93">
        <f t="shared" si="7"/>
        <v>3</v>
      </c>
      <c r="S10" s="92">
        <f>IF('Indicator Data'!CB13="No data","x",ROUND(IF('Indicator Data'!CB13&gt;S$195,0,IF('Indicator Data'!CB13&lt;S$194,10,(S$195-'Indicator Data'!CB13)/(S$195-S$194)*10)),1))</f>
        <v>1</v>
      </c>
      <c r="T10" s="138">
        <f>IF('Indicator Data'!CC13="No data","x",ROUND(IF('Indicator Data'!CC13&gt;T$195,0,IF('Indicator Data'!CC13&lt;T$194,10,(T$195-'Indicator Data'!CC13)/(T$195-T$194)*10)),1))</f>
        <v>0.7</v>
      </c>
      <c r="U10" s="138">
        <f>IF('Indicator Data'!CD13="No data","x",ROUND(IF('Indicator Data'!CD13&gt;U$195,0,IF('Indicator Data'!CD13&lt;U$194,10,(U$195-'Indicator Data'!CD13)/(U$195-U$194)*10)),1))</f>
        <v>1</v>
      </c>
      <c r="V10" s="138">
        <f>IF('Indicator Data'!CE13="No data","x",ROUND(IF('Indicator Data'!CE13&gt;V$195,0,IF('Indicator Data'!CE13&lt;V$194,10,(V$195-'Indicator Data'!CE13)/(V$195-V$194)*10)),1))</f>
        <v>0.8</v>
      </c>
      <c r="W10" s="92">
        <f t="shared" si="8"/>
        <v>0.83333333333333337</v>
      </c>
      <c r="X10" s="92">
        <f>IF('Indicator Data'!CF13="No data","x",ROUND(IF('Indicator Data'!CF13&gt;X$195,0,IF('Indicator Data'!CF13&lt;X$194,10,(X$195-'Indicator Data'!CF13)/(X$195-X$194)*10)),1))</f>
        <v>0</v>
      </c>
      <c r="Y10" s="92">
        <f>IF('Indicator Data'!CG13="No data","x",ROUND(IF('Indicator Data'!CG13&gt;Y$195,10,IF('Indicator Data'!CG13&lt;Y$194,0,10-(Y$195-'Indicator Data'!CG13)/(Y$195-Y$194)*10)),1))</f>
        <v>0.1</v>
      </c>
      <c r="Z10" s="93">
        <f t="shared" si="0"/>
        <v>0.5</v>
      </c>
      <c r="AA10" s="94">
        <f t="shared" si="1"/>
        <v>1.8</v>
      </c>
      <c r="AB10" s="217">
        <f>IF('Indicator Data'!CH13="No data","x",ROUND(IF('Indicator Data'!CH13&gt;AB$195,0,IF('Indicator Data'!CH13&lt;AB$194,10,(AB$195-'Indicator Data'!CH13)/(AB$195-AB$194)*10)),1))</f>
        <v>1</v>
      </c>
    </row>
    <row r="11" spans="1:28" s="4" customFormat="1" x14ac:dyDescent="0.3">
      <c r="A11" s="121" t="str">
        <f>'Indicator Data'!A14</f>
        <v>Austria</v>
      </c>
      <c r="B11" s="47" t="str">
        <f>'Indicator Data'!B14</f>
        <v>AUT</v>
      </c>
      <c r="C11" s="92">
        <f>IF('Indicator Data'!BR14="No data","x",ROUND(IF('Indicator Data'!BR14&gt;C$195,0,IF('Indicator Data'!BR14&lt;C$194,10,(C$195-'Indicator Data'!BR14)/(C$195-C$194)*10)),1))</f>
        <v>2</v>
      </c>
      <c r="D11" s="93">
        <f t="shared" si="2"/>
        <v>2</v>
      </c>
      <c r="E11" s="92">
        <f>IF('Indicator Data'!BT14="No data","x",ROUND(IF('Indicator Data'!BT14&gt;E$195,0,IF('Indicator Data'!BT14&lt;E$194,10,(E$195-'Indicator Data'!BT14)/(E$195-E$194)*10)),1))</f>
        <v>2.2999999999999998</v>
      </c>
      <c r="F11" s="92">
        <f>IF('Indicator Data'!BS14="No data","x",ROUND(IF('Indicator Data'!BS14&gt;F$195,0,IF('Indicator Data'!BS14&lt;F$194,10,(F$195-'Indicator Data'!BS14)/(F$195-F$194)*10)),1))</f>
        <v>2.1</v>
      </c>
      <c r="G11" s="93">
        <f t="shared" si="3"/>
        <v>2.2000000000000002</v>
      </c>
      <c r="H11" s="94">
        <f t="shared" si="4"/>
        <v>2.1</v>
      </c>
      <c r="I11" s="92" t="str">
        <f>IF('Indicator Data'!BV14="No data","x",ROUND(IF('Indicator Data'!BV14^2&gt;I$195,0,IF('Indicator Data'!BV14^2&lt;I$194,10,(I$195-'Indicator Data'!BV14^2)/(I$195-I$194)*10)),1))</f>
        <v>x</v>
      </c>
      <c r="J11" s="92">
        <f>IF(OR('Indicator Data'!BU14=0,'Indicator Data'!BU14="No data"),"x",ROUND(IF('Indicator Data'!BU14&gt;J$195,0,IF('Indicator Data'!BU14&lt;J$194,10,(J$195-'Indicator Data'!BU14)/(J$195-J$194)*10)),1))</f>
        <v>0</v>
      </c>
      <c r="K11" s="92">
        <f>IF('Indicator Data'!BW14="No data","x",ROUND(IF('Indicator Data'!BW14&gt;K$195,0,IF('Indicator Data'!BW14&lt;K$194,10,(K$195-'Indicator Data'!BW14)/(K$195-K$194)*10)),1))</f>
        <v>1.3</v>
      </c>
      <c r="L11" s="92">
        <f>IF('Indicator Data'!BX14="No data","x",ROUND(IF('Indicator Data'!BX14&gt;L$195,0,IF('Indicator Data'!BX14&lt;L$194,10,(L$195-'Indicator Data'!BX14)/(L$195-L$194)*10)),1))</f>
        <v>3.9</v>
      </c>
      <c r="M11" s="93">
        <f t="shared" si="5"/>
        <v>1.7</v>
      </c>
      <c r="N11" s="138">
        <f>IF('Indicator Data'!BY14="No data","x",'Indicator Data'!BY14/'Indicator Data'!CL14*100)</f>
        <v>351.90331153150748</v>
      </c>
      <c r="O11" s="92">
        <f t="shared" si="6"/>
        <v>0</v>
      </c>
      <c r="P11" s="92">
        <f>IF('Indicator Data'!BZ14="No data","x",ROUND(IF('Indicator Data'!BZ14&gt;P$195,0,IF('Indicator Data'!BZ14&lt;P$194,10,(P$195-'Indicator Data'!BZ14)/(P$195-P$194)*10)),1))</f>
        <v>0</v>
      </c>
      <c r="Q11" s="92">
        <f>IF('Indicator Data'!CA14="No data","x",ROUND(IF('Indicator Data'!CA14&gt;Q$195,0,IF('Indicator Data'!CA14&lt;Q$194,10,(Q$195-'Indicator Data'!CA14)/(Q$195-Q$194)*10)),1))</f>
        <v>0</v>
      </c>
      <c r="R11" s="93">
        <f t="shared" si="7"/>
        <v>0</v>
      </c>
      <c r="S11" s="92">
        <f>IF('Indicator Data'!CB14="No data","x",ROUND(IF('Indicator Data'!CB14&gt;S$195,0,IF('Indicator Data'!CB14&lt;S$194,10,(S$195-'Indicator Data'!CB14)/(S$195-S$194)*10)),1))</f>
        <v>0</v>
      </c>
      <c r="T11" s="138">
        <f>IF('Indicator Data'!CC14="No data","x",ROUND(IF('Indicator Data'!CC14&gt;T$195,0,IF('Indicator Data'!CC14&lt;T$194,10,(T$195-'Indicator Data'!CC14)/(T$195-T$194)*10)),1))</f>
        <v>1.5</v>
      </c>
      <c r="U11" s="138">
        <f>IF('Indicator Data'!CD14="No data","x",ROUND(IF('Indicator Data'!CD14&gt;U$195,0,IF('Indicator Data'!CD14&lt;U$194,10,(U$195-'Indicator Data'!CD14)/(U$195-U$194)*10)),1))</f>
        <v>2.5</v>
      </c>
      <c r="V11" s="138" t="str">
        <f>IF('Indicator Data'!CE14="No data","x",ROUND(IF('Indicator Data'!CE14&gt;V$195,0,IF('Indicator Data'!CE14&lt;V$194,10,(V$195-'Indicator Data'!CE14)/(V$195-V$194)*10)),1))</f>
        <v>x</v>
      </c>
      <c r="W11" s="92">
        <f t="shared" si="8"/>
        <v>2</v>
      </c>
      <c r="X11" s="92">
        <f>IF('Indicator Data'!CF14="No data","x",ROUND(IF('Indicator Data'!CF14&gt;X$195,0,IF('Indicator Data'!CF14&lt;X$194,10,(X$195-'Indicator Data'!CF14)/(X$195-X$194)*10)),1))</f>
        <v>0</v>
      </c>
      <c r="Y11" s="92">
        <f>IF('Indicator Data'!CG14="No data","x",ROUND(IF('Indicator Data'!CG14&gt;Y$195,10,IF('Indicator Data'!CG14&lt;Y$194,0,10-(Y$195-'Indicator Data'!CG14)/(Y$195-Y$194)*10)),1))</f>
        <v>0.1</v>
      </c>
      <c r="Z11" s="93">
        <f t="shared" si="0"/>
        <v>0.5</v>
      </c>
      <c r="AA11" s="94">
        <f t="shared" si="1"/>
        <v>0.7</v>
      </c>
      <c r="AB11" s="217">
        <f>IF('Indicator Data'!CH14="No data","x",ROUND(IF('Indicator Data'!CH14&gt;AB$195,0,IF('Indicator Data'!CH14&lt;AB$194,10,(AB$195-'Indicator Data'!CH14)/(AB$195-AB$194)*10)),1))</f>
        <v>4.0999999999999996</v>
      </c>
    </row>
    <row r="12" spans="1:28" s="4" customFormat="1" x14ac:dyDescent="0.3">
      <c r="A12" s="121" t="str">
        <f>'Indicator Data'!A15</f>
        <v>Azerbaijan</v>
      </c>
      <c r="B12" s="47" t="str">
        <f>'Indicator Data'!B15</f>
        <v>AZE</v>
      </c>
      <c r="C12" s="92" t="str">
        <f>IF('Indicator Data'!BR15="No data","x",ROUND(IF('Indicator Data'!BR15&gt;C$195,0,IF('Indicator Data'!BR15&lt;C$194,10,(C$195-'Indicator Data'!BR15)/(C$195-C$194)*10)),1))</f>
        <v>x</v>
      </c>
      <c r="D12" s="93" t="str">
        <f t="shared" si="2"/>
        <v>x</v>
      </c>
      <c r="E12" s="92">
        <f>IF('Indicator Data'!BT15="No data","x",ROUND(IF('Indicator Data'!BT15&gt;E$195,0,IF('Indicator Data'!BT15&lt;E$194,10,(E$195-'Indicator Data'!BT15)/(E$195-E$194)*10)),1))</f>
        <v>7</v>
      </c>
      <c r="F12" s="92">
        <f>IF('Indicator Data'!BS15="No data","x",ROUND(IF('Indicator Data'!BS15&gt;F$195,0,IF('Indicator Data'!BS15&lt;F$194,10,(F$195-'Indicator Data'!BS15)/(F$195-F$194)*10)),1))</f>
        <v>5.2</v>
      </c>
      <c r="G12" s="93">
        <f t="shared" si="3"/>
        <v>6.1</v>
      </c>
      <c r="H12" s="94">
        <f t="shared" si="4"/>
        <v>6.1</v>
      </c>
      <c r="I12" s="92">
        <f>IF('Indicator Data'!BV15="No data","x",ROUND(IF('Indicator Data'!BV15^2&gt;I$195,0,IF('Indicator Data'!BV15^2&lt;I$194,10,(I$195-'Indicator Data'!BV15^2)/(I$195-I$194)*10)),1))</f>
        <v>0</v>
      </c>
      <c r="J12" s="92">
        <f>IF(OR('Indicator Data'!BU15=0,'Indicator Data'!BU15="No data"),"x",ROUND(IF('Indicator Data'!BU15&gt;J$195,0,IF('Indicator Data'!BU15&lt;J$194,10,(J$195-'Indicator Data'!BU15)/(J$195-J$194)*10)),1))</f>
        <v>0</v>
      </c>
      <c r="K12" s="92">
        <f>IF('Indicator Data'!BW15="No data","x",ROUND(IF('Indicator Data'!BW15&gt;K$195,0,IF('Indicator Data'!BW15&lt;K$194,10,(K$195-'Indicator Data'!BW15)/(K$195-K$194)*10)),1))</f>
        <v>2</v>
      </c>
      <c r="L12" s="92">
        <f>IF('Indicator Data'!BX15="No data","x",ROUND(IF('Indicator Data'!BX15&gt;L$195,0,IF('Indicator Data'!BX15&lt;L$194,10,(L$195-'Indicator Data'!BX15)/(L$195-L$194)*10)),1))</f>
        <v>4.9000000000000004</v>
      </c>
      <c r="M12" s="93">
        <f t="shared" si="5"/>
        <v>1.7</v>
      </c>
      <c r="N12" s="138">
        <f>IF('Indicator Data'!BY15="No data","x",'Indicator Data'!BY15/'Indicator Data'!CL15*100)</f>
        <v>31.454910595465652</v>
      </c>
      <c r="O12" s="92">
        <f t="shared" si="6"/>
        <v>6.9</v>
      </c>
      <c r="P12" s="92">
        <f>IF('Indicator Data'!BZ15="No data","x",ROUND(IF('Indicator Data'!BZ15&gt;P$195,0,IF('Indicator Data'!BZ15&lt;P$194,10,(P$195-'Indicator Data'!BZ15)/(P$195-P$194)*10)),1))</f>
        <v>0.8</v>
      </c>
      <c r="Q12" s="92">
        <f>IF('Indicator Data'!CA15="No data","x",ROUND(IF('Indicator Data'!CA15&gt;Q$195,0,IF('Indicator Data'!CA15&lt;Q$194,10,(Q$195-'Indicator Data'!CA15)/(Q$195-Q$194)*10)),1))</f>
        <v>1.7</v>
      </c>
      <c r="R12" s="93">
        <f t="shared" si="7"/>
        <v>3.1</v>
      </c>
      <c r="S12" s="92">
        <f>IF('Indicator Data'!CB15="No data","x",ROUND(IF('Indicator Data'!CB15&gt;S$195,0,IF('Indicator Data'!CB15&lt;S$194,10,(S$195-'Indicator Data'!CB15)/(S$195-S$194)*10)),1))</f>
        <v>1.4</v>
      </c>
      <c r="T12" s="138">
        <f>IF('Indicator Data'!CC15="No data","x",ROUND(IF('Indicator Data'!CC15&gt;T$195,0,IF('Indicator Data'!CC15&lt;T$194,10,(T$195-'Indicator Data'!CC15)/(T$195-T$194)*10)),1))</f>
        <v>0.7</v>
      </c>
      <c r="U12" s="138">
        <f>IF('Indicator Data'!CD15="No data","x",ROUND(IF('Indicator Data'!CD15&gt;U$195,0,IF('Indicator Data'!CD15&lt;U$194,10,(U$195-'Indicator Data'!CD15)/(U$195-U$194)*10)),1))</f>
        <v>0.3</v>
      </c>
      <c r="V12" s="138">
        <f>IF('Indicator Data'!CE15="No data","x",ROUND(IF('Indicator Data'!CE15&gt;V$195,0,IF('Indicator Data'!CE15&lt;V$194,10,(V$195-'Indicator Data'!CE15)/(V$195-V$194)*10)),1))</f>
        <v>0.5</v>
      </c>
      <c r="W12" s="92">
        <f t="shared" si="8"/>
        <v>0.5</v>
      </c>
      <c r="X12" s="92">
        <f>IF('Indicator Data'!CF15="No data","x",ROUND(IF('Indicator Data'!CF15&gt;X$195,0,IF('Indicator Data'!CF15&lt;X$194,10,(X$195-'Indicator Data'!CF15)/(X$195-X$194)*10)),1))</f>
        <v>6.1</v>
      </c>
      <c r="Y12" s="92">
        <f>IF('Indicator Data'!CG15="No data","x",ROUND(IF('Indicator Data'!CG15&gt;Y$195,10,IF('Indicator Data'!CG15&lt;Y$194,0,10-(Y$195-'Indicator Data'!CG15)/(Y$195-Y$194)*10)),1))</f>
        <v>0.3</v>
      </c>
      <c r="Z12" s="93">
        <f t="shared" si="0"/>
        <v>2.1</v>
      </c>
      <c r="AA12" s="94">
        <f t="shared" si="1"/>
        <v>2.2999999999999998</v>
      </c>
      <c r="AB12" s="217">
        <f>IF('Indicator Data'!CH15="No data","x",ROUND(IF('Indicator Data'!CH15&gt;AB$195,0,IF('Indicator Data'!CH15&lt;AB$194,10,(AB$195-'Indicator Data'!CH15)/(AB$195-AB$194)*10)),1))</f>
        <v>1.7</v>
      </c>
    </row>
    <row r="13" spans="1:28" s="4" customFormat="1" x14ac:dyDescent="0.3">
      <c r="A13" s="121" t="str">
        <f>'Indicator Data'!A16</f>
        <v>Bahamas</v>
      </c>
      <c r="B13" s="47" t="str">
        <f>'Indicator Data'!B16</f>
        <v>BHS</v>
      </c>
      <c r="C13" s="92" t="str">
        <f>IF('Indicator Data'!BR16="No data","x",ROUND(IF('Indicator Data'!BR16&gt;C$195,0,IF('Indicator Data'!BR16&lt;C$194,10,(C$195-'Indicator Data'!BR16)/(C$195-C$194)*10)),1))</f>
        <v>x</v>
      </c>
      <c r="D13" s="93" t="str">
        <f t="shared" si="2"/>
        <v>x</v>
      </c>
      <c r="E13" s="92">
        <f>IF('Indicator Data'!BT16="No data","x",ROUND(IF('Indicator Data'!BT16&gt;E$195,0,IF('Indicator Data'!BT16&lt;E$194,10,(E$195-'Indicator Data'!BT16)/(E$195-E$194)*10)),1))</f>
        <v>3.6</v>
      </c>
      <c r="F13" s="92">
        <f>IF('Indicator Data'!BS16="No data","x",ROUND(IF('Indicator Data'!BS16&gt;F$195,0,IF('Indicator Data'!BS16&lt;F$194,10,(F$195-'Indicator Data'!BS16)/(F$195-F$194)*10)),1))</f>
        <v>3.9</v>
      </c>
      <c r="G13" s="93">
        <f t="shared" si="3"/>
        <v>3.8</v>
      </c>
      <c r="H13" s="94">
        <f t="shared" si="4"/>
        <v>3.8</v>
      </c>
      <c r="I13" s="92" t="str">
        <f>IF('Indicator Data'!BV16="No data","x",ROUND(IF('Indicator Data'!BV16^2&gt;I$195,0,IF('Indicator Data'!BV16^2&lt;I$194,10,(I$195-'Indicator Data'!BV16^2)/(I$195-I$194)*10)),1))</f>
        <v>x</v>
      </c>
      <c r="J13" s="92">
        <f>IF(OR('Indicator Data'!BU16=0,'Indicator Data'!BU16="No data"),"x",ROUND(IF('Indicator Data'!BU16&gt;J$195,0,IF('Indicator Data'!BU16&lt;J$194,10,(J$195-'Indicator Data'!BU16)/(J$195-J$194)*10)),1))</f>
        <v>0</v>
      </c>
      <c r="K13" s="92">
        <f>IF('Indicator Data'!BW16="No data","x",ROUND(IF('Indicator Data'!BW16&gt;K$195,0,IF('Indicator Data'!BW16&lt;K$194,10,(K$195-'Indicator Data'!BW16)/(K$195-K$194)*10)),1))</f>
        <v>1.5</v>
      </c>
      <c r="L13" s="92">
        <f>IF('Indicator Data'!BX16="No data","x",ROUND(IF('Indicator Data'!BX16&gt;L$195,0,IF('Indicator Data'!BX16&lt;L$194,10,(L$195-'Indicator Data'!BX16)/(L$195-L$194)*10)),1))</f>
        <v>5.2</v>
      </c>
      <c r="M13" s="93">
        <f t="shared" si="5"/>
        <v>2.2000000000000002</v>
      </c>
      <c r="N13" s="138">
        <f>IF('Indicator Data'!BY16="No data","x",'Indicator Data'!BY16/'Indicator Data'!CL16*100)</f>
        <v>47.952047952047955</v>
      </c>
      <c r="O13" s="92">
        <f t="shared" si="6"/>
        <v>5.3</v>
      </c>
      <c r="P13" s="92">
        <f>IF('Indicator Data'!BZ16="No data","x",ROUND(IF('Indicator Data'!BZ16&gt;P$195,0,IF('Indicator Data'!BZ16&lt;P$194,10,(P$195-'Indicator Data'!BZ16)/(P$195-P$194)*10)),1))</f>
        <v>0.6</v>
      </c>
      <c r="Q13" s="92">
        <f>IF('Indicator Data'!CA16="No data","x",ROUND(IF('Indicator Data'!CA16&gt;Q$195,0,IF('Indicator Data'!CA16&lt;Q$194,10,(Q$195-'Indicator Data'!CA16)/(Q$195-Q$194)*10)),1))</f>
        <v>0.2</v>
      </c>
      <c r="R13" s="93">
        <f t="shared" si="7"/>
        <v>2</v>
      </c>
      <c r="S13" s="92">
        <f>IF('Indicator Data'!CB16="No data","x",ROUND(IF('Indicator Data'!CB16&gt;S$195,0,IF('Indicator Data'!CB16&lt;S$194,10,(S$195-'Indicator Data'!CB16)/(S$195-S$194)*10)),1))</f>
        <v>5.2</v>
      </c>
      <c r="T13" s="138">
        <f>IF('Indicator Data'!CC16="No data","x",ROUND(IF('Indicator Data'!CC16&gt;T$195,0,IF('Indicator Data'!CC16&lt;T$194,10,(T$195-'Indicator Data'!CC16)/(T$195-T$194)*10)),1))</f>
        <v>0.8</v>
      </c>
      <c r="U13" s="138">
        <f>IF('Indicator Data'!CD16="No data","x",ROUND(IF('Indicator Data'!CD16&gt;U$195,0,IF('Indicator Data'!CD16&lt;U$194,10,(U$195-'Indicator Data'!CD16)/(U$195-U$194)*10)),1))</f>
        <v>3.9</v>
      </c>
      <c r="V13" s="138">
        <f>IF('Indicator Data'!CE16="No data","x",ROUND(IF('Indicator Data'!CE16&gt;V$195,0,IF('Indicator Data'!CE16&lt;V$194,10,(V$195-'Indicator Data'!CE16)/(V$195-V$194)*10)),1))</f>
        <v>1</v>
      </c>
      <c r="W13" s="92">
        <f t="shared" si="8"/>
        <v>1.9000000000000001</v>
      </c>
      <c r="X13" s="92">
        <f>IF('Indicator Data'!CF16="No data","x",ROUND(IF('Indicator Data'!CF16&gt;X$195,0,IF('Indicator Data'!CF16&lt;X$194,10,(X$195-'Indicator Data'!CF16)/(X$195-X$194)*10)),1))</f>
        <v>5.3</v>
      </c>
      <c r="Y13" s="92">
        <f>IF('Indicator Data'!CG16="No data","x",ROUND(IF('Indicator Data'!CG16&gt;Y$195,10,IF('Indicator Data'!CG16&lt;Y$194,0,10-(Y$195-'Indicator Data'!CG16)/(Y$195-Y$194)*10)),1))</f>
        <v>0.8</v>
      </c>
      <c r="Z13" s="93">
        <f t="shared" si="0"/>
        <v>3.3</v>
      </c>
      <c r="AA13" s="94">
        <f t="shared" si="1"/>
        <v>2.5</v>
      </c>
      <c r="AB13" s="217">
        <f>IF('Indicator Data'!CH16="No data","x",ROUND(IF('Indicator Data'!CH16&gt;AB$195,0,IF('Indicator Data'!CH16&lt;AB$194,10,(AB$195-'Indicator Data'!CH16)/(AB$195-AB$194)*10)),1))</f>
        <v>5</v>
      </c>
    </row>
    <row r="14" spans="1:28" s="4" customFormat="1" x14ac:dyDescent="0.3">
      <c r="A14" s="121" t="str">
        <f>'Indicator Data'!A17</f>
        <v>Bahrain</v>
      </c>
      <c r="B14" s="47" t="str">
        <f>'Indicator Data'!B17</f>
        <v>BHR</v>
      </c>
      <c r="C14" s="92">
        <f>IF('Indicator Data'!BR17="No data","x",ROUND(IF('Indicator Data'!BR17&gt;C$195,0,IF('Indicator Data'!BR17&lt;C$194,10,(C$195-'Indicator Data'!BR17)/(C$195-C$194)*10)),1))</f>
        <v>3.8</v>
      </c>
      <c r="D14" s="93">
        <f t="shared" si="2"/>
        <v>3.8</v>
      </c>
      <c r="E14" s="92">
        <f>IF('Indicator Data'!BT17="No data","x",ROUND(IF('Indicator Data'!BT17&gt;E$195,0,IF('Indicator Data'!BT17&lt;E$194,10,(E$195-'Indicator Data'!BT17)/(E$195-E$194)*10)),1))</f>
        <v>5.8</v>
      </c>
      <c r="F14" s="92">
        <f>IF('Indicator Data'!BS17="No data","x",ROUND(IF('Indicator Data'!BS17&gt;F$195,0,IF('Indicator Data'!BS17&lt;F$194,10,(F$195-'Indicator Data'!BS17)/(F$195-F$194)*10)),1))</f>
        <v>4.5999999999999996</v>
      </c>
      <c r="G14" s="93">
        <f t="shared" si="3"/>
        <v>5.2</v>
      </c>
      <c r="H14" s="94">
        <f t="shared" si="4"/>
        <v>4.5</v>
      </c>
      <c r="I14" s="92">
        <f>IF('Indicator Data'!BV17="No data","x",ROUND(IF('Indicator Data'!BV17^2&gt;I$195,0,IF('Indicator Data'!BV17^2&lt;I$194,10,(I$195-'Indicator Data'!BV17^2)/(I$195-I$194)*10)),1))</f>
        <v>0.6</v>
      </c>
      <c r="J14" s="92">
        <f>IF(OR('Indicator Data'!BU17=0,'Indicator Data'!BU17="No data"),"x",ROUND(IF('Indicator Data'!BU17&gt;J$195,0,IF('Indicator Data'!BU17&lt;J$194,10,(J$195-'Indicator Data'!BU17)/(J$195-J$194)*10)),1))</f>
        <v>0</v>
      </c>
      <c r="K14" s="92">
        <f>IF('Indicator Data'!BW17="No data","x",ROUND(IF('Indicator Data'!BW17&gt;K$195,0,IF('Indicator Data'!BW17&lt;K$194,10,(K$195-'Indicator Data'!BW17)/(K$195-K$194)*10)),1))</f>
        <v>0.1</v>
      </c>
      <c r="L14" s="92">
        <f>IF('Indicator Data'!BX17="No data","x",ROUND(IF('Indicator Data'!BX17&gt;L$195,0,IF('Indicator Data'!BX17&lt;L$194,10,(L$195-'Indicator Data'!BX17)/(L$195-L$194)*10)),1))</f>
        <v>3.4</v>
      </c>
      <c r="M14" s="93">
        <f t="shared" si="5"/>
        <v>1</v>
      </c>
      <c r="N14" s="138">
        <f>IF('Indicator Data'!BY17="No data","x",'Indicator Data'!BY17/'Indicator Data'!CL17*100)</f>
        <v>447.36842105263162</v>
      </c>
      <c r="O14" s="92">
        <f t="shared" si="6"/>
        <v>0</v>
      </c>
      <c r="P14" s="92">
        <f>IF('Indicator Data'!BZ17="No data","x",ROUND(IF('Indicator Data'!BZ17&gt;P$195,0,IF('Indicator Data'!BZ17&lt;P$194,10,(P$195-'Indicator Data'!BZ17)/(P$195-P$194)*10)),1))</f>
        <v>0</v>
      </c>
      <c r="Q14" s="92">
        <f>IF('Indicator Data'!CA17="No data","x",ROUND(IF('Indicator Data'!CA17&gt;Q$195,0,IF('Indicator Data'!CA17&lt;Q$194,10,(Q$195-'Indicator Data'!CA17)/(Q$195-Q$194)*10)),1))</f>
        <v>0</v>
      </c>
      <c r="R14" s="93">
        <f t="shared" si="7"/>
        <v>0</v>
      </c>
      <c r="S14" s="92">
        <f>IF('Indicator Data'!CB17="No data","x",ROUND(IF('Indicator Data'!CB17&gt;S$195,0,IF('Indicator Data'!CB17&lt;S$194,10,(S$195-'Indicator Data'!CB17)/(S$195-S$194)*10)),1))</f>
        <v>7.7</v>
      </c>
      <c r="T14" s="138">
        <f>IF('Indicator Data'!CC17="No data","x",ROUND(IF('Indicator Data'!CC17&gt;T$195,0,IF('Indicator Data'!CC17&lt;T$194,10,(T$195-'Indicator Data'!CC17)/(T$195-T$194)*10)),1))</f>
        <v>0.3</v>
      </c>
      <c r="U14" s="138">
        <f>IF('Indicator Data'!CD17="No data","x",ROUND(IF('Indicator Data'!CD17&gt;U$195,0,IF('Indicator Data'!CD17&lt;U$194,10,(U$195-'Indicator Data'!CD17)/(U$195-U$194)*10)),1))</f>
        <v>0</v>
      </c>
      <c r="V14" s="138">
        <f>IF('Indicator Data'!CE17="No data","x",ROUND(IF('Indicator Data'!CE17&gt;V$195,0,IF('Indicator Data'!CE17&lt;V$194,10,(V$195-'Indicator Data'!CE17)/(V$195-V$194)*10)),1))</f>
        <v>0.3</v>
      </c>
      <c r="W14" s="92">
        <f t="shared" si="8"/>
        <v>0.19999999999999998</v>
      </c>
      <c r="X14" s="92">
        <f>IF('Indicator Data'!CF17="No data","x",ROUND(IF('Indicator Data'!CF17&gt;X$195,0,IF('Indicator Data'!CF17&lt;X$194,10,(X$195-'Indicator Data'!CF17)/(X$195-X$194)*10)),1))</f>
        <v>3.8</v>
      </c>
      <c r="Y14" s="92">
        <f>IF('Indicator Data'!CG17="No data","x",ROUND(IF('Indicator Data'!CG17&gt;Y$195,10,IF('Indicator Data'!CG17&lt;Y$194,0,10-(Y$195-'Indicator Data'!CG17)/(Y$195-Y$194)*10)),1))</f>
        <v>0.2</v>
      </c>
      <c r="Z14" s="93">
        <f t="shared" si="0"/>
        <v>3</v>
      </c>
      <c r="AA14" s="94">
        <f t="shared" si="1"/>
        <v>1.3</v>
      </c>
      <c r="AB14" s="217">
        <f>IF('Indicator Data'!CH17="No data","x",ROUND(IF('Indicator Data'!CH17&gt;AB$195,0,IF('Indicator Data'!CH17&lt;AB$194,10,(AB$195-'Indicator Data'!CH17)/(AB$195-AB$194)*10)),1))</f>
        <v>1.2</v>
      </c>
    </row>
    <row r="15" spans="1:28" s="4" customFormat="1" x14ac:dyDescent="0.3">
      <c r="A15" s="121" t="str">
        <f>'Indicator Data'!A18</f>
        <v>Bangladesh</v>
      </c>
      <c r="B15" s="47" t="str">
        <f>'Indicator Data'!B18</f>
        <v>BGD</v>
      </c>
      <c r="C15" s="92">
        <f>IF('Indicator Data'!BR18="No data","x",ROUND(IF('Indicator Data'!BR18&gt;C$195,0,IF('Indicator Data'!BR18&lt;C$194,10,(C$195-'Indicator Data'!BR18)/(C$195-C$194)*10)),1))</f>
        <v>3</v>
      </c>
      <c r="D15" s="93">
        <f t="shared" si="2"/>
        <v>3</v>
      </c>
      <c r="E15" s="92">
        <f>IF('Indicator Data'!BT18="No data","x",ROUND(IF('Indicator Data'!BT18&gt;E$195,0,IF('Indicator Data'!BT18&lt;E$194,10,(E$195-'Indicator Data'!BT18)/(E$195-E$194)*10)),1))</f>
        <v>7.4</v>
      </c>
      <c r="F15" s="92">
        <f>IF('Indicator Data'!BS18="No data","x",ROUND(IF('Indicator Data'!BS18&gt;F$195,0,IF('Indicator Data'!BS18&lt;F$194,10,(F$195-'Indicator Data'!BS18)/(F$195-F$194)*10)),1))</f>
        <v>6.5</v>
      </c>
      <c r="G15" s="93">
        <f t="shared" si="3"/>
        <v>7</v>
      </c>
      <c r="H15" s="94">
        <f t="shared" si="4"/>
        <v>5</v>
      </c>
      <c r="I15" s="92">
        <f>IF('Indicator Data'!BV18="No data","x",ROUND(IF('Indicator Data'!BV18^2&gt;I$195,0,IF('Indicator Data'!BV18^2&lt;I$194,10,(I$195-'Indicator Data'!BV18^2)/(I$195-I$194)*10)),1))</f>
        <v>5</v>
      </c>
      <c r="J15" s="92">
        <f>IF(OR('Indicator Data'!BU18=0,'Indicator Data'!BU18="No data"),"x",ROUND(IF('Indicator Data'!BU18&gt;J$195,0,IF('Indicator Data'!BU18&lt;J$194,10,(J$195-'Indicator Data'!BU18)/(J$195-J$194)*10)),1))</f>
        <v>1.2</v>
      </c>
      <c r="K15" s="92">
        <f>IF('Indicator Data'!BW18="No data","x",ROUND(IF('Indicator Data'!BW18&gt;K$195,0,IF('Indicator Data'!BW18&lt;K$194,10,(K$195-'Indicator Data'!BW18)/(K$195-K$194)*10)),1))</f>
        <v>8.5</v>
      </c>
      <c r="L15" s="92">
        <f>IF('Indicator Data'!BX18="No data","x",ROUND(IF('Indicator Data'!BX18&gt;L$195,0,IF('Indicator Data'!BX18&lt;L$194,10,(L$195-'Indicator Data'!BX18)/(L$195-L$194)*10)),1))</f>
        <v>5.0999999999999996</v>
      </c>
      <c r="M15" s="93">
        <f t="shared" si="5"/>
        <v>5</v>
      </c>
      <c r="N15" s="138">
        <f>IF('Indicator Data'!BY18="No data","x",'Indicator Data'!BY18/'Indicator Data'!CL18*100)</f>
        <v>18.437427978796958</v>
      </c>
      <c r="O15" s="92">
        <f t="shared" si="6"/>
        <v>8.1999999999999993</v>
      </c>
      <c r="P15" s="92">
        <f>IF('Indicator Data'!BZ18="No data","x",ROUND(IF('Indicator Data'!BZ18&gt;P$195,0,IF('Indicator Data'!BZ18&lt;P$194,10,(P$195-'Indicator Data'!BZ18)/(P$195-P$194)*10)),1))</f>
        <v>5.8</v>
      </c>
      <c r="Q15" s="92">
        <f>IF('Indicator Data'!CA18="No data","x",ROUND(IF('Indicator Data'!CA18&gt;Q$195,0,IF('Indicator Data'!CA18&lt;Q$194,10,(Q$195-'Indicator Data'!CA18)/(Q$195-Q$194)*10)),1))</f>
        <v>0.6</v>
      </c>
      <c r="R15" s="93">
        <f t="shared" si="7"/>
        <v>4.9000000000000004</v>
      </c>
      <c r="S15" s="92">
        <f>IF('Indicator Data'!CB18="No data","x",ROUND(IF('Indicator Data'!CB18&gt;S$195,0,IF('Indicator Data'!CB18&lt;S$194,10,(S$195-'Indicator Data'!CB18)/(S$195-S$194)*10)),1))</f>
        <v>8.6999999999999993</v>
      </c>
      <c r="T15" s="138">
        <f>IF('Indicator Data'!CC18="No data","x",ROUND(IF('Indicator Data'!CC18&gt;T$195,0,IF('Indicator Data'!CC18&lt;T$194,10,(T$195-'Indicator Data'!CC18)/(T$195-T$194)*10)),1))</f>
        <v>0.3</v>
      </c>
      <c r="U15" s="138">
        <f>IF('Indicator Data'!CD18="No data","x",ROUND(IF('Indicator Data'!CD18&gt;U$195,0,IF('Indicator Data'!CD18&lt;U$194,10,(U$195-'Indicator Data'!CD18)/(U$195-U$194)*10)),1))</f>
        <v>0.5</v>
      </c>
      <c r="V15" s="138">
        <f>IF('Indicator Data'!CE18="No data","x",ROUND(IF('Indicator Data'!CE18&gt;V$195,0,IF('Indicator Data'!CE18&lt;V$194,10,(V$195-'Indicator Data'!CE18)/(V$195-V$194)*10)),1))</f>
        <v>0.3</v>
      </c>
      <c r="W15" s="92">
        <f t="shared" si="8"/>
        <v>0.3666666666666667</v>
      </c>
      <c r="X15" s="92">
        <f>IF('Indicator Data'!CF18="No data","x",ROUND(IF('Indicator Data'!CF18&gt;X$195,0,IF('Indicator Data'!CF18&lt;X$194,10,(X$195-'Indicator Data'!CF18)/(X$195-X$194)*10)),1))</f>
        <v>9.9</v>
      </c>
      <c r="Y15" s="92">
        <f>IF('Indicator Data'!CG18="No data","x",ROUND(IF('Indicator Data'!CG18&gt;Y$195,10,IF('Indicator Data'!CG18&lt;Y$194,0,10-(Y$195-'Indicator Data'!CG18)/(Y$195-Y$194)*10)),1))</f>
        <v>1.9</v>
      </c>
      <c r="Z15" s="93">
        <f t="shared" si="0"/>
        <v>5.2</v>
      </c>
      <c r="AA15" s="94">
        <f t="shared" si="1"/>
        <v>5</v>
      </c>
      <c r="AB15" s="217">
        <f>IF('Indicator Data'!CH18="No data","x",ROUND(IF('Indicator Data'!CH18&gt;AB$195,0,IF('Indicator Data'!CH18&lt;AB$194,10,(AB$195-'Indicator Data'!CH18)/(AB$195-AB$194)*10)),1))</f>
        <v>4.2</v>
      </c>
    </row>
    <row r="16" spans="1:28" s="4" customFormat="1" x14ac:dyDescent="0.3">
      <c r="A16" s="121" t="str">
        <f>'Indicator Data'!A19</f>
        <v>Barbados</v>
      </c>
      <c r="B16" s="47" t="str">
        <f>'Indicator Data'!B19</f>
        <v>BRB</v>
      </c>
      <c r="C16" s="92">
        <f>IF('Indicator Data'!BR19="No data","x",ROUND(IF('Indicator Data'!BR19&gt;C$195,0,IF('Indicator Data'!BR19&lt;C$194,10,(C$195-'Indicator Data'!BR19)/(C$195-C$194)*10)),1))</f>
        <v>2.8</v>
      </c>
      <c r="D16" s="93">
        <f t="shared" si="2"/>
        <v>2.8</v>
      </c>
      <c r="E16" s="92">
        <f>IF('Indicator Data'!BT19="No data","x",ROUND(IF('Indicator Data'!BT19&gt;E$195,0,IF('Indicator Data'!BT19&lt;E$194,10,(E$195-'Indicator Data'!BT19)/(E$195-E$194)*10)),1))</f>
        <v>3.8</v>
      </c>
      <c r="F16" s="92">
        <f>IF('Indicator Data'!BS19="No data","x",ROUND(IF('Indicator Data'!BS19&gt;F$195,0,IF('Indicator Data'!BS19&lt;F$194,10,(F$195-'Indicator Data'!BS19)/(F$195-F$194)*10)),1))</f>
        <v>4.0999999999999996</v>
      </c>
      <c r="G16" s="93">
        <f t="shared" si="3"/>
        <v>4</v>
      </c>
      <c r="H16" s="94">
        <f t="shared" si="4"/>
        <v>3.4</v>
      </c>
      <c r="I16" s="92">
        <f>IF('Indicator Data'!BV19="No data","x",ROUND(IF('Indicator Data'!BV19^2&gt;I$195,0,IF('Indicator Data'!BV19^2&lt;I$194,10,(I$195-'Indicator Data'!BV19^2)/(I$195-I$194)*10)),1))</f>
        <v>0.1</v>
      </c>
      <c r="J16" s="92">
        <f>IF(OR('Indicator Data'!BU19=0,'Indicator Data'!BU19="No data"),"x",ROUND(IF('Indicator Data'!BU19&gt;J$195,0,IF('Indicator Data'!BU19&lt;J$194,10,(J$195-'Indicator Data'!BU19)/(J$195-J$194)*10)),1))</f>
        <v>0</v>
      </c>
      <c r="K16" s="92">
        <f>IF('Indicator Data'!BW19="No data","x",ROUND(IF('Indicator Data'!BW19&gt;K$195,0,IF('Indicator Data'!BW19&lt;K$194,10,(K$195-'Indicator Data'!BW19)/(K$195-K$194)*10)),1))</f>
        <v>1.8</v>
      </c>
      <c r="L16" s="92">
        <f>IF('Indicator Data'!BX19="No data","x",ROUND(IF('Indicator Data'!BX19&gt;L$195,0,IF('Indicator Data'!BX19&lt;L$194,10,(L$195-'Indicator Data'!BX19)/(L$195-L$194)*10)),1))</f>
        <v>4.4000000000000004</v>
      </c>
      <c r="M16" s="93">
        <f t="shared" si="5"/>
        <v>1.6</v>
      </c>
      <c r="N16" s="138">
        <f>IF('Indicator Data'!BY19="No data","x",'Indicator Data'!BY19/'Indicator Data'!CL19*100)</f>
        <v>418.60465116279073</v>
      </c>
      <c r="O16" s="92">
        <f t="shared" si="6"/>
        <v>0</v>
      </c>
      <c r="P16" s="92">
        <f>IF('Indicator Data'!BZ19="No data","x",ROUND(IF('Indicator Data'!BZ19&gt;P$195,0,IF('Indicator Data'!BZ19&lt;P$194,10,(P$195-'Indicator Data'!BZ19)/(P$195-P$194)*10)),1))</f>
        <v>0.3</v>
      </c>
      <c r="Q16" s="92">
        <f>IF('Indicator Data'!CA19="No data","x",ROUND(IF('Indicator Data'!CA19&gt;Q$195,0,IF('Indicator Data'!CA19&lt;Q$194,10,(Q$195-'Indicator Data'!CA19)/(Q$195-Q$194)*10)),1))</f>
        <v>0.3</v>
      </c>
      <c r="R16" s="93">
        <f t="shared" si="7"/>
        <v>0.2</v>
      </c>
      <c r="S16" s="92">
        <f>IF('Indicator Data'!CB19="No data","x",ROUND(IF('Indicator Data'!CB19&gt;S$195,0,IF('Indicator Data'!CB19&lt;S$194,10,(S$195-'Indicator Data'!CB19)/(S$195-S$194)*10)),1))</f>
        <v>3.8</v>
      </c>
      <c r="T16" s="138">
        <f>IF('Indicator Data'!CC19="No data","x",ROUND(IF('Indicator Data'!CC19&gt;T$195,0,IF('Indicator Data'!CC19&lt;T$194,10,(T$195-'Indicator Data'!CC19)/(T$195-T$194)*10)),1))</f>
        <v>1.5</v>
      </c>
      <c r="U16" s="138">
        <f>IF('Indicator Data'!CD19="No data","x",ROUND(IF('Indicator Data'!CD19&gt;U$195,0,IF('Indicator Data'!CD19&lt;U$194,10,(U$195-'Indicator Data'!CD19)/(U$195-U$194)*10)),1))</f>
        <v>3.7</v>
      </c>
      <c r="V16" s="138">
        <f>IF('Indicator Data'!CE19="No data","x",ROUND(IF('Indicator Data'!CE19&gt;V$195,0,IF('Indicator Data'!CE19&lt;V$194,10,(V$195-'Indicator Data'!CE19)/(V$195-V$194)*10)),1))</f>
        <v>1.7</v>
      </c>
      <c r="W16" s="92">
        <f t="shared" si="8"/>
        <v>2.3000000000000003</v>
      </c>
      <c r="X16" s="92">
        <f>IF('Indicator Data'!CF19="No data","x",ROUND(IF('Indicator Data'!CF19&gt;X$195,0,IF('Indicator Data'!CF19&lt;X$194,10,(X$195-'Indicator Data'!CF19)/(X$195-X$194)*10)),1))</f>
        <v>5.7</v>
      </c>
      <c r="Y16" s="92">
        <f>IF('Indicator Data'!CG19="No data","x",ROUND(IF('Indicator Data'!CG19&gt;Y$195,10,IF('Indicator Data'!CG19&lt;Y$194,0,10-(Y$195-'Indicator Data'!CG19)/(Y$195-Y$194)*10)),1))</f>
        <v>0.3</v>
      </c>
      <c r="Z16" s="93">
        <f t="shared" si="0"/>
        <v>3</v>
      </c>
      <c r="AA16" s="94">
        <f t="shared" si="1"/>
        <v>1.6</v>
      </c>
      <c r="AB16" s="217" t="str">
        <f>IF('Indicator Data'!CH19="No data","x",ROUND(IF('Indicator Data'!CH19&gt;AB$195,0,IF('Indicator Data'!CH19&lt;AB$194,10,(AB$195-'Indicator Data'!CH19)/(AB$195-AB$194)*10)),1))</f>
        <v>x</v>
      </c>
    </row>
    <row r="17" spans="1:28" s="4" customFormat="1" x14ac:dyDescent="0.3">
      <c r="A17" s="121" t="str">
        <f>'Indicator Data'!A20</f>
        <v>Belarus</v>
      </c>
      <c r="B17" s="47" t="str">
        <f>'Indicator Data'!B20</f>
        <v>BLR</v>
      </c>
      <c r="C17" s="92">
        <f>IF('Indicator Data'!BR20="No data","x",ROUND(IF('Indicator Data'!BR20&gt;C$195,0,IF('Indicator Data'!BR20&lt;C$194,10,(C$195-'Indicator Data'!BR20)/(C$195-C$194)*10)),1))</f>
        <v>2.8</v>
      </c>
      <c r="D17" s="93">
        <f t="shared" si="2"/>
        <v>2.8</v>
      </c>
      <c r="E17" s="92">
        <f>IF('Indicator Data'!BT20="No data","x",ROUND(IF('Indicator Data'!BT20&gt;E$195,0,IF('Indicator Data'!BT20&lt;E$194,10,(E$195-'Indicator Data'!BT20)/(E$195-E$194)*10)),1))</f>
        <v>5.5</v>
      </c>
      <c r="F17" s="92">
        <f>IF('Indicator Data'!BS20="No data","x",ROUND(IF('Indicator Data'!BS20&gt;F$195,0,IF('Indicator Data'!BS20&lt;F$194,10,(F$195-'Indicator Data'!BS20)/(F$195-F$194)*10)),1))</f>
        <v>5.6</v>
      </c>
      <c r="G17" s="93">
        <f t="shared" si="3"/>
        <v>5.6</v>
      </c>
      <c r="H17" s="94">
        <f t="shared" si="4"/>
        <v>4.2</v>
      </c>
      <c r="I17" s="92">
        <f>IF('Indicator Data'!BV20="No data","x",ROUND(IF('Indicator Data'!BV20^2&gt;I$195,0,IF('Indicator Data'!BV20^2&lt;I$194,10,(I$195-'Indicator Data'!BV20^2)/(I$195-I$194)*10)),1))</f>
        <v>0.1</v>
      </c>
      <c r="J17" s="92">
        <f>IF(OR('Indicator Data'!BU20=0,'Indicator Data'!BU20="No data"),"x",ROUND(IF('Indicator Data'!BU20&gt;J$195,0,IF('Indicator Data'!BU20&lt;J$194,10,(J$195-'Indicator Data'!BU20)/(J$195-J$194)*10)),1))</f>
        <v>0</v>
      </c>
      <c r="K17" s="92">
        <f>IF('Indicator Data'!BW20="No data","x",ROUND(IF('Indicator Data'!BW20&gt;K$195,0,IF('Indicator Data'!BW20&lt;K$194,10,(K$195-'Indicator Data'!BW20)/(K$195-K$194)*10)),1))</f>
        <v>2.1</v>
      </c>
      <c r="L17" s="92">
        <f>IF('Indicator Data'!BX20="No data","x",ROUND(IF('Indicator Data'!BX20&gt;L$195,0,IF('Indicator Data'!BX20&lt;L$194,10,(L$195-'Indicator Data'!BX20)/(L$195-L$194)*10)),1))</f>
        <v>4</v>
      </c>
      <c r="M17" s="93">
        <f t="shared" si="5"/>
        <v>1.6</v>
      </c>
      <c r="N17" s="138">
        <f>IF('Indicator Data'!BY20="No data","x",'Indicator Data'!BY20/'Indicator Data'!CL20*100)</f>
        <v>98.565866640382438</v>
      </c>
      <c r="O17" s="92">
        <f t="shared" si="6"/>
        <v>0.1</v>
      </c>
      <c r="P17" s="92">
        <f>IF('Indicator Data'!BZ20="No data","x",ROUND(IF('Indicator Data'!BZ20&gt;P$195,0,IF('Indicator Data'!BZ20&lt;P$194,10,(P$195-'Indicator Data'!BZ20)/(P$195-P$194)*10)),1))</f>
        <v>0.2</v>
      </c>
      <c r="Q17" s="92">
        <f>IF('Indicator Data'!CA20="No data","x",ROUND(IF('Indicator Data'!CA20&gt;Q$195,0,IF('Indicator Data'!CA20&lt;Q$194,10,(Q$195-'Indicator Data'!CA20)/(Q$195-Q$194)*10)),1))</f>
        <v>0.7</v>
      </c>
      <c r="R17" s="93">
        <f t="shared" si="7"/>
        <v>0.3</v>
      </c>
      <c r="S17" s="92">
        <f>IF('Indicator Data'!CB20="No data","x",ROUND(IF('Indicator Data'!CB20&gt;S$195,0,IF('Indicator Data'!CB20&lt;S$194,10,(S$195-'Indicator Data'!CB20)/(S$195-S$194)*10)),1))</f>
        <v>0</v>
      </c>
      <c r="T17" s="138">
        <f>IF('Indicator Data'!CC20="No data","x",ROUND(IF('Indicator Data'!CC20&gt;T$195,0,IF('Indicator Data'!CC20&lt;T$194,10,(T$195-'Indicator Data'!CC20)/(T$195-T$194)*10)),1))</f>
        <v>0.3</v>
      </c>
      <c r="U17" s="138">
        <f>IF('Indicator Data'!CD20="No data","x",ROUND(IF('Indicator Data'!CD20&gt;U$195,0,IF('Indicator Data'!CD20&lt;U$194,10,(U$195-'Indicator Data'!CD20)/(U$195-U$194)*10)),1))</f>
        <v>0.2</v>
      </c>
      <c r="V17" s="138" t="str">
        <f>IF('Indicator Data'!CE20="No data","x",ROUND(IF('Indicator Data'!CE20&gt;V$195,0,IF('Indicator Data'!CE20&lt;V$194,10,(V$195-'Indicator Data'!CE20)/(V$195-V$194)*10)),1))</f>
        <v>x</v>
      </c>
      <c r="W17" s="92">
        <f t="shared" si="8"/>
        <v>0.25</v>
      </c>
      <c r="X17" s="92">
        <f>IF('Indicator Data'!CF20="No data","x",ROUND(IF('Indicator Data'!CF20&gt;X$195,0,IF('Indicator Data'!CF20&lt;X$194,10,(X$195-'Indicator Data'!CF20)/(X$195-X$194)*10)),1))</f>
        <v>6.3</v>
      </c>
      <c r="Y17" s="92">
        <f>IF('Indicator Data'!CG20="No data","x",ROUND(IF('Indicator Data'!CG20&gt;Y$195,10,IF('Indicator Data'!CG20&lt;Y$194,0,10-(Y$195-'Indicator Data'!CG20)/(Y$195-Y$194)*10)),1))</f>
        <v>0</v>
      </c>
      <c r="Z17" s="93">
        <f t="shared" si="0"/>
        <v>1.6</v>
      </c>
      <c r="AA17" s="94">
        <f t="shared" si="1"/>
        <v>1.2</v>
      </c>
      <c r="AB17" s="217" t="str">
        <f>IF('Indicator Data'!CH20="No data","x",ROUND(IF('Indicator Data'!CH20&gt;AB$195,0,IF('Indicator Data'!CH20&lt;AB$194,10,(AB$195-'Indicator Data'!CH20)/(AB$195-AB$194)*10)),1))</f>
        <v>x</v>
      </c>
    </row>
    <row r="18" spans="1:28" s="4" customFormat="1" x14ac:dyDescent="0.3">
      <c r="A18" s="121" t="str">
        <f>'Indicator Data'!A21</f>
        <v>Belgium</v>
      </c>
      <c r="B18" s="47" t="str">
        <f>'Indicator Data'!B21</f>
        <v>BEL</v>
      </c>
      <c r="C18" s="92" t="str">
        <f>IF('Indicator Data'!BR21="No data","x",ROUND(IF('Indicator Data'!BR21&gt;C$195,0,IF('Indicator Data'!BR21&lt;C$194,10,(C$195-'Indicator Data'!BR21)/(C$195-C$194)*10)),1))</f>
        <v>x</v>
      </c>
      <c r="D18" s="93" t="str">
        <f t="shared" si="2"/>
        <v>x</v>
      </c>
      <c r="E18" s="92">
        <f>IF('Indicator Data'!BT21="No data","x",ROUND(IF('Indicator Data'!BT21&gt;E$195,0,IF('Indicator Data'!BT21&lt;E$194,10,(E$195-'Indicator Data'!BT21)/(E$195-E$194)*10)),1))</f>
        <v>2.5</v>
      </c>
      <c r="F18" s="92">
        <f>IF('Indicator Data'!BS21="No data","x",ROUND(IF('Indicator Data'!BS21&gt;F$195,0,IF('Indicator Data'!BS21&lt;F$194,10,(F$195-'Indicator Data'!BS21)/(F$195-F$194)*10)),1))</f>
        <v>2.7</v>
      </c>
      <c r="G18" s="93">
        <f t="shared" si="3"/>
        <v>2.6</v>
      </c>
      <c r="H18" s="94">
        <f t="shared" si="4"/>
        <v>2.6</v>
      </c>
      <c r="I18" s="92" t="str">
        <f>IF('Indicator Data'!BV21="No data","x",ROUND(IF('Indicator Data'!BV21^2&gt;I$195,0,IF('Indicator Data'!BV21^2&lt;I$194,10,(I$195-'Indicator Data'!BV21^2)/(I$195-I$194)*10)),1))</f>
        <v>x</v>
      </c>
      <c r="J18" s="92">
        <f>IF(OR('Indicator Data'!BU21=0,'Indicator Data'!BU21="No data"),"x",ROUND(IF('Indicator Data'!BU21&gt;J$195,0,IF('Indicator Data'!BU21&lt;J$194,10,(J$195-'Indicator Data'!BU21)/(J$195-J$194)*10)),1))</f>
        <v>0</v>
      </c>
      <c r="K18" s="92">
        <f>IF('Indicator Data'!BW21="No data","x",ROUND(IF('Indicator Data'!BW21&gt;K$195,0,IF('Indicator Data'!BW21&lt;K$194,10,(K$195-'Indicator Data'!BW21)/(K$195-K$194)*10)),1))</f>
        <v>1.1000000000000001</v>
      </c>
      <c r="L18" s="92">
        <f>IF('Indicator Data'!BX21="No data","x",ROUND(IF('Indicator Data'!BX21&gt;L$195,0,IF('Indicator Data'!BX21&lt;L$194,10,(L$195-'Indicator Data'!BX21)/(L$195-L$194)*10)),1))</f>
        <v>5.0999999999999996</v>
      </c>
      <c r="M18" s="93">
        <f t="shared" si="5"/>
        <v>2.1</v>
      </c>
      <c r="N18" s="138">
        <f>IF('Indicator Data'!BY21="No data","x",'Indicator Data'!BY21/'Indicator Data'!CL21*100)</f>
        <v>495.37648612945839</v>
      </c>
      <c r="O18" s="92">
        <f t="shared" si="6"/>
        <v>0</v>
      </c>
      <c r="P18" s="92">
        <f>IF('Indicator Data'!BZ21="No data","x",ROUND(IF('Indicator Data'!BZ21&gt;P$195,0,IF('Indicator Data'!BZ21&lt;P$194,10,(P$195-'Indicator Data'!BZ21)/(P$195-P$194)*10)),1))</f>
        <v>0.1</v>
      </c>
      <c r="Q18" s="92">
        <f>IF('Indicator Data'!CA21="No data","x",ROUND(IF('Indicator Data'!CA21&gt;Q$195,0,IF('Indicator Data'!CA21&lt;Q$194,10,(Q$195-'Indicator Data'!CA21)/(Q$195-Q$194)*10)),1))</f>
        <v>0</v>
      </c>
      <c r="R18" s="93">
        <f t="shared" si="7"/>
        <v>0</v>
      </c>
      <c r="S18" s="92">
        <f>IF('Indicator Data'!CB21="No data","x",ROUND(IF('Indicator Data'!CB21&gt;S$195,0,IF('Indicator Data'!CB21&lt;S$194,10,(S$195-'Indicator Data'!CB21)/(S$195-S$194)*10)),1))</f>
        <v>1.7</v>
      </c>
      <c r="T18" s="138">
        <f>IF('Indicator Data'!CC21="No data","x",ROUND(IF('Indicator Data'!CC21&gt;T$195,0,IF('Indicator Data'!CC21&lt;T$194,10,(T$195-'Indicator Data'!CC21)/(T$195-T$194)*10)),1))</f>
        <v>0.2</v>
      </c>
      <c r="U18" s="138">
        <f>IF('Indicator Data'!CD21="No data","x",ROUND(IF('Indicator Data'!CD21&gt;U$195,0,IF('Indicator Data'!CD21&lt;U$194,10,(U$195-'Indicator Data'!CD21)/(U$195-U$194)*10)),1))</f>
        <v>2.4</v>
      </c>
      <c r="V18" s="138">
        <f>IF('Indicator Data'!CE21="No data","x",ROUND(IF('Indicator Data'!CE21&gt;V$195,0,IF('Indicator Data'!CE21&lt;V$194,10,(V$195-'Indicator Data'!CE21)/(V$195-V$194)*10)),1))</f>
        <v>0.8</v>
      </c>
      <c r="W18" s="92">
        <f t="shared" si="8"/>
        <v>1.1333333333333335</v>
      </c>
      <c r="X18" s="92">
        <f>IF('Indicator Data'!CF21="No data","x",ROUND(IF('Indicator Data'!CF21&gt;X$195,0,IF('Indicator Data'!CF21&lt;X$194,10,(X$195-'Indicator Data'!CF21)/(X$195-X$194)*10)),1))</f>
        <v>0</v>
      </c>
      <c r="Y18" s="92">
        <f>IF('Indicator Data'!CG21="No data","x",ROUND(IF('Indicator Data'!CG21&gt;Y$195,10,IF('Indicator Data'!CG21&lt;Y$194,0,10-(Y$195-'Indicator Data'!CG21)/(Y$195-Y$194)*10)),1))</f>
        <v>0.1</v>
      </c>
      <c r="Z18" s="93">
        <f t="shared" si="0"/>
        <v>0.7</v>
      </c>
      <c r="AA18" s="94">
        <f t="shared" si="1"/>
        <v>0.9</v>
      </c>
      <c r="AB18" s="217">
        <f>IF('Indicator Data'!CH21="No data","x",ROUND(IF('Indicator Data'!CH21&gt;AB$195,0,IF('Indicator Data'!CH21&lt;AB$194,10,(AB$195-'Indicator Data'!CH21)/(AB$195-AB$194)*10)),1))</f>
        <v>2</v>
      </c>
    </row>
    <row r="19" spans="1:28" s="4" customFormat="1" x14ac:dyDescent="0.3">
      <c r="A19" s="121" t="str">
        <f>'Indicator Data'!A22</f>
        <v>Belize</v>
      </c>
      <c r="B19" s="47" t="str">
        <f>'Indicator Data'!B22</f>
        <v>BLZ</v>
      </c>
      <c r="C19" s="92" t="str">
        <f>IF('Indicator Data'!BR22="No data","x",ROUND(IF('Indicator Data'!BR22&gt;C$195,0,IF('Indicator Data'!BR22&lt;C$194,10,(C$195-'Indicator Data'!BR22)/(C$195-C$194)*10)),1))</f>
        <v>x</v>
      </c>
      <c r="D19" s="93" t="str">
        <f t="shared" si="2"/>
        <v>x</v>
      </c>
      <c r="E19" s="92" t="str">
        <f>IF('Indicator Data'!BT22="No data","x",ROUND(IF('Indicator Data'!BT22&gt;E$195,0,IF('Indicator Data'!BT22&lt;E$194,10,(E$195-'Indicator Data'!BT22)/(E$195-E$194)*10)),1))</f>
        <v>x</v>
      </c>
      <c r="F19" s="92">
        <f>IF('Indicator Data'!BS22="No data","x",ROUND(IF('Indicator Data'!BS22&gt;F$195,0,IF('Indicator Data'!BS22&lt;F$194,10,(F$195-'Indicator Data'!BS22)/(F$195-F$194)*10)),1))</f>
        <v>6.2</v>
      </c>
      <c r="G19" s="93">
        <f t="shared" si="3"/>
        <v>6.2</v>
      </c>
      <c r="H19" s="94">
        <f t="shared" si="4"/>
        <v>6.2</v>
      </c>
      <c r="I19" s="92" t="str">
        <f>IF('Indicator Data'!BV22="No data","x",ROUND(IF('Indicator Data'!BV22^2&gt;I$195,0,IF('Indicator Data'!BV22^2&lt;I$194,10,(I$195-'Indicator Data'!BV22^2)/(I$195-I$194)*10)),1))</f>
        <v>x</v>
      </c>
      <c r="J19" s="92">
        <f>IF(OR('Indicator Data'!BU22=0,'Indicator Data'!BU22="No data"),"x",ROUND(IF('Indicator Data'!BU22&gt;J$195,0,IF('Indicator Data'!BU22&lt;J$194,10,(J$195-'Indicator Data'!BU22)/(J$195-J$194)*10)),1))</f>
        <v>0.2</v>
      </c>
      <c r="K19" s="92">
        <f>IF('Indicator Data'!BW22="No data","x",ROUND(IF('Indicator Data'!BW22&gt;K$195,0,IF('Indicator Data'!BW22&lt;K$194,10,(K$195-'Indicator Data'!BW22)/(K$195-K$194)*10)),1))</f>
        <v>5.3</v>
      </c>
      <c r="L19" s="92">
        <f>IF('Indicator Data'!BX22="No data","x",ROUND(IF('Indicator Data'!BX22&gt;L$195,0,IF('Indicator Data'!BX22&lt;L$194,10,(L$195-'Indicator Data'!BX22)/(L$195-L$194)*10)),1))</f>
        <v>5.9</v>
      </c>
      <c r="M19" s="93">
        <f t="shared" si="5"/>
        <v>3.8</v>
      </c>
      <c r="N19" s="138">
        <f>IF('Indicator Data'!BY22="No data","x",'Indicator Data'!BY22/'Indicator Data'!CL22*100)</f>
        <v>26.3042525208242</v>
      </c>
      <c r="O19" s="92">
        <f t="shared" si="6"/>
        <v>7.4</v>
      </c>
      <c r="P19" s="92">
        <f>IF('Indicator Data'!BZ22="No data","x",ROUND(IF('Indicator Data'!BZ22&gt;P$195,0,IF('Indicator Data'!BZ22&lt;P$194,10,(P$195-'Indicator Data'!BZ22)/(P$195-P$194)*10)),1))</f>
        <v>1.3</v>
      </c>
      <c r="Q19" s="92">
        <f>IF('Indicator Data'!CA22="No data","x",ROUND(IF('Indicator Data'!CA22&gt;Q$195,0,IF('Indicator Data'!CA22&lt;Q$194,10,(Q$195-'Indicator Data'!CA22)/(Q$195-Q$194)*10)),1))</f>
        <v>0.4</v>
      </c>
      <c r="R19" s="93">
        <f t="shared" si="7"/>
        <v>3</v>
      </c>
      <c r="S19" s="92">
        <f>IF('Indicator Data'!CB22="No data","x",ROUND(IF('Indicator Data'!CB22&gt;S$195,0,IF('Indicator Data'!CB22&lt;S$194,10,(S$195-'Indicator Data'!CB22)/(S$195-S$194)*10)),1))</f>
        <v>7.2</v>
      </c>
      <c r="T19" s="138">
        <f>IF('Indicator Data'!CC22="No data","x",ROUND(IF('Indicator Data'!CC22&gt;T$195,0,IF('Indicator Data'!CC22&lt;T$194,10,(T$195-'Indicator Data'!CC22)/(T$195-T$194)*10)),1))</f>
        <v>1.9</v>
      </c>
      <c r="U19" s="138">
        <f>IF('Indicator Data'!CD22="No data","x",ROUND(IF('Indicator Data'!CD22&gt;U$195,0,IF('Indicator Data'!CD22&lt;U$194,10,(U$195-'Indicator Data'!CD22)/(U$195-U$194)*10)),1))</f>
        <v>1.9</v>
      </c>
      <c r="V19" s="138" t="str">
        <f>IF('Indicator Data'!CE22="No data","x",ROUND(IF('Indicator Data'!CE22&gt;V$195,0,IF('Indicator Data'!CE22&lt;V$194,10,(V$195-'Indicator Data'!CE22)/(V$195-V$194)*10)),1))</f>
        <v>x</v>
      </c>
      <c r="W19" s="92">
        <f t="shared" si="8"/>
        <v>1.9</v>
      </c>
      <c r="X19" s="92">
        <f>IF('Indicator Data'!CF22="No data","x",ROUND(IF('Indicator Data'!CF22&gt;X$195,0,IF('Indicator Data'!CF22&lt;X$194,10,(X$195-'Indicator Data'!CF22)/(X$195-X$194)*10)),1))</f>
        <v>8.3000000000000007</v>
      </c>
      <c r="Y19" s="92">
        <f>IF('Indicator Data'!CG22="No data","x",ROUND(IF('Indicator Data'!CG22&gt;Y$195,10,IF('Indicator Data'!CG22&lt;Y$194,0,10-(Y$195-'Indicator Data'!CG22)/(Y$195-Y$194)*10)),1))</f>
        <v>0.4</v>
      </c>
      <c r="Z19" s="93">
        <f t="shared" si="0"/>
        <v>4.5</v>
      </c>
      <c r="AA19" s="94">
        <f t="shared" si="1"/>
        <v>3.8</v>
      </c>
      <c r="AB19" s="217">
        <f>IF('Indicator Data'!CH22="No data","x",ROUND(IF('Indicator Data'!CH22&gt;AB$195,0,IF('Indicator Data'!CH22&lt;AB$194,10,(AB$195-'Indicator Data'!CH22)/(AB$195-AB$194)*10)),1))</f>
        <v>6.7</v>
      </c>
    </row>
    <row r="20" spans="1:28" s="4" customFormat="1" x14ac:dyDescent="0.3">
      <c r="A20" s="121" t="str">
        <f>'Indicator Data'!A23</f>
        <v>Benin</v>
      </c>
      <c r="B20" s="47" t="str">
        <f>'Indicator Data'!B23</f>
        <v>BEN</v>
      </c>
      <c r="C20" s="92">
        <f>IF('Indicator Data'!BR23="No data","x",ROUND(IF('Indicator Data'!BR23&gt;C$195,0,IF('Indicator Data'!BR23&lt;C$194,10,(C$195-'Indicator Data'!BR23)/(C$195-C$194)*10)),1))</f>
        <v>5.5</v>
      </c>
      <c r="D20" s="93">
        <f t="shared" si="2"/>
        <v>5.5</v>
      </c>
      <c r="E20" s="92">
        <f>IF('Indicator Data'!BT23="No data","x",ROUND(IF('Indicator Data'!BT23&gt;E$195,0,IF('Indicator Data'!BT23&lt;E$194,10,(E$195-'Indicator Data'!BT23)/(E$195-E$194)*10)),1))</f>
        <v>5.9</v>
      </c>
      <c r="F20" s="92">
        <f>IF('Indicator Data'!BS23="No data","x",ROUND(IF('Indicator Data'!BS23&gt;F$195,0,IF('Indicator Data'!BS23&lt;F$194,10,(F$195-'Indicator Data'!BS23)/(F$195-F$194)*10)),1))</f>
        <v>6.1</v>
      </c>
      <c r="G20" s="93">
        <f t="shared" si="3"/>
        <v>6</v>
      </c>
      <c r="H20" s="94">
        <f t="shared" si="4"/>
        <v>5.8</v>
      </c>
      <c r="I20" s="92">
        <f>IF('Indicator Data'!BV23="No data","x",ROUND(IF('Indicator Data'!BV23^2&gt;I$195,0,IF('Indicator Data'!BV23^2&lt;I$194,10,(I$195-'Indicator Data'!BV23^2)/(I$195-I$194)*10)),1))</f>
        <v>9</v>
      </c>
      <c r="J20" s="92">
        <f>IF(OR('Indicator Data'!BU23=0,'Indicator Data'!BU23="No data"),"x",ROUND(IF('Indicator Data'!BU23&gt;J$195,0,IF('Indicator Data'!BU23&lt;J$194,10,(J$195-'Indicator Data'!BU23)/(J$195-J$194)*10)),1))</f>
        <v>5.7</v>
      </c>
      <c r="K20" s="92">
        <f>IF('Indicator Data'!BW23="No data","x",ROUND(IF('Indicator Data'!BW23&gt;K$195,0,IF('Indicator Data'!BW23&lt;K$194,10,(K$195-'Indicator Data'!BW23)/(K$195-K$194)*10)),1))</f>
        <v>8</v>
      </c>
      <c r="L20" s="92">
        <f>IF('Indicator Data'!BX23="No data","x",ROUND(IF('Indicator Data'!BX23&gt;L$195,0,IF('Indicator Data'!BX23&lt;L$194,10,(L$195-'Indicator Data'!BX23)/(L$195-L$194)*10)),1))</f>
        <v>6</v>
      </c>
      <c r="M20" s="93">
        <f t="shared" si="5"/>
        <v>7.2</v>
      </c>
      <c r="N20" s="138">
        <f>IF('Indicator Data'!BY23="No data","x",'Indicator Data'!BY23/'Indicator Data'!CL23*100)</f>
        <v>11.528910961333807</v>
      </c>
      <c r="O20" s="92">
        <f t="shared" si="6"/>
        <v>8.9</v>
      </c>
      <c r="P20" s="92">
        <f>IF('Indicator Data'!BZ23="No data","x",ROUND(IF('Indicator Data'!BZ23&gt;P$195,0,IF('Indicator Data'!BZ23&lt;P$194,10,(P$195-'Indicator Data'!BZ23)/(P$195-P$194)*10)),1))</f>
        <v>9.3000000000000007</v>
      </c>
      <c r="Q20" s="92">
        <f>IF('Indicator Data'!CA23="No data","x",ROUND(IF('Indicator Data'!CA23&gt;Q$195,0,IF('Indicator Data'!CA23&lt;Q$194,10,(Q$195-'Indicator Data'!CA23)/(Q$195-Q$194)*10)),1))</f>
        <v>6.7</v>
      </c>
      <c r="R20" s="93">
        <f t="shared" si="7"/>
        <v>8.3000000000000007</v>
      </c>
      <c r="S20" s="92">
        <f>IF('Indicator Data'!CB23="No data","x",ROUND(IF('Indicator Data'!CB23&gt;S$195,0,IF('Indicator Data'!CB23&lt;S$194,10,(S$195-'Indicator Data'!CB23)/(S$195-S$194)*10)),1))</f>
        <v>9.6</v>
      </c>
      <c r="T20" s="138">
        <f>IF('Indicator Data'!CC23="No data","x",ROUND(IF('Indicator Data'!CC23&gt;T$195,0,IF('Indicator Data'!CC23&lt;T$194,10,(T$195-'Indicator Data'!CC23)/(T$195-T$194)*10)),1))</f>
        <v>2.9</v>
      </c>
      <c r="U20" s="138" t="str">
        <f>IF('Indicator Data'!CD23="No data","x",ROUND(IF('Indicator Data'!CD23&gt;U$195,0,IF('Indicator Data'!CD23&lt;U$194,10,(U$195-'Indicator Data'!CD23)/(U$195-U$194)*10)),1))</f>
        <v>x</v>
      </c>
      <c r="V20" s="138">
        <f>IF('Indicator Data'!CE23="No data","x",ROUND(IF('Indicator Data'!CE23&gt;V$195,0,IF('Indicator Data'!CE23&lt;V$194,10,(V$195-'Indicator Data'!CE23)/(V$195-V$194)*10)),1))</f>
        <v>4.0999999999999996</v>
      </c>
      <c r="W20" s="92">
        <f t="shared" si="8"/>
        <v>3.5</v>
      </c>
      <c r="X20" s="92">
        <f>IF('Indicator Data'!CF23="No data","x",ROUND(IF('Indicator Data'!CF23&gt;X$195,0,IF('Indicator Data'!CF23&lt;X$194,10,(X$195-'Indicator Data'!CF23)/(X$195-X$194)*10)),1))</f>
        <v>9.9</v>
      </c>
      <c r="Y20" s="92">
        <f>IF('Indicator Data'!CG23="No data","x",ROUND(IF('Indicator Data'!CG23&gt;Y$195,10,IF('Indicator Data'!CG23&lt;Y$194,0,10-(Y$195-'Indicator Data'!CG23)/(Y$195-Y$194)*10)),1))</f>
        <v>4.4000000000000004</v>
      </c>
      <c r="Z20" s="93">
        <f t="shared" si="0"/>
        <v>6.9</v>
      </c>
      <c r="AA20" s="94">
        <f t="shared" si="1"/>
        <v>7.5</v>
      </c>
      <c r="AB20" s="217">
        <f>IF('Indicator Data'!CH23="No data","x",ROUND(IF('Indicator Data'!CH23&gt;AB$195,0,IF('Indicator Data'!CH23&lt;AB$194,10,(AB$195-'Indicator Data'!CH23)/(AB$195-AB$194)*10)),1))</f>
        <v>6.5</v>
      </c>
    </row>
    <row r="21" spans="1:28" s="4" customFormat="1" x14ac:dyDescent="0.3">
      <c r="A21" s="121" t="str">
        <f>'Indicator Data'!A24</f>
        <v>Bhutan</v>
      </c>
      <c r="B21" s="47" t="str">
        <f>'Indicator Data'!B24</f>
        <v>BTN</v>
      </c>
      <c r="C21" s="92">
        <f>IF('Indicator Data'!BR24="No data","x",ROUND(IF('Indicator Data'!BR24&gt;C$195,0,IF('Indicator Data'!BR24&lt;C$194,10,(C$195-'Indicator Data'!BR24)/(C$195-C$194)*10)),1))</f>
        <v>4.5</v>
      </c>
      <c r="D21" s="93">
        <f t="shared" si="2"/>
        <v>4.5</v>
      </c>
      <c r="E21" s="92">
        <f>IF('Indicator Data'!BT24="No data","x",ROUND(IF('Indicator Data'!BT24&gt;E$195,0,IF('Indicator Data'!BT24&lt;E$194,10,(E$195-'Indicator Data'!BT24)/(E$195-E$194)*10)),1))</f>
        <v>3.2</v>
      </c>
      <c r="F21" s="92">
        <f>IF('Indicator Data'!BS24="No data","x",ROUND(IF('Indicator Data'!BS24&gt;F$195,0,IF('Indicator Data'!BS24&lt;F$194,10,(F$195-'Indicator Data'!BS24)/(F$195-F$194)*10)),1))</f>
        <v>4.3</v>
      </c>
      <c r="G21" s="93">
        <f t="shared" si="3"/>
        <v>3.8</v>
      </c>
      <c r="H21" s="94">
        <f t="shared" si="4"/>
        <v>4.2</v>
      </c>
      <c r="I21" s="92">
        <f>IF('Indicator Data'!BV24="No data","x",ROUND(IF('Indicator Data'!BV24^2&gt;I$195,0,IF('Indicator Data'!BV24^2&lt;I$194,10,(I$195-'Indicator Data'!BV24^2)/(I$195-I$194)*10)),1))</f>
        <v>6.1</v>
      </c>
      <c r="J21" s="92">
        <f>IF(OR('Indicator Data'!BU24=0,'Indicator Data'!BU24="No data"),"x",ROUND(IF('Indicator Data'!BU24&gt;J$195,0,IF('Indicator Data'!BU24&lt;J$194,10,(J$195-'Indicator Data'!BU24)/(J$195-J$194)*10)),1))</f>
        <v>0.2</v>
      </c>
      <c r="K21" s="92">
        <f>IF('Indicator Data'!BW24="No data","x",ROUND(IF('Indicator Data'!BW24&gt;K$195,0,IF('Indicator Data'!BW24&lt;K$194,10,(K$195-'Indicator Data'!BW24)/(K$195-K$194)*10)),1))</f>
        <v>5.2</v>
      </c>
      <c r="L21" s="92">
        <f>IF('Indicator Data'!BX24="No data","x",ROUND(IF('Indicator Data'!BX24&gt;L$195,0,IF('Indicator Data'!BX24&lt;L$194,10,(L$195-'Indicator Data'!BX24)/(L$195-L$194)*10)),1))</f>
        <v>5.5</v>
      </c>
      <c r="M21" s="93">
        <f t="shared" si="5"/>
        <v>4.3</v>
      </c>
      <c r="N21" s="138">
        <f>IF('Indicator Data'!BY24="No data","x",'Indicator Data'!BY24/'Indicator Data'!CL24*100)</f>
        <v>4.1673178100744908</v>
      </c>
      <c r="O21" s="92">
        <f t="shared" si="6"/>
        <v>9.6999999999999993</v>
      </c>
      <c r="P21" s="92">
        <f>IF('Indicator Data'!BZ24="No data","x",ROUND(IF('Indicator Data'!BZ24&gt;P$195,0,IF('Indicator Data'!BZ24&lt;P$194,10,(P$195-'Indicator Data'!BZ24)/(P$195-P$194)*10)),1))</f>
        <v>3.4</v>
      </c>
      <c r="Q21" s="92">
        <f>IF('Indicator Data'!CA24="No data","x",ROUND(IF('Indicator Data'!CA24&gt;Q$195,0,IF('Indicator Data'!CA24&lt;Q$194,10,(Q$195-'Indicator Data'!CA24)/(Q$195-Q$194)*10)),1))</f>
        <v>0.6</v>
      </c>
      <c r="R21" s="93">
        <f t="shared" si="7"/>
        <v>4.5999999999999996</v>
      </c>
      <c r="S21" s="92">
        <f>IF('Indicator Data'!CB24="No data","x",ROUND(IF('Indicator Data'!CB24&gt;S$195,0,IF('Indicator Data'!CB24&lt;S$194,10,(S$195-'Indicator Data'!CB24)/(S$195-S$194)*10)),1))</f>
        <v>9.1</v>
      </c>
      <c r="T21" s="138">
        <f>IF('Indicator Data'!CC24="No data","x",ROUND(IF('Indicator Data'!CC24&gt;T$195,0,IF('Indicator Data'!CC24&lt;T$194,10,(T$195-'Indicator Data'!CC24)/(T$195-T$194)*10)),1))</f>
        <v>0.2</v>
      </c>
      <c r="U21" s="138">
        <f>IF('Indicator Data'!CD24="No data","x",ROUND(IF('Indicator Data'!CD24&gt;U$195,0,IF('Indicator Data'!CD24&lt;U$194,10,(U$195-'Indicator Data'!CD24)/(U$195-U$194)*10)),1))</f>
        <v>0</v>
      </c>
      <c r="V21" s="138" t="str">
        <f>IF('Indicator Data'!CE24="No data","x",ROUND(IF('Indicator Data'!CE24&gt;V$195,0,IF('Indicator Data'!CE24&lt;V$194,10,(V$195-'Indicator Data'!CE24)/(V$195-V$194)*10)),1))</f>
        <v>x</v>
      </c>
      <c r="W21" s="92">
        <f t="shared" si="8"/>
        <v>0.1</v>
      </c>
      <c r="X21" s="92">
        <f>IF('Indicator Data'!CF24="No data","x",ROUND(IF('Indicator Data'!CF24&gt;X$195,0,IF('Indicator Data'!CF24&lt;X$194,10,(X$195-'Indicator Data'!CF24)/(X$195-X$194)*10)),1))</f>
        <v>9.1999999999999993</v>
      </c>
      <c r="Y21" s="92">
        <f>IF('Indicator Data'!CG24="No data","x",ROUND(IF('Indicator Data'!CG24&gt;Y$195,10,IF('Indicator Data'!CG24&lt;Y$194,0,10-(Y$195-'Indicator Data'!CG24)/(Y$195-Y$194)*10)),1))</f>
        <v>2</v>
      </c>
      <c r="Z21" s="93">
        <f t="shared" si="0"/>
        <v>5.0999999999999996</v>
      </c>
      <c r="AA21" s="94">
        <f t="shared" si="1"/>
        <v>4.7</v>
      </c>
      <c r="AB21" s="217">
        <f>IF('Indicator Data'!CH24="No data","x",ROUND(IF('Indicator Data'!CH24&gt;AB$195,0,IF('Indicator Data'!CH24&lt;AB$194,10,(AB$195-'Indicator Data'!CH24)/(AB$195-AB$194)*10)),1))</f>
        <v>4.7</v>
      </c>
    </row>
    <row r="22" spans="1:28" s="4" customFormat="1" x14ac:dyDescent="0.3">
      <c r="A22" s="121" t="str">
        <f>'Indicator Data'!A25</f>
        <v>Bolivia</v>
      </c>
      <c r="B22" s="47" t="str">
        <f>'Indicator Data'!B25</f>
        <v>BOL</v>
      </c>
      <c r="C22" s="92">
        <f>IF('Indicator Data'!BR25="No data","x",ROUND(IF('Indicator Data'!BR25&gt;C$195,0,IF('Indicator Data'!BR25&lt;C$194,10,(C$195-'Indicator Data'!BR25)/(C$195-C$194)*10)),1))</f>
        <v>5.6</v>
      </c>
      <c r="D22" s="93">
        <f t="shared" si="2"/>
        <v>5.6</v>
      </c>
      <c r="E22" s="92">
        <f>IF('Indicator Data'!BT25="No data","x",ROUND(IF('Indicator Data'!BT25&gt;E$195,0,IF('Indicator Data'!BT25&lt;E$194,10,(E$195-'Indicator Data'!BT25)/(E$195-E$194)*10)),1))</f>
        <v>6.9</v>
      </c>
      <c r="F22" s="92">
        <f>IF('Indicator Data'!BS25="No data","x",ROUND(IF('Indicator Data'!BS25&gt;F$195,0,IF('Indicator Data'!BS25&lt;F$194,10,(F$195-'Indicator Data'!BS25)/(F$195-F$194)*10)),1))</f>
        <v>5.6</v>
      </c>
      <c r="G22" s="93">
        <f t="shared" si="3"/>
        <v>6.3</v>
      </c>
      <c r="H22" s="94">
        <f t="shared" si="4"/>
        <v>6</v>
      </c>
      <c r="I22" s="92">
        <f>IF('Indicator Data'!BV25="No data","x",ROUND(IF('Indicator Data'!BV25^2&gt;I$195,0,IF('Indicator Data'!BV25^2&lt;I$194,10,(I$195-'Indicator Data'!BV25^2)/(I$195-I$194)*10)),1))</f>
        <v>1.6</v>
      </c>
      <c r="J22" s="92">
        <f>IF(OR('Indicator Data'!BU25=0,'Indicator Data'!BU25="No data"),"x",ROUND(IF('Indicator Data'!BU25&gt;J$195,0,IF('Indicator Data'!BU25&lt;J$194,10,(J$195-'Indicator Data'!BU25)/(J$195-J$194)*10)),1))</f>
        <v>0.8</v>
      </c>
      <c r="K22" s="92">
        <f>IF('Indicator Data'!BW25="No data","x",ROUND(IF('Indicator Data'!BW25&gt;K$195,0,IF('Indicator Data'!BW25&lt;K$194,10,(K$195-'Indicator Data'!BW25)/(K$195-K$194)*10)),1))</f>
        <v>5.6</v>
      </c>
      <c r="L22" s="92">
        <f>IF('Indicator Data'!BX25="No data","x",ROUND(IF('Indicator Data'!BX25&gt;L$195,0,IF('Indicator Data'!BX25&lt;L$194,10,(L$195-'Indicator Data'!BX25)/(L$195-L$194)*10)),1))</f>
        <v>5.0999999999999996</v>
      </c>
      <c r="M22" s="93">
        <f t="shared" si="5"/>
        <v>3.3</v>
      </c>
      <c r="N22" s="138">
        <f>IF('Indicator Data'!BY25="No data","x",'Indicator Data'!BY25/'Indicator Data'!CL25*100)</f>
        <v>8.7695006000184623</v>
      </c>
      <c r="O22" s="92">
        <f t="shared" si="6"/>
        <v>9.1999999999999993</v>
      </c>
      <c r="P22" s="92">
        <f>IF('Indicator Data'!BZ25="No data","x",ROUND(IF('Indicator Data'!BZ25&gt;P$195,0,IF('Indicator Data'!BZ25&lt;P$194,10,(P$195-'Indicator Data'!BZ25)/(P$195-P$194)*10)),1))</f>
        <v>4.4000000000000004</v>
      </c>
      <c r="Q22" s="92">
        <f>IF('Indicator Data'!CA25="No data","x",ROUND(IF('Indicator Data'!CA25&gt;Q$195,0,IF('Indicator Data'!CA25&lt;Q$194,10,(Q$195-'Indicator Data'!CA25)/(Q$195-Q$194)*10)),1))</f>
        <v>1.4</v>
      </c>
      <c r="R22" s="93">
        <f t="shared" si="7"/>
        <v>5</v>
      </c>
      <c r="S22" s="92">
        <f>IF('Indicator Data'!CB25="No data","x",ROUND(IF('Indicator Data'!CB25&gt;S$195,0,IF('Indicator Data'!CB25&lt;S$194,10,(S$195-'Indicator Data'!CB25)/(S$195-S$194)*10)),1))</f>
        <v>6</v>
      </c>
      <c r="T22" s="138">
        <f>IF('Indicator Data'!CC25="No data","x",ROUND(IF('Indicator Data'!CC25&gt;T$195,0,IF('Indicator Data'!CC25&lt;T$194,10,(T$195-'Indicator Data'!CC25)/(T$195-T$194)*10)),1))</f>
        <v>2.5</v>
      </c>
      <c r="U22" s="138" t="str">
        <f>IF('Indicator Data'!CD25="No data","x",ROUND(IF('Indicator Data'!CD25&gt;U$195,0,IF('Indicator Data'!CD25&lt;U$194,10,(U$195-'Indicator Data'!CD25)/(U$195-U$194)*10)),1))</f>
        <v>x</v>
      </c>
      <c r="V22" s="138">
        <f>IF('Indicator Data'!CE25="No data","x",ROUND(IF('Indicator Data'!CE25&gt;V$195,0,IF('Indicator Data'!CE25&lt;V$194,10,(V$195-'Indicator Data'!CE25)/(V$195-V$194)*10)),1))</f>
        <v>2.7</v>
      </c>
      <c r="W22" s="92">
        <f t="shared" si="8"/>
        <v>2.6</v>
      </c>
      <c r="X22" s="92">
        <f>IF('Indicator Data'!CF25="No data","x",ROUND(IF('Indicator Data'!CF25&gt;X$195,0,IF('Indicator Data'!CF25&lt;X$194,10,(X$195-'Indicator Data'!CF25)/(X$195-X$194)*10)),1))</f>
        <v>8.5</v>
      </c>
      <c r="Y22" s="92">
        <f>IF('Indicator Data'!CG25="No data","x",ROUND(IF('Indicator Data'!CG25&gt;Y$195,10,IF('Indicator Data'!CG25&lt;Y$194,0,10-(Y$195-'Indicator Data'!CG25)/(Y$195-Y$194)*10)),1))</f>
        <v>1.7</v>
      </c>
      <c r="Z22" s="93">
        <f t="shared" si="0"/>
        <v>4.7</v>
      </c>
      <c r="AA22" s="94">
        <f t="shared" si="1"/>
        <v>4.3</v>
      </c>
      <c r="AB22" s="217" t="str">
        <f>IF('Indicator Data'!CH25="No data","x",ROUND(IF('Indicator Data'!CH25&gt;AB$195,0,IF('Indicator Data'!CH25&lt;AB$194,10,(AB$195-'Indicator Data'!CH25)/(AB$195-AB$194)*10)),1))</f>
        <v>x</v>
      </c>
    </row>
    <row r="23" spans="1:28" s="4" customFormat="1" x14ac:dyDescent="0.3">
      <c r="A23" s="121" t="str">
        <f>'Indicator Data'!A26</f>
        <v>Bosnia and Herzegovina</v>
      </c>
      <c r="B23" s="47" t="str">
        <f>'Indicator Data'!B26</f>
        <v>BIH</v>
      </c>
      <c r="C23" s="92" t="str">
        <f>IF('Indicator Data'!BR26="No data","x",ROUND(IF('Indicator Data'!BR26&gt;C$195,0,IF('Indicator Data'!BR26&lt;C$194,10,(C$195-'Indicator Data'!BR26)/(C$195-C$194)*10)),1))</f>
        <v>x</v>
      </c>
      <c r="D23" s="93" t="str">
        <f t="shared" si="2"/>
        <v>x</v>
      </c>
      <c r="E23" s="92">
        <f>IF('Indicator Data'!BT26="No data","x",ROUND(IF('Indicator Data'!BT26&gt;E$195,0,IF('Indicator Data'!BT26&lt;E$194,10,(E$195-'Indicator Data'!BT26)/(E$195-E$194)*10)),1))</f>
        <v>6.4</v>
      </c>
      <c r="F23" s="92">
        <f>IF('Indicator Data'!BS26="No data","x",ROUND(IF('Indicator Data'!BS26&gt;F$195,0,IF('Indicator Data'!BS26&lt;F$194,10,(F$195-'Indicator Data'!BS26)/(F$195-F$194)*10)),1))</f>
        <v>6.2</v>
      </c>
      <c r="G23" s="93">
        <f t="shared" si="3"/>
        <v>6.3</v>
      </c>
      <c r="H23" s="94">
        <f t="shared" si="4"/>
        <v>6.3</v>
      </c>
      <c r="I23" s="92">
        <f>IF('Indicator Data'!BV26="No data","x",ROUND(IF('Indicator Data'!BV26^2&gt;I$195,0,IF('Indicator Data'!BV26^2&lt;I$194,10,(I$195-'Indicator Data'!BV26^2)/(I$195-I$194)*10)),1))</f>
        <v>0.7</v>
      </c>
      <c r="J23" s="92">
        <f>IF(OR('Indicator Data'!BU26=0,'Indicator Data'!BU26="No data"),"x",ROUND(IF('Indicator Data'!BU26&gt;J$195,0,IF('Indicator Data'!BU26&lt;J$194,10,(J$195-'Indicator Data'!BU26)/(J$195-J$194)*10)),1))</f>
        <v>0</v>
      </c>
      <c r="K23" s="92">
        <f>IF('Indicator Data'!BW26="No data","x",ROUND(IF('Indicator Data'!BW26&gt;K$195,0,IF('Indicator Data'!BW26&lt;K$194,10,(K$195-'Indicator Data'!BW26)/(K$195-K$194)*10)),1))</f>
        <v>3</v>
      </c>
      <c r="L23" s="92">
        <f>IF('Indicator Data'!BX26="No data","x",ROUND(IF('Indicator Data'!BX26&gt;L$195,0,IF('Indicator Data'!BX26&lt;L$194,10,(L$195-'Indicator Data'!BX26)/(L$195-L$194)*10)),1))</f>
        <v>4.9000000000000004</v>
      </c>
      <c r="M23" s="93">
        <f t="shared" si="5"/>
        <v>2.2000000000000002</v>
      </c>
      <c r="N23" s="138">
        <f>IF('Indicator Data'!BY26="No data","x",'Indicator Data'!BY26/'Indicator Data'!CL26*100)</f>
        <v>74.509803921568633</v>
      </c>
      <c r="O23" s="92">
        <f t="shared" si="6"/>
        <v>2.6</v>
      </c>
      <c r="P23" s="92">
        <f>IF('Indicator Data'!BZ26="No data","x",ROUND(IF('Indicator Data'!BZ26&gt;P$195,0,IF('Indicator Data'!BZ26&lt;P$194,10,(P$195-'Indicator Data'!BZ26)/(P$195-P$194)*10)),1))</f>
        <v>0.5</v>
      </c>
      <c r="Q23" s="92">
        <f>IF('Indicator Data'!CA26="No data","x",ROUND(IF('Indicator Data'!CA26&gt;Q$195,0,IF('Indicator Data'!CA26&lt;Q$194,10,(Q$195-'Indicator Data'!CA26)/(Q$195-Q$194)*10)),1))</f>
        <v>0.8</v>
      </c>
      <c r="R23" s="93">
        <f t="shared" si="7"/>
        <v>1.3</v>
      </c>
      <c r="S23" s="92">
        <f>IF('Indicator Data'!CB26="No data","x",ROUND(IF('Indicator Data'!CB26&gt;S$195,0,IF('Indicator Data'!CB26&lt;S$194,10,(S$195-'Indicator Data'!CB26)/(S$195-S$194)*10)),1))</f>
        <v>5</v>
      </c>
      <c r="T23" s="138">
        <f>IF('Indicator Data'!CC26="No data","x",ROUND(IF('Indicator Data'!CC26&gt;T$195,0,IF('Indicator Data'!CC26&lt;T$194,10,(T$195-'Indicator Data'!CC26)/(T$195-T$194)*10)),1))</f>
        <v>4.0999999999999996</v>
      </c>
      <c r="U23" s="138">
        <f>IF('Indicator Data'!CD26="No data","x",ROUND(IF('Indicator Data'!CD26&gt;U$195,0,IF('Indicator Data'!CD26&lt;U$194,10,(U$195-'Indicator Data'!CD26)/(U$195-U$194)*10)),1))</f>
        <v>3.2</v>
      </c>
      <c r="V23" s="138" t="str">
        <f>IF('Indicator Data'!CE26="No data","x",ROUND(IF('Indicator Data'!CE26&gt;V$195,0,IF('Indicator Data'!CE26&lt;V$194,10,(V$195-'Indicator Data'!CE26)/(V$195-V$194)*10)),1))</f>
        <v>x</v>
      </c>
      <c r="W23" s="92">
        <f t="shared" si="8"/>
        <v>3.65</v>
      </c>
      <c r="X23" s="92">
        <f>IF('Indicator Data'!CF26="No data","x",ROUND(IF('Indicator Data'!CF26&gt;X$195,0,IF('Indicator Data'!CF26&lt;X$194,10,(X$195-'Indicator Data'!CF26)/(X$195-X$194)*10)),1))</f>
        <v>6.4</v>
      </c>
      <c r="Y23" s="92">
        <f>IF('Indicator Data'!CG26="No data","x",ROUND(IF('Indicator Data'!CG26&gt;Y$195,10,IF('Indicator Data'!CG26&lt;Y$194,0,10-(Y$195-'Indicator Data'!CG26)/(Y$195-Y$194)*10)),1))</f>
        <v>0.1</v>
      </c>
      <c r="Z23" s="93">
        <f t="shared" si="0"/>
        <v>3.8</v>
      </c>
      <c r="AA23" s="94">
        <f t="shared" si="1"/>
        <v>2.4</v>
      </c>
      <c r="AB23" s="217">
        <f>IF('Indicator Data'!CH26="No data","x",ROUND(IF('Indicator Data'!CH26&gt;AB$195,0,IF('Indicator Data'!CH26&lt;AB$194,10,(AB$195-'Indicator Data'!CH26)/(AB$195-AB$194)*10)),1))</f>
        <v>6.7</v>
      </c>
    </row>
    <row r="24" spans="1:28" s="4" customFormat="1" x14ac:dyDescent="0.3">
      <c r="A24" s="121" t="str">
        <f>'Indicator Data'!A27</f>
        <v>Botswana</v>
      </c>
      <c r="B24" s="47" t="str">
        <f>'Indicator Data'!B27</f>
        <v>BWA</v>
      </c>
      <c r="C24" s="92">
        <f>IF('Indicator Data'!BR27="No data","x",ROUND(IF('Indicator Data'!BR27&gt;C$195,0,IF('Indicator Data'!BR27&lt;C$194,10,(C$195-'Indicator Data'!BR27)/(C$195-C$194)*10)),1))</f>
        <v>5.6</v>
      </c>
      <c r="D24" s="93">
        <f t="shared" si="2"/>
        <v>5.6</v>
      </c>
      <c r="E24" s="92">
        <f>IF('Indicator Data'!BT27="No data","x",ROUND(IF('Indicator Data'!BT27&gt;E$195,0,IF('Indicator Data'!BT27&lt;E$194,10,(E$195-'Indicator Data'!BT27)/(E$195-E$194)*10)),1))</f>
        <v>3.9</v>
      </c>
      <c r="F24" s="92">
        <f>IF('Indicator Data'!BS27="No data","x",ROUND(IF('Indicator Data'!BS27&gt;F$195,0,IF('Indicator Data'!BS27&lt;F$194,10,(F$195-'Indicator Data'!BS27)/(F$195-F$194)*10)),1))</f>
        <v>4.3</v>
      </c>
      <c r="G24" s="93">
        <f t="shared" si="3"/>
        <v>4.0999999999999996</v>
      </c>
      <c r="H24" s="94">
        <f t="shared" si="4"/>
        <v>4.9000000000000004</v>
      </c>
      <c r="I24" s="92">
        <f>IF('Indicator Data'!BV27="No data","x",ROUND(IF('Indicator Data'!BV27^2&gt;I$195,0,IF('Indicator Data'!BV27^2&lt;I$194,10,(I$195-'Indicator Data'!BV27^2)/(I$195-I$194)*10)),1))</f>
        <v>2.5</v>
      </c>
      <c r="J24" s="92">
        <f>IF(OR('Indicator Data'!BU27=0,'Indicator Data'!BU27="No data"),"x",ROUND(IF('Indicator Data'!BU27&gt;J$195,0,IF('Indicator Data'!BU27&lt;J$194,10,(J$195-'Indicator Data'!BU27)/(J$195-J$194)*10)),1))</f>
        <v>3.7</v>
      </c>
      <c r="K24" s="92">
        <f>IF('Indicator Data'!BW27="No data","x",ROUND(IF('Indicator Data'!BW27&gt;K$195,0,IF('Indicator Data'!BW27&lt;K$194,10,(K$195-'Indicator Data'!BW27)/(K$195-K$194)*10)),1))</f>
        <v>5.3</v>
      </c>
      <c r="L24" s="92">
        <f>IF('Indicator Data'!BX27="No data","x",ROUND(IF('Indicator Data'!BX27&gt;L$195,0,IF('Indicator Data'!BX27&lt;L$194,10,(L$195-'Indicator Data'!BX27)/(L$195-L$194)*10)),1))</f>
        <v>2.6</v>
      </c>
      <c r="M24" s="93">
        <f t="shared" si="5"/>
        <v>3.5</v>
      </c>
      <c r="N24" s="138">
        <f>IF('Indicator Data'!BY27="No data","x",'Indicator Data'!BY27/'Indicator Data'!CL27*100)</f>
        <v>7.0580346902405031</v>
      </c>
      <c r="O24" s="92">
        <f t="shared" si="6"/>
        <v>9.4</v>
      </c>
      <c r="P24" s="92">
        <f>IF('Indicator Data'!BZ27="No data","x",ROUND(IF('Indicator Data'!BZ27&gt;P$195,0,IF('Indicator Data'!BZ27&lt;P$194,10,(P$195-'Indicator Data'!BZ27)/(P$195-P$194)*10)),1))</f>
        <v>2.5</v>
      </c>
      <c r="Q24" s="92">
        <f>IF('Indicator Data'!CA27="No data","x",ROUND(IF('Indicator Data'!CA27&gt;Q$195,0,IF('Indicator Data'!CA27&lt;Q$194,10,(Q$195-'Indicator Data'!CA27)/(Q$195-Q$194)*10)),1))</f>
        <v>1.9</v>
      </c>
      <c r="R24" s="93">
        <f t="shared" si="7"/>
        <v>4.5999999999999996</v>
      </c>
      <c r="S24" s="92">
        <f>IF('Indicator Data'!CB27="No data","x",ROUND(IF('Indicator Data'!CB27&gt;S$195,0,IF('Indicator Data'!CB27&lt;S$194,10,(S$195-'Indicator Data'!CB27)/(S$195-S$194)*10)),1))</f>
        <v>9.1</v>
      </c>
      <c r="T24" s="138">
        <f>IF('Indicator Data'!CC27="No data","x",ROUND(IF('Indicator Data'!CC27&gt;T$195,0,IF('Indicator Data'!CC27&lt;T$194,10,(T$195-'Indicator Data'!CC27)/(T$195-T$194)*10)),1))</f>
        <v>0.7</v>
      </c>
      <c r="U24" s="138">
        <f>IF('Indicator Data'!CD27="No data","x",ROUND(IF('Indicator Data'!CD27&gt;U$195,0,IF('Indicator Data'!CD27&lt;U$194,10,(U$195-'Indicator Data'!CD27)/(U$195-U$194)*10)),1))</f>
        <v>4.2</v>
      </c>
      <c r="V24" s="138">
        <f>IF('Indicator Data'!CE27="No data","x",ROUND(IF('Indicator Data'!CE27&gt;V$195,0,IF('Indicator Data'!CE27&lt;V$194,10,(V$195-'Indicator Data'!CE27)/(V$195-V$194)*10)),1))</f>
        <v>1.7</v>
      </c>
      <c r="W24" s="92">
        <f t="shared" si="8"/>
        <v>2.2000000000000002</v>
      </c>
      <c r="X24" s="92">
        <f>IF('Indicator Data'!CF27="No data","x",ROUND(IF('Indicator Data'!CF27&gt;X$195,0,IF('Indicator Data'!CF27&lt;X$194,10,(X$195-'Indicator Data'!CF27)/(X$195-X$194)*10)),1))</f>
        <v>7</v>
      </c>
      <c r="Y24" s="92">
        <f>IF('Indicator Data'!CG27="No data","x",ROUND(IF('Indicator Data'!CG27&gt;Y$195,10,IF('Indicator Data'!CG27&lt;Y$194,0,10-(Y$195-'Indicator Data'!CG27)/(Y$195-Y$194)*10)),1))</f>
        <v>1.6</v>
      </c>
      <c r="Z24" s="93">
        <f t="shared" si="0"/>
        <v>5</v>
      </c>
      <c r="AA24" s="94">
        <f t="shared" si="1"/>
        <v>4.4000000000000004</v>
      </c>
      <c r="AB24" s="217">
        <f>IF('Indicator Data'!CH27="No data","x",ROUND(IF('Indicator Data'!CH27&gt;AB$195,0,IF('Indicator Data'!CH27&lt;AB$194,10,(AB$195-'Indicator Data'!CH27)/(AB$195-AB$194)*10)),1))</f>
        <v>7.4</v>
      </c>
    </row>
    <row r="25" spans="1:28" s="4" customFormat="1" x14ac:dyDescent="0.3">
      <c r="A25" s="121" t="str">
        <f>'Indicator Data'!A28</f>
        <v>Brazil</v>
      </c>
      <c r="B25" s="47" t="str">
        <f>'Indicator Data'!B28</f>
        <v>BRA</v>
      </c>
      <c r="C25" s="92">
        <f>IF('Indicator Data'!BR28="No data","x",ROUND(IF('Indicator Data'!BR28&gt;C$195,0,IF('Indicator Data'!BR28&lt;C$194,10,(C$195-'Indicator Data'!BR28)/(C$195-C$194)*10)),1))</f>
        <v>4.3</v>
      </c>
      <c r="D25" s="93">
        <f t="shared" si="2"/>
        <v>4.3</v>
      </c>
      <c r="E25" s="92">
        <f>IF('Indicator Data'!BT28="No data","x",ROUND(IF('Indicator Data'!BT28&gt;E$195,0,IF('Indicator Data'!BT28&lt;E$194,10,(E$195-'Indicator Data'!BT28)/(E$195-E$194)*10)),1))</f>
        <v>6.5</v>
      </c>
      <c r="F25" s="92">
        <f>IF('Indicator Data'!BS28="No data","x",ROUND(IF('Indicator Data'!BS28&gt;F$195,0,IF('Indicator Data'!BS28&lt;F$194,10,(F$195-'Indicator Data'!BS28)/(F$195-F$194)*10)),1))</f>
        <v>5.9</v>
      </c>
      <c r="G25" s="93">
        <f t="shared" si="3"/>
        <v>6.2</v>
      </c>
      <c r="H25" s="94">
        <f t="shared" si="4"/>
        <v>5.3</v>
      </c>
      <c r="I25" s="92">
        <f>IF('Indicator Data'!BV28="No data","x",ROUND(IF('Indicator Data'!BV28^2&gt;I$195,0,IF('Indicator Data'!BV28^2&lt;I$194,10,(I$195-'Indicator Data'!BV28^2)/(I$195-I$194)*10)),1))</f>
        <v>1.4</v>
      </c>
      <c r="J25" s="92">
        <f>IF(OR('Indicator Data'!BU28=0,'Indicator Data'!BU28="No data"),"x",ROUND(IF('Indicator Data'!BU28&gt;J$195,0,IF('Indicator Data'!BU28&lt;J$194,10,(J$195-'Indicator Data'!BU28)/(J$195-J$194)*10)),1))</f>
        <v>0</v>
      </c>
      <c r="K25" s="92">
        <f>IF('Indicator Data'!BW28="No data","x",ROUND(IF('Indicator Data'!BW28&gt;K$195,0,IF('Indicator Data'!BW28&lt;K$194,10,(K$195-'Indicator Data'!BW28)/(K$195-K$194)*10)),1))</f>
        <v>3</v>
      </c>
      <c r="L25" s="92">
        <f>IF('Indicator Data'!BX28="No data","x",ROUND(IF('Indicator Data'!BX28&gt;L$195,0,IF('Indicator Data'!BX28&lt;L$194,10,(L$195-'Indicator Data'!BX28)/(L$195-L$194)*10)),1))</f>
        <v>5.2</v>
      </c>
      <c r="M25" s="93">
        <f t="shared" si="5"/>
        <v>2.4</v>
      </c>
      <c r="N25" s="138">
        <f>IF('Indicator Data'!BY28="No data","x",'Indicator Data'!BY28/'Indicator Data'!CL28*100)</f>
        <v>10.639027261916302</v>
      </c>
      <c r="O25" s="92">
        <f t="shared" si="6"/>
        <v>9</v>
      </c>
      <c r="P25" s="92">
        <f>IF('Indicator Data'!BZ28="No data","x",ROUND(IF('Indicator Data'!BZ28&gt;P$195,0,IF('Indicator Data'!BZ28&lt;P$194,10,(P$195-'Indicator Data'!BZ28)/(P$195-P$194)*10)),1))</f>
        <v>1.3</v>
      </c>
      <c r="Q25" s="92">
        <f>IF('Indicator Data'!CA28="No data","x",ROUND(IF('Indicator Data'!CA28&gt;Q$195,0,IF('Indicator Data'!CA28&lt;Q$194,10,(Q$195-'Indicator Data'!CA28)/(Q$195-Q$194)*10)),1))</f>
        <v>0.4</v>
      </c>
      <c r="R25" s="93">
        <f t="shared" si="7"/>
        <v>3.6</v>
      </c>
      <c r="S25" s="92">
        <f>IF('Indicator Data'!CB28="No data","x",ROUND(IF('Indicator Data'!CB28&gt;S$195,0,IF('Indicator Data'!CB28&lt;S$194,10,(S$195-'Indicator Data'!CB28)/(S$195-S$194)*10)),1))</f>
        <v>4.5999999999999996</v>
      </c>
      <c r="T25" s="138">
        <f>IF('Indicator Data'!CC28="No data","x",ROUND(IF('Indicator Data'!CC28&gt;T$195,0,IF('Indicator Data'!CC28&lt;T$194,10,(T$195-'Indicator Data'!CC28)/(T$195-T$194)*10)),1))</f>
        <v>1.7</v>
      </c>
      <c r="U25" s="138">
        <f>IF('Indicator Data'!CD28="No data","x",ROUND(IF('Indicator Data'!CD28&gt;U$195,0,IF('Indicator Data'!CD28&lt;U$194,10,(U$195-'Indicator Data'!CD28)/(U$195-U$194)*10)),1))</f>
        <v>9.8000000000000007</v>
      </c>
      <c r="V25" s="138">
        <f>IF('Indicator Data'!CE28="No data","x",ROUND(IF('Indicator Data'!CE28&gt;V$195,0,IF('Indicator Data'!CE28&lt;V$194,10,(V$195-'Indicator Data'!CE28)/(V$195-V$194)*10)),1))</f>
        <v>2.5</v>
      </c>
      <c r="W25" s="92">
        <f t="shared" si="8"/>
        <v>4.666666666666667</v>
      </c>
      <c r="X25" s="92">
        <f>IF('Indicator Data'!CF28="No data","x",ROUND(IF('Indicator Data'!CF28&gt;X$195,0,IF('Indicator Data'!CF28&lt;X$194,10,(X$195-'Indicator Data'!CF28)/(X$195-X$194)*10)),1))</f>
        <v>4.0999999999999996</v>
      </c>
      <c r="Y25" s="92">
        <f>IF('Indicator Data'!CG28="No data","x",ROUND(IF('Indicator Data'!CG28&gt;Y$195,10,IF('Indicator Data'!CG28&lt;Y$194,0,10-(Y$195-'Indicator Data'!CG28)/(Y$195-Y$194)*10)),1))</f>
        <v>0.7</v>
      </c>
      <c r="Z25" s="93">
        <f t="shared" si="0"/>
        <v>3.5</v>
      </c>
      <c r="AA25" s="94">
        <f t="shared" si="1"/>
        <v>3.2</v>
      </c>
      <c r="AB25" s="217">
        <f>IF('Indicator Data'!CH28="No data","x",ROUND(IF('Indicator Data'!CH28&gt;AB$195,0,IF('Indicator Data'!CH28&lt;AB$194,10,(AB$195-'Indicator Data'!CH28)/(AB$195-AB$194)*10)),1))</f>
        <v>1.3</v>
      </c>
    </row>
    <row r="26" spans="1:28" s="4" customFormat="1" x14ac:dyDescent="0.3">
      <c r="A26" s="121" t="str">
        <f>'Indicator Data'!A29</f>
        <v>Brunei Darussalam</v>
      </c>
      <c r="B26" s="47" t="str">
        <f>'Indicator Data'!B29</f>
        <v>BRN</v>
      </c>
      <c r="C26" s="92">
        <f>IF('Indicator Data'!BR29="No data","x",ROUND(IF('Indicator Data'!BR29&gt;C$195,0,IF('Indicator Data'!BR29&lt;C$194,10,(C$195-'Indicator Data'!BR29)/(C$195-C$194)*10)),1))</f>
        <v>6</v>
      </c>
      <c r="D26" s="93">
        <f t="shared" si="2"/>
        <v>6</v>
      </c>
      <c r="E26" s="92">
        <f>IF('Indicator Data'!BT29="No data","x",ROUND(IF('Indicator Data'!BT29&gt;E$195,0,IF('Indicator Data'!BT29&lt;E$194,10,(E$195-'Indicator Data'!BT29)/(E$195-E$194)*10)),1))</f>
        <v>4</v>
      </c>
      <c r="F26" s="92">
        <f>IF('Indicator Data'!BS29="No data","x",ROUND(IF('Indicator Data'!BS29&gt;F$195,0,IF('Indicator Data'!BS29&lt;F$194,10,(F$195-'Indicator Data'!BS29)/(F$195-F$194)*10)),1))</f>
        <v>2.5</v>
      </c>
      <c r="G26" s="93">
        <f t="shared" si="3"/>
        <v>3.3</v>
      </c>
      <c r="H26" s="94">
        <f t="shared" si="4"/>
        <v>4.7</v>
      </c>
      <c r="I26" s="92">
        <f>IF('Indicator Data'!BV29="No data","x",ROUND(IF('Indicator Data'!BV29^2&gt;I$195,0,IF('Indicator Data'!BV29^2&lt;I$194,10,(I$195-'Indicator Data'!BV29^2)/(I$195-I$194)*10)),1))</f>
        <v>0.6</v>
      </c>
      <c r="J26" s="92">
        <f>IF(OR('Indicator Data'!BU29=0,'Indicator Data'!BU29="No data"),"x",ROUND(IF('Indicator Data'!BU29&gt;J$195,0,IF('Indicator Data'!BU29&lt;J$194,10,(J$195-'Indicator Data'!BU29)/(J$195-J$194)*10)),1))</f>
        <v>0</v>
      </c>
      <c r="K26" s="92">
        <f>IF('Indicator Data'!BW29="No data","x",ROUND(IF('Indicator Data'!BW29&gt;K$195,0,IF('Indicator Data'!BW29&lt;K$194,10,(K$195-'Indicator Data'!BW29)/(K$195-K$194)*10)),1))</f>
        <v>0.5</v>
      </c>
      <c r="L26" s="92">
        <f>IF('Indicator Data'!BX29="No data","x",ROUND(IF('Indicator Data'!BX29&gt;L$195,0,IF('Indicator Data'!BX29&lt;L$194,10,(L$195-'Indicator Data'!BX29)/(L$195-L$194)*10)),1))</f>
        <v>3.5</v>
      </c>
      <c r="M26" s="93">
        <f t="shared" si="5"/>
        <v>1.2</v>
      </c>
      <c r="N26" s="138">
        <f>IF('Indicator Data'!BY29="No data","x",'Indicator Data'!BY29/'Indicator Data'!CL29*100)</f>
        <v>28.462998102466791</v>
      </c>
      <c r="O26" s="92">
        <f t="shared" si="6"/>
        <v>7.2</v>
      </c>
      <c r="P26" s="92">
        <f>IF('Indicator Data'!BZ29="No data","x",ROUND(IF('Indicator Data'!BZ29&gt;P$195,0,IF('Indicator Data'!BZ29&lt;P$194,10,(P$195-'Indicator Data'!BZ29)/(P$195-P$194)*10)),1))</f>
        <v>0.4</v>
      </c>
      <c r="Q26" s="92">
        <f>IF('Indicator Data'!CA29="No data","x",ROUND(IF('Indicator Data'!CA29&gt;Q$195,0,IF('Indicator Data'!CA29&lt;Q$194,10,(Q$195-'Indicator Data'!CA29)/(Q$195-Q$194)*10)),1))</f>
        <v>0</v>
      </c>
      <c r="R26" s="93">
        <f t="shared" si="7"/>
        <v>2.5</v>
      </c>
      <c r="S26" s="92">
        <f>IF('Indicator Data'!CB29="No data","x",ROUND(IF('Indicator Data'!CB29&gt;S$195,0,IF('Indicator Data'!CB29&lt;S$194,10,(S$195-'Indicator Data'!CB29)/(S$195-S$194)*10)),1))</f>
        <v>5.6</v>
      </c>
      <c r="T26" s="138">
        <f>IF('Indicator Data'!CC29="No data","x",ROUND(IF('Indicator Data'!CC29&gt;T$195,0,IF('Indicator Data'!CC29&lt;T$194,10,(T$195-'Indicator Data'!CC29)/(T$195-T$194)*10)),1))</f>
        <v>0</v>
      </c>
      <c r="U26" s="138">
        <f>IF('Indicator Data'!CD29="No data","x",ROUND(IF('Indicator Data'!CD29&gt;U$195,0,IF('Indicator Data'!CD29&lt;U$194,10,(U$195-'Indicator Data'!CD29)/(U$195-U$194)*10)),1))</f>
        <v>0.2</v>
      </c>
      <c r="V26" s="138" t="str">
        <f>IF('Indicator Data'!CE29="No data","x",ROUND(IF('Indicator Data'!CE29&gt;V$195,0,IF('Indicator Data'!CE29&lt;V$194,10,(V$195-'Indicator Data'!CE29)/(V$195-V$194)*10)),1))</f>
        <v>x</v>
      </c>
      <c r="W26" s="92">
        <f t="shared" si="8"/>
        <v>0.1</v>
      </c>
      <c r="X26" s="92">
        <f>IF('Indicator Data'!CF29="No data","x",ROUND(IF('Indicator Data'!CF29&gt;X$195,0,IF('Indicator Data'!CF29&lt;X$194,10,(X$195-'Indicator Data'!CF29)/(X$195-X$194)*10)),1))</f>
        <v>4</v>
      </c>
      <c r="Y26" s="92">
        <f>IF('Indicator Data'!CG29="No data","x",ROUND(IF('Indicator Data'!CG29&gt;Y$195,10,IF('Indicator Data'!CG29&lt;Y$194,0,10-(Y$195-'Indicator Data'!CG29)/(Y$195-Y$194)*10)),1))</f>
        <v>0.3</v>
      </c>
      <c r="Z26" s="93">
        <f t="shared" si="0"/>
        <v>2.5</v>
      </c>
      <c r="AA26" s="94">
        <f t="shared" si="1"/>
        <v>2.1</v>
      </c>
      <c r="AB26" s="217" t="str">
        <f>IF('Indicator Data'!CH29="No data","x",ROUND(IF('Indicator Data'!CH29&gt;AB$195,0,IF('Indicator Data'!CH29&lt;AB$194,10,(AB$195-'Indicator Data'!CH29)/(AB$195-AB$194)*10)),1))</f>
        <v>x</v>
      </c>
    </row>
    <row r="27" spans="1:28" s="4" customFormat="1" x14ac:dyDescent="0.3">
      <c r="A27" s="121" t="str">
        <f>'Indicator Data'!A30</f>
        <v>Bulgaria</v>
      </c>
      <c r="B27" s="47" t="str">
        <f>'Indicator Data'!B30</f>
        <v>BGR</v>
      </c>
      <c r="C27" s="92">
        <f>IF('Indicator Data'!BR30="No data","x",ROUND(IF('Indicator Data'!BR30&gt;C$195,0,IF('Indicator Data'!BR30&lt;C$194,10,(C$195-'Indicator Data'!BR30)/(C$195-C$194)*10)),1))</f>
        <v>3.2</v>
      </c>
      <c r="D27" s="93">
        <f t="shared" si="2"/>
        <v>3.2</v>
      </c>
      <c r="E27" s="92">
        <f>IF('Indicator Data'!BT30="No data","x",ROUND(IF('Indicator Data'!BT30&gt;E$195,0,IF('Indicator Data'!BT30&lt;E$194,10,(E$195-'Indicator Data'!BT30)/(E$195-E$194)*10)),1))</f>
        <v>5.7</v>
      </c>
      <c r="F27" s="92">
        <f>IF('Indicator Data'!BS30="No data","x",ROUND(IF('Indicator Data'!BS30&gt;F$195,0,IF('Indicator Data'!BS30&lt;F$194,10,(F$195-'Indicator Data'!BS30)/(F$195-F$194)*10)),1))</f>
        <v>4.5</v>
      </c>
      <c r="G27" s="93">
        <f t="shared" si="3"/>
        <v>5.0999999999999996</v>
      </c>
      <c r="H27" s="94">
        <f t="shared" si="4"/>
        <v>4.2</v>
      </c>
      <c r="I27" s="92">
        <f>IF('Indicator Data'!BV30="No data","x",ROUND(IF('Indicator Data'!BV30^2&gt;I$195,0,IF('Indicator Data'!BV30^2&lt;I$194,10,(I$195-'Indicator Data'!BV30^2)/(I$195-I$194)*10)),1))</f>
        <v>0.4</v>
      </c>
      <c r="J27" s="92">
        <f>IF(OR('Indicator Data'!BU30=0,'Indicator Data'!BU30="No data"),"x",ROUND(IF('Indicator Data'!BU30&gt;J$195,0,IF('Indicator Data'!BU30&lt;J$194,10,(J$195-'Indicator Data'!BU30)/(J$195-J$194)*10)),1))</f>
        <v>0</v>
      </c>
      <c r="K27" s="92">
        <f>IF('Indicator Data'!BW30="No data","x",ROUND(IF('Indicator Data'!BW30&gt;K$195,0,IF('Indicator Data'!BW30&lt;K$194,10,(K$195-'Indicator Data'!BW30)/(K$195-K$194)*10)),1))</f>
        <v>3.5</v>
      </c>
      <c r="L27" s="92">
        <f>IF('Indicator Data'!BX30="No data","x",ROUND(IF('Indicator Data'!BX30&gt;L$195,0,IF('Indicator Data'!BX30&lt;L$194,10,(L$195-'Indicator Data'!BX30)/(L$195-L$194)*10)),1))</f>
        <v>4.2</v>
      </c>
      <c r="M27" s="93">
        <f t="shared" si="5"/>
        <v>2</v>
      </c>
      <c r="N27" s="138">
        <f>IF('Indicator Data'!BY30="No data","x",'Indicator Data'!BY30/'Indicator Data'!CL30*100)</f>
        <v>77.376565954310976</v>
      </c>
      <c r="O27" s="92">
        <f t="shared" si="6"/>
        <v>2.2999999999999998</v>
      </c>
      <c r="P27" s="92">
        <f>IF('Indicator Data'!BZ30="No data","x",ROUND(IF('Indicator Data'!BZ30&gt;P$195,0,IF('Indicator Data'!BZ30&lt;P$194,10,(P$195-'Indicator Data'!BZ30)/(P$195-P$194)*10)),1))</f>
        <v>1.6</v>
      </c>
      <c r="Q27" s="92">
        <f>IF('Indicator Data'!CA30="No data","x",ROUND(IF('Indicator Data'!CA30&gt;Q$195,0,IF('Indicator Data'!CA30&lt;Q$194,10,(Q$195-'Indicator Data'!CA30)/(Q$195-Q$194)*10)),1))</f>
        <v>0.2</v>
      </c>
      <c r="R27" s="93">
        <f t="shared" si="7"/>
        <v>1.4</v>
      </c>
      <c r="S27" s="92">
        <f>IF('Indicator Data'!CB30="No data","x",ROUND(IF('Indicator Data'!CB30&gt;S$195,0,IF('Indicator Data'!CB30&lt;S$194,10,(S$195-'Indicator Data'!CB30)/(S$195-S$194)*10)),1))</f>
        <v>0</v>
      </c>
      <c r="T27" s="138">
        <f>IF('Indicator Data'!CC30="No data","x",ROUND(IF('Indicator Data'!CC30&gt;T$195,0,IF('Indicator Data'!CC30&lt;T$194,10,(T$195-'Indicator Data'!CC30)/(T$195-T$194)*10)),1))</f>
        <v>1.2</v>
      </c>
      <c r="U27" s="138">
        <f>IF('Indicator Data'!CD30="No data","x",ROUND(IF('Indicator Data'!CD30&gt;U$195,0,IF('Indicator Data'!CD30&lt;U$194,10,(U$195-'Indicator Data'!CD30)/(U$195-U$194)*10)),1))</f>
        <v>1.2</v>
      </c>
      <c r="V27" s="138">
        <f>IF('Indicator Data'!CE30="No data","x",ROUND(IF('Indicator Data'!CE30&gt;V$195,0,IF('Indicator Data'!CE30&lt;V$194,10,(V$195-'Indicator Data'!CE30)/(V$195-V$194)*10)),1))</f>
        <v>1.4</v>
      </c>
      <c r="W27" s="92">
        <f t="shared" si="8"/>
        <v>1.2666666666666666</v>
      </c>
      <c r="X27" s="92">
        <f>IF('Indicator Data'!CF30="No data","x",ROUND(IF('Indicator Data'!CF30&gt;X$195,0,IF('Indicator Data'!CF30&lt;X$194,10,(X$195-'Indicator Data'!CF30)/(X$195-X$194)*10)),1))</f>
        <v>4.8</v>
      </c>
      <c r="Y27" s="92">
        <f>IF('Indicator Data'!CG30="No data","x",ROUND(IF('Indicator Data'!CG30&gt;Y$195,10,IF('Indicator Data'!CG30&lt;Y$194,0,10-(Y$195-'Indicator Data'!CG30)/(Y$195-Y$194)*10)),1))</f>
        <v>0.1</v>
      </c>
      <c r="Z27" s="93">
        <f t="shared" si="0"/>
        <v>1.5</v>
      </c>
      <c r="AA27" s="94">
        <f t="shared" si="1"/>
        <v>1.6</v>
      </c>
      <c r="AB27" s="217">
        <f>IF('Indicator Data'!CH30="No data","x",ROUND(IF('Indicator Data'!CH30&gt;AB$195,0,IF('Indicator Data'!CH30&lt;AB$194,10,(AB$195-'Indicator Data'!CH30)/(AB$195-AB$194)*10)),1))</f>
        <v>3.6</v>
      </c>
    </row>
    <row r="28" spans="1:28" s="4" customFormat="1" x14ac:dyDescent="0.3">
      <c r="A28" s="121" t="str">
        <f>'Indicator Data'!A31</f>
        <v>Burkina Faso</v>
      </c>
      <c r="B28" s="47" t="str">
        <f>'Indicator Data'!B31</f>
        <v>BFA</v>
      </c>
      <c r="C28" s="92">
        <f>IF('Indicator Data'!BR31="No data","x",ROUND(IF('Indicator Data'!BR31&gt;C$195,0,IF('Indicator Data'!BR31&lt;C$194,10,(C$195-'Indicator Data'!BR31)/(C$195-C$194)*10)),1))</f>
        <v>3.2</v>
      </c>
      <c r="D28" s="93">
        <f t="shared" si="2"/>
        <v>3.2</v>
      </c>
      <c r="E28" s="92">
        <f>IF('Indicator Data'!BT31="No data","x",ROUND(IF('Indicator Data'!BT31&gt;E$195,0,IF('Indicator Data'!BT31&lt;E$194,10,(E$195-'Indicator Data'!BT31)/(E$195-E$194)*10)),1))</f>
        <v>6</v>
      </c>
      <c r="F28" s="92">
        <f>IF('Indicator Data'!BS31="No data","x",ROUND(IF('Indicator Data'!BS31&gt;F$195,0,IF('Indicator Data'!BS31&lt;F$194,10,(F$195-'Indicator Data'!BS31)/(F$195-F$194)*10)),1))</f>
        <v>6.2</v>
      </c>
      <c r="G28" s="93">
        <f t="shared" si="3"/>
        <v>6.1</v>
      </c>
      <c r="H28" s="94">
        <f t="shared" si="4"/>
        <v>4.7</v>
      </c>
      <c r="I28" s="92">
        <f>IF('Indicator Data'!BV31="No data","x",ROUND(IF('Indicator Data'!BV31^2&gt;I$195,0,IF('Indicator Data'!BV31^2&lt;I$194,10,(I$195-'Indicator Data'!BV31^2)/(I$195-I$194)*10)),1))</f>
        <v>9.1</v>
      </c>
      <c r="J28" s="92">
        <f>IF(OR('Indicator Data'!BU31=0,'Indicator Data'!BU31="No data"),"x",ROUND(IF('Indicator Data'!BU31&gt;J$195,0,IF('Indicator Data'!BU31&lt;J$194,10,(J$195-'Indicator Data'!BU31)/(J$195-J$194)*10)),1))</f>
        <v>7.5</v>
      </c>
      <c r="K28" s="92">
        <f>IF('Indicator Data'!BW31="No data","x",ROUND(IF('Indicator Data'!BW31&gt;K$195,0,IF('Indicator Data'!BW31&lt;K$194,10,(K$195-'Indicator Data'!BW31)/(K$195-K$194)*10)),1))</f>
        <v>8.4</v>
      </c>
      <c r="L28" s="92">
        <f>IF('Indicator Data'!BX31="No data","x",ROUND(IF('Indicator Data'!BX31&gt;L$195,0,IF('Indicator Data'!BX31&lt;L$194,10,(L$195-'Indicator Data'!BX31)/(L$195-L$194)*10)),1))</f>
        <v>5.2</v>
      </c>
      <c r="M28" s="93">
        <f t="shared" si="5"/>
        <v>7.6</v>
      </c>
      <c r="N28" s="138">
        <f>IF('Indicator Data'!BY31="No data","x",'Indicator Data'!BY31/'Indicator Data'!CL31*100)</f>
        <v>14.985380116959066</v>
      </c>
      <c r="O28" s="92">
        <f t="shared" si="6"/>
        <v>8.6</v>
      </c>
      <c r="P28" s="92">
        <f>IF('Indicator Data'!BZ31="No data","x",ROUND(IF('Indicator Data'!BZ31&gt;P$195,0,IF('Indicator Data'!BZ31&lt;P$194,10,(P$195-'Indicator Data'!BZ31)/(P$195-P$194)*10)),1))</f>
        <v>9</v>
      </c>
      <c r="Q28" s="92">
        <f>IF('Indicator Data'!CA31="No data","x",ROUND(IF('Indicator Data'!CA31&gt;Q$195,0,IF('Indicator Data'!CA31&lt;Q$194,10,(Q$195-'Indicator Data'!CA31)/(Q$195-Q$194)*10)),1))</f>
        <v>10</v>
      </c>
      <c r="R28" s="93">
        <f t="shared" si="7"/>
        <v>9.1999999999999993</v>
      </c>
      <c r="S28" s="92">
        <f>IF('Indicator Data'!CB31="No data","x",ROUND(IF('Indicator Data'!CB31&gt;S$195,0,IF('Indicator Data'!CB31&lt;S$194,10,(S$195-'Indicator Data'!CB31)/(S$195-S$194)*10)),1))</f>
        <v>9.9</v>
      </c>
      <c r="T28" s="138">
        <f>IF('Indicator Data'!CC31="No data","x",ROUND(IF('Indicator Data'!CC31&gt;T$195,0,IF('Indicator Data'!CC31&lt;T$194,10,(T$195-'Indicator Data'!CC31)/(T$195-T$194)*10)),1))</f>
        <v>1.4</v>
      </c>
      <c r="U28" s="138">
        <f>IF('Indicator Data'!CD31="No data","x",ROUND(IF('Indicator Data'!CD31&gt;U$195,0,IF('Indicator Data'!CD31&lt;U$194,10,(U$195-'Indicator Data'!CD31)/(U$195-U$194)*10)),1))</f>
        <v>8.3000000000000007</v>
      </c>
      <c r="V28" s="138">
        <f>IF('Indicator Data'!CE31="No data","x",ROUND(IF('Indicator Data'!CE31&gt;V$195,0,IF('Indicator Data'!CE31&lt;V$194,10,(V$195-'Indicator Data'!CE31)/(V$195-V$194)*10)),1))</f>
        <v>1.4</v>
      </c>
      <c r="W28" s="92">
        <f t="shared" si="8"/>
        <v>3.7000000000000006</v>
      </c>
      <c r="X28" s="92">
        <f>IF('Indicator Data'!CF31="No data","x",ROUND(IF('Indicator Data'!CF31&gt;X$195,0,IF('Indicator Data'!CF31&lt;X$194,10,(X$195-'Indicator Data'!CF31)/(X$195-X$194)*10)),1))</f>
        <v>9.8000000000000007</v>
      </c>
      <c r="Y28" s="92">
        <f>IF('Indicator Data'!CG31="No data","x",ROUND(IF('Indicator Data'!CG31&gt;Y$195,10,IF('Indicator Data'!CG31&lt;Y$194,0,10-(Y$195-'Indicator Data'!CG31)/(Y$195-Y$194)*10)),1))</f>
        <v>3.6</v>
      </c>
      <c r="Z28" s="93">
        <f t="shared" si="0"/>
        <v>6.8</v>
      </c>
      <c r="AA28" s="94">
        <f t="shared" si="1"/>
        <v>7.9</v>
      </c>
      <c r="AB28" s="217">
        <f>IF('Indicator Data'!CH31="No data","x",ROUND(IF('Indicator Data'!CH31&gt;AB$195,0,IF('Indicator Data'!CH31&lt;AB$194,10,(AB$195-'Indicator Data'!CH31)/(AB$195-AB$194)*10)),1))</f>
        <v>7.1</v>
      </c>
    </row>
    <row r="29" spans="1:28" s="4" customFormat="1" x14ac:dyDescent="0.3">
      <c r="A29" s="121" t="str">
        <f>'Indicator Data'!A32</f>
        <v>Burundi</v>
      </c>
      <c r="B29" s="47" t="str">
        <f>'Indicator Data'!B32</f>
        <v>BDI</v>
      </c>
      <c r="C29" s="92">
        <f>IF('Indicator Data'!BR32="No data","x",ROUND(IF('Indicator Data'!BR32&gt;C$195,0,IF('Indicator Data'!BR32&lt;C$194,10,(C$195-'Indicator Data'!BR32)/(C$195-C$194)*10)),1))</f>
        <v>4.5999999999999996</v>
      </c>
      <c r="D29" s="93">
        <f t="shared" si="2"/>
        <v>4.5999999999999996</v>
      </c>
      <c r="E29" s="92">
        <f>IF('Indicator Data'!BT32="No data","x",ROUND(IF('Indicator Data'!BT32&gt;E$195,0,IF('Indicator Data'!BT32&lt;E$194,10,(E$195-'Indicator Data'!BT32)/(E$195-E$194)*10)),1))</f>
        <v>8.1</v>
      </c>
      <c r="F29" s="92">
        <f>IF('Indicator Data'!BS32="No data","x",ROUND(IF('Indicator Data'!BS32&gt;F$195,0,IF('Indicator Data'!BS32&lt;F$194,10,(F$195-'Indicator Data'!BS32)/(F$195-F$194)*10)),1))</f>
        <v>7.8</v>
      </c>
      <c r="G29" s="93">
        <f t="shared" si="3"/>
        <v>8</v>
      </c>
      <c r="H29" s="94">
        <f t="shared" si="4"/>
        <v>6.3</v>
      </c>
      <c r="I29" s="92">
        <f>IF('Indicator Data'!BV32="No data","x",ROUND(IF('Indicator Data'!BV32^2&gt;I$195,0,IF('Indicator Data'!BV32^2&lt;I$194,10,(I$195-'Indicator Data'!BV32^2)/(I$195-I$194)*10)),1))</f>
        <v>5.9</v>
      </c>
      <c r="J29" s="92">
        <f>IF(OR('Indicator Data'!BU32=0,'Indicator Data'!BU32="No data"),"x",ROUND(IF('Indicator Data'!BU32&gt;J$195,0,IF('Indicator Data'!BU32&lt;J$194,10,(J$195-'Indicator Data'!BU32)/(J$195-J$194)*10)),1))</f>
        <v>9.1</v>
      </c>
      <c r="K29" s="92">
        <f>IF('Indicator Data'!BW32="No data","x",ROUND(IF('Indicator Data'!BW32&gt;K$195,0,IF('Indicator Data'!BW32&lt;K$194,10,(K$195-'Indicator Data'!BW32)/(K$195-K$194)*10)),1))</f>
        <v>9.6999999999999993</v>
      </c>
      <c r="L29" s="92">
        <f>IF('Indicator Data'!BX32="No data","x",ROUND(IF('Indicator Data'!BX32&gt;L$195,0,IF('Indicator Data'!BX32&lt;L$194,10,(L$195-'Indicator Data'!BX32)/(L$195-L$194)*10)),1))</f>
        <v>7.4</v>
      </c>
      <c r="M29" s="93">
        <f t="shared" si="5"/>
        <v>8</v>
      </c>
      <c r="N29" s="138">
        <f>IF('Indicator Data'!BY32="No data","x",'Indicator Data'!BY32/'Indicator Data'!CL32*100)</f>
        <v>23.364485981308412</v>
      </c>
      <c r="O29" s="92">
        <f t="shared" si="6"/>
        <v>7.7</v>
      </c>
      <c r="P29" s="92">
        <f>IF('Indicator Data'!BZ32="No data","x",ROUND(IF('Indicator Data'!BZ32&gt;P$195,0,IF('Indicator Data'!BZ32&lt;P$194,10,(P$195-'Indicator Data'!BZ32)/(P$195-P$194)*10)),1))</f>
        <v>6</v>
      </c>
      <c r="Q29" s="92">
        <f>IF('Indicator Data'!CA32="No data","x",ROUND(IF('Indicator Data'!CA32&gt;Q$195,0,IF('Indicator Data'!CA32&lt;Q$194,10,(Q$195-'Indicator Data'!CA32)/(Q$195-Q$194)*10)),1))</f>
        <v>7.8</v>
      </c>
      <c r="R29" s="93">
        <f t="shared" si="7"/>
        <v>7.2</v>
      </c>
      <c r="S29" s="92">
        <f>IF('Indicator Data'!CB32="No data","x",ROUND(IF('Indicator Data'!CB32&gt;S$195,0,IF('Indicator Data'!CB32&lt;S$194,10,(S$195-'Indicator Data'!CB32)/(S$195-S$194)*10)),1))</f>
        <v>9.9</v>
      </c>
      <c r="T29" s="138">
        <f>IF('Indicator Data'!CC32="No data","x",ROUND(IF('Indicator Data'!CC32&gt;T$195,0,IF('Indicator Data'!CC32&lt;T$194,10,(T$195-'Indicator Data'!CC32)/(T$195-T$194)*10)),1))</f>
        <v>1.4</v>
      </c>
      <c r="U29" s="138">
        <f>IF('Indicator Data'!CD32="No data","x",ROUND(IF('Indicator Data'!CD32&gt;U$195,0,IF('Indicator Data'!CD32&lt;U$194,10,(U$195-'Indicator Data'!CD32)/(U$195-U$194)*10)),1))</f>
        <v>4.0999999999999996</v>
      </c>
      <c r="V29" s="138">
        <f>IF('Indicator Data'!CE32="No data","x",ROUND(IF('Indicator Data'!CE32&gt;V$195,0,IF('Indicator Data'!CE32&lt;V$194,10,(V$195-'Indicator Data'!CE32)/(V$195-V$194)*10)),1))</f>
        <v>1.4</v>
      </c>
      <c r="W29" s="92">
        <f t="shared" si="8"/>
        <v>2.3000000000000003</v>
      </c>
      <c r="X29" s="92">
        <f>IF('Indicator Data'!CF32="No data","x",ROUND(IF('Indicator Data'!CF32&gt;X$195,0,IF('Indicator Data'!CF32&lt;X$194,10,(X$195-'Indicator Data'!CF32)/(X$195-X$194)*10)),1))</f>
        <v>10</v>
      </c>
      <c r="Y29" s="92">
        <f>IF('Indicator Data'!CG32="No data","x",ROUND(IF('Indicator Data'!CG32&gt;Y$195,10,IF('Indicator Data'!CG32&lt;Y$194,0,10-(Y$195-'Indicator Data'!CG32)/(Y$195-Y$194)*10)),1))</f>
        <v>6.1</v>
      </c>
      <c r="Z29" s="93">
        <f t="shared" si="0"/>
        <v>7.1</v>
      </c>
      <c r="AA29" s="94">
        <f t="shared" si="1"/>
        <v>7.4</v>
      </c>
      <c r="AB29" s="217">
        <f>IF('Indicator Data'!CH32="No data","x",ROUND(IF('Indicator Data'!CH32&gt;AB$195,0,IF('Indicator Data'!CH32&lt;AB$194,10,(AB$195-'Indicator Data'!CH32)/(AB$195-AB$194)*10)),1))</f>
        <v>7.7</v>
      </c>
    </row>
    <row r="30" spans="1:28" s="4" customFormat="1" x14ac:dyDescent="0.3">
      <c r="A30" s="121" t="str">
        <f>'Indicator Data'!A33</f>
        <v>Cabo Verde</v>
      </c>
      <c r="B30" s="47" t="str">
        <f>'Indicator Data'!B33</f>
        <v>CPV</v>
      </c>
      <c r="C30" s="92">
        <f>IF('Indicator Data'!BR33="No data","x",ROUND(IF('Indicator Data'!BR33&gt;C$195,0,IF('Indicator Data'!BR33&lt;C$194,10,(C$195-'Indicator Data'!BR33)/(C$195-C$194)*10)),1))</f>
        <v>3.4</v>
      </c>
      <c r="D30" s="93">
        <f t="shared" si="2"/>
        <v>3.4</v>
      </c>
      <c r="E30" s="92">
        <f>IF('Indicator Data'!BT33="No data","x",ROUND(IF('Indicator Data'!BT33&gt;E$195,0,IF('Indicator Data'!BT33&lt;E$194,10,(E$195-'Indicator Data'!BT33)/(E$195-E$194)*10)),1))</f>
        <v>4.2</v>
      </c>
      <c r="F30" s="92">
        <f>IF('Indicator Data'!BS33="No data","x",ROUND(IF('Indicator Data'!BS33&gt;F$195,0,IF('Indicator Data'!BS33&lt;F$194,10,(F$195-'Indicator Data'!BS33)/(F$195-F$194)*10)),1))</f>
        <v>4.4000000000000004</v>
      </c>
      <c r="G30" s="93">
        <f t="shared" si="3"/>
        <v>4.3</v>
      </c>
      <c r="H30" s="94">
        <f t="shared" si="4"/>
        <v>3.9</v>
      </c>
      <c r="I30" s="92">
        <f>IF('Indicator Data'!BV33="No data","x",ROUND(IF('Indicator Data'!BV33^2&gt;I$195,0,IF('Indicator Data'!BV33^2&lt;I$194,10,(I$195-'Indicator Data'!BV33^2)/(I$195-I$194)*10)),1))</f>
        <v>2.7</v>
      </c>
      <c r="J30" s="92">
        <f>IF(OR('Indicator Data'!BU33=0,'Indicator Data'!BU33="No data"),"x",ROUND(IF('Indicator Data'!BU33&gt;J$195,0,IF('Indicator Data'!BU33&lt;J$194,10,(J$195-'Indicator Data'!BU33)/(J$195-J$194)*10)),1))</f>
        <v>0.7</v>
      </c>
      <c r="K30" s="92">
        <f>IF('Indicator Data'!BW33="No data","x",ROUND(IF('Indicator Data'!BW33&gt;K$195,0,IF('Indicator Data'!BW33&lt;K$194,10,(K$195-'Indicator Data'!BW33)/(K$195-K$194)*10)),1))</f>
        <v>4.3</v>
      </c>
      <c r="L30" s="92">
        <f>IF('Indicator Data'!BX33="No data","x",ROUND(IF('Indicator Data'!BX33&gt;L$195,0,IF('Indicator Data'!BX33&lt;L$194,10,(L$195-'Indicator Data'!BX33)/(L$195-L$194)*10)),1))</f>
        <v>4.5</v>
      </c>
      <c r="M30" s="93">
        <f t="shared" si="5"/>
        <v>3.1</v>
      </c>
      <c r="N30" s="138">
        <f>IF('Indicator Data'!BY33="No data","x",'Indicator Data'!BY33/'Indicator Data'!CL33*100)</f>
        <v>59.553349875930515</v>
      </c>
      <c r="O30" s="92">
        <f t="shared" si="6"/>
        <v>4.0999999999999996</v>
      </c>
      <c r="P30" s="92">
        <f>IF('Indicator Data'!BZ33="No data","x",ROUND(IF('Indicator Data'!BZ33&gt;P$195,0,IF('Indicator Data'!BZ33&lt;P$194,10,(P$195-'Indicator Data'!BZ33)/(P$195-P$194)*10)),1))</f>
        <v>2.9</v>
      </c>
      <c r="Q30" s="92">
        <f>IF('Indicator Data'!CA33="No data","x",ROUND(IF('Indicator Data'!CA33&gt;Q$195,0,IF('Indicator Data'!CA33&lt;Q$194,10,(Q$195-'Indicator Data'!CA33)/(Q$195-Q$194)*10)),1))</f>
        <v>2.6</v>
      </c>
      <c r="R30" s="93">
        <f t="shared" si="7"/>
        <v>3.2</v>
      </c>
      <c r="S30" s="92">
        <f>IF('Indicator Data'!CB33="No data","x",ROUND(IF('Indicator Data'!CB33&gt;S$195,0,IF('Indicator Data'!CB33&lt;S$194,10,(S$195-'Indicator Data'!CB33)/(S$195-S$194)*10)),1))</f>
        <v>8.1</v>
      </c>
      <c r="T30" s="138">
        <f>IF('Indicator Data'!CC33="No data","x",ROUND(IF('Indicator Data'!CC33&gt;T$195,0,IF('Indicator Data'!CC33&lt;T$194,10,(T$195-'Indicator Data'!CC33)/(T$195-T$194)*10)),1))</f>
        <v>0.5</v>
      </c>
      <c r="U30" s="138">
        <f>IF('Indicator Data'!CD33="No data","x",ROUND(IF('Indicator Data'!CD33&gt;U$195,0,IF('Indicator Data'!CD33&lt;U$194,10,(U$195-'Indicator Data'!CD33)/(U$195-U$194)*10)),1))</f>
        <v>2.4</v>
      </c>
      <c r="V30" s="138" t="str">
        <f>IF('Indicator Data'!CE33="No data","x",ROUND(IF('Indicator Data'!CE33&gt;V$195,0,IF('Indicator Data'!CE33&lt;V$194,10,(V$195-'Indicator Data'!CE33)/(V$195-V$194)*10)),1))</f>
        <v>x</v>
      </c>
      <c r="W30" s="92">
        <f t="shared" si="8"/>
        <v>1.45</v>
      </c>
      <c r="X30" s="92">
        <f>IF('Indicator Data'!CF33="No data","x",ROUND(IF('Indicator Data'!CF33&gt;X$195,0,IF('Indicator Data'!CF33&lt;X$194,10,(X$195-'Indicator Data'!CF33)/(X$195-X$194)*10)),1))</f>
        <v>9</v>
      </c>
      <c r="Y30" s="92">
        <f>IF('Indicator Data'!CG33="No data","x",ROUND(IF('Indicator Data'!CG33&gt;Y$195,10,IF('Indicator Data'!CG33&lt;Y$194,0,10-(Y$195-'Indicator Data'!CG33)/(Y$195-Y$194)*10)),1))</f>
        <v>0.6</v>
      </c>
      <c r="Z30" s="93">
        <f t="shared" si="0"/>
        <v>4.8</v>
      </c>
      <c r="AA30" s="94">
        <f t="shared" si="1"/>
        <v>3.7</v>
      </c>
      <c r="AB30" s="217">
        <f>IF('Indicator Data'!CH33="No data","x",ROUND(IF('Indicator Data'!CH33&gt;AB$195,0,IF('Indicator Data'!CH33&lt;AB$194,10,(AB$195-'Indicator Data'!CH33)/(AB$195-AB$194)*10)),1))</f>
        <v>5.4</v>
      </c>
    </row>
    <row r="31" spans="1:28" s="4" customFormat="1" x14ac:dyDescent="0.3">
      <c r="A31" s="121" t="str">
        <f>'Indicator Data'!A34</f>
        <v>Cambodia</v>
      </c>
      <c r="B31" s="47" t="str">
        <f>'Indicator Data'!B34</f>
        <v>KHM</v>
      </c>
      <c r="C31" s="92">
        <f>IF('Indicator Data'!BR34="No data","x",ROUND(IF('Indicator Data'!BR34&gt;C$195,0,IF('Indicator Data'!BR34&lt;C$194,10,(C$195-'Indicator Data'!BR34)/(C$195-C$194)*10)),1))</f>
        <v>6.8</v>
      </c>
      <c r="D31" s="93">
        <f t="shared" si="2"/>
        <v>6.8</v>
      </c>
      <c r="E31" s="92">
        <f>IF('Indicator Data'!BT34="No data","x",ROUND(IF('Indicator Data'!BT34&gt;E$195,0,IF('Indicator Data'!BT34&lt;E$194,10,(E$195-'Indicator Data'!BT34)/(E$195-E$194)*10)),1))</f>
        <v>8</v>
      </c>
      <c r="F31" s="92">
        <f>IF('Indicator Data'!BS34="No data","x",ROUND(IF('Indicator Data'!BS34&gt;F$195,0,IF('Indicator Data'!BS34&lt;F$194,10,(F$195-'Indicator Data'!BS34)/(F$195-F$194)*10)),1))</f>
        <v>6.1</v>
      </c>
      <c r="G31" s="93">
        <f t="shared" si="3"/>
        <v>7.1</v>
      </c>
      <c r="H31" s="94">
        <f t="shared" si="4"/>
        <v>7</v>
      </c>
      <c r="I31" s="92">
        <f>IF('Indicator Data'!BV34="No data","x",ROUND(IF('Indicator Data'!BV34^2&gt;I$195,0,IF('Indicator Data'!BV34^2&lt;I$194,10,(I$195-'Indicator Data'!BV34^2)/(I$195-I$194)*10)),1))</f>
        <v>3.9</v>
      </c>
      <c r="J31" s="92">
        <f>IF(OR('Indicator Data'!BU34=0,'Indicator Data'!BU34="No data"),"x",ROUND(IF('Indicator Data'!BU34&gt;J$195,0,IF('Indicator Data'!BU34&lt;J$194,10,(J$195-'Indicator Data'!BU34)/(J$195-J$194)*10)),1))</f>
        <v>1.1000000000000001</v>
      </c>
      <c r="K31" s="92">
        <f>IF('Indicator Data'!BW34="No data","x",ROUND(IF('Indicator Data'!BW34&gt;K$195,0,IF('Indicator Data'!BW34&lt;K$194,10,(K$195-'Indicator Data'!BW34)/(K$195-K$194)*10)),1))</f>
        <v>6</v>
      </c>
      <c r="L31" s="92">
        <f>IF('Indicator Data'!BX34="No data","x",ROUND(IF('Indicator Data'!BX34&gt;L$195,0,IF('Indicator Data'!BX34&lt;L$194,10,(L$195-'Indicator Data'!BX34)/(L$195-L$194)*10)),1))</f>
        <v>4.0999999999999996</v>
      </c>
      <c r="M31" s="93">
        <f t="shared" si="5"/>
        <v>3.8</v>
      </c>
      <c r="N31" s="138">
        <f>IF('Indicator Data'!BY34="No data","x",'Indicator Data'!BY34/'Indicator Data'!CL34*100)</f>
        <v>18.694765465669612</v>
      </c>
      <c r="O31" s="92">
        <f t="shared" si="6"/>
        <v>8.1999999999999993</v>
      </c>
      <c r="P31" s="92">
        <f>IF('Indicator Data'!BZ34="No data","x",ROUND(IF('Indicator Data'!BZ34&gt;P$195,0,IF('Indicator Data'!BZ34&lt;P$194,10,(P$195-'Indicator Data'!BZ34)/(P$195-P$194)*10)),1))</f>
        <v>4.5</v>
      </c>
      <c r="Q31" s="92">
        <f>IF('Indicator Data'!CA34="No data","x",ROUND(IF('Indicator Data'!CA34&gt;Q$195,0,IF('Indicator Data'!CA34&lt;Q$194,10,(Q$195-'Indicator Data'!CA34)/(Q$195-Q$194)*10)),1))</f>
        <v>4.3</v>
      </c>
      <c r="R31" s="93">
        <f t="shared" si="7"/>
        <v>5.7</v>
      </c>
      <c r="S31" s="92">
        <f>IF('Indicator Data'!CB34="No data","x",ROUND(IF('Indicator Data'!CB34&gt;S$195,0,IF('Indicator Data'!CB34&lt;S$194,10,(S$195-'Indicator Data'!CB34)/(S$195-S$194)*10)),1))</f>
        <v>9.6</v>
      </c>
      <c r="T31" s="138">
        <f>IF('Indicator Data'!CC34="No data","x",ROUND(IF('Indicator Data'!CC34&gt;T$195,0,IF('Indicator Data'!CC34&lt;T$194,10,(T$195-'Indicator Data'!CC34)/(T$195-T$194)*10)),1))</f>
        <v>1</v>
      </c>
      <c r="U31" s="138">
        <f>IF('Indicator Data'!CD34="No data","x",ROUND(IF('Indicator Data'!CD34&gt;U$195,0,IF('Indicator Data'!CD34&lt;U$194,10,(U$195-'Indicator Data'!CD34)/(U$195-U$194)*10)),1))</f>
        <v>6.4</v>
      </c>
      <c r="V31" s="138">
        <f>IF('Indicator Data'!CE34="No data","x",ROUND(IF('Indicator Data'!CE34&gt;V$195,0,IF('Indicator Data'!CE34&lt;V$194,10,(V$195-'Indicator Data'!CE34)/(V$195-V$194)*10)),1))</f>
        <v>2.9</v>
      </c>
      <c r="W31" s="92">
        <f t="shared" si="8"/>
        <v>3.4333333333333336</v>
      </c>
      <c r="X31" s="92">
        <f>IF('Indicator Data'!CF34="No data","x",ROUND(IF('Indicator Data'!CF34&gt;X$195,0,IF('Indicator Data'!CF34&lt;X$194,10,(X$195-'Indicator Data'!CF34)/(X$195-X$194)*10)),1))</f>
        <v>9.4</v>
      </c>
      <c r="Y31" s="92">
        <f>IF('Indicator Data'!CG34="No data","x",ROUND(IF('Indicator Data'!CG34&gt;Y$195,10,IF('Indicator Data'!CG34&lt;Y$194,0,10-(Y$195-'Indicator Data'!CG34)/(Y$195-Y$194)*10)),1))</f>
        <v>1.8</v>
      </c>
      <c r="Z31" s="93">
        <f t="shared" si="0"/>
        <v>6.1</v>
      </c>
      <c r="AA31" s="94">
        <f t="shared" si="1"/>
        <v>5.2</v>
      </c>
      <c r="AB31" s="217">
        <f>IF('Indicator Data'!CH34="No data","x",ROUND(IF('Indicator Data'!CH34&gt;AB$195,0,IF('Indicator Data'!CH34&lt;AB$194,10,(AB$195-'Indicator Data'!CH34)/(AB$195-AB$194)*10)),1))</f>
        <v>5.4</v>
      </c>
    </row>
    <row r="32" spans="1:28" s="4" customFormat="1" x14ac:dyDescent="0.3">
      <c r="A32" s="121" t="str">
        <f>'Indicator Data'!A35</f>
        <v>Cameroon</v>
      </c>
      <c r="B32" s="47" t="str">
        <f>'Indicator Data'!B35</f>
        <v>CMR</v>
      </c>
      <c r="C32" s="92">
        <f>IF('Indicator Data'!BR35="No data","x",ROUND(IF('Indicator Data'!BR35&gt;C$195,0,IF('Indicator Data'!BR35&lt;C$194,10,(C$195-'Indicator Data'!BR35)/(C$195-C$194)*10)),1))</f>
        <v>2.6</v>
      </c>
      <c r="D32" s="93">
        <f t="shared" si="2"/>
        <v>2.6</v>
      </c>
      <c r="E32" s="92">
        <f>IF('Indicator Data'!BT35="No data","x",ROUND(IF('Indicator Data'!BT35&gt;E$195,0,IF('Indicator Data'!BT35&lt;E$194,10,(E$195-'Indicator Data'!BT35)/(E$195-E$194)*10)),1))</f>
        <v>7.5</v>
      </c>
      <c r="F32" s="92">
        <f>IF('Indicator Data'!BS35="No data","x",ROUND(IF('Indicator Data'!BS35&gt;F$195,0,IF('Indicator Data'!BS35&lt;F$194,10,(F$195-'Indicator Data'!BS35)/(F$195-F$194)*10)),1))</f>
        <v>6.6</v>
      </c>
      <c r="G32" s="93">
        <f t="shared" si="3"/>
        <v>7.1</v>
      </c>
      <c r="H32" s="94">
        <f t="shared" si="4"/>
        <v>4.9000000000000004</v>
      </c>
      <c r="I32" s="92">
        <f>IF('Indicator Data'!BV35="No data","x",ROUND(IF('Indicator Data'!BV35^2&gt;I$195,0,IF('Indicator Data'!BV35^2&lt;I$194,10,(I$195-'Indicator Data'!BV35^2)/(I$195-I$194)*10)),1))</f>
        <v>4.5</v>
      </c>
      <c r="J32" s="92">
        <f>IF(OR('Indicator Data'!BU35=0,'Indicator Data'!BU35="No data"),"x",ROUND(IF('Indicator Data'!BU35&gt;J$195,0,IF('Indicator Data'!BU35&lt;J$194,10,(J$195-'Indicator Data'!BU35)/(J$195-J$194)*10)),1))</f>
        <v>3.9</v>
      </c>
      <c r="K32" s="92">
        <f>IF('Indicator Data'!BW35="No data","x",ROUND(IF('Indicator Data'!BW35&gt;K$195,0,IF('Indicator Data'!BW35&lt;K$194,10,(K$195-'Indicator Data'!BW35)/(K$195-K$194)*10)),1))</f>
        <v>7.7</v>
      </c>
      <c r="L32" s="92">
        <f>IF('Indicator Data'!BX35="No data","x",ROUND(IF('Indicator Data'!BX35&gt;L$195,0,IF('Indicator Data'!BX35&lt;L$194,10,(L$195-'Indicator Data'!BX35)/(L$195-L$194)*10)),1))</f>
        <v>6.5</v>
      </c>
      <c r="M32" s="93">
        <f t="shared" si="5"/>
        <v>5.7</v>
      </c>
      <c r="N32" s="138">
        <f>IF('Indicator Data'!BY35="No data","x",'Indicator Data'!BY35/'Indicator Data'!CL35*100)</f>
        <v>7.8272090711006745</v>
      </c>
      <c r="O32" s="92">
        <f t="shared" si="6"/>
        <v>9.3000000000000007</v>
      </c>
      <c r="P32" s="92">
        <f>IF('Indicator Data'!BZ35="No data","x",ROUND(IF('Indicator Data'!BZ35&gt;P$195,0,IF('Indicator Data'!BZ35&lt;P$194,10,(P$195-'Indicator Data'!BZ35)/(P$195-P$194)*10)),1))</f>
        <v>6.8</v>
      </c>
      <c r="Q32" s="92">
        <f>IF('Indicator Data'!CA35="No data","x",ROUND(IF('Indicator Data'!CA35&gt;Q$195,0,IF('Indicator Data'!CA35&lt;Q$194,10,(Q$195-'Indicator Data'!CA35)/(Q$195-Q$194)*10)),1))</f>
        <v>7.9</v>
      </c>
      <c r="R32" s="93">
        <f t="shared" si="7"/>
        <v>8</v>
      </c>
      <c r="S32" s="92">
        <f>IF('Indicator Data'!CB35="No data","x",ROUND(IF('Indicator Data'!CB35&gt;S$195,0,IF('Indicator Data'!CB35&lt;S$194,10,(S$195-'Indicator Data'!CB35)/(S$195-S$194)*10)),1))</f>
        <v>9.8000000000000007</v>
      </c>
      <c r="T32" s="138">
        <f>IF('Indicator Data'!CC35="No data","x",ROUND(IF('Indicator Data'!CC35&gt;T$195,0,IF('Indicator Data'!CC35&lt;T$194,10,(T$195-'Indicator Data'!CC35)/(T$195-T$194)*10)),1))</f>
        <v>2.2000000000000002</v>
      </c>
      <c r="U32" s="138" t="str">
        <f>IF('Indicator Data'!CD35="No data","x",ROUND(IF('Indicator Data'!CD35&gt;U$195,0,IF('Indicator Data'!CD35&lt;U$194,10,(U$195-'Indicator Data'!CD35)/(U$195-U$194)*10)),1))</f>
        <v>x</v>
      </c>
      <c r="V32" s="138">
        <f>IF('Indicator Data'!CE35="No data","x",ROUND(IF('Indicator Data'!CE35&gt;V$195,0,IF('Indicator Data'!CE35&lt;V$194,10,(V$195-'Indicator Data'!CE35)/(V$195-V$194)*10)),1))</f>
        <v>2.5</v>
      </c>
      <c r="W32" s="92">
        <f t="shared" si="8"/>
        <v>2.35</v>
      </c>
      <c r="X32" s="92">
        <f>IF('Indicator Data'!CF35="No data","x",ROUND(IF('Indicator Data'!CF35&gt;X$195,0,IF('Indicator Data'!CF35&lt;X$194,10,(X$195-'Indicator Data'!CF35)/(X$195-X$194)*10)),1))</f>
        <v>9.6</v>
      </c>
      <c r="Y32" s="92">
        <f>IF('Indicator Data'!CG35="No data","x",ROUND(IF('Indicator Data'!CG35&gt;Y$195,10,IF('Indicator Data'!CG35&lt;Y$194,0,10-(Y$195-'Indicator Data'!CG35)/(Y$195-Y$194)*10)),1))</f>
        <v>5.9</v>
      </c>
      <c r="Z32" s="93">
        <f t="shared" si="0"/>
        <v>6.9</v>
      </c>
      <c r="AA32" s="94">
        <f t="shared" si="1"/>
        <v>6.9</v>
      </c>
      <c r="AB32" s="217">
        <f>IF('Indicator Data'!CH35="No data","x",ROUND(IF('Indicator Data'!CH35&gt;AB$195,0,IF('Indicator Data'!CH35&lt;AB$194,10,(AB$195-'Indicator Data'!CH35)/(AB$195-AB$194)*10)),1))</f>
        <v>6.2</v>
      </c>
    </row>
    <row r="33" spans="1:28" s="4" customFormat="1" x14ac:dyDescent="0.3">
      <c r="A33" s="121" t="str">
        <f>'Indicator Data'!A36</f>
        <v>Canada</v>
      </c>
      <c r="B33" s="47" t="str">
        <f>'Indicator Data'!B36</f>
        <v>CAN</v>
      </c>
      <c r="C33" s="92">
        <f>IF('Indicator Data'!BR36="No data","x",ROUND(IF('Indicator Data'!BR36&gt;C$195,0,IF('Indicator Data'!BR36&lt;C$194,10,(C$195-'Indicator Data'!BR36)/(C$195-C$194)*10)),1))</f>
        <v>2.8</v>
      </c>
      <c r="D33" s="93">
        <f t="shared" si="2"/>
        <v>2.8</v>
      </c>
      <c r="E33" s="92">
        <f>IF('Indicator Data'!BT36="No data","x",ROUND(IF('Indicator Data'!BT36&gt;E$195,0,IF('Indicator Data'!BT36&lt;E$194,10,(E$195-'Indicator Data'!BT36)/(E$195-E$194)*10)),1))</f>
        <v>2.2999999999999998</v>
      </c>
      <c r="F33" s="92">
        <f>IF('Indicator Data'!BS36="No data","x",ROUND(IF('Indicator Data'!BS36&gt;F$195,0,IF('Indicator Data'!BS36&lt;F$194,10,(F$195-'Indicator Data'!BS36)/(F$195-F$194)*10)),1))</f>
        <v>1.6</v>
      </c>
      <c r="G33" s="93">
        <f t="shared" si="3"/>
        <v>2</v>
      </c>
      <c r="H33" s="94">
        <f t="shared" si="4"/>
        <v>2.4</v>
      </c>
      <c r="I33" s="92" t="str">
        <f>IF('Indicator Data'!BV36="No data","x",ROUND(IF('Indicator Data'!BV36^2&gt;I$195,0,IF('Indicator Data'!BV36^2&lt;I$194,10,(I$195-'Indicator Data'!BV36^2)/(I$195-I$194)*10)),1))</f>
        <v>x</v>
      </c>
      <c r="J33" s="92">
        <f>IF(OR('Indicator Data'!BU36=0,'Indicator Data'!BU36="No data"),"x",ROUND(IF('Indicator Data'!BU36&gt;J$195,0,IF('Indicator Data'!BU36&lt;J$194,10,(J$195-'Indicator Data'!BU36)/(J$195-J$194)*10)),1))</f>
        <v>0</v>
      </c>
      <c r="K33" s="92">
        <f>IF('Indicator Data'!BW36="No data","x",ROUND(IF('Indicator Data'!BW36&gt;K$195,0,IF('Indicator Data'!BW36&lt;K$194,10,(K$195-'Indicator Data'!BW36)/(K$195-K$194)*10)),1))</f>
        <v>0.9</v>
      </c>
      <c r="L33" s="92">
        <f>IF('Indicator Data'!BX36="No data","x",ROUND(IF('Indicator Data'!BX36&gt;L$195,0,IF('Indicator Data'!BX36&lt;L$194,10,(L$195-'Indicator Data'!BX36)/(L$195-L$194)*10)),1))</f>
        <v>5.7</v>
      </c>
      <c r="M33" s="93">
        <f t="shared" si="5"/>
        <v>2.2000000000000002</v>
      </c>
      <c r="N33" s="138">
        <f>IF('Indicator Data'!BY36="No data","x",'Indicator Data'!BY36/'Indicator Data'!CL36*100)</f>
        <v>13.196224560153341</v>
      </c>
      <c r="O33" s="92">
        <f t="shared" si="6"/>
        <v>8.8000000000000007</v>
      </c>
      <c r="P33" s="92">
        <f>IF('Indicator Data'!BZ36="No data","x",ROUND(IF('Indicator Data'!BZ36&gt;P$195,0,IF('Indicator Data'!BZ36&lt;P$194,10,(P$195-'Indicator Data'!BZ36)/(P$195-P$194)*10)),1))</f>
        <v>0.1</v>
      </c>
      <c r="Q33" s="92">
        <f>IF('Indicator Data'!CA36="No data","x",ROUND(IF('Indicator Data'!CA36&gt;Q$195,0,IF('Indicator Data'!CA36&lt;Q$194,10,(Q$195-'Indicator Data'!CA36)/(Q$195-Q$194)*10)),1))</f>
        <v>0.1</v>
      </c>
      <c r="R33" s="93">
        <f t="shared" si="7"/>
        <v>3</v>
      </c>
      <c r="S33" s="92">
        <f>IF('Indicator Data'!CB36="No data","x",ROUND(IF('Indicator Data'!CB36&gt;S$195,0,IF('Indicator Data'!CB36&lt;S$194,10,(S$195-'Indicator Data'!CB36)/(S$195-S$194)*10)),1))</f>
        <v>3.5</v>
      </c>
      <c r="T33" s="138">
        <f>IF('Indicator Data'!CC36="No data","x",ROUND(IF('Indicator Data'!CC36&gt;T$195,0,IF('Indicator Data'!CC36&lt;T$194,10,(T$195-'Indicator Data'!CC36)/(T$195-T$194)*10)),1))</f>
        <v>1.4</v>
      </c>
      <c r="U33" s="138">
        <f>IF('Indicator Data'!CD36="No data","x",ROUND(IF('Indicator Data'!CD36&gt;U$195,0,IF('Indicator Data'!CD36&lt;U$194,10,(U$195-'Indicator Data'!CD36)/(U$195-U$194)*10)),1))</f>
        <v>2.2000000000000002</v>
      </c>
      <c r="V33" s="138">
        <f>IF('Indicator Data'!CE36="No data","x",ROUND(IF('Indicator Data'!CE36&gt;V$195,0,IF('Indicator Data'!CE36&lt;V$194,10,(V$195-'Indicator Data'!CE36)/(V$195-V$194)*10)),1))</f>
        <v>3.2</v>
      </c>
      <c r="W33" s="92">
        <f t="shared" si="8"/>
        <v>2.2666666666666671</v>
      </c>
      <c r="X33" s="92">
        <f>IF('Indicator Data'!CF36="No data","x",ROUND(IF('Indicator Data'!CF36&gt;X$195,0,IF('Indicator Data'!CF36&lt;X$194,10,(X$195-'Indicator Data'!CF36)/(X$195-X$194)*10)),1))</f>
        <v>0</v>
      </c>
      <c r="Y33" s="92">
        <f>IF('Indicator Data'!CG36="No data","x",ROUND(IF('Indicator Data'!CG36&gt;Y$195,10,IF('Indicator Data'!CG36&lt;Y$194,0,10-(Y$195-'Indicator Data'!CG36)/(Y$195-Y$194)*10)),1))</f>
        <v>0.1</v>
      </c>
      <c r="Z33" s="93">
        <f t="shared" si="0"/>
        <v>1.5</v>
      </c>
      <c r="AA33" s="94">
        <f t="shared" si="1"/>
        <v>2.2000000000000002</v>
      </c>
      <c r="AB33" s="217">
        <f>IF('Indicator Data'!CH36="No data","x",ROUND(IF('Indicator Data'!CH36&gt;AB$195,0,IF('Indicator Data'!CH36&lt;AB$194,10,(AB$195-'Indicator Data'!CH36)/(AB$195-AB$194)*10)),1))</f>
        <v>0.1</v>
      </c>
    </row>
    <row r="34" spans="1:28" s="4" customFormat="1" x14ac:dyDescent="0.3">
      <c r="A34" s="121" t="str">
        <f>'Indicator Data'!A37</f>
        <v>Central African Republic</v>
      </c>
      <c r="B34" s="47" t="str">
        <f>'Indicator Data'!B37</f>
        <v>CAF</v>
      </c>
      <c r="C34" s="92" t="str">
        <f>IF('Indicator Data'!BR37="No data","x",ROUND(IF('Indicator Data'!BR37&gt;C$195,0,IF('Indicator Data'!BR37&lt;C$194,10,(C$195-'Indicator Data'!BR37)/(C$195-C$194)*10)),1))</f>
        <v>x</v>
      </c>
      <c r="D34" s="93" t="str">
        <f t="shared" si="2"/>
        <v>x</v>
      </c>
      <c r="E34" s="92">
        <f>IF('Indicator Data'!BT37="No data","x",ROUND(IF('Indicator Data'!BT37&gt;E$195,0,IF('Indicator Data'!BT37&lt;E$194,10,(E$195-'Indicator Data'!BT37)/(E$195-E$194)*10)),1))</f>
        <v>7.5</v>
      </c>
      <c r="F34" s="92">
        <f>IF('Indicator Data'!BS37="No data","x",ROUND(IF('Indicator Data'!BS37&gt;F$195,0,IF('Indicator Data'!BS37&lt;F$194,10,(F$195-'Indicator Data'!BS37)/(F$195-F$194)*10)),1))</f>
        <v>8.4</v>
      </c>
      <c r="G34" s="93">
        <f t="shared" si="3"/>
        <v>8</v>
      </c>
      <c r="H34" s="94">
        <f t="shared" si="4"/>
        <v>8</v>
      </c>
      <c r="I34" s="92">
        <f>IF('Indicator Data'!BV37="No data","x",ROUND(IF('Indicator Data'!BV37^2&gt;I$195,0,IF('Indicator Data'!BV37^2&lt;I$194,10,(I$195-'Indicator Data'!BV37^2)/(I$195-I$194)*10)),1))</f>
        <v>9.5</v>
      </c>
      <c r="J34" s="92">
        <f>IF(OR('Indicator Data'!BU37=0,'Indicator Data'!BU37="No data"),"x",ROUND(IF('Indicator Data'!BU37&gt;J$195,0,IF('Indicator Data'!BU37&lt;J$194,10,(J$195-'Indicator Data'!BU37)/(J$195-J$194)*10)),1))</f>
        <v>7</v>
      </c>
      <c r="K34" s="92">
        <f>IF('Indicator Data'!BW37="No data","x",ROUND(IF('Indicator Data'!BW37&gt;K$195,0,IF('Indicator Data'!BW37&lt;K$194,10,(K$195-'Indicator Data'!BW37)/(K$195-K$194)*10)),1))</f>
        <v>9.6</v>
      </c>
      <c r="L34" s="92">
        <f>IF('Indicator Data'!BX37="No data","x",ROUND(IF('Indicator Data'!BX37&gt;L$195,0,IF('Indicator Data'!BX37&lt;L$194,10,(L$195-'Indicator Data'!BX37)/(L$195-L$194)*10)),1))</f>
        <v>8.9</v>
      </c>
      <c r="M34" s="93">
        <f t="shared" si="5"/>
        <v>8.8000000000000007</v>
      </c>
      <c r="N34" s="138">
        <f>IF('Indicator Data'!BY37="No data","x",'Indicator Data'!BY37/'Indicator Data'!CL37*100)</f>
        <v>4.8155639025329862</v>
      </c>
      <c r="O34" s="92">
        <f t="shared" si="6"/>
        <v>9.6</v>
      </c>
      <c r="P34" s="92">
        <f>IF('Indicator Data'!BZ37="No data","x",ROUND(IF('Indicator Data'!BZ37&gt;P$195,0,IF('Indicator Data'!BZ37&lt;P$194,10,(P$195-'Indicator Data'!BZ37)/(P$195-P$194)*10)),1))</f>
        <v>8.3000000000000007</v>
      </c>
      <c r="Q34" s="92">
        <f>IF('Indicator Data'!CA37="No data","x",ROUND(IF('Indicator Data'!CA37&gt;Q$195,0,IF('Indicator Data'!CA37&lt;Q$194,10,(Q$195-'Indicator Data'!CA37)/(Q$195-Q$194)*10)),1))</f>
        <v>10</v>
      </c>
      <c r="R34" s="93">
        <f t="shared" si="7"/>
        <v>9.3000000000000007</v>
      </c>
      <c r="S34" s="92">
        <f>IF('Indicator Data'!CB37="No data","x",ROUND(IF('Indicator Data'!CB37&gt;S$195,0,IF('Indicator Data'!CB37&lt;S$194,10,(S$195-'Indicator Data'!CB37)/(S$195-S$194)*10)),1))</f>
        <v>9.8000000000000007</v>
      </c>
      <c r="T34" s="138">
        <f>IF('Indicator Data'!CC37="No data","x",ROUND(IF('Indicator Data'!CC37&gt;T$195,0,IF('Indicator Data'!CC37&lt;T$194,10,(T$195-'Indicator Data'!CC37)/(T$195-T$194)*10)),1))</f>
        <v>8.8000000000000007</v>
      </c>
      <c r="U34" s="138" t="str">
        <f>IF('Indicator Data'!CD37="No data","x",ROUND(IF('Indicator Data'!CD37&gt;U$195,0,IF('Indicator Data'!CD37&lt;U$194,10,(U$195-'Indicator Data'!CD37)/(U$195-U$194)*10)),1))</f>
        <v>x</v>
      </c>
      <c r="V34" s="138">
        <f>IF('Indicator Data'!CE37="No data","x",ROUND(IF('Indicator Data'!CE37&gt;V$195,0,IF('Indicator Data'!CE37&lt;V$194,10,(V$195-'Indicator Data'!CE37)/(V$195-V$194)*10)),1))</f>
        <v>8.8000000000000007</v>
      </c>
      <c r="W34" s="92">
        <f t="shared" si="8"/>
        <v>8.8000000000000007</v>
      </c>
      <c r="X34" s="92">
        <f>IF('Indicator Data'!CF37="No data","x",ROUND(IF('Indicator Data'!CF37&gt;X$195,0,IF('Indicator Data'!CF37&lt;X$194,10,(X$195-'Indicator Data'!CF37)/(X$195-X$194)*10)),1))</f>
        <v>10</v>
      </c>
      <c r="Y34" s="92">
        <f>IF('Indicator Data'!CG37="No data","x",ROUND(IF('Indicator Data'!CG37&gt;Y$195,10,IF('Indicator Data'!CG37&lt;Y$194,0,10-(Y$195-'Indicator Data'!CG37)/(Y$195-Y$194)*10)),1))</f>
        <v>9.1999999999999993</v>
      </c>
      <c r="Z34" s="93">
        <f t="shared" si="0"/>
        <v>9.5</v>
      </c>
      <c r="AA34" s="94">
        <f t="shared" si="1"/>
        <v>9.1999999999999993</v>
      </c>
      <c r="AB34" s="217">
        <f>IF('Indicator Data'!CH37="No data","x",ROUND(IF('Indicator Data'!CH37&gt;AB$195,0,IF('Indicator Data'!CH37&lt;AB$194,10,(AB$195-'Indicator Data'!CH37)/(AB$195-AB$194)*10)),1))</f>
        <v>8.6999999999999993</v>
      </c>
    </row>
    <row r="35" spans="1:28" s="4" customFormat="1" x14ac:dyDescent="0.3">
      <c r="A35" s="121" t="str">
        <f>'Indicator Data'!A38</f>
        <v>Chad</v>
      </c>
      <c r="B35" s="47" t="str">
        <f>'Indicator Data'!B38</f>
        <v>TCD</v>
      </c>
      <c r="C35" s="92" t="str">
        <f>IF('Indicator Data'!BR38="No data","x",ROUND(IF('Indicator Data'!BR38&gt;C$195,0,IF('Indicator Data'!BR38&lt;C$194,10,(C$195-'Indicator Data'!BR38)/(C$195-C$194)*10)),1))</f>
        <v>x</v>
      </c>
      <c r="D35" s="93" t="str">
        <f t="shared" si="2"/>
        <v>x</v>
      </c>
      <c r="E35" s="92">
        <f>IF('Indicator Data'!BT38="No data","x",ROUND(IF('Indicator Data'!BT38&gt;E$195,0,IF('Indicator Data'!BT38&lt;E$194,10,(E$195-'Indicator Data'!BT38)/(E$195-E$194)*10)),1))</f>
        <v>8</v>
      </c>
      <c r="F35" s="92">
        <f>IF('Indicator Data'!BS38="No data","x",ROUND(IF('Indicator Data'!BS38&gt;F$195,0,IF('Indicator Data'!BS38&lt;F$194,10,(F$195-'Indicator Data'!BS38)/(F$195-F$194)*10)),1))</f>
        <v>8.1</v>
      </c>
      <c r="G35" s="93">
        <f t="shared" si="3"/>
        <v>8.1</v>
      </c>
      <c r="H35" s="94">
        <f t="shared" si="4"/>
        <v>8.1</v>
      </c>
      <c r="I35" s="92">
        <f>IF('Indicator Data'!BV38="No data","x",ROUND(IF('Indicator Data'!BV38^2&gt;I$195,0,IF('Indicator Data'!BV38^2&lt;I$194,10,(I$195-'Indicator Data'!BV38^2)/(I$195-I$194)*10)),1))</f>
        <v>10</v>
      </c>
      <c r="J35" s="92">
        <f>IF(OR('Indicator Data'!BU38=0,'Indicator Data'!BU38="No data"),"x",ROUND(IF('Indicator Data'!BU38&gt;J$195,0,IF('Indicator Data'!BU38&lt;J$194,10,(J$195-'Indicator Data'!BU38)/(J$195-J$194)*10)),1))</f>
        <v>8.9</v>
      </c>
      <c r="K35" s="92">
        <f>IF('Indicator Data'!BW38="No data","x",ROUND(IF('Indicator Data'!BW38&gt;K$195,0,IF('Indicator Data'!BW38&lt;K$194,10,(K$195-'Indicator Data'!BW38)/(K$195-K$194)*10)),1))</f>
        <v>9.4</v>
      </c>
      <c r="L35" s="92">
        <f>IF('Indicator Data'!BX38="No data","x",ROUND(IF('Indicator Data'!BX38&gt;L$195,0,IF('Indicator Data'!BX38&lt;L$194,10,(L$195-'Indicator Data'!BX38)/(L$195-L$194)*10)),1))</f>
        <v>7.9</v>
      </c>
      <c r="M35" s="93">
        <f t="shared" si="5"/>
        <v>9.1</v>
      </c>
      <c r="N35" s="138">
        <f>IF('Indicator Data'!BY38="No data","x",'Indicator Data'!BY38/'Indicator Data'!CL38*100)</f>
        <v>2.4618805590851336</v>
      </c>
      <c r="O35" s="92">
        <f t="shared" si="6"/>
        <v>9.9</v>
      </c>
      <c r="P35" s="92">
        <f>IF('Indicator Data'!BZ38="No data","x",ROUND(IF('Indicator Data'!BZ38&gt;P$195,0,IF('Indicator Data'!BZ38&lt;P$194,10,(P$195-'Indicator Data'!BZ38)/(P$195-P$194)*10)),1))</f>
        <v>10</v>
      </c>
      <c r="Q35" s="92">
        <f>IF('Indicator Data'!CA38="No data","x",ROUND(IF('Indicator Data'!CA38&gt;Q$195,0,IF('Indicator Data'!CA38&lt;Q$194,10,(Q$195-'Indicator Data'!CA38)/(Q$195-Q$194)*10)),1))</f>
        <v>10</v>
      </c>
      <c r="R35" s="93">
        <f t="shared" si="7"/>
        <v>10</v>
      </c>
      <c r="S35" s="92">
        <f>IF('Indicator Data'!CB38="No data","x",ROUND(IF('Indicator Data'!CB38&gt;S$195,0,IF('Indicator Data'!CB38&lt;S$194,10,(S$195-'Indicator Data'!CB38)/(S$195-S$194)*10)),1))</f>
        <v>9.9</v>
      </c>
      <c r="T35" s="138">
        <f>IF('Indicator Data'!CC38="No data","x",ROUND(IF('Indicator Data'!CC38&gt;T$195,0,IF('Indicator Data'!CC38&lt;T$194,10,(T$195-'Indicator Data'!CC38)/(T$195-T$194)*10)),1))</f>
        <v>9.8000000000000007</v>
      </c>
      <c r="U35" s="138" t="str">
        <f>IF('Indicator Data'!CD38="No data","x",ROUND(IF('Indicator Data'!CD38&gt;U$195,0,IF('Indicator Data'!CD38&lt;U$194,10,(U$195-'Indicator Data'!CD38)/(U$195-U$194)*10)),1))</f>
        <v>x</v>
      </c>
      <c r="V35" s="138" t="str">
        <f>IF('Indicator Data'!CE38="No data","x",ROUND(IF('Indicator Data'!CE38&gt;V$195,0,IF('Indicator Data'!CE38&lt;V$194,10,(V$195-'Indicator Data'!CE38)/(V$195-V$194)*10)),1))</f>
        <v>x</v>
      </c>
      <c r="W35" s="92">
        <f t="shared" si="8"/>
        <v>9.8000000000000007</v>
      </c>
      <c r="X35" s="92">
        <f>IF('Indicator Data'!CF38="No data","x",ROUND(IF('Indicator Data'!CF38&gt;X$195,0,IF('Indicator Data'!CF38&lt;X$194,10,(X$195-'Indicator Data'!CF38)/(X$195-X$194)*10)),1))</f>
        <v>9.8000000000000007</v>
      </c>
      <c r="Y35" s="92">
        <f>IF('Indicator Data'!CG38="No data","x",ROUND(IF('Indicator Data'!CG38&gt;Y$195,10,IF('Indicator Data'!CG38&lt;Y$194,0,10-(Y$195-'Indicator Data'!CG38)/(Y$195-Y$194)*10)),1))</f>
        <v>10</v>
      </c>
      <c r="Z35" s="93">
        <f t="shared" ref="Z35:Z66" si="9">IF(AND(S35="x",W35="x",X35="x",Y35="x"),"x",ROUND(AVERAGE(S35,W35,X35,Y35),1))</f>
        <v>9.9</v>
      </c>
      <c r="AA35" s="94">
        <f t="shared" ref="AA35:AA66" si="10">ROUND(AVERAGE(R35,M35,Z35),1)</f>
        <v>9.6999999999999993</v>
      </c>
      <c r="AB35" s="217">
        <f>IF('Indicator Data'!CH38="No data","x",ROUND(IF('Indicator Data'!CH38&gt;AB$195,0,IF('Indicator Data'!CH38&lt;AB$194,10,(AB$195-'Indicator Data'!CH38)/(AB$195-AB$194)*10)),1))</f>
        <v>7.1</v>
      </c>
    </row>
    <row r="36" spans="1:28" s="4" customFormat="1" x14ac:dyDescent="0.3">
      <c r="A36" s="121" t="str">
        <f>'Indicator Data'!A39</f>
        <v>Chile</v>
      </c>
      <c r="B36" s="47" t="str">
        <f>'Indicator Data'!B39</f>
        <v>CHL</v>
      </c>
      <c r="C36" s="92">
        <f>IF('Indicator Data'!BR39="No data","x",ROUND(IF('Indicator Data'!BR39&gt;C$195,0,IF('Indicator Data'!BR39&lt;C$194,10,(C$195-'Indicator Data'!BR39)/(C$195-C$194)*10)),1))</f>
        <v>3.2</v>
      </c>
      <c r="D36" s="93">
        <f t="shared" si="2"/>
        <v>3.2</v>
      </c>
      <c r="E36" s="92">
        <f>IF('Indicator Data'!BT39="No data","x",ROUND(IF('Indicator Data'!BT39&gt;E$195,0,IF('Indicator Data'!BT39&lt;E$194,10,(E$195-'Indicator Data'!BT39)/(E$195-E$194)*10)),1))</f>
        <v>3.3</v>
      </c>
      <c r="F36" s="92">
        <f>IF('Indicator Data'!BS39="No data","x",ROUND(IF('Indicator Data'!BS39&gt;F$195,0,IF('Indicator Data'!BS39&lt;F$194,10,(F$195-'Indicator Data'!BS39)/(F$195-F$194)*10)),1))</f>
        <v>2.8</v>
      </c>
      <c r="G36" s="93">
        <f t="shared" si="3"/>
        <v>3.1</v>
      </c>
      <c r="H36" s="94">
        <f t="shared" si="4"/>
        <v>3.2</v>
      </c>
      <c r="I36" s="92">
        <f>IF('Indicator Data'!BV39="No data","x",ROUND(IF('Indicator Data'!BV39^2&gt;I$195,0,IF('Indicator Data'!BV39^2&lt;I$194,10,(I$195-'Indicator Data'!BV39^2)/(I$195-I$194)*10)),1))</f>
        <v>0.8</v>
      </c>
      <c r="J36" s="92">
        <f>IF(OR('Indicator Data'!BU39=0,'Indicator Data'!BU39="No data"),"x",ROUND(IF('Indicator Data'!BU39&gt;J$195,0,IF('Indicator Data'!BU39&lt;J$194,10,(J$195-'Indicator Data'!BU39)/(J$195-J$194)*10)),1))</f>
        <v>0</v>
      </c>
      <c r="K36" s="92">
        <f>IF('Indicator Data'!BW39="No data","x",ROUND(IF('Indicator Data'!BW39&gt;K$195,0,IF('Indicator Data'!BW39&lt;K$194,10,(K$195-'Indicator Data'!BW39)/(K$195-K$194)*10)),1))</f>
        <v>1.8</v>
      </c>
      <c r="L36" s="92">
        <f>IF('Indicator Data'!BX39="No data","x",ROUND(IF('Indicator Data'!BX39&gt;L$195,0,IF('Indicator Data'!BX39&lt;L$194,10,(L$195-'Indicator Data'!BX39)/(L$195-L$194)*10)),1))</f>
        <v>3.4</v>
      </c>
      <c r="M36" s="93">
        <f t="shared" si="5"/>
        <v>1.5</v>
      </c>
      <c r="N36" s="138">
        <f>IF('Indicator Data'!BY39="No data","x",'Indicator Data'!BY39/'Indicator Data'!CL39*100)</f>
        <v>20.173980407030228</v>
      </c>
      <c r="O36" s="92">
        <f t="shared" si="6"/>
        <v>8.1</v>
      </c>
      <c r="P36" s="92">
        <f>IF('Indicator Data'!BZ39="No data","x",ROUND(IF('Indicator Data'!BZ39&gt;P$195,0,IF('Indicator Data'!BZ39&lt;P$194,10,(P$195-'Indicator Data'!BZ39)/(P$195-P$194)*10)),1))</f>
        <v>0</v>
      </c>
      <c r="Q36" s="92">
        <f>IF('Indicator Data'!CA39="No data","x",ROUND(IF('Indicator Data'!CA39&gt;Q$195,0,IF('Indicator Data'!CA39&lt;Q$194,10,(Q$195-'Indicator Data'!CA39)/(Q$195-Q$194)*10)),1))</f>
        <v>0</v>
      </c>
      <c r="R36" s="93">
        <f t="shared" si="7"/>
        <v>2.7</v>
      </c>
      <c r="S36" s="92">
        <f>IF('Indicator Data'!CB39="No data","x",ROUND(IF('Indicator Data'!CB39&gt;S$195,0,IF('Indicator Data'!CB39&lt;S$194,10,(S$195-'Indicator Data'!CB39)/(S$195-S$194)*10)),1))</f>
        <v>7.3</v>
      </c>
      <c r="T36" s="138">
        <f>IF('Indicator Data'!CC39="No data","x",ROUND(IF('Indicator Data'!CC39&gt;T$195,0,IF('Indicator Data'!CC39&lt;T$194,10,(T$195-'Indicator Data'!CC39)/(T$195-T$194)*10)),1))</f>
        <v>1</v>
      </c>
      <c r="U36" s="138">
        <f>IF('Indicator Data'!CD39="No data","x",ROUND(IF('Indicator Data'!CD39&gt;U$195,0,IF('Indicator Data'!CD39&lt;U$194,10,(U$195-'Indicator Data'!CD39)/(U$195-U$194)*10)),1))</f>
        <v>1.5</v>
      </c>
      <c r="V36" s="138">
        <f>IF('Indicator Data'!CE39="No data","x",ROUND(IF('Indicator Data'!CE39&gt;V$195,0,IF('Indicator Data'!CE39&lt;V$194,10,(V$195-'Indicator Data'!CE39)/(V$195-V$194)*10)),1))</f>
        <v>1</v>
      </c>
      <c r="W36" s="92">
        <f t="shared" si="8"/>
        <v>1.1666666666666667</v>
      </c>
      <c r="X36" s="92">
        <f>IF('Indicator Data'!CF39="No data","x",ROUND(IF('Indicator Data'!CF39&gt;X$195,0,IF('Indicator Data'!CF39&lt;X$194,10,(X$195-'Indicator Data'!CF39)/(X$195-X$194)*10)),1))</f>
        <v>3.4</v>
      </c>
      <c r="Y36" s="92">
        <f>IF('Indicator Data'!CG39="No data","x",ROUND(IF('Indicator Data'!CG39&gt;Y$195,10,IF('Indicator Data'!CG39&lt;Y$194,0,10-(Y$195-'Indicator Data'!CG39)/(Y$195-Y$194)*10)),1))</f>
        <v>0.1</v>
      </c>
      <c r="Z36" s="93">
        <f t="shared" si="9"/>
        <v>3</v>
      </c>
      <c r="AA36" s="94">
        <f t="shared" si="10"/>
        <v>2.4</v>
      </c>
      <c r="AB36" s="217">
        <f>IF('Indicator Data'!CH39="No data","x",ROUND(IF('Indicator Data'!CH39&gt;AB$195,0,IF('Indicator Data'!CH39&lt;AB$194,10,(AB$195-'Indicator Data'!CH39)/(AB$195-AB$194)*10)),1))</f>
        <v>2.6</v>
      </c>
    </row>
    <row r="37" spans="1:28" s="4" customFormat="1" x14ac:dyDescent="0.3">
      <c r="A37" s="121" t="str">
        <f>'Indicator Data'!A40</f>
        <v>China</v>
      </c>
      <c r="B37" s="47" t="str">
        <f>'Indicator Data'!B40</f>
        <v>CHN</v>
      </c>
      <c r="C37" s="92">
        <f>IF('Indicator Data'!BR40="No data","x",ROUND(IF('Indicator Data'!BR40&gt;C$195,0,IF('Indicator Data'!BR40&lt;C$194,10,(C$195-'Indicator Data'!BR40)/(C$195-C$194)*10)),1))</f>
        <v>2.5</v>
      </c>
      <c r="D37" s="93">
        <f t="shared" si="2"/>
        <v>2.5</v>
      </c>
      <c r="E37" s="92">
        <f>IF('Indicator Data'!BT40="No data","x",ROUND(IF('Indicator Data'!BT40&gt;E$195,0,IF('Indicator Data'!BT40&lt;E$194,10,(E$195-'Indicator Data'!BT40)/(E$195-E$194)*10)),1))</f>
        <v>5.9</v>
      </c>
      <c r="F37" s="92">
        <f>IF('Indicator Data'!BS40="No data","x",ROUND(IF('Indicator Data'!BS40&gt;F$195,0,IF('Indicator Data'!BS40&lt;F$194,10,(F$195-'Indicator Data'!BS40)/(F$195-F$194)*10)),1))</f>
        <v>4</v>
      </c>
      <c r="G37" s="93">
        <f t="shared" si="3"/>
        <v>5</v>
      </c>
      <c r="H37" s="94">
        <f t="shared" si="4"/>
        <v>3.8</v>
      </c>
      <c r="I37" s="92">
        <f>IF('Indicator Data'!BV40="No data","x",ROUND(IF('Indicator Data'!BV40^2&gt;I$195,0,IF('Indicator Data'!BV40^2&lt;I$194,10,(I$195-'Indicator Data'!BV40^2)/(I$195-I$194)*10)),1))</f>
        <v>0.7</v>
      </c>
      <c r="J37" s="92">
        <f>IF(OR('Indicator Data'!BU40=0,'Indicator Data'!BU40="No data"),"x",ROUND(IF('Indicator Data'!BU40&gt;J$195,0,IF('Indicator Data'!BU40&lt;J$194,10,(J$195-'Indicator Data'!BU40)/(J$195-J$194)*10)),1))</f>
        <v>0</v>
      </c>
      <c r="K37" s="92">
        <f>IF('Indicator Data'!BW40="No data","x",ROUND(IF('Indicator Data'!BW40&gt;K$195,0,IF('Indicator Data'!BW40&lt;K$194,10,(K$195-'Indicator Data'!BW40)/(K$195-K$194)*10)),1))</f>
        <v>4.5999999999999996</v>
      </c>
      <c r="L37" s="92">
        <f>IF('Indicator Data'!BX40="No data","x",ROUND(IF('Indicator Data'!BX40&gt;L$195,0,IF('Indicator Data'!BX40&lt;L$194,10,(L$195-'Indicator Data'!BX40)/(L$195-L$194)*10)),1))</f>
        <v>4.3</v>
      </c>
      <c r="M37" s="93">
        <f t="shared" si="5"/>
        <v>2.4</v>
      </c>
      <c r="N37" s="138">
        <f>IF('Indicator Data'!BY40="No data","x",'Indicator Data'!BY40/'Indicator Data'!CL40*100)</f>
        <v>10.720997939649337</v>
      </c>
      <c r="O37" s="92">
        <f t="shared" si="6"/>
        <v>9</v>
      </c>
      <c r="P37" s="92">
        <f>IF('Indicator Data'!BZ40="No data","x",ROUND(IF('Indicator Data'!BZ40&gt;P$195,0,IF('Indicator Data'!BZ40&lt;P$194,10,(P$195-'Indicator Data'!BZ40)/(P$195-P$194)*10)),1))</f>
        <v>1.7</v>
      </c>
      <c r="Q37" s="92">
        <f>IF('Indicator Data'!CA40="No data","x",ROUND(IF('Indicator Data'!CA40&gt;Q$195,0,IF('Indicator Data'!CA40&lt;Q$194,10,(Q$195-'Indicator Data'!CA40)/(Q$195-Q$194)*10)),1))</f>
        <v>1.4</v>
      </c>
      <c r="R37" s="93">
        <f t="shared" si="7"/>
        <v>4</v>
      </c>
      <c r="S37" s="92">
        <f>IF('Indicator Data'!CB40="No data","x",ROUND(IF('Indicator Data'!CB40&gt;S$195,0,IF('Indicator Data'!CB40&lt;S$194,10,(S$195-'Indicator Data'!CB40)/(S$195-S$194)*10)),1))</f>
        <v>5.5</v>
      </c>
      <c r="T37" s="138">
        <f>IF('Indicator Data'!CC40="No data","x",ROUND(IF('Indicator Data'!CC40&gt;T$195,0,IF('Indicator Data'!CC40&lt;T$194,10,(T$195-'Indicator Data'!CC40)/(T$195-T$194)*10)),1))</f>
        <v>0</v>
      </c>
      <c r="U37" s="138">
        <f>IF('Indicator Data'!CD40="No data","x",ROUND(IF('Indicator Data'!CD40&gt;U$195,0,IF('Indicator Data'!CD40&lt;U$194,10,(U$195-'Indicator Data'!CD40)/(U$195-U$194)*10)),1))</f>
        <v>0</v>
      </c>
      <c r="V37" s="138" t="str">
        <f>IF('Indicator Data'!CE40="No data","x",ROUND(IF('Indicator Data'!CE40&gt;V$195,0,IF('Indicator Data'!CE40&lt;V$194,10,(V$195-'Indicator Data'!CE40)/(V$195-V$194)*10)),1))</f>
        <v>x</v>
      </c>
      <c r="W37" s="92">
        <f t="shared" si="8"/>
        <v>0</v>
      </c>
      <c r="X37" s="92">
        <f>IF('Indicator Data'!CF40="No data","x",ROUND(IF('Indicator Data'!CF40&gt;X$195,0,IF('Indicator Data'!CF40&lt;X$194,10,(X$195-'Indicator Data'!CF40)/(X$195-X$194)*10)),1))</f>
        <v>7.6</v>
      </c>
      <c r="Y37" s="92">
        <f>IF('Indicator Data'!CG40="No data","x",ROUND(IF('Indicator Data'!CG40&gt;Y$195,10,IF('Indicator Data'!CG40&lt;Y$194,0,10-(Y$195-'Indicator Data'!CG40)/(Y$195-Y$194)*10)),1))</f>
        <v>0.3</v>
      </c>
      <c r="Z37" s="93">
        <f t="shared" si="9"/>
        <v>3.4</v>
      </c>
      <c r="AA37" s="94">
        <f t="shared" si="10"/>
        <v>3.3</v>
      </c>
      <c r="AB37" s="217">
        <f>IF('Indicator Data'!CH40="No data","x",ROUND(IF('Indicator Data'!CH40&gt;AB$195,0,IF('Indicator Data'!CH40&lt;AB$194,10,(AB$195-'Indicator Data'!CH40)/(AB$195-AB$194)*10)),1))</f>
        <v>0.6</v>
      </c>
    </row>
    <row r="38" spans="1:28" s="4" customFormat="1" x14ac:dyDescent="0.3">
      <c r="A38" s="121" t="str">
        <f>'Indicator Data'!A41</f>
        <v>Colombia</v>
      </c>
      <c r="B38" s="47" t="str">
        <f>'Indicator Data'!B41</f>
        <v>COL</v>
      </c>
      <c r="C38" s="92">
        <f>IF('Indicator Data'!BR41="No data","x",ROUND(IF('Indicator Data'!BR41&gt;C$195,0,IF('Indicator Data'!BR41&lt;C$194,10,(C$195-'Indicator Data'!BR41)/(C$195-C$194)*10)),1))</f>
        <v>3</v>
      </c>
      <c r="D38" s="93">
        <f t="shared" si="2"/>
        <v>3</v>
      </c>
      <c r="E38" s="92">
        <f>IF('Indicator Data'!BT41="No data","x",ROUND(IF('Indicator Data'!BT41&gt;E$195,0,IF('Indicator Data'!BT41&lt;E$194,10,(E$195-'Indicator Data'!BT41)/(E$195-E$194)*10)),1))</f>
        <v>6.3</v>
      </c>
      <c r="F38" s="92">
        <f>IF('Indicator Data'!BS41="No data","x",ROUND(IF('Indicator Data'!BS41&gt;F$195,0,IF('Indicator Data'!BS41&lt;F$194,10,(F$195-'Indicator Data'!BS41)/(F$195-F$194)*10)),1))</f>
        <v>5.2</v>
      </c>
      <c r="G38" s="93">
        <f t="shared" si="3"/>
        <v>5.8</v>
      </c>
      <c r="H38" s="94">
        <f t="shared" si="4"/>
        <v>4.4000000000000004</v>
      </c>
      <c r="I38" s="92">
        <f>IF('Indicator Data'!BV41="No data","x",ROUND(IF('Indicator Data'!BV41^2&gt;I$195,0,IF('Indicator Data'!BV41^2&lt;I$194,10,(I$195-'Indicator Data'!BV41^2)/(I$195-I$194)*10)),1))</f>
        <v>1.1000000000000001</v>
      </c>
      <c r="J38" s="92">
        <f>IF(OR('Indicator Data'!BU41=0,'Indicator Data'!BU41="No data"),"x",ROUND(IF('Indicator Data'!BU41&gt;J$195,0,IF('Indicator Data'!BU41&lt;J$194,10,(J$195-'Indicator Data'!BU41)/(J$195-J$194)*10)),1))</f>
        <v>0</v>
      </c>
      <c r="K38" s="92">
        <f>IF('Indicator Data'!BW41="No data","x",ROUND(IF('Indicator Data'!BW41&gt;K$195,0,IF('Indicator Data'!BW41&lt;K$194,10,(K$195-'Indicator Data'!BW41)/(K$195-K$194)*10)),1))</f>
        <v>3.6</v>
      </c>
      <c r="L38" s="92">
        <f>IF('Indicator Data'!BX41="No data","x",ROUND(IF('Indicator Data'!BX41&gt;L$195,0,IF('Indicator Data'!BX41&lt;L$194,10,(L$195-'Indicator Data'!BX41)/(L$195-L$194)*10)),1))</f>
        <v>3.6</v>
      </c>
      <c r="M38" s="93">
        <f t="shared" si="5"/>
        <v>2.1</v>
      </c>
      <c r="N38" s="138">
        <f>IF('Indicator Data'!BY41="No data","x",'Indicator Data'!BY41/'Indicator Data'!CL41*100)</f>
        <v>10.81568273997296</v>
      </c>
      <c r="O38" s="92">
        <f t="shared" si="6"/>
        <v>9</v>
      </c>
      <c r="P38" s="92">
        <f>IF('Indicator Data'!BZ41="No data","x",ROUND(IF('Indicator Data'!BZ41&gt;P$195,0,IF('Indicator Data'!BZ41&lt;P$194,10,(P$195-'Indicator Data'!BZ41)/(P$195-P$194)*10)),1))</f>
        <v>1.2</v>
      </c>
      <c r="Q38" s="92">
        <f>IF('Indicator Data'!CA41="No data","x",ROUND(IF('Indicator Data'!CA41&gt;Q$195,0,IF('Indicator Data'!CA41&lt;Q$194,10,(Q$195-'Indicator Data'!CA41)/(Q$195-Q$194)*10)),1))</f>
        <v>0.5</v>
      </c>
      <c r="R38" s="93">
        <f t="shared" si="7"/>
        <v>3.6</v>
      </c>
      <c r="S38" s="92">
        <f>IF('Indicator Data'!CB41="No data","x",ROUND(IF('Indicator Data'!CB41&gt;S$195,0,IF('Indicator Data'!CB41&lt;S$194,10,(S$195-'Indicator Data'!CB41)/(S$195-S$194)*10)),1))</f>
        <v>4.8</v>
      </c>
      <c r="T38" s="138">
        <f>IF('Indicator Data'!CC41="No data","x",ROUND(IF('Indicator Data'!CC41&gt;T$195,0,IF('Indicator Data'!CC41&lt;T$194,10,(T$195-'Indicator Data'!CC41)/(T$195-T$194)*10)),1))</f>
        <v>1.2</v>
      </c>
      <c r="U38" s="138">
        <f>IF('Indicator Data'!CD41="No data","x",ROUND(IF('Indicator Data'!CD41&gt;U$195,0,IF('Indicator Data'!CD41&lt;U$194,10,(U$195-'Indicator Data'!CD41)/(U$195-U$194)*10)),1))</f>
        <v>1.7</v>
      </c>
      <c r="V38" s="138">
        <f>IF('Indicator Data'!CE41="No data","x",ROUND(IF('Indicator Data'!CE41&gt;V$195,0,IF('Indicator Data'!CE41&lt;V$194,10,(V$195-'Indicator Data'!CE41)/(V$195-V$194)*10)),1))</f>
        <v>1.4</v>
      </c>
      <c r="W38" s="92">
        <f t="shared" si="8"/>
        <v>1.4333333333333333</v>
      </c>
      <c r="X38" s="92">
        <f>IF('Indicator Data'!CF41="No data","x",ROUND(IF('Indicator Data'!CF41&gt;X$195,0,IF('Indicator Data'!CF41&lt;X$194,10,(X$195-'Indicator Data'!CF41)/(X$195-X$194)*10)),1))</f>
        <v>7.4</v>
      </c>
      <c r="Y38" s="92">
        <f>IF('Indicator Data'!CG41="No data","x",ROUND(IF('Indicator Data'!CG41&gt;Y$195,10,IF('Indicator Data'!CG41&lt;Y$194,0,10-(Y$195-'Indicator Data'!CG41)/(Y$195-Y$194)*10)),1))</f>
        <v>0.9</v>
      </c>
      <c r="Z38" s="93">
        <f t="shared" si="9"/>
        <v>3.6</v>
      </c>
      <c r="AA38" s="94">
        <f t="shared" si="10"/>
        <v>3.1</v>
      </c>
      <c r="AB38" s="217">
        <f>IF('Indicator Data'!CH41="No data","x",ROUND(IF('Indicator Data'!CH41&gt;AB$195,0,IF('Indicator Data'!CH41&lt;AB$194,10,(AB$195-'Indicator Data'!CH41)/(AB$195-AB$194)*10)),1))</f>
        <v>3.4</v>
      </c>
    </row>
    <row r="39" spans="1:28" s="4" customFormat="1" x14ac:dyDescent="0.3">
      <c r="A39" s="121" t="str">
        <f>'Indicator Data'!A42</f>
        <v>Comoros</v>
      </c>
      <c r="B39" s="47" t="str">
        <f>'Indicator Data'!B42</f>
        <v>COM</v>
      </c>
      <c r="C39" s="92">
        <f>IF('Indicator Data'!BR42="No data","x",ROUND(IF('Indicator Data'!BR42&gt;C$195,0,IF('Indicator Data'!BR42&lt;C$194,10,(C$195-'Indicator Data'!BR42)/(C$195-C$194)*10)),1))</f>
        <v>7.8</v>
      </c>
      <c r="D39" s="93">
        <f t="shared" si="2"/>
        <v>7.8</v>
      </c>
      <c r="E39" s="92">
        <f>IF('Indicator Data'!BT42="No data","x",ROUND(IF('Indicator Data'!BT42&gt;E$195,0,IF('Indicator Data'!BT42&lt;E$194,10,(E$195-'Indicator Data'!BT42)/(E$195-E$194)*10)),1))</f>
        <v>7.5</v>
      </c>
      <c r="F39" s="92">
        <f>IF('Indicator Data'!BS42="No data","x",ROUND(IF('Indicator Data'!BS42&gt;F$195,0,IF('Indicator Data'!BS42&lt;F$194,10,(F$195-'Indicator Data'!BS42)/(F$195-F$194)*10)),1))</f>
        <v>8.3000000000000007</v>
      </c>
      <c r="G39" s="93">
        <f t="shared" si="3"/>
        <v>7.9</v>
      </c>
      <c r="H39" s="94">
        <f t="shared" si="4"/>
        <v>7.9</v>
      </c>
      <c r="I39" s="92">
        <f>IF('Indicator Data'!BV42="No data","x",ROUND(IF('Indicator Data'!BV42^2&gt;I$195,0,IF('Indicator Data'!BV42^2&lt;I$194,10,(I$195-'Indicator Data'!BV42^2)/(I$195-I$194)*10)),1))</f>
        <v>7.2</v>
      </c>
      <c r="J39" s="92">
        <f>IF(OR('Indicator Data'!BU42=0,'Indicator Data'!BU42="No data"),"x",ROUND(IF('Indicator Data'!BU42&gt;J$195,0,IF('Indicator Data'!BU42&lt;J$194,10,(J$195-'Indicator Data'!BU42)/(J$195-J$194)*10)),1))</f>
        <v>2</v>
      </c>
      <c r="K39" s="92">
        <f>IF('Indicator Data'!BW42="No data","x",ROUND(IF('Indicator Data'!BW42&gt;K$195,0,IF('Indicator Data'!BW42&lt;K$194,10,(K$195-'Indicator Data'!BW42)/(K$195-K$194)*10)),1))</f>
        <v>9.1999999999999993</v>
      </c>
      <c r="L39" s="92">
        <f>IF('Indicator Data'!BX42="No data","x",ROUND(IF('Indicator Data'!BX42&gt;L$195,0,IF('Indicator Data'!BX42&lt;L$194,10,(L$195-'Indicator Data'!BX42)/(L$195-L$194)*10)),1))</f>
        <v>7.2</v>
      </c>
      <c r="M39" s="93">
        <f t="shared" si="5"/>
        <v>6.4</v>
      </c>
      <c r="N39" s="138">
        <f>IF('Indicator Data'!BY42="No data","x",'Indicator Data'!BY42/'Indicator Data'!CL42*100)</f>
        <v>37.076840408382587</v>
      </c>
      <c r="O39" s="92">
        <f t="shared" si="6"/>
        <v>6.4</v>
      </c>
      <c r="P39" s="92">
        <f>IF('Indicator Data'!BZ42="No data","x",ROUND(IF('Indicator Data'!BZ42&gt;P$195,0,IF('Indicator Data'!BZ42&lt;P$194,10,(P$195-'Indicator Data'!BZ42)/(P$195-P$194)*10)),1))</f>
        <v>7.1</v>
      </c>
      <c r="Q39" s="92">
        <f>IF('Indicator Data'!CA42="No data","x",ROUND(IF('Indicator Data'!CA42&gt;Q$195,0,IF('Indicator Data'!CA42&lt;Q$194,10,(Q$195-'Indicator Data'!CA42)/(Q$195-Q$194)*10)),1))</f>
        <v>4</v>
      </c>
      <c r="R39" s="93">
        <f t="shared" si="7"/>
        <v>5.8</v>
      </c>
      <c r="S39" s="92">
        <f>IF('Indicator Data'!CB42="No data","x",ROUND(IF('Indicator Data'!CB42&gt;S$195,0,IF('Indicator Data'!CB42&lt;S$194,10,(S$195-'Indicator Data'!CB42)/(S$195-S$194)*10)),1))</f>
        <v>9.6</v>
      </c>
      <c r="T39" s="138">
        <f>IF('Indicator Data'!CC42="No data","x",ROUND(IF('Indicator Data'!CC42&gt;T$195,0,IF('Indicator Data'!CC42&lt;T$194,10,(T$195-'Indicator Data'!CC42)/(T$195-T$194)*10)),1))</f>
        <v>1.4</v>
      </c>
      <c r="U39" s="138" t="str">
        <f>IF('Indicator Data'!CD42="No data","x",ROUND(IF('Indicator Data'!CD42&gt;U$195,0,IF('Indicator Data'!CD42&lt;U$194,10,(U$195-'Indicator Data'!CD42)/(U$195-U$194)*10)),1))</f>
        <v>x</v>
      </c>
      <c r="V39" s="138" t="str">
        <f>IF('Indicator Data'!CE42="No data","x",ROUND(IF('Indicator Data'!CE42&gt;V$195,0,IF('Indicator Data'!CE42&lt;V$194,10,(V$195-'Indicator Data'!CE42)/(V$195-V$194)*10)),1))</f>
        <v>x</v>
      </c>
      <c r="W39" s="92">
        <f t="shared" si="8"/>
        <v>1.4</v>
      </c>
      <c r="X39" s="92">
        <f>IF('Indicator Data'!CF42="No data","x",ROUND(IF('Indicator Data'!CF42&gt;X$195,0,IF('Indicator Data'!CF42&lt;X$194,10,(X$195-'Indicator Data'!CF42)/(X$195-X$194)*10)),1))</f>
        <v>9.8000000000000007</v>
      </c>
      <c r="Y39" s="92">
        <f>IF('Indicator Data'!CG42="No data","x",ROUND(IF('Indicator Data'!CG42&gt;Y$195,10,IF('Indicator Data'!CG42&lt;Y$194,0,10-(Y$195-'Indicator Data'!CG42)/(Y$195-Y$194)*10)),1))</f>
        <v>3</v>
      </c>
      <c r="Z39" s="93">
        <f t="shared" si="9"/>
        <v>6</v>
      </c>
      <c r="AA39" s="94">
        <f t="shared" si="10"/>
        <v>6.1</v>
      </c>
      <c r="AB39" s="217">
        <f>IF('Indicator Data'!CH42="No data","x",ROUND(IF('Indicator Data'!CH42&gt;AB$195,0,IF('Indicator Data'!CH42&lt;AB$194,10,(AB$195-'Indicator Data'!CH42)/(AB$195-AB$194)*10)),1))</f>
        <v>8.1</v>
      </c>
    </row>
    <row r="40" spans="1:28" s="4" customFormat="1" x14ac:dyDescent="0.3">
      <c r="A40" s="121" t="str">
        <f>'Indicator Data'!A43</f>
        <v>Congo</v>
      </c>
      <c r="B40" s="47" t="str">
        <f>'Indicator Data'!B43</f>
        <v>COG</v>
      </c>
      <c r="C40" s="92" t="str">
        <f>IF('Indicator Data'!BR43="No data","x",ROUND(IF('Indicator Data'!BR43&gt;C$195,0,IF('Indicator Data'!BR43&lt;C$194,10,(C$195-'Indicator Data'!BR43)/(C$195-C$194)*10)),1))</f>
        <v>x</v>
      </c>
      <c r="D40" s="93" t="str">
        <f t="shared" si="2"/>
        <v>x</v>
      </c>
      <c r="E40" s="92">
        <f>IF('Indicator Data'!BT43="No data","x",ROUND(IF('Indicator Data'!BT43&gt;E$195,0,IF('Indicator Data'!BT43&lt;E$194,10,(E$195-'Indicator Data'!BT43)/(E$195-E$194)*10)),1))</f>
        <v>8.1</v>
      </c>
      <c r="F40" s="92">
        <f>IF('Indicator Data'!BS43="No data","x",ROUND(IF('Indicator Data'!BS43&gt;F$195,0,IF('Indicator Data'!BS43&lt;F$194,10,(F$195-'Indicator Data'!BS43)/(F$195-F$194)*10)),1))</f>
        <v>7.4</v>
      </c>
      <c r="G40" s="93">
        <f t="shared" si="3"/>
        <v>7.8</v>
      </c>
      <c r="H40" s="94">
        <f t="shared" si="4"/>
        <v>7.8</v>
      </c>
      <c r="I40" s="92">
        <f>IF('Indicator Data'!BV43="No data","x",ROUND(IF('Indicator Data'!BV43^2&gt;I$195,0,IF('Indicator Data'!BV43^2&lt;I$194,10,(I$195-'Indicator Data'!BV43^2)/(I$195-I$194)*10)),1))</f>
        <v>3.9</v>
      </c>
      <c r="J40" s="92">
        <f>IF(OR('Indicator Data'!BU43=0,'Indicator Data'!BU43="No data"),"x",ROUND(IF('Indicator Data'!BU43&gt;J$195,0,IF('Indicator Data'!BU43&lt;J$194,10,(J$195-'Indicator Data'!BU43)/(J$195-J$194)*10)),1))</f>
        <v>3.4</v>
      </c>
      <c r="K40" s="92">
        <f>IF('Indicator Data'!BW43="No data","x",ROUND(IF('Indicator Data'!BW43&gt;K$195,0,IF('Indicator Data'!BW43&lt;K$194,10,(K$195-'Indicator Data'!BW43)/(K$195-K$194)*10)),1))</f>
        <v>9.1</v>
      </c>
      <c r="L40" s="92">
        <f>IF('Indicator Data'!BX43="No data","x",ROUND(IF('Indicator Data'!BX43&gt;L$195,0,IF('Indicator Data'!BX43&lt;L$194,10,(L$195-'Indicator Data'!BX43)/(L$195-L$194)*10)),1))</f>
        <v>5.4</v>
      </c>
      <c r="M40" s="93">
        <f t="shared" si="5"/>
        <v>5.5</v>
      </c>
      <c r="N40" s="138">
        <f>IF('Indicator Data'!BY43="No data","x",'Indicator Data'!BY43/'Indicator Data'!CL43*100)</f>
        <v>1.7276720351390922</v>
      </c>
      <c r="O40" s="92">
        <f t="shared" si="6"/>
        <v>9.9</v>
      </c>
      <c r="P40" s="92">
        <f>IF('Indicator Data'!BZ43="No data","x",ROUND(IF('Indicator Data'!BZ43&gt;P$195,0,IF('Indicator Data'!BZ43&lt;P$194,10,(P$195-'Indicator Data'!BZ43)/(P$195-P$194)*10)),1))</f>
        <v>8.9</v>
      </c>
      <c r="Q40" s="92">
        <f>IF('Indicator Data'!CA43="No data","x",ROUND(IF('Indicator Data'!CA43&gt;Q$195,0,IF('Indicator Data'!CA43&lt;Q$194,10,(Q$195-'Indicator Data'!CA43)/(Q$195-Q$194)*10)),1))</f>
        <v>5.4</v>
      </c>
      <c r="R40" s="93">
        <f t="shared" si="7"/>
        <v>8.1</v>
      </c>
      <c r="S40" s="92">
        <f>IF('Indicator Data'!CB43="No data","x",ROUND(IF('Indicator Data'!CB43&gt;S$195,0,IF('Indicator Data'!CB43&lt;S$194,10,(S$195-'Indicator Data'!CB43)/(S$195-S$194)*10)),1))</f>
        <v>9.6999999999999993</v>
      </c>
      <c r="T40" s="138">
        <f>IF('Indicator Data'!CC43="No data","x",ROUND(IF('Indicator Data'!CC43&gt;T$195,0,IF('Indicator Data'!CC43&lt;T$194,10,(T$195-'Indicator Data'!CC43)/(T$195-T$194)*10)),1))</f>
        <v>5.0999999999999996</v>
      </c>
      <c r="U40" s="138" t="str">
        <f>IF('Indicator Data'!CD43="No data","x",ROUND(IF('Indicator Data'!CD43&gt;U$195,0,IF('Indicator Data'!CD43&lt;U$194,10,(U$195-'Indicator Data'!CD43)/(U$195-U$194)*10)),1))</f>
        <v>x</v>
      </c>
      <c r="V40" s="138">
        <f>IF('Indicator Data'!CE43="No data","x",ROUND(IF('Indicator Data'!CE43&gt;V$195,0,IF('Indicator Data'!CE43&lt;V$194,10,(V$195-'Indicator Data'!CE43)/(V$195-V$194)*10)),1))</f>
        <v>5.6</v>
      </c>
      <c r="W40" s="92">
        <f t="shared" si="8"/>
        <v>5.35</v>
      </c>
      <c r="X40" s="92">
        <f>IF('Indicator Data'!CF43="No data","x",ROUND(IF('Indicator Data'!CF43&gt;X$195,0,IF('Indicator Data'!CF43&lt;X$194,10,(X$195-'Indicator Data'!CF43)/(X$195-X$194)*10)),1))</f>
        <v>9.3000000000000007</v>
      </c>
      <c r="Y40" s="92">
        <f>IF('Indicator Data'!CG43="No data","x",ROUND(IF('Indicator Data'!CG43&gt;Y$195,10,IF('Indicator Data'!CG43&lt;Y$194,0,10-(Y$195-'Indicator Data'!CG43)/(Y$195-Y$194)*10)),1))</f>
        <v>4.2</v>
      </c>
      <c r="Z40" s="93">
        <f t="shared" si="9"/>
        <v>7.1</v>
      </c>
      <c r="AA40" s="94">
        <f t="shared" si="10"/>
        <v>6.9</v>
      </c>
      <c r="AB40" s="217">
        <f>IF('Indicator Data'!CH43="No data","x",ROUND(IF('Indicator Data'!CH43&gt;AB$195,0,IF('Indicator Data'!CH43&lt;AB$194,10,(AB$195-'Indicator Data'!CH43)/(AB$195-AB$194)*10)),1))</f>
        <v>5.3</v>
      </c>
    </row>
    <row r="41" spans="1:28" s="4" customFormat="1" x14ac:dyDescent="0.3">
      <c r="A41" s="121" t="str">
        <f>'Indicator Data'!A44</f>
        <v>Congo DR</v>
      </c>
      <c r="B41" s="47" t="str">
        <f>'Indicator Data'!B44</f>
        <v>COD</v>
      </c>
      <c r="C41" s="92">
        <f>IF('Indicator Data'!BR44="No data","x",ROUND(IF('Indicator Data'!BR44&gt;C$195,0,IF('Indicator Data'!BR44&lt;C$194,10,(C$195-'Indicator Data'!BR44)/(C$195-C$194)*10)),1))</f>
        <v>7.5</v>
      </c>
      <c r="D41" s="93">
        <f t="shared" si="2"/>
        <v>7.5</v>
      </c>
      <c r="E41" s="92">
        <f>IF('Indicator Data'!BT44="No data","x",ROUND(IF('Indicator Data'!BT44&gt;E$195,0,IF('Indicator Data'!BT44&lt;E$194,10,(E$195-'Indicator Data'!BT44)/(E$195-E$194)*10)),1))</f>
        <v>8.1999999999999993</v>
      </c>
      <c r="F41" s="92">
        <f>IF('Indicator Data'!BS44="No data","x",ROUND(IF('Indicator Data'!BS44&gt;F$195,0,IF('Indicator Data'!BS44&lt;F$194,10,(F$195-'Indicator Data'!BS44)/(F$195-F$194)*10)),1))</f>
        <v>8.1</v>
      </c>
      <c r="G41" s="93">
        <f t="shared" si="3"/>
        <v>8.1999999999999993</v>
      </c>
      <c r="H41" s="94">
        <f t="shared" si="4"/>
        <v>7.9</v>
      </c>
      <c r="I41" s="92">
        <f>IF('Indicator Data'!BV44="No data","x",ROUND(IF('Indicator Data'!BV44^2&gt;I$195,0,IF('Indicator Data'!BV44^2&lt;I$194,10,(I$195-'Indicator Data'!BV44^2)/(I$195-I$194)*10)),1))</f>
        <v>4.5</v>
      </c>
      <c r="J41" s="92">
        <f>IF(OR('Indicator Data'!BU44=0,'Indicator Data'!BU44="No data"),"x",ROUND(IF('Indicator Data'!BU44&gt;J$195,0,IF('Indicator Data'!BU44&lt;J$194,10,(J$195-'Indicator Data'!BU44)/(J$195-J$194)*10)),1))</f>
        <v>8.1</v>
      </c>
      <c r="K41" s="92">
        <f>IF('Indicator Data'!BW44="No data","x",ROUND(IF('Indicator Data'!BW44&gt;K$195,0,IF('Indicator Data'!BW44&lt;K$194,10,(K$195-'Indicator Data'!BW44)/(K$195-K$194)*10)),1))</f>
        <v>9.1</v>
      </c>
      <c r="L41" s="92">
        <f>IF('Indicator Data'!BX44="No data","x",ROUND(IF('Indicator Data'!BX44&gt;L$195,0,IF('Indicator Data'!BX44&lt;L$194,10,(L$195-'Indicator Data'!BX44)/(L$195-L$194)*10)),1))</f>
        <v>8</v>
      </c>
      <c r="M41" s="93">
        <f t="shared" si="5"/>
        <v>7.4</v>
      </c>
      <c r="N41" s="138">
        <f>IF('Indicator Data'!BY44="No data","x",'Indicator Data'!BY44/'Indicator Data'!CL44*100)</f>
        <v>7.9398337045940766</v>
      </c>
      <c r="O41" s="92">
        <f t="shared" si="6"/>
        <v>9.3000000000000007</v>
      </c>
      <c r="P41" s="92">
        <f>IF('Indicator Data'!BZ44="No data","x",ROUND(IF('Indicator Data'!BZ44&gt;P$195,0,IF('Indicator Data'!BZ44&lt;P$194,10,(P$195-'Indicator Data'!BZ44)/(P$195-P$194)*10)),1))</f>
        <v>8.8000000000000007</v>
      </c>
      <c r="Q41" s="92">
        <f>IF('Indicator Data'!CA44="No data","x",ROUND(IF('Indicator Data'!CA44&gt;Q$195,0,IF('Indicator Data'!CA44&lt;Q$194,10,(Q$195-'Indicator Data'!CA44)/(Q$195-Q$194)*10)),1))</f>
        <v>10</v>
      </c>
      <c r="R41" s="93">
        <f t="shared" si="7"/>
        <v>9.4</v>
      </c>
      <c r="S41" s="92">
        <f>IF('Indicator Data'!CB44="No data","x",ROUND(IF('Indicator Data'!CB44&gt;S$195,0,IF('Indicator Data'!CB44&lt;S$194,10,(S$195-'Indicator Data'!CB44)/(S$195-S$194)*10)),1))</f>
        <v>9.8000000000000007</v>
      </c>
      <c r="T41" s="138">
        <f>IF('Indicator Data'!CC44="No data","x",ROUND(IF('Indicator Data'!CC44&gt;T$195,0,IF('Indicator Data'!CC44&lt;T$194,10,(T$195-'Indicator Data'!CC44)/(T$195-T$194)*10)),1))</f>
        <v>3.1</v>
      </c>
      <c r="U41" s="138" t="str">
        <f>IF('Indicator Data'!CD44="No data","x",ROUND(IF('Indicator Data'!CD44&gt;U$195,0,IF('Indicator Data'!CD44&lt;U$194,10,(U$195-'Indicator Data'!CD44)/(U$195-U$194)*10)),1))</f>
        <v>x</v>
      </c>
      <c r="V41" s="138">
        <f>IF('Indicator Data'!CE44="No data","x",ROUND(IF('Indicator Data'!CE44&gt;V$195,0,IF('Indicator Data'!CE44&lt;V$194,10,(V$195-'Indicator Data'!CE44)/(V$195-V$194)*10)),1))</f>
        <v>3.4</v>
      </c>
      <c r="W41" s="92">
        <f t="shared" si="8"/>
        <v>3.25</v>
      </c>
      <c r="X41" s="92">
        <f>IF('Indicator Data'!CF44="No data","x",ROUND(IF('Indicator Data'!CF44&gt;X$195,0,IF('Indicator Data'!CF44&lt;X$194,10,(X$195-'Indicator Data'!CF44)/(X$195-X$194)*10)),1))</f>
        <v>10</v>
      </c>
      <c r="Y41" s="92">
        <f>IF('Indicator Data'!CG44="No data","x",ROUND(IF('Indicator Data'!CG44&gt;Y$195,10,IF('Indicator Data'!CG44&lt;Y$194,0,10-(Y$195-'Indicator Data'!CG44)/(Y$195-Y$194)*10)),1))</f>
        <v>5.3</v>
      </c>
      <c r="Z41" s="93">
        <f t="shared" si="9"/>
        <v>7.1</v>
      </c>
      <c r="AA41" s="94">
        <f t="shared" si="10"/>
        <v>8</v>
      </c>
      <c r="AB41" s="217">
        <f>IF('Indicator Data'!CH44="No data","x",ROUND(IF('Indicator Data'!CH44&gt;AB$195,0,IF('Indicator Data'!CH44&lt;AB$194,10,(AB$195-'Indicator Data'!CH44)/(AB$195-AB$194)*10)),1))</f>
        <v>6.6</v>
      </c>
    </row>
    <row r="42" spans="1:28" s="4" customFormat="1" x14ac:dyDescent="0.3">
      <c r="A42" s="121" t="str">
        <f>'Indicator Data'!A45</f>
        <v>Costa Rica</v>
      </c>
      <c r="B42" s="47" t="str">
        <f>'Indicator Data'!B45</f>
        <v>CRI</v>
      </c>
      <c r="C42" s="92">
        <f>IF('Indicator Data'!BR45="No data","x",ROUND(IF('Indicator Data'!BR45&gt;C$195,0,IF('Indicator Data'!BR45&lt;C$194,10,(C$195-'Indicator Data'!BR45)/(C$195-C$194)*10)),1))</f>
        <v>1.5</v>
      </c>
      <c r="D42" s="93">
        <f t="shared" si="2"/>
        <v>1.5</v>
      </c>
      <c r="E42" s="92">
        <f>IF('Indicator Data'!BT45="No data","x",ROUND(IF('Indicator Data'!BT45&gt;E$195,0,IF('Indicator Data'!BT45&lt;E$194,10,(E$195-'Indicator Data'!BT45)/(E$195-E$194)*10)),1))</f>
        <v>4.4000000000000004</v>
      </c>
      <c r="F42" s="92">
        <f>IF('Indicator Data'!BS45="No data","x",ROUND(IF('Indicator Data'!BS45&gt;F$195,0,IF('Indicator Data'!BS45&lt;F$194,10,(F$195-'Indicator Data'!BS45)/(F$195-F$194)*10)),1))</f>
        <v>4.2</v>
      </c>
      <c r="G42" s="93">
        <f t="shared" si="3"/>
        <v>4.3</v>
      </c>
      <c r="H42" s="94">
        <f t="shared" si="4"/>
        <v>2.9</v>
      </c>
      <c r="I42" s="92">
        <f>IF('Indicator Data'!BV45="No data","x",ROUND(IF('Indicator Data'!BV45^2&gt;I$195,0,IF('Indicator Data'!BV45^2&lt;I$194,10,(I$195-'Indicator Data'!BV45^2)/(I$195-I$194)*10)),1))</f>
        <v>0.5</v>
      </c>
      <c r="J42" s="92">
        <f>IF(OR('Indicator Data'!BU45=0,'Indicator Data'!BU45="No data"),"x",ROUND(IF('Indicator Data'!BU45&gt;J$195,0,IF('Indicator Data'!BU45&lt;J$194,10,(J$195-'Indicator Data'!BU45)/(J$195-J$194)*10)),1))</f>
        <v>0</v>
      </c>
      <c r="K42" s="92">
        <f>IF('Indicator Data'!BW45="No data","x",ROUND(IF('Indicator Data'!BW45&gt;K$195,0,IF('Indicator Data'!BW45&lt;K$194,10,(K$195-'Indicator Data'!BW45)/(K$195-K$194)*10)),1))</f>
        <v>2.6</v>
      </c>
      <c r="L42" s="92">
        <f>IF('Indicator Data'!BX45="No data","x",ROUND(IF('Indicator Data'!BX45&gt;L$195,0,IF('Indicator Data'!BX45&lt;L$194,10,(L$195-'Indicator Data'!BX45)/(L$195-L$194)*10)),1))</f>
        <v>1.5</v>
      </c>
      <c r="M42" s="93">
        <f t="shared" si="5"/>
        <v>1.2</v>
      </c>
      <c r="N42" s="138">
        <f>IF('Indicator Data'!BY45="No data","x",'Indicator Data'!BY45/'Indicator Data'!CL45*100)</f>
        <v>45.045045045045043</v>
      </c>
      <c r="O42" s="92">
        <f t="shared" si="6"/>
        <v>5.6</v>
      </c>
      <c r="P42" s="92">
        <f>IF('Indicator Data'!BZ45="No data","x",ROUND(IF('Indicator Data'!BZ45&gt;P$195,0,IF('Indicator Data'!BZ45&lt;P$194,10,(P$195-'Indicator Data'!BZ45)/(P$195-P$194)*10)),1))</f>
        <v>0.2</v>
      </c>
      <c r="Q42" s="92">
        <f>IF('Indicator Data'!CA45="No data","x",ROUND(IF('Indicator Data'!CA45&gt;Q$195,0,IF('Indicator Data'!CA45&lt;Q$194,10,(Q$195-'Indicator Data'!CA45)/(Q$195-Q$194)*10)),1))</f>
        <v>0.1</v>
      </c>
      <c r="R42" s="93">
        <f t="shared" si="7"/>
        <v>2</v>
      </c>
      <c r="S42" s="92">
        <f>IF('Indicator Data'!CB45="No data","x",ROUND(IF('Indicator Data'!CB45&gt;S$195,0,IF('Indicator Data'!CB45&lt;S$194,10,(S$195-'Indicator Data'!CB45)/(S$195-S$194)*10)),1))</f>
        <v>7.1</v>
      </c>
      <c r="T42" s="138">
        <f>IF('Indicator Data'!CC45="No data","x",ROUND(IF('Indicator Data'!CC45&gt;T$195,0,IF('Indicator Data'!CC45&lt;T$194,10,(T$195-'Indicator Data'!CC45)/(T$195-T$194)*10)),1))</f>
        <v>0.5</v>
      </c>
      <c r="U42" s="138">
        <f>IF('Indicator Data'!CD45="No data","x",ROUND(IF('Indicator Data'!CD45&gt;U$195,0,IF('Indicator Data'!CD45&lt;U$194,10,(U$195-'Indicator Data'!CD45)/(U$195-U$194)*10)),1))</f>
        <v>1</v>
      </c>
      <c r="V42" s="138">
        <f>IF('Indicator Data'!CE45="No data","x",ROUND(IF('Indicator Data'!CE45&gt;V$195,0,IF('Indicator Data'!CE45&lt;V$194,10,(V$195-'Indicator Data'!CE45)/(V$195-V$194)*10)),1))</f>
        <v>0.5</v>
      </c>
      <c r="W42" s="92">
        <f t="shared" si="8"/>
        <v>0.66666666666666663</v>
      </c>
      <c r="X42" s="92">
        <f>IF('Indicator Data'!CF45="No data","x",ROUND(IF('Indicator Data'!CF45&gt;X$195,0,IF('Indicator Data'!CF45&lt;X$194,10,(X$195-'Indicator Data'!CF45)/(X$195-X$194)*10)),1))</f>
        <v>5.9</v>
      </c>
      <c r="Y42" s="92">
        <f>IF('Indicator Data'!CG45="No data","x",ROUND(IF('Indicator Data'!CG45&gt;Y$195,10,IF('Indicator Data'!CG45&lt;Y$194,0,10-(Y$195-'Indicator Data'!CG45)/(Y$195-Y$194)*10)),1))</f>
        <v>0.3</v>
      </c>
      <c r="Z42" s="93">
        <f t="shared" si="9"/>
        <v>3.5</v>
      </c>
      <c r="AA42" s="94">
        <f t="shared" si="10"/>
        <v>2.2000000000000002</v>
      </c>
      <c r="AB42" s="217">
        <f>IF('Indicator Data'!CH45="No data","x",ROUND(IF('Indicator Data'!CH45&gt;AB$195,0,IF('Indicator Data'!CH45&lt;AB$194,10,(AB$195-'Indicator Data'!CH45)/(AB$195-AB$194)*10)),1))</f>
        <v>3</v>
      </c>
    </row>
    <row r="43" spans="1:28" s="4" customFormat="1" x14ac:dyDescent="0.3">
      <c r="A43" s="121" t="str">
        <f>'Indicator Data'!A46</f>
        <v>Côte d'Ivoire</v>
      </c>
      <c r="B43" s="47" t="str">
        <f>'Indicator Data'!B46</f>
        <v>CIV</v>
      </c>
      <c r="C43" s="92">
        <f>IF('Indicator Data'!BR46="No data","x",ROUND(IF('Indicator Data'!BR46&gt;C$195,0,IF('Indicator Data'!BR46&lt;C$194,10,(C$195-'Indicator Data'!BR46)/(C$195-C$194)*10)),1))</f>
        <v>7.8</v>
      </c>
      <c r="D43" s="93">
        <f t="shared" si="2"/>
        <v>7.8</v>
      </c>
      <c r="E43" s="92">
        <f>IF('Indicator Data'!BT46="No data","x",ROUND(IF('Indicator Data'!BT46&gt;E$195,0,IF('Indicator Data'!BT46&lt;E$194,10,(E$195-'Indicator Data'!BT46)/(E$195-E$194)*10)),1))</f>
        <v>6.5</v>
      </c>
      <c r="F43" s="92">
        <f>IF('Indicator Data'!BS46="No data","x",ROUND(IF('Indicator Data'!BS46&gt;F$195,0,IF('Indicator Data'!BS46&lt;F$194,10,(F$195-'Indicator Data'!BS46)/(F$195-F$194)*10)),1))</f>
        <v>6.1</v>
      </c>
      <c r="G43" s="93">
        <f t="shared" si="3"/>
        <v>6.3</v>
      </c>
      <c r="H43" s="94">
        <f t="shared" si="4"/>
        <v>7.1</v>
      </c>
      <c r="I43" s="92">
        <f>IF('Indicator Data'!BV46="No data","x",ROUND(IF('Indicator Data'!BV46^2&gt;I$195,0,IF('Indicator Data'!BV46^2&lt;I$194,10,(I$195-'Indicator Data'!BV46^2)/(I$195-I$194)*10)),1))</f>
        <v>8.5</v>
      </c>
      <c r="J43" s="92">
        <f>IF(OR('Indicator Data'!BU46=0,'Indicator Data'!BU46="No data"),"x",ROUND(IF('Indicator Data'!BU46&gt;J$195,0,IF('Indicator Data'!BU46&lt;J$194,10,(J$195-'Indicator Data'!BU46)/(J$195-J$194)*10)),1))</f>
        <v>3.4</v>
      </c>
      <c r="K43" s="92">
        <f>IF('Indicator Data'!BW46="No data","x",ROUND(IF('Indicator Data'!BW46&gt;K$195,0,IF('Indicator Data'!BW46&lt;K$194,10,(K$195-'Indicator Data'!BW46)/(K$195-K$194)*10)),1))</f>
        <v>5.3</v>
      </c>
      <c r="L43" s="92">
        <f>IF('Indicator Data'!BX46="No data","x",ROUND(IF('Indicator Data'!BX46&gt;L$195,0,IF('Indicator Data'!BX46&lt;L$194,10,(L$195-'Indicator Data'!BX46)/(L$195-L$194)*10)),1))</f>
        <v>3.3</v>
      </c>
      <c r="M43" s="93">
        <f t="shared" si="5"/>
        <v>5.0999999999999996</v>
      </c>
      <c r="N43" s="138">
        <f>IF('Indicator Data'!BY46="No data","x",'Indicator Data'!BY46/'Indicator Data'!CL46*100)</f>
        <v>10.062893081761008</v>
      </c>
      <c r="O43" s="92">
        <f t="shared" si="6"/>
        <v>9.1</v>
      </c>
      <c r="P43" s="92">
        <f>IF('Indicator Data'!BZ46="No data","x",ROUND(IF('Indicator Data'!BZ46&gt;P$195,0,IF('Indicator Data'!BZ46&lt;P$194,10,(P$195-'Indicator Data'!BZ46)/(P$195-P$194)*10)),1))</f>
        <v>7.5</v>
      </c>
      <c r="Q43" s="92">
        <f>IF('Indicator Data'!CA46="No data","x",ROUND(IF('Indicator Data'!CA46&gt;Q$195,0,IF('Indicator Data'!CA46&lt;Q$194,10,(Q$195-'Indicator Data'!CA46)/(Q$195-Q$194)*10)),1))</f>
        <v>5.4</v>
      </c>
      <c r="R43" s="93">
        <f t="shared" si="7"/>
        <v>7.3</v>
      </c>
      <c r="S43" s="92">
        <f>IF('Indicator Data'!CB46="No data","x",ROUND(IF('Indicator Data'!CB46&gt;S$195,0,IF('Indicator Data'!CB46&lt;S$194,10,(S$195-'Indicator Data'!CB46)/(S$195-S$194)*10)),1))</f>
        <v>9.4</v>
      </c>
      <c r="T43" s="138">
        <f>IF('Indicator Data'!CC46="No data","x",ROUND(IF('Indicator Data'!CC46&gt;T$195,0,IF('Indicator Data'!CC46&lt;T$194,10,(T$195-'Indicator Data'!CC46)/(T$195-T$194)*10)),1))</f>
        <v>2.5</v>
      </c>
      <c r="U43" s="138" t="str">
        <f>IF('Indicator Data'!CD46="No data","x",ROUND(IF('Indicator Data'!CD46&gt;U$195,0,IF('Indicator Data'!CD46&lt;U$194,10,(U$195-'Indicator Data'!CD46)/(U$195-U$194)*10)),1))</f>
        <v>x</v>
      </c>
      <c r="V43" s="138">
        <f>IF('Indicator Data'!CE46="No data","x",ROUND(IF('Indicator Data'!CE46&gt;V$195,0,IF('Indicator Data'!CE46&lt;V$194,10,(V$195-'Indicator Data'!CE46)/(V$195-V$194)*10)),1))</f>
        <v>0</v>
      </c>
      <c r="W43" s="92">
        <f t="shared" si="8"/>
        <v>1.25</v>
      </c>
      <c r="X43" s="92">
        <f>IF('Indicator Data'!CF46="No data","x",ROUND(IF('Indicator Data'!CF46&gt;X$195,0,IF('Indicator Data'!CF46&lt;X$194,10,(X$195-'Indicator Data'!CF46)/(X$195-X$194)*10)),1))</f>
        <v>9.6</v>
      </c>
      <c r="Y43" s="92">
        <f>IF('Indicator Data'!CG46="No data","x",ROUND(IF('Indicator Data'!CG46&gt;Y$195,10,IF('Indicator Data'!CG46&lt;Y$194,0,10-(Y$195-'Indicator Data'!CG46)/(Y$195-Y$194)*10)),1))</f>
        <v>6.9</v>
      </c>
      <c r="Z43" s="93">
        <f t="shared" si="9"/>
        <v>6.8</v>
      </c>
      <c r="AA43" s="94">
        <f t="shared" si="10"/>
        <v>6.4</v>
      </c>
      <c r="AB43" s="217">
        <f>IF('Indicator Data'!CH46="No data","x",ROUND(IF('Indicator Data'!CH46&gt;AB$195,0,IF('Indicator Data'!CH46&lt;AB$194,10,(AB$195-'Indicator Data'!CH46)/(AB$195-AB$194)*10)),1))</f>
        <v>5.6</v>
      </c>
    </row>
    <row r="44" spans="1:28" s="4" customFormat="1" x14ac:dyDescent="0.3">
      <c r="A44" s="121" t="str">
        <f>'Indicator Data'!A47</f>
        <v>Croatia</v>
      </c>
      <c r="B44" s="47" t="str">
        <f>'Indicator Data'!B47</f>
        <v>HRV</v>
      </c>
      <c r="C44" s="92">
        <f>IF('Indicator Data'!BR47="No data","x",ROUND(IF('Indicator Data'!BR47&gt;C$195,0,IF('Indicator Data'!BR47&lt;C$194,10,(C$195-'Indicator Data'!BR47)/(C$195-C$194)*10)),1))</f>
        <v>4.4000000000000004</v>
      </c>
      <c r="D44" s="93">
        <f t="shared" si="2"/>
        <v>4.4000000000000004</v>
      </c>
      <c r="E44" s="92">
        <f>IF('Indicator Data'!BT47="No data","x",ROUND(IF('Indicator Data'!BT47&gt;E$195,0,IF('Indicator Data'!BT47&lt;E$194,10,(E$195-'Indicator Data'!BT47)/(E$195-E$194)*10)),1))</f>
        <v>5.3</v>
      </c>
      <c r="F44" s="92">
        <f>IF('Indicator Data'!BS47="No data","x",ROUND(IF('Indicator Data'!BS47&gt;F$195,0,IF('Indicator Data'!BS47&lt;F$194,10,(F$195-'Indicator Data'!BS47)/(F$195-F$194)*10)),1))</f>
        <v>4.0999999999999996</v>
      </c>
      <c r="G44" s="93">
        <f t="shared" si="3"/>
        <v>4.7</v>
      </c>
      <c r="H44" s="94">
        <f t="shared" si="4"/>
        <v>4.5999999999999996</v>
      </c>
      <c r="I44" s="92">
        <f>IF('Indicator Data'!BV47="No data","x",ROUND(IF('Indicator Data'!BV47^2&gt;I$195,0,IF('Indicator Data'!BV47^2&lt;I$194,10,(I$195-'Indicator Data'!BV47^2)/(I$195-I$194)*10)),1))</f>
        <v>0.2</v>
      </c>
      <c r="J44" s="92">
        <f>IF(OR('Indicator Data'!BU47=0,'Indicator Data'!BU47="No data"),"x",ROUND(IF('Indicator Data'!BU47&gt;J$195,0,IF('Indicator Data'!BU47&lt;J$194,10,(J$195-'Indicator Data'!BU47)/(J$195-J$194)*10)),1))</f>
        <v>0</v>
      </c>
      <c r="K44" s="92">
        <f>IF('Indicator Data'!BW47="No data","x",ROUND(IF('Indicator Data'!BW47&gt;K$195,0,IF('Indicator Data'!BW47&lt;K$194,10,(K$195-'Indicator Data'!BW47)/(K$195-K$194)*10)),1))</f>
        <v>2.5</v>
      </c>
      <c r="L44" s="92">
        <f>IF('Indicator Data'!BX47="No data","x",ROUND(IF('Indicator Data'!BX47&gt;L$195,0,IF('Indicator Data'!BX47&lt;L$194,10,(L$195-'Indicator Data'!BX47)/(L$195-L$194)*10)),1))</f>
        <v>4.8</v>
      </c>
      <c r="M44" s="93">
        <f t="shared" si="5"/>
        <v>1.9</v>
      </c>
      <c r="N44" s="138">
        <f>IF('Indicator Data'!BY47="No data","x",'Indicator Data'!BY47/'Indicator Data'!CL47*100)</f>
        <v>148.3202287348106</v>
      </c>
      <c r="O44" s="92">
        <f t="shared" si="6"/>
        <v>0</v>
      </c>
      <c r="P44" s="92">
        <f>IF('Indicator Data'!BZ47="No data","x",ROUND(IF('Indicator Data'!BZ47&gt;P$195,0,IF('Indicator Data'!BZ47&lt;P$194,10,(P$195-'Indicator Data'!BZ47)/(P$195-P$194)*10)),1))</f>
        <v>0.4</v>
      </c>
      <c r="Q44" s="92">
        <f>IF('Indicator Data'!CA47="No data","x",ROUND(IF('Indicator Data'!CA47&gt;Q$195,0,IF('Indicator Data'!CA47&lt;Q$194,10,(Q$195-'Indicator Data'!CA47)/(Q$195-Q$194)*10)),1))</f>
        <v>0.1</v>
      </c>
      <c r="R44" s="93">
        <f t="shared" si="7"/>
        <v>0.2</v>
      </c>
      <c r="S44" s="92">
        <f>IF('Indicator Data'!CB47="No data","x",ROUND(IF('Indicator Data'!CB47&gt;S$195,0,IF('Indicator Data'!CB47&lt;S$194,10,(S$195-'Indicator Data'!CB47)/(S$195-S$194)*10)),1))</f>
        <v>2.5</v>
      </c>
      <c r="T44" s="138">
        <f>IF('Indicator Data'!CC47="No data","x",ROUND(IF('Indicator Data'!CC47&gt;T$195,0,IF('Indicator Data'!CC47&lt;T$194,10,(T$195-'Indicator Data'!CC47)/(T$195-T$194)*10)),1))</f>
        <v>1.2</v>
      </c>
      <c r="U44" s="138">
        <f>IF('Indicator Data'!CD47="No data","x",ROUND(IF('Indicator Data'!CD47&gt;U$195,0,IF('Indicator Data'!CD47&lt;U$194,10,(U$195-'Indicator Data'!CD47)/(U$195-U$194)*10)),1))</f>
        <v>0.7</v>
      </c>
      <c r="V44" s="138" t="str">
        <f>IF('Indicator Data'!CE47="No data","x",ROUND(IF('Indicator Data'!CE47&gt;V$195,0,IF('Indicator Data'!CE47&lt;V$194,10,(V$195-'Indicator Data'!CE47)/(V$195-V$194)*10)),1))</f>
        <v>x</v>
      </c>
      <c r="W44" s="92">
        <f t="shared" si="8"/>
        <v>0.95</v>
      </c>
      <c r="X44" s="92">
        <f>IF('Indicator Data'!CF47="No data","x",ROUND(IF('Indicator Data'!CF47&gt;X$195,0,IF('Indicator Data'!CF47&lt;X$194,10,(X$195-'Indicator Data'!CF47)/(X$195-X$194)*10)),1))</f>
        <v>4.4000000000000004</v>
      </c>
      <c r="Y44" s="92">
        <f>IF('Indicator Data'!CG47="No data","x",ROUND(IF('Indicator Data'!CG47&gt;Y$195,10,IF('Indicator Data'!CG47&lt;Y$194,0,10-(Y$195-'Indicator Data'!CG47)/(Y$195-Y$194)*10)),1))</f>
        <v>0.1</v>
      </c>
      <c r="Z44" s="93">
        <f t="shared" si="9"/>
        <v>2</v>
      </c>
      <c r="AA44" s="94">
        <f t="shared" si="10"/>
        <v>1.4</v>
      </c>
      <c r="AB44" s="217">
        <f>IF('Indicator Data'!CH47="No data","x",ROUND(IF('Indicator Data'!CH47&gt;AB$195,0,IF('Indicator Data'!CH47&lt;AB$194,10,(AB$195-'Indicator Data'!CH47)/(AB$195-AB$194)*10)),1))</f>
        <v>2.7</v>
      </c>
    </row>
    <row r="45" spans="1:28" s="4" customFormat="1" x14ac:dyDescent="0.3">
      <c r="A45" s="121" t="str">
        <f>'Indicator Data'!A48</f>
        <v>Cuba</v>
      </c>
      <c r="B45" s="47" t="str">
        <f>'Indicator Data'!B48</f>
        <v>CUB</v>
      </c>
      <c r="C45" s="92">
        <f>IF('Indicator Data'!BR48="No data","x",ROUND(IF('Indicator Data'!BR48&gt;C$195,0,IF('Indicator Data'!BR48&lt;C$194,10,(C$195-'Indicator Data'!BR48)/(C$195-C$194)*10)),1))</f>
        <v>2.5</v>
      </c>
      <c r="D45" s="93">
        <f t="shared" si="2"/>
        <v>2.5</v>
      </c>
      <c r="E45" s="92">
        <f>IF('Indicator Data'!BT48="No data","x",ROUND(IF('Indicator Data'!BT48&gt;E$195,0,IF('Indicator Data'!BT48&lt;E$194,10,(E$195-'Indicator Data'!BT48)/(E$195-E$194)*10)),1))</f>
        <v>5.2</v>
      </c>
      <c r="F45" s="92">
        <f>IF('Indicator Data'!BS48="No data","x",ROUND(IF('Indicator Data'!BS48&gt;F$195,0,IF('Indicator Data'!BS48&lt;F$194,10,(F$195-'Indicator Data'!BS48)/(F$195-F$194)*10)),1))</f>
        <v>5.5</v>
      </c>
      <c r="G45" s="93">
        <f t="shared" si="3"/>
        <v>5.4</v>
      </c>
      <c r="H45" s="94">
        <f t="shared" si="4"/>
        <v>4</v>
      </c>
      <c r="I45" s="92">
        <f>IF('Indicator Data'!BV48="No data","x",ROUND(IF('Indicator Data'!BV48^2&gt;I$195,0,IF('Indicator Data'!BV48^2&lt;I$194,10,(I$195-'Indicator Data'!BV48^2)/(I$195-I$194)*10)),1))</f>
        <v>0.1</v>
      </c>
      <c r="J45" s="92">
        <f>IF(OR('Indicator Data'!BU48=0,'Indicator Data'!BU48="No data"),"x",ROUND(IF('Indicator Data'!BU48&gt;J$195,0,IF('Indicator Data'!BU48&lt;J$194,10,(J$195-'Indicator Data'!BU48)/(J$195-J$194)*10)),1))</f>
        <v>0</v>
      </c>
      <c r="K45" s="92">
        <f>IF('Indicator Data'!BW48="No data","x",ROUND(IF('Indicator Data'!BW48&gt;K$195,0,IF('Indicator Data'!BW48&lt;K$194,10,(K$195-'Indicator Data'!BW48)/(K$195-K$194)*10)),1))</f>
        <v>4.3</v>
      </c>
      <c r="L45" s="92">
        <f>IF('Indicator Data'!BX48="No data","x",ROUND(IF('Indicator Data'!BX48&gt;L$195,0,IF('Indicator Data'!BX48&lt;L$194,10,(L$195-'Indicator Data'!BX48)/(L$195-L$194)*10)),1))</f>
        <v>7.8</v>
      </c>
      <c r="M45" s="93">
        <f t="shared" si="5"/>
        <v>3.1</v>
      </c>
      <c r="N45" s="138">
        <f>IF('Indicator Data'!BY48="No data","x",'Indicator Data'!BY48/'Indicator Data'!CL48*100)</f>
        <v>62.94626080420894</v>
      </c>
      <c r="O45" s="92">
        <f t="shared" si="6"/>
        <v>3.7</v>
      </c>
      <c r="P45" s="92">
        <f>IF('Indicator Data'!BZ48="No data","x",ROUND(IF('Indicator Data'!BZ48&gt;P$195,0,IF('Indicator Data'!BZ48&lt;P$194,10,(P$195-'Indicator Data'!BZ48)/(P$195-P$194)*10)),1))</f>
        <v>0.8</v>
      </c>
      <c r="Q45" s="92">
        <f>IF('Indicator Data'!CA48="No data","x",ROUND(IF('Indicator Data'!CA48&gt;Q$195,0,IF('Indicator Data'!CA48&lt;Q$194,10,(Q$195-'Indicator Data'!CA48)/(Q$195-Q$194)*10)),1))</f>
        <v>0.9</v>
      </c>
      <c r="R45" s="93">
        <f t="shared" si="7"/>
        <v>1.8</v>
      </c>
      <c r="S45" s="92">
        <f>IF('Indicator Data'!CB48="No data","x",ROUND(IF('Indicator Data'!CB48&gt;S$195,0,IF('Indicator Data'!CB48&lt;S$194,10,(S$195-'Indicator Data'!CB48)/(S$195-S$194)*10)),1))</f>
        <v>0</v>
      </c>
      <c r="T45" s="138">
        <f>IF('Indicator Data'!CC48="No data","x",ROUND(IF('Indicator Data'!CC48&gt;T$195,0,IF('Indicator Data'!CC48&lt;T$194,10,(T$195-'Indicator Data'!CC48)/(T$195-T$194)*10)),1))</f>
        <v>0</v>
      </c>
      <c r="U45" s="138">
        <f>IF('Indicator Data'!CD48="No data","x",ROUND(IF('Indicator Data'!CD48&gt;U$195,0,IF('Indicator Data'!CD48&lt;U$194,10,(U$195-'Indicator Data'!CD48)/(U$195-U$194)*10)),1))</f>
        <v>0</v>
      </c>
      <c r="V45" s="138" t="str">
        <f>IF('Indicator Data'!CE48="No data","x",ROUND(IF('Indicator Data'!CE48&gt;V$195,0,IF('Indicator Data'!CE48&lt;V$194,10,(V$195-'Indicator Data'!CE48)/(V$195-V$194)*10)),1))</f>
        <v>x</v>
      </c>
      <c r="W45" s="92">
        <f t="shared" si="8"/>
        <v>0</v>
      </c>
      <c r="X45" s="92">
        <f>IF('Indicator Data'!CF48="No data","x",ROUND(IF('Indicator Data'!CF48&gt;X$195,0,IF('Indicator Data'!CF48&lt;X$194,10,(X$195-'Indicator Data'!CF48)/(X$195-X$194)*10)),1))</f>
        <v>1.8</v>
      </c>
      <c r="Y45" s="92">
        <f>IF('Indicator Data'!CG48="No data","x",ROUND(IF('Indicator Data'!CG48&gt;Y$195,10,IF('Indicator Data'!CG48&lt;Y$194,0,10-(Y$195-'Indicator Data'!CG48)/(Y$195-Y$194)*10)),1))</f>
        <v>0.4</v>
      </c>
      <c r="Z45" s="93">
        <f t="shared" si="9"/>
        <v>0.6</v>
      </c>
      <c r="AA45" s="94">
        <f t="shared" si="10"/>
        <v>1.8</v>
      </c>
      <c r="AB45" s="217">
        <f>IF('Indicator Data'!CH48="No data","x",ROUND(IF('Indicator Data'!CH48&gt;AB$195,0,IF('Indicator Data'!CH48&lt;AB$194,10,(AB$195-'Indicator Data'!CH48)/(AB$195-AB$194)*10)),1))</f>
        <v>0</v>
      </c>
    </row>
    <row r="46" spans="1:28" s="4" customFormat="1" x14ac:dyDescent="0.3">
      <c r="A46" s="121" t="str">
        <f>'Indicator Data'!A49</f>
        <v>Cyprus</v>
      </c>
      <c r="B46" s="47" t="str">
        <f>'Indicator Data'!B49</f>
        <v>CYP</v>
      </c>
      <c r="C46" s="92" t="str">
        <f>IF('Indicator Data'!BR49="No data","x",ROUND(IF('Indicator Data'!BR49&gt;C$195,0,IF('Indicator Data'!BR49&lt;C$194,10,(C$195-'Indicator Data'!BR49)/(C$195-C$194)*10)),1))</f>
        <v>x</v>
      </c>
      <c r="D46" s="93" t="str">
        <f t="shared" si="2"/>
        <v>x</v>
      </c>
      <c r="E46" s="92">
        <f>IF('Indicator Data'!BT49="No data","x",ROUND(IF('Indicator Data'!BT49&gt;E$195,0,IF('Indicator Data'!BT49&lt;E$194,10,(E$195-'Indicator Data'!BT49)/(E$195-E$194)*10)),1))</f>
        <v>4.2</v>
      </c>
      <c r="F46" s="92">
        <f>IF('Indicator Data'!BS49="No data","x",ROUND(IF('Indicator Data'!BS49&gt;F$195,0,IF('Indicator Data'!BS49&lt;F$194,10,(F$195-'Indicator Data'!BS49)/(F$195-F$194)*10)),1))</f>
        <v>3.2</v>
      </c>
      <c r="G46" s="93">
        <f t="shared" si="3"/>
        <v>3.7</v>
      </c>
      <c r="H46" s="94">
        <f t="shared" si="4"/>
        <v>3.7</v>
      </c>
      <c r="I46" s="92">
        <f>IF('Indicator Data'!BV49="No data","x",ROUND(IF('Indicator Data'!BV49^2&gt;I$195,0,IF('Indicator Data'!BV49^2&lt;I$194,10,(I$195-'Indicator Data'!BV49^2)/(I$195-I$194)*10)),1))</f>
        <v>0.3</v>
      </c>
      <c r="J46" s="92">
        <f>IF(OR('Indicator Data'!BU49=0,'Indicator Data'!BU49="No data"),"x",ROUND(IF('Indicator Data'!BU49&gt;J$195,0,IF('Indicator Data'!BU49&lt;J$194,10,(J$195-'Indicator Data'!BU49)/(J$195-J$194)*10)),1))</f>
        <v>0</v>
      </c>
      <c r="K46" s="92">
        <f>IF('Indicator Data'!BW49="No data","x",ROUND(IF('Indicator Data'!BW49&gt;K$195,0,IF('Indicator Data'!BW49&lt;K$194,10,(K$195-'Indicator Data'!BW49)/(K$195-K$194)*10)),1))</f>
        <v>1.6</v>
      </c>
      <c r="L46" s="92">
        <f>IF('Indicator Data'!BX49="No data","x",ROUND(IF('Indicator Data'!BX49&gt;L$195,0,IF('Indicator Data'!BX49&lt;L$194,10,(L$195-'Indicator Data'!BX49)/(L$195-L$194)*10)),1))</f>
        <v>3.1</v>
      </c>
      <c r="M46" s="93">
        <f t="shared" si="5"/>
        <v>1.3</v>
      </c>
      <c r="N46" s="138">
        <f>IF('Indicator Data'!BY49="No data","x",'Indicator Data'!BY49/'Indicator Data'!CL49*100)</f>
        <v>205.62770562770564</v>
      </c>
      <c r="O46" s="92">
        <f t="shared" si="6"/>
        <v>0</v>
      </c>
      <c r="P46" s="92">
        <f>IF('Indicator Data'!BZ49="No data","x",ROUND(IF('Indicator Data'!BZ49&gt;P$195,0,IF('Indicator Data'!BZ49&lt;P$194,10,(P$195-'Indicator Data'!BZ49)/(P$195-P$194)*10)),1))</f>
        <v>0.1</v>
      </c>
      <c r="Q46" s="92">
        <f>IF('Indicator Data'!CA49="No data","x",ROUND(IF('Indicator Data'!CA49&gt;Q$195,0,IF('Indicator Data'!CA49&lt;Q$194,10,(Q$195-'Indicator Data'!CA49)/(Q$195-Q$194)*10)),1))</f>
        <v>0.1</v>
      </c>
      <c r="R46" s="93">
        <f t="shared" si="7"/>
        <v>0.1</v>
      </c>
      <c r="S46" s="92">
        <f>IF('Indicator Data'!CB49="No data","x",ROUND(IF('Indicator Data'!CB49&gt;S$195,0,IF('Indicator Data'!CB49&lt;S$194,10,(S$195-'Indicator Data'!CB49)/(S$195-S$194)*10)),1))</f>
        <v>5.0999999999999996</v>
      </c>
      <c r="T46" s="138">
        <f>IF('Indicator Data'!CC49="No data","x",ROUND(IF('Indicator Data'!CC49&gt;T$195,0,IF('Indicator Data'!CC49&lt;T$194,10,(T$195-'Indicator Data'!CC49)/(T$195-T$194)*10)),1))</f>
        <v>0.3</v>
      </c>
      <c r="U46" s="138">
        <f>IF('Indicator Data'!CD49="No data","x",ROUND(IF('Indicator Data'!CD49&gt;U$195,0,IF('Indicator Data'!CD49&lt;U$194,10,(U$195-'Indicator Data'!CD49)/(U$195-U$194)*10)),1))</f>
        <v>1.9</v>
      </c>
      <c r="V46" s="138">
        <f>IF('Indicator Data'!CE49="No data","x",ROUND(IF('Indicator Data'!CE49&gt;V$195,0,IF('Indicator Data'!CE49&lt;V$194,10,(V$195-'Indicator Data'!CE49)/(V$195-V$194)*10)),1))</f>
        <v>3.1</v>
      </c>
      <c r="W46" s="92">
        <f t="shared" si="8"/>
        <v>1.7666666666666666</v>
      </c>
      <c r="X46" s="92">
        <f>IF('Indicator Data'!CF49="No data","x",ROUND(IF('Indicator Data'!CF49&gt;X$195,0,IF('Indicator Data'!CF49&lt;X$194,10,(X$195-'Indicator Data'!CF49)/(X$195-X$194)*10)),1))</f>
        <v>2.5</v>
      </c>
      <c r="Y46" s="92">
        <f>IF('Indicator Data'!CG49="No data","x",ROUND(IF('Indicator Data'!CG49&gt;Y$195,10,IF('Indicator Data'!CG49&lt;Y$194,0,10-(Y$195-'Indicator Data'!CG49)/(Y$195-Y$194)*10)),1))</f>
        <v>0.1</v>
      </c>
      <c r="Z46" s="93">
        <f t="shared" si="9"/>
        <v>2.4</v>
      </c>
      <c r="AA46" s="94">
        <f t="shared" si="10"/>
        <v>1.3</v>
      </c>
      <c r="AB46" s="217">
        <f>IF('Indicator Data'!CH49="No data","x",ROUND(IF('Indicator Data'!CH49&gt;AB$195,0,IF('Indicator Data'!CH49&lt;AB$194,10,(AB$195-'Indicator Data'!CH49)/(AB$195-AB$194)*10)),1))</f>
        <v>2.6</v>
      </c>
    </row>
    <row r="47" spans="1:28" s="4" customFormat="1" x14ac:dyDescent="0.3">
      <c r="A47" s="121" t="str">
        <f>'Indicator Data'!A50</f>
        <v>Czech Republic</v>
      </c>
      <c r="B47" s="47" t="str">
        <f>'Indicator Data'!B50</f>
        <v>CZE</v>
      </c>
      <c r="C47" s="92">
        <f>IF('Indicator Data'!BR50="No data","x",ROUND(IF('Indicator Data'!BR50&gt;C$195,0,IF('Indicator Data'!BR50&lt;C$194,10,(C$195-'Indicator Data'!BR50)/(C$195-C$194)*10)),1))</f>
        <v>2.5</v>
      </c>
      <c r="D47" s="93">
        <f t="shared" si="2"/>
        <v>2.5</v>
      </c>
      <c r="E47" s="92">
        <f>IF('Indicator Data'!BT50="No data","x",ROUND(IF('Indicator Data'!BT50&gt;E$195,0,IF('Indicator Data'!BT50&lt;E$194,10,(E$195-'Indicator Data'!BT50)/(E$195-E$194)*10)),1))</f>
        <v>4.4000000000000004</v>
      </c>
      <c r="F47" s="92">
        <f>IF('Indicator Data'!BS50="No data","x",ROUND(IF('Indicator Data'!BS50&gt;F$195,0,IF('Indicator Data'!BS50&lt;F$194,10,(F$195-'Indicator Data'!BS50)/(F$195-F$194)*10)),1))</f>
        <v>3.2</v>
      </c>
      <c r="G47" s="93">
        <f t="shared" si="3"/>
        <v>3.8</v>
      </c>
      <c r="H47" s="94">
        <f t="shared" si="4"/>
        <v>3.2</v>
      </c>
      <c r="I47" s="92" t="str">
        <f>IF('Indicator Data'!BV50="No data","x",ROUND(IF('Indicator Data'!BV50^2&gt;I$195,0,IF('Indicator Data'!BV50^2&lt;I$194,10,(I$195-'Indicator Data'!BV50^2)/(I$195-I$194)*10)),1))</f>
        <v>x</v>
      </c>
      <c r="J47" s="92">
        <f>IF(OR('Indicator Data'!BU50=0,'Indicator Data'!BU50="No data"),"x",ROUND(IF('Indicator Data'!BU50&gt;J$195,0,IF('Indicator Data'!BU50&lt;J$194,10,(J$195-'Indicator Data'!BU50)/(J$195-J$194)*10)),1))</f>
        <v>0</v>
      </c>
      <c r="K47" s="92">
        <f>IF('Indicator Data'!BW50="No data","x",ROUND(IF('Indicator Data'!BW50&gt;K$195,0,IF('Indicator Data'!BW50&lt;K$194,10,(K$195-'Indicator Data'!BW50)/(K$195-K$194)*10)),1))</f>
        <v>1.9</v>
      </c>
      <c r="L47" s="92">
        <f>IF('Indicator Data'!BX50="No data","x",ROUND(IF('Indicator Data'!BX50&gt;L$195,0,IF('Indicator Data'!BX50&lt;L$194,10,(L$195-'Indicator Data'!BX50)/(L$195-L$194)*10)),1))</f>
        <v>4.0999999999999996</v>
      </c>
      <c r="M47" s="93">
        <f t="shared" si="5"/>
        <v>2</v>
      </c>
      <c r="N47" s="138">
        <f>IF('Indicator Data'!BY50="No data","x",'Indicator Data'!BY50/'Indicator Data'!CL50*100)</f>
        <v>271.87985499741069</v>
      </c>
      <c r="O47" s="92">
        <f t="shared" si="6"/>
        <v>0</v>
      </c>
      <c r="P47" s="92">
        <f>IF('Indicator Data'!BZ50="No data","x",ROUND(IF('Indicator Data'!BZ50&gt;P$195,0,IF('Indicator Data'!BZ50&lt;P$194,10,(P$195-'Indicator Data'!BZ50)/(P$195-P$194)*10)),1))</f>
        <v>0.1</v>
      </c>
      <c r="Q47" s="92">
        <f>IF('Indicator Data'!CA50="No data","x",ROUND(IF('Indicator Data'!CA50&gt;Q$195,0,IF('Indicator Data'!CA50&lt;Q$194,10,(Q$195-'Indicator Data'!CA50)/(Q$195-Q$194)*10)),1))</f>
        <v>0</v>
      </c>
      <c r="R47" s="93">
        <f t="shared" si="7"/>
        <v>0</v>
      </c>
      <c r="S47" s="92">
        <f>IF('Indicator Data'!CB50="No data","x",ROUND(IF('Indicator Data'!CB50&gt;S$195,0,IF('Indicator Data'!CB50&lt;S$194,10,(S$195-'Indicator Data'!CB50)/(S$195-S$194)*10)),1))</f>
        <v>0</v>
      </c>
      <c r="T47" s="138">
        <f>IF('Indicator Data'!CC50="No data","x",ROUND(IF('Indicator Data'!CC50&gt;T$195,0,IF('Indicator Data'!CC50&lt;T$194,10,(T$195-'Indicator Data'!CC50)/(T$195-T$194)*10)),1))</f>
        <v>0.5</v>
      </c>
      <c r="U47" s="138">
        <f>IF('Indicator Data'!CD50="No data","x",ROUND(IF('Indicator Data'!CD50&gt;U$195,0,IF('Indicator Data'!CD50&lt;U$194,10,(U$195-'Indicator Data'!CD50)/(U$195-U$194)*10)),1))</f>
        <v>1.5</v>
      </c>
      <c r="V47" s="138" t="str">
        <f>IF('Indicator Data'!CE50="No data","x",ROUND(IF('Indicator Data'!CE50&gt;V$195,0,IF('Indicator Data'!CE50&lt;V$194,10,(V$195-'Indicator Data'!CE50)/(V$195-V$194)*10)),1))</f>
        <v>x</v>
      </c>
      <c r="W47" s="92">
        <f t="shared" si="8"/>
        <v>1</v>
      </c>
      <c r="X47" s="92">
        <f>IF('Indicator Data'!CF50="No data","x",ROUND(IF('Indicator Data'!CF50&gt;X$195,0,IF('Indicator Data'!CF50&lt;X$194,10,(X$195-'Indicator Data'!CF50)/(X$195-X$194)*10)),1))</f>
        <v>1.7</v>
      </c>
      <c r="Y47" s="92">
        <f>IF('Indicator Data'!CG50="No data","x",ROUND(IF('Indicator Data'!CG50&gt;Y$195,10,IF('Indicator Data'!CG50&lt;Y$194,0,10-(Y$195-'Indicator Data'!CG50)/(Y$195-Y$194)*10)),1))</f>
        <v>0</v>
      </c>
      <c r="Z47" s="93">
        <f t="shared" si="9"/>
        <v>0.7</v>
      </c>
      <c r="AA47" s="94">
        <f t="shared" si="10"/>
        <v>0.9</v>
      </c>
      <c r="AB47" s="217">
        <f>IF('Indicator Data'!CH50="No data","x",ROUND(IF('Indicator Data'!CH50&gt;AB$195,0,IF('Indicator Data'!CH50&lt;AB$194,10,(AB$195-'Indicator Data'!CH50)/(AB$195-AB$194)*10)),1))</f>
        <v>3.3</v>
      </c>
    </row>
    <row r="48" spans="1:28" s="4" customFormat="1" x14ac:dyDescent="0.3">
      <c r="A48" s="121" t="str">
        <f>'Indicator Data'!A51</f>
        <v>Denmark</v>
      </c>
      <c r="B48" s="47" t="str">
        <f>'Indicator Data'!B51</f>
        <v>DNK</v>
      </c>
      <c r="C48" s="92">
        <f>IF('Indicator Data'!BR51="No data","x",ROUND(IF('Indicator Data'!BR51&gt;C$195,0,IF('Indicator Data'!BR51&lt;C$194,10,(C$195-'Indicator Data'!BR51)/(C$195-C$194)*10)),1))</f>
        <v>2.7</v>
      </c>
      <c r="D48" s="93">
        <f t="shared" si="2"/>
        <v>2.7</v>
      </c>
      <c r="E48" s="92">
        <f>IF('Indicator Data'!BT51="No data","x",ROUND(IF('Indicator Data'!BT51&gt;E$195,0,IF('Indicator Data'!BT51&lt;E$194,10,(E$195-'Indicator Data'!BT51)/(E$195-E$194)*10)),1))</f>
        <v>1.3</v>
      </c>
      <c r="F48" s="92">
        <f>IF('Indicator Data'!BS51="No data","x",ROUND(IF('Indicator Data'!BS51&gt;F$195,0,IF('Indicator Data'!BS51&lt;F$194,10,(F$195-'Indicator Data'!BS51)/(F$195-F$194)*10)),1))</f>
        <v>1.3</v>
      </c>
      <c r="G48" s="93">
        <f t="shared" si="3"/>
        <v>1.3</v>
      </c>
      <c r="H48" s="94">
        <f t="shared" si="4"/>
        <v>2</v>
      </c>
      <c r="I48" s="92" t="str">
        <f>IF('Indicator Data'!BV51="No data","x",ROUND(IF('Indicator Data'!BV51^2&gt;I$195,0,IF('Indicator Data'!BV51^2&lt;I$194,10,(I$195-'Indicator Data'!BV51^2)/(I$195-I$194)*10)),1))</f>
        <v>x</v>
      </c>
      <c r="J48" s="92">
        <f>IF(OR('Indicator Data'!BU51=0,'Indicator Data'!BU51="No data"),"x",ROUND(IF('Indicator Data'!BU51&gt;J$195,0,IF('Indicator Data'!BU51&lt;J$194,10,(J$195-'Indicator Data'!BU51)/(J$195-J$194)*10)),1))</f>
        <v>0</v>
      </c>
      <c r="K48" s="92">
        <f>IF('Indicator Data'!BW51="No data","x",ROUND(IF('Indicator Data'!BW51&gt;K$195,0,IF('Indicator Data'!BW51&lt;K$194,10,(K$195-'Indicator Data'!BW51)/(K$195-K$194)*10)),1))</f>
        <v>0.3</v>
      </c>
      <c r="L48" s="92">
        <f>IF('Indicator Data'!BX51="No data","x",ROUND(IF('Indicator Data'!BX51&gt;L$195,0,IF('Indicator Data'!BX51&lt;L$194,10,(L$195-'Indicator Data'!BX51)/(L$195-L$194)*10)),1))</f>
        <v>3.8</v>
      </c>
      <c r="M48" s="93">
        <f t="shared" si="5"/>
        <v>1.4</v>
      </c>
      <c r="N48" s="138">
        <f>IF('Indicator Data'!BY51="No data","x",'Indicator Data'!BY51/'Indicator Data'!CL51*100)</f>
        <v>353.5234503888758</v>
      </c>
      <c r="O48" s="92">
        <f t="shared" si="6"/>
        <v>0</v>
      </c>
      <c r="P48" s="92">
        <f>IF('Indicator Data'!BZ51="No data","x",ROUND(IF('Indicator Data'!BZ51&gt;P$195,0,IF('Indicator Data'!BZ51&lt;P$194,10,(P$195-'Indicator Data'!BZ51)/(P$195-P$194)*10)),1))</f>
        <v>0</v>
      </c>
      <c r="Q48" s="92">
        <f>IF('Indicator Data'!CA51="No data","x",ROUND(IF('Indicator Data'!CA51&gt;Q$195,0,IF('Indicator Data'!CA51&lt;Q$194,10,(Q$195-'Indicator Data'!CA51)/(Q$195-Q$194)*10)),1))</f>
        <v>0</v>
      </c>
      <c r="R48" s="93">
        <f t="shared" si="7"/>
        <v>0</v>
      </c>
      <c r="S48" s="92">
        <f>IF('Indicator Data'!CB51="No data","x",ROUND(IF('Indicator Data'!CB51&gt;S$195,0,IF('Indicator Data'!CB51&lt;S$194,10,(S$195-'Indicator Data'!CB51)/(S$195-S$194)*10)),1))</f>
        <v>0</v>
      </c>
      <c r="T48" s="138">
        <f>IF('Indicator Data'!CC51="No data","x",ROUND(IF('Indicator Data'!CC51&gt;T$195,0,IF('Indicator Data'!CC51&lt;T$194,10,(T$195-'Indicator Data'!CC51)/(T$195-T$194)*10)),1))</f>
        <v>0.2</v>
      </c>
      <c r="U48" s="138">
        <f>IF('Indicator Data'!CD51="No data","x",ROUND(IF('Indicator Data'!CD51&gt;U$195,0,IF('Indicator Data'!CD51&lt;U$194,10,(U$195-'Indicator Data'!CD51)/(U$195-U$194)*10)),1))</f>
        <v>1.9</v>
      </c>
      <c r="V48" s="138">
        <f>IF('Indicator Data'!CE51="No data","x",ROUND(IF('Indicator Data'!CE51&gt;V$195,0,IF('Indicator Data'!CE51&lt;V$194,10,(V$195-'Indicator Data'!CE51)/(V$195-V$194)*10)),1))</f>
        <v>0.3</v>
      </c>
      <c r="W48" s="92">
        <f t="shared" si="8"/>
        <v>0.79999999999999993</v>
      </c>
      <c r="X48" s="92">
        <f>IF('Indicator Data'!CF51="No data","x",ROUND(IF('Indicator Data'!CF51&gt;X$195,0,IF('Indicator Data'!CF51&lt;X$194,10,(X$195-'Indicator Data'!CF51)/(X$195-X$194)*10)),1))</f>
        <v>0</v>
      </c>
      <c r="Y48" s="92">
        <f>IF('Indicator Data'!CG51="No data","x",ROUND(IF('Indicator Data'!CG51&gt;Y$195,10,IF('Indicator Data'!CG51&lt;Y$194,0,10-(Y$195-'Indicator Data'!CG51)/(Y$195-Y$194)*10)),1))</f>
        <v>0</v>
      </c>
      <c r="Z48" s="93">
        <f t="shared" si="9"/>
        <v>0.2</v>
      </c>
      <c r="AA48" s="94">
        <f t="shared" si="10"/>
        <v>0.5</v>
      </c>
      <c r="AB48" s="217">
        <f>IF('Indicator Data'!CH51="No data","x",ROUND(IF('Indicator Data'!CH51&gt;AB$195,0,IF('Indicator Data'!CH51&lt;AB$194,10,(AB$195-'Indicator Data'!CH51)/(AB$195-AB$194)*10)),1))</f>
        <v>0.4</v>
      </c>
    </row>
    <row r="49" spans="1:28" s="4" customFormat="1" x14ac:dyDescent="0.3">
      <c r="A49" s="121" t="str">
        <f>'Indicator Data'!A52</f>
        <v>Djibouti</v>
      </c>
      <c r="B49" s="47" t="str">
        <f>'Indicator Data'!B52</f>
        <v>DJI</v>
      </c>
      <c r="C49" s="92">
        <f>IF('Indicator Data'!BR52="No data","x",ROUND(IF('Indicator Data'!BR52&gt;C$195,0,IF('Indicator Data'!BR52&lt;C$194,10,(C$195-'Indicator Data'!BR52)/(C$195-C$194)*10)),1))</f>
        <v>5.5</v>
      </c>
      <c r="D49" s="93">
        <f t="shared" si="2"/>
        <v>5.5</v>
      </c>
      <c r="E49" s="92">
        <f>IF('Indicator Data'!BT52="No data","x",ROUND(IF('Indicator Data'!BT52&gt;E$195,0,IF('Indicator Data'!BT52&lt;E$194,10,(E$195-'Indicator Data'!BT52)/(E$195-E$194)*10)),1))</f>
        <v>7</v>
      </c>
      <c r="F49" s="92">
        <f>IF('Indicator Data'!BS52="No data","x",ROUND(IF('Indicator Data'!BS52&gt;F$195,0,IF('Indicator Data'!BS52&lt;F$194,10,(F$195-'Indicator Data'!BS52)/(F$195-F$194)*10)),1))</f>
        <v>6.8</v>
      </c>
      <c r="G49" s="93">
        <f t="shared" si="3"/>
        <v>6.9</v>
      </c>
      <c r="H49" s="94">
        <f t="shared" si="4"/>
        <v>6.2</v>
      </c>
      <c r="I49" s="92" t="str">
        <f>IF('Indicator Data'!BV52="No data","x",ROUND(IF('Indicator Data'!BV52^2&gt;I$195,0,IF('Indicator Data'!BV52^2&lt;I$194,10,(I$195-'Indicator Data'!BV52^2)/(I$195-I$194)*10)),1))</f>
        <v>x</v>
      </c>
      <c r="J49" s="92">
        <f>IF(OR('Indicator Data'!BU52=0,'Indicator Data'!BU52="No data"),"x",ROUND(IF('Indicator Data'!BU52&gt;J$195,0,IF('Indicator Data'!BU52&lt;J$194,10,(J$195-'Indicator Data'!BU52)/(J$195-J$194)*10)),1))</f>
        <v>4</v>
      </c>
      <c r="K49" s="92">
        <f>IF('Indicator Data'!BW52="No data","x",ROUND(IF('Indicator Data'!BW52&gt;K$195,0,IF('Indicator Data'!BW52&lt;K$194,10,(K$195-'Indicator Data'!BW52)/(K$195-K$194)*10)),1))</f>
        <v>4.4000000000000004</v>
      </c>
      <c r="L49" s="92">
        <f>IF('Indicator Data'!BX52="No data","x",ROUND(IF('Indicator Data'!BX52&gt;L$195,0,IF('Indicator Data'!BX52&lt;L$194,10,(L$195-'Indicator Data'!BX52)/(L$195-L$194)*10)),1))</f>
        <v>8.1</v>
      </c>
      <c r="M49" s="93">
        <f t="shared" si="5"/>
        <v>5.5</v>
      </c>
      <c r="N49" s="138">
        <f>IF('Indicator Data'!BY52="No data","x",'Indicator Data'!BY52/'Indicator Data'!CL52*100)</f>
        <v>11.216566005176878</v>
      </c>
      <c r="O49" s="92">
        <f t="shared" si="6"/>
        <v>9</v>
      </c>
      <c r="P49" s="92">
        <f>IF('Indicator Data'!BZ52="No data","x",ROUND(IF('Indicator Data'!BZ52&gt;P$195,0,IF('Indicator Data'!BZ52&lt;P$194,10,(P$195-'Indicator Data'!BZ52)/(P$195-P$194)*10)),1))</f>
        <v>4</v>
      </c>
      <c r="Q49" s="92">
        <f>IF('Indicator Data'!CA52="No data","x",ROUND(IF('Indicator Data'!CA52&gt;Q$195,0,IF('Indicator Data'!CA52&lt;Q$194,10,(Q$195-'Indicator Data'!CA52)/(Q$195-Q$194)*10)),1))</f>
        <v>4.9000000000000004</v>
      </c>
      <c r="R49" s="93">
        <f t="shared" si="7"/>
        <v>6</v>
      </c>
      <c r="S49" s="92">
        <f>IF('Indicator Data'!CB52="No data","x",ROUND(IF('Indicator Data'!CB52&gt;S$195,0,IF('Indicator Data'!CB52&lt;S$194,10,(S$195-'Indicator Data'!CB52)/(S$195-S$194)*10)),1))</f>
        <v>9.4</v>
      </c>
      <c r="T49" s="138">
        <f>IF('Indicator Data'!CC52="No data","x",ROUND(IF('Indicator Data'!CC52&gt;T$195,0,IF('Indicator Data'!CC52&lt;T$194,10,(T$195-'Indicator Data'!CC52)/(T$195-T$194)*10)),1))</f>
        <v>5.3</v>
      </c>
      <c r="U49" s="138">
        <f>IF('Indicator Data'!CD52="No data","x",ROUND(IF('Indicator Data'!CD52&gt;U$195,0,IF('Indicator Data'!CD52&lt;U$194,10,(U$195-'Indicator Data'!CD52)/(U$195-U$194)*10)),1))</f>
        <v>2.9</v>
      </c>
      <c r="V49" s="138">
        <f>IF('Indicator Data'!CE52="No data","x",ROUND(IF('Indicator Data'!CE52&gt;V$195,0,IF('Indicator Data'!CE52&lt;V$194,10,(V$195-'Indicator Data'!CE52)/(V$195-V$194)*10)),1))</f>
        <v>5.3</v>
      </c>
      <c r="W49" s="92">
        <f t="shared" si="8"/>
        <v>4.5</v>
      </c>
      <c r="X49" s="92">
        <f>IF('Indicator Data'!CF52="No data","x",ROUND(IF('Indicator Data'!CF52&gt;X$195,0,IF('Indicator Data'!CF52&lt;X$194,10,(X$195-'Indicator Data'!CF52)/(X$195-X$194)*10)),1))</f>
        <v>9.8000000000000007</v>
      </c>
      <c r="Y49" s="92">
        <f>IF('Indicator Data'!CG52="No data","x",ROUND(IF('Indicator Data'!CG52&gt;Y$195,10,IF('Indicator Data'!CG52&lt;Y$194,0,10-(Y$195-'Indicator Data'!CG52)/(Y$195-Y$194)*10)),1))</f>
        <v>2.8</v>
      </c>
      <c r="Z49" s="93">
        <f t="shared" si="9"/>
        <v>6.6</v>
      </c>
      <c r="AA49" s="94">
        <f t="shared" si="10"/>
        <v>6</v>
      </c>
      <c r="AB49" s="217">
        <f>IF('Indicator Data'!CH52="No data","x",ROUND(IF('Indicator Data'!CH52&gt;AB$195,0,IF('Indicator Data'!CH52&lt;AB$194,10,(AB$195-'Indicator Data'!CH52)/(AB$195-AB$194)*10)),1))</f>
        <v>6.3</v>
      </c>
    </row>
    <row r="50" spans="1:28" s="4" customFormat="1" x14ac:dyDescent="0.3">
      <c r="A50" s="121" t="str">
        <f>'Indicator Data'!A53</f>
        <v>Dominica</v>
      </c>
      <c r="B50" s="47" t="str">
        <f>'Indicator Data'!B53</f>
        <v>DMA</v>
      </c>
      <c r="C50" s="92" t="str">
        <f>IF('Indicator Data'!BR53="No data","x",ROUND(IF('Indicator Data'!BR53&gt;C$195,0,IF('Indicator Data'!BR53&lt;C$194,10,(C$195-'Indicator Data'!BR53)/(C$195-C$194)*10)),1))</f>
        <v>x</v>
      </c>
      <c r="D50" s="93" t="str">
        <f t="shared" si="2"/>
        <v>x</v>
      </c>
      <c r="E50" s="92">
        <f>IF('Indicator Data'!BT53="No data","x",ROUND(IF('Indicator Data'!BT53&gt;E$195,0,IF('Indicator Data'!BT53&lt;E$194,10,(E$195-'Indicator Data'!BT53)/(E$195-E$194)*10)),1))</f>
        <v>4.5</v>
      </c>
      <c r="F50" s="92">
        <f>IF('Indicator Data'!BS53="No data","x",ROUND(IF('Indicator Data'!BS53&gt;F$195,0,IF('Indicator Data'!BS53&lt;F$194,10,(F$195-'Indicator Data'!BS53)/(F$195-F$194)*10)),1))</f>
        <v>5.6</v>
      </c>
      <c r="G50" s="93">
        <f t="shared" si="3"/>
        <v>5.0999999999999996</v>
      </c>
      <c r="H50" s="94">
        <f t="shared" si="4"/>
        <v>5.0999999999999996</v>
      </c>
      <c r="I50" s="92" t="str">
        <f>IF('Indicator Data'!BV53="No data","x",ROUND(IF('Indicator Data'!BV53^2&gt;I$195,0,IF('Indicator Data'!BV53^2&lt;I$194,10,(I$195-'Indicator Data'!BV53^2)/(I$195-I$194)*10)),1))</f>
        <v>x</v>
      </c>
      <c r="J50" s="92">
        <f>IF(OR('Indicator Data'!BU53=0,'Indicator Data'!BU53="No data"),"x",ROUND(IF('Indicator Data'!BU53&gt;J$195,0,IF('Indicator Data'!BU53&lt;J$194,10,(J$195-'Indicator Data'!BU53)/(J$195-J$194)*10)),1))</f>
        <v>0</v>
      </c>
      <c r="K50" s="92">
        <f>IF('Indicator Data'!BW53="No data","x",ROUND(IF('Indicator Data'!BW53&gt;K$195,0,IF('Indicator Data'!BW53&lt;K$194,10,(K$195-'Indicator Data'!BW53)/(K$195-K$194)*10)),1))</f>
        <v>3</v>
      </c>
      <c r="L50" s="92">
        <f>IF('Indicator Data'!BX53="No data","x",ROUND(IF('Indicator Data'!BX53&gt;L$195,0,IF('Indicator Data'!BX53&lt;L$194,10,(L$195-'Indicator Data'!BX53)/(L$195-L$194)*10)),1))</f>
        <v>4.8</v>
      </c>
      <c r="M50" s="93">
        <f t="shared" si="5"/>
        <v>2.6</v>
      </c>
      <c r="N50" s="138">
        <f>IF('Indicator Data'!BY53="No data","x",'Indicator Data'!BY53/'Indicator Data'!CL53*100)</f>
        <v>133.33333333333331</v>
      </c>
      <c r="O50" s="92">
        <f t="shared" si="6"/>
        <v>0</v>
      </c>
      <c r="P50" s="92">
        <f>IF('Indicator Data'!BZ53="No data","x",ROUND(IF('Indicator Data'!BZ53&gt;P$195,0,IF('Indicator Data'!BZ53&lt;P$194,10,(P$195-'Indicator Data'!BZ53)/(P$195-P$194)*10)),1))</f>
        <v>2.5</v>
      </c>
      <c r="Q50" s="92">
        <f>IF('Indicator Data'!CA53="No data","x",ROUND(IF('Indicator Data'!CA53&gt;Q$195,0,IF('Indicator Data'!CA53&lt;Q$194,10,(Q$195-'Indicator Data'!CA53)/(Q$195-Q$194)*10)),1))</f>
        <v>0.7</v>
      </c>
      <c r="R50" s="93">
        <f t="shared" si="7"/>
        <v>1.1000000000000001</v>
      </c>
      <c r="S50" s="92">
        <f>IF('Indicator Data'!CB53="No data","x",ROUND(IF('Indicator Data'!CB53&gt;S$195,0,IF('Indicator Data'!CB53&lt;S$194,10,(S$195-'Indicator Data'!CB53)/(S$195-S$194)*10)),1))</f>
        <v>7.3</v>
      </c>
      <c r="T50" s="138">
        <f>IF('Indicator Data'!CC53="No data","x",ROUND(IF('Indicator Data'!CC53&gt;T$195,0,IF('Indicator Data'!CC53&lt;T$194,10,(T$195-'Indicator Data'!CC53)/(T$195-T$194)*10)),1))</f>
        <v>1.4</v>
      </c>
      <c r="U50" s="138">
        <f>IF('Indicator Data'!CD53="No data","x",ROUND(IF('Indicator Data'!CD53&gt;U$195,0,IF('Indicator Data'!CD53&lt;U$194,10,(U$195-'Indicator Data'!CD53)/(U$195-U$194)*10)),1))</f>
        <v>3.1</v>
      </c>
      <c r="V50" s="138" t="str">
        <f>IF('Indicator Data'!CE53="No data","x",ROUND(IF('Indicator Data'!CE53&gt;V$195,0,IF('Indicator Data'!CE53&lt;V$194,10,(V$195-'Indicator Data'!CE53)/(V$195-V$194)*10)),1))</f>
        <v>x</v>
      </c>
      <c r="W50" s="92">
        <f t="shared" si="8"/>
        <v>2.25</v>
      </c>
      <c r="X50" s="92">
        <f>IF('Indicator Data'!CF53="No data","x",ROUND(IF('Indicator Data'!CF53&gt;X$195,0,IF('Indicator Data'!CF53&lt;X$194,10,(X$195-'Indicator Data'!CF53)/(X$195-X$194)*10)),1))</f>
        <v>8.1999999999999993</v>
      </c>
      <c r="Y50" s="92" t="str">
        <f>IF('Indicator Data'!CG53="No data","x",ROUND(IF('Indicator Data'!CG53&gt;Y$195,10,IF('Indicator Data'!CG53&lt;Y$194,0,10-(Y$195-'Indicator Data'!CG53)/(Y$195-Y$194)*10)),1))</f>
        <v>x</v>
      </c>
      <c r="Z50" s="93">
        <f t="shared" si="9"/>
        <v>5.9</v>
      </c>
      <c r="AA50" s="94">
        <f t="shared" si="10"/>
        <v>3.2</v>
      </c>
      <c r="AB50" s="217">
        <f>IF('Indicator Data'!CH53="No data","x",ROUND(IF('Indicator Data'!CH53&gt;AB$195,0,IF('Indicator Data'!CH53&lt;AB$194,10,(AB$195-'Indicator Data'!CH53)/(AB$195-AB$194)*10)),1))</f>
        <v>3</v>
      </c>
    </row>
    <row r="51" spans="1:28" s="4" customFormat="1" x14ac:dyDescent="0.3">
      <c r="A51" s="121" t="str">
        <f>'Indicator Data'!A54</f>
        <v>Dominican Republic</v>
      </c>
      <c r="B51" s="47" t="str">
        <f>'Indicator Data'!B54</f>
        <v>DOM</v>
      </c>
      <c r="C51" s="92">
        <f>IF('Indicator Data'!BR54="No data","x",ROUND(IF('Indicator Data'!BR54&gt;C$195,0,IF('Indicator Data'!BR54&lt;C$194,10,(C$195-'Indicator Data'!BR54)/(C$195-C$194)*10)),1))</f>
        <v>4.5999999999999996</v>
      </c>
      <c r="D51" s="93">
        <f t="shared" si="2"/>
        <v>4.5999999999999996</v>
      </c>
      <c r="E51" s="92">
        <f>IF('Indicator Data'!BT54="No data","x",ROUND(IF('Indicator Data'!BT54&gt;E$195,0,IF('Indicator Data'!BT54&lt;E$194,10,(E$195-'Indicator Data'!BT54)/(E$195-E$194)*10)),1))</f>
        <v>7.2</v>
      </c>
      <c r="F51" s="92">
        <f>IF('Indicator Data'!BS54="No data","x",ROUND(IF('Indicator Data'!BS54&gt;F$195,0,IF('Indicator Data'!BS54&lt;F$194,10,(F$195-'Indicator Data'!BS54)/(F$195-F$194)*10)),1))</f>
        <v>5.8</v>
      </c>
      <c r="G51" s="93">
        <f t="shared" si="3"/>
        <v>6.5</v>
      </c>
      <c r="H51" s="94">
        <f t="shared" si="4"/>
        <v>5.6</v>
      </c>
      <c r="I51" s="92">
        <f>IF('Indicator Data'!BV54="No data","x",ROUND(IF('Indicator Data'!BV54^2&gt;I$195,0,IF('Indicator Data'!BV54^2&lt;I$194,10,(I$195-'Indicator Data'!BV54^2)/(I$195-I$194)*10)),1))</f>
        <v>1.3</v>
      </c>
      <c r="J51" s="92">
        <f>IF(OR('Indicator Data'!BU54=0,'Indicator Data'!BU54="No data"),"x",ROUND(IF('Indicator Data'!BU54&gt;J$195,0,IF('Indicator Data'!BU54&lt;J$194,10,(J$195-'Indicator Data'!BU54)/(J$195-J$194)*10)),1))</f>
        <v>0</v>
      </c>
      <c r="K51" s="92">
        <f>IF('Indicator Data'!BW54="No data","x",ROUND(IF('Indicator Data'!BW54&gt;K$195,0,IF('Indicator Data'!BW54&lt;K$194,10,(K$195-'Indicator Data'!BW54)/(K$195-K$194)*10)),1))</f>
        <v>2.5</v>
      </c>
      <c r="L51" s="92">
        <f>IF('Indicator Data'!BX54="No data","x",ROUND(IF('Indicator Data'!BX54&gt;L$195,0,IF('Indicator Data'!BX54&lt;L$194,10,(L$195-'Indicator Data'!BX54)/(L$195-L$194)*10)),1))</f>
        <v>5.9</v>
      </c>
      <c r="M51" s="93">
        <f t="shared" si="5"/>
        <v>2.4</v>
      </c>
      <c r="N51" s="138">
        <f>IF('Indicator Data'!BY54="No data","x",'Indicator Data'!BY54/'Indicator Data'!CL54*100)</f>
        <v>60.016556291390735</v>
      </c>
      <c r="O51" s="92">
        <f t="shared" si="6"/>
        <v>4</v>
      </c>
      <c r="P51" s="92">
        <f>IF('Indicator Data'!BZ54="No data","x",ROUND(IF('Indicator Data'!BZ54&gt;P$195,0,IF('Indicator Data'!BZ54&lt;P$194,10,(P$195-'Indicator Data'!BZ54)/(P$195-P$194)*10)),1))</f>
        <v>1.8</v>
      </c>
      <c r="Q51" s="92">
        <f>IF('Indicator Data'!CA54="No data","x",ROUND(IF('Indicator Data'!CA54&gt;Q$195,0,IF('Indicator Data'!CA54&lt;Q$194,10,(Q$195-'Indicator Data'!CA54)/(Q$195-Q$194)*10)),1))</f>
        <v>0.7</v>
      </c>
      <c r="R51" s="93">
        <f t="shared" si="7"/>
        <v>2.2000000000000002</v>
      </c>
      <c r="S51" s="92">
        <f>IF('Indicator Data'!CB54="No data","x",ROUND(IF('Indicator Data'!CB54&gt;S$195,0,IF('Indicator Data'!CB54&lt;S$194,10,(S$195-'Indicator Data'!CB54)/(S$195-S$194)*10)),1))</f>
        <v>6.1</v>
      </c>
      <c r="T51" s="138">
        <f>IF('Indicator Data'!CC54="No data","x",ROUND(IF('Indicator Data'!CC54&gt;T$195,0,IF('Indicator Data'!CC54&lt;T$194,10,(T$195-'Indicator Data'!CC54)/(T$195-T$194)*10)),1))</f>
        <v>2.5</v>
      </c>
      <c r="U51" s="138" t="str">
        <f>IF('Indicator Data'!CD54="No data","x",ROUND(IF('Indicator Data'!CD54&gt;U$195,0,IF('Indicator Data'!CD54&lt;U$194,10,(U$195-'Indicator Data'!CD54)/(U$195-U$194)*10)),1))</f>
        <v>x</v>
      </c>
      <c r="V51" s="138">
        <f>IF('Indicator Data'!CE54="No data","x",ROUND(IF('Indicator Data'!CE54&gt;V$195,0,IF('Indicator Data'!CE54&lt;V$194,10,(V$195-'Indicator Data'!CE54)/(V$195-V$194)*10)),1))</f>
        <v>5.9</v>
      </c>
      <c r="W51" s="92">
        <f t="shared" si="8"/>
        <v>4.2</v>
      </c>
      <c r="X51" s="92">
        <f>IF('Indicator Data'!CF54="No data","x",ROUND(IF('Indicator Data'!CF54&gt;X$195,0,IF('Indicator Data'!CF54&lt;X$194,10,(X$195-'Indicator Data'!CF54)/(X$195-X$194)*10)),1))</f>
        <v>7</v>
      </c>
      <c r="Y51" s="92">
        <f>IF('Indicator Data'!CG54="No data","x",ROUND(IF('Indicator Data'!CG54&gt;Y$195,10,IF('Indicator Data'!CG54&lt;Y$194,0,10-(Y$195-'Indicator Data'!CG54)/(Y$195-Y$194)*10)),1))</f>
        <v>1.1000000000000001</v>
      </c>
      <c r="Z51" s="93">
        <f t="shared" si="9"/>
        <v>4.5999999999999996</v>
      </c>
      <c r="AA51" s="94">
        <f t="shared" si="10"/>
        <v>3.1</v>
      </c>
      <c r="AB51" s="217">
        <f>IF('Indicator Data'!CH54="No data","x",ROUND(IF('Indicator Data'!CH54&gt;AB$195,0,IF('Indicator Data'!CH54&lt;AB$194,10,(AB$195-'Indicator Data'!CH54)/(AB$195-AB$194)*10)),1))</f>
        <v>5.2</v>
      </c>
    </row>
    <row r="52" spans="1:28" s="4" customFormat="1" x14ac:dyDescent="0.3">
      <c r="A52" s="121" t="str">
        <f>'Indicator Data'!A55</f>
        <v>Ecuador</v>
      </c>
      <c r="B52" s="47" t="str">
        <f>'Indicator Data'!B55</f>
        <v>ECU</v>
      </c>
      <c r="C52" s="92">
        <f>IF('Indicator Data'!BR55="No data","x",ROUND(IF('Indicator Data'!BR55&gt;C$195,0,IF('Indicator Data'!BR55&lt;C$194,10,(C$195-'Indicator Data'!BR55)/(C$195-C$194)*10)),1))</f>
        <v>3</v>
      </c>
      <c r="D52" s="93">
        <f t="shared" si="2"/>
        <v>3</v>
      </c>
      <c r="E52" s="92">
        <f>IF('Indicator Data'!BT55="No data","x",ROUND(IF('Indicator Data'!BT55&gt;E$195,0,IF('Indicator Data'!BT55&lt;E$194,10,(E$195-'Indicator Data'!BT55)/(E$195-E$194)*10)),1))</f>
        <v>6.2</v>
      </c>
      <c r="F52" s="92">
        <f>IF('Indicator Data'!BS55="No data","x",ROUND(IF('Indicator Data'!BS55&gt;F$195,0,IF('Indicator Data'!BS55&lt;F$194,10,(F$195-'Indicator Data'!BS55)/(F$195-F$194)*10)),1))</f>
        <v>5.5</v>
      </c>
      <c r="G52" s="93">
        <f t="shared" si="3"/>
        <v>5.9</v>
      </c>
      <c r="H52" s="94">
        <f t="shared" si="4"/>
        <v>4.5</v>
      </c>
      <c r="I52" s="92">
        <f>IF('Indicator Data'!BV55="No data","x",ROUND(IF('Indicator Data'!BV55^2&gt;I$195,0,IF('Indicator Data'!BV55^2&lt;I$194,10,(I$195-'Indicator Data'!BV55^2)/(I$195-I$194)*10)),1))</f>
        <v>1.5</v>
      </c>
      <c r="J52" s="92">
        <f>IF(OR('Indicator Data'!BU55=0,'Indicator Data'!BU55="No data"),"x",ROUND(IF('Indicator Data'!BU55&gt;J$195,0,IF('Indicator Data'!BU55&lt;J$194,10,(J$195-'Indicator Data'!BU55)/(J$195-J$194)*10)),1))</f>
        <v>0</v>
      </c>
      <c r="K52" s="92">
        <f>IF('Indicator Data'!BW55="No data","x",ROUND(IF('Indicator Data'!BW55&gt;K$195,0,IF('Indicator Data'!BW55&lt;K$194,10,(K$195-'Indicator Data'!BW55)/(K$195-K$194)*10)),1))</f>
        <v>4.3</v>
      </c>
      <c r="L52" s="92">
        <f>IF('Indicator Data'!BX55="No data","x",ROUND(IF('Indicator Data'!BX55&gt;L$195,0,IF('Indicator Data'!BX55&lt;L$194,10,(L$195-'Indicator Data'!BX55)/(L$195-L$194)*10)),1))</f>
        <v>5.5</v>
      </c>
      <c r="M52" s="93">
        <f t="shared" si="5"/>
        <v>2.8</v>
      </c>
      <c r="N52" s="138">
        <f>IF('Indicator Data'!BY55="No data","x",'Indicator Data'!BY55/'Indicator Data'!CL55*100)</f>
        <v>24.963762280560477</v>
      </c>
      <c r="O52" s="92">
        <f t="shared" si="6"/>
        <v>7.6</v>
      </c>
      <c r="P52" s="92">
        <f>IF('Indicator Data'!BZ55="No data","x",ROUND(IF('Indicator Data'!BZ55&gt;P$195,0,IF('Indicator Data'!BZ55&lt;P$194,10,(P$195-'Indicator Data'!BZ55)/(P$195-P$194)*10)),1))</f>
        <v>1.3</v>
      </c>
      <c r="Q52" s="92">
        <f>IF('Indicator Data'!CA55="No data","x",ROUND(IF('Indicator Data'!CA55&gt;Q$195,0,IF('Indicator Data'!CA55&lt;Q$194,10,(Q$195-'Indicator Data'!CA55)/(Q$195-Q$194)*10)),1))</f>
        <v>1.2</v>
      </c>
      <c r="R52" s="93">
        <f t="shared" si="7"/>
        <v>3.4</v>
      </c>
      <c r="S52" s="92">
        <f>IF('Indicator Data'!CB55="No data","x",ROUND(IF('Indicator Data'!CB55&gt;S$195,0,IF('Indicator Data'!CB55&lt;S$194,10,(S$195-'Indicator Data'!CB55)/(S$195-S$194)*10)),1))</f>
        <v>4.9000000000000004</v>
      </c>
      <c r="T52" s="138">
        <f>IF('Indicator Data'!CC55="No data","x",ROUND(IF('Indicator Data'!CC55&gt;T$195,0,IF('Indicator Data'!CC55&lt;T$194,10,(T$195-'Indicator Data'!CC55)/(T$195-T$194)*10)),1))</f>
        <v>2.4</v>
      </c>
      <c r="U52" s="138">
        <f>IF('Indicator Data'!CD55="No data","x",ROUND(IF('Indicator Data'!CD55&gt;U$195,0,IF('Indicator Data'!CD55&lt;U$194,10,(U$195-'Indicator Data'!CD55)/(U$195-U$194)*10)),1))</f>
        <v>4.4000000000000004</v>
      </c>
      <c r="V52" s="138">
        <f>IF('Indicator Data'!CE55="No data","x",ROUND(IF('Indicator Data'!CE55&gt;V$195,0,IF('Indicator Data'!CE55&lt;V$194,10,(V$195-'Indicator Data'!CE55)/(V$195-V$194)*10)),1))</f>
        <v>2.5</v>
      </c>
      <c r="W52" s="92">
        <f t="shared" si="8"/>
        <v>3.1</v>
      </c>
      <c r="X52" s="92">
        <f>IF('Indicator Data'!CF55="No data","x",ROUND(IF('Indicator Data'!CF55&gt;X$195,0,IF('Indicator Data'!CF55&lt;X$194,10,(X$195-'Indicator Data'!CF55)/(X$195-X$194)*10)),1))</f>
        <v>7</v>
      </c>
      <c r="Y52" s="92">
        <f>IF('Indicator Data'!CG55="No data","x",ROUND(IF('Indicator Data'!CG55&gt;Y$195,10,IF('Indicator Data'!CG55&lt;Y$194,0,10-(Y$195-'Indicator Data'!CG55)/(Y$195-Y$194)*10)),1))</f>
        <v>0.7</v>
      </c>
      <c r="Z52" s="93">
        <f t="shared" si="9"/>
        <v>3.9</v>
      </c>
      <c r="AA52" s="94">
        <f t="shared" si="10"/>
        <v>3.4</v>
      </c>
      <c r="AB52" s="217">
        <f>IF('Indicator Data'!CH55="No data","x",ROUND(IF('Indicator Data'!CH55&gt;AB$195,0,IF('Indicator Data'!CH55&lt;AB$194,10,(AB$195-'Indicator Data'!CH55)/(AB$195-AB$194)*10)),1))</f>
        <v>2.7</v>
      </c>
    </row>
    <row r="53" spans="1:28" s="4" customFormat="1" x14ac:dyDescent="0.3">
      <c r="A53" s="121" t="str">
        <f>'Indicator Data'!A56</f>
        <v>Egypt</v>
      </c>
      <c r="B53" s="47" t="str">
        <f>'Indicator Data'!B56</f>
        <v>EGY</v>
      </c>
      <c r="C53" s="92">
        <f>IF('Indicator Data'!BR56="No data","x",ROUND(IF('Indicator Data'!BR56&gt;C$195,0,IF('Indicator Data'!BR56&lt;C$194,10,(C$195-'Indicator Data'!BR56)/(C$195-C$194)*10)),1))</f>
        <v>4.2</v>
      </c>
      <c r="D53" s="93">
        <f t="shared" si="2"/>
        <v>4.2</v>
      </c>
      <c r="E53" s="92">
        <f>IF('Indicator Data'!BT56="No data","x",ROUND(IF('Indicator Data'!BT56&gt;E$195,0,IF('Indicator Data'!BT56&lt;E$194,10,(E$195-'Indicator Data'!BT56)/(E$195-E$194)*10)),1))</f>
        <v>6.5</v>
      </c>
      <c r="F53" s="92">
        <f>IF('Indicator Data'!BS56="No data","x",ROUND(IF('Indicator Data'!BS56&gt;F$195,0,IF('Indicator Data'!BS56&lt;F$194,10,(F$195-'Indicator Data'!BS56)/(F$195-F$194)*10)),1))</f>
        <v>6.2</v>
      </c>
      <c r="G53" s="93">
        <f t="shared" si="3"/>
        <v>6.4</v>
      </c>
      <c r="H53" s="94">
        <f t="shared" si="4"/>
        <v>5.3</v>
      </c>
      <c r="I53" s="92">
        <f>IF('Indicator Data'!BV56="No data","x",ROUND(IF('Indicator Data'!BV56^2&gt;I$195,0,IF('Indicator Data'!BV56^2&lt;I$194,10,(I$195-'Indicator Data'!BV56^2)/(I$195-I$194)*10)),1))</f>
        <v>5.4</v>
      </c>
      <c r="J53" s="92">
        <f>IF(OR('Indicator Data'!BU56=0,'Indicator Data'!BU56="No data"),"x",ROUND(IF('Indicator Data'!BU56&gt;J$195,0,IF('Indicator Data'!BU56&lt;J$194,10,(J$195-'Indicator Data'!BU56)/(J$195-J$194)*10)),1))</f>
        <v>0</v>
      </c>
      <c r="K53" s="92">
        <f>IF('Indicator Data'!BW56="No data","x",ROUND(IF('Indicator Data'!BW56&gt;K$195,0,IF('Indicator Data'!BW56&lt;K$194,10,(K$195-'Indicator Data'!BW56)/(K$195-K$194)*10)),1))</f>
        <v>5.3</v>
      </c>
      <c r="L53" s="92">
        <f>IF('Indicator Data'!BX56="No data","x",ROUND(IF('Indicator Data'!BX56&gt;L$195,0,IF('Indicator Data'!BX56&lt;L$194,10,(L$195-'Indicator Data'!BX56)/(L$195-L$194)*10)),1))</f>
        <v>5.4</v>
      </c>
      <c r="M53" s="93">
        <f t="shared" si="5"/>
        <v>4</v>
      </c>
      <c r="N53" s="138">
        <f>IF('Indicator Data'!BY56="No data","x",'Indicator Data'!BY56/'Indicator Data'!CL56*100)</f>
        <v>8.3379376161534982</v>
      </c>
      <c r="O53" s="92">
        <f t="shared" si="6"/>
        <v>9.3000000000000007</v>
      </c>
      <c r="P53" s="92">
        <f>IF('Indicator Data'!BZ56="No data","x",ROUND(IF('Indicator Data'!BZ56&gt;P$195,0,IF('Indicator Data'!BZ56&lt;P$194,10,(P$195-'Indicator Data'!BZ56)/(P$195-P$194)*10)),1))</f>
        <v>0.6</v>
      </c>
      <c r="Q53" s="92">
        <f>IF('Indicator Data'!CA56="No data","x",ROUND(IF('Indicator Data'!CA56&gt;Q$195,0,IF('Indicator Data'!CA56&lt;Q$194,10,(Q$195-'Indicator Data'!CA56)/(Q$195-Q$194)*10)),1))</f>
        <v>0.2</v>
      </c>
      <c r="R53" s="93">
        <f t="shared" si="7"/>
        <v>3.4</v>
      </c>
      <c r="S53" s="92">
        <f>IF('Indicator Data'!CB56="No data","x",ROUND(IF('Indicator Data'!CB56&gt;S$195,0,IF('Indicator Data'!CB56&lt;S$194,10,(S$195-'Indicator Data'!CB56)/(S$195-S$194)*10)),1))</f>
        <v>8</v>
      </c>
      <c r="T53" s="138">
        <f>IF('Indicator Data'!CC56="No data","x",ROUND(IF('Indicator Data'!CC56&gt;T$195,0,IF('Indicator Data'!CC56&lt;T$194,10,(T$195-'Indicator Data'!CC56)/(T$195-T$194)*10)),1))</f>
        <v>0.8</v>
      </c>
      <c r="U53" s="138">
        <f>IF('Indicator Data'!CD56="No data","x",ROUND(IF('Indicator Data'!CD56&gt;U$195,0,IF('Indicator Data'!CD56&lt;U$194,10,(U$195-'Indicator Data'!CD56)/(U$195-U$194)*10)),1))</f>
        <v>0.8</v>
      </c>
      <c r="V53" s="138" t="str">
        <f>IF('Indicator Data'!CE56="No data","x",ROUND(IF('Indicator Data'!CE56&gt;V$195,0,IF('Indicator Data'!CE56&lt;V$194,10,(V$195-'Indicator Data'!CE56)/(V$195-V$194)*10)),1))</f>
        <v>x</v>
      </c>
      <c r="W53" s="92">
        <f t="shared" si="8"/>
        <v>0.8</v>
      </c>
      <c r="X53" s="92">
        <f>IF('Indicator Data'!CF56="No data","x",ROUND(IF('Indicator Data'!CF56&gt;X$195,0,IF('Indicator Data'!CF56&lt;X$194,10,(X$195-'Indicator Data'!CF56)/(X$195-X$194)*10)),1))</f>
        <v>8.4</v>
      </c>
      <c r="Y53" s="92">
        <f>IF('Indicator Data'!CG56="No data","x",ROUND(IF('Indicator Data'!CG56&gt;Y$195,10,IF('Indicator Data'!CG56&lt;Y$194,0,10-(Y$195-'Indicator Data'!CG56)/(Y$195-Y$194)*10)),1))</f>
        <v>0.4</v>
      </c>
      <c r="Z53" s="93">
        <f t="shared" si="9"/>
        <v>4.4000000000000004</v>
      </c>
      <c r="AA53" s="94">
        <f t="shared" si="10"/>
        <v>3.9</v>
      </c>
      <c r="AB53" s="217">
        <f>IF('Indicator Data'!CH56="No data","x",ROUND(IF('Indicator Data'!CH56&gt;AB$195,0,IF('Indicator Data'!CH56&lt;AB$194,10,(AB$195-'Indicator Data'!CH56)/(AB$195-AB$194)*10)),1))</f>
        <v>1.8</v>
      </c>
    </row>
    <row r="54" spans="1:28" s="4" customFormat="1" x14ac:dyDescent="0.3">
      <c r="A54" s="121" t="str">
        <f>'Indicator Data'!A57</f>
        <v>El Salvador</v>
      </c>
      <c r="B54" s="47" t="str">
        <f>'Indicator Data'!B57</f>
        <v>SLV</v>
      </c>
      <c r="C54" s="92">
        <f>IF('Indicator Data'!BR57="No data","x",ROUND(IF('Indicator Data'!BR57&gt;C$195,0,IF('Indicator Data'!BR57&lt;C$194,10,(C$195-'Indicator Data'!BR57)/(C$195-C$194)*10)),1))</f>
        <v>5.2</v>
      </c>
      <c r="D54" s="93">
        <f t="shared" si="2"/>
        <v>5.2</v>
      </c>
      <c r="E54" s="92">
        <f>IF('Indicator Data'!BT57="No data","x",ROUND(IF('Indicator Data'!BT57&gt;E$195,0,IF('Indicator Data'!BT57&lt;E$194,10,(E$195-'Indicator Data'!BT57)/(E$195-E$194)*10)),1))</f>
        <v>6.6</v>
      </c>
      <c r="F54" s="92">
        <f>IF('Indicator Data'!BS57="No data","x",ROUND(IF('Indicator Data'!BS57&gt;F$195,0,IF('Indicator Data'!BS57&lt;F$194,10,(F$195-'Indicator Data'!BS57)/(F$195-F$194)*10)),1))</f>
        <v>5.9</v>
      </c>
      <c r="G54" s="93">
        <f t="shared" si="3"/>
        <v>6.3</v>
      </c>
      <c r="H54" s="94">
        <f t="shared" si="4"/>
        <v>5.8</v>
      </c>
      <c r="I54" s="92">
        <f>IF('Indicator Data'!BV57="No data","x",ROUND(IF('Indicator Data'!BV57^2&gt;I$195,0,IF('Indicator Data'!BV57^2&lt;I$194,10,(I$195-'Indicator Data'!BV57^2)/(I$195-I$194)*10)),1))</f>
        <v>2.4</v>
      </c>
      <c r="J54" s="92">
        <f>IF(OR('Indicator Data'!BU57=0,'Indicator Data'!BU57="No data"),"x",ROUND(IF('Indicator Data'!BU57&gt;J$195,0,IF('Indicator Data'!BU57&lt;J$194,10,(J$195-'Indicator Data'!BU57)/(J$195-J$194)*10)),1))</f>
        <v>0.1</v>
      </c>
      <c r="K54" s="92">
        <f>IF('Indicator Data'!BW57="No data","x",ROUND(IF('Indicator Data'!BW57&gt;K$195,0,IF('Indicator Data'!BW57&lt;K$194,10,(K$195-'Indicator Data'!BW57)/(K$195-K$194)*10)),1))</f>
        <v>6.6</v>
      </c>
      <c r="L54" s="92">
        <f>IF('Indicator Data'!BX57="No data","x",ROUND(IF('Indicator Data'!BX57&gt;L$195,0,IF('Indicator Data'!BX57&lt;L$194,10,(L$195-'Indicator Data'!BX57)/(L$195-L$194)*10)),1))</f>
        <v>2.7</v>
      </c>
      <c r="M54" s="93">
        <f t="shared" si="5"/>
        <v>3</v>
      </c>
      <c r="N54" s="138">
        <f>IF('Indicator Data'!BY57="No data","x",'Indicator Data'!BY57/'Indicator Data'!CL57*100)</f>
        <v>53.088803088803097</v>
      </c>
      <c r="O54" s="92">
        <f t="shared" si="6"/>
        <v>4.7</v>
      </c>
      <c r="P54" s="92">
        <f>IF('Indicator Data'!BZ57="No data","x",ROUND(IF('Indicator Data'!BZ57&gt;P$195,0,IF('Indicator Data'!BZ57&lt;P$194,10,(P$195-'Indicator Data'!BZ57)/(P$195-P$194)*10)),1))</f>
        <v>1.4</v>
      </c>
      <c r="Q54" s="92">
        <f>IF('Indicator Data'!CA57="No data","x",ROUND(IF('Indicator Data'!CA57&gt;Q$195,0,IF('Indicator Data'!CA57&lt;Q$194,10,(Q$195-'Indicator Data'!CA57)/(Q$195-Q$194)*10)),1))</f>
        <v>0.5</v>
      </c>
      <c r="R54" s="93">
        <f t="shared" si="7"/>
        <v>2.2000000000000002</v>
      </c>
      <c r="S54" s="92">
        <f>IF('Indicator Data'!CB57="No data","x",ROUND(IF('Indicator Data'!CB57&gt;S$195,0,IF('Indicator Data'!CB57&lt;S$194,10,(S$195-'Indicator Data'!CB57)/(S$195-S$194)*10)),1))</f>
        <v>6.1</v>
      </c>
      <c r="T54" s="138">
        <f>IF('Indicator Data'!CC57="No data","x",ROUND(IF('Indicator Data'!CC57&gt;T$195,0,IF('Indicator Data'!CC57&lt;T$194,10,(T$195-'Indicator Data'!CC57)/(T$195-T$194)*10)),1))</f>
        <v>2.4</v>
      </c>
      <c r="U54" s="138">
        <f>IF('Indicator Data'!CD57="No data","x",ROUND(IF('Indicator Data'!CD57&gt;U$195,0,IF('Indicator Data'!CD57&lt;U$194,10,(U$195-'Indicator Data'!CD57)/(U$195-U$194)*10)),1))</f>
        <v>2.2000000000000002</v>
      </c>
      <c r="V54" s="138">
        <f>IF('Indicator Data'!CE57="No data","x",ROUND(IF('Indicator Data'!CE57&gt;V$195,0,IF('Indicator Data'!CE57&lt;V$194,10,(V$195-'Indicator Data'!CE57)/(V$195-V$194)*10)),1))</f>
        <v>2</v>
      </c>
      <c r="W54" s="92">
        <f t="shared" si="8"/>
        <v>2.1999999999999997</v>
      </c>
      <c r="X54" s="92">
        <f>IF('Indicator Data'!CF57="No data","x",ROUND(IF('Indicator Data'!CF57&gt;X$195,0,IF('Indicator Data'!CF57&lt;X$194,10,(X$195-'Indicator Data'!CF57)/(X$195-X$194)*10)),1))</f>
        <v>8.1</v>
      </c>
      <c r="Y54" s="92">
        <f>IF('Indicator Data'!CG57="No data","x",ROUND(IF('Indicator Data'!CG57&gt;Y$195,10,IF('Indicator Data'!CG57&lt;Y$194,0,10-(Y$195-'Indicator Data'!CG57)/(Y$195-Y$194)*10)),1))</f>
        <v>0.5</v>
      </c>
      <c r="Z54" s="93">
        <f t="shared" si="9"/>
        <v>4.2</v>
      </c>
      <c r="AA54" s="94">
        <f t="shared" si="10"/>
        <v>3.1</v>
      </c>
      <c r="AB54" s="217">
        <f>IF('Indicator Data'!CH57="No data","x",ROUND(IF('Indicator Data'!CH57&gt;AB$195,0,IF('Indicator Data'!CH57&lt;AB$194,10,(AB$195-'Indicator Data'!CH57)/(AB$195-AB$194)*10)),1))</f>
        <v>2.5</v>
      </c>
    </row>
    <row r="55" spans="1:28" s="4" customFormat="1" x14ac:dyDescent="0.3">
      <c r="A55" s="121" t="str">
        <f>'Indicator Data'!A58</f>
        <v>Equatorial Guinea</v>
      </c>
      <c r="B55" s="47" t="str">
        <f>'Indicator Data'!B58</f>
        <v>GNQ</v>
      </c>
      <c r="C55" s="92" t="str">
        <f>IF('Indicator Data'!BR58="No data","x",ROUND(IF('Indicator Data'!BR58&gt;C$195,0,IF('Indicator Data'!BR58&lt;C$194,10,(C$195-'Indicator Data'!BR58)/(C$195-C$194)*10)),1))</f>
        <v>x</v>
      </c>
      <c r="D55" s="93" t="str">
        <f t="shared" si="2"/>
        <v>x</v>
      </c>
      <c r="E55" s="92">
        <f>IF('Indicator Data'!BT58="No data","x",ROUND(IF('Indicator Data'!BT58&gt;E$195,0,IF('Indicator Data'!BT58&lt;E$194,10,(E$195-'Indicator Data'!BT58)/(E$195-E$194)*10)),1))</f>
        <v>8.4</v>
      </c>
      <c r="F55" s="92">
        <f>IF('Indicator Data'!BS58="No data","x",ROUND(IF('Indicator Data'!BS58&gt;F$195,0,IF('Indicator Data'!BS58&lt;F$194,10,(F$195-'Indicator Data'!BS58)/(F$195-F$194)*10)),1))</f>
        <v>7.6</v>
      </c>
      <c r="G55" s="93">
        <f t="shared" si="3"/>
        <v>8</v>
      </c>
      <c r="H55" s="94">
        <f t="shared" si="4"/>
        <v>8</v>
      </c>
      <c r="I55" s="92">
        <f>IF('Indicator Data'!BV58="No data","x",ROUND(IF('Indicator Data'!BV58^2&gt;I$195,0,IF('Indicator Data'!BV58^2&lt;I$194,10,(I$195-'Indicator Data'!BV58^2)/(I$195-I$194)*10)),1))</f>
        <v>1.1000000000000001</v>
      </c>
      <c r="J55" s="92">
        <f>IF(OR('Indicator Data'!BU58=0,'Indicator Data'!BU58="No data"),"x",ROUND(IF('Indicator Data'!BU58&gt;J$195,0,IF('Indicator Data'!BU58&lt;J$194,10,(J$195-'Indicator Data'!BU58)/(J$195-J$194)*10)),1))</f>
        <v>3.3</v>
      </c>
      <c r="K55" s="92">
        <f>IF('Indicator Data'!BW58="No data","x",ROUND(IF('Indicator Data'!BW58&gt;K$195,0,IF('Indicator Data'!BW58&lt;K$194,10,(K$195-'Indicator Data'!BW58)/(K$195-K$194)*10)),1))</f>
        <v>7.4</v>
      </c>
      <c r="L55" s="92">
        <f>IF('Indicator Data'!BX58="No data","x",ROUND(IF('Indicator Data'!BX58&gt;L$195,0,IF('Indicator Data'!BX58&lt;L$194,10,(L$195-'Indicator Data'!BX58)/(L$195-L$194)*10)),1))</f>
        <v>7.9</v>
      </c>
      <c r="M55" s="93">
        <f t="shared" si="5"/>
        <v>4.9000000000000004</v>
      </c>
      <c r="N55" s="138">
        <f>IF('Indicator Data'!BY58="No data","x",'Indicator Data'!BY58/'Indicator Data'!CL58*100)</f>
        <v>11.408199643493761</v>
      </c>
      <c r="O55" s="92">
        <f t="shared" si="6"/>
        <v>8.9</v>
      </c>
      <c r="P55" s="92">
        <f>IF('Indicator Data'!BZ58="No data","x",ROUND(IF('Indicator Data'!BZ58&gt;P$195,0,IF('Indicator Data'!BZ58&lt;P$194,10,(P$195-'Indicator Data'!BZ58)/(P$195-P$194)*10)),1))</f>
        <v>3.7</v>
      </c>
      <c r="Q55" s="92">
        <f>IF('Indicator Data'!CA58="No data","x",ROUND(IF('Indicator Data'!CA58&gt;Q$195,0,IF('Indicator Data'!CA58&lt;Q$194,10,(Q$195-'Indicator Data'!CA58)/(Q$195-Q$194)*10)),1))</f>
        <v>7.1</v>
      </c>
      <c r="R55" s="93">
        <f t="shared" si="7"/>
        <v>6.6</v>
      </c>
      <c r="S55" s="92">
        <f>IF('Indicator Data'!CB58="No data","x",ROUND(IF('Indicator Data'!CB58&gt;S$195,0,IF('Indicator Data'!CB58&lt;S$194,10,(S$195-'Indicator Data'!CB58)/(S$195-S$194)*10)),1))</f>
        <v>9</v>
      </c>
      <c r="T55" s="138">
        <f>IF('Indicator Data'!CC58="No data","x",ROUND(IF('Indicator Data'!CC58&gt;T$195,0,IF('Indicator Data'!CC58&lt;T$194,10,(T$195-'Indicator Data'!CC58)/(T$195-T$194)*10)),1))</f>
        <v>10</v>
      </c>
      <c r="U55" s="138" t="str">
        <f>IF('Indicator Data'!CD58="No data","x",ROUND(IF('Indicator Data'!CD58&gt;U$195,0,IF('Indicator Data'!CD58&lt;U$194,10,(U$195-'Indicator Data'!CD58)/(U$195-U$194)*10)),1))</f>
        <v>x</v>
      </c>
      <c r="V55" s="138" t="str">
        <f>IF('Indicator Data'!CE58="No data","x",ROUND(IF('Indicator Data'!CE58&gt;V$195,0,IF('Indicator Data'!CE58&lt;V$194,10,(V$195-'Indicator Data'!CE58)/(V$195-V$194)*10)),1))</f>
        <v>x</v>
      </c>
      <c r="W55" s="92">
        <f t="shared" si="8"/>
        <v>10</v>
      </c>
      <c r="X55" s="92">
        <f>IF('Indicator Data'!CF58="No data","x",ROUND(IF('Indicator Data'!CF58&gt;X$195,0,IF('Indicator Data'!CF58&lt;X$194,10,(X$195-'Indicator Data'!CF58)/(X$195-X$194)*10)),1))</f>
        <v>7.3</v>
      </c>
      <c r="Y55" s="92">
        <f>IF('Indicator Data'!CG58="No data","x",ROUND(IF('Indicator Data'!CG58&gt;Y$195,10,IF('Indicator Data'!CG58&lt;Y$194,0,10-(Y$195-'Indicator Data'!CG58)/(Y$195-Y$194)*10)),1))</f>
        <v>3.3</v>
      </c>
      <c r="Z55" s="93">
        <f t="shared" si="9"/>
        <v>7.4</v>
      </c>
      <c r="AA55" s="94">
        <f t="shared" si="10"/>
        <v>6.3</v>
      </c>
      <c r="AB55" s="217">
        <f>IF('Indicator Data'!CH58="No data","x",ROUND(IF('Indicator Data'!CH58&gt;AB$195,0,IF('Indicator Data'!CH58&lt;AB$194,10,(AB$195-'Indicator Data'!CH58)/(AB$195-AB$194)*10)),1))</f>
        <v>7.8</v>
      </c>
    </row>
    <row r="56" spans="1:28" s="4" customFormat="1" x14ac:dyDescent="0.3">
      <c r="A56" s="121" t="str">
        <f>'Indicator Data'!A59</f>
        <v>Eritrea</v>
      </c>
      <c r="B56" s="47" t="str">
        <f>'Indicator Data'!B59</f>
        <v>ERI</v>
      </c>
      <c r="C56" s="92" t="str">
        <f>IF('Indicator Data'!BR59="No data","x",ROUND(IF('Indicator Data'!BR59&gt;C$195,0,IF('Indicator Data'!BR59&lt;C$194,10,(C$195-'Indicator Data'!BR59)/(C$195-C$194)*10)),1))</f>
        <v>x</v>
      </c>
      <c r="D56" s="93" t="str">
        <f t="shared" si="2"/>
        <v>x</v>
      </c>
      <c r="E56" s="92">
        <f>IF('Indicator Data'!BT59="No data","x",ROUND(IF('Indicator Data'!BT59&gt;E$195,0,IF('Indicator Data'!BT59&lt;E$194,10,(E$195-'Indicator Data'!BT59)/(E$195-E$194)*10)),1))</f>
        <v>7.7</v>
      </c>
      <c r="F56" s="92">
        <f>IF('Indicator Data'!BS59="No data","x",ROUND(IF('Indicator Data'!BS59&gt;F$195,0,IF('Indicator Data'!BS59&lt;F$194,10,(F$195-'Indicator Data'!BS59)/(F$195-F$194)*10)),1))</f>
        <v>8.5</v>
      </c>
      <c r="G56" s="93">
        <f t="shared" si="3"/>
        <v>8.1</v>
      </c>
      <c r="H56" s="94">
        <f t="shared" si="4"/>
        <v>8.1</v>
      </c>
      <c r="I56" s="92">
        <f>IF('Indicator Data'!BV59="No data","x",ROUND(IF('Indicator Data'!BV59^2&gt;I$195,0,IF('Indicator Data'!BV59^2&lt;I$194,10,(I$195-'Indicator Data'!BV59^2)/(I$195-I$194)*10)),1))</f>
        <v>4.5</v>
      </c>
      <c r="J56" s="92">
        <f>IF(OR('Indicator Data'!BU59=0,'Indicator Data'!BU59="No data"),"x",ROUND(IF('Indicator Data'!BU59&gt;J$195,0,IF('Indicator Data'!BU59&lt;J$194,10,(J$195-'Indicator Data'!BU59)/(J$195-J$194)*10)),1))</f>
        <v>5.2</v>
      </c>
      <c r="K56" s="92">
        <f>IF('Indicator Data'!BW59="No data","x",ROUND(IF('Indicator Data'!BW59&gt;K$195,0,IF('Indicator Data'!BW59&lt;K$194,10,(K$195-'Indicator Data'!BW59)/(K$195-K$194)*10)),1))</f>
        <v>9.9</v>
      </c>
      <c r="L56" s="92">
        <f>IF('Indicator Data'!BX59="No data","x",ROUND(IF('Indicator Data'!BX59&gt;L$195,0,IF('Indicator Data'!BX59&lt;L$194,10,(L$195-'Indicator Data'!BX59)/(L$195-L$194)*10)),1))</f>
        <v>9.1999999999999993</v>
      </c>
      <c r="M56" s="93">
        <f t="shared" si="5"/>
        <v>7.2</v>
      </c>
      <c r="N56" s="138">
        <f>IF('Indicator Data'!BY59="No data","x",'Indicator Data'!BY59/'Indicator Data'!CL59*100)</f>
        <v>4.6534653465346532</v>
      </c>
      <c r="O56" s="92">
        <f t="shared" si="6"/>
        <v>9.6</v>
      </c>
      <c r="P56" s="92">
        <f>IF('Indicator Data'!BZ59="No data","x",ROUND(IF('Indicator Data'!BZ59&gt;P$195,0,IF('Indicator Data'!BZ59&lt;P$194,10,(P$195-'Indicator Data'!BZ59)/(P$195-P$194)*10)),1))</f>
        <v>9.8000000000000007</v>
      </c>
      <c r="Q56" s="92">
        <f>IF('Indicator Data'!CA59="No data","x",ROUND(IF('Indicator Data'!CA59&gt;Q$195,0,IF('Indicator Data'!CA59&lt;Q$194,10,(Q$195-'Indicator Data'!CA59)/(Q$195-Q$194)*10)),1))</f>
        <v>9.6</v>
      </c>
      <c r="R56" s="93">
        <f t="shared" si="7"/>
        <v>9.6999999999999993</v>
      </c>
      <c r="S56" s="92" t="str">
        <f>IF('Indicator Data'!CB59="No data","x",ROUND(IF('Indicator Data'!CB59&gt;S$195,0,IF('Indicator Data'!CB59&lt;S$194,10,(S$195-'Indicator Data'!CB59)/(S$195-S$194)*10)),1))</f>
        <v>x</v>
      </c>
      <c r="T56" s="138">
        <f>IF('Indicator Data'!CC59="No data","x",ROUND(IF('Indicator Data'!CC59&gt;T$195,0,IF('Indicator Data'!CC59&lt;T$194,10,(T$195-'Indicator Data'!CC59)/(T$195-T$194)*10)),1))</f>
        <v>0.7</v>
      </c>
      <c r="U56" s="138">
        <f>IF('Indicator Data'!CD59="No data","x",ROUND(IF('Indicator Data'!CD59&gt;U$195,0,IF('Indicator Data'!CD59&lt;U$194,10,(U$195-'Indicator Data'!CD59)/(U$195-U$194)*10)),1))</f>
        <v>1.9</v>
      </c>
      <c r="V56" s="138">
        <f>IF('Indicator Data'!CE59="No data","x",ROUND(IF('Indicator Data'!CE59&gt;V$195,0,IF('Indicator Data'!CE59&lt;V$194,10,(V$195-'Indicator Data'!CE59)/(V$195-V$194)*10)),1))</f>
        <v>0.7</v>
      </c>
      <c r="W56" s="92">
        <f t="shared" si="8"/>
        <v>1.0999999999999999</v>
      </c>
      <c r="X56" s="92">
        <f>IF('Indicator Data'!CF59="No data","x",ROUND(IF('Indicator Data'!CF59&gt;X$195,0,IF('Indicator Data'!CF59&lt;X$194,10,(X$195-'Indicator Data'!CF59)/(X$195-X$194)*10)),1))</f>
        <v>10</v>
      </c>
      <c r="Y56" s="92">
        <f>IF('Indicator Data'!CG59="No data","x",ROUND(IF('Indicator Data'!CG59&gt;Y$195,10,IF('Indicator Data'!CG59&lt;Y$194,0,10-(Y$195-'Indicator Data'!CG59)/(Y$195-Y$194)*10)),1))</f>
        <v>5.3</v>
      </c>
      <c r="Z56" s="93">
        <f t="shared" si="9"/>
        <v>5.5</v>
      </c>
      <c r="AA56" s="94">
        <f t="shared" si="10"/>
        <v>7.5</v>
      </c>
      <c r="AB56" s="217">
        <f>IF('Indicator Data'!CH59="No data","x",ROUND(IF('Indicator Data'!CH59&gt;AB$195,0,IF('Indicator Data'!CH59&lt;AB$194,10,(AB$195-'Indicator Data'!CH59)/(AB$195-AB$194)*10)),1))</f>
        <v>6.5</v>
      </c>
    </row>
    <row r="57" spans="1:28" s="4" customFormat="1" x14ac:dyDescent="0.3">
      <c r="A57" s="121" t="str">
        <f>'Indicator Data'!A60</f>
        <v>Estonia</v>
      </c>
      <c r="B57" s="47" t="str">
        <f>'Indicator Data'!B60</f>
        <v>EST</v>
      </c>
      <c r="C57" s="92" t="str">
        <f>IF('Indicator Data'!BR60="No data","x",ROUND(IF('Indicator Data'!BR60&gt;C$195,0,IF('Indicator Data'!BR60&lt;C$194,10,(C$195-'Indicator Data'!BR60)/(C$195-C$194)*10)),1))</f>
        <v>x</v>
      </c>
      <c r="D57" s="93" t="str">
        <f t="shared" si="2"/>
        <v>x</v>
      </c>
      <c r="E57" s="92">
        <f>IF('Indicator Data'!BT60="No data","x",ROUND(IF('Indicator Data'!BT60&gt;E$195,0,IF('Indicator Data'!BT60&lt;E$194,10,(E$195-'Indicator Data'!BT60)/(E$195-E$194)*10)),1))</f>
        <v>2.6</v>
      </c>
      <c r="F57" s="92">
        <f>IF('Indicator Data'!BS60="No data","x",ROUND(IF('Indicator Data'!BS60&gt;F$195,0,IF('Indicator Data'!BS60&lt;F$194,10,(F$195-'Indicator Data'!BS60)/(F$195-F$194)*10)),1))</f>
        <v>2.6</v>
      </c>
      <c r="G57" s="93">
        <f t="shared" si="3"/>
        <v>2.6</v>
      </c>
      <c r="H57" s="94">
        <f t="shared" si="4"/>
        <v>2.6</v>
      </c>
      <c r="I57" s="92">
        <f>IF('Indicator Data'!BV60="No data","x",ROUND(IF('Indicator Data'!BV60^2&gt;I$195,0,IF('Indicator Data'!BV60^2&lt;I$194,10,(I$195-'Indicator Data'!BV60^2)/(I$195-I$194)*10)),1))</f>
        <v>0</v>
      </c>
      <c r="J57" s="92">
        <f>IF(OR('Indicator Data'!BU60=0,'Indicator Data'!BU60="No data"),"x",ROUND(IF('Indicator Data'!BU60&gt;J$195,0,IF('Indicator Data'!BU60&lt;J$194,10,(J$195-'Indicator Data'!BU60)/(J$195-J$194)*10)),1))</f>
        <v>0</v>
      </c>
      <c r="K57" s="92">
        <f>IF('Indicator Data'!BW60="No data","x",ROUND(IF('Indicator Data'!BW60&gt;K$195,0,IF('Indicator Data'!BW60&lt;K$194,10,(K$195-'Indicator Data'!BW60)/(K$195-K$194)*10)),1))</f>
        <v>1.1000000000000001</v>
      </c>
      <c r="L57" s="92">
        <f>IF('Indicator Data'!BX60="No data","x",ROUND(IF('Indicator Data'!BX60&gt;L$195,0,IF('Indicator Data'!BX60&lt;L$194,10,(L$195-'Indicator Data'!BX60)/(L$195-L$194)*10)),1))</f>
        <v>2.8</v>
      </c>
      <c r="M57" s="93">
        <f t="shared" si="5"/>
        <v>1</v>
      </c>
      <c r="N57" s="138">
        <f>IF('Indicator Data'!BY60="No data","x",'Indicator Data'!BY60/'Indicator Data'!CL60*100)</f>
        <v>125.02948808681293</v>
      </c>
      <c r="O57" s="92">
        <f t="shared" si="6"/>
        <v>0</v>
      </c>
      <c r="P57" s="92">
        <f>IF('Indicator Data'!BZ60="No data","x",ROUND(IF('Indicator Data'!BZ60&gt;P$195,0,IF('Indicator Data'!BZ60&lt;P$194,10,(P$195-'Indicator Data'!BZ60)/(P$195-P$194)*10)),1))</f>
        <v>0.1</v>
      </c>
      <c r="Q57" s="92">
        <f>IF('Indicator Data'!CA60="No data","x",ROUND(IF('Indicator Data'!CA60&gt;Q$195,0,IF('Indicator Data'!CA60&lt;Q$194,10,(Q$195-'Indicator Data'!CA60)/(Q$195-Q$194)*10)),1))</f>
        <v>0.1</v>
      </c>
      <c r="R57" s="93">
        <f t="shared" si="7"/>
        <v>0.1</v>
      </c>
      <c r="S57" s="92">
        <f>IF('Indicator Data'!CB60="No data","x",ROUND(IF('Indicator Data'!CB60&gt;S$195,0,IF('Indicator Data'!CB60&lt;S$194,10,(S$195-'Indicator Data'!CB60)/(S$195-S$194)*10)),1))</f>
        <v>1.3</v>
      </c>
      <c r="T57" s="138">
        <f>IF('Indicator Data'!CC60="No data","x",ROUND(IF('Indicator Data'!CC60&gt;T$195,0,IF('Indicator Data'!CC60&lt;T$194,10,(T$195-'Indicator Data'!CC60)/(T$195-T$194)*10)),1))</f>
        <v>1</v>
      </c>
      <c r="U57" s="138">
        <f>IF('Indicator Data'!CD60="No data","x",ROUND(IF('Indicator Data'!CD60&gt;U$195,0,IF('Indicator Data'!CD60&lt;U$194,10,(U$195-'Indicator Data'!CD60)/(U$195-U$194)*10)),1))</f>
        <v>1.4</v>
      </c>
      <c r="V57" s="138" t="str">
        <f>IF('Indicator Data'!CE60="No data","x",ROUND(IF('Indicator Data'!CE60&gt;V$195,0,IF('Indicator Data'!CE60&lt;V$194,10,(V$195-'Indicator Data'!CE60)/(V$195-V$194)*10)),1))</f>
        <v>x</v>
      </c>
      <c r="W57" s="92">
        <f t="shared" si="8"/>
        <v>1.2</v>
      </c>
      <c r="X57" s="92">
        <f>IF('Indicator Data'!CF60="No data","x",ROUND(IF('Indicator Data'!CF60&gt;X$195,0,IF('Indicator Data'!CF60&lt;X$194,10,(X$195-'Indicator Data'!CF60)/(X$195-X$194)*10)),1))</f>
        <v>3.4</v>
      </c>
      <c r="Y57" s="92">
        <f>IF('Indicator Data'!CG60="No data","x",ROUND(IF('Indicator Data'!CG60&gt;Y$195,10,IF('Indicator Data'!CG60&lt;Y$194,0,10-(Y$195-'Indicator Data'!CG60)/(Y$195-Y$194)*10)),1))</f>
        <v>0.1</v>
      </c>
      <c r="Z57" s="93">
        <f t="shared" si="9"/>
        <v>1.5</v>
      </c>
      <c r="AA57" s="94">
        <f t="shared" si="10"/>
        <v>0.9</v>
      </c>
      <c r="AB57" s="217">
        <f>IF('Indicator Data'!CH60="No data","x",ROUND(IF('Indicator Data'!CH60&gt;AB$195,0,IF('Indicator Data'!CH60&lt;AB$194,10,(AB$195-'Indicator Data'!CH60)/(AB$195-AB$194)*10)),1))</f>
        <v>2.6</v>
      </c>
    </row>
    <row r="58" spans="1:28" s="4" customFormat="1" x14ac:dyDescent="0.3">
      <c r="A58" s="121" t="str">
        <f>'Indicator Data'!A61</f>
        <v>Eswatini</v>
      </c>
      <c r="B58" s="47" t="str">
        <f>'Indicator Data'!B61</f>
        <v>SWZ</v>
      </c>
      <c r="C58" s="92">
        <f>IF('Indicator Data'!BR61="No data","x",ROUND(IF('Indicator Data'!BR61&gt;C$195,0,IF('Indicator Data'!BR61&lt;C$194,10,(C$195-'Indicator Data'!BR61)/(C$195-C$194)*10)),1))</f>
        <v>4.4000000000000004</v>
      </c>
      <c r="D58" s="93">
        <f t="shared" si="2"/>
        <v>4.4000000000000004</v>
      </c>
      <c r="E58" s="92">
        <f>IF('Indicator Data'!BT61="No data","x",ROUND(IF('Indicator Data'!BT61&gt;E$195,0,IF('Indicator Data'!BT61&lt;E$194,10,(E$195-'Indicator Data'!BT61)/(E$195-E$194)*10)),1))</f>
        <v>6.6</v>
      </c>
      <c r="F58" s="92">
        <f>IF('Indicator Data'!BS61="No data","x",ROUND(IF('Indicator Data'!BS61&gt;F$195,0,IF('Indicator Data'!BS61&lt;F$194,10,(F$195-'Indicator Data'!BS61)/(F$195-F$194)*10)),1))</f>
        <v>6.3</v>
      </c>
      <c r="G58" s="93">
        <f t="shared" si="3"/>
        <v>6.5</v>
      </c>
      <c r="H58" s="94">
        <f t="shared" si="4"/>
        <v>5.5</v>
      </c>
      <c r="I58" s="92">
        <f>IF('Indicator Data'!BV61="No data","x",ROUND(IF('Indicator Data'!BV61^2&gt;I$195,0,IF('Indicator Data'!BV61^2&lt;I$194,10,(I$195-'Indicator Data'!BV61^2)/(I$195-I$194)*10)),1))</f>
        <v>2.4</v>
      </c>
      <c r="J58" s="92">
        <f>IF(OR('Indicator Data'!BU61=0,'Indicator Data'!BU61="No data"),"x",ROUND(IF('Indicator Data'!BU61&gt;J$195,0,IF('Indicator Data'!BU61&lt;J$194,10,(J$195-'Indicator Data'!BU61)/(J$195-J$194)*10)),1))</f>
        <v>2.7</v>
      </c>
      <c r="K58" s="92">
        <f>IF('Indicator Data'!BW61="No data","x",ROUND(IF('Indicator Data'!BW61&gt;K$195,0,IF('Indicator Data'!BW61&lt;K$194,10,(K$195-'Indicator Data'!BW61)/(K$195-K$194)*10)),1))</f>
        <v>5.3</v>
      </c>
      <c r="L58" s="92">
        <f>IF('Indicator Data'!BX61="No data","x",ROUND(IF('Indicator Data'!BX61&gt;L$195,0,IF('Indicator Data'!BX61&lt;L$194,10,(L$195-'Indicator Data'!BX61)/(L$195-L$194)*10)),1))</f>
        <v>5.5</v>
      </c>
      <c r="M58" s="93">
        <f t="shared" si="5"/>
        <v>4</v>
      </c>
      <c r="N58" s="138">
        <f>IF('Indicator Data'!BY61="No data","x",'Indicator Data'!BY61/'Indicator Data'!CL61*100)</f>
        <v>41.860465116279073</v>
      </c>
      <c r="O58" s="92">
        <f t="shared" si="6"/>
        <v>5.9</v>
      </c>
      <c r="P58" s="92">
        <f>IF('Indicator Data'!BZ61="No data","x",ROUND(IF('Indicator Data'!BZ61&gt;P$195,0,IF('Indicator Data'!BZ61&lt;P$194,10,(P$195-'Indicator Data'!BZ61)/(P$195-P$194)*10)),1))</f>
        <v>4.5999999999999996</v>
      </c>
      <c r="Q58" s="92">
        <f>IF('Indicator Data'!CA61="No data","x",ROUND(IF('Indicator Data'!CA61&gt;Q$195,0,IF('Indicator Data'!CA61&lt;Q$194,10,(Q$195-'Indicator Data'!CA61)/(Q$195-Q$194)*10)),1))</f>
        <v>6.2</v>
      </c>
      <c r="R58" s="93">
        <f t="shared" si="7"/>
        <v>5.6</v>
      </c>
      <c r="S58" s="92">
        <f>IF('Indicator Data'!CB61="No data","x",ROUND(IF('Indicator Data'!CB61&gt;S$195,0,IF('Indicator Data'!CB61&lt;S$194,10,(S$195-'Indicator Data'!CB61)/(S$195-S$194)*10)),1))</f>
        <v>9.8000000000000007</v>
      </c>
      <c r="T58" s="138">
        <f>IF('Indicator Data'!CC61="No data","x",ROUND(IF('Indicator Data'!CC61&gt;T$195,0,IF('Indicator Data'!CC61&lt;T$194,10,(T$195-'Indicator Data'!CC61)/(T$195-T$194)*10)),1))</f>
        <v>1.5</v>
      </c>
      <c r="U58" s="138">
        <f>IF('Indicator Data'!CD61="No data","x",ROUND(IF('Indicator Data'!CD61&gt;U$195,0,IF('Indicator Data'!CD61&lt;U$194,10,(U$195-'Indicator Data'!CD61)/(U$195-U$194)*10)),1))</f>
        <v>1.7</v>
      </c>
      <c r="V58" s="138">
        <f>IF('Indicator Data'!CE61="No data","x",ROUND(IF('Indicator Data'!CE61&gt;V$195,0,IF('Indicator Data'!CE61&lt;V$194,10,(V$195-'Indicator Data'!CE61)/(V$195-V$194)*10)),1))</f>
        <v>2</v>
      </c>
      <c r="W58" s="92">
        <f t="shared" si="8"/>
        <v>1.7333333333333334</v>
      </c>
      <c r="X58" s="92">
        <f>IF('Indicator Data'!CF61="No data","x",ROUND(IF('Indicator Data'!CF61&gt;X$195,0,IF('Indicator Data'!CF61&lt;X$194,10,(X$195-'Indicator Data'!CF61)/(X$195-X$194)*10)),1))</f>
        <v>7.9</v>
      </c>
      <c r="Y58" s="92">
        <f>IF('Indicator Data'!CG61="No data","x",ROUND(IF('Indicator Data'!CG61&gt;Y$195,10,IF('Indicator Data'!CG61&lt;Y$194,0,10-(Y$195-'Indicator Data'!CG61)/(Y$195-Y$194)*10)),1))</f>
        <v>4.9000000000000004</v>
      </c>
      <c r="Z58" s="93">
        <f t="shared" si="9"/>
        <v>6.1</v>
      </c>
      <c r="AA58" s="94">
        <f t="shared" si="10"/>
        <v>5.2</v>
      </c>
      <c r="AB58" s="217">
        <f>IF('Indicator Data'!CH61="No data","x",ROUND(IF('Indicator Data'!CH61&gt;AB$195,0,IF('Indicator Data'!CH61&lt;AB$194,10,(AB$195-'Indicator Data'!CH61)/(AB$195-AB$194)*10)),1))</f>
        <v>5.8</v>
      </c>
    </row>
    <row r="59" spans="1:28" s="4" customFormat="1" x14ac:dyDescent="0.3">
      <c r="A59" s="121" t="str">
        <f>'Indicator Data'!A62</f>
        <v>Ethiopia</v>
      </c>
      <c r="B59" s="47" t="str">
        <f>'Indicator Data'!B62</f>
        <v>ETH</v>
      </c>
      <c r="C59" s="92">
        <f>IF('Indicator Data'!BR62="No data","x",ROUND(IF('Indicator Data'!BR62&gt;C$195,0,IF('Indicator Data'!BR62&lt;C$194,10,(C$195-'Indicator Data'!BR62)/(C$195-C$194)*10)),1))</f>
        <v>2.9</v>
      </c>
      <c r="D59" s="93">
        <f t="shared" si="2"/>
        <v>2.9</v>
      </c>
      <c r="E59" s="92">
        <f>IF('Indicator Data'!BT62="No data","x",ROUND(IF('Indicator Data'!BT62&gt;E$195,0,IF('Indicator Data'!BT62&lt;E$194,10,(E$195-'Indicator Data'!BT62)/(E$195-E$194)*10)),1))</f>
        <v>6.3</v>
      </c>
      <c r="F59" s="92">
        <f>IF('Indicator Data'!BS62="No data","x",ROUND(IF('Indicator Data'!BS62&gt;F$195,0,IF('Indicator Data'!BS62&lt;F$194,10,(F$195-'Indicator Data'!BS62)/(F$195-F$194)*10)),1))</f>
        <v>6.2</v>
      </c>
      <c r="G59" s="93">
        <f t="shared" si="3"/>
        <v>6.3</v>
      </c>
      <c r="H59" s="94">
        <f t="shared" si="4"/>
        <v>4.5999999999999996</v>
      </c>
      <c r="I59" s="92">
        <f>IF('Indicator Data'!BV62="No data","x",ROUND(IF('Indicator Data'!BV62^2&gt;I$195,0,IF('Indicator Data'!BV62^2&lt;I$194,10,(I$195-'Indicator Data'!BV62^2)/(I$195-I$194)*10)),1))</f>
        <v>8</v>
      </c>
      <c r="J59" s="92">
        <f>IF(OR('Indicator Data'!BU62=0,'Indicator Data'!BU62="No data"),"x",ROUND(IF('Indicator Data'!BU62&gt;J$195,0,IF('Indicator Data'!BU62&lt;J$194,10,(J$195-'Indicator Data'!BU62)/(J$195-J$194)*10)),1))</f>
        <v>5.6</v>
      </c>
      <c r="K59" s="92">
        <f>IF('Indicator Data'!BW62="No data","x",ROUND(IF('Indicator Data'!BW62&gt;K$195,0,IF('Indicator Data'!BW62&lt;K$194,10,(K$195-'Indicator Data'!BW62)/(K$195-K$194)*10)),1))</f>
        <v>8.1</v>
      </c>
      <c r="L59" s="92">
        <f>IF('Indicator Data'!BX62="No data","x",ROUND(IF('Indicator Data'!BX62&gt;L$195,0,IF('Indicator Data'!BX62&lt;L$194,10,(L$195-'Indicator Data'!BX62)/(L$195-L$194)*10)),1))</f>
        <v>8.3000000000000007</v>
      </c>
      <c r="M59" s="93">
        <f t="shared" si="5"/>
        <v>7.5</v>
      </c>
      <c r="N59" s="138">
        <f>IF('Indicator Data'!BY62="No data","x",'Indicator Data'!BY62/'Indicator Data'!CL62*100)</f>
        <v>8.4</v>
      </c>
      <c r="O59" s="92">
        <f t="shared" si="6"/>
        <v>9.3000000000000007</v>
      </c>
      <c r="P59" s="92">
        <f>IF('Indicator Data'!BZ62="No data","x",ROUND(IF('Indicator Data'!BZ62&gt;P$195,0,IF('Indicator Data'!BZ62&lt;P$194,10,(P$195-'Indicator Data'!BZ62)/(P$195-P$194)*10)),1))</f>
        <v>10</v>
      </c>
      <c r="Q59" s="92">
        <f>IF('Indicator Data'!CA62="No data","x",ROUND(IF('Indicator Data'!CA62&gt;Q$195,0,IF('Indicator Data'!CA62&lt;Q$194,10,(Q$195-'Indicator Data'!CA62)/(Q$195-Q$194)*10)),1))</f>
        <v>10</v>
      </c>
      <c r="R59" s="93">
        <f t="shared" si="7"/>
        <v>9.8000000000000007</v>
      </c>
      <c r="S59" s="92">
        <f>IF('Indicator Data'!CB62="No data","x",ROUND(IF('Indicator Data'!CB62&gt;S$195,0,IF('Indicator Data'!CB62&lt;S$194,10,(S$195-'Indicator Data'!CB62)/(S$195-S$194)*10)),1))</f>
        <v>9.8000000000000007</v>
      </c>
      <c r="T59" s="138">
        <f>IF('Indicator Data'!CC62="No data","x",ROUND(IF('Indicator Data'!CC62&gt;T$195,0,IF('Indicator Data'!CC62&lt;T$194,10,(T$195-'Indicator Data'!CC62)/(T$195-T$194)*10)),1))</f>
        <v>4.4000000000000004</v>
      </c>
      <c r="U59" s="138" t="str">
        <f>IF('Indicator Data'!CD62="No data","x",ROUND(IF('Indicator Data'!CD62&gt;U$195,0,IF('Indicator Data'!CD62&lt;U$194,10,(U$195-'Indicator Data'!CD62)/(U$195-U$194)*10)),1))</f>
        <v>x</v>
      </c>
      <c r="V59" s="138">
        <f>IF('Indicator Data'!CE62="No data","x",ROUND(IF('Indicator Data'!CE62&gt;V$195,0,IF('Indicator Data'!CE62&lt;V$194,10,(V$195-'Indicator Data'!CE62)/(V$195-V$194)*10)),1))</f>
        <v>5.3</v>
      </c>
      <c r="W59" s="92">
        <f t="shared" si="8"/>
        <v>4.8499999999999996</v>
      </c>
      <c r="X59" s="92">
        <f>IF('Indicator Data'!CF62="No data","x",ROUND(IF('Indicator Data'!CF62&gt;X$195,0,IF('Indicator Data'!CF62&lt;X$194,10,(X$195-'Indicator Data'!CF62)/(X$195-X$194)*10)),1))</f>
        <v>9.9</v>
      </c>
      <c r="Y59" s="92">
        <f>IF('Indicator Data'!CG62="No data","x",ROUND(IF('Indicator Data'!CG62&gt;Y$195,10,IF('Indicator Data'!CG62&lt;Y$194,0,10-(Y$195-'Indicator Data'!CG62)/(Y$195-Y$194)*10)),1))</f>
        <v>4.5</v>
      </c>
      <c r="Z59" s="93">
        <f t="shared" si="9"/>
        <v>7.3</v>
      </c>
      <c r="AA59" s="94">
        <f t="shared" si="10"/>
        <v>8.1999999999999993</v>
      </c>
      <c r="AB59" s="217">
        <f>IF('Indicator Data'!CH62="No data","x",ROUND(IF('Indicator Data'!CH62&gt;AB$195,0,IF('Indicator Data'!CH62&lt;AB$194,10,(AB$195-'Indicator Data'!CH62)/(AB$195-AB$194)*10)),1))</f>
        <v>4.2</v>
      </c>
    </row>
    <row r="60" spans="1:28" s="4" customFormat="1" x14ac:dyDescent="0.3">
      <c r="A60" s="121" t="str">
        <f>'Indicator Data'!A63</f>
        <v>Fiji</v>
      </c>
      <c r="B60" s="47" t="str">
        <f>'Indicator Data'!B63</f>
        <v>FJI</v>
      </c>
      <c r="C60" s="92">
        <f>IF('Indicator Data'!BR63="No data","x",ROUND(IF('Indicator Data'!BR63&gt;C$195,0,IF('Indicator Data'!BR63&lt;C$194,10,(C$195-'Indicator Data'!BR63)/(C$195-C$194)*10)),1))</f>
        <v>0.1</v>
      </c>
      <c r="D60" s="93">
        <f t="shared" si="2"/>
        <v>0.1</v>
      </c>
      <c r="E60" s="92" t="str">
        <f>IF('Indicator Data'!BT63="No data","x",ROUND(IF('Indicator Data'!BT63&gt;E$195,0,IF('Indicator Data'!BT63&lt;E$194,10,(E$195-'Indicator Data'!BT63)/(E$195-E$194)*10)),1))</f>
        <v>x</v>
      </c>
      <c r="F60" s="92">
        <f>IF('Indicator Data'!BS63="No data","x",ROUND(IF('Indicator Data'!BS63&gt;F$195,0,IF('Indicator Data'!BS63&lt;F$194,10,(F$195-'Indicator Data'!BS63)/(F$195-F$194)*10)),1))</f>
        <v>4.5</v>
      </c>
      <c r="G60" s="93">
        <f t="shared" si="3"/>
        <v>4.5</v>
      </c>
      <c r="H60" s="94">
        <f t="shared" si="4"/>
        <v>2.2999999999999998</v>
      </c>
      <c r="I60" s="92">
        <f>IF('Indicator Data'!BV63="No data","x",ROUND(IF('Indicator Data'!BV63^2&gt;I$195,0,IF('Indicator Data'!BV63^2&lt;I$194,10,(I$195-'Indicator Data'!BV63^2)/(I$195-I$194)*10)),1))</f>
        <v>0.2</v>
      </c>
      <c r="J60" s="92">
        <f>IF(OR('Indicator Data'!BU63=0,'Indicator Data'!BU63="No data"),"x",ROUND(IF('Indicator Data'!BU63&gt;J$195,0,IF('Indicator Data'!BU63&lt;J$194,10,(J$195-'Indicator Data'!BU63)/(J$195-J$194)*10)),1))</f>
        <v>0.4</v>
      </c>
      <c r="K60" s="92">
        <f>IF('Indicator Data'!BW63="No data","x",ROUND(IF('Indicator Data'!BW63&gt;K$195,0,IF('Indicator Data'!BW63&lt;K$194,10,(K$195-'Indicator Data'!BW63)/(K$195-K$194)*10)),1))</f>
        <v>5</v>
      </c>
      <c r="L60" s="92">
        <f>IF('Indicator Data'!BX63="No data","x",ROUND(IF('Indicator Data'!BX63&gt;L$195,0,IF('Indicator Data'!BX63&lt;L$194,10,(L$195-'Indicator Data'!BX63)/(L$195-L$194)*10)),1))</f>
        <v>4.2</v>
      </c>
      <c r="M60" s="93">
        <f t="shared" si="5"/>
        <v>2.5</v>
      </c>
      <c r="N60" s="138">
        <f>IF('Indicator Data'!BY63="No data","x",'Indicator Data'!BY63/'Indicator Data'!CL63*100)</f>
        <v>18.609742747673781</v>
      </c>
      <c r="O60" s="92">
        <f t="shared" si="6"/>
        <v>8.1999999999999993</v>
      </c>
      <c r="P60" s="92">
        <f>IF('Indicator Data'!BZ63="No data","x",ROUND(IF('Indicator Data'!BZ63&gt;P$195,0,IF('Indicator Data'!BZ63&lt;P$194,10,(P$195-'Indicator Data'!BZ63)/(P$195-P$194)*10)),1))</f>
        <v>0.5</v>
      </c>
      <c r="Q60" s="92">
        <f>IF('Indicator Data'!CA63="No data","x",ROUND(IF('Indicator Data'!CA63&gt;Q$195,0,IF('Indicator Data'!CA63&lt;Q$194,10,(Q$195-'Indicator Data'!CA63)/(Q$195-Q$194)*10)),1))</f>
        <v>1.2</v>
      </c>
      <c r="R60" s="93">
        <f t="shared" si="7"/>
        <v>3.3</v>
      </c>
      <c r="S60" s="92">
        <f>IF('Indicator Data'!CB63="No data","x",ROUND(IF('Indicator Data'!CB63&gt;S$195,0,IF('Indicator Data'!CB63&lt;S$194,10,(S$195-'Indicator Data'!CB63)/(S$195-S$194)*10)),1))</f>
        <v>7.9</v>
      </c>
      <c r="T60" s="138">
        <f>IF('Indicator Data'!CC63="No data","x",ROUND(IF('Indicator Data'!CC63&gt;T$195,0,IF('Indicator Data'!CC63&lt;T$194,10,(T$195-'Indicator Data'!CC63)/(T$195-T$194)*10)),1))</f>
        <v>0</v>
      </c>
      <c r="U60" s="138">
        <f>IF('Indicator Data'!CD63="No data","x",ROUND(IF('Indicator Data'!CD63&gt;U$195,0,IF('Indicator Data'!CD63&lt;U$194,10,(U$195-'Indicator Data'!CD63)/(U$195-U$194)*10)),1))</f>
        <v>0.8</v>
      </c>
      <c r="V60" s="138">
        <f>IF('Indicator Data'!CE63="No data","x",ROUND(IF('Indicator Data'!CE63&gt;V$195,0,IF('Indicator Data'!CE63&lt;V$194,10,(V$195-'Indicator Data'!CE63)/(V$195-V$194)*10)),1))</f>
        <v>0</v>
      </c>
      <c r="W60" s="92">
        <f t="shared" si="8"/>
        <v>0.26666666666666666</v>
      </c>
      <c r="X60" s="92">
        <f>IF('Indicator Data'!CF63="No data","x",ROUND(IF('Indicator Data'!CF63&gt;X$195,0,IF('Indicator Data'!CF63&lt;X$194,10,(X$195-'Indicator Data'!CF63)/(X$195-X$194)*10)),1))</f>
        <v>9.1</v>
      </c>
      <c r="Y60" s="92">
        <f>IF('Indicator Data'!CG63="No data","x",ROUND(IF('Indicator Data'!CG63&gt;Y$195,10,IF('Indicator Data'!CG63&lt;Y$194,0,10-(Y$195-'Indicator Data'!CG63)/(Y$195-Y$194)*10)),1))</f>
        <v>0.4</v>
      </c>
      <c r="Z60" s="93">
        <f t="shared" si="9"/>
        <v>4.4000000000000004</v>
      </c>
      <c r="AA60" s="94">
        <f t="shared" si="10"/>
        <v>3.4</v>
      </c>
      <c r="AB60" s="217">
        <f>IF('Indicator Data'!CH63="No data","x",ROUND(IF('Indicator Data'!CH63&gt;AB$195,0,IF('Indicator Data'!CH63&lt;AB$194,10,(AB$195-'Indicator Data'!CH63)/(AB$195-AB$194)*10)),1))</f>
        <v>3.7</v>
      </c>
    </row>
    <row r="61" spans="1:28" s="4" customFormat="1" x14ac:dyDescent="0.3">
      <c r="A61" s="121" t="str">
        <f>'Indicator Data'!A64</f>
        <v>Finland</v>
      </c>
      <c r="B61" s="47" t="str">
        <f>'Indicator Data'!B64</f>
        <v>FIN</v>
      </c>
      <c r="C61" s="92">
        <f>IF('Indicator Data'!BR64="No data","x",ROUND(IF('Indicator Data'!BR64&gt;C$195,0,IF('Indicator Data'!BR64&lt;C$194,10,(C$195-'Indicator Data'!BR64)/(C$195-C$194)*10)),1))</f>
        <v>2.2000000000000002</v>
      </c>
      <c r="D61" s="93">
        <f t="shared" si="2"/>
        <v>2.2000000000000002</v>
      </c>
      <c r="E61" s="92">
        <f>IF('Indicator Data'!BT64="No data","x",ROUND(IF('Indicator Data'!BT64&gt;E$195,0,IF('Indicator Data'!BT64&lt;E$194,10,(E$195-'Indicator Data'!BT64)/(E$195-E$194)*10)),1))</f>
        <v>1.4</v>
      </c>
      <c r="F61" s="92">
        <f>IF('Indicator Data'!BS64="No data","x",ROUND(IF('Indicator Data'!BS64&gt;F$195,0,IF('Indicator Data'!BS64&lt;F$194,10,(F$195-'Indicator Data'!BS64)/(F$195-F$194)*10)),1))</f>
        <v>1</v>
      </c>
      <c r="G61" s="93">
        <f t="shared" si="3"/>
        <v>1.2</v>
      </c>
      <c r="H61" s="94">
        <f t="shared" si="4"/>
        <v>1.7</v>
      </c>
      <c r="I61" s="92" t="str">
        <f>IF('Indicator Data'!BV64="No data","x",ROUND(IF('Indicator Data'!BV64^2&gt;I$195,0,IF('Indicator Data'!BV64^2&lt;I$194,10,(I$195-'Indicator Data'!BV64^2)/(I$195-I$194)*10)),1))</f>
        <v>x</v>
      </c>
      <c r="J61" s="92">
        <f>IF(OR('Indicator Data'!BU64=0,'Indicator Data'!BU64="No data"),"x",ROUND(IF('Indicator Data'!BU64&gt;J$195,0,IF('Indicator Data'!BU64&lt;J$194,10,(J$195-'Indicator Data'!BU64)/(J$195-J$194)*10)),1))</f>
        <v>0</v>
      </c>
      <c r="K61" s="92">
        <f>IF('Indicator Data'!BW64="No data","x",ROUND(IF('Indicator Data'!BW64&gt;K$195,0,IF('Indicator Data'!BW64&lt;K$194,10,(K$195-'Indicator Data'!BW64)/(K$195-K$194)*10)),1))</f>
        <v>1.1000000000000001</v>
      </c>
      <c r="L61" s="92">
        <f>IF('Indicator Data'!BX64="No data","x",ROUND(IF('Indicator Data'!BX64&gt;L$195,0,IF('Indicator Data'!BX64&lt;L$194,10,(L$195-'Indicator Data'!BX64)/(L$195-L$194)*10)),1))</f>
        <v>3.6</v>
      </c>
      <c r="M61" s="93">
        <f t="shared" si="5"/>
        <v>1.6</v>
      </c>
      <c r="N61" s="138">
        <f>IF('Indicator Data'!BY64="No data","x",'Indicator Data'!BY64/'Indicator Data'!CL64*100)</f>
        <v>85.557274013623356</v>
      </c>
      <c r="O61" s="92">
        <f t="shared" si="6"/>
        <v>1.5</v>
      </c>
      <c r="P61" s="92">
        <f>IF('Indicator Data'!BZ64="No data","x",ROUND(IF('Indicator Data'!BZ64&gt;P$195,0,IF('Indicator Data'!BZ64&lt;P$194,10,(P$195-'Indicator Data'!BZ64)/(P$195-P$194)*10)),1))</f>
        <v>0.1</v>
      </c>
      <c r="Q61" s="92">
        <f>IF('Indicator Data'!CA64="No data","x",ROUND(IF('Indicator Data'!CA64&gt;Q$195,0,IF('Indicator Data'!CA64&lt;Q$194,10,(Q$195-'Indicator Data'!CA64)/(Q$195-Q$194)*10)),1))</f>
        <v>0</v>
      </c>
      <c r="R61" s="93">
        <f t="shared" si="7"/>
        <v>0.5</v>
      </c>
      <c r="S61" s="92">
        <f>IF('Indicator Data'!CB64="No data","x",ROUND(IF('Indicator Data'!CB64&gt;S$195,0,IF('Indicator Data'!CB64&lt;S$194,10,(S$195-'Indicator Data'!CB64)/(S$195-S$194)*10)),1))</f>
        <v>0.5</v>
      </c>
      <c r="T61" s="138">
        <f>IF('Indicator Data'!CC64="No data","x",ROUND(IF('Indicator Data'!CC64&gt;T$195,0,IF('Indicator Data'!CC64&lt;T$194,10,(T$195-'Indicator Data'!CC64)/(T$195-T$194)*10)),1))</f>
        <v>1.7</v>
      </c>
      <c r="U61" s="138">
        <f>IF('Indicator Data'!CD64="No data","x",ROUND(IF('Indicator Data'!CD64&gt;U$195,0,IF('Indicator Data'!CD64&lt;U$194,10,(U$195-'Indicator Data'!CD64)/(U$195-U$194)*10)),1))</f>
        <v>1.2</v>
      </c>
      <c r="V61" s="138">
        <f>IF('Indicator Data'!CE64="No data","x",ROUND(IF('Indicator Data'!CE64&gt;V$195,0,IF('Indicator Data'!CE64&lt;V$194,10,(V$195-'Indicator Data'!CE64)/(V$195-V$194)*10)),1))</f>
        <v>2.4</v>
      </c>
      <c r="W61" s="92">
        <f t="shared" si="8"/>
        <v>1.7666666666666666</v>
      </c>
      <c r="X61" s="92">
        <f>IF('Indicator Data'!CF64="No data","x",ROUND(IF('Indicator Data'!CF64&gt;X$195,0,IF('Indicator Data'!CF64&lt;X$194,10,(X$195-'Indicator Data'!CF64)/(X$195-X$194)*10)),1))</f>
        <v>0</v>
      </c>
      <c r="Y61" s="92">
        <f>IF('Indicator Data'!CG64="No data","x",ROUND(IF('Indicator Data'!CG64&gt;Y$195,10,IF('Indicator Data'!CG64&lt;Y$194,0,10-(Y$195-'Indicator Data'!CG64)/(Y$195-Y$194)*10)),1))</f>
        <v>0</v>
      </c>
      <c r="Z61" s="93">
        <f t="shared" si="9"/>
        <v>0.6</v>
      </c>
      <c r="AA61" s="94">
        <f t="shared" si="10"/>
        <v>0.9</v>
      </c>
      <c r="AB61" s="217">
        <f>IF('Indicator Data'!CH64="No data","x",ROUND(IF('Indicator Data'!CH64&gt;AB$195,0,IF('Indicator Data'!CH64&lt;AB$194,10,(AB$195-'Indicator Data'!CH64)/(AB$195-AB$194)*10)),1))</f>
        <v>0.6</v>
      </c>
    </row>
    <row r="62" spans="1:28" s="4" customFormat="1" x14ac:dyDescent="0.3">
      <c r="A62" s="121" t="str">
        <f>'Indicator Data'!A65</f>
        <v>France</v>
      </c>
      <c r="B62" s="47" t="str">
        <f>'Indicator Data'!B65</f>
        <v>FRA</v>
      </c>
      <c r="C62" s="92">
        <f>IF('Indicator Data'!BR65="No data","x",ROUND(IF('Indicator Data'!BR65&gt;C$195,0,IF('Indicator Data'!BR65&lt;C$194,10,(C$195-'Indicator Data'!BR65)/(C$195-C$194)*10)),1))</f>
        <v>2.9</v>
      </c>
      <c r="D62" s="93">
        <f t="shared" si="2"/>
        <v>2.9</v>
      </c>
      <c r="E62" s="92">
        <f>IF('Indicator Data'!BT65="No data","x",ROUND(IF('Indicator Data'!BT65&gt;E$195,0,IF('Indicator Data'!BT65&lt;E$194,10,(E$195-'Indicator Data'!BT65)/(E$195-E$194)*10)),1))</f>
        <v>3.1</v>
      </c>
      <c r="F62" s="92">
        <f>IF('Indicator Data'!BS65="No data","x",ROUND(IF('Indicator Data'!BS65&gt;F$195,0,IF('Indicator Data'!BS65&lt;F$194,10,(F$195-'Indicator Data'!BS65)/(F$195-F$194)*10)),1))</f>
        <v>2</v>
      </c>
      <c r="G62" s="93">
        <f t="shared" si="3"/>
        <v>2.6</v>
      </c>
      <c r="H62" s="94">
        <f t="shared" si="4"/>
        <v>2.8</v>
      </c>
      <c r="I62" s="92" t="str">
        <f>IF('Indicator Data'!BV65="No data","x",ROUND(IF('Indicator Data'!BV65^2&gt;I$195,0,IF('Indicator Data'!BV65^2&lt;I$194,10,(I$195-'Indicator Data'!BV65^2)/(I$195-I$194)*10)),1))</f>
        <v>x</v>
      </c>
      <c r="J62" s="92">
        <f>IF(OR('Indicator Data'!BU65=0,'Indicator Data'!BU65="No data"),"x",ROUND(IF('Indicator Data'!BU65&gt;J$195,0,IF('Indicator Data'!BU65&lt;J$194,10,(J$195-'Indicator Data'!BU65)/(J$195-J$194)*10)),1))</f>
        <v>0</v>
      </c>
      <c r="K62" s="92">
        <f>IF('Indicator Data'!BW65="No data","x",ROUND(IF('Indicator Data'!BW65&gt;K$195,0,IF('Indicator Data'!BW65&lt;K$194,10,(K$195-'Indicator Data'!BW65)/(K$195-K$194)*10)),1))</f>
        <v>1.8</v>
      </c>
      <c r="L62" s="92">
        <f>IF('Indicator Data'!BX65="No data","x",ROUND(IF('Indicator Data'!BX65&gt;L$195,0,IF('Indicator Data'!BX65&lt;L$194,10,(L$195-'Indicator Data'!BX65)/(L$195-L$194)*10)),1))</f>
        <v>4.7</v>
      </c>
      <c r="M62" s="93">
        <f t="shared" si="5"/>
        <v>2.2000000000000002</v>
      </c>
      <c r="N62" s="138">
        <f>IF('Indicator Data'!BY65="No data","x",'Indicator Data'!BY65/'Indicator Data'!CL65*100)</f>
        <v>255.6330570061717</v>
      </c>
      <c r="O62" s="92">
        <f t="shared" si="6"/>
        <v>0</v>
      </c>
      <c r="P62" s="92">
        <f>IF('Indicator Data'!BZ65="No data","x",ROUND(IF('Indicator Data'!BZ65&gt;P$195,0,IF('Indicator Data'!BZ65&lt;P$194,10,(P$195-'Indicator Data'!BZ65)/(P$195-P$194)*10)),1))</f>
        <v>0.1</v>
      </c>
      <c r="Q62" s="92">
        <f>IF('Indicator Data'!CA65="No data","x",ROUND(IF('Indicator Data'!CA65&gt;Q$195,0,IF('Indicator Data'!CA65&lt;Q$194,10,(Q$195-'Indicator Data'!CA65)/(Q$195-Q$194)*10)),1))</f>
        <v>0</v>
      </c>
      <c r="R62" s="93">
        <f t="shared" si="7"/>
        <v>0</v>
      </c>
      <c r="S62" s="92">
        <f>IF('Indicator Data'!CB65="No data","x",ROUND(IF('Indicator Data'!CB65&gt;S$195,0,IF('Indicator Data'!CB65&lt;S$194,10,(S$195-'Indicator Data'!CB65)/(S$195-S$194)*10)),1))</f>
        <v>1.9</v>
      </c>
      <c r="T62" s="138">
        <f>IF('Indicator Data'!CC65="No data","x",ROUND(IF('Indicator Data'!CC65&gt;T$195,0,IF('Indicator Data'!CC65&lt;T$194,10,(T$195-'Indicator Data'!CC65)/(T$195-T$194)*10)),1))</f>
        <v>0.5</v>
      </c>
      <c r="U62" s="138">
        <f>IF('Indicator Data'!CD65="No data","x",ROUND(IF('Indicator Data'!CD65&gt;U$195,0,IF('Indicator Data'!CD65&lt;U$194,10,(U$195-'Indicator Data'!CD65)/(U$195-U$194)*10)),1))</f>
        <v>3.2</v>
      </c>
      <c r="V62" s="138">
        <f>IF('Indicator Data'!CE65="No data","x",ROUND(IF('Indicator Data'!CE65&gt;V$195,0,IF('Indicator Data'!CE65&lt;V$194,10,(V$195-'Indicator Data'!CE65)/(V$195-V$194)*10)),1))</f>
        <v>1.2</v>
      </c>
      <c r="W62" s="92">
        <f t="shared" si="8"/>
        <v>1.6333333333333335</v>
      </c>
      <c r="X62" s="92">
        <f>IF('Indicator Data'!CF65="No data","x",ROUND(IF('Indicator Data'!CF65&gt;X$195,0,IF('Indicator Data'!CF65&lt;X$194,10,(X$195-'Indicator Data'!CF65)/(X$195-X$194)*10)),1))</f>
        <v>0</v>
      </c>
      <c r="Y62" s="92">
        <f>IF('Indicator Data'!CG65="No data","x",ROUND(IF('Indicator Data'!CG65&gt;Y$195,10,IF('Indicator Data'!CG65&lt;Y$194,0,10-(Y$195-'Indicator Data'!CG65)/(Y$195-Y$194)*10)),1))</f>
        <v>0.1</v>
      </c>
      <c r="Z62" s="93">
        <f t="shared" si="9"/>
        <v>0.9</v>
      </c>
      <c r="AA62" s="94">
        <f t="shared" si="10"/>
        <v>1</v>
      </c>
      <c r="AB62" s="217">
        <f>IF('Indicator Data'!CH65="No data","x",ROUND(IF('Indicator Data'!CH65&gt;AB$195,0,IF('Indicator Data'!CH65&lt;AB$194,10,(AB$195-'Indicator Data'!CH65)/(AB$195-AB$194)*10)),1))</f>
        <v>1.8</v>
      </c>
    </row>
    <row r="63" spans="1:28" s="4" customFormat="1" x14ac:dyDescent="0.3">
      <c r="A63" s="121" t="str">
        <f>'Indicator Data'!A66</f>
        <v>Gabon</v>
      </c>
      <c r="B63" s="47" t="str">
        <f>'Indicator Data'!B66</f>
        <v>GAB</v>
      </c>
      <c r="C63" s="92">
        <f>IF('Indicator Data'!BR66="No data","x",ROUND(IF('Indicator Data'!BR66&gt;C$195,0,IF('Indicator Data'!BR66&lt;C$194,10,(C$195-'Indicator Data'!BR66)/(C$195-C$194)*10)),1))</f>
        <v>6.7</v>
      </c>
      <c r="D63" s="93">
        <f t="shared" si="2"/>
        <v>6.7</v>
      </c>
      <c r="E63" s="92">
        <f>IF('Indicator Data'!BT66="No data","x",ROUND(IF('Indicator Data'!BT66&gt;E$195,0,IF('Indicator Data'!BT66&lt;E$194,10,(E$195-'Indicator Data'!BT66)/(E$195-E$194)*10)),1))</f>
        <v>6.9</v>
      </c>
      <c r="F63" s="92">
        <f>IF('Indicator Data'!BS66="No data","x",ROUND(IF('Indicator Data'!BS66&gt;F$195,0,IF('Indicator Data'!BS66&lt;F$194,10,(F$195-'Indicator Data'!BS66)/(F$195-F$194)*10)),1))</f>
        <v>6.6</v>
      </c>
      <c r="G63" s="93">
        <f t="shared" si="3"/>
        <v>6.8</v>
      </c>
      <c r="H63" s="94">
        <f t="shared" si="4"/>
        <v>6.8</v>
      </c>
      <c r="I63" s="92">
        <f>IF('Indicator Data'!BV66="No data","x",ROUND(IF('Indicator Data'!BV66^2&gt;I$195,0,IF('Indicator Data'!BV66^2&lt;I$194,10,(I$195-'Indicator Data'!BV66^2)/(I$195-I$194)*10)),1))</f>
        <v>3.1</v>
      </c>
      <c r="J63" s="92">
        <f>IF(OR('Indicator Data'!BU66=0,'Indicator Data'!BU66="No data"),"x",ROUND(IF('Indicator Data'!BU66&gt;J$195,0,IF('Indicator Data'!BU66&lt;J$194,10,(J$195-'Indicator Data'!BU66)/(J$195-J$194)*10)),1))</f>
        <v>0.8</v>
      </c>
      <c r="K63" s="92">
        <f>IF('Indicator Data'!BW66="No data","x",ROUND(IF('Indicator Data'!BW66&gt;K$195,0,IF('Indicator Data'!BW66&lt;K$194,10,(K$195-'Indicator Data'!BW66)/(K$195-K$194)*10)),1))</f>
        <v>3.8</v>
      </c>
      <c r="L63" s="92">
        <f>IF('Indicator Data'!BX66="No data","x",ROUND(IF('Indicator Data'!BX66&gt;L$195,0,IF('Indicator Data'!BX66&lt;L$194,10,(L$195-'Indicator Data'!BX66)/(L$195-L$194)*10)),1))</f>
        <v>3.2</v>
      </c>
      <c r="M63" s="93">
        <f t="shared" si="5"/>
        <v>2.7</v>
      </c>
      <c r="N63" s="138">
        <f>IF('Indicator Data'!BY66="No data","x",'Indicator Data'!BY66/'Indicator Data'!CL66*100)</f>
        <v>1.7464198393293748</v>
      </c>
      <c r="O63" s="92">
        <f t="shared" si="6"/>
        <v>9.9</v>
      </c>
      <c r="P63" s="92">
        <f>IF('Indicator Data'!BZ66="No data","x",ROUND(IF('Indicator Data'!BZ66&gt;P$195,0,IF('Indicator Data'!BZ66&lt;P$194,10,(P$195-'Indicator Data'!BZ66)/(P$195-P$194)*10)),1))</f>
        <v>5.8</v>
      </c>
      <c r="Q63" s="92">
        <f>IF('Indicator Data'!CA66="No data","x",ROUND(IF('Indicator Data'!CA66&gt;Q$195,0,IF('Indicator Data'!CA66&lt;Q$194,10,(Q$195-'Indicator Data'!CA66)/(Q$195-Q$194)*10)),1))</f>
        <v>2.8</v>
      </c>
      <c r="R63" s="93">
        <f t="shared" si="7"/>
        <v>6.2</v>
      </c>
      <c r="S63" s="92">
        <f>IF('Indicator Data'!CB66="No data","x",ROUND(IF('Indicator Data'!CB66&gt;S$195,0,IF('Indicator Data'!CB66&lt;S$194,10,(S$195-'Indicator Data'!CB66)/(S$195-S$194)*10)),1))</f>
        <v>9.1</v>
      </c>
      <c r="T63" s="138">
        <f>IF('Indicator Data'!CC66="No data","x",ROUND(IF('Indicator Data'!CC66&gt;T$195,0,IF('Indicator Data'!CC66&lt;T$194,10,(T$195-'Indicator Data'!CC66)/(T$195-T$194)*10)),1))</f>
        <v>4.0999999999999996</v>
      </c>
      <c r="U63" s="138" t="str">
        <f>IF('Indicator Data'!CD66="No data","x",ROUND(IF('Indicator Data'!CD66&gt;U$195,0,IF('Indicator Data'!CD66&lt;U$194,10,(U$195-'Indicator Data'!CD66)/(U$195-U$194)*10)),1))</f>
        <v>x</v>
      </c>
      <c r="V63" s="138" t="str">
        <f>IF('Indicator Data'!CE66="No data","x",ROUND(IF('Indicator Data'!CE66&gt;V$195,0,IF('Indicator Data'!CE66&lt;V$194,10,(V$195-'Indicator Data'!CE66)/(V$195-V$194)*10)),1))</f>
        <v>x</v>
      </c>
      <c r="W63" s="92">
        <f t="shared" si="8"/>
        <v>4.0999999999999996</v>
      </c>
      <c r="X63" s="92">
        <f>IF('Indicator Data'!CF66="No data","x",ROUND(IF('Indicator Data'!CF66&gt;X$195,0,IF('Indicator Data'!CF66&lt;X$194,10,(X$195-'Indicator Data'!CF66)/(X$195-X$194)*10)),1))</f>
        <v>8.3000000000000007</v>
      </c>
      <c r="Y63" s="92">
        <f>IF('Indicator Data'!CG66="No data","x",ROUND(IF('Indicator Data'!CG66&gt;Y$195,10,IF('Indicator Data'!CG66&lt;Y$194,0,10-(Y$195-'Indicator Data'!CG66)/(Y$195-Y$194)*10)),1))</f>
        <v>2.8</v>
      </c>
      <c r="Z63" s="93">
        <f t="shared" si="9"/>
        <v>6.1</v>
      </c>
      <c r="AA63" s="94">
        <f t="shared" si="10"/>
        <v>5</v>
      </c>
      <c r="AB63" s="217">
        <f>IF('Indicator Data'!CH66="No data","x",ROUND(IF('Indicator Data'!CH66&gt;AB$195,0,IF('Indicator Data'!CH66&lt;AB$194,10,(AB$195-'Indicator Data'!CH66)/(AB$195-AB$194)*10)),1))</f>
        <v>6</v>
      </c>
    </row>
    <row r="64" spans="1:28" s="4" customFormat="1" x14ac:dyDescent="0.3">
      <c r="A64" s="121" t="str">
        <f>'Indicator Data'!A67</f>
        <v>Gambia</v>
      </c>
      <c r="B64" s="47" t="str">
        <f>'Indicator Data'!B67</f>
        <v>GMB</v>
      </c>
      <c r="C64" s="92">
        <f>IF('Indicator Data'!BR67="No data","x",ROUND(IF('Indicator Data'!BR67&gt;C$195,0,IF('Indicator Data'!BR67&lt;C$194,10,(C$195-'Indicator Data'!BR67)/(C$195-C$194)*10)),1))</f>
        <v>3</v>
      </c>
      <c r="D64" s="93">
        <f t="shared" si="2"/>
        <v>3</v>
      </c>
      <c r="E64" s="92">
        <f>IF('Indicator Data'!BT67="No data","x",ROUND(IF('Indicator Data'!BT67&gt;E$195,0,IF('Indicator Data'!BT67&lt;E$194,10,(E$195-'Indicator Data'!BT67)/(E$195-E$194)*10)),1))</f>
        <v>6.3</v>
      </c>
      <c r="F64" s="92">
        <f>IF('Indicator Data'!BS67="No data","x",ROUND(IF('Indicator Data'!BS67&gt;F$195,0,IF('Indicator Data'!BS67&lt;F$194,10,(F$195-'Indicator Data'!BS67)/(F$195-F$194)*10)),1))</f>
        <v>6.2</v>
      </c>
      <c r="G64" s="93">
        <f t="shared" si="3"/>
        <v>6.3</v>
      </c>
      <c r="H64" s="94">
        <f t="shared" si="4"/>
        <v>4.7</v>
      </c>
      <c r="I64" s="92">
        <f>IF('Indicator Data'!BV67="No data","x",ROUND(IF('Indicator Data'!BV67^2&gt;I$195,0,IF('Indicator Data'!BV67^2&lt;I$194,10,(I$195-'Indicator Data'!BV67^2)/(I$195-I$194)*10)),1))</f>
        <v>8.1999999999999993</v>
      </c>
      <c r="J64" s="92">
        <f>IF(OR('Indicator Data'!BU67=0,'Indicator Data'!BU67="No data"),"x",ROUND(IF('Indicator Data'!BU67&gt;J$195,0,IF('Indicator Data'!BU67&lt;J$194,10,(J$195-'Indicator Data'!BU67)/(J$195-J$194)*10)),1))</f>
        <v>4.4000000000000004</v>
      </c>
      <c r="K64" s="92">
        <f>IF('Indicator Data'!BW67="No data","x",ROUND(IF('Indicator Data'!BW67&gt;K$195,0,IF('Indicator Data'!BW67&lt;K$194,10,(K$195-'Indicator Data'!BW67)/(K$195-K$194)*10)),1))</f>
        <v>8</v>
      </c>
      <c r="L64" s="92">
        <f>IF('Indicator Data'!BX67="No data","x",ROUND(IF('Indicator Data'!BX67&gt;L$195,0,IF('Indicator Data'!BX67&lt;L$194,10,(L$195-'Indicator Data'!BX67)/(L$195-L$194)*10)),1))</f>
        <v>3.1</v>
      </c>
      <c r="M64" s="93">
        <f t="shared" si="5"/>
        <v>5.9</v>
      </c>
      <c r="N64" s="138">
        <f>IF('Indicator Data'!BY67="No data","x",'Indicator Data'!BY67/'Indicator Data'!CL67*100)</f>
        <v>41.501976284584977</v>
      </c>
      <c r="O64" s="92">
        <f t="shared" si="6"/>
        <v>5.9</v>
      </c>
      <c r="P64" s="92">
        <f>IF('Indicator Data'!BZ67="No data","x",ROUND(IF('Indicator Data'!BZ67&gt;P$195,0,IF('Indicator Data'!BZ67&lt;P$194,10,(P$195-'Indicator Data'!BZ67)/(P$195-P$194)*10)),1))</f>
        <v>6.8</v>
      </c>
      <c r="Q64" s="92">
        <f>IF('Indicator Data'!CA67="No data","x",ROUND(IF('Indicator Data'!CA67&gt;Q$195,0,IF('Indicator Data'!CA67&lt;Q$194,10,(Q$195-'Indicator Data'!CA67)/(Q$195-Q$194)*10)),1))</f>
        <v>4.4000000000000004</v>
      </c>
      <c r="R64" s="93">
        <f t="shared" si="7"/>
        <v>5.7</v>
      </c>
      <c r="S64" s="92">
        <f>IF('Indicator Data'!CB67="No data","x",ROUND(IF('Indicator Data'!CB67&gt;S$195,0,IF('Indicator Data'!CB67&lt;S$194,10,(S$195-'Indicator Data'!CB67)/(S$195-S$194)*10)),1))</f>
        <v>9.6999999999999993</v>
      </c>
      <c r="T64" s="138">
        <f>IF('Indicator Data'!CC67="No data","x",ROUND(IF('Indicator Data'!CC67&gt;T$195,0,IF('Indicator Data'!CC67&lt;T$194,10,(T$195-'Indicator Data'!CC67)/(T$195-T$194)*10)),1))</f>
        <v>1.2</v>
      </c>
      <c r="U64" s="138">
        <f>IF('Indicator Data'!CD67="No data","x",ROUND(IF('Indicator Data'!CD67&gt;U$195,0,IF('Indicator Data'!CD67&lt;U$194,10,(U$195-'Indicator Data'!CD67)/(U$195-U$194)*10)),1))</f>
        <v>5.3</v>
      </c>
      <c r="V64" s="138">
        <f>IF('Indicator Data'!CE67="No data","x",ROUND(IF('Indicator Data'!CE67&gt;V$195,0,IF('Indicator Data'!CE67&lt;V$194,10,(V$195-'Indicator Data'!CE67)/(V$195-V$194)*10)),1))</f>
        <v>1.5</v>
      </c>
      <c r="W64" s="92">
        <f t="shared" si="8"/>
        <v>2.6666666666666665</v>
      </c>
      <c r="X64" s="92">
        <f>IF('Indicator Data'!CF67="No data","x",ROUND(IF('Indicator Data'!CF67&gt;X$195,0,IF('Indicator Data'!CF67&lt;X$194,10,(X$195-'Indicator Data'!CF67)/(X$195-X$194)*10)),1))</f>
        <v>9.9</v>
      </c>
      <c r="Y64" s="92">
        <f>IF('Indicator Data'!CG67="No data","x",ROUND(IF('Indicator Data'!CG67&gt;Y$195,10,IF('Indicator Data'!CG67&lt;Y$194,0,10-(Y$195-'Indicator Data'!CG67)/(Y$195-Y$194)*10)),1))</f>
        <v>6.6</v>
      </c>
      <c r="Z64" s="93">
        <f t="shared" si="9"/>
        <v>7.2</v>
      </c>
      <c r="AA64" s="94">
        <f t="shared" si="10"/>
        <v>6.3</v>
      </c>
      <c r="AB64" s="217">
        <f>IF('Indicator Data'!CH67="No data","x",ROUND(IF('Indicator Data'!CH67&gt;AB$195,0,IF('Indicator Data'!CH67&lt;AB$194,10,(AB$195-'Indicator Data'!CH67)/(AB$195-AB$194)*10)),1))</f>
        <v>6.5</v>
      </c>
    </row>
    <row r="65" spans="1:28" s="4" customFormat="1" x14ac:dyDescent="0.3">
      <c r="A65" s="121" t="str">
        <f>'Indicator Data'!A68</f>
        <v>Georgia</v>
      </c>
      <c r="B65" s="47" t="str">
        <f>'Indicator Data'!B68</f>
        <v>GEO</v>
      </c>
      <c r="C65" s="92">
        <f>IF('Indicator Data'!BR68="No data","x",ROUND(IF('Indicator Data'!BR68&gt;C$195,0,IF('Indicator Data'!BR68&lt;C$194,10,(C$195-'Indicator Data'!BR68)/(C$195-C$194)*10)),1))</f>
        <v>4.7</v>
      </c>
      <c r="D65" s="93">
        <f t="shared" si="2"/>
        <v>4.7</v>
      </c>
      <c r="E65" s="92">
        <f>IF('Indicator Data'!BT68="No data","x",ROUND(IF('Indicator Data'!BT68&gt;E$195,0,IF('Indicator Data'!BT68&lt;E$194,10,(E$195-'Indicator Data'!BT68)/(E$195-E$194)*10)),1))</f>
        <v>4.4000000000000004</v>
      </c>
      <c r="F65" s="92">
        <f>IF('Indicator Data'!BS68="No data","x",ROUND(IF('Indicator Data'!BS68&gt;F$195,0,IF('Indicator Data'!BS68&lt;F$194,10,(F$195-'Indicator Data'!BS68)/(F$195-F$194)*10)),1))</f>
        <v>3.8</v>
      </c>
      <c r="G65" s="93">
        <f t="shared" si="3"/>
        <v>4.0999999999999996</v>
      </c>
      <c r="H65" s="94">
        <f t="shared" si="4"/>
        <v>4.4000000000000004</v>
      </c>
      <c r="I65" s="92">
        <f>IF('Indicator Data'!BV68="No data","x",ROUND(IF('Indicator Data'!BV68^2&gt;I$195,0,IF('Indicator Data'!BV68^2&lt;I$194,10,(I$195-'Indicator Data'!BV68^2)/(I$195-I$194)*10)),1))</f>
        <v>0.1</v>
      </c>
      <c r="J65" s="92">
        <f>IF(OR('Indicator Data'!BU68=0,'Indicator Data'!BU68="No data"),"x",ROUND(IF('Indicator Data'!BU68&gt;J$195,0,IF('Indicator Data'!BU68&lt;J$194,10,(J$195-'Indicator Data'!BU68)/(J$195-J$194)*10)),1))</f>
        <v>0</v>
      </c>
      <c r="K65" s="92">
        <f>IF('Indicator Data'!BW68="No data","x",ROUND(IF('Indicator Data'!BW68&gt;K$195,0,IF('Indicator Data'!BW68&lt;K$194,10,(K$195-'Indicator Data'!BW68)/(K$195-K$194)*10)),1))</f>
        <v>3.7</v>
      </c>
      <c r="L65" s="92">
        <f>IF('Indicator Data'!BX68="No data","x",ROUND(IF('Indicator Data'!BX68&gt;L$195,0,IF('Indicator Data'!BX68&lt;L$194,10,(L$195-'Indicator Data'!BX68)/(L$195-L$194)*10)),1))</f>
        <v>3.3</v>
      </c>
      <c r="M65" s="93">
        <f t="shared" si="5"/>
        <v>1.8</v>
      </c>
      <c r="N65" s="138">
        <f>IF('Indicator Data'!BY68="No data","x",'Indicator Data'!BY68/'Indicator Data'!CL68*100)</f>
        <v>82.026190818822855</v>
      </c>
      <c r="O65" s="92">
        <f t="shared" si="6"/>
        <v>1.8</v>
      </c>
      <c r="P65" s="92">
        <f>IF('Indicator Data'!BZ68="No data","x",ROUND(IF('Indicator Data'!BZ68&gt;P$195,0,IF('Indicator Data'!BZ68&lt;P$194,10,(P$195-'Indicator Data'!BZ68)/(P$195-P$194)*10)),1))</f>
        <v>1.1000000000000001</v>
      </c>
      <c r="Q65" s="92">
        <f>IF('Indicator Data'!CA68="No data","x",ROUND(IF('Indicator Data'!CA68&gt;Q$195,0,IF('Indicator Data'!CA68&lt;Q$194,10,(Q$195-'Indicator Data'!CA68)/(Q$195-Q$194)*10)),1))</f>
        <v>0.3</v>
      </c>
      <c r="R65" s="93">
        <f t="shared" si="7"/>
        <v>1.1000000000000001</v>
      </c>
      <c r="S65" s="92">
        <f>IF('Indicator Data'!CB68="No data","x",ROUND(IF('Indicator Data'!CB68&gt;S$195,0,IF('Indicator Data'!CB68&lt;S$194,10,(S$195-'Indicator Data'!CB68)/(S$195-S$194)*10)),1))</f>
        <v>0</v>
      </c>
      <c r="T65" s="138">
        <f>IF('Indicator Data'!CC68="No data","x",ROUND(IF('Indicator Data'!CC68&gt;T$195,0,IF('Indicator Data'!CC68&lt;T$194,10,(T$195-'Indicator Data'!CC68)/(T$195-T$194)*10)),1))</f>
        <v>1.4</v>
      </c>
      <c r="U65" s="138">
        <f>IF('Indicator Data'!CD68="No data","x",ROUND(IF('Indicator Data'!CD68&gt;U$195,0,IF('Indicator Data'!CD68&lt;U$194,10,(U$195-'Indicator Data'!CD68)/(U$195-U$194)*10)),1))</f>
        <v>1.5</v>
      </c>
      <c r="V65" s="138">
        <f>IF('Indicator Data'!CE68="No data","x",ROUND(IF('Indicator Data'!CE68&gt;V$195,0,IF('Indicator Data'!CE68&lt;V$194,10,(V$195-'Indicator Data'!CE68)/(V$195-V$194)*10)),1))</f>
        <v>3.2</v>
      </c>
      <c r="W65" s="92">
        <f t="shared" si="8"/>
        <v>2.0333333333333332</v>
      </c>
      <c r="X65" s="92">
        <f>IF('Indicator Data'!CF68="No data","x",ROUND(IF('Indicator Data'!CF68&gt;X$195,0,IF('Indicator Data'!CF68&lt;X$194,10,(X$195-'Indicator Data'!CF68)/(X$195-X$194)*10)),1))</f>
        <v>7.5</v>
      </c>
      <c r="Y65" s="92">
        <f>IF('Indicator Data'!CG68="No data","x",ROUND(IF('Indicator Data'!CG68&gt;Y$195,10,IF('Indicator Data'!CG68&lt;Y$194,0,10-(Y$195-'Indicator Data'!CG68)/(Y$195-Y$194)*10)),1))</f>
        <v>0.3</v>
      </c>
      <c r="Z65" s="93">
        <f t="shared" si="9"/>
        <v>2.5</v>
      </c>
      <c r="AA65" s="94">
        <f t="shared" si="10"/>
        <v>1.8</v>
      </c>
      <c r="AB65" s="217">
        <f>IF('Indicator Data'!CH68="No data","x",ROUND(IF('Indicator Data'!CH68&gt;AB$195,0,IF('Indicator Data'!CH68&lt;AB$194,10,(AB$195-'Indicator Data'!CH68)/(AB$195-AB$194)*10)),1))</f>
        <v>3.4</v>
      </c>
    </row>
    <row r="66" spans="1:28" s="4" customFormat="1" x14ac:dyDescent="0.3">
      <c r="A66" s="121" t="str">
        <f>'Indicator Data'!A69</f>
        <v>Germany</v>
      </c>
      <c r="B66" s="47" t="str">
        <f>'Indicator Data'!B69</f>
        <v>DEU</v>
      </c>
      <c r="C66" s="92">
        <f>IF('Indicator Data'!BR69="No data","x",ROUND(IF('Indicator Data'!BR69&gt;C$195,0,IF('Indicator Data'!BR69&lt;C$194,10,(C$195-'Indicator Data'!BR69)/(C$195-C$194)*10)),1))</f>
        <v>2.7</v>
      </c>
      <c r="D66" s="93">
        <f t="shared" si="2"/>
        <v>2.7</v>
      </c>
      <c r="E66" s="92">
        <f>IF('Indicator Data'!BT69="No data","x",ROUND(IF('Indicator Data'!BT69&gt;E$195,0,IF('Indicator Data'!BT69&lt;E$194,10,(E$195-'Indicator Data'!BT69)/(E$195-E$194)*10)),1))</f>
        <v>2</v>
      </c>
      <c r="F66" s="92">
        <f>IF('Indicator Data'!BS69="No data","x",ROUND(IF('Indicator Data'!BS69&gt;F$195,0,IF('Indicator Data'!BS69&lt;F$194,10,(F$195-'Indicator Data'!BS69)/(F$195-F$194)*10)),1))</f>
        <v>1.8</v>
      </c>
      <c r="G66" s="93">
        <f t="shared" si="3"/>
        <v>1.9</v>
      </c>
      <c r="H66" s="94">
        <f t="shared" si="4"/>
        <v>2.2999999999999998</v>
      </c>
      <c r="I66" s="92" t="str">
        <f>IF('Indicator Data'!BV69="No data","x",ROUND(IF('Indicator Data'!BV69^2&gt;I$195,0,IF('Indicator Data'!BV69^2&lt;I$194,10,(I$195-'Indicator Data'!BV69^2)/(I$195-I$194)*10)),1))</f>
        <v>x</v>
      </c>
      <c r="J66" s="92">
        <f>IF(OR('Indicator Data'!BU69=0,'Indicator Data'!BU69="No data"),"x",ROUND(IF('Indicator Data'!BU69&gt;J$195,0,IF('Indicator Data'!BU69&lt;J$194,10,(J$195-'Indicator Data'!BU69)/(J$195-J$194)*10)),1))</f>
        <v>0</v>
      </c>
      <c r="K66" s="92">
        <f>IF('Indicator Data'!BW69="No data","x",ROUND(IF('Indicator Data'!BW69&gt;K$195,0,IF('Indicator Data'!BW69&lt;K$194,10,(K$195-'Indicator Data'!BW69)/(K$195-K$194)*10)),1))</f>
        <v>1</v>
      </c>
      <c r="L66" s="92">
        <f>IF('Indicator Data'!BX69="No data","x",ROUND(IF('Indicator Data'!BX69&gt;L$195,0,IF('Indicator Data'!BX69&lt;L$194,10,(L$195-'Indicator Data'!BX69)/(L$195-L$194)*10)),1))</f>
        <v>3.6</v>
      </c>
      <c r="M66" s="93">
        <f t="shared" si="5"/>
        <v>1.5</v>
      </c>
      <c r="N66" s="138">
        <f>IF('Indicator Data'!BY69="No data","x",'Indicator Data'!BY69/'Indicator Data'!CL69*100)</f>
        <v>516.39555899819266</v>
      </c>
      <c r="O66" s="92">
        <f t="shared" si="6"/>
        <v>0</v>
      </c>
      <c r="P66" s="92">
        <f>IF('Indicator Data'!BZ69="No data","x",ROUND(IF('Indicator Data'!BZ69&gt;P$195,0,IF('Indicator Data'!BZ69&lt;P$194,10,(P$195-'Indicator Data'!BZ69)/(P$195-P$194)*10)),1))</f>
        <v>0.1</v>
      </c>
      <c r="Q66" s="92">
        <f>IF('Indicator Data'!CA69="No data","x",ROUND(IF('Indicator Data'!CA69&gt;Q$195,0,IF('Indicator Data'!CA69&lt;Q$194,10,(Q$195-'Indicator Data'!CA69)/(Q$195-Q$194)*10)),1))</f>
        <v>0</v>
      </c>
      <c r="R66" s="93">
        <f t="shared" si="7"/>
        <v>0</v>
      </c>
      <c r="S66" s="92">
        <f>IF('Indicator Data'!CB69="No data","x",ROUND(IF('Indicator Data'!CB69&gt;S$195,0,IF('Indicator Data'!CB69&lt;S$194,10,(S$195-'Indicator Data'!CB69)/(S$195-S$194)*10)),1))</f>
        <v>0</v>
      </c>
      <c r="T66" s="138">
        <f>IF('Indicator Data'!CC69="No data","x",ROUND(IF('Indicator Data'!CC69&gt;T$195,0,IF('Indicator Data'!CC69&lt;T$194,10,(T$195-'Indicator Data'!CC69)/(T$195-T$194)*10)),1))</f>
        <v>0.7</v>
      </c>
      <c r="U66" s="138">
        <f>IF('Indicator Data'!CD69="No data","x",ROUND(IF('Indicator Data'!CD69&gt;U$195,0,IF('Indicator Data'!CD69&lt;U$194,10,(U$195-'Indicator Data'!CD69)/(U$195-U$194)*10)),1))</f>
        <v>1</v>
      </c>
      <c r="V66" s="138">
        <f>IF('Indicator Data'!CE69="No data","x",ROUND(IF('Indicator Data'!CE69&gt;V$195,0,IF('Indicator Data'!CE69&lt;V$194,10,(V$195-'Indicator Data'!CE69)/(V$195-V$194)*10)),1))</f>
        <v>2.5</v>
      </c>
      <c r="W66" s="92">
        <f t="shared" si="8"/>
        <v>1.4000000000000001</v>
      </c>
      <c r="X66" s="92">
        <f>IF('Indicator Data'!CF69="No data","x",ROUND(IF('Indicator Data'!CF69&gt;X$195,0,IF('Indicator Data'!CF69&lt;X$194,10,(X$195-'Indicator Data'!CF69)/(X$195-X$194)*10)),1))</f>
        <v>0</v>
      </c>
      <c r="Y66" s="92">
        <f>IF('Indicator Data'!CG69="No data","x",ROUND(IF('Indicator Data'!CG69&gt;Y$195,10,IF('Indicator Data'!CG69&lt;Y$194,0,10-(Y$195-'Indicator Data'!CG69)/(Y$195-Y$194)*10)),1))</f>
        <v>0.1</v>
      </c>
      <c r="Z66" s="93">
        <f t="shared" si="9"/>
        <v>0.4</v>
      </c>
      <c r="AA66" s="94">
        <f t="shared" si="10"/>
        <v>0.6</v>
      </c>
      <c r="AB66" s="217">
        <f>IF('Indicator Data'!CH69="No data","x",ROUND(IF('Indicator Data'!CH69&gt;AB$195,0,IF('Indicator Data'!CH69&lt;AB$194,10,(AB$195-'Indicator Data'!CH69)/(AB$195-AB$194)*10)),1))</f>
        <v>0.9</v>
      </c>
    </row>
    <row r="67" spans="1:28" s="4" customFormat="1" x14ac:dyDescent="0.3">
      <c r="A67" s="121" t="str">
        <f>'Indicator Data'!A70</f>
        <v>Ghana</v>
      </c>
      <c r="B67" s="47" t="str">
        <f>'Indicator Data'!B70</f>
        <v>GHA</v>
      </c>
      <c r="C67" s="92">
        <f>IF('Indicator Data'!BR70="No data","x",ROUND(IF('Indicator Data'!BR70&gt;C$195,0,IF('Indicator Data'!BR70&lt;C$194,10,(C$195-'Indicator Data'!BR70)/(C$195-C$194)*10)),1))</f>
        <v>3.4</v>
      </c>
      <c r="D67" s="93">
        <f t="shared" si="2"/>
        <v>3.4</v>
      </c>
      <c r="E67" s="92">
        <f>IF('Indicator Data'!BT70="No data","x",ROUND(IF('Indicator Data'!BT70&gt;E$195,0,IF('Indicator Data'!BT70&lt;E$194,10,(E$195-'Indicator Data'!BT70)/(E$195-E$194)*10)),1))</f>
        <v>5.9</v>
      </c>
      <c r="F67" s="92">
        <f>IF('Indicator Data'!BS70="No data","x",ROUND(IF('Indicator Data'!BS70&gt;F$195,0,IF('Indicator Data'!BS70&lt;F$194,10,(F$195-'Indicator Data'!BS70)/(F$195-F$194)*10)),1))</f>
        <v>5.4</v>
      </c>
      <c r="G67" s="93">
        <f t="shared" si="3"/>
        <v>5.7</v>
      </c>
      <c r="H67" s="94">
        <f t="shared" si="4"/>
        <v>4.5999999999999996</v>
      </c>
      <c r="I67" s="92">
        <f>IF('Indicator Data'!BV70="No data","x",ROUND(IF('Indicator Data'!BV70^2&gt;I$195,0,IF('Indicator Data'!BV70^2&lt;I$194,10,(I$195-'Indicator Data'!BV70^2)/(I$195-I$194)*10)),1))</f>
        <v>4.0999999999999996</v>
      </c>
      <c r="J67" s="92">
        <f>IF(OR('Indicator Data'!BU70=0,'Indicator Data'!BU70="No data"),"x",ROUND(IF('Indicator Data'!BU70&gt;J$195,0,IF('Indicator Data'!BU70&lt;J$194,10,(J$195-'Indicator Data'!BU70)/(J$195-J$194)*10)),1))</f>
        <v>2.1</v>
      </c>
      <c r="K67" s="92">
        <f>IF('Indicator Data'!BW70="No data","x",ROUND(IF('Indicator Data'!BW70&gt;K$195,0,IF('Indicator Data'!BW70&lt;K$194,10,(K$195-'Indicator Data'!BW70)/(K$195-K$194)*10)),1))</f>
        <v>6.1</v>
      </c>
      <c r="L67" s="92">
        <f>IF('Indicator Data'!BX70="No data","x",ROUND(IF('Indicator Data'!BX70&gt;L$195,0,IF('Indicator Data'!BX70&lt;L$194,10,(L$195-'Indicator Data'!BX70)/(L$195-L$194)*10)),1))</f>
        <v>3.2</v>
      </c>
      <c r="M67" s="93">
        <f t="shared" si="5"/>
        <v>3.9</v>
      </c>
      <c r="N67" s="138">
        <f>IF('Indicator Data'!BY70="No data","x",'Indicator Data'!BY70/'Indicator Data'!CL70*100)</f>
        <v>18.458293047376287</v>
      </c>
      <c r="O67" s="92">
        <f t="shared" si="6"/>
        <v>8.1999999999999993</v>
      </c>
      <c r="P67" s="92">
        <f>IF('Indicator Data'!BZ70="No data","x",ROUND(IF('Indicator Data'!BZ70&gt;P$195,0,IF('Indicator Data'!BZ70&lt;P$194,10,(P$195-'Indicator Data'!BZ70)/(P$195-P$194)*10)),1))</f>
        <v>9.1</v>
      </c>
      <c r="Q67" s="92">
        <f>IF('Indicator Data'!CA70="No data","x",ROUND(IF('Indicator Data'!CA70&gt;Q$195,0,IF('Indicator Data'!CA70&lt;Q$194,10,(Q$195-'Indicator Data'!CA70)/(Q$195-Q$194)*10)),1))</f>
        <v>3.7</v>
      </c>
      <c r="R67" s="93">
        <f t="shared" si="7"/>
        <v>7</v>
      </c>
      <c r="S67" s="92">
        <f>IF('Indicator Data'!CB70="No data","x",ROUND(IF('Indicator Data'!CB70&gt;S$195,0,IF('Indicator Data'!CB70&lt;S$194,10,(S$195-'Indicator Data'!CB70)/(S$195-S$194)*10)),1))</f>
        <v>9.6</v>
      </c>
      <c r="T67" s="138">
        <f>IF('Indicator Data'!CC70="No data","x",ROUND(IF('Indicator Data'!CC70&gt;T$195,0,IF('Indicator Data'!CC70&lt;T$194,10,(T$195-'Indicator Data'!CC70)/(T$195-T$194)*10)),1))</f>
        <v>0</v>
      </c>
      <c r="U67" s="138">
        <f>IF('Indicator Data'!CD70="No data","x",ROUND(IF('Indicator Data'!CD70&gt;U$195,0,IF('Indicator Data'!CD70&lt;U$194,10,(U$195-'Indicator Data'!CD70)/(U$195-U$194)*10)),1))</f>
        <v>2.7</v>
      </c>
      <c r="V67" s="138">
        <f>IF('Indicator Data'!CE70="No data","x",ROUND(IF('Indicator Data'!CE70&gt;V$195,0,IF('Indicator Data'!CE70&lt;V$194,10,(V$195-'Indicator Data'!CE70)/(V$195-V$194)*10)),1))</f>
        <v>0</v>
      </c>
      <c r="W67" s="92">
        <f t="shared" si="8"/>
        <v>0.9</v>
      </c>
      <c r="X67" s="92">
        <f>IF('Indicator Data'!CF70="No data","x",ROUND(IF('Indicator Data'!CF70&gt;X$195,0,IF('Indicator Data'!CF70&lt;X$194,10,(X$195-'Indicator Data'!CF70)/(X$195-X$194)*10)),1))</f>
        <v>9.5</v>
      </c>
      <c r="Y67" s="92">
        <f>IF('Indicator Data'!CG70="No data","x",ROUND(IF('Indicator Data'!CG70&gt;Y$195,10,IF('Indicator Data'!CG70&lt;Y$194,0,10-(Y$195-'Indicator Data'!CG70)/(Y$195-Y$194)*10)),1))</f>
        <v>3.4</v>
      </c>
      <c r="Z67" s="93">
        <f t="shared" ref="Z67:Z98" si="11">IF(AND(S67="x",W67="x",X67="x",Y67="x"),"x",ROUND(AVERAGE(S67,W67,X67,Y67),1))</f>
        <v>5.9</v>
      </c>
      <c r="AA67" s="94">
        <f t="shared" ref="AA67:AA98" si="12">ROUND(AVERAGE(R67,M67,Z67),1)</f>
        <v>5.6</v>
      </c>
      <c r="AB67" s="217">
        <f>IF('Indicator Data'!CH70="No data","x",ROUND(IF('Indicator Data'!CH70&gt;AB$195,0,IF('Indicator Data'!CH70&lt;AB$194,10,(AB$195-'Indicator Data'!CH70)/(AB$195-AB$194)*10)),1))</f>
        <v>5.3</v>
      </c>
    </row>
    <row r="68" spans="1:28" s="4" customFormat="1" x14ac:dyDescent="0.3">
      <c r="A68" s="121" t="str">
        <f>'Indicator Data'!A71</f>
        <v>Greece</v>
      </c>
      <c r="B68" s="47" t="str">
        <f>'Indicator Data'!B71</f>
        <v>GRC</v>
      </c>
      <c r="C68" s="92">
        <f>IF('Indicator Data'!BR71="No data","x",ROUND(IF('Indicator Data'!BR71&gt;C$195,0,IF('Indicator Data'!BR71&lt;C$194,10,(C$195-'Indicator Data'!BR71)/(C$195-C$194)*10)),1))</f>
        <v>2.2999999999999998</v>
      </c>
      <c r="D68" s="93">
        <f t="shared" ref="D68:D131" si="13">IF(C68="x","x",C68)</f>
        <v>2.2999999999999998</v>
      </c>
      <c r="E68" s="92">
        <f>IF('Indicator Data'!BT71="No data","x",ROUND(IF('Indicator Data'!BT71&gt;E$195,0,IF('Indicator Data'!BT71&lt;E$194,10,(E$195-'Indicator Data'!BT71)/(E$195-E$194)*10)),1))</f>
        <v>5.2</v>
      </c>
      <c r="F68" s="92">
        <f>IF('Indicator Data'!BS71="No data","x",ROUND(IF('Indicator Data'!BS71&gt;F$195,0,IF('Indicator Data'!BS71&lt;F$194,10,(F$195-'Indicator Data'!BS71)/(F$195-F$194)*10)),1))</f>
        <v>4.3</v>
      </c>
      <c r="G68" s="93">
        <f t="shared" ref="G68:G131" si="14">IF(AND(E68="x",F68="x"),"x",ROUND(AVERAGE(E68,F68),1))</f>
        <v>4.8</v>
      </c>
      <c r="H68" s="94">
        <f t="shared" ref="H68:H131" si="15">ROUND(AVERAGE(D68,G68),1)</f>
        <v>3.6</v>
      </c>
      <c r="I68" s="92">
        <f>IF('Indicator Data'!BV71="No data","x",ROUND(IF('Indicator Data'!BV71^2&gt;I$195,0,IF('Indicator Data'!BV71^2&lt;I$194,10,(I$195-'Indicator Data'!BV71^2)/(I$195-I$194)*10)),1))</f>
        <v>0.6</v>
      </c>
      <c r="J68" s="92">
        <f>IF(OR('Indicator Data'!BU71=0,'Indicator Data'!BU71="No data"),"x",ROUND(IF('Indicator Data'!BU71&gt;J$195,0,IF('Indicator Data'!BU71&lt;J$194,10,(J$195-'Indicator Data'!BU71)/(J$195-J$194)*10)),1))</f>
        <v>0</v>
      </c>
      <c r="K68" s="92">
        <f>IF('Indicator Data'!BW71="No data","x",ROUND(IF('Indicator Data'!BW71&gt;K$195,0,IF('Indicator Data'!BW71&lt;K$194,10,(K$195-'Indicator Data'!BW71)/(K$195-K$194)*10)),1))</f>
        <v>2.7</v>
      </c>
      <c r="L68" s="92">
        <f>IF('Indicator Data'!BX71="No data","x",ROUND(IF('Indicator Data'!BX71&gt;L$195,0,IF('Indicator Data'!BX71&lt;L$194,10,(L$195-'Indicator Data'!BX71)/(L$195-L$194)*10)),1))</f>
        <v>4.3</v>
      </c>
      <c r="M68" s="93">
        <f t="shared" ref="M68:M131" si="16">IF(AND(I68="x",J68="x",K68="x",L68="x"),"x",ROUND(AVERAGE(I68,J68,K68,L68),1))</f>
        <v>1.9</v>
      </c>
      <c r="N68" s="138">
        <f>IF('Indicator Data'!BY71="No data","x",'Indicator Data'!BY71/'Indicator Data'!CL71*100)</f>
        <v>131.88518231186967</v>
      </c>
      <c r="O68" s="92">
        <f t="shared" ref="O68:O131" si="17">IF(N68="x","x",ROUND(IF(N68&gt;O$195,0,IF(N68&lt;O$194,10,(O$195-N68)/(O$195-O$194)*10)),1))</f>
        <v>0</v>
      </c>
      <c r="P68" s="92">
        <f>IF('Indicator Data'!BZ71="No data","x",ROUND(IF('Indicator Data'!BZ71&gt;P$195,0,IF('Indicator Data'!BZ71&lt;P$194,10,(P$195-'Indicator Data'!BZ71)/(P$195-P$194)*10)),1))</f>
        <v>0.1</v>
      </c>
      <c r="Q68" s="92">
        <f>IF('Indicator Data'!CA71="No data","x",ROUND(IF('Indicator Data'!CA71&gt;Q$195,0,IF('Indicator Data'!CA71&lt;Q$194,10,(Q$195-'Indicator Data'!CA71)/(Q$195-Q$194)*10)),1))</f>
        <v>0</v>
      </c>
      <c r="R68" s="93">
        <f t="shared" ref="R68:R131" si="18">IF(AND(O68="x",P68="x",Q68="x"),"x",ROUND(AVERAGE(O68,Q68,P68),1))</f>
        <v>0</v>
      </c>
      <c r="S68" s="92">
        <f>IF('Indicator Data'!CB71="No data","x",ROUND(IF('Indicator Data'!CB71&gt;S$195,0,IF('Indicator Data'!CB71&lt;S$194,10,(S$195-'Indicator Data'!CB71)/(S$195-S$194)*10)),1))</f>
        <v>0</v>
      </c>
      <c r="T68" s="138">
        <f>IF('Indicator Data'!CC71="No data","x",ROUND(IF('Indicator Data'!CC71&gt;T$195,0,IF('Indicator Data'!CC71&lt;T$194,10,(T$195-'Indicator Data'!CC71)/(T$195-T$194)*10)),1))</f>
        <v>0</v>
      </c>
      <c r="U68" s="138">
        <f>IF('Indicator Data'!CD71="No data","x",ROUND(IF('Indicator Data'!CD71&gt;U$195,0,IF('Indicator Data'!CD71&lt;U$194,10,(U$195-'Indicator Data'!CD71)/(U$195-U$194)*10)),1))</f>
        <v>2.7</v>
      </c>
      <c r="V68" s="138">
        <f>IF('Indicator Data'!CE71="No data","x",ROUND(IF('Indicator Data'!CE71&gt;V$195,0,IF('Indicator Data'!CE71&lt;V$194,10,(V$195-'Indicator Data'!CE71)/(V$195-V$194)*10)),1))</f>
        <v>0.5</v>
      </c>
      <c r="W68" s="92">
        <f t="shared" ref="W68:W131" si="19">IF(AND(T68="X",U68="x",V68="x"),"x",AVERAGE(T68:V68))</f>
        <v>1.0666666666666667</v>
      </c>
      <c r="X68" s="92">
        <f>IF('Indicator Data'!CF71="No data","x",ROUND(IF('Indicator Data'!CF71&gt;X$195,0,IF('Indicator Data'!CF71&lt;X$194,10,(X$195-'Indicator Data'!CF71)/(X$195-X$194)*10)),1))</f>
        <v>2.5</v>
      </c>
      <c r="Y68" s="92">
        <f>IF('Indicator Data'!CG71="No data","x",ROUND(IF('Indicator Data'!CG71&gt;Y$195,10,IF('Indicator Data'!CG71&lt;Y$194,0,10-(Y$195-'Indicator Data'!CG71)/(Y$195-Y$194)*10)),1))</f>
        <v>0</v>
      </c>
      <c r="Z68" s="93">
        <f t="shared" si="11"/>
        <v>0.9</v>
      </c>
      <c r="AA68" s="94">
        <f t="shared" si="12"/>
        <v>0.9</v>
      </c>
      <c r="AB68" s="217" t="str">
        <f>IF('Indicator Data'!CH71="No data","x",ROUND(IF('Indicator Data'!CH71&gt;AB$195,0,IF('Indicator Data'!CH71&lt;AB$194,10,(AB$195-'Indicator Data'!CH71)/(AB$195-AB$194)*10)),1))</f>
        <v>x</v>
      </c>
    </row>
    <row r="69" spans="1:28" s="4" customFormat="1" x14ac:dyDescent="0.3">
      <c r="A69" s="121" t="str">
        <f>'Indicator Data'!A72</f>
        <v>Grenada</v>
      </c>
      <c r="B69" s="47" t="str">
        <f>'Indicator Data'!B72</f>
        <v>GRD</v>
      </c>
      <c r="C69" s="92">
        <f>IF('Indicator Data'!BR72="No data","x",ROUND(IF('Indicator Data'!BR72&gt;C$195,0,IF('Indicator Data'!BR72&lt;C$194,10,(C$195-'Indicator Data'!BR72)/(C$195-C$194)*10)),1))</f>
        <v>4.7</v>
      </c>
      <c r="D69" s="93">
        <f t="shared" si="13"/>
        <v>4.7</v>
      </c>
      <c r="E69" s="92">
        <f>IF('Indicator Data'!BT72="No data","x",ROUND(IF('Indicator Data'!BT72&gt;E$195,0,IF('Indicator Data'!BT72&lt;E$194,10,(E$195-'Indicator Data'!BT72)/(E$195-E$194)*10)),1))</f>
        <v>4.7</v>
      </c>
      <c r="F69" s="92">
        <f>IF('Indicator Data'!BS72="No data","x",ROUND(IF('Indicator Data'!BS72&gt;F$195,0,IF('Indicator Data'!BS72&lt;F$194,10,(F$195-'Indicator Data'!BS72)/(F$195-F$194)*10)),1))</f>
        <v>5.5</v>
      </c>
      <c r="G69" s="93">
        <f t="shared" si="14"/>
        <v>5.0999999999999996</v>
      </c>
      <c r="H69" s="94">
        <f t="shared" si="15"/>
        <v>4.9000000000000004</v>
      </c>
      <c r="I69" s="92">
        <f>IF('Indicator Data'!BV72="No data","x",ROUND(IF('Indicator Data'!BV72^2&gt;I$195,0,IF('Indicator Data'!BV72^2&lt;I$194,10,(I$195-'Indicator Data'!BV72^2)/(I$195-I$194)*10)),1))</f>
        <v>0.3</v>
      </c>
      <c r="J69" s="92">
        <f>IF(OR('Indicator Data'!BU72=0,'Indicator Data'!BU72="No data"),"x",ROUND(IF('Indicator Data'!BU72&gt;J$195,0,IF('Indicator Data'!BU72&lt;J$194,10,(J$195-'Indicator Data'!BU72)/(J$195-J$194)*10)),1))</f>
        <v>0.5</v>
      </c>
      <c r="K69" s="92">
        <f>IF('Indicator Data'!BW72="No data","x",ROUND(IF('Indicator Data'!BW72&gt;K$195,0,IF('Indicator Data'!BW72&lt;K$194,10,(K$195-'Indicator Data'!BW72)/(K$195-K$194)*10)),1))</f>
        <v>4.0999999999999996</v>
      </c>
      <c r="L69" s="92">
        <f>IF('Indicator Data'!BX72="No data","x",ROUND(IF('Indicator Data'!BX72&gt;L$195,0,IF('Indicator Data'!BX72&lt;L$194,10,(L$195-'Indicator Data'!BX72)/(L$195-L$194)*10)),1))</f>
        <v>5</v>
      </c>
      <c r="M69" s="93">
        <f t="shared" si="16"/>
        <v>2.5</v>
      </c>
      <c r="N69" s="138">
        <f>IF('Indicator Data'!BY72="No data","x",'Indicator Data'!BY72/'Indicator Data'!CL72*100)</f>
        <v>232.35294117647061</v>
      </c>
      <c r="O69" s="92">
        <f t="shared" si="17"/>
        <v>0</v>
      </c>
      <c r="P69" s="92">
        <f>IF('Indicator Data'!BZ72="No data","x",ROUND(IF('Indicator Data'!BZ72&gt;P$195,0,IF('Indicator Data'!BZ72&lt;P$194,10,(P$195-'Indicator Data'!BZ72)/(P$195-P$194)*10)),1))</f>
        <v>0.9</v>
      </c>
      <c r="Q69" s="92">
        <f>IF('Indicator Data'!CA72="No data","x",ROUND(IF('Indicator Data'!CA72&gt;Q$195,0,IF('Indicator Data'!CA72&lt;Q$194,10,(Q$195-'Indicator Data'!CA72)/(Q$195-Q$194)*10)),1))</f>
        <v>0.9</v>
      </c>
      <c r="R69" s="93">
        <f t="shared" si="18"/>
        <v>0.6</v>
      </c>
      <c r="S69" s="92">
        <f>IF('Indicator Data'!CB72="No data","x",ROUND(IF('Indicator Data'!CB72&gt;S$195,0,IF('Indicator Data'!CB72&lt;S$194,10,(S$195-'Indicator Data'!CB72)/(S$195-S$194)*10)),1))</f>
        <v>6.4</v>
      </c>
      <c r="T69" s="138">
        <f>IF('Indicator Data'!CC72="No data","x",ROUND(IF('Indicator Data'!CC72&gt;T$195,0,IF('Indicator Data'!CC72&lt;T$194,10,(T$195-'Indicator Data'!CC72)/(T$195-T$194)*10)),1))</f>
        <v>0.5</v>
      </c>
      <c r="U69" s="138">
        <f>IF('Indicator Data'!CD72="No data","x",ROUND(IF('Indicator Data'!CD72&gt;U$195,0,IF('Indicator Data'!CD72&lt;U$194,10,(U$195-'Indicator Data'!CD72)/(U$195-U$194)*10)),1))</f>
        <v>3.4</v>
      </c>
      <c r="V69" s="138" t="str">
        <f>IF('Indicator Data'!CE72="No data","x",ROUND(IF('Indicator Data'!CE72&gt;V$195,0,IF('Indicator Data'!CE72&lt;V$194,10,(V$195-'Indicator Data'!CE72)/(V$195-V$194)*10)),1))</f>
        <v>x</v>
      </c>
      <c r="W69" s="92">
        <f t="shared" si="19"/>
        <v>1.95</v>
      </c>
      <c r="X69" s="92">
        <f>IF('Indicator Data'!CF72="No data","x",ROUND(IF('Indicator Data'!CF72&gt;X$195,0,IF('Indicator Data'!CF72&lt;X$194,10,(X$195-'Indicator Data'!CF72)/(X$195-X$194)*10)),1))</f>
        <v>7.6</v>
      </c>
      <c r="Y69" s="92">
        <f>IF('Indicator Data'!CG72="No data","x",ROUND(IF('Indicator Data'!CG72&gt;Y$195,10,IF('Indicator Data'!CG72&lt;Y$194,0,10-(Y$195-'Indicator Data'!CG72)/(Y$195-Y$194)*10)),1))</f>
        <v>0.3</v>
      </c>
      <c r="Z69" s="93">
        <f t="shared" si="11"/>
        <v>4.0999999999999996</v>
      </c>
      <c r="AA69" s="94">
        <f t="shared" si="12"/>
        <v>2.4</v>
      </c>
      <c r="AB69" s="217" t="str">
        <f>IF('Indicator Data'!CH72="No data","x",ROUND(IF('Indicator Data'!CH72&gt;AB$195,0,IF('Indicator Data'!CH72&lt;AB$194,10,(AB$195-'Indicator Data'!CH72)/(AB$195-AB$194)*10)),1))</f>
        <v>x</v>
      </c>
    </row>
    <row r="70" spans="1:28" s="4" customFormat="1" x14ac:dyDescent="0.3">
      <c r="A70" s="121" t="str">
        <f>'Indicator Data'!A73</f>
        <v>Guatemala</v>
      </c>
      <c r="B70" s="47" t="str">
        <f>'Indicator Data'!B73</f>
        <v>GTM</v>
      </c>
      <c r="C70" s="92">
        <f>IF('Indicator Data'!BR73="No data","x",ROUND(IF('Indicator Data'!BR73&gt;C$195,0,IF('Indicator Data'!BR73&lt;C$194,10,(C$195-'Indicator Data'!BR73)/(C$195-C$194)*10)),1))</f>
        <v>5.5</v>
      </c>
      <c r="D70" s="93">
        <f t="shared" si="13"/>
        <v>5.5</v>
      </c>
      <c r="E70" s="92">
        <f>IF('Indicator Data'!BT73="No data","x",ROUND(IF('Indicator Data'!BT73&gt;E$195,0,IF('Indicator Data'!BT73&lt;E$194,10,(E$195-'Indicator Data'!BT73)/(E$195-E$194)*10)),1))</f>
        <v>7.4</v>
      </c>
      <c r="F70" s="92">
        <f>IF('Indicator Data'!BS73="No data","x",ROUND(IF('Indicator Data'!BS73&gt;F$195,0,IF('Indicator Data'!BS73&lt;F$194,10,(F$195-'Indicator Data'!BS73)/(F$195-F$194)*10)),1))</f>
        <v>6.4</v>
      </c>
      <c r="G70" s="93">
        <f t="shared" si="14"/>
        <v>6.9</v>
      </c>
      <c r="H70" s="94">
        <f t="shared" si="15"/>
        <v>6.2</v>
      </c>
      <c r="I70" s="92">
        <f>IF('Indicator Data'!BV73="No data","x",ROUND(IF('Indicator Data'!BV73^2&gt;I$195,0,IF('Indicator Data'!BV73^2&lt;I$194,10,(I$195-'Indicator Data'!BV73^2)/(I$195-I$194)*10)),1))</f>
        <v>3.7</v>
      </c>
      <c r="J70" s="92">
        <f>IF(OR('Indicator Data'!BU73=0,'Indicator Data'!BU73="No data"),"x",ROUND(IF('Indicator Data'!BU73&gt;J$195,0,IF('Indicator Data'!BU73&lt;J$194,10,(J$195-'Indicator Data'!BU73)/(J$195-J$194)*10)),1))</f>
        <v>0.7</v>
      </c>
      <c r="K70" s="92">
        <f>IF('Indicator Data'!BW73="No data","x",ROUND(IF('Indicator Data'!BW73&gt;K$195,0,IF('Indicator Data'!BW73&lt;K$194,10,(K$195-'Indicator Data'!BW73)/(K$195-K$194)*10)),1))</f>
        <v>3.5</v>
      </c>
      <c r="L70" s="92">
        <f>IF('Indicator Data'!BX73="No data","x",ROUND(IF('Indicator Data'!BX73&gt;L$195,0,IF('Indicator Data'!BX73&lt;L$194,10,(L$195-'Indicator Data'!BX73)/(L$195-L$194)*10)),1))</f>
        <v>4.2</v>
      </c>
      <c r="M70" s="93">
        <f t="shared" si="16"/>
        <v>3</v>
      </c>
      <c r="N70" s="138">
        <f>IF('Indicator Data'!BY73="No data","x",'Indicator Data'!BY73/'Indicator Data'!CL73*100)</f>
        <v>19.596864501679732</v>
      </c>
      <c r="O70" s="92">
        <f t="shared" si="17"/>
        <v>8.1</v>
      </c>
      <c r="P70" s="92">
        <f>IF('Indicator Data'!BZ73="No data","x",ROUND(IF('Indicator Data'!BZ73&gt;P$195,0,IF('Indicator Data'!BZ73&lt;P$194,10,(P$195-'Indicator Data'!BZ73)/(P$195-P$194)*10)),1))</f>
        <v>3.9</v>
      </c>
      <c r="Q70" s="92">
        <f>IF('Indicator Data'!CA73="No data","x",ROUND(IF('Indicator Data'!CA73&gt;Q$195,0,IF('Indicator Data'!CA73&lt;Q$194,10,(Q$195-'Indicator Data'!CA73)/(Q$195-Q$194)*10)),1))</f>
        <v>1.2</v>
      </c>
      <c r="R70" s="93">
        <f t="shared" si="18"/>
        <v>4.4000000000000004</v>
      </c>
      <c r="S70" s="92">
        <f>IF('Indicator Data'!CB73="No data","x",ROUND(IF('Indicator Data'!CB73&gt;S$195,0,IF('Indicator Data'!CB73&lt;S$194,10,(S$195-'Indicator Data'!CB73)/(S$195-S$194)*10)),1))</f>
        <v>9.1</v>
      </c>
      <c r="T70" s="138">
        <f>IF('Indicator Data'!CC73="No data","x",ROUND(IF('Indicator Data'!CC73&gt;T$195,0,IF('Indicator Data'!CC73&lt;T$194,10,(T$195-'Indicator Data'!CC73)/(T$195-T$194)*10)),1))</f>
        <v>2.9</v>
      </c>
      <c r="U70" s="138">
        <f>IF('Indicator Data'!CD73="No data","x",ROUND(IF('Indicator Data'!CD73&gt;U$195,0,IF('Indicator Data'!CD73&lt;U$194,10,(U$195-'Indicator Data'!CD73)/(U$195-U$194)*10)),1))</f>
        <v>3.1</v>
      </c>
      <c r="V70" s="138">
        <f>IF('Indicator Data'!CE73="No data","x",ROUND(IF('Indicator Data'!CE73&gt;V$195,0,IF('Indicator Data'!CE73&lt;V$194,10,(V$195-'Indicator Data'!CE73)/(V$195-V$194)*10)),1))</f>
        <v>2.5</v>
      </c>
      <c r="W70" s="92">
        <f t="shared" si="19"/>
        <v>2.8333333333333335</v>
      </c>
      <c r="X70" s="92">
        <f>IF('Indicator Data'!CF73="No data","x",ROUND(IF('Indicator Data'!CF73&gt;X$195,0,IF('Indicator Data'!CF73&lt;X$194,10,(X$195-'Indicator Data'!CF73)/(X$195-X$194)*10)),1))</f>
        <v>8.6</v>
      </c>
      <c r="Y70" s="92">
        <f>IF('Indicator Data'!CG73="No data","x",ROUND(IF('Indicator Data'!CG73&gt;Y$195,10,IF('Indicator Data'!CG73&lt;Y$194,0,10-(Y$195-'Indicator Data'!CG73)/(Y$195-Y$194)*10)),1))</f>
        <v>1.1000000000000001</v>
      </c>
      <c r="Z70" s="93">
        <f t="shared" si="11"/>
        <v>5.4</v>
      </c>
      <c r="AA70" s="94">
        <f t="shared" si="12"/>
        <v>4.3</v>
      </c>
      <c r="AB70" s="217">
        <f>IF('Indicator Data'!CH73="No data","x",ROUND(IF('Indicator Data'!CH73&gt;AB$195,0,IF('Indicator Data'!CH73&lt;AB$194,10,(AB$195-'Indicator Data'!CH73)/(AB$195-AB$194)*10)),1))</f>
        <v>3.8</v>
      </c>
    </row>
    <row r="71" spans="1:28" s="4" customFormat="1" x14ac:dyDescent="0.3">
      <c r="A71" s="121" t="str">
        <f>'Indicator Data'!A74</f>
        <v>Guinea</v>
      </c>
      <c r="B71" s="47" t="str">
        <f>'Indicator Data'!B74</f>
        <v>GIN</v>
      </c>
      <c r="C71" s="92">
        <f>IF('Indicator Data'!BR74="No data","x",ROUND(IF('Indicator Data'!BR74&gt;C$195,0,IF('Indicator Data'!BR74&lt;C$194,10,(C$195-'Indicator Data'!BR74)/(C$195-C$194)*10)),1))</f>
        <v>5</v>
      </c>
      <c r="D71" s="93">
        <f t="shared" si="13"/>
        <v>5</v>
      </c>
      <c r="E71" s="92">
        <f>IF('Indicator Data'!BT74="No data","x",ROUND(IF('Indicator Data'!BT74&gt;E$195,0,IF('Indicator Data'!BT74&lt;E$194,10,(E$195-'Indicator Data'!BT74)/(E$195-E$194)*10)),1))</f>
        <v>7.1</v>
      </c>
      <c r="F71" s="92">
        <f>IF('Indicator Data'!BS74="No data","x",ROUND(IF('Indicator Data'!BS74&gt;F$195,0,IF('Indicator Data'!BS74&lt;F$194,10,(F$195-'Indicator Data'!BS74)/(F$195-F$194)*10)),1))</f>
        <v>6.9</v>
      </c>
      <c r="G71" s="93">
        <f t="shared" si="14"/>
        <v>7</v>
      </c>
      <c r="H71" s="94">
        <f t="shared" si="15"/>
        <v>6</v>
      </c>
      <c r="I71" s="92">
        <f>IF('Indicator Data'!BV74="No data","x",ROUND(IF('Indicator Data'!BV74^2&gt;I$195,0,IF('Indicator Data'!BV74^2&lt;I$194,10,(I$195-'Indicator Data'!BV74^2)/(I$195-I$194)*10)),1))</f>
        <v>9.9</v>
      </c>
      <c r="J71" s="92">
        <f>IF(OR('Indicator Data'!BU74=0,'Indicator Data'!BU74="No data"),"x",ROUND(IF('Indicator Data'!BU74&gt;J$195,0,IF('Indicator Data'!BU74&lt;J$194,10,(J$195-'Indicator Data'!BU74)/(J$195-J$194)*10)),1))</f>
        <v>6.5</v>
      </c>
      <c r="K71" s="92">
        <f>IF('Indicator Data'!BW74="No data","x",ROUND(IF('Indicator Data'!BW74&gt;K$195,0,IF('Indicator Data'!BW74&lt;K$194,10,(K$195-'Indicator Data'!BW74)/(K$195-K$194)*10)),1))</f>
        <v>8.1999999999999993</v>
      </c>
      <c r="L71" s="92">
        <f>IF('Indicator Data'!BX74="No data","x",ROUND(IF('Indicator Data'!BX74&gt;L$195,0,IF('Indicator Data'!BX74&lt;L$194,10,(L$195-'Indicator Data'!BX74)/(L$195-L$194)*10)),1))</f>
        <v>5.3</v>
      </c>
      <c r="M71" s="93">
        <f t="shared" si="16"/>
        <v>7.5</v>
      </c>
      <c r="N71" s="138">
        <f>IF('Indicator Data'!BY74="No data","x",'Indicator Data'!BY74/'Indicator Data'!CL74*100)</f>
        <v>13.836887514243854</v>
      </c>
      <c r="O71" s="92">
        <f t="shared" si="17"/>
        <v>8.6999999999999993</v>
      </c>
      <c r="P71" s="92">
        <f>IF('Indicator Data'!BZ74="No data","x",ROUND(IF('Indicator Data'!BZ74&gt;P$195,0,IF('Indicator Data'!BZ74&lt;P$194,10,(P$195-'Indicator Data'!BZ74)/(P$195-P$194)*10)),1))</f>
        <v>8.6</v>
      </c>
      <c r="Q71" s="92">
        <f>IF('Indicator Data'!CA74="No data","x",ROUND(IF('Indicator Data'!CA74&gt;Q$195,0,IF('Indicator Data'!CA74&lt;Q$194,10,(Q$195-'Indicator Data'!CA74)/(Q$195-Q$194)*10)),1))</f>
        <v>7.6</v>
      </c>
      <c r="R71" s="93">
        <f t="shared" si="18"/>
        <v>8.3000000000000007</v>
      </c>
      <c r="S71" s="92">
        <f>IF('Indicator Data'!CB74="No data","x",ROUND(IF('Indicator Data'!CB74&gt;S$195,0,IF('Indicator Data'!CB74&lt;S$194,10,(S$195-'Indicator Data'!CB74)/(S$195-S$194)*10)),1))</f>
        <v>9.8000000000000007</v>
      </c>
      <c r="T71" s="138">
        <f>IF('Indicator Data'!CC74="No data","x",ROUND(IF('Indicator Data'!CC74&gt;T$195,0,IF('Indicator Data'!CC74&lt;T$194,10,(T$195-'Indicator Data'!CC74)/(T$195-T$194)*10)),1))</f>
        <v>9.1999999999999993</v>
      </c>
      <c r="U71" s="138" t="str">
        <f>IF('Indicator Data'!CD74="No data","x",ROUND(IF('Indicator Data'!CD74&gt;U$195,0,IF('Indicator Data'!CD74&lt;U$194,10,(U$195-'Indicator Data'!CD74)/(U$195-U$194)*10)),1))</f>
        <v>x</v>
      </c>
      <c r="V71" s="138" t="str">
        <f>IF('Indicator Data'!CE74="No data","x",ROUND(IF('Indicator Data'!CE74&gt;V$195,0,IF('Indicator Data'!CE74&lt;V$194,10,(V$195-'Indicator Data'!CE74)/(V$195-V$194)*10)),1))</f>
        <v>x</v>
      </c>
      <c r="W71" s="92">
        <f t="shared" si="19"/>
        <v>9.1999999999999993</v>
      </c>
      <c r="X71" s="92">
        <f>IF('Indicator Data'!CF74="No data","x",ROUND(IF('Indicator Data'!CF74&gt;X$195,0,IF('Indicator Data'!CF74&lt;X$194,10,(X$195-'Indicator Data'!CF74)/(X$195-X$194)*10)),1))</f>
        <v>9.8000000000000007</v>
      </c>
      <c r="Y71" s="92">
        <f>IF('Indicator Data'!CG74="No data","x",ROUND(IF('Indicator Data'!CG74&gt;Y$195,10,IF('Indicator Data'!CG74&lt;Y$194,0,10-(Y$195-'Indicator Data'!CG74)/(Y$195-Y$194)*10)),1))</f>
        <v>6.4</v>
      </c>
      <c r="Z71" s="93">
        <f t="shared" si="11"/>
        <v>8.8000000000000007</v>
      </c>
      <c r="AA71" s="94">
        <f t="shared" si="12"/>
        <v>8.1999999999999993</v>
      </c>
      <c r="AB71" s="217">
        <f>IF('Indicator Data'!CH74="No data","x",ROUND(IF('Indicator Data'!CH74&gt;AB$195,0,IF('Indicator Data'!CH74&lt;AB$194,10,(AB$195-'Indicator Data'!CH74)/(AB$195-AB$194)*10)),1))</f>
        <v>4.5</v>
      </c>
    </row>
    <row r="72" spans="1:28" s="4" customFormat="1" x14ac:dyDescent="0.3">
      <c r="A72" s="121" t="str">
        <f>'Indicator Data'!A75</f>
        <v>Guinea-Bissau</v>
      </c>
      <c r="B72" s="47" t="str">
        <f>'Indicator Data'!B75</f>
        <v>GNB</v>
      </c>
      <c r="C72" s="92">
        <f>IF('Indicator Data'!BR75="No data","x",ROUND(IF('Indicator Data'!BR75&gt;C$195,0,IF('Indicator Data'!BR75&lt;C$194,10,(C$195-'Indicator Data'!BR75)/(C$195-C$194)*10)),1))</f>
        <v>7.8</v>
      </c>
      <c r="D72" s="93">
        <f t="shared" si="13"/>
        <v>7.8</v>
      </c>
      <c r="E72" s="92">
        <f>IF('Indicator Data'!BT75="No data","x",ROUND(IF('Indicator Data'!BT75&gt;E$195,0,IF('Indicator Data'!BT75&lt;E$194,10,(E$195-'Indicator Data'!BT75)/(E$195-E$194)*10)),1))</f>
        <v>8.1999999999999993</v>
      </c>
      <c r="F72" s="92">
        <f>IF('Indicator Data'!BS75="No data","x",ROUND(IF('Indicator Data'!BS75&gt;F$195,0,IF('Indicator Data'!BS75&lt;F$194,10,(F$195-'Indicator Data'!BS75)/(F$195-F$194)*10)),1))</f>
        <v>8</v>
      </c>
      <c r="G72" s="93">
        <f t="shared" si="14"/>
        <v>8.1</v>
      </c>
      <c r="H72" s="94">
        <f t="shared" si="15"/>
        <v>8</v>
      </c>
      <c r="I72" s="92">
        <f>IF('Indicator Data'!BV75="No data","x",ROUND(IF('Indicator Data'!BV75^2&gt;I$195,0,IF('Indicator Data'!BV75^2&lt;I$194,10,(I$195-'Indicator Data'!BV75^2)/(I$195-I$194)*10)),1))</f>
        <v>8.6999999999999993</v>
      </c>
      <c r="J72" s="92">
        <f>IF(OR('Indicator Data'!BU75=0,'Indicator Data'!BU75="No data"),"x",ROUND(IF('Indicator Data'!BU75&gt;J$195,0,IF('Indicator Data'!BU75&lt;J$194,10,(J$195-'Indicator Data'!BU75)/(J$195-J$194)*10)),1))</f>
        <v>7.4</v>
      </c>
      <c r="K72" s="92">
        <f>IF('Indicator Data'!BW75="No data","x",ROUND(IF('Indicator Data'!BW75&gt;K$195,0,IF('Indicator Data'!BW75&lt;K$194,10,(K$195-'Indicator Data'!BW75)/(K$195-K$194)*10)),1))</f>
        <v>9.6</v>
      </c>
      <c r="L72" s="92">
        <f>IF('Indicator Data'!BX75="No data","x",ROUND(IF('Indicator Data'!BX75&gt;L$195,0,IF('Indicator Data'!BX75&lt;L$194,10,(L$195-'Indicator Data'!BX75)/(L$195-L$194)*10)),1))</f>
        <v>6.2</v>
      </c>
      <c r="M72" s="93">
        <f t="shared" si="16"/>
        <v>8</v>
      </c>
      <c r="N72" s="138">
        <f>IF('Indicator Data'!BY75="No data","x",'Indicator Data'!BY75/'Indicator Data'!CL75*100)</f>
        <v>12.091038406827881</v>
      </c>
      <c r="O72" s="92">
        <f t="shared" si="17"/>
        <v>8.9</v>
      </c>
      <c r="P72" s="92">
        <f>IF('Indicator Data'!BZ75="No data","x",ROUND(IF('Indicator Data'!BZ75&gt;P$195,0,IF('Indicator Data'!BZ75&lt;P$194,10,(P$195-'Indicator Data'!BZ75)/(P$195-P$194)*10)),1))</f>
        <v>8.8000000000000007</v>
      </c>
      <c r="Q72" s="92">
        <f>IF('Indicator Data'!CA75="No data","x",ROUND(IF('Indicator Data'!CA75&gt;Q$195,0,IF('Indicator Data'!CA75&lt;Q$194,10,(Q$195-'Indicator Data'!CA75)/(Q$195-Q$194)*10)),1))</f>
        <v>6.7</v>
      </c>
      <c r="R72" s="93">
        <f t="shared" si="18"/>
        <v>8.1</v>
      </c>
      <c r="S72" s="92">
        <f>IF('Indicator Data'!CB75="No data","x",ROUND(IF('Indicator Data'!CB75&gt;S$195,0,IF('Indicator Data'!CB75&lt;S$194,10,(S$195-'Indicator Data'!CB75)/(S$195-S$194)*10)),1))</f>
        <v>9.5</v>
      </c>
      <c r="T72" s="138">
        <f>IF('Indicator Data'!CC75="No data","x",ROUND(IF('Indicator Data'!CC75&gt;T$195,0,IF('Indicator Data'!CC75&lt;T$194,10,(T$195-'Indicator Data'!CC75)/(T$195-T$194)*10)),1))</f>
        <v>2</v>
      </c>
      <c r="U72" s="138" t="str">
        <f>IF('Indicator Data'!CD75="No data","x",ROUND(IF('Indicator Data'!CD75&gt;U$195,0,IF('Indicator Data'!CD75&lt;U$194,10,(U$195-'Indicator Data'!CD75)/(U$195-U$194)*10)),1))</f>
        <v>x</v>
      </c>
      <c r="V72" s="138">
        <f>IF('Indicator Data'!CE75="No data","x",ROUND(IF('Indicator Data'!CE75&gt;V$195,0,IF('Indicator Data'!CE75&lt;V$194,10,(V$195-'Indicator Data'!CE75)/(V$195-V$194)*10)),1))</f>
        <v>2</v>
      </c>
      <c r="W72" s="92">
        <f t="shared" si="19"/>
        <v>2</v>
      </c>
      <c r="X72" s="92">
        <f>IF('Indicator Data'!CF75="No data","x",ROUND(IF('Indicator Data'!CF75&gt;X$195,0,IF('Indicator Data'!CF75&lt;X$194,10,(X$195-'Indicator Data'!CF75)/(X$195-X$194)*10)),1))</f>
        <v>9.8000000000000007</v>
      </c>
      <c r="Y72" s="92">
        <f>IF('Indicator Data'!CG75="No data","x",ROUND(IF('Indicator Data'!CG75&gt;Y$195,10,IF('Indicator Data'!CG75&lt;Y$194,0,10-(Y$195-'Indicator Data'!CG75)/(Y$195-Y$194)*10)),1))</f>
        <v>7.4</v>
      </c>
      <c r="Z72" s="93">
        <f t="shared" si="11"/>
        <v>7.2</v>
      </c>
      <c r="AA72" s="94">
        <f t="shared" si="12"/>
        <v>7.8</v>
      </c>
      <c r="AB72" s="217">
        <f>IF('Indicator Data'!CH75="No data","x",ROUND(IF('Indicator Data'!CH75&gt;AB$195,0,IF('Indicator Data'!CH75&lt;AB$194,10,(AB$195-'Indicator Data'!CH75)/(AB$195-AB$194)*10)),1))</f>
        <v>6</v>
      </c>
    </row>
    <row r="73" spans="1:28" s="4" customFormat="1" x14ac:dyDescent="0.3">
      <c r="A73" s="121" t="str">
        <f>'Indicator Data'!A76</f>
        <v>Guyana</v>
      </c>
      <c r="B73" s="47" t="str">
        <f>'Indicator Data'!B76</f>
        <v>GUY</v>
      </c>
      <c r="C73" s="92" t="str">
        <f>IF('Indicator Data'!BR76="No data","x",ROUND(IF('Indicator Data'!BR76&gt;C$195,0,IF('Indicator Data'!BR76&lt;C$194,10,(C$195-'Indicator Data'!BR76)/(C$195-C$194)*10)),1))</f>
        <v>x</v>
      </c>
      <c r="D73" s="93" t="str">
        <f t="shared" si="13"/>
        <v>x</v>
      </c>
      <c r="E73" s="92">
        <f>IF('Indicator Data'!BT76="No data","x",ROUND(IF('Indicator Data'!BT76&gt;E$195,0,IF('Indicator Data'!BT76&lt;E$194,10,(E$195-'Indicator Data'!BT76)/(E$195-E$194)*10)),1))</f>
        <v>6</v>
      </c>
      <c r="F73" s="92">
        <f>IF('Indicator Data'!BS76="No data","x",ROUND(IF('Indicator Data'!BS76&gt;F$195,0,IF('Indicator Data'!BS76&lt;F$194,10,(F$195-'Indicator Data'!BS76)/(F$195-F$194)*10)),1))</f>
        <v>5.5</v>
      </c>
      <c r="G73" s="93">
        <f t="shared" si="14"/>
        <v>5.8</v>
      </c>
      <c r="H73" s="94">
        <f t="shared" si="15"/>
        <v>5.8</v>
      </c>
      <c r="I73" s="92">
        <f>IF('Indicator Data'!BV76="No data","x",ROUND(IF('Indicator Data'!BV76^2&gt;I$195,0,IF('Indicator Data'!BV76^2&lt;I$194,10,(I$195-'Indicator Data'!BV76^2)/(I$195-I$194)*10)),1))</f>
        <v>2.9</v>
      </c>
      <c r="J73" s="92">
        <f>IF(OR('Indicator Data'!BU76=0,'Indicator Data'!BU76="No data"),"x",ROUND(IF('Indicator Data'!BU76&gt;J$195,0,IF('Indicator Data'!BU76&lt;J$194,10,(J$195-'Indicator Data'!BU76)/(J$195-J$194)*10)),1))</f>
        <v>0.9</v>
      </c>
      <c r="K73" s="92">
        <f>IF('Indicator Data'!BW76="No data","x",ROUND(IF('Indicator Data'!BW76&gt;K$195,0,IF('Indicator Data'!BW76&lt;K$194,10,(K$195-'Indicator Data'!BW76)/(K$195-K$194)*10)),1))</f>
        <v>6.3</v>
      </c>
      <c r="L73" s="92">
        <f>IF('Indicator Data'!BX76="No data","x",ROUND(IF('Indicator Data'!BX76&gt;L$195,0,IF('Indicator Data'!BX76&lt;L$194,10,(L$195-'Indicator Data'!BX76)/(L$195-L$194)*10)),1))</f>
        <v>6</v>
      </c>
      <c r="M73" s="93">
        <f t="shared" si="16"/>
        <v>4</v>
      </c>
      <c r="N73" s="138">
        <f>IF('Indicator Data'!BY76="No data","x",'Indicator Data'!BY76/'Indicator Data'!CL76*100)</f>
        <v>2.1336042672085345</v>
      </c>
      <c r="O73" s="92">
        <f t="shared" si="17"/>
        <v>9.9</v>
      </c>
      <c r="P73" s="92">
        <f>IF('Indicator Data'!BZ76="No data","x",ROUND(IF('Indicator Data'!BZ76&gt;P$195,0,IF('Indicator Data'!BZ76&lt;P$194,10,(P$195-'Indicator Data'!BZ76)/(P$195-P$194)*10)),1))</f>
        <v>1.6</v>
      </c>
      <c r="Q73" s="92">
        <f>IF('Indicator Data'!CA76="No data","x",ROUND(IF('Indicator Data'!CA76&gt;Q$195,0,IF('Indicator Data'!CA76&lt;Q$194,10,(Q$195-'Indicator Data'!CA76)/(Q$195-Q$194)*10)),1))</f>
        <v>0.9</v>
      </c>
      <c r="R73" s="93">
        <f t="shared" si="18"/>
        <v>4.0999999999999996</v>
      </c>
      <c r="S73" s="92">
        <f>IF('Indicator Data'!CB76="No data","x",ROUND(IF('Indicator Data'!CB76&gt;S$195,0,IF('Indicator Data'!CB76&lt;S$194,10,(S$195-'Indicator Data'!CB76)/(S$195-S$194)*10)),1))</f>
        <v>8</v>
      </c>
      <c r="T73" s="138">
        <f>IF('Indicator Data'!CC76="No data","x",ROUND(IF('Indicator Data'!CC76&gt;T$195,0,IF('Indicator Data'!CC76&lt;T$194,10,(T$195-'Indicator Data'!CC76)/(T$195-T$194)*10)),1))</f>
        <v>0.3</v>
      </c>
      <c r="U73" s="138">
        <f>IF('Indicator Data'!CD76="No data","x",ROUND(IF('Indicator Data'!CD76&gt;U$195,0,IF('Indicator Data'!CD76&lt;U$194,10,(U$195-'Indicator Data'!CD76)/(U$195-U$194)*10)),1))</f>
        <v>1</v>
      </c>
      <c r="V73" s="138">
        <f>IF('Indicator Data'!CE76="No data","x",ROUND(IF('Indicator Data'!CE76&gt;V$195,0,IF('Indicator Data'!CE76&lt;V$194,10,(V$195-'Indicator Data'!CE76)/(V$195-V$194)*10)),1))</f>
        <v>0.3</v>
      </c>
      <c r="W73" s="92">
        <f t="shared" si="19"/>
        <v>0.53333333333333333</v>
      </c>
      <c r="X73" s="92">
        <f>IF('Indicator Data'!CF76="No data","x",ROUND(IF('Indicator Data'!CF76&gt;X$195,0,IF('Indicator Data'!CF76&lt;X$194,10,(X$195-'Indicator Data'!CF76)/(X$195-X$194)*10)),1))</f>
        <v>9</v>
      </c>
      <c r="Y73" s="92">
        <f>IF('Indicator Data'!CG76="No data","x",ROUND(IF('Indicator Data'!CG76&gt;Y$195,10,IF('Indicator Data'!CG76&lt;Y$194,0,10-(Y$195-'Indicator Data'!CG76)/(Y$195-Y$194)*10)),1))</f>
        <v>1.9</v>
      </c>
      <c r="Z73" s="93">
        <f t="shared" si="11"/>
        <v>4.9000000000000004</v>
      </c>
      <c r="AA73" s="94">
        <f t="shared" si="12"/>
        <v>4.3</v>
      </c>
      <c r="AB73" s="217" t="str">
        <f>IF('Indicator Data'!CH76="No data","x",ROUND(IF('Indicator Data'!CH76&gt;AB$195,0,IF('Indicator Data'!CH76&lt;AB$194,10,(AB$195-'Indicator Data'!CH76)/(AB$195-AB$194)*10)),1))</f>
        <v>x</v>
      </c>
    </row>
    <row r="74" spans="1:28" s="4" customFormat="1" x14ac:dyDescent="0.3">
      <c r="A74" s="121" t="str">
        <f>'Indicator Data'!A77</f>
        <v>Haiti</v>
      </c>
      <c r="B74" s="47" t="str">
        <f>'Indicator Data'!B77</f>
        <v>HTI</v>
      </c>
      <c r="C74" s="92">
        <f>IF('Indicator Data'!BR77="No data","x",ROUND(IF('Indicator Data'!BR77&gt;C$195,0,IF('Indicator Data'!BR77&lt;C$194,10,(C$195-'Indicator Data'!BR77)/(C$195-C$194)*10)),1))</f>
        <v>6.7</v>
      </c>
      <c r="D74" s="93">
        <f t="shared" si="13"/>
        <v>6.7</v>
      </c>
      <c r="E74" s="92">
        <f>IF('Indicator Data'!BT77="No data","x",ROUND(IF('Indicator Data'!BT77&gt;E$195,0,IF('Indicator Data'!BT77&lt;E$194,10,(E$195-'Indicator Data'!BT77)/(E$195-E$194)*10)),1))</f>
        <v>8.1999999999999993</v>
      </c>
      <c r="F74" s="92">
        <f>IF('Indicator Data'!BS77="No data","x",ROUND(IF('Indicator Data'!BS77&gt;F$195,0,IF('Indicator Data'!BS77&lt;F$194,10,(F$195-'Indicator Data'!BS77)/(F$195-F$194)*10)),1))</f>
        <v>8.8000000000000007</v>
      </c>
      <c r="G74" s="93">
        <f t="shared" si="14"/>
        <v>8.5</v>
      </c>
      <c r="H74" s="94">
        <f t="shared" si="15"/>
        <v>7.6</v>
      </c>
      <c r="I74" s="92">
        <f>IF('Indicator Data'!BV77="No data","x",ROUND(IF('Indicator Data'!BV77^2&gt;I$195,0,IF('Indicator Data'!BV77^2&lt;I$194,10,(I$195-'Indicator Data'!BV77^2)/(I$195-I$194)*10)),1))</f>
        <v>6.8</v>
      </c>
      <c r="J74" s="92">
        <f>IF(OR('Indicator Data'!BU77=0,'Indicator Data'!BU77="No data"),"x",ROUND(IF('Indicator Data'!BU77&gt;J$195,0,IF('Indicator Data'!BU77&lt;J$194,10,(J$195-'Indicator Data'!BU77)/(J$195-J$194)*10)),1))</f>
        <v>5.6</v>
      </c>
      <c r="K74" s="92">
        <f>IF('Indicator Data'!BW77="No data","x",ROUND(IF('Indicator Data'!BW77&gt;K$195,0,IF('Indicator Data'!BW77&lt;K$194,10,(K$195-'Indicator Data'!BW77)/(K$195-K$194)*10)),1))</f>
        <v>6.8</v>
      </c>
      <c r="L74" s="92">
        <f>IF('Indicator Data'!BX77="No data","x",ROUND(IF('Indicator Data'!BX77&gt;L$195,0,IF('Indicator Data'!BX77&lt;L$194,10,(L$195-'Indicator Data'!BX77)/(L$195-L$194)*10)),1))</f>
        <v>7.3</v>
      </c>
      <c r="M74" s="93">
        <f t="shared" si="16"/>
        <v>6.6</v>
      </c>
      <c r="N74" s="138">
        <f>IF('Indicator Data'!BY77="No data","x",'Indicator Data'!BY77/'Indicator Data'!CL77*100)</f>
        <v>83.454281567489119</v>
      </c>
      <c r="O74" s="92">
        <f t="shared" si="17"/>
        <v>1.7</v>
      </c>
      <c r="P74" s="92">
        <f>IF('Indicator Data'!BZ77="No data","x",ROUND(IF('Indicator Data'!BZ77&gt;P$195,0,IF('Indicator Data'!BZ77&lt;P$194,10,(P$195-'Indicator Data'!BZ77)/(P$195-P$194)*10)),1))</f>
        <v>7.3</v>
      </c>
      <c r="Q74" s="92">
        <f>IF('Indicator Data'!CA77="No data","x",ROUND(IF('Indicator Data'!CA77&gt;Q$195,0,IF('Indicator Data'!CA77&lt;Q$194,10,(Q$195-'Indicator Data'!CA77)/(Q$195-Q$194)*10)),1))</f>
        <v>6.9</v>
      </c>
      <c r="R74" s="93">
        <f t="shared" si="18"/>
        <v>5.3</v>
      </c>
      <c r="S74" s="92">
        <f>IF('Indicator Data'!CB77="No data","x",ROUND(IF('Indicator Data'!CB77&gt;S$195,0,IF('Indicator Data'!CB77&lt;S$194,10,(S$195-'Indicator Data'!CB77)/(S$195-S$194)*10)),1))</f>
        <v>9.4</v>
      </c>
      <c r="T74" s="138">
        <f>IF('Indicator Data'!CC77="No data","x",ROUND(IF('Indicator Data'!CC77&gt;T$195,0,IF('Indicator Data'!CC77&lt;T$194,10,(T$195-'Indicator Data'!CC77)/(T$195-T$194)*10)),1))</f>
        <v>6.6</v>
      </c>
      <c r="U74" s="138">
        <f>IF('Indicator Data'!CD77="No data","x",ROUND(IF('Indicator Data'!CD77&gt;U$195,0,IF('Indicator Data'!CD77&lt;U$194,10,(U$195-'Indicator Data'!CD77)/(U$195-U$194)*10)),1))</f>
        <v>10</v>
      </c>
      <c r="V74" s="138" t="str">
        <f>IF('Indicator Data'!CE77="No data","x",ROUND(IF('Indicator Data'!CE77&gt;V$195,0,IF('Indicator Data'!CE77&lt;V$194,10,(V$195-'Indicator Data'!CE77)/(V$195-V$194)*10)),1))</f>
        <v>x</v>
      </c>
      <c r="W74" s="92">
        <f t="shared" si="19"/>
        <v>8.3000000000000007</v>
      </c>
      <c r="X74" s="92">
        <f>IF('Indicator Data'!CF77="No data","x",ROUND(IF('Indicator Data'!CF77&gt;X$195,0,IF('Indicator Data'!CF77&lt;X$194,10,(X$195-'Indicator Data'!CF77)/(X$195-X$194)*10)),1))</f>
        <v>9.8000000000000007</v>
      </c>
      <c r="Y74" s="92">
        <f>IF('Indicator Data'!CG77="No data","x",ROUND(IF('Indicator Data'!CG77&gt;Y$195,10,IF('Indicator Data'!CG77&lt;Y$194,0,10-(Y$195-'Indicator Data'!CG77)/(Y$195-Y$194)*10)),1))</f>
        <v>5.3</v>
      </c>
      <c r="Z74" s="93">
        <f t="shared" si="11"/>
        <v>8.1999999999999993</v>
      </c>
      <c r="AA74" s="94">
        <f t="shared" si="12"/>
        <v>6.7</v>
      </c>
      <c r="AB74" s="217">
        <f>IF('Indicator Data'!CH77="No data","x",ROUND(IF('Indicator Data'!CH77&gt;AB$195,0,IF('Indicator Data'!CH77&lt;AB$194,10,(AB$195-'Indicator Data'!CH77)/(AB$195-AB$194)*10)),1))</f>
        <v>6.1</v>
      </c>
    </row>
    <row r="75" spans="1:28" s="4" customFormat="1" x14ac:dyDescent="0.3">
      <c r="A75" s="121" t="str">
        <f>'Indicator Data'!A78</f>
        <v>Honduras</v>
      </c>
      <c r="B75" s="47" t="str">
        <f>'Indicator Data'!B78</f>
        <v>HND</v>
      </c>
      <c r="C75" s="92">
        <f>IF('Indicator Data'!BR78="No data","x",ROUND(IF('Indicator Data'!BR78&gt;C$195,0,IF('Indicator Data'!BR78&lt;C$194,10,(C$195-'Indicator Data'!BR78)/(C$195-C$194)*10)),1))</f>
        <v>5.2</v>
      </c>
      <c r="D75" s="93">
        <f t="shared" si="13"/>
        <v>5.2</v>
      </c>
      <c r="E75" s="92">
        <f>IF('Indicator Data'!BT78="No data","x",ROUND(IF('Indicator Data'!BT78&gt;E$195,0,IF('Indicator Data'!BT78&lt;E$194,10,(E$195-'Indicator Data'!BT78)/(E$195-E$194)*10)),1))</f>
        <v>7.4</v>
      </c>
      <c r="F75" s="92">
        <f>IF('Indicator Data'!BS78="No data","x",ROUND(IF('Indicator Data'!BS78&gt;F$195,0,IF('Indicator Data'!BS78&lt;F$194,10,(F$195-'Indicator Data'!BS78)/(F$195-F$194)*10)),1))</f>
        <v>6.2</v>
      </c>
      <c r="G75" s="93">
        <f t="shared" si="14"/>
        <v>6.8</v>
      </c>
      <c r="H75" s="94">
        <f t="shared" si="15"/>
        <v>6</v>
      </c>
      <c r="I75" s="92">
        <f>IF('Indicator Data'!BV78="No data","x",ROUND(IF('Indicator Data'!BV78^2&gt;I$195,0,IF('Indicator Data'!BV78^2&lt;I$194,10,(I$195-'Indicator Data'!BV78^2)/(I$195-I$194)*10)),1))</f>
        <v>2.6</v>
      </c>
      <c r="J75" s="92">
        <f>IF(OR('Indicator Data'!BU78=0,'Indicator Data'!BU78="No data"),"x",ROUND(IF('Indicator Data'!BU78&gt;J$195,0,IF('Indicator Data'!BU78&lt;J$194,10,(J$195-'Indicator Data'!BU78)/(J$195-J$194)*10)),1))</f>
        <v>1.4</v>
      </c>
      <c r="K75" s="92">
        <f>IF('Indicator Data'!BW78="No data","x",ROUND(IF('Indicator Data'!BW78&gt;K$195,0,IF('Indicator Data'!BW78&lt;K$194,10,(K$195-'Indicator Data'!BW78)/(K$195-K$194)*10)),1))</f>
        <v>6.8</v>
      </c>
      <c r="L75" s="92">
        <f>IF('Indicator Data'!BX78="No data","x",ROUND(IF('Indicator Data'!BX78&gt;L$195,0,IF('Indicator Data'!BX78&lt;L$194,10,(L$195-'Indicator Data'!BX78)/(L$195-L$194)*10)),1))</f>
        <v>6.2</v>
      </c>
      <c r="M75" s="93">
        <f t="shared" si="16"/>
        <v>4.3</v>
      </c>
      <c r="N75" s="138">
        <f>IF('Indicator Data'!BY78="No data","x",'Indicator Data'!BY78/'Indicator Data'!CL78*100)</f>
        <v>13.406023773348824</v>
      </c>
      <c r="O75" s="92">
        <f t="shared" si="17"/>
        <v>8.6999999999999993</v>
      </c>
      <c r="P75" s="92">
        <f>IF('Indicator Data'!BZ78="No data","x",ROUND(IF('Indicator Data'!BZ78&gt;P$195,0,IF('Indicator Data'!BZ78&lt;P$194,10,(P$195-'Indicator Data'!BZ78)/(P$195-P$194)*10)),1))</f>
        <v>2.1</v>
      </c>
      <c r="Q75" s="92">
        <f>IF('Indicator Data'!CA78="No data","x",ROUND(IF('Indicator Data'!CA78&gt;Q$195,0,IF('Indicator Data'!CA78&lt;Q$194,10,(Q$195-'Indicator Data'!CA78)/(Q$195-Q$194)*10)),1))</f>
        <v>1</v>
      </c>
      <c r="R75" s="93">
        <f t="shared" si="18"/>
        <v>3.9</v>
      </c>
      <c r="S75" s="92">
        <f>IF('Indicator Data'!CB78="No data","x",ROUND(IF('Indicator Data'!CB78&gt;S$195,0,IF('Indicator Data'!CB78&lt;S$194,10,(S$195-'Indicator Data'!CB78)/(S$195-S$194)*10)),1))</f>
        <v>9.1999999999999993</v>
      </c>
      <c r="T75" s="138">
        <f>IF('Indicator Data'!CC78="No data","x",ROUND(IF('Indicator Data'!CC78&gt;T$195,0,IF('Indicator Data'!CC78&lt;T$194,10,(T$195-'Indicator Data'!CC78)/(T$195-T$194)*10)),1))</f>
        <v>0.3</v>
      </c>
      <c r="U75" s="138" t="str">
        <f>IF('Indicator Data'!CD78="No data","x",ROUND(IF('Indicator Data'!CD78&gt;U$195,0,IF('Indicator Data'!CD78&lt;U$194,10,(U$195-'Indicator Data'!CD78)/(U$195-U$194)*10)),1))</f>
        <v>x</v>
      </c>
      <c r="V75" s="138">
        <f>IF('Indicator Data'!CE78="No data","x",ROUND(IF('Indicator Data'!CE78&gt;V$195,0,IF('Indicator Data'!CE78&lt;V$194,10,(V$195-'Indicator Data'!CE78)/(V$195-V$194)*10)),1))</f>
        <v>0.3</v>
      </c>
      <c r="W75" s="92">
        <f t="shared" si="19"/>
        <v>0.3</v>
      </c>
      <c r="X75" s="92">
        <f>IF('Indicator Data'!CF78="No data","x",ROUND(IF('Indicator Data'!CF78&gt;X$195,0,IF('Indicator Data'!CF78&lt;X$194,10,(X$195-'Indicator Data'!CF78)/(X$195-X$194)*10)),1))</f>
        <v>8.8000000000000007</v>
      </c>
      <c r="Y75" s="92">
        <f>IF('Indicator Data'!CG78="No data","x",ROUND(IF('Indicator Data'!CG78&gt;Y$195,10,IF('Indicator Data'!CG78&lt;Y$194,0,10-(Y$195-'Indicator Data'!CG78)/(Y$195-Y$194)*10)),1))</f>
        <v>0.7</v>
      </c>
      <c r="Z75" s="93">
        <f t="shared" si="11"/>
        <v>4.8</v>
      </c>
      <c r="AA75" s="94">
        <f t="shared" si="12"/>
        <v>4.3</v>
      </c>
      <c r="AB75" s="217">
        <f>IF('Indicator Data'!CH78="No data","x",ROUND(IF('Indicator Data'!CH78&gt;AB$195,0,IF('Indicator Data'!CH78&lt;AB$194,10,(AB$195-'Indicator Data'!CH78)/(AB$195-AB$194)*10)),1))</f>
        <v>6.6</v>
      </c>
    </row>
    <row r="76" spans="1:28" s="4" customFormat="1" x14ac:dyDescent="0.3">
      <c r="A76" s="121" t="str">
        <f>'Indicator Data'!A79</f>
        <v>Hungary</v>
      </c>
      <c r="B76" s="47" t="str">
        <f>'Indicator Data'!B79</f>
        <v>HUN</v>
      </c>
      <c r="C76" s="92">
        <f>IF('Indicator Data'!BR79="No data","x",ROUND(IF('Indicator Data'!BR79&gt;C$195,0,IF('Indicator Data'!BR79&lt;C$194,10,(C$195-'Indicator Data'!BR79)/(C$195-C$194)*10)),1))</f>
        <v>1.4</v>
      </c>
      <c r="D76" s="93">
        <f t="shared" si="13"/>
        <v>1.4</v>
      </c>
      <c r="E76" s="92">
        <f>IF('Indicator Data'!BT79="No data","x",ROUND(IF('Indicator Data'!BT79&gt;E$195,0,IF('Indicator Data'!BT79&lt;E$194,10,(E$195-'Indicator Data'!BT79)/(E$195-E$194)*10)),1))</f>
        <v>5.6</v>
      </c>
      <c r="F76" s="92">
        <f>IF('Indicator Data'!BS79="No data","x",ROUND(IF('Indicator Data'!BS79&gt;F$195,0,IF('Indicator Data'!BS79&lt;F$194,10,(F$195-'Indicator Data'!BS79)/(F$195-F$194)*10)),1))</f>
        <v>4</v>
      </c>
      <c r="G76" s="93">
        <f t="shared" si="14"/>
        <v>4.8</v>
      </c>
      <c r="H76" s="94">
        <f t="shared" si="15"/>
        <v>3.1</v>
      </c>
      <c r="I76" s="92">
        <f>IF('Indicator Data'!BV79="No data","x",ROUND(IF('Indicator Data'!BV79^2&gt;I$195,0,IF('Indicator Data'!BV79^2&lt;I$194,10,(I$195-'Indicator Data'!BV79^2)/(I$195-I$194)*10)),1))</f>
        <v>0.2</v>
      </c>
      <c r="J76" s="92">
        <f>IF(OR('Indicator Data'!BU79=0,'Indicator Data'!BU79="No data"),"x",ROUND(IF('Indicator Data'!BU79&gt;J$195,0,IF('Indicator Data'!BU79&lt;J$194,10,(J$195-'Indicator Data'!BU79)/(J$195-J$194)*10)),1))</f>
        <v>0</v>
      </c>
      <c r="K76" s="92">
        <f>IF('Indicator Data'!BW79="No data","x",ROUND(IF('Indicator Data'!BW79&gt;K$195,0,IF('Indicator Data'!BW79&lt;K$194,10,(K$195-'Indicator Data'!BW79)/(K$195-K$194)*10)),1))</f>
        <v>2.4</v>
      </c>
      <c r="L76" s="92">
        <f>IF('Indicator Data'!BX79="No data","x",ROUND(IF('Indicator Data'!BX79&gt;L$195,0,IF('Indicator Data'!BX79&lt;L$194,10,(L$195-'Indicator Data'!BX79)/(L$195-L$194)*10)),1))</f>
        <v>5</v>
      </c>
      <c r="M76" s="93">
        <f t="shared" si="16"/>
        <v>1.9</v>
      </c>
      <c r="N76" s="138">
        <f>IF('Indicator Data'!BY79="No data","x",'Indicator Data'!BY79/'Indicator Data'!CL79*100)</f>
        <v>176.73699326190214</v>
      </c>
      <c r="O76" s="92">
        <f t="shared" si="17"/>
        <v>0</v>
      </c>
      <c r="P76" s="92">
        <f>IF('Indicator Data'!BZ79="No data","x",ROUND(IF('Indicator Data'!BZ79&gt;P$195,0,IF('Indicator Data'!BZ79&lt;P$194,10,(P$195-'Indicator Data'!BZ79)/(P$195-P$194)*10)),1))</f>
        <v>0.2</v>
      </c>
      <c r="Q76" s="92">
        <f>IF('Indicator Data'!CA79="No data","x",ROUND(IF('Indicator Data'!CA79&gt;Q$195,0,IF('Indicator Data'!CA79&lt;Q$194,10,(Q$195-'Indicator Data'!CA79)/(Q$195-Q$194)*10)),1))</f>
        <v>0</v>
      </c>
      <c r="R76" s="93">
        <f t="shared" si="18"/>
        <v>0.1</v>
      </c>
      <c r="S76" s="92">
        <f>IF('Indicator Data'!CB79="No data","x",ROUND(IF('Indicator Data'!CB79&gt;S$195,0,IF('Indicator Data'!CB79&lt;S$194,10,(S$195-'Indicator Data'!CB79)/(S$195-S$194)*10)),1))</f>
        <v>1.9</v>
      </c>
      <c r="T76" s="138">
        <f>IF('Indicator Data'!CC79="No data","x",ROUND(IF('Indicator Data'!CC79&gt;T$195,0,IF('Indicator Data'!CC79&lt;T$194,10,(T$195-'Indicator Data'!CC79)/(T$195-T$194)*10)),1))</f>
        <v>0</v>
      </c>
      <c r="U76" s="138">
        <f>IF('Indicator Data'!CD79="No data","x",ROUND(IF('Indicator Data'!CD79&gt;U$195,0,IF('Indicator Data'!CD79&lt;U$194,10,(U$195-'Indicator Data'!CD79)/(U$195-U$194)*10)),1))</f>
        <v>0</v>
      </c>
      <c r="V76" s="138">
        <f>IF('Indicator Data'!CE79="No data","x",ROUND(IF('Indicator Data'!CE79&gt;V$195,0,IF('Indicator Data'!CE79&lt;V$194,10,(V$195-'Indicator Data'!CE79)/(V$195-V$194)*10)),1))</f>
        <v>0</v>
      </c>
      <c r="W76" s="92">
        <f t="shared" si="19"/>
        <v>0</v>
      </c>
      <c r="X76" s="92">
        <f>IF('Indicator Data'!CF79="No data","x",ROUND(IF('Indicator Data'!CF79&gt;X$195,0,IF('Indicator Data'!CF79&lt;X$194,10,(X$195-'Indicator Data'!CF79)/(X$195-X$194)*10)),1))</f>
        <v>3.5</v>
      </c>
      <c r="Y76" s="92">
        <f>IF('Indicator Data'!CG79="No data","x",ROUND(IF('Indicator Data'!CG79&gt;Y$195,10,IF('Indicator Data'!CG79&lt;Y$194,0,10-(Y$195-'Indicator Data'!CG79)/(Y$195-Y$194)*10)),1))</f>
        <v>0.1</v>
      </c>
      <c r="Z76" s="93">
        <f t="shared" si="11"/>
        <v>1.4</v>
      </c>
      <c r="AA76" s="94">
        <f t="shared" si="12"/>
        <v>1.1000000000000001</v>
      </c>
      <c r="AB76" s="217">
        <f>IF('Indicator Data'!CH79="No data","x",ROUND(IF('Indicator Data'!CH79&gt;AB$195,0,IF('Indicator Data'!CH79&lt;AB$194,10,(AB$195-'Indicator Data'!CH79)/(AB$195-AB$194)*10)),1))</f>
        <v>3.3</v>
      </c>
    </row>
    <row r="77" spans="1:28" s="4" customFormat="1" x14ac:dyDescent="0.3">
      <c r="A77" s="121" t="str">
        <f>'Indicator Data'!A80</f>
        <v>Iceland</v>
      </c>
      <c r="B77" s="47" t="str">
        <f>'Indicator Data'!B80</f>
        <v>ISL</v>
      </c>
      <c r="C77" s="92" t="str">
        <f>IF('Indicator Data'!BR80="No data","x",ROUND(IF('Indicator Data'!BR80&gt;C$195,0,IF('Indicator Data'!BR80&lt;C$194,10,(C$195-'Indicator Data'!BR80)/(C$195-C$194)*10)),1))</f>
        <v>x</v>
      </c>
      <c r="D77" s="93" t="str">
        <f t="shared" si="13"/>
        <v>x</v>
      </c>
      <c r="E77" s="92">
        <f>IF('Indicator Data'!BT80="No data","x",ROUND(IF('Indicator Data'!BT80&gt;E$195,0,IF('Indicator Data'!BT80&lt;E$194,10,(E$195-'Indicator Data'!BT80)/(E$195-E$194)*10)),1))</f>
        <v>2.2000000000000002</v>
      </c>
      <c r="F77" s="92">
        <f>IF('Indicator Data'!BS80="No data","x",ROUND(IF('Indicator Data'!BS80&gt;F$195,0,IF('Indicator Data'!BS80&lt;F$194,10,(F$195-'Indicator Data'!BS80)/(F$195-F$194)*10)),1))</f>
        <v>2.1</v>
      </c>
      <c r="G77" s="93">
        <f t="shared" si="14"/>
        <v>2.2000000000000002</v>
      </c>
      <c r="H77" s="94">
        <f t="shared" si="15"/>
        <v>2.2000000000000002</v>
      </c>
      <c r="I77" s="92" t="str">
        <f>IF('Indicator Data'!BV80="No data","x",ROUND(IF('Indicator Data'!BV80^2&gt;I$195,0,IF('Indicator Data'!BV80^2&lt;I$194,10,(I$195-'Indicator Data'!BV80^2)/(I$195-I$194)*10)),1))</f>
        <v>x</v>
      </c>
      <c r="J77" s="92">
        <f>IF(OR('Indicator Data'!BU80=0,'Indicator Data'!BU80="No data"),"x",ROUND(IF('Indicator Data'!BU80&gt;J$195,0,IF('Indicator Data'!BU80&lt;J$194,10,(J$195-'Indicator Data'!BU80)/(J$195-J$194)*10)),1))</f>
        <v>0</v>
      </c>
      <c r="K77" s="92">
        <f>IF('Indicator Data'!BW80="No data","x",ROUND(IF('Indicator Data'!BW80&gt;K$195,0,IF('Indicator Data'!BW80&lt;K$194,10,(K$195-'Indicator Data'!BW80)/(K$195-K$194)*10)),1))</f>
        <v>0.1</v>
      </c>
      <c r="L77" s="92">
        <f>IF('Indicator Data'!BX80="No data","x",ROUND(IF('Indicator Data'!BX80&gt;L$195,0,IF('Indicator Data'!BX80&lt;L$194,10,(L$195-'Indicator Data'!BX80)/(L$195-L$194)*10)),1))</f>
        <v>3.8</v>
      </c>
      <c r="M77" s="93">
        <f t="shared" si="16"/>
        <v>1.3</v>
      </c>
      <c r="N77" s="138">
        <f>IF('Indicator Data'!BY80="No data","x",'Indicator Data'!BY80/'Indicator Data'!CL80*100)</f>
        <v>23.940149625935163</v>
      </c>
      <c r="O77" s="92">
        <f t="shared" si="17"/>
        <v>7.7</v>
      </c>
      <c r="P77" s="92">
        <f>IF('Indicator Data'!BZ80="No data","x",ROUND(IF('Indicator Data'!BZ80&gt;P$195,0,IF('Indicator Data'!BZ80&lt;P$194,10,(P$195-'Indicator Data'!BZ80)/(P$195-P$194)*10)),1))</f>
        <v>0.1</v>
      </c>
      <c r="Q77" s="92">
        <f>IF('Indicator Data'!CA80="No data","x",ROUND(IF('Indicator Data'!CA80&gt;Q$195,0,IF('Indicator Data'!CA80&lt;Q$194,10,(Q$195-'Indicator Data'!CA80)/(Q$195-Q$194)*10)),1))</f>
        <v>0</v>
      </c>
      <c r="R77" s="93">
        <f t="shared" si="18"/>
        <v>2.6</v>
      </c>
      <c r="S77" s="92">
        <f>IF('Indicator Data'!CB80="No data","x",ROUND(IF('Indicator Data'!CB80&gt;S$195,0,IF('Indicator Data'!CB80&lt;S$194,10,(S$195-'Indicator Data'!CB80)/(S$195-S$194)*10)),1))</f>
        <v>0.1</v>
      </c>
      <c r="T77" s="138">
        <f>IF('Indicator Data'!CC80="No data","x",ROUND(IF('Indicator Data'!CC80&gt;T$195,0,IF('Indicator Data'!CC80&lt;T$194,10,(T$195-'Indicator Data'!CC80)/(T$195-T$194)*10)),1))</f>
        <v>1.7</v>
      </c>
      <c r="U77" s="138">
        <f>IF('Indicator Data'!CD80="No data","x",ROUND(IF('Indicator Data'!CD80&gt;U$195,0,IF('Indicator Data'!CD80&lt;U$194,10,(U$195-'Indicator Data'!CD80)/(U$195-U$194)*10)),1))</f>
        <v>0.7</v>
      </c>
      <c r="V77" s="138">
        <f>IF('Indicator Data'!CE80="No data","x",ROUND(IF('Indicator Data'!CE80&gt;V$195,0,IF('Indicator Data'!CE80&lt;V$194,10,(V$195-'Indicator Data'!CE80)/(V$195-V$194)*10)),1))</f>
        <v>1.9</v>
      </c>
      <c r="W77" s="92">
        <f t="shared" si="19"/>
        <v>1.4333333333333333</v>
      </c>
      <c r="X77" s="92">
        <f>IF('Indicator Data'!CF80="No data","x",ROUND(IF('Indicator Data'!CF80&gt;X$195,0,IF('Indicator Data'!CF80&lt;X$194,10,(X$195-'Indicator Data'!CF80)/(X$195-X$194)*10)),1))</f>
        <v>0</v>
      </c>
      <c r="Y77" s="92">
        <f>IF('Indicator Data'!CG80="No data","x",ROUND(IF('Indicator Data'!CG80&gt;Y$195,10,IF('Indicator Data'!CG80&lt;Y$194,0,10-(Y$195-'Indicator Data'!CG80)/(Y$195-Y$194)*10)),1))</f>
        <v>0</v>
      </c>
      <c r="Z77" s="93">
        <f t="shared" si="11"/>
        <v>0.4</v>
      </c>
      <c r="AA77" s="94">
        <f t="shared" si="12"/>
        <v>1.4</v>
      </c>
      <c r="AB77" s="217">
        <f>IF('Indicator Data'!CH80="No data","x",ROUND(IF('Indicator Data'!CH80&gt;AB$195,0,IF('Indicator Data'!CH80&lt;AB$194,10,(AB$195-'Indicator Data'!CH80)/(AB$195-AB$194)*10)),1))</f>
        <v>1.6</v>
      </c>
    </row>
    <row r="78" spans="1:28" s="4" customFormat="1" x14ac:dyDescent="0.3">
      <c r="A78" s="121" t="str">
        <f>'Indicator Data'!A81</f>
        <v>India</v>
      </c>
      <c r="B78" s="47" t="str">
        <f>'Indicator Data'!B81</f>
        <v>IND</v>
      </c>
      <c r="C78" s="92">
        <f>IF('Indicator Data'!BR81="No data","x",ROUND(IF('Indicator Data'!BR81&gt;C$195,0,IF('Indicator Data'!BR81&lt;C$194,10,(C$195-'Indicator Data'!BR81)/(C$195-C$194)*10)),1))</f>
        <v>1.8</v>
      </c>
      <c r="D78" s="93">
        <f t="shared" si="13"/>
        <v>1.8</v>
      </c>
      <c r="E78" s="92">
        <f>IF('Indicator Data'!BT81="No data","x",ROUND(IF('Indicator Data'!BT81&gt;E$195,0,IF('Indicator Data'!BT81&lt;E$194,10,(E$195-'Indicator Data'!BT81)/(E$195-E$194)*10)),1))</f>
        <v>5.9</v>
      </c>
      <c r="F78" s="92">
        <f>IF('Indicator Data'!BS81="No data","x",ROUND(IF('Indicator Data'!BS81&gt;F$195,0,IF('Indicator Data'!BS81&lt;F$194,10,(F$195-'Indicator Data'!BS81)/(F$195-F$194)*10)),1))</f>
        <v>4.4000000000000004</v>
      </c>
      <c r="G78" s="93">
        <f t="shared" si="14"/>
        <v>5.2</v>
      </c>
      <c r="H78" s="94">
        <f t="shared" si="15"/>
        <v>3.5</v>
      </c>
      <c r="I78" s="92">
        <f>IF('Indicator Data'!BV81="No data","x",ROUND(IF('Indicator Data'!BV81^2&gt;I$195,0,IF('Indicator Data'!BV81^2&lt;I$194,10,(I$195-'Indicator Data'!BV81^2)/(I$195-I$194)*10)),1))</f>
        <v>4.9000000000000004</v>
      </c>
      <c r="J78" s="92">
        <f>IF(OR('Indicator Data'!BU81=0,'Indicator Data'!BU81="No data"),"x",ROUND(IF('Indicator Data'!BU81&gt;J$195,0,IF('Indicator Data'!BU81&lt;J$194,10,(J$195-'Indicator Data'!BU81)/(J$195-J$194)*10)),1))</f>
        <v>0.7</v>
      </c>
      <c r="K78" s="92">
        <f>IF('Indicator Data'!BW81="No data","x",ROUND(IF('Indicator Data'!BW81&gt;K$195,0,IF('Indicator Data'!BW81&lt;K$194,10,(K$195-'Indicator Data'!BW81)/(K$195-K$194)*10)),1))</f>
        <v>6.6</v>
      </c>
      <c r="L78" s="92">
        <f>IF('Indicator Data'!BX81="No data","x",ROUND(IF('Indicator Data'!BX81&gt;L$195,0,IF('Indicator Data'!BX81&lt;L$194,10,(L$195-'Indicator Data'!BX81)/(L$195-L$194)*10)),1))</f>
        <v>5.8</v>
      </c>
      <c r="M78" s="93">
        <f t="shared" si="16"/>
        <v>4.5</v>
      </c>
      <c r="N78" s="138">
        <f>IF('Indicator Data'!BY81="No data","x",'Indicator Data'!BY81/'Indicator Data'!CL81*100)</f>
        <v>24.552753103568893</v>
      </c>
      <c r="O78" s="92">
        <f t="shared" si="17"/>
        <v>7.6</v>
      </c>
      <c r="P78" s="92">
        <f>IF('Indicator Data'!BZ81="No data","x",ROUND(IF('Indicator Data'!BZ81&gt;P$195,0,IF('Indicator Data'!BZ81&lt;P$194,10,(P$195-'Indicator Data'!BZ81)/(P$195-P$194)*10)),1))</f>
        <v>4.5</v>
      </c>
      <c r="Q78" s="92">
        <f>IF('Indicator Data'!CA81="No data","x",ROUND(IF('Indicator Data'!CA81&gt;Q$195,0,IF('Indicator Data'!CA81&lt;Q$194,10,(Q$195-'Indicator Data'!CA81)/(Q$195-Q$194)*10)),1))</f>
        <v>1.5</v>
      </c>
      <c r="R78" s="93">
        <f t="shared" si="18"/>
        <v>4.5</v>
      </c>
      <c r="S78" s="92">
        <f>IF('Indicator Data'!CB81="No data","x",ROUND(IF('Indicator Data'!CB81&gt;S$195,0,IF('Indicator Data'!CB81&lt;S$194,10,(S$195-'Indicator Data'!CB81)/(S$195-S$194)*10)),1))</f>
        <v>8.1</v>
      </c>
      <c r="T78" s="138">
        <f>IF('Indicator Data'!CC81="No data","x",ROUND(IF('Indicator Data'!CC81&gt;T$195,0,IF('Indicator Data'!CC81&lt;T$194,10,(T$195-'Indicator Data'!CC81)/(T$195-T$194)*10)),1))</f>
        <v>1.9</v>
      </c>
      <c r="U78" s="138">
        <f>IF('Indicator Data'!CD81="No data","x",ROUND(IF('Indicator Data'!CD81&gt;U$195,0,IF('Indicator Data'!CD81&lt;U$194,10,(U$195-'Indicator Data'!CD81)/(U$195-U$194)*10)),1))</f>
        <v>3.7</v>
      </c>
      <c r="V78" s="138" t="str">
        <f>IF('Indicator Data'!CE81="No data","x",ROUND(IF('Indicator Data'!CE81&gt;V$195,0,IF('Indicator Data'!CE81&lt;V$194,10,(V$195-'Indicator Data'!CE81)/(V$195-V$194)*10)),1))</f>
        <v>x</v>
      </c>
      <c r="W78" s="92">
        <f t="shared" si="19"/>
        <v>2.8</v>
      </c>
      <c r="X78" s="92">
        <f>IF('Indicator Data'!CF81="No data","x",ROUND(IF('Indicator Data'!CF81&gt;X$195,0,IF('Indicator Data'!CF81&lt;X$194,10,(X$195-'Indicator Data'!CF81)/(X$195-X$194)*10)),1))</f>
        <v>9.4</v>
      </c>
      <c r="Y78" s="92">
        <f>IF('Indicator Data'!CG81="No data","x",ROUND(IF('Indicator Data'!CG81&gt;Y$195,10,IF('Indicator Data'!CG81&lt;Y$194,0,10-(Y$195-'Indicator Data'!CG81)/(Y$195-Y$194)*10)),1))</f>
        <v>1.6</v>
      </c>
      <c r="Z78" s="93">
        <f t="shared" si="11"/>
        <v>5.5</v>
      </c>
      <c r="AA78" s="94">
        <f t="shared" si="12"/>
        <v>4.8</v>
      </c>
      <c r="AB78" s="217">
        <f>IF('Indicator Data'!CH81="No data","x",ROUND(IF('Indicator Data'!CH81&gt;AB$195,0,IF('Indicator Data'!CH81&lt;AB$194,10,(AB$195-'Indicator Data'!CH81)/(AB$195-AB$194)*10)),1))</f>
        <v>2.5</v>
      </c>
    </row>
    <row r="79" spans="1:28" s="4" customFormat="1" x14ac:dyDescent="0.3">
      <c r="A79" s="121" t="str">
        <f>'Indicator Data'!A82</f>
        <v>Indonesia</v>
      </c>
      <c r="B79" s="47" t="str">
        <f>'Indicator Data'!B82</f>
        <v>IDN</v>
      </c>
      <c r="C79" s="92">
        <f>IF('Indicator Data'!BR82="No data","x",ROUND(IF('Indicator Data'!BR82&gt;C$195,0,IF('Indicator Data'!BR82&lt;C$194,10,(C$195-'Indicator Data'!BR82)/(C$195-C$194)*10)),1))</f>
        <v>3.3</v>
      </c>
      <c r="D79" s="93">
        <f t="shared" si="13"/>
        <v>3.3</v>
      </c>
      <c r="E79" s="92">
        <f>IF('Indicator Data'!BT82="No data","x",ROUND(IF('Indicator Data'!BT82&gt;E$195,0,IF('Indicator Data'!BT82&lt;E$194,10,(E$195-'Indicator Data'!BT82)/(E$195-E$194)*10)),1))</f>
        <v>6</v>
      </c>
      <c r="F79" s="92">
        <f>IF('Indicator Data'!BS82="No data","x",ROUND(IF('Indicator Data'!BS82&gt;F$195,0,IF('Indicator Data'!BS82&lt;F$194,10,(F$195-'Indicator Data'!BS82)/(F$195-F$194)*10)),1))</f>
        <v>4.5999999999999996</v>
      </c>
      <c r="G79" s="93">
        <f t="shared" si="14"/>
        <v>5.3</v>
      </c>
      <c r="H79" s="94">
        <f t="shared" si="15"/>
        <v>4.3</v>
      </c>
      <c r="I79" s="92">
        <f>IF('Indicator Data'!BV82="No data","x",ROUND(IF('Indicator Data'!BV82^2&gt;I$195,0,IF('Indicator Data'!BV82^2&lt;I$194,10,(I$195-'Indicator Data'!BV82^2)/(I$195-I$194)*10)),1))</f>
        <v>0.9</v>
      </c>
      <c r="J79" s="92">
        <f>IF(OR('Indicator Data'!BU82=0,'Indicator Data'!BU82="No data"),"x",ROUND(IF('Indicator Data'!BU82&gt;J$195,0,IF('Indicator Data'!BU82&lt;J$194,10,(J$195-'Indicator Data'!BU82)/(J$195-J$194)*10)),1))</f>
        <v>0.2</v>
      </c>
      <c r="K79" s="92">
        <f>IF('Indicator Data'!BW82="No data","x",ROUND(IF('Indicator Data'!BW82&gt;K$195,0,IF('Indicator Data'!BW82&lt;K$194,10,(K$195-'Indicator Data'!BW82)/(K$195-K$194)*10)),1))</f>
        <v>6</v>
      </c>
      <c r="L79" s="92">
        <f>IF('Indicator Data'!BX82="No data","x",ROUND(IF('Indicator Data'!BX82&gt;L$195,0,IF('Indicator Data'!BX82&lt;L$194,10,(L$195-'Indicator Data'!BX82)/(L$195-L$194)*10)),1))</f>
        <v>4.0999999999999996</v>
      </c>
      <c r="M79" s="93">
        <f t="shared" si="16"/>
        <v>2.8</v>
      </c>
      <c r="N79" s="138">
        <f>IF('Indicator Data'!BY82="No data","x",'Indicator Data'!BY82/'Indicator Data'!CL82*100)</f>
        <v>9.936132746733497</v>
      </c>
      <c r="O79" s="92">
        <f t="shared" si="17"/>
        <v>9.1</v>
      </c>
      <c r="P79" s="92">
        <f>IF('Indicator Data'!BZ82="No data","x",ROUND(IF('Indicator Data'!BZ82&gt;P$195,0,IF('Indicator Data'!BZ82&lt;P$194,10,(P$195-'Indicator Data'!BZ82)/(P$195-P$194)*10)),1))</f>
        <v>3</v>
      </c>
      <c r="Q79" s="92">
        <f>IF('Indicator Data'!CA82="No data","x",ROUND(IF('Indicator Data'!CA82&gt;Q$195,0,IF('Indicator Data'!CA82&lt;Q$194,10,(Q$195-'Indicator Data'!CA82)/(Q$195-Q$194)*10)),1))</f>
        <v>2.1</v>
      </c>
      <c r="R79" s="93">
        <f t="shared" si="18"/>
        <v>4.7</v>
      </c>
      <c r="S79" s="92">
        <f>IF('Indicator Data'!CB82="No data","x",ROUND(IF('Indicator Data'!CB82&gt;S$195,0,IF('Indicator Data'!CB82&lt;S$194,10,(S$195-'Indicator Data'!CB82)/(S$195-S$194)*10)),1))</f>
        <v>9.1</v>
      </c>
      <c r="T79" s="138">
        <f>IF('Indicator Data'!CC82="No data","x",ROUND(IF('Indicator Data'!CC82&gt;T$195,0,IF('Indicator Data'!CC82&lt;T$194,10,(T$195-'Indicator Data'!CC82)/(T$195-T$194)*10)),1))</f>
        <v>3.4</v>
      </c>
      <c r="U79" s="138">
        <f>IF('Indicator Data'!CD82="No data","x",ROUND(IF('Indicator Data'!CD82&gt;U$195,0,IF('Indicator Data'!CD82&lt;U$194,10,(U$195-'Indicator Data'!CD82)/(U$195-U$194)*10)),1))</f>
        <v>6.1</v>
      </c>
      <c r="V79" s="138" t="str">
        <f>IF('Indicator Data'!CE82="No data","x",ROUND(IF('Indicator Data'!CE82&gt;V$195,0,IF('Indicator Data'!CE82&lt;V$194,10,(V$195-'Indicator Data'!CE82)/(V$195-V$194)*10)),1))</f>
        <v>x</v>
      </c>
      <c r="W79" s="92">
        <f t="shared" si="19"/>
        <v>4.75</v>
      </c>
      <c r="X79" s="92">
        <f>IF('Indicator Data'!CF82="No data","x",ROUND(IF('Indicator Data'!CF82&gt;X$195,0,IF('Indicator Data'!CF82&lt;X$194,10,(X$195-'Indicator Data'!CF82)/(X$195-X$194)*10)),1))</f>
        <v>8.9</v>
      </c>
      <c r="Y79" s="92">
        <f>IF('Indicator Data'!CG82="No data","x",ROUND(IF('Indicator Data'!CG82&gt;Y$195,10,IF('Indicator Data'!CG82&lt;Y$194,0,10-(Y$195-'Indicator Data'!CG82)/(Y$195-Y$194)*10)),1))</f>
        <v>2</v>
      </c>
      <c r="Z79" s="93">
        <f t="shared" si="11"/>
        <v>6.2</v>
      </c>
      <c r="AA79" s="94">
        <f t="shared" si="12"/>
        <v>4.5999999999999996</v>
      </c>
      <c r="AB79" s="217">
        <f>IF('Indicator Data'!CH82="No data","x",ROUND(IF('Indicator Data'!CH82&gt;AB$195,0,IF('Indicator Data'!CH82&lt;AB$194,10,(AB$195-'Indicator Data'!CH82)/(AB$195-AB$194)*10)),1))</f>
        <v>3.7</v>
      </c>
    </row>
    <row r="80" spans="1:28" s="4" customFormat="1" x14ac:dyDescent="0.3">
      <c r="A80" s="121" t="str">
        <f>'Indicator Data'!A83</f>
        <v>Iran</v>
      </c>
      <c r="B80" s="47" t="str">
        <f>'Indicator Data'!B83</f>
        <v>IRN</v>
      </c>
      <c r="C80" s="92">
        <f>IF('Indicator Data'!BR83="No data","x",ROUND(IF('Indicator Data'!BR83&gt;C$195,0,IF('Indicator Data'!BR83&lt;C$194,10,(C$195-'Indicator Data'!BR83)/(C$195-C$194)*10)),1))</f>
        <v>4.4000000000000004</v>
      </c>
      <c r="D80" s="93">
        <f t="shared" si="13"/>
        <v>4.4000000000000004</v>
      </c>
      <c r="E80" s="92">
        <f>IF('Indicator Data'!BT83="No data","x",ROUND(IF('Indicator Data'!BT83&gt;E$195,0,IF('Indicator Data'!BT83&lt;E$194,10,(E$195-'Indicator Data'!BT83)/(E$195-E$194)*10)),1))</f>
        <v>7.4</v>
      </c>
      <c r="F80" s="92">
        <f>IF('Indicator Data'!BS83="No data","x",ROUND(IF('Indicator Data'!BS83&gt;F$195,0,IF('Indicator Data'!BS83&lt;F$194,10,(F$195-'Indicator Data'!BS83)/(F$195-F$194)*10)),1))</f>
        <v>5.9</v>
      </c>
      <c r="G80" s="93">
        <f t="shared" si="14"/>
        <v>6.7</v>
      </c>
      <c r="H80" s="94">
        <f t="shared" si="15"/>
        <v>5.6</v>
      </c>
      <c r="I80" s="92">
        <f>IF('Indicator Data'!BV83="No data","x",ROUND(IF('Indicator Data'!BV83^2&gt;I$195,0,IF('Indicator Data'!BV83^2&lt;I$194,10,(I$195-'Indicator Data'!BV83^2)/(I$195-I$194)*10)),1))</f>
        <v>2.9</v>
      </c>
      <c r="J80" s="92">
        <f>IF(OR('Indicator Data'!BU83=0,'Indicator Data'!BU83="No data"),"x",ROUND(IF('Indicator Data'!BU83&gt;J$195,0,IF('Indicator Data'!BU83&lt;J$194,10,(J$195-'Indicator Data'!BU83)/(J$195-J$194)*10)),1))</f>
        <v>0</v>
      </c>
      <c r="K80" s="92">
        <f>IF('Indicator Data'!BW83="No data","x",ROUND(IF('Indicator Data'!BW83&gt;K$195,0,IF('Indicator Data'!BW83&lt;K$194,10,(K$195-'Indicator Data'!BW83)/(K$195-K$194)*10)),1))</f>
        <v>3</v>
      </c>
      <c r="L80" s="92">
        <f>IF('Indicator Data'!BX83="No data","x",ROUND(IF('Indicator Data'!BX83&gt;L$195,0,IF('Indicator Data'!BX83&lt;L$194,10,(L$195-'Indicator Data'!BX83)/(L$195-L$194)*10)),1))</f>
        <v>4.7</v>
      </c>
      <c r="M80" s="93">
        <f t="shared" si="16"/>
        <v>2.7</v>
      </c>
      <c r="N80" s="138">
        <f>IF('Indicator Data'!BY83="No data","x",'Indicator Data'!BY83/'Indicator Data'!CL83*100)</f>
        <v>9.8246906757545052</v>
      </c>
      <c r="O80" s="92">
        <f t="shared" si="17"/>
        <v>9.1</v>
      </c>
      <c r="P80" s="92">
        <f>IF('Indicator Data'!BZ83="No data","x",ROUND(IF('Indicator Data'!BZ83&gt;P$195,0,IF('Indicator Data'!BZ83&lt;P$194,10,(P$195-'Indicator Data'!BZ83)/(P$195-P$194)*10)),1))</f>
        <v>1.3</v>
      </c>
      <c r="Q80" s="92">
        <f>IF('Indicator Data'!CA83="No data","x",ROUND(IF('Indicator Data'!CA83&gt;Q$195,0,IF('Indicator Data'!CA83&lt;Q$194,10,(Q$195-'Indicator Data'!CA83)/(Q$195-Q$194)*10)),1))</f>
        <v>1</v>
      </c>
      <c r="R80" s="93">
        <f t="shared" si="18"/>
        <v>3.8</v>
      </c>
      <c r="S80" s="92">
        <f>IF('Indicator Data'!CB83="No data","x",ROUND(IF('Indicator Data'!CB83&gt;S$195,0,IF('Indicator Data'!CB83&lt;S$194,10,(S$195-'Indicator Data'!CB83)/(S$195-S$194)*10)),1))</f>
        <v>7.2</v>
      </c>
      <c r="T80" s="138">
        <f>IF('Indicator Data'!CC83="No data","x",ROUND(IF('Indicator Data'!CC83&gt;T$195,0,IF('Indicator Data'!CC83&lt;T$194,10,(T$195-'Indicator Data'!CC83)/(T$195-T$194)*10)),1))</f>
        <v>0</v>
      </c>
      <c r="U80" s="138">
        <f>IF('Indicator Data'!CD83="No data","x",ROUND(IF('Indicator Data'!CD83&gt;U$195,0,IF('Indicator Data'!CD83&lt;U$194,10,(U$195-'Indicator Data'!CD83)/(U$195-U$194)*10)),1))</f>
        <v>0.2</v>
      </c>
      <c r="V80" s="138" t="str">
        <f>IF('Indicator Data'!CE83="No data","x",ROUND(IF('Indicator Data'!CE83&gt;V$195,0,IF('Indicator Data'!CE83&lt;V$194,10,(V$195-'Indicator Data'!CE83)/(V$195-V$194)*10)),1))</f>
        <v>x</v>
      </c>
      <c r="W80" s="92">
        <f t="shared" si="19"/>
        <v>0.1</v>
      </c>
      <c r="X80" s="92">
        <f>IF('Indicator Data'!CF83="No data","x",ROUND(IF('Indicator Data'!CF83&gt;X$195,0,IF('Indicator Data'!CF83&lt;X$194,10,(X$195-'Indicator Data'!CF83)/(X$195-X$194)*10)),1))</f>
        <v>4.9000000000000004</v>
      </c>
      <c r="Y80" s="92">
        <f>IF('Indicator Data'!CG83="No data","x",ROUND(IF('Indicator Data'!CG83&gt;Y$195,10,IF('Indicator Data'!CG83&lt;Y$194,0,10-(Y$195-'Indicator Data'!CG83)/(Y$195-Y$194)*10)),1))</f>
        <v>0.2</v>
      </c>
      <c r="Z80" s="93">
        <f t="shared" si="11"/>
        <v>3.1</v>
      </c>
      <c r="AA80" s="94">
        <f t="shared" si="12"/>
        <v>3.2</v>
      </c>
      <c r="AB80" s="217">
        <f>IF('Indicator Data'!CH83="No data","x",ROUND(IF('Indicator Data'!CH83&gt;AB$195,0,IF('Indicator Data'!CH83&lt;AB$194,10,(AB$195-'Indicator Data'!CH83)/(AB$195-AB$194)*10)),1))</f>
        <v>1.5</v>
      </c>
    </row>
    <row r="81" spans="1:28" s="4" customFormat="1" x14ac:dyDescent="0.3">
      <c r="A81" s="121" t="str">
        <f>'Indicator Data'!A84</f>
        <v>Iraq</v>
      </c>
      <c r="B81" s="47" t="str">
        <f>'Indicator Data'!B84</f>
        <v>IRQ</v>
      </c>
      <c r="C81" s="92">
        <f>IF('Indicator Data'!BR84="No data","x",ROUND(IF('Indicator Data'!BR84&gt;C$195,0,IF('Indicator Data'!BR84&lt;C$194,10,(C$195-'Indicator Data'!BR84)/(C$195-C$194)*10)),1))</f>
        <v>8.4</v>
      </c>
      <c r="D81" s="93">
        <f t="shared" si="13"/>
        <v>8.4</v>
      </c>
      <c r="E81" s="92">
        <f>IF('Indicator Data'!BT84="No data","x",ROUND(IF('Indicator Data'!BT84&gt;E$195,0,IF('Indicator Data'!BT84&lt;E$194,10,(E$195-'Indicator Data'!BT84)/(E$195-E$194)*10)),1))</f>
        <v>8</v>
      </c>
      <c r="F81" s="92">
        <f>IF('Indicator Data'!BS84="No data","x",ROUND(IF('Indicator Data'!BS84&gt;F$195,0,IF('Indicator Data'!BS84&lt;F$194,10,(F$195-'Indicator Data'!BS84)/(F$195-F$194)*10)),1))</f>
        <v>7.6</v>
      </c>
      <c r="G81" s="93">
        <f t="shared" si="14"/>
        <v>7.8</v>
      </c>
      <c r="H81" s="94">
        <f t="shared" si="15"/>
        <v>8.1</v>
      </c>
      <c r="I81" s="92">
        <f>IF('Indicator Data'!BV84="No data","x",ROUND(IF('Indicator Data'!BV84^2&gt;I$195,0,IF('Indicator Data'!BV84^2&lt;I$194,10,(I$195-'Indicator Data'!BV84^2)/(I$195-I$194)*10)),1))</f>
        <v>8.1999999999999993</v>
      </c>
      <c r="J81" s="92">
        <f>IF(OR('Indicator Data'!BU84=0,'Indicator Data'!BU84="No data"),"x",ROUND(IF('Indicator Data'!BU84&gt;J$195,0,IF('Indicator Data'!BU84&lt;J$194,10,(J$195-'Indicator Data'!BU84)/(J$195-J$194)*10)),1))</f>
        <v>0</v>
      </c>
      <c r="K81" s="92">
        <f>IF('Indicator Data'!BW84="No data","x",ROUND(IF('Indicator Data'!BW84&gt;K$195,0,IF('Indicator Data'!BW84&lt;K$194,10,(K$195-'Indicator Data'!BW84)/(K$195-K$194)*10)),1))</f>
        <v>2.5</v>
      </c>
      <c r="L81" s="92">
        <f>IF('Indicator Data'!BX84="No data","x",ROUND(IF('Indicator Data'!BX84&gt;L$195,0,IF('Indicator Data'!BX84&lt;L$194,10,(L$195-'Indicator Data'!BX84)/(L$195-L$194)*10)),1))</f>
        <v>5.4</v>
      </c>
      <c r="M81" s="93">
        <f t="shared" si="16"/>
        <v>4</v>
      </c>
      <c r="N81" s="138">
        <f>IF('Indicator Data'!BY84="No data","x",'Indicator Data'!BY84/'Indicator Data'!CL84*100)</f>
        <v>11.051759071652238</v>
      </c>
      <c r="O81" s="92">
        <f t="shared" si="17"/>
        <v>9</v>
      </c>
      <c r="P81" s="92">
        <f>IF('Indicator Data'!BZ84="No data","x",ROUND(IF('Indicator Data'!BZ84&gt;P$195,0,IF('Indicator Data'!BZ84&lt;P$194,10,(P$195-'Indicator Data'!BZ84)/(P$195-P$194)*10)),1))</f>
        <v>0.7</v>
      </c>
      <c r="Q81" s="92">
        <f>IF('Indicator Data'!CA84="No data","x",ROUND(IF('Indicator Data'!CA84&gt;Q$195,0,IF('Indicator Data'!CA84&lt;Q$194,10,(Q$195-'Indicator Data'!CA84)/(Q$195-Q$194)*10)),1))</f>
        <v>0.7</v>
      </c>
      <c r="R81" s="93">
        <f t="shared" si="18"/>
        <v>3.5</v>
      </c>
      <c r="S81" s="92">
        <f>IF('Indicator Data'!CB84="No data","x",ROUND(IF('Indicator Data'!CB84&gt;S$195,0,IF('Indicator Data'!CB84&lt;S$194,10,(S$195-'Indicator Data'!CB84)/(S$195-S$194)*10)),1))</f>
        <v>7.9</v>
      </c>
      <c r="T81" s="138">
        <f>IF('Indicator Data'!CC84="No data","x",ROUND(IF('Indicator Data'!CC84&gt;T$195,0,IF('Indicator Data'!CC84&lt;T$194,10,(T$195-'Indicator Data'!CC84)/(T$195-T$194)*10)),1))</f>
        <v>6.1</v>
      </c>
      <c r="U81" s="138">
        <f>IF('Indicator Data'!CD84="No data","x",ROUND(IF('Indicator Data'!CD84&gt;U$195,0,IF('Indicator Data'!CD84&lt;U$194,10,(U$195-'Indicator Data'!CD84)/(U$195-U$194)*10)),1))</f>
        <v>4.2</v>
      </c>
      <c r="V81" s="138">
        <f>IF('Indicator Data'!CE84="No data","x",ROUND(IF('Indicator Data'!CE84&gt;V$195,0,IF('Indicator Data'!CE84&lt;V$194,10,(V$195-'Indicator Data'!CE84)/(V$195-V$194)*10)),1))</f>
        <v>10</v>
      </c>
      <c r="W81" s="92">
        <f t="shared" si="19"/>
        <v>6.7666666666666666</v>
      </c>
      <c r="X81" s="92">
        <f>IF('Indicator Data'!CF84="No data","x",ROUND(IF('Indicator Data'!CF84&gt;X$195,0,IF('Indicator Data'!CF84&lt;X$194,10,(X$195-'Indicator Data'!CF84)/(X$195-X$194)*10)),1))</f>
        <v>8.5</v>
      </c>
      <c r="Y81" s="92">
        <f>IF('Indicator Data'!CG84="No data","x",ROUND(IF('Indicator Data'!CG84&gt;Y$195,10,IF('Indicator Data'!CG84&lt;Y$194,0,10-(Y$195-'Indicator Data'!CG84)/(Y$195-Y$194)*10)),1))</f>
        <v>0.9</v>
      </c>
      <c r="Z81" s="93">
        <f t="shared" si="11"/>
        <v>6</v>
      </c>
      <c r="AA81" s="94">
        <f t="shared" si="12"/>
        <v>4.5</v>
      </c>
      <c r="AB81" s="217">
        <f>IF('Indicator Data'!CH84="No data","x",ROUND(IF('Indicator Data'!CH84&gt;AB$195,0,IF('Indicator Data'!CH84&lt;AB$194,10,(AB$195-'Indicator Data'!CH84)/(AB$195-AB$194)*10)),1))</f>
        <v>1.8</v>
      </c>
    </row>
    <row r="82" spans="1:28" s="4" customFormat="1" x14ac:dyDescent="0.3">
      <c r="A82" s="121" t="str">
        <f>'Indicator Data'!A85</f>
        <v>Ireland</v>
      </c>
      <c r="B82" s="47" t="str">
        <f>'Indicator Data'!B85</f>
        <v>IRL</v>
      </c>
      <c r="C82" s="92" t="str">
        <f>IF('Indicator Data'!BR85="No data","x",ROUND(IF('Indicator Data'!BR85&gt;C$195,0,IF('Indicator Data'!BR85&lt;C$194,10,(C$195-'Indicator Data'!BR85)/(C$195-C$194)*10)),1))</f>
        <v>x</v>
      </c>
      <c r="D82" s="93" t="str">
        <f t="shared" si="13"/>
        <v>x</v>
      </c>
      <c r="E82" s="92">
        <f>IF('Indicator Data'!BT85="No data","x",ROUND(IF('Indicator Data'!BT85&gt;E$195,0,IF('Indicator Data'!BT85&lt;E$194,10,(E$195-'Indicator Data'!BT85)/(E$195-E$194)*10)),1))</f>
        <v>2.6</v>
      </c>
      <c r="F82" s="92">
        <f>IF('Indicator Data'!BS85="No data","x",ROUND(IF('Indicator Data'!BS85&gt;F$195,0,IF('Indicator Data'!BS85&lt;F$194,10,(F$195-'Indicator Data'!BS85)/(F$195-F$194)*10)),1))</f>
        <v>2.2000000000000002</v>
      </c>
      <c r="G82" s="93">
        <f t="shared" si="14"/>
        <v>2.4</v>
      </c>
      <c r="H82" s="94">
        <f t="shared" si="15"/>
        <v>2.4</v>
      </c>
      <c r="I82" s="92" t="str">
        <f>IF('Indicator Data'!BV85="No data","x",ROUND(IF('Indicator Data'!BV85^2&gt;I$195,0,IF('Indicator Data'!BV85^2&lt;I$194,10,(I$195-'Indicator Data'!BV85^2)/(I$195-I$194)*10)),1))</f>
        <v>x</v>
      </c>
      <c r="J82" s="92">
        <f>IF(OR('Indicator Data'!BU85=0,'Indicator Data'!BU85="No data"),"x",ROUND(IF('Indicator Data'!BU85&gt;J$195,0,IF('Indicator Data'!BU85&lt;J$194,10,(J$195-'Indicator Data'!BU85)/(J$195-J$194)*10)),1))</f>
        <v>0</v>
      </c>
      <c r="K82" s="92">
        <f>IF('Indicator Data'!BW85="No data","x",ROUND(IF('Indicator Data'!BW85&gt;K$195,0,IF('Indicator Data'!BW85&lt;K$194,10,(K$195-'Indicator Data'!BW85)/(K$195-K$194)*10)),1))</f>
        <v>1.5</v>
      </c>
      <c r="L82" s="92">
        <f>IF('Indicator Data'!BX85="No data","x",ROUND(IF('Indicator Data'!BX85&gt;L$195,0,IF('Indicator Data'!BX85&lt;L$194,10,(L$195-'Indicator Data'!BX85)/(L$195-L$194)*10)),1))</f>
        <v>5</v>
      </c>
      <c r="M82" s="93">
        <f t="shared" si="16"/>
        <v>2.2000000000000002</v>
      </c>
      <c r="N82" s="138">
        <f>IF('Indicator Data'!BY85="No data","x",'Indicator Data'!BY85/'Indicator Data'!CL85*100)</f>
        <v>159.67484395412976</v>
      </c>
      <c r="O82" s="92">
        <f t="shared" si="17"/>
        <v>0</v>
      </c>
      <c r="P82" s="92">
        <f>IF('Indicator Data'!BZ85="No data","x",ROUND(IF('Indicator Data'!BZ85&gt;P$195,0,IF('Indicator Data'!BZ85&lt;P$194,10,(P$195-'Indicator Data'!BZ85)/(P$195-P$194)*10)),1))</f>
        <v>1</v>
      </c>
      <c r="Q82" s="92">
        <f>IF('Indicator Data'!CA85="No data","x",ROUND(IF('Indicator Data'!CA85&gt;Q$195,0,IF('Indicator Data'!CA85&lt;Q$194,10,(Q$195-'Indicator Data'!CA85)/(Q$195-Q$194)*10)),1))</f>
        <v>0.5</v>
      </c>
      <c r="R82" s="93">
        <f t="shared" si="18"/>
        <v>0.5</v>
      </c>
      <c r="S82" s="92">
        <f>IF('Indicator Data'!CB85="No data","x",ROUND(IF('Indicator Data'!CB85&gt;S$195,0,IF('Indicator Data'!CB85&lt;S$194,10,(S$195-'Indicator Data'!CB85)/(S$195-S$194)*10)),1))</f>
        <v>2.2999999999999998</v>
      </c>
      <c r="T82" s="138">
        <f>IF('Indicator Data'!CC85="No data","x",ROUND(IF('Indicator Data'!CC85&gt;T$195,0,IF('Indicator Data'!CC85&lt;T$194,10,(T$195-'Indicator Data'!CC85)/(T$195-T$194)*10)),1))</f>
        <v>0.7</v>
      </c>
      <c r="U82" s="138" t="str">
        <f>IF('Indicator Data'!CD85="No data","x",ROUND(IF('Indicator Data'!CD85&gt;U$195,0,IF('Indicator Data'!CD85&lt;U$194,10,(U$195-'Indicator Data'!CD85)/(U$195-U$194)*10)),1))</f>
        <v>x</v>
      </c>
      <c r="V82" s="138">
        <f>IF('Indicator Data'!CE85="No data","x",ROUND(IF('Indicator Data'!CE85&gt;V$195,0,IF('Indicator Data'!CE85&lt;V$194,10,(V$195-'Indicator Data'!CE85)/(V$195-V$194)*10)),1))</f>
        <v>1.4</v>
      </c>
      <c r="W82" s="92">
        <f t="shared" si="19"/>
        <v>1.0499999999999998</v>
      </c>
      <c r="X82" s="92">
        <f>IF('Indicator Data'!CF85="No data","x",ROUND(IF('Indicator Data'!CF85&gt;X$195,0,IF('Indicator Data'!CF85&lt;X$194,10,(X$195-'Indicator Data'!CF85)/(X$195-X$194)*10)),1))</f>
        <v>0</v>
      </c>
      <c r="Y82" s="92">
        <f>IF('Indicator Data'!CG85="No data","x",ROUND(IF('Indicator Data'!CG85&gt;Y$195,10,IF('Indicator Data'!CG85&lt;Y$194,0,10-(Y$195-'Indicator Data'!CG85)/(Y$195-Y$194)*10)),1))</f>
        <v>0.1</v>
      </c>
      <c r="Z82" s="93">
        <f t="shared" si="11"/>
        <v>0.9</v>
      </c>
      <c r="AA82" s="94">
        <f t="shared" si="12"/>
        <v>1.2</v>
      </c>
      <c r="AB82" s="217">
        <f>IF('Indicator Data'!CH85="No data","x",ROUND(IF('Indicator Data'!CH85&gt;AB$195,0,IF('Indicator Data'!CH85&lt;AB$194,10,(AB$195-'Indicator Data'!CH85)/(AB$195-AB$194)*10)),1))</f>
        <v>3.3</v>
      </c>
    </row>
    <row r="83" spans="1:28" s="4" customFormat="1" x14ac:dyDescent="0.3">
      <c r="A83" s="121" t="str">
        <f>'Indicator Data'!A86</f>
        <v>Israel</v>
      </c>
      <c r="B83" s="47" t="str">
        <f>'Indicator Data'!B86</f>
        <v>ISR</v>
      </c>
      <c r="C83" s="92" t="str">
        <f>IF('Indicator Data'!BR86="No data","x",ROUND(IF('Indicator Data'!BR86&gt;C$195,0,IF('Indicator Data'!BR86&lt;C$194,10,(C$195-'Indicator Data'!BR86)/(C$195-C$194)*10)),1))</f>
        <v>x</v>
      </c>
      <c r="D83" s="93" t="str">
        <f t="shared" si="13"/>
        <v>x</v>
      </c>
      <c r="E83" s="92">
        <f>IF('Indicator Data'!BT86="No data","x",ROUND(IF('Indicator Data'!BT86&gt;E$195,0,IF('Indicator Data'!BT86&lt;E$194,10,(E$195-'Indicator Data'!BT86)/(E$195-E$194)*10)),1))</f>
        <v>4</v>
      </c>
      <c r="F83" s="92">
        <f>IF('Indicator Data'!BS86="No data","x",ROUND(IF('Indicator Data'!BS86&gt;F$195,0,IF('Indicator Data'!BS86&lt;F$194,10,(F$195-'Indicator Data'!BS86)/(F$195-F$194)*10)),1))</f>
        <v>2.6</v>
      </c>
      <c r="G83" s="93">
        <f t="shared" si="14"/>
        <v>3.3</v>
      </c>
      <c r="H83" s="94">
        <f t="shared" si="15"/>
        <v>3.3</v>
      </c>
      <c r="I83" s="92" t="str">
        <f>IF('Indicator Data'!BV86="No data","x",ROUND(IF('Indicator Data'!BV86^2&gt;I$195,0,IF('Indicator Data'!BV86^2&lt;I$194,10,(I$195-'Indicator Data'!BV86^2)/(I$195-I$194)*10)),1))</f>
        <v>x</v>
      </c>
      <c r="J83" s="92">
        <f>IF(OR('Indicator Data'!BU86=0,'Indicator Data'!BU86="No data"),"x",ROUND(IF('Indicator Data'!BU86&gt;J$195,0,IF('Indicator Data'!BU86&lt;J$194,10,(J$195-'Indicator Data'!BU86)/(J$195-J$194)*10)),1))</f>
        <v>0</v>
      </c>
      <c r="K83" s="92">
        <f>IF('Indicator Data'!BW86="No data","x",ROUND(IF('Indicator Data'!BW86&gt;K$195,0,IF('Indicator Data'!BW86&lt;K$194,10,(K$195-'Indicator Data'!BW86)/(K$195-K$194)*10)),1))</f>
        <v>1.6</v>
      </c>
      <c r="L83" s="92">
        <f>IF('Indicator Data'!BX86="No data","x",ROUND(IF('Indicator Data'!BX86&gt;L$195,0,IF('Indicator Data'!BX86&lt;L$194,10,(L$195-'Indicator Data'!BX86)/(L$195-L$194)*10)),1))</f>
        <v>3.7</v>
      </c>
      <c r="M83" s="93">
        <f t="shared" si="16"/>
        <v>1.8</v>
      </c>
      <c r="N83" s="138">
        <f>IF('Indicator Data'!BY86="No data","x",'Indicator Data'!BY86/'Indicator Data'!CL86*100)</f>
        <v>212.56931608133084</v>
      </c>
      <c r="O83" s="92">
        <f t="shared" si="17"/>
        <v>0</v>
      </c>
      <c r="P83" s="92">
        <f>IF('Indicator Data'!BZ86="No data","x",ROUND(IF('Indicator Data'!BZ86&gt;P$195,0,IF('Indicator Data'!BZ86&lt;P$194,10,(P$195-'Indicator Data'!BZ86)/(P$195-P$194)*10)),1))</f>
        <v>0</v>
      </c>
      <c r="Q83" s="92">
        <f>IF('Indicator Data'!CA86="No data","x",ROUND(IF('Indicator Data'!CA86&gt;Q$195,0,IF('Indicator Data'!CA86&lt;Q$194,10,(Q$195-'Indicator Data'!CA86)/(Q$195-Q$194)*10)),1))</f>
        <v>0</v>
      </c>
      <c r="R83" s="93">
        <f t="shared" si="18"/>
        <v>0</v>
      </c>
      <c r="S83" s="92">
        <f>IF('Indicator Data'!CB86="No data","x",ROUND(IF('Indicator Data'!CB86&gt;S$195,0,IF('Indicator Data'!CB86&lt;S$194,10,(S$195-'Indicator Data'!CB86)/(S$195-S$194)*10)),1))</f>
        <v>2</v>
      </c>
      <c r="T83" s="138">
        <f>IF('Indicator Data'!CC86="No data","x",ROUND(IF('Indicator Data'!CC86&gt;T$195,0,IF('Indicator Data'!CC86&lt;T$194,10,(T$195-'Indicator Data'!CC86)/(T$195-T$194)*10)),1))</f>
        <v>0.2</v>
      </c>
      <c r="U83" s="138">
        <f>IF('Indicator Data'!CD86="No data","x",ROUND(IF('Indicator Data'!CD86&gt;U$195,0,IF('Indicator Data'!CD86&lt;U$194,10,(U$195-'Indicator Data'!CD86)/(U$195-U$194)*10)),1))</f>
        <v>0.5</v>
      </c>
      <c r="V83" s="138">
        <f>IF('Indicator Data'!CE86="No data","x",ROUND(IF('Indicator Data'!CE86&gt;V$195,0,IF('Indicator Data'!CE86&lt;V$194,10,(V$195-'Indicator Data'!CE86)/(V$195-V$194)*10)),1))</f>
        <v>0.8</v>
      </c>
      <c r="W83" s="92">
        <f t="shared" si="19"/>
        <v>0.5</v>
      </c>
      <c r="X83" s="92">
        <f>IF('Indicator Data'!CF86="No data","x",ROUND(IF('Indicator Data'!CF86&gt;X$195,0,IF('Indicator Data'!CF86&lt;X$194,10,(X$195-'Indicator Data'!CF86)/(X$195-X$194)*10)),1))</f>
        <v>0.5</v>
      </c>
      <c r="Y83" s="92">
        <f>IF('Indicator Data'!CG86="No data","x",ROUND(IF('Indicator Data'!CG86&gt;Y$195,10,IF('Indicator Data'!CG86&lt;Y$194,0,10-(Y$195-'Indicator Data'!CG86)/(Y$195-Y$194)*10)),1))</f>
        <v>0</v>
      </c>
      <c r="Z83" s="93">
        <f t="shared" si="11"/>
        <v>0.8</v>
      </c>
      <c r="AA83" s="94">
        <f t="shared" si="12"/>
        <v>0.9</v>
      </c>
      <c r="AB83" s="217">
        <f>IF('Indicator Data'!CH86="No data","x",ROUND(IF('Indicator Data'!CH86&gt;AB$195,0,IF('Indicator Data'!CH86&lt;AB$194,10,(AB$195-'Indicator Data'!CH86)/(AB$195-AB$194)*10)),1))</f>
        <v>0.9</v>
      </c>
    </row>
    <row r="84" spans="1:28" s="4" customFormat="1" x14ac:dyDescent="0.3">
      <c r="A84" s="121" t="str">
        <f>'Indicator Data'!A87</f>
        <v>Italy</v>
      </c>
      <c r="B84" s="47" t="str">
        <f>'Indicator Data'!B87</f>
        <v>ITA</v>
      </c>
      <c r="C84" s="92">
        <f>IF('Indicator Data'!BR87="No data","x",ROUND(IF('Indicator Data'!BR87&gt;C$195,0,IF('Indicator Data'!BR87&lt;C$194,10,(C$195-'Indicator Data'!BR87)/(C$195-C$194)*10)),1))</f>
        <v>2.4</v>
      </c>
      <c r="D84" s="93">
        <f t="shared" si="13"/>
        <v>2.4</v>
      </c>
      <c r="E84" s="92">
        <f>IF('Indicator Data'!BT87="No data","x",ROUND(IF('Indicator Data'!BT87&gt;E$195,0,IF('Indicator Data'!BT87&lt;E$194,10,(E$195-'Indicator Data'!BT87)/(E$195-E$194)*10)),1))</f>
        <v>4.7</v>
      </c>
      <c r="F84" s="92">
        <f>IF('Indicator Data'!BS87="No data","x",ROUND(IF('Indicator Data'!BS87&gt;F$195,0,IF('Indicator Data'!BS87&lt;F$194,10,(F$195-'Indicator Data'!BS87)/(F$195-F$194)*10)),1))</f>
        <v>4.2</v>
      </c>
      <c r="G84" s="93">
        <f t="shared" si="14"/>
        <v>4.5</v>
      </c>
      <c r="H84" s="94">
        <f t="shared" si="15"/>
        <v>3.5</v>
      </c>
      <c r="I84" s="92">
        <f>IF('Indicator Data'!BV87="No data","x",ROUND(IF('Indicator Data'!BV87^2&gt;I$195,0,IF('Indicator Data'!BV87^2&lt;I$194,10,(I$195-'Indicator Data'!BV87^2)/(I$195-I$194)*10)),1))</f>
        <v>0.2</v>
      </c>
      <c r="J84" s="92">
        <f>IF(OR('Indicator Data'!BU87=0,'Indicator Data'!BU87="No data"),"x",ROUND(IF('Indicator Data'!BU87&gt;J$195,0,IF('Indicator Data'!BU87&lt;J$194,10,(J$195-'Indicator Data'!BU87)/(J$195-J$194)*10)),1))</f>
        <v>0</v>
      </c>
      <c r="K84" s="92">
        <f>IF('Indicator Data'!BW87="No data","x",ROUND(IF('Indicator Data'!BW87&gt;K$195,0,IF('Indicator Data'!BW87&lt;K$194,10,(K$195-'Indicator Data'!BW87)/(K$195-K$194)*10)),1))</f>
        <v>2.6</v>
      </c>
      <c r="L84" s="92">
        <f>IF('Indicator Data'!BX87="No data","x",ROUND(IF('Indicator Data'!BX87&gt;L$195,0,IF('Indicator Data'!BX87&lt;L$194,10,(L$195-'Indicator Data'!BX87)/(L$195-L$194)*10)),1))</f>
        <v>3.2</v>
      </c>
      <c r="M84" s="93">
        <f t="shared" si="16"/>
        <v>1.5</v>
      </c>
      <c r="N84" s="138">
        <f>IF('Indicator Data'!BY87="No data","x",'Indicator Data'!BY87/'Indicator Data'!CL87*100)</f>
        <v>241.38165499422044</v>
      </c>
      <c r="O84" s="92">
        <f t="shared" si="17"/>
        <v>0</v>
      </c>
      <c r="P84" s="92">
        <f>IF('Indicator Data'!BZ87="No data","x",ROUND(IF('Indicator Data'!BZ87&gt;P$195,0,IF('Indicator Data'!BZ87&lt;P$194,10,(P$195-'Indicator Data'!BZ87)/(P$195-P$194)*10)),1))</f>
        <v>0.1</v>
      </c>
      <c r="Q84" s="92">
        <f>IF('Indicator Data'!CA87="No data","x",ROUND(IF('Indicator Data'!CA87&gt;Q$195,0,IF('Indicator Data'!CA87&lt;Q$194,10,(Q$195-'Indicator Data'!CA87)/(Q$195-Q$194)*10)),1))</f>
        <v>0.1</v>
      </c>
      <c r="R84" s="93">
        <f t="shared" si="18"/>
        <v>0.1</v>
      </c>
      <c r="S84" s="92">
        <f>IF('Indicator Data'!CB87="No data","x",ROUND(IF('Indicator Data'!CB87&gt;S$195,0,IF('Indicator Data'!CB87&lt;S$194,10,(S$195-'Indicator Data'!CB87)/(S$195-S$194)*10)),1))</f>
        <v>0</v>
      </c>
      <c r="T84" s="138">
        <f>IF('Indicator Data'!CC87="No data","x",ROUND(IF('Indicator Data'!CC87&gt;T$195,0,IF('Indicator Data'!CC87&lt;T$194,10,(T$195-'Indicator Data'!CC87)/(T$195-T$194)*10)),1))</f>
        <v>0.8</v>
      </c>
      <c r="U84" s="138">
        <f>IF('Indicator Data'!CD87="No data","x",ROUND(IF('Indicator Data'!CD87&gt;U$195,0,IF('Indicator Data'!CD87&lt;U$194,10,(U$195-'Indicator Data'!CD87)/(U$195-U$194)*10)),1))</f>
        <v>2.2000000000000002</v>
      </c>
      <c r="V84" s="138">
        <f>IF('Indicator Data'!CE87="No data","x",ROUND(IF('Indicator Data'!CE87&gt;V$195,0,IF('Indicator Data'!CE87&lt;V$194,10,(V$195-'Indicator Data'!CE87)/(V$195-V$194)*10)),1))</f>
        <v>1.4</v>
      </c>
      <c r="W84" s="92">
        <f t="shared" si="19"/>
        <v>1.4666666666666668</v>
      </c>
      <c r="X84" s="92">
        <f>IF('Indicator Data'!CF87="No data","x",ROUND(IF('Indicator Data'!CF87&gt;X$195,0,IF('Indicator Data'!CF87&lt;X$194,10,(X$195-'Indicator Data'!CF87)/(X$195-X$194)*10)),1))</f>
        <v>0</v>
      </c>
      <c r="Y84" s="92">
        <f>IF('Indicator Data'!CG87="No data","x",ROUND(IF('Indicator Data'!CG87&gt;Y$195,10,IF('Indicator Data'!CG87&lt;Y$194,0,10-(Y$195-'Indicator Data'!CG87)/(Y$195-Y$194)*10)),1))</f>
        <v>0</v>
      </c>
      <c r="Z84" s="93">
        <f t="shared" si="11"/>
        <v>0.4</v>
      </c>
      <c r="AA84" s="94">
        <f t="shared" si="12"/>
        <v>0.7</v>
      </c>
      <c r="AB84" s="217">
        <f>IF('Indicator Data'!CH87="No data","x",ROUND(IF('Indicator Data'!CH87&gt;AB$195,0,IF('Indicator Data'!CH87&lt;AB$194,10,(AB$195-'Indicator Data'!CH87)/(AB$195-AB$194)*10)),1))</f>
        <v>1.5</v>
      </c>
    </row>
    <row r="85" spans="1:28" s="4" customFormat="1" x14ac:dyDescent="0.3">
      <c r="A85" s="121" t="str">
        <f>'Indicator Data'!A88</f>
        <v>Jamaica</v>
      </c>
      <c r="B85" s="47" t="str">
        <f>'Indicator Data'!B88</f>
        <v>JAM</v>
      </c>
      <c r="C85" s="92">
        <f>IF('Indicator Data'!BR88="No data","x",ROUND(IF('Indicator Data'!BR88&gt;C$195,0,IF('Indicator Data'!BR88&lt;C$194,10,(C$195-'Indicator Data'!BR88)/(C$195-C$194)*10)),1))</f>
        <v>3.3</v>
      </c>
      <c r="D85" s="93">
        <f t="shared" si="13"/>
        <v>3.3</v>
      </c>
      <c r="E85" s="92">
        <f>IF('Indicator Data'!BT88="No data","x",ROUND(IF('Indicator Data'!BT88&gt;E$195,0,IF('Indicator Data'!BT88&lt;E$194,10,(E$195-'Indicator Data'!BT88)/(E$195-E$194)*10)),1))</f>
        <v>5.7</v>
      </c>
      <c r="F85" s="92">
        <f>IF('Indicator Data'!BS88="No data","x",ROUND(IF('Indicator Data'!BS88&gt;F$195,0,IF('Indicator Data'!BS88&lt;F$194,10,(F$195-'Indicator Data'!BS88)/(F$195-F$194)*10)),1))</f>
        <v>4</v>
      </c>
      <c r="G85" s="93">
        <f t="shared" si="14"/>
        <v>4.9000000000000004</v>
      </c>
      <c r="H85" s="94">
        <f t="shared" si="15"/>
        <v>4.0999999999999996</v>
      </c>
      <c r="I85" s="92">
        <f>IF('Indicator Data'!BV88="No data","x",ROUND(IF('Indicator Data'!BV88^2&gt;I$195,0,IF('Indicator Data'!BV88^2&lt;I$194,10,(I$195-'Indicator Data'!BV88^2)/(I$195-I$194)*10)),1))</f>
        <v>2.5</v>
      </c>
      <c r="J85" s="92">
        <f>IF(OR('Indicator Data'!BU88=0,'Indicator Data'!BU88="No data"),"x",ROUND(IF('Indicator Data'!BU88&gt;J$195,0,IF('Indicator Data'!BU88&lt;J$194,10,(J$195-'Indicator Data'!BU88)/(J$195-J$194)*10)),1))</f>
        <v>0</v>
      </c>
      <c r="K85" s="92">
        <f>IF('Indicator Data'!BW88="No data","x",ROUND(IF('Indicator Data'!BW88&gt;K$195,0,IF('Indicator Data'!BW88&lt;K$194,10,(K$195-'Indicator Data'!BW88)/(K$195-K$194)*10)),1))</f>
        <v>4.5</v>
      </c>
      <c r="L85" s="92">
        <f>IF('Indicator Data'!BX88="No data","x",ROUND(IF('Indicator Data'!BX88&gt;L$195,0,IF('Indicator Data'!BX88&lt;L$194,10,(L$195-'Indicator Data'!BX88)/(L$195-L$194)*10)),1))</f>
        <v>5.0999999999999996</v>
      </c>
      <c r="M85" s="93">
        <f t="shared" si="16"/>
        <v>3</v>
      </c>
      <c r="N85" s="138">
        <f>IF('Indicator Data'!BY88="No data","x",'Indicator Data'!BY88/'Indicator Data'!CL88*100)</f>
        <v>76.638965835641741</v>
      </c>
      <c r="O85" s="92">
        <f t="shared" si="17"/>
        <v>2.4</v>
      </c>
      <c r="P85" s="92">
        <f>IF('Indicator Data'!BZ88="No data","x",ROUND(IF('Indicator Data'!BZ88&gt;P$195,0,IF('Indicator Data'!BZ88&lt;P$194,10,(P$195-'Indicator Data'!BZ88)/(P$195-P$194)*10)),1))</f>
        <v>1.4</v>
      </c>
      <c r="Q85" s="92">
        <f>IF('Indicator Data'!CA88="No data","x",ROUND(IF('Indicator Data'!CA88&gt;Q$195,0,IF('Indicator Data'!CA88&lt;Q$194,10,(Q$195-'Indicator Data'!CA88)/(Q$195-Q$194)*10)),1))</f>
        <v>1.9</v>
      </c>
      <c r="R85" s="93">
        <f t="shared" si="18"/>
        <v>1.9</v>
      </c>
      <c r="S85" s="92">
        <f>IF('Indicator Data'!CB88="No data","x",ROUND(IF('Indicator Data'!CB88&gt;S$195,0,IF('Indicator Data'!CB88&lt;S$194,10,(S$195-'Indicator Data'!CB88)/(S$195-S$194)*10)),1))</f>
        <v>6.7</v>
      </c>
      <c r="T85" s="138">
        <f>IF('Indicator Data'!CC88="No data","x",ROUND(IF('Indicator Data'!CC88&gt;T$195,0,IF('Indicator Data'!CC88&lt;T$194,10,(T$195-'Indicator Data'!CC88)/(T$195-T$194)*10)),1))</f>
        <v>1</v>
      </c>
      <c r="U85" s="138">
        <f>IF('Indicator Data'!CD88="No data","x",ROUND(IF('Indicator Data'!CD88&gt;U$195,0,IF('Indicator Data'!CD88&lt;U$194,10,(U$195-'Indicator Data'!CD88)/(U$195-U$194)*10)),1))</f>
        <v>0.7</v>
      </c>
      <c r="V85" s="138" t="str">
        <f>IF('Indicator Data'!CE88="No data","x",ROUND(IF('Indicator Data'!CE88&gt;V$195,0,IF('Indicator Data'!CE88&lt;V$194,10,(V$195-'Indicator Data'!CE88)/(V$195-V$194)*10)),1))</f>
        <v>x</v>
      </c>
      <c r="W85" s="92">
        <f t="shared" si="19"/>
        <v>0.85</v>
      </c>
      <c r="X85" s="92">
        <f>IF('Indicator Data'!CF88="No data","x",ROUND(IF('Indicator Data'!CF88&gt;X$195,0,IF('Indicator Data'!CF88&lt;X$194,10,(X$195-'Indicator Data'!CF88)/(X$195-X$194)*10)),1))</f>
        <v>8.4</v>
      </c>
      <c r="Y85" s="92">
        <f>IF('Indicator Data'!CG88="No data","x",ROUND(IF('Indicator Data'!CG88&gt;Y$195,10,IF('Indicator Data'!CG88&lt;Y$194,0,10-(Y$195-'Indicator Data'!CG88)/(Y$195-Y$194)*10)),1))</f>
        <v>0.9</v>
      </c>
      <c r="Z85" s="93">
        <f t="shared" si="11"/>
        <v>4.2</v>
      </c>
      <c r="AA85" s="94">
        <f t="shared" si="12"/>
        <v>3</v>
      </c>
      <c r="AB85" s="217">
        <f>IF('Indicator Data'!CH88="No data","x",ROUND(IF('Indicator Data'!CH88&gt;AB$195,0,IF('Indicator Data'!CH88&lt;AB$194,10,(AB$195-'Indicator Data'!CH88)/(AB$195-AB$194)*10)),1))</f>
        <v>2.4</v>
      </c>
    </row>
    <row r="86" spans="1:28" s="4" customFormat="1" x14ac:dyDescent="0.3">
      <c r="A86" s="121" t="str">
        <f>'Indicator Data'!A89</f>
        <v>Japan</v>
      </c>
      <c r="B86" s="47" t="str">
        <f>'Indicator Data'!B89</f>
        <v>JPN</v>
      </c>
      <c r="C86" s="92">
        <f>IF('Indicator Data'!BR89="No data","x",ROUND(IF('Indicator Data'!BR89&gt;C$195,0,IF('Indicator Data'!BR89&lt;C$194,10,(C$195-'Indicator Data'!BR89)/(C$195-C$194)*10)),1))</f>
        <v>1.9</v>
      </c>
      <c r="D86" s="93">
        <f t="shared" si="13"/>
        <v>1.9</v>
      </c>
      <c r="E86" s="92">
        <f>IF('Indicator Data'!BT89="No data","x",ROUND(IF('Indicator Data'!BT89&gt;E$195,0,IF('Indicator Data'!BT89&lt;E$194,10,(E$195-'Indicator Data'!BT89)/(E$195-E$194)*10)),1))</f>
        <v>2.7</v>
      </c>
      <c r="F86" s="92">
        <f>IF('Indicator Data'!BS89="No data","x",ROUND(IF('Indicator Data'!BS89&gt;F$195,0,IF('Indicator Data'!BS89&lt;F$194,10,(F$195-'Indicator Data'!BS89)/(F$195-F$194)*10)),1))</f>
        <v>1.6</v>
      </c>
      <c r="G86" s="93">
        <f t="shared" si="14"/>
        <v>2.2000000000000002</v>
      </c>
      <c r="H86" s="94">
        <f t="shared" si="15"/>
        <v>2.1</v>
      </c>
      <c r="I86" s="92" t="str">
        <f>IF('Indicator Data'!BV89="No data","x",ROUND(IF('Indicator Data'!BV89^2&gt;I$195,0,IF('Indicator Data'!BV89^2&lt;I$194,10,(I$195-'Indicator Data'!BV89^2)/(I$195-I$194)*10)),1))</f>
        <v>x</v>
      </c>
      <c r="J86" s="92">
        <f>IF(OR('Indicator Data'!BU89=0,'Indicator Data'!BU89="No data"),"x",ROUND(IF('Indicator Data'!BU89&gt;J$195,0,IF('Indicator Data'!BU89&lt;J$194,10,(J$195-'Indicator Data'!BU89)/(J$195-J$194)*10)),1))</f>
        <v>0</v>
      </c>
      <c r="K86" s="92">
        <f>IF('Indicator Data'!BW89="No data","x",ROUND(IF('Indicator Data'!BW89&gt;K$195,0,IF('Indicator Data'!BW89&lt;K$194,10,(K$195-'Indicator Data'!BW89)/(K$195-K$194)*10)),1))</f>
        <v>0.9</v>
      </c>
      <c r="L86" s="92">
        <f>IF('Indicator Data'!BX89="No data","x",ROUND(IF('Indicator Data'!BX89&gt;L$195,0,IF('Indicator Data'!BX89&lt;L$194,10,(L$195-'Indicator Data'!BX89)/(L$195-L$194)*10)),1))</f>
        <v>3</v>
      </c>
      <c r="M86" s="93">
        <f t="shared" si="16"/>
        <v>1.3</v>
      </c>
      <c r="N86" s="138">
        <f>IF('Indicator Data'!BY89="No data","x",'Indicator Data'!BY89/'Indicator Data'!CL89*100)</f>
        <v>384.08779149519893</v>
      </c>
      <c r="O86" s="92">
        <f t="shared" si="17"/>
        <v>0</v>
      </c>
      <c r="P86" s="92">
        <f>IF('Indicator Data'!BZ89="No data","x",ROUND(IF('Indicator Data'!BZ89&gt;P$195,0,IF('Indicator Data'!BZ89&lt;P$194,10,(P$195-'Indicator Data'!BZ89)/(P$195-P$194)*10)),1))</f>
        <v>0</v>
      </c>
      <c r="Q86" s="92">
        <f>IF('Indicator Data'!CA89="No data","x",ROUND(IF('Indicator Data'!CA89&gt;Q$195,0,IF('Indicator Data'!CA89&lt;Q$194,10,(Q$195-'Indicator Data'!CA89)/(Q$195-Q$194)*10)),1))</f>
        <v>0.2</v>
      </c>
      <c r="R86" s="93">
        <f t="shared" si="18"/>
        <v>0.1</v>
      </c>
      <c r="S86" s="92">
        <f>IF('Indicator Data'!CB89="No data","x",ROUND(IF('Indicator Data'!CB89&gt;S$195,0,IF('Indicator Data'!CB89&lt;S$194,10,(S$195-'Indicator Data'!CB89)/(S$195-S$194)*10)),1))</f>
        <v>4</v>
      </c>
      <c r="T86" s="138">
        <f>IF('Indicator Data'!CC89="No data","x",ROUND(IF('Indicator Data'!CC89&gt;T$195,0,IF('Indicator Data'!CC89&lt;T$194,10,(T$195-'Indicator Data'!CC89)/(T$195-T$194)*10)),1))</f>
        <v>0</v>
      </c>
      <c r="U86" s="138">
        <f>IF('Indicator Data'!CD89="No data","x",ROUND(IF('Indicator Data'!CD89&gt;U$195,0,IF('Indicator Data'!CD89&lt;U$194,10,(U$195-'Indicator Data'!CD89)/(U$195-U$194)*10)),1))</f>
        <v>0.7</v>
      </c>
      <c r="V86" s="138">
        <f>IF('Indicator Data'!CE89="No data","x",ROUND(IF('Indicator Data'!CE89&gt;V$195,0,IF('Indicator Data'!CE89&lt;V$194,10,(V$195-'Indicator Data'!CE89)/(V$195-V$194)*10)),1))</f>
        <v>0</v>
      </c>
      <c r="W86" s="92">
        <f t="shared" si="19"/>
        <v>0.23333333333333331</v>
      </c>
      <c r="X86" s="92">
        <f>IF('Indicator Data'!CF89="No data","x",ROUND(IF('Indicator Data'!CF89&gt;X$195,0,IF('Indicator Data'!CF89&lt;X$194,10,(X$195-'Indicator Data'!CF89)/(X$195-X$194)*10)),1))</f>
        <v>0</v>
      </c>
      <c r="Y86" s="92">
        <f>IF('Indicator Data'!CG89="No data","x",ROUND(IF('Indicator Data'!CG89&gt;Y$195,10,IF('Indicator Data'!CG89&lt;Y$194,0,10-(Y$195-'Indicator Data'!CG89)/(Y$195-Y$194)*10)),1))</f>
        <v>0.1</v>
      </c>
      <c r="Z86" s="93">
        <f t="shared" si="11"/>
        <v>1.1000000000000001</v>
      </c>
      <c r="AA86" s="94">
        <f t="shared" si="12"/>
        <v>0.8</v>
      </c>
      <c r="AB86" s="217" t="str">
        <f>IF('Indicator Data'!CH89="No data","x",ROUND(IF('Indicator Data'!CH89&gt;AB$195,0,IF('Indicator Data'!CH89&lt;AB$194,10,(AB$195-'Indicator Data'!CH89)/(AB$195-AB$194)*10)),1))</f>
        <v>x</v>
      </c>
    </row>
    <row r="87" spans="1:28" s="4" customFormat="1" x14ac:dyDescent="0.3">
      <c r="A87" s="121" t="str">
        <f>'Indicator Data'!A90</f>
        <v>Jordan</v>
      </c>
      <c r="B87" s="47" t="str">
        <f>'Indicator Data'!B90</f>
        <v>JOR</v>
      </c>
      <c r="C87" s="92">
        <f>IF('Indicator Data'!BR90="No data","x",ROUND(IF('Indicator Data'!BR90&gt;C$195,0,IF('Indicator Data'!BR90&lt;C$194,10,(C$195-'Indicator Data'!BR90)/(C$195-C$194)*10)),1))</f>
        <v>6.1</v>
      </c>
      <c r="D87" s="93">
        <f t="shared" si="13"/>
        <v>6.1</v>
      </c>
      <c r="E87" s="92">
        <f>IF('Indicator Data'!BT90="No data","x",ROUND(IF('Indicator Data'!BT90&gt;E$195,0,IF('Indicator Data'!BT90&lt;E$194,10,(E$195-'Indicator Data'!BT90)/(E$195-E$194)*10)),1))</f>
        <v>5.2</v>
      </c>
      <c r="F87" s="92">
        <f>IF('Indicator Data'!BS90="No data","x",ROUND(IF('Indicator Data'!BS90&gt;F$195,0,IF('Indicator Data'!BS90&lt;F$194,10,(F$195-'Indicator Data'!BS90)/(F$195-F$194)*10)),1))</f>
        <v>4.8</v>
      </c>
      <c r="G87" s="93">
        <f t="shared" si="14"/>
        <v>5</v>
      </c>
      <c r="H87" s="94">
        <f t="shared" si="15"/>
        <v>5.6</v>
      </c>
      <c r="I87" s="92">
        <f>IF('Indicator Data'!BV90="No data","x",ROUND(IF('Indicator Data'!BV90^2&gt;I$195,0,IF('Indicator Data'!BV90^2&lt;I$194,10,(I$195-'Indicator Data'!BV90^2)/(I$195-I$194)*10)),1))</f>
        <v>0.4</v>
      </c>
      <c r="J87" s="92">
        <f>IF(OR('Indicator Data'!BU90=0,'Indicator Data'!BU90="No data"),"x",ROUND(IF('Indicator Data'!BU90&gt;J$195,0,IF('Indicator Data'!BU90&lt;J$194,10,(J$195-'Indicator Data'!BU90)/(J$195-J$194)*10)),1))</f>
        <v>0</v>
      </c>
      <c r="K87" s="92">
        <f>IF('Indicator Data'!BW90="No data","x",ROUND(IF('Indicator Data'!BW90&gt;K$195,0,IF('Indicator Data'!BW90&lt;K$194,10,(K$195-'Indicator Data'!BW90)/(K$195-K$194)*10)),1))</f>
        <v>3.3</v>
      </c>
      <c r="L87" s="92">
        <f>IF('Indicator Data'!BX90="No data","x",ROUND(IF('Indicator Data'!BX90&gt;L$195,0,IF('Indicator Data'!BX90&lt;L$194,10,(L$195-'Indicator Data'!BX90)/(L$195-L$194)*10)),1))</f>
        <v>5.8</v>
      </c>
      <c r="M87" s="93">
        <f t="shared" si="16"/>
        <v>2.4</v>
      </c>
      <c r="N87" s="138">
        <f>IF('Indicator Data'!BY90="No data","x",'Indicator Data'!BY90/'Indicator Data'!CL90*100)</f>
        <v>32.665014642937599</v>
      </c>
      <c r="O87" s="92">
        <f t="shared" si="17"/>
        <v>6.8</v>
      </c>
      <c r="P87" s="92">
        <f>IF('Indicator Data'!BZ90="No data","x",ROUND(IF('Indicator Data'!BZ90&gt;P$195,0,IF('Indicator Data'!BZ90&lt;P$194,10,(P$195-'Indicator Data'!BZ90)/(P$195-P$194)*10)),1))</f>
        <v>0.3</v>
      </c>
      <c r="Q87" s="92">
        <f>IF('Indicator Data'!CA90="No data","x",ROUND(IF('Indicator Data'!CA90&gt;Q$195,0,IF('Indicator Data'!CA90&lt;Q$194,10,(Q$195-'Indicator Data'!CA90)/(Q$195-Q$194)*10)),1))</f>
        <v>0.2</v>
      </c>
      <c r="R87" s="93">
        <f t="shared" si="18"/>
        <v>2.4</v>
      </c>
      <c r="S87" s="92">
        <f>IF('Indicator Data'!CB90="No data","x",ROUND(IF('Indicator Data'!CB90&gt;S$195,0,IF('Indicator Data'!CB90&lt;S$194,10,(S$195-'Indicator Data'!CB90)/(S$195-S$194)*10)),1))</f>
        <v>4.0999999999999996</v>
      </c>
      <c r="T87" s="138">
        <f>IF('Indicator Data'!CC90="No data","x",ROUND(IF('Indicator Data'!CC90&gt;T$195,0,IF('Indicator Data'!CC90&lt;T$194,10,(T$195-'Indicator Data'!CC90)/(T$195-T$194)*10)),1))</f>
        <v>0</v>
      </c>
      <c r="U87" s="138">
        <f>IF('Indicator Data'!CD90="No data","x",ROUND(IF('Indicator Data'!CD90&gt;U$195,0,IF('Indicator Data'!CD90&lt;U$194,10,(U$195-'Indicator Data'!CD90)/(U$195-U$194)*10)),1))</f>
        <v>0</v>
      </c>
      <c r="V87" s="138" t="str">
        <f>IF('Indicator Data'!CE90="No data","x",ROUND(IF('Indicator Data'!CE90&gt;V$195,0,IF('Indicator Data'!CE90&lt;V$194,10,(V$195-'Indicator Data'!CE90)/(V$195-V$194)*10)),1))</f>
        <v>x</v>
      </c>
      <c r="W87" s="92">
        <f t="shared" si="19"/>
        <v>0</v>
      </c>
      <c r="X87" s="92">
        <f>IF('Indicator Data'!CF90="No data","x",ROUND(IF('Indicator Data'!CF90&gt;X$195,0,IF('Indicator Data'!CF90&lt;X$194,10,(X$195-'Indicator Data'!CF90)/(X$195-X$194)*10)),1))</f>
        <v>8.5</v>
      </c>
      <c r="Y87" s="92">
        <f>IF('Indicator Data'!CG90="No data","x",ROUND(IF('Indicator Data'!CG90&gt;Y$195,10,IF('Indicator Data'!CG90&lt;Y$194,0,10-(Y$195-'Indicator Data'!CG90)/(Y$195-Y$194)*10)),1))</f>
        <v>0.5</v>
      </c>
      <c r="Z87" s="93">
        <f t="shared" si="11"/>
        <v>3.3</v>
      </c>
      <c r="AA87" s="94">
        <f t="shared" si="12"/>
        <v>2.7</v>
      </c>
      <c r="AB87" s="217">
        <f>IF('Indicator Data'!CH90="No data","x",ROUND(IF('Indicator Data'!CH90&gt;AB$195,0,IF('Indicator Data'!CH90&lt;AB$194,10,(AB$195-'Indicator Data'!CH90)/(AB$195-AB$194)*10)),1))</f>
        <v>5.2</v>
      </c>
    </row>
    <row r="88" spans="1:28" s="4" customFormat="1" x14ac:dyDescent="0.3">
      <c r="A88" s="121" t="str">
        <f>'Indicator Data'!A91</f>
        <v>Kazakhstan</v>
      </c>
      <c r="B88" s="47" t="str">
        <f>'Indicator Data'!B91</f>
        <v>KAZ</v>
      </c>
      <c r="C88" s="92">
        <f>IF('Indicator Data'!BR91="No data","x",ROUND(IF('Indicator Data'!BR91&gt;C$195,0,IF('Indicator Data'!BR91&lt;C$194,10,(C$195-'Indicator Data'!BR91)/(C$195-C$194)*10)),1))</f>
        <v>3.8</v>
      </c>
      <c r="D88" s="93">
        <f t="shared" si="13"/>
        <v>3.8</v>
      </c>
      <c r="E88" s="92">
        <f>IF('Indicator Data'!BT91="No data","x",ROUND(IF('Indicator Data'!BT91&gt;E$195,0,IF('Indicator Data'!BT91&lt;E$194,10,(E$195-'Indicator Data'!BT91)/(E$195-E$194)*10)),1))</f>
        <v>6.6</v>
      </c>
      <c r="F88" s="92">
        <f>IF('Indicator Data'!BS91="No data","x",ROUND(IF('Indicator Data'!BS91&gt;F$195,0,IF('Indicator Data'!BS91&lt;F$194,10,(F$195-'Indicator Data'!BS91)/(F$195-F$194)*10)),1))</f>
        <v>5</v>
      </c>
      <c r="G88" s="93">
        <f t="shared" si="14"/>
        <v>5.8</v>
      </c>
      <c r="H88" s="94">
        <f t="shared" si="15"/>
        <v>4.8</v>
      </c>
      <c r="I88" s="92">
        <f>IF('Indicator Data'!BV91="No data","x",ROUND(IF('Indicator Data'!BV91^2&gt;I$195,0,IF('Indicator Data'!BV91^2&lt;I$194,10,(I$195-'Indicator Data'!BV91^2)/(I$195-I$194)*10)),1))</f>
        <v>0</v>
      </c>
      <c r="J88" s="92">
        <f>IF(OR('Indicator Data'!BU91=0,'Indicator Data'!BU91="No data"),"x",ROUND(IF('Indicator Data'!BU91&gt;J$195,0,IF('Indicator Data'!BU91&lt;J$194,10,(J$195-'Indicator Data'!BU91)/(J$195-J$194)*10)),1))</f>
        <v>0</v>
      </c>
      <c r="K88" s="92">
        <f>IF('Indicator Data'!BW91="No data","x",ROUND(IF('Indicator Data'!BW91&gt;K$195,0,IF('Indicator Data'!BW91&lt;K$194,10,(K$195-'Indicator Data'!BW91)/(K$195-K$194)*10)),1))</f>
        <v>2.1</v>
      </c>
      <c r="L88" s="92">
        <f>IF('Indicator Data'!BX91="No data","x",ROUND(IF('Indicator Data'!BX91&gt;L$195,0,IF('Indicator Data'!BX91&lt;L$194,10,(L$195-'Indicator Data'!BX91)/(L$195-L$194)*10)),1))</f>
        <v>3</v>
      </c>
      <c r="M88" s="93">
        <f t="shared" si="16"/>
        <v>1.3</v>
      </c>
      <c r="N88" s="138">
        <f>IF('Indicator Data'!BY91="No data","x",'Indicator Data'!BY91/'Indicator Data'!CL91*100)</f>
        <v>5.9265844353076265</v>
      </c>
      <c r="O88" s="92">
        <f t="shared" si="17"/>
        <v>9.5</v>
      </c>
      <c r="P88" s="92">
        <f>IF('Indicator Data'!BZ91="No data","x",ROUND(IF('Indicator Data'!BZ91&gt;P$195,0,IF('Indicator Data'!BZ91&lt;P$194,10,(P$195-'Indicator Data'!BZ91)/(P$195-P$194)*10)),1))</f>
        <v>0.2</v>
      </c>
      <c r="Q88" s="92">
        <f>IF('Indicator Data'!CA91="No data","x",ROUND(IF('Indicator Data'!CA91&gt;Q$195,0,IF('Indicator Data'!CA91&lt;Q$194,10,(Q$195-'Indicator Data'!CA91)/(Q$195-Q$194)*10)),1))</f>
        <v>0.9</v>
      </c>
      <c r="R88" s="93">
        <f t="shared" si="18"/>
        <v>3.5</v>
      </c>
      <c r="S88" s="92">
        <f>IF('Indicator Data'!CB91="No data","x",ROUND(IF('Indicator Data'!CB91&gt;S$195,0,IF('Indicator Data'!CB91&lt;S$194,10,(S$195-'Indicator Data'!CB91)/(S$195-S$194)*10)),1))</f>
        <v>1.9</v>
      </c>
      <c r="T88" s="138">
        <f>IF('Indicator Data'!CC91="No data","x",ROUND(IF('Indicator Data'!CC91&gt;T$195,0,IF('Indicator Data'!CC91&lt;T$194,10,(T$195-'Indicator Data'!CC91)/(T$195-T$194)*10)),1))</f>
        <v>0</v>
      </c>
      <c r="U88" s="138">
        <f>IF('Indicator Data'!CD91="No data","x",ROUND(IF('Indicator Data'!CD91&gt;U$195,0,IF('Indicator Data'!CD91&lt;U$194,10,(U$195-'Indicator Data'!CD91)/(U$195-U$194)*10)),1))</f>
        <v>0</v>
      </c>
      <c r="V88" s="138">
        <f>IF('Indicator Data'!CE91="No data","x",ROUND(IF('Indicator Data'!CE91&gt;V$195,0,IF('Indicator Data'!CE91&lt;V$194,10,(V$195-'Indicator Data'!CE91)/(V$195-V$194)*10)),1))</f>
        <v>0.2</v>
      </c>
      <c r="W88" s="92">
        <f t="shared" si="19"/>
        <v>6.6666666666666666E-2</v>
      </c>
      <c r="X88" s="92">
        <f>IF('Indicator Data'!CF91="No data","x",ROUND(IF('Indicator Data'!CF91&gt;X$195,0,IF('Indicator Data'!CF91&lt;X$194,10,(X$195-'Indicator Data'!CF91)/(X$195-X$194)*10)),1))</f>
        <v>7.3</v>
      </c>
      <c r="Y88" s="92">
        <f>IF('Indicator Data'!CG91="No data","x",ROUND(IF('Indicator Data'!CG91&gt;Y$195,10,IF('Indicator Data'!CG91&lt;Y$194,0,10-(Y$195-'Indicator Data'!CG91)/(Y$195-Y$194)*10)),1))</f>
        <v>0.1</v>
      </c>
      <c r="Z88" s="93">
        <f t="shared" si="11"/>
        <v>2.2999999999999998</v>
      </c>
      <c r="AA88" s="94">
        <f t="shared" si="12"/>
        <v>2.4</v>
      </c>
      <c r="AB88" s="217">
        <f>IF('Indicator Data'!CH91="No data","x",ROUND(IF('Indicator Data'!CH91&gt;AB$195,0,IF('Indicator Data'!CH91&lt;AB$194,10,(AB$195-'Indicator Data'!CH91)/(AB$195-AB$194)*10)),1))</f>
        <v>2.9</v>
      </c>
    </row>
    <row r="89" spans="1:28" s="4" customFormat="1" x14ac:dyDescent="0.3">
      <c r="A89" s="121" t="str">
        <f>'Indicator Data'!A92</f>
        <v>Kenya</v>
      </c>
      <c r="B89" s="47" t="str">
        <f>'Indicator Data'!B92</f>
        <v>KEN</v>
      </c>
      <c r="C89" s="92">
        <f>IF('Indicator Data'!BR92="No data","x",ROUND(IF('Indicator Data'!BR92&gt;C$195,0,IF('Indicator Data'!BR92&lt;C$194,10,(C$195-'Indicator Data'!BR92)/(C$195-C$194)*10)),1))</f>
        <v>3.9</v>
      </c>
      <c r="D89" s="93">
        <f t="shared" si="13"/>
        <v>3.9</v>
      </c>
      <c r="E89" s="92">
        <f>IF('Indicator Data'!BT92="No data","x",ROUND(IF('Indicator Data'!BT92&gt;E$195,0,IF('Indicator Data'!BT92&lt;E$194,10,(E$195-'Indicator Data'!BT92)/(E$195-E$194)*10)),1))</f>
        <v>7.2</v>
      </c>
      <c r="F89" s="92">
        <f>IF('Indicator Data'!BS92="No data","x",ROUND(IF('Indicator Data'!BS92&gt;F$195,0,IF('Indicator Data'!BS92&lt;F$194,10,(F$195-'Indicator Data'!BS92)/(F$195-F$194)*10)),1))</f>
        <v>5.8</v>
      </c>
      <c r="G89" s="93">
        <f t="shared" si="14"/>
        <v>6.5</v>
      </c>
      <c r="H89" s="94">
        <f t="shared" si="15"/>
        <v>5.2</v>
      </c>
      <c r="I89" s="92">
        <f>IF('Indicator Data'!BV92="No data","x",ROUND(IF('Indicator Data'!BV92^2&gt;I$195,0,IF('Indicator Data'!BV92^2&lt;I$194,10,(I$195-'Indicator Data'!BV92^2)/(I$195-I$194)*10)),1))</f>
        <v>3.7</v>
      </c>
      <c r="J89" s="92">
        <f>IF(OR('Indicator Data'!BU92=0,'Indicator Data'!BU92="No data"),"x",ROUND(IF('Indicator Data'!BU92&gt;J$195,0,IF('Indicator Data'!BU92&lt;J$194,10,(J$195-'Indicator Data'!BU92)/(J$195-J$194)*10)),1))</f>
        <v>3.6</v>
      </c>
      <c r="K89" s="92">
        <f>IF('Indicator Data'!BW92="No data","x",ROUND(IF('Indicator Data'!BW92&gt;K$195,0,IF('Indicator Data'!BW92&lt;K$194,10,(K$195-'Indicator Data'!BW92)/(K$195-K$194)*10)),1))</f>
        <v>8.1999999999999993</v>
      </c>
      <c r="L89" s="92">
        <f>IF('Indicator Data'!BX92="No data","x",ROUND(IF('Indicator Data'!BX92&gt;L$195,0,IF('Indicator Data'!BX92&lt;L$194,10,(L$195-'Indicator Data'!BX92)/(L$195-L$194)*10)),1))</f>
        <v>5.3</v>
      </c>
      <c r="M89" s="93">
        <f t="shared" si="16"/>
        <v>5.2</v>
      </c>
      <c r="N89" s="138">
        <f>IF('Indicator Data'!BY92="No data","x",'Indicator Data'!BY92/'Indicator Data'!CL92*100)</f>
        <v>10.54222159749798</v>
      </c>
      <c r="O89" s="92">
        <f t="shared" si="17"/>
        <v>9</v>
      </c>
      <c r="P89" s="92">
        <f>IF('Indicator Data'!BZ92="No data","x",ROUND(IF('Indicator Data'!BZ92&gt;P$195,0,IF('Indicator Data'!BZ92&lt;P$194,10,(P$195-'Indicator Data'!BZ92)/(P$195-P$194)*10)),1))</f>
        <v>7.9</v>
      </c>
      <c r="Q89" s="92">
        <f>IF('Indicator Data'!CA92="No data","x",ROUND(IF('Indicator Data'!CA92&gt;Q$195,0,IF('Indicator Data'!CA92&lt;Q$194,10,(Q$195-'Indicator Data'!CA92)/(Q$195-Q$194)*10)),1))</f>
        <v>8.1999999999999993</v>
      </c>
      <c r="R89" s="93">
        <f t="shared" si="18"/>
        <v>8.4</v>
      </c>
      <c r="S89" s="92">
        <f>IF('Indicator Data'!CB92="No data","x",ROUND(IF('Indicator Data'!CB92&gt;S$195,0,IF('Indicator Data'!CB92&lt;S$194,10,(S$195-'Indicator Data'!CB92)/(S$195-S$194)*10)),1))</f>
        <v>9.5</v>
      </c>
      <c r="T89" s="138">
        <f>IF('Indicator Data'!CC92="No data","x",ROUND(IF('Indicator Data'!CC92&gt;T$195,0,IF('Indicator Data'!CC92&lt;T$194,10,(T$195-'Indicator Data'!CC92)/(T$195-T$194)*10)),1))</f>
        <v>2.9</v>
      </c>
      <c r="U89" s="138">
        <f>IF('Indicator Data'!CD92="No data","x",ROUND(IF('Indicator Data'!CD92&gt;U$195,0,IF('Indicator Data'!CD92&lt;U$194,10,(U$195-'Indicator Data'!CD92)/(U$195-U$194)*10)),1))</f>
        <v>10</v>
      </c>
      <c r="V89" s="138">
        <f>IF('Indicator Data'!CE92="No data","x",ROUND(IF('Indicator Data'!CE92&gt;V$195,0,IF('Indicator Data'!CE92&lt;V$194,10,(V$195-'Indicator Data'!CE92)/(V$195-V$194)*10)),1))</f>
        <v>4.7</v>
      </c>
      <c r="W89" s="92">
        <f t="shared" si="19"/>
        <v>5.8666666666666671</v>
      </c>
      <c r="X89" s="92">
        <f>IF('Indicator Data'!CF92="No data","x",ROUND(IF('Indicator Data'!CF92&gt;X$195,0,IF('Indicator Data'!CF92&lt;X$194,10,(X$195-'Indicator Data'!CF92)/(X$195-X$194)*10)),1))</f>
        <v>9.6999999999999993</v>
      </c>
      <c r="Y89" s="92">
        <f>IF('Indicator Data'!CG92="No data","x",ROUND(IF('Indicator Data'!CG92&gt;Y$195,10,IF('Indicator Data'!CG92&lt;Y$194,0,10-(Y$195-'Indicator Data'!CG92)/(Y$195-Y$194)*10)),1))</f>
        <v>3.8</v>
      </c>
      <c r="Z89" s="93">
        <f t="shared" si="11"/>
        <v>7.2</v>
      </c>
      <c r="AA89" s="94">
        <f t="shared" si="12"/>
        <v>6.9</v>
      </c>
      <c r="AB89" s="217">
        <f>IF('Indicator Data'!CH92="No data","x",ROUND(IF('Indicator Data'!CH92&gt;AB$195,0,IF('Indicator Data'!CH92&lt;AB$194,10,(AB$195-'Indicator Data'!CH92)/(AB$195-AB$194)*10)),1))</f>
        <v>6.5</v>
      </c>
    </row>
    <row r="90" spans="1:28" s="4" customFormat="1" x14ac:dyDescent="0.3">
      <c r="A90" s="121" t="str">
        <f>'Indicator Data'!A93</f>
        <v>Kiribati</v>
      </c>
      <c r="B90" s="47" t="str">
        <f>'Indicator Data'!B93</f>
        <v>KIR</v>
      </c>
      <c r="C90" s="92" t="str">
        <f>IF('Indicator Data'!BR93="No data","x",ROUND(IF('Indicator Data'!BR93&gt;C$195,0,IF('Indicator Data'!BR93&lt;C$194,10,(C$195-'Indicator Data'!BR93)/(C$195-C$194)*10)),1))</f>
        <v>x</v>
      </c>
      <c r="D90" s="93" t="str">
        <f t="shared" si="13"/>
        <v>x</v>
      </c>
      <c r="E90" s="92" t="str">
        <f>IF('Indicator Data'!BT93="No data","x",ROUND(IF('Indicator Data'!BT93&gt;E$195,0,IF('Indicator Data'!BT93&lt;E$194,10,(E$195-'Indicator Data'!BT93)/(E$195-E$194)*10)),1))</f>
        <v>x</v>
      </c>
      <c r="F90" s="92">
        <f>IF('Indicator Data'!BS93="No data","x",ROUND(IF('Indicator Data'!BS93&gt;F$195,0,IF('Indicator Data'!BS93&lt;F$194,10,(F$195-'Indicator Data'!BS93)/(F$195-F$194)*10)),1))</f>
        <v>5.6</v>
      </c>
      <c r="G90" s="93">
        <f t="shared" si="14"/>
        <v>5.6</v>
      </c>
      <c r="H90" s="94">
        <f t="shared" si="15"/>
        <v>5.6</v>
      </c>
      <c r="I90" s="92" t="str">
        <f>IF('Indicator Data'!BV93="No data","x",ROUND(IF('Indicator Data'!BV93^2&gt;I$195,0,IF('Indicator Data'!BV93^2&lt;I$194,10,(I$195-'Indicator Data'!BV93^2)/(I$195-I$194)*10)),1))</f>
        <v>x</v>
      </c>
      <c r="J90" s="92">
        <f>IF(OR('Indicator Data'!BU93=0,'Indicator Data'!BU93="No data"),"x",ROUND(IF('Indicator Data'!BU93&gt;J$195,0,IF('Indicator Data'!BU93&lt;J$194,10,(J$195-'Indicator Data'!BU93)/(J$195-J$194)*10)),1))</f>
        <v>0.1</v>
      </c>
      <c r="K90" s="92">
        <f>IF('Indicator Data'!BW93="No data","x",ROUND(IF('Indicator Data'!BW93&gt;K$195,0,IF('Indicator Data'!BW93&lt;K$194,10,(K$195-'Indicator Data'!BW93)/(K$195-K$194)*10)),1))</f>
        <v>8.5</v>
      </c>
      <c r="L90" s="92">
        <f>IF('Indicator Data'!BX93="No data","x",ROUND(IF('Indicator Data'!BX93&gt;L$195,0,IF('Indicator Data'!BX93&lt;L$194,10,(L$195-'Indicator Data'!BX93)/(L$195-L$194)*10)),1))</f>
        <v>7.7</v>
      </c>
      <c r="M90" s="93">
        <f t="shared" si="16"/>
        <v>5.4</v>
      </c>
      <c r="N90" s="138">
        <f>IF('Indicator Data'!BY93="No data","x",'Indicator Data'!BY93/'Indicator Data'!CL93*100)</f>
        <v>92.592592592592595</v>
      </c>
      <c r="O90" s="92">
        <f t="shared" si="17"/>
        <v>0.7</v>
      </c>
      <c r="P90" s="92">
        <f>IF('Indicator Data'!BZ93="No data","x",ROUND(IF('Indicator Data'!BZ93&gt;P$195,0,IF('Indicator Data'!BZ93&lt;P$194,10,(P$195-'Indicator Data'!BZ93)/(P$195-P$194)*10)),1))</f>
        <v>5.8</v>
      </c>
      <c r="Q90" s="92">
        <f>IF('Indicator Data'!CA93="No data","x",ROUND(IF('Indicator Data'!CA93&gt;Q$195,0,IF('Indicator Data'!CA93&lt;Q$194,10,(Q$195-'Indicator Data'!CA93)/(Q$195-Q$194)*10)),1))</f>
        <v>5.7</v>
      </c>
      <c r="R90" s="93">
        <f t="shared" si="18"/>
        <v>4.0999999999999996</v>
      </c>
      <c r="S90" s="92">
        <f>IF('Indicator Data'!CB93="No data","x",ROUND(IF('Indicator Data'!CB93&gt;S$195,0,IF('Indicator Data'!CB93&lt;S$194,10,(S$195-'Indicator Data'!CB93)/(S$195-S$194)*10)),1))</f>
        <v>9.5</v>
      </c>
      <c r="T90" s="138">
        <f>IF('Indicator Data'!CC93="No data","x",ROUND(IF('Indicator Data'!CC93&gt;T$195,0,IF('Indicator Data'!CC93&lt;T$194,10,(T$195-'Indicator Data'!CC93)/(T$195-T$194)*10)),1))</f>
        <v>1.5</v>
      </c>
      <c r="U90" s="138">
        <f>IF('Indicator Data'!CD93="No data","x",ROUND(IF('Indicator Data'!CD93&gt;U$195,0,IF('Indicator Data'!CD93&lt;U$194,10,(U$195-'Indicator Data'!CD93)/(U$195-U$194)*10)),1))</f>
        <v>3.4</v>
      </c>
      <c r="V90" s="138">
        <f>IF('Indicator Data'!CE93="No data","x",ROUND(IF('Indicator Data'!CE93&gt;V$195,0,IF('Indicator Data'!CE93&lt;V$194,10,(V$195-'Indicator Data'!CE93)/(V$195-V$194)*10)),1))</f>
        <v>1.4</v>
      </c>
      <c r="W90" s="92">
        <f t="shared" si="19"/>
        <v>2.1</v>
      </c>
      <c r="X90" s="92">
        <f>IF('Indicator Data'!CF93="No data","x",ROUND(IF('Indicator Data'!CF93&gt;X$195,0,IF('Indicator Data'!CF93&lt;X$194,10,(X$195-'Indicator Data'!CF93)/(X$195-X$194)*10)),1))</f>
        <v>9.3000000000000007</v>
      </c>
      <c r="Y90" s="92">
        <f>IF('Indicator Data'!CG93="No data","x",ROUND(IF('Indicator Data'!CG93&gt;Y$195,10,IF('Indicator Data'!CG93&lt;Y$194,0,10-(Y$195-'Indicator Data'!CG93)/(Y$195-Y$194)*10)),1))</f>
        <v>1</v>
      </c>
      <c r="Z90" s="93">
        <f t="shared" si="11"/>
        <v>5.5</v>
      </c>
      <c r="AA90" s="94">
        <f t="shared" si="12"/>
        <v>5</v>
      </c>
      <c r="AB90" s="217">
        <f>IF('Indicator Data'!CH93="No data","x",ROUND(IF('Indicator Data'!CH93&gt;AB$195,0,IF('Indicator Data'!CH93&lt;AB$194,10,(AB$195-'Indicator Data'!CH93)/(AB$195-AB$194)*10)),1))</f>
        <v>4.9000000000000004</v>
      </c>
    </row>
    <row r="91" spans="1:28" s="4" customFormat="1" x14ac:dyDescent="0.3">
      <c r="A91" s="121" t="str">
        <f>'Indicator Data'!A94</f>
        <v>Korea DPR</v>
      </c>
      <c r="B91" s="47" t="str">
        <f>'Indicator Data'!B94</f>
        <v>PRK</v>
      </c>
      <c r="C91" s="92" t="str">
        <f>IF('Indicator Data'!BR94="No data","x",ROUND(IF('Indicator Data'!BR94&gt;C$195,0,IF('Indicator Data'!BR94&lt;C$194,10,(C$195-'Indicator Data'!BR94)/(C$195-C$194)*10)),1))</f>
        <v>x</v>
      </c>
      <c r="D91" s="93" t="str">
        <f t="shared" si="13"/>
        <v>x</v>
      </c>
      <c r="E91" s="92">
        <f>IF('Indicator Data'!BT94="No data","x",ROUND(IF('Indicator Data'!BT94&gt;E$195,0,IF('Indicator Data'!BT94&lt;E$194,10,(E$195-'Indicator Data'!BT94)/(E$195-E$194)*10)),1))</f>
        <v>8.3000000000000007</v>
      </c>
      <c r="F91" s="92">
        <f>IF('Indicator Data'!BS94="No data","x",ROUND(IF('Indicator Data'!BS94&gt;F$195,0,IF('Indicator Data'!BS94&lt;F$194,10,(F$195-'Indicator Data'!BS94)/(F$195-F$194)*10)),1))</f>
        <v>8.1</v>
      </c>
      <c r="G91" s="93">
        <f t="shared" si="14"/>
        <v>8.1999999999999993</v>
      </c>
      <c r="H91" s="94">
        <f t="shared" si="15"/>
        <v>8.1999999999999993</v>
      </c>
      <c r="I91" s="92">
        <f>IF('Indicator Data'!BV94="No data","x",ROUND(IF('Indicator Data'!BV94^2&gt;I$195,0,IF('Indicator Data'!BV94^2&lt;I$194,10,(I$195-'Indicator Data'!BV94^2)/(I$195-I$194)*10)),1))</f>
        <v>0</v>
      </c>
      <c r="J91" s="92">
        <f>IF(OR('Indicator Data'!BU94=0,'Indicator Data'!BU94="No data"),"x",ROUND(IF('Indicator Data'!BU94&gt;J$195,0,IF('Indicator Data'!BU94&lt;J$194,10,(J$195-'Indicator Data'!BU94)/(J$195-J$194)*10)),1))</f>
        <v>5.6</v>
      </c>
      <c r="K91" s="92" t="str">
        <f>IF('Indicator Data'!BW94="No data","x",ROUND(IF('Indicator Data'!BW94&gt;K$195,0,IF('Indicator Data'!BW94&lt;K$194,10,(K$195-'Indicator Data'!BW94)/(K$195-K$194)*10)),1))</f>
        <v>x</v>
      </c>
      <c r="L91" s="92">
        <f>IF('Indicator Data'!BX94="No data","x",ROUND(IF('Indicator Data'!BX94&gt;L$195,0,IF('Indicator Data'!BX94&lt;L$194,10,(L$195-'Indicator Data'!BX94)/(L$195-L$194)*10)),1))</f>
        <v>9.5</v>
      </c>
      <c r="M91" s="93">
        <f t="shared" si="16"/>
        <v>5</v>
      </c>
      <c r="N91" s="138">
        <f>IF('Indicator Data'!BY94="No data","x",'Indicator Data'!BY94/'Indicator Data'!CL94*100)</f>
        <v>29.067353209866294</v>
      </c>
      <c r="O91" s="92">
        <f t="shared" si="17"/>
        <v>7.2</v>
      </c>
      <c r="P91" s="92">
        <f>IF('Indicator Data'!BZ94="No data","x",ROUND(IF('Indicator Data'!BZ94&gt;P$195,0,IF('Indicator Data'!BZ94&lt;P$194,10,(P$195-'Indicator Data'!BZ94)/(P$195-P$194)*10)),1))</f>
        <v>1.9</v>
      </c>
      <c r="Q91" s="92">
        <f>IF('Indicator Data'!CA94="No data","x",ROUND(IF('Indicator Data'!CA94&gt;Q$195,0,IF('Indicator Data'!CA94&lt;Q$194,10,(Q$195-'Indicator Data'!CA94)/(Q$195-Q$194)*10)),1))</f>
        <v>1.1000000000000001</v>
      </c>
      <c r="R91" s="93">
        <f t="shared" si="18"/>
        <v>3.4</v>
      </c>
      <c r="S91" s="92">
        <f>IF('Indicator Data'!CB94="No data","x",ROUND(IF('Indicator Data'!CB94&gt;S$195,0,IF('Indicator Data'!CB94&lt;S$194,10,(S$195-'Indicator Data'!CB94)/(S$195-S$194)*10)),1))</f>
        <v>0.8</v>
      </c>
      <c r="T91" s="138">
        <f>IF('Indicator Data'!CC94="No data","x",ROUND(IF('Indicator Data'!CC94&gt;T$195,0,IF('Indicator Data'!CC94&lt;T$194,10,(T$195-'Indicator Data'!CC94)/(T$195-T$194)*10)),1))</f>
        <v>0.3</v>
      </c>
      <c r="U91" s="138">
        <f>IF('Indicator Data'!CD94="No data","x",ROUND(IF('Indicator Data'!CD94&gt;U$195,0,IF('Indicator Data'!CD94&lt;U$194,10,(U$195-'Indicator Data'!CD94)/(U$195-U$194)*10)),1))</f>
        <v>0.2</v>
      </c>
      <c r="V91" s="138" t="str">
        <f>IF('Indicator Data'!CE94="No data","x",ROUND(IF('Indicator Data'!CE94&gt;V$195,0,IF('Indicator Data'!CE94&lt;V$194,10,(V$195-'Indicator Data'!CE94)/(V$195-V$194)*10)),1))</f>
        <v>x</v>
      </c>
      <c r="W91" s="92">
        <f t="shared" si="19"/>
        <v>0.25</v>
      </c>
      <c r="X91" s="92" t="str">
        <f>IF('Indicator Data'!CF94="No data","x",ROUND(IF('Indicator Data'!CF94&gt;X$195,0,IF('Indicator Data'!CF94&lt;X$194,10,(X$195-'Indicator Data'!CF94)/(X$195-X$194)*10)),1))</f>
        <v>x</v>
      </c>
      <c r="Y91" s="92">
        <f>IF('Indicator Data'!CG94="No data","x",ROUND(IF('Indicator Data'!CG94&gt;Y$195,10,IF('Indicator Data'!CG94&lt;Y$194,0,10-(Y$195-'Indicator Data'!CG94)/(Y$195-Y$194)*10)),1))</f>
        <v>1</v>
      </c>
      <c r="Z91" s="93">
        <f t="shared" si="11"/>
        <v>0.7</v>
      </c>
      <c r="AA91" s="94">
        <f t="shared" si="12"/>
        <v>3</v>
      </c>
      <c r="AB91" s="217">
        <f>IF('Indicator Data'!CH94="No data","x",ROUND(IF('Indicator Data'!CH94&gt;AB$195,0,IF('Indicator Data'!CH94&lt;AB$194,10,(AB$195-'Indicator Data'!CH94)/(AB$195-AB$194)*10)),1))</f>
        <v>3.7</v>
      </c>
    </row>
    <row r="92" spans="1:28" s="4" customFormat="1" x14ac:dyDescent="0.3">
      <c r="A92" s="121" t="str">
        <f>'Indicator Data'!A95</f>
        <v>Korea Republic of</v>
      </c>
      <c r="B92" s="47" t="str">
        <f>'Indicator Data'!B95</f>
        <v>KOR</v>
      </c>
      <c r="C92" s="92">
        <f>IF('Indicator Data'!BR95="No data","x",ROUND(IF('Indicator Data'!BR95&gt;C$195,0,IF('Indicator Data'!BR95&lt;C$194,10,(C$195-'Indicator Data'!BR95)/(C$195-C$194)*10)),1))</f>
        <v>1.5</v>
      </c>
      <c r="D92" s="93">
        <f t="shared" si="13"/>
        <v>1.5</v>
      </c>
      <c r="E92" s="92">
        <f>IF('Indicator Data'!BT95="No data","x",ROUND(IF('Indicator Data'!BT95&gt;E$195,0,IF('Indicator Data'!BT95&lt;E$194,10,(E$195-'Indicator Data'!BT95)/(E$195-E$194)*10)),1))</f>
        <v>4.0999999999999996</v>
      </c>
      <c r="F92" s="92">
        <f>IF('Indicator Data'!BS95="No data","x",ROUND(IF('Indicator Data'!BS95&gt;F$195,0,IF('Indicator Data'!BS95&lt;F$194,10,(F$195-'Indicator Data'!BS95)/(F$195-F$194)*10)),1))</f>
        <v>2.6</v>
      </c>
      <c r="G92" s="93">
        <f t="shared" si="14"/>
        <v>3.4</v>
      </c>
      <c r="H92" s="94">
        <f t="shared" si="15"/>
        <v>2.5</v>
      </c>
      <c r="I92" s="92" t="str">
        <f>IF('Indicator Data'!BV95="No data","x",ROUND(IF('Indicator Data'!BV95^2&gt;I$195,0,IF('Indicator Data'!BV95^2&lt;I$194,10,(I$195-'Indicator Data'!BV95^2)/(I$195-I$194)*10)),1))</f>
        <v>x</v>
      </c>
      <c r="J92" s="92">
        <f>IF(OR('Indicator Data'!BU95=0,'Indicator Data'!BU95="No data"),"x",ROUND(IF('Indicator Data'!BU95&gt;J$195,0,IF('Indicator Data'!BU95&lt;J$194,10,(J$195-'Indicator Data'!BU95)/(J$195-J$194)*10)),1))</f>
        <v>0</v>
      </c>
      <c r="K92" s="92">
        <f>IF('Indicator Data'!BW95="No data","x",ROUND(IF('Indicator Data'!BW95&gt;K$195,0,IF('Indicator Data'!BW95&lt;K$194,10,(K$195-'Indicator Data'!BW95)/(K$195-K$194)*10)),1))</f>
        <v>0.4</v>
      </c>
      <c r="L92" s="92">
        <f>IF('Indicator Data'!BX95="No data","x",ROUND(IF('Indicator Data'!BX95&gt;L$195,0,IF('Indicator Data'!BX95&lt;L$194,10,(L$195-'Indicator Data'!BX95)/(L$195-L$194)*10)),1))</f>
        <v>3.6</v>
      </c>
      <c r="M92" s="93">
        <f t="shared" si="16"/>
        <v>1.3</v>
      </c>
      <c r="N92" s="138">
        <f>IF('Indicator Data'!BY95="No data","x",'Indicator Data'!BY95/'Indicator Data'!CL95*100)</f>
        <v>102.98661174047375</v>
      </c>
      <c r="O92" s="92">
        <f t="shared" si="17"/>
        <v>0</v>
      </c>
      <c r="P92" s="92">
        <f>IF('Indicator Data'!BZ95="No data","x",ROUND(IF('Indicator Data'!BZ95&gt;P$195,0,IF('Indicator Data'!BZ95&lt;P$194,10,(P$195-'Indicator Data'!BZ95)/(P$195-P$194)*10)),1))</f>
        <v>0</v>
      </c>
      <c r="Q92" s="92">
        <f>IF('Indicator Data'!CA95="No data","x",ROUND(IF('Indicator Data'!CA95&gt;Q$195,0,IF('Indicator Data'!CA95&lt;Q$194,10,(Q$195-'Indicator Data'!CA95)/(Q$195-Q$194)*10)),1))</f>
        <v>0</v>
      </c>
      <c r="R92" s="93">
        <f t="shared" si="18"/>
        <v>0</v>
      </c>
      <c r="S92" s="92">
        <f>IF('Indicator Data'!CB95="No data","x",ROUND(IF('Indicator Data'!CB95&gt;S$195,0,IF('Indicator Data'!CB95&lt;S$194,10,(S$195-'Indicator Data'!CB95)/(S$195-S$194)*10)),1))</f>
        <v>4.0999999999999996</v>
      </c>
      <c r="T92" s="138">
        <f>IF('Indicator Data'!CC95="No data","x",ROUND(IF('Indicator Data'!CC95&gt;T$195,0,IF('Indicator Data'!CC95&lt;T$194,10,(T$195-'Indicator Data'!CC95)/(T$195-T$194)*10)),1))</f>
        <v>0.2</v>
      </c>
      <c r="U92" s="138">
        <f>IF('Indicator Data'!CD95="No data","x",ROUND(IF('Indicator Data'!CD95&gt;U$195,0,IF('Indicator Data'!CD95&lt;U$194,10,(U$195-'Indicator Data'!CD95)/(U$195-U$194)*10)),1))</f>
        <v>0.3</v>
      </c>
      <c r="V92" s="138">
        <f>IF('Indicator Data'!CE95="No data","x",ROUND(IF('Indicator Data'!CE95&gt;V$195,0,IF('Indicator Data'!CE95&lt;V$194,10,(V$195-'Indicator Data'!CE95)/(V$195-V$194)*10)),1))</f>
        <v>0.2</v>
      </c>
      <c r="W92" s="92">
        <f t="shared" si="19"/>
        <v>0.23333333333333331</v>
      </c>
      <c r="X92" s="92">
        <f>IF('Indicator Data'!CF95="No data","x",ROUND(IF('Indicator Data'!CF95&gt;X$195,0,IF('Indicator Data'!CF95&lt;X$194,10,(X$195-'Indicator Data'!CF95)/(X$195-X$194)*10)),1))</f>
        <v>1</v>
      </c>
      <c r="Y92" s="92">
        <f>IF('Indicator Data'!CG95="No data","x",ROUND(IF('Indicator Data'!CG95&gt;Y$195,10,IF('Indicator Data'!CG95&lt;Y$194,0,10-(Y$195-'Indicator Data'!CG95)/(Y$195-Y$194)*10)),1))</f>
        <v>0.1</v>
      </c>
      <c r="Z92" s="93">
        <f t="shared" si="11"/>
        <v>1.4</v>
      </c>
      <c r="AA92" s="94">
        <f t="shared" si="12"/>
        <v>0.9</v>
      </c>
      <c r="AB92" s="217">
        <f>IF('Indicator Data'!CH95="No data","x",ROUND(IF('Indicator Data'!CH95&gt;AB$195,0,IF('Indicator Data'!CH95&lt;AB$194,10,(AB$195-'Indicator Data'!CH95)/(AB$195-AB$194)*10)),1))</f>
        <v>0.6</v>
      </c>
    </row>
    <row r="93" spans="1:28" s="4" customFormat="1" x14ac:dyDescent="0.3">
      <c r="A93" s="121" t="str">
        <f>'Indicator Data'!A96</f>
        <v>Kuwait</v>
      </c>
      <c r="B93" s="47" t="str">
        <f>'Indicator Data'!B96</f>
        <v>KWT</v>
      </c>
      <c r="C93" s="92" t="str">
        <f>IF('Indicator Data'!BR96="No data","x",ROUND(IF('Indicator Data'!BR96&gt;C$195,0,IF('Indicator Data'!BR96&lt;C$194,10,(C$195-'Indicator Data'!BR96)/(C$195-C$194)*10)),1))</f>
        <v>x</v>
      </c>
      <c r="D93" s="93" t="str">
        <f t="shared" si="13"/>
        <v>x</v>
      </c>
      <c r="E93" s="92">
        <f>IF('Indicator Data'!BT96="No data","x",ROUND(IF('Indicator Data'!BT96&gt;E$195,0,IF('Indicator Data'!BT96&lt;E$194,10,(E$195-'Indicator Data'!BT96)/(E$195-E$194)*10)),1))</f>
        <v>6</v>
      </c>
      <c r="F93" s="92">
        <f>IF('Indicator Data'!BS96="No data","x",ROUND(IF('Indicator Data'!BS96&gt;F$195,0,IF('Indicator Data'!BS96&lt;F$194,10,(F$195-'Indicator Data'!BS96)/(F$195-F$194)*10)),1))</f>
        <v>5.2</v>
      </c>
      <c r="G93" s="93">
        <f t="shared" si="14"/>
        <v>5.6</v>
      </c>
      <c r="H93" s="94">
        <f t="shared" si="15"/>
        <v>5.6</v>
      </c>
      <c r="I93" s="92">
        <f>IF('Indicator Data'!BV96="No data","x",ROUND(IF('Indicator Data'!BV96^2&gt;I$195,0,IF('Indicator Data'!BV96^2&lt;I$194,10,(I$195-'Indicator Data'!BV96^2)/(I$195-I$194)*10)),1))</f>
        <v>0.8</v>
      </c>
      <c r="J93" s="92">
        <f>IF(OR('Indicator Data'!BU96=0,'Indicator Data'!BU96="No data"),"x",ROUND(IF('Indicator Data'!BU96&gt;J$195,0,IF('Indicator Data'!BU96&lt;J$194,10,(J$195-'Indicator Data'!BU96)/(J$195-J$194)*10)),1))</f>
        <v>0</v>
      </c>
      <c r="K93" s="92">
        <f>IF('Indicator Data'!BW96="No data","x",ROUND(IF('Indicator Data'!BW96&gt;K$195,0,IF('Indicator Data'!BW96&lt;K$194,10,(K$195-'Indicator Data'!BW96)/(K$195-K$194)*10)),1))</f>
        <v>0</v>
      </c>
      <c r="L93" s="92">
        <f>IF('Indicator Data'!BX96="No data","x",ROUND(IF('Indicator Data'!BX96&gt;L$195,0,IF('Indicator Data'!BX96&lt;L$194,10,(L$195-'Indicator Data'!BX96)/(L$195-L$194)*10)),1))</f>
        <v>1.5</v>
      </c>
      <c r="M93" s="93">
        <f t="shared" si="16"/>
        <v>0.6</v>
      </c>
      <c r="N93" s="138">
        <f>IF('Indicator Data'!BY96="No data","x",'Indicator Data'!BY96/'Indicator Data'!CL96*100)</f>
        <v>52.188552188552187</v>
      </c>
      <c r="O93" s="92">
        <f t="shared" si="17"/>
        <v>4.8</v>
      </c>
      <c r="P93" s="92">
        <f>IF('Indicator Data'!BZ96="No data","x",ROUND(IF('Indicator Data'!BZ96&gt;P$195,0,IF('Indicator Data'!BZ96&lt;P$194,10,(P$195-'Indicator Data'!BZ96)/(P$195-P$194)*10)),1))</f>
        <v>0</v>
      </c>
      <c r="Q93" s="92">
        <f>IF('Indicator Data'!CA96="No data","x",ROUND(IF('Indicator Data'!CA96&gt;Q$195,0,IF('Indicator Data'!CA96&lt;Q$194,10,(Q$195-'Indicator Data'!CA96)/(Q$195-Q$194)*10)),1))</f>
        <v>0</v>
      </c>
      <c r="R93" s="93">
        <f t="shared" si="18"/>
        <v>1.6</v>
      </c>
      <c r="S93" s="92">
        <f>IF('Indicator Data'!CB96="No data","x",ROUND(IF('Indicator Data'!CB96&gt;S$195,0,IF('Indicator Data'!CB96&lt;S$194,10,(S$195-'Indicator Data'!CB96)/(S$195-S$194)*10)),1))</f>
        <v>3.6</v>
      </c>
      <c r="T93" s="138">
        <f>IF('Indicator Data'!CC96="No data","x",ROUND(IF('Indicator Data'!CC96&gt;T$195,0,IF('Indicator Data'!CC96&lt;T$194,10,(T$195-'Indicator Data'!CC96)/(T$195-T$194)*10)),1))</f>
        <v>0</v>
      </c>
      <c r="U93" s="138">
        <f>IF('Indicator Data'!CD96="No data","x",ROUND(IF('Indicator Data'!CD96&gt;U$195,0,IF('Indicator Data'!CD96&lt;U$194,10,(U$195-'Indicator Data'!CD96)/(U$195-U$194)*10)),1))</f>
        <v>0</v>
      </c>
      <c r="V93" s="138">
        <f>IF('Indicator Data'!CE96="No data","x",ROUND(IF('Indicator Data'!CE96&gt;V$195,0,IF('Indicator Data'!CE96&lt;V$194,10,(V$195-'Indicator Data'!CE96)/(V$195-V$194)*10)),1))</f>
        <v>0</v>
      </c>
      <c r="W93" s="92">
        <f t="shared" si="19"/>
        <v>0</v>
      </c>
      <c r="X93" s="92">
        <f>IF('Indicator Data'!CF96="No data","x",ROUND(IF('Indicator Data'!CF96&gt;X$195,0,IF('Indicator Data'!CF96&lt;X$194,10,(X$195-'Indicator Data'!CF96)/(X$195-X$194)*10)),1))</f>
        <v>0.3</v>
      </c>
      <c r="Y93" s="92">
        <f>IF('Indicator Data'!CG96="No data","x",ROUND(IF('Indicator Data'!CG96&gt;Y$195,10,IF('Indicator Data'!CG96&lt;Y$194,0,10-(Y$195-'Indicator Data'!CG96)/(Y$195-Y$194)*10)),1))</f>
        <v>0.1</v>
      </c>
      <c r="Z93" s="93">
        <f t="shared" si="11"/>
        <v>1</v>
      </c>
      <c r="AA93" s="94">
        <f t="shared" si="12"/>
        <v>1.1000000000000001</v>
      </c>
      <c r="AB93" s="217">
        <f>IF('Indicator Data'!CH96="No data","x",ROUND(IF('Indicator Data'!CH96&gt;AB$195,0,IF('Indicator Data'!CH96&lt;AB$194,10,(AB$195-'Indicator Data'!CH96)/(AB$195-AB$194)*10)),1))</f>
        <v>4.4000000000000004</v>
      </c>
    </row>
    <row r="94" spans="1:28" s="4" customFormat="1" x14ac:dyDescent="0.3">
      <c r="A94" s="121" t="str">
        <f>'Indicator Data'!A97</f>
        <v>Kyrgyzstan</v>
      </c>
      <c r="B94" s="47" t="str">
        <f>'Indicator Data'!B97</f>
        <v>KGZ</v>
      </c>
      <c r="C94" s="92">
        <f>IF('Indicator Data'!BR97="No data","x",ROUND(IF('Indicator Data'!BR97&gt;C$195,0,IF('Indicator Data'!BR97&lt;C$194,10,(C$195-'Indicator Data'!BR97)/(C$195-C$194)*10)),1))</f>
        <v>3.7</v>
      </c>
      <c r="D94" s="93">
        <f t="shared" si="13"/>
        <v>3.7</v>
      </c>
      <c r="E94" s="92">
        <f>IF('Indicator Data'!BT97="No data","x",ROUND(IF('Indicator Data'!BT97&gt;E$195,0,IF('Indicator Data'!BT97&lt;E$194,10,(E$195-'Indicator Data'!BT97)/(E$195-E$194)*10)),1))</f>
        <v>7</v>
      </c>
      <c r="F94" s="92">
        <f>IF('Indicator Data'!BS97="No data","x",ROUND(IF('Indicator Data'!BS97&gt;F$195,0,IF('Indicator Data'!BS97&lt;F$194,10,(F$195-'Indicator Data'!BS97)/(F$195-F$194)*10)),1))</f>
        <v>6.2</v>
      </c>
      <c r="G94" s="93">
        <f t="shared" si="14"/>
        <v>6.6</v>
      </c>
      <c r="H94" s="94">
        <f t="shared" si="15"/>
        <v>5.2</v>
      </c>
      <c r="I94" s="92">
        <f>IF('Indicator Data'!BV97="No data","x",ROUND(IF('Indicator Data'!BV97^2&gt;I$195,0,IF('Indicator Data'!BV97^2&lt;I$194,10,(I$195-'Indicator Data'!BV97^2)/(I$195-I$194)*10)),1))</f>
        <v>0.1</v>
      </c>
      <c r="J94" s="92">
        <f>IF(OR('Indicator Data'!BU97=0,'Indicator Data'!BU97="No data"),"x",ROUND(IF('Indicator Data'!BU97&gt;J$195,0,IF('Indicator Data'!BU97&lt;J$194,10,(J$195-'Indicator Data'!BU97)/(J$195-J$194)*10)),1))</f>
        <v>0</v>
      </c>
      <c r="K94" s="92">
        <f>IF('Indicator Data'!BW97="No data","x",ROUND(IF('Indicator Data'!BW97&gt;K$195,0,IF('Indicator Data'!BW97&lt;K$194,10,(K$195-'Indicator Data'!BW97)/(K$195-K$194)*10)),1))</f>
        <v>6.2</v>
      </c>
      <c r="L94" s="92">
        <f>IF('Indicator Data'!BX97="No data","x",ROUND(IF('Indicator Data'!BX97&gt;L$195,0,IF('Indicator Data'!BX97&lt;L$194,10,(L$195-'Indicator Data'!BX97)/(L$195-L$194)*10)),1))</f>
        <v>3.2</v>
      </c>
      <c r="M94" s="93">
        <f t="shared" si="16"/>
        <v>2.4</v>
      </c>
      <c r="N94" s="138">
        <f>IF('Indicator Data'!BY97="No data","x",'Indicator Data'!BY97/'Indicator Data'!CL97*100)</f>
        <v>19.81230448383733</v>
      </c>
      <c r="O94" s="92">
        <f t="shared" si="17"/>
        <v>8.1</v>
      </c>
      <c r="P94" s="92">
        <f>IF('Indicator Data'!BZ97="No data","x",ROUND(IF('Indicator Data'!BZ97&gt;P$195,0,IF('Indicator Data'!BZ97&lt;P$194,10,(P$195-'Indicator Data'!BZ97)/(P$195-P$194)*10)),1))</f>
        <v>0.4</v>
      </c>
      <c r="Q94" s="92">
        <f>IF('Indicator Data'!CA97="No data","x",ROUND(IF('Indicator Data'!CA97&gt;Q$195,0,IF('Indicator Data'!CA97&lt;Q$194,10,(Q$195-'Indicator Data'!CA97)/(Q$195-Q$194)*10)),1))</f>
        <v>2.5</v>
      </c>
      <c r="R94" s="93">
        <f t="shared" si="18"/>
        <v>3.7</v>
      </c>
      <c r="S94" s="92">
        <f>IF('Indicator Data'!CB97="No data","x",ROUND(IF('Indicator Data'!CB97&gt;S$195,0,IF('Indicator Data'!CB97&lt;S$194,10,(S$195-'Indicator Data'!CB97)/(S$195-S$194)*10)),1))</f>
        <v>5.3</v>
      </c>
      <c r="T94" s="138">
        <f>IF('Indicator Data'!CC97="No data","x",ROUND(IF('Indicator Data'!CC97&gt;T$195,0,IF('Indicator Data'!CC97&lt;T$194,10,(T$195-'Indicator Data'!CC97)/(T$195-T$194)*10)),1))</f>
        <v>1.2</v>
      </c>
      <c r="U94" s="138">
        <f>IF('Indicator Data'!CD97="No data","x",ROUND(IF('Indicator Data'!CD97&gt;U$195,0,IF('Indicator Data'!CD97&lt;U$194,10,(U$195-'Indicator Data'!CD97)/(U$195-U$194)*10)),1))</f>
        <v>0.5</v>
      </c>
      <c r="V94" s="138">
        <f>IF('Indicator Data'!CE97="No data","x",ROUND(IF('Indicator Data'!CE97&gt;V$195,0,IF('Indicator Data'!CE97&lt;V$194,10,(V$195-'Indicator Data'!CE97)/(V$195-V$194)*10)),1))</f>
        <v>1.9</v>
      </c>
      <c r="W94" s="92">
        <f t="shared" si="19"/>
        <v>1.2</v>
      </c>
      <c r="X94" s="92">
        <f>IF('Indicator Data'!CF97="No data","x",ROUND(IF('Indicator Data'!CF97&gt;X$195,0,IF('Indicator Data'!CF97&lt;X$194,10,(X$195-'Indicator Data'!CF97)/(X$195-X$194)*10)),1))</f>
        <v>9.4</v>
      </c>
      <c r="Y94" s="92">
        <f>IF('Indicator Data'!CG97="No data","x",ROUND(IF('Indicator Data'!CG97&gt;Y$195,10,IF('Indicator Data'!CG97&lt;Y$194,0,10-(Y$195-'Indicator Data'!CG97)/(Y$195-Y$194)*10)),1))</f>
        <v>0.7</v>
      </c>
      <c r="Z94" s="93">
        <f t="shared" si="11"/>
        <v>4.2</v>
      </c>
      <c r="AA94" s="94">
        <f t="shared" si="12"/>
        <v>3.4</v>
      </c>
      <c r="AB94" s="217">
        <f>IF('Indicator Data'!CH97="No data","x",ROUND(IF('Indicator Data'!CH97&gt;AB$195,0,IF('Indicator Data'!CH97&lt;AB$194,10,(AB$195-'Indicator Data'!CH97)/(AB$195-AB$194)*10)),1))</f>
        <v>4.3</v>
      </c>
    </row>
    <row r="95" spans="1:28" s="4" customFormat="1" x14ac:dyDescent="0.3">
      <c r="A95" s="121" t="str">
        <f>'Indicator Data'!A98</f>
        <v>Lao PDR</v>
      </c>
      <c r="B95" s="47" t="str">
        <f>'Indicator Data'!B98</f>
        <v>LAO</v>
      </c>
      <c r="C95" s="92">
        <f>IF('Indicator Data'!BR98="No data","x",ROUND(IF('Indicator Data'!BR98&gt;C$195,0,IF('Indicator Data'!BR98&lt;C$194,10,(C$195-'Indicator Data'!BR98)/(C$195-C$194)*10)),1))</f>
        <v>6.1</v>
      </c>
      <c r="D95" s="93">
        <f t="shared" si="13"/>
        <v>6.1</v>
      </c>
      <c r="E95" s="92">
        <f>IF('Indicator Data'!BT98="No data","x",ROUND(IF('Indicator Data'!BT98&gt;E$195,0,IF('Indicator Data'!BT98&lt;E$194,10,(E$195-'Indicator Data'!BT98)/(E$195-E$194)*10)),1))</f>
        <v>7.1</v>
      </c>
      <c r="F95" s="92">
        <f>IF('Indicator Data'!BS98="No data","x",ROUND(IF('Indicator Data'!BS98&gt;F$195,0,IF('Indicator Data'!BS98&lt;F$194,10,(F$195-'Indicator Data'!BS98)/(F$195-F$194)*10)),1))</f>
        <v>6.3</v>
      </c>
      <c r="G95" s="93">
        <f t="shared" si="14"/>
        <v>6.7</v>
      </c>
      <c r="H95" s="94">
        <f t="shared" si="15"/>
        <v>6.4</v>
      </c>
      <c r="I95" s="92">
        <f>IF('Indicator Data'!BV98="No data","x",ROUND(IF('Indicator Data'!BV98^2&gt;I$195,0,IF('Indicator Data'!BV98^2&lt;I$194,10,(I$195-'Indicator Data'!BV98^2)/(I$195-I$194)*10)),1))</f>
        <v>3.1</v>
      </c>
      <c r="J95" s="92">
        <f>IF(OR('Indicator Data'!BU98=0,'Indicator Data'!BU98="No data"),"x",ROUND(IF('Indicator Data'!BU98&gt;J$195,0,IF('Indicator Data'!BU98&lt;J$194,10,(J$195-'Indicator Data'!BU98)/(J$195-J$194)*10)),1))</f>
        <v>0.6</v>
      </c>
      <c r="K95" s="92">
        <f>IF('Indicator Data'!BW98="No data","x",ROUND(IF('Indicator Data'!BW98&gt;K$195,0,IF('Indicator Data'!BW98&lt;K$194,10,(K$195-'Indicator Data'!BW98)/(K$195-K$194)*10)),1))</f>
        <v>7.4</v>
      </c>
      <c r="L95" s="92">
        <f>IF('Indicator Data'!BX98="No data","x",ROUND(IF('Indicator Data'!BX98&gt;L$195,0,IF('Indicator Data'!BX98&lt;L$194,10,(L$195-'Indicator Data'!BX98)/(L$195-L$194)*10)),1))</f>
        <v>7.6</v>
      </c>
      <c r="M95" s="93">
        <f t="shared" si="16"/>
        <v>4.7</v>
      </c>
      <c r="N95" s="138">
        <f>IF('Indicator Data'!BY98="No data","x",'Indicator Data'!BY98/'Indicator Data'!CL98*100)</f>
        <v>10.831889081455806</v>
      </c>
      <c r="O95" s="92">
        <f t="shared" si="17"/>
        <v>9</v>
      </c>
      <c r="P95" s="92">
        <f>IF('Indicator Data'!BZ98="No data","x",ROUND(IF('Indicator Data'!BZ98&gt;P$195,0,IF('Indicator Data'!BZ98&lt;P$194,10,(P$195-'Indicator Data'!BZ98)/(P$195-P$194)*10)),1))</f>
        <v>2.8</v>
      </c>
      <c r="Q95" s="92">
        <f>IF('Indicator Data'!CA98="No data","x",ROUND(IF('Indicator Data'!CA98&gt;Q$195,0,IF('Indicator Data'!CA98&lt;Q$194,10,(Q$195-'Indicator Data'!CA98)/(Q$195-Q$194)*10)),1))</f>
        <v>3.6</v>
      </c>
      <c r="R95" s="93">
        <f t="shared" si="18"/>
        <v>5.0999999999999996</v>
      </c>
      <c r="S95" s="92">
        <f>IF('Indicator Data'!CB98="No data","x",ROUND(IF('Indicator Data'!CB98&gt;S$195,0,IF('Indicator Data'!CB98&lt;S$194,10,(S$195-'Indicator Data'!CB98)/(S$195-S$194)*10)),1))</f>
        <v>8.8000000000000007</v>
      </c>
      <c r="T95" s="138">
        <f>IF('Indicator Data'!CC98="No data","x",ROUND(IF('Indicator Data'!CC98&gt;T$195,0,IF('Indicator Data'!CC98&lt;T$194,10,(T$195-'Indicator Data'!CC98)/(T$195-T$194)*10)),1))</f>
        <v>2.4</v>
      </c>
      <c r="U95" s="138" t="str">
        <f>IF('Indicator Data'!CD98="No data","x",ROUND(IF('Indicator Data'!CD98&gt;U$195,0,IF('Indicator Data'!CD98&lt;U$194,10,(U$195-'Indicator Data'!CD98)/(U$195-U$194)*10)),1))</f>
        <v>x</v>
      </c>
      <c r="V95" s="138">
        <f>IF('Indicator Data'!CE98="No data","x",ROUND(IF('Indicator Data'!CE98&gt;V$195,0,IF('Indicator Data'!CE98&lt;V$194,10,(V$195-'Indicator Data'!CE98)/(V$195-V$194)*10)),1))</f>
        <v>2.7</v>
      </c>
      <c r="W95" s="92">
        <f t="shared" si="19"/>
        <v>2.5499999999999998</v>
      </c>
      <c r="X95" s="92">
        <f>IF('Indicator Data'!CF98="No data","x",ROUND(IF('Indicator Data'!CF98&gt;X$195,0,IF('Indicator Data'!CF98&lt;X$194,10,(X$195-'Indicator Data'!CF98)/(X$195-X$194)*10)),1))</f>
        <v>9.6</v>
      </c>
      <c r="Y95" s="92">
        <f>IF('Indicator Data'!CG98="No data","x",ROUND(IF('Indicator Data'!CG98&gt;Y$195,10,IF('Indicator Data'!CG98&lt;Y$194,0,10-(Y$195-'Indicator Data'!CG98)/(Y$195-Y$194)*10)),1))</f>
        <v>2.1</v>
      </c>
      <c r="Z95" s="93">
        <f t="shared" si="11"/>
        <v>5.8</v>
      </c>
      <c r="AA95" s="94">
        <f t="shared" si="12"/>
        <v>5.2</v>
      </c>
      <c r="AB95" s="217">
        <f>IF('Indicator Data'!CH98="No data","x",ROUND(IF('Indicator Data'!CH98&gt;AB$195,0,IF('Indicator Data'!CH98&lt;AB$194,10,(AB$195-'Indicator Data'!CH98)/(AB$195-AB$194)*10)),1))</f>
        <v>6.5</v>
      </c>
    </row>
    <row r="96" spans="1:28" s="4" customFormat="1" x14ac:dyDescent="0.3">
      <c r="A96" s="121" t="str">
        <f>'Indicator Data'!A99</f>
        <v>Latvia</v>
      </c>
      <c r="B96" s="47" t="str">
        <f>'Indicator Data'!B99</f>
        <v>LVA</v>
      </c>
      <c r="C96" s="92" t="str">
        <f>IF('Indicator Data'!BR99="No data","x",ROUND(IF('Indicator Data'!BR99&gt;C$195,0,IF('Indicator Data'!BR99&lt;C$194,10,(C$195-'Indicator Data'!BR99)/(C$195-C$194)*10)),1))</f>
        <v>x</v>
      </c>
      <c r="D96" s="93" t="str">
        <f t="shared" si="13"/>
        <v>x</v>
      </c>
      <c r="E96" s="92">
        <f>IF('Indicator Data'!BT99="No data","x",ROUND(IF('Indicator Data'!BT99&gt;E$195,0,IF('Indicator Data'!BT99&lt;E$194,10,(E$195-'Indicator Data'!BT99)/(E$195-E$194)*10)),1))</f>
        <v>4.4000000000000004</v>
      </c>
      <c r="F96" s="92">
        <f>IF('Indicator Data'!BS99="No data","x",ROUND(IF('Indicator Data'!BS99&gt;F$195,0,IF('Indicator Data'!BS99&lt;F$194,10,(F$195-'Indicator Data'!BS99)/(F$195-F$194)*10)),1))</f>
        <v>2.9</v>
      </c>
      <c r="G96" s="93">
        <f t="shared" si="14"/>
        <v>3.7</v>
      </c>
      <c r="H96" s="94">
        <f t="shared" si="15"/>
        <v>3.7</v>
      </c>
      <c r="I96" s="92">
        <f>IF('Indicator Data'!BV99="No data","x",ROUND(IF('Indicator Data'!BV99^2&gt;I$195,0,IF('Indicator Data'!BV99^2&lt;I$194,10,(I$195-'Indicator Data'!BV99^2)/(I$195-I$194)*10)),1))</f>
        <v>0</v>
      </c>
      <c r="J96" s="92">
        <f>IF(OR('Indicator Data'!BU99=0,'Indicator Data'!BU99="No data"),"x",ROUND(IF('Indicator Data'!BU99&gt;J$195,0,IF('Indicator Data'!BU99&lt;J$194,10,(J$195-'Indicator Data'!BU99)/(J$195-J$194)*10)),1))</f>
        <v>0</v>
      </c>
      <c r="K96" s="92">
        <f>IF('Indicator Data'!BW99="No data","x",ROUND(IF('Indicator Data'!BW99&gt;K$195,0,IF('Indicator Data'!BW99&lt;K$194,10,(K$195-'Indicator Data'!BW99)/(K$195-K$194)*10)),1))</f>
        <v>1.6</v>
      </c>
      <c r="L96" s="92">
        <f>IF('Indicator Data'!BX99="No data","x",ROUND(IF('Indicator Data'!BX99&gt;L$195,0,IF('Indicator Data'!BX99&lt;L$194,10,(L$195-'Indicator Data'!BX99)/(L$195-L$194)*10)),1))</f>
        <v>4.8</v>
      </c>
      <c r="M96" s="93">
        <f t="shared" si="16"/>
        <v>1.6</v>
      </c>
      <c r="N96" s="138">
        <f>IF('Indicator Data'!BY99="No data","x",'Indicator Data'!BY99/'Indicator Data'!CL99*100)</f>
        <v>90.032154340836016</v>
      </c>
      <c r="O96" s="92">
        <f t="shared" si="17"/>
        <v>1</v>
      </c>
      <c r="P96" s="92">
        <f>IF('Indicator Data'!BZ99="No data","x",ROUND(IF('Indicator Data'!BZ99&gt;P$195,0,IF('Indicator Data'!BZ99&lt;P$194,10,(P$195-'Indicator Data'!BZ99)/(P$195-P$194)*10)),1))</f>
        <v>0.9</v>
      </c>
      <c r="Q96" s="92">
        <f>IF('Indicator Data'!CA99="No data","x",ROUND(IF('Indicator Data'!CA99&gt;Q$195,0,IF('Indicator Data'!CA99&lt;Q$194,10,(Q$195-'Indicator Data'!CA99)/(Q$195-Q$194)*10)),1))</f>
        <v>0.3</v>
      </c>
      <c r="R96" s="93">
        <f t="shared" si="18"/>
        <v>0.7</v>
      </c>
      <c r="S96" s="92">
        <f>IF('Indicator Data'!CB99="No data","x",ROUND(IF('Indicator Data'!CB99&gt;S$195,0,IF('Indicator Data'!CB99&lt;S$194,10,(S$195-'Indicator Data'!CB99)/(S$195-S$194)*10)),1))</f>
        <v>2</v>
      </c>
      <c r="T96" s="138">
        <f>IF('Indicator Data'!CC99="No data","x",ROUND(IF('Indicator Data'!CC99&gt;T$195,0,IF('Indicator Data'!CC99&lt;T$194,10,(T$195-'Indicator Data'!CC99)/(T$195-T$194)*10)),1))</f>
        <v>0.2</v>
      </c>
      <c r="U96" s="138">
        <f>IF('Indicator Data'!CD99="No data","x",ROUND(IF('Indicator Data'!CD99&gt;U$195,0,IF('Indicator Data'!CD99&lt;U$194,10,(U$195-'Indicator Data'!CD99)/(U$195-U$194)*10)),1))</f>
        <v>1.7</v>
      </c>
      <c r="V96" s="138">
        <f>IF('Indicator Data'!CE99="No data","x",ROUND(IF('Indicator Data'!CE99&gt;V$195,0,IF('Indicator Data'!CE99&lt;V$194,10,(V$195-'Indicator Data'!CE99)/(V$195-V$194)*10)),1))</f>
        <v>2</v>
      </c>
      <c r="W96" s="92">
        <f t="shared" si="19"/>
        <v>1.3</v>
      </c>
      <c r="X96" s="92">
        <f>IF('Indicator Data'!CF99="No data","x",ROUND(IF('Indicator Data'!CF99&gt;X$195,0,IF('Indicator Data'!CF99&lt;X$194,10,(X$195-'Indicator Data'!CF99)/(X$195-X$194)*10)),1))</f>
        <v>4.8</v>
      </c>
      <c r="Y96" s="92">
        <f>IF('Indicator Data'!CG99="No data","x",ROUND(IF('Indicator Data'!CG99&gt;Y$195,10,IF('Indicator Data'!CG99&lt;Y$194,0,10-(Y$195-'Indicator Data'!CG99)/(Y$195-Y$194)*10)),1))</f>
        <v>0.2</v>
      </c>
      <c r="Z96" s="93">
        <f t="shared" si="11"/>
        <v>2.1</v>
      </c>
      <c r="AA96" s="94">
        <f t="shared" si="12"/>
        <v>1.5</v>
      </c>
      <c r="AB96" s="217">
        <f>IF('Indicator Data'!CH99="No data","x",ROUND(IF('Indicator Data'!CH99&gt;AB$195,0,IF('Indicator Data'!CH99&lt;AB$194,10,(AB$195-'Indicator Data'!CH99)/(AB$195-AB$194)*10)),1))</f>
        <v>2.5</v>
      </c>
    </row>
    <row r="97" spans="1:28" s="4" customFormat="1" x14ac:dyDescent="0.3">
      <c r="A97" s="121" t="str">
        <f>'Indicator Data'!A100</f>
        <v>Lebanon</v>
      </c>
      <c r="B97" s="47" t="str">
        <f>'Indicator Data'!B100</f>
        <v>LBN</v>
      </c>
      <c r="C97" s="92">
        <f>IF('Indicator Data'!BR100="No data","x",ROUND(IF('Indicator Data'!BR100&gt;C$195,0,IF('Indicator Data'!BR100&lt;C$194,10,(C$195-'Indicator Data'!BR100)/(C$195-C$194)*10)),1))</f>
        <v>4.7</v>
      </c>
      <c r="D97" s="93">
        <f t="shared" si="13"/>
        <v>4.7</v>
      </c>
      <c r="E97" s="92">
        <f>IF('Indicator Data'!BT100="No data","x",ROUND(IF('Indicator Data'!BT100&gt;E$195,0,IF('Indicator Data'!BT100&lt;E$194,10,(E$195-'Indicator Data'!BT100)/(E$195-E$194)*10)),1))</f>
        <v>7.2</v>
      </c>
      <c r="F97" s="92">
        <f>IF('Indicator Data'!BS100="No data","x",ROUND(IF('Indicator Data'!BS100&gt;F$195,0,IF('Indicator Data'!BS100&lt;F$194,10,(F$195-'Indicator Data'!BS100)/(F$195-F$194)*10)),1))</f>
        <v>6.3</v>
      </c>
      <c r="G97" s="93">
        <f t="shared" si="14"/>
        <v>6.8</v>
      </c>
      <c r="H97" s="94">
        <f t="shared" si="15"/>
        <v>5.8</v>
      </c>
      <c r="I97" s="92">
        <f>IF('Indicator Data'!BV100="No data","x",ROUND(IF('Indicator Data'!BV100^2&gt;I$195,0,IF('Indicator Data'!BV100^2&lt;I$194,10,(I$195-'Indicator Data'!BV100^2)/(I$195-I$194)*10)),1))</f>
        <v>1.1000000000000001</v>
      </c>
      <c r="J97" s="92">
        <f>IF(OR('Indicator Data'!BU100=0,'Indicator Data'!BU100="No data"),"x",ROUND(IF('Indicator Data'!BU100&gt;J$195,0,IF('Indicator Data'!BU100&lt;J$194,10,(J$195-'Indicator Data'!BU100)/(J$195-J$194)*10)),1))</f>
        <v>0</v>
      </c>
      <c r="K97" s="92">
        <f>IF('Indicator Data'!BW100="No data","x",ROUND(IF('Indicator Data'!BW100&gt;K$195,0,IF('Indicator Data'!BW100&lt;K$194,10,(K$195-'Indicator Data'!BW100)/(K$195-K$194)*10)),1))</f>
        <v>2.2000000000000002</v>
      </c>
      <c r="L97" s="92">
        <f>IF('Indicator Data'!BX100="No data","x",ROUND(IF('Indicator Data'!BX100&gt;L$195,0,IF('Indicator Data'!BX100&lt;L$194,10,(L$195-'Indicator Data'!BX100)/(L$195-L$194)*10)),1))</f>
        <v>6.9</v>
      </c>
      <c r="M97" s="93">
        <f t="shared" si="16"/>
        <v>2.6</v>
      </c>
      <c r="N97" s="138">
        <f>IF('Indicator Data'!BY100="No data","x",'Indicator Data'!BY100/'Indicator Data'!CL100*100)</f>
        <v>107.5268817204301</v>
      </c>
      <c r="O97" s="92">
        <f t="shared" si="17"/>
        <v>0</v>
      </c>
      <c r="P97" s="92">
        <f>IF('Indicator Data'!BZ100="No data","x",ROUND(IF('Indicator Data'!BZ100&gt;P$195,0,IF('Indicator Data'!BZ100&lt;P$194,10,(P$195-'Indicator Data'!BZ100)/(P$195-P$194)*10)),1))</f>
        <v>0.2</v>
      </c>
      <c r="Q97" s="92">
        <f>IF('Indicator Data'!CA100="No data","x",ROUND(IF('Indicator Data'!CA100&gt;Q$195,0,IF('Indicator Data'!CA100&lt;Q$194,10,(Q$195-'Indicator Data'!CA100)/(Q$195-Q$194)*10)),1))</f>
        <v>1.5</v>
      </c>
      <c r="R97" s="93">
        <f t="shared" si="18"/>
        <v>0.6</v>
      </c>
      <c r="S97" s="92">
        <f>IF('Indicator Data'!CB100="No data","x",ROUND(IF('Indicator Data'!CB100&gt;S$195,0,IF('Indicator Data'!CB100&lt;S$194,10,(S$195-'Indicator Data'!CB100)/(S$195-S$194)*10)),1))</f>
        <v>4.3</v>
      </c>
      <c r="T97" s="138">
        <f>IF('Indicator Data'!CC100="No data","x",ROUND(IF('Indicator Data'!CC100&gt;T$195,0,IF('Indicator Data'!CC100&lt;T$194,10,(T$195-'Indicator Data'!CC100)/(T$195-T$194)*10)),1))</f>
        <v>3.4</v>
      </c>
      <c r="U97" s="138">
        <f>IF('Indicator Data'!CD100="No data","x",ROUND(IF('Indicator Data'!CD100&gt;U$195,0,IF('Indicator Data'!CD100&lt;U$194,10,(U$195-'Indicator Data'!CD100)/(U$195-U$194)*10)),1))</f>
        <v>5.3</v>
      </c>
      <c r="V97" s="138">
        <f>IF('Indicator Data'!CE100="No data","x",ROUND(IF('Indicator Data'!CE100&gt;V$195,0,IF('Indicator Data'!CE100&lt;V$194,10,(V$195-'Indicator Data'!CE100)/(V$195-V$194)*10)),1))</f>
        <v>5.3</v>
      </c>
      <c r="W97" s="92">
        <f t="shared" si="19"/>
        <v>4.666666666666667</v>
      </c>
      <c r="X97" s="92">
        <f>IF('Indicator Data'!CF100="No data","x",ROUND(IF('Indicator Data'!CF100&gt;X$195,0,IF('Indicator Data'!CF100&lt;X$194,10,(X$195-'Indicator Data'!CF100)/(X$195-X$194)*10)),1))</f>
        <v>6.3</v>
      </c>
      <c r="Y97" s="92">
        <f>IF('Indicator Data'!CG100="No data","x",ROUND(IF('Indicator Data'!CG100&gt;Y$195,10,IF('Indicator Data'!CG100&lt;Y$194,0,10-(Y$195-'Indicator Data'!CG100)/(Y$195-Y$194)*10)),1))</f>
        <v>0.3</v>
      </c>
      <c r="Z97" s="93">
        <f t="shared" si="11"/>
        <v>3.9</v>
      </c>
      <c r="AA97" s="94">
        <f t="shared" si="12"/>
        <v>2.4</v>
      </c>
      <c r="AB97" s="217">
        <f>IF('Indicator Data'!CH100="No data","x",ROUND(IF('Indicator Data'!CH100&gt;AB$195,0,IF('Indicator Data'!CH100&lt;AB$194,10,(AB$195-'Indicator Data'!CH100)/(AB$195-AB$194)*10)),1))</f>
        <v>4.2</v>
      </c>
    </row>
    <row r="98" spans="1:28" s="4" customFormat="1" x14ac:dyDescent="0.3">
      <c r="A98" s="121" t="str">
        <f>'Indicator Data'!A101</f>
        <v>Lesotho</v>
      </c>
      <c r="B98" s="47" t="str">
        <f>'Indicator Data'!B101</f>
        <v>LSO</v>
      </c>
      <c r="C98" s="92">
        <f>IF('Indicator Data'!BR101="No data","x",ROUND(IF('Indicator Data'!BR101&gt;C$195,0,IF('Indicator Data'!BR101&lt;C$194,10,(C$195-'Indicator Data'!BR101)/(C$195-C$194)*10)),1))</f>
        <v>8.4</v>
      </c>
      <c r="D98" s="93">
        <f t="shared" si="13"/>
        <v>8.4</v>
      </c>
      <c r="E98" s="92">
        <f>IF('Indicator Data'!BT101="No data","x",ROUND(IF('Indicator Data'!BT101&gt;E$195,0,IF('Indicator Data'!BT101&lt;E$194,10,(E$195-'Indicator Data'!BT101)/(E$195-E$194)*10)),1))</f>
        <v>6</v>
      </c>
      <c r="F98" s="92">
        <f>IF('Indicator Data'!BS101="No data","x",ROUND(IF('Indicator Data'!BS101&gt;F$195,0,IF('Indicator Data'!BS101&lt;F$194,10,(F$195-'Indicator Data'!BS101)/(F$195-F$194)*10)),1))</f>
        <v>6.7</v>
      </c>
      <c r="G98" s="93">
        <f t="shared" si="14"/>
        <v>6.4</v>
      </c>
      <c r="H98" s="94">
        <f t="shared" si="15"/>
        <v>7.4</v>
      </c>
      <c r="I98" s="92">
        <f>IF('Indicator Data'!BV101="No data","x",ROUND(IF('Indicator Data'!BV101^2&gt;I$195,0,IF('Indicator Data'!BV101^2&lt;I$194,10,(I$195-'Indicator Data'!BV101^2)/(I$195-I$194)*10)),1))</f>
        <v>4.5</v>
      </c>
      <c r="J98" s="92">
        <f>IF(OR('Indicator Data'!BU101=0,'Indicator Data'!BU101="No data"),"x",ROUND(IF('Indicator Data'!BU101&gt;J$195,0,IF('Indicator Data'!BU101&lt;J$194,10,(J$195-'Indicator Data'!BU101)/(J$195-J$194)*10)),1))</f>
        <v>6.6</v>
      </c>
      <c r="K98" s="92">
        <f>IF('Indicator Data'!BW101="No data","x",ROUND(IF('Indicator Data'!BW101&gt;K$195,0,IF('Indicator Data'!BW101&lt;K$194,10,(K$195-'Indicator Data'!BW101)/(K$195-K$194)*10)),1))</f>
        <v>7.1</v>
      </c>
      <c r="L98" s="92">
        <f>IF('Indicator Data'!BX101="No data","x",ROUND(IF('Indicator Data'!BX101&gt;L$195,0,IF('Indicator Data'!BX101&lt;L$194,10,(L$195-'Indicator Data'!BX101)/(L$195-L$194)*10)),1))</f>
        <v>4.4000000000000004</v>
      </c>
      <c r="M98" s="93">
        <f t="shared" si="16"/>
        <v>5.7</v>
      </c>
      <c r="N98" s="138">
        <f>IF('Indicator Data'!BY101="No data","x",'Indicator Data'!BY101/'Indicator Data'!CL101*100)</f>
        <v>18.115942028985508</v>
      </c>
      <c r="O98" s="92">
        <f t="shared" si="17"/>
        <v>8.3000000000000007</v>
      </c>
      <c r="P98" s="92">
        <f>IF('Indicator Data'!BZ101="No data","x",ROUND(IF('Indicator Data'!BZ101&gt;P$195,0,IF('Indicator Data'!BZ101&lt;P$194,10,(P$195-'Indicator Data'!BZ101)/(P$195-P$194)*10)),1))</f>
        <v>6.4</v>
      </c>
      <c r="Q98" s="92">
        <f>IF('Indicator Data'!CA101="No data","x",ROUND(IF('Indicator Data'!CA101&gt;Q$195,0,IF('Indicator Data'!CA101&lt;Q$194,10,(Q$195-'Indicator Data'!CA101)/(Q$195-Q$194)*10)),1))</f>
        <v>6.3</v>
      </c>
      <c r="R98" s="93">
        <f t="shared" si="18"/>
        <v>7</v>
      </c>
      <c r="S98" s="92" t="str">
        <f>IF('Indicator Data'!CB101="No data","x",ROUND(IF('Indicator Data'!CB101&gt;S$195,0,IF('Indicator Data'!CB101&lt;S$194,10,(S$195-'Indicator Data'!CB101)/(S$195-S$194)*10)),1))</f>
        <v>x</v>
      </c>
      <c r="T98" s="138">
        <f>IF('Indicator Data'!CC101="No data","x",ROUND(IF('Indicator Data'!CC101&gt;T$195,0,IF('Indicator Data'!CC101&lt;T$194,10,(T$195-'Indicator Data'!CC101)/(T$195-T$194)*10)),1))</f>
        <v>1</v>
      </c>
      <c r="U98" s="138">
        <f>IF('Indicator Data'!CD101="No data","x",ROUND(IF('Indicator Data'!CD101&gt;U$195,0,IF('Indicator Data'!CD101&lt;U$194,10,(U$195-'Indicator Data'!CD101)/(U$195-U$194)*10)),1))</f>
        <v>2.9</v>
      </c>
      <c r="V98" s="138">
        <f>IF('Indicator Data'!CE101="No data","x",ROUND(IF('Indicator Data'!CE101&gt;V$195,0,IF('Indicator Data'!CE101&lt;V$194,10,(V$195-'Indicator Data'!CE101)/(V$195-V$194)*10)),1))</f>
        <v>1</v>
      </c>
      <c r="W98" s="92">
        <f t="shared" si="19"/>
        <v>1.6333333333333335</v>
      </c>
      <c r="X98" s="92">
        <f>IF('Indicator Data'!CF101="No data","x",ROUND(IF('Indicator Data'!CF101&gt;X$195,0,IF('Indicator Data'!CF101&lt;X$194,10,(X$195-'Indicator Data'!CF101)/(X$195-X$194)*10)),1))</f>
        <v>9.3000000000000007</v>
      </c>
      <c r="Y98" s="92">
        <f>IF('Indicator Data'!CG101="No data","x",ROUND(IF('Indicator Data'!CG101&gt;Y$195,10,IF('Indicator Data'!CG101&lt;Y$194,0,10-(Y$195-'Indicator Data'!CG101)/(Y$195-Y$194)*10)),1))</f>
        <v>6</v>
      </c>
      <c r="Z98" s="93">
        <f t="shared" si="11"/>
        <v>5.6</v>
      </c>
      <c r="AA98" s="94">
        <f t="shared" si="12"/>
        <v>6.1</v>
      </c>
      <c r="AB98" s="217">
        <f>IF('Indicator Data'!CH101="No data","x",ROUND(IF('Indicator Data'!CH101&gt;AB$195,0,IF('Indicator Data'!CH101&lt;AB$194,10,(AB$195-'Indicator Data'!CH101)/(AB$195-AB$194)*10)),1))</f>
        <v>6.7</v>
      </c>
    </row>
    <row r="99" spans="1:28" s="4" customFormat="1" x14ac:dyDescent="0.3">
      <c r="A99" s="121" t="str">
        <f>'Indicator Data'!A102</f>
        <v>Liberia</v>
      </c>
      <c r="B99" s="47" t="str">
        <f>'Indicator Data'!B102</f>
        <v>LBR</v>
      </c>
      <c r="C99" s="92" t="str">
        <f>IF('Indicator Data'!BR102="No data","x",ROUND(IF('Indicator Data'!BR102&gt;C$195,0,IF('Indicator Data'!BR102&lt;C$194,10,(C$195-'Indicator Data'!BR102)/(C$195-C$194)*10)),1))</f>
        <v>x</v>
      </c>
      <c r="D99" s="93" t="str">
        <f t="shared" si="13"/>
        <v>x</v>
      </c>
      <c r="E99" s="92">
        <f>IF('Indicator Data'!BT102="No data","x",ROUND(IF('Indicator Data'!BT102&gt;E$195,0,IF('Indicator Data'!BT102&lt;E$194,10,(E$195-'Indicator Data'!BT102)/(E$195-E$194)*10)),1))</f>
        <v>7.2</v>
      </c>
      <c r="F99" s="92">
        <f>IF('Indicator Data'!BS102="No data","x",ROUND(IF('Indicator Data'!BS102&gt;F$195,0,IF('Indicator Data'!BS102&lt;F$194,10,(F$195-'Indicator Data'!BS102)/(F$195-F$194)*10)),1))</f>
        <v>7.7</v>
      </c>
      <c r="G99" s="93">
        <f t="shared" si="14"/>
        <v>7.5</v>
      </c>
      <c r="H99" s="94">
        <f t="shared" si="15"/>
        <v>7.5</v>
      </c>
      <c r="I99" s="92">
        <f>IF('Indicator Data'!BV102="No data","x",ROUND(IF('Indicator Data'!BV102^2&gt;I$195,0,IF('Indicator Data'!BV102^2&lt;I$194,10,(I$195-'Indicator Data'!BV102^2)/(I$195-I$194)*10)),1))</f>
        <v>8.4</v>
      </c>
      <c r="J99" s="92">
        <f>IF(OR('Indicator Data'!BU102=0,'Indicator Data'!BU102="No data"),"x",ROUND(IF('Indicator Data'!BU102&gt;J$195,0,IF('Indicator Data'!BU102&lt;J$194,10,(J$195-'Indicator Data'!BU102)/(J$195-J$194)*10)),1))</f>
        <v>7.9</v>
      </c>
      <c r="K99" s="92">
        <f>IF('Indicator Data'!BW102="No data","x",ROUND(IF('Indicator Data'!BW102&gt;K$195,0,IF('Indicator Data'!BW102&lt;K$194,10,(K$195-'Indicator Data'!BW102)/(K$195-K$194)*10)),1))</f>
        <v>9.1999999999999993</v>
      </c>
      <c r="L99" s="92">
        <f>IF('Indicator Data'!BX102="No data","x",ROUND(IF('Indicator Data'!BX102&gt;L$195,0,IF('Indicator Data'!BX102&lt;L$194,10,(L$195-'Indicator Data'!BX102)/(L$195-L$194)*10)),1))</f>
        <v>7.4</v>
      </c>
      <c r="M99" s="93">
        <f t="shared" si="16"/>
        <v>8.1999999999999993</v>
      </c>
      <c r="N99" s="138">
        <f>IF('Indicator Data'!BY102="No data","x",'Indicator Data'!BY102/'Indicator Data'!CL102*100)</f>
        <v>9.0323920265780728</v>
      </c>
      <c r="O99" s="92">
        <f t="shared" si="17"/>
        <v>9.1999999999999993</v>
      </c>
      <c r="P99" s="92">
        <f>IF('Indicator Data'!BZ102="No data","x",ROUND(IF('Indicator Data'!BZ102&gt;P$195,0,IF('Indicator Data'!BZ102&lt;P$194,10,(P$195-'Indicator Data'!BZ102)/(P$195-P$194)*10)),1))</f>
        <v>9.1999999999999993</v>
      </c>
      <c r="Q99" s="92">
        <f>IF('Indicator Data'!CA102="No data","x",ROUND(IF('Indicator Data'!CA102&gt;Q$195,0,IF('Indicator Data'!CA102&lt;Q$194,10,(Q$195-'Indicator Data'!CA102)/(Q$195-Q$194)*10)),1))</f>
        <v>5.4</v>
      </c>
      <c r="R99" s="93">
        <f t="shared" si="18"/>
        <v>7.9</v>
      </c>
      <c r="S99" s="92">
        <f>IF('Indicator Data'!CB102="No data","x",ROUND(IF('Indicator Data'!CB102&gt;S$195,0,IF('Indicator Data'!CB102&lt;S$194,10,(S$195-'Indicator Data'!CB102)/(S$195-S$194)*10)),1))</f>
        <v>9.9</v>
      </c>
      <c r="T99" s="138">
        <f>IF('Indicator Data'!CC102="No data","x",ROUND(IF('Indicator Data'!CC102&gt;T$195,0,IF('Indicator Data'!CC102&lt;T$194,10,(T$195-'Indicator Data'!CC102)/(T$195-T$194)*10)),1))</f>
        <v>2.2000000000000002</v>
      </c>
      <c r="U99" s="138" t="str">
        <f>IF('Indicator Data'!CD102="No data","x",ROUND(IF('Indicator Data'!CD102&gt;U$195,0,IF('Indicator Data'!CD102&lt;U$194,10,(U$195-'Indicator Data'!CD102)/(U$195-U$194)*10)),1))</f>
        <v>x</v>
      </c>
      <c r="V99" s="138">
        <f>IF('Indicator Data'!CE102="No data","x",ROUND(IF('Indicator Data'!CE102&gt;V$195,0,IF('Indicator Data'!CE102&lt;V$194,10,(V$195-'Indicator Data'!CE102)/(V$195-V$194)*10)),1))</f>
        <v>2.2000000000000002</v>
      </c>
      <c r="W99" s="92">
        <f t="shared" si="19"/>
        <v>2.2000000000000002</v>
      </c>
      <c r="X99" s="92">
        <f>IF('Indicator Data'!CF102="No data","x",ROUND(IF('Indicator Data'!CF102&gt;X$195,0,IF('Indicator Data'!CF102&lt;X$194,10,(X$195-'Indicator Data'!CF102)/(X$195-X$194)*10)),1))</f>
        <v>9.6999999999999993</v>
      </c>
      <c r="Y99" s="92">
        <f>IF('Indicator Data'!CG102="No data","x",ROUND(IF('Indicator Data'!CG102&gt;Y$195,10,IF('Indicator Data'!CG102&lt;Y$194,0,10-(Y$195-'Indicator Data'!CG102)/(Y$195-Y$194)*10)),1))</f>
        <v>7.3</v>
      </c>
      <c r="Z99" s="93">
        <f t="shared" ref="Z99:Z130" si="20">IF(AND(S99="x",W99="x",X99="x",Y99="x"),"x",ROUND(AVERAGE(S99,W99,X99,Y99),1))</f>
        <v>7.3</v>
      </c>
      <c r="AA99" s="94">
        <f t="shared" ref="AA99:AA130" si="21">ROUND(AVERAGE(R99,M99,Z99),1)</f>
        <v>7.8</v>
      </c>
      <c r="AB99" s="217">
        <f>IF('Indicator Data'!CH102="No data","x",ROUND(IF('Indicator Data'!CH102&gt;AB$195,0,IF('Indicator Data'!CH102&lt;AB$194,10,(AB$195-'Indicator Data'!CH102)/(AB$195-AB$194)*10)),1))</f>
        <v>5.4</v>
      </c>
    </row>
    <row r="100" spans="1:28" s="4" customFormat="1" x14ac:dyDescent="0.3">
      <c r="A100" s="121" t="str">
        <f>'Indicator Data'!A103</f>
        <v>Libya</v>
      </c>
      <c r="B100" s="47" t="str">
        <f>'Indicator Data'!B103</f>
        <v>LBY</v>
      </c>
      <c r="C100" s="92" t="str">
        <f>IF('Indicator Data'!BR103="No data","x",ROUND(IF('Indicator Data'!BR103&gt;C$195,0,IF('Indicator Data'!BR103&lt;C$194,10,(C$195-'Indicator Data'!BR103)/(C$195-C$194)*10)),1))</f>
        <v>x</v>
      </c>
      <c r="D100" s="93" t="str">
        <f t="shared" si="13"/>
        <v>x</v>
      </c>
      <c r="E100" s="92">
        <f>IF('Indicator Data'!BT103="No data","x",ROUND(IF('Indicator Data'!BT103&gt;E$195,0,IF('Indicator Data'!BT103&lt;E$194,10,(E$195-'Indicator Data'!BT103)/(E$195-E$194)*10)),1))</f>
        <v>8.1999999999999993</v>
      </c>
      <c r="F100" s="92">
        <f>IF('Indicator Data'!BS103="No data","x",ROUND(IF('Indicator Data'!BS103&gt;F$195,0,IF('Indicator Data'!BS103&lt;F$194,10,(F$195-'Indicator Data'!BS103)/(F$195-F$194)*10)),1))</f>
        <v>8.6999999999999993</v>
      </c>
      <c r="G100" s="93">
        <f t="shared" si="14"/>
        <v>8.5</v>
      </c>
      <c r="H100" s="94">
        <f t="shared" si="15"/>
        <v>8.5</v>
      </c>
      <c r="I100" s="92" t="str">
        <f>IF('Indicator Data'!BV103="No data","x",ROUND(IF('Indicator Data'!BV103^2&gt;I$195,0,IF('Indicator Data'!BV103^2&lt;I$194,10,(I$195-'Indicator Data'!BV103^2)/(I$195-I$194)*10)),1))</f>
        <v>x</v>
      </c>
      <c r="J100" s="92">
        <f>IF(OR('Indicator Data'!BU103=0,'Indicator Data'!BU103="No data"),"x",ROUND(IF('Indicator Data'!BU103&gt;J$195,0,IF('Indicator Data'!BU103&lt;J$194,10,(J$195-'Indicator Data'!BU103)/(J$195-J$194)*10)),1))</f>
        <v>3</v>
      </c>
      <c r="K100" s="92">
        <f>IF('Indicator Data'!BW103="No data","x",ROUND(IF('Indicator Data'!BW103&gt;K$195,0,IF('Indicator Data'!BW103&lt;K$194,10,(K$195-'Indicator Data'!BW103)/(K$195-K$194)*10)),1))</f>
        <v>7.8</v>
      </c>
      <c r="L100" s="92">
        <f>IF('Indicator Data'!BX103="No data","x",ROUND(IF('Indicator Data'!BX103&gt;L$195,0,IF('Indicator Data'!BX103&lt;L$194,10,(L$195-'Indicator Data'!BX103)/(L$195-L$194)*10)),1))</f>
        <v>5.6</v>
      </c>
      <c r="M100" s="93">
        <f t="shared" si="16"/>
        <v>5.5</v>
      </c>
      <c r="N100" s="138">
        <f>IF('Indicator Data'!BY103="No data","x",'Indicator Data'!BY103/'Indicator Data'!CL103*100)</f>
        <v>3.5236482262409496</v>
      </c>
      <c r="O100" s="92">
        <f t="shared" si="17"/>
        <v>9.6999999999999993</v>
      </c>
      <c r="P100" s="92">
        <f>IF('Indicator Data'!BZ103="No data","x",ROUND(IF('Indicator Data'!BZ103&gt;P$195,0,IF('Indicator Data'!BZ103&lt;P$194,10,(P$195-'Indicator Data'!BZ103)/(P$195-P$194)*10)),1))</f>
        <v>0</v>
      </c>
      <c r="Q100" s="92">
        <f>IF('Indicator Data'!CA103="No data","x",ROUND(IF('Indicator Data'!CA103&gt;Q$195,0,IF('Indicator Data'!CA103&lt;Q$194,10,(Q$195-'Indicator Data'!CA103)/(Q$195-Q$194)*10)),1))</f>
        <v>0.3</v>
      </c>
      <c r="R100" s="93">
        <f t="shared" si="18"/>
        <v>3.3</v>
      </c>
      <c r="S100" s="92">
        <f>IF('Indicator Data'!CB103="No data","x",ROUND(IF('Indicator Data'!CB103&gt;S$195,0,IF('Indicator Data'!CB103&lt;S$194,10,(S$195-'Indicator Data'!CB103)/(S$195-S$194)*10)),1))</f>
        <v>4.5999999999999996</v>
      </c>
      <c r="T100" s="138">
        <f>IF('Indicator Data'!CC103="No data","x",ROUND(IF('Indicator Data'!CC103&gt;T$195,0,IF('Indicator Data'!CC103&lt;T$194,10,(T$195-'Indicator Data'!CC103)/(T$195-T$194)*10)),1))</f>
        <v>0.5</v>
      </c>
      <c r="U100" s="138">
        <f>IF('Indicator Data'!CD103="No data","x",ROUND(IF('Indicator Data'!CD103&gt;U$195,0,IF('Indicator Data'!CD103&lt;U$194,10,(U$195-'Indicator Data'!CD103)/(U$195-U$194)*10)),1))</f>
        <v>0.8</v>
      </c>
      <c r="V100" s="138">
        <f>IF('Indicator Data'!CE103="No data","x",ROUND(IF('Indicator Data'!CE103&gt;V$195,0,IF('Indicator Data'!CE103&lt;V$194,10,(V$195-'Indicator Data'!CE103)/(V$195-V$194)*10)),1))</f>
        <v>0.8</v>
      </c>
      <c r="W100" s="92">
        <f t="shared" si="19"/>
        <v>0.70000000000000007</v>
      </c>
      <c r="X100" s="92">
        <f>IF('Indicator Data'!CF103="No data","x",ROUND(IF('Indicator Data'!CF103&gt;X$195,0,IF('Indicator Data'!CF103&lt;X$194,10,(X$195-'Indicator Data'!CF103)/(X$195-X$194)*10)),1))</f>
        <v>8</v>
      </c>
      <c r="Y100" s="92">
        <f>IF('Indicator Data'!CG103="No data","x",ROUND(IF('Indicator Data'!CG103&gt;Y$195,10,IF('Indicator Data'!CG103&lt;Y$194,0,10-(Y$195-'Indicator Data'!CG103)/(Y$195-Y$194)*10)),1))</f>
        <v>0.8</v>
      </c>
      <c r="Z100" s="93">
        <f t="shared" si="20"/>
        <v>3.5</v>
      </c>
      <c r="AA100" s="94">
        <f t="shared" si="21"/>
        <v>4.0999999999999996</v>
      </c>
      <c r="AB100" s="217">
        <f>IF('Indicator Data'!CH103="No data","x",ROUND(IF('Indicator Data'!CH103&gt;AB$195,0,IF('Indicator Data'!CH103&lt;AB$194,10,(AB$195-'Indicator Data'!CH103)/(AB$195-AB$194)*10)),1))</f>
        <v>5.9</v>
      </c>
    </row>
    <row r="101" spans="1:28" s="4" customFormat="1" x14ac:dyDescent="0.3">
      <c r="A101" s="121" t="str">
        <f>'Indicator Data'!A104</f>
        <v>Liechtenstein</v>
      </c>
      <c r="B101" s="47" t="str">
        <f>'Indicator Data'!B104</f>
        <v>LIE</v>
      </c>
      <c r="C101" s="92" t="str">
        <f>IF('Indicator Data'!BR104="No data","x",ROUND(IF('Indicator Data'!BR104&gt;C$195,0,IF('Indicator Data'!BR104&lt;C$194,10,(C$195-'Indicator Data'!BR104)/(C$195-C$194)*10)),1))</f>
        <v>x</v>
      </c>
      <c r="D101" s="93" t="str">
        <f t="shared" si="13"/>
        <v>x</v>
      </c>
      <c r="E101" s="92" t="str">
        <f>IF('Indicator Data'!BT104="No data","x",ROUND(IF('Indicator Data'!BT104&gt;E$195,0,IF('Indicator Data'!BT104&lt;E$194,10,(E$195-'Indicator Data'!BT104)/(E$195-E$194)*10)),1))</f>
        <v>x</v>
      </c>
      <c r="F101" s="92">
        <f>IF('Indicator Data'!BS104="No data","x",ROUND(IF('Indicator Data'!BS104&gt;F$195,0,IF('Indicator Data'!BS104&lt;F$194,10,(F$195-'Indicator Data'!BS104)/(F$195-F$194)*10)),1))</f>
        <v>1.5</v>
      </c>
      <c r="G101" s="93">
        <f t="shared" si="14"/>
        <v>1.5</v>
      </c>
      <c r="H101" s="94">
        <f t="shared" si="15"/>
        <v>1.5</v>
      </c>
      <c r="I101" s="92" t="str">
        <f>IF('Indicator Data'!BV104="No data","x",ROUND(IF('Indicator Data'!BV104^2&gt;I$195,0,IF('Indicator Data'!BV104^2&lt;I$194,10,(I$195-'Indicator Data'!BV104^2)/(I$195-I$194)*10)),1))</f>
        <v>x</v>
      </c>
      <c r="J101" s="92">
        <f>IF(OR('Indicator Data'!BU104=0,'Indicator Data'!BU104="No data"),"x",ROUND(IF('Indicator Data'!BU104&gt;J$195,0,IF('Indicator Data'!BU104&lt;J$194,10,(J$195-'Indicator Data'!BU104)/(J$195-J$194)*10)),1))</f>
        <v>0</v>
      </c>
      <c r="K101" s="92">
        <f>IF('Indicator Data'!BW104="No data","x",ROUND(IF('Indicator Data'!BW104&gt;K$195,0,IF('Indicator Data'!BW104&lt;K$194,10,(K$195-'Indicator Data'!BW104)/(K$195-K$194)*10)),1))</f>
        <v>0.2</v>
      </c>
      <c r="L101" s="92">
        <f>IF('Indicator Data'!BX104="No data","x",ROUND(IF('Indicator Data'!BX104&gt;L$195,0,IF('Indicator Data'!BX104&lt;L$194,10,(L$195-'Indicator Data'!BX104)/(L$195-L$194)*10)),1))</f>
        <v>3.9</v>
      </c>
      <c r="M101" s="93">
        <f t="shared" si="16"/>
        <v>1.4</v>
      </c>
      <c r="N101" s="138">
        <f>IF('Indicator Data'!BY104="No data","x",'Indicator Data'!BY104/'Indicator Data'!CL104*100)</f>
        <v>687.5</v>
      </c>
      <c r="O101" s="92">
        <f t="shared" si="17"/>
        <v>0</v>
      </c>
      <c r="P101" s="92">
        <f>IF('Indicator Data'!BZ104="No data","x",ROUND(IF('Indicator Data'!BZ104&gt;P$195,0,IF('Indicator Data'!BZ104&lt;P$194,10,(P$195-'Indicator Data'!BZ104)/(P$195-P$194)*10)),1))</f>
        <v>0</v>
      </c>
      <c r="Q101" s="92">
        <f>IF('Indicator Data'!CA104="No data","x",ROUND(IF('Indicator Data'!CA104&gt;Q$195,0,IF('Indicator Data'!CA104&lt;Q$194,10,(Q$195-'Indicator Data'!CA104)/(Q$195-Q$194)*10)),1))</f>
        <v>0</v>
      </c>
      <c r="R101" s="93">
        <f t="shared" si="18"/>
        <v>0</v>
      </c>
      <c r="S101" s="92" t="str">
        <f>IF('Indicator Data'!CB104="No data","x",ROUND(IF('Indicator Data'!CB104&gt;S$195,0,IF('Indicator Data'!CB104&lt;S$194,10,(S$195-'Indicator Data'!CB104)/(S$195-S$194)*10)),1))</f>
        <v>x</v>
      </c>
      <c r="T101" s="138" t="str">
        <f>IF('Indicator Data'!CC104="No data","x",ROUND(IF('Indicator Data'!CC104&gt;T$195,0,IF('Indicator Data'!CC104&lt;T$194,10,(T$195-'Indicator Data'!CC104)/(T$195-T$194)*10)),1))</f>
        <v>x</v>
      </c>
      <c r="U101" s="138" t="str">
        <f>IF('Indicator Data'!CD104="No data","x",ROUND(IF('Indicator Data'!CD104&gt;U$195,0,IF('Indicator Data'!CD104&lt;U$194,10,(U$195-'Indicator Data'!CD104)/(U$195-U$194)*10)),1))</f>
        <v>x</v>
      </c>
      <c r="V101" s="138" t="str">
        <f>IF('Indicator Data'!CE104="No data","x",ROUND(IF('Indicator Data'!CE104&gt;V$195,0,IF('Indicator Data'!CE104&lt;V$194,10,(V$195-'Indicator Data'!CE104)/(V$195-V$194)*10)),1))</f>
        <v>x</v>
      </c>
      <c r="W101" s="92" t="str">
        <f t="shared" si="19"/>
        <v>x</v>
      </c>
      <c r="X101" s="92" t="str">
        <f>IF('Indicator Data'!CF104="No data","x",ROUND(IF('Indicator Data'!CF104&gt;X$195,0,IF('Indicator Data'!CF104&lt;X$194,10,(X$195-'Indicator Data'!CF104)/(X$195-X$194)*10)),1))</f>
        <v>x</v>
      </c>
      <c r="Y101" s="92" t="str">
        <f>IF('Indicator Data'!CG104="No data","x",ROUND(IF('Indicator Data'!CG104&gt;Y$195,10,IF('Indicator Data'!CG104&lt;Y$194,0,10-(Y$195-'Indicator Data'!CG104)/(Y$195-Y$194)*10)),1))</f>
        <v>x</v>
      </c>
      <c r="Z101" s="93" t="str">
        <f t="shared" si="20"/>
        <v>x</v>
      </c>
      <c r="AA101" s="94">
        <f t="shared" si="21"/>
        <v>0.7</v>
      </c>
      <c r="AB101" s="217" t="str">
        <f>IF('Indicator Data'!CH104="No data","x",ROUND(IF('Indicator Data'!CH104&gt;AB$195,0,IF('Indicator Data'!CH104&lt;AB$194,10,(AB$195-'Indicator Data'!CH104)/(AB$195-AB$194)*10)),1))</f>
        <v>x</v>
      </c>
    </row>
    <row r="102" spans="1:28" s="4" customFormat="1" x14ac:dyDescent="0.3">
      <c r="A102" s="121" t="str">
        <f>'Indicator Data'!A105</f>
        <v>Lithuania</v>
      </c>
      <c r="B102" s="47" t="str">
        <f>'Indicator Data'!B105</f>
        <v>LTU</v>
      </c>
      <c r="C102" s="92" t="str">
        <f>IF('Indicator Data'!BR105="No data","x",ROUND(IF('Indicator Data'!BR105&gt;C$195,0,IF('Indicator Data'!BR105&lt;C$194,10,(C$195-'Indicator Data'!BR105)/(C$195-C$194)*10)),1))</f>
        <v>x</v>
      </c>
      <c r="D102" s="93" t="str">
        <f t="shared" si="13"/>
        <v>x</v>
      </c>
      <c r="E102" s="92">
        <f>IF('Indicator Data'!BT105="No data","x",ROUND(IF('Indicator Data'!BT105&gt;E$195,0,IF('Indicator Data'!BT105&lt;E$194,10,(E$195-'Indicator Data'!BT105)/(E$195-E$194)*10)),1))</f>
        <v>4</v>
      </c>
      <c r="F102" s="92">
        <f>IF('Indicator Data'!BS105="No data","x",ROUND(IF('Indicator Data'!BS105&gt;F$195,0,IF('Indicator Data'!BS105&lt;F$194,10,(F$195-'Indicator Data'!BS105)/(F$195-F$194)*10)),1))</f>
        <v>2.9</v>
      </c>
      <c r="G102" s="93">
        <f t="shared" si="14"/>
        <v>3.5</v>
      </c>
      <c r="H102" s="94">
        <f t="shared" si="15"/>
        <v>3.5</v>
      </c>
      <c r="I102" s="92">
        <f>IF('Indicator Data'!BV105="No data","x",ROUND(IF('Indicator Data'!BV105^2&gt;I$195,0,IF('Indicator Data'!BV105^2&lt;I$194,10,(I$195-'Indicator Data'!BV105^2)/(I$195-I$194)*10)),1))</f>
        <v>0</v>
      </c>
      <c r="J102" s="92">
        <f>IF(OR('Indicator Data'!BU105=0,'Indicator Data'!BU105="No data"),"x",ROUND(IF('Indicator Data'!BU105&gt;J$195,0,IF('Indicator Data'!BU105&lt;J$194,10,(J$195-'Indicator Data'!BU105)/(J$195-J$194)*10)),1))</f>
        <v>0</v>
      </c>
      <c r="K102" s="92">
        <f>IF('Indicator Data'!BW105="No data","x",ROUND(IF('Indicator Data'!BW105&gt;K$195,0,IF('Indicator Data'!BW105&lt;K$194,10,(K$195-'Indicator Data'!BW105)/(K$195-K$194)*10)),1))</f>
        <v>2</v>
      </c>
      <c r="L102" s="92">
        <f>IF('Indicator Data'!BX105="No data","x",ROUND(IF('Indicator Data'!BX105&gt;L$195,0,IF('Indicator Data'!BX105&lt;L$194,10,(L$195-'Indicator Data'!BX105)/(L$195-L$194)*10)),1))</f>
        <v>1.9</v>
      </c>
      <c r="M102" s="93">
        <f t="shared" si="16"/>
        <v>1</v>
      </c>
      <c r="N102" s="138">
        <f>IF('Indicator Data'!BY105="No data","x",'Indicator Data'!BY105/'Indicator Data'!CL105*100)</f>
        <v>140.40910106264158</v>
      </c>
      <c r="O102" s="92">
        <f t="shared" si="17"/>
        <v>0</v>
      </c>
      <c r="P102" s="92">
        <f>IF('Indicator Data'!BZ105="No data","x",ROUND(IF('Indicator Data'!BZ105&gt;P$195,0,IF('Indicator Data'!BZ105&lt;P$194,10,(P$195-'Indicator Data'!BZ105)/(P$195-P$194)*10)),1))</f>
        <v>0.7</v>
      </c>
      <c r="Q102" s="92">
        <f>IF('Indicator Data'!CA105="No data","x",ROUND(IF('Indicator Data'!CA105&gt;Q$195,0,IF('Indicator Data'!CA105&lt;Q$194,10,(Q$195-'Indicator Data'!CA105)/(Q$195-Q$194)*10)),1))</f>
        <v>0.5</v>
      </c>
      <c r="R102" s="93">
        <f t="shared" si="18"/>
        <v>0.4</v>
      </c>
      <c r="S102" s="92">
        <f>IF('Indicator Data'!CB105="No data","x",ROUND(IF('Indicator Data'!CB105&gt;S$195,0,IF('Indicator Data'!CB105&lt;S$194,10,(S$195-'Indicator Data'!CB105)/(S$195-S$194)*10)),1))</f>
        <v>0</v>
      </c>
      <c r="T102" s="138">
        <f>IF('Indicator Data'!CC105="No data","x",ROUND(IF('Indicator Data'!CC105&gt;T$195,0,IF('Indicator Data'!CC105&lt;T$194,10,(T$195-'Indicator Data'!CC105)/(T$195-T$194)*10)),1))</f>
        <v>0.8</v>
      </c>
      <c r="U102" s="138">
        <f>IF('Indicator Data'!CD105="No data","x",ROUND(IF('Indicator Data'!CD105&gt;U$195,0,IF('Indicator Data'!CD105&lt;U$194,10,(U$195-'Indicator Data'!CD105)/(U$195-U$194)*10)),1))</f>
        <v>1.2</v>
      </c>
      <c r="V102" s="138">
        <f>IF('Indicator Data'!CE105="No data","x",ROUND(IF('Indicator Data'!CE105&gt;V$195,0,IF('Indicator Data'!CE105&lt;V$194,10,(V$195-'Indicator Data'!CE105)/(V$195-V$194)*10)),1))</f>
        <v>2.9</v>
      </c>
      <c r="W102" s="92">
        <f t="shared" si="19"/>
        <v>1.6333333333333335</v>
      </c>
      <c r="X102" s="92">
        <f>IF('Indicator Data'!CF105="No data","x",ROUND(IF('Indicator Data'!CF105&gt;X$195,0,IF('Indicator Data'!CF105&lt;X$194,10,(X$195-'Indicator Data'!CF105)/(X$195-X$194)*10)),1))</f>
        <v>3.5</v>
      </c>
      <c r="Y102" s="92">
        <f>IF('Indicator Data'!CG105="No data","x",ROUND(IF('Indicator Data'!CG105&gt;Y$195,10,IF('Indicator Data'!CG105&lt;Y$194,0,10-(Y$195-'Indicator Data'!CG105)/(Y$195-Y$194)*10)),1))</f>
        <v>0.1</v>
      </c>
      <c r="Z102" s="93">
        <f t="shared" si="20"/>
        <v>1.3</v>
      </c>
      <c r="AA102" s="94">
        <f t="shared" si="21"/>
        <v>0.9</v>
      </c>
      <c r="AB102" s="217">
        <f>IF('Indicator Data'!CH105="No data","x",ROUND(IF('Indicator Data'!CH105&gt;AB$195,0,IF('Indicator Data'!CH105&lt;AB$194,10,(AB$195-'Indicator Data'!CH105)/(AB$195-AB$194)*10)),1))</f>
        <v>1.8</v>
      </c>
    </row>
    <row r="103" spans="1:28" s="4" customFormat="1" x14ac:dyDescent="0.3">
      <c r="A103" s="121" t="str">
        <f>'Indicator Data'!A106</f>
        <v>Luxembourg</v>
      </c>
      <c r="B103" s="47" t="str">
        <f>'Indicator Data'!B106</f>
        <v>LUX</v>
      </c>
      <c r="C103" s="92" t="str">
        <f>IF('Indicator Data'!BR106="No data","x",ROUND(IF('Indicator Data'!BR106&gt;C$195,0,IF('Indicator Data'!BR106&lt;C$194,10,(C$195-'Indicator Data'!BR106)/(C$195-C$194)*10)),1))</f>
        <v>x</v>
      </c>
      <c r="D103" s="93" t="str">
        <f t="shared" si="13"/>
        <v>x</v>
      </c>
      <c r="E103" s="92">
        <f>IF('Indicator Data'!BT106="No data","x",ROUND(IF('Indicator Data'!BT106&gt;E$195,0,IF('Indicator Data'!BT106&lt;E$194,10,(E$195-'Indicator Data'!BT106)/(E$195-E$194)*10)),1))</f>
        <v>2</v>
      </c>
      <c r="F103" s="92">
        <f>IF('Indicator Data'!BS106="No data","x",ROUND(IF('Indicator Data'!BS106&gt;F$195,0,IF('Indicator Data'!BS106&lt;F$194,10,(F$195-'Indicator Data'!BS106)/(F$195-F$194)*10)),1))</f>
        <v>1.4</v>
      </c>
      <c r="G103" s="93">
        <f t="shared" si="14"/>
        <v>1.7</v>
      </c>
      <c r="H103" s="94">
        <f t="shared" si="15"/>
        <v>1.7</v>
      </c>
      <c r="I103" s="92" t="str">
        <f>IF('Indicator Data'!BV106="No data","x",ROUND(IF('Indicator Data'!BV106^2&gt;I$195,0,IF('Indicator Data'!BV106^2&lt;I$194,10,(I$195-'Indicator Data'!BV106^2)/(I$195-I$194)*10)),1))</f>
        <v>x</v>
      </c>
      <c r="J103" s="92">
        <f>IF(OR('Indicator Data'!BU106=0,'Indicator Data'!BU106="No data"),"x",ROUND(IF('Indicator Data'!BU106&gt;J$195,0,IF('Indicator Data'!BU106&lt;J$194,10,(J$195-'Indicator Data'!BU106)/(J$195-J$194)*10)),1))</f>
        <v>0</v>
      </c>
      <c r="K103" s="92">
        <f>IF('Indicator Data'!BW106="No data","x",ROUND(IF('Indicator Data'!BW106&gt;K$195,0,IF('Indicator Data'!BW106&lt;K$194,10,(K$195-'Indicator Data'!BW106)/(K$195-K$194)*10)),1))</f>
        <v>0.3</v>
      </c>
      <c r="L103" s="92">
        <f>IF('Indicator Data'!BX106="No data","x",ROUND(IF('Indicator Data'!BX106&gt;L$195,0,IF('Indicator Data'!BX106&lt;L$194,10,(L$195-'Indicator Data'!BX106)/(L$195-L$194)*10)),1))</f>
        <v>3.5</v>
      </c>
      <c r="M103" s="93">
        <f t="shared" si="16"/>
        <v>1.3</v>
      </c>
      <c r="N103" s="138">
        <f>IF('Indicator Data'!BY106="No data","x",'Indicator Data'!BY106/'Indicator Data'!CL106*100)</f>
        <v>540.54054054054052</v>
      </c>
      <c r="O103" s="92">
        <f t="shared" si="17"/>
        <v>0</v>
      </c>
      <c r="P103" s="92">
        <f>IF('Indicator Data'!BZ106="No data","x",ROUND(IF('Indicator Data'!BZ106&gt;P$195,0,IF('Indicator Data'!BZ106&lt;P$194,10,(P$195-'Indicator Data'!BZ106)/(P$195-P$194)*10)),1))</f>
        <v>0.3</v>
      </c>
      <c r="Q103" s="92">
        <f>IF('Indicator Data'!CA106="No data","x",ROUND(IF('Indicator Data'!CA106&gt;Q$195,0,IF('Indicator Data'!CA106&lt;Q$194,10,(Q$195-'Indicator Data'!CA106)/(Q$195-Q$194)*10)),1))</f>
        <v>0</v>
      </c>
      <c r="R103" s="93">
        <f t="shared" si="18"/>
        <v>0.1</v>
      </c>
      <c r="S103" s="92">
        <f>IF('Indicator Data'!CB106="No data","x",ROUND(IF('Indicator Data'!CB106&gt;S$195,0,IF('Indicator Data'!CB106&lt;S$194,10,(S$195-'Indicator Data'!CB106)/(S$195-S$194)*10)),1))</f>
        <v>2.4</v>
      </c>
      <c r="T103" s="138">
        <f>IF('Indicator Data'!CC106="No data","x",ROUND(IF('Indicator Data'!CC106&gt;T$195,0,IF('Indicator Data'!CC106&lt;T$194,10,(T$195-'Indicator Data'!CC106)/(T$195-T$194)*10)),1))</f>
        <v>0</v>
      </c>
      <c r="U103" s="138">
        <f>IF('Indicator Data'!CD106="No data","x",ROUND(IF('Indicator Data'!CD106&gt;U$195,0,IF('Indicator Data'!CD106&lt;U$194,10,(U$195-'Indicator Data'!CD106)/(U$195-U$194)*10)),1))</f>
        <v>2.2000000000000002</v>
      </c>
      <c r="V103" s="138">
        <f>IF('Indicator Data'!CE106="No data","x",ROUND(IF('Indicator Data'!CE106&gt;V$195,0,IF('Indicator Data'!CE106&lt;V$194,10,(V$195-'Indicator Data'!CE106)/(V$195-V$194)*10)),1))</f>
        <v>0.7</v>
      </c>
      <c r="W103" s="92">
        <f t="shared" si="19"/>
        <v>0.96666666666666679</v>
      </c>
      <c r="X103" s="92">
        <f>IF('Indicator Data'!CF106="No data","x",ROUND(IF('Indicator Data'!CF106&gt;X$195,0,IF('Indicator Data'!CF106&lt;X$194,10,(X$195-'Indicator Data'!CF106)/(X$195-X$194)*10)),1))</f>
        <v>0</v>
      </c>
      <c r="Y103" s="92">
        <f>IF('Indicator Data'!CG106="No data","x",ROUND(IF('Indicator Data'!CG106&gt;Y$195,10,IF('Indicator Data'!CG106&lt;Y$194,0,10-(Y$195-'Indicator Data'!CG106)/(Y$195-Y$194)*10)),1))</f>
        <v>0.1</v>
      </c>
      <c r="Z103" s="93">
        <f t="shared" si="20"/>
        <v>0.9</v>
      </c>
      <c r="AA103" s="94">
        <f t="shared" si="21"/>
        <v>0.8</v>
      </c>
      <c r="AB103" s="217">
        <f>IF('Indicator Data'!CH106="No data","x",ROUND(IF('Indicator Data'!CH106&gt;AB$195,0,IF('Indicator Data'!CH106&lt;AB$194,10,(AB$195-'Indicator Data'!CH106)/(AB$195-AB$194)*10)),1))</f>
        <v>2.4</v>
      </c>
    </row>
    <row r="104" spans="1:28" s="4" customFormat="1" x14ac:dyDescent="0.3">
      <c r="A104" s="121" t="str">
        <f>'Indicator Data'!A107</f>
        <v>Madagascar</v>
      </c>
      <c r="B104" s="47" t="str">
        <f>'Indicator Data'!B107</f>
        <v>MDG</v>
      </c>
      <c r="C104" s="92">
        <f>IF('Indicator Data'!BR107="No data","x",ROUND(IF('Indicator Data'!BR107&gt;C$195,0,IF('Indicator Data'!BR107&lt;C$194,10,(C$195-'Indicator Data'!BR107)/(C$195-C$194)*10)),1))</f>
        <v>4.7</v>
      </c>
      <c r="D104" s="93">
        <f t="shared" si="13"/>
        <v>4.7</v>
      </c>
      <c r="E104" s="92">
        <f>IF('Indicator Data'!BT107="No data","x",ROUND(IF('Indicator Data'!BT107&gt;E$195,0,IF('Indicator Data'!BT107&lt;E$194,10,(E$195-'Indicator Data'!BT107)/(E$195-E$194)*10)),1))</f>
        <v>7.6</v>
      </c>
      <c r="F104" s="92">
        <f>IF('Indicator Data'!BS107="No data","x",ROUND(IF('Indicator Data'!BS107&gt;F$195,0,IF('Indicator Data'!BS107&lt;F$194,10,(F$195-'Indicator Data'!BS107)/(F$195-F$194)*10)),1))</f>
        <v>7.3</v>
      </c>
      <c r="G104" s="93">
        <f t="shared" si="14"/>
        <v>7.5</v>
      </c>
      <c r="H104" s="94">
        <f t="shared" si="15"/>
        <v>6.1</v>
      </c>
      <c r="I104" s="92">
        <f>IF('Indicator Data'!BV107="No data","x",ROUND(IF('Indicator Data'!BV107^2&gt;I$195,0,IF('Indicator Data'!BV107^2&lt;I$194,10,(I$195-'Indicator Data'!BV107^2)/(I$195-I$194)*10)),1))</f>
        <v>4.8</v>
      </c>
      <c r="J104" s="92">
        <f>IF(OR('Indicator Data'!BU107=0,'Indicator Data'!BU107="No data"),"x",ROUND(IF('Indicator Data'!BU107&gt;J$195,0,IF('Indicator Data'!BU107&lt;J$194,10,(J$195-'Indicator Data'!BU107)/(J$195-J$194)*10)),1))</f>
        <v>7.6</v>
      </c>
      <c r="K104" s="92">
        <f>IF('Indicator Data'!BW107="No data","x",ROUND(IF('Indicator Data'!BW107&gt;K$195,0,IF('Indicator Data'!BW107&lt;K$194,10,(K$195-'Indicator Data'!BW107)/(K$195-K$194)*10)),1))</f>
        <v>9</v>
      </c>
      <c r="L104" s="92">
        <f>IF('Indicator Data'!BX107="No data","x",ROUND(IF('Indicator Data'!BX107&gt;L$195,0,IF('Indicator Data'!BX107&lt;L$194,10,(L$195-'Indicator Data'!BX107)/(L$195-L$194)*10)),1))</f>
        <v>8.1999999999999993</v>
      </c>
      <c r="M104" s="93">
        <f t="shared" si="16"/>
        <v>7.4</v>
      </c>
      <c r="N104" s="138">
        <f>IF('Indicator Data'!BY107="No data","x",'Indicator Data'!BY107/'Indicator Data'!CL107*100)</f>
        <v>7.9100319840423703</v>
      </c>
      <c r="O104" s="92">
        <f t="shared" si="17"/>
        <v>9.3000000000000007</v>
      </c>
      <c r="P104" s="92">
        <f>IF('Indicator Data'!BZ107="No data","x",ROUND(IF('Indicator Data'!BZ107&gt;P$195,0,IF('Indicator Data'!BZ107&lt;P$194,10,(P$195-'Indicator Data'!BZ107)/(P$195-P$194)*10)),1))</f>
        <v>9.9</v>
      </c>
      <c r="Q104" s="92">
        <f>IF('Indicator Data'!CA107="No data","x",ROUND(IF('Indicator Data'!CA107&gt;Q$195,0,IF('Indicator Data'!CA107&lt;Q$194,10,(Q$195-'Indicator Data'!CA107)/(Q$195-Q$194)*10)),1))</f>
        <v>9.1</v>
      </c>
      <c r="R104" s="93">
        <f t="shared" si="18"/>
        <v>9.4</v>
      </c>
      <c r="S104" s="92">
        <f>IF('Indicator Data'!CB107="No data","x",ROUND(IF('Indicator Data'!CB107&gt;S$195,0,IF('Indicator Data'!CB107&lt;S$194,10,(S$195-'Indicator Data'!CB107)/(S$195-S$194)*10)),1))</f>
        <v>9.5</v>
      </c>
      <c r="T104" s="138">
        <f>IF('Indicator Data'!CC107="No data","x",ROUND(IF('Indicator Data'!CC107&gt;T$195,0,IF('Indicator Data'!CC107&lt;T$194,10,(T$195-'Indicator Data'!CC107)/(T$195-T$194)*10)),1))</f>
        <v>4.2</v>
      </c>
      <c r="U104" s="138" t="str">
        <f>IF('Indicator Data'!CD107="No data","x",ROUND(IF('Indicator Data'!CD107&gt;U$195,0,IF('Indicator Data'!CD107&lt;U$194,10,(U$195-'Indicator Data'!CD107)/(U$195-U$194)*10)),1))</f>
        <v>x</v>
      </c>
      <c r="V104" s="138">
        <f>IF('Indicator Data'!CE107="No data","x",ROUND(IF('Indicator Data'!CE107&gt;V$195,0,IF('Indicator Data'!CE107&lt;V$194,10,(V$195-'Indicator Data'!CE107)/(V$195-V$194)*10)),1))</f>
        <v>4.2</v>
      </c>
      <c r="W104" s="92">
        <f t="shared" si="19"/>
        <v>4.2</v>
      </c>
      <c r="X104" s="92">
        <f>IF('Indicator Data'!CF107="No data","x",ROUND(IF('Indicator Data'!CF107&gt;X$195,0,IF('Indicator Data'!CF107&lt;X$194,10,(X$195-'Indicator Data'!CF107)/(X$195-X$194)*10)),1))</f>
        <v>9.9</v>
      </c>
      <c r="Y104" s="92">
        <f>IF('Indicator Data'!CG107="No data","x",ROUND(IF('Indicator Data'!CG107&gt;Y$195,10,IF('Indicator Data'!CG107&lt;Y$194,0,10-(Y$195-'Indicator Data'!CG107)/(Y$195-Y$194)*10)),1))</f>
        <v>3.7</v>
      </c>
      <c r="Z104" s="93">
        <f t="shared" si="20"/>
        <v>6.8</v>
      </c>
      <c r="AA104" s="94">
        <f t="shared" si="21"/>
        <v>7.9</v>
      </c>
      <c r="AB104" s="217">
        <f>IF('Indicator Data'!CH107="No data","x",ROUND(IF('Indicator Data'!CH107&gt;AB$195,0,IF('Indicator Data'!CH107&lt;AB$194,10,(AB$195-'Indicator Data'!CH107)/(AB$195-AB$194)*10)),1))</f>
        <v>7.4</v>
      </c>
    </row>
    <row r="105" spans="1:28" s="4" customFormat="1" x14ac:dyDescent="0.3">
      <c r="A105" s="121" t="str">
        <f>'Indicator Data'!A108</f>
        <v>Malawi</v>
      </c>
      <c r="B105" s="47" t="str">
        <f>'Indicator Data'!B108</f>
        <v>MWI</v>
      </c>
      <c r="C105" s="92">
        <f>IF('Indicator Data'!BR108="No data","x",ROUND(IF('Indicator Data'!BR108&gt;C$195,0,IF('Indicator Data'!BR108&lt;C$194,10,(C$195-'Indicator Data'!BR108)/(C$195-C$194)*10)),1))</f>
        <v>4</v>
      </c>
      <c r="D105" s="93">
        <f t="shared" si="13"/>
        <v>4</v>
      </c>
      <c r="E105" s="92">
        <f>IF('Indicator Data'!BT108="No data","x",ROUND(IF('Indicator Data'!BT108&gt;E$195,0,IF('Indicator Data'!BT108&lt;E$194,10,(E$195-'Indicator Data'!BT108)/(E$195-E$194)*10)),1))</f>
        <v>6.9</v>
      </c>
      <c r="F105" s="92">
        <f>IF('Indicator Data'!BS108="No data","x",ROUND(IF('Indicator Data'!BS108&gt;F$195,0,IF('Indicator Data'!BS108&lt;F$194,10,(F$195-'Indicator Data'!BS108)/(F$195-F$194)*10)),1))</f>
        <v>6.5</v>
      </c>
      <c r="G105" s="93">
        <f t="shared" si="14"/>
        <v>6.7</v>
      </c>
      <c r="H105" s="94">
        <f t="shared" si="15"/>
        <v>5.4</v>
      </c>
      <c r="I105" s="92">
        <f>IF('Indicator Data'!BV108="No data","x",ROUND(IF('Indicator Data'!BV108^2&gt;I$195,0,IF('Indicator Data'!BV108^2&lt;I$194,10,(I$195-'Indicator Data'!BV108^2)/(I$195-I$194)*10)),1))</f>
        <v>6.7</v>
      </c>
      <c r="J105" s="92">
        <f>IF(OR('Indicator Data'!BU108=0,'Indicator Data'!BU108="No data"),"x",ROUND(IF('Indicator Data'!BU108&gt;J$195,0,IF('Indicator Data'!BU108&lt;J$194,10,(J$195-'Indicator Data'!BU108)/(J$195-J$194)*10)),1))</f>
        <v>8.6999999999999993</v>
      </c>
      <c r="K105" s="92">
        <f>IF('Indicator Data'!BW108="No data","x",ROUND(IF('Indicator Data'!BW108&gt;K$195,0,IF('Indicator Data'!BW108&lt;K$194,10,(K$195-'Indicator Data'!BW108)/(K$195-K$194)*10)),1))</f>
        <v>8.6</v>
      </c>
      <c r="L105" s="92">
        <f>IF('Indicator Data'!BX108="No data","x",ROUND(IF('Indicator Data'!BX108&gt;L$195,0,IF('Indicator Data'!BX108&lt;L$194,10,(L$195-'Indicator Data'!BX108)/(L$195-L$194)*10)),1))</f>
        <v>8.3000000000000007</v>
      </c>
      <c r="M105" s="93">
        <f t="shared" si="16"/>
        <v>8.1</v>
      </c>
      <c r="N105" s="138">
        <f>IF('Indicator Data'!BY108="No data","x",'Indicator Data'!BY108/'Indicator Data'!CL108*100)</f>
        <v>19.092066185829445</v>
      </c>
      <c r="O105" s="92">
        <f t="shared" si="17"/>
        <v>8.1999999999999993</v>
      </c>
      <c r="P105" s="92">
        <f>IF('Indicator Data'!BZ108="No data","x",ROUND(IF('Indicator Data'!BZ108&gt;P$195,0,IF('Indicator Data'!BZ108&lt;P$194,10,(P$195-'Indicator Data'!BZ108)/(P$195-P$194)*10)),1))</f>
        <v>8.1999999999999993</v>
      </c>
      <c r="Q105" s="92">
        <f>IF('Indicator Data'!CA108="No data","x",ROUND(IF('Indicator Data'!CA108&gt;Q$195,0,IF('Indicator Data'!CA108&lt;Q$194,10,(Q$195-'Indicator Data'!CA108)/(Q$195-Q$194)*10)),1))</f>
        <v>6.2</v>
      </c>
      <c r="R105" s="93">
        <f t="shared" si="18"/>
        <v>7.5</v>
      </c>
      <c r="S105" s="92">
        <f>IF('Indicator Data'!CB108="No data","x",ROUND(IF('Indicator Data'!CB108&gt;S$195,0,IF('Indicator Data'!CB108&lt;S$194,10,(S$195-'Indicator Data'!CB108)/(S$195-S$194)*10)),1))</f>
        <v>10</v>
      </c>
      <c r="T105" s="138">
        <f>IF('Indicator Data'!CC108="No data","x",ROUND(IF('Indicator Data'!CC108&gt;T$195,0,IF('Indicator Data'!CC108&lt;T$194,10,(T$195-'Indicator Data'!CC108)/(T$195-T$194)*10)),1))</f>
        <v>1.9</v>
      </c>
      <c r="U105" s="138">
        <f>IF('Indicator Data'!CD108="No data","x",ROUND(IF('Indicator Data'!CD108&gt;U$195,0,IF('Indicator Data'!CD108&lt;U$194,10,(U$195-'Indicator Data'!CD108)/(U$195-U$194)*10)),1))</f>
        <v>5.4</v>
      </c>
      <c r="V105" s="138">
        <f>IF('Indicator Data'!CE108="No data","x",ROUND(IF('Indicator Data'!CE108&gt;V$195,0,IF('Indicator Data'!CE108&lt;V$194,10,(V$195-'Indicator Data'!CE108)/(V$195-V$194)*10)),1))</f>
        <v>1.9</v>
      </c>
      <c r="W105" s="92">
        <f t="shared" si="19"/>
        <v>3.0666666666666669</v>
      </c>
      <c r="X105" s="92">
        <f>IF('Indicator Data'!CF108="No data","x",ROUND(IF('Indicator Data'!CF108&gt;X$195,0,IF('Indicator Data'!CF108&lt;X$194,10,(X$195-'Indicator Data'!CF108)/(X$195-X$194)*10)),1))</f>
        <v>9.8000000000000007</v>
      </c>
      <c r="Y105" s="92">
        <f>IF('Indicator Data'!CG108="No data","x",ROUND(IF('Indicator Data'!CG108&gt;Y$195,10,IF('Indicator Data'!CG108&lt;Y$194,0,10-(Y$195-'Indicator Data'!CG108)/(Y$195-Y$194)*10)),1))</f>
        <v>3.9</v>
      </c>
      <c r="Z105" s="93">
        <f t="shared" si="20"/>
        <v>6.7</v>
      </c>
      <c r="AA105" s="94">
        <f t="shared" si="21"/>
        <v>7.4</v>
      </c>
      <c r="AB105" s="217">
        <f>IF('Indicator Data'!CH108="No data","x",ROUND(IF('Indicator Data'!CH108&gt;AB$195,0,IF('Indicator Data'!CH108&lt;AB$194,10,(AB$195-'Indicator Data'!CH108)/(AB$195-AB$194)*10)),1))</f>
        <v>5.8</v>
      </c>
    </row>
    <row r="106" spans="1:28" s="4" customFormat="1" x14ac:dyDescent="0.3">
      <c r="A106" s="121" t="str">
        <f>'Indicator Data'!A109</f>
        <v>Malaysia</v>
      </c>
      <c r="B106" s="47" t="str">
        <f>'Indicator Data'!B109</f>
        <v>MYS</v>
      </c>
      <c r="C106" s="92">
        <f>IF('Indicator Data'!BR109="No data","x",ROUND(IF('Indicator Data'!BR109&gt;C$195,0,IF('Indicator Data'!BR109&lt;C$194,10,(C$195-'Indicator Data'!BR109)/(C$195-C$194)*10)),1))</f>
        <v>2.6</v>
      </c>
      <c r="D106" s="93">
        <f t="shared" si="13"/>
        <v>2.6</v>
      </c>
      <c r="E106" s="92">
        <f>IF('Indicator Data'!BT109="No data","x",ROUND(IF('Indicator Data'!BT109&gt;E$195,0,IF('Indicator Data'!BT109&lt;E$194,10,(E$195-'Indicator Data'!BT109)/(E$195-E$194)*10)),1))</f>
        <v>4.7</v>
      </c>
      <c r="F106" s="92">
        <f>IF('Indicator Data'!BS109="No data","x",ROUND(IF('Indicator Data'!BS109&gt;F$195,0,IF('Indicator Data'!BS109&lt;F$194,10,(F$195-'Indicator Data'!BS109)/(F$195-F$194)*10)),1))</f>
        <v>2.8</v>
      </c>
      <c r="G106" s="93">
        <f t="shared" si="14"/>
        <v>3.8</v>
      </c>
      <c r="H106" s="94">
        <f t="shared" si="15"/>
        <v>3.2</v>
      </c>
      <c r="I106" s="92">
        <f>IF('Indicator Data'!BV109="No data","x",ROUND(IF('Indicator Data'!BV109^2&gt;I$195,0,IF('Indicator Data'!BV109^2&lt;I$194,10,(I$195-'Indicator Data'!BV109^2)/(I$195-I$194)*10)),1))</f>
        <v>1.3</v>
      </c>
      <c r="J106" s="92">
        <f>IF(OR('Indicator Data'!BU109=0,'Indicator Data'!BU109="No data"),"x",ROUND(IF('Indicator Data'!BU109&gt;J$195,0,IF('Indicator Data'!BU109&lt;J$194,10,(J$195-'Indicator Data'!BU109)/(J$195-J$194)*10)),1))</f>
        <v>0</v>
      </c>
      <c r="K106" s="92">
        <f>IF('Indicator Data'!BW109="No data","x",ROUND(IF('Indicator Data'!BW109&gt;K$195,0,IF('Indicator Data'!BW109&lt;K$194,10,(K$195-'Indicator Data'!BW109)/(K$195-K$194)*10)),1))</f>
        <v>1.9</v>
      </c>
      <c r="L106" s="92">
        <f>IF('Indicator Data'!BX109="No data","x",ROUND(IF('Indicator Data'!BX109&gt;L$195,0,IF('Indicator Data'!BX109&lt;L$194,10,(L$195-'Indicator Data'!BX109)/(L$195-L$194)*10)),1))</f>
        <v>3.4</v>
      </c>
      <c r="M106" s="93">
        <f t="shared" si="16"/>
        <v>1.7</v>
      </c>
      <c r="N106" s="138">
        <f>IF('Indicator Data'!BY109="No data","x",'Indicator Data'!BY109/'Indicator Data'!CL109*100)</f>
        <v>21.001369654542685</v>
      </c>
      <c r="O106" s="92">
        <f t="shared" si="17"/>
        <v>8</v>
      </c>
      <c r="P106" s="92">
        <f>IF('Indicator Data'!BZ109="No data","x",ROUND(IF('Indicator Data'!BZ109&gt;P$195,0,IF('Indicator Data'!BZ109&lt;P$194,10,(P$195-'Indicator Data'!BZ109)/(P$195-P$194)*10)),1))</f>
        <v>0</v>
      </c>
      <c r="Q106" s="92">
        <f>IF('Indicator Data'!CA109="No data","x",ROUND(IF('Indicator Data'!CA109&gt;Q$195,0,IF('Indicator Data'!CA109&lt;Q$194,10,(Q$195-'Indicator Data'!CA109)/(Q$195-Q$194)*10)),1))</f>
        <v>0.7</v>
      </c>
      <c r="R106" s="93">
        <f t="shared" si="18"/>
        <v>2.9</v>
      </c>
      <c r="S106" s="92">
        <f>IF('Indicator Data'!CB109="No data","x",ROUND(IF('Indicator Data'!CB109&gt;S$195,0,IF('Indicator Data'!CB109&lt;S$194,10,(S$195-'Indicator Data'!CB109)/(S$195-S$194)*10)),1))</f>
        <v>6.2</v>
      </c>
      <c r="T106" s="138">
        <f>IF('Indicator Data'!CC109="No data","x",ROUND(IF('Indicator Data'!CC109&gt;T$195,0,IF('Indicator Data'!CC109&lt;T$194,10,(T$195-'Indicator Data'!CC109)/(T$195-T$194)*10)),1))</f>
        <v>0</v>
      </c>
      <c r="U106" s="138">
        <f>IF('Indicator Data'!CD109="No data","x",ROUND(IF('Indicator Data'!CD109&gt;U$195,0,IF('Indicator Data'!CD109&lt;U$194,10,(U$195-'Indicator Data'!CD109)/(U$195-U$194)*10)),1))</f>
        <v>0</v>
      </c>
      <c r="V106" s="138" t="str">
        <f>IF('Indicator Data'!CE109="No data","x",ROUND(IF('Indicator Data'!CE109&gt;V$195,0,IF('Indicator Data'!CE109&lt;V$194,10,(V$195-'Indicator Data'!CE109)/(V$195-V$194)*10)),1))</f>
        <v>x</v>
      </c>
      <c r="W106" s="92">
        <f t="shared" si="19"/>
        <v>0</v>
      </c>
      <c r="X106" s="92">
        <f>IF('Indicator Data'!CF109="No data","x",ROUND(IF('Indicator Data'!CF109&gt;X$195,0,IF('Indicator Data'!CF109&lt;X$194,10,(X$195-'Indicator Data'!CF109)/(X$195-X$194)*10)),1))</f>
        <v>6.6</v>
      </c>
      <c r="Y106" s="92">
        <f>IF('Indicator Data'!CG109="No data","x",ROUND(IF('Indicator Data'!CG109&gt;Y$195,10,IF('Indicator Data'!CG109&lt;Y$194,0,10-(Y$195-'Indicator Data'!CG109)/(Y$195-Y$194)*10)),1))</f>
        <v>0.3</v>
      </c>
      <c r="Z106" s="93">
        <f t="shared" si="20"/>
        <v>3.3</v>
      </c>
      <c r="AA106" s="94">
        <f t="shared" si="21"/>
        <v>2.6</v>
      </c>
      <c r="AB106" s="217">
        <f>IF('Indicator Data'!CH109="No data","x",ROUND(IF('Indicator Data'!CH109&gt;AB$195,0,IF('Indicator Data'!CH109&lt;AB$194,10,(AB$195-'Indicator Data'!CH109)/(AB$195-AB$194)*10)),1))</f>
        <v>0.5</v>
      </c>
    </row>
    <row r="107" spans="1:28" s="4" customFormat="1" x14ac:dyDescent="0.3">
      <c r="A107" s="121" t="str">
        <f>'Indicator Data'!A110</f>
        <v>Maldives</v>
      </c>
      <c r="B107" s="47" t="str">
        <f>'Indicator Data'!B110</f>
        <v>MDV</v>
      </c>
      <c r="C107" s="92">
        <f>IF('Indicator Data'!BR110="No data","x",ROUND(IF('Indicator Data'!BR110&gt;C$195,0,IF('Indicator Data'!BR110&lt;C$194,10,(C$195-'Indicator Data'!BR110)/(C$195-C$194)*10)),1))</f>
        <v>5.8</v>
      </c>
      <c r="D107" s="93">
        <f t="shared" si="13"/>
        <v>5.8</v>
      </c>
      <c r="E107" s="92">
        <f>IF('Indicator Data'!BT110="No data","x",ROUND(IF('Indicator Data'!BT110&gt;E$195,0,IF('Indicator Data'!BT110&lt;E$194,10,(E$195-'Indicator Data'!BT110)/(E$195-E$194)*10)),1))</f>
        <v>7.1</v>
      </c>
      <c r="F107" s="92">
        <f>IF('Indicator Data'!BS110="No data","x",ROUND(IF('Indicator Data'!BS110&gt;F$195,0,IF('Indicator Data'!BS110&lt;F$194,10,(F$195-'Indicator Data'!BS110)/(F$195-F$194)*10)),1))</f>
        <v>6</v>
      </c>
      <c r="G107" s="93">
        <f t="shared" si="14"/>
        <v>6.6</v>
      </c>
      <c r="H107" s="94">
        <f t="shared" si="15"/>
        <v>6.2</v>
      </c>
      <c r="I107" s="92">
        <f>IF('Indicator Data'!BV110="No data","x",ROUND(IF('Indicator Data'!BV110^2&gt;I$195,0,IF('Indicator Data'!BV110^2&lt;I$194,10,(I$195-'Indicator Data'!BV110^2)/(I$195-I$194)*10)),1))</f>
        <v>0.5</v>
      </c>
      <c r="J107" s="92">
        <f>IF(OR('Indicator Data'!BU110=0,'Indicator Data'!BU110="No data"),"x",ROUND(IF('Indicator Data'!BU110&gt;J$195,0,IF('Indicator Data'!BU110&lt;J$194,10,(J$195-'Indicator Data'!BU110)/(J$195-J$194)*10)),1))</f>
        <v>0</v>
      </c>
      <c r="K107" s="92">
        <f>IF('Indicator Data'!BW110="No data","x",ROUND(IF('Indicator Data'!BW110&gt;K$195,0,IF('Indicator Data'!BW110&lt;K$194,10,(K$195-'Indicator Data'!BW110)/(K$195-K$194)*10)),1))</f>
        <v>3.7</v>
      </c>
      <c r="L107" s="92">
        <f>IF('Indicator Data'!BX110="No data","x",ROUND(IF('Indicator Data'!BX110&gt;L$195,0,IF('Indicator Data'!BX110&lt;L$194,10,(L$195-'Indicator Data'!BX110)/(L$195-L$194)*10)),1))</f>
        <v>1.7</v>
      </c>
      <c r="M107" s="93">
        <f t="shared" si="16"/>
        <v>1.5</v>
      </c>
      <c r="N107" s="138">
        <f>IF('Indicator Data'!BY110="No data","x",'Indicator Data'!BY110/'Indicator Data'!CL110*100)</f>
        <v>226.66666666666666</v>
      </c>
      <c r="O107" s="92">
        <f t="shared" si="17"/>
        <v>0</v>
      </c>
      <c r="P107" s="92">
        <f>IF('Indicator Data'!BZ110="No data","x",ROUND(IF('Indicator Data'!BZ110&gt;P$195,0,IF('Indicator Data'!BZ110&lt;P$194,10,(P$195-'Indicator Data'!BZ110)/(P$195-P$194)*10)),1))</f>
        <v>0.1</v>
      </c>
      <c r="Q107" s="92">
        <f>IF('Indicator Data'!CA110="No data","x",ROUND(IF('Indicator Data'!CA110&gt;Q$195,0,IF('Indicator Data'!CA110&lt;Q$194,10,(Q$195-'Indicator Data'!CA110)/(Q$195-Q$194)*10)),1))</f>
        <v>0.1</v>
      </c>
      <c r="R107" s="93">
        <f t="shared" si="18"/>
        <v>0.1</v>
      </c>
      <c r="S107" s="92">
        <f>IF('Indicator Data'!CB110="No data","x",ROUND(IF('Indicator Data'!CB110&gt;S$195,0,IF('Indicator Data'!CB110&lt;S$194,10,(S$195-'Indicator Data'!CB110)/(S$195-S$194)*10)),1))</f>
        <v>7.4</v>
      </c>
      <c r="T107" s="138">
        <f>IF('Indicator Data'!CC110="No data","x",ROUND(IF('Indicator Data'!CC110&gt;T$195,0,IF('Indicator Data'!CC110&lt;T$194,10,(T$195-'Indicator Data'!CC110)/(T$195-T$194)*10)),1))</f>
        <v>0</v>
      </c>
      <c r="U107" s="138">
        <f>IF('Indicator Data'!CD110="No data","x",ROUND(IF('Indicator Data'!CD110&gt;U$195,0,IF('Indicator Data'!CD110&lt;U$194,10,(U$195-'Indicator Data'!CD110)/(U$195-U$194)*10)),1))</f>
        <v>0</v>
      </c>
      <c r="V107" s="138" t="str">
        <f>IF('Indicator Data'!CE110="No data","x",ROUND(IF('Indicator Data'!CE110&gt;V$195,0,IF('Indicator Data'!CE110&lt;V$194,10,(V$195-'Indicator Data'!CE110)/(V$195-V$194)*10)),1))</f>
        <v>x</v>
      </c>
      <c r="W107" s="92">
        <f t="shared" si="19"/>
        <v>0</v>
      </c>
      <c r="X107" s="92">
        <f>IF('Indicator Data'!CF110="No data","x",ROUND(IF('Indicator Data'!CF110&gt;X$195,0,IF('Indicator Data'!CF110&lt;X$194,10,(X$195-'Indicator Data'!CF110)/(X$195-X$194)*10)),1))</f>
        <v>4.5999999999999996</v>
      </c>
      <c r="Y107" s="92">
        <f>IF('Indicator Data'!CG110="No data","x",ROUND(IF('Indicator Data'!CG110&gt;Y$195,10,IF('Indicator Data'!CG110&lt;Y$194,0,10-(Y$195-'Indicator Data'!CG110)/(Y$195-Y$194)*10)),1))</f>
        <v>0.6</v>
      </c>
      <c r="Z107" s="93">
        <f t="shared" si="20"/>
        <v>3.2</v>
      </c>
      <c r="AA107" s="94">
        <f t="shared" si="21"/>
        <v>1.6</v>
      </c>
      <c r="AB107" s="217">
        <f>IF('Indicator Data'!CH110="No data","x",ROUND(IF('Indicator Data'!CH110&gt;AB$195,0,IF('Indicator Data'!CH110&lt;AB$194,10,(AB$195-'Indicator Data'!CH110)/(AB$195-AB$194)*10)),1))</f>
        <v>5.6</v>
      </c>
    </row>
    <row r="108" spans="1:28" s="4" customFormat="1" x14ac:dyDescent="0.3">
      <c r="A108" s="121" t="str">
        <f>'Indicator Data'!A111</f>
        <v>Mali</v>
      </c>
      <c r="B108" s="47" t="str">
        <f>'Indicator Data'!B111</f>
        <v>MLI</v>
      </c>
      <c r="C108" s="92">
        <f>IF('Indicator Data'!BR111="No data","x",ROUND(IF('Indicator Data'!BR111&gt;C$195,0,IF('Indicator Data'!BR111&lt;C$194,10,(C$195-'Indicator Data'!BR111)/(C$195-C$194)*10)),1))</f>
        <v>4.9000000000000004</v>
      </c>
      <c r="D108" s="93">
        <f t="shared" si="13"/>
        <v>4.9000000000000004</v>
      </c>
      <c r="E108" s="92">
        <f>IF('Indicator Data'!BT111="No data","x",ROUND(IF('Indicator Data'!BT111&gt;E$195,0,IF('Indicator Data'!BT111&lt;E$194,10,(E$195-'Indicator Data'!BT111)/(E$195-E$194)*10)),1))</f>
        <v>7.1</v>
      </c>
      <c r="F108" s="92">
        <f>IF('Indicator Data'!BS111="No data","x",ROUND(IF('Indicator Data'!BS111&gt;F$195,0,IF('Indicator Data'!BS111&lt;F$194,10,(F$195-'Indicator Data'!BS111)/(F$195-F$194)*10)),1))</f>
        <v>7</v>
      </c>
      <c r="G108" s="93">
        <f t="shared" si="14"/>
        <v>7.1</v>
      </c>
      <c r="H108" s="94">
        <f t="shared" si="15"/>
        <v>6</v>
      </c>
      <c r="I108" s="92">
        <f>IF('Indicator Data'!BV111="No data","x",ROUND(IF('Indicator Data'!BV111^2&gt;I$195,0,IF('Indicator Data'!BV111^2&lt;I$194,10,(I$195-'Indicator Data'!BV111^2)/(I$195-I$194)*10)),1))</f>
        <v>9.6</v>
      </c>
      <c r="J108" s="92">
        <f>IF(OR('Indicator Data'!BU111=0,'Indicator Data'!BU111="No data"),"x",ROUND(IF('Indicator Data'!BU111&gt;J$195,0,IF('Indicator Data'!BU111&lt;J$194,10,(J$195-'Indicator Data'!BU111)/(J$195-J$194)*10)),1))</f>
        <v>5.7</v>
      </c>
      <c r="K108" s="92">
        <f>IF('Indicator Data'!BW111="No data","x",ROUND(IF('Indicator Data'!BW111&gt;K$195,0,IF('Indicator Data'!BW111&lt;K$194,10,(K$195-'Indicator Data'!BW111)/(K$195-K$194)*10)),1))</f>
        <v>8.6999999999999993</v>
      </c>
      <c r="L108" s="92">
        <f>IF('Indicator Data'!BX111="No data","x",ROUND(IF('Indicator Data'!BX111&gt;L$195,0,IF('Indicator Data'!BX111&lt;L$194,10,(L$195-'Indicator Data'!BX111)/(L$195-L$194)*10)),1))</f>
        <v>4.4000000000000004</v>
      </c>
      <c r="M108" s="93">
        <f t="shared" si="16"/>
        <v>7.1</v>
      </c>
      <c r="N108" s="138">
        <f>IF('Indicator Data'!BY111="No data","x",'Indicator Data'!BY111/'Indicator Data'!CL111*100)</f>
        <v>9.0149894688532122</v>
      </c>
      <c r="O108" s="92">
        <f t="shared" si="17"/>
        <v>9.1999999999999993</v>
      </c>
      <c r="P108" s="92">
        <f>IF('Indicator Data'!BZ111="No data","x",ROUND(IF('Indicator Data'!BZ111&gt;P$195,0,IF('Indicator Data'!BZ111&lt;P$194,10,(P$195-'Indicator Data'!BZ111)/(P$195-P$194)*10)),1))</f>
        <v>6.7</v>
      </c>
      <c r="Q108" s="92">
        <f>IF('Indicator Data'!CA111="No data","x",ROUND(IF('Indicator Data'!CA111&gt;Q$195,0,IF('Indicator Data'!CA111&lt;Q$194,10,(Q$195-'Indicator Data'!CA111)/(Q$195-Q$194)*10)),1))</f>
        <v>4.3</v>
      </c>
      <c r="R108" s="93">
        <f t="shared" si="18"/>
        <v>6.7</v>
      </c>
      <c r="S108" s="92">
        <f>IF('Indicator Data'!CB111="No data","x",ROUND(IF('Indicator Data'!CB111&gt;S$195,0,IF('Indicator Data'!CB111&lt;S$194,10,(S$195-'Indicator Data'!CB111)/(S$195-S$194)*10)),1))</f>
        <v>9.6999999999999993</v>
      </c>
      <c r="T108" s="138">
        <f>IF('Indicator Data'!CC111="No data","x",ROUND(IF('Indicator Data'!CC111&gt;T$195,0,IF('Indicator Data'!CC111&lt;T$194,10,(T$195-'Indicator Data'!CC111)/(T$195-T$194)*10)),1))</f>
        <v>5.6</v>
      </c>
      <c r="U108" s="138" t="str">
        <f>IF('Indicator Data'!CD111="No data","x",ROUND(IF('Indicator Data'!CD111&gt;U$195,0,IF('Indicator Data'!CD111&lt;U$194,10,(U$195-'Indicator Data'!CD111)/(U$195-U$194)*10)),1))</f>
        <v>x</v>
      </c>
      <c r="V108" s="138">
        <f>IF('Indicator Data'!CE111="No data","x",ROUND(IF('Indicator Data'!CE111&gt;V$195,0,IF('Indicator Data'!CE111&lt;V$194,10,(V$195-'Indicator Data'!CE111)/(V$195-V$194)*10)),1))</f>
        <v>7.1</v>
      </c>
      <c r="W108" s="92">
        <f t="shared" si="19"/>
        <v>6.35</v>
      </c>
      <c r="X108" s="92">
        <f>IF('Indicator Data'!CF111="No data","x",ROUND(IF('Indicator Data'!CF111&gt;X$195,0,IF('Indicator Data'!CF111&lt;X$194,10,(X$195-'Indicator Data'!CF111)/(X$195-X$194)*10)),1))</f>
        <v>9.9</v>
      </c>
      <c r="Y108" s="92">
        <f>IF('Indicator Data'!CG111="No data","x",ROUND(IF('Indicator Data'!CG111&gt;Y$195,10,IF('Indicator Data'!CG111&lt;Y$194,0,10-(Y$195-'Indicator Data'!CG111)/(Y$195-Y$194)*10)),1))</f>
        <v>6.2</v>
      </c>
      <c r="Z108" s="93">
        <f t="shared" si="20"/>
        <v>8</v>
      </c>
      <c r="AA108" s="94">
        <f t="shared" si="21"/>
        <v>7.3</v>
      </c>
      <c r="AB108" s="217">
        <f>IF('Indicator Data'!CH111="No data","x",ROUND(IF('Indicator Data'!CH111&gt;AB$195,0,IF('Indicator Data'!CH111&lt;AB$194,10,(AB$195-'Indicator Data'!CH111)/(AB$195-AB$194)*10)),1))</f>
        <v>5.0999999999999996</v>
      </c>
    </row>
    <row r="109" spans="1:28" s="4" customFormat="1" x14ac:dyDescent="0.3">
      <c r="A109" s="121" t="str">
        <f>'Indicator Data'!A112</f>
        <v>Malta</v>
      </c>
      <c r="B109" s="47" t="str">
        <f>'Indicator Data'!B112</f>
        <v>MLT</v>
      </c>
      <c r="C109" s="92" t="str">
        <f>IF('Indicator Data'!BR112="No data","x",ROUND(IF('Indicator Data'!BR112&gt;C$195,0,IF('Indicator Data'!BR112&lt;C$194,10,(C$195-'Indicator Data'!BR112)/(C$195-C$194)*10)),1))</f>
        <v>x</v>
      </c>
      <c r="D109" s="93" t="str">
        <f t="shared" si="13"/>
        <v>x</v>
      </c>
      <c r="E109" s="92">
        <f>IF('Indicator Data'!BT112="No data","x",ROUND(IF('Indicator Data'!BT112&gt;E$195,0,IF('Indicator Data'!BT112&lt;E$194,10,(E$195-'Indicator Data'!BT112)/(E$195-E$194)*10)),1))</f>
        <v>4.5999999999999996</v>
      </c>
      <c r="F109" s="92">
        <f>IF('Indicator Data'!BS112="No data","x",ROUND(IF('Indicator Data'!BS112&gt;F$195,0,IF('Indicator Data'!BS112&lt;F$194,10,(F$195-'Indicator Data'!BS112)/(F$195-F$194)*10)),1))</f>
        <v>3.1</v>
      </c>
      <c r="G109" s="93">
        <f t="shared" si="14"/>
        <v>3.9</v>
      </c>
      <c r="H109" s="94">
        <f t="shared" si="15"/>
        <v>3.9</v>
      </c>
      <c r="I109" s="92">
        <f>IF('Indicator Data'!BV112="No data","x",ROUND(IF('Indicator Data'!BV112^2&gt;I$195,0,IF('Indicator Data'!BV112^2&lt;I$194,10,(I$195-'Indicator Data'!BV112^2)/(I$195-I$194)*10)),1))</f>
        <v>1.2</v>
      </c>
      <c r="J109" s="92">
        <f>IF(OR('Indicator Data'!BU112=0,'Indicator Data'!BU112="No data"),"x",ROUND(IF('Indicator Data'!BU112&gt;J$195,0,IF('Indicator Data'!BU112&lt;J$194,10,(J$195-'Indicator Data'!BU112)/(J$195-J$194)*10)),1))</f>
        <v>0</v>
      </c>
      <c r="K109" s="92">
        <f>IF('Indicator Data'!BW112="No data","x",ROUND(IF('Indicator Data'!BW112&gt;K$195,0,IF('Indicator Data'!BW112&lt;K$194,10,(K$195-'Indicator Data'!BW112)/(K$195-K$194)*10)),1))</f>
        <v>1.8</v>
      </c>
      <c r="L109" s="92">
        <f>IF('Indicator Data'!BX112="No data","x",ROUND(IF('Indicator Data'!BX112&gt;L$195,0,IF('Indicator Data'!BX112&lt;L$194,10,(L$195-'Indicator Data'!BX112)/(L$195-L$194)*10)),1))</f>
        <v>3.1</v>
      </c>
      <c r="M109" s="93">
        <f t="shared" si="16"/>
        <v>1.5</v>
      </c>
      <c r="N109" s="138">
        <f>IF('Indicator Data'!BY112="No data","x",'Indicator Data'!BY112/'Indicator Data'!CL112*100)</f>
        <v>843.75</v>
      </c>
      <c r="O109" s="92">
        <f t="shared" si="17"/>
        <v>0</v>
      </c>
      <c r="P109" s="92">
        <f>IF('Indicator Data'!BZ112="No data","x",ROUND(IF('Indicator Data'!BZ112&gt;P$195,0,IF('Indicator Data'!BZ112&lt;P$194,10,(P$195-'Indicator Data'!BZ112)/(P$195-P$194)*10)),1))</f>
        <v>0</v>
      </c>
      <c r="Q109" s="92">
        <f>IF('Indicator Data'!CA112="No data","x",ROUND(IF('Indicator Data'!CA112&gt;Q$195,0,IF('Indicator Data'!CA112&lt;Q$194,10,(Q$195-'Indicator Data'!CA112)/(Q$195-Q$194)*10)),1))</f>
        <v>0</v>
      </c>
      <c r="R109" s="93">
        <f t="shared" si="18"/>
        <v>0</v>
      </c>
      <c r="S109" s="92">
        <f>IF('Indicator Data'!CB112="No data","x",ROUND(IF('Indicator Data'!CB112&gt;S$195,0,IF('Indicator Data'!CB112&lt;S$194,10,(S$195-'Indicator Data'!CB112)/(S$195-S$194)*10)),1))</f>
        <v>0.4</v>
      </c>
      <c r="T109" s="138">
        <f>IF('Indicator Data'!CC112="No data","x",ROUND(IF('Indicator Data'!CC112&gt;T$195,0,IF('Indicator Data'!CC112&lt;T$194,10,(T$195-'Indicator Data'!CC112)/(T$195-T$194)*10)),1))</f>
        <v>0.2</v>
      </c>
      <c r="U109" s="138">
        <f>IF('Indicator Data'!CD112="No data","x",ROUND(IF('Indicator Data'!CD112&gt;U$195,0,IF('Indicator Data'!CD112&lt;U$194,10,(U$195-'Indicator Data'!CD112)/(U$195-U$194)*10)),1))</f>
        <v>2.7</v>
      </c>
      <c r="V109" s="138" t="str">
        <f>IF('Indicator Data'!CE112="No data","x",ROUND(IF('Indicator Data'!CE112&gt;V$195,0,IF('Indicator Data'!CE112&lt;V$194,10,(V$195-'Indicator Data'!CE112)/(V$195-V$194)*10)),1))</f>
        <v>x</v>
      </c>
      <c r="W109" s="92">
        <f t="shared" si="19"/>
        <v>1.4500000000000002</v>
      </c>
      <c r="X109" s="92">
        <f>IF('Indicator Data'!CF112="No data","x",ROUND(IF('Indicator Data'!CF112&gt;X$195,0,IF('Indicator Data'!CF112&lt;X$194,10,(X$195-'Indicator Data'!CF112)/(X$195-X$194)*10)),1))</f>
        <v>0</v>
      </c>
      <c r="Y109" s="92">
        <f>IF('Indicator Data'!CG112="No data","x",ROUND(IF('Indicator Data'!CG112&gt;Y$195,10,IF('Indicator Data'!CG112&lt;Y$194,0,10-(Y$195-'Indicator Data'!CG112)/(Y$195-Y$194)*10)),1))</f>
        <v>0.1</v>
      </c>
      <c r="Z109" s="93">
        <f t="shared" si="20"/>
        <v>0.5</v>
      </c>
      <c r="AA109" s="94">
        <f t="shared" si="21"/>
        <v>0.7</v>
      </c>
      <c r="AB109" s="217">
        <f>IF('Indicator Data'!CH112="No data","x",ROUND(IF('Indicator Data'!CH112&gt;AB$195,0,IF('Indicator Data'!CH112&lt;AB$194,10,(AB$195-'Indicator Data'!CH112)/(AB$195-AB$194)*10)),1))</f>
        <v>4</v>
      </c>
    </row>
    <row r="110" spans="1:28" s="4" customFormat="1" x14ac:dyDescent="0.3">
      <c r="A110" s="121" t="str">
        <f>'Indicator Data'!A113</f>
        <v>Marshall Islands</v>
      </c>
      <c r="B110" s="47" t="str">
        <f>'Indicator Data'!B113</f>
        <v>MHL</v>
      </c>
      <c r="C110" s="92">
        <f>IF('Indicator Data'!BR113="No data","x",ROUND(IF('Indicator Data'!BR113&gt;C$195,0,IF('Indicator Data'!BR113&lt;C$194,10,(C$195-'Indicator Data'!BR113)/(C$195-C$194)*10)),1))</f>
        <v>7.3</v>
      </c>
      <c r="D110" s="93">
        <f t="shared" si="13"/>
        <v>7.3</v>
      </c>
      <c r="E110" s="92" t="str">
        <f>IF('Indicator Data'!BT113="No data","x",ROUND(IF('Indicator Data'!BT113&gt;E$195,0,IF('Indicator Data'!BT113&lt;E$194,10,(E$195-'Indicator Data'!BT113)/(E$195-E$194)*10)),1))</f>
        <v>x</v>
      </c>
      <c r="F110" s="92">
        <f>IF('Indicator Data'!BS113="No data","x",ROUND(IF('Indicator Data'!BS113&gt;F$195,0,IF('Indicator Data'!BS113&lt;F$194,10,(F$195-'Indicator Data'!BS113)/(F$195-F$194)*10)),1))</f>
        <v>8.1</v>
      </c>
      <c r="G110" s="93">
        <f t="shared" si="14"/>
        <v>8.1</v>
      </c>
      <c r="H110" s="94">
        <f t="shared" si="15"/>
        <v>7.7</v>
      </c>
      <c r="I110" s="92">
        <f>IF('Indicator Data'!BV113="No data","x",ROUND(IF('Indicator Data'!BV113^2&gt;I$195,0,IF('Indicator Data'!BV113^2&lt;I$194,10,(I$195-'Indicator Data'!BV113^2)/(I$195-I$194)*10)),1))</f>
        <v>0.4</v>
      </c>
      <c r="J110" s="92">
        <f>IF(OR('Indicator Data'!BU113=0,'Indicator Data'!BU113="No data"),"x",ROUND(IF('Indicator Data'!BU113&gt;J$195,0,IF('Indicator Data'!BU113&lt;J$194,10,(J$195-'Indicator Data'!BU113)/(J$195-J$194)*10)),1))</f>
        <v>0.5</v>
      </c>
      <c r="K110" s="92">
        <f>IF('Indicator Data'!BW113="No data","x",ROUND(IF('Indicator Data'!BW113&gt;K$195,0,IF('Indicator Data'!BW113&lt;K$194,10,(K$195-'Indicator Data'!BW113)/(K$195-K$194)*10)),1))</f>
        <v>6.1</v>
      </c>
      <c r="L110" s="92">
        <f>IF('Indicator Data'!BX113="No data","x",ROUND(IF('Indicator Data'!BX113&gt;L$195,0,IF('Indicator Data'!BX113&lt;L$194,10,(L$195-'Indicator Data'!BX113)/(L$195-L$194)*10)),1))</f>
        <v>8.8000000000000007</v>
      </c>
      <c r="M110" s="93">
        <f t="shared" si="16"/>
        <v>4</v>
      </c>
      <c r="N110" s="138">
        <f>IF('Indicator Data'!BY113="No data","x",'Indicator Data'!BY113/'Indicator Data'!CL113*100)</f>
        <v>144.44444444444443</v>
      </c>
      <c r="O110" s="92">
        <f t="shared" si="17"/>
        <v>0</v>
      </c>
      <c r="P110" s="92">
        <f>IF('Indicator Data'!BZ113="No data","x",ROUND(IF('Indicator Data'!BZ113&gt;P$195,0,IF('Indicator Data'!BZ113&lt;P$194,10,(P$195-'Indicator Data'!BZ113)/(P$195-P$194)*10)),1))</f>
        <v>1.8</v>
      </c>
      <c r="Q110" s="92">
        <f>IF('Indicator Data'!CA113="No data","x",ROUND(IF('Indicator Data'!CA113&gt;Q$195,0,IF('Indicator Data'!CA113&lt;Q$194,10,(Q$195-'Indicator Data'!CA113)/(Q$195-Q$194)*10)),1))</f>
        <v>2.2999999999999998</v>
      </c>
      <c r="R110" s="93">
        <f t="shared" si="18"/>
        <v>1.4</v>
      </c>
      <c r="S110" s="92">
        <f>IF('Indicator Data'!CB113="No data","x",ROUND(IF('Indicator Data'!CB113&gt;S$195,0,IF('Indicator Data'!CB113&lt;S$194,10,(S$195-'Indicator Data'!CB113)/(S$195-S$194)*10)),1))</f>
        <v>8.9</v>
      </c>
      <c r="T110" s="138">
        <f>IF('Indicator Data'!CC113="No data","x",ROUND(IF('Indicator Data'!CC113&gt;T$195,0,IF('Indicator Data'!CC113&lt;T$194,10,(T$195-'Indicator Data'!CC113)/(T$195-T$194)*10)),1))</f>
        <v>3.2</v>
      </c>
      <c r="U110" s="138">
        <f>IF('Indicator Data'!CD113="No data","x",ROUND(IF('Indicator Data'!CD113&gt;U$195,0,IF('Indicator Data'!CD113&lt;U$194,10,(U$195-'Indicator Data'!CD113)/(U$195-U$194)*10)),1))</f>
        <v>6.3</v>
      </c>
      <c r="V110" s="138">
        <f>IF('Indicator Data'!CE113="No data","x",ROUND(IF('Indicator Data'!CE113&gt;V$195,0,IF('Indicator Data'!CE113&lt;V$194,10,(V$195-'Indicator Data'!CE113)/(V$195-V$194)*10)),1))</f>
        <v>4.5999999999999996</v>
      </c>
      <c r="W110" s="92">
        <f t="shared" si="19"/>
        <v>4.7</v>
      </c>
      <c r="X110" s="92">
        <f>IF('Indicator Data'!CF113="No data","x",ROUND(IF('Indicator Data'!CF113&gt;X$195,0,IF('Indicator Data'!CF113&lt;X$194,10,(X$195-'Indicator Data'!CF113)/(X$195-X$194)*10)),1))</f>
        <v>7</v>
      </c>
      <c r="Y110" s="92" t="str">
        <f>IF('Indicator Data'!CG113="No data","x",ROUND(IF('Indicator Data'!CG113&gt;Y$195,10,IF('Indicator Data'!CG113&lt;Y$194,0,10-(Y$195-'Indicator Data'!CG113)/(Y$195-Y$194)*10)),1))</f>
        <v>x</v>
      </c>
      <c r="Z110" s="93">
        <f t="shared" si="20"/>
        <v>6.9</v>
      </c>
      <c r="AA110" s="94">
        <f t="shared" si="21"/>
        <v>4.0999999999999996</v>
      </c>
      <c r="AB110" s="217">
        <f>IF('Indicator Data'!CH113="No data","x",ROUND(IF('Indicator Data'!CH113&gt;AB$195,0,IF('Indicator Data'!CH113&lt;AB$194,10,(AB$195-'Indicator Data'!CH113)/(AB$195-AB$194)*10)),1))</f>
        <v>5.0999999999999996</v>
      </c>
    </row>
    <row r="111" spans="1:28" s="4" customFormat="1" x14ac:dyDescent="0.3">
      <c r="A111" s="121" t="str">
        <f>'Indicator Data'!A114</f>
        <v>Mauritania</v>
      </c>
      <c r="B111" s="47" t="str">
        <f>'Indicator Data'!B114</f>
        <v>MRT</v>
      </c>
      <c r="C111" s="92">
        <f>IF('Indicator Data'!BR114="No data","x",ROUND(IF('Indicator Data'!BR114&gt;C$195,0,IF('Indicator Data'!BR114&lt;C$194,10,(C$195-'Indicator Data'!BR114)/(C$195-C$194)*10)),1))</f>
        <v>4.8</v>
      </c>
      <c r="D111" s="93">
        <f t="shared" si="13"/>
        <v>4.8</v>
      </c>
      <c r="E111" s="92">
        <f>IF('Indicator Data'!BT114="No data","x",ROUND(IF('Indicator Data'!BT114&gt;E$195,0,IF('Indicator Data'!BT114&lt;E$194,10,(E$195-'Indicator Data'!BT114)/(E$195-E$194)*10)),1))</f>
        <v>7.2</v>
      </c>
      <c r="F111" s="92">
        <f>IF('Indicator Data'!BS114="No data","x",ROUND(IF('Indicator Data'!BS114&gt;F$195,0,IF('Indicator Data'!BS114&lt;F$194,10,(F$195-'Indicator Data'!BS114)/(F$195-F$194)*10)),1))</f>
        <v>6.5</v>
      </c>
      <c r="G111" s="93">
        <f t="shared" si="14"/>
        <v>6.9</v>
      </c>
      <c r="H111" s="94">
        <f t="shared" si="15"/>
        <v>5.9</v>
      </c>
      <c r="I111" s="92">
        <f>IF('Indicator Data'!BV114="No data","x",ROUND(IF('Indicator Data'!BV114^2&gt;I$195,0,IF('Indicator Data'!BV114^2&lt;I$194,10,(I$195-'Indicator Data'!BV114^2)/(I$195-I$194)*10)),1))</f>
        <v>7.8</v>
      </c>
      <c r="J111" s="92">
        <f>IF(OR('Indicator Data'!BU114=0,'Indicator Data'!BU114="No data"),"x",ROUND(IF('Indicator Data'!BU114&gt;J$195,0,IF('Indicator Data'!BU114&lt;J$194,10,(J$195-'Indicator Data'!BU114)/(J$195-J$194)*10)),1))</f>
        <v>5.7</v>
      </c>
      <c r="K111" s="92">
        <f>IF('Indicator Data'!BW114="No data","x",ROUND(IF('Indicator Data'!BW114&gt;K$195,0,IF('Indicator Data'!BW114&lt;K$194,10,(K$195-'Indicator Data'!BW114)/(K$195-K$194)*10)),1))</f>
        <v>7.9</v>
      </c>
      <c r="L111" s="92">
        <f>IF('Indicator Data'!BX114="No data","x",ROUND(IF('Indicator Data'!BX114&gt;L$195,0,IF('Indicator Data'!BX114&lt;L$194,10,(L$195-'Indicator Data'!BX114)/(L$195-L$194)*10)),1))</f>
        <v>4.9000000000000004</v>
      </c>
      <c r="M111" s="93">
        <f t="shared" si="16"/>
        <v>6.6</v>
      </c>
      <c r="N111" s="138">
        <f>IF('Indicator Data'!BY114="No data","x",'Indicator Data'!BY114/'Indicator Data'!CL114*100)</f>
        <v>1.4553216260793636</v>
      </c>
      <c r="O111" s="92">
        <f t="shared" si="17"/>
        <v>10</v>
      </c>
      <c r="P111" s="92">
        <f>IF('Indicator Data'!BZ114="No data","x",ROUND(IF('Indicator Data'!BZ114&gt;P$195,0,IF('Indicator Data'!BZ114&lt;P$194,10,(P$195-'Indicator Data'!BZ114)/(P$195-P$194)*10)),1))</f>
        <v>5.7</v>
      </c>
      <c r="Q111" s="92">
        <f>IF('Indicator Data'!CA114="No data","x",ROUND(IF('Indicator Data'!CA114&gt;Q$195,0,IF('Indicator Data'!CA114&lt;Q$194,10,(Q$195-'Indicator Data'!CA114)/(Q$195-Q$194)*10)),1))</f>
        <v>5.9</v>
      </c>
      <c r="R111" s="93">
        <f t="shared" si="18"/>
        <v>7.2</v>
      </c>
      <c r="S111" s="92">
        <f>IF('Indicator Data'!CB114="No data","x",ROUND(IF('Indicator Data'!CB114&gt;S$195,0,IF('Indicator Data'!CB114&lt;S$194,10,(S$195-'Indicator Data'!CB114)/(S$195-S$194)*10)),1))</f>
        <v>9.6</v>
      </c>
      <c r="T111" s="138">
        <f>IF('Indicator Data'!CC114="No data","x",ROUND(IF('Indicator Data'!CC114&gt;T$195,0,IF('Indicator Data'!CC114&lt;T$194,10,(T$195-'Indicator Data'!CC114)/(T$195-T$194)*10)),1))</f>
        <v>3.1</v>
      </c>
      <c r="U111" s="138" t="str">
        <f>IF('Indicator Data'!CD114="No data","x",ROUND(IF('Indicator Data'!CD114&gt;U$195,0,IF('Indicator Data'!CD114&lt;U$194,10,(U$195-'Indicator Data'!CD114)/(U$195-U$194)*10)),1))</f>
        <v>x</v>
      </c>
      <c r="V111" s="138">
        <f>IF('Indicator Data'!CE114="No data","x",ROUND(IF('Indicator Data'!CE114&gt;V$195,0,IF('Indicator Data'!CE114&lt;V$194,10,(V$195-'Indicator Data'!CE114)/(V$195-V$194)*10)),1))</f>
        <v>3.7</v>
      </c>
      <c r="W111" s="92">
        <f t="shared" si="19"/>
        <v>3.4000000000000004</v>
      </c>
      <c r="X111" s="92">
        <f>IF('Indicator Data'!CF114="No data","x",ROUND(IF('Indicator Data'!CF114&gt;X$195,0,IF('Indicator Data'!CF114&lt;X$194,10,(X$195-'Indicator Data'!CF114)/(X$195-X$194)*10)),1))</f>
        <v>9.6</v>
      </c>
      <c r="Y111" s="92">
        <f>IF('Indicator Data'!CG114="No data","x",ROUND(IF('Indicator Data'!CG114&gt;Y$195,10,IF('Indicator Data'!CG114&lt;Y$194,0,10-(Y$195-'Indicator Data'!CG114)/(Y$195-Y$194)*10)),1))</f>
        <v>8.5</v>
      </c>
      <c r="Z111" s="93">
        <f t="shared" si="20"/>
        <v>7.8</v>
      </c>
      <c r="AA111" s="94">
        <f t="shared" si="21"/>
        <v>7.2</v>
      </c>
      <c r="AB111" s="217">
        <f>IF('Indicator Data'!CH114="No data","x",ROUND(IF('Indicator Data'!CH114&gt;AB$195,0,IF('Indicator Data'!CH114&lt;AB$194,10,(AB$195-'Indicator Data'!CH114)/(AB$195-AB$194)*10)),1))</f>
        <v>7.4</v>
      </c>
    </row>
    <row r="112" spans="1:28" s="4" customFormat="1" x14ac:dyDescent="0.3">
      <c r="A112" s="121" t="str">
        <f>'Indicator Data'!A115</f>
        <v>Mauritius</v>
      </c>
      <c r="B112" s="47" t="str">
        <f>'Indicator Data'!B115</f>
        <v>MUS</v>
      </c>
      <c r="C112" s="92">
        <f>IF('Indicator Data'!BR115="No data","x",ROUND(IF('Indicator Data'!BR115&gt;C$195,0,IF('Indicator Data'!BR115&lt;C$194,10,(C$195-'Indicator Data'!BR115)/(C$195-C$194)*10)),1))</f>
        <v>3.3</v>
      </c>
      <c r="D112" s="93">
        <f t="shared" si="13"/>
        <v>3.3</v>
      </c>
      <c r="E112" s="92">
        <f>IF('Indicator Data'!BT115="No data","x",ROUND(IF('Indicator Data'!BT115&gt;E$195,0,IF('Indicator Data'!BT115&lt;E$194,10,(E$195-'Indicator Data'!BT115)/(E$195-E$194)*10)),1))</f>
        <v>4.8</v>
      </c>
      <c r="F112" s="92">
        <f>IF('Indicator Data'!BS115="No data","x",ROUND(IF('Indicator Data'!BS115&gt;F$195,0,IF('Indicator Data'!BS115&lt;F$194,10,(F$195-'Indicator Data'!BS115)/(F$195-F$194)*10)),1))</f>
        <v>3.2</v>
      </c>
      <c r="G112" s="93">
        <f t="shared" si="14"/>
        <v>4</v>
      </c>
      <c r="H112" s="94">
        <f t="shared" si="15"/>
        <v>3.7</v>
      </c>
      <c r="I112" s="92">
        <f>IF('Indicator Data'!BV115="No data","x",ROUND(IF('Indicator Data'!BV115^2&gt;I$195,0,IF('Indicator Data'!BV115^2&lt;I$194,10,(I$195-'Indicator Data'!BV115^2)/(I$195-I$194)*10)),1))</f>
        <v>1.8</v>
      </c>
      <c r="J112" s="92">
        <f>IF(OR('Indicator Data'!BU115=0,'Indicator Data'!BU115="No data"),"x",ROUND(IF('Indicator Data'!BU115&gt;J$195,0,IF('Indicator Data'!BU115&lt;J$194,10,(J$195-'Indicator Data'!BU115)/(J$195-J$194)*10)),1))</f>
        <v>0.2</v>
      </c>
      <c r="K112" s="92">
        <f>IF('Indicator Data'!BW115="No data","x",ROUND(IF('Indicator Data'!BW115&gt;K$195,0,IF('Indicator Data'!BW115&lt;K$194,10,(K$195-'Indicator Data'!BW115)/(K$195-K$194)*10)),1))</f>
        <v>4.0999999999999996</v>
      </c>
      <c r="L112" s="92">
        <f>IF('Indicator Data'!BX115="No data","x",ROUND(IF('Indicator Data'!BX115&gt;L$195,0,IF('Indicator Data'!BX115&lt;L$194,10,(L$195-'Indicator Data'!BX115)/(L$195-L$194)*10)),1))</f>
        <v>2.5</v>
      </c>
      <c r="M112" s="93">
        <f t="shared" si="16"/>
        <v>2.2000000000000002</v>
      </c>
      <c r="N112" s="138">
        <f>IF('Indicator Data'!BY115="No data","x",'Indicator Data'!BY115/'Indicator Data'!CL115*100)</f>
        <v>137.93103448275863</v>
      </c>
      <c r="O112" s="92">
        <f t="shared" si="17"/>
        <v>0</v>
      </c>
      <c r="P112" s="92">
        <f>IF('Indicator Data'!BZ115="No data","x",ROUND(IF('Indicator Data'!BZ115&gt;P$195,0,IF('Indicator Data'!BZ115&lt;P$194,10,(P$195-'Indicator Data'!BZ115)/(P$195-P$194)*10)),1))</f>
        <v>0.5</v>
      </c>
      <c r="Q112" s="92">
        <f>IF('Indicator Data'!CA115="No data","x",ROUND(IF('Indicator Data'!CA115&gt;Q$195,0,IF('Indicator Data'!CA115&lt;Q$194,10,(Q$195-'Indicator Data'!CA115)/(Q$195-Q$194)*10)),1))</f>
        <v>0</v>
      </c>
      <c r="R112" s="93">
        <f t="shared" si="18"/>
        <v>0.2</v>
      </c>
      <c r="S112" s="92">
        <f>IF('Indicator Data'!CB115="No data","x",ROUND(IF('Indicator Data'!CB115&gt;S$195,0,IF('Indicator Data'!CB115&lt;S$194,10,(S$195-'Indicator Data'!CB115)/(S$195-S$194)*10)),1))</f>
        <v>4.9000000000000004</v>
      </c>
      <c r="T112" s="138">
        <f>IF('Indicator Data'!CC115="No data","x",ROUND(IF('Indicator Data'!CC115&gt;T$195,0,IF('Indicator Data'!CC115&lt;T$194,10,(T$195-'Indicator Data'!CC115)/(T$195-T$194)*10)),1))</f>
        <v>0.8</v>
      </c>
      <c r="U112" s="138">
        <f>IF('Indicator Data'!CD115="No data","x",ROUND(IF('Indicator Data'!CD115&gt;U$195,0,IF('Indicator Data'!CD115&lt;U$194,10,(U$195-'Indicator Data'!CD115)/(U$195-U$194)*10)),1))</f>
        <v>0.7</v>
      </c>
      <c r="V112" s="138">
        <f>IF('Indicator Data'!CE115="No data","x",ROUND(IF('Indicator Data'!CE115&gt;V$195,0,IF('Indicator Data'!CE115&lt;V$194,10,(V$195-'Indicator Data'!CE115)/(V$195-V$194)*10)),1))</f>
        <v>2.5</v>
      </c>
      <c r="W112" s="92">
        <f t="shared" si="19"/>
        <v>1.3333333333333333</v>
      </c>
      <c r="X112" s="92">
        <f>IF('Indicator Data'!CF115="No data","x",ROUND(IF('Indicator Data'!CF115&gt;X$195,0,IF('Indicator Data'!CF115&lt;X$194,10,(X$195-'Indicator Data'!CF115)/(X$195-X$194)*10)),1))</f>
        <v>6.1</v>
      </c>
      <c r="Y112" s="92">
        <f>IF('Indicator Data'!CG115="No data","x",ROUND(IF('Indicator Data'!CG115&gt;Y$195,10,IF('Indicator Data'!CG115&lt;Y$194,0,10-(Y$195-'Indicator Data'!CG115)/(Y$195-Y$194)*10)),1))</f>
        <v>0.7</v>
      </c>
      <c r="Z112" s="93">
        <f t="shared" si="20"/>
        <v>3.3</v>
      </c>
      <c r="AA112" s="94">
        <f t="shared" si="21"/>
        <v>1.9</v>
      </c>
      <c r="AB112" s="217">
        <f>IF('Indicator Data'!CH115="No data","x",ROUND(IF('Indicator Data'!CH115&gt;AB$195,0,IF('Indicator Data'!CH115&lt;AB$194,10,(AB$195-'Indicator Data'!CH115)/(AB$195-AB$194)*10)),1))</f>
        <v>3.8</v>
      </c>
    </row>
    <row r="113" spans="1:28" s="4" customFormat="1" x14ac:dyDescent="0.3">
      <c r="A113" s="121" t="str">
        <f>'Indicator Data'!A116</f>
        <v>Mexico</v>
      </c>
      <c r="B113" s="47" t="str">
        <f>'Indicator Data'!B116</f>
        <v>MEX</v>
      </c>
      <c r="C113" s="92">
        <f>IF('Indicator Data'!BR116="No data","x",ROUND(IF('Indicator Data'!BR116&gt;C$195,0,IF('Indicator Data'!BR116&lt;C$194,10,(C$195-'Indicator Data'!BR116)/(C$195-C$194)*10)),1))</f>
        <v>5.0999999999999996</v>
      </c>
      <c r="D113" s="93">
        <f t="shared" si="13"/>
        <v>5.0999999999999996</v>
      </c>
      <c r="E113" s="92">
        <f>IF('Indicator Data'!BT116="No data","x",ROUND(IF('Indicator Data'!BT116&gt;E$195,0,IF('Indicator Data'!BT116&lt;E$194,10,(E$195-'Indicator Data'!BT116)/(E$195-E$194)*10)),1))</f>
        <v>7.1</v>
      </c>
      <c r="F113" s="92">
        <f>IF('Indicator Data'!BS116="No data","x",ROUND(IF('Indicator Data'!BS116&gt;F$195,0,IF('Indicator Data'!BS116&lt;F$194,10,(F$195-'Indicator Data'!BS116)/(F$195-F$194)*10)),1))</f>
        <v>5.3</v>
      </c>
      <c r="G113" s="93">
        <f t="shared" si="14"/>
        <v>6.2</v>
      </c>
      <c r="H113" s="94">
        <f t="shared" si="15"/>
        <v>5.7</v>
      </c>
      <c r="I113" s="92">
        <f>IF('Indicator Data'!BV116="No data","x",ROUND(IF('Indicator Data'!BV116^2&gt;I$195,0,IF('Indicator Data'!BV116^2&lt;I$194,10,(I$195-'Indicator Data'!BV116^2)/(I$195-I$194)*10)),1))</f>
        <v>1</v>
      </c>
      <c r="J113" s="92">
        <f>IF(OR('Indicator Data'!BU116=0,'Indicator Data'!BU116="No data"),"x",ROUND(IF('Indicator Data'!BU116&gt;J$195,0,IF('Indicator Data'!BU116&lt;J$194,10,(J$195-'Indicator Data'!BU116)/(J$195-J$194)*10)),1))</f>
        <v>0</v>
      </c>
      <c r="K113" s="92">
        <f>IF('Indicator Data'!BW116="No data","x",ROUND(IF('Indicator Data'!BW116&gt;K$195,0,IF('Indicator Data'!BW116&lt;K$194,10,(K$195-'Indicator Data'!BW116)/(K$195-K$194)*10)),1))</f>
        <v>3.4</v>
      </c>
      <c r="L113" s="92">
        <f>IF('Indicator Data'!BX116="No data","x",ROUND(IF('Indicator Data'!BX116&gt;L$195,0,IF('Indicator Data'!BX116&lt;L$194,10,(L$195-'Indicator Data'!BX116)/(L$195-L$194)*10)),1))</f>
        <v>5.4</v>
      </c>
      <c r="M113" s="93">
        <f t="shared" si="16"/>
        <v>2.5</v>
      </c>
      <c r="N113" s="138">
        <f>IF('Indicator Data'!BY116="No data","x",'Indicator Data'!BY116/'Indicator Data'!CL116*100)</f>
        <v>18.518994830113943</v>
      </c>
      <c r="O113" s="92">
        <f t="shared" si="17"/>
        <v>8.1999999999999993</v>
      </c>
      <c r="P113" s="92">
        <f>IF('Indicator Data'!BZ116="No data","x",ROUND(IF('Indicator Data'!BZ116&gt;P$195,0,IF('Indicator Data'!BZ116&lt;P$194,10,(P$195-'Indicator Data'!BZ116)/(P$195-P$194)*10)),1))</f>
        <v>1</v>
      </c>
      <c r="Q113" s="92">
        <f>IF('Indicator Data'!CA116="No data","x",ROUND(IF('Indicator Data'!CA116&gt;Q$195,0,IF('Indicator Data'!CA116&lt;Q$194,10,(Q$195-'Indicator Data'!CA116)/(Q$195-Q$194)*10)),1))</f>
        <v>0.1</v>
      </c>
      <c r="R113" s="93">
        <f t="shared" si="18"/>
        <v>3.1</v>
      </c>
      <c r="S113" s="92">
        <f>IF('Indicator Data'!CB116="No data","x",ROUND(IF('Indicator Data'!CB116&gt;S$195,0,IF('Indicator Data'!CB116&lt;S$194,10,(S$195-'Indicator Data'!CB116)/(S$195-S$194)*10)),1))</f>
        <v>4.4000000000000004</v>
      </c>
      <c r="T113" s="138">
        <f>IF('Indicator Data'!CC116="No data","x",ROUND(IF('Indicator Data'!CC116&gt;T$195,0,IF('Indicator Data'!CC116&lt;T$194,10,(T$195-'Indicator Data'!CC116)/(T$195-T$194)*10)),1))</f>
        <v>0.3</v>
      </c>
      <c r="U113" s="138">
        <f>IF('Indicator Data'!CD116="No data","x",ROUND(IF('Indicator Data'!CD116&gt;U$195,0,IF('Indicator Data'!CD116&lt;U$194,10,(U$195-'Indicator Data'!CD116)/(U$195-U$194)*10)),1))</f>
        <v>0.2</v>
      </c>
      <c r="V113" s="138">
        <f>IF('Indicator Data'!CE116="No data","x",ROUND(IF('Indicator Data'!CE116&gt;V$195,0,IF('Indicator Data'!CE116&lt;V$194,10,(V$195-'Indicator Data'!CE116)/(V$195-V$194)*10)),1))</f>
        <v>1.4</v>
      </c>
      <c r="W113" s="92">
        <f t="shared" si="19"/>
        <v>0.6333333333333333</v>
      </c>
      <c r="X113" s="92">
        <f>IF('Indicator Data'!CF116="No data","x",ROUND(IF('Indicator Data'!CF116&gt;X$195,0,IF('Indicator Data'!CF116&lt;X$194,10,(X$195-'Indicator Data'!CF116)/(X$195-X$194)*10)),1))</f>
        <v>6.9</v>
      </c>
      <c r="Y113" s="92">
        <f>IF('Indicator Data'!CG116="No data","x",ROUND(IF('Indicator Data'!CG116&gt;Y$195,10,IF('Indicator Data'!CG116&lt;Y$194,0,10-(Y$195-'Indicator Data'!CG116)/(Y$195-Y$194)*10)),1))</f>
        <v>0.4</v>
      </c>
      <c r="Z113" s="93">
        <f t="shared" si="20"/>
        <v>3.1</v>
      </c>
      <c r="AA113" s="94">
        <f t="shared" si="21"/>
        <v>2.9</v>
      </c>
      <c r="AB113" s="217">
        <f>IF('Indicator Data'!CH116="No data","x",ROUND(IF('Indicator Data'!CH116&gt;AB$195,0,IF('Indicator Data'!CH116&lt;AB$194,10,(AB$195-'Indicator Data'!CH116)/(AB$195-AB$194)*10)),1))</f>
        <v>1.4</v>
      </c>
    </row>
    <row r="114" spans="1:28" s="4" customFormat="1" x14ac:dyDescent="0.3">
      <c r="A114" s="121" t="str">
        <f>'Indicator Data'!A117</f>
        <v>Micronesia</v>
      </c>
      <c r="B114" s="47" t="str">
        <f>'Indicator Data'!B117</f>
        <v>FSM</v>
      </c>
      <c r="C114" s="92">
        <f>IF('Indicator Data'!BR117="No data","x",ROUND(IF('Indicator Data'!BR117&gt;C$195,0,IF('Indicator Data'!BR117&lt;C$194,10,(C$195-'Indicator Data'!BR117)/(C$195-C$194)*10)),1))</f>
        <v>6</v>
      </c>
      <c r="D114" s="93">
        <f t="shared" si="13"/>
        <v>6</v>
      </c>
      <c r="E114" s="92" t="str">
        <f>IF('Indicator Data'!BT117="No data","x",ROUND(IF('Indicator Data'!BT117&gt;E$195,0,IF('Indicator Data'!BT117&lt;E$194,10,(E$195-'Indicator Data'!BT117)/(E$195-E$194)*10)),1))</f>
        <v>x</v>
      </c>
      <c r="F114" s="92">
        <f>IF('Indicator Data'!BS117="No data","x",ROUND(IF('Indicator Data'!BS117&gt;F$195,0,IF('Indicator Data'!BS117&lt;F$194,10,(F$195-'Indicator Data'!BS117)/(F$195-F$194)*10)),1))</f>
        <v>5.3</v>
      </c>
      <c r="G114" s="93">
        <f t="shared" si="14"/>
        <v>5.3</v>
      </c>
      <c r="H114" s="94">
        <f t="shared" si="15"/>
        <v>5.7</v>
      </c>
      <c r="I114" s="92" t="str">
        <f>IF('Indicator Data'!BV117="No data","x",ROUND(IF('Indicator Data'!BV117^2&gt;I$195,0,IF('Indicator Data'!BV117^2&lt;I$194,10,(I$195-'Indicator Data'!BV117^2)/(I$195-I$194)*10)),1))</f>
        <v>x</v>
      </c>
      <c r="J114" s="92">
        <f>IF(OR('Indicator Data'!BU117=0,'Indicator Data'!BU117="No data"),"x",ROUND(IF('Indicator Data'!BU117&gt;J$195,0,IF('Indicator Data'!BU117&lt;J$194,10,(J$195-'Indicator Data'!BU117)/(J$195-J$194)*10)),1))</f>
        <v>1.9</v>
      </c>
      <c r="K114" s="92">
        <f>IF('Indicator Data'!BW117="No data","x",ROUND(IF('Indicator Data'!BW117&gt;K$195,0,IF('Indicator Data'!BW117&lt;K$194,10,(K$195-'Indicator Data'!BW117)/(K$195-K$194)*10)),1))</f>
        <v>6.5</v>
      </c>
      <c r="L114" s="92">
        <f>IF('Indicator Data'!BX117="No data","x",ROUND(IF('Indicator Data'!BX117&gt;L$195,0,IF('Indicator Data'!BX117&lt;L$194,10,(L$195-'Indicator Data'!BX117)/(L$195-L$194)*10)),1))</f>
        <v>9.1999999999999993</v>
      </c>
      <c r="M114" s="93">
        <f t="shared" si="16"/>
        <v>5.9</v>
      </c>
      <c r="N114" s="138">
        <f>IF('Indicator Data'!BY117="No data","x",'Indicator Data'!BY117/'Indicator Data'!CL117*100)</f>
        <v>54.285714285714285</v>
      </c>
      <c r="O114" s="92">
        <f t="shared" si="17"/>
        <v>4.5999999999999996</v>
      </c>
      <c r="P114" s="92">
        <f>IF('Indicator Data'!BZ117="No data","x",ROUND(IF('Indicator Data'!BZ117&gt;P$195,0,IF('Indicator Data'!BZ117&lt;P$194,10,(P$195-'Indicator Data'!BZ117)/(P$195-P$194)*10)),1))</f>
        <v>1.3</v>
      </c>
      <c r="Q114" s="92">
        <f>IF('Indicator Data'!CA117="No data","x",ROUND(IF('Indicator Data'!CA117&gt;Q$195,0,IF('Indicator Data'!CA117&lt;Q$194,10,(Q$195-'Indicator Data'!CA117)/(Q$195-Q$194)*10)),1))</f>
        <v>4.3</v>
      </c>
      <c r="R114" s="93">
        <f t="shared" si="18"/>
        <v>3.4</v>
      </c>
      <c r="S114" s="92" t="str">
        <f>IF('Indicator Data'!CB117="No data","x",ROUND(IF('Indicator Data'!CB117&gt;S$195,0,IF('Indicator Data'!CB117&lt;S$194,10,(S$195-'Indicator Data'!CB117)/(S$195-S$194)*10)),1))</f>
        <v>x</v>
      </c>
      <c r="T114" s="138">
        <f>IF('Indicator Data'!CC117="No data","x",ROUND(IF('Indicator Data'!CC117&gt;T$195,0,IF('Indicator Data'!CC117&lt;T$194,10,(T$195-'Indicator Data'!CC117)/(T$195-T$194)*10)),1))</f>
        <v>4.4000000000000004</v>
      </c>
      <c r="U114" s="138">
        <f>IF('Indicator Data'!CD117="No data","x",ROUND(IF('Indicator Data'!CD117&gt;U$195,0,IF('Indicator Data'!CD117&lt;U$194,10,(U$195-'Indicator Data'!CD117)/(U$195-U$194)*10)),1))</f>
        <v>8</v>
      </c>
      <c r="V114" s="138">
        <f>IF('Indicator Data'!CE117="No data","x",ROUND(IF('Indicator Data'!CE117&gt;V$195,0,IF('Indicator Data'!CE117&lt;V$194,10,(V$195-'Indicator Data'!CE117)/(V$195-V$194)*10)),1))</f>
        <v>5.8</v>
      </c>
      <c r="W114" s="92">
        <f t="shared" si="19"/>
        <v>6.0666666666666664</v>
      </c>
      <c r="X114" s="92">
        <f>IF('Indicator Data'!CF117="No data","x",ROUND(IF('Indicator Data'!CF117&gt;X$195,0,IF('Indicator Data'!CF117&lt;X$194,10,(X$195-'Indicator Data'!CF117)/(X$195-X$194)*10)),1))</f>
        <v>8.6999999999999993</v>
      </c>
      <c r="Y114" s="92">
        <f>IF('Indicator Data'!CG117="No data","x",ROUND(IF('Indicator Data'!CG117&gt;Y$195,10,IF('Indicator Data'!CG117&lt;Y$194,0,10-(Y$195-'Indicator Data'!CG117)/(Y$195-Y$194)*10)),1))</f>
        <v>1</v>
      </c>
      <c r="Z114" s="93">
        <f t="shared" si="20"/>
        <v>5.3</v>
      </c>
      <c r="AA114" s="94">
        <f t="shared" si="21"/>
        <v>4.9000000000000004</v>
      </c>
      <c r="AB114" s="217" t="str">
        <f>IF('Indicator Data'!CH117="No data","x",ROUND(IF('Indicator Data'!CH117&gt;AB$195,0,IF('Indicator Data'!CH117&lt;AB$194,10,(AB$195-'Indicator Data'!CH117)/(AB$195-AB$194)*10)),1))</f>
        <v>x</v>
      </c>
    </row>
    <row r="115" spans="1:28" s="4" customFormat="1" x14ac:dyDescent="0.3">
      <c r="A115" s="121" t="str">
        <f>'Indicator Data'!A118</f>
        <v>Moldova Republic of</v>
      </c>
      <c r="B115" s="47" t="str">
        <f>'Indicator Data'!B118</f>
        <v>MDA</v>
      </c>
      <c r="C115" s="92">
        <f>IF('Indicator Data'!BR118="No data","x",ROUND(IF('Indicator Data'!BR118&gt;C$195,0,IF('Indicator Data'!BR118&lt;C$194,10,(C$195-'Indicator Data'!BR118)/(C$195-C$194)*10)),1))</f>
        <v>6.2</v>
      </c>
      <c r="D115" s="93">
        <f t="shared" si="13"/>
        <v>6.2</v>
      </c>
      <c r="E115" s="92">
        <f>IF('Indicator Data'!BT118="No data","x",ROUND(IF('Indicator Data'!BT118&gt;E$195,0,IF('Indicator Data'!BT118&lt;E$194,10,(E$195-'Indicator Data'!BT118)/(E$195-E$194)*10)),1))</f>
        <v>6.8</v>
      </c>
      <c r="F115" s="92">
        <f>IF('Indicator Data'!BS118="No data","x",ROUND(IF('Indicator Data'!BS118&gt;F$195,0,IF('Indicator Data'!BS118&lt;F$194,10,(F$195-'Indicator Data'!BS118)/(F$195-F$194)*10)),1))</f>
        <v>5.9</v>
      </c>
      <c r="G115" s="93">
        <f t="shared" si="14"/>
        <v>6.4</v>
      </c>
      <c r="H115" s="94">
        <f t="shared" si="15"/>
        <v>6.3</v>
      </c>
      <c r="I115" s="92">
        <f>IF('Indicator Data'!BV118="No data","x",ROUND(IF('Indicator Data'!BV118^2&gt;I$195,0,IF('Indicator Data'!BV118^2&lt;I$194,10,(I$195-'Indicator Data'!BV118^2)/(I$195-I$194)*10)),1))</f>
        <v>0.1</v>
      </c>
      <c r="J115" s="92">
        <f>IF(OR('Indicator Data'!BU118=0,'Indicator Data'!BU118="No data"),"x",ROUND(IF('Indicator Data'!BU118&gt;J$195,0,IF('Indicator Data'!BU118&lt;J$194,10,(J$195-'Indicator Data'!BU118)/(J$195-J$194)*10)),1))</f>
        <v>0</v>
      </c>
      <c r="K115" s="92">
        <f>IF('Indicator Data'!BW118="No data","x",ROUND(IF('Indicator Data'!BW118&gt;K$195,0,IF('Indicator Data'!BW118&lt;K$194,10,(K$195-'Indicator Data'!BW118)/(K$195-K$194)*10)),1))</f>
        <v>2.4</v>
      </c>
      <c r="L115" s="92">
        <f>IF('Indicator Data'!BX118="No data","x",ROUND(IF('Indicator Data'!BX118&gt;L$195,0,IF('Indicator Data'!BX118&lt;L$194,10,(L$195-'Indicator Data'!BX118)/(L$195-L$194)*10)),1))</f>
        <v>5.7</v>
      </c>
      <c r="M115" s="93">
        <f t="shared" si="16"/>
        <v>2.1</v>
      </c>
      <c r="N115" s="138">
        <f>IF('Indicator Data'!BY118="No data","x",'Indicator Data'!BY118/'Indicator Data'!CL118*100)</f>
        <v>127.83831496925792</v>
      </c>
      <c r="O115" s="92">
        <f t="shared" si="17"/>
        <v>0</v>
      </c>
      <c r="P115" s="92">
        <f>IF('Indicator Data'!BZ118="No data","x",ROUND(IF('Indicator Data'!BZ118&gt;P$195,0,IF('Indicator Data'!BZ118&lt;P$194,10,(P$195-'Indicator Data'!BZ118)/(P$195-P$194)*10)),1))</f>
        <v>2.6</v>
      </c>
      <c r="Q115" s="92">
        <f>IF('Indicator Data'!CA118="No data","x",ROUND(IF('Indicator Data'!CA118&gt;Q$195,0,IF('Indicator Data'!CA118&lt;Q$194,10,(Q$195-'Indicator Data'!CA118)/(Q$195-Q$194)*10)),1))</f>
        <v>2.2000000000000002</v>
      </c>
      <c r="R115" s="93">
        <f t="shared" si="18"/>
        <v>1.6</v>
      </c>
      <c r="S115" s="92">
        <f>IF('Indicator Data'!CB118="No data","x",ROUND(IF('Indicator Data'!CB118&gt;S$195,0,IF('Indicator Data'!CB118&lt;S$194,10,(S$195-'Indicator Data'!CB118)/(S$195-S$194)*10)),1))</f>
        <v>2</v>
      </c>
      <c r="T115" s="138">
        <f>IF('Indicator Data'!CC118="No data","x",ROUND(IF('Indicator Data'!CC118&gt;T$195,0,IF('Indicator Data'!CC118&lt;T$194,10,(T$195-'Indicator Data'!CC118)/(T$195-T$194)*10)),1))</f>
        <v>1.9</v>
      </c>
      <c r="U115" s="138">
        <f>IF('Indicator Data'!CD118="No data","x",ROUND(IF('Indicator Data'!CD118&gt;U$195,0,IF('Indicator Data'!CD118&lt;U$194,10,(U$195-'Indicator Data'!CD118)/(U$195-U$194)*10)),1))</f>
        <v>1.2</v>
      </c>
      <c r="V115" s="138">
        <f>IF('Indicator Data'!CE118="No data","x",ROUND(IF('Indicator Data'!CE118&gt;V$195,0,IF('Indicator Data'!CE118&lt;V$194,10,(V$195-'Indicator Data'!CE118)/(V$195-V$194)*10)),1))</f>
        <v>3.6</v>
      </c>
      <c r="W115" s="92">
        <f t="shared" si="19"/>
        <v>2.2333333333333329</v>
      </c>
      <c r="X115" s="92">
        <f>IF('Indicator Data'!CF118="No data","x",ROUND(IF('Indicator Data'!CF118&gt;X$195,0,IF('Indicator Data'!CF118&lt;X$194,10,(X$195-'Indicator Data'!CF118)/(X$195-X$194)*10)),1))</f>
        <v>8.5</v>
      </c>
      <c r="Y115" s="92">
        <f>IF('Indicator Data'!CG118="No data","x",ROUND(IF('Indicator Data'!CG118&gt;Y$195,10,IF('Indicator Data'!CG118&lt;Y$194,0,10-(Y$195-'Indicator Data'!CG118)/(Y$195-Y$194)*10)),1))</f>
        <v>0.2</v>
      </c>
      <c r="Z115" s="93">
        <f t="shared" si="20"/>
        <v>3.2</v>
      </c>
      <c r="AA115" s="94">
        <f t="shared" si="21"/>
        <v>2.2999999999999998</v>
      </c>
      <c r="AB115" s="217">
        <f>IF('Indicator Data'!CH118="No data","x",ROUND(IF('Indicator Data'!CH118&gt;AB$195,0,IF('Indicator Data'!CH118&lt;AB$194,10,(AB$195-'Indicator Data'!CH118)/(AB$195-AB$194)*10)),1))</f>
        <v>4</v>
      </c>
    </row>
    <row r="116" spans="1:28" s="4" customFormat="1" x14ac:dyDescent="0.3">
      <c r="A116" s="121" t="str">
        <f>'Indicator Data'!A119</f>
        <v>Mongolia</v>
      </c>
      <c r="B116" s="47" t="str">
        <f>'Indicator Data'!B119</f>
        <v>MNG</v>
      </c>
      <c r="C116" s="92">
        <f>IF('Indicator Data'!BR119="No data","x",ROUND(IF('Indicator Data'!BR119&gt;C$195,0,IF('Indicator Data'!BR119&lt;C$194,10,(C$195-'Indicator Data'!BR119)/(C$195-C$194)*10)),1))</f>
        <v>5.0999999999999996</v>
      </c>
      <c r="D116" s="93">
        <f t="shared" si="13"/>
        <v>5.0999999999999996</v>
      </c>
      <c r="E116" s="92">
        <f>IF('Indicator Data'!BT119="No data","x",ROUND(IF('Indicator Data'!BT119&gt;E$195,0,IF('Indicator Data'!BT119&lt;E$194,10,(E$195-'Indicator Data'!BT119)/(E$195-E$194)*10)),1))</f>
        <v>6.5</v>
      </c>
      <c r="F116" s="92">
        <f>IF('Indicator Data'!BS119="No data","x",ROUND(IF('Indicator Data'!BS119&gt;F$195,0,IF('Indicator Data'!BS119&lt;F$194,10,(F$195-'Indicator Data'!BS119)/(F$195-F$194)*10)),1))</f>
        <v>5.5</v>
      </c>
      <c r="G116" s="93">
        <f t="shared" si="14"/>
        <v>6</v>
      </c>
      <c r="H116" s="94">
        <f t="shared" si="15"/>
        <v>5.6</v>
      </c>
      <c r="I116" s="92">
        <f>IF('Indicator Data'!BV119="No data","x",ROUND(IF('Indicator Data'!BV119^2&gt;I$195,0,IF('Indicator Data'!BV119^2&lt;I$194,10,(I$195-'Indicator Data'!BV119^2)/(I$195-I$194)*10)),1))</f>
        <v>0.3</v>
      </c>
      <c r="J116" s="92">
        <f>IF(OR('Indicator Data'!BU119=0,'Indicator Data'!BU119="No data"),"x",ROUND(IF('Indicator Data'!BU119&gt;J$195,0,IF('Indicator Data'!BU119&lt;J$194,10,(J$195-'Indicator Data'!BU119)/(J$195-J$194)*10)),1))</f>
        <v>1.4</v>
      </c>
      <c r="K116" s="92">
        <f>IF('Indicator Data'!BW119="No data","x",ROUND(IF('Indicator Data'!BW119&gt;K$195,0,IF('Indicator Data'!BW119&lt;K$194,10,(K$195-'Indicator Data'!BW119)/(K$195-K$194)*10)),1))</f>
        <v>5.3</v>
      </c>
      <c r="L116" s="92">
        <f>IF('Indicator Data'!BX119="No data","x",ROUND(IF('Indicator Data'!BX119&gt;L$195,0,IF('Indicator Data'!BX119&lt;L$194,10,(L$195-'Indicator Data'!BX119)/(L$195-L$194)*10)),1))</f>
        <v>3.4</v>
      </c>
      <c r="M116" s="93">
        <f t="shared" si="16"/>
        <v>2.6</v>
      </c>
      <c r="N116" s="138">
        <f>IF('Indicator Data'!BY119="No data","x",'Indicator Data'!BY119/'Indicator Data'!CL119*100)</f>
        <v>4.1839388243775586</v>
      </c>
      <c r="O116" s="92">
        <f t="shared" si="17"/>
        <v>9.6999999999999993</v>
      </c>
      <c r="P116" s="92">
        <f>IF('Indicator Data'!BZ119="No data","x",ROUND(IF('Indicator Data'!BZ119&gt;P$195,0,IF('Indicator Data'!BZ119&lt;P$194,10,(P$195-'Indicator Data'!BZ119)/(P$195-P$194)*10)),1))</f>
        <v>4.5999999999999996</v>
      </c>
      <c r="Q116" s="92">
        <f>IF('Indicator Data'!CA119="No data","x",ROUND(IF('Indicator Data'!CA119&gt;Q$195,0,IF('Indicator Data'!CA119&lt;Q$194,10,(Q$195-'Indicator Data'!CA119)/(Q$195-Q$194)*10)),1))</f>
        <v>3.3</v>
      </c>
      <c r="R116" s="93">
        <f t="shared" si="18"/>
        <v>5.9</v>
      </c>
      <c r="S116" s="92">
        <f>IF('Indicator Data'!CB119="No data","x",ROUND(IF('Indicator Data'!CB119&gt;S$195,0,IF('Indicator Data'!CB119&lt;S$194,10,(S$195-'Indicator Data'!CB119)/(S$195-S$194)*10)),1))</f>
        <v>2.8</v>
      </c>
      <c r="T116" s="138">
        <f>IF('Indicator Data'!CC119="No data","x",ROUND(IF('Indicator Data'!CC119&gt;T$195,0,IF('Indicator Data'!CC119&lt;T$194,10,(T$195-'Indicator Data'!CC119)/(T$195-T$194)*10)),1))</f>
        <v>0</v>
      </c>
      <c r="U116" s="138">
        <f>IF('Indicator Data'!CD119="No data","x",ROUND(IF('Indicator Data'!CD119&gt;U$195,0,IF('Indicator Data'!CD119&lt;U$194,10,(U$195-'Indicator Data'!CD119)/(U$195-U$194)*10)),1))</f>
        <v>0.2</v>
      </c>
      <c r="V116" s="138">
        <f>IF('Indicator Data'!CE119="No data","x",ROUND(IF('Indicator Data'!CE119&gt;V$195,0,IF('Indicator Data'!CE119&lt;V$194,10,(V$195-'Indicator Data'!CE119)/(V$195-V$194)*10)),1))</f>
        <v>10</v>
      </c>
      <c r="W116" s="92">
        <f t="shared" si="19"/>
        <v>3.4</v>
      </c>
      <c r="X116" s="92">
        <f>IF('Indicator Data'!CF119="No data","x",ROUND(IF('Indicator Data'!CF119&gt;X$195,0,IF('Indicator Data'!CF119&lt;X$194,10,(X$195-'Indicator Data'!CF119)/(X$195-X$194)*10)),1))</f>
        <v>8.6</v>
      </c>
      <c r="Y116" s="92">
        <f>IF('Indicator Data'!CG119="No data","x",ROUND(IF('Indicator Data'!CG119&gt;Y$195,10,IF('Indicator Data'!CG119&lt;Y$194,0,10-(Y$195-'Indicator Data'!CG119)/(Y$195-Y$194)*10)),1))</f>
        <v>0.5</v>
      </c>
      <c r="Z116" s="93">
        <f t="shared" si="20"/>
        <v>3.8</v>
      </c>
      <c r="AA116" s="94">
        <f t="shared" si="21"/>
        <v>4.0999999999999996</v>
      </c>
      <c r="AB116" s="217">
        <f>IF('Indicator Data'!CH119="No data","x",ROUND(IF('Indicator Data'!CH119&gt;AB$195,0,IF('Indicator Data'!CH119&lt;AB$194,10,(AB$195-'Indicator Data'!CH119)/(AB$195-AB$194)*10)),1))</f>
        <v>1.4</v>
      </c>
    </row>
    <row r="117" spans="1:28" s="4" customFormat="1" x14ac:dyDescent="0.3">
      <c r="A117" s="121" t="str">
        <f>'Indicator Data'!A120</f>
        <v>Montenegro</v>
      </c>
      <c r="B117" s="47" t="str">
        <f>'Indicator Data'!B120</f>
        <v>MNE</v>
      </c>
      <c r="C117" s="92">
        <f>IF('Indicator Data'!BR120="No data","x",ROUND(IF('Indicator Data'!BR120&gt;C$195,0,IF('Indicator Data'!BR120&lt;C$194,10,(C$195-'Indicator Data'!BR120)/(C$195-C$194)*10)),1))</f>
        <v>4</v>
      </c>
      <c r="D117" s="93">
        <f t="shared" si="13"/>
        <v>4</v>
      </c>
      <c r="E117" s="92">
        <f>IF('Indicator Data'!BT120="No data","x",ROUND(IF('Indicator Data'!BT120&gt;E$195,0,IF('Indicator Data'!BT120&lt;E$194,10,(E$195-'Indicator Data'!BT120)/(E$195-E$194)*10)),1))</f>
        <v>5.5</v>
      </c>
      <c r="F117" s="92">
        <f>IF('Indicator Data'!BS120="No data","x",ROUND(IF('Indicator Data'!BS120&gt;F$195,0,IF('Indicator Data'!BS120&lt;F$194,10,(F$195-'Indicator Data'!BS120)/(F$195-F$194)*10)),1))</f>
        <v>4.7</v>
      </c>
      <c r="G117" s="93">
        <f t="shared" si="14"/>
        <v>5.0999999999999996</v>
      </c>
      <c r="H117" s="94">
        <f t="shared" si="15"/>
        <v>4.5999999999999996</v>
      </c>
      <c r="I117" s="92">
        <f>IF('Indicator Data'!BV120="No data","x",ROUND(IF('Indicator Data'!BV120^2&gt;I$195,0,IF('Indicator Data'!BV120^2&lt;I$194,10,(I$195-'Indicator Data'!BV120^2)/(I$195-I$194)*10)),1))</f>
        <v>0.3</v>
      </c>
      <c r="J117" s="92">
        <f>IF(OR('Indicator Data'!BU120=0,'Indicator Data'!BU120="No data"),"x",ROUND(IF('Indicator Data'!BU120&gt;J$195,0,IF('Indicator Data'!BU120&lt;J$194,10,(J$195-'Indicator Data'!BU120)/(J$195-J$194)*10)),1))</f>
        <v>0</v>
      </c>
      <c r="K117" s="92">
        <f>IF('Indicator Data'!BW120="No data","x",ROUND(IF('Indicator Data'!BW120&gt;K$195,0,IF('Indicator Data'!BW120&lt;K$194,10,(K$195-'Indicator Data'!BW120)/(K$195-K$194)*10)),1))</f>
        <v>2.8</v>
      </c>
      <c r="L117" s="92">
        <f>IF('Indicator Data'!BX120="No data","x",ROUND(IF('Indicator Data'!BX120&gt;L$195,0,IF('Indicator Data'!BX120&lt;L$194,10,(L$195-'Indicator Data'!BX120)/(L$195-L$194)*10)),1))</f>
        <v>1</v>
      </c>
      <c r="M117" s="93">
        <f t="shared" si="16"/>
        <v>1</v>
      </c>
      <c r="N117" s="138">
        <f>IF('Indicator Data'!BY120="No data","x",'Indicator Data'!BY120/'Indicator Data'!CL120*100)</f>
        <v>81.784386617100367</v>
      </c>
      <c r="O117" s="92">
        <f t="shared" si="17"/>
        <v>1.8</v>
      </c>
      <c r="P117" s="92">
        <f>IF('Indicator Data'!BZ120="No data","x",ROUND(IF('Indicator Data'!BZ120&gt;P$195,0,IF('Indicator Data'!BZ120&lt;P$194,10,(P$195-'Indicator Data'!BZ120)/(P$195-P$194)*10)),1))</f>
        <v>0.2</v>
      </c>
      <c r="Q117" s="92">
        <f>IF('Indicator Data'!CA120="No data","x",ROUND(IF('Indicator Data'!CA120&gt;Q$195,0,IF('Indicator Data'!CA120&lt;Q$194,10,(Q$195-'Indicator Data'!CA120)/(Q$195-Q$194)*10)),1))</f>
        <v>0.6</v>
      </c>
      <c r="R117" s="93">
        <f t="shared" si="18"/>
        <v>0.9</v>
      </c>
      <c r="S117" s="92">
        <f>IF('Indicator Data'!CB120="No data","x",ROUND(IF('Indicator Data'!CB120&gt;S$195,0,IF('Indicator Data'!CB120&lt;S$194,10,(S$195-'Indicator Data'!CB120)/(S$195-S$194)*10)),1))</f>
        <v>4.2</v>
      </c>
      <c r="T117" s="138">
        <f>IF('Indicator Data'!CC120="No data","x",ROUND(IF('Indicator Data'!CC120&gt;T$195,0,IF('Indicator Data'!CC120&lt;T$194,10,(T$195-'Indicator Data'!CC120)/(T$195-T$194)*10)),1))</f>
        <v>2</v>
      </c>
      <c r="U117" s="138">
        <f>IF('Indicator Data'!CD120="No data","x",ROUND(IF('Indicator Data'!CD120&gt;U$195,0,IF('Indicator Data'!CD120&lt;U$194,10,(U$195-'Indicator Data'!CD120)/(U$195-U$194)*10)),1))</f>
        <v>2.7</v>
      </c>
      <c r="V117" s="138" t="str">
        <f>IF('Indicator Data'!CE120="No data","x",ROUND(IF('Indicator Data'!CE120&gt;V$195,0,IF('Indicator Data'!CE120&lt;V$194,10,(V$195-'Indicator Data'!CE120)/(V$195-V$194)*10)),1))</f>
        <v>x</v>
      </c>
      <c r="W117" s="92">
        <f t="shared" si="19"/>
        <v>2.35</v>
      </c>
      <c r="X117" s="92">
        <f>IF('Indicator Data'!CF120="No data","x",ROUND(IF('Indicator Data'!CF120&gt;X$195,0,IF('Indicator Data'!CF120&lt;X$194,10,(X$195-'Indicator Data'!CF120)/(X$195-X$194)*10)),1))</f>
        <v>5.6</v>
      </c>
      <c r="Y117" s="92">
        <f>IF('Indicator Data'!CG120="No data","x",ROUND(IF('Indicator Data'!CG120&gt;Y$195,10,IF('Indicator Data'!CG120&lt;Y$194,0,10-(Y$195-'Indicator Data'!CG120)/(Y$195-Y$194)*10)),1))</f>
        <v>0.1</v>
      </c>
      <c r="Z117" s="93">
        <f t="shared" si="20"/>
        <v>3.1</v>
      </c>
      <c r="AA117" s="94">
        <f t="shared" si="21"/>
        <v>1.7</v>
      </c>
      <c r="AB117" s="217">
        <f>IF('Indicator Data'!CH120="No data","x",ROUND(IF('Indicator Data'!CH120&gt;AB$195,0,IF('Indicator Data'!CH120&lt;AB$194,10,(AB$195-'Indicator Data'!CH120)/(AB$195-AB$194)*10)),1))</f>
        <v>5.3</v>
      </c>
    </row>
    <row r="118" spans="1:28" s="4" customFormat="1" x14ac:dyDescent="0.3">
      <c r="A118" s="121" t="str">
        <f>'Indicator Data'!A121</f>
        <v>Morocco</v>
      </c>
      <c r="B118" s="47" t="str">
        <f>'Indicator Data'!B121</f>
        <v>MAR</v>
      </c>
      <c r="C118" s="92">
        <f>IF('Indicator Data'!BR121="No data","x",ROUND(IF('Indicator Data'!BR121&gt;C$195,0,IF('Indicator Data'!BR121&lt;C$194,10,(C$195-'Indicator Data'!BR121)/(C$195-C$194)*10)),1))</f>
        <v>5.6</v>
      </c>
      <c r="D118" s="93">
        <f t="shared" si="13"/>
        <v>5.6</v>
      </c>
      <c r="E118" s="92">
        <f>IF('Indicator Data'!BT121="No data","x",ROUND(IF('Indicator Data'!BT121&gt;E$195,0,IF('Indicator Data'!BT121&lt;E$194,10,(E$195-'Indicator Data'!BT121)/(E$195-E$194)*10)),1))</f>
        <v>5.9</v>
      </c>
      <c r="F118" s="92">
        <f>IF('Indicator Data'!BS121="No data","x",ROUND(IF('Indicator Data'!BS121&gt;F$195,0,IF('Indicator Data'!BS121&lt;F$194,10,(F$195-'Indicator Data'!BS121)/(F$195-F$194)*10)),1))</f>
        <v>5.4</v>
      </c>
      <c r="G118" s="93">
        <f t="shared" si="14"/>
        <v>5.7</v>
      </c>
      <c r="H118" s="94">
        <f t="shared" si="15"/>
        <v>5.7</v>
      </c>
      <c r="I118" s="92">
        <f>IF('Indicator Data'!BV121="No data","x",ROUND(IF('Indicator Data'!BV121^2&gt;I$195,0,IF('Indicator Data'!BV121^2&lt;I$194,10,(I$195-'Indicator Data'!BV121^2)/(I$195-I$194)*10)),1))</f>
        <v>5</v>
      </c>
      <c r="J118" s="92">
        <f>IF(OR('Indicator Data'!BU121=0,'Indicator Data'!BU121="No data"),"x",ROUND(IF('Indicator Data'!BU121&gt;J$195,0,IF('Indicator Data'!BU121&lt;J$194,10,(J$195-'Indicator Data'!BU121)/(J$195-J$194)*10)),1))</f>
        <v>0</v>
      </c>
      <c r="K118" s="92">
        <f>IF('Indicator Data'!BW121="No data","x",ROUND(IF('Indicator Data'!BW121&gt;K$195,0,IF('Indicator Data'!BW121&lt;K$194,10,(K$195-'Indicator Data'!BW121)/(K$195-K$194)*10)),1))</f>
        <v>3.5</v>
      </c>
      <c r="L118" s="92">
        <f>IF('Indicator Data'!BX121="No data","x",ROUND(IF('Indicator Data'!BX121&gt;L$195,0,IF('Indicator Data'!BX121&lt;L$194,10,(L$195-'Indicator Data'!BX121)/(L$195-L$194)*10)),1))</f>
        <v>3.9</v>
      </c>
      <c r="M118" s="93">
        <f t="shared" si="16"/>
        <v>3.1</v>
      </c>
      <c r="N118" s="138">
        <f>IF('Indicator Data'!BY121="No data","x",'Indicator Data'!BY121/'Indicator Data'!CL121*100)</f>
        <v>29.128388976025093</v>
      </c>
      <c r="O118" s="92">
        <f t="shared" si="17"/>
        <v>7.2</v>
      </c>
      <c r="P118" s="92">
        <f>IF('Indicator Data'!BZ121="No data","x",ROUND(IF('Indicator Data'!BZ121&gt;P$195,0,IF('Indicator Data'!BZ121&lt;P$194,10,(P$195-'Indicator Data'!BZ121)/(P$195-P$194)*10)),1))</f>
        <v>1.3</v>
      </c>
      <c r="Q118" s="92">
        <f>IF('Indicator Data'!CA121="No data","x",ROUND(IF('Indicator Data'!CA121&gt;Q$195,0,IF('Indicator Data'!CA121&lt;Q$194,10,(Q$195-'Indicator Data'!CA121)/(Q$195-Q$194)*10)),1))</f>
        <v>2.6</v>
      </c>
      <c r="R118" s="93">
        <f t="shared" si="18"/>
        <v>3.7</v>
      </c>
      <c r="S118" s="92">
        <f>IF('Indicator Data'!CB121="No data","x",ROUND(IF('Indicator Data'!CB121&gt;S$195,0,IF('Indicator Data'!CB121&lt;S$194,10,(S$195-'Indicator Data'!CB121)/(S$195-S$194)*10)),1))</f>
        <v>8.1999999999999993</v>
      </c>
      <c r="T118" s="138">
        <f>IF('Indicator Data'!CC121="No data","x",ROUND(IF('Indicator Data'!CC121&gt;T$195,0,IF('Indicator Data'!CC121&lt;T$194,10,(T$195-'Indicator Data'!CC121)/(T$195-T$194)*10)),1))</f>
        <v>0</v>
      </c>
      <c r="U118" s="138">
        <f>IF('Indicator Data'!CD121="No data","x",ROUND(IF('Indicator Data'!CD121&gt;U$195,0,IF('Indicator Data'!CD121&lt;U$194,10,(U$195-'Indicator Data'!CD121)/(U$195-U$194)*10)),1))</f>
        <v>0</v>
      </c>
      <c r="V118" s="138">
        <f>IF('Indicator Data'!CE121="No data","x",ROUND(IF('Indicator Data'!CE121&gt;V$195,0,IF('Indicator Data'!CE121&lt;V$194,10,(V$195-'Indicator Data'!CE121)/(V$195-V$194)*10)),1))</f>
        <v>0</v>
      </c>
      <c r="W118" s="92">
        <f t="shared" si="19"/>
        <v>0</v>
      </c>
      <c r="X118" s="92">
        <f>IF('Indicator Data'!CF121="No data","x",ROUND(IF('Indicator Data'!CF121&gt;X$195,0,IF('Indicator Data'!CF121&lt;X$194,10,(X$195-'Indicator Data'!CF121)/(X$195-X$194)*10)),1))</f>
        <v>8.6</v>
      </c>
      <c r="Y118" s="92">
        <f>IF('Indicator Data'!CG121="No data","x",ROUND(IF('Indicator Data'!CG121&gt;Y$195,10,IF('Indicator Data'!CG121&lt;Y$194,0,10-(Y$195-'Indicator Data'!CG121)/(Y$195-Y$194)*10)),1))</f>
        <v>0.8</v>
      </c>
      <c r="Z118" s="93">
        <f t="shared" si="20"/>
        <v>4.4000000000000004</v>
      </c>
      <c r="AA118" s="94">
        <f t="shared" si="21"/>
        <v>3.7</v>
      </c>
      <c r="AB118" s="217">
        <f>IF('Indicator Data'!CH121="No data","x",ROUND(IF('Indicator Data'!CH121&gt;AB$195,0,IF('Indicator Data'!CH121&lt;AB$194,10,(AB$195-'Indicator Data'!CH121)/(AB$195-AB$194)*10)),1))</f>
        <v>2.5</v>
      </c>
    </row>
    <row r="119" spans="1:28" s="4" customFormat="1" x14ac:dyDescent="0.3">
      <c r="A119" s="121" t="str">
        <f>'Indicator Data'!A122</f>
        <v>Mozambique</v>
      </c>
      <c r="B119" s="47" t="str">
        <f>'Indicator Data'!B122</f>
        <v>MOZ</v>
      </c>
      <c r="C119" s="92">
        <f>IF('Indicator Data'!BR122="No data","x",ROUND(IF('Indicator Data'!BR122&gt;C$195,0,IF('Indicator Data'!BR122&lt;C$194,10,(C$195-'Indicator Data'!BR122)/(C$195-C$194)*10)),1))</f>
        <v>2.1</v>
      </c>
      <c r="D119" s="93">
        <f t="shared" si="13"/>
        <v>2.1</v>
      </c>
      <c r="E119" s="92">
        <f>IF('Indicator Data'!BT122="No data","x",ROUND(IF('Indicator Data'!BT122&gt;E$195,0,IF('Indicator Data'!BT122&lt;E$194,10,(E$195-'Indicator Data'!BT122)/(E$195-E$194)*10)),1))</f>
        <v>7.4</v>
      </c>
      <c r="F119" s="92">
        <f>IF('Indicator Data'!BS122="No data","x",ROUND(IF('Indicator Data'!BS122&gt;F$195,0,IF('Indicator Data'!BS122&lt;F$194,10,(F$195-'Indicator Data'!BS122)/(F$195-F$194)*10)),1))</f>
        <v>6.7</v>
      </c>
      <c r="G119" s="93">
        <f t="shared" si="14"/>
        <v>7.1</v>
      </c>
      <c r="H119" s="94">
        <f t="shared" si="15"/>
        <v>4.5999999999999996</v>
      </c>
      <c r="I119" s="92">
        <f>IF('Indicator Data'!BV122="No data","x",ROUND(IF('Indicator Data'!BV122^2&gt;I$195,0,IF('Indicator Data'!BV122^2&lt;I$194,10,(I$195-'Indicator Data'!BV122^2)/(I$195-I$194)*10)),1))</f>
        <v>6.9</v>
      </c>
      <c r="J119" s="92">
        <f>IF(OR('Indicator Data'!BU122=0,'Indicator Data'!BU122="No data"),"x",ROUND(IF('Indicator Data'!BU122&gt;J$195,0,IF('Indicator Data'!BU122&lt;J$194,10,(J$195-'Indicator Data'!BU122)/(J$195-J$194)*10)),1))</f>
        <v>7.3</v>
      </c>
      <c r="K119" s="92">
        <f>IF('Indicator Data'!BW122="No data","x",ROUND(IF('Indicator Data'!BW122&gt;K$195,0,IF('Indicator Data'!BW122&lt;K$194,10,(K$195-'Indicator Data'!BW122)/(K$195-K$194)*10)),1))</f>
        <v>9</v>
      </c>
      <c r="L119" s="92">
        <f>IF('Indicator Data'!BX122="No data","x",ROUND(IF('Indicator Data'!BX122&gt;L$195,0,IF('Indicator Data'!BX122&lt;L$194,10,(L$195-'Indicator Data'!BX122)/(L$195-L$194)*10)),1))</f>
        <v>7.8</v>
      </c>
      <c r="M119" s="93">
        <f t="shared" si="16"/>
        <v>7.8</v>
      </c>
      <c r="N119" s="138">
        <f>IF('Indicator Data'!BY122="No data","x",'Indicator Data'!BY122/'Indicator Data'!CL122*100)</f>
        <v>5.2137643378519289</v>
      </c>
      <c r="O119" s="92">
        <f t="shared" si="17"/>
        <v>9.6</v>
      </c>
      <c r="P119" s="92">
        <f>IF('Indicator Data'!BZ122="No data","x",ROUND(IF('Indicator Data'!BZ122&gt;P$195,0,IF('Indicator Data'!BZ122&lt;P$194,10,(P$195-'Indicator Data'!BZ122)/(P$195-P$194)*10)),1))</f>
        <v>7.8</v>
      </c>
      <c r="Q119" s="92">
        <f>IF('Indicator Data'!CA122="No data","x",ROUND(IF('Indicator Data'!CA122&gt;Q$195,0,IF('Indicator Data'!CA122&lt;Q$194,10,(Q$195-'Indicator Data'!CA122)/(Q$195-Q$194)*10)),1))</f>
        <v>8.9</v>
      </c>
      <c r="R119" s="93">
        <f t="shared" si="18"/>
        <v>8.8000000000000007</v>
      </c>
      <c r="S119" s="92">
        <f>IF('Indicator Data'!CB122="No data","x",ROUND(IF('Indicator Data'!CB122&gt;S$195,0,IF('Indicator Data'!CB122&lt;S$194,10,(S$195-'Indicator Data'!CB122)/(S$195-S$194)*10)),1))</f>
        <v>9.8000000000000007</v>
      </c>
      <c r="T119" s="138">
        <f>IF('Indicator Data'!CC122="No data","x",ROUND(IF('Indicator Data'!CC122&gt;T$195,0,IF('Indicator Data'!CC122&lt;T$194,10,(T$195-'Indicator Data'!CC122)/(T$195-T$194)*10)),1))</f>
        <v>3.2</v>
      </c>
      <c r="U119" s="138">
        <f>IF('Indicator Data'!CD122="No data","x",ROUND(IF('Indicator Data'!CD122&gt;U$195,0,IF('Indicator Data'!CD122&lt;U$194,10,(U$195-'Indicator Data'!CD122)/(U$195-U$194)*10)),1))</f>
        <v>9.1999999999999993</v>
      </c>
      <c r="V119" s="138">
        <f>IF('Indicator Data'!CE122="No data","x",ROUND(IF('Indicator Data'!CE122&gt;V$195,0,IF('Indicator Data'!CE122&lt;V$194,10,(V$195-'Indicator Data'!CE122)/(V$195-V$194)*10)),1))</f>
        <v>3.2</v>
      </c>
      <c r="W119" s="92">
        <f t="shared" si="19"/>
        <v>5.1999999999999993</v>
      </c>
      <c r="X119" s="92">
        <f>IF('Indicator Data'!CF122="No data","x",ROUND(IF('Indicator Data'!CF122&gt;X$195,0,IF('Indicator Data'!CF122&lt;X$194,10,(X$195-'Indicator Data'!CF122)/(X$195-X$194)*10)),1))</f>
        <v>10</v>
      </c>
      <c r="Y119" s="92">
        <f>IF('Indicator Data'!CG122="No data","x",ROUND(IF('Indicator Data'!CG122&gt;Y$195,10,IF('Indicator Data'!CG122&lt;Y$194,0,10-(Y$195-'Indicator Data'!CG122)/(Y$195-Y$194)*10)),1))</f>
        <v>3.2</v>
      </c>
      <c r="Z119" s="93">
        <f t="shared" si="20"/>
        <v>7.1</v>
      </c>
      <c r="AA119" s="94">
        <f t="shared" si="21"/>
        <v>7.9</v>
      </c>
      <c r="AB119" s="217">
        <f>IF('Indicator Data'!CH122="No data","x",ROUND(IF('Indicator Data'!CH122&gt;AB$195,0,IF('Indicator Data'!CH122&lt;AB$194,10,(AB$195-'Indicator Data'!CH122)/(AB$195-AB$194)*10)),1))</f>
        <v>4.7</v>
      </c>
    </row>
    <row r="120" spans="1:28" s="4" customFormat="1" x14ac:dyDescent="0.3">
      <c r="A120" s="121" t="str">
        <f>'Indicator Data'!A123</f>
        <v>Myanmar</v>
      </c>
      <c r="B120" s="47" t="str">
        <f>'Indicator Data'!B123</f>
        <v>MMR</v>
      </c>
      <c r="C120" s="92">
        <f>IF('Indicator Data'!BR123="No data","x",ROUND(IF('Indicator Data'!BR123&gt;C$195,0,IF('Indicator Data'!BR123&lt;C$194,10,(C$195-'Indicator Data'!BR123)/(C$195-C$194)*10)),1))</f>
        <v>7.1</v>
      </c>
      <c r="D120" s="93">
        <f t="shared" si="13"/>
        <v>7.1</v>
      </c>
      <c r="E120" s="92">
        <f>IF('Indicator Data'!BT123="No data","x",ROUND(IF('Indicator Data'!BT123&gt;E$195,0,IF('Indicator Data'!BT123&lt;E$194,10,(E$195-'Indicator Data'!BT123)/(E$195-E$194)*10)),1))</f>
        <v>7.1</v>
      </c>
      <c r="F120" s="92">
        <f>IF('Indicator Data'!BS123="No data","x",ROUND(IF('Indicator Data'!BS123&gt;F$195,0,IF('Indicator Data'!BS123&lt;F$194,10,(F$195-'Indicator Data'!BS123)/(F$195-F$194)*10)),1))</f>
        <v>7.1</v>
      </c>
      <c r="G120" s="93">
        <f t="shared" si="14"/>
        <v>7.1</v>
      </c>
      <c r="H120" s="94">
        <f t="shared" si="15"/>
        <v>7.1</v>
      </c>
      <c r="I120" s="92">
        <f>IF('Indicator Data'!BV123="No data","x",ROUND(IF('Indicator Data'!BV123^2&gt;I$195,0,IF('Indicator Data'!BV123^2&lt;I$194,10,(I$195-'Indicator Data'!BV123^2)/(I$195-I$194)*10)),1))</f>
        <v>4.7</v>
      </c>
      <c r="J120" s="92">
        <f>IF(OR('Indicator Data'!BU123=0,'Indicator Data'!BU123="No data"),"x",ROUND(IF('Indicator Data'!BU123&gt;J$195,0,IF('Indicator Data'!BU123&lt;J$194,10,(J$195-'Indicator Data'!BU123)/(J$195-J$194)*10)),1))</f>
        <v>3</v>
      </c>
      <c r="K120" s="92">
        <f>IF('Indicator Data'!BW123="No data","x",ROUND(IF('Indicator Data'!BW123&gt;K$195,0,IF('Indicator Data'!BW123&lt;K$194,10,(K$195-'Indicator Data'!BW123)/(K$195-K$194)*10)),1))</f>
        <v>6.9</v>
      </c>
      <c r="L120" s="92">
        <f>IF('Indicator Data'!BX123="No data","x",ROUND(IF('Indicator Data'!BX123&gt;L$195,0,IF('Indicator Data'!BX123&lt;L$194,10,(L$195-'Indicator Data'!BX123)/(L$195-L$194)*10)),1))</f>
        <v>4.4000000000000004</v>
      </c>
      <c r="M120" s="93">
        <f t="shared" si="16"/>
        <v>4.8</v>
      </c>
      <c r="N120" s="138">
        <f>IF('Indicator Data'!BY123="No data","x",'Indicator Data'!BY123/'Indicator Data'!CL123*100)</f>
        <v>7.1943547276094835</v>
      </c>
      <c r="O120" s="92">
        <f t="shared" si="17"/>
        <v>9.4</v>
      </c>
      <c r="P120" s="92">
        <f>IF('Indicator Data'!BZ123="No data","x",ROUND(IF('Indicator Data'!BZ123&gt;P$195,0,IF('Indicator Data'!BZ123&lt;P$194,10,(P$195-'Indicator Data'!BZ123)/(P$195-P$194)*10)),1))</f>
        <v>4</v>
      </c>
      <c r="Q120" s="92">
        <f>IF('Indicator Data'!CA123="No data","x",ROUND(IF('Indicator Data'!CA123&gt;Q$195,0,IF('Indicator Data'!CA123&lt;Q$194,10,(Q$195-'Indicator Data'!CA123)/(Q$195-Q$194)*10)),1))</f>
        <v>3.6</v>
      </c>
      <c r="R120" s="93">
        <f t="shared" si="18"/>
        <v>5.7</v>
      </c>
      <c r="S120" s="92">
        <f>IF('Indicator Data'!CB123="No data","x",ROUND(IF('Indicator Data'!CB123&gt;S$195,0,IF('Indicator Data'!CB123&lt;S$194,10,(S$195-'Indicator Data'!CB123)/(S$195-S$194)*10)),1))</f>
        <v>7.8</v>
      </c>
      <c r="T120" s="138">
        <f>IF('Indicator Data'!CC123="No data","x",ROUND(IF('Indicator Data'!CC123&gt;T$195,0,IF('Indicator Data'!CC123&lt;T$194,10,(T$195-'Indicator Data'!CC123)/(T$195-T$194)*10)),1))</f>
        <v>1.7</v>
      </c>
      <c r="U120" s="138">
        <f>IF('Indicator Data'!CD123="No data","x",ROUND(IF('Indicator Data'!CD123&gt;U$195,0,IF('Indicator Data'!CD123&lt;U$194,10,(U$195-'Indicator Data'!CD123)/(U$195-U$194)*10)),1))</f>
        <v>3.2</v>
      </c>
      <c r="V120" s="138">
        <f>IF('Indicator Data'!CE123="No data","x",ROUND(IF('Indicator Data'!CE123&gt;V$195,0,IF('Indicator Data'!CE123&lt;V$194,10,(V$195-'Indicator Data'!CE123)/(V$195-V$194)*10)),1))</f>
        <v>1.7</v>
      </c>
      <c r="W120" s="92">
        <f t="shared" si="19"/>
        <v>2.2000000000000002</v>
      </c>
      <c r="X120" s="92">
        <f>IF('Indicator Data'!CF123="No data","x",ROUND(IF('Indicator Data'!CF123&gt;X$195,0,IF('Indicator Data'!CF123&lt;X$194,10,(X$195-'Indicator Data'!CF123)/(X$195-X$194)*10)),1))</f>
        <v>9.1999999999999993</v>
      </c>
      <c r="Y120" s="92">
        <f>IF('Indicator Data'!CG123="No data","x",ROUND(IF('Indicator Data'!CG123&gt;Y$195,10,IF('Indicator Data'!CG123&lt;Y$194,0,10-(Y$195-'Indicator Data'!CG123)/(Y$195-Y$194)*10)),1))</f>
        <v>2.8</v>
      </c>
      <c r="Z120" s="93">
        <f t="shared" si="20"/>
        <v>5.5</v>
      </c>
      <c r="AA120" s="94">
        <f t="shared" si="21"/>
        <v>5.3</v>
      </c>
      <c r="AB120" s="217">
        <f>IF('Indicator Data'!CH123="No data","x",ROUND(IF('Indicator Data'!CH123&gt;AB$195,0,IF('Indicator Data'!CH123&lt;AB$194,10,(AB$195-'Indicator Data'!CH123)/(AB$195-AB$194)*10)),1))</f>
        <v>3.4</v>
      </c>
    </row>
    <row r="121" spans="1:28" s="4" customFormat="1" x14ac:dyDescent="0.3">
      <c r="A121" s="121" t="str">
        <f>'Indicator Data'!A124</f>
        <v>Namibia</v>
      </c>
      <c r="B121" s="47" t="str">
        <f>'Indicator Data'!B124</f>
        <v>NAM</v>
      </c>
      <c r="C121" s="92">
        <f>IF('Indicator Data'!BR124="No data","x",ROUND(IF('Indicator Data'!BR124&gt;C$195,0,IF('Indicator Data'!BR124&lt;C$194,10,(C$195-'Indicator Data'!BR124)/(C$195-C$194)*10)),1))</f>
        <v>4.3</v>
      </c>
      <c r="D121" s="93">
        <f t="shared" si="13"/>
        <v>4.3</v>
      </c>
      <c r="E121" s="92">
        <f>IF('Indicator Data'!BT124="No data","x",ROUND(IF('Indicator Data'!BT124&gt;E$195,0,IF('Indicator Data'!BT124&lt;E$194,10,(E$195-'Indicator Data'!BT124)/(E$195-E$194)*10)),1))</f>
        <v>4.8</v>
      </c>
      <c r="F121" s="92">
        <f>IF('Indicator Data'!BS124="No data","x",ROUND(IF('Indicator Data'!BS124&gt;F$195,0,IF('Indicator Data'!BS124&lt;F$194,10,(F$195-'Indicator Data'!BS124)/(F$195-F$194)*10)),1))</f>
        <v>4.8</v>
      </c>
      <c r="G121" s="93">
        <f t="shared" si="14"/>
        <v>4.8</v>
      </c>
      <c r="H121" s="94">
        <f t="shared" si="15"/>
        <v>4.5999999999999996</v>
      </c>
      <c r="I121" s="92" t="str">
        <f>IF('Indicator Data'!BV124="No data","x",ROUND(IF('Indicator Data'!BV124^2&gt;I$195,0,IF('Indicator Data'!BV124^2&lt;I$194,10,(I$195-'Indicator Data'!BV124^2)/(I$195-I$194)*10)),1))</f>
        <v>x</v>
      </c>
      <c r="J121" s="92">
        <f>IF(OR('Indicator Data'!BU124=0,'Indicator Data'!BU124="No data"),"x",ROUND(IF('Indicator Data'!BU124&gt;J$195,0,IF('Indicator Data'!BU124&lt;J$194,10,(J$195-'Indicator Data'!BU124)/(J$195-J$194)*10)),1))</f>
        <v>4.7</v>
      </c>
      <c r="K121" s="92">
        <f>IF('Indicator Data'!BW124="No data","x",ROUND(IF('Indicator Data'!BW124&gt;K$195,0,IF('Indicator Data'!BW124&lt;K$194,10,(K$195-'Indicator Data'!BW124)/(K$195-K$194)*10)),1))</f>
        <v>4.9000000000000004</v>
      </c>
      <c r="L121" s="92">
        <f>IF('Indicator Data'!BX124="No data","x",ROUND(IF('Indicator Data'!BX124&gt;L$195,0,IF('Indicator Data'!BX124&lt;L$194,10,(L$195-'Indicator Data'!BX124)/(L$195-L$194)*10)),1))</f>
        <v>4.5</v>
      </c>
      <c r="M121" s="93">
        <f t="shared" si="16"/>
        <v>4.7</v>
      </c>
      <c r="N121" s="138">
        <f>IF('Indicator Data'!BY124="No data","x",'Indicator Data'!BY124/'Indicator Data'!CL124*100)</f>
        <v>7.0449051974395411</v>
      </c>
      <c r="O121" s="92">
        <f t="shared" si="17"/>
        <v>9.4</v>
      </c>
      <c r="P121" s="92">
        <f>IF('Indicator Data'!BZ124="No data","x",ROUND(IF('Indicator Data'!BZ124&gt;P$195,0,IF('Indicator Data'!BZ124&lt;P$194,10,(P$195-'Indicator Data'!BZ124)/(P$195-P$194)*10)),1))</f>
        <v>7.3</v>
      </c>
      <c r="Q121" s="92">
        <f>IF('Indicator Data'!CA124="No data","x",ROUND(IF('Indicator Data'!CA124&gt;Q$195,0,IF('Indicator Data'!CA124&lt;Q$194,10,(Q$195-'Indicator Data'!CA124)/(Q$195-Q$194)*10)),1))</f>
        <v>3.5</v>
      </c>
      <c r="R121" s="93">
        <f t="shared" si="18"/>
        <v>6.7</v>
      </c>
      <c r="S121" s="92" t="str">
        <f>IF('Indicator Data'!CB124="No data","x",ROUND(IF('Indicator Data'!CB124&gt;S$195,0,IF('Indicator Data'!CB124&lt;S$194,10,(S$195-'Indicator Data'!CB124)/(S$195-S$194)*10)),1))</f>
        <v>x</v>
      </c>
      <c r="T121" s="138">
        <f>IF('Indicator Data'!CC124="No data","x",ROUND(IF('Indicator Data'!CC124&gt;T$195,0,IF('Indicator Data'!CC124&lt;T$194,10,(T$195-'Indicator Data'!CC124)/(T$195-T$194)*10)),1))</f>
        <v>1.9</v>
      </c>
      <c r="U121" s="138">
        <f>IF('Indicator Data'!CD124="No data","x",ROUND(IF('Indicator Data'!CD124&gt;U$195,0,IF('Indicator Data'!CD124&lt;U$194,10,(U$195-'Indicator Data'!CD124)/(U$195-U$194)*10)),1))</f>
        <v>10</v>
      </c>
      <c r="V121" s="138">
        <f>IF('Indicator Data'!CE124="No data","x",ROUND(IF('Indicator Data'!CE124&gt;V$195,0,IF('Indicator Data'!CE124&lt;V$194,10,(V$195-'Indicator Data'!CE124)/(V$195-V$194)*10)),1))</f>
        <v>5.4</v>
      </c>
      <c r="W121" s="92">
        <f t="shared" si="19"/>
        <v>5.7666666666666666</v>
      </c>
      <c r="X121" s="92">
        <f>IF('Indicator Data'!CF124="No data","x",ROUND(IF('Indicator Data'!CF124&gt;X$195,0,IF('Indicator Data'!CF124&lt;X$194,10,(X$195-'Indicator Data'!CF124)/(X$195-X$194)*10)),1))</f>
        <v>6.9</v>
      </c>
      <c r="Y121" s="92">
        <f>IF('Indicator Data'!CG124="No data","x",ROUND(IF('Indicator Data'!CG124&gt;Y$195,10,IF('Indicator Data'!CG124&lt;Y$194,0,10-(Y$195-'Indicator Data'!CG124)/(Y$195-Y$194)*10)),1))</f>
        <v>2.2000000000000002</v>
      </c>
      <c r="Z121" s="93">
        <f t="shared" si="20"/>
        <v>5</v>
      </c>
      <c r="AA121" s="94">
        <f t="shared" si="21"/>
        <v>5.5</v>
      </c>
      <c r="AB121" s="217">
        <f>IF('Indicator Data'!CH124="No data","x",ROUND(IF('Indicator Data'!CH124&gt;AB$195,0,IF('Indicator Data'!CH124&lt;AB$194,10,(AB$195-'Indicator Data'!CH124)/(AB$195-AB$194)*10)),1))</f>
        <v>5.3</v>
      </c>
    </row>
    <row r="122" spans="1:28" s="4" customFormat="1" x14ac:dyDescent="0.3">
      <c r="A122" s="121" t="str">
        <f>'Indicator Data'!A125</f>
        <v>Nauru</v>
      </c>
      <c r="B122" s="47" t="str">
        <f>'Indicator Data'!B125</f>
        <v>NRU</v>
      </c>
      <c r="C122" s="92">
        <f>IF('Indicator Data'!BR125="No data","x",ROUND(IF('Indicator Data'!BR125&gt;C$195,0,IF('Indicator Data'!BR125&lt;C$194,10,(C$195-'Indicator Data'!BR125)/(C$195-C$194)*10)),1))</f>
        <v>8.1</v>
      </c>
      <c r="D122" s="93">
        <f t="shared" si="13"/>
        <v>8.1</v>
      </c>
      <c r="E122" s="92" t="str">
        <f>IF('Indicator Data'!BT125="No data","x",ROUND(IF('Indicator Data'!BT125&gt;E$195,0,IF('Indicator Data'!BT125&lt;E$194,10,(E$195-'Indicator Data'!BT125)/(E$195-E$194)*10)),1))</f>
        <v>x</v>
      </c>
      <c r="F122" s="92">
        <f>IF('Indicator Data'!BS125="No data","x",ROUND(IF('Indicator Data'!BS125&gt;F$195,0,IF('Indicator Data'!BS125&lt;F$194,10,(F$195-'Indicator Data'!BS125)/(F$195-F$194)*10)),1))</f>
        <v>5.2</v>
      </c>
      <c r="G122" s="93">
        <f t="shared" si="14"/>
        <v>5.2</v>
      </c>
      <c r="H122" s="94">
        <f t="shared" si="15"/>
        <v>6.7</v>
      </c>
      <c r="I122" s="92" t="str">
        <f>IF('Indicator Data'!BV125="No data","x",ROUND(IF('Indicator Data'!BV125^2&gt;I$195,0,IF('Indicator Data'!BV125^2&lt;I$194,10,(I$195-'Indicator Data'!BV125^2)/(I$195-I$194)*10)),1))</f>
        <v>x</v>
      </c>
      <c r="J122" s="92">
        <f>IF(OR('Indicator Data'!BU125=0,'Indicator Data'!BU125="No data"),"x",ROUND(IF('Indicator Data'!BU125&gt;J$195,0,IF('Indicator Data'!BU125&lt;J$194,10,(J$195-'Indicator Data'!BU125)/(J$195-J$194)*10)),1))</f>
        <v>0</v>
      </c>
      <c r="K122" s="92">
        <f>IF('Indicator Data'!BW125="No data","x",ROUND(IF('Indicator Data'!BW125&gt;K$195,0,IF('Indicator Data'!BW125&lt;K$194,10,(K$195-'Indicator Data'!BW125)/(K$195-K$194)*10)),1))</f>
        <v>4.3</v>
      </c>
      <c r="L122" s="92">
        <f>IF('Indicator Data'!BX125="No data","x",ROUND(IF('Indicator Data'!BX125&gt;L$195,0,IF('Indicator Data'!BX125&lt;L$194,10,(L$195-'Indicator Data'!BX125)/(L$195-L$194)*10)),1))</f>
        <v>5.4</v>
      </c>
      <c r="M122" s="93">
        <f t="shared" si="16"/>
        <v>3.2</v>
      </c>
      <c r="N122" s="138">
        <f>IF('Indicator Data'!BY125="No data","x",'Indicator Data'!BY125/'Indicator Data'!CL125*100)</f>
        <v>219.04761904761907</v>
      </c>
      <c r="O122" s="92">
        <f t="shared" si="17"/>
        <v>0</v>
      </c>
      <c r="P122" s="92">
        <f>IF('Indicator Data'!BZ125="No data","x",ROUND(IF('Indicator Data'!BZ125&gt;P$195,0,IF('Indicator Data'!BZ125&lt;P$194,10,(P$195-'Indicator Data'!BZ125)/(P$195-P$194)*10)),1))</f>
        <v>3.8</v>
      </c>
      <c r="Q122" s="92">
        <f>IF('Indicator Data'!CA125="No data","x",ROUND(IF('Indicator Data'!CA125&gt;Q$195,0,IF('Indicator Data'!CA125&lt;Q$194,10,(Q$195-'Indicator Data'!CA125)/(Q$195-Q$194)*10)),1))</f>
        <v>0.1</v>
      </c>
      <c r="R122" s="93">
        <f t="shared" si="18"/>
        <v>1.3</v>
      </c>
      <c r="S122" s="92">
        <f>IF('Indicator Data'!CB125="No data","x",ROUND(IF('Indicator Data'!CB125&gt;S$195,0,IF('Indicator Data'!CB125&lt;S$194,10,(S$195-'Indicator Data'!CB125)/(S$195-S$194)*10)),1))</f>
        <v>6.9</v>
      </c>
      <c r="T122" s="138">
        <f>IF('Indicator Data'!CC125="No data","x",ROUND(IF('Indicator Data'!CC125&gt;T$195,0,IF('Indicator Data'!CC125&lt;T$194,10,(T$195-'Indicator Data'!CC125)/(T$195-T$194)*10)),1))</f>
        <v>2</v>
      </c>
      <c r="U122" s="138">
        <f>IF('Indicator Data'!CD125="No data","x",ROUND(IF('Indicator Data'!CD125&gt;U$195,0,IF('Indicator Data'!CD125&lt;U$194,10,(U$195-'Indicator Data'!CD125)/(U$195-U$194)*10)),1))</f>
        <v>0.8</v>
      </c>
      <c r="V122" s="138" t="str">
        <f>IF('Indicator Data'!CE125="No data","x",ROUND(IF('Indicator Data'!CE125&gt;V$195,0,IF('Indicator Data'!CE125&lt;V$194,10,(V$195-'Indicator Data'!CE125)/(V$195-V$194)*10)),1))</f>
        <v>x</v>
      </c>
      <c r="W122" s="92">
        <f t="shared" si="19"/>
        <v>1.4</v>
      </c>
      <c r="X122" s="92">
        <f>IF('Indicator Data'!CF125="No data","x",ROUND(IF('Indicator Data'!CF125&gt;X$195,0,IF('Indicator Data'!CF125&lt;X$194,10,(X$195-'Indicator Data'!CF125)/(X$195-X$194)*10)),1))</f>
        <v>5.9</v>
      </c>
      <c r="Y122" s="92" t="str">
        <f>IF('Indicator Data'!CG125="No data","x",ROUND(IF('Indicator Data'!CG125&gt;Y$195,10,IF('Indicator Data'!CG125&lt;Y$194,0,10-(Y$195-'Indicator Data'!CG125)/(Y$195-Y$194)*10)),1))</f>
        <v>x</v>
      </c>
      <c r="Z122" s="93">
        <f t="shared" si="20"/>
        <v>4.7</v>
      </c>
      <c r="AA122" s="94">
        <f t="shared" si="21"/>
        <v>3.1</v>
      </c>
      <c r="AB122" s="217">
        <f>IF('Indicator Data'!CH125="No data","x",ROUND(IF('Indicator Data'!CH125&gt;AB$195,0,IF('Indicator Data'!CH125&lt;AB$194,10,(AB$195-'Indicator Data'!CH125)/(AB$195-AB$194)*10)),1))</f>
        <v>6.6</v>
      </c>
    </row>
    <row r="123" spans="1:28" s="4" customFormat="1" x14ac:dyDescent="0.3">
      <c r="A123" s="121" t="str">
        <f>'Indicator Data'!A126</f>
        <v>Nepal</v>
      </c>
      <c r="B123" s="47" t="str">
        <f>'Indicator Data'!B126</f>
        <v>NPL</v>
      </c>
      <c r="C123" s="92">
        <f>IF('Indicator Data'!BR126="No data","x",ROUND(IF('Indicator Data'!BR126&gt;C$195,0,IF('Indicator Data'!BR126&lt;C$194,10,(C$195-'Indicator Data'!BR126)/(C$195-C$194)*10)),1))</f>
        <v>5.4</v>
      </c>
      <c r="D123" s="93">
        <f t="shared" si="13"/>
        <v>5.4</v>
      </c>
      <c r="E123" s="92">
        <f>IF('Indicator Data'!BT126="No data","x",ROUND(IF('Indicator Data'!BT126&gt;E$195,0,IF('Indicator Data'!BT126&lt;E$194,10,(E$195-'Indicator Data'!BT126)/(E$195-E$194)*10)),1))</f>
        <v>6.6</v>
      </c>
      <c r="F123" s="92">
        <f>IF('Indicator Data'!BS126="No data","x",ROUND(IF('Indicator Data'!BS126&gt;F$195,0,IF('Indicator Data'!BS126&lt;F$194,10,(F$195-'Indicator Data'!BS126)/(F$195-F$194)*10)),1))</f>
        <v>6.8</v>
      </c>
      <c r="G123" s="93">
        <f t="shared" si="14"/>
        <v>6.7</v>
      </c>
      <c r="H123" s="94">
        <f t="shared" si="15"/>
        <v>6.1</v>
      </c>
      <c r="I123" s="92">
        <f>IF('Indicator Data'!BV126="No data","x",ROUND(IF('Indicator Data'!BV126^2&gt;I$195,0,IF('Indicator Data'!BV126^2&lt;I$194,10,(I$195-'Indicator Data'!BV126^2)/(I$195-I$194)*10)),1))</f>
        <v>5.9</v>
      </c>
      <c r="J123" s="92">
        <f>IF(OR('Indicator Data'!BU126=0,'Indicator Data'!BU126="No data"),"x",ROUND(IF('Indicator Data'!BU126&gt;J$195,0,IF('Indicator Data'!BU126&lt;J$194,10,(J$195-'Indicator Data'!BU126)/(J$195-J$194)*10)),1))</f>
        <v>0.4</v>
      </c>
      <c r="K123" s="92">
        <f>IF('Indicator Data'!BW126="No data","x",ROUND(IF('Indicator Data'!BW126&gt;K$195,0,IF('Indicator Data'!BW126&lt;K$194,10,(K$195-'Indicator Data'!BW126)/(K$195-K$194)*10)),1))</f>
        <v>6.6</v>
      </c>
      <c r="L123" s="92">
        <f>IF('Indicator Data'!BX126="No data","x",ROUND(IF('Indicator Data'!BX126&gt;L$195,0,IF('Indicator Data'!BX126&lt;L$194,10,(L$195-'Indicator Data'!BX126)/(L$195-L$194)*10)),1))</f>
        <v>3.1</v>
      </c>
      <c r="M123" s="93">
        <f t="shared" si="16"/>
        <v>4</v>
      </c>
      <c r="N123" s="138">
        <f>IF('Indicator Data'!BY126="No data","x",'Indicator Data'!BY126/'Indicator Data'!CL126*100)</f>
        <v>15.347052668294383</v>
      </c>
      <c r="O123" s="92">
        <f t="shared" si="17"/>
        <v>8.6</v>
      </c>
      <c r="P123" s="92">
        <f>IF('Indicator Data'!BZ126="No data","x",ROUND(IF('Indicator Data'!BZ126&gt;P$195,0,IF('Indicator Data'!BZ126&lt;P$194,10,(P$195-'Indicator Data'!BZ126)/(P$195-P$194)*10)),1))</f>
        <v>4.2</v>
      </c>
      <c r="Q123" s="92">
        <f>IF('Indicator Data'!CA126="No data","x",ROUND(IF('Indicator Data'!CA126&gt;Q$195,0,IF('Indicator Data'!CA126&lt;Q$194,10,(Q$195-'Indicator Data'!CA126)/(Q$195-Q$194)*10)),1))</f>
        <v>2.2000000000000002</v>
      </c>
      <c r="R123" s="93">
        <f t="shared" si="18"/>
        <v>5</v>
      </c>
      <c r="S123" s="92">
        <f>IF('Indicator Data'!CB126="No data","x",ROUND(IF('Indicator Data'!CB126&gt;S$195,0,IF('Indicator Data'!CB126&lt;S$194,10,(S$195-'Indicator Data'!CB126)/(S$195-S$194)*10)),1))</f>
        <v>8.4</v>
      </c>
      <c r="T123" s="138">
        <f>IF('Indicator Data'!CC126="No data","x",ROUND(IF('Indicator Data'!CC126&gt;T$195,0,IF('Indicator Data'!CC126&lt;T$194,10,(T$195-'Indicator Data'!CC126)/(T$195-T$194)*10)),1))</f>
        <v>1.5</v>
      </c>
      <c r="U123" s="138">
        <f>IF('Indicator Data'!CD126="No data","x",ROUND(IF('Indicator Data'!CD126&gt;U$195,0,IF('Indicator Data'!CD126&lt;U$194,10,(U$195-'Indicator Data'!CD126)/(U$195-U$194)*10)),1))</f>
        <v>6.8</v>
      </c>
      <c r="V123" s="138">
        <f>IF('Indicator Data'!CE126="No data","x",ROUND(IF('Indicator Data'!CE126&gt;V$195,0,IF('Indicator Data'!CE126&lt;V$194,10,(V$195-'Indicator Data'!CE126)/(V$195-V$194)*10)),1))</f>
        <v>3.2</v>
      </c>
      <c r="W123" s="92">
        <f t="shared" si="19"/>
        <v>3.8333333333333335</v>
      </c>
      <c r="X123" s="92">
        <f>IF('Indicator Data'!CF126="No data","x",ROUND(IF('Indicator Data'!CF126&gt;X$195,0,IF('Indicator Data'!CF126&lt;X$194,10,(X$195-'Indicator Data'!CF126)/(X$195-X$194)*10)),1))</f>
        <v>9.6</v>
      </c>
      <c r="Y123" s="92">
        <f>IF('Indicator Data'!CG126="No data","x",ROUND(IF('Indicator Data'!CG126&gt;Y$195,10,IF('Indicator Data'!CG126&lt;Y$194,0,10-(Y$195-'Indicator Data'!CG126)/(Y$195-Y$194)*10)),1))</f>
        <v>2.1</v>
      </c>
      <c r="Z123" s="93">
        <f t="shared" si="20"/>
        <v>6</v>
      </c>
      <c r="AA123" s="94">
        <f t="shared" si="21"/>
        <v>5</v>
      </c>
      <c r="AB123" s="217">
        <f>IF('Indicator Data'!CH126="No data","x",ROUND(IF('Indicator Data'!CH126&gt;AB$195,0,IF('Indicator Data'!CH126&lt;AB$194,10,(AB$195-'Indicator Data'!CH126)/(AB$195-AB$194)*10)),1))</f>
        <v>7.7</v>
      </c>
    </row>
    <row r="124" spans="1:28" s="4" customFormat="1" x14ac:dyDescent="0.3">
      <c r="A124" s="121" t="str">
        <f>'Indicator Data'!A127</f>
        <v>Netherlands</v>
      </c>
      <c r="B124" s="47" t="str">
        <f>'Indicator Data'!B127</f>
        <v>NLD</v>
      </c>
      <c r="C124" s="92">
        <f>IF('Indicator Data'!BR127="No data","x",ROUND(IF('Indicator Data'!BR127&gt;C$195,0,IF('Indicator Data'!BR127&lt;C$194,10,(C$195-'Indicator Data'!BR127)/(C$195-C$194)*10)),1))</f>
        <v>1.7</v>
      </c>
      <c r="D124" s="93">
        <f t="shared" si="13"/>
        <v>1.7</v>
      </c>
      <c r="E124" s="92">
        <f>IF('Indicator Data'!BT127="No data","x",ROUND(IF('Indicator Data'!BT127&gt;E$195,0,IF('Indicator Data'!BT127&lt;E$194,10,(E$195-'Indicator Data'!BT127)/(E$195-E$194)*10)),1))</f>
        <v>1.8</v>
      </c>
      <c r="F124" s="92">
        <f>IF('Indicator Data'!BS127="No data","x",ROUND(IF('Indicator Data'!BS127&gt;F$195,0,IF('Indicator Data'!BS127&lt;F$194,10,(F$195-'Indicator Data'!BS127)/(F$195-F$194)*10)),1))</f>
        <v>1.3</v>
      </c>
      <c r="G124" s="93">
        <f t="shared" si="14"/>
        <v>1.6</v>
      </c>
      <c r="H124" s="94">
        <f t="shared" si="15"/>
        <v>1.7</v>
      </c>
      <c r="I124" s="92" t="str">
        <f>IF('Indicator Data'!BV127="No data","x",ROUND(IF('Indicator Data'!BV127^2&gt;I$195,0,IF('Indicator Data'!BV127^2&lt;I$194,10,(I$195-'Indicator Data'!BV127^2)/(I$195-I$194)*10)),1))</f>
        <v>x</v>
      </c>
      <c r="J124" s="92">
        <f>IF(OR('Indicator Data'!BU127=0,'Indicator Data'!BU127="No data"),"x",ROUND(IF('Indicator Data'!BU127&gt;J$195,0,IF('Indicator Data'!BU127&lt;J$194,10,(J$195-'Indicator Data'!BU127)/(J$195-J$194)*10)),1))</f>
        <v>0</v>
      </c>
      <c r="K124" s="92">
        <f>IF('Indicator Data'!BW127="No data","x",ROUND(IF('Indicator Data'!BW127&gt;K$195,0,IF('Indicator Data'!BW127&lt;K$194,10,(K$195-'Indicator Data'!BW127)/(K$195-K$194)*10)),1))</f>
        <v>0.5</v>
      </c>
      <c r="L124" s="92">
        <f>IF('Indicator Data'!BX127="No data","x",ROUND(IF('Indicator Data'!BX127&gt;L$195,0,IF('Indicator Data'!BX127&lt;L$194,10,(L$195-'Indicator Data'!BX127)/(L$195-L$194)*10)),1))</f>
        <v>3.9</v>
      </c>
      <c r="M124" s="93">
        <f t="shared" si="16"/>
        <v>1.5</v>
      </c>
      <c r="N124" s="138">
        <f>IF('Indicator Data'!BY127="No data","x",'Indicator Data'!BY127/'Indicator Data'!CL127*100)</f>
        <v>622.59116513489471</v>
      </c>
      <c r="O124" s="92">
        <f t="shared" si="17"/>
        <v>0</v>
      </c>
      <c r="P124" s="92">
        <f>IF('Indicator Data'!BZ127="No data","x",ROUND(IF('Indicator Data'!BZ127&gt;P$195,0,IF('Indicator Data'!BZ127&lt;P$194,10,(P$195-'Indicator Data'!BZ127)/(P$195-P$194)*10)),1))</f>
        <v>0.3</v>
      </c>
      <c r="Q124" s="92">
        <f>IF('Indicator Data'!CA127="No data","x",ROUND(IF('Indicator Data'!CA127&gt;Q$195,0,IF('Indicator Data'!CA127&lt;Q$194,10,(Q$195-'Indicator Data'!CA127)/(Q$195-Q$194)*10)),1))</f>
        <v>0</v>
      </c>
      <c r="R124" s="93">
        <f t="shared" si="18"/>
        <v>0.1</v>
      </c>
      <c r="S124" s="92">
        <f>IF('Indicator Data'!CB127="No data","x",ROUND(IF('Indicator Data'!CB127&gt;S$195,0,IF('Indicator Data'!CB127&lt;S$194,10,(S$195-'Indicator Data'!CB127)/(S$195-S$194)*10)),1))</f>
        <v>1.2</v>
      </c>
      <c r="T124" s="138">
        <f>IF('Indicator Data'!CC127="No data","x",ROUND(IF('Indicator Data'!CC127&gt;T$195,0,IF('Indicator Data'!CC127&lt;T$194,10,(T$195-'Indicator Data'!CC127)/(T$195-T$194)*10)),1))</f>
        <v>0.8</v>
      </c>
      <c r="U124" s="138">
        <f>IF('Indicator Data'!CD127="No data","x",ROUND(IF('Indicator Data'!CD127&gt;U$195,0,IF('Indicator Data'!CD127&lt;U$194,10,(U$195-'Indicator Data'!CD127)/(U$195-U$194)*10)),1))</f>
        <v>1.5</v>
      </c>
      <c r="V124" s="138">
        <f>IF('Indicator Data'!CE127="No data","x",ROUND(IF('Indicator Data'!CE127&gt;V$195,0,IF('Indicator Data'!CE127&lt;V$194,10,(V$195-'Indicator Data'!CE127)/(V$195-V$194)*10)),1))</f>
        <v>1</v>
      </c>
      <c r="W124" s="92">
        <f t="shared" si="19"/>
        <v>1.0999999999999999</v>
      </c>
      <c r="X124" s="92">
        <f>IF('Indicator Data'!CF127="No data","x",ROUND(IF('Indicator Data'!CF127&gt;X$195,0,IF('Indicator Data'!CF127&lt;X$194,10,(X$195-'Indicator Data'!CF127)/(X$195-X$194)*10)),1))</f>
        <v>0</v>
      </c>
      <c r="Y124" s="92">
        <f>IF('Indicator Data'!CG127="No data","x",ROUND(IF('Indicator Data'!CG127&gt;Y$195,10,IF('Indicator Data'!CG127&lt;Y$194,0,10-(Y$195-'Indicator Data'!CG127)/(Y$195-Y$194)*10)),1))</f>
        <v>0.1</v>
      </c>
      <c r="Z124" s="93">
        <f t="shared" si="20"/>
        <v>0.6</v>
      </c>
      <c r="AA124" s="94">
        <f t="shared" si="21"/>
        <v>0.7</v>
      </c>
      <c r="AB124" s="217">
        <f>IF('Indicator Data'!CH127="No data","x",ROUND(IF('Indicator Data'!CH127&gt;AB$195,0,IF('Indicator Data'!CH127&lt;AB$194,10,(AB$195-'Indicator Data'!CH127)/(AB$195-AB$194)*10)),1))</f>
        <v>1.1000000000000001</v>
      </c>
    </row>
    <row r="125" spans="1:28" s="4" customFormat="1" x14ac:dyDescent="0.3">
      <c r="A125" s="121" t="str">
        <f>'Indicator Data'!A128</f>
        <v>New Zealand</v>
      </c>
      <c r="B125" s="47" t="str">
        <f>'Indicator Data'!B128</f>
        <v>NZL</v>
      </c>
      <c r="C125" s="92">
        <f>IF('Indicator Data'!BR128="No data","x",ROUND(IF('Indicator Data'!BR128&gt;C$195,0,IF('Indicator Data'!BR128&lt;C$194,10,(C$195-'Indicator Data'!BR128)/(C$195-C$194)*10)),1))</f>
        <v>2.6</v>
      </c>
      <c r="D125" s="93">
        <f t="shared" si="13"/>
        <v>2.6</v>
      </c>
      <c r="E125" s="92">
        <f>IF('Indicator Data'!BT128="No data","x",ROUND(IF('Indicator Data'!BT128&gt;E$195,0,IF('Indicator Data'!BT128&lt;E$194,10,(E$195-'Indicator Data'!BT128)/(E$195-E$194)*10)),1))</f>
        <v>1.3</v>
      </c>
      <c r="F125" s="92">
        <f>IF('Indicator Data'!BS128="No data","x",ROUND(IF('Indicator Data'!BS128&gt;F$195,0,IF('Indicator Data'!BS128&lt;F$194,10,(F$195-'Indicator Data'!BS128)/(F$195-F$194)*10)),1))</f>
        <v>1.7</v>
      </c>
      <c r="G125" s="93">
        <f t="shared" si="14"/>
        <v>1.5</v>
      </c>
      <c r="H125" s="94">
        <f t="shared" si="15"/>
        <v>2.1</v>
      </c>
      <c r="I125" s="92" t="str">
        <f>IF('Indicator Data'!BV128="No data","x",ROUND(IF('Indicator Data'!BV128^2&gt;I$195,0,IF('Indicator Data'!BV128^2&lt;I$194,10,(I$195-'Indicator Data'!BV128^2)/(I$195-I$194)*10)),1))</f>
        <v>x</v>
      </c>
      <c r="J125" s="92">
        <f>IF(OR('Indicator Data'!BU128=0,'Indicator Data'!BU128="No data"),"x",ROUND(IF('Indicator Data'!BU128&gt;J$195,0,IF('Indicator Data'!BU128&lt;J$194,10,(J$195-'Indicator Data'!BU128)/(J$195-J$194)*10)),1))</f>
        <v>0</v>
      </c>
      <c r="K125" s="92">
        <f>IF('Indicator Data'!BW128="No data","x",ROUND(IF('Indicator Data'!BW128&gt;K$195,0,IF('Indicator Data'!BW128&lt;K$194,10,(K$195-'Indicator Data'!BW128)/(K$195-K$194)*10)),1))</f>
        <v>0.9</v>
      </c>
      <c r="L125" s="92">
        <f>IF('Indicator Data'!BX128="No data","x",ROUND(IF('Indicator Data'!BX128&gt;L$195,0,IF('Indicator Data'!BX128&lt;L$194,10,(L$195-'Indicator Data'!BX128)/(L$195-L$194)*10)),1))</f>
        <v>3.3</v>
      </c>
      <c r="M125" s="93">
        <f t="shared" si="16"/>
        <v>1.4</v>
      </c>
      <c r="N125" s="138">
        <f>IF('Indicator Data'!BY128="No data","x",'Indicator Data'!BY128/'Indicator Data'!CL128*100)</f>
        <v>41.775853556644257</v>
      </c>
      <c r="O125" s="92">
        <f t="shared" si="17"/>
        <v>5.9</v>
      </c>
      <c r="P125" s="92">
        <f>IF('Indicator Data'!BZ128="No data","x",ROUND(IF('Indicator Data'!BZ128&gt;P$195,0,IF('Indicator Data'!BZ128&lt;P$194,10,(P$195-'Indicator Data'!BZ128)/(P$195-P$194)*10)),1))</f>
        <v>0</v>
      </c>
      <c r="Q125" s="92">
        <f>IF('Indicator Data'!CA128="No data","x",ROUND(IF('Indicator Data'!CA128&gt;Q$195,0,IF('Indicator Data'!CA128&lt;Q$194,10,(Q$195-'Indicator Data'!CA128)/(Q$195-Q$194)*10)),1))</f>
        <v>0</v>
      </c>
      <c r="R125" s="93">
        <f t="shared" si="18"/>
        <v>2</v>
      </c>
      <c r="S125" s="92">
        <f>IF('Indicator Data'!CB128="No data","x",ROUND(IF('Indicator Data'!CB128&gt;S$195,0,IF('Indicator Data'!CB128&lt;S$194,10,(S$195-'Indicator Data'!CB128)/(S$195-S$194)*10)),1))</f>
        <v>2.4</v>
      </c>
      <c r="T125" s="138">
        <f>IF('Indicator Data'!CC128="No data","x",ROUND(IF('Indicator Data'!CC128&gt;T$195,0,IF('Indicator Data'!CC128&lt;T$194,10,(T$195-'Indicator Data'!CC128)/(T$195-T$194)*10)),1))</f>
        <v>0.8</v>
      </c>
      <c r="U125" s="138">
        <f>IF('Indicator Data'!CD128="No data","x",ROUND(IF('Indicator Data'!CD128&gt;U$195,0,IF('Indicator Data'!CD128&lt;U$194,10,(U$195-'Indicator Data'!CD128)/(U$195-U$194)*10)),1))</f>
        <v>1.5</v>
      </c>
      <c r="V125" s="138">
        <f>IF('Indicator Data'!CE128="No data","x",ROUND(IF('Indicator Data'!CE128&gt;V$195,0,IF('Indicator Data'!CE128&lt;V$194,10,(V$195-'Indicator Data'!CE128)/(V$195-V$194)*10)),1))</f>
        <v>0.8</v>
      </c>
      <c r="W125" s="92">
        <f t="shared" si="19"/>
        <v>1.0333333333333332</v>
      </c>
      <c r="X125" s="92">
        <f>IF('Indicator Data'!CF128="No data","x",ROUND(IF('Indicator Data'!CF128&gt;X$195,0,IF('Indicator Data'!CF128&lt;X$194,10,(X$195-'Indicator Data'!CF128)/(X$195-X$194)*10)),1))</f>
        <v>0</v>
      </c>
      <c r="Y125" s="92">
        <f>IF('Indicator Data'!CG128="No data","x",ROUND(IF('Indicator Data'!CG128&gt;Y$195,10,IF('Indicator Data'!CG128&lt;Y$194,0,10-(Y$195-'Indicator Data'!CG128)/(Y$195-Y$194)*10)),1))</f>
        <v>0.1</v>
      </c>
      <c r="Z125" s="93">
        <f t="shared" si="20"/>
        <v>0.9</v>
      </c>
      <c r="AA125" s="94">
        <f t="shared" si="21"/>
        <v>1.4</v>
      </c>
      <c r="AB125" s="217">
        <f>IF('Indicator Data'!CH128="No data","x",ROUND(IF('Indicator Data'!CH128&gt;AB$195,0,IF('Indicator Data'!CH128&lt;AB$194,10,(AB$195-'Indicator Data'!CH128)/(AB$195-AB$194)*10)),1))</f>
        <v>1</v>
      </c>
    </row>
    <row r="126" spans="1:28" s="4" customFormat="1" x14ac:dyDescent="0.3">
      <c r="A126" s="121" t="str">
        <f>'Indicator Data'!A129</f>
        <v>Nicaragua</v>
      </c>
      <c r="B126" s="47" t="str">
        <f>'Indicator Data'!B129</f>
        <v>NIC</v>
      </c>
      <c r="C126" s="92">
        <f>IF('Indicator Data'!BR129="No data","x",ROUND(IF('Indicator Data'!BR129&gt;C$195,0,IF('Indicator Data'!BR129&lt;C$194,10,(C$195-'Indicator Data'!BR129)/(C$195-C$194)*10)),1))</f>
        <v>4.7</v>
      </c>
      <c r="D126" s="93">
        <f t="shared" si="13"/>
        <v>4.7</v>
      </c>
      <c r="E126" s="92">
        <f>IF('Indicator Data'!BT129="No data","x",ROUND(IF('Indicator Data'!BT129&gt;E$195,0,IF('Indicator Data'!BT129&lt;E$194,10,(E$195-'Indicator Data'!BT129)/(E$195-E$194)*10)),1))</f>
        <v>7.8</v>
      </c>
      <c r="F126" s="92">
        <f>IF('Indicator Data'!BS129="No data","x",ROUND(IF('Indicator Data'!BS129&gt;F$195,0,IF('Indicator Data'!BS129&lt;F$194,10,(F$195-'Indicator Data'!BS129)/(F$195-F$194)*10)),1))</f>
        <v>6.6</v>
      </c>
      <c r="G126" s="93">
        <f t="shared" si="14"/>
        <v>7.2</v>
      </c>
      <c r="H126" s="94">
        <f t="shared" si="15"/>
        <v>6</v>
      </c>
      <c r="I126" s="92">
        <f>IF('Indicator Data'!BV129="No data","x",ROUND(IF('Indicator Data'!BV129^2&gt;I$195,0,IF('Indicator Data'!BV129^2&lt;I$194,10,(I$195-'Indicator Data'!BV129^2)/(I$195-I$194)*10)),1))</f>
        <v>3.5</v>
      </c>
      <c r="J126" s="92">
        <f>IF(OR('Indicator Data'!BU129=0,'Indicator Data'!BU129="No data"),"x",ROUND(IF('Indicator Data'!BU129&gt;J$195,0,IF('Indicator Data'!BU129&lt;J$194,10,(J$195-'Indicator Data'!BU129)/(J$195-J$194)*10)),1))</f>
        <v>1.3</v>
      </c>
      <c r="K126" s="92">
        <f>IF('Indicator Data'!BW129="No data","x",ROUND(IF('Indicator Data'!BW129&gt;K$195,0,IF('Indicator Data'!BW129&lt;K$194,10,(K$195-'Indicator Data'!BW129)/(K$195-K$194)*10)),1))</f>
        <v>7.2</v>
      </c>
      <c r="L126" s="92">
        <f>IF('Indicator Data'!BX129="No data","x",ROUND(IF('Indicator Data'!BX129&gt;L$195,0,IF('Indicator Data'!BX129&lt;L$194,10,(L$195-'Indicator Data'!BX129)/(L$195-L$194)*10)),1))</f>
        <v>4.4000000000000004</v>
      </c>
      <c r="M126" s="93">
        <f t="shared" si="16"/>
        <v>4.0999999999999996</v>
      </c>
      <c r="N126" s="138">
        <f>IF('Indicator Data'!BY129="No data","x",'Indicator Data'!BY129/'Indicator Data'!CL129*100)</f>
        <v>14.957620076450059</v>
      </c>
      <c r="O126" s="92">
        <f t="shared" si="17"/>
        <v>8.6</v>
      </c>
      <c r="P126" s="92">
        <f>IF('Indicator Data'!BZ129="No data","x",ROUND(IF('Indicator Data'!BZ129&gt;P$195,0,IF('Indicator Data'!BZ129&lt;P$194,10,(P$195-'Indicator Data'!BZ129)/(P$195-P$194)*10)),1))</f>
        <v>2.8</v>
      </c>
      <c r="Q126" s="92">
        <f>IF('Indicator Data'!CA129="No data","x",ROUND(IF('Indicator Data'!CA129&gt;Q$195,0,IF('Indicator Data'!CA129&lt;Q$194,10,(Q$195-'Indicator Data'!CA129)/(Q$195-Q$194)*10)),1))</f>
        <v>3.7</v>
      </c>
      <c r="R126" s="93">
        <f t="shared" si="18"/>
        <v>5</v>
      </c>
      <c r="S126" s="92">
        <f>IF('Indicator Data'!CB129="No data","x",ROUND(IF('Indicator Data'!CB129&gt;S$195,0,IF('Indicator Data'!CB129&lt;S$194,10,(S$195-'Indicator Data'!CB129)/(S$195-S$194)*10)),1))</f>
        <v>7.5</v>
      </c>
      <c r="T126" s="138">
        <f>IF('Indicator Data'!CC129="No data","x",ROUND(IF('Indicator Data'!CC129&gt;T$195,0,IF('Indicator Data'!CC129&lt;T$194,10,(T$195-'Indicator Data'!CC129)/(T$195-T$194)*10)),1))</f>
        <v>0.2</v>
      </c>
      <c r="U126" s="138">
        <f>IF('Indicator Data'!CD129="No data","x",ROUND(IF('Indicator Data'!CD129&gt;U$195,0,IF('Indicator Data'!CD129&lt;U$194,10,(U$195-'Indicator Data'!CD129)/(U$195-U$194)*10)),1))</f>
        <v>2.5</v>
      </c>
      <c r="V126" s="138">
        <f>IF('Indicator Data'!CE129="No data","x",ROUND(IF('Indicator Data'!CE129&gt;V$195,0,IF('Indicator Data'!CE129&lt;V$194,10,(V$195-'Indicator Data'!CE129)/(V$195-V$194)*10)),1))</f>
        <v>0.2</v>
      </c>
      <c r="W126" s="92">
        <f t="shared" si="19"/>
        <v>0.96666666666666679</v>
      </c>
      <c r="X126" s="92">
        <f>IF('Indicator Data'!CF129="No data","x",ROUND(IF('Indicator Data'!CF129&gt;X$195,0,IF('Indicator Data'!CF129&lt;X$194,10,(X$195-'Indicator Data'!CF129)/(X$195-X$194)*10)),1))</f>
        <v>8.5</v>
      </c>
      <c r="Y126" s="92">
        <f>IF('Indicator Data'!CG129="No data","x",ROUND(IF('Indicator Data'!CG129&gt;Y$195,10,IF('Indicator Data'!CG129&lt;Y$194,0,10-(Y$195-'Indicator Data'!CG129)/(Y$195-Y$194)*10)),1))</f>
        <v>1.1000000000000001</v>
      </c>
      <c r="Z126" s="93">
        <f t="shared" si="20"/>
        <v>4.5</v>
      </c>
      <c r="AA126" s="94">
        <f t="shared" si="21"/>
        <v>4.5</v>
      </c>
      <c r="AB126" s="217">
        <f>IF('Indicator Data'!CH129="No data","x",ROUND(IF('Indicator Data'!CH129&gt;AB$195,0,IF('Indicator Data'!CH129&lt;AB$194,10,(AB$195-'Indicator Data'!CH129)/(AB$195-AB$194)*10)),1))</f>
        <v>2.7</v>
      </c>
    </row>
    <row r="127" spans="1:28" s="4" customFormat="1" x14ac:dyDescent="0.3">
      <c r="A127" s="121" t="str">
        <f>'Indicator Data'!A130</f>
        <v>Niger</v>
      </c>
      <c r="B127" s="47" t="str">
        <f>'Indicator Data'!B130</f>
        <v>NER</v>
      </c>
      <c r="C127" s="92">
        <f>IF('Indicator Data'!BR130="No data","x",ROUND(IF('Indicator Data'!BR130&gt;C$195,0,IF('Indicator Data'!BR130&lt;C$194,10,(C$195-'Indicator Data'!BR130)/(C$195-C$194)*10)),1))</f>
        <v>5.3</v>
      </c>
      <c r="D127" s="93">
        <f t="shared" si="13"/>
        <v>5.3</v>
      </c>
      <c r="E127" s="92">
        <f>IF('Indicator Data'!BT130="No data","x",ROUND(IF('Indicator Data'!BT130&gt;E$195,0,IF('Indicator Data'!BT130&lt;E$194,10,(E$195-'Indicator Data'!BT130)/(E$195-E$194)*10)),1))</f>
        <v>6.8</v>
      </c>
      <c r="F127" s="92">
        <f>IF('Indicator Data'!BS130="No data","x",ROUND(IF('Indicator Data'!BS130&gt;F$195,0,IF('Indicator Data'!BS130&lt;F$194,10,(F$195-'Indicator Data'!BS130)/(F$195-F$194)*10)),1))</f>
        <v>6.5</v>
      </c>
      <c r="G127" s="93">
        <f t="shared" si="14"/>
        <v>6.7</v>
      </c>
      <c r="H127" s="94">
        <f t="shared" si="15"/>
        <v>6</v>
      </c>
      <c r="I127" s="92">
        <f>IF('Indicator Data'!BV130="No data","x",ROUND(IF('Indicator Data'!BV130^2&gt;I$195,0,IF('Indicator Data'!BV130^2&lt;I$194,10,(I$195-'Indicator Data'!BV130^2)/(I$195-I$194)*10)),1))</f>
        <v>10</v>
      </c>
      <c r="J127" s="92">
        <f>IF(OR('Indicator Data'!BU130=0,'Indicator Data'!BU130="No data"),"x",ROUND(IF('Indicator Data'!BU130&gt;J$195,0,IF('Indicator Data'!BU130&lt;J$194,10,(J$195-'Indicator Data'!BU130)/(J$195-J$194)*10)),1))</f>
        <v>8</v>
      </c>
      <c r="K127" s="92">
        <f>IF('Indicator Data'!BW130="No data","x",ROUND(IF('Indicator Data'!BW130&gt;K$195,0,IF('Indicator Data'!BW130&lt;K$194,10,(K$195-'Indicator Data'!BW130)/(K$195-K$194)*10)),1))</f>
        <v>9.5</v>
      </c>
      <c r="L127" s="92">
        <f>IF('Indicator Data'!BX130="No data","x",ROUND(IF('Indicator Data'!BX130&gt;L$195,0,IF('Indicator Data'!BX130&lt;L$194,10,(L$195-'Indicator Data'!BX130)/(L$195-L$194)*10)),1))</f>
        <v>8.1999999999999993</v>
      </c>
      <c r="M127" s="93">
        <f t="shared" si="16"/>
        <v>8.9</v>
      </c>
      <c r="N127" s="138">
        <f>IF('Indicator Data'!BY130="No data","x",'Indicator Data'!BY130/'Indicator Data'!CL130*100)</f>
        <v>3.8683192547564542</v>
      </c>
      <c r="O127" s="92">
        <f t="shared" si="17"/>
        <v>9.6999999999999993</v>
      </c>
      <c r="P127" s="92">
        <f>IF('Indicator Data'!BZ130="No data","x",ROUND(IF('Indicator Data'!BZ130&gt;P$195,0,IF('Indicator Data'!BZ130&lt;P$194,10,(P$195-'Indicator Data'!BZ130)/(P$195-P$194)*10)),1))</f>
        <v>9.6</v>
      </c>
      <c r="Q127" s="92">
        <f>IF('Indicator Data'!CA130="No data","x",ROUND(IF('Indicator Data'!CA130&gt;Q$195,0,IF('Indicator Data'!CA130&lt;Q$194,10,(Q$195-'Indicator Data'!CA130)/(Q$195-Q$194)*10)),1))</f>
        <v>9.9</v>
      </c>
      <c r="R127" s="93">
        <f t="shared" si="18"/>
        <v>9.6999999999999993</v>
      </c>
      <c r="S127" s="92">
        <f>IF('Indicator Data'!CB130="No data","x",ROUND(IF('Indicator Data'!CB130&gt;S$195,0,IF('Indicator Data'!CB130&lt;S$194,10,(S$195-'Indicator Data'!CB130)/(S$195-S$194)*10)),1))</f>
        <v>9.9</v>
      </c>
      <c r="T127" s="138">
        <f>IF('Indicator Data'!CC130="No data","x",ROUND(IF('Indicator Data'!CC130&gt;T$195,0,IF('Indicator Data'!CC130&lt;T$194,10,(T$195-'Indicator Data'!CC130)/(T$195-T$194)*10)),1))</f>
        <v>3.1</v>
      </c>
      <c r="U127" s="138">
        <f>IF('Indicator Data'!CD130="No data","x",ROUND(IF('Indicator Data'!CD130&gt;U$195,0,IF('Indicator Data'!CD130&lt;U$194,10,(U$195-'Indicator Data'!CD130)/(U$195-U$194)*10)),1))</f>
        <v>10</v>
      </c>
      <c r="V127" s="138">
        <f>IF('Indicator Data'!CE130="No data","x",ROUND(IF('Indicator Data'!CE130&gt;V$195,0,IF('Indicator Data'!CE130&lt;V$194,10,(V$195-'Indicator Data'!CE130)/(V$195-V$194)*10)),1))</f>
        <v>3.2</v>
      </c>
      <c r="W127" s="92">
        <f t="shared" si="19"/>
        <v>5.4333333333333336</v>
      </c>
      <c r="X127" s="92">
        <f>IF('Indicator Data'!CF130="No data","x",ROUND(IF('Indicator Data'!CF130&gt;X$195,0,IF('Indicator Data'!CF130&lt;X$194,10,(X$195-'Indicator Data'!CF130)/(X$195-X$194)*10)),1))</f>
        <v>10</v>
      </c>
      <c r="Y127" s="92">
        <f>IF('Indicator Data'!CG130="No data","x",ROUND(IF('Indicator Data'!CG130&gt;Y$195,10,IF('Indicator Data'!CG130&lt;Y$194,0,10-(Y$195-'Indicator Data'!CG130)/(Y$195-Y$194)*10)),1))</f>
        <v>5.7</v>
      </c>
      <c r="Z127" s="93">
        <f t="shared" si="20"/>
        <v>7.8</v>
      </c>
      <c r="AA127" s="94">
        <f t="shared" si="21"/>
        <v>8.8000000000000007</v>
      </c>
      <c r="AB127" s="217">
        <f>IF('Indicator Data'!CH130="No data","x",ROUND(IF('Indicator Data'!CH130&gt;AB$195,0,IF('Indicator Data'!CH130&lt;AB$194,10,(AB$195-'Indicator Data'!CH130)/(AB$195-AB$194)*10)),1))</f>
        <v>5.6</v>
      </c>
    </row>
    <row r="128" spans="1:28" s="4" customFormat="1" x14ac:dyDescent="0.3">
      <c r="A128" s="121" t="str">
        <f>'Indicator Data'!A131</f>
        <v>Nigeria</v>
      </c>
      <c r="B128" s="47" t="str">
        <f>'Indicator Data'!B131</f>
        <v>NGA</v>
      </c>
      <c r="C128" s="92">
        <f>IF('Indicator Data'!BR131="No data","x",ROUND(IF('Indicator Data'!BR131&gt;C$195,0,IF('Indicator Data'!BR131&lt;C$194,10,(C$195-'Indicator Data'!BR131)/(C$195-C$194)*10)),1))</f>
        <v>2.8</v>
      </c>
      <c r="D128" s="93">
        <f t="shared" si="13"/>
        <v>2.8</v>
      </c>
      <c r="E128" s="92">
        <f>IF('Indicator Data'!BT131="No data","x",ROUND(IF('Indicator Data'!BT131&gt;E$195,0,IF('Indicator Data'!BT131&lt;E$194,10,(E$195-'Indicator Data'!BT131)/(E$195-E$194)*10)),1))</f>
        <v>7.4</v>
      </c>
      <c r="F128" s="92">
        <f>IF('Indicator Data'!BS131="No data","x",ROUND(IF('Indicator Data'!BS131&gt;F$195,0,IF('Indicator Data'!BS131&lt;F$194,10,(F$195-'Indicator Data'!BS131)/(F$195-F$194)*10)),1))</f>
        <v>7</v>
      </c>
      <c r="G128" s="93">
        <f t="shared" si="14"/>
        <v>7.2</v>
      </c>
      <c r="H128" s="94">
        <f t="shared" si="15"/>
        <v>5</v>
      </c>
      <c r="I128" s="92">
        <f>IF('Indicator Data'!BV131="No data","x",ROUND(IF('Indicator Data'!BV131^2&gt;I$195,0,IF('Indicator Data'!BV131^2&lt;I$194,10,(I$195-'Indicator Data'!BV131^2)/(I$195-I$194)*10)),1))</f>
        <v>6.8</v>
      </c>
      <c r="J128" s="92">
        <f>IF(OR('Indicator Data'!BU131=0,'Indicator Data'!BU131="No data"),"x",ROUND(IF('Indicator Data'!BU131&gt;J$195,0,IF('Indicator Data'!BU131&lt;J$194,10,(J$195-'Indicator Data'!BU131)/(J$195-J$194)*10)),1))</f>
        <v>4.5999999999999996</v>
      </c>
      <c r="K128" s="92">
        <f>IF('Indicator Data'!BW131="No data","x",ROUND(IF('Indicator Data'!BW131&gt;K$195,0,IF('Indicator Data'!BW131&lt;K$194,10,(K$195-'Indicator Data'!BW131)/(K$195-K$194)*10)),1))</f>
        <v>5.8</v>
      </c>
      <c r="L128" s="92">
        <f>IF('Indicator Data'!BX131="No data","x",ROUND(IF('Indicator Data'!BX131&gt;L$195,0,IF('Indicator Data'!BX131&lt;L$194,10,(L$195-'Indicator Data'!BX131)/(L$195-L$194)*10)),1))</f>
        <v>5.7</v>
      </c>
      <c r="M128" s="93">
        <f t="shared" si="16"/>
        <v>5.7</v>
      </c>
      <c r="N128" s="138">
        <f>IF('Indicator Data'!BY131="No data","x",'Indicator Data'!BY131/'Indicator Data'!CL131*100)</f>
        <v>10.760126047190839</v>
      </c>
      <c r="O128" s="92">
        <f t="shared" si="17"/>
        <v>9</v>
      </c>
      <c r="P128" s="92">
        <f>IF('Indicator Data'!BZ131="No data","x",ROUND(IF('Indicator Data'!BZ131&gt;P$195,0,IF('Indicator Data'!BZ131&lt;P$194,10,(P$195-'Indicator Data'!BZ131)/(P$195-P$194)*10)),1))</f>
        <v>6.8</v>
      </c>
      <c r="Q128" s="92">
        <f>IF('Indicator Data'!CA131="No data","x",ROUND(IF('Indicator Data'!CA131&gt;Q$195,0,IF('Indicator Data'!CA131&lt;Q$194,10,(Q$195-'Indicator Data'!CA131)/(Q$195-Q$194)*10)),1))</f>
        <v>5.7</v>
      </c>
      <c r="R128" s="93">
        <f t="shared" si="18"/>
        <v>7.2</v>
      </c>
      <c r="S128" s="92">
        <f>IF('Indicator Data'!CB131="No data","x",ROUND(IF('Indicator Data'!CB131&gt;S$195,0,IF('Indicator Data'!CB131&lt;S$194,10,(S$195-'Indicator Data'!CB131)/(S$195-S$194)*10)),1))</f>
        <v>9</v>
      </c>
      <c r="T128" s="138">
        <f>IF('Indicator Data'!CC131="No data","x",ROUND(IF('Indicator Data'!CC131&gt;T$195,0,IF('Indicator Data'!CC131&lt;T$194,10,(T$195-'Indicator Data'!CC131)/(T$195-T$194)*10)),1))</f>
        <v>9.6999999999999993</v>
      </c>
      <c r="U128" s="138" t="str">
        <f>IF('Indicator Data'!CD131="No data","x",ROUND(IF('Indicator Data'!CD131&gt;U$195,0,IF('Indicator Data'!CD131&lt;U$194,10,(U$195-'Indicator Data'!CD131)/(U$195-U$194)*10)),1))</f>
        <v>x</v>
      </c>
      <c r="V128" s="138">
        <f>IF('Indicator Data'!CE131="No data","x",ROUND(IF('Indicator Data'!CE131&gt;V$195,0,IF('Indicator Data'!CE131&lt;V$194,10,(V$195-'Indicator Data'!CE131)/(V$195-V$194)*10)),1))</f>
        <v>10</v>
      </c>
      <c r="W128" s="92">
        <f t="shared" si="19"/>
        <v>9.85</v>
      </c>
      <c r="X128" s="92">
        <f>IF('Indicator Data'!CF131="No data","x",ROUND(IF('Indicator Data'!CF131&gt;X$195,0,IF('Indicator Data'!CF131&lt;X$194,10,(X$195-'Indicator Data'!CF131)/(X$195-X$194)*10)),1))</f>
        <v>9.4</v>
      </c>
      <c r="Y128" s="92">
        <f>IF('Indicator Data'!CG131="No data","x",ROUND(IF('Indicator Data'!CG131&gt;Y$195,10,IF('Indicator Data'!CG131&lt;Y$194,0,10-(Y$195-'Indicator Data'!CG131)/(Y$195-Y$194)*10)),1))</f>
        <v>10</v>
      </c>
      <c r="Z128" s="93">
        <f t="shared" si="20"/>
        <v>9.6</v>
      </c>
      <c r="AA128" s="94">
        <f t="shared" si="21"/>
        <v>7.5</v>
      </c>
      <c r="AB128" s="217">
        <f>IF('Indicator Data'!CH131="No data","x",ROUND(IF('Indicator Data'!CH131&gt;AB$195,0,IF('Indicator Data'!CH131&lt;AB$194,10,(AB$195-'Indicator Data'!CH131)/(AB$195-AB$194)*10)),1))</f>
        <v>4.8</v>
      </c>
    </row>
    <row r="129" spans="1:28" s="4" customFormat="1" x14ac:dyDescent="0.3">
      <c r="A129" s="121" t="str">
        <f>'Indicator Data'!A132</f>
        <v>North Macedonia</v>
      </c>
      <c r="B129" s="47" t="str">
        <f>'Indicator Data'!B132</f>
        <v>MKD</v>
      </c>
      <c r="C129" s="92">
        <f>IF('Indicator Data'!BR132="No data","x",ROUND(IF('Indicator Data'!BR132&gt;C$195,0,IF('Indicator Data'!BR132&lt;C$194,10,(C$195-'Indicator Data'!BR132)/(C$195-C$194)*10)),1))</f>
        <v>3.8</v>
      </c>
      <c r="D129" s="93">
        <f t="shared" si="13"/>
        <v>3.8</v>
      </c>
      <c r="E129" s="92">
        <f>IF('Indicator Data'!BT132="No data","x",ROUND(IF('Indicator Data'!BT132&gt;E$195,0,IF('Indicator Data'!BT132&lt;E$194,10,(E$195-'Indicator Data'!BT132)/(E$195-E$194)*10)),1))</f>
        <v>6.5</v>
      </c>
      <c r="F129" s="92">
        <f>IF('Indicator Data'!BS132="No data","x",ROUND(IF('Indicator Data'!BS132&gt;F$195,0,IF('Indicator Data'!BS132&lt;F$194,10,(F$195-'Indicator Data'!BS132)/(F$195-F$194)*10)),1))</f>
        <v>4.8</v>
      </c>
      <c r="G129" s="93">
        <f t="shared" si="14"/>
        <v>5.7</v>
      </c>
      <c r="H129" s="94">
        <f t="shared" si="15"/>
        <v>4.8</v>
      </c>
      <c r="I129" s="92">
        <f>IF('Indicator Data'!BV132="No data","x",ROUND(IF('Indicator Data'!BV132^2&gt;I$195,0,IF('Indicator Data'!BV132^2&lt;I$194,10,(I$195-'Indicator Data'!BV132^2)/(I$195-I$194)*10)),1))</f>
        <v>0.5</v>
      </c>
      <c r="J129" s="92">
        <f>IF(OR('Indicator Data'!BU132=0,'Indicator Data'!BU132="No data"),"x",ROUND(IF('Indicator Data'!BU132&gt;J$195,0,IF('Indicator Data'!BU132&lt;J$194,10,(J$195-'Indicator Data'!BU132)/(J$195-J$194)*10)),1))</f>
        <v>0</v>
      </c>
      <c r="K129" s="92">
        <f>IF('Indicator Data'!BW132="No data","x",ROUND(IF('Indicator Data'!BW132&gt;K$195,0,IF('Indicator Data'!BW132&lt;K$194,10,(K$195-'Indicator Data'!BW132)/(K$195-K$194)*10)),1))</f>
        <v>2.1</v>
      </c>
      <c r="L129" s="92">
        <f>IF('Indicator Data'!BX132="No data","x",ROUND(IF('Indicator Data'!BX132&gt;L$195,0,IF('Indicator Data'!BX132&lt;L$194,10,(L$195-'Indicator Data'!BX132)/(L$195-L$194)*10)),1))</f>
        <v>5.4</v>
      </c>
      <c r="M129" s="93">
        <f t="shared" si="16"/>
        <v>2</v>
      </c>
      <c r="N129" s="138">
        <f>IF('Indicator Data'!BY132="No data","x",'Indicator Data'!BY132/'Indicator Data'!CL132*100)</f>
        <v>55.511498810467884</v>
      </c>
      <c r="O129" s="92">
        <f t="shared" si="17"/>
        <v>4.5</v>
      </c>
      <c r="P129" s="92">
        <f>IF('Indicator Data'!BZ132="No data","x",ROUND(IF('Indicator Data'!BZ132&gt;P$195,0,IF('Indicator Data'!BZ132&lt;P$194,10,(P$195-'Indicator Data'!BZ132)/(P$195-P$194)*10)),1))</f>
        <v>0.1</v>
      </c>
      <c r="Q129" s="92">
        <f>IF('Indicator Data'!CA132="No data","x",ROUND(IF('Indicator Data'!CA132&gt;Q$195,0,IF('Indicator Data'!CA132&lt;Q$194,10,(Q$195-'Indicator Data'!CA132)/(Q$195-Q$194)*10)),1))</f>
        <v>1.4</v>
      </c>
      <c r="R129" s="93">
        <f t="shared" si="18"/>
        <v>2</v>
      </c>
      <c r="S129" s="92">
        <f>IF('Indicator Data'!CB132="No data","x",ROUND(IF('Indicator Data'!CB132&gt;S$195,0,IF('Indicator Data'!CB132&lt;S$194,10,(S$195-'Indicator Data'!CB132)/(S$195-S$194)*10)),1))</f>
        <v>2.8</v>
      </c>
      <c r="T129" s="138">
        <f>IF('Indicator Data'!CC132="No data","x",ROUND(IF('Indicator Data'!CC132&gt;T$195,0,IF('Indicator Data'!CC132&lt;T$194,10,(T$195-'Indicator Data'!CC132)/(T$195-T$194)*10)),1))</f>
        <v>1.4</v>
      </c>
      <c r="U129" s="138">
        <f>IF('Indicator Data'!CD132="No data","x",ROUND(IF('Indicator Data'!CD132&gt;U$195,0,IF('Indicator Data'!CD132&lt;U$194,10,(U$195-'Indicator Data'!CD132)/(U$195-U$194)*10)),1))</f>
        <v>0.3</v>
      </c>
      <c r="V129" s="138" t="str">
        <f>IF('Indicator Data'!CE132="No data","x",ROUND(IF('Indicator Data'!CE132&gt;V$195,0,IF('Indicator Data'!CE132&lt;V$194,10,(V$195-'Indicator Data'!CE132)/(V$195-V$194)*10)),1))</f>
        <v>x</v>
      </c>
      <c r="W129" s="92">
        <f t="shared" si="19"/>
        <v>0.85</v>
      </c>
      <c r="X129" s="92">
        <f>IF('Indicator Data'!CF132="No data","x",ROUND(IF('Indicator Data'!CF132&gt;X$195,0,IF('Indicator Data'!CF132&lt;X$194,10,(X$195-'Indicator Data'!CF132)/(X$195-X$194)*10)),1))</f>
        <v>7</v>
      </c>
      <c r="Y129" s="92">
        <f>IF('Indicator Data'!CG132="No data","x",ROUND(IF('Indicator Data'!CG132&gt;Y$195,10,IF('Indicator Data'!CG132&lt;Y$194,0,10-(Y$195-'Indicator Data'!CG132)/(Y$195-Y$194)*10)),1))</f>
        <v>0.1</v>
      </c>
      <c r="Z129" s="93">
        <f t="shared" si="20"/>
        <v>2.7</v>
      </c>
      <c r="AA129" s="94">
        <f t="shared" si="21"/>
        <v>2.2000000000000002</v>
      </c>
      <c r="AB129" s="217">
        <f>IF('Indicator Data'!CH132="No data","x",ROUND(IF('Indicator Data'!CH132&gt;AB$195,0,IF('Indicator Data'!CH132&lt;AB$194,10,(AB$195-'Indicator Data'!CH132)/(AB$195-AB$194)*10)),1))</f>
        <v>3.7</v>
      </c>
    </row>
    <row r="130" spans="1:28" s="4" customFormat="1" x14ac:dyDescent="0.3">
      <c r="A130" s="121" t="str">
        <f>'Indicator Data'!A133</f>
        <v>Norway</v>
      </c>
      <c r="B130" s="47" t="str">
        <f>'Indicator Data'!B133</f>
        <v>NOR</v>
      </c>
      <c r="C130" s="92">
        <f>IF('Indicator Data'!BR133="No data","x",ROUND(IF('Indicator Data'!BR133&gt;C$195,0,IF('Indicator Data'!BR133&lt;C$194,10,(C$195-'Indicator Data'!BR133)/(C$195-C$194)*10)),1))</f>
        <v>2.2999999999999998</v>
      </c>
      <c r="D130" s="93">
        <f t="shared" si="13"/>
        <v>2.2999999999999998</v>
      </c>
      <c r="E130" s="92">
        <f>IF('Indicator Data'!BT133="No data","x",ROUND(IF('Indicator Data'!BT133&gt;E$195,0,IF('Indicator Data'!BT133&lt;E$194,10,(E$195-'Indicator Data'!BT133)/(E$195-E$194)*10)),1))</f>
        <v>1.6</v>
      </c>
      <c r="F130" s="92">
        <f>IF('Indicator Data'!BS133="No data","x",ROUND(IF('Indicator Data'!BS133&gt;F$195,0,IF('Indicator Data'!BS133&lt;F$194,10,(F$195-'Indicator Data'!BS133)/(F$195-F$194)*10)),1))</f>
        <v>1.2</v>
      </c>
      <c r="G130" s="93">
        <f t="shared" si="14"/>
        <v>1.4</v>
      </c>
      <c r="H130" s="94">
        <f t="shared" si="15"/>
        <v>1.9</v>
      </c>
      <c r="I130" s="92" t="str">
        <f>IF('Indicator Data'!BV133="No data","x",ROUND(IF('Indicator Data'!BV133^2&gt;I$195,0,IF('Indicator Data'!BV133^2&lt;I$194,10,(I$195-'Indicator Data'!BV133^2)/(I$195-I$194)*10)),1))</f>
        <v>x</v>
      </c>
      <c r="J130" s="92">
        <f>IF(OR('Indicator Data'!BU133=0,'Indicator Data'!BU133="No data"),"x",ROUND(IF('Indicator Data'!BU133&gt;J$195,0,IF('Indicator Data'!BU133&lt;J$194,10,(J$195-'Indicator Data'!BU133)/(J$195-J$194)*10)),1))</f>
        <v>0</v>
      </c>
      <c r="K130" s="92">
        <f>IF('Indicator Data'!BW133="No data","x",ROUND(IF('Indicator Data'!BW133&gt;K$195,0,IF('Indicator Data'!BW133&lt;K$194,10,(K$195-'Indicator Data'!BW133)/(K$195-K$194)*10)),1))</f>
        <v>0.4</v>
      </c>
      <c r="L130" s="92">
        <f>IF('Indicator Data'!BX133="No data","x",ROUND(IF('Indicator Data'!BX133&gt;L$195,0,IF('Indicator Data'!BX133&lt;L$194,10,(L$195-'Indicator Data'!BX133)/(L$195-L$194)*10)),1))</f>
        <v>4.8</v>
      </c>
      <c r="M130" s="93">
        <f t="shared" si="16"/>
        <v>1.7</v>
      </c>
      <c r="N130" s="138">
        <f>IF('Indicator Data'!BY133="No data","x",'Indicator Data'!BY133/'Indicator Data'!CL133*100)</f>
        <v>46.014790468364829</v>
      </c>
      <c r="O130" s="92">
        <f t="shared" si="17"/>
        <v>5.5</v>
      </c>
      <c r="P130" s="92">
        <f>IF('Indicator Data'!BZ133="No data","x",ROUND(IF('Indicator Data'!BZ133&gt;P$195,0,IF('Indicator Data'!BZ133&lt;P$194,10,(P$195-'Indicator Data'!BZ133)/(P$195-P$194)*10)),1))</f>
        <v>0.2</v>
      </c>
      <c r="Q130" s="92">
        <f>IF('Indicator Data'!CA133="No data","x",ROUND(IF('Indicator Data'!CA133&gt;Q$195,0,IF('Indicator Data'!CA133&lt;Q$194,10,(Q$195-'Indicator Data'!CA133)/(Q$195-Q$194)*10)),1))</f>
        <v>0</v>
      </c>
      <c r="R130" s="93">
        <f t="shared" si="18"/>
        <v>1.9</v>
      </c>
      <c r="S130" s="92">
        <f>IF('Indicator Data'!CB133="No data","x",ROUND(IF('Indicator Data'!CB133&gt;S$195,0,IF('Indicator Data'!CB133&lt;S$194,10,(S$195-'Indicator Data'!CB133)/(S$195-S$194)*10)),1))</f>
        <v>0</v>
      </c>
      <c r="T130" s="138">
        <f>IF('Indicator Data'!CC133="No data","x",ROUND(IF('Indicator Data'!CC133&gt;T$195,0,IF('Indicator Data'!CC133&lt;T$194,10,(T$195-'Indicator Data'!CC133)/(T$195-T$194)*10)),1))</f>
        <v>0.5</v>
      </c>
      <c r="U130" s="138">
        <f>IF('Indicator Data'!CD133="No data","x",ROUND(IF('Indicator Data'!CD133&gt;U$195,0,IF('Indicator Data'!CD133&lt;U$194,10,(U$195-'Indicator Data'!CD133)/(U$195-U$194)*10)),1))</f>
        <v>1.4</v>
      </c>
      <c r="V130" s="138">
        <f>IF('Indicator Data'!CE133="No data","x",ROUND(IF('Indicator Data'!CE133&gt;V$195,0,IF('Indicator Data'!CE133&lt;V$194,10,(V$195-'Indicator Data'!CE133)/(V$195-V$194)*10)),1))</f>
        <v>0.8</v>
      </c>
      <c r="W130" s="92">
        <f t="shared" si="19"/>
        <v>0.9</v>
      </c>
      <c r="X130" s="92">
        <f>IF('Indicator Data'!CF133="No data","x",ROUND(IF('Indicator Data'!CF133&gt;X$195,0,IF('Indicator Data'!CF133&lt;X$194,10,(X$195-'Indicator Data'!CF133)/(X$195-X$194)*10)),1))</f>
        <v>0</v>
      </c>
      <c r="Y130" s="92">
        <f>IF('Indicator Data'!CG133="No data","x",ROUND(IF('Indicator Data'!CG133&gt;Y$195,10,IF('Indicator Data'!CG133&lt;Y$194,0,10-(Y$195-'Indicator Data'!CG133)/(Y$195-Y$194)*10)),1))</f>
        <v>0</v>
      </c>
      <c r="Z130" s="93">
        <f t="shared" si="20"/>
        <v>0.2</v>
      </c>
      <c r="AA130" s="94">
        <f t="shared" si="21"/>
        <v>1.3</v>
      </c>
      <c r="AB130" s="217">
        <f>IF('Indicator Data'!CH133="No data","x",ROUND(IF('Indicator Data'!CH133&gt;AB$195,0,IF('Indicator Data'!CH133&lt;AB$194,10,(AB$195-'Indicator Data'!CH133)/(AB$195-AB$194)*10)),1))</f>
        <v>0.8</v>
      </c>
    </row>
    <row r="131" spans="1:28" s="4" customFormat="1" x14ac:dyDescent="0.3">
      <c r="A131" s="121" t="str">
        <f>'Indicator Data'!A134</f>
        <v>Oman</v>
      </c>
      <c r="B131" s="47" t="str">
        <f>'Indicator Data'!B134</f>
        <v>OMN</v>
      </c>
      <c r="C131" s="92" t="str">
        <f>IF('Indicator Data'!BR134="No data","x",ROUND(IF('Indicator Data'!BR134&gt;C$195,0,IF('Indicator Data'!BR134&lt;C$194,10,(C$195-'Indicator Data'!BR134)/(C$195-C$194)*10)),1))</f>
        <v>x</v>
      </c>
      <c r="D131" s="93" t="str">
        <f t="shared" si="13"/>
        <v>x</v>
      </c>
      <c r="E131" s="92">
        <f>IF('Indicator Data'!BT134="No data","x",ROUND(IF('Indicator Data'!BT134&gt;E$195,0,IF('Indicator Data'!BT134&lt;E$194,10,(E$195-'Indicator Data'!BT134)/(E$195-E$194)*10)),1))</f>
        <v>4.8</v>
      </c>
      <c r="F131" s="92">
        <f>IF('Indicator Data'!BS134="No data","x",ROUND(IF('Indicator Data'!BS134&gt;F$195,0,IF('Indicator Data'!BS134&lt;F$194,10,(F$195-'Indicator Data'!BS134)/(F$195-F$194)*10)),1))</f>
        <v>4.5999999999999996</v>
      </c>
      <c r="G131" s="93">
        <f t="shared" si="14"/>
        <v>4.7</v>
      </c>
      <c r="H131" s="94">
        <f t="shared" si="15"/>
        <v>4.7</v>
      </c>
      <c r="I131" s="92">
        <f>IF('Indicator Data'!BV134="No data","x",ROUND(IF('Indicator Data'!BV134^2&gt;I$195,0,IF('Indicator Data'!BV134^2&lt;I$194,10,(I$195-'Indicator Data'!BV134^2)/(I$195-I$194)*10)),1))</f>
        <v>0.9</v>
      </c>
      <c r="J131" s="92">
        <f>IF(OR('Indicator Data'!BU134=0,'Indicator Data'!BU134="No data"),"x",ROUND(IF('Indicator Data'!BU134&gt;J$195,0,IF('Indicator Data'!BU134&lt;J$194,10,(J$195-'Indicator Data'!BU134)/(J$195-J$194)*10)),1))</f>
        <v>0</v>
      </c>
      <c r="K131" s="92">
        <f>IF('Indicator Data'!BW134="No data","x",ROUND(IF('Indicator Data'!BW134&gt;K$195,0,IF('Indicator Data'!BW134&lt;K$194,10,(K$195-'Indicator Data'!BW134)/(K$195-K$194)*10)),1))</f>
        <v>2</v>
      </c>
      <c r="L131" s="92">
        <f>IF('Indicator Data'!BX134="No data","x",ROUND(IF('Indicator Data'!BX134&gt;L$195,0,IF('Indicator Data'!BX134&lt;L$194,10,(L$195-'Indicator Data'!BX134)/(L$195-L$194)*10)),1))</f>
        <v>3.4</v>
      </c>
      <c r="M131" s="93">
        <f t="shared" si="16"/>
        <v>1.6</v>
      </c>
      <c r="N131" s="138">
        <f>IF('Indicator Data'!BY134="No data","x",'Indicator Data'!BY134/'Indicator Data'!CL134*100)</f>
        <v>13.570274636510501</v>
      </c>
      <c r="O131" s="92">
        <f t="shared" si="17"/>
        <v>8.6999999999999993</v>
      </c>
      <c r="P131" s="92">
        <f>IF('Indicator Data'!BZ134="No data","x",ROUND(IF('Indicator Data'!BZ134&gt;P$195,0,IF('Indicator Data'!BZ134&lt;P$194,10,(P$195-'Indicator Data'!BZ134)/(P$195-P$194)*10)),1))</f>
        <v>0</v>
      </c>
      <c r="Q131" s="92">
        <f>IF('Indicator Data'!CA134="No data","x",ROUND(IF('Indicator Data'!CA134&gt;Q$195,0,IF('Indicator Data'!CA134&lt;Q$194,10,(Q$195-'Indicator Data'!CA134)/(Q$195-Q$194)*10)),1))</f>
        <v>1.6</v>
      </c>
      <c r="R131" s="93">
        <f t="shared" si="18"/>
        <v>3.4</v>
      </c>
      <c r="S131" s="92">
        <f>IF('Indicator Data'!CB134="No data","x",ROUND(IF('Indicator Data'!CB134&gt;S$195,0,IF('Indicator Data'!CB134&lt;S$194,10,(S$195-'Indicator Data'!CB134)/(S$195-S$194)*10)),1))</f>
        <v>5.0999999999999996</v>
      </c>
      <c r="T131" s="138">
        <f>IF('Indicator Data'!CC134="No data","x",ROUND(IF('Indicator Data'!CC134&gt;T$195,0,IF('Indicator Data'!CC134&lt;T$194,10,(T$195-'Indicator Data'!CC134)/(T$195-T$194)*10)),1))</f>
        <v>0</v>
      </c>
      <c r="U131" s="138">
        <f>IF('Indicator Data'!CD134="No data","x",ROUND(IF('Indicator Data'!CD134&gt;U$195,0,IF('Indicator Data'!CD134&lt;U$194,10,(U$195-'Indicator Data'!CD134)/(U$195-U$194)*10)),1))</f>
        <v>0</v>
      </c>
      <c r="V131" s="138">
        <f>IF('Indicator Data'!CE134="No data","x",ROUND(IF('Indicator Data'!CE134&gt;V$195,0,IF('Indicator Data'!CE134&lt;V$194,10,(V$195-'Indicator Data'!CE134)/(V$195-V$194)*10)),1))</f>
        <v>0</v>
      </c>
      <c r="W131" s="92">
        <f t="shared" si="19"/>
        <v>0</v>
      </c>
      <c r="X131" s="92">
        <f>IF('Indicator Data'!CF134="No data","x",ROUND(IF('Indicator Data'!CF134&gt;X$195,0,IF('Indicator Data'!CF134&lt;X$194,10,(X$195-'Indicator Data'!CF134)/(X$195-X$194)*10)),1))</f>
        <v>0.6</v>
      </c>
      <c r="Y131" s="92">
        <f>IF('Indicator Data'!CG134="No data","x",ROUND(IF('Indicator Data'!CG134&gt;Y$195,10,IF('Indicator Data'!CG134&lt;Y$194,0,10-(Y$195-'Indicator Data'!CG134)/(Y$195-Y$194)*10)),1))</f>
        <v>0.2</v>
      </c>
      <c r="Z131" s="93">
        <f t="shared" ref="Z131:Z162" si="22">IF(AND(S131="x",W131="x",X131="x",Y131="x"),"x",ROUND(AVERAGE(S131,W131,X131,Y131),1))</f>
        <v>1.5</v>
      </c>
      <c r="AA131" s="94">
        <f t="shared" ref="AA131:AA162" si="23">ROUND(AVERAGE(R131,M131,Z131),1)</f>
        <v>2.2000000000000002</v>
      </c>
      <c r="AB131" s="217">
        <f>IF('Indicator Data'!CH134="No data","x",ROUND(IF('Indicator Data'!CH134&gt;AB$195,0,IF('Indicator Data'!CH134&lt;AB$194,10,(AB$195-'Indicator Data'!CH134)/(AB$195-AB$194)*10)),1))</f>
        <v>0</v>
      </c>
    </row>
    <row r="132" spans="1:28" s="4" customFormat="1" x14ac:dyDescent="0.3">
      <c r="A132" s="121" t="str">
        <f>'Indicator Data'!A135</f>
        <v>Pakistan</v>
      </c>
      <c r="B132" s="47" t="str">
        <f>'Indicator Data'!B135</f>
        <v>PAK</v>
      </c>
      <c r="C132" s="92">
        <f>IF('Indicator Data'!BR135="No data","x",ROUND(IF('Indicator Data'!BR135&gt;C$195,0,IF('Indicator Data'!BR135&lt;C$194,10,(C$195-'Indicator Data'!BR135)/(C$195-C$194)*10)),1))</f>
        <v>4</v>
      </c>
      <c r="D132" s="93">
        <f t="shared" ref="D132:D193" si="24">IF(C132="x","x",C132)</f>
        <v>4</v>
      </c>
      <c r="E132" s="92">
        <f>IF('Indicator Data'!BT135="No data","x",ROUND(IF('Indicator Data'!BT135&gt;E$195,0,IF('Indicator Data'!BT135&lt;E$194,10,(E$195-'Indicator Data'!BT135)/(E$195-E$194)*10)),1))</f>
        <v>6.8</v>
      </c>
      <c r="F132" s="92">
        <f>IF('Indicator Data'!BS135="No data","x",ROUND(IF('Indicator Data'!BS135&gt;F$195,0,IF('Indicator Data'!BS135&lt;F$194,10,(F$195-'Indicator Data'!BS135)/(F$195-F$194)*10)),1))</f>
        <v>6.3</v>
      </c>
      <c r="G132" s="93">
        <f t="shared" ref="G132:G193" si="25">IF(AND(E132="x",F132="x"),"x",ROUND(AVERAGE(E132,F132),1))</f>
        <v>6.6</v>
      </c>
      <c r="H132" s="94">
        <f t="shared" ref="H132:H193" si="26">ROUND(AVERAGE(D132,G132),1)</f>
        <v>5.3</v>
      </c>
      <c r="I132" s="92">
        <f>IF('Indicator Data'!BV135="No data","x",ROUND(IF('Indicator Data'!BV135^2&gt;I$195,0,IF('Indicator Data'!BV135^2&lt;I$194,10,(I$195-'Indicator Data'!BV135^2)/(I$195-I$194)*10)),1))</f>
        <v>7.1</v>
      </c>
      <c r="J132" s="92">
        <f>IF(OR('Indicator Data'!BU135=0,'Indicator Data'!BU135="No data"),"x",ROUND(IF('Indicator Data'!BU135&gt;J$195,0,IF('Indicator Data'!BU135&lt;J$194,10,(J$195-'Indicator Data'!BU135)/(J$195-J$194)*10)),1))</f>
        <v>2.9</v>
      </c>
      <c r="K132" s="92">
        <f>IF('Indicator Data'!BW135="No data","x",ROUND(IF('Indicator Data'!BW135&gt;K$195,0,IF('Indicator Data'!BW135&lt;K$194,10,(K$195-'Indicator Data'!BW135)/(K$195-K$194)*10)),1))</f>
        <v>8.4</v>
      </c>
      <c r="L132" s="92">
        <f>IF('Indicator Data'!BX135="No data","x",ROUND(IF('Indicator Data'!BX135&gt;L$195,0,IF('Indicator Data'!BX135&lt;L$194,10,(L$195-'Indicator Data'!BX135)/(L$195-L$194)*10)),1))</f>
        <v>6.5</v>
      </c>
      <c r="M132" s="93">
        <f t="shared" ref="M132:M193" si="27">IF(AND(I132="x",J132="x",K132="x",L132="x"),"x",ROUND(AVERAGE(I132,J132,K132,L132),1))</f>
        <v>6.2</v>
      </c>
      <c r="N132" s="138">
        <f>IF('Indicator Data'!BY135="No data","x",'Indicator Data'!BY135/'Indicator Data'!CL135*100)</f>
        <v>12.972187629721876</v>
      </c>
      <c r="O132" s="92">
        <f t="shared" ref="O132:O193" si="28">IF(N132="x","x",ROUND(IF(N132&gt;O$195,0,IF(N132&lt;O$194,10,(O$195-N132)/(O$195-O$194)*10)),1))</f>
        <v>8.8000000000000007</v>
      </c>
      <c r="P132" s="92">
        <f>IF('Indicator Data'!BZ135="No data","x",ROUND(IF('Indicator Data'!BZ135&gt;P$195,0,IF('Indicator Data'!BZ135&lt;P$194,10,(P$195-'Indicator Data'!BZ135)/(P$195-P$194)*10)),1))</f>
        <v>4.5</v>
      </c>
      <c r="Q132" s="92">
        <f>IF('Indicator Data'!CA135="No data","x",ROUND(IF('Indicator Data'!CA135&gt;Q$195,0,IF('Indicator Data'!CA135&lt;Q$194,10,(Q$195-'Indicator Data'!CA135)/(Q$195-Q$194)*10)),1))</f>
        <v>1.7</v>
      </c>
      <c r="R132" s="93">
        <f t="shared" ref="R132:R193" si="29">IF(AND(O132="x",P132="x",Q132="x"),"x",ROUND(AVERAGE(O132,Q132,P132),1))</f>
        <v>5</v>
      </c>
      <c r="S132" s="92">
        <f>IF('Indicator Data'!CB135="No data","x",ROUND(IF('Indicator Data'!CB135&gt;S$195,0,IF('Indicator Data'!CB135&lt;S$194,10,(S$195-'Indicator Data'!CB135)/(S$195-S$194)*10)),1))</f>
        <v>7.6</v>
      </c>
      <c r="T132" s="138">
        <f>IF('Indicator Data'!CC135="No data","x",ROUND(IF('Indicator Data'!CC135&gt;T$195,0,IF('Indicator Data'!CC135&lt;T$194,10,(T$195-'Indicator Data'!CC135)/(T$195-T$194)*10)),1))</f>
        <v>4.0999999999999996</v>
      </c>
      <c r="U132" s="138">
        <f>IF('Indicator Data'!CD135="No data","x",ROUND(IF('Indicator Data'!CD135&gt;U$195,0,IF('Indicator Data'!CD135&lt;U$194,10,(U$195-'Indicator Data'!CD135)/(U$195-U$194)*10)),1))</f>
        <v>9.1999999999999993</v>
      </c>
      <c r="V132" s="138">
        <f>IF('Indicator Data'!CE135="No data","x",ROUND(IF('Indicator Data'!CE135&gt;V$195,0,IF('Indicator Data'!CE135&lt;V$194,10,(V$195-'Indicator Data'!CE135)/(V$195-V$194)*10)),1))</f>
        <v>4.0999999999999996</v>
      </c>
      <c r="W132" s="92">
        <f t="shared" ref="W132:W193" si="30">IF(AND(T132="X",U132="x",V132="x"),"x",AVERAGE(T132:V132))</f>
        <v>5.8</v>
      </c>
      <c r="X132" s="92">
        <f>IF('Indicator Data'!CF135="No data","x",ROUND(IF('Indicator Data'!CF135&gt;X$195,0,IF('Indicator Data'!CF135&lt;X$194,10,(X$195-'Indicator Data'!CF135)/(X$195-X$194)*10)),1))</f>
        <v>9.6999999999999993</v>
      </c>
      <c r="Y132" s="92">
        <f>IF('Indicator Data'!CG135="No data","x",ROUND(IF('Indicator Data'!CG135&gt;Y$195,10,IF('Indicator Data'!CG135&lt;Y$194,0,10-(Y$195-'Indicator Data'!CG135)/(Y$195-Y$194)*10)),1))</f>
        <v>1.6</v>
      </c>
      <c r="Z132" s="93">
        <f t="shared" si="22"/>
        <v>6.2</v>
      </c>
      <c r="AA132" s="94">
        <f t="shared" si="23"/>
        <v>5.8</v>
      </c>
      <c r="AB132" s="217">
        <f>IF('Indicator Data'!CH135="No data","x",ROUND(IF('Indicator Data'!CH135&gt;AB$195,0,IF('Indicator Data'!CH135&lt;AB$194,10,(AB$195-'Indicator Data'!CH135)/(AB$195-AB$194)*10)),1))</f>
        <v>4.9000000000000004</v>
      </c>
    </row>
    <row r="133" spans="1:28" s="4" customFormat="1" x14ac:dyDescent="0.3">
      <c r="A133" s="121" t="str">
        <f>'Indicator Data'!A136</f>
        <v>Palau</v>
      </c>
      <c r="B133" s="47" t="str">
        <f>'Indicator Data'!B136</f>
        <v>PLW</v>
      </c>
      <c r="C133" s="92">
        <f>IF('Indicator Data'!BR136="No data","x",ROUND(IF('Indicator Data'!BR136&gt;C$195,0,IF('Indicator Data'!BR136&lt;C$194,10,(C$195-'Indicator Data'!BR136)/(C$195-C$194)*10)),1))</f>
        <v>5.9</v>
      </c>
      <c r="D133" s="93">
        <f t="shared" si="24"/>
        <v>5.9</v>
      </c>
      <c r="E133" s="92" t="str">
        <f>IF('Indicator Data'!BT136="No data","x",ROUND(IF('Indicator Data'!BT136&gt;E$195,0,IF('Indicator Data'!BT136&lt;E$194,10,(E$195-'Indicator Data'!BT136)/(E$195-E$194)*10)),1))</f>
        <v>x</v>
      </c>
      <c r="F133" s="92">
        <f>IF('Indicator Data'!BS136="No data","x",ROUND(IF('Indicator Data'!BS136&gt;F$195,0,IF('Indicator Data'!BS136&lt;F$194,10,(F$195-'Indicator Data'!BS136)/(F$195-F$194)*10)),1))</f>
        <v>5</v>
      </c>
      <c r="G133" s="93">
        <f t="shared" si="25"/>
        <v>5</v>
      </c>
      <c r="H133" s="94">
        <f t="shared" si="26"/>
        <v>5.5</v>
      </c>
      <c r="I133" s="92">
        <f>IF('Indicator Data'!BV136="No data","x",ROUND(IF('Indicator Data'!BV136^2&gt;I$195,0,IF('Indicator Data'!BV136^2&lt;I$194,10,(I$195-'Indicator Data'!BV136^2)/(I$195-I$194)*10)),1))</f>
        <v>0.7</v>
      </c>
      <c r="J133" s="92">
        <f>IF(OR('Indicator Data'!BU136=0,'Indicator Data'!BU136="No data"),"x",ROUND(IF('Indicator Data'!BU136&gt;J$195,0,IF('Indicator Data'!BU136&lt;J$194,10,(J$195-'Indicator Data'!BU136)/(J$195-J$194)*10)),1))</f>
        <v>0</v>
      </c>
      <c r="K133" s="92" t="str">
        <f>IF('Indicator Data'!BW136="No data","x",ROUND(IF('Indicator Data'!BW136&gt;K$195,0,IF('Indicator Data'!BW136&lt;K$194,10,(K$195-'Indicator Data'!BW136)/(K$195-K$194)*10)),1))</f>
        <v>x</v>
      </c>
      <c r="L133" s="92">
        <f>IF('Indicator Data'!BX136="No data","x",ROUND(IF('Indicator Data'!BX136&gt;L$195,0,IF('Indicator Data'!BX136&lt;L$194,10,(L$195-'Indicator Data'!BX136)/(L$195-L$194)*10)),1))</f>
        <v>3.4</v>
      </c>
      <c r="M133" s="93">
        <f t="shared" si="27"/>
        <v>1.4</v>
      </c>
      <c r="N133" s="138">
        <f>IF('Indicator Data'!BY136="No data","x",'Indicator Data'!BY136/'Indicator Data'!CL136*100)</f>
        <v>60.869565217391312</v>
      </c>
      <c r="O133" s="92">
        <f t="shared" si="28"/>
        <v>4</v>
      </c>
      <c r="P133" s="92">
        <f>IF('Indicator Data'!BZ136="No data","x",ROUND(IF('Indicator Data'!BZ136&gt;P$195,0,IF('Indicator Data'!BZ136&lt;P$194,10,(P$195-'Indicator Data'!BZ136)/(P$195-P$194)*10)),1))</f>
        <v>0</v>
      </c>
      <c r="Q133" s="92">
        <f>IF('Indicator Data'!CA136="No data","x",ROUND(IF('Indicator Data'!CA136&gt;Q$195,0,IF('Indicator Data'!CA136&lt;Q$194,10,(Q$195-'Indicator Data'!CA136)/(Q$195-Q$194)*10)),1))</f>
        <v>0</v>
      </c>
      <c r="R133" s="93">
        <f t="shared" si="29"/>
        <v>1.3</v>
      </c>
      <c r="S133" s="92">
        <f>IF('Indicator Data'!CB136="No data","x",ROUND(IF('Indicator Data'!CB136&gt;S$195,0,IF('Indicator Data'!CB136&lt;S$194,10,(S$195-'Indicator Data'!CB136)/(S$195-S$194)*10)),1))</f>
        <v>7</v>
      </c>
      <c r="T133" s="138">
        <f>IF('Indicator Data'!CC136="No data","x",ROUND(IF('Indicator Data'!CC136&gt;T$195,0,IF('Indicator Data'!CC136&lt;T$194,10,(T$195-'Indicator Data'!CC136)/(T$195-T$194)*10)),1))</f>
        <v>0.3</v>
      </c>
      <c r="U133" s="138">
        <f>IF('Indicator Data'!CD136="No data","x",ROUND(IF('Indicator Data'!CD136&gt;U$195,0,IF('Indicator Data'!CD136&lt;U$194,10,(U$195-'Indicator Data'!CD136)/(U$195-U$194)*10)),1))</f>
        <v>0.7</v>
      </c>
      <c r="V133" s="138">
        <f>IF('Indicator Data'!CE136="No data","x",ROUND(IF('Indicator Data'!CE136&gt;V$195,0,IF('Indicator Data'!CE136&lt;V$194,10,(V$195-'Indicator Data'!CE136)/(V$195-V$194)*10)),1))</f>
        <v>1.7</v>
      </c>
      <c r="W133" s="92">
        <f t="shared" si="30"/>
        <v>0.9</v>
      </c>
      <c r="X133" s="92">
        <f>IF('Indicator Data'!CF136="No data","x",ROUND(IF('Indicator Data'!CF136&gt;X$195,0,IF('Indicator Data'!CF136&lt;X$194,10,(X$195-'Indicator Data'!CF136)/(X$195-X$194)*10)),1))</f>
        <v>3.8</v>
      </c>
      <c r="Y133" s="92" t="str">
        <f>IF('Indicator Data'!CG136="No data","x",ROUND(IF('Indicator Data'!CG136&gt;Y$195,10,IF('Indicator Data'!CG136&lt;Y$194,0,10-(Y$195-'Indicator Data'!CG136)/(Y$195-Y$194)*10)),1))</f>
        <v>x</v>
      </c>
      <c r="Z133" s="93">
        <f t="shared" si="22"/>
        <v>3.9</v>
      </c>
      <c r="AA133" s="94">
        <f t="shared" si="23"/>
        <v>2.2000000000000002</v>
      </c>
      <c r="AB133" s="217">
        <f>IF('Indicator Data'!CH136="No data","x",ROUND(IF('Indicator Data'!CH136&gt;AB$195,0,IF('Indicator Data'!CH136&lt;AB$194,10,(AB$195-'Indicator Data'!CH136)/(AB$195-AB$194)*10)),1))</f>
        <v>4</v>
      </c>
    </row>
    <row r="134" spans="1:28" s="4" customFormat="1" x14ac:dyDescent="0.3">
      <c r="A134" s="121" t="str">
        <f>'Indicator Data'!A137</f>
        <v>Palestine</v>
      </c>
      <c r="B134" s="47" t="str">
        <f>'Indicator Data'!B137</f>
        <v>PSE</v>
      </c>
      <c r="C134" s="92">
        <f>IF('Indicator Data'!BR137="No data","x",ROUND(IF('Indicator Data'!BR137&gt;C$195,0,IF('Indicator Data'!BR137&lt;C$194,10,(C$195-'Indicator Data'!BR137)/(C$195-C$194)*10)),1))</f>
        <v>5.8</v>
      </c>
      <c r="D134" s="93">
        <f t="shared" si="24"/>
        <v>5.8</v>
      </c>
      <c r="E134" s="92" t="str">
        <f>IF('Indicator Data'!BT137="No data","x",ROUND(IF('Indicator Data'!BT137&gt;E$195,0,IF('Indicator Data'!BT137&lt;E$194,10,(E$195-'Indicator Data'!BT137)/(E$195-E$194)*10)),1))</f>
        <v>x</v>
      </c>
      <c r="F134" s="92">
        <f>IF('Indicator Data'!BS137="No data","x",ROUND(IF('Indicator Data'!BS137&gt;F$195,0,IF('Indicator Data'!BS137&lt;F$194,10,(F$195-'Indicator Data'!BS137)/(F$195-F$194)*10)),1))</f>
        <v>6.5</v>
      </c>
      <c r="G134" s="93">
        <f t="shared" si="25"/>
        <v>6.5</v>
      </c>
      <c r="H134" s="94">
        <f t="shared" si="26"/>
        <v>6.2</v>
      </c>
      <c r="I134" s="92">
        <f>IF('Indicator Data'!BV137="No data","x",ROUND(IF('Indicator Data'!BV137^2&gt;I$195,0,IF('Indicator Data'!BV137^2&lt;I$194,10,(I$195-'Indicator Data'!BV137^2)/(I$195-I$194)*10)),1))</f>
        <v>0.6</v>
      </c>
      <c r="J134" s="92">
        <f>IF(OR('Indicator Data'!BU137=0,'Indicator Data'!BU137="No data"),"x",ROUND(IF('Indicator Data'!BU137&gt;J$195,0,IF('Indicator Data'!BU137&lt;J$194,10,(J$195-'Indicator Data'!BU137)/(J$195-J$194)*10)),1))</f>
        <v>0</v>
      </c>
      <c r="K134" s="92">
        <f>IF('Indicator Data'!BW137="No data","x",ROUND(IF('Indicator Data'!BW137&gt;K$195,0,IF('Indicator Data'!BW137&lt;K$194,10,(K$195-'Indicator Data'!BW137)/(K$195-K$194)*10)),1))</f>
        <v>3.6</v>
      </c>
      <c r="L134" s="92">
        <f>IF('Indicator Data'!BX137="No data","x",ROUND(IF('Indicator Data'!BX137&gt;L$195,0,IF('Indicator Data'!BX137&lt;L$194,10,(L$195-'Indicator Data'!BX137)/(L$195-L$194)*10)),1))</f>
        <v>5.6</v>
      </c>
      <c r="M134" s="93">
        <f t="shared" si="27"/>
        <v>2.5</v>
      </c>
      <c r="N134" s="138">
        <f>IF('Indicator Data'!BY137="No data","x",'Indicator Data'!BY137/'Indicator Data'!CL137*100)</f>
        <v>282.39202657807311</v>
      </c>
      <c r="O134" s="92">
        <f t="shared" si="28"/>
        <v>0</v>
      </c>
      <c r="P134" s="92">
        <f>IF('Indicator Data'!BZ137="No data","x",ROUND(IF('Indicator Data'!BZ137&gt;P$195,0,IF('Indicator Data'!BZ137&lt;P$194,10,(P$195-'Indicator Data'!BZ137)/(P$195-P$194)*10)),1))</f>
        <v>0.3</v>
      </c>
      <c r="Q134" s="92">
        <f>IF('Indicator Data'!CA137="No data","x",ROUND(IF('Indicator Data'!CA137&gt;Q$195,0,IF('Indicator Data'!CA137&lt;Q$194,10,(Q$195-'Indicator Data'!CA137)/(Q$195-Q$194)*10)),1))</f>
        <v>0.6</v>
      </c>
      <c r="R134" s="93">
        <f t="shared" si="29"/>
        <v>0.3</v>
      </c>
      <c r="S134" s="92" t="str">
        <f>IF('Indicator Data'!CB137="No data","x",ROUND(IF('Indicator Data'!CB137&gt;S$195,0,IF('Indicator Data'!CB137&lt;S$194,10,(S$195-'Indicator Data'!CB137)/(S$195-S$194)*10)),1))</f>
        <v>x</v>
      </c>
      <c r="T134" s="138">
        <f>IF('Indicator Data'!CC137="No data","x",ROUND(IF('Indicator Data'!CC137&gt;T$195,0,IF('Indicator Data'!CC137&lt;T$194,10,(T$195-'Indicator Data'!CC137)/(T$195-T$194)*10)),1))</f>
        <v>0</v>
      </c>
      <c r="U134" s="138">
        <f>IF('Indicator Data'!CD137="No data","x",ROUND(IF('Indicator Data'!CD137&gt;U$195,0,IF('Indicator Data'!CD137&lt;U$194,10,(U$195-'Indicator Data'!CD137)/(U$195-U$194)*10)),1))</f>
        <v>0</v>
      </c>
      <c r="V134" s="138">
        <f>IF('Indicator Data'!CE137="No data","x",ROUND(IF('Indicator Data'!CE137&gt;V$195,0,IF('Indicator Data'!CE137&lt;V$194,10,(V$195-'Indicator Data'!CE137)/(V$195-V$194)*10)),1))</f>
        <v>0</v>
      </c>
      <c r="W134" s="92">
        <f t="shared" si="30"/>
        <v>0</v>
      </c>
      <c r="X134" s="92" t="str">
        <f>IF('Indicator Data'!CF137="No data","x",ROUND(IF('Indicator Data'!CF137&gt;X$195,0,IF('Indicator Data'!CF137&lt;X$194,10,(X$195-'Indicator Data'!CF137)/(X$195-X$194)*10)),1))</f>
        <v>x</v>
      </c>
      <c r="Y134" s="92">
        <f>IF('Indicator Data'!CG137="No data","x",ROUND(IF('Indicator Data'!CG137&gt;Y$195,10,IF('Indicator Data'!CG137&lt;Y$194,0,10-(Y$195-'Indicator Data'!CG137)/(Y$195-Y$194)*10)),1))</f>
        <v>0.3</v>
      </c>
      <c r="Z134" s="93">
        <f t="shared" si="22"/>
        <v>0.2</v>
      </c>
      <c r="AA134" s="94">
        <f t="shared" si="23"/>
        <v>1</v>
      </c>
      <c r="AB134" s="217" t="str">
        <f>IF('Indicator Data'!CH137="No data","x",ROUND(IF('Indicator Data'!CH137&gt;AB$195,0,IF('Indicator Data'!CH137&lt;AB$194,10,(AB$195-'Indicator Data'!CH137)/(AB$195-AB$194)*10)),1))</f>
        <v>x</v>
      </c>
    </row>
    <row r="135" spans="1:28" s="4" customFormat="1" x14ac:dyDescent="0.3">
      <c r="A135" s="121" t="str">
        <f>'Indicator Data'!A138</f>
        <v>Panama</v>
      </c>
      <c r="B135" s="47" t="str">
        <f>'Indicator Data'!B138</f>
        <v>PAN</v>
      </c>
      <c r="C135" s="92">
        <f>IF('Indicator Data'!BR138="No data","x",ROUND(IF('Indicator Data'!BR138&gt;C$195,0,IF('Indicator Data'!BR138&lt;C$194,10,(C$195-'Indicator Data'!BR138)/(C$195-C$194)*10)),1))</f>
        <v>4.3</v>
      </c>
      <c r="D135" s="93">
        <f t="shared" si="24"/>
        <v>4.3</v>
      </c>
      <c r="E135" s="92">
        <f>IF('Indicator Data'!BT138="No data","x",ROUND(IF('Indicator Data'!BT138&gt;E$195,0,IF('Indicator Data'!BT138&lt;E$194,10,(E$195-'Indicator Data'!BT138)/(E$195-E$194)*10)),1))</f>
        <v>6.4</v>
      </c>
      <c r="F135" s="92">
        <f>IF('Indicator Data'!BS138="No data","x",ROUND(IF('Indicator Data'!BS138&gt;F$195,0,IF('Indicator Data'!BS138&lt;F$194,10,(F$195-'Indicator Data'!BS138)/(F$195-F$194)*10)),1))</f>
        <v>5</v>
      </c>
      <c r="G135" s="93">
        <f t="shared" si="25"/>
        <v>5.7</v>
      </c>
      <c r="H135" s="94">
        <f t="shared" si="26"/>
        <v>5</v>
      </c>
      <c r="I135" s="92">
        <f>IF('Indicator Data'!BV138="No data","x",ROUND(IF('Indicator Data'!BV138^2&gt;I$195,0,IF('Indicator Data'!BV138^2&lt;I$194,10,(I$195-'Indicator Data'!BV138^2)/(I$195-I$194)*10)),1))</f>
        <v>1</v>
      </c>
      <c r="J135" s="92">
        <f>IF(OR('Indicator Data'!BU138=0,'Indicator Data'!BU138="No data"),"x",ROUND(IF('Indicator Data'!BU138&gt;J$195,0,IF('Indicator Data'!BU138&lt;J$194,10,(J$195-'Indicator Data'!BU138)/(J$195-J$194)*10)),1))</f>
        <v>0</v>
      </c>
      <c r="K135" s="92">
        <f>IF('Indicator Data'!BW138="No data","x",ROUND(IF('Indicator Data'!BW138&gt;K$195,0,IF('Indicator Data'!BW138&lt;K$194,10,(K$195-'Indicator Data'!BW138)/(K$195-K$194)*10)),1))</f>
        <v>4.2</v>
      </c>
      <c r="L135" s="92">
        <f>IF('Indicator Data'!BX138="No data","x",ROUND(IF('Indicator Data'!BX138&gt;L$195,0,IF('Indicator Data'!BX138&lt;L$194,10,(L$195-'Indicator Data'!BX138)/(L$195-L$194)*10)),1))</f>
        <v>3.2</v>
      </c>
      <c r="M135" s="93">
        <f t="shared" si="27"/>
        <v>2.1</v>
      </c>
      <c r="N135" s="138">
        <f>IF('Indicator Data'!BY138="No data","x",'Indicator Data'!BY138/'Indicator Data'!CL138*100)</f>
        <v>16.142050040355123</v>
      </c>
      <c r="O135" s="92">
        <f t="shared" si="28"/>
        <v>8.5</v>
      </c>
      <c r="P135" s="92">
        <f>IF('Indicator Data'!BZ138="No data","x",ROUND(IF('Indicator Data'!BZ138&gt;P$195,0,IF('Indicator Data'!BZ138&lt;P$194,10,(P$195-'Indicator Data'!BZ138)/(P$195-P$194)*10)),1))</f>
        <v>1.9</v>
      </c>
      <c r="Q135" s="92">
        <f>IF('Indicator Data'!CA138="No data","x",ROUND(IF('Indicator Data'!CA138&gt;Q$195,0,IF('Indicator Data'!CA138&lt;Q$194,10,(Q$195-'Indicator Data'!CA138)/(Q$195-Q$194)*10)),1))</f>
        <v>0.7</v>
      </c>
      <c r="R135" s="93">
        <f t="shared" si="29"/>
        <v>3.7</v>
      </c>
      <c r="S135" s="92">
        <f>IF('Indicator Data'!CB138="No data","x",ROUND(IF('Indicator Data'!CB138&gt;S$195,0,IF('Indicator Data'!CB138&lt;S$194,10,(S$195-'Indicator Data'!CB138)/(S$195-S$194)*10)),1))</f>
        <v>6.1</v>
      </c>
      <c r="T135" s="138">
        <f>IF('Indicator Data'!CC138="No data","x",ROUND(IF('Indicator Data'!CC138&gt;T$195,0,IF('Indicator Data'!CC138&lt;T$194,10,(T$195-'Indicator Data'!CC138)/(T$195-T$194)*10)),1))</f>
        <v>3.1</v>
      </c>
      <c r="U135" s="138">
        <f>IF('Indicator Data'!CD138="No data","x",ROUND(IF('Indicator Data'!CD138&gt;U$195,0,IF('Indicator Data'!CD138&lt;U$194,10,(U$195-'Indicator Data'!CD138)/(U$195-U$194)*10)),1))</f>
        <v>1</v>
      </c>
      <c r="V135" s="138">
        <f>IF('Indicator Data'!CE138="No data","x",ROUND(IF('Indicator Data'!CE138&gt;V$195,0,IF('Indicator Data'!CE138&lt;V$194,10,(V$195-'Indicator Data'!CE138)/(V$195-V$194)*10)),1))</f>
        <v>1.5</v>
      </c>
      <c r="W135" s="92">
        <f t="shared" si="30"/>
        <v>1.8666666666666665</v>
      </c>
      <c r="X135" s="92">
        <f>IF('Indicator Data'!CF138="No data","x",ROUND(IF('Indicator Data'!CF138&gt;X$195,0,IF('Indicator Data'!CF138&lt;X$194,10,(X$195-'Indicator Data'!CF138)/(X$195-X$194)*10)),1))</f>
        <v>4.2</v>
      </c>
      <c r="Y135" s="92">
        <f>IF('Indicator Data'!CG138="No data","x",ROUND(IF('Indicator Data'!CG138&gt;Y$195,10,IF('Indicator Data'!CG138&lt;Y$194,0,10-(Y$195-'Indicator Data'!CG138)/(Y$195-Y$194)*10)),1))</f>
        <v>0.6</v>
      </c>
      <c r="Z135" s="93">
        <f t="shared" si="22"/>
        <v>3.2</v>
      </c>
      <c r="AA135" s="94">
        <f t="shared" si="23"/>
        <v>3</v>
      </c>
      <c r="AB135" s="217">
        <f>IF('Indicator Data'!CH138="No data","x",ROUND(IF('Indicator Data'!CH138&gt;AB$195,0,IF('Indicator Data'!CH138&lt;AB$194,10,(AB$195-'Indicator Data'!CH138)/(AB$195-AB$194)*10)),1))</f>
        <v>2.9</v>
      </c>
    </row>
    <row r="136" spans="1:28" s="4" customFormat="1" x14ac:dyDescent="0.3">
      <c r="A136" s="121" t="str">
        <f>'Indicator Data'!A139</f>
        <v>Papua New Guinea</v>
      </c>
      <c r="B136" s="47" t="str">
        <f>'Indicator Data'!B139</f>
        <v>PNG</v>
      </c>
      <c r="C136" s="92">
        <f>IF('Indicator Data'!BR139="No data","x",ROUND(IF('Indicator Data'!BR139&gt;C$195,0,IF('Indicator Data'!BR139&lt;C$194,10,(C$195-'Indicator Data'!BR139)/(C$195-C$194)*10)),1))</f>
        <v>6.7</v>
      </c>
      <c r="D136" s="93">
        <f t="shared" si="24"/>
        <v>6.7</v>
      </c>
      <c r="E136" s="92">
        <f>IF('Indicator Data'!BT139="No data","x",ROUND(IF('Indicator Data'!BT139&gt;E$195,0,IF('Indicator Data'!BT139&lt;E$194,10,(E$195-'Indicator Data'!BT139)/(E$195-E$194)*10)),1))</f>
        <v>7.2</v>
      </c>
      <c r="F136" s="92">
        <f>IF('Indicator Data'!BS139="No data","x",ROUND(IF('Indicator Data'!BS139&gt;F$195,0,IF('Indicator Data'!BS139&lt;F$194,10,(F$195-'Indicator Data'!BS139)/(F$195-F$194)*10)),1))</f>
        <v>6.4</v>
      </c>
      <c r="G136" s="93">
        <f t="shared" si="25"/>
        <v>6.8</v>
      </c>
      <c r="H136" s="94">
        <f t="shared" si="26"/>
        <v>6.8</v>
      </c>
      <c r="I136" s="92">
        <f>IF('Indicator Data'!BV139="No data","x",ROUND(IF('Indicator Data'!BV139^2&gt;I$195,0,IF('Indicator Data'!BV139^2&lt;I$194,10,(I$195-'Indicator Data'!BV139^2)/(I$195-I$194)*10)),1))</f>
        <v>6.8</v>
      </c>
      <c r="J136" s="92">
        <f>IF(OR('Indicator Data'!BU139=0,'Indicator Data'!BU139="No data"),"x",ROUND(IF('Indicator Data'!BU139&gt;J$195,0,IF('Indicator Data'!BU139&lt;J$194,10,(J$195-'Indicator Data'!BU139)/(J$195-J$194)*10)),1))</f>
        <v>4.5999999999999996</v>
      </c>
      <c r="K136" s="92">
        <f>IF('Indicator Data'!BW139="No data","x",ROUND(IF('Indicator Data'!BW139&gt;K$195,0,IF('Indicator Data'!BW139&lt;K$194,10,(K$195-'Indicator Data'!BW139)/(K$195-K$194)*10)),1))</f>
        <v>8.9</v>
      </c>
      <c r="L136" s="92">
        <f>IF('Indicator Data'!BX139="No data","x",ROUND(IF('Indicator Data'!BX139&gt;L$195,0,IF('Indicator Data'!BX139&lt;L$194,10,(L$195-'Indicator Data'!BX139)/(L$195-L$194)*10)),1))</f>
        <v>7.8</v>
      </c>
      <c r="M136" s="93">
        <f t="shared" si="27"/>
        <v>7</v>
      </c>
      <c r="N136" s="138">
        <f>IF('Indicator Data'!BY139="No data","x",'Indicator Data'!BY139/'Indicator Data'!CL139*100)</f>
        <v>3.0914631453429315</v>
      </c>
      <c r="O136" s="92">
        <f t="shared" si="28"/>
        <v>9.8000000000000007</v>
      </c>
      <c r="P136" s="92">
        <f>IF('Indicator Data'!BZ139="No data","x",ROUND(IF('Indicator Data'!BZ139&gt;P$195,0,IF('Indicator Data'!BZ139&lt;P$194,10,(P$195-'Indicator Data'!BZ139)/(P$195-P$194)*10)),1))</f>
        <v>9.6999999999999993</v>
      </c>
      <c r="Q136" s="92">
        <f>IF('Indicator Data'!CA139="No data","x",ROUND(IF('Indicator Data'!CA139&gt;Q$195,0,IF('Indicator Data'!CA139&lt;Q$194,10,(Q$195-'Indicator Data'!CA139)/(Q$195-Q$194)*10)),1))</f>
        <v>10</v>
      </c>
      <c r="R136" s="93">
        <f t="shared" si="29"/>
        <v>9.8000000000000007</v>
      </c>
      <c r="S136" s="92" t="str">
        <f>IF('Indicator Data'!CB139="No data","x",ROUND(IF('Indicator Data'!CB139&gt;S$195,0,IF('Indicator Data'!CB139&lt;S$194,10,(S$195-'Indicator Data'!CB139)/(S$195-S$194)*10)),1))</f>
        <v>x</v>
      </c>
      <c r="T136" s="138">
        <f>IF('Indicator Data'!CC139="No data","x",ROUND(IF('Indicator Data'!CC139&gt;T$195,0,IF('Indicator Data'!CC139&lt;T$194,10,(T$195-'Indicator Data'!CC139)/(T$195-T$194)*10)),1))</f>
        <v>6.3</v>
      </c>
      <c r="U136" s="138" t="str">
        <f>IF('Indicator Data'!CD139="No data","x",ROUND(IF('Indicator Data'!CD139&gt;U$195,0,IF('Indicator Data'!CD139&lt;U$194,10,(U$195-'Indicator Data'!CD139)/(U$195-U$194)*10)),1))</f>
        <v>x</v>
      </c>
      <c r="V136" s="138">
        <f>IF('Indicator Data'!CE139="No data","x",ROUND(IF('Indicator Data'!CE139&gt;V$195,0,IF('Indicator Data'!CE139&lt;V$194,10,(V$195-'Indicator Data'!CE139)/(V$195-V$194)*10)),1))</f>
        <v>9.3000000000000007</v>
      </c>
      <c r="W136" s="92">
        <f t="shared" si="30"/>
        <v>7.8000000000000007</v>
      </c>
      <c r="X136" s="92">
        <f>IF('Indicator Data'!CF139="No data","x",ROUND(IF('Indicator Data'!CF139&gt;X$195,0,IF('Indicator Data'!CF139&lt;X$194,10,(X$195-'Indicator Data'!CF139)/(X$195-X$194)*10)),1))</f>
        <v>9.9</v>
      </c>
      <c r="Y136" s="92">
        <f>IF('Indicator Data'!CG139="No data","x",ROUND(IF('Indicator Data'!CG139&gt;Y$195,10,IF('Indicator Data'!CG139&lt;Y$194,0,10-(Y$195-'Indicator Data'!CG139)/(Y$195-Y$194)*10)),1))</f>
        <v>1.6</v>
      </c>
      <c r="Z136" s="93">
        <f t="shared" si="22"/>
        <v>6.4</v>
      </c>
      <c r="AA136" s="94">
        <f t="shared" si="23"/>
        <v>7.7</v>
      </c>
      <c r="AB136" s="217">
        <f>IF('Indicator Data'!CH139="No data","x",ROUND(IF('Indicator Data'!CH139&gt;AB$195,0,IF('Indicator Data'!CH139&lt;AB$194,10,(AB$195-'Indicator Data'!CH139)/(AB$195-AB$194)*10)),1))</f>
        <v>6.4</v>
      </c>
    </row>
    <row r="137" spans="1:28" s="4" customFormat="1" x14ac:dyDescent="0.3">
      <c r="A137" s="121" t="str">
        <f>'Indicator Data'!A140</f>
        <v>Paraguay</v>
      </c>
      <c r="B137" s="47" t="str">
        <f>'Indicator Data'!B140</f>
        <v>PRY</v>
      </c>
      <c r="C137" s="92">
        <f>IF('Indicator Data'!BR140="No data","x",ROUND(IF('Indicator Data'!BR140&gt;C$195,0,IF('Indicator Data'!BR140&lt;C$194,10,(C$195-'Indicator Data'!BR140)/(C$195-C$194)*10)),1))</f>
        <v>3.7</v>
      </c>
      <c r="D137" s="93">
        <f t="shared" si="24"/>
        <v>3.7</v>
      </c>
      <c r="E137" s="92">
        <f>IF('Indicator Data'!BT140="No data","x",ROUND(IF('Indicator Data'!BT140&gt;E$195,0,IF('Indicator Data'!BT140&lt;E$194,10,(E$195-'Indicator Data'!BT140)/(E$195-E$194)*10)),1))</f>
        <v>7.2</v>
      </c>
      <c r="F137" s="92">
        <f>IF('Indicator Data'!BS140="No data","x",ROUND(IF('Indicator Data'!BS140&gt;F$195,0,IF('Indicator Data'!BS140&lt;F$194,10,(F$195-'Indicator Data'!BS140)/(F$195-F$194)*10)),1))</f>
        <v>6</v>
      </c>
      <c r="G137" s="93">
        <f t="shared" si="25"/>
        <v>6.6</v>
      </c>
      <c r="H137" s="94">
        <f t="shared" si="26"/>
        <v>5.2</v>
      </c>
      <c r="I137" s="92">
        <f>IF('Indicator Data'!BV140="No data","x",ROUND(IF('Indicator Data'!BV140^2&gt;I$195,0,IF('Indicator Data'!BV140^2&lt;I$194,10,(I$195-'Indicator Data'!BV140^2)/(I$195-I$194)*10)),1))</f>
        <v>1.3</v>
      </c>
      <c r="J137" s="92">
        <f>IF(OR('Indicator Data'!BU140=0,'Indicator Data'!BU140="No data"),"x",ROUND(IF('Indicator Data'!BU140&gt;J$195,0,IF('Indicator Data'!BU140&lt;J$194,10,(J$195-'Indicator Data'!BU140)/(J$195-J$194)*10)),1))</f>
        <v>0.1</v>
      </c>
      <c r="K137" s="92">
        <f>IF('Indicator Data'!BW140="No data","x",ROUND(IF('Indicator Data'!BW140&gt;K$195,0,IF('Indicator Data'!BW140&lt;K$194,10,(K$195-'Indicator Data'!BW140)/(K$195-K$194)*10)),1))</f>
        <v>3.5</v>
      </c>
      <c r="L137" s="92">
        <f>IF('Indicator Data'!BX140="No data","x",ROUND(IF('Indicator Data'!BX140&gt;L$195,0,IF('Indicator Data'!BX140&lt;L$194,10,(L$195-'Indicator Data'!BX140)/(L$195-L$194)*10)),1))</f>
        <v>4.8</v>
      </c>
      <c r="M137" s="93">
        <f t="shared" si="27"/>
        <v>2.4</v>
      </c>
      <c r="N137" s="138">
        <f>IF('Indicator Data'!BY140="No data","x",'Indicator Data'!BY140/'Indicator Data'!CL140*100)</f>
        <v>18.625723634533099</v>
      </c>
      <c r="O137" s="92">
        <f t="shared" si="28"/>
        <v>8.1999999999999993</v>
      </c>
      <c r="P137" s="92">
        <f>IF('Indicator Data'!BZ140="No data","x",ROUND(IF('Indicator Data'!BZ140&gt;P$195,0,IF('Indicator Data'!BZ140&lt;P$194,10,(P$195-'Indicator Data'!BZ140)/(P$195-P$194)*10)),1))</f>
        <v>1.1000000000000001</v>
      </c>
      <c r="Q137" s="92">
        <f>IF('Indicator Data'!CA140="No data","x",ROUND(IF('Indicator Data'!CA140&gt;Q$195,0,IF('Indicator Data'!CA140&lt;Q$194,10,(Q$195-'Indicator Data'!CA140)/(Q$195-Q$194)*10)),1))</f>
        <v>0.1</v>
      </c>
      <c r="R137" s="93">
        <f t="shared" si="29"/>
        <v>3.1</v>
      </c>
      <c r="S137" s="92">
        <f>IF('Indicator Data'!CB140="No data","x",ROUND(IF('Indicator Data'!CB140&gt;S$195,0,IF('Indicator Data'!CB140&lt;S$194,10,(S$195-'Indicator Data'!CB140)/(S$195-S$194)*10)),1))</f>
        <v>6.6</v>
      </c>
      <c r="T137" s="138">
        <f>IF('Indicator Data'!CC140="No data","x",ROUND(IF('Indicator Data'!CC140&gt;T$195,0,IF('Indicator Data'!CC140&lt;T$194,10,(T$195-'Indicator Data'!CC140)/(T$195-T$194)*10)),1))</f>
        <v>1.2</v>
      </c>
      <c r="U137" s="138">
        <f>IF('Indicator Data'!CD140="No data","x",ROUND(IF('Indicator Data'!CD140&gt;U$195,0,IF('Indicator Data'!CD140&lt;U$194,10,(U$195-'Indicator Data'!CD140)/(U$195-U$194)*10)),1))</f>
        <v>2.9</v>
      </c>
      <c r="V137" s="138">
        <f>IF('Indicator Data'!CE140="No data","x",ROUND(IF('Indicator Data'!CE140&gt;V$195,0,IF('Indicator Data'!CE140&lt;V$194,10,(V$195-'Indicator Data'!CE140)/(V$195-V$194)*10)),1))</f>
        <v>1</v>
      </c>
      <c r="W137" s="92">
        <f t="shared" si="30"/>
        <v>1.7</v>
      </c>
      <c r="X137" s="92">
        <f>IF('Indicator Data'!CF140="No data","x",ROUND(IF('Indicator Data'!CF140&gt;X$195,0,IF('Indicator Data'!CF140&lt;X$194,10,(X$195-'Indicator Data'!CF140)/(X$195-X$194)*10)),1))</f>
        <v>7.6</v>
      </c>
      <c r="Y137" s="92">
        <f>IF('Indicator Data'!CG140="No data","x",ROUND(IF('Indicator Data'!CG140&gt;Y$195,10,IF('Indicator Data'!CG140&lt;Y$194,0,10-(Y$195-'Indicator Data'!CG140)/(Y$195-Y$194)*10)),1))</f>
        <v>1.4</v>
      </c>
      <c r="Z137" s="93">
        <f t="shared" si="22"/>
        <v>4.3</v>
      </c>
      <c r="AA137" s="94">
        <f t="shared" si="23"/>
        <v>3.3</v>
      </c>
      <c r="AB137" s="217">
        <f>IF('Indicator Data'!CH140="No data","x",ROUND(IF('Indicator Data'!CH140&gt;AB$195,0,IF('Indicator Data'!CH140&lt;AB$194,10,(AB$195-'Indicator Data'!CH140)/(AB$195-AB$194)*10)),1))</f>
        <v>3.8</v>
      </c>
    </row>
    <row r="138" spans="1:28" s="4" customFormat="1" x14ac:dyDescent="0.3">
      <c r="A138" s="121" t="str">
        <f>'Indicator Data'!A141</f>
        <v>Peru</v>
      </c>
      <c r="B138" s="47" t="str">
        <f>'Indicator Data'!B141</f>
        <v>PER</v>
      </c>
      <c r="C138" s="92">
        <f>IF('Indicator Data'!BR141="No data","x",ROUND(IF('Indicator Data'!BR141&gt;C$195,0,IF('Indicator Data'!BR141&lt;C$194,10,(C$195-'Indicator Data'!BR141)/(C$195-C$194)*10)),1))</f>
        <v>3.6</v>
      </c>
      <c r="D138" s="93">
        <f t="shared" si="24"/>
        <v>3.6</v>
      </c>
      <c r="E138" s="92">
        <f>IF('Indicator Data'!BT141="No data","x",ROUND(IF('Indicator Data'!BT141&gt;E$195,0,IF('Indicator Data'!BT141&lt;E$194,10,(E$195-'Indicator Data'!BT141)/(E$195-E$194)*10)),1))</f>
        <v>6.4</v>
      </c>
      <c r="F138" s="92">
        <f>IF('Indicator Data'!BS141="No data","x",ROUND(IF('Indicator Data'!BS141&gt;F$195,0,IF('Indicator Data'!BS141&lt;F$194,10,(F$195-'Indicator Data'!BS141)/(F$195-F$194)*10)),1))</f>
        <v>5.5</v>
      </c>
      <c r="G138" s="93">
        <f t="shared" si="25"/>
        <v>6</v>
      </c>
      <c r="H138" s="94">
        <f t="shared" si="26"/>
        <v>4.8</v>
      </c>
      <c r="I138" s="92">
        <f>IF('Indicator Data'!BV141="No data","x",ROUND(IF('Indicator Data'!BV141^2&gt;I$195,0,IF('Indicator Data'!BV141^2&lt;I$194,10,(I$195-'Indicator Data'!BV141^2)/(I$195-I$194)*10)),1))</f>
        <v>1.2</v>
      </c>
      <c r="J138" s="92">
        <f>IF(OR('Indicator Data'!BU141=0,'Indicator Data'!BU141="No data"),"x",ROUND(IF('Indicator Data'!BU141&gt;J$195,0,IF('Indicator Data'!BU141&lt;J$194,10,(J$195-'Indicator Data'!BU141)/(J$195-J$194)*10)),1))</f>
        <v>0.4</v>
      </c>
      <c r="K138" s="92">
        <f>IF('Indicator Data'!BW141="No data","x",ROUND(IF('Indicator Data'!BW141&gt;K$195,0,IF('Indicator Data'!BW141&lt;K$194,10,(K$195-'Indicator Data'!BW141)/(K$195-K$194)*10)),1))</f>
        <v>4.7</v>
      </c>
      <c r="L138" s="92">
        <f>IF('Indicator Data'!BX141="No data","x",ROUND(IF('Indicator Data'!BX141&gt;L$195,0,IF('Indicator Data'!BX141&lt;L$194,10,(L$195-'Indicator Data'!BX141)/(L$195-L$194)*10)),1))</f>
        <v>3.9</v>
      </c>
      <c r="M138" s="93">
        <f t="shared" si="27"/>
        <v>2.6</v>
      </c>
      <c r="N138" s="138">
        <f>IF('Indicator Data'!BY141="No data","x",'Indicator Data'!BY141/'Indicator Data'!CL141*100)</f>
        <v>6.5625</v>
      </c>
      <c r="O138" s="92">
        <f t="shared" si="28"/>
        <v>9.4</v>
      </c>
      <c r="P138" s="92">
        <f>IF('Indicator Data'!BZ141="No data","x",ROUND(IF('Indicator Data'!BZ141&gt;P$195,0,IF('Indicator Data'!BZ141&lt;P$194,10,(P$195-'Indicator Data'!BZ141)/(P$195-P$194)*10)),1))</f>
        <v>2.9</v>
      </c>
      <c r="Q138" s="92">
        <f>IF('Indicator Data'!CA141="No data","x",ROUND(IF('Indicator Data'!CA141&gt;Q$195,0,IF('Indicator Data'!CA141&lt;Q$194,10,(Q$195-'Indicator Data'!CA141)/(Q$195-Q$194)*10)),1))</f>
        <v>1.8</v>
      </c>
      <c r="R138" s="93">
        <f t="shared" si="29"/>
        <v>4.7</v>
      </c>
      <c r="S138" s="92">
        <f>IF('Indicator Data'!CB141="No data","x",ROUND(IF('Indicator Data'!CB141&gt;S$195,0,IF('Indicator Data'!CB141&lt;S$194,10,(S$195-'Indicator Data'!CB141)/(S$195-S$194)*10)),1))</f>
        <v>6.8</v>
      </c>
      <c r="T138" s="138">
        <f>IF('Indicator Data'!CC141="No data","x",ROUND(IF('Indicator Data'!CC141&gt;T$195,0,IF('Indicator Data'!CC141&lt;T$194,10,(T$195-'Indicator Data'!CC141)/(T$195-T$194)*10)),1))</f>
        <v>2.7</v>
      </c>
      <c r="U138" s="138">
        <f>IF('Indicator Data'!CD141="No data","x",ROUND(IF('Indicator Data'!CD141&gt;U$195,0,IF('Indicator Data'!CD141&lt;U$194,10,(U$195-'Indicator Data'!CD141)/(U$195-U$194)*10)),1))</f>
        <v>5.6</v>
      </c>
      <c r="V138" s="138">
        <f>IF('Indicator Data'!CE141="No data","x",ROUND(IF('Indicator Data'!CE141&gt;V$195,0,IF('Indicator Data'!CE141&lt;V$194,10,(V$195-'Indicator Data'!CE141)/(V$195-V$194)*10)),1))</f>
        <v>3.2</v>
      </c>
      <c r="W138" s="92">
        <f t="shared" si="30"/>
        <v>3.8333333333333335</v>
      </c>
      <c r="X138" s="92">
        <f>IF('Indicator Data'!CF141="No data","x",ROUND(IF('Indicator Data'!CF141&gt;X$195,0,IF('Indicator Data'!CF141&lt;X$194,10,(X$195-'Indicator Data'!CF141)/(X$195-X$194)*10)),1))</f>
        <v>7.9</v>
      </c>
      <c r="Y138" s="92">
        <f>IF('Indicator Data'!CG141="No data","x",ROUND(IF('Indicator Data'!CG141&gt;Y$195,10,IF('Indicator Data'!CG141&lt;Y$194,0,10-(Y$195-'Indicator Data'!CG141)/(Y$195-Y$194)*10)),1))</f>
        <v>1</v>
      </c>
      <c r="Z138" s="93">
        <f t="shared" si="22"/>
        <v>4.9000000000000004</v>
      </c>
      <c r="AA138" s="94">
        <f t="shared" si="23"/>
        <v>4.0999999999999996</v>
      </c>
      <c r="AB138" s="217">
        <f>IF('Indicator Data'!CH141="No data","x",ROUND(IF('Indicator Data'!CH141&gt;AB$195,0,IF('Indicator Data'!CH141&lt;AB$194,10,(AB$195-'Indicator Data'!CH141)/(AB$195-AB$194)*10)),1))</f>
        <v>4.5</v>
      </c>
    </row>
    <row r="139" spans="1:28" s="4" customFormat="1" x14ac:dyDescent="0.3">
      <c r="A139" s="121" t="str">
        <f>'Indicator Data'!A142</f>
        <v>Philippines</v>
      </c>
      <c r="B139" s="47" t="str">
        <f>'Indicator Data'!B142</f>
        <v>PHL</v>
      </c>
      <c r="C139" s="92">
        <f>IF('Indicator Data'!BR142="No data","x",ROUND(IF('Indicator Data'!BR142&gt;C$195,0,IF('Indicator Data'!BR142&lt;C$194,10,(C$195-'Indicator Data'!BR142)/(C$195-C$194)*10)),1))</f>
        <v>3.5</v>
      </c>
      <c r="D139" s="93">
        <f t="shared" si="24"/>
        <v>3.5</v>
      </c>
      <c r="E139" s="92">
        <f>IF('Indicator Data'!BT142="No data","x",ROUND(IF('Indicator Data'!BT142&gt;E$195,0,IF('Indicator Data'!BT142&lt;E$194,10,(E$195-'Indicator Data'!BT142)/(E$195-E$194)*10)),1))</f>
        <v>6.6</v>
      </c>
      <c r="F139" s="92">
        <f>IF('Indicator Data'!BS142="No data","x",ROUND(IF('Indicator Data'!BS142&gt;F$195,0,IF('Indicator Data'!BS142&lt;F$194,10,(F$195-'Indicator Data'!BS142)/(F$195-F$194)*10)),1))</f>
        <v>4.9000000000000004</v>
      </c>
      <c r="G139" s="93">
        <f t="shared" si="25"/>
        <v>5.8</v>
      </c>
      <c r="H139" s="94">
        <f t="shared" si="26"/>
        <v>4.7</v>
      </c>
      <c r="I139" s="92">
        <f>IF('Indicator Data'!BV142="No data","x",ROUND(IF('Indicator Data'!BV142^2&gt;I$195,0,IF('Indicator Data'!BV142^2&lt;I$194,10,(I$195-'Indicator Data'!BV142^2)/(I$195-I$194)*10)),1))</f>
        <v>0.4</v>
      </c>
      <c r="J139" s="92">
        <f>IF(OR('Indicator Data'!BU142=0,'Indicator Data'!BU142="No data"),"x",ROUND(IF('Indicator Data'!BU142&gt;J$195,0,IF('Indicator Data'!BU142&lt;J$194,10,(J$195-'Indicator Data'!BU142)/(J$195-J$194)*10)),1))</f>
        <v>0.7</v>
      </c>
      <c r="K139" s="92">
        <f>IF('Indicator Data'!BW142="No data","x",ROUND(IF('Indicator Data'!BW142&gt;K$195,0,IF('Indicator Data'!BW142&lt;K$194,10,(K$195-'Indicator Data'!BW142)/(K$195-K$194)*10)),1))</f>
        <v>4</v>
      </c>
      <c r="L139" s="92">
        <f>IF('Indicator Data'!BX142="No data","x",ROUND(IF('Indicator Data'!BX142&gt;L$195,0,IF('Indicator Data'!BX142&lt;L$194,10,(L$195-'Indicator Data'!BX142)/(L$195-L$194)*10)),1))</f>
        <v>3.8</v>
      </c>
      <c r="M139" s="93">
        <f t="shared" si="27"/>
        <v>2.2000000000000002</v>
      </c>
      <c r="N139" s="138">
        <f>IF('Indicator Data'!BY142="No data","x",'Indicator Data'!BY142/'Indicator Data'!CL142*100)</f>
        <v>50.306871918704097</v>
      </c>
      <c r="O139" s="92">
        <f t="shared" si="28"/>
        <v>5</v>
      </c>
      <c r="P139" s="92">
        <f>IF('Indicator Data'!BZ142="No data","x",ROUND(IF('Indicator Data'!BZ142&gt;P$195,0,IF('Indicator Data'!BZ142&lt;P$194,10,(P$195-'Indicator Data'!BZ142)/(P$195-P$194)*10)),1))</f>
        <v>2.6</v>
      </c>
      <c r="Q139" s="92">
        <f>IF('Indicator Data'!CA142="No data","x",ROUND(IF('Indicator Data'!CA142&gt;Q$195,0,IF('Indicator Data'!CA142&lt;Q$194,10,(Q$195-'Indicator Data'!CA142)/(Q$195-Q$194)*10)),1))</f>
        <v>1.3</v>
      </c>
      <c r="R139" s="93">
        <f t="shared" si="29"/>
        <v>3</v>
      </c>
      <c r="S139" s="92" t="str">
        <f>IF('Indicator Data'!CB142="No data","x",ROUND(IF('Indicator Data'!CB142&gt;S$195,0,IF('Indicator Data'!CB142&lt;S$194,10,(S$195-'Indicator Data'!CB142)/(S$195-S$194)*10)),1))</f>
        <v>x</v>
      </c>
      <c r="T139" s="138">
        <f>IF('Indicator Data'!CC142="No data","x",ROUND(IF('Indicator Data'!CC142&gt;T$195,0,IF('Indicator Data'!CC142&lt;T$194,10,(T$195-'Indicator Data'!CC142)/(T$195-T$194)*10)),1))</f>
        <v>1.9</v>
      </c>
      <c r="U139" s="138">
        <f>IF('Indicator Data'!CD142="No data","x",ROUND(IF('Indicator Data'!CD142&gt;U$195,0,IF('Indicator Data'!CD142&lt;U$194,10,(U$195-'Indicator Data'!CD142)/(U$195-U$194)*10)),1))</f>
        <v>3.2</v>
      </c>
      <c r="V139" s="138">
        <f>IF('Indicator Data'!CE142="No data","x",ROUND(IF('Indicator Data'!CE142&gt;V$195,0,IF('Indicator Data'!CE142&lt;V$194,10,(V$195-'Indicator Data'!CE142)/(V$195-V$194)*10)),1))</f>
        <v>6.4</v>
      </c>
      <c r="W139" s="92">
        <f t="shared" si="30"/>
        <v>3.8333333333333335</v>
      </c>
      <c r="X139" s="92">
        <f>IF('Indicator Data'!CF142="No data","x",ROUND(IF('Indicator Data'!CF142&gt;X$195,0,IF('Indicator Data'!CF142&lt;X$194,10,(X$195-'Indicator Data'!CF142)/(X$195-X$194)*10)),1))</f>
        <v>9</v>
      </c>
      <c r="Y139" s="92">
        <f>IF('Indicator Data'!CG142="No data","x",ROUND(IF('Indicator Data'!CG142&gt;Y$195,10,IF('Indicator Data'!CG142&lt;Y$194,0,10-(Y$195-'Indicator Data'!CG142)/(Y$195-Y$194)*10)),1))</f>
        <v>1.3</v>
      </c>
      <c r="Z139" s="93">
        <f t="shared" si="22"/>
        <v>4.7</v>
      </c>
      <c r="AA139" s="94">
        <f t="shared" si="23"/>
        <v>3.3</v>
      </c>
      <c r="AB139" s="217" t="str">
        <f>IF('Indicator Data'!CH142="No data","x",ROUND(IF('Indicator Data'!CH142&gt;AB$195,0,IF('Indicator Data'!CH142&lt;AB$194,10,(AB$195-'Indicator Data'!CH142)/(AB$195-AB$194)*10)),1))</f>
        <v>x</v>
      </c>
    </row>
    <row r="140" spans="1:28" s="4" customFormat="1" x14ac:dyDescent="0.3">
      <c r="A140" s="121" t="str">
        <f>'Indicator Data'!A143</f>
        <v>Poland</v>
      </c>
      <c r="B140" s="47" t="str">
        <f>'Indicator Data'!B143</f>
        <v>POL</v>
      </c>
      <c r="C140" s="92">
        <f>IF('Indicator Data'!BR143="No data","x",ROUND(IF('Indicator Data'!BR143&gt;C$195,0,IF('Indicator Data'!BR143&lt;C$194,10,(C$195-'Indicator Data'!BR143)/(C$195-C$194)*10)),1))</f>
        <v>4.3</v>
      </c>
      <c r="D140" s="93">
        <f t="shared" si="24"/>
        <v>4.3</v>
      </c>
      <c r="E140" s="92">
        <f>IF('Indicator Data'!BT143="No data","x",ROUND(IF('Indicator Data'!BT143&gt;E$195,0,IF('Indicator Data'!BT143&lt;E$194,10,(E$195-'Indicator Data'!BT143)/(E$195-E$194)*10)),1))</f>
        <v>4.2</v>
      </c>
      <c r="F140" s="92">
        <f>IF('Indicator Data'!BS143="No data","x",ROUND(IF('Indicator Data'!BS143&gt;F$195,0,IF('Indicator Data'!BS143&lt;F$194,10,(F$195-'Indicator Data'!BS143)/(F$195-F$194)*10)),1))</f>
        <v>3.7</v>
      </c>
      <c r="G140" s="93">
        <f t="shared" si="25"/>
        <v>4</v>
      </c>
      <c r="H140" s="94">
        <f t="shared" si="26"/>
        <v>4.2</v>
      </c>
      <c r="I140" s="92">
        <f>IF('Indicator Data'!BV143="No data","x",ROUND(IF('Indicator Data'!BV143^2&gt;I$195,0,IF('Indicator Data'!BV143^2&lt;I$194,10,(I$195-'Indicator Data'!BV143^2)/(I$195-I$194)*10)),1))</f>
        <v>0.3</v>
      </c>
      <c r="J140" s="92">
        <f>IF(OR('Indicator Data'!BU143=0,'Indicator Data'!BU143="No data"),"x",ROUND(IF('Indicator Data'!BU143&gt;J$195,0,IF('Indicator Data'!BU143&lt;J$194,10,(J$195-'Indicator Data'!BU143)/(J$195-J$194)*10)),1))</f>
        <v>0</v>
      </c>
      <c r="K140" s="92">
        <f>IF('Indicator Data'!BW143="No data","x",ROUND(IF('Indicator Data'!BW143&gt;K$195,0,IF('Indicator Data'!BW143&lt;K$194,10,(K$195-'Indicator Data'!BW143)/(K$195-K$194)*10)),1))</f>
        <v>2.2000000000000002</v>
      </c>
      <c r="L140" s="92">
        <f>IF('Indicator Data'!BX143="No data","x",ROUND(IF('Indicator Data'!BX143&gt;L$195,0,IF('Indicator Data'!BX143&lt;L$194,10,(L$195-'Indicator Data'!BX143)/(L$195-L$194)*10)),1))</f>
        <v>3.3</v>
      </c>
      <c r="M140" s="93">
        <f t="shared" si="27"/>
        <v>1.5</v>
      </c>
      <c r="N140" s="138">
        <f>IF('Indicator Data'!BY143="No data","x",'Indicator Data'!BY143/'Indicator Data'!CL143*100)</f>
        <v>200.55893473614992</v>
      </c>
      <c r="O140" s="92">
        <f t="shared" si="28"/>
        <v>0</v>
      </c>
      <c r="P140" s="92">
        <f>IF('Indicator Data'!BZ143="No data","x",ROUND(IF('Indicator Data'!BZ143&gt;P$195,0,IF('Indicator Data'!BZ143&lt;P$194,10,(P$195-'Indicator Data'!BZ143)/(P$195-P$194)*10)),1))</f>
        <v>0.1</v>
      </c>
      <c r="Q140" s="92">
        <f>IF('Indicator Data'!CA143="No data","x",ROUND(IF('Indicator Data'!CA143&gt;Q$195,0,IF('Indicator Data'!CA143&lt;Q$194,10,(Q$195-'Indicator Data'!CA143)/(Q$195-Q$194)*10)),1))</f>
        <v>0.1</v>
      </c>
      <c r="R140" s="93">
        <f t="shared" si="29"/>
        <v>0.1</v>
      </c>
      <c r="S140" s="92">
        <f>IF('Indicator Data'!CB143="No data","x",ROUND(IF('Indicator Data'!CB143&gt;S$195,0,IF('Indicator Data'!CB143&lt;S$194,10,(S$195-'Indicator Data'!CB143)/(S$195-S$194)*10)),1))</f>
        <v>4</v>
      </c>
      <c r="T140" s="138">
        <f>IF('Indicator Data'!CC143="No data","x",ROUND(IF('Indicator Data'!CC143&gt;T$195,0,IF('Indicator Data'!CC143&lt;T$194,10,(T$195-'Indicator Data'!CC143)/(T$195-T$194)*10)),1))</f>
        <v>0.2</v>
      </c>
      <c r="U140" s="138">
        <f>IF('Indicator Data'!CD143="No data","x",ROUND(IF('Indicator Data'!CD143&gt;U$195,0,IF('Indicator Data'!CD143&lt;U$194,10,(U$195-'Indicator Data'!CD143)/(U$195-U$194)*10)),1))</f>
        <v>1</v>
      </c>
      <c r="V140" s="138" t="str">
        <f>IF('Indicator Data'!CE143="No data","x",ROUND(IF('Indicator Data'!CE143&gt;V$195,0,IF('Indicator Data'!CE143&lt;V$194,10,(V$195-'Indicator Data'!CE143)/(V$195-V$194)*10)),1))</f>
        <v>x</v>
      </c>
      <c r="W140" s="92">
        <f t="shared" si="30"/>
        <v>0.6</v>
      </c>
      <c r="X140" s="92">
        <f>IF('Indicator Data'!CF143="No data","x",ROUND(IF('Indicator Data'!CF143&gt;X$195,0,IF('Indicator Data'!CF143&lt;X$194,10,(X$195-'Indicator Data'!CF143)/(X$195-X$194)*10)),1))</f>
        <v>4.0999999999999996</v>
      </c>
      <c r="Y140" s="92">
        <f>IF('Indicator Data'!CG143="No data","x",ROUND(IF('Indicator Data'!CG143&gt;Y$195,10,IF('Indicator Data'!CG143&lt;Y$194,0,10-(Y$195-'Indicator Data'!CG143)/(Y$195-Y$194)*10)),1))</f>
        <v>0</v>
      </c>
      <c r="Z140" s="93">
        <f t="shared" si="22"/>
        <v>2.2000000000000002</v>
      </c>
      <c r="AA140" s="94">
        <f t="shared" si="23"/>
        <v>1.3</v>
      </c>
      <c r="AB140" s="217" t="str">
        <f>IF('Indicator Data'!CH143="No data","x",ROUND(IF('Indicator Data'!CH143&gt;AB$195,0,IF('Indicator Data'!CH143&lt;AB$194,10,(AB$195-'Indicator Data'!CH143)/(AB$195-AB$194)*10)),1))</f>
        <v>x</v>
      </c>
    </row>
    <row r="141" spans="1:28" s="4" customFormat="1" x14ac:dyDescent="0.3">
      <c r="A141" s="121" t="str">
        <f>'Indicator Data'!A144</f>
        <v>Portugal</v>
      </c>
      <c r="B141" s="47" t="str">
        <f>'Indicator Data'!B144</f>
        <v>PRT</v>
      </c>
      <c r="C141" s="92">
        <f>IF('Indicator Data'!BR144="No data","x",ROUND(IF('Indicator Data'!BR144&gt;C$195,0,IF('Indicator Data'!BR144&lt;C$194,10,(C$195-'Indicator Data'!BR144)/(C$195-C$194)*10)),1))</f>
        <v>2.6</v>
      </c>
      <c r="D141" s="93">
        <f t="shared" si="24"/>
        <v>2.6</v>
      </c>
      <c r="E141" s="92">
        <f>IF('Indicator Data'!BT144="No data","x",ROUND(IF('Indicator Data'!BT144&gt;E$195,0,IF('Indicator Data'!BT144&lt;E$194,10,(E$195-'Indicator Data'!BT144)/(E$195-E$194)*10)),1))</f>
        <v>3.8</v>
      </c>
      <c r="F141" s="92">
        <f>IF('Indicator Data'!BS144="No data","x",ROUND(IF('Indicator Data'!BS144&gt;F$195,0,IF('Indicator Data'!BS144&lt;F$194,10,(F$195-'Indicator Data'!BS144)/(F$195-F$194)*10)),1))</f>
        <v>2.6</v>
      </c>
      <c r="G141" s="93">
        <f t="shared" si="25"/>
        <v>3.2</v>
      </c>
      <c r="H141" s="94">
        <f t="shared" si="26"/>
        <v>2.9</v>
      </c>
      <c r="I141" s="92">
        <f>IF('Indicator Data'!BV144="No data","x",ROUND(IF('Indicator Data'!BV144^2&gt;I$195,0,IF('Indicator Data'!BV144^2&lt;I$194,10,(I$195-'Indicator Data'!BV144^2)/(I$195-I$194)*10)),1))</f>
        <v>0.8</v>
      </c>
      <c r="J141" s="92">
        <f>IF(OR('Indicator Data'!BU144=0,'Indicator Data'!BU144="No data"),"x",ROUND(IF('Indicator Data'!BU144&gt;J$195,0,IF('Indicator Data'!BU144&lt;J$194,10,(J$195-'Indicator Data'!BU144)/(J$195-J$194)*10)),1))</f>
        <v>0</v>
      </c>
      <c r="K141" s="92">
        <f>IF('Indicator Data'!BW144="No data","x",ROUND(IF('Indicator Data'!BW144&gt;K$195,0,IF('Indicator Data'!BW144&lt;K$194,10,(K$195-'Indicator Data'!BW144)/(K$195-K$194)*10)),1))</f>
        <v>2.5</v>
      </c>
      <c r="L141" s="92">
        <f>IF('Indicator Data'!BX144="No data","x",ROUND(IF('Indicator Data'!BX144&gt;L$195,0,IF('Indicator Data'!BX144&lt;L$194,10,(L$195-'Indicator Data'!BX144)/(L$195-L$194)*10)),1))</f>
        <v>4.3</v>
      </c>
      <c r="M141" s="93">
        <f t="shared" si="27"/>
        <v>1.9</v>
      </c>
      <c r="N141" s="138">
        <f>IF('Indicator Data'!BY144="No data","x",'Indicator Data'!BY144/'Indicator Data'!CL144*100)</f>
        <v>174.92073904012244</v>
      </c>
      <c r="O141" s="92">
        <f t="shared" si="28"/>
        <v>0</v>
      </c>
      <c r="P141" s="92">
        <f>IF('Indicator Data'!BZ144="No data","x",ROUND(IF('Indicator Data'!BZ144&gt;P$195,0,IF('Indicator Data'!BZ144&lt;P$194,10,(P$195-'Indicator Data'!BZ144)/(P$195-P$194)*10)),1))</f>
        <v>0</v>
      </c>
      <c r="Q141" s="92">
        <f>IF('Indicator Data'!CA144="No data","x",ROUND(IF('Indicator Data'!CA144&gt;Q$195,0,IF('Indicator Data'!CA144&lt;Q$194,10,(Q$195-'Indicator Data'!CA144)/(Q$195-Q$194)*10)),1))</f>
        <v>0</v>
      </c>
      <c r="R141" s="93">
        <f t="shared" si="29"/>
        <v>0</v>
      </c>
      <c r="S141" s="92">
        <f>IF('Indicator Data'!CB144="No data","x",ROUND(IF('Indicator Data'!CB144&gt;S$195,0,IF('Indicator Data'!CB144&lt;S$194,10,(S$195-'Indicator Data'!CB144)/(S$195-S$194)*10)),1))</f>
        <v>1.7</v>
      </c>
      <c r="T141" s="138">
        <f>IF('Indicator Data'!CC144="No data","x",ROUND(IF('Indicator Data'!CC144&gt;T$195,0,IF('Indicator Data'!CC144&lt;T$194,10,(T$195-'Indicator Data'!CC144)/(T$195-T$194)*10)),1))</f>
        <v>0.2</v>
      </c>
      <c r="U141" s="138">
        <f>IF('Indicator Data'!CD144="No data","x",ROUND(IF('Indicator Data'!CD144&gt;U$195,0,IF('Indicator Data'!CD144&lt;U$194,10,(U$195-'Indicator Data'!CD144)/(U$195-U$194)*10)),1))</f>
        <v>0.7</v>
      </c>
      <c r="V141" s="138">
        <f>IF('Indicator Data'!CE144="No data","x",ROUND(IF('Indicator Data'!CE144&gt;V$195,0,IF('Indicator Data'!CE144&lt;V$194,10,(V$195-'Indicator Data'!CE144)/(V$195-V$194)*10)),1))</f>
        <v>0.5</v>
      </c>
      <c r="W141" s="92">
        <f t="shared" si="30"/>
        <v>0.46666666666666662</v>
      </c>
      <c r="X141" s="92">
        <f>IF('Indicator Data'!CF144="No data","x",ROUND(IF('Indicator Data'!CF144&gt;X$195,0,IF('Indicator Data'!CF144&lt;X$194,10,(X$195-'Indicator Data'!CF144)/(X$195-X$194)*10)),1))</f>
        <v>0.8</v>
      </c>
      <c r="Y141" s="92">
        <f>IF('Indicator Data'!CG144="No data","x",ROUND(IF('Indicator Data'!CG144&gt;Y$195,10,IF('Indicator Data'!CG144&lt;Y$194,0,10-(Y$195-'Indicator Data'!CG144)/(Y$195-Y$194)*10)),1))</f>
        <v>0.1</v>
      </c>
      <c r="Z141" s="93">
        <f t="shared" si="22"/>
        <v>0.8</v>
      </c>
      <c r="AA141" s="94">
        <f t="shared" si="23"/>
        <v>0.9</v>
      </c>
      <c r="AB141" s="217">
        <f>IF('Indicator Data'!CH144="No data","x",ROUND(IF('Indicator Data'!CH144&gt;AB$195,0,IF('Indicator Data'!CH144&lt;AB$194,10,(AB$195-'Indicator Data'!CH144)/(AB$195-AB$194)*10)),1))</f>
        <v>2.2999999999999998</v>
      </c>
    </row>
    <row r="142" spans="1:28" s="4" customFormat="1" x14ac:dyDescent="0.3">
      <c r="A142" s="121" t="str">
        <f>'Indicator Data'!A145</f>
        <v>Qatar</v>
      </c>
      <c r="B142" s="47" t="str">
        <f>'Indicator Data'!B145</f>
        <v>QAT</v>
      </c>
      <c r="C142" s="92">
        <f>IF('Indicator Data'!BR145="No data","x",ROUND(IF('Indicator Data'!BR145&gt;C$195,0,IF('Indicator Data'!BR145&lt;C$194,10,(C$195-'Indicator Data'!BR145)/(C$195-C$194)*10)),1))</f>
        <v>4.7</v>
      </c>
      <c r="D142" s="93">
        <f t="shared" si="24"/>
        <v>4.7</v>
      </c>
      <c r="E142" s="92">
        <f>IF('Indicator Data'!BT145="No data","x",ROUND(IF('Indicator Data'!BT145&gt;E$195,0,IF('Indicator Data'!BT145&lt;E$194,10,(E$195-'Indicator Data'!BT145)/(E$195-E$194)*10)),1))</f>
        <v>3.8</v>
      </c>
      <c r="F142" s="92">
        <f>IF('Indicator Data'!BS145="No data","x",ROUND(IF('Indicator Data'!BS145&gt;F$195,0,IF('Indicator Data'!BS145&lt;F$194,10,(F$195-'Indicator Data'!BS145)/(F$195-F$194)*10)),1))</f>
        <v>3.7</v>
      </c>
      <c r="G142" s="93">
        <f t="shared" si="25"/>
        <v>3.8</v>
      </c>
      <c r="H142" s="94">
        <f t="shared" si="26"/>
        <v>4.3</v>
      </c>
      <c r="I142" s="92">
        <f>IF('Indicator Data'!BV145="No data","x",ROUND(IF('Indicator Data'!BV145^2&gt;I$195,0,IF('Indicator Data'!BV145^2&lt;I$194,10,(I$195-'Indicator Data'!BV145^2)/(I$195-I$194)*10)),1))</f>
        <v>1.4</v>
      </c>
      <c r="J142" s="92">
        <f>IF(OR('Indicator Data'!BU145=0,'Indicator Data'!BU145="No data"),"x",ROUND(IF('Indicator Data'!BU145&gt;J$195,0,IF('Indicator Data'!BU145&lt;J$194,10,(J$195-'Indicator Data'!BU145)/(J$195-J$194)*10)),1))</f>
        <v>0</v>
      </c>
      <c r="K142" s="92">
        <f>IF('Indicator Data'!BW145="No data","x",ROUND(IF('Indicator Data'!BW145&gt;K$195,0,IF('Indicator Data'!BW145&lt;K$194,10,(K$195-'Indicator Data'!BW145)/(K$195-K$194)*10)),1))</f>
        <v>0</v>
      </c>
      <c r="L142" s="92">
        <f>IF('Indicator Data'!BX145="No data","x",ROUND(IF('Indicator Data'!BX145&gt;L$195,0,IF('Indicator Data'!BX145&lt;L$194,10,(L$195-'Indicator Data'!BX145)/(L$195-L$194)*10)),1))</f>
        <v>3</v>
      </c>
      <c r="M142" s="93">
        <f t="shared" si="27"/>
        <v>1.1000000000000001</v>
      </c>
      <c r="N142" s="138">
        <f>IF('Indicator Data'!BY145="No data","x",'Indicator Data'!BY145/'Indicator Data'!CL145*100)</f>
        <v>94.745908699397077</v>
      </c>
      <c r="O142" s="92">
        <f t="shared" si="28"/>
        <v>0.5</v>
      </c>
      <c r="P142" s="92">
        <f>IF('Indicator Data'!BZ145="No data","x",ROUND(IF('Indicator Data'!BZ145&gt;P$195,0,IF('Indicator Data'!BZ145&lt;P$194,10,(P$195-'Indicator Data'!BZ145)/(P$195-P$194)*10)),1))</f>
        <v>0</v>
      </c>
      <c r="Q142" s="92">
        <f>IF('Indicator Data'!CA145="No data","x",ROUND(IF('Indicator Data'!CA145&gt;Q$195,0,IF('Indicator Data'!CA145&lt;Q$194,10,(Q$195-'Indicator Data'!CA145)/(Q$195-Q$194)*10)),1))</f>
        <v>0.1</v>
      </c>
      <c r="R142" s="93">
        <f t="shared" si="29"/>
        <v>0.2</v>
      </c>
      <c r="S142" s="92">
        <f>IF('Indicator Data'!CB145="No data","x",ROUND(IF('Indicator Data'!CB145&gt;S$195,0,IF('Indicator Data'!CB145&lt;S$194,10,(S$195-'Indicator Data'!CB145)/(S$195-S$194)*10)),1))</f>
        <v>10</v>
      </c>
      <c r="T142" s="138">
        <f>IF('Indicator Data'!CC145="No data","x",ROUND(IF('Indicator Data'!CC145&gt;T$195,0,IF('Indicator Data'!CC145&lt;T$194,10,(T$195-'Indicator Data'!CC145)/(T$195-T$194)*10)),1))</f>
        <v>0.3</v>
      </c>
      <c r="U142" s="138">
        <f>IF('Indicator Data'!CD145="No data","x",ROUND(IF('Indicator Data'!CD145&gt;U$195,0,IF('Indicator Data'!CD145&lt;U$194,10,(U$195-'Indicator Data'!CD145)/(U$195-U$194)*10)),1))</f>
        <v>1</v>
      </c>
      <c r="V142" s="138">
        <f>IF('Indicator Data'!CE145="No data","x",ROUND(IF('Indicator Data'!CE145&gt;V$195,0,IF('Indicator Data'!CE145&lt;V$194,10,(V$195-'Indicator Data'!CE145)/(V$195-V$194)*10)),1))</f>
        <v>0.2</v>
      </c>
      <c r="W142" s="92">
        <f t="shared" si="30"/>
        <v>0.5</v>
      </c>
      <c r="X142" s="92">
        <f>IF('Indicator Data'!CF145="No data","x",ROUND(IF('Indicator Data'!CF145&gt;X$195,0,IF('Indicator Data'!CF145&lt;X$194,10,(X$195-'Indicator Data'!CF145)/(X$195-X$194)*10)),1))</f>
        <v>0</v>
      </c>
      <c r="Y142" s="92">
        <f>IF('Indicator Data'!CG145="No data","x",ROUND(IF('Indicator Data'!CG145&gt;Y$195,10,IF('Indicator Data'!CG145&lt;Y$194,0,10-(Y$195-'Indicator Data'!CG145)/(Y$195-Y$194)*10)),1))</f>
        <v>0.1</v>
      </c>
      <c r="Z142" s="93">
        <f t="shared" si="22"/>
        <v>2.7</v>
      </c>
      <c r="AA142" s="94">
        <f t="shared" si="23"/>
        <v>1.3</v>
      </c>
      <c r="AB142" s="217">
        <f>IF('Indicator Data'!CH145="No data","x",ROUND(IF('Indicator Data'!CH145&gt;AB$195,0,IF('Indicator Data'!CH145&lt;AB$194,10,(AB$195-'Indicator Data'!CH145)/(AB$195-AB$194)*10)),1))</f>
        <v>1.3</v>
      </c>
    </row>
    <row r="143" spans="1:28" s="4" customFormat="1" x14ac:dyDescent="0.3">
      <c r="A143" s="121" t="str">
        <f>'Indicator Data'!A146</f>
        <v>Romania</v>
      </c>
      <c r="B143" s="47" t="str">
        <f>'Indicator Data'!B146</f>
        <v>ROU</v>
      </c>
      <c r="C143" s="92">
        <f>IF('Indicator Data'!BR146="No data","x",ROUND(IF('Indicator Data'!BR146&gt;C$195,0,IF('Indicator Data'!BR146&lt;C$194,10,(C$195-'Indicator Data'!BR146)/(C$195-C$194)*10)),1))</f>
        <v>3.8</v>
      </c>
      <c r="D143" s="93">
        <f t="shared" si="24"/>
        <v>3.8</v>
      </c>
      <c r="E143" s="92">
        <f>IF('Indicator Data'!BT146="No data","x",ROUND(IF('Indicator Data'!BT146&gt;E$195,0,IF('Indicator Data'!BT146&lt;E$194,10,(E$195-'Indicator Data'!BT146)/(E$195-E$194)*10)),1))</f>
        <v>5.6</v>
      </c>
      <c r="F143" s="92">
        <f>IF('Indicator Data'!BS146="No data","x",ROUND(IF('Indicator Data'!BS146&gt;F$195,0,IF('Indicator Data'!BS146&lt;F$194,10,(F$195-'Indicator Data'!BS146)/(F$195-F$194)*10)),1))</f>
        <v>5.5</v>
      </c>
      <c r="G143" s="93">
        <f t="shared" si="25"/>
        <v>5.6</v>
      </c>
      <c r="H143" s="94">
        <f t="shared" si="26"/>
        <v>4.7</v>
      </c>
      <c r="I143" s="92">
        <f>IF('Indicator Data'!BV146="No data","x",ROUND(IF('Indicator Data'!BV146^2&gt;I$195,0,IF('Indicator Data'!BV146^2&lt;I$194,10,(I$195-'Indicator Data'!BV146^2)/(I$195-I$194)*10)),1))</f>
        <v>0.3</v>
      </c>
      <c r="J143" s="92">
        <f>IF(OR('Indicator Data'!BU146=0,'Indicator Data'!BU146="No data"),"x",ROUND(IF('Indicator Data'!BU146&gt;J$195,0,IF('Indicator Data'!BU146&lt;J$194,10,(J$195-'Indicator Data'!BU146)/(J$195-J$194)*10)),1))</f>
        <v>0</v>
      </c>
      <c r="K143" s="92">
        <f>IF('Indicator Data'!BW146="No data","x",ROUND(IF('Indicator Data'!BW146&gt;K$195,0,IF('Indicator Data'!BW146&lt;K$194,10,(K$195-'Indicator Data'!BW146)/(K$195-K$194)*10)),1))</f>
        <v>2.9</v>
      </c>
      <c r="L143" s="92">
        <f>IF('Indicator Data'!BX146="No data","x",ROUND(IF('Indicator Data'!BX146&gt;L$195,0,IF('Indicator Data'!BX146&lt;L$194,10,(L$195-'Indicator Data'!BX146)/(L$195-L$194)*10)),1))</f>
        <v>4.3</v>
      </c>
      <c r="M143" s="93">
        <f t="shared" si="27"/>
        <v>1.9</v>
      </c>
      <c r="N143" s="138">
        <f>IF('Indicator Data'!BY146="No data","x",'Indicator Data'!BY146/'Indicator Data'!CL146*100)</f>
        <v>86.896072297532157</v>
      </c>
      <c r="O143" s="92">
        <f t="shared" si="28"/>
        <v>1.3</v>
      </c>
      <c r="P143" s="92">
        <f>IF('Indicator Data'!BZ146="No data","x",ROUND(IF('Indicator Data'!BZ146&gt;P$195,0,IF('Indicator Data'!BZ146&lt;P$194,10,(P$195-'Indicator Data'!BZ146)/(P$195-P$194)*10)),1))</f>
        <v>1.7</v>
      </c>
      <c r="Q143" s="92">
        <f>IF('Indicator Data'!CA146="No data","x",ROUND(IF('Indicator Data'!CA146&gt;Q$195,0,IF('Indicator Data'!CA146&lt;Q$194,10,(Q$195-'Indicator Data'!CA146)/(Q$195-Q$194)*10)),1))</f>
        <v>0</v>
      </c>
      <c r="R143" s="93">
        <f t="shared" si="29"/>
        <v>1</v>
      </c>
      <c r="S143" s="92">
        <f>IF('Indicator Data'!CB146="No data","x",ROUND(IF('Indicator Data'!CB146&gt;S$195,0,IF('Indicator Data'!CB146&lt;S$194,10,(S$195-'Indicator Data'!CB146)/(S$195-S$194)*10)),1))</f>
        <v>4.4000000000000004</v>
      </c>
      <c r="T143" s="138">
        <f>IF('Indicator Data'!CC146="No data","x",ROUND(IF('Indicator Data'!CC146&gt;T$195,0,IF('Indicator Data'!CC146&lt;T$194,10,(T$195-'Indicator Data'!CC146)/(T$195-T$194)*10)),1))</f>
        <v>2.9</v>
      </c>
      <c r="U143" s="138">
        <f>IF('Indicator Data'!CD146="No data","x",ROUND(IF('Indicator Data'!CD146&gt;U$195,0,IF('Indicator Data'!CD146&lt;U$194,10,(U$195-'Indicator Data'!CD146)/(U$195-U$194)*10)),1))</f>
        <v>4.0999999999999996</v>
      </c>
      <c r="V143" s="138" t="str">
        <f>IF('Indicator Data'!CE146="No data","x",ROUND(IF('Indicator Data'!CE146&gt;V$195,0,IF('Indicator Data'!CE146&lt;V$194,10,(V$195-'Indicator Data'!CE146)/(V$195-V$194)*10)),1))</f>
        <v>x</v>
      </c>
      <c r="W143" s="92">
        <f t="shared" si="30"/>
        <v>3.5</v>
      </c>
      <c r="X143" s="92">
        <f>IF('Indicator Data'!CF146="No data","x",ROUND(IF('Indicator Data'!CF146&gt;X$195,0,IF('Indicator Data'!CF146&lt;X$194,10,(X$195-'Indicator Data'!CF146)/(X$195-X$194)*10)),1))</f>
        <v>6.3</v>
      </c>
      <c r="Y143" s="92">
        <f>IF('Indicator Data'!CG146="No data","x",ROUND(IF('Indicator Data'!CG146&gt;Y$195,10,IF('Indicator Data'!CG146&lt;Y$194,0,10-(Y$195-'Indicator Data'!CG146)/(Y$195-Y$194)*10)),1))</f>
        <v>0.2</v>
      </c>
      <c r="Z143" s="93">
        <f t="shared" si="22"/>
        <v>3.6</v>
      </c>
      <c r="AA143" s="94">
        <f t="shared" si="23"/>
        <v>2.2000000000000002</v>
      </c>
      <c r="AB143" s="217">
        <f>IF('Indicator Data'!CH146="No data","x",ROUND(IF('Indicator Data'!CH146&gt;AB$195,0,IF('Indicator Data'!CH146&lt;AB$194,10,(AB$195-'Indicator Data'!CH146)/(AB$195-AB$194)*10)),1))</f>
        <v>2.8</v>
      </c>
    </row>
    <row r="144" spans="1:28" s="4" customFormat="1" x14ac:dyDescent="0.3">
      <c r="A144" s="121" t="str">
        <f>'Indicator Data'!A147</f>
        <v>Russian Federation</v>
      </c>
      <c r="B144" s="47" t="str">
        <f>'Indicator Data'!B147</f>
        <v>RUS</v>
      </c>
      <c r="C144" s="92" t="str">
        <f>IF('Indicator Data'!BR147="No data","x",ROUND(IF('Indicator Data'!BR147&gt;C$195,0,IF('Indicator Data'!BR147&lt;C$194,10,(C$195-'Indicator Data'!BR147)/(C$195-C$194)*10)),1))</f>
        <v>x</v>
      </c>
      <c r="D144" s="93" t="str">
        <f t="shared" si="24"/>
        <v>x</v>
      </c>
      <c r="E144" s="92">
        <f>IF('Indicator Data'!BT147="No data","x",ROUND(IF('Indicator Data'!BT147&gt;E$195,0,IF('Indicator Data'!BT147&lt;E$194,10,(E$195-'Indicator Data'!BT147)/(E$195-E$194)*10)),1))</f>
        <v>7.2</v>
      </c>
      <c r="F144" s="92">
        <f>IF('Indicator Data'!BS147="No data","x",ROUND(IF('Indicator Data'!BS147&gt;F$195,0,IF('Indicator Data'!BS147&lt;F$194,10,(F$195-'Indicator Data'!BS147)/(F$195-F$194)*10)),1))</f>
        <v>5.0999999999999996</v>
      </c>
      <c r="G144" s="93">
        <f t="shared" si="25"/>
        <v>6.2</v>
      </c>
      <c r="H144" s="94">
        <f t="shared" si="26"/>
        <v>6.2</v>
      </c>
      <c r="I144" s="92">
        <f>IF('Indicator Data'!BV147="No data","x",ROUND(IF('Indicator Data'!BV147^2&gt;I$195,0,IF('Indicator Data'!BV147^2&lt;I$194,10,(I$195-'Indicator Data'!BV147^2)/(I$195-I$194)*10)),1))</f>
        <v>0.1</v>
      </c>
      <c r="J144" s="92">
        <f>IF(OR('Indicator Data'!BU147=0,'Indicator Data'!BU147="No data"),"x",ROUND(IF('Indicator Data'!BU147&gt;J$195,0,IF('Indicator Data'!BU147&lt;J$194,10,(J$195-'Indicator Data'!BU147)/(J$195-J$194)*10)),1))</f>
        <v>0</v>
      </c>
      <c r="K144" s="92">
        <f>IF('Indicator Data'!BW147="No data","x",ROUND(IF('Indicator Data'!BW147&gt;K$195,0,IF('Indicator Data'!BW147&lt;K$194,10,(K$195-'Indicator Data'!BW147)/(K$195-K$194)*10)),1))</f>
        <v>1.9</v>
      </c>
      <c r="L144" s="92">
        <f>IF('Indicator Data'!BX147="No data","x",ROUND(IF('Indicator Data'!BX147&gt;L$195,0,IF('Indicator Data'!BX147&lt;L$194,10,(L$195-'Indicator Data'!BX147)/(L$195-L$194)*10)),1))</f>
        <v>2.2000000000000002</v>
      </c>
      <c r="M144" s="93">
        <f t="shared" si="27"/>
        <v>1.1000000000000001</v>
      </c>
      <c r="N144" s="138">
        <f>IF('Indicator Data'!BY147="No data","x",'Indicator Data'!BY147/'Indicator Data'!CL147*100)</f>
        <v>11.601728535428322</v>
      </c>
      <c r="O144" s="92">
        <f t="shared" si="28"/>
        <v>8.9</v>
      </c>
      <c r="P144" s="92">
        <f>IF('Indicator Data'!BZ147="No data","x",ROUND(IF('Indicator Data'!BZ147&gt;P$195,0,IF('Indicator Data'!BZ147&lt;P$194,10,(P$195-'Indicator Data'!BZ147)/(P$195-P$194)*10)),1))</f>
        <v>1.1000000000000001</v>
      </c>
      <c r="Q144" s="92">
        <f>IF('Indicator Data'!CA147="No data","x",ROUND(IF('Indicator Data'!CA147&gt;Q$195,0,IF('Indicator Data'!CA147&lt;Q$194,10,(Q$195-'Indicator Data'!CA147)/(Q$195-Q$194)*10)),1))</f>
        <v>0.6</v>
      </c>
      <c r="R144" s="93">
        <f t="shared" si="29"/>
        <v>3.5</v>
      </c>
      <c r="S144" s="92">
        <f>IF('Indicator Data'!CB147="No data","x",ROUND(IF('Indicator Data'!CB147&gt;S$195,0,IF('Indicator Data'!CB147&lt;S$194,10,(S$195-'Indicator Data'!CB147)/(S$195-S$194)*10)),1))</f>
        <v>0</v>
      </c>
      <c r="T144" s="138">
        <f>IF('Indicator Data'!CC147="No data","x",ROUND(IF('Indicator Data'!CC147&gt;T$195,0,IF('Indicator Data'!CC147&lt;T$194,10,(T$195-'Indicator Data'!CC147)/(T$195-T$194)*10)),1))</f>
        <v>0.3</v>
      </c>
      <c r="U144" s="138">
        <f>IF('Indicator Data'!CD147="No data","x",ROUND(IF('Indicator Data'!CD147&gt;U$195,0,IF('Indicator Data'!CD147&lt;U$194,10,(U$195-'Indicator Data'!CD147)/(U$195-U$194)*10)),1))</f>
        <v>0.3</v>
      </c>
      <c r="V144" s="138">
        <f>IF('Indicator Data'!CE147="No data","x",ROUND(IF('Indicator Data'!CE147&gt;V$195,0,IF('Indicator Data'!CE147&lt;V$194,10,(V$195-'Indicator Data'!CE147)/(V$195-V$194)*10)),1))</f>
        <v>4.9000000000000004</v>
      </c>
      <c r="W144" s="92">
        <f t="shared" si="30"/>
        <v>1.8333333333333333</v>
      </c>
      <c r="X144" s="92">
        <f>IF('Indicator Data'!CF147="No data","x",ROUND(IF('Indicator Data'!CF147&gt;X$195,0,IF('Indicator Data'!CF147&lt;X$194,10,(X$195-'Indicator Data'!CF147)/(X$195-X$194)*10)),1))</f>
        <v>5.7</v>
      </c>
      <c r="Y144" s="92">
        <f>IF('Indicator Data'!CG147="No data","x",ROUND(IF('Indicator Data'!CG147&gt;Y$195,10,IF('Indicator Data'!CG147&lt;Y$194,0,10-(Y$195-'Indicator Data'!CG147)/(Y$195-Y$194)*10)),1))</f>
        <v>0.2</v>
      </c>
      <c r="Z144" s="93">
        <f t="shared" si="22"/>
        <v>1.9</v>
      </c>
      <c r="AA144" s="94">
        <f t="shared" si="23"/>
        <v>2.2000000000000002</v>
      </c>
      <c r="AB144" s="217">
        <f>IF('Indicator Data'!CH147="No data","x",ROUND(IF('Indicator Data'!CH147&gt;AB$195,0,IF('Indicator Data'!CH147&lt;AB$194,10,(AB$195-'Indicator Data'!CH147)/(AB$195-AB$194)*10)),1))</f>
        <v>0</v>
      </c>
    </row>
    <row r="145" spans="1:28" s="4" customFormat="1" x14ac:dyDescent="0.3">
      <c r="A145" s="121" t="str">
        <f>'Indicator Data'!A148</f>
        <v>Rwanda</v>
      </c>
      <c r="B145" s="47" t="str">
        <f>'Indicator Data'!B148</f>
        <v>RWA</v>
      </c>
      <c r="C145" s="92">
        <f>IF('Indicator Data'!BR148="No data","x",ROUND(IF('Indicator Data'!BR148&gt;C$195,0,IF('Indicator Data'!BR148&lt;C$194,10,(C$195-'Indicator Data'!BR148)/(C$195-C$194)*10)),1))</f>
        <v>3</v>
      </c>
      <c r="D145" s="93">
        <f t="shared" si="24"/>
        <v>3</v>
      </c>
      <c r="E145" s="92">
        <f>IF('Indicator Data'!BT148="No data","x",ROUND(IF('Indicator Data'!BT148&gt;E$195,0,IF('Indicator Data'!BT148&lt;E$194,10,(E$195-'Indicator Data'!BT148)/(E$195-E$194)*10)),1))</f>
        <v>4.7</v>
      </c>
      <c r="F145" s="92">
        <f>IF('Indicator Data'!BS148="No data","x",ROUND(IF('Indicator Data'!BS148&gt;F$195,0,IF('Indicator Data'!BS148&lt;F$194,10,(F$195-'Indicator Data'!BS148)/(F$195-F$194)*10)),1))</f>
        <v>4.5999999999999996</v>
      </c>
      <c r="G145" s="93">
        <f t="shared" si="25"/>
        <v>4.7</v>
      </c>
      <c r="H145" s="94">
        <f t="shared" si="26"/>
        <v>3.9</v>
      </c>
      <c r="I145" s="92">
        <f>IF('Indicator Data'!BV148="No data","x",ROUND(IF('Indicator Data'!BV148^2&gt;I$195,0,IF('Indicator Data'!BV148^2&lt;I$194,10,(I$195-'Indicator Data'!BV148^2)/(I$195-I$194)*10)),1))</f>
        <v>5.0999999999999996</v>
      </c>
      <c r="J145" s="92">
        <f>IF(OR('Indicator Data'!BU148=0,'Indicator Data'!BU148="No data"),"x",ROUND(IF('Indicator Data'!BU148&gt;J$195,0,IF('Indicator Data'!BU148&lt;J$194,10,(J$195-'Indicator Data'!BU148)/(J$195-J$194)*10)),1))</f>
        <v>6.6</v>
      </c>
      <c r="K145" s="92">
        <f>IF('Indicator Data'!BW148="No data","x",ROUND(IF('Indicator Data'!BW148&gt;K$195,0,IF('Indicator Data'!BW148&lt;K$194,10,(K$195-'Indicator Data'!BW148)/(K$195-K$194)*10)),1))</f>
        <v>7.8</v>
      </c>
      <c r="L145" s="92">
        <f>IF('Indicator Data'!BX148="No data","x",ROUND(IF('Indicator Data'!BX148&gt;L$195,0,IF('Indicator Data'!BX148&lt;L$194,10,(L$195-'Indicator Data'!BX148)/(L$195-L$194)*10)),1))</f>
        <v>6.2</v>
      </c>
      <c r="M145" s="93">
        <f t="shared" si="27"/>
        <v>6.4</v>
      </c>
      <c r="N145" s="138">
        <f>IF('Indicator Data'!BY148="No data","x",'Indicator Data'!BY148/'Indicator Data'!CL148*100)</f>
        <v>32.833400891771383</v>
      </c>
      <c r="O145" s="92">
        <f t="shared" si="28"/>
        <v>6.8</v>
      </c>
      <c r="P145" s="92">
        <f>IF('Indicator Data'!BZ148="No data","x",ROUND(IF('Indicator Data'!BZ148&gt;P$195,0,IF('Indicator Data'!BZ148&lt;P$194,10,(P$195-'Indicator Data'!BZ148)/(P$195-P$194)*10)),1))</f>
        <v>3.7</v>
      </c>
      <c r="Q145" s="92">
        <f>IF('Indicator Data'!CA148="No data","x",ROUND(IF('Indicator Data'!CA148&gt;Q$195,0,IF('Indicator Data'!CA148&lt;Q$194,10,(Q$195-'Indicator Data'!CA148)/(Q$195-Q$194)*10)),1))</f>
        <v>8.5</v>
      </c>
      <c r="R145" s="93">
        <f t="shared" si="29"/>
        <v>6.3</v>
      </c>
      <c r="S145" s="92">
        <f>IF('Indicator Data'!CB148="No data","x",ROUND(IF('Indicator Data'!CB148&gt;S$195,0,IF('Indicator Data'!CB148&lt;S$194,10,(S$195-'Indicator Data'!CB148)/(S$195-S$194)*10)),1))</f>
        <v>9.6999999999999993</v>
      </c>
      <c r="T145" s="138">
        <f>IF('Indicator Data'!CC148="No data","x",ROUND(IF('Indicator Data'!CC148&gt;T$195,0,IF('Indicator Data'!CC148&lt;T$194,10,(T$195-'Indicator Data'!CC148)/(T$195-T$194)*10)),1))</f>
        <v>0.2</v>
      </c>
      <c r="U145" s="138">
        <f>IF('Indicator Data'!CD148="No data","x",ROUND(IF('Indicator Data'!CD148&gt;U$195,0,IF('Indicator Data'!CD148&lt;U$194,10,(U$195-'Indicator Data'!CD148)/(U$195-U$194)*10)),1))</f>
        <v>0.7</v>
      </c>
      <c r="V145" s="138">
        <f>IF('Indicator Data'!CE148="No data","x",ROUND(IF('Indicator Data'!CE148&gt;V$195,0,IF('Indicator Data'!CE148&lt;V$194,10,(V$195-'Indicator Data'!CE148)/(V$195-V$194)*10)),1))</f>
        <v>0.2</v>
      </c>
      <c r="W145" s="92">
        <f t="shared" si="30"/>
        <v>0.36666666666666664</v>
      </c>
      <c r="X145" s="92">
        <f>IF('Indicator Data'!CF148="No data","x",ROUND(IF('Indicator Data'!CF148&gt;X$195,0,IF('Indicator Data'!CF148&lt;X$194,10,(X$195-'Indicator Data'!CF148)/(X$195-X$194)*10)),1))</f>
        <v>9.6999999999999993</v>
      </c>
      <c r="Y145" s="92">
        <f>IF('Indicator Data'!CG148="No data","x",ROUND(IF('Indicator Data'!CG148&gt;Y$195,10,IF('Indicator Data'!CG148&lt;Y$194,0,10-(Y$195-'Indicator Data'!CG148)/(Y$195-Y$194)*10)),1))</f>
        <v>2.8</v>
      </c>
      <c r="Z145" s="93">
        <f t="shared" si="22"/>
        <v>5.6</v>
      </c>
      <c r="AA145" s="94">
        <f t="shared" si="23"/>
        <v>6.1</v>
      </c>
      <c r="AB145" s="217">
        <f>IF('Indicator Data'!CH148="No data","x",ROUND(IF('Indicator Data'!CH148&gt;AB$195,0,IF('Indicator Data'!CH148&lt;AB$194,10,(AB$195-'Indicator Data'!CH148)/(AB$195-AB$194)*10)),1))</f>
        <v>3.3</v>
      </c>
    </row>
    <row r="146" spans="1:28" s="4" customFormat="1" x14ac:dyDescent="0.3">
      <c r="A146" s="121" t="str">
        <f>'Indicator Data'!A149</f>
        <v>Saint Kitts and Nevis</v>
      </c>
      <c r="B146" s="47" t="str">
        <f>'Indicator Data'!B149</f>
        <v>KNA</v>
      </c>
      <c r="C146" s="92">
        <f>IF('Indicator Data'!BR149="No data","x",ROUND(IF('Indicator Data'!BR149&gt;C$195,0,IF('Indicator Data'!BR149&lt;C$194,10,(C$195-'Indicator Data'!BR149)/(C$195-C$194)*10)),1))</f>
        <v>4</v>
      </c>
      <c r="D146" s="93">
        <f t="shared" si="24"/>
        <v>4</v>
      </c>
      <c r="E146" s="92" t="str">
        <f>IF('Indicator Data'!BT149="No data","x",ROUND(IF('Indicator Data'!BT149&gt;E$195,0,IF('Indicator Data'!BT149&lt;E$194,10,(E$195-'Indicator Data'!BT149)/(E$195-E$194)*10)),1))</f>
        <v>x</v>
      </c>
      <c r="F146" s="92">
        <f>IF('Indicator Data'!BS149="No data","x",ROUND(IF('Indicator Data'!BS149&gt;F$195,0,IF('Indicator Data'!BS149&lt;F$194,10,(F$195-'Indicator Data'!BS149)/(F$195-F$194)*10)),1))</f>
        <v>3.9</v>
      </c>
      <c r="G146" s="93">
        <f t="shared" si="25"/>
        <v>3.9</v>
      </c>
      <c r="H146" s="94">
        <f t="shared" si="26"/>
        <v>4</v>
      </c>
      <c r="I146" s="92" t="str">
        <f>IF('Indicator Data'!BV149="No data","x",ROUND(IF('Indicator Data'!BV149^2&gt;I$195,0,IF('Indicator Data'!BV149^2&lt;I$194,10,(I$195-'Indicator Data'!BV149^2)/(I$195-I$194)*10)),1))</f>
        <v>x</v>
      </c>
      <c r="J146" s="92">
        <f>IF(OR('Indicator Data'!BU149=0,'Indicator Data'!BU149="No data"),"x",ROUND(IF('Indicator Data'!BU149&gt;J$195,0,IF('Indicator Data'!BU149&lt;J$194,10,(J$195-'Indicator Data'!BU149)/(J$195-J$194)*10)),1))</f>
        <v>0</v>
      </c>
      <c r="K146" s="92">
        <f>IF('Indicator Data'!BW149="No data","x",ROUND(IF('Indicator Data'!BW149&gt;K$195,0,IF('Indicator Data'!BW149&lt;K$194,10,(K$195-'Indicator Data'!BW149)/(K$195-K$194)*10)),1))</f>
        <v>1.9</v>
      </c>
      <c r="L146" s="92">
        <f>IF('Indicator Data'!BX149="No data","x",ROUND(IF('Indicator Data'!BX149&gt;L$195,0,IF('Indicator Data'!BX149&lt;L$194,10,(L$195-'Indicator Data'!BX149)/(L$195-L$194)*10)),1))</f>
        <v>2.7</v>
      </c>
      <c r="M146" s="93">
        <f t="shared" si="27"/>
        <v>1.5</v>
      </c>
      <c r="N146" s="138">
        <f>IF('Indicator Data'!BY149="No data","x",'Indicator Data'!BY149/'Indicator Data'!CL149*100)</f>
        <v>165.38461538461539</v>
      </c>
      <c r="O146" s="92">
        <f t="shared" si="28"/>
        <v>0</v>
      </c>
      <c r="P146" s="92">
        <f>IF('Indicator Data'!BZ149="No data","x",ROUND(IF('Indicator Data'!BZ149&gt;P$195,0,IF('Indicator Data'!BZ149&lt;P$194,10,(P$195-'Indicator Data'!BZ149)/(P$195-P$194)*10)),1))</f>
        <v>0.9</v>
      </c>
      <c r="Q146" s="92">
        <f>IF('Indicator Data'!CA149="No data","x",ROUND(IF('Indicator Data'!CA149&gt;Q$195,0,IF('Indicator Data'!CA149&lt;Q$194,10,(Q$195-'Indicator Data'!CA149)/(Q$195-Q$194)*10)),1))</f>
        <v>0.2</v>
      </c>
      <c r="R146" s="93">
        <f t="shared" si="29"/>
        <v>0.4</v>
      </c>
      <c r="S146" s="92">
        <f>IF('Indicator Data'!CB149="No data","x",ROUND(IF('Indicator Data'!CB149&gt;S$195,0,IF('Indicator Data'!CB149&lt;S$194,10,(S$195-'Indicator Data'!CB149)/(S$195-S$194)*10)),1))</f>
        <v>3.7</v>
      </c>
      <c r="T146" s="138">
        <f>IF('Indicator Data'!CC149="No data","x",ROUND(IF('Indicator Data'!CC149&gt;T$195,0,IF('Indicator Data'!CC149&lt;T$194,10,(T$195-'Indicator Data'!CC149)/(T$195-T$194)*10)),1))</f>
        <v>0.3</v>
      </c>
      <c r="U146" s="138">
        <f>IF('Indicator Data'!CD149="No data","x",ROUND(IF('Indicator Data'!CD149&gt;U$195,0,IF('Indicator Data'!CD149&lt;U$194,10,(U$195-'Indicator Data'!CD149)/(U$195-U$194)*10)),1))</f>
        <v>0.7</v>
      </c>
      <c r="V146" s="138" t="str">
        <f>IF('Indicator Data'!CE149="No data","x",ROUND(IF('Indicator Data'!CE149&gt;V$195,0,IF('Indicator Data'!CE149&lt;V$194,10,(V$195-'Indicator Data'!CE149)/(V$195-V$194)*10)),1))</f>
        <v>x</v>
      </c>
      <c r="W146" s="92">
        <f t="shared" si="30"/>
        <v>0.5</v>
      </c>
      <c r="X146" s="92">
        <f>IF('Indicator Data'!CF149="No data","x",ROUND(IF('Indicator Data'!CF149&gt;X$195,0,IF('Indicator Data'!CF149&lt;X$194,10,(X$195-'Indicator Data'!CF149)/(X$195-X$194)*10)),1))</f>
        <v>5.2</v>
      </c>
      <c r="Y146" s="92" t="str">
        <f>IF('Indicator Data'!CG149="No data","x",ROUND(IF('Indicator Data'!CG149&gt;Y$195,10,IF('Indicator Data'!CG149&lt;Y$194,0,10-(Y$195-'Indicator Data'!CG149)/(Y$195-Y$194)*10)),1))</f>
        <v>x</v>
      </c>
      <c r="Z146" s="93">
        <f t="shared" si="22"/>
        <v>3.1</v>
      </c>
      <c r="AA146" s="94">
        <f t="shared" si="23"/>
        <v>1.7</v>
      </c>
      <c r="AB146" s="217">
        <f>IF('Indicator Data'!CH149="No data","x",ROUND(IF('Indicator Data'!CH149&gt;AB$195,0,IF('Indicator Data'!CH149&lt;AB$194,10,(AB$195-'Indicator Data'!CH149)/(AB$195-AB$194)*10)),1))</f>
        <v>5.2</v>
      </c>
    </row>
    <row r="147" spans="1:28" s="4" customFormat="1" x14ac:dyDescent="0.3">
      <c r="A147" s="121" t="str">
        <f>'Indicator Data'!A150</f>
        <v>Saint Lucia</v>
      </c>
      <c r="B147" s="47" t="str">
        <f>'Indicator Data'!B150</f>
        <v>LCA</v>
      </c>
      <c r="C147" s="92">
        <f>IF('Indicator Data'!BR150="No data","x",ROUND(IF('Indicator Data'!BR150&gt;C$195,0,IF('Indicator Data'!BR150&lt;C$194,10,(C$195-'Indicator Data'!BR150)/(C$195-C$194)*10)),1))</f>
        <v>5.2</v>
      </c>
      <c r="D147" s="93">
        <f t="shared" si="24"/>
        <v>5.2</v>
      </c>
      <c r="E147" s="92">
        <f>IF('Indicator Data'!BT150="No data","x",ROUND(IF('Indicator Data'!BT150&gt;E$195,0,IF('Indicator Data'!BT150&lt;E$194,10,(E$195-'Indicator Data'!BT150)/(E$195-E$194)*10)),1))</f>
        <v>4.5</v>
      </c>
      <c r="F147" s="92">
        <f>IF('Indicator Data'!BS150="No data","x",ROUND(IF('Indicator Data'!BS150&gt;F$195,0,IF('Indicator Data'!BS150&lt;F$194,10,(F$195-'Indicator Data'!BS150)/(F$195-F$194)*10)),1))</f>
        <v>4.5999999999999996</v>
      </c>
      <c r="G147" s="93">
        <f t="shared" si="25"/>
        <v>4.5999999999999996</v>
      </c>
      <c r="H147" s="94">
        <f t="shared" si="26"/>
        <v>4.9000000000000004</v>
      </c>
      <c r="I147" s="92" t="str">
        <f>IF('Indicator Data'!BV150="No data","x",ROUND(IF('Indicator Data'!BV150^2&gt;I$195,0,IF('Indicator Data'!BV150^2&lt;I$194,10,(I$195-'Indicator Data'!BV150^2)/(I$195-I$194)*10)),1))</f>
        <v>x</v>
      </c>
      <c r="J147" s="92">
        <f>IF(OR('Indicator Data'!BU150=0,'Indicator Data'!BU150="No data"),"x",ROUND(IF('Indicator Data'!BU150&gt;J$195,0,IF('Indicator Data'!BU150&lt;J$194,10,(J$195-'Indicator Data'!BU150)/(J$195-J$194)*10)),1))</f>
        <v>0.1</v>
      </c>
      <c r="K147" s="92">
        <f>IF('Indicator Data'!BW150="No data","x",ROUND(IF('Indicator Data'!BW150&gt;K$195,0,IF('Indicator Data'!BW150&lt;K$194,10,(K$195-'Indicator Data'!BW150)/(K$195-K$194)*10)),1))</f>
        <v>4.9000000000000004</v>
      </c>
      <c r="L147" s="92">
        <f>IF('Indicator Data'!BX150="No data","x",ROUND(IF('Indicator Data'!BX150&gt;L$195,0,IF('Indicator Data'!BX150&lt;L$194,10,(L$195-'Indicator Data'!BX150)/(L$195-L$194)*10)),1))</f>
        <v>5</v>
      </c>
      <c r="M147" s="93">
        <f t="shared" si="27"/>
        <v>3.3</v>
      </c>
      <c r="N147" s="138">
        <f>IF('Indicator Data'!BY150="No data","x",'Indicator Data'!BY150/'Indicator Data'!CL150*100)</f>
        <v>113.11475409836065</v>
      </c>
      <c r="O147" s="92">
        <f t="shared" si="28"/>
        <v>0</v>
      </c>
      <c r="P147" s="92">
        <f>IF('Indicator Data'!BZ150="No data","x",ROUND(IF('Indicator Data'!BZ150&gt;P$195,0,IF('Indicator Data'!BZ150&lt;P$194,10,(P$195-'Indicator Data'!BZ150)/(P$195-P$194)*10)),1))</f>
        <v>1.3</v>
      </c>
      <c r="Q147" s="92">
        <f>IF('Indicator Data'!CA150="No data","x",ROUND(IF('Indicator Data'!CA150&gt;Q$195,0,IF('Indicator Data'!CA150&lt;Q$194,10,(Q$195-'Indicator Data'!CA150)/(Q$195-Q$194)*10)),1))</f>
        <v>0.4</v>
      </c>
      <c r="R147" s="93">
        <f t="shared" si="29"/>
        <v>0.6</v>
      </c>
      <c r="S147" s="92" t="str">
        <f>IF('Indicator Data'!CB150="No data","x",ROUND(IF('Indicator Data'!CB150&gt;S$195,0,IF('Indicator Data'!CB150&lt;S$194,10,(S$195-'Indicator Data'!CB150)/(S$195-S$194)*10)),1))</f>
        <v>x</v>
      </c>
      <c r="T147" s="138">
        <f>IF('Indicator Data'!CC150="No data","x",ROUND(IF('Indicator Data'!CC150&gt;T$195,0,IF('Indicator Data'!CC150&lt;T$194,10,(T$195-'Indicator Data'!CC150)/(T$195-T$194)*10)),1))</f>
        <v>3.2</v>
      </c>
      <c r="U147" s="138">
        <f>IF('Indicator Data'!CD150="No data","x",ROUND(IF('Indicator Data'!CD150&gt;U$195,0,IF('Indicator Data'!CD150&lt;U$194,10,(U$195-'Indicator Data'!CD150)/(U$195-U$194)*10)),1))</f>
        <v>4.4000000000000004</v>
      </c>
      <c r="V147" s="138" t="str">
        <f>IF('Indicator Data'!CE150="No data","x",ROUND(IF('Indicator Data'!CE150&gt;V$195,0,IF('Indicator Data'!CE150&lt;V$194,10,(V$195-'Indicator Data'!CE150)/(V$195-V$194)*10)),1))</f>
        <v>x</v>
      </c>
      <c r="W147" s="92">
        <f t="shared" si="30"/>
        <v>3.8000000000000003</v>
      </c>
      <c r="X147" s="92">
        <f>IF('Indicator Data'!CF150="No data","x",ROUND(IF('Indicator Data'!CF150&gt;X$195,0,IF('Indicator Data'!CF150&lt;X$194,10,(X$195-'Indicator Data'!CF150)/(X$195-X$194)*10)),1))</f>
        <v>7.9</v>
      </c>
      <c r="Y147" s="92">
        <f>IF('Indicator Data'!CG150="No data","x",ROUND(IF('Indicator Data'!CG150&gt;Y$195,10,IF('Indicator Data'!CG150&lt;Y$194,0,10-(Y$195-'Indicator Data'!CG150)/(Y$195-Y$194)*10)),1))</f>
        <v>1.3</v>
      </c>
      <c r="Z147" s="93">
        <f t="shared" si="22"/>
        <v>4.3</v>
      </c>
      <c r="AA147" s="94">
        <f t="shared" si="23"/>
        <v>2.7</v>
      </c>
      <c r="AB147" s="217">
        <f>IF('Indicator Data'!CH150="No data","x",ROUND(IF('Indicator Data'!CH150&gt;AB$195,0,IF('Indicator Data'!CH150&lt;AB$194,10,(AB$195-'Indicator Data'!CH150)/(AB$195-AB$194)*10)),1))</f>
        <v>4</v>
      </c>
    </row>
    <row r="148" spans="1:28" s="4" customFormat="1" x14ac:dyDescent="0.3">
      <c r="A148" s="121" t="str">
        <f>'Indicator Data'!A151</f>
        <v>Saint Vincent and the Grenadines</v>
      </c>
      <c r="B148" s="47" t="str">
        <f>'Indicator Data'!B151</f>
        <v>VCT</v>
      </c>
      <c r="C148" s="92" t="str">
        <f>IF('Indicator Data'!BR151="No data","x",ROUND(IF('Indicator Data'!BR151&gt;C$195,0,IF('Indicator Data'!BR151&lt;C$194,10,(C$195-'Indicator Data'!BR151)/(C$195-C$194)*10)),1))</f>
        <v>x</v>
      </c>
      <c r="D148" s="93" t="str">
        <f t="shared" si="24"/>
        <v>x</v>
      </c>
      <c r="E148" s="92">
        <f>IF('Indicator Data'!BT151="No data","x",ROUND(IF('Indicator Data'!BT151&gt;E$195,0,IF('Indicator Data'!BT151&lt;E$194,10,(E$195-'Indicator Data'!BT151)/(E$195-E$194)*10)),1))</f>
        <v>4.0999999999999996</v>
      </c>
      <c r="F148" s="92">
        <f>IF('Indicator Data'!BS151="No data","x",ROUND(IF('Indicator Data'!BS151&gt;F$195,0,IF('Indicator Data'!BS151&lt;F$194,10,(F$195-'Indicator Data'!BS151)/(F$195-F$194)*10)),1))</f>
        <v>4.5999999999999996</v>
      </c>
      <c r="G148" s="93">
        <f t="shared" si="25"/>
        <v>4.4000000000000004</v>
      </c>
      <c r="H148" s="94">
        <f t="shared" si="26"/>
        <v>4.4000000000000004</v>
      </c>
      <c r="I148" s="92" t="str">
        <f>IF('Indicator Data'!BV151="No data","x",ROUND(IF('Indicator Data'!BV151^2&gt;I$195,0,IF('Indicator Data'!BV151^2&lt;I$194,10,(I$195-'Indicator Data'!BV151^2)/(I$195-I$194)*10)),1))</f>
        <v>x</v>
      </c>
      <c r="J148" s="92">
        <f>IF(OR('Indicator Data'!BU151=0,'Indicator Data'!BU151="No data"),"x",ROUND(IF('Indicator Data'!BU151&gt;J$195,0,IF('Indicator Data'!BU151&lt;J$194,10,(J$195-'Indicator Data'!BU151)/(J$195-J$194)*10)),1))</f>
        <v>0</v>
      </c>
      <c r="K148" s="92">
        <f>IF('Indicator Data'!BW151="No data","x",ROUND(IF('Indicator Data'!BW151&gt;K$195,0,IF('Indicator Data'!BW151&lt;K$194,10,(K$195-'Indicator Data'!BW151)/(K$195-K$194)*10)),1))</f>
        <v>7.8</v>
      </c>
      <c r="L148" s="92">
        <f>IF('Indicator Data'!BX151="No data","x",ROUND(IF('Indicator Data'!BX151&gt;L$195,0,IF('Indicator Data'!BX151&lt;L$194,10,(L$195-'Indicator Data'!BX151)/(L$195-L$194)*10)),1))</f>
        <v>5.3</v>
      </c>
      <c r="M148" s="93">
        <f t="shared" si="27"/>
        <v>4.4000000000000004</v>
      </c>
      <c r="N148" s="138">
        <f>IF('Indicator Data'!BY151="No data","x",'Indicator Data'!BY151/'Indicator Data'!CL151*100)</f>
        <v>105.12820512820514</v>
      </c>
      <c r="O148" s="92">
        <f t="shared" si="28"/>
        <v>0</v>
      </c>
      <c r="P148" s="92">
        <f>IF('Indicator Data'!BZ151="No data","x",ROUND(IF('Indicator Data'!BZ151&gt;P$195,0,IF('Indicator Data'!BZ151&lt;P$194,10,(P$195-'Indicator Data'!BZ151)/(P$195-P$194)*10)),1))</f>
        <v>1.4</v>
      </c>
      <c r="Q148" s="92">
        <f>IF('Indicator Data'!CA151="No data","x",ROUND(IF('Indicator Data'!CA151&gt;Q$195,0,IF('Indicator Data'!CA151&lt;Q$194,10,(Q$195-'Indicator Data'!CA151)/(Q$195-Q$194)*10)),1))</f>
        <v>1</v>
      </c>
      <c r="R148" s="93">
        <f t="shared" si="29"/>
        <v>0.8</v>
      </c>
      <c r="S148" s="92" t="str">
        <f>IF('Indicator Data'!CB151="No data","x",ROUND(IF('Indicator Data'!CB151&gt;S$195,0,IF('Indicator Data'!CB151&lt;S$194,10,(S$195-'Indicator Data'!CB151)/(S$195-S$194)*10)),1))</f>
        <v>x</v>
      </c>
      <c r="T148" s="138">
        <f>IF('Indicator Data'!CC151="No data","x",ROUND(IF('Indicator Data'!CC151&gt;T$195,0,IF('Indicator Data'!CC151&lt;T$194,10,(T$195-'Indicator Data'!CC151)/(T$195-T$194)*10)),1))</f>
        <v>0</v>
      </c>
      <c r="U148" s="138">
        <f>IF('Indicator Data'!CD151="No data","x",ROUND(IF('Indicator Data'!CD151&gt;U$195,0,IF('Indicator Data'!CD151&lt;U$194,10,(U$195-'Indicator Data'!CD151)/(U$195-U$194)*10)),1))</f>
        <v>0</v>
      </c>
      <c r="V148" s="138" t="str">
        <f>IF('Indicator Data'!CE151="No data","x",ROUND(IF('Indicator Data'!CE151&gt;V$195,0,IF('Indicator Data'!CE151&lt;V$194,10,(V$195-'Indicator Data'!CE151)/(V$195-V$194)*10)),1))</f>
        <v>x</v>
      </c>
      <c r="W148" s="92">
        <f t="shared" si="30"/>
        <v>0</v>
      </c>
      <c r="X148" s="92">
        <f>IF('Indicator Data'!CF151="No data","x",ROUND(IF('Indicator Data'!CF151&gt;X$195,0,IF('Indicator Data'!CF151&lt;X$194,10,(X$195-'Indicator Data'!CF151)/(X$195-X$194)*10)),1))</f>
        <v>8.8000000000000007</v>
      </c>
      <c r="Y148" s="92">
        <f>IF('Indicator Data'!CG151="No data","x",ROUND(IF('Indicator Data'!CG151&gt;Y$195,10,IF('Indicator Data'!CG151&lt;Y$194,0,10-(Y$195-'Indicator Data'!CG151)/(Y$195-Y$194)*10)),1))</f>
        <v>0.8</v>
      </c>
      <c r="Z148" s="93">
        <f t="shared" si="22"/>
        <v>3.2</v>
      </c>
      <c r="AA148" s="94">
        <f t="shared" si="23"/>
        <v>2.8</v>
      </c>
      <c r="AB148" s="217">
        <f>IF('Indicator Data'!CH151="No data","x",ROUND(IF('Indicator Data'!CH151&gt;AB$195,0,IF('Indicator Data'!CH151&lt;AB$194,10,(AB$195-'Indicator Data'!CH151)/(AB$195-AB$194)*10)),1))</f>
        <v>5.5</v>
      </c>
    </row>
    <row r="149" spans="1:28" s="4" customFormat="1" x14ac:dyDescent="0.3">
      <c r="A149" s="121" t="str">
        <f>'Indicator Data'!A152</f>
        <v>Samoa</v>
      </c>
      <c r="B149" s="47" t="str">
        <f>'Indicator Data'!B152</f>
        <v>WSM</v>
      </c>
      <c r="C149" s="92">
        <f>IF('Indicator Data'!BR152="No data","x",ROUND(IF('Indicator Data'!BR152&gt;C$195,0,IF('Indicator Data'!BR152&lt;C$194,10,(C$195-'Indicator Data'!BR152)/(C$195-C$194)*10)),1))</f>
        <v>4.5999999999999996</v>
      </c>
      <c r="D149" s="93">
        <f t="shared" si="24"/>
        <v>4.5999999999999996</v>
      </c>
      <c r="E149" s="92" t="str">
        <f>IF('Indicator Data'!BT152="No data","x",ROUND(IF('Indicator Data'!BT152&gt;E$195,0,IF('Indicator Data'!BT152&lt;E$194,10,(E$195-'Indicator Data'!BT152)/(E$195-E$194)*10)),1))</f>
        <v>x</v>
      </c>
      <c r="F149" s="92">
        <f>IF('Indicator Data'!BS152="No data","x",ROUND(IF('Indicator Data'!BS152&gt;F$195,0,IF('Indicator Data'!BS152&lt;F$194,10,(F$195-'Indicator Data'!BS152)/(F$195-F$194)*10)),1))</f>
        <v>3.8</v>
      </c>
      <c r="G149" s="93">
        <f t="shared" si="25"/>
        <v>3.8</v>
      </c>
      <c r="H149" s="94">
        <f t="shared" si="26"/>
        <v>4.2</v>
      </c>
      <c r="I149" s="92">
        <f>IF('Indicator Data'!BV152="No data","x",ROUND(IF('Indicator Data'!BV152^2&gt;I$195,0,IF('Indicator Data'!BV152^2&lt;I$194,10,(I$195-'Indicator Data'!BV152^2)/(I$195-I$194)*10)),1))</f>
        <v>0.2</v>
      </c>
      <c r="J149" s="92">
        <f>IF(OR('Indicator Data'!BU152=0,'Indicator Data'!BU152="No data"),"x",ROUND(IF('Indicator Data'!BU152&gt;J$195,0,IF('Indicator Data'!BU152&lt;J$194,10,(J$195-'Indicator Data'!BU152)/(J$195-J$194)*10)),1))</f>
        <v>0.3</v>
      </c>
      <c r="K149" s="92">
        <f>IF('Indicator Data'!BW152="No data","x",ROUND(IF('Indicator Data'!BW152&gt;K$195,0,IF('Indicator Data'!BW152&lt;K$194,10,(K$195-'Indicator Data'!BW152)/(K$195-K$194)*10)),1))</f>
        <v>6.6</v>
      </c>
      <c r="L149" s="92">
        <f>IF('Indicator Data'!BX152="No data","x",ROUND(IF('Indicator Data'!BX152&gt;L$195,0,IF('Indicator Data'!BX152&lt;L$194,10,(L$195-'Indicator Data'!BX152)/(L$195-L$194)*10)),1))</f>
        <v>7</v>
      </c>
      <c r="M149" s="93">
        <f t="shared" si="27"/>
        <v>3.5</v>
      </c>
      <c r="N149" s="138">
        <f>IF('Indicator Data'!BY152="No data","x",'Indicator Data'!BY152/'Indicator Data'!CL152*100)</f>
        <v>56.537102473498237</v>
      </c>
      <c r="O149" s="92">
        <f t="shared" si="28"/>
        <v>4.4000000000000004</v>
      </c>
      <c r="P149" s="92">
        <f>IF('Indicator Data'!BZ152="No data","x",ROUND(IF('Indicator Data'!BZ152&gt;P$195,0,IF('Indicator Data'!BZ152&lt;P$194,10,(P$195-'Indicator Data'!BZ152)/(P$195-P$194)*10)),1))</f>
        <v>0.2</v>
      </c>
      <c r="Q149" s="92">
        <f>IF('Indicator Data'!CA152="No data","x",ROUND(IF('Indicator Data'!CA152&gt;Q$195,0,IF('Indicator Data'!CA152&lt;Q$194,10,(Q$195-'Indicator Data'!CA152)/(Q$195-Q$194)*10)),1))</f>
        <v>0.5</v>
      </c>
      <c r="R149" s="93">
        <f t="shared" si="29"/>
        <v>1.7</v>
      </c>
      <c r="S149" s="92">
        <f>IF('Indicator Data'!CB152="No data","x",ROUND(IF('Indicator Data'!CB152&gt;S$195,0,IF('Indicator Data'!CB152&lt;S$194,10,(S$195-'Indicator Data'!CB152)/(S$195-S$194)*10)),1))</f>
        <v>9.1</v>
      </c>
      <c r="T149" s="138">
        <f>IF('Indicator Data'!CC152="No data","x",ROUND(IF('Indicator Data'!CC152&gt;T$195,0,IF('Indicator Data'!CC152&lt;T$194,10,(T$195-'Indicator Data'!CC152)/(T$195-T$194)*10)),1))</f>
        <v>4.2</v>
      </c>
      <c r="U149" s="138">
        <f>IF('Indicator Data'!CD152="No data","x",ROUND(IF('Indicator Data'!CD152&gt;U$195,0,IF('Indicator Data'!CD152&lt;U$194,10,(U$195-'Indicator Data'!CD152)/(U$195-U$194)*10)),1))</f>
        <v>9.6999999999999993</v>
      </c>
      <c r="V149" s="138" t="str">
        <f>IF('Indicator Data'!CE152="No data","x",ROUND(IF('Indicator Data'!CE152&gt;V$195,0,IF('Indicator Data'!CE152&lt;V$194,10,(V$195-'Indicator Data'!CE152)/(V$195-V$194)*10)),1))</f>
        <v>x</v>
      </c>
      <c r="W149" s="92">
        <f t="shared" si="30"/>
        <v>6.9499999999999993</v>
      </c>
      <c r="X149" s="92">
        <f>IF('Indicator Data'!CF152="No data","x",ROUND(IF('Indicator Data'!CF152&gt;X$195,0,IF('Indicator Data'!CF152&lt;X$194,10,(X$195-'Indicator Data'!CF152)/(X$195-X$194)*10)),1))</f>
        <v>9</v>
      </c>
      <c r="Y149" s="92">
        <f>IF('Indicator Data'!CG152="No data","x",ROUND(IF('Indicator Data'!CG152&gt;Y$195,10,IF('Indicator Data'!CG152&lt;Y$194,0,10-(Y$195-'Indicator Data'!CG152)/(Y$195-Y$194)*10)),1))</f>
        <v>0.5</v>
      </c>
      <c r="Z149" s="93">
        <f t="shared" si="22"/>
        <v>6.4</v>
      </c>
      <c r="AA149" s="94">
        <f t="shared" si="23"/>
        <v>3.9</v>
      </c>
      <c r="AB149" s="217">
        <f>IF('Indicator Data'!CH152="No data","x",ROUND(IF('Indicator Data'!CH152&gt;AB$195,0,IF('Indicator Data'!CH152&lt;AB$194,10,(AB$195-'Indicator Data'!CH152)/(AB$195-AB$194)*10)),1))</f>
        <v>2.7</v>
      </c>
    </row>
    <row r="150" spans="1:28" s="4" customFormat="1" x14ac:dyDescent="0.3">
      <c r="A150" s="121" t="str">
        <f>'Indicator Data'!A153</f>
        <v>Sao Tome and Principe</v>
      </c>
      <c r="B150" s="47" t="str">
        <f>'Indicator Data'!B153</f>
        <v>STP</v>
      </c>
      <c r="C150" s="92" t="str">
        <f>IF('Indicator Data'!BR153="No data","x",ROUND(IF('Indicator Data'!BR153&gt;C$195,0,IF('Indicator Data'!BR153&lt;C$194,10,(C$195-'Indicator Data'!BR153)/(C$195-C$194)*10)),1))</f>
        <v>x</v>
      </c>
      <c r="D150" s="93" t="str">
        <f t="shared" si="24"/>
        <v>x</v>
      </c>
      <c r="E150" s="92">
        <f>IF('Indicator Data'!BT153="No data","x",ROUND(IF('Indicator Data'!BT153&gt;E$195,0,IF('Indicator Data'!BT153&lt;E$194,10,(E$195-'Indicator Data'!BT153)/(E$195-E$194)*10)),1))</f>
        <v>5.4</v>
      </c>
      <c r="F150" s="92">
        <f>IF('Indicator Data'!BS153="No data","x",ROUND(IF('Indicator Data'!BS153&gt;F$195,0,IF('Indicator Data'!BS153&lt;F$194,10,(F$195-'Indicator Data'!BS153)/(F$195-F$194)*10)),1))</f>
        <v>6.3</v>
      </c>
      <c r="G150" s="93">
        <f t="shared" si="25"/>
        <v>5.9</v>
      </c>
      <c r="H150" s="94">
        <f t="shared" si="26"/>
        <v>5.9</v>
      </c>
      <c r="I150" s="92">
        <f>IF('Indicator Data'!BV153="No data","x",ROUND(IF('Indicator Data'!BV153^2&gt;I$195,0,IF('Indicator Data'!BV153^2&lt;I$194,10,(I$195-'Indicator Data'!BV153^2)/(I$195-I$194)*10)),1))</f>
        <v>1.5</v>
      </c>
      <c r="J150" s="92">
        <f>IF(OR('Indicator Data'!BU153=0,'Indicator Data'!BU153="No data"),"x",ROUND(IF('Indicator Data'!BU153&gt;J$195,0,IF('Indicator Data'!BU153&lt;J$194,10,(J$195-'Indicator Data'!BU153)/(J$195-J$194)*10)),1))</f>
        <v>2.7</v>
      </c>
      <c r="K150" s="92">
        <f>IF('Indicator Data'!BW153="No data","x",ROUND(IF('Indicator Data'!BW153&gt;K$195,0,IF('Indicator Data'!BW153&lt;K$194,10,(K$195-'Indicator Data'!BW153)/(K$195-K$194)*10)),1))</f>
        <v>7</v>
      </c>
      <c r="L150" s="92">
        <f>IF('Indicator Data'!BX153="No data","x",ROUND(IF('Indicator Data'!BX153&gt;L$195,0,IF('Indicator Data'!BX153&lt;L$194,10,(L$195-'Indicator Data'!BX153)/(L$195-L$194)*10)),1))</f>
        <v>6.3</v>
      </c>
      <c r="M150" s="93">
        <f t="shared" si="27"/>
        <v>4.4000000000000004</v>
      </c>
      <c r="N150" s="138">
        <f>IF('Indicator Data'!BY153="No data","x",'Indicator Data'!BY153/'Indicator Data'!CL153*100)</f>
        <v>66.666666666666657</v>
      </c>
      <c r="O150" s="92">
        <f t="shared" si="28"/>
        <v>3.4</v>
      </c>
      <c r="P150" s="92">
        <f>IF('Indicator Data'!BZ153="No data","x",ROUND(IF('Indicator Data'!BZ153&gt;P$195,0,IF('Indicator Data'!BZ153&lt;P$194,10,(P$195-'Indicator Data'!BZ153)/(P$195-P$194)*10)),1))</f>
        <v>6.3</v>
      </c>
      <c r="Q150" s="92">
        <f>IF('Indicator Data'!CA153="No data","x",ROUND(IF('Indicator Data'!CA153&gt;Q$195,0,IF('Indicator Data'!CA153&lt;Q$194,10,(Q$195-'Indicator Data'!CA153)/(Q$195-Q$194)*10)),1))</f>
        <v>3.1</v>
      </c>
      <c r="R150" s="93">
        <f t="shared" si="29"/>
        <v>4.3</v>
      </c>
      <c r="S150" s="92">
        <f>IF('Indicator Data'!CB153="No data","x",ROUND(IF('Indicator Data'!CB153&gt;S$195,0,IF('Indicator Data'!CB153&lt;S$194,10,(S$195-'Indicator Data'!CB153)/(S$195-S$194)*10)),1))</f>
        <v>9.1999999999999993</v>
      </c>
      <c r="T150" s="138">
        <f>IF('Indicator Data'!CC153="No data","x",ROUND(IF('Indicator Data'!CC153&gt;T$195,0,IF('Indicator Data'!CC153&lt;T$194,10,(T$195-'Indicator Data'!CC153)/(T$195-T$194)*10)),1))</f>
        <v>0.7</v>
      </c>
      <c r="U150" s="138">
        <f>IF('Indicator Data'!CD153="No data","x",ROUND(IF('Indicator Data'!CD153&gt;U$195,0,IF('Indicator Data'!CD153&lt;U$194,10,(U$195-'Indicator Data'!CD153)/(U$195-U$194)*10)),1))</f>
        <v>3.9</v>
      </c>
      <c r="V150" s="138">
        <f>IF('Indicator Data'!CE153="No data","x",ROUND(IF('Indicator Data'!CE153&gt;V$195,0,IF('Indicator Data'!CE153&lt;V$194,10,(V$195-'Indicator Data'!CE153)/(V$195-V$194)*10)),1))</f>
        <v>0.7</v>
      </c>
      <c r="W150" s="92">
        <f t="shared" si="30"/>
        <v>1.7666666666666666</v>
      </c>
      <c r="X150" s="92">
        <f>IF('Indicator Data'!CF153="No data","x",ROUND(IF('Indicator Data'!CF153&gt;X$195,0,IF('Indicator Data'!CF153&lt;X$194,10,(X$195-'Indicator Data'!CF153)/(X$195-X$194)*10)),1))</f>
        <v>9.5</v>
      </c>
      <c r="Y150" s="92">
        <f>IF('Indicator Data'!CG153="No data","x",ROUND(IF('Indicator Data'!CG153&gt;Y$195,10,IF('Indicator Data'!CG153&lt;Y$194,0,10-(Y$195-'Indicator Data'!CG153)/(Y$195-Y$194)*10)),1))</f>
        <v>1.4</v>
      </c>
      <c r="Z150" s="93">
        <f t="shared" si="22"/>
        <v>5.5</v>
      </c>
      <c r="AA150" s="94">
        <f t="shared" si="23"/>
        <v>4.7</v>
      </c>
      <c r="AB150" s="217">
        <f>IF('Indicator Data'!CH153="No data","x",ROUND(IF('Indicator Data'!CH153&gt;AB$195,0,IF('Indicator Data'!CH153&lt;AB$194,10,(AB$195-'Indicator Data'!CH153)/(AB$195-AB$194)*10)),1))</f>
        <v>6.1</v>
      </c>
    </row>
    <row r="151" spans="1:28" s="4" customFormat="1" x14ac:dyDescent="0.3">
      <c r="A151" s="121" t="str">
        <f>'Indicator Data'!A154</f>
        <v>Saudi Arabia</v>
      </c>
      <c r="B151" s="47" t="str">
        <f>'Indicator Data'!B154</f>
        <v>SAU</v>
      </c>
      <c r="C151" s="92" t="str">
        <f>IF('Indicator Data'!BR154="No data","x",ROUND(IF('Indicator Data'!BR154&gt;C$195,0,IF('Indicator Data'!BR154&lt;C$194,10,(C$195-'Indicator Data'!BR154)/(C$195-C$194)*10)),1))</f>
        <v>x</v>
      </c>
      <c r="D151" s="93" t="str">
        <f t="shared" si="24"/>
        <v>x</v>
      </c>
      <c r="E151" s="92">
        <f>IF('Indicator Data'!BT154="No data","x",ROUND(IF('Indicator Data'!BT154&gt;E$195,0,IF('Indicator Data'!BT154&lt;E$194,10,(E$195-'Indicator Data'!BT154)/(E$195-E$194)*10)),1))</f>
        <v>4.7</v>
      </c>
      <c r="F151" s="92">
        <f>IF('Indicator Data'!BS154="No data","x",ROUND(IF('Indicator Data'!BS154&gt;F$195,0,IF('Indicator Data'!BS154&lt;F$194,10,(F$195-'Indicator Data'!BS154)/(F$195-F$194)*10)),1))</f>
        <v>4.4000000000000004</v>
      </c>
      <c r="G151" s="93">
        <f t="shared" si="25"/>
        <v>4.5999999999999996</v>
      </c>
      <c r="H151" s="94">
        <f t="shared" si="26"/>
        <v>4.5999999999999996</v>
      </c>
      <c r="I151" s="92">
        <f>IF('Indicator Data'!BV154="No data","x",ROUND(IF('Indicator Data'!BV154^2&gt;I$195,0,IF('Indicator Data'!BV154^2&lt;I$194,10,(I$195-'Indicator Data'!BV154^2)/(I$195-I$194)*10)),1))</f>
        <v>1</v>
      </c>
      <c r="J151" s="92">
        <f>IF(OR('Indicator Data'!BU154=0,'Indicator Data'!BU154="No data"),"x",ROUND(IF('Indicator Data'!BU154&gt;J$195,0,IF('Indicator Data'!BU154&lt;J$194,10,(J$195-'Indicator Data'!BU154)/(J$195-J$194)*10)),1))</f>
        <v>0</v>
      </c>
      <c r="K151" s="92">
        <f>IF('Indicator Data'!BW154="No data","x",ROUND(IF('Indicator Data'!BW154&gt;K$195,0,IF('Indicator Data'!BW154&lt;K$194,10,(K$195-'Indicator Data'!BW154)/(K$195-K$194)*10)),1))</f>
        <v>0.7</v>
      </c>
      <c r="L151" s="92">
        <f>IF('Indicator Data'!BX154="No data","x",ROUND(IF('Indicator Data'!BX154&gt;L$195,0,IF('Indicator Data'!BX154&lt;L$194,10,(L$195-'Indicator Data'!BX154)/(L$195-L$194)*10)),1))</f>
        <v>4</v>
      </c>
      <c r="M151" s="93">
        <f t="shared" si="27"/>
        <v>1.4</v>
      </c>
      <c r="N151" s="138">
        <f>IF('Indicator Data'!BY154="No data","x",'Indicator Data'!BY154/'Indicator Data'!CL154*100)</f>
        <v>6.047383576236574</v>
      </c>
      <c r="O151" s="92">
        <f t="shared" si="28"/>
        <v>9.5</v>
      </c>
      <c r="P151" s="92">
        <f>IF('Indicator Data'!BZ154="No data","x",ROUND(IF('Indicator Data'!BZ154&gt;P$195,0,IF('Indicator Data'!BZ154&lt;P$194,10,(P$195-'Indicator Data'!BZ154)/(P$195-P$194)*10)),1))</f>
        <v>0</v>
      </c>
      <c r="Q151" s="92">
        <f>IF('Indicator Data'!CA154="No data","x",ROUND(IF('Indicator Data'!CA154&gt;Q$195,0,IF('Indicator Data'!CA154&lt;Q$194,10,(Q$195-'Indicator Data'!CA154)/(Q$195-Q$194)*10)),1))</f>
        <v>0</v>
      </c>
      <c r="R151" s="93">
        <f t="shared" si="29"/>
        <v>3.2</v>
      </c>
      <c r="S151" s="92">
        <f>IF('Indicator Data'!CB154="No data","x",ROUND(IF('Indicator Data'!CB154&gt;S$195,0,IF('Indicator Data'!CB154&lt;S$194,10,(S$195-'Indicator Data'!CB154)/(S$195-S$194)*10)),1))</f>
        <v>4</v>
      </c>
      <c r="T151" s="138">
        <f>IF('Indicator Data'!CC154="No data","x",ROUND(IF('Indicator Data'!CC154&gt;T$195,0,IF('Indicator Data'!CC154&lt;T$194,10,(T$195-'Indicator Data'!CC154)/(T$195-T$194)*10)),1))</f>
        <v>0.2</v>
      </c>
      <c r="U151" s="138">
        <f>IF('Indicator Data'!CD154="No data","x",ROUND(IF('Indicator Data'!CD154&gt;U$195,0,IF('Indicator Data'!CD154&lt;U$194,10,(U$195-'Indicator Data'!CD154)/(U$195-U$194)*10)),1))</f>
        <v>0.5</v>
      </c>
      <c r="V151" s="138">
        <f>IF('Indicator Data'!CE154="No data","x",ROUND(IF('Indicator Data'!CE154&gt;V$195,0,IF('Indicator Data'!CE154&lt;V$194,10,(V$195-'Indicator Data'!CE154)/(V$195-V$194)*10)),1))</f>
        <v>0.2</v>
      </c>
      <c r="W151" s="92">
        <f t="shared" si="30"/>
        <v>0.3</v>
      </c>
      <c r="X151" s="92">
        <f>IF('Indicator Data'!CF154="No data","x",ROUND(IF('Indicator Data'!CF154&gt;X$195,0,IF('Indicator Data'!CF154&lt;X$194,10,(X$195-'Indicator Data'!CF154)/(X$195-X$194)*10)),1))</f>
        <v>0</v>
      </c>
      <c r="Y151" s="92">
        <f>IF('Indicator Data'!CG154="No data","x",ROUND(IF('Indicator Data'!CG154&gt;Y$195,10,IF('Indicator Data'!CG154&lt;Y$194,0,10-(Y$195-'Indicator Data'!CG154)/(Y$195-Y$194)*10)),1))</f>
        <v>0.2</v>
      </c>
      <c r="Z151" s="93">
        <f t="shared" si="22"/>
        <v>1.1000000000000001</v>
      </c>
      <c r="AA151" s="94">
        <f t="shared" si="23"/>
        <v>1.9</v>
      </c>
      <c r="AB151" s="217">
        <f>IF('Indicator Data'!CH154="No data","x",ROUND(IF('Indicator Data'!CH154&gt;AB$195,0,IF('Indicator Data'!CH154&lt;AB$194,10,(AB$195-'Indicator Data'!CH154)/(AB$195-AB$194)*10)),1))</f>
        <v>3.1</v>
      </c>
    </row>
    <row r="152" spans="1:28" s="4" customFormat="1" x14ac:dyDescent="0.3">
      <c r="A152" s="121" t="str">
        <f>'Indicator Data'!A155</f>
        <v>Senegal</v>
      </c>
      <c r="B152" s="47" t="str">
        <f>'Indicator Data'!B155</f>
        <v>SEN</v>
      </c>
      <c r="C152" s="92">
        <f>IF('Indicator Data'!BR155="No data","x",ROUND(IF('Indicator Data'!BR155&gt;C$195,0,IF('Indicator Data'!BR155&lt;C$194,10,(C$195-'Indicator Data'!BR155)/(C$195-C$194)*10)),1))</f>
        <v>4.7</v>
      </c>
      <c r="D152" s="93">
        <f t="shared" si="24"/>
        <v>4.7</v>
      </c>
      <c r="E152" s="92">
        <f>IF('Indicator Data'!BT155="No data","x",ROUND(IF('Indicator Data'!BT155&gt;E$195,0,IF('Indicator Data'!BT155&lt;E$194,10,(E$195-'Indicator Data'!BT155)/(E$195-E$194)*10)),1))</f>
        <v>5.5</v>
      </c>
      <c r="F152" s="92">
        <f>IF('Indicator Data'!BS155="No data","x",ROUND(IF('Indicator Data'!BS155&gt;F$195,0,IF('Indicator Data'!BS155&lt;F$194,10,(F$195-'Indicator Data'!BS155)/(F$195-F$194)*10)),1))</f>
        <v>5.5</v>
      </c>
      <c r="G152" s="93">
        <f t="shared" si="25"/>
        <v>5.5</v>
      </c>
      <c r="H152" s="94">
        <f t="shared" si="26"/>
        <v>5.0999999999999996</v>
      </c>
      <c r="I152" s="92">
        <f>IF('Indicator Data'!BV155="No data","x",ROUND(IF('Indicator Data'!BV155^2&gt;I$195,0,IF('Indicator Data'!BV155^2&lt;I$194,10,(I$195-'Indicator Data'!BV155^2)/(I$195-I$194)*10)),1))</f>
        <v>8</v>
      </c>
      <c r="J152" s="92">
        <f>IF(OR('Indicator Data'!BU155=0,'Indicator Data'!BU155="No data"),"x",ROUND(IF('Indicator Data'!BU155&gt;J$195,0,IF('Indicator Data'!BU155&lt;J$194,10,(J$195-'Indicator Data'!BU155)/(J$195-J$194)*10)),1))</f>
        <v>3.8</v>
      </c>
      <c r="K152" s="92">
        <f>IF('Indicator Data'!BW155="No data","x",ROUND(IF('Indicator Data'!BW155&gt;K$195,0,IF('Indicator Data'!BW155&lt;K$194,10,(K$195-'Indicator Data'!BW155)/(K$195-K$194)*10)),1))</f>
        <v>5.4</v>
      </c>
      <c r="L152" s="92">
        <f>IF('Indicator Data'!BX155="No data","x",ROUND(IF('Indicator Data'!BX155&gt;L$195,0,IF('Indicator Data'!BX155&lt;L$194,10,(L$195-'Indicator Data'!BX155)/(L$195-L$194)*10)),1))</f>
        <v>4.9000000000000004</v>
      </c>
      <c r="M152" s="93">
        <f t="shared" si="27"/>
        <v>5.5</v>
      </c>
      <c r="N152" s="138">
        <f>IF('Indicator Data'!BY155="No data","x",'Indicator Data'!BY155/'Indicator Data'!CL155*100)</f>
        <v>11.946190204124033</v>
      </c>
      <c r="O152" s="92">
        <f t="shared" si="28"/>
        <v>8.9</v>
      </c>
      <c r="P152" s="92">
        <f>IF('Indicator Data'!BZ155="No data","x",ROUND(IF('Indicator Data'!BZ155&gt;P$195,0,IF('Indicator Data'!BZ155&lt;P$194,10,(P$195-'Indicator Data'!BZ155)/(P$195-P$194)*10)),1))</f>
        <v>5.4</v>
      </c>
      <c r="Q152" s="92">
        <f>IF('Indicator Data'!CA155="No data","x",ROUND(IF('Indicator Data'!CA155&gt;Q$195,0,IF('Indicator Data'!CA155&lt;Q$194,10,(Q$195-'Indicator Data'!CA155)/(Q$195-Q$194)*10)),1))</f>
        <v>3.9</v>
      </c>
      <c r="R152" s="93">
        <f t="shared" si="29"/>
        <v>6.1</v>
      </c>
      <c r="S152" s="92">
        <f>IF('Indicator Data'!CB155="No data","x",ROUND(IF('Indicator Data'!CB155&gt;S$195,0,IF('Indicator Data'!CB155&lt;S$194,10,(S$195-'Indicator Data'!CB155)/(S$195-S$194)*10)),1))</f>
        <v>9.8000000000000007</v>
      </c>
      <c r="T152" s="138">
        <f>IF('Indicator Data'!CC155="No data","x",ROUND(IF('Indicator Data'!CC155&gt;T$195,0,IF('Indicator Data'!CC155&lt;T$194,10,(T$195-'Indicator Data'!CC155)/(T$195-T$194)*10)),1))</f>
        <v>1</v>
      </c>
      <c r="U152" s="138">
        <f>IF('Indicator Data'!CD155="No data","x",ROUND(IF('Indicator Data'!CD155&gt;U$195,0,IF('Indicator Data'!CD155&lt;U$194,10,(U$195-'Indicator Data'!CD155)/(U$195-U$194)*10)),1))</f>
        <v>4.9000000000000004</v>
      </c>
      <c r="V152" s="138">
        <f>IF('Indicator Data'!CE155="No data","x",ROUND(IF('Indicator Data'!CE155&gt;V$195,0,IF('Indicator Data'!CE155&lt;V$194,10,(V$195-'Indicator Data'!CE155)/(V$195-V$194)*10)),1))</f>
        <v>1.2</v>
      </c>
      <c r="W152" s="92">
        <f t="shared" si="30"/>
        <v>2.3666666666666667</v>
      </c>
      <c r="X152" s="92">
        <f>IF('Indicator Data'!CF155="No data","x",ROUND(IF('Indicator Data'!CF155&gt;X$195,0,IF('Indicator Data'!CF155&lt;X$194,10,(X$195-'Indicator Data'!CF155)/(X$195-X$194)*10)),1))</f>
        <v>9.6999999999999993</v>
      </c>
      <c r="Y152" s="92">
        <f>IF('Indicator Data'!CG155="No data","x",ROUND(IF('Indicator Data'!CG155&gt;Y$195,10,IF('Indicator Data'!CG155&lt;Y$194,0,10-(Y$195-'Indicator Data'!CG155)/(Y$195-Y$194)*10)),1))</f>
        <v>3.5</v>
      </c>
      <c r="Z152" s="93">
        <f t="shared" si="22"/>
        <v>6.3</v>
      </c>
      <c r="AA152" s="94">
        <f t="shared" si="23"/>
        <v>6</v>
      </c>
      <c r="AB152" s="217">
        <f>IF('Indicator Data'!CH155="No data","x",ROUND(IF('Indicator Data'!CH155&gt;AB$195,0,IF('Indicator Data'!CH155&lt;AB$194,10,(AB$195-'Indicator Data'!CH155)/(AB$195-AB$194)*10)),1))</f>
        <v>5.5</v>
      </c>
    </row>
    <row r="153" spans="1:28" s="4" customFormat="1" x14ac:dyDescent="0.3">
      <c r="A153" s="121" t="str">
        <f>'Indicator Data'!A156</f>
        <v>Serbia</v>
      </c>
      <c r="B153" s="47" t="str">
        <f>'Indicator Data'!B156</f>
        <v>SRB</v>
      </c>
      <c r="C153" s="92">
        <f>IF('Indicator Data'!BR156="No data","x",ROUND(IF('Indicator Data'!BR156&gt;C$195,0,IF('Indicator Data'!BR156&lt;C$194,10,(C$195-'Indicator Data'!BR156)/(C$195-C$194)*10)),1))</f>
        <v>4.9000000000000004</v>
      </c>
      <c r="D153" s="93">
        <f t="shared" si="24"/>
        <v>4.9000000000000004</v>
      </c>
      <c r="E153" s="92">
        <f>IF('Indicator Data'!BT156="No data","x",ROUND(IF('Indicator Data'!BT156&gt;E$195,0,IF('Indicator Data'!BT156&lt;E$194,10,(E$195-'Indicator Data'!BT156)/(E$195-E$194)*10)),1))</f>
        <v>6.1</v>
      </c>
      <c r="F153" s="92">
        <f>IF('Indicator Data'!BS156="No data","x",ROUND(IF('Indicator Data'!BS156&gt;F$195,0,IF('Indicator Data'!BS156&lt;F$194,10,(F$195-'Indicator Data'!BS156)/(F$195-F$194)*10)),1))</f>
        <v>4.8</v>
      </c>
      <c r="G153" s="93">
        <f t="shared" si="25"/>
        <v>5.5</v>
      </c>
      <c r="H153" s="94">
        <f t="shared" si="26"/>
        <v>5.2</v>
      </c>
      <c r="I153" s="92">
        <f>IF('Indicator Data'!BV156="No data","x",ROUND(IF('Indicator Data'!BV156^2&gt;I$195,0,IF('Indicator Data'!BV156^2&lt;I$194,10,(I$195-'Indicator Data'!BV156^2)/(I$195-I$194)*10)),1))</f>
        <v>0.4</v>
      </c>
      <c r="J153" s="92">
        <f>IF(OR('Indicator Data'!BU156=0,'Indicator Data'!BU156="No data"),"x",ROUND(IF('Indicator Data'!BU156&gt;J$195,0,IF('Indicator Data'!BU156&lt;J$194,10,(J$195-'Indicator Data'!BU156)/(J$195-J$194)*10)),1))</f>
        <v>0</v>
      </c>
      <c r="K153" s="92">
        <f>IF('Indicator Data'!BW156="No data","x",ROUND(IF('Indicator Data'!BW156&gt;K$195,0,IF('Indicator Data'!BW156&lt;K$194,10,(K$195-'Indicator Data'!BW156)/(K$195-K$194)*10)),1))</f>
        <v>2.7</v>
      </c>
      <c r="L153" s="92">
        <f>IF('Indicator Data'!BX156="No data","x",ROUND(IF('Indicator Data'!BX156&gt;L$195,0,IF('Indicator Data'!BX156&lt;L$194,10,(L$195-'Indicator Data'!BX156)/(L$195-L$194)*10)),1))</f>
        <v>5.3</v>
      </c>
      <c r="M153" s="93">
        <f t="shared" si="27"/>
        <v>2.1</v>
      </c>
      <c r="N153" s="138">
        <f>IF('Indicator Data'!BY156="No data","x",'Indicator Data'!BY156/'Indicator Data'!CL156*100)</f>
        <v>75.463068831465819</v>
      </c>
      <c r="O153" s="92">
        <f t="shared" si="28"/>
        <v>2.5</v>
      </c>
      <c r="P153" s="92">
        <f>IF('Indicator Data'!BZ156="No data","x",ROUND(IF('Indicator Data'!BZ156&gt;P$195,0,IF('Indicator Data'!BZ156&lt;P$194,10,(P$195-'Indicator Data'!BZ156)/(P$195-P$194)*10)),1))</f>
        <v>0.3</v>
      </c>
      <c r="Q153" s="92">
        <f>IF('Indicator Data'!CA156="No data","x",ROUND(IF('Indicator Data'!CA156&gt;Q$195,0,IF('Indicator Data'!CA156&lt;Q$194,10,(Q$195-'Indicator Data'!CA156)/(Q$195-Q$194)*10)),1))</f>
        <v>2.9</v>
      </c>
      <c r="R153" s="93">
        <f t="shared" si="29"/>
        <v>1.9</v>
      </c>
      <c r="S153" s="92">
        <f>IF('Indicator Data'!CB156="No data","x",ROUND(IF('Indicator Data'!CB156&gt;S$195,0,IF('Indicator Data'!CB156&lt;S$194,10,(S$195-'Indicator Data'!CB156)/(S$195-S$194)*10)),1))</f>
        <v>2.2000000000000002</v>
      </c>
      <c r="T153" s="138">
        <f>IF('Indicator Data'!CC156="No data","x",ROUND(IF('Indicator Data'!CC156&gt;T$195,0,IF('Indicator Data'!CC156&lt;T$194,10,(T$195-'Indicator Data'!CC156)/(T$195-T$194)*10)),1))</f>
        <v>0.7</v>
      </c>
      <c r="U153" s="138">
        <f>IF('Indicator Data'!CD156="No data","x",ROUND(IF('Indicator Data'!CD156&gt;U$195,0,IF('Indicator Data'!CD156&lt;U$194,10,(U$195-'Indicator Data'!CD156)/(U$195-U$194)*10)),1))</f>
        <v>1.4</v>
      </c>
      <c r="V153" s="138" t="str">
        <f>IF('Indicator Data'!CE156="No data","x",ROUND(IF('Indicator Data'!CE156&gt;V$195,0,IF('Indicator Data'!CE156&lt;V$194,10,(V$195-'Indicator Data'!CE156)/(V$195-V$194)*10)),1))</f>
        <v>x</v>
      </c>
      <c r="W153" s="92">
        <f t="shared" si="30"/>
        <v>1.0499999999999998</v>
      </c>
      <c r="X153" s="92">
        <f>IF('Indicator Data'!CF156="No data","x",ROUND(IF('Indicator Data'!CF156&gt;X$195,0,IF('Indicator Data'!CF156&lt;X$194,10,(X$195-'Indicator Data'!CF156)/(X$195-X$194)*10)),1))</f>
        <v>5.7</v>
      </c>
      <c r="Y153" s="92">
        <f>IF('Indicator Data'!CG156="No data","x",ROUND(IF('Indicator Data'!CG156&gt;Y$195,10,IF('Indicator Data'!CG156&lt;Y$194,0,10-(Y$195-'Indicator Data'!CG156)/(Y$195-Y$194)*10)),1))</f>
        <v>0.1</v>
      </c>
      <c r="Z153" s="93">
        <f t="shared" si="22"/>
        <v>2.2999999999999998</v>
      </c>
      <c r="AA153" s="94">
        <f t="shared" si="23"/>
        <v>2.1</v>
      </c>
      <c r="AB153" s="217">
        <f>IF('Indicator Data'!CH156="No data","x",ROUND(IF('Indicator Data'!CH156&gt;AB$195,0,IF('Indicator Data'!CH156&lt;AB$194,10,(AB$195-'Indicator Data'!CH156)/(AB$195-AB$194)*10)),1))</f>
        <v>3.1</v>
      </c>
    </row>
    <row r="154" spans="1:28" s="4" customFormat="1" x14ac:dyDescent="0.3">
      <c r="A154" s="121" t="str">
        <f>'Indicator Data'!A157</f>
        <v>Seychelles</v>
      </c>
      <c r="B154" s="47" t="str">
        <f>'Indicator Data'!B157</f>
        <v>SYC</v>
      </c>
      <c r="C154" s="92">
        <f>IF('Indicator Data'!BR157="No data","x",ROUND(IF('Indicator Data'!BR157&gt;C$195,0,IF('Indicator Data'!BR157&lt;C$194,10,(C$195-'Indicator Data'!BR157)/(C$195-C$194)*10)),1))</f>
        <v>4.3</v>
      </c>
      <c r="D154" s="93">
        <f t="shared" si="24"/>
        <v>4.3</v>
      </c>
      <c r="E154" s="92">
        <f>IF('Indicator Data'!BT157="No data","x",ROUND(IF('Indicator Data'!BT157&gt;E$195,0,IF('Indicator Data'!BT157&lt;E$194,10,(E$195-'Indicator Data'!BT157)/(E$195-E$194)*10)),1))</f>
        <v>3.4</v>
      </c>
      <c r="F154" s="92">
        <f>IF('Indicator Data'!BS157="No data","x",ROUND(IF('Indicator Data'!BS157&gt;F$195,0,IF('Indicator Data'!BS157&lt;F$194,10,(F$195-'Indicator Data'!BS157)/(F$195-F$194)*10)),1))</f>
        <v>4</v>
      </c>
      <c r="G154" s="93">
        <f t="shared" si="25"/>
        <v>3.7</v>
      </c>
      <c r="H154" s="94">
        <f t="shared" si="26"/>
        <v>4</v>
      </c>
      <c r="I154" s="92">
        <f>IF('Indicator Data'!BV157="No data","x",ROUND(IF('Indicator Data'!BV157^2&gt;I$195,0,IF('Indicator Data'!BV157^2&lt;I$194,10,(I$195-'Indicator Data'!BV157^2)/(I$195-I$194)*10)),1))</f>
        <v>0.9</v>
      </c>
      <c r="J154" s="92">
        <f>IF(OR('Indicator Data'!BU157=0,'Indicator Data'!BU157="No data"),"x",ROUND(IF('Indicator Data'!BU157&gt;J$195,0,IF('Indicator Data'!BU157&lt;J$194,10,(J$195-'Indicator Data'!BU157)/(J$195-J$194)*10)),1))</f>
        <v>0</v>
      </c>
      <c r="K154" s="92">
        <f>IF('Indicator Data'!BW157="No data","x",ROUND(IF('Indicator Data'!BW157&gt;K$195,0,IF('Indicator Data'!BW157&lt;K$194,10,(K$195-'Indicator Data'!BW157)/(K$195-K$194)*10)),1))</f>
        <v>4.0999999999999996</v>
      </c>
      <c r="L154" s="92">
        <f>IF('Indicator Data'!BX157="No data","x",ROUND(IF('Indicator Data'!BX157&gt;L$195,0,IF('Indicator Data'!BX157&lt;L$194,10,(L$195-'Indicator Data'!BX157)/(L$195-L$194)*10)),1))</f>
        <v>0.8</v>
      </c>
      <c r="M154" s="93">
        <f t="shared" si="27"/>
        <v>1.5</v>
      </c>
      <c r="N154" s="138">
        <f>IF('Indicator Data'!BY157="No data","x",'Indicator Data'!BY157/'Indicator Data'!CL157*100)</f>
        <v>82.608695652173907</v>
      </c>
      <c r="O154" s="92">
        <f t="shared" si="28"/>
        <v>1.8</v>
      </c>
      <c r="P154" s="92">
        <f>IF('Indicator Data'!BZ157="No data","x",ROUND(IF('Indicator Data'!BZ157&gt;P$195,0,IF('Indicator Data'!BZ157&lt;P$194,10,(P$195-'Indicator Data'!BZ157)/(P$195-P$194)*10)),1))</f>
        <v>0</v>
      </c>
      <c r="Q154" s="92">
        <f>IF('Indicator Data'!CA157="No data","x",ROUND(IF('Indicator Data'!CA157&gt;Q$195,0,IF('Indicator Data'!CA157&lt;Q$194,10,(Q$195-'Indicator Data'!CA157)/(Q$195-Q$194)*10)),1))</f>
        <v>0.8</v>
      </c>
      <c r="R154" s="93">
        <f t="shared" si="29"/>
        <v>0.9</v>
      </c>
      <c r="S154" s="92">
        <f>IF('Indicator Data'!CB157="No data","x",ROUND(IF('Indicator Data'!CB157&gt;S$195,0,IF('Indicator Data'!CB157&lt;S$194,10,(S$195-'Indicator Data'!CB157)/(S$195-S$194)*10)),1))</f>
        <v>7.6</v>
      </c>
      <c r="T154" s="138">
        <f>IF('Indicator Data'!CC157="No data","x",ROUND(IF('Indicator Data'!CC157&gt;T$195,0,IF('Indicator Data'!CC157&lt;T$194,10,(T$195-'Indicator Data'!CC157)/(T$195-T$194)*10)),1))</f>
        <v>0.3</v>
      </c>
      <c r="U154" s="138">
        <f>IF('Indicator Data'!CD157="No data","x",ROUND(IF('Indicator Data'!CD157&gt;U$195,0,IF('Indicator Data'!CD157&lt;U$194,10,(U$195-'Indicator Data'!CD157)/(U$195-U$194)*10)),1))</f>
        <v>0</v>
      </c>
      <c r="V154" s="138" t="str">
        <f>IF('Indicator Data'!CE157="No data","x",ROUND(IF('Indicator Data'!CE157&gt;V$195,0,IF('Indicator Data'!CE157&lt;V$194,10,(V$195-'Indicator Data'!CE157)/(V$195-V$194)*10)),1))</f>
        <v>x</v>
      </c>
      <c r="W154" s="92">
        <f t="shared" si="30"/>
        <v>0.15</v>
      </c>
      <c r="X154" s="92">
        <f>IF('Indicator Data'!CF157="No data","x",ROUND(IF('Indicator Data'!CF157&gt;X$195,0,IF('Indicator Data'!CF157&lt;X$194,10,(X$195-'Indicator Data'!CF157)/(X$195-X$194)*10)),1))</f>
        <v>6.4</v>
      </c>
      <c r="Y154" s="92">
        <f>IF('Indicator Data'!CG157="No data","x",ROUND(IF('Indicator Data'!CG157&gt;Y$195,10,IF('Indicator Data'!CG157&lt;Y$194,0,10-(Y$195-'Indicator Data'!CG157)/(Y$195-Y$194)*10)),1))</f>
        <v>0.6</v>
      </c>
      <c r="Z154" s="93">
        <f t="shared" si="22"/>
        <v>3.7</v>
      </c>
      <c r="AA154" s="94">
        <f t="shared" si="23"/>
        <v>2</v>
      </c>
      <c r="AB154" s="217">
        <f>IF('Indicator Data'!CH157="No data","x",ROUND(IF('Indicator Data'!CH157&gt;AB$195,0,IF('Indicator Data'!CH157&lt;AB$194,10,(AB$195-'Indicator Data'!CH157)/(AB$195-AB$194)*10)),1))</f>
        <v>5.2</v>
      </c>
    </row>
    <row r="155" spans="1:28" s="4" customFormat="1" x14ac:dyDescent="0.3">
      <c r="A155" s="121" t="str">
        <f>'Indicator Data'!A158</f>
        <v>Sierra Leone</v>
      </c>
      <c r="B155" s="47" t="str">
        <f>'Indicator Data'!B158</f>
        <v>SLE</v>
      </c>
      <c r="C155" s="92">
        <f>IF('Indicator Data'!BR158="No data","x",ROUND(IF('Indicator Data'!BR158&gt;C$195,0,IF('Indicator Data'!BR158&lt;C$194,10,(C$195-'Indicator Data'!BR158)/(C$195-C$194)*10)),1))</f>
        <v>3.5</v>
      </c>
      <c r="D155" s="93">
        <f t="shared" si="24"/>
        <v>3.5</v>
      </c>
      <c r="E155" s="92">
        <f>IF('Indicator Data'!BT158="No data","x",ROUND(IF('Indicator Data'!BT158&gt;E$195,0,IF('Indicator Data'!BT158&lt;E$194,10,(E$195-'Indicator Data'!BT158)/(E$195-E$194)*10)),1))</f>
        <v>6.7</v>
      </c>
      <c r="F155" s="92">
        <f>IF('Indicator Data'!BS158="No data","x",ROUND(IF('Indicator Data'!BS158&gt;F$195,0,IF('Indicator Data'!BS158&lt;F$194,10,(F$195-'Indicator Data'!BS158)/(F$195-F$194)*10)),1))</f>
        <v>7.3</v>
      </c>
      <c r="G155" s="93">
        <f t="shared" si="25"/>
        <v>7</v>
      </c>
      <c r="H155" s="94">
        <f t="shared" si="26"/>
        <v>5.3</v>
      </c>
      <c r="I155" s="92">
        <f>IF('Indicator Data'!BV158="No data","x",ROUND(IF('Indicator Data'!BV158^2&gt;I$195,0,IF('Indicator Data'!BV158^2&lt;I$194,10,(I$195-'Indicator Data'!BV158^2)/(I$195-I$194)*10)),1))</f>
        <v>8.9</v>
      </c>
      <c r="J155" s="92">
        <f>IF(OR('Indicator Data'!BU158=0,'Indicator Data'!BU158="No data"),"x",ROUND(IF('Indicator Data'!BU158&gt;J$195,0,IF('Indicator Data'!BU158&lt;J$194,10,(J$195-'Indicator Data'!BU158)/(J$195-J$194)*10)),1))</f>
        <v>7.7</v>
      </c>
      <c r="K155" s="92">
        <f>IF('Indicator Data'!BW158="No data","x",ROUND(IF('Indicator Data'!BW158&gt;K$195,0,IF('Indicator Data'!BW158&lt;K$194,10,(K$195-'Indicator Data'!BW158)/(K$195-K$194)*10)),1))</f>
        <v>9.1</v>
      </c>
      <c r="L155" s="92">
        <f>IF('Indicator Data'!BX158="No data","x",ROUND(IF('Indicator Data'!BX158&gt;L$195,0,IF('Indicator Data'!BX158&lt;L$194,10,(L$195-'Indicator Data'!BX158)/(L$195-L$194)*10)),1))</f>
        <v>5.7</v>
      </c>
      <c r="M155" s="93">
        <f t="shared" si="27"/>
        <v>7.9</v>
      </c>
      <c r="N155" s="138">
        <f>IF('Indicator Data'!BY158="No data","x",'Indicator Data'!BY158/'Indicator Data'!CL158*100)</f>
        <v>20.943870427254957</v>
      </c>
      <c r="O155" s="92">
        <f t="shared" si="28"/>
        <v>8</v>
      </c>
      <c r="P155" s="92">
        <f>IF('Indicator Data'!BZ158="No data","x",ROUND(IF('Indicator Data'!BZ158&gt;P$195,0,IF('Indicator Data'!BZ158&lt;P$194,10,(P$195-'Indicator Data'!BZ158)/(P$195-P$194)*10)),1))</f>
        <v>9.4</v>
      </c>
      <c r="Q155" s="92">
        <f>IF('Indicator Data'!CA158="No data","x",ROUND(IF('Indicator Data'!CA158&gt;Q$195,0,IF('Indicator Data'!CA158&lt;Q$194,10,(Q$195-'Indicator Data'!CA158)/(Q$195-Q$194)*10)),1))</f>
        <v>7.8</v>
      </c>
      <c r="R155" s="93">
        <f t="shared" si="29"/>
        <v>8.4</v>
      </c>
      <c r="S155" s="92">
        <f>IF('Indicator Data'!CB158="No data","x",ROUND(IF('Indicator Data'!CB158&gt;S$195,0,IF('Indicator Data'!CB158&lt;S$194,10,(S$195-'Indicator Data'!CB158)/(S$195-S$194)*10)),1))</f>
        <v>9.9</v>
      </c>
      <c r="T155" s="138">
        <f>IF('Indicator Data'!CC158="No data","x",ROUND(IF('Indicator Data'!CC158&gt;T$195,0,IF('Indicator Data'!CC158&lt;T$194,10,(T$195-'Indicator Data'!CC158)/(T$195-T$194)*10)),1))</f>
        <v>1.5</v>
      </c>
      <c r="U155" s="138">
        <f>IF('Indicator Data'!CD158="No data","x",ROUND(IF('Indicator Data'!CD158&gt;U$195,0,IF('Indicator Data'!CD158&lt;U$194,10,(U$195-'Indicator Data'!CD158)/(U$195-U$194)*10)),1))</f>
        <v>7.5</v>
      </c>
      <c r="V155" s="138">
        <f>IF('Indicator Data'!CE158="No data","x",ROUND(IF('Indicator Data'!CE158&gt;V$195,0,IF('Indicator Data'!CE158&lt;V$194,10,(V$195-'Indicator Data'!CE158)/(V$195-V$194)*10)),1))</f>
        <v>1.5</v>
      </c>
      <c r="W155" s="92">
        <f t="shared" si="30"/>
        <v>3.5</v>
      </c>
      <c r="X155" s="92">
        <f>IF('Indicator Data'!CF158="No data","x",ROUND(IF('Indicator Data'!CF158&gt;X$195,0,IF('Indicator Data'!CF158&lt;X$194,10,(X$195-'Indicator Data'!CF158)/(X$195-X$194)*10)),1))</f>
        <v>9.3000000000000007</v>
      </c>
      <c r="Y155" s="92">
        <f>IF('Indicator Data'!CG158="No data","x",ROUND(IF('Indicator Data'!CG158&gt;Y$195,10,IF('Indicator Data'!CG158&lt;Y$194,0,10-(Y$195-'Indicator Data'!CG158)/(Y$195-Y$194)*10)),1))</f>
        <v>10</v>
      </c>
      <c r="Z155" s="93">
        <f t="shared" si="22"/>
        <v>8.1999999999999993</v>
      </c>
      <c r="AA155" s="94">
        <f t="shared" si="23"/>
        <v>8.1999999999999993</v>
      </c>
      <c r="AB155" s="217">
        <f>IF('Indicator Data'!CH158="No data","x",ROUND(IF('Indicator Data'!CH158&gt;AB$195,0,IF('Indicator Data'!CH158&lt;AB$194,10,(AB$195-'Indicator Data'!CH158)/(AB$195-AB$194)*10)),1))</f>
        <v>6.2</v>
      </c>
    </row>
    <row r="156" spans="1:28" s="4" customFormat="1" x14ac:dyDescent="0.3">
      <c r="A156" s="121" t="str">
        <f>'Indicator Data'!A159</f>
        <v>Singapore</v>
      </c>
      <c r="B156" s="47" t="str">
        <f>'Indicator Data'!B159</f>
        <v>SGP</v>
      </c>
      <c r="C156" s="92">
        <f>IF('Indicator Data'!BR159="No data","x",ROUND(IF('Indicator Data'!BR159&gt;C$195,0,IF('Indicator Data'!BR159&lt;C$194,10,(C$195-'Indicator Data'!BR159)/(C$195-C$194)*10)),1))</f>
        <v>1.2</v>
      </c>
      <c r="D156" s="93">
        <f t="shared" si="24"/>
        <v>1.2</v>
      </c>
      <c r="E156" s="92">
        <f>IF('Indicator Data'!BT159="No data","x",ROUND(IF('Indicator Data'!BT159&gt;E$195,0,IF('Indicator Data'!BT159&lt;E$194,10,(E$195-'Indicator Data'!BT159)/(E$195-E$194)*10)),1))</f>
        <v>1.5</v>
      </c>
      <c r="F156" s="92">
        <f>IF('Indicator Data'!BS159="No data","x",ROUND(IF('Indicator Data'!BS159&gt;F$195,0,IF('Indicator Data'!BS159&lt;F$194,10,(F$195-'Indicator Data'!BS159)/(F$195-F$194)*10)),1))</f>
        <v>0.5</v>
      </c>
      <c r="G156" s="93">
        <f t="shared" si="25"/>
        <v>1</v>
      </c>
      <c r="H156" s="94">
        <f t="shared" si="26"/>
        <v>1.1000000000000001</v>
      </c>
      <c r="I156" s="92">
        <f>IF('Indicator Data'!BV159="No data","x",ROUND(IF('Indicator Data'!BV159^2&gt;I$195,0,IF('Indicator Data'!BV159^2&lt;I$194,10,(I$195-'Indicator Data'!BV159^2)/(I$195-I$194)*10)),1))</f>
        <v>0.6</v>
      </c>
      <c r="J156" s="92">
        <f>IF(OR('Indicator Data'!BU159=0,'Indicator Data'!BU159="No data"),"x",ROUND(IF('Indicator Data'!BU159&gt;J$195,0,IF('Indicator Data'!BU159&lt;J$194,10,(J$195-'Indicator Data'!BU159)/(J$195-J$194)*10)),1))</f>
        <v>0</v>
      </c>
      <c r="K156" s="92">
        <f>IF('Indicator Data'!BW159="No data","x",ROUND(IF('Indicator Data'!BW159&gt;K$195,0,IF('Indicator Data'!BW159&lt;K$194,10,(K$195-'Indicator Data'!BW159)/(K$195-K$194)*10)),1))</f>
        <v>1.2</v>
      </c>
      <c r="L156" s="92">
        <f>IF('Indicator Data'!BX159="No data","x",ROUND(IF('Indicator Data'!BX159&gt;L$195,0,IF('Indicator Data'!BX159&lt;L$194,10,(L$195-'Indicator Data'!BX159)/(L$195-L$194)*10)),1))</f>
        <v>2.6</v>
      </c>
      <c r="M156" s="93">
        <f t="shared" si="27"/>
        <v>1.1000000000000001</v>
      </c>
      <c r="N156" s="138">
        <f>IF('Indicator Data'!BY159="No data","x",'Indicator Data'!BY159/'Indicator Data'!CL159*100)</f>
        <v>800</v>
      </c>
      <c r="O156" s="92">
        <f t="shared" si="28"/>
        <v>0</v>
      </c>
      <c r="P156" s="92">
        <f>IF('Indicator Data'!BZ159="No data","x",ROUND(IF('Indicator Data'!BZ159&gt;P$195,0,IF('Indicator Data'!BZ159&lt;P$194,10,(P$195-'Indicator Data'!BZ159)/(P$195-P$194)*10)),1))</f>
        <v>0</v>
      </c>
      <c r="Q156" s="92">
        <f>IF('Indicator Data'!CA159="No data","x",ROUND(IF('Indicator Data'!CA159&gt;Q$195,0,IF('Indicator Data'!CA159&lt;Q$194,10,(Q$195-'Indicator Data'!CA159)/(Q$195-Q$194)*10)),1))</f>
        <v>0</v>
      </c>
      <c r="R156" s="93">
        <f t="shared" si="29"/>
        <v>0</v>
      </c>
      <c r="S156" s="92">
        <f>IF('Indicator Data'!CB159="No data","x",ROUND(IF('Indicator Data'!CB159&gt;S$195,0,IF('Indicator Data'!CB159&lt;S$194,10,(S$195-'Indicator Data'!CB159)/(S$195-S$194)*10)),1))</f>
        <v>4.2</v>
      </c>
      <c r="T156" s="138">
        <f>IF('Indicator Data'!CC159="No data","x",ROUND(IF('Indicator Data'!CC159&gt;T$195,0,IF('Indicator Data'!CC159&lt;T$194,10,(T$195-'Indicator Data'!CC159)/(T$195-T$194)*10)),1))</f>
        <v>0.5</v>
      </c>
      <c r="U156" s="138">
        <f>IF('Indicator Data'!CD159="No data","x",ROUND(IF('Indicator Data'!CD159&gt;U$195,0,IF('Indicator Data'!CD159&lt;U$194,10,(U$195-'Indicator Data'!CD159)/(U$195-U$194)*10)),1))</f>
        <v>1.5</v>
      </c>
      <c r="V156" s="138">
        <f>IF('Indicator Data'!CE159="No data","x",ROUND(IF('Indicator Data'!CE159&gt;V$195,0,IF('Indicator Data'!CE159&lt;V$194,10,(V$195-'Indicator Data'!CE159)/(V$195-V$194)*10)),1))</f>
        <v>2.7</v>
      </c>
      <c r="W156" s="92">
        <f t="shared" si="30"/>
        <v>1.5666666666666667</v>
      </c>
      <c r="X156" s="92">
        <f>IF('Indicator Data'!CF159="No data","x",ROUND(IF('Indicator Data'!CF159&gt;X$195,0,IF('Indicator Data'!CF159&lt;X$194,10,(X$195-'Indicator Data'!CF159)/(X$195-X$194)*10)),1))</f>
        <v>0</v>
      </c>
      <c r="Y156" s="92">
        <f>IF('Indicator Data'!CG159="No data","x",ROUND(IF('Indicator Data'!CG159&gt;Y$195,10,IF('Indicator Data'!CG159&lt;Y$194,0,10-(Y$195-'Indicator Data'!CG159)/(Y$195-Y$194)*10)),1))</f>
        <v>0.1</v>
      </c>
      <c r="Z156" s="93">
        <f t="shared" si="22"/>
        <v>1.5</v>
      </c>
      <c r="AA156" s="94">
        <f t="shared" si="23"/>
        <v>0.9</v>
      </c>
      <c r="AB156" s="217">
        <f>IF('Indicator Data'!CH159="No data","x",ROUND(IF('Indicator Data'!CH159&gt;AB$195,0,IF('Indicator Data'!CH159&lt;AB$194,10,(AB$195-'Indicator Data'!CH159)/(AB$195-AB$194)*10)),1))</f>
        <v>0.9</v>
      </c>
    </row>
    <row r="157" spans="1:28" s="4" customFormat="1" x14ac:dyDescent="0.3">
      <c r="A157" s="121" t="str">
        <f>'Indicator Data'!A160</f>
        <v>Slovakia</v>
      </c>
      <c r="B157" s="47" t="str">
        <f>'Indicator Data'!B160</f>
        <v>SVK</v>
      </c>
      <c r="C157" s="92">
        <f>IF('Indicator Data'!BR160="No data","x",ROUND(IF('Indicator Data'!BR160&gt;C$195,0,IF('Indicator Data'!BR160&lt;C$194,10,(C$195-'Indicator Data'!BR160)/(C$195-C$194)*10)),1))</f>
        <v>3.4</v>
      </c>
      <c r="D157" s="93">
        <f t="shared" si="24"/>
        <v>3.4</v>
      </c>
      <c r="E157" s="92">
        <f>IF('Indicator Data'!BT160="No data","x",ROUND(IF('Indicator Data'!BT160&gt;E$195,0,IF('Indicator Data'!BT160&lt;E$194,10,(E$195-'Indicator Data'!BT160)/(E$195-E$194)*10)),1))</f>
        <v>5</v>
      </c>
      <c r="F157" s="92">
        <f>IF('Indicator Data'!BS160="No data","x",ROUND(IF('Indicator Data'!BS160&gt;F$195,0,IF('Indicator Data'!BS160&lt;F$194,10,(F$195-'Indicator Data'!BS160)/(F$195-F$194)*10)),1))</f>
        <v>3.6</v>
      </c>
      <c r="G157" s="93">
        <f t="shared" si="25"/>
        <v>4.3</v>
      </c>
      <c r="H157" s="94">
        <f t="shared" si="26"/>
        <v>3.9</v>
      </c>
      <c r="I157" s="92" t="str">
        <f>IF('Indicator Data'!BV160="No data","x",ROUND(IF('Indicator Data'!BV160^2&gt;I$195,0,IF('Indicator Data'!BV160^2&lt;I$194,10,(I$195-'Indicator Data'!BV160^2)/(I$195-I$194)*10)),1))</f>
        <v>x</v>
      </c>
      <c r="J157" s="92">
        <f>IF(OR('Indicator Data'!BU160=0,'Indicator Data'!BU160="No data"),"x",ROUND(IF('Indicator Data'!BU160&gt;J$195,0,IF('Indicator Data'!BU160&lt;J$194,10,(J$195-'Indicator Data'!BU160)/(J$195-J$194)*10)),1))</f>
        <v>0</v>
      </c>
      <c r="K157" s="92">
        <f>IF('Indicator Data'!BW160="No data","x",ROUND(IF('Indicator Data'!BW160&gt;K$195,0,IF('Indicator Data'!BW160&lt;K$194,10,(K$195-'Indicator Data'!BW160)/(K$195-K$194)*10)),1))</f>
        <v>1.9</v>
      </c>
      <c r="L157" s="92">
        <f>IF('Indicator Data'!BX160="No data","x",ROUND(IF('Indicator Data'!BX160&gt;L$195,0,IF('Indicator Data'!BX160&lt;L$194,10,(L$195-'Indicator Data'!BX160)/(L$195-L$194)*10)),1))</f>
        <v>3.4</v>
      </c>
      <c r="M157" s="93">
        <f t="shared" si="27"/>
        <v>1.8</v>
      </c>
      <c r="N157" s="138">
        <f>IF('Indicator Data'!BY160="No data","x",'Indicator Data'!BY160/'Indicator Data'!CL160*100)</f>
        <v>174.67975378472801</v>
      </c>
      <c r="O157" s="92">
        <f t="shared" si="28"/>
        <v>0</v>
      </c>
      <c r="P157" s="92">
        <f>IF('Indicator Data'!BZ160="No data","x",ROUND(IF('Indicator Data'!BZ160&gt;P$195,0,IF('Indicator Data'!BZ160&lt;P$194,10,(P$195-'Indicator Data'!BZ160)/(P$195-P$194)*10)),1))</f>
        <v>0.2</v>
      </c>
      <c r="Q157" s="92">
        <f>IF('Indicator Data'!CA160="No data","x",ROUND(IF('Indicator Data'!CA160&gt;Q$195,0,IF('Indicator Data'!CA160&lt;Q$194,10,(Q$195-'Indicator Data'!CA160)/(Q$195-Q$194)*10)),1))</f>
        <v>0</v>
      </c>
      <c r="R157" s="93">
        <f t="shared" si="29"/>
        <v>0.1</v>
      </c>
      <c r="S157" s="92">
        <f>IF('Indicator Data'!CB160="No data","x",ROUND(IF('Indicator Data'!CB160&gt;S$195,0,IF('Indicator Data'!CB160&lt;S$194,10,(S$195-'Indicator Data'!CB160)/(S$195-S$194)*10)),1))</f>
        <v>3.8</v>
      </c>
      <c r="T157" s="138">
        <f>IF('Indicator Data'!CC160="No data","x",ROUND(IF('Indicator Data'!CC160&gt;T$195,0,IF('Indicator Data'!CC160&lt;T$194,10,(T$195-'Indicator Data'!CC160)/(T$195-T$194)*10)),1))</f>
        <v>0.5</v>
      </c>
      <c r="U157" s="138">
        <f>IF('Indicator Data'!CD160="No data","x",ROUND(IF('Indicator Data'!CD160&gt;U$195,0,IF('Indicator Data'!CD160&lt;U$194,10,(U$195-'Indicator Data'!CD160)/(U$195-U$194)*10)),1))</f>
        <v>0.3</v>
      </c>
      <c r="V157" s="138">
        <f>IF('Indicator Data'!CE160="No data","x",ROUND(IF('Indicator Data'!CE160&gt;V$195,0,IF('Indicator Data'!CE160&lt;V$194,10,(V$195-'Indicator Data'!CE160)/(V$195-V$194)*10)),1))</f>
        <v>0.5</v>
      </c>
      <c r="W157" s="92">
        <f t="shared" si="30"/>
        <v>0.43333333333333335</v>
      </c>
      <c r="X157" s="92">
        <f>IF('Indicator Data'!CF160="No data","x",ROUND(IF('Indicator Data'!CF160&gt;X$195,0,IF('Indicator Data'!CF160&lt;X$194,10,(X$195-'Indicator Data'!CF160)/(X$195-X$194)*10)),1))</f>
        <v>2.8</v>
      </c>
      <c r="Y157" s="92">
        <f>IF('Indicator Data'!CG160="No data","x",ROUND(IF('Indicator Data'!CG160&gt;Y$195,10,IF('Indicator Data'!CG160&lt;Y$194,0,10-(Y$195-'Indicator Data'!CG160)/(Y$195-Y$194)*10)),1))</f>
        <v>0.1</v>
      </c>
      <c r="Z157" s="93">
        <f t="shared" si="22"/>
        <v>1.8</v>
      </c>
      <c r="AA157" s="94">
        <f t="shared" si="23"/>
        <v>1.2</v>
      </c>
      <c r="AB157" s="217">
        <f>IF('Indicator Data'!CH160="No data","x",ROUND(IF('Indicator Data'!CH160&gt;AB$195,0,IF('Indicator Data'!CH160&lt;AB$194,10,(AB$195-'Indicator Data'!CH160)/(AB$195-AB$194)*10)),1))</f>
        <v>3.1</v>
      </c>
    </row>
    <row r="158" spans="1:28" s="4" customFormat="1" x14ac:dyDescent="0.3">
      <c r="A158" s="121" t="str">
        <f>'Indicator Data'!A161</f>
        <v>Slovenia</v>
      </c>
      <c r="B158" s="47" t="str">
        <f>'Indicator Data'!B161</f>
        <v>SVN</v>
      </c>
      <c r="C158" s="92">
        <f>IF('Indicator Data'!BR161="No data","x",ROUND(IF('Indicator Data'!BR161&gt;C$195,0,IF('Indicator Data'!BR161&lt;C$194,10,(C$195-'Indicator Data'!BR161)/(C$195-C$194)*10)),1))</f>
        <v>0.9</v>
      </c>
      <c r="D158" s="93">
        <f t="shared" si="24"/>
        <v>0.9</v>
      </c>
      <c r="E158" s="92">
        <f>IF('Indicator Data'!BT161="No data","x",ROUND(IF('Indicator Data'!BT161&gt;E$195,0,IF('Indicator Data'!BT161&lt;E$194,10,(E$195-'Indicator Data'!BT161)/(E$195-E$194)*10)),1))</f>
        <v>4</v>
      </c>
      <c r="F158" s="92">
        <f>IF('Indicator Data'!BS161="No data","x",ROUND(IF('Indicator Data'!BS161&gt;F$195,0,IF('Indicator Data'!BS161&lt;F$194,10,(F$195-'Indicator Data'!BS161)/(F$195-F$194)*10)),1))</f>
        <v>2.7</v>
      </c>
      <c r="G158" s="93">
        <f t="shared" si="25"/>
        <v>3.4</v>
      </c>
      <c r="H158" s="94">
        <f t="shared" si="26"/>
        <v>2.2000000000000002</v>
      </c>
      <c r="I158" s="92">
        <f>IF('Indicator Data'!BV161="No data","x",ROUND(IF('Indicator Data'!BV161^2&gt;I$195,0,IF('Indicator Data'!BV161^2&lt;I$194,10,(I$195-'Indicator Data'!BV161^2)/(I$195-I$194)*10)),1))</f>
        <v>0.1</v>
      </c>
      <c r="J158" s="92">
        <f>IF(OR('Indicator Data'!BU161=0,'Indicator Data'!BU161="No data"),"x",ROUND(IF('Indicator Data'!BU161&gt;J$195,0,IF('Indicator Data'!BU161&lt;J$194,10,(J$195-'Indicator Data'!BU161)/(J$195-J$194)*10)),1))</f>
        <v>0</v>
      </c>
      <c r="K158" s="92">
        <f>IF('Indicator Data'!BW161="No data","x",ROUND(IF('Indicator Data'!BW161&gt;K$195,0,IF('Indicator Data'!BW161&lt;K$194,10,(K$195-'Indicator Data'!BW161)/(K$195-K$194)*10)),1))</f>
        <v>2</v>
      </c>
      <c r="L158" s="92">
        <f>IF('Indicator Data'!BX161="No data","x",ROUND(IF('Indicator Data'!BX161&gt;L$195,0,IF('Indicator Data'!BX161&lt;L$194,10,(L$195-'Indicator Data'!BX161)/(L$195-L$194)*10)),1))</f>
        <v>4.2</v>
      </c>
      <c r="M158" s="93">
        <f t="shared" si="27"/>
        <v>1.6</v>
      </c>
      <c r="N158" s="138">
        <f>IF('Indicator Data'!BY161="No data","x",'Indicator Data'!BY161/'Indicator Data'!CL161*100)</f>
        <v>178.74875868917576</v>
      </c>
      <c r="O158" s="92">
        <f t="shared" si="28"/>
        <v>0</v>
      </c>
      <c r="P158" s="92">
        <f>IF('Indicator Data'!BZ161="No data","x",ROUND(IF('Indicator Data'!BZ161&gt;P$195,0,IF('Indicator Data'!BZ161&lt;P$194,10,(P$195-'Indicator Data'!BZ161)/(P$195-P$194)*10)),1))</f>
        <v>0.1</v>
      </c>
      <c r="Q158" s="92">
        <f>IF('Indicator Data'!CA161="No data","x",ROUND(IF('Indicator Data'!CA161&gt;Q$195,0,IF('Indicator Data'!CA161&lt;Q$194,10,(Q$195-'Indicator Data'!CA161)/(Q$195-Q$194)*10)),1))</f>
        <v>0.1</v>
      </c>
      <c r="R158" s="93">
        <f t="shared" si="29"/>
        <v>0.1</v>
      </c>
      <c r="S158" s="92">
        <f>IF('Indicator Data'!CB161="No data","x",ROUND(IF('Indicator Data'!CB161&gt;S$195,0,IF('Indicator Data'!CB161&lt;S$194,10,(S$195-'Indicator Data'!CB161)/(S$195-S$194)*10)),1))</f>
        <v>2.5</v>
      </c>
      <c r="T158" s="138">
        <f>IF('Indicator Data'!CC161="No data","x",ROUND(IF('Indicator Data'!CC161&gt;T$195,0,IF('Indicator Data'!CC161&lt;T$194,10,(T$195-'Indicator Data'!CC161)/(T$195-T$194)*10)),1))</f>
        <v>0.8</v>
      </c>
      <c r="U158" s="138">
        <f>IF('Indicator Data'!CD161="No data","x",ROUND(IF('Indicator Data'!CD161&gt;U$195,0,IF('Indicator Data'!CD161&lt;U$194,10,(U$195-'Indicator Data'!CD161)/(U$195-U$194)*10)),1))</f>
        <v>0.8</v>
      </c>
      <c r="V158" s="138">
        <f>IF('Indicator Data'!CE161="No data","x",ROUND(IF('Indicator Data'!CE161&gt;V$195,0,IF('Indicator Data'!CE161&lt;V$194,10,(V$195-'Indicator Data'!CE161)/(V$195-V$194)*10)),1))</f>
        <v>7.5</v>
      </c>
      <c r="W158" s="92">
        <f t="shared" si="30"/>
        <v>3.0333333333333332</v>
      </c>
      <c r="X158" s="92">
        <f>IF('Indicator Data'!CF161="No data","x",ROUND(IF('Indicator Data'!CF161&gt;X$195,0,IF('Indicator Data'!CF161&lt;X$194,10,(X$195-'Indicator Data'!CF161)/(X$195-X$194)*10)),1))</f>
        <v>0.8</v>
      </c>
      <c r="Y158" s="92">
        <f>IF('Indicator Data'!CG161="No data","x",ROUND(IF('Indicator Data'!CG161&gt;Y$195,10,IF('Indicator Data'!CG161&lt;Y$194,0,10-(Y$195-'Indicator Data'!CG161)/(Y$195-Y$194)*10)),1))</f>
        <v>0.1</v>
      </c>
      <c r="Z158" s="93">
        <f t="shared" si="22"/>
        <v>1.6</v>
      </c>
      <c r="AA158" s="94">
        <f t="shared" si="23"/>
        <v>1.1000000000000001</v>
      </c>
      <c r="AB158" s="217">
        <f>IF('Indicator Data'!CH161="No data","x",ROUND(IF('Indicator Data'!CH161&gt;AB$195,0,IF('Indicator Data'!CH161&lt;AB$194,10,(AB$195-'Indicator Data'!CH161)/(AB$195-AB$194)*10)),1))</f>
        <v>1.8</v>
      </c>
    </row>
    <row r="159" spans="1:28" s="4" customFormat="1" x14ac:dyDescent="0.3">
      <c r="A159" s="121" t="str">
        <f>'Indicator Data'!A162</f>
        <v>Solomon Islands</v>
      </c>
      <c r="B159" s="47" t="str">
        <f>'Indicator Data'!B162</f>
        <v>SLB</v>
      </c>
      <c r="C159" s="92">
        <f>IF('Indicator Data'!BR162="No data","x",ROUND(IF('Indicator Data'!BR162&gt;C$195,0,IF('Indicator Data'!BR162&lt;C$194,10,(C$195-'Indicator Data'!BR162)/(C$195-C$194)*10)),1))</f>
        <v>6.6</v>
      </c>
      <c r="D159" s="93">
        <f t="shared" si="24"/>
        <v>6.6</v>
      </c>
      <c r="E159" s="92">
        <f>IF('Indicator Data'!BT162="No data","x",ROUND(IF('Indicator Data'!BT162&gt;E$195,0,IF('Indicator Data'!BT162&lt;E$194,10,(E$195-'Indicator Data'!BT162)/(E$195-E$194)*10)),1))</f>
        <v>5.8</v>
      </c>
      <c r="F159" s="92">
        <f>IF('Indicator Data'!BS162="No data","x",ROUND(IF('Indicator Data'!BS162&gt;F$195,0,IF('Indicator Data'!BS162&lt;F$194,10,(F$195-'Indicator Data'!BS162)/(F$195-F$194)*10)),1))</f>
        <v>7.1</v>
      </c>
      <c r="G159" s="93">
        <f t="shared" si="25"/>
        <v>6.5</v>
      </c>
      <c r="H159" s="94">
        <f t="shared" si="26"/>
        <v>6.6</v>
      </c>
      <c r="I159" s="92">
        <f>IF('Indicator Data'!BV162="No data","x",ROUND(IF('Indicator Data'!BV162^2&gt;I$195,0,IF('Indicator Data'!BV162^2&lt;I$194,10,(I$195-'Indicator Data'!BV162^2)/(I$195-I$194)*10)),1))</f>
        <v>4.5</v>
      </c>
      <c r="J159" s="92">
        <f>IF(OR('Indicator Data'!BU162=0,'Indicator Data'!BU162="No data"),"x",ROUND(IF('Indicator Data'!BU162&gt;J$195,0,IF('Indicator Data'!BU162&lt;J$194,10,(J$195-'Indicator Data'!BU162)/(J$195-J$194)*10)),1))</f>
        <v>3.7</v>
      </c>
      <c r="K159" s="92">
        <f>IF('Indicator Data'!BW162="No data","x",ROUND(IF('Indicator Data'!BW162&gt;K$195,0,IF('Indicator Data'!BW162&lt;K$194,10,(K$195-'Indicator Data'!BW162)/(K$195-K$194)*10)),1))</f>
        <v>8.8000000000000007</v>
      </c>
      <c r="L159" s="92">
        <f>IF('Indicator Data'!BX162="No data","x",ROUND(IF('Indicator Data'!BX162&gt;L$195,0,IF('Indicator Data'!BX162&lt;L$194,10,(L$195-'Indicator Data'!BX162)/(L$195-L$194)*10)),1))</f>
        <v>6.5</v>
      </c>
      <c r="M159" s="93">
        <f t="shared" si="27"/>
        <v>5.9</v>
      </c>
      <c r="N159" s="138">
        <f>IF('Indicator Data'!BY162="No data","x",'Indicator Data'!BY162/'Indicator Data'!CL162*100)</f>
        <v>3.5727045373347623</v>
      </c>
      <c r="O159" s="92">
        <f t="shared" si="28"/>
        <v>9.6999999999999993</v>
      </c>
      <c r="P159" s="92">
        <f>IF('Indicator Data'!BZ162="No data","x",ROUND(IF('Indicator Data'!BZ162&gt;P$195,0,IF('Indicator Data'!BZ162&lt;P$194,10,(P$195-'Indicator Data'!BZ162)/(P$195-P$194)*10)),1))</f>
        <v>7.4</v>
      </c>
      <c r="Q159" s="92">
        <f>IF('Indicator Data'!CA162="No data","x",ROUND(IF('Indicator Data'!CA162&gt;Q$195,0,IF('Indicator Data'!CA162&lt;Q$194,10,(Q$195-'Indicator Data'!CA162)/(Q$195-Q$194)*10)),1))</f>
        <v>6.4</v>
      </c>
      <c r="R159" s="93">
        <f t="shared" si="29"/>
        <v>7.8</v>
      </c>
      <c r="S159" s="92">
        <f>IF('Indicator Data'!CB162="No data","x",ROUND(IF('Indicator Data'!CB162&gt;S$195,0,IF('Indicator Data'!CB162&lt;S$194,10,(S$195-'Indicator Data'!CB162)/(S$195-S$194)*10)),1))</f>
        <v>9.5</v>
      </c>
      <c r="T159" s="138">
        <f>IF('Indicator Data'!CC162="No data","x",ROUND(IF('Indicator Data'!CC162&gt;T$195,0,IF('Indicator Data'!CC162&lt;T$194,10,(T$195-'Indicator Data'!CC162)/(T$195-T$194)*10)),1))</f>
        <v>0.8</v>
      </c>
      <c r="U159" s="138" t="str">
        <f>IF('Indicator Data'!CD162="No data","x",ROUND(IF('Indicator Data'!CD162&gt;U$195,0,IF('Indicator Data'!CD162&lt;U$194,10,(U$195-'Indicator Data'!CD162)/(U$195-U$194)*10)),1))</f>
        <v>x</v>
      </c>
      <c r="V159" s="138">
        <f>IF('Indicator Data'!CE162="No data","x",ROUND(IF('Indicator Data'!CE162&gt;V$195,0,IF('Indicator Data'!CE162&lt;V$194,10,(V$195-'Indicator Data'!CE162)/(V$195-V$194)*10)),1))</f>
        <v>3.1</v>
      </c>
      <c r="W159" s="92">
        <f t="shared" si="30"/>
        <v>1.9500000000000002</v>
      </c>
      <c r="X159" s="92">
        <f>IF('Indicator Data'!CF162="No data","x",ROUND(IF('Indicator Data'!CF162&gt;X$195,0,IF('Indicator Data'!CF162&lt;X$194,10,(X$195-'Indicator Data'!CF162)/(X$195-X$194)*10)),1))</f>
        <v>9.8000000000000007</v>
      </c>
      <c r="Y159" s="92">
        <f>IF('Indicator Data'!CG162="No data","x",ROUND(IF('Indicator Data'!CG162&gt;Y$195,10,IF('Indicator Data'!CG162&lt;Y$194,0,10-(Y$195-'Indicator Data'!CG162)/(Y$195-Y$194)*10)),1))</f>
        <v>1.2</v>
      </c>
      <c r="Z159" s="93">
        <f t="shared" si="22"/>
        <v>5.6</v>
      </c>
      <c r="AA159" s="94">
        <f t="shared" si="23"/>
        <v>6.4</v>
      </c>
      <c r="AB159" s="217">
        <f>IF('Indicator Data'!CH162="No data","x",ROUND(IF('Indicator Data'!CH162&gt;AB$195,0,IF('Indicator Data'!CH162&lt;AB$194,10,(AB$195-'Indicator Data'!CH162)/(AB$195-AB$194)*10)),1))</f>
        <v>6.6</v>
      </c>
    </row>
    <row r="160" spans="1:28" s="4" customFormat="1" x14ac:dyDescent="0.3">
      <c r="A160" s="121" t="str">
        <f>'Indicator Data'!A163</f>
        <v>Somalia</v>
      </c>
      <c r="B160" s="47" t="str">
        <f>'Indicator Data'!B163</f>
        <v>SOM</v>
      </c>
      <c r="C160" s="92" t="str">
        <f>IF('Indicator Data'!BR163="No data","x",ROUND(IF('Indicator Data'!BR163&gt;C$195,0,IF('Indicator Data'!BR163&lt;C$194,10,(C$195-'Indicator Data'!BR163)/(C$195-C$194)*10)),1))</f>
        <v>x</v>
      </c>
      <c r="D160" s="93" t="str">
        <f t="shared" si="24"/>
        <v>x</v>
      </c>
      <c r="E160" s="92">
        <f>IF('Indicator Data'!BT163="No data","x",ROUND(IF('Indicator Data'!BT163&gt;E$195,0,IF('Indicator Data'!BT163&lt;E$194,10,(E$195-'Indicator Data'!BT163)/(E$195-E$194)*10)),1))</f>
        <v>9.1</v>
      </c>
      <c r="F160" s="92">
        <f>IF('Indicator Data'!BS163="No data","x",ROUND(IF('Indicator Data'!BS163&gt;F$195,0,IF('Indicator Data'!BS163&lt;F$194,10,(F$195-'Indicator Data'!BS163)/(F$195-F$194)*10)),1))</f>
        <v>9.4</v>
      </c>
      <c r="G160" s="93">
        <f t="shared" si="25"/>
        <v>9.3000000000000007</v>
      </c>
      <c r="H160" s="94">
        <f t="shared" si="26"/>
        <v>9.3000000000000007</v>
      </c>
      <c r="I160" s="92" t="str">
        <f>IF('Indicator Data'!BV163="No data","x",ROUND(IF('Indicator Data'!BV163^2&gt;I$195,0,IF('Indicator Data'!BV163^2&lt;I$194,10,(I$195-'Indicator Data'!BV163^2)/(I$195-I$194)*10)),1))</f>
        <v>x</v>
      </c>
      <c r="J160" s="92">
        <f>IF(OR('Indicator Data'!BU163=0,'Indicator Data'!BU163="No data"),"x",ROUND(IF('Indicator Data'!BU163&gt;J$195,0,IF('Indicator Data'!BU163&lt;J$194,10,(J$195-'Indicator Data'!BU163)/(J$195-J$194)*10)),1))</f>
        <v>6.7</v>
      </c>
      <c r="K160" s="92">
        <f>IF('Indicator Data'!BW163="No data","x",ROUND(IF('Indicator Data'!BW163&gt;K$195,0,IF('Indicator Data'!BW163&lt;K$194,10,(K$195-'Indicator Data'!BW163)/(K$195-K$194)*10)),1))</f>
        <v>9.8000000000000007</v>
      </c>
      <c r="L160" s="92">
        <f>IF('Indicator Data'!BX163="No data","x",ROUND(IF('Indicator Data'!BX163&gt;L$195,0,IF('Indicator Data'!BX163&lt;L$194,10,(L$195-'Indicator Data'!BX163)/(L$195-L$194)*10)),1))</f>
        <v>7.6</v>
      </c>
      <c r="M160" s="93">
        <f t="shared" si="27"/>
        <v>8</v>
      </c>
      <c r="N160" s="138">
        <f>IF('Indicator Data'!BY163="No data","x",'Indicator Data'!BY163/'Indicator Data'!CL163*100)</f>
        <v>30.28660694360315</v>
      </c>
      <c r="O160" s="92">
        <f t="shared" si="28"/>
        <v>7</v>
      </c>
      <c r="P160" s="92">
        <f>IF('Indicator Data'!BZ163="No data","x",ROUND(IF('Indicator Data'!BZ163&gt;P$195,0,IF('Indicator Data'!BZ163&lt;P$194,10,(P$195-'Indicator Data'!BZ163)/(P$195-P$194)*10)),1))</f>
        <v>6.9</v>
      </c>
      <c r="Q160" s="92">
        <f>IF('Indicator Data'!CA163="No data","x",ROUND(IF('Indicator Data'!CA163&gt;Q$195,0,IF('Indicator Data'!CA163&lt;Q$194,10,(Q$195-'Indicator Data'!CA163)/(Q$195-Q$194)*10)),1))</f>
        <v>9.5</v>
      </c>
      <c r="R160" s="93">
        <f t="shared" si="29"/>
        <v>7.8</v>
      </c>
      <c r="S160" s="92">
        <f>IF('Indicator Data'!CB163="No data","x",ROUND(IF('Indicator Data'!CB163&gt;S$195,0,IF('Indicator Data'!CB163&lt;S$194,10,(S$195-'Indicator Data'!CB163)/(S$195-S$194)*10)),1))</f>
        <v>9.9</v>
      </c>
      <c r="T160" s="138">
        <f>IF('Indicator Data'!CC163="No data","x",ROUND(IF('Indicator Data'!CC163&gt;T$195,0,IF('Indicator Data'!CC163&lt;T$194,10,(T$195-'Indicator Data'!CC163)/(T$195-T$194)*10)),1))</f>
        <v>9.6999999999999993</v>
      </c>
      <c r="U160" s="138" t="str">
        <f>IF('Indicator Data'!CD163="No data","x",ROUND(IF('Indicator Data'!CD163&gt;U$195,0,IF('Indicator Data'!CD163&lt;U$194,10,(U$195-'Indicator Data'!CD163)/(U$195-U$194)*10)),1))</f>
        <v>x</v>
      </c>
      <c r="V160" s="138" t="str">
        <f>IF('Indicator Data'!CE163="No data","x",ROUND(IF('Indicator Data'!CE163&gt;V$195,0,IF('Indicator Data'!CE163&lt;V$194,10,(V$195-'Indicator Data'!CE163)/(V$195-V$194)*10)),1))</f>
        <v>x</v>
      </c>
      <c r="W160" s="92">
        <f t="shared" si="30"/>
        <v>9.6999999999999993</v>
      </c>
      <c r="X160" s="92" t="str">
        <f>IF('Indicator Data'!CF163="No data","x",ROUND(IF('Indicator Data'!CF163&gt;X$195,0,IF('Indicator Data'!CF163&lt;X$194,10,(X$195-'Indicator Data'!CF163)/(X$195-X$194)*10)),1))</f>
        <v>x</v>
      </c>
      <c r="Y160" s="92">
        <f>IF('Indicator Data'!CG163="No data","x",ROUND(IF('Indicator Data'!CG163&gt;Y$195,10,IF('Indicator Data'!CG163&lt;Y$194,0,10-(Y$195-'Indicator Data'!CG163)/(Y$195-Y$194)*10)),1))</f>
        <v>9.1999999999999993</v>
      </c>
      <c r="Z160" s="93">
        <f t="shared" si="22"/>
        <v>9.6</v>
      </c>
      <c r="AA160" s="94">
        <f t="shared" si="23"/>
        <v>8.5</v>
      </c>
      <c r="AB160" s="217">
        <f>IF('Indicator Data'!CH163="No data","x",ROUND(IF('Indicator Data'!CH163&gt;AB$195,0,IF('Indicator Data'!CH163&lt;AB$194,10,(AB$195-'Indicator Data'!CH163)/(AB$195-AB$194)*10)),1))</f>
        <v>6.9</v>
      </c>
    </row>
    <row r="161" spans="1:28" s="4" customFormat="1" x14ac:dyDescent="0.3">
      <c r="A161" s="121" t="str">
        <f>'Indicator Data'!A164</f>
        <v>South Africa</v>
      </c>
      <c r="B161" s="47" t="str">
        <f>'Indicator Data'!B164</f>
        <v>ZAF</v>
      </c>
      <c r="C161" s="92">
        <f>IF('Indicator Data'!BR164="No data","x",ROUND(IF('Indicator Data'!BR164&gt;C$195,0,IF('Indicator Data'!BR164&lt;C$194,10,(C$195-'Indicator Data'!BR164)/(C$195-C$194)*10)),1))</f>
        <v>3.9</v>
      </c>
      <c r="D161" s="93">
        <f t="shared" si="24"/>
        <v>3.9</v>
      </c>
      <c r="E161" s="92">
        <f>IF('Indicator Data'!BT164="No data","x",ROUND(IF('Indicator Data'!BT164&gt;E$195,0,IF('Indicator Data'!BT164&lt;E$194,10,(E$195-'Indicator Data'!BT164)/(E$195-E$194)*10)),1))</f>
        <v>5.6</v>
      </c>
      <c r="F161" s="92">
        <f>IF('Indicator Data'!BS164="No data","x",ROUND(IF('Indicator Data'!BS164&gt;F$195,0,IF('Indicator Data'!BS164&lt;F$194,10,(F$195-'Indicator Data'!BS164)/(F$195-F$194)*10)),1))</f>
        <v>4.3</v>
      </c>
      <c r="G161" s="93">
        <f t="shared" si="25"/>
        <v>5</v>
      </c>
      <c r="H161" s="94">
        <f t="shared" si="26"/>
        <v>4.5</v>
      </c>
      <c r="I161" s="92">
        <f>IF('Indicator Data'!BV164="No data","x",ROUND(IF('Indicator Data'!BV164^2&gt;I$195,0,IF('Indicator Data'!BV164^2&lt;I$194,10,(I$195-'Indicator Data'!BV164^2)/(I$195-I$194)*10)),1))</f>
        <v>2.7</v>
      </c>
      <c r="J161" s="92">
        <f>IF(OR('Indicator Data'!BU164=0,'Indicator Data'!BU164="No data"),"x",ROUND(IF('Indicator Data'!BU164&gt;J$195,0,IF('Indicator Data'!BU164&lt;J$194,10,(J$195-'Indicator Data'!BU164)/(J$195-J$194)*10)),1))</f>
        <v>1.6</v>
      </c>
      <c r="K161" s="92">
        <f>IF('Indicator Data'!BW164="No data","x",ROUND(IF('Indicator Data'!BW164&gt;K$195,0,IF('Indicator Data'!BW164&lt;K$194,10,(K$195-'Indicator Data'!BW164)/(K$195-K$194)*10)),1))</f>
        <v>4.4000000000000004</v>
      </c>
      <c r="L161" s="92">
        <f>IF('Indicator Data'!BX164="No data","x",ROUND(IF('Indicator Data'!BX164&gt;L$195,0,IF('Indicator Data'!BX164&lt;L$194,10,(L$195-'Indicator Data'!BX164)/(L$195-L$194)*10)),1))</f>
        <v>2.1</v>
      </c>
      <c r="M161" s="93">
        <f t="shared" si="27"/>
        <v>2.7</v>
      </c>
      <c r="N161" s="138">
        <f>IF('Indicator Data'!BY164="No data","x",'Indicator Data'!BY164/'Indicator Data'!CL164*100)</f>
        <v>24.73023436018762</v>
      </c>
      <c r="O161" s="92">
        <f t="shared" si="28"/>
        <v>7.6</v>
      </c>
      <c r="P161" s="92">
        <f>IF('Indicator Data'!BZ164="No data","x",ROUND(IF('Indicator Data'!BZ164&gt;P$195,0,IF('Indicator Data'!BZ164&lt;P$194,10,(P$195-'Indicator Data'!BZ164)/(P$195-P$194)*10)),1))</f>
        <v>2.7</v>
      </c>
      <c r="Q161" s="92">
        <f>IF('Indicator Data'!CA164="No data","x",ROUND(IF('Indicator Data'!CA164&gt;Q$195,0,IF('Indicator Data'!CA164&lt;Q$194,10,(Q$195-'Indicator Data'!CA164)/(Q$195-Q$194)*10)),1))</f>
        <v>1.5</v>
      </c>
      <c r="R161" s="93">
        <f t="shared" si="29"/>
        <v>3.9</v>
      </c>
      <c r="S161" s="92">
        <f>IF('Indicator Data'!CB164="No data","x",ROUND(IF('Indicator Data'!CB164&gt;S$195,0,IF('Indicator Data'!CB164&lt;S$194,10,(S$195-'Indicator Data'!CB164)/(S$195-S$194)*10)),1))</f>
        <v>7.7</v>
      </c>
      <c r="T161" s="138">
        <f>IF('Indicator Data'!CC164="No data","x",ROUND(IF('Indicator Data'!CC164&gt;T$195,0,IF('Indicator Data'!CC164&lt;T$194,10,(T$195-'Indicator Data'!CC164)/(T$195-T$194)*10)),1))</f>
        <v>5.6</v>
      </c>
      <c r="U161" s="138">
        <f>IF('Indicator Data'!CD164="No data","x",ROUND(IF('Indicator Data'!CD164&gt;U$195,0,IF('Indicator Data'!CD164&lt;U$194,10,(U$195-'Indicator Data'!CD164)/(U$195-U$194)*10)),1))</f>
        <v>6.6</v>
      </c>
      <c r="V161" s="138">
        <f>IF('Indicator Data'!CE164="No data","x",ROUND(IF('Indicator Data'!CE164&gt;V$195,0,IF('Indicator Data'!CE164&lt;V$194,10,(V$195-'Indicator Data'!CE164)/(V$195-V$194)*10)),1))</f>
        <v>6.6</v>
      </c>
      <c r="W161" s="92">
        <f t="shared" si="30"/>
        <v>6.2666666666666657</v>
      </c>
      <c r="X161" s="92">
        <f>IF('Indicator Data'!CF164="No data","x",ROUND(IF('Indicator Data'!CF164&gt;X$195,0,IF('Indicator Data'!CF164&lt;X$194,10,(X$195-'Indicator Data'!CF164)/(X$195-X$194)*10)),1))</f>
        <v>6.5</v>
      </c>
      <c r="Y161" s="92">
        <f>IF('Indicator Data'!CG164="No data","x",ROUND(IF('Indicator Data'!CG164&gt;Y$195,10,IF('Indicator Data'!CG164&lt;Y$194,0,10-(Y$195-'Indicator Data'!CG164)/(Y$195-Y$194)*10)),1))</f>
        <v>1.3</v>
      </c>
      <c r="Z161" s="93">
        <f t="shared" si="22"/>
        <v>5.4</v>
      </c>
      <c r="AA161" s="94">
        <f t="shared" si="23"/>
        <v>4</v>
      </c>
      <c r="AB161" s="217">
        <f>IF('Indicator Data'!CH164="No data","x",ROUND(IF('Indicator Data'!CH164&gt;AB$195,0,IF('Indicator Data'!CH164&lt;AB$194,10,(AB$195-'Indicator Data'!CH164)/(AB$195-AB$194)*10)),1))</f>
        <v>3.4</v>
      </c>
    </row>
    <row r="162" spans="1:28" s="4" customFormat="1" x14ac:dyDescent="0.3">
      <c r="A162" s="121" t="str">
        <f>'Indicator Data'!A165</f>
        <v>South Sudan</v>
      </c>
      <c r="B162" s="47" t="str">
        <f>'Indicator Data'!B165</f>
        <v>SSD</v>
      </c>
      <c r="C162" s="92" t="str">
        <f>IF('Indicator Data'!BR165="No data","x",ROUND(IF('Indicator Data'!BR165&gt;C$195,0,IF('Indicator Data'!BR165&lt;C$194,10,(C$195-'Indicator Data'!BR165)/(C$195-C$194)*10)),1))</f>
        <v>x</v>
      </c>
      <c r="D162" s="93" t="str">
        <f t="shared" si="24"/>
        <v>x</v>
      </c>
      <c r="E162" s="92">
        <f>IF('Indicator Data'!BT165="No data","x",ROUND(IF('Indicator Data'!BT165&gt;E$195,0,IF('Indicator Data'!BT165&lt;E$194,10,(E$195-'Indicator Data'!BT165)/(E$195-E$194)*10)),1))</f>
        <v>8.8000000000000007</v>
      </c>
      <c r="F162" s="92">
        <f>IF('Indicator Data'!BS165="No data","x",ROUND(IF('Indicator Data'!BS165&gt;F$195,0,IF('Indicator Data'!BS165&lt;F$194,10,(F$195-'Indicator Data'!BS165)/(F$195-F$194)*10)),1))</f>
        <v>9.9</v>
      </c>
      <c r="G162" s="93">
        <f t="shared" si="25"/>
        <v>9.4</v>
      </c>
      <c r="H162" s="94">
        <f t="shared" si="26"/>
        <v>9.4</v>
      </c>
      <c r="I162" s="92">
        <f>IF('Indicator Data'!BV165="No data","x",ROUND(IF('Indicator Data'!BV165^2&gt;I$195,0,IF('Indicator Data'!BV165^2&lt;I$194,10,(I$195-'Indicator Data'!BV165^2)/(I$195-I$194)*10)),1))</f>
        <v>9.6999999999999993</v>
      </c>
      <c r="J162" s="92">
        <f>IF(OR('Indicator Data'!BU165=0,'Indicator Data'!BU165="No data"),"x",ROUND(IF('Indicator Data'!BU165&gt;J$195,0,IF('Indicator Data'!BU165&lt;J$194,10,(J$195-'Indicator Data'!BU165)/(J$195-J$194)*10)),1))</f>
        <v>7.5</v>
      </c>
      <c r="K162" s="92">
        <f>IF('Indicator Data'!BW165="No data","x",ROUND(IF('Indicator Data'!BW165&gt;K$195,0,IF('Indicator Data'!BW165&lt;K$194,10,(K$195-'Indicator Data'!BW165)/(K$195-K$194)*10)),1))</f>
        <v>9.1999999999999993</v>
      </c>
      <c r="L162" s="92">
        <f>IF('Indicator Data'!BX165="No data","x",ROUND(IF('Indicator Data'!BX165&gt;L$195,0,IF('Indicator Data'!BX165&lt;L$194,10,(L$195-'Indicator Data'!BX165)/(L$195-L$194)*10)),1))</f>
        <v>8.5</v>
      </c>
      <c r="M162" s="93">
        <f t="shared" si="27"/>
        <v>8.6999999999999993</v>
      </c>
      <c r="N162" s="138">
        <f>IF('Indicator Data'!BY165="No data","x",'Indicator Data'!BY165/'Indicator Data'!CL165*100)</f>
        <v>6.052808425509328</v>
      </c>
      <c r="O162" s="92">
        <f t="shared" si="28"/>
        <v>9.5</v>
      </c>
      <c r="P162" s="92">
        <f>IF('Indicator Data'!BZ165="No data","x",ROUND(IF('Indicator Data'!BZ165&gt;P$195,0,IF('Indicator Data'!BZ165&lt;P$194,10,(P$195-'Indicator Data'!BZ165)/(P$195-P$194)*10)),1))</f>
        <v>9.9</v>
      </c>
      <c r="Q162" s="92">
        <f>IF('Indicator Data'!CA165="No data","x",ROUND(IF('Indicator Data'!CA165&gt;Q$195,0,IF('Indicator Data'!CA165&lt;Q$194,10,(Q$195-'Indicator Data'!CA165)/(Q$195-Q$194)*10)),1))</f>
        <v>10</v>
      </c>
      <c r="R162" s="93">
        <f t="shared" si="29"/>
        <v>9.8000000000000007</v>
      </c>
      <c r="S162" s="92" t="str">
        <f>IF('Indicator Data'!CB165="No data","x",ROUND(IF('Indicator Data'!CB165&gt;S$195,0,IF('Indicator Data'!CB165&lt;S$194,10,(S$195-'Indicator Data'!CB165)/(S$195-S$194)*10)),1))</f>
        <v>x</v>
      </c>
      <c r="T162" s="138">
        <f>IF('Indicator Data'!CC165="No data","x",ROUND(IF('Indicator Data'!CC165&gt;T$195,0,IF('Indicator Data'!CC165&lt;T$194,10,(T$195-'Indicator Data'!CC165)/(T$195-T$194)*10)),1))</f>
        <v>10</v>
      </c>
      <c r="U162" s="138" t="str">
        <f>IF('Indicator Data'!CD165="No data","x",ROUND(IF('Indicator Data'!CD165&gt;U$195,0,IF('Indicator Data'!CD165&lt;U$194,10,(U$195-'Indicator Data'!CD165)/(U$195-U$194)*10)),1))</f>
        <v>x</v>
      </c>
      <c r="V162" s="138" t="str">
        <f>IF('Indicator Data'!CE165="No data","x",ROUND(IF('Indicator Data'!CE165&gt;V$195,0,IF('Indicator Data'!CE165&lt;V$194,10,(V$195-'Indicator Data'!CE165)/(V$195-V$194)*10)),1))</f>
        <v>x</v>
      </c>
      <c r="W162" s="92">
        <f t="shared" si="30"/>
        <v>10</v>
      </c>
      <c r="X162" s="92">
        <f>IF('Indicator Data'!CF165="No data","x",ROUND(IF('Indicator Data'!CF165&gt;X$195,0,IF('Indicator Data'!CF165&lt;X$194,10,(X$195-'Indicator Data'!CF165)/(X$195-X$194)*10)),1))</f>
        <v>9.9</v>
      </c>
      <c r="Y162" s="92">
        <f>IF('Indicator Data'!CG165="No data","x",ROUND(IF('Indicator Data'!CG165&gt;Y$195,10,IF('Indicator Data'!CG165&lt;Y$194,0,10-(Y$195-'Indicator Data'!CG165)/(Y$195-Y$194)*10)),1))</f>
        <v>10</v>
      </c>
      <c r="Z162" s="93">
        <f t="shared" si="22"/>
        <v>10</v>
      </c>
      <c r="AA162" s="94">
        <f t="shared" si="23"/>
        <v>9.5</v>
      </c>
      <c r="AB162" s="217">
        <f>IF('Indicator Data'!CH165="No data","x",ROUND(IF('Indicator Data'!CH165&gt;AB$195,0,IF('Indicator Data'!CH165&lt;AB$194,10,(AB$195-'Indicator Data'!CH165)/(AB$195-AB$194)*10)),1))</f>
        <v>6.1</v>
      </c>
    </row>
    <row r="163" spans="1:28" s="4" customFormat="1" x14ac:dyDescent="0.3">
      <c r="A163" s="121" t="str">
        <f>'Indicator Data'!A166</f>
        <v>Spain</v>
      </c>
      <c r="B163" s="47" t="str">
        <f>'Indicator Data'!B166</f>
        <v>ESP</v>
      </c>
      <c r="C163" s="92">
        <f>IF('Indicator Data'!BR166="No data","x",ROUND(IF('Indicator Data'!BR166&gt;C$195,0,IF('Indicator Data'!BR166&lt;C$194,10,(C$195-'Indicator Data'!BR166)/(C$195-C$194)*10)),1))</f>
        <v>2.2000000000000002</v>
      </c>
      <c r="D163" s="93">
        <f t="shared" si="24"/>
        <v>2.2000000000000002</v>
      </c>
      <c r="E163" s="92">
        <f>IF('Indicator Data'!BT166="No data","x",ROUND(IF('Indicator Data'!BT166&gt;E$195,0,IF('Indicator Data'!BT166&lt;E$194,10,(E$195-'Indicator Data'!BT166)/(E$195-E$194)*10)),1))</f>
        <v>3.8</v>
      </c>
      <c r="F163" s="92">
        <f>IF('Indicator Data'!BS166="No data","x",ROUND(IF('Indicator Data'!BS166&gt;F$195,0,IF('Indicator Data'!BS166&lt;F$194,10,(F$195-'Indicator Data'!BS166)/(F$195-F$194)*10)),1))</f>
        <v>3</v>
      </c>
      <c r="G163" s="93">
        <f t="shared" si="25"/>
        <v>3.4</v>
      </c>
      <c r="H163" s="94">
        <f t="shared" si="26"/>
        <v>2.8</v>
      </c>
      <c r="I163" s="92">
        <f>IF('Indicator Data'!BV166="No data","x",ROUND(IF('Indicator Data'!BV166^2&gt;I$195,0,IF('Indicator Data'!BV166^2&lt;I$194,10,(I$195-'Indicator Data'!BV166^2)/(I$195-I$194)*10)),1))</f>
        <v>0.3</v>
      </c>
      <c r="J163" s="92">
        <f>IF(OR('Indicator Data'!BU166=0,'Indicator Data'!BU166="No data"),"x",ROUND(IF('Indicator Data'!BU166&gt;J$195,0,IF('Indicator Data'!BU166&lt;J$194,10,(J$195-'Indicator Data'!BU166)/(J$195-J$194)*10)),1))</f>
        <v>0</v>
      </c>
      <c r="K163" s="92">
        <f>IF('Indicator Data'!BW166="No data","x",ROUND(IF('Indicator Data'!BW166&gt;K$195,0,IF('Indicator Data'!BW166&lt;K$194,10,(K$195-'Indicator Data'!BW166)/(K$195-K$194)*10)),1))</f>
        <v>1.4</v>
      </c>
      <c r="L163" s="92">
        <f>IF('Indicator Data'!BX166="No data","x",ROUND(IF('Indicator Data'!BX166&gt;L$195,0,IF('Indicator Data'!BX166&lt;L$194,10,(L$195-'Indicator Data'!BX166)/(L$195-L$194)*10)),1))</f>
        <v>4.3</v>
      </c>
      <c r="M163" s="93">
        <f t="shared" si="27"/>
        <v>1.5</v>
      </c>
      <c r="N163" s="138">
        <f>IF('Indicator Data'!BY166="No data","x",'Indicator Data'!BY166/'Indicator Data'!CL166*100)</f>
        <v>144.34643143544508</v>
      </c>
      <c r="O163" s="92">
        <f t="shared" si="28"/>
        <v>0</v>
      </c>
      <c r="P163" s="92">
        <f>IF('Indicator Data'!BZ166="No data","x",ROUND(IF('Indicator Data'!BZ166&gt;P$195,0,IF('Indicator Data'!BZ166&lt;P$194,10,(P$195-'Indicator Data'!BZ166)/(P$195-P$194)*10)),1))</f>
        <v>0</v>
      </c>
      <c r="Q163" s="92">
        <f>IF('Indicator Data'!CA166="No data","x",ROUND(IF('Indicator Data'!CA166&gt;Q$195,0,IF('Indicator Data'!CA166&lt;Q$194,10,(Q$195-'Indicator Data'!CA166)/(Q$195-Q$194)*10)),1))</f>
        <v>0</v>
      </c>
      <c r="R163" s="93">
        <f t="shared" si="29"/>
        <v>0</v>
      </c>
      <c r="S163" s="92">
        <f>IF('Indicator Data'!CB166="No data","x",ROUND(IF('Indicator Data'!CB166&gt;S$195,0,IF('Indicator Data'!CB166&lt;S$194,10,(S$195-'Indicator Data'!CB166)/(S$195-S$194)*10)),1))</f>
        <v>0</v>
      </c>
      <c r="T163" s="138">
        <f>IF('Indicator Data'!CC166="No data","x",ROUND(IF('Indicator Data'!CC166&gt;T$195,0,IF('Indicator Data'!CC166&lt;T$194,10,(T$195-'Indicator Data'!CC166)/(T$195-T$194)*10)),1))</f>
        <v>0.2</v>
      </c>
      <c r="U163" s="138">
        <f>IF('Indicator Data'!CD166="No data","x",ROUND(IF('Indicator Data'!CD166&gt;U$195,0,IF('Indicator Data'!CD166&lt;U$194,10,(U$195-'Indicator Data'!CD166)/(U$195-U$194)*10)),1))</f>
        <v>1</v>
      </c>
      <c r="V163" s="138" t="str">
        <f>IF('Indicator Data'!CE166="No data","x",ROUND(IF('Indicator Data'!CE166&gt;V$195,0,IF('Indicator Data'!CE166&lt;V$194,10,(V$195-'Indicator Data'!CE166)/(V$195-V$194)*10)),1))</f>
        <v>x</v>
      </c>
      <c r="W163" s="92">
        <f t="shared" si="30"/>
        <v>0.6</v>
      </c>
      <c r="X163" s="92">
        <f>IF('Indicator Data'!CF166="No data","x",ROUND(IF('Indicator Data'!CF166&gt;X$195,0,IF('Indicator Data'!CF166&lt;X$194,10,(X$195-'Indicator Data'!CF166)/(X$195-X$194)*10)),1))</f>
        <v>0</v>
      </c>
      <c r="Y163" s="92">
        <f>IF('Indicator Data'!CG166="No data","x",ROUND(IF('Indicator Data'!CG166&gt;Y$195,10,IF('Indicator Data'!CG166&lt;Y$194,0,10-(Y$195-'Indicator Data'!CG166)/(Y$195-Y$194)*10)),1))</f>
        <v>0</v>
      </c>
      <c r="Z163" s="93">
        <f t="shared" ref="Z163:Z193" si="31">IF(AND(S163="x",W163="x",X163="x",Y163="x"),"x",ROUND(AVERAGE(S163,W163,X163,Y163),1))</f>
        <v>0.2</v>
      </c>
      <c r="AA163" s="94">
        <f t="shared" ref="AA163:AA193" si="32">ROUND(AVERAGE(R163,M163,Z163),1)</f>
        <v>0.6</v>
      </c>
      <c r="AB163" s="217">
        <f>IF('Indicator Data'!CH166="No data","x",ROUND(IF('Indicator Data'!CH166&gt;AB$195,0,IF('Indicator Data'!CH166&lt;AB$194,10,(AB$195-'Indicator Data'!CH166)/(AB$195-AB$194)*10)),1))</f>
        <v>1.6</v>
      </c>
    </row>
    <row r="164" spans="1:28" s="4" customFormat="1" x14ac:dyDescent="0.3">
      <c r="A164" s="121" t="str">
        <f>'Indicator Data'!A167</f>
        <v>Sri Lanka</v>
      </c>
      <c r="B164" s="47" t="str">
        <f>'Indicator Data'!B167</f>
        <v>LKA</v>
      </c>
      <c r="C164" s="92">
        <f>IF('Indicator Data'!BR167="No data","x",ROUND(IF('Indicator Data'!BR167&gt;C$195,0,IF('Indicator Data'!BR167&lt;C$194,10,(C$195-'Indicator Data'!BR167)/(C$195-C$194)*10)),1))</f>
        <v>3.6</v>
      </c>
      <c r="D164" s="93">
        <f t="shared" si="24"/>
        <v>3.6</v>
      </c>
      <c r="E164" s="92">
        <f>IF('Indicator Data'!BT167="No data","x",ROUND(IF('Indicator Data'!BT167&gt;E$195,0,IF('Indicator Data'!BT167&lt;E$194,10,(E$195-'Indicator Data'!BT167)/(E$195-E$194)*10)),1))</f>
        <v>6.2</v>
      </c>
      <c r="F164" s="92">
        <f>IF('Indicator Data'!BS167="No data","x",ROUND(IF('Indicator Data'!BS167&gt;F$195,0,IF('Indicator Data'!BS167&lt;F$194,10,(F$195-'Indicator Data'!BS167)/(F$195-F$194)*10)),1))</f>
        <v>5.5</v>
      </c>
      <c r="G164" s="93">
        <f t="shared" si="25"/>
        <v>5.9</v>
      </c>
      <c r="H164" s="94">
        <f t="shared" si="26"/>
        <v>4.8</v>
      </c>
      <c r="I164" s="92">
        <f>IF('Indicator Data'!BV167="No data","x",ROUND(IF('Indicator Data'!BV167^2&gt;I$195,0,IF('Indicator Data'!BV167^2&lt;I$194,10,(I$195-'Indicator Data'!BV167^2)/(I$195-I$194)*10)),1))</f>
        <v>1.7</v>
      </c>
      <c r="J164" s="92">
        <f>IF(OR('Indicator Data'!BU167=0,'Indicator Data'!BU167="No data"),"x",ROUND(IF('Indicator Data'!BU167&gt;J$195,0,IF('Indicator Data'!BU167&lt;J$194,10,(J$195-'Indicator Data'!BU167)/(J$195-J$194)*10)),1))</f>
        <v>0.2</v>
      </c>
      <c r="K164" s="92">
        <f>IF('Indicator Data'!BW167="No data","x",ROUND(IF('Indicator Data'!BW167&gt;K$195,0,IF('Indicator Data'!BW167&lt;K$194,10,(K$195-'Indicator Data'!BW167)/(K$195-K$194)*10)),1))</f>
        <v>6.6</v>
      </c>
      <c r="L164" s="92">
        <f>IF('Indicator Data'!BX167="No data","x",ROUND(IF('Indicator Data'!BX167&gt;L$195,0,IF('Indicator Data'!BX167&lt;L$194,10,(L$195-'Indicator Data'!BX167)/(L$195-L$194)*10)),1))</f>
        <v>2.9</v>
      </c>
      <c r="M164" s="93">
        <f t="shared" si="27"/>
        <v>2.9</v>
      </c>
      <c r="N164" s="138">
        <f>IF('Indicator Data'!BY167="No data","x",'Indicator Data'!BY167/'Indicator Data'!CL167*100)</f>
        <v>41.460692074629243</v>
      </c>
      <c r="O164" s="92">
        <f t="shared" si="28"/>
        <v>5.9</v>
      </c>
      <c r="P164" s="92">
        <f>IF('Indicator Data'!BZ167="No data","x",ROUND(IF('Indicator Data'!BZ167&gt;P$195,0,IF('Indicator Data'!BZ167&lt;P$194,10,(P$195-'Indicator Data'!BZ167)/(P$195-P$194)*10)),1))</f>
        <v>0.5</v>
      </c>
      <c r="Q164" s="92">
        <f>IF('Indicator Data'!CA167="No data","x",ROUND(IF('Indicator Data'!CA167&gt;Q$195,0,IF('Indicator Data'!CA167&lt;Q$194,10,(Q$195-'Indicator Data'!CA167)/(Q$195-Q$194)*10)),1))</f>
        <v>2.1</v>
      </c>
      <c r="R164" s="93">
        <f t="shared" si="29"/>
        <v>2.8</v>
      </c>
      <c r="S164" s="92">
        <f>IF('Indicator Data'!CB167="No data","x",ROUND(IF('Indicator Data'!CB167&gt;S$195,0,IF('Indicator Data'!CB167&lt;S$194,10,(S$195-'Indicator Data'!CB167)/(S$195-S$194)*10)),1))</f>
        <v>7.6</v>
      </c>
      <c r="T164" s="138">
        <f>IF('Indicator Data'!CC167="No data","x",ROUND(IF('Indicator Data'!CC167&gt;T$195,0,IF('Indicator Data'!CC167&lt;T$194,10,(T$195-'Indicator Data'!CC167)/(T$195-T$194)*10)),1))</f>
        <v>0</v>
      </c>
      <c r="U164" s="138">
        <f>IF('Indicator Data'!CD167="No data","x",ROUND(IF('Indicator Data'!CD167&gt;U$195,0,IF('Indicator Data'!CD167&lt;U$194,10,(U$195-'Indicator Data'!CD167)/(U$195-U$194)*10)),1))</f>
        <v>0</v>
      </c>
      <c r="V164" s="138" t="str">
        <f>IF('Indicator Data'!CE167="No data","x",ROUND(IF('Indicator Data'!CE167&gt;V$195,0,IF('Indicator Data'!CE167&lt;V$194,10,(V$195-'Indicator Data'!CE167)/(V$195-V$194)*10)),1))</f>
        <v>x</v>
      </c>
      <c r="W164" s="92">
        <f t="shared" si="30"/>
        <v>0</v>
      </c>
      <c r="X164" s="92">
        <f>IF('Indicator Data'!CF167="No data","x",ROUND(IF('Indicator Data'!CF167&gt;X$195,0,IF('Indicator Data'!CF167&lt;X$194,10,(X$195-'Indicator Data'!CF167)/(X$195-X$194)*10)),1))</f>
        <v>8.5</v>
      </c>
      <c r="Y164" s="92">
        <f>IF('Indicator Data'!CG167="No data","x",ROUND(IF('Indicator Data'!CG167&gt;Y$195,10,IF('Indicator Data'!CG167&lt;Y$194,0,10-(Y$195-'Indicator Data'!CG167)/(Y$195-Y$194)*10)),1))</f>
        <v>0.4</v>
      </c>
      <c r="Z164" s="93">
        <f t="shared" si="31"/>
        <v>4.0999999999999996</v>
      </c>
      <c r="AA164" s="94">
        <f t="shared" si="32"/>
        <v>3.3</v>
      </c>
      <c r="AB164" s="217">
        <f>IF('Indicator Data'!CH167="No data","x",ROUND(IF('Indicator Data'!CH167&gt;AB$195,0,IF('Indicator Data'!CH167&lt;AB$194,10,(AB$195-'Indicator Data'!CH167)/(AB$195-AB$194)*10)),1))</f>
        <v>5.4</v>
      </c>
    </row>
    <row r="165" spans="1:28" s="4" customFormat="1" x14ac:dyDescent="0.3">
      <c r="A165" s="121" t="str">
        <f>'Indicator Data'!A168</f>
        <v>Sudan</v>
      </c>
      <c r="B165" s="47" t="str">
        <f>'Indicator Data'!B168</f>
        <v>SDN</v>
      </c>
      <c r="C165" s="92">
        <f>IF('Indicator Data'!BR168="No data","x",ROUND(IF('Indicator Data'!BR168&gt;C$195,0,IF('Indicator Data'!BR168&lt;C$194,10,(C$195-'Indicator Data'!BR168)/(C$195-C$194)*10)),1))</f>
        <v>4.9000000000000004</v>
      </c>
      <c r="D165" s="93">
        <f t="shared" si="24"/>
        <v>4.9000000000000004</v>
      </c>
      <c r="E165" s="92">
        <f>IF('Indicator Data'!BT168="No data","x",ROUND(IF('Indicator Data'!BT168&gt;E$195,0,IF('Indicator Data'!BT168&lt;E$194,10,(E$195-'Indicator Data'!BT168)/(E$195-E$194)*10)),1))</f>
        <v>8.4</v>
      </c>
      <c r="F165" s="92">
        <f>IF('Indicator Data'!BS168="No data","x",ROUND(IF('Indicator Data'!BS168&gt;F$195,0,IF('Indicator Data'!BS168&lt;F$194,10,(F$195-'Indicator Data'!BS168)/(F$195-F$194)*10)),1))</f>
        <v>8.1999999999999993</v>
      </c>
      <c r="G165" s="93">
        <f t="shared" si="25"/>
        <v>8.3000000000000007</v>
      </c>
      <c r="H165" s="94">
        <f t="shared" si="26"/>
        <v>6.6</v>
      </c>
      <c r="I165" s="92">
        <f>IF('Indicator Data'!BV168="No data","x",ROUND(IF('Indicator Data'!BV168^2&gt;I$195,0,IF('Indicator Data'!BV168^2&lt;I$194,10,(I$195-'Indicator Data'!BV168^2)/(I$195-I$194)*10)),1))</f>
        <v>6.9</v>
      </c>
      <c r="J165" s="92">
        <f>IF(OR('Indicator Data'!BU168=0,'Indicator Data'!BU168="No data"),"x",ROUND(IF('Indicator Data'!BU168&gt;J$195,0,IF('Indicator Data'!BU168&lt;J$194,10,(J$195-'Indicator Data'!BU168)/(J$195-J$194)*10)),1))</f>
        <v>4.4000000000000004</v>
      </c>
      <c r="K165" s="92">
        <f>IF('Indicator Data'!BW168="No data","x",ROUND(IF('Indicator Data'!BW168&gt;K$195,0,IF('Indicator Data'!BW168&lt;K$194,10,(K$195-'Indicator Data'!BW168)/(K$195-K$194)*10)),1))</f>
        <v>6.9</v>
      </c>
      <c r="L165" s="92">
        <f>IF('Indicator Data'!BX168="No data","x",ROUND(IF('Indicator Data'!BX168&gt;L$195,0,IF('Indicator Data'!BX168&lt;L$194,10,(L$195-'Indicator Data'!BX168)/(L$195-L$194)*10)),1))</f>
        <v>6.6</v>
      </c>
      <c r="M165" s="93">
        <f t="shared" si="27"/>
        <v>6.2</v>
      </c>
      <c r="N165" s="138">
        <f>IF('Indicator Data'!BY168="No data","x",'Indicator Data'!BY168/'Indicator Data'!CL168*100)</f>
        <v>2.1043771043771047</v>
      </c>
      <c r="O165" s="92">
        <f t="shared" si="28"/>
        <v>9.9</v>
      </c>
      <c r="P165" s="92">
        <f>IF('Indicator Data'!BZ168="No data","x",ROUND(IF('Indicator Data'!BZ168&gt;P$195,0,IF('Indicator Data'!BZ168&lt;P$194,10,(P$195-'Indicator Data'!BZ168)/(P$195-P$194)*10)),1))</f>
        <v>7</v>
      </c>
      <c r="Q165" s="92">
        <f>IF('Indicator Data'!CA168="No data","x",ROUND(IF('Indicator Data'!CA168&gt;Q$195,0,IF('Indicator Data'!CA168&lt;Q$194,10,(Q$195-'Indicator Data'!CA168)/(Q$195-Q$194)*10)),1))</f>
        <v>7.9</v>
      </c>
      <c r="R165" s="93">
        <f t="shared" si="29"/>
        <v>8.3000000000000007</v>
      </c>
      <c r="S165" s="92">
        <f>IF('Indicator Data'!CB168="No data","x",ROUND(IF('Indicator Data'!CB168&gt;S$195,0,IF('Indicator Data'!CB168&lt;S$194,10,(S$195-'Indicator Data'!CB168)/(S$195-S$194)*10)),1))</f>
        <v>9</v>
      </c>
      <c r="T165" s="138">
        <f>IF('Indicator Data'!CC168="No data","x",ROUND(IF('Indicator Data'!CC168&gt;T$195,0,IF('Indicator Data'!CC168&lt;T$194,10,(T$195-'Indicator Data'!CC168)/(T$195-T$194)*10)),1))</f>
        <v>0.7</v>
      </c>
      <c r="U165" s="138">
        <f>IF('Indicator Data'!CD168="No data","x",ROUND(IF('Indicator Data'!CD168&gt;U$195,0,IF('Indicator Data'!CD168&lt;U$194,10,(U$195-'Indicator Data'!CD168)/(U$195-U$194)*10)),1))</f>
        <v>4.5999999999999996</v>
      </c>
      <c r="V165" s="138">
        <f>IF('Indicator Data'!CE168="No data","x",ROUND(IF('Indicator Data'!CE168&gt;V$195,0,IF('Indicator Data'!CE168&lt;V$194,10,(V$195-'Indicator Data'!CE168)/(V$195-V$194)*10)),1))</f>
        <v>0.7</v>
      </c>
      <c r="W165" s="92">
        <f t="shared" si="30"/>
        <v>2</v>
      </c>
      <c r="X165" s="92">
        <f>IF('Indicator Data'!CF168="No data","x",ROUND(IF('Indicator Data'!CF168&gt;X$195,0,IF('Indicator Data'!CF168&lt;X$194,10,(X$195-'Indicator Data'!CF168)/(X$195-X$194)*10)),1))</f>
        <v>9.1999999999999993</v>
      </c>
      <c r="Y165" s="92">
        <f>IF('Indicator Data'!CG168="No data","x",ROUND(IF('Indicator Data'!CG168&gt;Y$195,10,IF('Indicator Data'!CG168&lt;Y$194,0,10-(Y$195-'Indicator Data'!CG168)/(Y$195-Y$194)*10)),1))</f>
        <v>3.3</v>
      </c>
      <c r="Z165" s="93">
        <f t="shared" si="31"/>
        <v>5.9</v>
      </c>
      <c r="AA165" s="94">
        <f t="shared" si="32"/>
        <v>6.8</v>
      </c>
      <c r="AB165" s="217">
        <f>IF('Indicator Data'!CH168="No data","x",ROUND(IF('Indicator Data'!CH168&gt;AB$195,0,IF('Indicator Data'!CH168&lt;AB$194,10,(AB$195-'Indicator Data'!CH168)/(AB$195-AB$194)*10)),1))</f>
        <v>3.5</v>
      </c>
    </row>
    <row r="166" spans="1:28" s="4" customFormat="1" x14ac:dyDescent="0.3">
      <c r="A166" s="121" t="str">
        <f>'Indicator Data'!A169</f>
        <v>Suriname</v>
      </c>
      <c r="B166" s="47" t="str">
        <f>'Indicator Data'!B169</f>
        <v>SUR</v>
      </c>
      <c r="C166" s="92" t="str">
        <f>IF('Indicator Data'!BR169="No data","x",ROUND(IF('Indicator Data'!BR169&gt;C$195,0,IF('Indicator Data'!BR169&lt;C$194,10,(C$195-'Indicator Data'!BR169)/(C$195-C$194)*10)),1))</f>
        <v>x</v>
      </c>
      <c r="D166" s="93" t="str">
        <f t="shared" si="24"/>
        <v>x</v>
      </c>
      <c r="E166" s="92">
        <f>IF('Indicator Data'!BT169="No data","x",ROUND(IF('Indicator Data'!BT169&gt;E$195,0,IF('Indicator Data'!BT169&lt;E$194,10,(E$195-'Indicator Data'!BT169)/(E$195-E$194)*10)),1))</f>
        <v>5.6</v>
      </c>
      <c r="F166" s="92">
        <f>IF('Indicator Data'!BS169="No data","x",ROUND(IF('Indicator Data'!BS169&gt;F$195,0,IF('Indicator Data'!BS169&lt;F$194,10,(F$195-'Indicator Data'!BS169)/(F$195-F$194)*10)),1))</f>
        <v>6.3</v>
      </c>
      <c r="G166" s="93">
        <f t="shared" si="25"/>
        <v>6</v>
      </c>
      <c r="H166" s="94">
        <f t="shared" si="26"/>
        <v>6</v>
      </c>
      <c r="I166" s="92">
        <f>IF('Indicator Data'!BV169="No data","x",ROUND(IF('Indicator Data'!BV169^2&gt;I$195,0,IF('Indicator Data'!BV169^2&lt;I$194,10,(I$195-'Indicator Data'!BV169^2)/(I$195-I$194)*10)),1))</f>
        <v>1.2</v>
      </c>
      <c r="J166" s="92">
        <f>IF(OR('Indicator Data'!BU169=0,'Indicator Data'!BU169="No data"),"x",ROUND(IF('Indicator Data'!BU169&gt;J$195,0,IF('Indicator Data'!BU169&lt;J$194,10,(J$195-'Indicator Data'!BU169)/(J$195-J$194)*10)),1))</f>
        <v>0.3</v>
      </c>
      <c r="K166" s="92">
        <f>IF('Indicator Data'!BW169="No data","x",ROUND(IF('Indicator Data'!BW169&gt;K$195,0,IF('Indicator Data'!BW169&lt;K$194,10,(K$195-'Indicator Data'!BW169)/(K$195-K$194)*10)),1))</f>
        <v>5.0999999999999996</v>
      </c>
      <c r="L166" s="92">
        <f>IF('Indicator Data'!BX169="No data","x",ROUND(IF('Indicator Data'!BX169&gt;L$195,0,IF('Indicator Data'!BX169&lt;L$194,10,(L$195-'Indicator Data'!BX169)/(L$195-L$194)*10)),1))</f>
        <v>3.6</v>
      </c>
      <c r="M166" s="93">
        <f t="shared" si="27"/>
        <v>2.6</v>
      </c>
      <c r="N166" s="138">
        <f>IF('Indicator Data'!BY169="No data","x",'Indicator Data'!BY169/'Indicator Data'!CL169*100)</f>
        <v>4.3589743589743586</v>
      </c>
      <c r="O166" s="92">
        <f t="shared" si="28"/>
        <v>9.6999999999999993</v>
      </c>
      <c r="P166" s="92">
        <f>IF('Indicator Data'!BZ169="No data","x",ROUND(IF('Indicator Data'!BZ169&gt;P$195,0,IF('Indicator Data'!BZ169&lt;P$194,10,(P$195-'Indicator Data'!BZ169)/(P$195-P$194)*10)),1))</f>
        <v>1.7</v>
      </c>
      <c r="Q166" s="92">
        <f>IF('Indicator Data'!CA169="No data","x",ROUND(IF('Indicator Data'!CA169&gt;Q$195,0,IF('Indicator Data'!CA169&lt;Q$194,10,(Q$195-'Indicator Data'!CA169)/(Q$195-Q$194)*10)),1))</f>
        <v>0.9</v>
      </c>
      <c r="R166" s="93">
        <f t="shared" si="29"/>
        <v>4.0999999999999996</v>
      </c>
      <c r="S166" s="92">
        <f>IF('Indicator Data'!CB169="No data","x",ROUND(IF('Indicator Data'!CB169&gt;S$195,0,IF('Indicator Data'!CB169&lt;S$194,10,(S$195-'Indicator Data'!CB169)/(S$195-S$194)*10)),1))</f>
        <v>6.9</v>
      </c>
      <c r="T166" s="138">
        <f>IF('Indicator Data'!CC169="No data","x",ROUND(IF('Indicator Data'!CC169&gt;T$195,0,IF('Indicator Data'!CC169&lt;T$194,10,(T$195-'Indicator Data'!CC169)/(T$195-T$194)*10)),1))</f>
        <v>3.1</v>
      </c>
      <c r="U166" s="138">
        <f>IF('Indicator Data'!CD169="No data","x",ROUND(IF('Indicator Data'!CD169&gt;U$195,0,IF('Indicator Data'!CD169&lt;U$194,10,(U$195-'Indicator Data'!CD169)/(U$195-U$194)*10)),1))</f>
        <v>9.3000000000000007</v>
      </c>
      <c r="V166" s="138" t="str">
        <f>IF('Indicator Data'!CE169="No data","x",ROUND(IF('Indicator Data'!CE169&gt;V$195,0,IF('Indicator Data'!CE169&lt;V$194,10,(V$195-'Indicator Data'!CE169)/(V$195-V$194)*10)),1))</f>
        <v>x</v>
      </c>
      <c r="W166" s="92">
        <f t="shared" si="30"/>
        <v>6.2</v>
      </c>
      <c r="X166" s="92">
        <f>IF('Indicator Data'!CF169="No data","x",ROUND(IF('Indicator Data'!CF169&gt;X$195,0,IF('Indicator Data'!CF169&lt;X$194,10,(X$195-'Indicator Data'!CF169)/(X$195-X$194)*10)),1))</f>
        <v>7.1</v>
      </c>
      <c r="Y166" s="92">
        <f>IF('Indicator Data'!CG169="No data","x",ROUND(IF('Indicator Data'!CG169&gt;Y$195,10,IF('Indicator Data'!CG169&lt;Y$194,0,10-(Y$195-'Indicator Data'!CG169)/(Y$195-Y$194)*10)),1))</f>
        <v>1.3</v>
      </c>
      <c r="Z166" s="93">
        <f t="shared" si="31"/>
        <v>5.4</v>
      </c>
      <c r="AA166" s="94">
        <f t="shared" si="32"/>
        <v>4</v>
      </c>
      <c r="AB166" s="217">
        <f>IF('Indicator Data'!CH169="No data","x",ROUND(IF('Indicator Data'!CH169&gt;AB$195,0,IF('Indicator Data'!CH169&lt;AB$194,10,(AB$195-'Indicator Data'!CH169)/(AB$195-AB$194)*10)),1))</f>
        <v>2.7</v>
      </c>
    </row>
    <row r="167" spans="1:28" s="4" customFormat="1" x14ac:dyDescent="0.3">
      <c r="A167" s="121" t="str">
        <f>'Indicator Data'!A170</f>
        <v>Sweden</v>
      </c>
      <c r="B167" s="47" t="str">
        <f>'Indicator Data'!B170</f>
        <v>SWE</v>
      </c>
      <c r="C167" s="92">
        <f>IF('Indicator Data'!BR170="No data","x",ROUND(IF('Indicator Data'!BR170&gt;C$195,0,IF('Indicator Data'!BR170&lt;C$194,10,(C$195-'Indicator Data'!BR170)/(C$195-C$194)*10)),1))</f>
        <v>2.5</v>
      </c>
      <c r="D167" s="93">
        <f t="shared" si="24"/>
        <v>2.5</v>
      </c>
      <c r="E167" s="92">
        <f>IF('Indicator Data'!BT170="No data","x",ROUND(IF('Indicator Data'!BT170&gt;E$195,0,IF('Indicator Data'!BT170&lt;E$194,10,(E$195-'Indicator Data'!BT170)/(E$195-E$194)*10)),1))</f>
        <v>1.5</v>
      </c>
      <c r="F167" s="92">
        <f>IF('Indicator Data'!BS170="No data","x",ROUND(IF('Indicator Data'!BS170&gt;F$195,0,IF('Indicator Data'!BS170&lt;F$194,10,(F$195-'Indicator Data'!BS170)/(F$195-F$194)*10)),1))</f>
        <v>1.3</v>
      </c>
      <c r="G167" s="93">
        <f t="shared" si="25"/>
        <v>1.4</v>
      </c>
      <c r="H167" s="94">
        <f t="shared" si="26"/>
        <v>2</v>
      </c>
      <c r="I167" s="92" t="str">
        <f>IF('Indicator Data'!BV170="No data","x",ROUND(IF('Indicator Data'!BV170^2&gt;I$195,0,IF('Indicator Data'!BV170^2&lt;I$194,10,(I$195-'Indicator Data'!BV170^2)/(I$195-I$194)*10)),1))</f>
        <v>x</v>
      </c>
      <c r="J167" s="92">
        <f>IF(OR('Indicator Data'!BU170=0,'Indicator Data'!BU170="No data"),"x",ROUND(IF('Indicator Data'!BU170&gt;J$195,0,IF('Indicator Data'!BU170&lt;J$194,10,(J$195-'Indicator Data'!BU170)/(J$195-J$194)*10)),1))</f>
        <v>0</v>
      </c>
      <c r="K167" s="92">
        <f>IF('Indicator Data'!BW170="No data","x",ROUND(IF('Indicator Data'!BW170&gt;K$195,0,IF('Indicator Data'!BW170&lt;K$194,10,(K$195-'Indicator Data'!BW170)/(K$195-K$194)*10)),1))</f>
        <v>0.8</v>
      </c>
      <c r="L167" s="92">
        <f>IF('Indicator Data'!BX170="No data","x",ROUND(IF('Indicator Data'!BX170&gt;L$195,0,IF('Indicator Data'!BX170&lt;L$194,10,(L$195-'Indicator Data'!BX170)/(L$195-L$194)*10)),1))</f>
        <v>3.8</v>
      </c>
      <c r="M167" s="93">
        <f t="shared" si="27"/>
        <v>1.5</v>
      </c>
      <c r="N167" s="138">
        <f>IF('Indicator Data'!BY170="No data","x",'Indicator Data'!BY170/'Indicator Data'!CL170*100)</f>
        <v>73.110103816347419</v>
      </c>
      <c r="O167" s="92">
        <f t="shared" si="28"/>
        <v>2.7</v>
      </c>
      <c r="P167" s="92">
        <f>IF('Indicator Data'!BZ170="No data","x",ROUND(IF('Indicator Data'!BZ170&gt;P$195,0,IF('Indicator Data'!BZ170&lt;P$194,10,(P$195-'Indicator Data'!BZ170)/(P$195-P$194)*10)),1))</f>
        <v>0.1</v>
      </c>
      <c r="Q167" s="92">
        <f>IF('Indicator Data'!CA170="No data","x",ROUND(IF('Indicator Data'!CA170&gt;Q$195,0,IF('Indicator Data'!CA170&lt;Q$194,10,(Q$195-'Indicator Data'!CA170)/(Q$195-Q$194)*10)),1))</f>
        <v>0</v>
      </c>
      <c r="R167" s="93">
        <f t="shared" si="29"/>
        <v>0.9</v>
      </c>
      <c r="S167" s="92">
        <f>IF('Indicator Data'!CB170="No data","x",ROUND(IF('Indicator Data'!CB170&gt;S$195,0,IF('Indicator Data'!CB170&lt;S$194,10,(S$195-'Indicator Data'!CB170)/(S$195-S$194)*10)),1))</f>
        <v>0</v>
      </c>
      <c r="T167" s="138">
        <f>IF('Indicator Data'!CC170="No data","x",ROUND(IF('Indicator Data'!CC170&gt;T$195,0,IF('Indicator Data'!CC170&lt;T$194,10,(T$195-'Indicator Data'!CC170)/(T$195-T$194)*10)),1))</f>
        <v>0.3</v>
      </c>
      <c r="U167" s="138">
        <f>IF('Indicator Data'!CD170="No data","x",ROUND(IF('Indicator Data'!CD170&gt;U$195,0,IF('Indicator Data'!CD170&lt;U$194,10,(U$195-'Indicator Data'!CD170)/(U$195-U$194)*10)),1))</f>
        <v>0.7</v>
      </c>
      <c r="V167" s="138">
        <f>IF('Indicator Data'!CE170="No data","x",ROUND(IF('Indicator Data'!CE170&gt;V$195,0,IF('Indicator Data'!CE170&lt;V$194,10,(V$195-'Indicator Data'!CE170)/(V$195-V$194)*10)),1))</f>
        <v>0.5</v>
      </c>
      <c r="W167" s="92">
        <f t="shared" si="30"/>
        <v>0.5</v>
      </c>
      <c r="X167" s="92">
        <f>IF('Indicator Data'!CF170="No data","x",ROUND(IF('Indicator Data'!CF170&gt;X$195,0,IF('Indicator Data'!CF170&lt;X$194,10,(X$195-'Indicator Data'!CF170)/(X$195-X$194)*10)),1))</f>
        <v>0</v>
      </c>
      <c r="Y167" s="92">
        <f>IF('Indicator Data'!CG170="No data","x",ROUND(IF('Indicator Data'!CG170&gt;Y$195,10,IF('Indicator Data'!CG170&lt;Y$194,0,10-(Y$195-'Indicator Data'!CG170)/(Y$195-Y$194)*10)),1))</f>
        <v>0</v>
      </c>
      <c r="Z167" s="93">
        <f t="shared" si="31"/>
        <v>0.1</v>
      </c>
      <c r="AA167" s="94">
        <f t="shared" si="32"/>
        <v>0.8</v>
      </c>
      <c r="AB167" s="217">
        <f>IF('Indicator Data'!CH170="No data","x",ROUND(IF('Indicator Data'!CH170&gt;AB$195,0,IF('Indicator Data'!CH170&lt;AB$194,10,(AB$195-'Indicator Data'!CH170)/(AB$195-AB$194)*10)),1))</f>
        <v>0.8</v>
      </c>
    </row>
    <row r="168" spans="1:28" s="4" customFormat="1" x14ac:dyDescent="0.3">
      <c r="A168" s="121" t="str">
        <f>'Indicator Data'!A171</f>
        <v>Switzerland</v>
      </c>
      <c r="B168" s="47" t="str">
        <f>'Indicator Data'!B171</f>
        <v>CHE</v>
      </c>
      <c r="C168" s="92">
        <f>IF('Indicator Data'!BR171="No data","x",ROUND(IF('Indicator Data'!BR171&gt;C$195,0,IF('Indicator Data'!BR171&lt;C$194,10,(C$195-'Indicator Data'!BR171)/(C$195-C$194)*10)),1))</f>
        <v>0.9</v>
      </c>
      <c r="D168" s="93">
        <f t="shared" si="24"/>
        <v>0.9</v>
      </c>
      <c r="E168" s="92">
        <f>IF('Indicator Data'!BT171="No data","x",ROUND(IF('Indicator Data'!BT171&gt;E$195,0,IF('Indicator Data'!BT171&lt;E$194,10,(E$195-'Indicator Data'!BT171)/(E$195-E$194)*10)),1))</f>
        <v>1.5</v>
      </c>
      <c r="F168" s="92">
        <f>IF('Indicator Data'!BS171="No data","x",ROUND(IF('Indicator Data'!BS171&gt;F$195,0,IF('Indicator Data'!BS171&lt;F$194,10,(F$195-'Indicator Data'!BS171)/(F$195-F$194)*10)),1))</f>
        <v>0.9</v>
      </c>
      <c r="G168" s="93">
        <f t="shared" si="25"/>
        <v>1.2</v>
      </c>
      <c r="H168" s="94">
        <f t="shared" si="26"/>
        <v>1.1000000000000001</v>
      </c>
      <c r="I168" s="92" t="str">
        <f>IF('Indicator Data'!BV171="No data","x",ROUND(IF('Indicator Data'!BV171^2&gt;I$195,0,IF('Indicator Data'!BV171^2&lt;I$194,10,(I$195-'Indicator Data'!BV171^2)/(I$195-I$194)*10)),1))</f>
        <v>x</v>
      </c>
      <c r="J168" s="92">
        <f>IF(OR('Indicator Data'!BU171=0,'Indicator Data'!BU171="No data"),"x",ROUND(IF('Indicator Data'!BU171&gt;J$195,0,IF('Indicator Data'!BU171&lt;J$194,10,(J$195-'Indicator Data'!BU171)/(J$195-J$194)*10)),1))</f>
        <v>0</v>
      </c>
      <c r="K168" s="92">
        <f>IF('Indicator Data'!BW171="No data","x",ROUND(IF('Indicator Data'!BW171&gt;K$195,0,IF('Indicator Data'!BW171&lt;K$194,10,(K$195-'Indicator Data'!BW171)/(K$195-K$194)*10)),1))</f>
        <v>1</v>
      </c>
      <c r="L168" s="92">
        <f>IF('Indicator Data'!BX171="No data","x",ROUND(IF('Indicator Data'!BX171&gt;L$195,0,IF('Indicator Data'!BX171&lt;L$194,10,(L$195-'Indicator Data'!BX171)/(L$195-L$194)*10)),1))</f>
        <v>3.8</v>
      </c>
      <c r="M168" s="93">
        <f t="shared" si="27"/>
        <v>1.6</v>
      </c>
      <c r="N168" s="138">
        <f>IF('Indicator Data'!BY171="No data","x",'Indicator Data'!BY171/'Indicator Data'!CL171*100)</f>
        <v>400</v>
      </c>
      <c r="O168" s="92">
        <f t="shared" si="28"/>
        <v>0</v>
      </c>
      <c r="P168" s="92">
        <f>IF('Indicator Data'!BZ171="No data","x",ROUND(IF('Indicator Data'!BZ171&gt;P$195,0,IF('Indicator Data'!BZ171&lt;P$194,10,(P$195-'Indicator Data'!BZ171)/(P$195-P$194)*10)),1))</f>
        <v>0</v>
      </c>
      <c r="Q168" s="92">
        <f>IF('Indicator Data'!CA171="No data","x",ROUND(IF('Indicator Data'!CA171&gt;Q$195,0,IF('Indicator Data'!CA171&lt;Q$194,10,(Q$195-'Indicator Data'!CA171)/(Q$195-Q$194)*10)),1))</f>
        <v>0</v>
      </c>
      <c r="R168" s="93">
        <f t="shared" si="29"/>
        <v>0</v>
      </c>
      <c r="S168" s="92">
        <f>IF('Indicator Data'!CB171="No data","x",ROUND(IF('Indicator Data'!CB171&gt;S$195,0,IF('Indicator Data'!CB171&lt;S$194,10,(S$195-'Indicator Data'!CB171)/(S$195-S$194)*10)),1))</f>
        <v>0</v>
      </c>
      <c r="T168" s="138">
        <f>IF('Indicator Data'!CC171="No data","x",ROUND(IF('Indicator Data'!CC171&gt;T$195,0,IF('Indicator Data'!CC171&lt;T$194,10,(T$195-'Indicator Data'!CC171)/(T$195-T$194)*10)),1))</f>
        <v>0.3</v>
      </c>
      <c r="U168" s="138">
        <f>IF('Indicator Data'!CD171="No data","x",ROUND(IF('Indicator Data'!CD171&gt;U$195,0,IF('Indicator Data'!CD171&lt;U$194,10,(U$195-'Indicator Data'!CD171)/(U$195-U$194)*10)),1))</f>
        <v>1.7</v>
      </c>
      <c r="V168" s="138">
        <f>IF('Indicator Data'!CE171="No data","x",ROUND(IF('Indicator Data'!CE171&gt;V$195,0,IF('Indicator Data'!CE171&lt;V$194,10,(V$195-'Indicator Data'!CE171)/(V$195-V$194)*10)),1))</f>
        <v>2.7</v>
      </c>
      <c r="W168" s="92">
        <f t="shared" si="30"/>
        <v>1.5666666666666667</v>
      </c>
      <c r="X168" s="92">
        <f>IF('Indicator Data'!CF171="No data","x",ROUND(IF('Indicator Data'!CF171&gt;X$195,0,IF('Indicator Data'!CF171&lt;X$194,10,(X$195-'Indicator Data'!CF171)/(X$195-X$194)*10)),1))</f>
        <v>0</v>
      </c>
      <c r="Y168" s="92">
        <f>IF('Indicator Data'!CG171="No data","x",ROUND(IF('Indicator Data'!CG171&gt;Y$195,10,IF('Indicator Data'!CG171&lt;Y$194,0,10-(Y$195-'Indicator Data'!CG171)/(Y$195-Y$194)*10)),1))</f>
        <v>0.1</v>
      </c>
      <c r="Z168" s="93">
        <f t="shared" si="31"/>
        <v>0.4</v>
      </c>
      <c r="AA168" s="94">
        <f t="shared" si="32"/>
        <v>0.7</v>
      </c>
      <c r="AB168" s="217" t="str">
        <f>IF('Indicator Data'!CH171="No data","x",ROUND(IF('Indicator Data'!CH171&gt;AB$195,0,IF('Indicator Data'!CH171&lt;AB$194,10,(AB$195-'Indicator Data'!CH171)/(AB$195-AB$194)*10)),1))</f>
        <v>x</v>
      </c>
    </row>
    <row r="169" spans="1:28" s="4" customFormat="1" x14ac:dyDescent="0.3">
      <c r="A169" s="121" t="str">
        <f>'Indicator Data'!A172</f>
        <v>Syria</v>
      </c>
      <c r="B169" s="47" t="str">
        <f>'Indicator Data'!B172</f>
        <v>SYR</v>
      </c>
      <c r="C169" s="92">
        <f>IF('Indicator Data'!BR172="No data","x",ROUND(IF('Indicator Data'!BR172&gt;C$195,0,IF('Indicator Data'!BR172&lt;C$194,10,(C$195-'Indicator Data'!BR172)/(C$195-C$194)*10)),1))</f>
        <v>4.5999999999999996</v>
      </c>
      <c r="D169" s="93">
        <f t="shared" si="24"/>
        <v>4.5999999999999996</v>
      </c>
      <c r="E169" s="92">
        <f>IF('Indicator Data'!BT172="No data","x",ROUND(IF('Indicator Data'!BT172&gt;E$195,0,IF('Indicator Data'!BT172&lt;E$194,10,(E$195-'Indicator Data'!BT172)/(E$195-E$194)*10)),1))</f>
        <v>8.6999999999999993</v>
      </c>
      <c r="F169" s="92">
        <f>IF('Indicator Data'!BS172="No data","x",ROUND(IF('Indicator Data'!BS172&gt;F$195,0,IF('Indicator Data'!BS172&lt;F$194,10,(F$195-'Indicator Data'!BS172)/(F$195-F$194)*10)),1))</f>
        <v>8.3000000000000007</v>
      </c>
      <c r="G169" s="93">
        <f t="shared" si="25"/>
        <v>8.5</v>
      </c>
      <c r="H169" s="94">
        <f t="shared" si="26"/>
        <v>6.6</v>
      </c>
      <c r="I169" s="92" t="str">
        <f>IF('Indicator Data'!BV172="No data","x",ROUND(IF('Indicator Data'!BV172^2&gt;I$195,0,IF('Indicator Data'!BV172^2&lt;I$194,10,(I$195-'Indicator Data'!BV172^2)/(I$195-I$194)*10)),1))</f>
        <v>x</v>
      </c>
      <c r="J169" s="92">
        <f>IF(OR('Indicator Data'!BU172=0,'Indicator Data'!BU172="No data"),"x",ROUND(IF('Indicator Data'!BU172&gt;J$195,0,IF('Indicator Data'!BU172&lt;J$194,10,(J$195-'Indicator Data'!BU172)/(J$195-J$194)*10)),1))</f>
        <v>1</v>
      </c>
      <c r="K169" s="92">
        <f>IF('Indicator Data'!BW172="No data","x",ROUND(IF('Indicator Data'!BW172&gt;K$195,0,IF('Indicator Data'!BW172&lt;K$194,10,(K$195-'Indicator Data'!BW172)/(K$195-K$194)*10)),1))</f>
        <v>6.6</v>
      </c>
      <c r="L169" s="92">
        <f>IF('Indicator Data'!BX172="No data","x",ROUND(IF('Indicator Data'!BX172&gt;L$195,0,IF('Indicator Data'!BX172&lt;L$194,10,(L$195-'Indicator Data'!BX172)/(L$195-L$194)*10)),1))</f>
        <v>5.0999999999999996</v>
      </c>
      <c r="M169" s="93">
        <f t="shared" si="27"/>
        <v>4.2</v>
      </c>
      <c r="N169" s="138">
        <f>IF('Indicator Data'!BY172="No data","x",'Indicator Data'!BY172/'Indicator Data'!CL172*100)</f>
        <v>35.397266241899473</v>
      </c>
      <c r="O169" s="92">
        <f t="shared" si="28"/>
        <v>6.5</v>
      </c>
      <c r="P169" s="92">
        <f>IF('Indicator Data'!BZ172="No data","x",ROUND(IF('Indicator Data'!BZ172&gt;P$195,0,IF('Indicator Data'!BZ172&lt;P$194,10,(P$195-'Indicator Data'!BZ172)/(P$195-P$194)*10)),1))</f>
        <v>1</v>
      </c>
      <c r="Q169" s="92">
        <f>IF('Indicator Data'!CA172="No data","x",ROUND(IF('Indicator Data'!CA172&gt;Q$195,0,IF('Indicator Data'!CA172&lt;Q$194,10,(Q$195-'Indicator Data'!CA172)/(Q$195-Q$194)*10)),1))</f>
        <v>0.6</v>
      </c>
      <c r="R169" s="93">
        <f t="shared" si="29"/>
        <v>2.7</v>
      </c>
      <c r="S169" s="92">
        <f>IF('Indicator Data'!CB172="No data","x",ROUND(IF('Indicator Data'!CB172&gt;S$195,0,IF('Indicator Data'!CB172&lt;S$194,10,(S$195-'Indicator Data'!CB172)/(S$195-S$194)*10)),1))</f>
        <v>7</v>
      </c>
      <c r="T169" s="138">
        <f>IF('Indicator Data'!CC172="No data","x",ROUND(IF('Indicator Data'!CC172&gt;T$195,0,IF('Indicator Data'!CC172&lt;T$194,10,(T$195-'Indicator Data'!CC172)/(T$195-T$194)*10)),1))</f>
        <v>8.6</v>
      </c>
      <c r="U169" s="138">
        <f>IF('Indicator Data'!CD172="No data","x",ROUND(IF('Indicator Data'!CD172&gt;U$195,0,IF('Indicator Data'!CD172&lt;U$194,10,(U$195-'Indicator Data'!CD172)/(U$195-U$194)*10)),1))</f>
        <v>6.8</v>
      </c>
      <c r="V169" s="138" t="str">
        <f>IF('Indicator Data'!CE172="No data","x",ROUND(IF('Indicator Data'!CE172&gt;V$195,0,IF('Indicator Data'!CE172&lt;V$194,10,(V$195-'Indicator Data'!CE172)/(V$195-V$194)*10)),1))</f>
        <v>x</v>
      </c>
      <c r="W169" s="92">
        <f t="shared" si="30"/>
        <v>7.6999999999999993</v>
      </c>
      <c r="X169" s="92">
        <f>IF('Indicator Data'!CF172="No data","x",ROUND(IF('Indicator Data'!CF172&gt;X$195,0,IF('Indicator Data'!CF172&lt;X$194,10,(X$195-'Indicator Data'!CF172)/(X$195-X$194)*10)),1))</f>
        <v>9.6</v>
      </c>
      <c r="Y169" s="92">
        <f>IF('Indicator Data'!CG172="No data","x",ROUND(IF('Indicator Data'!CG172&gt;Y$195,10,IF('Indicator Data'!CG172&lt;Y$194,0,10-(Y$195-'Indicator Data'!CG172)/(Y$195-Y$194)*10)),1))</f>
        <v>0.3</v>
      </c>
      <c r="Z169" s="93">
        <f t="shared" si="31"/>
        <v>6.2</v>
      </c>
      <c r="AA169" s="94">
        <f t="shared" si="32"/>
        <v>4.4000000000000004</v>
      </c>
      <c r="AB169" s="217">
        <f>IF('Indicator Data'!CH172="No data","x",ROUND(IF('Indicator Data'!CH172&gt;AB$195,0,IF('Indicator Data'!CH172&lt;AB$194,10,(AB$195-'Indicator Data'!CH172)/(AB$195-AB$194)*10)),1))</f>
        <v>2.5</v>
      </c>
    </row>
    <row r="170" spans="1:28" s="4" customFormat="1" x14ac:dyDescent="0.3">
      <c r="A170" s="121" t="str">
        <f>'Indicator Data'!A173</f>
        <v>Tajikistan</v>
      </c>
      <c r="B170" s="47" t="str">
        <f>'Indicator Data'!B173</f>
        <v>TJK</v>
      </c>
      <c r="C170" s="92">
        <f>IF('Indicator Data'!BR173="No data","x",ROUND(IF('Indicator Data'!BR173&gt;C$195,0,IF('Indicator Data'!BR173&lt;C$194,10,(C$195-'Indicator Data'!BR173)/(C$195-C$194)*10)),1))</f>
        <v>4.5999999999999996</v>
      </c>
      <c r="D170" s="93">
        <f t="shared" si="24"/>
        <v>4.5999999999999996</v>
      </c>
      <c r="E170" s="92">
        <f>IF('Indicator Data'!BT173="No data","x",ROUND(IF('Indicator Data'!BT173&gt;E$195,0,IF('Indicator Data'!BT173&lt;E$194,10,(E$195-'Indicator Data'!BT173)/(E$195-E$194)*10)),1))</f>
        <v>7.5</v>
      </c>
      <c r="F170" s="92">
        <f>IF('Indicator Data'!BS173="No data","x",ROUND(IF('Indicator Data'!BS173&gt;F$195,0,IF('Indicator Data'!BS173&lt;F$194,10,(F$195-'Indicator Data'!BS173)/(F$195-F$194)*10)),1))</f>
        <v>7.2</v>
      </c>
      <c r="G170" s="93">
        <f t="shared" si="25"/>
        <v>7.4</v>
      </c>
      <c r="H170" s="94">
        <f t="shared" si="26"/>
        <v>6</v>
      </c>
      <c r="I170" s="92">
        <f>IF('Indicator Data'!BV173="No data","x",ROUND(IF('Indicator Data'!BV173^2&gt;I$195,0,IF('Indicator Data'!BV173^2&lt;I$194,10,(I$195-'Indicator Data'!BV173^2)/(I$195-I$194)*10)),1))</f>
        <v>0</v>
      </c>
      <c r="J170" s="92">
        <f>IF(OR('Indicator Data'!BU173=0,'Indicator Data'!BU173="No data"),"x",ROUND(IF('Indicator Data'!BU173&gt;J$195,0,IF('Indicator Data'!BU173&lt;J$194,10,(J$195-'Indicator Data'!BU173)/(J$195-J$194)*10)),1))</f>
        <v>0.1</v>
      </c>
      <c r="K170" s="92">
        <f>IF('Indicator Data'!BW173="No data","x",ROUND(IF('Indicator Data'!BW173&gt;K$195,0,IF('Indicator Data'!BW173&lt;K$194,10,(K$195-'Indicator Data'!BW173)/(K$195-K$194)*10)),1))</f>
        <v>7.8</v>
      </c>
      <c r="L170" s="92">
        <f>IF('Indicator Data'!BX173="No data","x",ROUND(IF('Indicator Data'!BX173&gt;L$195,0,IF('Indicator Data'!BX173&lt;L$194,10,(L$195-'Indicator Data'!BX173)/(L$195-L$194)*10)),1))</f>
        <v>4.5</v>
      </c>
      <c r="M170" s="93">
        <f t="shared" si="27"/>
        <v>3.1</v>
      </c>
      <c r="N170" s="138">
        <f>IF('Indicator Data'!BY173="No data","x",'Indicator Data'!BY173/'Indicator Data'!CL173*100)</f>
        <v>10.002857959416977</v>
      </c>
      <c r="O170" s="92">
        <f t="shared" si="28"/>
        <v>9.1</v>
      </c>
      <c r="P170" s="92">
        <f>IF('Indicator Data'!BZ173="No data","x",ROUND(IF('Indicator Data'!BZ173&gt;P$195,0,IF('Indicator Data'!BZ173&lt;P$194,10,(P$195-'Indicator Data'!BZ173)/(P$195-P$194)*10)),1))</f>
        <v>0.3</v>
      </c>
      <c r="Q170" s="92">
        <f>IF('Indicator Data'!CA173="No data","x",ROUND(IF('Indicator Data'!CA173&gt;Q$195,0,IF('Indicator Data'!CA173&lt;Q$194,10,(Q$195-'Indicator Data'!CA173)/(Q$195-Q$194)*10)),1))</f>
        <v>3.8</v>
      </c>
      <c r="R170" s="93">
        <f t="shared" si="29"/>
        <v>4.4000000000000004</v>
      </c>
      <c r="S170" s="92">
        <f>IF('Indicator Data'!CB173="No data","x",ROUND(IF('Indicator Data'!CB173&gt;S$195,0,IF('Indicator Data'!CB173&lt;S$194,10,(S$195-'Indicator Data'!CB173)/(S$195-S$194)*10)),1))</f>
        <v>5.7</v>
      </c>
      <c r="T170" s="138">
        <f>IF('Indicator Data'!CC173="No data","x",ROUND(IF('Indicator Data'!CC173&gt;T$195,0,IF('Indicator Data'!CC173&lt;T$194,10,(T$195-'Indicator Data'!CC173)/(T$195-T$194)*10)),1))</f>
        <v>0.5</v>
      </c>
      <c r="U170" s="138">
        <f>IF('Indicator Data'!CD173="No data","x",ROUND(IF('Indicator Data'!CD173&gt;U$195,0,IF('Indicator Data'!CD173&lt;U$194,10,(U$195-'Indicator Data'!CD173)/(U$195-U$194)*10)),1))</f>
        <v>0.2</v>
      </c>
      <c r="V170" s="138" t="str">
        <f>IF('Indicator Data'!CE173="No data","x",ROUND(IF('Indicator Data'!CE173&gt;V$195,0,IF('Indicator Data'!CE173&lt;V$194,10,(V$195-'Indicator Data'!CE173)/(V$195-V$194)*10)),1))</f>
        <v>x</v>
      </c>
      <c r="W170" s="92">
        <f t="shared" si="30"/>
        <v>0.35</v>
      </c>
      <c r="X170" s="92">
        <f>IF('Indicator Data'!CF173="No data","x",ROUND(IF('Indicator Data'!CF173&gt;X$195,0,IF('Indicator Data'!CF173&lt;X$194,10,(X$195-'Indicator Data'!CF173)/(X$195-X$194)*10)),1))</f>
        <v>9.5</v>
      </c>
      <c r="Y170" s="92">
        <f>IF('Indicator Data'!CG173="No data","x",ROUND(IF('Indicator Data'!CG173&gt;Y$195,10,IF('Indicator Data'!CG173&lt;Y$194,0,10-(Y$195-'Indicator Data'!CG173)/(Y$195-Y$194)*10)),1))</f>
        <v>0.2</v>
      </c>
      <c r="Z170" s="93">
        <f t="shared" si="31"/>
        <v>3.9</v>
      </c>
      <c r="AA170" s="94">
        <f t="shared" si="32"/>
        <v>3.8</v>
      </c>
      <c r="AB170" s="217">
        <f>IF('Indicator Data'!CH173="No data","x",ROUND(IF('Indicator Data'!CH173&gt;AB$195,0,IF('Indicator Data'!CH173&lt;AB$194,10,(AB$195-'Indicator Data'!CH173)/(AB$195-AB$194)*10)),1))</f>
        <v>4.2</v>
      </c>
    </row>
    <row r="171" spans="1:28" s="4" customFormat="1" x14ac:dyDescent="0.3">
      <c r="A171" s="121" t="str">
        <f>'Indicator Data'!A174</f>
        <v>Tanzania</v>
      </c>
      <c r="B171" s="47" t="str">
        <f>'Indicator Data'!B174</f>
        <v>TZA</v>
      </c>
      <c r="C171" s="92">
        <f>IF('Indicator Data'!BR174="No data","x",ROUND(IF('Indicator Data'!BR174&gt;C$195,0,IF('Indicator Data'!BR174&lt;C$194,10,(C$195-'Indicator Data'!BR174)/(C$195-C$194)*10)),1))</f>
        <v>3.5</v>
      </c>
      <c r="D171" s="93">
        <f t="shared" si="24"/>
        <v>3.5</v>
      </c>
      <c r="E171" s="92">
        <f>IF('Indicator Data'!BT174="No data","x",ROUND(IF('Indicator Data'!BT174&gt;E$195,0,IF('Indicator Data'!BT174&lt;E$194,10,(E$195-'Indicator Data'!BT174)/(E$195-E$194)*10)),1))</f>
        <v>6.3</v>
      </c>
      <c r="F171" s="92">
        <f>IF('Indicator Data'!BS174="No data","x",ROUND(IF('Indicator Data'!BS174&gt;F$195,0,IF('Indicator Data'!BS174&lt;F$194,10,(F$195-'Indicator Data'!BS174)/(F$195-F$194)*10)),1))</f>
        <v>6.5</v>
      </c>
      <c r="G171" s="93">
        <f t="shared" si="25"/>
        <v>6.4</v>
      </c>
      <c r="H171" s="94">
        <f t="shared" si="26"/>
        <v>5</v>
      </c>
      <c r="I171" s="92">
        <f>IF('Indicator Data'!BV174="No data","x",ROUND(IF('Indicator Data'!BV174^2&gt;I$195,0,IF('Indicator Data'!BV174^2&lt;I$194,10,(I$195-'Indicator Data'!BV174^2)/(I$195-I$194)*10)),1))</f>
        <v>4.3</v>
      </c>
      <c r="J171" s="92">
        <f>IF(OR('Indicator Data'!BU174=0,'Indicator Data'!BU174="No data"),"x",ROUND(IF('Indicator Data'!BU174&gt;J$195,0,IF('Indicator Data'!BU174&lt;J$194,10,(J$195-'Indicator Data'!BU174)/(J$195-J$194)*10)),1))</f>
        <v>6.7</v>
      </c>
      <c r="K171" s="92">
        <f>IF('Indicator Data'!BW174="No data","x",ROUND(IF('Indicator Data'!BW174&gt;K$195,0,IF('Indicator Data'!BW174&lt;K$194,10,(K$195-'Indicator Data'!BW174)/(K$195-K$194)*10)),1))</f>
        <v>7.5</v>
      </c>
      <c r="L171" s="92">
        <f>IF('Indicator Data'!BX174="No data","x",ROUND(IF('Indicator Data'!BX174&gt;L$195,0,IF('Indicator Data'!BX174&lt;L$194,10,(L$195-'Indicator Data'!BX174)/(L$195-L$194)*10)),1))</f>
        <v>6.3</v>
      </c>
      <c r="M171" s="93">
        <f t="shared" si="27"/>
        <v>6.2</v>
      </c>
      <c r="N171" s="138">
        <f>IF('Indicator Data'!BY174="No data","x",'Indicator Data'!BY174/'Indicator Data'!CL174*100)</f>
        <v>8.1282456536464203</v>
      </c>
      <c r="O171" s="92">
        <f t="shared" si="28"/>
        <v>9.3000000000000007</v>
      </c>
      <c r="P171" s="92">
        <f>IF('Indicator Data'!BZ174="No data","x",ROUND(IF('Indicator Data'!BZ174&gt;P$195,0,IF('Indicator Data'!BZ174&lt;P$194,10,(P$195-'Indicator Data'!BZ174)/(P$195-P$194)*10)),1))</f>
        <v>7.8</v>
      </c>
      <c r="Q171" s="92">
        <f>IF('Indicator Data'!CA174="No data","x",ROUND(IF('Indicator Data'!CA174&gt;Q$195,0,IF('Indicator Data'!CA174&lt;Q$194,10,(Q$195-'Indicator Data'!CA174)/(Q$195-Q$194)*10)),1))</f>
        <v>8.6999999999999993</v>
      </c>
      <c r="R171" s="93">
        <f t="shared" si="29"/>
        <v>8.6</v>
      </c>
      <c r="S171" s="92">
        <f>IF('Indicator Data'!CB174="No data","x",ROUND(IF('Indicator Data'!CB174&gt;S$195,0,IF('Indicator Data'!CB174&lt;S$194,10,(S$195-'Indicator Data'!CB174)/(S$195-S$194)*10)),1))</f>
        <v>9.9</v>
      </c>
      <c r="T171" s="138">
        <f>IF('Indicator Data'!CC174="No data","x",ROUND(IF('Indicator Data'!CC174&gt;T$195,0,IF('Indicator Data'!CC174&lt;T$194,10,(T$195-'Indicator Data'!CC174)/(T$195-T$194)*10)),1))</f>
        <v>0.3</v>
      </c>
      <c r="U171" s="138">
        <f>IF('Indicator Data'!CD174="No data","x",ROUND(IF('Indicator Data'!CD174&gt;U$195,0,IF('Indicator Data'!CD174&lt;U$194,10,(U$195-'Indicator Data'!CD174)/(U$195-U$194)*10)),1))</f>
        <v>3.4</v>
      </c>
      <c r="V171" s="138">
        <f>IF('Indicator Data'!CE174="No data","x",ROUND(IF('Indicator Data'!CE174&gt;V$195,0,IF('Indicator Data'!CE174&lt;V$194,10,(V$195-'Indicator Data'!CE174)/(V$195-V$194)*10)),1))</f>
        <v>0.3</v>
      </c>
      <c r="W171" s="92">
        <f t="shared" si="30"/>
        <v>1.3333333333333333</v>
      </c>
      <c r="X171" s="92">
        <f>IF('Indicator Data'!CF174="No data","x",ROUND(IF('Indicator Data'!CF174&gt;X$195,0,IF('Indicator Data'!CF174&lt;X$194,10,(X$195-'Indicator Data'!CF174)/(X$195-X$194)*10)),1))</f>
        <v>9.8000000000000007</v>
      </c>
      <c r="Y171" s="92">
        <f>IF('Indicator Data'!CG174="No data","x",ROUND(IF('Indicator Data'!CG174&gt;Y$195,10,IF('Indicator Data'!CG174&lt;Y$194,0,10-(Y$195-'Indicator Data'!CG174)/(Y$195-Y$194)*10)),1))</f>
        <v>5.8</v>
      </c>
      <c r="Z171" s="93">
        <f t="shared" si="31"/>
        <v>6.7</v>
      </c>
      <c r="AA171" s="94">
        <f t="shared" si="32"/>
        <v>7.2</v>
      </c>
      <c r="AB171" s="217">
        <f>IF('Indicator Data'!CH174="No data","x",ROUND(IF('Indicator Data'!CH174&gt;AB$195,0,IF('Indicator Data'!CH174&lt;AB$194,10,(AB$195-'Indicator Data'!CH174)/(AB$195-AB$194)*10)),1))</f>
        <v>5.3</v>
      </c>
    </row>
    <row r="172" spans="1:28" s="4" customFormat="1" x14ac:dyDescent="0.3">
      <c r="A172" s="121" t="str">
        <f>'Indicator Data'!A175</f>
        <v>Thailand</v>
      </c>
      <c r="B172" s="47" t="str">
        <f>'Indicator Data'!B175</f>
        <v>THA</v>
      </c>
      <c r="C172" s="92">
        <f>IF('Indicator Data'!BR175="No data","x",ROUND(IF('Indicator Data'!BR175&gt;C$195,0,IF('Indicator Data'!BR175&lt;C$194,10,(C$195-'Indicator Data'!BR175)/(C$195-C$194)*10)),1))</f>
        <v>4.7</v>
      </c>
      <c r="D172" s="93">
        <f t="shared" si="24"/>
        <v>4.7</v>
      </c>
      <c r="E172" s="92">
        <f>IF('Indicator Data'!BT175="No data","x",ROUND(IF('Indicator Data'!BT175&gt;E$195,0,IF('Indicator Data'!BT175&lt;E$194,10,(E$195-'Indicator Data'!BT175)/(E$195-E$194)*10)),1))</f>
        <v>6.4</v>
      </c>
      <c r="F172" s="92">
        <f>IF('Indicator Data'!BS175="No data","x",ROUND(IF('Indicator Data'!BS175&gt;F$195,0,IF('Indicator Data'!BS175&lt;F$194,10,(F$195-'Indicator Data'!BS175)/(F$195-F$194)*10)),1))</f>
        <v>4.3</v>
      </c>
      <c r="G172" s="93">
        <f t="shared" si="25"/>
        <v>5.4</v>
      </c>
      <c r="H172" s="94">
        <f t="shared" si="26"/>
        <v>5.0999999999999996</v>
      </c>
      <c r="I172" s="92">
        <f>IF('Indicator Data'!BV175="No data","x",ROUND(IF('Indicator Data'!BV175^2&gt;I$195,0,IF('Indicator Data'!BV175^2&lt;I$194,10,(I$195-'Indicator Data'!BV175^2)/(I$195-I$194)*10)),1))</f>
        <v>1.5</v>
      </c>
      <c r="J172" s="92">
        <f>IF(OR('Indicator Data'!BU175=0,'Indicator Data'!BU175="No data"),"x",ROUND(IF('Indicator Data'!BU175&gt;J$195,0,IF('Indicator Data'!BU175&lt;J$194,10,(J$195-'Indicator Data'!BU175)/(J$195-J$194)*10)),1))</f>
        <v>0</v>
      </c>
      <c r="K172" s="92">
        <f>IF('Indicator Data'!BW175="No data","x",ROUND(IF('Indicator Data'!BW175&gt;K$195,0,IF('Indicator Data'!BW175&lt;K$194,10,(K$195-'Indicator Data'!BW175)/(K$195-K$194)*10)),1))</f>
        <v>4.3</v>
      </c>
      <c r="L172" s="92">
        <f>IF('Indicator Data'!BX175="No data","x",ROUND(IF('Indicator Data'!BX175&gt;L$195,0,IF('Indicator Data'!BX175&lt;L$194,10,(L$195-'Indicator Data'!BX175)/(L$195-L$194)*10)),1))</f>
        <v>1</v>
      </c>
      <c r="M172" s="93">
        <f t="shared" si="27"/>
        <v>1.7</v>
      </c>
      <c r="N172" s="138">
        <f>IF('Indicator Data'!BY175="No data","x",'Indicator Data'!BY175/'Indicator Data'!CL175*100)</f>
        <v>45.01947581671201</v>
      </c>
      <c r="O172" s="92">
        <f t="shared" si="28"/>
        <v>5.6</v>
      </c>
      <c r="P172" s="92">
        <f>IF('Indicator Data'!BZ175="No data","x",ROUND(IF('Indicator Data'!BZ175&gt;P$195,0,IF('Indicator Data'!BZ175&lt;P$194,10,(P$195-'Indicator Data'!BZ175)/(P$195-P$194)*10)),1))</f>
        <v>0.1</v>
      </c>
      <c r="Q172" s="92">
        <f>IF('Indicator Data'!CA175="No data","x",ROUND(IF('Indicator Data'!CA175&gt;Q$195,0,IF('Indicator Data'!CA175&lt;Q$194,10,(Q$195-'Indicator Data'!CA175)/(Q$195-Q$194)*10)),1))</f>
        <v>0</v>
      </c>
      <c r="R172" s="93">
        <f t="shared" si="29"/>
        <v>1.9</v>
      </c>
      <c r="S172" s="92">
        <f>IF('Indicator Data'!CB175="No data","x",ROUND(IF('Indicator Data'!CB175&gt;S$195,0,IF('Indicator Data'!CB175&lt;S$194,10,(S$195-'Indicator Data'!CB175)/(S$195-S$194)*10)),1))</f>
        <v>8</v>
      </c>
      <c r="T172" s="138">
        <f>IF('Indicator Data'!CC175="No data","x",ROUND(IF('Indicator Data'!CC175&gt;T$195,0,IF('Indicator Data'!CC175&lt;T$194,10,(T$195-'Indicator Data'!CC175)/(T$195-T$194)*10)),1))</f>
        <v>0</v>
      </c>
      <c r="U172" s="138">
        <f>IF('Indicator Data'!CD175="No data","x",ROUND(IF('Indicator Data'!CD175&gt;U$195,0,IF('Indicator Data'!CD175&lt;U$194,10,(U$195-'Indicator Data'!CD175)/(U$195-U$194)*10)),1))</f>
        <v>0.7</v>
      </c>
      <c r="V172" s="138" t="str">
        <f>IF('Indicator Data'!CE175="No data","x",ROUND(IF('Indicator Data'!CE175&gt;V$195,0,IF('Indicator Data'!CE175&lt;V$194,10,(V$195-'Indicator Data'!CE175)/(V$195-V$194)*10)),1))</f>
        <v>x</v>
      </c>
      <c r="W172" s="92">
        <f t="shared" si="30"/>
        <v>0.35</v>
      </c>
      <c r="X172" s="92">
        <f>IF('Indicator Data'!CF175="No data","x",ROUND(IF('Indicator Data'!CF175&gt;X$195,0,IF('Indicator Data'!CF175&lt;X$194,10,(X$195-'Indicator Data'!CF175)/(X$195-X$194)*10)),1))</f>
        <v>8</v>
      </c>
      <c r="Y172" s="92">
        <f>IF('Indicator Data'!CG175="No data","x",ROUND(IF('Indicator Data'!CG175&gt;Y$195,10,IF('Indicator Data'!CG175&lt;Y$194,0,10-(Y$195-'Indicator Data'!CG175)/(Y$195-Y$194)*10)),1))</f>
        <v>0.4</v>
      </c>
      <c r="Z172" s="93">
        <f t="shared" si="31"/>
        <v>4.2</v>
      </c>
      <c r="AA172" s="94">
        <f t="shared" si="32"/>
        <v>2.6</v>
      </c>
      <c r="AB172" s="217">
        <f>IF('Indicator Data'!CH175="No data","x",ROUND(IF('Indicator Data'!CH175&gt;AB$195,0,IF('Indicator Data'!CH175&lt;AB$194,10,(AB$195-'Indicator Data'!CH175)/(AB$195-AB$194)*10)),1))</f>
        <v>2.1</v>
      </c>
    </row>
    <row r="173" spans="1:28" s="4" customFormat="1" x14ac:dyDescent="0.3">
      <c r="A173" s="121" t="str">
        <f>'Indicator Data'!A176</f>
        <v>Timor-Leste</v>
      </c>
      <c r="B173" s="47" t="str">
        <f>'Indicator Data'!B176</f>
        <v>TLS</v>
      </c>
      <c r="C173" s="92">
        <f>IF('Indicator Data'!BR176="No data","x",ROUND(IF('Indicator Data'!BR176&gt;C$195,0,IF('Indicator Data'!BR176&lt;C$194,10,(C$195-'Indicator Data'!BR176)/(C$195-C$194)*10)),1))</f>
        <v>6.3</v>
      </c>
      <c r="D173" s="93">
        <f t="shared" si="24"/>
        <v>6.3</v>
      </c>
      <c r="E173" s="92">
        <f>IF('Indicator Data'!BT176="No data","x",ROUND(IF('Indicator Data'!BT176&gt;E$195,0,IF('Indicator Data'!BT176&lt;E$194,10,(E$195-'Indicator Data'!BT176)/(E$195-E$194)*10)),1))</f>
        <v>6.2</v>
      </c>
      <c r="F173" s="92">
        <f>IF('Indicator Data'!BS176="No data","x",ROUND(IF('Indicator Data'!BS176&gt;F$195,0,IF('Indicator Data'!BS176&lt;F$194,10,(F$195-'Indicator Data'!BS176)/(F$195-F$194)*10)),1))</f>
        <v>7</v>
      </c>
      <c r="G173" s="93">
        <f t="shared" si="25"/>
        <v>6.6</v>
      </c>
      <c r="H173" s="94">
        <f t="shared" si="26"/>
        <v>6.5</v>
      </c>
      <c r="I173" s="92">
        <f>IF('Indicator Data'!BV176="No data","x",ROUND(IF('Indicator Data'!BV176^2&gt;I$195,0,IF('Indicator Data'!BV176^2&lt;I$194,10,(I$195-'Indicator Data'!BV176^2)/(I$195-I$194)*10)),1))</f>
        <v>5.9</v>
      </c>
      <c r="J173" s="92">
        <f>IF(OR('Indicator Data'!BU176=0,'Indicator Data'!BU176="No data"),"x",ROUND(IF('Indicator Data'!BU176&gt;J$195,0,IF('Indicator Data'!BU176&lt;J$194,10,(J$195-'Indicator Data'!BU176)/(J$195-J$194)*10)),1))</f>
        <v>2</v>
      </c>
      <c r="K173" s="92">
        <f>IF('Indicator Data'!BW176="No data","x",ROUND(IF('Indicator Data'!BW176&gt;K$195,0,IF('Indicator Data'!BW176&lt;K$194,10,(K$195-'Indicator Data'!BW176)/(K$195-K$194)*10)),1))</f>
        <v>7.3</v>
      </c>
      <c r="L173" s="92">
        <f>IF('Indicator Data'!BX176="No data","x",ROUND(IF('Indicator Data'!BX176&gt;L$195,0,IF('Indicator Data'!BX176&lt;L$194,10,(L$195-'Indicator Data'!BX176)/(L$195-L$194)*10)),1))</f>
        <v>4.3</v>
      </c>
      <c r="M173" s="93">
        <f t="shared" si="27"/>
        <v>4.9000000000000004</v>
      </c>
      <c r="N173" s="138">
        <f>IF('Indicator Data'!BY176="No data","x",'Indicator Data'!BY176/'Indicator Data'!CL176*100)</f>
        <v>19.502353732347007</v>
      </c>
      <c r="O173" s="92">
        <f t="shared" si="28"/>
        <v>8.1</v>
      </c>
      <c r="P173" s="92">
        <f>IF('Indicator Data'!BZ176="No data","x",ROUND(IF('Indicator Data'!BZ176&gt;P$195,0,IF('Indicator Data'!BZ176&lt;P$194,10,(P$195-'Indicator Data'!BZ176)/(P$195-P$194)*10)),1))</f>
        <v>5.2</v>
      </c>
      <c r="Q173" s="92">
        <f>IF('Indicator Data'!CA176="No data","x",ROUND(IF('Indicator Data'!CA176&gt;Q$195,0,IF('Indicator Data'!CA176&lt;Q$194,10,(Q$195-'Indicator Data'!CA176)/(Q$195-Q$194)*10)),1))</f>
        <v>4.3</v>
      </c>
      <c r="R173" s="93">
        <f t="shared" si="29"/>
        <v>5.9</v>
      </c>
      <c r="S173" s="92">
        <f>IF('Indicator Data'!CB176="No data","x",ROUND(IF('Indicator Data'!CB176&gt;S$195,0,IF('Indicator Data'!CB176&lt;S$194,10,(S$195-'Indicator Data'!CB176)/(S$195-S$194)*10)),1))</f>
        <v>8.1999999999999993</v>
      </c>
      <c r="T173" s="138">
        <f>IF('Indicator Data'!CC176="No data","x",ROUND(IF('Indicator Data'!CC176&gt;T$195,0,IF('Indicator Data'!CC176&lt;T$194,10,(T$195-'Indicator Data'!CC176)/(T$195-T$194)*10)),1))</f>
        <v>3.9</v>
      </c>
      <c r="U173" s="138">
        <f>IF('Indicator Data'!CD176="No data","x",ROUND(IF('Indicator Data'!CD176&gt;U$195,0,IF('Indicator Data'!CD176&lt;U$194,10,(U$195-'Indicator Data'!CD176)/(U$195-U$194)*10)),1))</f>
        <v>8.3000000000000007</v>
      </c>
      <c r="V173" s="138" t="str">
        <f>IF('Indicator Data'!CE176="No data","x",ROUND(IF('Indicator Data'!CE176&gt;V$195,0,IF('Indicator Data'!CE176&lt;V$194,10,(V$195-'Indicator Data'!CE176)/(V$195-V$194)*10)),1))</f>
        <v>x</v>
      </c>
      <c r="W173" s="92">
        <f t="shared" si="30"/>
        <v>6.1000000000000005</v>
      </c>
      <c r="X173" s="92">
        <f>IF('Indicator Data'!CF176="No data","x",ROUND(IF('Indicator Data'!CF176&gt;X$195,0,IF('Indicator Data'!CF176&lt;X$194,10,(X$195-'Indicator Data'!CF176)/(X$195-X$194)*10)),1))</f>
        <v>9.8000000000000007</v>
      </c>
      <c r="Y173" s="92">
        <f>IF('Indicator Data'!CG176="No data","x",ROUND(IF('Indicator Data'!CG176&gt;Y$195,10,IF('Indicator Data'!CG176&lt;Y$194,0,10-(Y$195-'Indicator Data'!CG176)/(Y$195-Y$194)*10)),1))</f>
        <v>1.6</v>
      </c>
      <c r="Z173" s="93">
        <f t="shared" si="31"/>
        <v>6.4</v>
      </c>
      <c r="AA173" s="94">
        <f t="shared" si="32"/>
        <v>5.7</v>
      </c>
      <c r="AB173" s="217">
        <f>IF('Indicator Data'!CH176="No data","x",ROUND(IF('Indicator Data'!CH176&gt;AB$195,0,IF('Indicator Data'!CH176&lt;AB$194,10,(AB$195-'Indicator Data'!CH176)/(AB$195-AB$194)*10)),1))</f>
        <v>5.6</v>
      </c>
    </row>
    <row r="174" spans="1:28" s="4" customFormat="1" x14ac:dyDescent="0.3">
      <c r="A174" s="121" t="str">
        <f>'Indicator Data'!A177</f>
        <v>Togo</v>
      </c>
      <c r="B174" s="47" t="str">
        <f>'Indicator Data'!B177</f>
        <v>TGO</v>
      </c>
      <c r="C174" s="92">
        <f>IF('Indicator Data'!BR177="No data","x",ROUND(IF('Indicator Data'!BR177&gt;C$195,0,IF('Indicator Data'!BR177&lt;C$194,10,(C$195-'Indicator Data'!BR177)/(C$195-C$194)*10)),1))</f>
        <v>9.1999999999999993</v>
      </c>
      <c r="D174" s="93">
        <f t="shared" si="24"/>
        <v>9.1999999999999993</v>
      </c>
      <c r="E174" s="92">
        <f>IF('Indicator Data'!BT177="No data","x",ROUND(IF('Indicator Data'!BT177&gt;E$195,0,IF('Indicator Data'!BT177&lt;E$194,10,(E$195-'Indicator Data'!BT177)/(E$195-E$194)*10)),1))</f>
        <v>7.1</v>
      </c>
      <c r="F174" s="92">
        <f>IF('Indicator Data'!BS177="No data","x",ROUND(IF('Indicator Data'!BS177&gt;F$195,0,IF('Indicator Data'!BS177&lt;F$194,10,(F$195-'Indicator Data'!BS177)/(F$195-F$194)*10)),1))</f>
        <v>7.1</v>
      </c>
      <c r="G174" s="93">
        <f t="shared" si="25"/>
        <v>7.1</v>
      </c>
      <c r="H174" s="94">
        <f t="shared" si="26"/>
        <v>8.1999999999999993</v>
      </c>
      <c r="I174" s="92">
        <f>IF('Indicator Data'!BV177="No data","x",ROUND(IF('Indicator Data'!BV177^2&gt;I$195,0,IF('Indicator Data'!BV177^2&lt;I$194,10,(I$195-'Indicator Data'!BV177^2)/(I$195-I$194)*10)),1))</f>
        <v>6.5</v>
      </c>
      <c r="J174" s="92">
        <f>IF(OR('Indicator Data'!BU177=0,'Indicator Data'!BU177="No data"),"x",ROUND(IF('Indicator Data'!BU177&gt;J$195,0,IF('Indicator Data'!BU177&lt;J$194,10,(J$195-'Indicator Data'!BU177)/(J$195-J$194)*10)),1))</f>
        <v>5.2</v>
      </c>
      <c r="K174" s="92">
        <f>IF('Indicator Data'!BW177="No data","x",ROUND(IF('Indicator Data'!BW177&gt;K$195,0,IF('Indicator Data'!BW177&lt;K$194,10,(K$195-'Indicator Data'!BW177)/(K$195-K$194)*10)),1))</f>
        <v>8.8000000000000007</v>
      </c>
      <c r="L174" s="92">
        <f>IF('Indicator Data'!BX177="No data","x",ROUND(IF('Indicator Data'!BX177&gt;L$195,0,IF('Indicator Data'!BX177&lt;L$194,10,(L$195-'Indicator Data'!BX177)/(L$195-L$194)*10)),1))</f>
        <v>6.3</v>
      </c>
      <c r="M174" s="93">
        <f t="shared" si="27"/>
        <v>6.7</v>
      </c>
      <c r="N174" s="138">
        <f>IF('Indicator Data'!BY177="No data","x",'Indicator Data'!BY177/'Indicator Data'!CL177*100)</f>
        <v>23.901452472881044</v>
      </c>
      <c r="O174" s="92">
        <f t="shared" si="28"/>
        <v>7.7</v>
      </c>
      <c r="P174" s="92">
        <f>IF('Indicator Data'!BZ177="No data","x",ROUND(IF('Indicator Data'!BZ177&gt;P$195,0,IF('Indicator Data'!BZ177&lt;P$194,10,(P$195-'Indicator Data'!BZ177)/(P$195-P$194)*10)),1))</f>
        <v>9.3000000000000007</v>
      </c>
      <c r="Q174" s="92">
        <f>IF('Indicator Data'!CA177="No data","x",ROUND(IF('Indicator Data'!CA177&gt;Q$195,0,IF('Indicator Data'!CA177&lt;Q$194,10,(Q$195-'Indicator Data'!CA177)/(Q$195-Q$194)*10)),1))</f>
        <v>7</v>
      </c>
      <c r="R174" s="93">
        <f t="shared" si="29"/>
        <v>8</v>
      </c>
      <c r="S174" s="92">
        <f>IF('Indicator Data'!CB177="No data","x",ROUND(IF('Indicator Data'!CB177&gt;S$195,0,IF('Indicator Data'!CB177&lt;S$194,10,(S$195-'Indicator Data'!CB177)/(S$195-S$194)*10)),1))</f>
        <v>9.9</v>
      </c>
      <c r="T174" s="138">
        <f>IF('Indicator Data'!CC177="No data","x",ROUND(IF('Indicator Data'!CC177&gt;T$195,0,IF('Indicator Data'!CC177&lt;T$194,10,(T$195-'Indicator Data'!CC177)/(T$195-T$194)*10)),1))</f>
        <v>1.5</v>
      </c>
      <c r="U174" s="138" t="str">
        <f>IF('Indicator Data'!CD177="No data","x",ROUND(IF('Indicator Data'!CD177&gt;U$195,0,IF('Indicator Data'!CD177&lt;U$194,10,(U$195-'Indicator Data'!CD177)/(U$195-U$194)*10)),1))</f>
        <v>x</v>
      </c>
      <c r="V174" s="138">
        <f>IF('Indicator Data'!CE177="No data","x",ROUND(IF('Indicator Data'!CE177&gt;V$195,0,IF('Indicator Data'!CE177&lt;V$194,10,(V$195-'Indicator Data'!CE177)/(V$195-V$194)*10)),1))</f>
        <v>1.5</v>
      </c>
      <c r="W174" s="92">
        <f t="shared" si="30"/>
        <v>1.5</v>
      </c>
      <c r="X174" s="92">
        <f>IF('Indicator Data'!CF177="No data","x",ROUND(IF('Indicator Data'!CF177&gt;X$195,0,IF('Indicator Data'!CF177&lt;X$194,10,(X$195-'Indicator Data'!CF177)/(X$195-X$194)*10)),1))</f>
        <v>9.8000000000000007</v>
      </c>
      <c r="Y174" s="92">
        <f>IF('Indicator Data'!CG177="No data","x",ROUND(IF('Indicator Data'!CG177&gt;Y$195,10,IF('Indicator Data'!CG177&lt;Y$194,0,10-(Y$195-'Indicator Data'!CG177)/(Y$195-Y$194)*10)),1))</f>
        <v>4.4000000000000004</v>
      </c>
      <c r="Z174" s="93">
        <f t="shared" si="31"/>
        <v>6.4</v>
      </c>
      <c r="AA174" s="94">
        <f t="shared" si="32"/>
        <v>7</v>
      </c>
      <c r="AB174" s="217">
        <f>IF('Indicator Data'!CH177="No data","x",ROUND(IF('Indicator Data'!CH177&gt;AB$195,0,IF('Indicator Data'!CH177&lt;AB$194,10,(AB$195-'Indicator Data'!CH177)/(AB$195-AB$194)*10)),1))</f>
        <v>6.8</v>
      </c>
    </row>
    <row r="175" spans="1:28" s="4" customFormat="1" x14ac:dyDescent="0.3">
      <c r="A175" s="121" t="str">
        <f>'Indicator Data'!A178</f>
        <v>Tonga</v>
      </c>
      <c r="B175" s="47" t="str">
        <f>'Indicator Data'!B178</f>
        <v>TON</v>
      </c>
      <c r="C175" s="92">
        <f>IF('Indicator Data'!BR178="No data","x",ROUND(IF('Indicator Data'!BR178&gt;C$195,0,IF('Indicator Data'!BR178&lt;C$194,10,(C$195-'Indicator Data'!BR178)/(C$195-C$194)*10)),1))</f>
        <v>5.8</v>
      </c>
      <c r="D175" s="93">
        <f t="shared" si="24"/>
        <v>5.8</v>
      </c>
      <c r="E175" s="92" t="str">
        <f>IF('Indicator Data'!BT178="No data","x",ROUND(IF('Indicator Data'!BT178&gt;E$195,0,IF('Indicator Data'!BT178&lt;E$194,10,(E$195-'Indicator Data'!BT178)/(E$195-E$194)*10)),1))</f>
        <v>x</v>
      </c>
      <c r="F175" s="92">
        <f>IF('Indicator Data'!BS178="No data","x",ROUND(IF('Indicator Data'!BS178&gt;F$195,0,IF('Indicator Data'!BS178&lt;F$194,10,(F$195-'Indicator Data'!BS178)/(F$195-F$194)*10)),1))</f>
        <v>4.7</v>
      </c>
      <c r="G175" s="93">
        <f t="shared" si="25"/>
        <v>4.7</v>
      </c>
      <c r="H175" s="94">
        <f t="shared" si="26"/>
        <v>5.3</v>
      </c>
      <c r="I175" s="92">
        <f>IF('Indicator Data'!BV178="No data","x",ROUND(IF('Indicator Data'!BV178^2&gt;I$195,0,IF('Indicator Data'!BV178^2&lt;I$194,10,(I$195-'Indicator Data'!BV178^2)/(I$195-I$194)*10)),1))</f>
        <v>0.1</v>
      </c>
      <c r="J175" s="92">
        <f>IF(OR('Indicator Data'!BU178=0,'Indicator Data'!BU178="No data"),"x",ROUND(IF('Indicator Data'!BU178&gt;J$195,0,IF('Indicator Data'!BU178&lt;J$194,10,(J$195-'Indicator Data'!BU178)/(J$195-J$194)*10)),1))</f>
        <v>0.2</v>
      </c>
      <c r="K175" s="92">
        <f>IF('Indicator Data'!BW178="No data","x",ROUND(IF('Indicator Data'!BW178&gt;K$195,0,IF('Indicator Data'!BW178&lt;K$194,10,(K$195-'Indicator Data'!BW178)/(K$195-K$194)*10)),1))</f>
        <v>5.9</v>
      </c>
      <c r="L175" s="92">
        <f>IF('Indicator Data'!BX178="No data","x",ROUND(IF('Indicator Data'!BX178&gt;L$195,0,IF('Indicator Data'!BX178&lt;L$194,10,(L$195-'Indicator Data'!BX178)/(L$195-L$194)*10)),1))</f>
        <v>4.9000000000000004</v>
      </c>
      <c r="M175" s="93">
        <f t="shared" si="27"/>
        <v>2.8</v>
      </c>
      <c r="N175" s="138">
        <f>IF('Indicator Data'!BY178="No data","x",'Indicator Data'!BY178/'Indicator Data'!CL178*100)</f>
        <v>100</v>
      </c>
      <c r="O175" s="92">
        <f t="shared" si="28"/>
        <v>0</v>
      </c>
      <c r="P175" s="92">
        <f>IF('Indicator Data'!BZ178="No data","x",ROUND(IF('Indicator Data'!BZ178&gt;P$195,0,IF('Indicator Data'!BZ178&lt;P$194,10,(P$195-'Indicator Data'!BZ178)/(P$195-P$194)*10)),1))</f>
        <v>0.7</v>
      </c>
      <c r="Q175" s="92">
        <f>IF('Indicator Data'!CA178="No data","x",ROUND(IF('Indicator Data'!CA178&gt;Q$195,0,IF('Indicator Data'!CA178&lt;Q$194,10,(Q$195-'Indicator Data'!CA178)/(Q$195-Q$194)*10)),1))</f>
        <v>0</v>
      </c>
      <c r="R175" s="93">
        <f t="shared" si="29"/>
        <v>0.2</v>
      </c>
      <c r="S175" s="92">
        <f>IF('Indicator Data'!CB178="No data","x",ROUND(IF('Indicator Data'!CB178&gt;S$195,0,IF('Indicator Data'!CB178&lt;S$194,10,(S$195-'Indicator Data'!CB178)/(S$195-S$194)*10)),1))</f>
        <v>8.6999999999999993</v>
      </c>
      <c r="T175" s="138">
        <f>IF('Indicator Data'!CC178="No data","x",ROUND(IF('Indicator Data'!CC178&gt;T$195,0,IF('Indicator Data'!CC178&lt;T$194,10,(T$195-'Indicator Data'!CC178)/(T$195-T$194)*10)),1))</f>
        <v>3.1</v>
      </c>
      <c r="U175" s="138">
        <f>IF('Indicator Data'!CD178="No data","x",ROUND(IF('Indicator Data'!CD178&gt;U$195,0,IF('Indicator Data'!CD178&lt;U$194,10,(U$195-'Indicator Data'!CD178)/(U$195-U$194)*10)),1))</f>
        <v>2.4</v>
      </c>
      <c r="V175" s="138" t="str">
        <f>IF('Indicator Data'!CE178="No data","x",ROUND(IF('Indicator Data'!CE178&gt;V$195,0,IF('Indicator Data'!CE178&lt;V$194,10,(V$195-'Indicator Data'!CE178)/(V$195-V$194)*10)),1))</f>
        <v>x</v>
      </c>
      <c r="W175" s="92">
        <f t="shared" si="30"/>
        <v>2.75</v>
      </c>
      <c r="X175" s="92">
        <f>IF('Indicator Data'!CF178="No data","x",ROUND(IF('Indicator Data'!CF178&gt;X$195,0,IF('Indicator Data'!CF178&lt;X$194,10,(X$195-'Indicator Data'!CF178)/(X$195-X$194)*10)),1))</f>
        <v>9.1</v>
      </c>
      <c r="Y175" s="92">
        <f>IF('Indicator Data'!CG178="No data","x",ROUND(IF('Indicator Data'!CG178&gt;Y$195,10,IF('Indicator Data'!CG178&lt;Y$194,0,10-(Y$195-'Indicator Data'!CG178)/(Y$195-Y$194)*10)),1))</f>
        <v>0.6</v>
      </c>
      <c r="Z175" s="93">
        <f t="shared" si="31"/>
        <v>5.3</v>
      </c>
      <c r="AA175" s="94">
        <f t="shared" si="32"/>
        <v>2.8</v>
      </c>
      <c r="AB175" s="217">
        <f>IF('Indicator Data'!CH178="No data","x",ROUND(IF('Indicator Data'!CH178&gt;AB$195,0,IF('Indicator Data'!CH178&lt;AB$194,10,(AB$195-'Indicator Data'!CH178)/(AB$195-AB$194)*10)),1))</f>
        <v>4.3</v>
      </c>
    </row>
    <row r="176" spans="1:28" s="4" customFormat="1" x14ac:dyDescent="0.3">
      <c r="A176" s="121" t="str">
        <f>'Indicator Data'!A179</f>
        <v>Trinidad and Tobago</v>
      </c>
      <c r="B176" s="47" t="str">
        <f>'Indicator Data'!B179</f>
        <v>TTO</v>
      </c>
      <c r="C176" s="92">
        <f>IF('Indicator Data'!BR179="No data","x",ROUND(IF('Indicator Data'!BR179&gt;C$195,0,IF('Indicator Data'!BR179&lt;C$194,10,(C$195-'Indicator Data'!BR179)/(C$195-C$194)*10)),1))</f>
        <v>4.4000000000000004</v>
      </c>
      <c r="D176" s="93">
        <f t="shared" si="24"/>
        <v>4.4000000000000004</v>
      </c>
      <c r="E176" s="92">
        <f>IF('Indicator Data'!BT179="No data","x",ROUND(IF('Indicator Data'!BT179&gt;E$195,0,IF('Indicator Data'!BT179&lt;E$194,10,(E$195-'Indicator Data'!BT179)/(E$195-E$194)*10)),1))</f>
        <v>6</v>
      </c>
      <c r="F176" s="92">
        <f>IF('Indicator Data'!BS179="No data","x",ROUND(IF('Indicator Data'!BS179&gt;F$195,0,IF('Indicator Data'!BS179&lt;F$194,10,(F$195-'Indicator Data'!BS179)/(F$195-F$194)*10)),1))</f>
        <v>4.5999999999999996</v>
      </c>
      <c r="G176" s="93">
        <f t="shared" si="25"/>
        <v>5.3</v>
      </c>
      <c r="H176" s="94">
        <f t="shared" si="26"/>
        <v>4.9000000000000004</v>
      </c>
      <c r="I176" s="92">
        <f>IF('Indicator Data'!BV179="No data","x",ROUND(IF('Indicator Data'!BV179^2&gt;I$195,0,IF('Indicator Data'!BV179^2&lt;I$194,10,(I$195-'Indicator Data'!BV179^2)/(I$195-I$194)*10)),1))</f>
        <v>0.3</v>
      </c>
      <c r="J176" s="92">
        <f>IF(OR('Indicator Data'!BU179=0,'Indicator Data'!BU179="No data"),"x",ROUND(IF('Indicator Data'!BU179&gt;J$195,0,IF('Indicator Data'!BU179&lt;J$194,10,(J$195-'Indicator Data'!BU179)/(J$195-J$194)*10)),1))</f>
        <v>0</v>
      </c>
      <c r="K176" s="92">
        <f>IF('Indicator Data'!BW179="No data","x",ROUND(IF('Indicator Data'!BW179&gt;K$195,0,IF('Indicator Data'!BW179&lt;K$194,10,(K$195-'Indicator Data'!BW179)/(K$195-K$194)*10)),1))</f>
        <v>2.2999999999999998</v>
      </c>
      <c r="L176" s="92">
        <f>IF('Indicator Data'!BX179="No data","x",ROUND(IF('Indicator Data'!BX179&gt;L$195,0,IF('Indicator Data'!BX179&lt;L$194,10,(L$195-'Indicator Data'!BX179)/(L$195-L$194)*10)),1))</f>
        <v>3</v>
      </c>
      <c r="M176" s="93">
        <f t="shared" si="27"/>
        <v>1.4</v>
      </c>
      <c r="N176" s="138">
        <f>IF('Indicator Data'!BY179="No data","x",'Indicator Data'!BY179/'Indicator Data'!CL179*100)</f>
        <v>173.48927875243666</v>
      </c>
      <c r="O176" s="92">
        <f t="shared" si="28"/>
        <v>0</v>
      </c>
      <c r="P176" s="92">
        <f>IF('Indicator Data'!BZ179="No data","x",ROUND(IF('Indicator Data'!BZ179&gt;P$195,0,IF('Indicator Data'!BZ179&lt;P$194,10,(P$195-'Indicator Data'!BZ179)/(P$195-P$194)*10)),1))</f>
        <v>0.7</v>
      </c>
      <c r="Q176" s="92">
        <f>IF('Indicator Data'!CA179="No data","x",ROUND(IF('Indicator Data'!CA179&gt;Q$195,0,IF('Indicator Data'!CA179&lt;Q$194,10,(Q$195-'Indicator Data'!CA179)/(Q$195-Q$194)*10)),1))</f>
        <v>0.4</v>
      </c>
      <c r="R176" s="93">
        <f t="shared" si="29"/>
        <v>0.4</v>
      </c>
      <c r="S176" s="92">
        <f>IF('Indicator Data'!CB179="No data","x",ROUND(IF('Indicator Data'!CB179&gt;S$195,0,IF('Indicator Data'!CB179&lt;S$194,10,(S$195-'Indicator Data'!CB179)/(S$195-S$194)*10)),1))</f>
        <v>3.3</v>
      </c>
      <c r="T176" s="138">
        <f>IF('Indicator Data'!CC179="No data","x",ROUND(IF('Indicator Data'!CC179&gt;T$195,0,IF('Indicator Data'!CC179&lt;T$194,10,(T$195-'Indicator Data'!CC179)/(T$195-T$194)*10)),1))</f>
        <v>1.7</v>
      </c>
      <c r="U176" s="138">
        <f>IF('Indicator Data'!CD179="No data","x",ROUND(IF('Indicator Data'!CD179&gt;U$195,0,IF('Indicator Data'!CD179&lt;U$194,10,(U$195-'Indicator Data'!CD179)/(U$195-U$194)*10)),1))</f>
        <v>5.8</v>
      </c>
      <c r="V176" s="138">
        <f>IF('Indicator Data'!CE179="No data","x",ROUND(IF('Indicator Data'!CE179&gt;V$195,0,IF('Indicator Data'!CE179&lt;V$194,10,(V$195-'Indicator Data'!CE179)/(V$195-V$194)*10)),1))</f>
        <v>1</v>
      </c>
      <c r="W176" s="92">
        <f t="shared" si="30"/>
        <v>2.8333333333333335</v>
      </c>
      <c r="X176" s="92">
        <f>IF('Indicator Data'!CF179="No data","x",ROUND(IF('Indicator Data'!CF179&gt;X$195,0,IF('Indicator Data'!CF179&lt;X$194,10,(X$195-'Indicator Data'!CF179)/(X$195-X$194)*10)),1))</f>
        <v>2.8</v>
      </c>
      <c r="Y176" s="92">
        <f>IF('Indicator Data'!CG179="No data","x",ROUND(IF('Indicator Data'!CG179&gt;Y$195,10,IF('Indicator Data'!CG179&lt;Y$194,0,10-(Y$195-'Indicator Data'!CG179)/(Y$195-Y$194)*10)),1))</f>
        <v>0.7</v>
      </c>
      <c r="Z176" s="93">
        <f t="shared" si="31"/>
        <v>2.4</v>
      </c>
      <c r="AA176" s="94">
        <f t="shared" si="32"/>
        <v>1.4</v>
      </c>
      <c r="AB176" s="217">
        <f>IF('Indicator Data'!CH179="No data","x",ROUND(IF('Indicator Data'!CH179&gt;AB$195,0,IF('Indicator Data'!CH179&lt;AB$194,10,(AB$195-'Indicator Data'!CH179)/(AB$195-AB$194)*10)),1))</f>
        <v>5.0999999999999996</v>
      </c>
    </row>
    <row r="177" spans="1:28" s="4" customFormat="1" x14ac:dyDescent="0.3">
      <c r="A177" s="121" t="str">
        <f>'Indicator Data'!A180</f>
        <v>Tunisia</v>
      </c>
      <c r="B177" s="47" t="str">
        <f>'Indicator Data'!B180</f>
        <v>TUN</v>
      </c>
      <c r="C177" s="92">
        <f>IF('Indicator Data'!BR180="No data","x",ROUND(IF('Indicator Data'!BR180&gt;C$195,0,IF('Indicator Data'!BR180&lt;C$194,10,(C$195-'Indicator Data'!BR180)/(C$195-C$194)*10)),1))</f>
        <v>6.4</v>
      </c>
      <c r="D177" s="93">
        <f t="shared" si="24"/>
        <v>6.4</v>
      </c>
      <c r="E177" s="92">
        <f>IF('Indicator Data'!BT180="No data","x",ROUND(IF('Indicator Data'!BT180&gt;E$195,0,IF('Indicator Data'!BT180&lt;E$194,10,(E$195-'Indicator Data'!BT180)/(E$195-E$194)*10)),1))</f>
        <v>5.7</v>
      </c>
      <c r="F177" s="92">
        <f>IF('Indicator Data'!BS180="No data","x",ROUND(IF('Indicator Data'!BS180&gt;F$195,0,IF('Indicator Data'!BS180&lt;F$194,10,(F$195-'Indicator Data'!BS180)/(F$195-F$194)*10)),1))</f>
        <v>5.2</v>
      </c>
      <c r="G177" s="93">
        <f t="shared" si="25"/>
        <v>5.5</v>
      </c>
      <c r="H177" s="94">
        <f t="shared" si="26"/>
        <v>6</v>
      </c>
      <c r="I177" s="92">
        <f>IF('Indicator Data'!BV180="No data","x",ROUND(IF('Indicator Data'!BV180^2&gt;I$195,0,IF('Indicator Data'!BV180^2&lt;I$194,10,(I$195-'Indicator Data'!BV180^2)/(I$195-I$194)*10)),1))</f>
        <v>4.0999999999999996</v>
      </c>
      <c r="J177" s="92">
        <f>IF(OR('Indicator Data'!BU180=0,'Indicator Data'!BU180="No data"),"x",ROUND(IF('Indicator Data'!BU180&gt;J$195,0,IF('Indicator Data'!BU180&lt;J$194,10,(J$195-'Indicator Data'!BU180)/(J$195-J$194)*10)),1))</f>
        <v>0</v>
      </c>
      <c r="K177" s="92">
        <f>IF('Indicator Data'!BW180="No data","x",ROUND(IF('Indicator Data'!BW180&gt;K$195,0,IF('Indicator Data'!BW180&lt;K$194,10,(K$195-'Indicator Data'!BW180)/(K$195-K$194)*10)),1))</f>
        <v>3.6</v>
      </c>
      <c r="L177" s="92">
        <f>IF('Indicator Data'!BX180="No data","x",ROUND(IF('Indicator Data'!BX180&gt;L$195,0,IF('Indicator Data'!BX180&lt;L$194,10,(L$195-'Indicator Data'!BX180)/(L$195-L$194)*10)),1))</f>
        <v>3.7</v>
      </c>
      <c r="M177" s="93">
        <f t="shared" si="27"/>
        <v>2.9</v>
      </c>
      <c r="N177" s="138">
        <f>IF('Indicator Data'!BY180="No data","x",'Indicator Data'!BY180/'Indicator Data'!CL180*100)</f>
        <v>35.401647785787851</v>
      </c>
      <c r="O177" s="92">
        <f t="shared" si="28"/>
        <v>6.5</v>
      </c>
      <c r="P177" s="92">
        <f>IF('Indicator Data'!BZ180="No data","x",ROUND(IF('Indicator Data'!BZ180&gt;P$195,0,IF('Indicator Data'!BZ180&lt;P$194,10,(P$195-'Indicator Data'!BZ180)/(P$195-P$194)*10)),1))</f>
        <v>1</v>
      </c>
      <c r="Q177" s="92">
        <f>IF('Indicator Data'!CA180="No data","x",ROUND(IF('Indicator Data'!CA180&gt;Q$195,0,IF('Indicator Data'!CA180&lt;Q$194,10,(Q$195-'Indicator Data'!CA180)/(Q$195-Q$194)*10)),1))</f>
        <v>0.7</v>
      </c>
      <c r="R177" s="93">
        <f t="shared" si="29"/>
        <v>2.7</v>
      </c>
      <c r="S177" s="92">
        <f>IF('Indicator Data'!CB180="No data","x",ROUND(IF('Indicator Data'!CB180&gt;S$195,0,IF('Indicator Data'!CB180&lt;S$194,10,(S$195-'Indicator Data'!CB180)/(S$195-S$194)*10)),1))</f>
        <v>6.8</v>
      </c>
      <c r="T177" s="138">
        <f>IF('Indicator Data'!CC180="No data","x",ROUND(IF('Indicator Data'!CC180&gt;T$195,0,IF('Indicator Data'!CC180&lt;T$194,10,(T$195-'Indicator Data'!CC180)/(T$195-T$194)*10)),1))</f>
        <v>0.2</v>
      </c>
      <c r="U177" s="138">
        <f>IF('Indicator Data'!CD180="No data","x",ROUND(IF('Indicator Data'!CD180&gt;U$195,0,IF('Indicator Data'!CD180&lt;U$194,10,(U$195-'Indicator Data'!CD180)/(U$195-U$194)*10)),1))</f>
        <v>0.3</v>
      </c>
      <c r="V177" s="138" t="str">
        <f>IF('Indicator Data'!CE180="No data","x",ROUND(IF('Indicator Data'!CE180&gt;V$195,0,IF('Indicator Data'!CE180&lt;V$194,10,(V$195-'Indicator Data'!CE180)/(V$195-V$194)*10)),1))</f>
        <v>x</v>
      </c>
      <c r="W177" s="92">
        <f t="shared" si="30"/>
        <v>0.25</v>
      </c>
      <c r="X177" s="92">
        <f>IF('Indicator Data'!CF180="No data","x",ROUND(IF('Indicator Data'!CF180&gt;X$195,0,IF('Indicator Data'!CF180&lt;X$194,10,(X$195-'Indicator Data'!CF180)/(X$195-X$194)*10)),1))</f>
        <v>7.4</v>
      </c>
      <c r="Y177" s="92">
        <f>IF('Indicator Data'!CG180="No data","x",ROUND(IF('Indicator Data'!CG180&gt;Y$195,10,IF('Indicator Data'!CG180&lt;Y$194,0,10-(Y$195-'Indicator Data'!CG180)/(Y$195-Y$194)*10)),1))</f>
        <v>0.5</v>
      </c>
      <c r="Z177" s="93">
        <f t="shared" si="31"/>
        <v>3.7</v>
      </c>
      <c r="AA177" s="94">
        <f t="shared" si="32"/>
        <v>3.1</v>
      </c>
      <c r="AB177" s="217">
        <f>IF('Indicator Data'!CH180="No data","x",ROUND(IF('Indicator Data'!CH180&gt;AB$195,0,IF('Indicator Data'!CH180&lt;AB$194,10,(AB$195-'Indicator Data'!CH180)/(AB$195-AB$194)*10)),1))</f>
        <v>3.4</v>
      </c>
    </row>
    <row r="178" spans="1:28" s="4" customFormat="1" x14ac:dyDescent="0.3">
      <c r="A178" s="121" t="str">
        <f>'Indicator Data'!A181</f>
        <v>Turkey</v>
      </c>
      <c r="B178" s="47" t="str">
        <f>'Indicator Data'!B181</f>
        <v>TUR</v>
      </c>
      <c r="C178" s="92">
        <f>IF('Indicator Data'!BR181="No data","x",ROUND(IF('Indicator Data'!BR181&gt;C$195,0,IF('Indicator Data'!BR181&lt;C$194,10,(C$195-'Indicator Data'!BR181)/(C$195-C$194)*10)),1))</f>
        <v>2.1</v>
      </c>
      <c r="D178" s="93">
        <f t="shared" si="24"/>
        <v>2.1</v>
      </c>
      <c r="E178" s="92">
        <f>IF('Indicator Data'!BT181="No data","x",ROUND(IF('Indicator Data'!BT181&gt;E$195,0,IF('Indicator Data'!BT181&lt;E$194,10,(E$195-'Indicator Data'!BT181)/(E$195-E$194)*10)),1))</f>
        <v>6.1</v>
      </c>
      <c r="F178" s="92">
        <f>IF('Indicator Data'!BS181="No data","x",ROUND(IF('Indicator Data'!BS181&gt;F$195,0,IF('Indicator Data'!BS181&lt;F$194,10,(F$195-'Indicator Data'!BS181)/(F$195-F$194)*10)),1))</f>
        <v>5</v>
      </c>
      <c r="G178" s="93">
        <f t="shared" si="25"/>
        <v>5.6</v>
      </c>
      <c r="H178" s="94">
        <f t="shared" si="26"/>
        <v>3.9</v>
      </c>
      <c r="I178" s="92">
        <f>IF('Indicator Data'!BV181="No data","x",ROUND(IF('Indicator Data'!BV181^2&gt;I$195,0,IF('Indicator Data'!BV181^2&lt;I$194,10,(I$195-'Indicator Data'!BV181^2)/(I$195-I$194)*10)),1))</f>
        <v>0.8</v>
      </c>
      <c r="J178" s="92">
        <f>IF(OR('Indicator Data'!BU181=0,'Indicator Data'!BU181="No data"),"x",ROUND(IF('Indicator Data'!BU181&gt;J$195,0,IF('Indicator Data'!BU181&lt;J$194,10,(J$195-'Indicator Data'!BU181)/(J$195-J$194)*10)),1))</f>
        <v>0</v>
      </c>
      <c r="K178" s="92">
        <f>IF('Indicator Data'!BW181="No data","x",ROUND(IF('Indicator Data'!BW181&gt;K$195,0,IF('Indicator Data'!BW181&lt;K$194,10,(K$195-'Indicator Data'!BW181)/(K$195-K$194)*10)),1))</f>
        <v>2.9</v>
      </c>
      <c r="L178" s="92">
        <f>IF('Indicator Data'!BX181="No data","x",ROUND(IF('Indicator Data'!BX181&gt;L$195,0,IF('Indicator Data'!BX181&lt;L$194,10,(L$195-'Indicator Data'!BX181)/(L$195-L$194)*10)),1))</f>
        <v>5.3</v>
      </c>
      <c r="M178" s="93">
        <f t="shared" si="27"/>
        <v>2.2999999999999998</v>
      </c>
      <c r="N178" s="138">
        <f>IF('Indicator Data'!BY181="No data","x",'Indicator Data'!BY181/'Indicator Data'!CL181*100)</f>
        <v>51.973025999506262</v>
      </c>
      <c r="O178" s="92">
        <f t="shared" si="28"/>
        <v>4.9000000000000004</v>
      </c>
      <c r="P178" s="92">
        <f>IF('Indicator Data'!BZ181="No data","x",ROUND(IF('Indicator Data'!BZ181&gt;P$195,0,IF('Indicator Data'!BZ181&lt;P$194,10,(P$195-'Indicator Data'!BZ181)/(P$195-P$194)*10)),1))</f>
        <v>0.3</v>
      </c>
      <c r="Q178" s="92">
        <f>IF('Indicator Data'!CA181="No data","x",ROUND(IF('Indicator Data'!CA181&gt;Q$195,0,IF('Indicator Data'!CA181&lt;Q$194,10,(Q$195-'Indicator Data'!CA181)/(Q$195-Q$194)*10)),1))</f>
        <v>0.2</v>
      </c>
      <c r="R178" s="93">
        <f t="shared" si="29"/>
        <v>1.8</v>
      </c>
      <c r="S178" s="92">
        <f>IF('Indicator Data'!CB181="No data","x",ROUND(IF('Indicator Data'!CB181&gt;S$195,0,IF('Indicator Data'!CB181&lt;S$194,10,(S$195-'Indicator Data'!CB181)/(S$195-S$194)*10)),1))</f>
        <v>5.6</v>
      </c>
      <c r="T178" s="138">
        <f>IF('Indicator Data'!CC181="No data","x",ROUND(IF('Indicator Data'!CC181&gt;T$195,0,IF('Indicator Data'!CC181&lt;T$194,10,(T$195-'Indicator Data'!CC181)/(T$195-T$194)*10)),1))</f>
        <v>0.5</v>
      </c>
      <c r="U178" s="138">
        <f>IF('Indicator Data'!CD181="No data","x",ROUND(IF('Indicator Data'!CD181&gt;U$195,0,IF('Indicator Data'!CD181&lt;U$194,10,(U$195-'Indicator Data'!CD181)/(U$195-U$194)*10)),1))</f>
        <v>2.2000000000000002</v>
      </c>
      <c r="V178" s="138">
        <f>IF('Indicator Data'!CE181="No data","x",ROUND(IF('Indicator Data'!CE181&gt;V$195,0,IF('Indicator Data'!CE181&lt;V$194,10,(V$195-'Indicator Data'!CE181)/(V$195-V$194)*10)),1))</f>
        <v>0.5</v>
      </c>
      <c r="W178" s="92">
        <f t="shared" si="30"/>
        <v>1.0666666666666667</v>
      </c>
      <c r="X178" s="92">
        <f>IF('Indicator Data'!CF181="No data","x",ROUND(IF('Indicator Data'!CF181&gt;X$195,0,IF('Indicator Data'!CF181&lt;X$194,10,(X$195-'Indicator Data'!CF181)/(X$195-X$194)*10)),1))</f>
        <v>6.5</v>
      </c>
      <c r="Y178" s="92">
        <f>IF('Indicator Data'!CG181="No data","x",ROUND(IF('Indicator Data'!CG181&gt;Y$195,10,IF('Indicator Data'!CG181&lt;Y$194,0,10-(Y$195-'Indicator Data'!CG181)/(Y$195-Y$194)*10)),1))</f>
        <v>0.2</v>
      </c>
      <c r="Z178" s="93">
        <f t="shared" si="31"/>
        <v>3.3</v>
      </c>
      <c r="AA178" s="94">
        <f t="shared" si="32"/>
        <v>2.5</v>
      </c>
      <c r="AB178" s="217">
        <f>IF('Indicator Data'!CH181="No data","x",ROUND(IF('Indicator Data'!CH181&gt;AB$195,0,IF('Indicator Data'!CH181&lt;AB$194,10,(AB$195-'Indicator Data'!CH181)/(AB$195-AB$194)*10)),1))</f>
        <v>2.7</v>
      </c>
    </row>
    <row r="179" spans="1:28" s="4" customFormat="1" x14ac:dyDescent="0.3">
      <c r="A179" s="121" t="str">
        <f>'Indicator Data'!A182</f>
        <v>Turkmenistan</v>
      </c>
      <c r="B179" s="47" t="str">
        <f>'Indicator Data'!B182</f>
        <v>TKM</v>
      </c>
      <c r="C179" s="92" t="str">
        <f>IF('Indicator Data'!BR182="No data","x",ROUND(IF('Indicator Data'!BR182&gt;C$195,0,IF('Indicator Data'!BR182&lt;C$194,10,(C$195-'Indicator Data'!BR182)/(C$195-C$194)*10)),1))</f>
        <v>x</v>
      </c>
      <c r="D179" s="93" t="str">
        <f t="shared" si="24"/>
        <v>x</v>
      </c>
      <c r="E179" s="92">
        <f>IF('Indicator Data'!BT182="No data","x",ROUND(IF('Indicator Data'!BT182&gt;E$195,0,IF('Indicator Data'!BT182&lt;E$194,10,(E$195-'Indicator Data'!BT182)/(E$195-E$194)*10)),1))</f>
        <v>8.1</v>
      </c>
      <c r="F179" s="92">
        <f>IF('Indicator Data'!BS182="No data","x",ROUND(IF('Indicator Data'!BS182&gt;F$195,0,IF('Indicator Data'!BS182&lt;F$194,10,(F$195-'Indicator Data'!BS182)/(F$195-F$194)*10)),1))</f>
        <v>7.1</v>
      </c>
      <c r="G179" s="93">
        <f t="shared" si="25"/>
        <v>7.6</v>
      </c>
      <c r="H179" s="94">
        <f t="shared" si="26"/>
        <v>7.6</v>
      </c>
      <c r="I179" s="92">
        <f>IF('Indicator Data'!BV182="No data","x",ROUND(IF('Indicator Data'!BV182^2&gt;I$195,0,IF('Indicator Data'!BV182^2&lt;I$194,10,(I$195-'Indicator Data'!BV182^2)/(I$195-I$194)*10)),1))</f>
        <v>0.1</v>
      </c>
      <c r="J179" s="92">
        <f>IF(OR('Indicator Data'!BU182=0,'Indicator Data'!BU182="No data"),"x",ROUND(IF('Indicator Data'!BU182&gt;J$195,0,IF('Indicator Data'!BU182&lt;J$194,10,(J$195-'Indicator Data'!BU182)/(J$195-J$194)*10)),1))</f>
        <v>0</v>
      </c>
      <c r="K179" s="92">
        <f>IF('Indicator Data'!BW182="No data","x",ROUND(IF('Indicator Data'!BW182&gt;K$195,0,IF('Indicator Data'!BW182&lt;K$194,10,(K$195-'Indicator Data'!BW182)/(K$195-K$194)*10)),1))</f>
        <v>7.9</v>
      </c>
      <c r="L179" s="92">
        <f>IF('Indicator Data'!BX182="No data","x",ROUND(IF('Indicator Data'!BX182&gt;L$195,0,IF('Indicator Data'!BX182&lt;L$194,10,(L$195-'Indicator Data'!BX182)/(L$195-L$194)*10)),1))</f>
        <v>1.9</v>
      </c>
      <c r="M179" s="93">
        <f t="shared" si="27"/>
        <v>2.5</v>
      </c>
      <c r="N179" s="138">
        <f>IF('Indicator Data'!BY182="No data","x",'Indicator Data'!BY182/'Indicator Data'!CL182*100)</f>
        <v>4.2559530142787221</v>
      </c>
      <c r="O179" s="92">
        <f t="shared" si="28"/>
        <v>9.6999999999999993</v>
      </c>
      <c r="P179" s="92">
        <f>IF('Indicator Data'!BZ182="No data","x",ROUND(IF('Indicator Data'!BZ182&gt;P$195,0,IF('Indicator Data'!BZ182&lt;P$194,10,(P$195-'Indicator Data'!BZ182)/(P$195-P$194)*10)),1))</f>
        <v>0.1</v>
      </c>
      <c r="Q179" s="92">
        <f>IF('Indicator Data'!CA182="No data","x",ROUND(IF('Indicator Data'!CA182&gt;Q$195,0,IF('Indicator Data'!CA182&lt;Q$194,10,(Q$195-'Indicator Data'!CA182)/(Q$195-Q$194)*10)),1))</f>
        <v>0.2</v>
      </c>
      <c r="R179" s="93">
        <f t="shared" si="29"/>
        <v>3.3</v>
      </c>
      <c r="S179" s="92">
        <f>IF('Indicator Data'!CB182="No data","x",ROUND(IF('Indicator Data'!CB182&gt;S$195,0,IF('Indicator Data'!CB182&lt;S$194,10,(S$195-'Indicator Data'!CB182)/(S$195-S$194)*10)),1))</f>
        <v>4.4000000000000004</v>
      </c>
      <c r="T179" s="138">
        <f>IF('Indicator Data'!CC182="No data","x",ROUND(IF('Indicator Data'!CC182&gt;T$195,0,IF('Indicator Data'!CC182&lt;T$194,10,(T$195-'Indicator Data'!CC182)/(T$195-T$194)*10)),1))</f>
        <v>0</v>
      </c>
      <c r="U179" s="138">
        <f>IF('Indicator Data'!CD182="No data","x",ROUND(IF('Indicator Data'!CD182&gt;U$195,0,IF('Indicator Data'!CD182&lt;U$194,10,(U$195-'Indicator Data'!CD182)/(U$195-U$194)*10)),1))</f>
        <v>0</v>
      </c>
      <c r="V179" s="138" t="str">
        <f>IF('Indicator Data'!CE182="No data","x",ROUND(IF('Indicator Data'!CE182&gt;V$195,0,IF('Indicator Data'!CE182&lt;V$194,10,(V$195-'Indicator Data'!CE182)/(V$195-V$194)*10)),1))</f>
        <v>x</v>
      </c>
      <c r="W179" s="92">
        <f t="shared" si="30"/>
        <v>0</v>
      </c>
      <c r="X179" s="92">
        <f>IF('Indicator Data'!CF182="No data","x",ROUND(IF('Indicator Data'!CF182&gt;X$195,0,IF('Indicator Data'!CF182&lt;X$194,10,(X$195-'Indicator Data'!CF182)/(X$195-X$194)*10)),1))</f>
        <v>6.4</v>
      </c>
      <c r="Y179" s="92">
        <f>IF('Indicator Data'!CG182="No data","x",ROUND(IF('Indicator Data'!CG182&gt;Y$195,10,IF('Indicator Data'!CG182&lt;Y$194,0,10-(Y$195-'Indicator Data'!CG182)/(Y$195-Y$194)*10)),1))</f>
        <v>0.1</v>
      </c>
      <c r="Z179" s="93">
        <f t="shared" si="31"/>
        <v>2.7</v>
      </c>
      <c r="AA179" s="94">
        <f t="shared" si="32"/>
        <v>2.8</v>
      </c>
      <c r="AB179" s="217">
        <f>IF('Indicator Data'!CH182="No data","x",ROUND(IF('Indicator Data'!CH182&gt;AB$195,0,IF('Indicator Data'!CH182&lt;AB$194,10,(AB$195-'Indicator Data'!CH182)/(AB$195-AB$194)*10)),1))</f>
        <v>3.3</v>
      </c>
    </row>
    <row r="180" spans="1:28" s="4" customFormat="1" x14ac:dyDescent="0.3">
      <c r="A180" s="121" t="str">
        <f>'Indicator Data'!A183</f>
        <v>Tuvalu</v>
      </c>
      <c r="B180" s="47" t="str">
        <f>'Indicator Data'!B183</f>
        <v>TUV</v>
      </c>
      <c r="C180" s="92" t="str">
        <f>IF('Indicator Data'!BR183="No data","x",ROUND(IF('Indicator Data'!BR183&gt;C$195,0,IF('Indicator Data'!BR183&lt;C$194,10,(C$195-'Indicator Data'!BR183)/(C$195-C$194)*10)),1))</f>
        <v>x</v>
      </c>
      <c r="D180" s="93" t="str">
        <f t="shared" si="24"/>
        <v>x</v>
      </c>
      <c r="E180" s="92" t="str">
        <f>IF('Indicator Data'!BT183="No data","x",ROUND(IF('Indicator Data'!BT183&gt;E$195,0,IF('Indicator Data'!BT183&lt;E$194,10,(E$195-'Indicator Data'!BT183)/(E$195-E$194)*10)),1))</f>
        <v>x</v>
      </c>
      <c r="F180" s="92">
        <f>IF('Indicator Data'!BS183="No data","x",ROUND(IF('Indicator Data'!BS183&gt;F$195,0,IF('Indicator Data'!BS183&lt;F$194,10,(F$195-'Indicator Data'!BS183)/(F$195-F$194)*10)),1))</f>
        <v>6.4</v>
      </c>
      <c r="G180" s="93">
        <f t="shared" si="25"/>
        <v>6.4</v>
      </c>
      <c r="H180" s="94">
        <f t="shared" si="26"/>
        <v>6.4</v>
      </c>
      <c r="I180" s="92" t="str">
        <f>IF('Indicator Data'!BV183="No data","x",ROUND(IF('Indicator Data'!BV183^2&gt;I$195,0,IF('Indicator Data'!BV183^2&lt;I$194,10,(I$195-'Indicator Data'!BV183^2)/(I$195-I$194)*10)),1))</f>
        <v>x</v>
      </c>
      <c r="J180" s="92">
        <f>IF(OR('Indicator Data'!BU183=0,'Indicator Data'!BU183="No data"),"x",ROUND(IF('Indicator Data'!BU183&gt;J$195,0,IF('Indicator Data'!BU183&lt;J$194,10,(J$195-'Indicator Data'!BU183)/(J$195-J$194)*10)),1))</f>
        <v>0</v>
      </c>
      <c r="K180" s="92">
        <f>IF('Indicator Data'!BW183="No data","x",ROUND(IF('Indicator Data'!BW183&gt;K$195,0,IF('Indicator Data'!BW183&lt;K$194,10,(K$195-'Indicator Data'!BW183)/(K$195-K$194)*10)),1))</f>
        <v>5.0999999999999996</v>
      </c>
      <c r="L180" s="92">
        <f>IF('Indicator Data'!BX183="No data","x",ROUND(IF('Indicator Data'!BX183&gt;L$195,0,IF('Indicator Data'!BX183&lt;L$194,10,(L$195-'Indicator Data'!BX183)/(L$195-L$194)*10)),1))</f>
        <v>6.6</v>
      </c>
      <c r="M180" s="93">
        <f t="shared" si="27"/>
        <v>3.9</v>
      </c>
      <c r="N180" s="138">
        <f>IF('Indicator Data'!BY183="No data","x",'Indicator Data'!BY183/'Indicator Data'!CL183*100)</f>
        <v>156.66666666666666</v>
      </c>
      <c r="O180" s="92">
        <f t="shared" si="28"/>
        <v>0</v>
      </c>
      <c r="P180" s="92">
        <f>IF('Indicator Data'!BZ183="No data","x",ROUND(IF('Indicator Data'!BZ183&gt;P$195,0,IF('Indicator Data'!BZ183&lt;P$194,10,(P$195-'Indicator Data'!BZ183)/(P$195-P$194)*10)),1))</f>
        <v>1.8</v>
      </c>
      <c r="Q180" s="92">
        <f>IF('Indicator Data'!CA183="No data","x",ROUND(IF('Indicator Data'!CA183&gt;Q$195,0,IF('Indicator Data'!CA183&lt;Q$194,10,(Q$195-'Indicator Data'!CA183)/(Q$195-Q$194)*10)),1))</f>
        <v>0.1</v>
      </c>
      <c r="R180" s="93">
        <f t="shared" si="29"/>
        <v>0.6</v>
      </c>
      <c r="S180" s="92">
        <f>IF('Indicator Data'!CB183="No data","x",ROUND(IF('Indicator Data'!CB183&gt;S$195,0,IF('Indicator Data'!CB183&lt;S$194,10,(S$195-'Indicator Data'!CB183)/(S$195-S$194)*10)),1))</f>
        <v>7.7</v>
      </c>
      <c r="T180" s="138">
        <f>IF('Indicator Data'!CC183="No data","x",ROUND(IF('Indicator Data'!CC183&gt;T$195,0,IF('Indicator Data'!CC183&lt;T$194,10,(T$195-'Indicator Data'!CC183)/(T$195-T$194)*10)),1))</f>
        <v>0.5</v>
      </c>
      <c r="U180" s="138">
        <f>IF('Indicator Data'!CD183="No data","x",ROUND(IF('Indicator Data'!CD183&gt;U$195,0,IF('Indicator Data'!CD183&lt;U$194,10,(U$195-'Indicator Data'!CD183)/(U$195-U$194)*10)),1))</f>
        <v>0.8</v>
      </c>
      <c r="V180" s="138" t="str">
        <f>IF('Indicator Data'!CE183="No data","x",ROUND(IF('Indicator Data'!CE183&gt;V$195,0,IF('Indicator Data'!CE183&lt;V$194,10,(V$195-'Indicator Data'!CE183)/(V$195-V$194)*10)),1))</f>
        <v>x</v>
      </c>
      <c r="W180" s="92">
        <f t="shared" si="30"/>
        <v>0.65</v>
      </c>
      <c r="X180" s="92">
        <f>IF('Indicator Data'!CF183="No data","x",ROUND(IF('Indicator Data'!CF183&gt;X$195,0,IF('Indicator Data'!CF183&lt;X$194,10,(X$195-'Indicator Data'!CF183)/(X$195-X$194)*10)),1))</f>
        <v>8.1</v>
      </c>
      <c r="Y180" s="92" t="str">
        <f>IF('Indicator Data'!CG183="No data","x",ROUND(IF('Indicator Data'!CG183&gt;Y$195,10,IF('Indicator Data'!CG183&lt;Y$194,0,10-(Y$195-'Indicator Data'!CG183)/(Y$195-Y$194)*10)),1))</f>
        <v>x</v>
      </c>
      <c r="Z180" s="93">
        <f t="shared" si="31"/>
        <v>5.5</v>
      </c>
      <c r="AA180" s="94">
        <f t="shared" si="32"/>
        <v>3.3</v>
      </c>
      <c r="AB180" s="217">
        <f>IF('Indicator Data'!CH183="No data","x",ROUND(IF('Indicator Data'!CH183&gt;AB$195,0,IF('Indicator Data'!CH183&lt;AB$194,10,(AB$195-'Indicator Data'!CH183)/(AB$195-AB$194)*10)),1))</f>
        <v>4.5999999999999996</v>
      </c>
    </row>
    <row r="181" spans="1:28" s="4" customFormat="1" x14ac:dyDescent="0.3">
      <c r="A181" s="121" t="str">
        <f>'Indicator Data'!A184</f>
        <v>Uganda</v>
      </c>
      <c r="B181" s="47" t="str">
        <f>'Indicator Data'!B184</f>
        <v>UGA</v>
      </c>
      <c r="C181" s="92" t="str">
        <f>IF('Indicator Data'!BR184="No data","x",ROUND(IF('Indicator Data'!BR184&gt;C$195,0,IF('Indicator Data'!BR184&lt;C$194,10,(C$195-'Indicator Data'!BR184)/(C$195-C$194)*10)),1))</f>
        <v>x</v>
      </c>
      <c r="D181" s="93" t="str">
        <f t="shared" si="24"/>
        <v>x</v>
      </c>
      <c r="E181" s="92">
        <f>IF('Indicator Data'!BT184="No data","x",ROUND(IF('Indicator Data'!BT184&gt;E$195,0,IF('Indicator Data'!BT184&lt;E$194,10,(E$195-'Indicator Data'!BT184)/(E$195-E$194)*10)),1))</f>
        <v>7.2</v>
      </c>
      <c r="F181" s="92">
        <f>IF('Indicator Data'!BS184="No data","x",ROUND(IF('Indicator Data'!BS184&gt;F$195,0,IF('Indicator Data'!BS184&lt;F$194,10,(F$195-'Indicator Data'!BS184)/(F$195-F$194)*10)),1))</f>
        <v>6.2</v>
      </c>
      <c r="G181" s="93">
        <f t="shared" si="25"/>
        <v>6.7</v>
      </c>
      <c r="H181" s="94">
        <f t="shared" si="26"/>
        <v>6.7</v>
      </c>
      <c r="I181" s="92">
        <f>IF('Indicator Data'!BV184="No data","x",ROUND(IF('Indicator Data'!BV184^2&gt;I$195,0,IF('Indicator Data'!BV184^2&lt;I$194,10,(I$195-'Indicator Data'!BV184^2)/(I$195-I$194)*10)),1))</f>
        <v>4.5999999999999996</v>
      </c>
      <c r="J181" s="92">
        <f>IF(OR('Indicator Data'!BU184=0,'Indicator Data'!BU184="No data"),"x",ROUND(IF('Indicator Data'!BU184&gt;J$195,0,IF('Indicator Data'!BU184&lt;J$194,10,(J$195-'Indicator Data'!BU184)/(J$195-J$194)*10)),1))</f>
        <v>7.8</v>
      </c>
      <c r="K181" s="92">
        <f>IF('Indicator Data'!BW184="No data","x",ROUND(IF('Indicator Data'!BW184&gt;K$195,0,IF('Indicator Data'!BW184&lt;K$194,10,(K$195-'Indicator Data'!BW184)/(K$195-K$194)*10)),1))</f>
        <v>7.6</v>
      </c>
      <c r="L181" s="92">
        <f>IF('Indicator Data'!BX184="No data","x",ROUND(IF('Indicator Data'!BX184&gt;L$195,0,IF('Indicator Data'!BX184&lt;L$194,10,(L$195-'Indicator Data'!BX184)/(L$195-L$194)*10)),1))</f>
        <v>7.3</v>
      </c>
      <c r="M181" s="93">
        <f t="shared" si="27"/>
        <v>6.8</v>
      </c>
      <c r="N181" s="138">
        <f>IF('Indicator Data'!BY184="No data","x",'Indicator Data'!BY184/'Indicator Data'!CL184*100)</f>
        <v>23.021870777238377</v>
      </c>
      <c r="O181" s="92">
        <f t="shared" si="28"/>
        <v>7.8</v>
      </c>
      <c r="P181" s="92">
        <f>IF('Indicator Data'!BZ184="No data","x",ROUND(IF('Indicator Data'!BZ184&gt;P$195,0,IF('Indicator Data'!BZ184&lt;P$194,10,(P$195-'Indicator Data'!BZ184)/(P$195-P$194)*10)),1))</f>
        <v>9.1</v>
      </c>
      <c r="Q181" s="92">
        <f>IF('Indicator Data'!CA184="No data","x",ROUND(IF('Indicator Data'!CA184&gt;Q$195,0,IF('Indicator Data'!CA184&lt;Q$194,10,(Q$195-'Indicator Data'!CA184)/(Q$195-Q$194)*10)),1))</f>
        <v>10</v>
      </c>
      <c r="R181" s="93">
        <f t="shared" si="29"/>
        <v>9</v>
      </c>
      <c r="S181" s="92">
        <f>IF('Indicator Data'!CB184="No data","x",ROUND(IF('Indicator Data'!CB184&gt;S$195,0,IF('Indicator Data'!CB184&lt;S$194,10,(S$195-'Indicator Data'!CB184)/(S$195-S$194)*10)),1))</f>
        <v>9.8000000000000007</v>
      </c>
      <c r="T181" s="138">
        <f>IF('Indicator Data'!CC184="No data","x",ROUND(IF('Indicator Data'!CC184&gt;T$195,0,IF('Indicator Data'!CC184&lt;T$194,10,(T$195-'Indicator Data'!CC184)/(T$195-T$194)*10)),1))</f>
        <v>2.4</v>
      </c>
      <c r="U181" s="138" t="str">
        <f>IF('Indicator Data'!CD184="No data","x",ROUND(IF('Indicator Data'!CD184&gt;U$195,0,IF('Indicator Data'!CD184&lt;U$194,10,(U$195-'Indicator Data'!CD184)/(U$195-U$194)*10)),1))</f>
        <v>x</v>
      </c>
      <c r="V181" s="138">
        <f>IF('Indicator Data'!CE184="No data","x",ROUND(IF('Indicator Data'!CE184&gt;V$195,0,IF('Indicator Data'!CE184&lt;V$194,10,(V$195-'Indicator Data'!CE184)/(V$195-V$194)*10)),1))</f>
        <v>3.1</v>
      </c>
      <c r="W181" s="92">
        <f t="shared" si="30"/>
        <v>2.75</v>
      </c>
      <c r="X181" s="92">
        <f>IF('Indicator Data'!CF184="No data","x",ROUND(IF('Indicator Data'!CF184&gt;X$195,0,IF('Indicator Data'!CF184&lt;X$194,10,(X$195-'Indicator Data'!CF184)/(X$195-X$194)*10)),1))</f>
        <v>9.8000000000000007</v>
      </c>
      <c r="Y181" s="92">
        <f>IF('Indicator Data'!CG184="No data","x",ROUND(IF('Indicator Data'!CG184&gt;Y$195,10,IF('Indicator Data'!CG184&lt;Y$194,0,10-(Y$195-'Indicator Data'!CG184)/(Y$195-Y$194)*10)),1))</f>
        <v>4.2</v>
      </c>
      <c r="Z181" s="93">
        <f t="shared" si="31"/>
        <v>6.6</v>
      </c>
      <c r="AA181" s="94">
        <f t="shared" si="32"/>
        <v>7.5</v>
      </c>
      <c r="AB181" s="217">
        <f>IF('Indicator Data'!CH184="No data","x",ROUND(IF('Indicator Data'!CH184&gt;AB$195,0,IF('Indicator Data'!CH184&lt;AB$194,10,(AB$195-'Indicator Data'!CH184)/(AB$195-AB$194)*10)),1))</f>
        <v>4.9000000000000004</v>
      </c>
    </row>
    <row r="182" spans="1:28" s="4" customFormat="1" x14ac:dyDescent="0.3">
      <c r="A182" s="121" t="str">
        <f>'Indicator Data'!A185</f>
        <v>Ukraine</v>
      </c>
      <c r="B182" s="47" t="str">
        <f>'Indicator Data'!B185</f>
        <v>UKR</v>
      </c>
      <c r="C182" s="92" t="str">
        <f>IF('Indicator Data'!BR185="No data","x",ROUND(IF('Indicator Data'!BR185&gt;C$195,0,IF('Indicator Data'!BR185&lt;C$194,10,(C$195-'Indicator Data'!BR185)/(C$195-C$194)*10)),1))</f>
        <v>x</v>
      </c>
      <c r="D182" s="93" t="str">
        <f t="shared" si="24"/>
        <v>x</v>
      </c>
      <c r="E182" s="92">
        <f>IF('Indicator Data'!BT185="No data","x",ROUND(IF('Indicator Data'!BT185&gt;E$195,0,IF('Indicator Data'!BT185&lt;E$194,10,(E$195-'Indicator Data'!BT185)/(E$195-E$194)*10)),1))</f>
        <v>7</v>
      </c>
      <c r="F182" s="92">
        <f>IF('Indicator Data'!BS185="No data","x",ROUND(IF('Indicator Data'!BS185&gt;F$195,0,IF('Indicator Data'!BS185&lt;F$194,10,(F$195-'Indicator Data'!BS185)/(F$195-F$194)*10)),1))</f>
        <v>5.8</v>
      </c>
      <c r="G182" s="93">
        <f t="shared" si="25"/>
        <v>6.4</v>
      </c>
      <c r="H182" s="94">
        <f t="shared" si="26"/>
        <v>6.4</v>
      </c>
      <c r="I182" s="92">
        <f>IF('Indicator Data'!BV185="No data","x",ROUND(IF('Indicator Data'!BV185^2&gt;I$195,0,IF('Indicator Data'!BV185^2&lt;I$194,10,(I$195-'Indicator Data'!BV185^2)/(I$195-I$194)*10)),1))</f>
        <v>0</v>
      </c>
      <c r="J182" s="92">
        <f>IF(OR('Indicator Data'!BU185=0,'Indicator Data'!BU185="No data"),"x",ROUND(IF('Indicator Data'!BU185&gt;J$195,0,IF('Indicator Data'!BU185&lt;J$194,10,(J$195-'Indicator Data'!BU185)/(J$195-J$194)*10)),1))</f>
        <v>0</v>
      </c>
      <c r="K182" s="92">
        <f>IF('Indicator Data'!BW185="No data","x",ROUND(IF('Indicator Data'!BW185&gt;K$195,0,IF('Indicator Data'!BW185&lt;K$194,10,(K$195-'Indicator Data'!BW185)/(K$195-K$194)*10)),1))</f>
        <v>3.7</v>
      </c>
      <c r="L182" s="92">
        <f>IF('Indicator Data'!BX185="No data","x",ROUND(IF('Indicator Data'!BX185&gt;L$195,0,IF('Indicator Data'!BX185&lt;L$194,10,(L$195-'Indicator Data'!BX185)/(L$195-L$194)*10)),1))</f>
        <v>3.7</v>
      </c>
      <c r="M182" s="93">
        <f t="shared" si="27"/>
        <v>1.9</v>
      </c>
      <c r="N182" s="138">
        <f>IF('Indicator Data'!BY185="No data","x",'Indicator Data'!BY185/'Indicator Data'!CL185*100)</f>
        <v>74.224953393633925</v>
      </c>
      <c r="O182" s="92">
        <f t="shared" si="28"/>
        <v>2.6</v>
      </c>
      <c r="P182" s="92">
        <f>IF('Indicator Data'!BZ185="No data","x",ROUND(IF('Indicator Data'!BZ185&gt;P$195,0,IF('Indicator Data'!BZ185&lt;P$194,10,(P$195-'Indicator Data'!BZ185)/(P$195-P$194)*10)),1))</f>
        <v>0.4</v>
      </c>
      <c r="Q182" s="92">
        <f>IF('Indicator Data'!CA185="No data","x",ROUND(IF('Indicator Data'!CA185&gt;Q$195,0,IF('Indicator Data'!CA185&lt;Q$194,10,(Q$195-'Indicator Data'!CA185)/(Q$195-Q$194)*10)),1))</f>
        <v>1.2</v>
      </c>
      <c r="R182" s="93">
        <f t="shared" si="29"/>
        <v>1.4</v>
      </c>
      <c r="S182" s="92">
        <f>IF('Indicator Data'!CB185="No data","x",ROUND(IF('Indicator Data'!CB185&gt;S$195,0,IF('Indicator Data'!CB185&lt;S$194,10,(S$195-'Indicator Data'!CB185)/(S$195-S$194)*10)),1))</f>
        <v>2.5</v>
      </c>
      <c r="T182" s="138">
        <f>IF('Indicator Data'!CC185="No data","x",ROUND(IF('Indicator Data'!CC185&gt;T$195,0,IF('Indicator Data'!CC185&lt;T$194,10,(T$195-'Indicator Data'!CC185)/(T$195-T$194)*10)),1))</f>
        <v>8.3000000000000007</v>
      </c>
      <c r="U182" s="138">
        <f>IF('Indicator Data'!CD185="No data","x",ROUND(IF('Indicator Data'!CD185&gt;U$195,0,IF('Indicator Data'!CD185&lt;U$194,10,(U$195-'Indicator Data'!CD185)/(U$195-U$194)*10)),1))</f>
        <v>2.5</v>
      </c>
      <c r="V182" s="138" t="str">
        <f>IF('Indicator Data'!CE185="No data","x",ROUND(IF('Indicator Data'!CE185&gt;V$195,0,IF('Indicator Data'!CE185&lt;V$194,10,(V$195-'Indicator Data'!CE185)/(V$195-V$194)*10)),1))</f>
        <v>x</v>
      </c>
      <c r="W182" s="92">
        <f t="shared" si="30"/>
        <v>5.4</v>
      </c>
      <c r="X182" s="92">
        <f>IF('Indicator Data'!CF185="No data","x",ROUND(IF('Indicator Data'!CF185&gt;X$195,0,IF('Indicator Data'!CF185&lt;X$194,10,(X$195-'Indicator Data'!CF185)/(X$195-X$194)*10)),1))</f>
        <v>8.4</v>
      </c>
      <c r="Y182" s="92">
        <f>IF('Indicator Data'!CG185="No data","x",ROUND(IF('Indicator Data'!CG185&gt;Y$195,10,IF('Indicator Data'!CG185&lt;Y$194,0,10-(Y$195-'Indicator Data'!CG185)/(Y$195-Y$194)*10)),1))</f>
        <v>0.2</v>
      </c>
      <c r="Z182" s="93">
        <f t="shared" si="31"/>
        <v>4.0999999999999996</v>
      </c>
      <c r="AA182" s="94">
        <f t="shared" si="32"/>
        <v>2.5</v>
      </c>
      <c r="AB182" s="217">
        <f>IF('Indicator Data'!CH185="No data","x",ROUND(IF('Indicator Data'!CH185&gt;AB$195,0,IF('Indicator Data'!CH185&lt;AB$194,10,(AB$195-'Indicator Data'!CH185)/(AB$195-AB$194)*10)),1))</f>
        <v>2.5</v>
      </c>
    </row>
    <row r="183" spans="1:28" s="4" customFormat="1" x14ac:dyDescent="0.3">
      <c r="A183" s="121" t="str">
        <f>'Indicator Data'!A186</f>
        <v>United Arab Emirates</v>
      </c>
      <c r="B183" s="47" t="str">
        <f>'Indicator Data'!B186</f>
        <v>ARE</v>
      </c>
      <c r="C183" s="92">
        <f>IF('Indicator Data'!BR186="No data","x",ROUND(IF('Indicator Data'!BR186&gt;C$195,0,IF('Indicator Data'!BR186&lt;C$194,10,(C$195-'Indicator Data'!BR186)/(C$195-C$194)*10)),1))</f>
        <v>2.1</v>
      </c>
      <c r="D183" s="93">
        <f t="shared" si="24"/>
        <v>2.1</v>
      </c>
      <c r="E183" s="92">
        <f>IF('Indicator Data'!BT186="No data","x",ROUND(IF('Indicator Data'!BT186&gt;E$195,0,IF('Indicator Data'!BT186&lt;E$194,10,(E$195-'Indicator Data'!BT186)/(E$195-E$194)*10)),1))</f>
        <v>2.9</v>
      </c>
      <c r="F183" s="92">
        <f>IF('Indicator Data'!BS186="No data","x",ROUND(IF('Indicator Data'!BS186&gt;F$195,0,IF('Indicator Data'!BS186&lt;F$194,10,(F$195-'Indicator Data'!BS186)/(F$195-F$194)*10)),1))</f>
        <v>2.1</v>
      </c>
      <c r="G183" s="93">
        <f t="shared" si="25"/>
        <v>2.5</v>
      </c>
      <c r="H183" s="94">
        <f t="shared" si="26"/>
        <v>2.2999999999999998</v>
      </c>
      <c r="I183" s="92" t="str">
        <f>IF('Indicator Data'!BV186="No data","x",ROUND(IF('Indicator Data'!BV186^2&gt;I$195,0,IF('Indicator Data'!BV186^2&lt;I$194,10,(I$195-'Indicator Data'!BV186^2)/(I$195-I$194)*10)),1))</f>
        <v>x</v>
      </c>
      <c r="J183" s="92">
        <f>IF(OR('Indicator Data'!BU186=0,'Indicator Data'!BU186="No data"),"x",ROUND(IF('Indicator Data'!BU186&gt;J$195,0,IF('Indicator Data'!BU186&lt;J$194,10,(J$195-'Indicator Data'!BU186)/(J$195-J$194)*10)),1))</f>
        <v>0</v>
      </c>
      <c r="K183" s="92">
        <f>IF('Indicator Data'!BW186="No data","x",ROUND(IF('Indicator Data'!BW186&gt;K$195,0,IF('Indicator Data'!BW186&lt;K$194,10,(K$195-'Indicator Data'!BW186)/(K$195-K$194)*10)),1))</f>
        <v>0.2</v>
      </c>
      <c r="L183" s="92">
        <f>IF('Indicator Data'!BX186="No data","x",ROUND(IF('Indicator Data'!BX186&gt;L$195,0,IF('Indicator Data'!BX186&lt;L$194,10,(L$195-'Indicator Data'!BX186)/(L$195-L$194)*10)),1))</f>
        <v>0</v>
      </c>
      <c r="M183" s="93">
        <f t="shared" si="27"/>
        <v>0.1</v>
      </c>
      <c r="N183" s="138">
        <f>IF('Indicator Data'!BY186="No data","x",'Indicator Data'!BY186/'Indicator Data'!CL186*100)</f>
        <v>47.846889952153113</v>
      </c>
      <c r="O183" s="92">
        <f t="shared" si="28"/>
        <v>5.3</v>
      </c>
      <c r="P183" s="92">
        <f>IF('Indicator Data'!BZ186="No data","x",ROUND(IF('Indicator Data'!BZ186&gt;P$195,0,IF('Indicator Data'!BZ186&lt;P$194,10,(P$195-'Indicator Data'!BZ186)/(P$195-P$194)*10)),1))</f>
        <v>0.2</v>
      </c>
      <c r="Q183" s="92">
        <f>IF('Indicator Data'!CA186="No data","x",ROUND(IF('Indicator Data'!CA186&gt;Q$195,0,IF('Indicator Data'!CA186&lt;Q$194,10,(Q$195-'Indicator Data'!CA186)/(Q$195-Q$194)*10)),1))</f>
        <v>0.4</v>
      </c>
      <c r="R183" s="93">
        <f t="shared" si="29"/>
        <v>2</v>
      </c>
      <c r="S183" s="92">
        <f>IF('Indicator Data'!CB186="No data","x",ROUND(IF('Indicator Data'!CB186&gt;S$195,0,IF('Indicator Data'!CB186&lt;S$194,10,(S$195-'Indicator Data'!CB186)/(S$195-S$194)*10)),1))</f>
        <v>4</v>
      </c>
      <c r="T183" s="138">
        <f>IF('Indicator Data'!CC186="No data","x",ROUND(IF('Indicator Data'!CC186&gt;T$195,0,IF('Indicator Data'!CC186&lt;T$194,10,(T$195-'Indicator Data'!CC186)/(T$195-T$194)*10)),1))</f>
        <v>0.3</v>
      </c>
      <c r="U183" s="138">
        <f>IF('Indicator Data'!CD186="No data","x",ROUND(IF('Indicator Data'!CD186&gt;U$195,0,IF('Indicator Data'!CD186&lt;U$194,10,(U$195-'Indicator Data'!CD186)/(U$195-U$194)*10)),1))</f>
        <v>0</v>
      </c>
      <c r="V183" s="138">
        <f>IF('Indicator Data'!CE186="No data","x",ROUND(IF('Indicator Data'!CE186&gt;V$195,0,IF('Indicator Data'!CE186&lt;V$194,10,(V$195-'Indicator Data'!CE186)/(V$195-V$194)*10)),1))</f>
        <v>0.5</v>
      </c>
      <c r="W183" s="92">
        <f t="shared" si="30"/>
        <v>0.26666666666666666</v>
      </c>
      <c r="X183" s="92">
        <f>IF('Indicator Data'!CF186="No data","x",ROUND(IF('Indicator Data'!CF186&gt;X$195,0,IF('Indicator Data'!CF186&lt;X$194,10,(X$195-'Indicator Data'!CF186)/(X$195-X$194)*10)),1))</f>
        <v>1.5</v>
      </c>
      <c r="Y183" s="92">
        <f>IF('Indicator Data'!CG186="No data","x",ROUND(IF('Indicator Data'!CG186&gt;Y$195,10,IF('Indicator Data'!CG186&lt;Y$194,0,10-(Y$195-'Indicator Data'!CG186)/(Y$195-Y$194)*10)),1))</f>
        <v>0</v>
      </c>
      <c r="Z183" s="93">
        <f t="shared" si="31"/>
        <v>1.4</v>
      </c>
      <c r="AA183" s="94">
        <f t="shared" si="32"/>
        <v>1.2</v>
      </c>
      <c r="AB183" s="217">
        <f>IF('Indicator Data'!CH186="No data","x",ROUND(IF('Indicator Data'!CH186&gt;AB$195,0,IF('Indicator Data'!CH186&lt;AB$194,10,(AB$195-'Indicator Data'!CH186)/(AB$195-AB$194)*10)),1))</f>
        <v>0.5</v>
      </c>
    </row>
    <row r="184" spans="1:28" s="4" customFormat="1" x14ac:dyDescent="0.3">
      <c r="A184" s="121" t="str">
        <f>'Indicator Data'!A187</f>
        <v>United Kingdom</v>
      </c>
      <c r="B184" s="47" t="str">
        <f>'Indicator Data'!B187</f>
        <v>GBR</v>
      </c>
      <c r="C184" s="92">
        <f>IF('Indicator Data'!BR187="No data","x",ROUND(IF('Indicator Data'!BR187&gt;C$195,0,IF('Indicator Data'!BR187&lt;C$194,10,(C$195-'Indicator Data'!BR187)/(C$195-C$194)*10)),1))</f>
        <v>2.1</v>
      </c>
      <c r="D184" s="93">
        <f t="shared" si="24"/>
        <v>2.1</v>
      </c>
      <c r="E184" s="92">
        <f>IF('Indicator Data'!BT187="No data","x",ROUND(IF('Indicator Data'!BT187&gt;E$195,0,IF('Indicator Data'!BT187&lt;E$194,10,(E$195-'Indicator Data'!BT187)/(E$195-E$194)*10)),1))</f>
        <v>2.2999999999999998</v>
      </c>
      <c r="F184" s="92">
        <f>IF('Indicator Data'!BS187="No data","x",ROUND(IF('Indicator Data'!BS187&gt;F$195,0,IF('Indicator Data'!BS187&lt;F$194,10,(F$195-'Indicator Data'!BS187)/(F$195-F$194)*10)),1))</f>
        <v>2.2999999999999998</v>
      </c>
      <c r="G184" s="93">
        <f t="shared" si="25"/>
        <v>2.2999999999999998</v>
      </c>
      <c r="H184" s="94">
        <f t="shared" si="26"/>
        <v>2.2000000000000002</v>
      </c>
      <c r="I184" s="92" t="str">
        <f>IF('Indicator Data'!BV187="No data","x",ROUND(IF('Indicator Data'!BV187^2&gt;I$195,0,IF('Indicator Data'!BV187^2&lt;I$194,10,(I$195-'Indicator Data'!BV187^2)/(I$195-I$194)*10)),1))</f>
        <v>x</v>
      </c>
      <c r="J184" s="92">
        <f>IF(OR('Indicator Data'!BU187=0,'Indicator Data'!BU187="No data"),"x",ROUND(IF('Indicator Data'!BU187&gt;J$195,0,IF('Indicator Data'!BU187&lt;J$194,10,(J$195-'Indicator Data'!BU187)/(J$195-J$194)*10)),1))</f>
        <v>0</v>
      </c>
      <c r="K184" s="92">
        <f>IF('Indicator Data'!BW187="No data","x",ROUND(IF('Indicator Data'!BW187&gt;K$195,0,IF('Indicator Data'!BW187&lt;K$194,10,(K$195-'Indicator Data'!BW187)/(K$195-K$194)*10)),1))</f>
        <v>0.5</v>
      </c>
      <c r="L184" s="92">
        <f>IF('Indicator Data'!BX187="No data","x",ROUND(IF('Indicator Data'!BX187&gt;L$195,0,IF('Indicator Data'!BX187&lt;L$194,10,(L$195-'Indicator Data'!BX187)/(L$195-L$194)*10)),1))</f>
        <v>4.2</v>
      </c>
      <c r="M184" s="93">
        <f t="shared" si="27"/>
        <v>1.6</v>
      </c>
      <c r="N184" s="138">
        <f>IF('Indicator Data'!BY187="No data","x",'Indicator Data'!BY187/'Indicator Data'!CL187*100)</f>
        <v>268.67275658248258</v>
      </c>
      <c r="O184" s="92">
        <f t="shared" si="28"/>
        <v>0</v>
      </c>
      <c r="P184" s="92">
        <f>IF('Indicator Data'!BZ187="No data","x",ROUND(IF('Indicator Data'!BZ187&gt;P$195,0,IF('Indicator Data'!BZ187&lt;P$194,10,(P$195-'Indicator Data'!BZ187)/(P$195-P$194)*10)),1))</f>
        <v>0.1</v>
      </c>
      <c r="Q184" s="92">
        <f>IF('Indicator Data'!CA187="No data","x",ROUND(IF('Indicator Data'!CA187&gt;Q$195,0,IF('Indicator Data'!CA187&lt;Q$194,10,(Q$195-'Indicator Data'!CA187)/(Q$195-Q$194)*10)),1))</f>
        <v>0</v>
      </c>
      <c r="R184" s="93">
        <f t="shared" si="29"/>
        <v>0</v>
      </c>
      <c r="S184" s="92">
        <f>IF('Indicator Data'!CB187="No data","x",ROUND(IF('Indicator Data'!CB187&gt;S$195,0,IF('Indicator Data'!CB187&lt;S$194,10,(S$195-'Indicator Data'!CB187)/(S$195-S$194)*10)),1))</f>
        <v>3</v>
      </c>
      <c r="T184" s="138">
        <f>IF('Indicator Data'!CC187="No data","x",ROUND(IF('Indicator Data'!CC187&gt;T$195,0,IF('Indicator Data'!CC187&lt;T$194,10,(T$195-'Indicator Data'!CC187)/(T$195-T$194)*10)),1))</f>
        <v>0.8</v>
      </c>
      <c r="U184" s="138">
        <f>IF('Indicator Data'!CD187="No data","x",ROUND(IF('Indicator Data'!CD187&gt;U$195,0,IF('Indicator Data'!CD187&lt;U$194,10,(U$195-'Indicator Data'!CD187)/(U$195-U$194)*10)),1))</f>
        <v>1.9</v>
      </c>
      <c r="V184" s="138">
        <f>IF('Indicator Data'!CE187="No data","x",ROUND(IF('Indicator Data'!CE187&gt;V$195,0,IF('Indicator Data'!CE187&lt;V$194,10,(V$195-'Indicator Data'!CE187)/(V$195-V$194)*10)),1))</f>
        <v>1.2</v>
      </c>
      <c r="W184" s="92">
        <f t="shared" si="30"/>
        <v>1.3</v>
      </c>
      <c r="X184" s="92">
        <f>IF('Indicator Data'!CF187="No data","x",ROUND(IF('Indicator Data'!CF187&gt;X$195,0,IF('Indicator Data'!CF187&lt;X$194,10,(X$195-'Indicator Data'!CF187)/(X$195-X$194)*10)),1))</f>
        <v>0</v>
      </c>
      <c r="Y184" s="92">
        <f>IF('Indicator Data'!CG187="No data","x",ROUND(IF('Indicator Data'!CG187&gt;Y$195,10,IF('Indicator Data'!CG187&lt;Y$194,0,10-(Y$195-'Indicator Data'!CG187)/(Y$195-Y$194)*10)),1))</f>
        <v>0.1</v>
      </c>
      <c r="Z184" s="93">
        <f t="shared" si="31"/>
        <v>1.1000000000000001</v>
      </c>
      <c r="AA184" s="94">
        <f t="shared" si="32"/>
        <v>0.9</v>
      </c>
      <c r="AB184" s="217">
        <f>IF('Indicator Data'!CH187="No data","x",ROUND(IF('Indicator Data'!CH187&gt;AB$195,0,IF('Indicator Data'!CH187&lt;AB$194,10,(AB$195-'Indicator Data'!CH187)/(AB$195-AB$194)*10)),1))</f>
        <v>0.7</v>
      </c>
    </row>
    <row r="185" spans="1:28" s="4" customFormat="1" x14ac:dyDescent="0.3">
      <c r="A185" s="121" t="str">
        <f>'Indicator Data'!A188</f>
        <v>United States of America</v>
      </c>
      <c r="B185" s="47" t="str">
        <f>'Indicator Data'!B188</f>
        <v>USA</v>
      </c>
      <c r="C185" s="92">
        <f>IF('Indicator Data'!BR188="No data","x",ROUND(IF('Indicator Data'!BR188&gt;C$195,0,IF('Indicator Data'!BR188&lt;C$194,10,(C$195-'Indicator Data'!BR188)/(C$195-C$194)*10)),1))</f>
        <v>3</v>
      </c>
      <c r="D185" s="93">
        <f t="shared" si="24"/>
        <v>3</v>
      </c>
      <c r="E185" s="92">
        <f>IF('Indicator Data'!BT188="No data","x",ROUND(IF('Indicator Data'!BT188&gt;E$195,0,IF('Indicator Data'!BT188&lt;E$194,10,(E$195-'Indicator Data'!BT188)/(E$195-E$194)*10)),1))</f>
        <v>3.1</v>
      </c>
      <c r="F185" s="92">
        <f>IF('Indicator Data'!BS188="No data","x",ROUND(IF('Indicator Data'!BS188&gt;F$195,0,IF('Indicator Data'!BS188&lt;F$194,10,(F$195-'Indicator Data'!BS188)/(F$195-F$194)*10)),1))</f>
        <v>1.8</v>
      </c>
      <c r="G185" s="93">
        <f t="shared" si="25"/>
        <v>2.5</v>
      </c>
      <c r="H185" s="94">
        <f t="shared" si="26"/>
        <v>2.8</v>
      </c>
      <c r="I185" s="92" t="str">
        <f>IF('Indicator Data'!BV188="No data","x",ROUND(IF('Indicator Data'!BV188^2&gt;I$195,0,IF('Indicator Data'!BV188^2&lt;I$194,10,(I$195-'Indicator Data'!BV188^2)/(I$195-I$194)*10)),1))</f>
        <v>x</v>
      </c>
      <c r="J185" s="92">
        <f>IF(OR('Indicator Data'!BU188=0,'Indicator Data'!BU188="No data"),"x",ROUND(IF('Indicator Data'!BU188&gt;J$195,0,IF('Indicator Data'!BU188&lt;J$194,10,(J$195-'Indicator Data'!BU188)/(J$195-J$194)*10)),1))</f>
        <v>0</v>
      </c>
      <c r="K185" s="92">
        <f>IF('Indicator Data'!BW188="No data","x",ROUND(IF('Indicator Data'!BW188&gt;K$195,0,IF('Indicator Data'!BW188&lt;K$194,10,(K$195-'Indicator Data'!BW188)/(K$195-K$194)*10)),1))</f>
        <v>1.3</v>
      </c>
      <c r="L185" s="92">
        <f>IF('Indicator Data'!BX188="No data","x",ROUND(IF('Indicator Data'!BX188&gt;L$195,0,IF('Indicator Data'!BX188&lt;L$194,10,(L$195-'Indicator Data'!BX188)/(L$195-L$194)*10)),1))</f>
        <v>3.6</v>
      </c>
      <c r="M185" s="93">
        <f t="shared" si="27"/>
        <v>1.6</v>
      </c>
      <c r="N185" s="138">
        <f>IF('Indicator Data'!BY188="No data","x",'Indicator Data'!BY188/'Indicator Data'!CL188*100)</f>
        <v>72.151491896075612</v>
      </c>
      <c r="O185" s="92">
        <f t="shared" si="28"/>
        <v>2.8</v>
      </c>
      <c r="P185" s="92">
        <f>IF('Indicator Data'!BZ188="No data","x",ROUND(IF('Indicator Data'!BZ188&gt;P$195,0,IF('Indicator Data'!BZ188&lt;P$194,10,(P$195-'Indicator Data'!BZ188)/(P$195-P$194)*10)),1))</f>
        <v>0</v>
      </c>
      <c r="Q185" s="92">
        <f>IF('Indicator Data'!CA188="No data","x",ROUND(IF('Indicator Data'!CA188&gt;Q$195,0,IF('Indicator Data'!CA188&lt;Q$194,10,(Q$195-'Indicator Data'!CA188)/(Q$195-Q$194)*10)),1))</f>
        <v>0.1</v>
      </c>
      <c r="R185" s="93">
        <f t="shared" si="29"/>
        <v>1</v>
      </c>
      <c r="S185" s="92">
        <f>IF('Indicator Data'!CB188="No data","x",ROUND(IF('Indicator Data'!CB188&gt;S$195,0,IF('Indicator Data'!CB188&lt;S$194,10,(S$195-'Indicator Data'!CB188)/(S$195-S$194)*10)),1))</f>
        <v>3.5</v>
      </c>
      <c r="T185" s="138">
        <f>IF('Indicator Data'!CC188="No data","x",ROUND(IF('Indicator Data'!CC188&gt;T$195,0,IF('Indicator Data'!CC188&lt;T$194,10,(T$195-'Indicator Data'!CC188)/(T$195-T$194)*10)),1))</f>
        <v>0.7</v>
      </c>
      <c r="U185" s="138">
        <f>IF('Indicator Data'!CD188="No data","x",ROUND(IF('Indicator Data'!CD188&gt;U$195,0,IF('Indicator Data'!CD188&lt;U$194,10,(U$195-'Indicator Data'!CD188)/(U$195-U$194)*10)),1))</f>
        <v>0.8</v>
      </c>
      <c r="V185" s="138">
        <f>IF('Indicator Data'!CE188="No data","x",ROUND(IF('Indicator Data'!CE188&gt;V$195,0,IF('Indicator Data'!CE188&lt;V$194,10,(V$195-'Indicator Data'!CE188)/(V$195-V$194)*10)),1))</f>
        <v>1</v>
      </c>
      <c r="W185" s="92">
        <f t="shared" si="30"/>
        <v>0.83333333333333337</v>
      </c>
      <c r="X185" s="92">
        <f>IF('Indicator Data'!CF188="No data","x",ROUND(IF('Indicator Data'!CF188&gt;X$195,0,IF('Indicator Data'!CF188&lt;X$194,10,(X$195-'Indicator Data'!CF188)/(X$195-X$194)*10)),1))</f>
        <v>0</v>
      </c>
      <c r="Y185" s="92">
        <f>IF('Indicator Data'!CG188="No data","x",ROUND(IF('Indicator Data'!CG188&gt;Y$195,10,IF('Indicator Data'!CG188&lt;Y$194,0,10-(Y$195-'Indicator Data'!CG188)/(Y$195-Y$194)*10)),1))</f>
        <v>0.2</v>
      </c>
      <c r="Z185" s="93">
        <f t="shared" si="31"/>
        <v>1.1000000000000001</v>
      </c>
      <c r="AA185" s="94">
        <f t="shared" si="32"/>
        <v>1.2</v>
      </c>
      <c r="AB185" s="217">
        <f>IF('Indicator Data'!CH188="No data","x",ROUND(IF('Indicator Data'!CH188&gt;AB$195,0,IF('Indicator Data'!CH188&lt;AB$194,10,(AB$195-'Indicator Data'!CH188)/(AB$195-AB$194)*10)),1))</f>
        <v>0.9</v>
      </c>
    </row>
    <row r="186" spans="1:28" s="4" customFormat="1" x14ac:dyDescent="0.3">
      <c r="A186" s="121" t="str">
        <f>'Indicator Data'!A189</f>
        <v>Uruguay</v>
      </c>
      <c r="B186" s="47" t="str">
        <f>'Indicator Data'!B189</f>
        <v>URY</v>
      </c>
      <c r="C186" s="92">
        <f>IF('Indicator Data'!BR189="No data","x",ROUND(IF('Indicator Data'!BR189&gt;C$195,0,IF('Indicator Data'!BR189&lt;C$194,10,(C$195-'Indicator Data'!BR189)/(C$195-C$194)*10)),1))</f>
        <v>4</v>
      </c>
      <c r="D186" s="93">
        <f t="shared" si="24"/>
        <v>4</v>
      </c>
      <c r="E186" s="92">
        <f>IF('Indicator Data'!BT189="No data","x",ROUND(IF('Indicator Data'!BT189&gt;E$195,0,IF('Indicator Data'!BT189&lt;E$194,10,(E$195-'Indicator Data'!BT189)/(E$195-E$194)*10)),1))</f>
        <v>2.9</v>
      </c>
      <c r="F186" s="92">
        <f>IF('Indicator Data'!BS189="No data","x",ROUND(IF('Indicator Data'!BS189&gt;F$195,0,IF('Indicator Data'!BS189&lt;F$194,10,(F$195-'Indicator Data'!BS189)/(F$195-F$194)*10)),1))</f>
        <v>3.9</v>
      </c>
      <c r="G186" s="93">
        <f t="shared" si="25"/>
        <v>3.4</v>
      </c>
      <c r="H186" s="94">
        <f t="shared" si="26"/>
        <v>3.7</v>
      </c>
      <c r="I186" s="92">
        <f>IF('Indicator Data'!BV189="No data","x",ROUND(IF('Indicator Data'!BV189^2&gt;I$195,0,IF('Indicator Data'!BV189^2&lt;I$194,10,(I$195-'Indicator Data'!BV189^2)/(I$195-I$194)*10)),1))</f>
        <v>0.3</v>
      </c>
      <c r="J186" s="92">
        <f>IF(OR('Indicator Data'!BU189=0,'Indicator Data'!BU189="No data"),"x",ROUND(IF('Indicator Data'!BU189&gt;J$195,0,IF('Indicator Data'!BU189&lt;J$194,10,(J$195-'Indicator Data'!BU189)/(J$195-J$194)*10)),1))</f>
        <v>0</v>
      </c>
      <c r="K186" s="92">
        <f>IF('Indicator Data'!BW189="No data","x",ROUND(IF('Indicator Data'!BW189&gt;K$195,0,IF('Indicator Data'!BW189&lt;K$194,10,(K$195-'Indicator Data'!BW189)/(K$195-K$194)*10)),1))</f>
        <v>2.5</v>
      </c>
      <c r="L186" s="92">
        <f>IF('Indicator Data'!BX189="No data","x",ROUND(IF('Indicator Data'!BX189&gt;L$195,0,IF('Indicator Data'!BX189&lt;L$194,10,(L$195-'Indicator Data'!BX189)/(L$195-L$194)*10)),1))</f>
        <v>2.6</v>
      </c>
      <c r="M186" s="93">
        <f t="shared" si="27"/>
        <v>1.4</v>
      </c>
      <c r="N186" s="138">
        <f>IF('Indicator Data'!BY189="No data","x",'Indicator Data'!BY189/'Indicator Data'!CL189*100)</f>
        <v>33.139069820591935</v>
      </c>
      <c r="O186" s="92">
        <f t="shared" si="28"/>
        <v>6.8</v>
      </c>
      <c r="P186" s="92">
        <f>IF('Indicator Data'!BZ189="No data","x",ROUND(IF('Indicator Data'!BZ189&gt;P$195,0,IF('Indicator Data'!BZ189&lt;P$194,10,(P$195-'Indicator Data'!BZ189)/(P$195-P$194)*10)),1))</f>
        <v>0.4</v>
      </c>
      <c r="Q186" s="92">
        <f>IF('Indicator Data'!CA189="No data","x",ROUND(IF('Indicator Data'!CA189&gt;Q$195,0,IF('Indicator Data'!CA189&lt;Q$194,10,(Q$195-'Indicator Data'!CA189)/(Q$195-Q$194)*10)),1))</f>
        <v>0.1</v>
      </c>
      <c r="R186" s="93">
        <f t="shared" si="29"/>
        <v>2.4</v>
      </c>
      <c r="S186" s="92">
        <f>IF('Indicator Data'!CB189="No data","x",ROUND(IF('Indicator Data'!CB189&gt;S$195,0,IF('Indicator Data'!CB189&lt;S$194,10,(S$195-'Indicator Data'!CB189)/(S$195-S$194)*10)),1))</f>
        <v>0</v>
      </c>
      <c r="T186" s="138">
        <f>IF('Indicator Data'!CC189="No data","x",ROUND(IF('Indicator Data'!CC189&gt;T$195,0,IF('Indicator Data'!CC189&lt;T$194,10,(T$195-'Indicator Data'!CC189)/(T$195-T$194)*10)),1))</f>
        <v>0.7</v>
      </c>
      <c r="U186" s="138">
        <f>IF('Indicator Data'!CD189="No data","x",ROUND(IF('Indicator Data'!CD189&gt;U$195,0,IF('Indicator Data'!CD189&lt;U$194,10,(U$195-'Indicator Data'!CD189)/(U$195-U$194)*10)),1))</f>
        <v>1.2</v>
      </c>
      <c r="V186" s="138">
        <f>IF('Indicator Data'!CE189="No data","x",ROUND(IF('Indicator Data'!CE189&gt;V$195,0,IF('Indicator Data'!CE189&lt;V$194,10,(V$195-'Indicator Data'!CE189)/(V$195-V$194)*10)),1))</f>
        <v>0.8</v>
      </c>
      <c r="W186" s="92">
        <f t="shared" si="30"/>
        <v>0.9</v>
      </c>
      <c r="X186" s="92">
        <f>IF('Indicator Data'!CF189="No data","x",ROUND(IF('Indicator Data'!CF189&gt;X$195,0,IF('Indicator Data'!CF189&lt;X$194,10,(X$195-'Indicator Data'!CF189)/(X$195-X$194)*10)),1))</f>
        <v>3.5</v>
      </c>
      <c r="Y186" s="92">
        <f>IF('Indicator Data'!CG189="No data","x",ROUND(IF('Indicator Data'!CG189&gt;Y$195,10,IF('Indicator Data'!CG189&lt;Y$194,0,10-(Y$195-'Indicator Data'!CG189)/(Y$195-Y$194)*10)),1))</f>
        <v>0.2</v>
      </c>
      <c r="Z186" s="93">
        <f t="shared" si="31"/>
        <v>1.2</v>
      </c>
      <c r="AA186" s="94">
        <f t="shared" si="32"/>
        <v>1.7</v>
      </c>
      <c r="AB186" s="217">
        <f>IF('Indicator Data'!CH189="No data","x",ROUND(IF('Indicator Data'!CH189&gt;AB$195,0,IF('Indicator Data'!CH189&lt;AB$194,10,(AB$195-'Indicator Data'!CH189)/(AB$195-AB$194)*10)),1))</f>
        <v>1.5</v>
      </c>
    </row>
    <row r="187" spans="1:28" s="4" customFormat="1" x14ac:dyDescent="0.3">
      <c r="A187" s="121" t="str">
        <f>'Indicator Data'!A190</f>
        <v>Uzbekistan</v>
      </c>
      <c r="B187" s="47" t="str">
        <f>'Indicator Data'!B190</f>
        <v>UZB</v>
      </c>
      <c r="C187" s="92">
        <f>IF('Indicator Data'!BR190="No data","x",ROUND(IF('Indicator Data'!BR190&gt;C$195,0,IF('Indicator Data'!BR190&lt;C$194,10,(C$195-'Indicator Data'!BR190)/(C$195-C$194)*10)),1))</f>
        <v>2.6</v>
      </c>
      <c r="D187" s="93">
        <f t="shared" si="24"/>
        <v>2.6</v>
      </c>
      <c r="E187" s="92">
        <f>IF('Indicator Data'!BT190="No data","x",ROUND(IF('Indicator Data'!BT190&gt;E$195,0,IF('Indicator Data'!BT190&lt;E$194,10,(E$195-'Indicator Data'!BT190)/(E$195-E$194)*10)),1))</f>
        <v>7.5</v>
      </c>
      <c r="F187" s="92">
        <f>IF('Indicator Data'!BS190="No data","x",ROUND(IF('Indicator Data'!BS190&gt;F$195,0,IF('Indicator Data'!BS190&lt;F$194,10,(F$195-'Indicator Data'!BS190)/(F$195-F$194)*10)),1))</f>
        <v>6.1</v>
      </c>
      <c r="G187" s="93">
        <f t="shared" si="25"/>
        <v>6.8</v>
      </c>
      <c r="H187" s="94">
        <f t="shared" si="26"/>
        <v>4.7</v>
      </c>
      <c r="I187" s="92">
        <f>IF('Indicator Data'!BV190="No data","x",ROUND(IF('Indicator Data'!BV190^2&gt;I$195,0,IF('Indicator Data'!BV190^2&lt;I$194,10,(I$195-'Indicator Data'!BV190^2)/(I$195-I$194)*10)),1))</f>
        <v>0</v>
      </c>
      <c r="J187" s="92">
        <f>IF(OR('Indicator Data'!BU190=0,'Indicator Data'!BU190="No data"),"x",ROUND(IF('Indicator Data'!BU190&gt;J$195,0,IF('Indicator Data'!BU190&lt;J$194,10,(J$195-'Indicator Data'!BU190)/(J$195-J$194)*10)),1))</f>
        <v>0</v>
      </c>
      <c r="K187" s="92">
        <f>IF('Indicator Data'!BW190="No data","x",ROUND(IF('Indicator Data'!BW190&gt;K$195,0,IF('Indicator Data'!BW190&lt;K$194,10,(K$195-'Indicator Data'!BW190)/(K$195-K$194)*10)),1))</f>
        <v>4.5</v>
      </c>
      <c r="L187" s="92">
        <f>IF('Indicator Data'!BX190="No data","x",ROUND(IF('Indicator Data'!BX190&gt;L$195,0,IF('Indicator Data'!BX190&lt;L$194,10,(L$195-'Indicator Data'!BX190)/(L$195-L$194)*10)),1))</f>
        <v>6.6</v>
      </c>
      <c r="M187" s="93">
        <f t="shared" si="27"/>
        <v>2.8</v>
      </c>
      <c r="N187" s="138">
        <f>IF('Indicator Data'!BY190="No data","x",'Indicator Data'!BY190/'Indicator Data'!CL190*100)</f>
        <v>19.040902679830747</v>
      </c>
      <c r="O187" s="92">
        <f t="shared" si="28"/>
        <v>8.1999999999999993</v>
      </c>
      <c r="P187" s="92">
        <f>IF('Indicator Data'!BZ190="No data","x",ROUND(IF('Indicator Data'!BZ190&gt;P$195,0,IF('Indicator Data'!BZ190&lt;P$194,10,(P$195-'Indicator Data'!BZ190)/(P$195-P$194)*10)),1))</f>
        <v>0</v>
      </c>
      <c r="Q187" s="92">
        <f>IF('Indicator Data'!CA190="No data","x",ROUND(IF('Indicator Data'!CA190&gt;Q$195,0,IF('Indicator Data'!CA190&lt;Q$194,10,(Q$195-'Indicator Data'!CA190)/(Q$195-Q$194)*10)),1))</f>
        <v>0.4</v>
      </c>
      <c r="R187" s="93">
        <f t="shared" si="29"/>
        <v>2.9</v>
      </c>
      <c r="S187" s="92">
        <f>IF('Indicator Data'!CB190="No data","x",ROUND(IF('Indicator Data'!CB190&gt;S$195,0,IF('Indicator Data'!CB190&lt;S$194,10,(S$195-'Indicator Data'!CB190)/(S$195-S$194)*10)),1))</f>
        <v>4.0999999999999996</v>
      </c>
      <c r="T187" s="138">
        <f>IF('Indicator Data'!CC190="No data","x",ROUND(IF('Indicator Data'!CC190&gt;T$195,0,IF('Indicator Data'!CC190&lt;T$194,10,(T$195-'Indicator Data'!CC190)/(T$195-T$194)*10)),1))</f>
        <v>0</v>
      </c>
      <c r="U187" s="138">
        <f>IF('Indicator Data'!CD190="No data","x",ROUND(IF('Indicator Data'!CD190&gt;U$195,0,IF('Indicator Data'!CD190&lt;U$194,10,(U$195-'Indicator Data'!CD190)/(U$195-U$194)*10)),1))</f>
        <v>0</v>
      </c>
      <c r="V187" s="138">
        <f>IF('Indicator Data'!CE190="No data","x",ROUND(IF('Indicator Data'!CE190&gt;V$195,0,IF('Indicator Data'!CE190&lt;V$194,10,(V$195-'Indicator Data'!CE190)/(V$195-V$194)*10)),1))</f>
        <v>0</v>
      </c>
      <c r="W187" s="92">
        <f t="shared" si="30"/>
        <v>0</v>
      </c>
      <c r="X187" s="92">
        <f>IF('Indicator Data'!CF190="No data","x",ROUND(IF('Indicator Data'!CF190&gt;X$195,0,IF('Indicator Data'!CF190&lt;X$194,10,(X$195-'Indicator Data'!CF190)/(X$195-X$194)*10)),1))</f>
        <v>8.8000000000000007</v>
      </c>
      <c r="Y187" s="92">
        <f>IF('Indicator Data'!CG190="No data","x",ROUND(IF('Indicator Data'!CG190&gt;Y$195,10,IF('Indicator Data'!CG190&lt;Y$194,0,10-(Y$195-'Indicator Data'!CG190)/(Y$195-Y$194)*10)),1))</f>
        <v>0.3</v>
      </c>
      <c r="Z187" s="93">
        <f t="shared" si="31"/>
        <v>3.3</v>
      </c>
      <c r="AA187" s="94">
        <f t="shared" si="32"/>
        <v>3</v>
      </c>
      <c r="AB187" s="217">
        <f>IF('Indicator Data'!CH190="No data","x",ROUND(IF('Indicator Data'!CH190&gt;AB$195,0,IF('Indicator Data'!CH190&lt;AB$194,10,(AB$195-'Indicator Data'!CH190)/(AB$195-AB$194)*10)),1))</f>
        <v>5.6</v>
      </c>
    </row>
    <row r="188" spans="1:28" s="4" customFormat="1" x14ac:dyDescent="0.3">
      <c r="A188" s="121" t="str">
        <f>'Indicator Data'!A191</f>
        <v>Vanuatu</v>
      </c>
      <c r="B188" s="47" t="str">
        <f>'Indicator Data'!B191</f>
        <v>VUT</v>
      </c>
      <c r="C188" s="92">
        <f>IF('Indicator Data'!BR191="No data","x",ROUND(IF('Indicator Data'!BR191&gt;C$195,0,IF('Indicator Data'!BR191&lt;C$194,10,(C$195-'Indicator Data'!BR191)/(C$195-C$194)*10)),1))</f>
        <v>5.4</v>
      </c>
      <c r="D188" s="93">
        <f t="shared" si="24"/>
        <v>5.4</v>
      </c>
      <c r="E188" s="92">
        <f>IF('Indicator Data'!BT191="No data","x",ROUND(IF('Indicator Data'!BT191&gt;E$195,0,IF('Indicator Data'!BT191&lt;E$194,10,(E$195-'Indicator Data'!BT191)/(E$195-E$194)*10)),1))</f>
        <v>5.4</v>
      </c>
      <c r="F188" s="92">
        <f>IF('Indicator Data'!BS191="No data","x",ROUND(IF('Indicator Data'!BS191&gt;F$195,0,IF('Indicator Data'!BS191&lt;F$194,10,(F$195-'Indicator Data'!BS191)/(F$195-F$194)*10)),1))</f>
        <v>6</v>
      </c>
      <c r="G188" s="93">
        <f t="shared" si="25"/>
        <v>5.7</v>
      </c>
      <c r="H188" s="94">
        <f t="shared" si="26"/>
        <v>5.6</v>
      </c>
      <c r="I188" s="92">
        <f>IF('Indicator Data'!BV191="No data","x",ROUND(IF('Indicator Data'!BV191^2&gt;I$195,0,IF('Indicator Data'!BV191^2&lt;I$194,10,(I$195-'Indicator Data'!BV191^2)/(I$195-I$194)*10)),1))</f>
        <v>2.6</v>
      </c>
      <c r="J188" s="92">
        <f>IF(OR('Indicator Data'!BU191=0,'Indicator Data'!BU191="No data"),"x",ROUND(IF('Indicator Data'!BU191&gt;J$195,0,IF('Indicator Data'!BU191&lt;J$194,10,(J$195-'Indicator Data'!BU191)/(J$195-J$194)*10)),1))</f>
        <v>3.7</v>
      </c>
      <c r="K188" s="92">
        <f>IF('Indicator Data'!BW191="No data","x",ROUND(IF('Indicator Data'!BW191&gt;K$195,0,IF('Indicator Data'!BW191&lt;K$194,10,(K$195-'Indicator Data'!BW191)/(K$195-K$194)*10)),1))</f>
        <v>7.4</v>
      </c>
      <c r="L188" s="92">
        <f>IF('Indicator Data'!BX191="No data","x",ROUND(IF('Indicator Data'!BX191&gt;L$195,0,IF('Indicator Data'!BX191&lt;L$194,10,(L$195-'Indicator Data'!BX191)/(L$195-L$194)*10)),1))</f>
        <v>5.9</v>
      </c>
      <c r="M188" s="93">
        <f t="shared" si="27"/>
        <v>4.9000000000000004</v>
      </c>
      <c r="N188" s="138">
        <f>IF('Indicator Data'!BY191="No data","x",'Indicator Data'!BY191/'Indicator Data'!CL191*100)</f>
        <v>8.2034454470877769</v>
      </c>
      <c r="O188" s="92">
        <f t="shared" si="28"/>
        <v>9.3000000000000007</v>
      </c>
      <c r="P188" s="92">
        <f>IF('Indicator Data'!BZ191="No data","x",ROUND(IF('Indicator Data'!BZ191&gt;P$195,0,IF('Indicator Data'!BZ191&lt;P$194,10,(P$195-'Indicator Data'!BZ191)/(P$195-P$194)*10)),1))</f>
        <v>7.3</v>
      </c>
      <c r="Q188" s="92">
        <f>IF('Indicator Data'!CA191="No data","x",ROUND(IF('Indicator Data'!CA191&gt;Q$195,0,IF('Indicator Data'!CA191&lt;Q$194,10,(Q$195-'Indicator Data'!CA191)/(Q$195-Q$194)*10)),1))</f>
        <v>1.7</v>
      </c>
      <c r="R188" s="93">
        <f t="shared" si="29"/>
        <v>6.1</v>
      </c>
      <c r="S188" s="92">
        <f>IF('Indicator Data'!CB191="No data","x",ROUND(IF('Indicator Data'!CB191&gt;S$195,0,IF('Indicator Data'!CB191&lt;S$194,10,(S$195-'Indicator Data'!CB191)/(S$195-S$194)*10)),1))</f>
        <v>9.6</v>
      </c>
      <c r="T188" s="138">
        <f>IF('Indicator Data'!CC191="No data","x",ROUND(IF('Indicator Data'!CC191&gt;T$195,0,IF('Indicator Data'!CC191&lt;T$194,10,(T$195-'Indicator Data'!CC191)/(T$195-T$194)*10)),1))</f>
        <v>2.4</v>
      </c>
      <c r="U188" s="138" t="str">
        <f>IF('Indicator Data'!CD191="No data","x",ROUND(IF('Indicator Data'!CD191&gt;U$195,0,IF('Indicator Data'!CD191&lt;U$194,10,(U$195-'Indicator Data'!CD191)/(U$195-U$194)*10)),1))</f>
        <v>x</v>
      </c>
      <c r="V188" s="138" t="str">
        <f>IF('Indicator Data'!CE191="No data","x",ROUND(IF('Indicator Data'!CE191&gt;V$195,0,IF('Indicator Data'!CE191&lt;V$194,10,(V$195-'Indicator Data'!CE191)/(V$195-V$194)*10)),1))</f>
        <v>x</v>
      </c>
      <c r="W188" s="92">
        <f t="shared" si="30"/>
        <v>2.4</v>
      </c>
      <c r="X188" s="92">
        <f>IF('Indicator Data'!CF191="No data","x",ROUND(IF('Indicator Data'!CF191&gt;X$195,0,IF('Indicator Data'!CF191&lt;X$194,10,(X$195-'Indicator Data'!CF191)/(X$195-X$194)*10)),1))</f>
        <v>9.8000000000000007</v>
      </c>
      <c r="Y188" s="92">
        <f>IF('Indicator Data'!CG191="No data","x",ROUND(IF('Indicator Data'!CG191&gt;Y$195,10,IF('Indicator Data'!CG191&lt;Y$194,0,10-(Y$195-'Indicator Data'!CG191)/(Y$195-Y$194)*10)),1))</f>
        <v>0.8</v>
      </c>
      <c r="Z188" s="93">
        <f t="shared" si="31"/>
        <v>5.7</v>
      </c>
      <c r="AA188" s="94">
        <f t="shared" si="32"/>
        <v>5.6</v>
      </c>
      <c r="AB188" s="217">
        <f>IF('Indicator Data'!CH191="No data","x",ROUND(IF('Indicator Data'!CH191&gt;AB$195,0,IF('Indicator Data'!CH191&lt;AB$194,10,(AB$195-'Indicator Data'!CH191)/(AB$195-AB$194)*10)),1))</f>
        <v>6.6</v>
      </c>
    </row>
    <row r="189" spans="1:28" s="4" customFormat="1" x14ac:dyDescent="0.3">
      <c r="A189" s="121" t="str">
        <f>'Indicator Data'!A192</f>
        <v>Venezuela</v>
      </c>
      <c r="B189" s="47" t="str">
        <f>'Indicator Data'!B192</f>
        <v>VEN</v>
      </c>
      <c r="C189" s="92">
        <f>IF('Indicator Data'!BR192="No data","x",ROUND(IF('Indicator Data'!BR192&gt;C$195,0,IF('Indicator Data'!BR192&lt;C$194,10,(C$195-'Indicator Data'!BR192)/(C$195-C$194)*10)),1))</f>
        <v>2.5</v>
      </c>
      <c r="D189" s="93">
        <f t="shared" si="24"/>
        <v>2.5</v>
      </c>
      <c r="E189" s="92">
        <f>IF('Indicator Data'!BT192="No data","x",ROUND(IF('Indicator Data'!BT192&gt;E$195,0,IF('Indicator Data'!BT192&lt;E$194,10,(E$195-'Indicator Data'!BT192)/(E$195-E$194)*10)),1))</f>
        <v>8.4</v>
      </c>
      <c r="F189" s="92">
        <f>IF('Indicator Data'!BS192="No data","x",ROUND(IF('Indicator Data'!BS192&gt;F$195,0,IF('Indicator Data'!BS192&lt;F$194,10,(F$195-'Indicator Data'!BS192)/(F$195-F$194)*10)),1))</f>
        <v>8.1999999999999993</v>
      </c>
      <c r="G189" s="93">
        <f t="shared" si="25"/>
        <v>8.3000000000000007</v>
      </c>
      <c r="H189" s="94">
        <f t="shared" si="26"/>
        <v>5.4</v>
      </c>
      <c r="I189" s="92">
        <f>IF('Indicator Data'!BV192="No data","x",ROUND(IF('Indicator Data'!BV192^2&gt;I$195,0,IF('Indicator Data'!BV192^2&lt;I$194,10,(I$195-'Indicator Data'!BV192^2)/(I$195-I$194)*10)),1))</f>
        <v>0.6</v>
      </c>
      <c r="J189" s="92">
        <f>IF(OR('Indicator Data'!BU192=0,'Indicator Data'!BU192="No data"),"x",ROUND(IF('Indicator Data'!BU192&gt;J$195,0,IF('Indicator Data'!BU192&lt;J$194,10,(J$195-'Indicator Data'!BU192)/(J$195-J$194)*10)),1))</f>
        <v>0</v>
      </c>
      <c r="K189" s="92">
        <f>IF('Indicator Data'!BW192="No data","x",ROUND(IF('Indicator Data'!BW192&gt;K$195,0,IF('Indicator Data'!BW192&lt;K$194,10,(K$195-'Indicator Data'!BW192)/(K$195-K$194)*10)),1))</f>
        <v>2.8</v>
      </c>
      <c r="L189" s="92">
        <f>IF('Indicator Data'!BX192="No data","x",ROUND(IF('Indicator Data'!BX192&gt;L$195,0,IF('Indicator Data'!BX192&lt;L$194,10,(L$195-'Indicator Data'!BX192)/(L$195-L$194)*10)),1))</f>
        <v>6.6</v>
      </c>
      <c r="M189" s="93">
        <f t="shared" si="27"/>
        <v>2.5</v>
      </c>
      <c r="N189" s="138">
        <f>IF('Indicator Data'!BY192="No data","x",'Indicator Data'!BY192/'Indicator Data'!CL192*100)</f>
        <v>7.9360580465959982</v>
      </c>
      <c r="O189" s="92">
        <f t="shared" si="28"/>
        <v>9.3000000000000007</v>
      </c>
      <c r="P189" s="92">
        <f>IF('Indicator Data'!BZ192="No data","x",ROUND(IF('Indicator Data'!BZ192&gt;P$195,0,IF('Indicator Data'!BZ192&lt;P$194,10,(P$195-'Indicator Data'!BZ192)/(P$195-P$194)*10)),1))</f>
        <v>0.7</v>
      </c>
      <c r="Q189" s="92">
        <f>IF('Indicator Data'!CA192="No data","x",ROUND(IF('Indicator Data'!CA192&gt;Q$195,0,IF('Indicator Data'!CA192&lt;Q$194,10,(Q$195-'Indicator Data'!CA192)/(Q$195-Q$194)*10)),1))</f>
        <v>0.9</v>
      </c>
      <c r="R189" s="93">
        <f t="shared" si="29"/>
        <v>3.6</v>
      </c>
      <c r="S189" s="92" t="str">
        <f>IF('Indicator Data'!CB192="No data","x",ROUND(IF('Indicator Data'!CB192&gt;S$195,0,IF('Indicator Data'!CB192&lt;S$194,10,(S$195-'Indicator Data'!CB192)/(S$195-S$194)*10)),1))</f>
        <v>x</v>
      </c>
      <c r="T189" s="138">
        <f>IF('Indicator Data'!CC192="No data","x",ROUND(IF('Indicator Data'!CC192&gt;T$195,0,IF('Indicator Data'!CC192&lt;T$194,10,(T$195-'Indicator Data'!CC192)/(T$195-T$194)*10)),1))</f>
        <v>2.5</v>
      </c>
      <c r="U189" s="138">
        <f>IF('Indicator Data'!CD192="No data","x",ROUND(IF('Indicator Data'!CD192&gt;U$195,0,IF('Indicator Data'!CD192&lt;U$194,10,(U$195-'Indicator Data'!CD192)/(U$195-U$194)*10)),1))</f>
        <v>6.8</v>
      </c>
      <c r="V189" s="138">
        <f>IF('Indicator Data'!CE192="No data","x",ROUND(IF('Indicator Data'!CE192&gt;V$195,0,IF('Indicator Data'!CE192&lt;V$194,10,(V$195-'Indicator Data'!CE192)/(V$195-V$194)*10)),1))</f>
        <v>10</v>
      </c>
      <c r="W189" s="92">
        <f t="shared" si="30"/>
        <v>6.4333333333333336</v>
      </c>
      <c r="X189" s="92">
        <f>IF('Indicator Data'!CF192="No data","x",ROUND(IF('Indicator Data'!CF192&gt;X$195,0,IF('Indicator Data'!CF192&lt;X$194,10,(X$195-'Indicator Data'!CF192)/(X$195-X$194)*10)),1))</f>
        <v>7</v>
      </c>
      <c r="Y189" s="92">
        <f>IF('Indicator Data'!CG192="No data","x",ROUND(IF('Indicator Data'!CG192&gt;Y$195,10,IF('Indicator Data'!CG192&lt;Y$194,0,10-(Y$195-'Indicator Data'!CG192)/(Y$195-Y$194)*10)),1))</f>
        <v>1.4</v>
      </c>
      <c r="Z189" s="93">
        <f t="shared" si="31"/>
        <v>4.9000000000000004</v>
      </c>
      <c r="AA189" s="94">
        <f t="shared" si="32"/>
        <v>3.7</v>
      </c>
      <c r="AB189" s="217">
        <f>IF('Indicator Data'!CH192="No data","x",ROUND(IF('Indicator Data'!CH192&gt;AB$195,0,IF('Indicator Data'!CH192&lt;AB$194,10,(AB$195-'Indicator Data'!CH192)/(AB$195-AB$194)*10)),1))</f>
        <v>3.3</v>
      </c>
    </row>
    <row r="190" spans="1:28" s="4" customFormat="1" x14ac:dyDescent="0.3">
      <c r="A190" s="121" t="str">
        <f>'Indicator Data'!A193</f>
        <v>Viet Nam</v>
      </c>
      <c r="B190" s="47" t="str">
        <f>'Indicator Data'!B193</f>
        <v>VNM</v>
      </c>
      <c r="C190" s="92">
        <f>IF('Indicator Data'!BR193="No data","x",ROUND(IF('Indicator Data'!BR193&gt;C$195,0,IF('Indicator Data'!BR193&lt;C$194,10,(C$195-'Indicator Data'!BR193)/(C$195-C$194)*10)),1))</f>
        <v>4.2</v>
      </c>
      <c r="D190" s="93">
        <f t="shared" si="24"/>
        <v>4.2</v>
      </c>
      <c r="E190" s="92">
        <f>IF('Indicator Data'!BT193="No data","x",ROUND(IF('Indicator Data'!BT193&gt;E$195,0,IF('Indicator Data'!BT193&lt;E$194,10,(E$195-'Indicator Data'!BT193)/(E$195-E$194)*10)),1))</f>
        <v>6.3</v>
      </c>
      <c r="F190" s="92">
        <f>IF('Indicator Data'!BS193="No data","x",ROUND(IF('Indicator Data'!BS193&gt;F$195,0,IF('Indicator Data'!BS193&lt;F$194,10,(F$195-'Indicator Data'!BS193)/(F$195-F$194)*10)),1))</f>
        <v>5</v>
      </c>
      <c r="G190" s="93">
        <f t="shared" si="25"/>
        <v>5.7</v>
      </c>
      <c r="H190" s="94">
        <f t="shared" si="26"/>
        <v>5</v>
      </c>
      <c r="I190" s="92">
        <f>IF('Indicator Data'!BV193="No data","x",ROUND(IF('Indicator Data'!BV193^2&gt;I$195,0,IF('Indicator Data'!BV193^2&lt;I$194,10,(I$195-'Indicator Data'!BV193^2)/(I$195-I$194)*10)),1))</f>
        <v>1.1000000000000001</v>
      </c>
      <c r="J190" s="92">
        <f>IF(OR('Indicator Data'!BU193=0,'Indicator Data'!BU193="No data"),"x",ROUND(IF('Indicator Data'!BU193&gt;J$195,0,IF('Indicator Data'!BU193&lt;J$194,10,(J$195-'Indicator Data'!BU193)/(J$195-J$194)*10)),1))</f>
        <v>0</v>
      </c>
      <c r="K190" s="92">
        <f>IF('Indicator Data'!BW193="No data","x",ROUND(IF('Indicator Data'!BW193&gt;K$195,0,IF('Indicator Data'!BW193&lt;K$194,10,(K$195-'Indicator Data'!BW193)/(K$195-K$194)*10)),1))</f>
        <v>3</v>
      </c>
      <c r="L190" s="92">
        <f>IF('Indicator Data'!BX193="No data","x",ROUND(IF('Indicator Data'!BX193&gt;L$195,0,IF('Indicator Data'!BX193&lt;L$194,10,(L$195-'Indicator Data'!BX193)/(L$195-L$194)*10)),1))</f>
        <v>2.7</v>
      </c>
      <c r="M190" s="93">
        <f t="shared" si="27"/>
        <v>1.7</v>
      </c>
      <c r="N190" s="138">
        <f>IF('Indicator Data'!BY193="No data","x",'Indicator Data'!BY193/'Indicator Data'!CL193*100)</f>
        <v>24.833102202728416</v>
      </c>
      <c r="O190" s="92">
        <f t="shared" si="28"/>
        <v>7.6</v>
      </c>
      <c r="P190" s="92">
        <f>IF('Indicator Data'!BZ193="No data","x",ROUND(IF('Indicator Data'!BZ193&gt;P$195,0,IF('Indicator Data'!BZ193&lt;P$194,10,(P$195-'Indicator Data'!BZ193)/(P$195-P$194)*10)),1))</f>
        <v>1.8</v>
      </c>
      <c r="Q190" s="92">
        <f>IF('Indicator Data'!CA193="No data","x",ROUND(IF('Indicator Data'!CA193&gt;Q$195,0,IF('Indicator Data'!CA193&lt;Q$194,10,(Q$195-'Indicator Data'!CA193)/(Q$195-Q$194)*10)),1))</f>
        <v>1.1000000000000001</v>
      </c>
      <c r="R190" s="93">
        <f t="shared" si="29"/>
        <v>3.5</v>
      </c>
      <c r="S190" s="92">
        <f>IF('Indicator Data'!CB193="No data","x",ROUND(IF('Indicator Data'!CB193&gt;S$195,0,IF('Indicator Data'!CB193&lt;S$194,10,(S$195-'Indicator Data'!CB193)/(S$195-S$194)*10)),1))</f>
        <v>8</v>
      </c>
      <c r="T190" s="138">
        <f>IF('Indicator Data'!CC193="No data","x",ROUND(IF('Indicator Data'!CC193&gt;T$195,0,IF('Indicator Data'!CC193&lt;T$194,10,(T$195-'Indicator Data'!CC193)/(T$195-T$194)*10)),1))</f>
        <v>0.8</v>
      </c>
      <c r="U190" s="138">
        <f>IF('Indicator Data'!CD193="No data","x",ROUND(IF('Indicator Data'!CD193&gt;U$195,0,IF('Indicator Data'!CD193&lt;U$194,10,(U$195-'Indicator Data'!CD193)/(U$195-U$194)*10)),1))</f>
        <v>1</v>
      </c>
      <c r="V190" s="138" t="str">
        <f>IF('Indicator Data'!CE193="No data","x",ROUND(IF('Indicator Data'!CE193&gt;V$195,0,IF('Indicator Data'!CE193&lt;V$194,10,(V$195-'Indicator Data'!CE193)/(V$195-V$194)*10)),1))</f>
        <v>x</v>
      </c>
      <c r="W190" s="92">
        <f t="shared" si="30"/>
        <v>0.9</v>
      </c>
      <c r="X190" s="92">
        <f>IF('Indicator Data'!CF193="No data","x",ROUND(IF('Indicator Data'!CF193&gt;X$195,0,IF('Indicator Data'!CF193&lt;X$194,10,(X$195-'Indicator Data'!CF193)/(X$195-X$194)*10)),1))</f>
        <v>9</v>
      </c>
      <c r="Y190" s="92">
        <f>IF('Indicator Data'!CG193="No data","x",ROUND(IF('Indicator Data'!CG193&gt;Y$195,10,IF('Indicator Data'!CG193&lt;Y$194,0,10-(Y$195-'Indicator Data'!CG193)/(Y$195-Y$194)*10)),1))</f>
        <v>0.5</v>
      </c>
      <c r="Z190" s="93">
        <f t="shared" si="31"/>
        <v>4.5999999999999996</v>
      </c>
      <c r="AA190" s="94">
        <f t="shared" si="32"/>
        <v>3.3</v>
      </c>
      <c r="AB190" s="217">
        <f>IF('Indicator Data'!CH193="No data","x",ROUND(IF('Indicator Data'!CH193&gt;AB$195,0,IF('Indicator Data'!CH193&lt;AB$194,10,(AB$195-'Indicator Data'!CH193)/(AB$195-AB$194)*10)),1))</f>
        <v>3.9</v>
      </c>
    </row>
    <row r="191" spans="1:28" s="4" customFormat="1" x14ac:dyDescent="0.3">
      <c r="A191" s="121" t="str">
        <f>'Indicator Data'!A194</f>
        <v>Yemen</v>
      </c>
      <c r="B191" s="47" t="str">
        <f>'Indicator Data'!B194</f>
        <v>YEM</v>
      </c>
      <c r="C191" s="92">
        <f>IF('Indicator Data'!BR194="No data","x",ROUND(IF('Indicator Data'!BR194&gt;C$195,0,IF('Indicator Data'!BR194&lt;C$194,10,(C$195-'Indicator Data'!BR194)/(C$195-C$194)*10)),1))</f>
        <v>8.5</v>
      </c>
      <c r="D191" s="93">
        <f t="shared" si="24"/>
        <v>8.5</v>
      </c>
      <c r="E191" s="92">
        <f>IF('Indicator Data'!BT194="No data","x",ROUND(IF('Indicator Data'!BT194&gt;E$195,0,IF('Indicator Data'!BT194&lt;E$194,10,(E$195-'Indicator Data'!BT194)/(E$195-E$194)*10)),1))</f>
        <v>8.5</v>
      </c>
      <c r="F191" s="92">
        <f>IF('Indicator Data'!BS194="No data","x",ROUND(IF('Indicator Data'!BS194&gt;F$195,0,IF('Indicator Data'!BS194&lt;F$194,10,(F$195-'Indicator Data'!BS194)/(F$195-F$194)*10)),1))</f>
        <v>9.5</v>
      </c>
      <c r="G191" s="93">
        <f t="shared" si="25"/>
        <v>9</v>
      </c>
      <c r="H191" s="94">
        <f t="shared" si="26"/>
        <v>8.8000000000000007</v>
      </c>
      <c r="I191" s="92" t="str">
        <f>IF('Indicator Data'!BV194="No data","x",ROUND(IF('Indicator Data'!BV194^2&gt;I$195,0,IF('Indicator Data'!BV194^2&lt;I$194,10,(I$195-'Indicator Data'!BV194^2)/(I$195-I$194)*10)),1))</f>
        <v>x</v>
      </c>
      <c r="J191" s="92">
        <f>IF(OR('Indicator Data'!BU194=0,'Indicator Data'!BU194="No data"),"x",ROUND(IF('Indicator Data'!BU194&gt;J$195,0,IF('Indicator Data'!BU194&lt;J$194,10,(J$195-'Indicator Data'!BU194)/(J$195-J$194)*10)),1))</f>
        <v>2.1</v>
      </c>
      <c r="K191" s="92">
        <f>IF('Indicator Data'!BW194="No data","x",ROUND(IF('Indicator Data'!BW194&gt;K$195,0,IF('Indicator Data'!BW194&lt;K$194,10,(K$195-'Indicator Data'!BW194)/(K$195-K$194)*10)),1))</f>
        <v>7.3</v>
      </c>
      <c r="L191" s="92">
        <f>IF('Indicator Data'!BX194="No data","x",ROUND(IF('Indicator Data'!BX194&gt;L$195,0,IF('Indicator Data'!BX194&lt;L$194,10,(L$195-'Indicator Data'!BX194)/(L$195-L$194)*10)),1))</f>
        <v>7.5</v>
      </c>
      <c r="M191" s="93">
        <f t="shared" si="27"/>
        <v>5.6</v>
      </c>
      <c r="N191" s="138">
        <f>IF('Indicator Data'!BY194="No data","x",'Indicator Data'!BY194/'Indicator Data'!CL194*100)</f>
        <v>4.1669034225429478</v>
      </c>
      <c r="O191" s="92">
        <f t="shared" si="28"/>
        <v>9.6999999999999993</v>
      </c>
      <c r="P191" s="92">
        <f>IF('Indicator Data'!BZ194="No data","x",ROUND(IF('Indicator Data'!BZ194&gt;P$195,0,IF('Indicator Data'!BZ194&lt;P$194,10,(P$195-'Indicator Data'!BZ194)/(P$195-P$194)*10)),1))</f>
        <v>4.5</v>
      </c>
      <c r="Q191" s="92">
        <f>IF('Indicator Data'!CA194="No data","x",ROUND(IF('Indicator Data'!CA194&gt;Q$195,0,IF('Indicator Data'!CA194&lt;Q$194,10,(Q$195-'Indicator Data'!CA194)/(Q$195-Q$194)*10)),1))</f>
        <v>7.3</v>
      </c>
      <c r="R191" s="93">
        <f t="shared" si="29"/>
        <v>7.2</v>
      </c>
      <c r="S191" s="92">
        <f>IF('Indicator Data'!CB194="No data","x",ROUND(IF('Indicator Data'!CB194&gt;S$195,0,IF('Indicator Data'!CB194&lt;S$194,10,(S$195-'Indicator Data'!CB194)/(S$195-S$194)*10)),1))</f>
        <v>9.1999999999999993</v>
      </c>
      <c r="T191" s="138">
        <f>IF('Indicator Data'!CC194="No data","x",ROUND(IF('Indicator Data'!CC194&gt;T$195,0,IF('Indicator Data'!CC194&lt;T$194,10,(T$195-'Indicator Data'!CC194)/(T$195-T$194)*10)),1))</f>
        <v>5.3</v>
      </c>
      <c r="U191" s="138">
        <f>IF('Indicator Data'!CD194="No data","x",ROUND(IF('Indicator Data'!CD194&gt;U$195,0,IF('Indicator Data'!CD194&lt;U$194,10,(U$195-'Indicator Data'!CD194)/(U$195-U$194)*10)),1))</f>
        <v>9</v>
      </c>
      <c r="V191" s="138">
        <f>IF('Indicator Data'!CE194="No data","x",ROUND(IF('Indicator Data'!CE194&gt;V$195,0,IF('Indicator Data'!CE194&lt;V$194,10,(V$195-'Indicator Data'!CE194)/(V$195-V$194)*10)),1))</f>
        <v>5.3</v>
      </c>
      <c r="W191" s="92">
        <f t="shared" si="30"/>
        <v>6.5333333333333341</v>
      </c>
      <c r="X191" s="92">
        <f>IF('Indicator Data'!CF194="No data","x",ROUND(IF('Indicator Data'!CF194&gt;X$195,0,IF('Indicator Data'!CF194&lt;X$194,10,(X$195-'Indicator Data'!CF194)/(X$195-X$194)*10)),1))</f>
        <v>9.6999999999999993</v>
      </c>
      <c r="Y191" s="92">
        <f>IF('Indicator Data'!CG194="No data","x",ROUND(IF('Indicator Data'!CG194&gt;Y$195,10,IF('Indicator Data'!CG194&lt;Y$194,0,10-(Y$195-'Indicator Data'!CG194)/(Y$195-Y$194)*10)),1))</f>
        <v>1.8</v>
      </c>
      <c r="Z191" s="93">
        <f t="shared" si="31"/>
        <v>6.8</v>
      </c>
      <c r="AA191" s="94">
        <f t="shared" si="32"/>
        <v>6.5</v>
      </c>
      <c r="AB191" s="217">
        <f>IF('Indicator Data'!CH194="No data","x",ROUND(IF('Indicator Data'!CH194&gt;AB$195,0,IF('Indicator Data'!CH194&lt;AB$194,10,(AB$195-'Indicator Data'!CH194)/(AB$195-AB$194)*10)),1))</f>
        <v>4.8</v>
      </c>
    </row>
    <row r="192" spans="1:28" s="4" customFormat="1" x14ac:dyDescent="0.3">
      <c r="A192" s="121" t="str">
        <f>'Indicator Data'!A195</f>
        <v>Zambia</v>
      </c>
      <c r="B192" s="47" t="str">
        <f>'Indicator Data'!B195</f>
        <v>ZMB</v>
      </c>
      <c r="C192" s="92">
        <f>IF('Indicator Data'!BR195="No data","x",ROUND(IF('Indicator Data'!BR195&gt;C$195,0,IF('Indicator Data'!BR195&lt;C$194,10,(C$195-'Indicator Data'!BR195)/(C$195-C$194)*10)),1))</f>
        <v>3.5</v>
      </c>
      <c r="D192" s="93">
        <f t="shared" si="24"/>
        <v>3.5</v>
      </c>
      <c r="E192" s="92">
        <f>IF('Indicator Data'!BT195="No data","x",ROUND(IF('Indicator Data'!BT195&gt;E$195,0,IF('Indicator Data'!BT195&lt;E$194,10,(E$195-'Indicator Data'!BT195)/(E$195-E$194)*10)),1))</f>
        <v>6.6</v>
      </c>
      <c r="F192" s="92">
        <f>IF('Indicator Data'!BS195="No data","x",ROUND(IF('Indicator Data'!BS195&gt;F$195,0,IF('Indicator Data'!BS195&lt;F$194,10,(F$195-'Indicator Data'!BS195)/(F$195-F$194)*10)),1))</f>
        <v>6.1</v>
      </c>
      <c r="G192" s="93">
        <f t="shared" si="25"/>
        <v>6.4</v>
      </c>
      <c r="H192" s="94">
        <f t="shared" si="26"/>
        <v>5</v>
      </c>
      <c r="I192" s="92">
        <f>IF('Indicator Data'!BV195="No data","x",ROUND(IF('Indicator Data'!BV195^2&gt;I$195,0,IF('Indicator Data'!BV195^2&lt;I$194,10,(I$195-'Indicator Data'!BV195^2)/(I$195-I$194)*10)),1))</f>
        <v>2.7</v>
      </c>
      <c r="J192" s="92">
        <f>IF(OR('Indicator Data'!BU195=0,'Indicator Data'!BU195="No data"),"x",ROUND(IF('Indicator Data'!BU195&gt;J$195,0,IF('Indicator Data'!BU195&lt;J$194,10,(J$195-'Indicator Data'!BU195)/(J$195-J$194)*10)),1))</f>
        <v>6</v>
      </c>
      <c r="K192" s="92">
        <f>IF('Indicator Data'!BW195="No data","x",ROUND(IF('Indicator Data'!BW195&gt;K$195,0,IF('Indicator Data'!BW195&lt;K$194,10,(K$195-'Indicator Data'!BW195)/(K$195-K$194)*10)),1))</f>
        <v>8.6</v>
      </c>
      <c r="L192" s="92">
        <f>IF('Indicator Data'!BX195="No data","x",ROUND(IF('Indicator Data'!BX195&gt;L$195,0,IF('Indicator Data'!BX195&lt;L$194,10,(L$195-'Indicator Data'!BX195)/(L$195-L$194)*10)),1))</f>
        <v>5.7</v>
      </c>
      <c r="M192" s="93">
        <f t="shared" si="27"/>
        <v>5.8</v>
      </c>
      <c r="N192" s="138">
        <f>IF('Indicator Data'!BY195="No data","x",'Indicator Data'!BY195/'Indicator Data'!CL195*100)</f>
        <v>4.1700856885349546</v>
      </c>
      <c r="O192" s="92">
        <f t="shared" si="28"/>
        <v>9.6999999999999993</v>
      </c>
      <c r="P192" s="92">
        <f>IF('Indicator Data'!BZ195="No data","x",ROUND(IF('Indicator Data'!BZ195&gt;P$195,0,IF('Indicator Data'!BZ195&lt;P$194,10,(P$195-'Indicator Data'!BZ195)/(P$195-P$194)*10)),1))</f>
        <v>8.1999999999999993</v>
      </c>
      <c r="Q192" s="92">
        <f>IF('Indicator Data'!CA195="No data","x",ROUND(IF('Indicator Data'!CA195&gt;Q$195,0,IF('Indicator Data'!CA195&lt;Q$194,10,(Q$195-'Indicator Data'!CA195)/(Q$195-Q$194)*10)),1))</f>
        <v>8</v>
      </c>
      <c r="R192" s="93">
        <f t="shared" si="29"/>
        <v>8.6</v>
      </c>
      <c r="S192" s="92">
        <f>IF('Indicator Data'!CB195="No data","x",ROUND(IF('Indicator Data'!CB195&gt;S$195,0,IF('Indicator Data'!CB195&lt;S$194,10,(S$195-'Indicator Data'!CB195)/(S$195-S$194)*10)),1))</f>
        <v>9.8000000000000007</v>
      </c>
      <c r="T192" s="138">
        <f>IF('Indicator Data'!CC195="No data","x",ROUND(IF('Indicator Data'!CC195&gt;T$195,0,IF('Indicator Data'!CC195&lt;T$194,10,(T$195-'Indicator Data'!CC195)/(T$195-T$194)*10)),1))</f>
        <v>0.8</v>
      </c>
      <c r="U192" s="138">
        <f>IF('Indicator Data'!CD195="No data","x",ROUND(IF('Indicator Data'!CD195&gt;U$195,0,IF('Indicator Data'!CD195&lt;U$194,10,(U$195-'Indicator Data'!CD195)/(U$195-U$194)*10)),1))</f>
        <v>5.9</v>
      </c>
      <c r="V192" s="138">
        <f>IF('Indicator Data'!CE195="No data","x",ROUND(IF('Indicator Data'!CE195&gt;V$195,0,IF('Indicator Data'!CE195&lt;V$194,10,(V$195-'Indicator Data'!CE195)/(V$195-V$194)*10)),1))</f>
        <v>0.8</v>
      </c>
      <c r="W192" s="92">
        <f t="shared" si="30"/>
        <v>2.5</v>
      </c>
      <c r="X192" s="92">
        <f>IF('Indicator Data'!CF195="No data","x",ROUND(IF('Indicator Data'!CF195&gt;X$195,0,IF('Indicator Data'!CF195&lt;X$194,10,(X$195-'Indicator Data'!CF195)/(X$195-X$194)*10)),1))</f>
        <v>9.6</v>
      </c>
      <c r="Y192" s="92">
        <f>IF('Indicator Data'!CG195="No data","x",ROUND(IF('Indicator Data'!CG195&gt;Y$195,10,IF('Indicator Data'!CG195&lt;Y$194,0,10-(Y$195-'Indicator Data'!CG195)/(Y$195-Y$194)*10)),1))</f>
        <v>2.4</v>
      </c>
      <c r="Z192" s="93">
        <f t="shared" si="31"/>
        <v>6.1</v>
      </c>
      <c r="AA192" s="94">
        <f t="shared" si="32"/>
        <v>6.8</v>
      </c>
      <c r="AB192" s="217">
        <f>IF('Indicator Data'!CH195="No data","x",ROUND(IF('Indicator Data'!CH195&gt;AB$195,0,IF('Indicator Data'!CH195&lt;AB$194,10,(AB$195-'Indicator Data'!CH195)/(AB$195-AB$194)*10)),1))</f>
        <v>6.9</v>
      </c>
    </row>
    <row r="193" spans="1:28" s="4" customFormat="1" x14ac:dyDescent="0.3">
      <c r="A193" s="121" t="str">
        <f>'Indicator Data'!A196</f>
        <v>Zimbabwe</v>
      </c>
      <c r="B193" s="47" t="str">
        <f>'Indicator Data'!B196</f>
        <v>ZWE</v>
      </c>
      <c r="C193" s="92">
        <f>IF('Indicator Data'!BR196="No data","x",ROUND(IF('Indicator Data'!BR196&gt;C$195,0,IF('Indicator Data'!BR196&lt;C$194,10,(C$195-'Indicator Data'!BR196)/(C$195-C$194)*10)),1))</f>
        <v>2.6</v>
      </c>
      <c r="D193" s="93">
        <f t="shared" si="24"/>
        <v>2.6</v>
      </c>
      <c r="E193" s="92">
        <f>IF('Indicator Data'!BT196="No data","x",ROUND(IF('Indicator Data'!BT196&gt;E$195,0,IF('Indicator Data'!BT196&lt;E$194,10,(E$195-'Indicator Data'!BT196)/(E$195-E$194)*10)),1))</f>
        <v>7.6</v>
      </c>
      <c r="F193" s="92">
        <f>IF('Indicator Data'!BS196="No data","x",ROUND(IF('Indicator Data'!BS196&gt;F$195,0,IF('Indicator Data'!BS196&lt;F$194,10,(F$195-'Indicator Data'!BS196)/(F$195-F$194)*10)),1))</f>
        <v>7.4</v>
      </c>
      <c r="G193" s="93">
        <f t="shared" si="25"/>
        <v>7.5</v>
      </c>
      <c r="H193" s="94">
        <f t="shared" si="26"/>
        <v>5.0999999999999996</v>
      </c>
      <c r="I193" s="92">
        <f>IF('Indicator Data'!BV196="No data","x",ROUND(IF('Indicator Data'!BV196^2&gt;I$195,0,IF('Indicator Data'!BV196^2&lt;I$194,10,(I$195-'Indicator Data'!BV196^2)/(I$195-I$194)*10)),1))</f>
        <v>2.2999999999999998</v>
      </c>
      <c r="J193" s="92">
        <f>IF(OR('Indicator Data'!BU196=0,'Indicator Data'!BU196="No data"),"x",ROUND(IF('Indicator Data'!BU196&gt;J$195,0,IF('Indicator Data'!BU196&lt;J$194,10,(J$195-'Indicator Data'!BU196)/(J$195-J$194)*10)),1))</f>
        <v>6</v>
      </c>
      <c r="K193" s="92">
        <f>IF('Indicator Data'!BW196="No data","x",ROUND(IF('Indicator Data'!BW196&gt;K$195,0,IF('Indicator Data'!BW196&lt;K$194,10,(K$195-'Indicator Data'!BW196)/(K$195-K$194)*10)),1))</f>
        <v>7.3</v>
      </c>
      <c r="L193" s="92">
        <f>IF('Indicator Data'!BX196="No data","x",ROUND(IF('Indicator Data'!BX196&gt;L$195,0,IF('Indicator Data'!BX196&lt;L$194,10,(L$195-'Indicator Data'!BX196)/(L$195-L$194)*10)),1))</f>
        <v>5.7</v>
      </c>
      <c r="M193" s="93">
        <f t="shared" si="27"/>
        <v>5.3</v>
      </c>
      <c r="N193" s="138">
        <f>IF('Indicator Data'!BY196="No data","x",'Indicator Data'!BY196/'Indicator Data'!CL196*100)</f>
        <v>12.666408168540777</v>
      </c>
      <c r="O193" s="92">
        <f t="shared" si="28"/>
        <v>8.8000000000000007</v>
      </c>
      <c r="P193" s="92">
        <f>IF('Indicator Data'!BZ196="No data","x",ROUND(IF('Indicator Data'!BZ196&gt;P$195,0,IF('Indicator Data'!BZ196&lt;P$194,10,(P$195-'Indicator Data'!BZ196)/(P$195-P$194)*10)),1))</f>
        <v>7.1</v>
      </c>
      <c r="Q193" s="92">
        <f>IF('Indicator Data'!CA196="No data","x",ROUND(IF('Indicator Data'!CA196&gt;Q$195,0,IF('Indicator Data'!CA196&lt;Q$194,10,(Q$195-'Indicator Data'!CA196)/(Q$195-Q$194)*10)),1))</f>
        <v>7.2</v>
      </c>
      <c r="R193" s="93">
        <f t="shared" si="29"/>
        <v>7.7</v>
      </c>
      <c r="S193" s="92">
        <f>IF('Indicator Data'!CB196="No data","x",ROUND(IF('Indicator Data'!CB196&gt;S$195,0,IF('Indicator Data'!CB196&lt;S$194,10,(S$195-'Indicator Data'!CB196)/(S$195-S$194)*10)),1))</f>
        <v>9.8000000000000007</v>
      </c>
      <c r="T193" s="138">
        <f>IF('Indicator Data'!CC196="No data","x",ROUND(IF('Indicator Data'!CC196&gt;T$195,0,IF('Indicator Data'!CC196&lt;T$194,10,(T$195-'Indicator Data'!CC196)/(T$195-T$194)*10)),1))</f>
        <v>1.7</v>
      </c>
      <c r="U193" s="138">
        <f>IF('Indicator Data'!CD196="No data","x",ROUND(IF('Indicator Data'!CD196&gt;U$195,0,IF('Indicator Data'!CD196&lt;U$194,10,(U$195-'Indicator Data'!CD196)/(U$195-U$194)*10)),1))</f>
        <v>3.6</v>
      </c>
      <c r="V193" s="138">
        <f>IF('Indicator Data'!CE196="No data","x",ROUND(IF('Indicator Data'!CE196&gt;V$195,0,IF('Indicator Data'!CE196&lt;V$194,10,(V$195-'Indicator Data'!CE196)/(V$195-V$194)*10)),1))</f>
        <v>1.7</v>
      </c>
      <c r="W193" s="92">
        <f t="shared" si="30"/>
        <v>2.3333333333333335</v>
      </c>
      <c r="X193" s="92">
        <f>IF('Indicator Data'!CF196="No data","x",ROUND(IF('Indicator Data'!CF196&gt;X$195,0,IF('Indicator Data'!CF196&lt;X$194,10,(X$195-'Indicator Data'!CF196)/(X$195-X$194)*10)),1))</f>
        <v>9.5</v>
      </c>
      <c r="Y193" s="92">
        <f>IF('Indicator Data'!CG196="No data","x",ROUND(IF('Indicator Data'!CG196&gt;Y$195,10,IF('Indicator Data'!CG196&lt;Y$194,0,10-(Y$195-'Indicator Data'!CG196)/(Y$195-Y$194)*10)),1))</f>
        <v>5.0999999999999996</v>
      </c>
      <c r="Z193" s="93">
        <f t="shared" si="31"/>
        <v>6.7</v>
      </c>
      <c r="AA193" s="94">
        <f t="shared" si="32"/>
        <v>6.6</v>
      </c>
      <c r="AB193" s="217">
        <f>IF('Indicator Data'!CH196="No data","x",ROUND(IF('Indicator Data'!CH196&gt;AB$195,0,IF('Indicator Data'!CH196&lt;AB$194,10,(AB$195-'Indicator Data'!CH196)/(AB$195-AB$194)*10)),1))</f>
        <v>4.5</v>
      </c>
    </row>
    <row r="194" spans="1:28" s="4" customFormat="1" x14ac:dyDescent="0.3">
      <c r="A194" s="95"/>
      <c r="B194" s="96" t="s">
        <v>389</v>
      </c>
      <c r="C194" s="97">
        <v>1</v>
      </c>
      <c r="D194" s="98"/>
      <c r="E194" s="97">
        <v>0</v>
      </c>
      <c r="F194" s="99">
        <v>-2.5</v>
      </c>
      <c r="G194" s="100"/>
      <c r="H194" s="100"/>
      <c r="I194" s="97">
        <v>900</v>
      </c>
      <c r="J194" s="97">
        <v>0</v>
      </c>
      <c r="K194" s="97">
        <v>0</v>
      </c>
      <c r="L194" s="97">
        <v>5</v>
      </c>
      <c r="M194" s="100"/>
      <c r="N194" s="100"/>
      <c r="O194" s="97">
        <v>1</v>
      </c>
      <c r="P194" s="97">
        <v>10</v>
      </c>
      <c r="Q194" s="97">
        <v>50</v>
      </c>
      <c r="R194" s="100"/>
      <c r="S194" s="97">
        <v>0</v>
      </c>
      <c r="T194" s="97">
        <v>40</v>
      </c>
      <c r="U194" s="97">
        <v>40</v>
      </c>
      <c r="V194" s="97">
        <v>40</v>
      </c>
      <c r="W194" s="97"/>
      <c r="X194" s="97">
        <v>50</v>
      </c>
      <c r="Y194" s="97">
        <v>0</v>
      </c>
      <c r="Z194" s="101"/>
      <c r="AA194" s="100"/>
      <c r="AB194" s="100">
        <v>0</v>
      </c>
    </row>
    <row r="195" spans="1:28" s="4" customFormat="1" x14ac:dyDescent="0.3">
      <c r="A195" s="95"/>
      <c r="B195" s="96" t="s">
        <v>390</v>
      </c>
      <c r="C195" s="97">
        <v>5</v>
      </c>
      <c r="D195" s="98"/>
      <c r="E195" s="97">
        <v>100</v>
      </c>
      <c r="F195" s="99">
        <v>2.5</v>
      </c>
      <c r="G195" s="100"/>
      <c r="H195" s="100"/>
      <c r="I195" s="97">
        <v>10000</v>
      </c>
      <c r="J195" s="97">
        <v>100</v>
      </c>
      <c r="K195" s="97">
        <v>100</v>
      </c>
      <c r="L195" s="97">
        <v>200</v>
      </c>
      <c r="M195" s="100"/>
      <c r="N195" s="100"/>
      <c r="O195" s="97">
        <v>100</v>
      </c>
      <c r="P195" s="97">
        <v>100</v>
      </c>
      <c r="Q195" s="97">
        <v>100</v>
      </c>
      <c r="R195" s="100"/>
      <c r="S195" s="102">
        <v>40</v>
      </c>
      <c r="T195" s="102">
        <v>99</v>
      </c>
      <c r="U195" s="102">
        <v>99</v>
      </c>
      <c r="V195" s="102">
        <v>99</v>
      </c>
      <c r="W195" s="102"/>
      <c r="X195" s="102">
        <v>3000</v>
      </c>
      <c r="Y195" s="102">
        <v>900</v>
      </c>
      <c r="Z195" s="102"/>
      <c r="AA195" s="100"/>
      <c r="AB195" s="100">
        <v>100</v>
      </c>
    </row>
  </sheetData>
  <sortState ref="A3:W193">
    <sortCondition ref="A3:A193"/>
  </sortState>
  <mergeCells count="1">
    <mergeCell ref="A1:AB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CM196"/>
  <sheetViews>
    <sheetView showGridLines="0" zoomScale="80" zoomScaleNormal="80" workbookViewId="0">
      <pane xSplit="2" ySplit="5" topLeftCell="BU6" activePane="bottomRight" state="frozen"/>
      <selection pane="topRight" activeCell="C1" sqref="C1"/>
      <selection pane="bottomLeft" activeCell="A5" sqref="A5"/>
      <selection pane="bottomRight" sqref="A1:CL1"/>
    </sheetView>
  </sheetViews>
  <sheetFormatPr defaultColWidth="9.109375" defaultRowHeight="14.4" x14ac:dyDescent="0.3"/>
  <cols>
    <col min="1" max="1" width="49.44140625" style="4" bestFit="1" customWidth="1"/>
    <col min="2" max="2" width="5.5546875" style="4" bestFit="1" customWidth="1"/>
    <col min="3" max="33" width="11.44140625" style="4" customWidth="1"/>
    <col min="34" max="35" width="11.44140625" style="4" hidden="1" customWidth="1"/>
    <col min="36" max="39" width="11.44140625" style="4" customWidth="1"/>
    <col min="40" max="40" width="11.6640625" style="4" customWidth="1"/>
    <col min="41" max="68" width="11.44140625" style="4" customWidth="1"/>
    <col min="69" max="69" width="11.44140625" style="4" hidden="1" customWidth="1"/>
    <col min="70" max="85" width="11.44140625" style="4" customWidth="1"/>
    <col min="86" max="86" width="9.109375" style="4"/>
    <col min="87" max="89" width="11.44140625" style="4" customWidth="1"/>
    <col min="90" max="16384" width="9.109375" style="4"/>
  </cols>
  <sheetData>
    <row r="1" spans="1:91" x14ac:dyDescent="0.3">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c r="CC1" s="233"/>
      <c r="CD1" s="233"/>
      <c r="CE1" s="233"/>
      <c r="CF1" s="233"/>
      <c r="CG1" s="233"/>
      <c r="CH1" s="233"/>
      <c r="CI1" s="233"/>
      <c r="CJ1" s="233"/>
      <c r="CK1" s="233"/>
      <c r="CL1" s="233"/>
    </row>
    <row r="2" spans="1:91" s="16" customFormat="1" ht="121.5" customHeight="1" x14ac:dyDescent="0.25">
      <c r="A2" s="136" t="s">
        <v>379</v>
      </c>
      <c r="B2" s="137" t="s">
        <v>357</v>
      </c>
      <c r="C2" s="178" t="s">
        <v>429</v>
      </c>
      <c r="D2" s="178" t="s">
        <v>430</v>
      </c>
      <c r="E2" s="178" t="s">
        <v>765</v>
      </c>
      <c r="F2" s="178" t="s">
        <v>766</v>
      </c>
      <c r="G2" s="178" t="s">
        <v>767</v>
      </c>
      <c r="H2" s="178" t="s">
        <v>768</v>
      </c>
      <c r="I2" s="178" t="s">
        <v>773</v>
      </c>
      <c r="J2" s="178" t="s">
        <v>720</v>
      </c>
      <c r="K2" s="178" t="s">
        <v>721</v>
      </c>
      <c r="L2" s="178" t="s">
        <v>719</v>
      </c>
      <c r="M2" s="178" t="s">
        <v>983</v>
      </c>
      <c r="N2" s="178" t="s">
        <v>984</v>
      </c>
      <c r="O2" s="178" t="s">
        <v>985</v>
      </c>
      <c r="P2" s="178" t="s">
        <v>986</v>
      </c>
      <c r="Q2" s="178" t="s">
        <v>987</v>
      </c>
      <c r="R2" s="178" t="s">
        <v>988</v>
      </c>
      <c r="S2" s="178" t="s">
        <v>989</v>
      </c>
      <c r="T2" s="178" t="s">
        <v>990</v>
      </c>
      <c r="U2" s="178" t="s">
        <v>991</v>
      </c>
      <c r="V2" s="178" t="s">
        <v>1147</v>
      </c>
      <c r="W2" s="178" t="s">
        <v>1151</v>
      </c>
      <c r="X2" s="178" t="s">
        <v>994</v>
      </c>
      <c r="Y2" s="178" t="s">
        <v>995</v>
      </c>
      <c r="Z2" s="178" t="s">
        <v>996</v>
      </c>
      <c r="AA2" s="178" t="s">
        <v>997</v>
      </c>
      <c r="AB2" s="178" t="s">
        <v>1001</v>
      </c>
      <c r="AC2" s="178" t="s">
        <v>1155</v>
      </c>
      <c r="AD2" s="178" t="s">
        <v>1002</v>
      </c>
      <c r="AE2" s="178" t="s">
        <v>1003</v>
      </c>
      <c r="AF2" s="178" t="s">
        <v>1004</v>
      </c>
      <c r="AG2" s="178" t="s">
        <v>1298</v>
      </c>
      <c r="AH2" s="178" t="s">
        <v>703</v>
      </c>
      <c r="AI2" s="178" t="s">
        <v>737</v>
      </c>
      <c r="AJ2" s="178" t="s">
        <v>815</v>
      </c>
      <c r="AK2" s="178" t="s">
        <v>816</v>
      </c>
      <c r="AL2" s="187" t="s">
        <v>385</v>
      </c>
      <c r="AM2" s="187" t="s">
        <v>386</v>
      </c>
      <c r="AN2" s="187" t="s">
        <v>473</v>
      </c>
      <c r="AO2" s="187" t="s">
        <v>474</v>
      </c>
      <c r="AP2" s="187" t="s">
        <v>474</v>
      </c>
      <c r="AQ2" s="187" t="s">
        <v>394</v>
      </c>
      <c r="AR2" s="187" t="s">
        <v>1127</v>
      </c>
      <c r="AS2" s="187" t="s">
        <v>467</v>
      </c>
      <c r="AT2" s="187" t="s">
        <v>393</v>
      </c>
      <c r="AU2" s="187" t="s">
        <v>792</v>
      </c>
      <c r="AV2" s="187" t="s">
        <v>403</v>
      </c>
      <c r="AW2" s="187" t="s">
        <v>1129</v>
      </c>
      <c r="AX2" s="187" t="s">
        <v>1131</v>
      </c>
      <c r="AY2" s="187" t="s">
        <v>1206</v>
      </c>
      <c r="AZ2" s="187" t="s">
        <v>384</v>
      </c>
      <c r="BA2" s="187" t="s">
        <v>468</v>
      </c>
      <c r="BB2" s="187" t="s">
        <v>469</v>
      </c>
      <c r="BC2" s="187" t="s">
        <v>469</v>
      </c>
      <c r="BD2" s="187" t="s">
        <v>469</v>
      </c>
      <c r="BE2" s="187" t="s">
        <v>470</v>
      </c>
      <c r="BF2" s="187" t="s">
        <v>1167</v>
      </c>
      <c r="BG2" s="187" t="s">
        <v>395</v>
      </c>
      <c r="BH2" s="187" t="s">
        <v>413</v>
      </c>
      <c r="BI2" s="187" t="s">
        <v>414</v>
      </c>
      <c r="BJ2" s="218" t="s">
        <v>1302</v>
      </c>
      <c r="BK2" s="218" t="s">
        <v>1303</v>
      </c>
      <c r="BL2" s="218" t="s">
        <v>1305</v>
      </c>
      <c r="BM2" s="218" t="s">
        <v>1312</v>
      </c>
      <c r="BN2" s="218" t="s">
        <v>1316</v>
      </c>
      <c r="BO2" s="218" t="s">
        <v>363</v>
      </c>
      <c r="BP2" s="218" t="s">
        <v>1317</v>
      </c>
      <c r="BQ2" s="218" t="s">
        <v>1318</v>
      </c>
      <c r="BR2" s="189" t="s">
        <v>434</v>
      </c>
      <c r="BS2" s="189" t="s">
        <v>359</v>
      </c>
      <c r="BT2" s="189" t="s">
        <v>404</v>
      </c>
      <c r="BU2" s="189" t="s">
        <v>361</v>
      </c>
      <c r="BV2" s="189" t="s">
        <v>360</v>
      </c>
      <c r="BW2" s="189" t="s">
        <v>362</v>
      </c>
      <c r="BX2" s="189" t="s">
        <v>363</v>
      </c>
      <c r="BY2" s="189" t="s">
        <v>771</v>
      </c>
      <c r="BZ2" s="189" t="s">
        <v>999</v>
      </c>
      <c r="CA2" s="189" t="s">
        <v>1000</v>
      </c>
      <c r="CB2" s="189" t="s">
        <v>789</v>
      </c>
      <c r="CC2" s="189" t="s">
        <v>1133</v>
      </c>
      <c r="CD2" s="189" t="s">
        <v>1134</v>
      </c>
      <c r="CE2" s="189" t="s">
        <v>1135</v>
      </c>
      <c r="CF2" s="189" t="s">
        <v>925</v>
      </c>
      <c r="CG2" s="189" t="s">
        <v>831</v>
      </c>
      <c r="CH2" s="220" t="s">
        <v>1333</v>
      </c>
      <c r="CI2" s="191" t="s">
        <v>1197</v>
      </c>
      <c r="CJ2" s="191" t="s">
        <v>804</v>
      </c>
      <c r="CK2" s="191" t="s">
        <v>1047</v>
      </c>
      <c r="CL2" s="191" t="s">
        <v>700</v>
      </c>
    </row>
    <row r="3" spans="1:91" x14ac:dyDescent="0.3">
      <c r="A3" s="175" t="s">
        <v>472</v>
      </c>
      <c r="B3" s="137"/>
      <c r="C3" s="150">
        <v>2015</v>
      </c>
      <c r="D3" s="150">
        <v>2015</v>
      </c>
      <c r="E3" s="150">
        <v>2015</v>
      </c>
      <c r="F3" s="150">
        <v>2015</v>
      </c>
      <c r="G3" s="150">
        <v>2015</v>
      </c>
      <c r="H3" s="150">
        <v>2015</v>
      </c>
      <c r="I3" s="150">
        <v>2015</v>
      </c>
      <c r="J3" s="150" t="s">
        <v>1144</v>
      </c>
      <c r="K3" s="150" t="s">
        <v>1144</v>
      </c>
      <c r="L3" s="150" t="s">
        <v>1172</v>
      </c>
      <c r="M3" s="150">
        <v>2015</v>
      </c>
      <c r="N3" s="150">
        <v>2015</v>
      </c>
      <c r="O3" s="150">
        <v>2015</v>
      </c>
      <c r="P3" s="150">
        <v>2015</v>
      </c>
      <c r="Q3" s="150">
        <v>2010</v>
      </c>
      <c r="R3" s="150">
        <v>2010</v>
      </c>
      <c r="S3" s="150">
        <v>2010</v>
      </c>
      <c r="T3" s="150">
        <v>2010</v>
      </c>
      <c r="U3" s="150">
        <v>2015</v>
      </c>
      <c r="V3" s="150">
        <v>2015</v>
      </c>
      <c r="W3" s="150">
        <v>2015</v>
      </c>
      <c r="X3" s="150">
        <v>2018</v>
      </c>
      <c r="Y3" s="150">
        <v>2018</v>
      </c>
      <c r="Z3" s="150">
        <v>2018</v>
      </c>
      <c r="AA3" s="150" t="s">
        <v>924</v>
      </c>
      <c r="AB3" s="150" t="s">
        <v>935</v>
      </c>
      <c r="AC3" s="150" t="s">
        <v>1212</v>
      </c>
      <c r="AD3" s="150" t="s">
        <v>1148</v>
      </c>
      <c r="AE3" s="150">
        <v>2018</v>
      </c>
      <c r="AF3" s="150" t="s">
        <v>1157</v>
      </c>
      <c r="AG3" s="150">
        <v>2019</v>
      </c>
      <c r="AH3" s="150">
        <v>2019</v>
      </c>
      <c r="AI3" s="150">
        <v>2019</v>
      </c>
      <c r="AJ3" s="150">
        <v>2019</v>
      </c>
      <c r="AK3" s="150">
        <v>2019</v>
      </c>
      <c r="AL3" s="150">
        <v>2018</v>
      </c>
      <c r="AM3" s="150" t="s">
        <v>1335</v>
      </c>
      <c r="AN3" s="150" t="s">
        <v>1336</v>
      </c>
      <c r="AO3" s="150">
        <v>2017</v>
      </c>
      <c r="AP3" s="150">
        <v>2018</v>
      </c>
      <c r="AQ3" s="150">
        <v>2018</v>
      </c>
      <c r="AR3" s="150" t="s">
        <v>1148</v>
      </c>
      <c r="AS3" s="150">
        <v>2018</v>
      </c>
      <c r="AT3" s="150" t="s">
        <v>935</v>
      </c>
      <c r="AU3" s="150">
        <v>2017</v>
      </c>
      <c r="AV3" s="150">
        <v>2017</v>
      </c>
      <c r="AW3" s="150">
        <v>2017</v>
      </c>
      <c r="AX3" s="150">
        <v>2017</v>
      </c>
      <c r="AY3" s="150">
        <v>2017</v>
      </c>
      <c r="AZ3" s="150">
        <v>2018</v>
      </c>
      <c r="BA3" s="150" t="s">
        <v>978</v>
      </c>
      <c r="BB3" s="150">
        <v>2017</v>
      </c>
      <c r="BC3" s="150">
        <v>2018</v>
      </c>
      <c r="BD3" s="150">
        <v>2019</v>
      </c>
      <c r="BE3" s="150">
        <v>2020</v>
      </c>
      <c r="BF3" s="150">
        <v>2020</v>
      </c>
      <c r="BG3" s="150">
        <v>2018</v>
      </c>
      <c r="BH3" s="150" t="s">
        <v>1185</v>
      </c>
      <c r="BI3" s="150" t="s">
        <v>1185</v>
      </c>
      <c r="BJ3" s="150">
        <v>2018</v>
      </c>
      <c r="BK3" s="150">
        <v>2017</v>
      </c>
      <c r="BL3" s="150">
        <v>2015</v>
      </c>
      <c r="BM3" s="150">
        <v>2018</v>
      </c>
      <c r="BN3" s="150" t="s">
        <v>1196</v>
      </c>
      <c r="BO3" s="150">
        <v>2018</v>
      </c>
      <c r="BP3" s="150">
        <v>2017</v>
      </c>
      <c r="BQ3" s="150" t="s">
        <v>1319</v>
      </c>
      <c r="BR3" s="150" t="s">
        <v>979</v>
      </c>
      <c r="BS3" s="150">
        <v>2018</v>
      </c>
      <c r="BT3" s="150">
        <v>2019</v>
      </c>
      <c r="BU3" s="150">
        <v>2017</v>
      </c>
      <c r="BV3" s="150" t="s">
        <v>1196</v>
      </c>
      <c r="BW3" s="150">
        <v>2018</v>
      </c>
      <c r="BX3" s="150">
        <v>2018</v>
      </c>
      <c r="BY3" s="150">
        <v>2014</v>
      </c>
      <c r="BZ3" s="150" t="s">
        <v>1211</v>
      </c>
      <c r="CA3" s="150" t="s">
        <v>1211</v>
      </c>
      <c r="CB3" s="150" t="s">
        <v>1158</v>
      </c>
      <c r="CC3" s="150">
        <v>2017</v>
      </c>
      <c r="CD3" s="150">
        <v>2017</v>
      </c>
      <c r="CE3" s="150">
        <v>2017</v>
      </c>
      <c r="CF3" s="150" t="s">
        <v>1216</v>
      </c>
      <c r="CG3" s="150">
        <v>2017</v>
      </c>
      <c r="CH3" s="222">
        <v>2018</v>
      </c>
      <c r="CI3" s="150">
        <v>2018</v>
      </c>
      <c r="CJ3" s="150">
        <v>2019</v>
      </c>
      <c r="CK3" s="150">
        <v>2015</v>
      </c>
      <c r="CL3" s="201"/>
    </row>
    <row r="4" spans="1:91" ht="15.6" x14ac:dyDescent="0.3">
      <c r="A4" s="175" t="s">
        <v>922</v>
      </c>
      <c r="B4" s="137"/>
      <c r="C4" s="179" t="s">
        <v>1145</v>
      </c>
      <c r="D4" s="179" t="s">
        <v>1146</v>
      </c>
      <c r="E4" s="179" t="s">
        <v>947</v>
      </c>
      <c r="F4" s="179" t="s">
        <v>950</v>
      </c>
      <c r="G4" s="179" t="s">
        <v>948</v>
      </c>
      <c r="H4" s="179" t="s">
        <v>949</v>
      </c>
      <c r="I4" s="179" t="s">
        <v>946</v>
      </c>
      <c r="J4" s="179" t="s">
        <v>936</v>
      </c>
      <c r="K4" s="179" t="s">
        <v>937</v>
      </c>
      <c r="L4" s="179" t="s">
        <v>939</v>
      </c>
      <c r="M4" s="179" t="s">
        <v>1006</v>
      </c>
      <c r="N4" s="179" t="s">
        <v>1007</v>
      </c>
      <c r="O4" s="179" t="s">
        <v>1008</v>
      </c>
      <c r="P4" s="179" t="s">
        <v>1009</v>
      </c>
      <c r="Q4" s="179" t="s">
        <v>1010</v>
      </c>
      <c r="R4" s="179" t="s">
        <v>1011</v>
      </c>
      <c r="S4" s="179" t="s">
        <v>1012</v>
      </c>
      <c r="T4" s="179" t="s">
        <v>1013</v>
      </c>
      <c r="U4" s="179" t="s">
        <v>1014</v>
      </c>
      <c r="V4" s="179" t="s">
        <v>1015</v>
      </c>
      <c r="W4" s="193" t="s">
        <v>1016</v>
      </c>
      <c r="X4" s="179" t="s">
        <v>1017</v>
      </c>
      <c r="Y4" s="179" t="s">
        <v>1018</v>
      </c>
      <c r="Z4" s="179" t="s">
        <v>1019</v>
      </c>
      <c r="AA4" s="179" t="s">
        <v>1020</v>
      </c>
      <c r="AB4" s="179" t="s">
        <v>1023</v>
      </c>
      <c r="AC4" s="179" t="s">
        <v>1156</v>
      </c>
      <c r="AD4" s="179" t="s">
        <v>1024</v>
      </c>
      <c r="AE4" s="179" t="s">
        <v>1025</v>
      </c>
      <c r="AF4" s="179" t="s">
        <v>1026</v>
      </c>
      <c r="AG4" s="179" t="s">
        <v>1027</v>
      </c>
      <c r="AH4" s="179" t="s">
        <v>972</v>
      </c>
      <c r="AI4" s="179" t="s">
        <v>961</v>
      </c>
      <c r="AJ4" s="179" t="s">
        <v>951</v>
      </c>
      <c r="AK4" s="179" t="s">
        <v>941</v>
      </c>
      <c r="AL4" s="188" t="s">
        <v>956</v>
      </c>
      <c r="AM4" s="188" t="s">
        <v>957</v>
      </c>
      <c r="AN4" s="188" t="s">
        <v>953</v>
      </c>
      <c r="AO4" s="188" t="s">
        <v>976</v>
      </c>
      <c r="AP4" s="188" t="s">
        <v>977</v>
      </c>
      <c r="AQ4" s="188" t="s">
        <v>944</v>
      </c>
      <c r="AR4" s="188" t="s">
        <v>1128</v>
      </c>
      <c r="AS4" s="188" t="s">
        <v>940</v>
      </c>
      <c r="AT4" s="188" t="s">
        <v>943</v>
      </c>
      <c r="AU4" s="188" t="s">
        <v>971</v>
      </c>
      <c r="AV4" s="188" t="s">
        <v>960</v>
      </c>
      <c r="AW4" s="188" t="s">
        <v>1130</v>
      </c>
      <c r="AX4" s="188" t="s">
        <v>1132</v>
      </c>
      <c r="AY4" s="188" t="s">
        <v>1136</v>
      </c>
      <c r="AZ4" s="188" t="s">
        <v>954</v>
      </c>
      <c r="BA4" s="188" t="s">
        <v>955</v>
      </c>
      <c r="BB4" s="188" t="s">
        <v>974</v>
      </c>
      <c r="BC4" s="188" t="s">
        <v>973</v>
      </c>
      <c r="BD4" s="188" t="s">
        <v>975</v>
      </c>
      <c r="BE4" s="188" t="s">
        <v>966</v>
      </c>
      <c r="BF4" s="188" t="s">
        <v>968</v>
      </c>
      <c r="BG4" s="188" t="s">
        <v>967</v>
      </c>
      <c r="BH4" s="188" t="s">
        <v>952</v>
      </c>
      <c r="BI4" s="188" t="s">
        <v>970</v>
      </c>
      <c r="BJ4" s="219" t="s">
        <v>1313</v>
      </c>
      <c r="BK4" s="219" t="s">
        <v>1314</v>
      </c>
      <c r="BL4" s="219"/>
      <c r="BM4" s="219" t="s">
        <v>1315</v>
      </c>
      <c r="BN4" s="219" t="s">
        <v>969</v>
      </c>
      <c r="BO4" s="219" t="s">
        <v>963</v>
      </c>
      <c r="BP4" s="219" t="s">
        <v>1320</v>
      </c>
      <c r="BQ4" s="219" t="s">
        <v>1321</v>
      </c>
      <c r="BR4" s="190" t="s">
        <v>959</v>
      </c>
      <c r="BS4" s="190" t="s">
        <v>1149</v>
      </c>
      <c r="BT4" s="190" t="s">
        <v>942</v>
      </c>
      <c r="BU4" s="190" t="s">
        <v>945</v>
      </c>
      <c r="BV4" s="190" t="s">
        <v>969</v>
      </c>
      <c r="BW4" s="190" t="s">
        <v>1320</v>
      </c>
      <c r="BX4" s="190" t="s">
        <v>963</v>
      </c>
      <c r="BY4" s="190" t="s">
        <v>962</v>
      </c>
      <c r="BZ4" s="190" t="s">
        <v>1021</v>
      </c>
      <c r="CA4" s="190" t="s">
        <v>1022</v>
      </c>
      <c r="CB4" s="190" t="s">
        <v>964</v>
      </c>
      <c r="CC4" s="190" t="s">
        <v>1137</v>
      </c>
      <c r="CD4" s="190" t="s">
        <v>1138</v>
      </c>
      <c r="CE4" s="190" t="s">
        <v>1139</v>
      </c>
      <c r="CF4" s="190" t="s">
        <v>958</v>
      </c>
      <c r="CG4" s="190" t="s">
        <v>218</v>
      </c>
      <c r="CH4" s="221" t="s">
        <v>1322</v>
      </c>
      <c r="CI4" s="192" t="s">
        <v>1198</v>
      </c>
      <c r="CJ4" s="192" t="s">
        <v>965</v>
      </c>
      <c r="CK4" s="192" t="s">
        <v>929</v>
      </c>
      <c r="CL4" s="192" t="s">
        <v>938</v>
      </c>
    </row>
    <row r="5" spans="1:91" ht="26.4" x14ac:dyDescent="0.3">
      <c r="A5" s="125" t="s">
        <v>431</v>
      </c>
      <c r="B5" s="106"/>
      <c r="C5" s="107" t="s">
        <v>763</v>
      </c>
      <c r="D5" s="107" t="s">
        <v>763</v>
      </c>
      <c r="E5" s="107" t="s">
        <v>763</v>
      </c>
      <c r="F5" s="107" t="s">
        <v>763</v>
      </c>
      <c r="G5" s="107" t="s">
        <v>763</v>
      </c>
      <c r="H5" s="107" t="s">
        <v>763</v>
      </c>
      <c r="I5" s="107" t="s">
        <v>763</v>
      </c>
      <c r="J5" s="107" t="s">
        <v>763</v>
      </c>
      <c r="K5" s="107" t="s">
        <v>463</v>
      </c>
      <c r="L5" s="107" t="s">
        <v>463</v>
      </c>
      <c r="M5" s="107" t="s">
        <v>432</v>
      </c>
      <c r="N5" s="107" t="s">
        <v>432</v>
      </c>
      <c r="O5" s="107" t="s">
        <v>432</v>
      </c>
      <c r="P5" s="107" t="s">
        <v>432</v>
      </c>
      <c r="Q5" s="107" t="s">
        <v>432</v>
      </c>
      <c r="R5" s="107" t="s">
        <v>432</v>
      </c>
      <c r="S5" s="107" t="s">
        <v>432</v>
      </c>
      <c r="T5" s="107" t="s">
        <v>432</v>
      </c>
      <c r="U5" s="107" t="s">
        <v>432</v>
      </c>
      <c r="V5" s="107" t="s">
        <v>432</v>
      </c>
      <c r="W5" s="107" t="s">
        <v>432</v>
      </c>
      <c r="X5" s="107" t="s">
        <v>1028</v>
      </c>
      <c r="Y5" s="107" t="s">
        <v>463</v>
      </c>
      <c r="Z5" s="107" t="s">
        <v>463</v>
      </c>
      <c r="AA5" s="107" t="s">
        <v>432</v>
      </c>
      <c r="AB5" s="107" t="s">
        <v>463</v>
      </c>
      <c r="AC5" s="107" t="s">
        <v>463</v>
      </c>
      <c r="AD5" s="107" t="s">
        <v>432</v>
      </c>
      <c r="AE5" s="107" t="s">
        <v>463</v>
      </c>
      <c r="AF5" s="107" t="s">
        <v>463</v>
      </c>
      <c r="AG5" s="107" t="s">
        <v>463</v>
      </c>
      <c r="AH5" s="107" t="s">
        <v>463</v>
      </c>
      <c r="AI5" s="107" t="s">
        <v>463</v>
      </c>
      <c r="AJ5" s="107" t="s">
        <v>433</v>
      </c>
      <c r="AK5" s="107" t="s">
        <v>433</v>
      </c>
      <c r="AL5" s="107" t="s">
        <v>433</v>
      </c>
      <c r="AM5" s="107" t="s">
        <v>433</v>
      </c>
      <c r="AN5" s="107" t="s">
        <v>683</v>
      </c>
      <c r="AO5" s="107" t="s">
        <v>683</v>
      </c>
      <c r="AP5" s="107" t="s">
        <v>683</v>
      </c>
      <c r="AQ5" s="107" t="s">
        <v>462</v>
      </c>
      <c r="AR5" s="107" t="s">
        <v>463</v>
      </c>
      <c r="AS5" s="107" t="s">
        <v>465</v>
      </c>
      <c r="AT5" s="107" t="s">
        <v>463</v>
      </c>
      <c r="AU5" s="107" t="s">
        <v>464</v>
      </c>
      <c r="AV5" s="107" t="s">
        <v>463</v>
      </c>
      <c r="AW5" s="107" t="s">
        <v>791</v>
      </c>
      <c r="AX5" s="107" t="s">
        <v>791</v>
      </c>
      <c r="AY5" s="107" t="s">
        <v>432</v>
      </c>
      <c r="AZ5" s="107" t="s">
        <v>433</v>
      </c>
      <c r="BA5" s="107" t="s">
        <v>433</v>
      </c>
      <c r="BB5" s="107" t="s">
        <v>432</v>
      </c>
      <c r="BC5" s="107" t="s">
        <v>432</v>
      </c>
      <c r="BD5" s="107" t="s">
        <v>432</v>
      </c>
      <c r="BE5" s="107" t="s">
        <v>432</v>
      </c>
      <c r="BF5" s="107" t="s">
        <v>432</v>
      </c>
      <c r="BG5" s="107" t="s">
        <v>432</v>
      </c>
      <c r="BH5" s="107" t="s">
        <v>463</v>
      </c>
      <c r="BI5" s="107" t="s">
        <v>463</v>
      </c>
      <c r="BJ5" s="107" t="s">
        <v>432</v>
      </c>
      <c r="BK5" s="107" t="s">
        <v>432</v>
      </c>
      <c r="BL5" s="107" t="s">
        <v>433</v>
      </c>
      <c r="BM5" s="107" t="s">
        <v>433</v>
      </c>
      <c r="BN5" s="107" t="s">
        <v>463</v>
      </c>
      <c r="BO5" s="107" t="s">
        <v>764</v>
      </c>
      <c r="BP5" s="107" t="s">
        <v>463</v>
      </c>
      <c r="BQ5" s="107" t="s">
        <v>463</v>
      </c>
      <c r="BR5" s="107" t="s">
        <v>433</v>
      </c>
      <c r="BS5" s="107" t="s">
        <v>433</v>
      </c>
      <c r="BT5" s="107" t="s">
        <v>433</v>
      </c>
      <c r="BU5" s="107" t="s">
        <v>463</v>
      </c>
      <c r="BV5" s="107" t="s">
        <v>463</v>
      </c>
      <c r="BW5" s="107" t="s">
        <v>463</v>
      </c>
      <c r="BX5" s="107" t="s">
        <v>764</v>
      </c>
      <c r="BY5" s="107" t="s">
        <v>772</v>
      </c>
      <c r="BZ5" s="107" t="s">
        <v>463</v>
      </c>
      <c r="CA5" s="107" t="s">
        <v>463</v>
      </c>
      <c r="CB5" s="107" t="s">
        <v>1150</v>
      </c>
      <c r="CC5" s="107" t="s">
        <v>463</v>
      </c>
      <c r="CD5" s="107" t="s">
        <v>463</v>
      </c>
      <c r="CE5" s="107" t="s">
        <v>463</v>
      </c>
      <c r="CF5" s="107" t="s">
        <v>471</v>
      </c>
      <c r="CG5" s="107" t="s">
        <v>830</v>
      </c>
      <c r="CH5" s="107" t="s">
        <v>433</v>
      </c>
      <c r="CI5" s="107" t="s">
        <v>1199</v>
      </c>
      <c r="CJ5" s="107" t="s">
        <v>432</v>
      </c>
      <c r="CK5" s="107" t="s">
        <v>432</v>
      </c>
      <c r="CL5" s="107" t="s">
        <v>701</v>
      </c>
    </row>
    <row r="6" spans="1:91" x14ac:dyDescent="0.3">
      <c r="A6" s="123" t="s">
        <v>1</v>
      </c>
      <c r="B6" s="106" t="s">
        <v>0</v>
      </c>
      <c r="C6" s="103">
        <v>62505.486828842106</v>
      </c>
      <c r="D6" s="103">
        <v>30234.510569473685</v>
      </c>
      <c r="E6" s="103">
        <v>252084.609</v>
      </c>
      <c r="F6" s="103">
        <v>0</v>
      </c>
      <c r="G6" s="103">
        <v>0</v>
      </c>
      <c r="H6" s="103">
        <v>0</v>
      </c>
      <c r="I6" s="103">
        <v>0</v>
      </c>
      <c r="J6" s="103">
        <v>488857</v>
      </c>
      <c r="K6" s="104">
        <v>0.14299999999999999</v>
      </c>
      <c r="L6" s="104">
        <v>0.27272727272727298</v>
      </c>
      <c r="M6" s="103">
        <v>21644812.063499998</v>
      </c>
      <c r="N6" s="103" t="s">
        <v>435</v>
      </c>
      <c r="O6" s="103" t="s">
        <v>435</v>
      </c>
      <c r="P6" s="103" t="s">
        <v>435</v>
      </c>
      <c r="Q6" s="103">
        <v>25391631</v>
      </c>
      <c r="R6" s="103">
        <v>4183639</v>
      </c>
      <c r="S6" s="103">
        <v>12966727</v>
      </c>
      <c r="T6" s="103">
        <v>5559208</v>
      </c>
      <c r="U6" s="103">
        <v>0</v>
      </c>
      <c r="V6" s="103">
        <v>7827046.6764500001</v>
      </c>
      <c r="W6" s="103">
        <v>2973907.8104699999</v>
      </c>
      <c r="X6" s="104">
        <v>56.937760009803021</v>
      </c>
      <c r="Y6" s="104">
        <v>3.3503829762449548</v>
      </c>
      <c r="Z6" s="104">
        <v>25.495000000000001</v>
      </c>
      <c r="AA6" s="104">
        <v>8.0367388563218505</v>
      </c>
      <c r="AB6" s="104">
        <v>12.74019</v>
      </c>
      <c r="AC6" s="104">
        <v>37.746029999999998</v>
      </c>
      <c r="AD6" s="103">
        <v>2432</v>
      </c>
      <c r="AE6" s="103">
        <v>20</v>
      </c>
      <c r="AF6" s="105">
        <v>71.3</v>
      </c>
      <c r="AG6" s="104">
        <v>14.823</v>
      </c>
      <c r="AH6" s="104">
        <v>0.98500405076419317</v>
      </c>
      <c r="AI6" s="104">
        <v>0.95537307460770804</v>
      </c>
      <c r="AJ6" s="103">
        <v>5</v>
      </c>
      <c r="AK6" s="103">
        <v>0</v>
      </c>
      <c r="AL6" s="104">
        <v>0.49595952280148353</v>
      </c>
      <c r="AM6" s="104">
        <v>0.27172123999999998</v>
      </c>
      <c r="AN6" s="104">
        <v>11853.88356</v>
      </c>
      <c r="AO6" s="104">
        <v>2830.55</v>
      </c>
      <c r="AP6" s="104">
        <v>2660.89</v>
      </c>
      <c r="AQ6" s="104">
        <v>19.445053023286157</v>
      </c>
      <c r="AR6" s="104">
        <v>4.1499133196925602</v>
      </c>
      <c r="AS6" s="105">
        <v>62.3</v>
      </c>
      <c r="AT6" s="105">
        <v>25</v>
      </c>
      <c r="AU6" s="103">
        <v>189</v>
      </c>
      <c r="AV6" s="105">
        <v>0.1</v>
      </c>
      <c r="AW6" s="104" t="s">
        <v>435</v>
      </c>
      <c r="AX6" s="104">
        <v>23.015000000000001</v>
      </c>
      <c r="AY6" s="103">
        <v>13547677</v>
      </c>
      <c r="AZ6" s="104">
        <v>0.57474170605821917</v>
      </c>
      <c r="BA6" s="104" t="s">
        <v>435</v>
      </c>
      <c r="BB6" s="103">
        <v>11240</v>
      </c>
      <c r="BC6" s="103">
        <v>10606750</v>
      </c>
      <c r="BD6" s="103">
        <v>130942</v>
      </c>
      <c r="BE6" s="103">
        <v>2993384</v>
      </c>
      <c r="BF6" s="103">
        <v>72516</v>
      </c>
      <c r="BG6" s="103">
        <v>16220</v>
      </c>
      <c r="BH6" s="103">
        <v>96</v>
      </c>
      <c r="BI6" s="105">
        <v>29.8</v>
      </c>
      <c r="BJ6" s="103">
        <v>1722612.61</v>
      </c>
      <c r="BK6" s="103" t="s">
        <v>435</v>
      </c>
      <c r="BL6" s="104">
        <v>136.960527122</v>
      </c>
      <c r="BM6" s="105">
        <v>0</v>
      </c>
      <c r="BN6" s="105">
        <v>43.01972</v>
      </c>
      <c r="BO6" s="104">
        <v>59.120848233805297</v>
      </c>
      <c r="BP6" s="105">
        <v>10.595726418660099</v>
      </c>
      <c r="BQ6" s="104">
        <v>0.32</v>
      </c>
      <c r="BR6" s="104">
        <v>2.4666666666666668</v>
      </c>
      <c r="BS6" s="104">
        <v>-1.4572852849960327</v>
      </c>
      <c r="BT6" s="103">
        <v>16</v>
      </c>
      <c r="BU6" s="105">
        <v>97.699996948242202</v>
      </c>
      <c r="BV6" s="104">
        <v>43.01972</v>
      </c>
      <c r="BW6" s="104">
        <v>13.5</v>
      </c>
      <c r="BX6" s="104">
        <v>59.120848233805297</v>
      </c>
      <c r="BY6" s="103">
        <v>72000</v>
      </c>
      <c r="BZ6" s="105">
        <v>43.417610000000003</v>
      </c>
      <c r="CA6" s="105">
        <v>67.064620000000005</v>
      </c>
      <c r="CB6" s="104">
        <v>2.84</v>
      </c>
      <c r="CC6" s="103">
        <v>65</v>
      </c>
      <c r="CD6" s="103">
        <v>39</v>
      </c>
      <c r="CE6" s="103">
        <v>65</v>
      </c>
      <c r="CF6" s="104">
        <v>162.78115844726599</v>
      </c>
      <c r="CG6" s="104">
        <v>638</v>
      </c>
      <c r="CH6" s="105">
        <v>35</v>
      </c>
      <c r="CI6" s="103">
        <v>520.89660271913533</v>
      </c>
      <c r="CJ6" s="103">
        <v>38041757</v>
      </c>
      <c r="CK6" s="103">
        <v>32515900</v>
      </c>
      <c r="CL6" s="103">
        <v>652230</v>
      </c>
      <c r="CM6" s="103"/>
    </row>
    <row r="7" spans="1:91" x14ac:dyDescent="0.3">
      <c r="A7" s="123" t="s">
        <v>3</v>
      </c>
      <c r="B7" s="106" t="s">
        <v>2</v>
      </c>
      <c r="C7" s="103">
        <v>6095.4685891789477</v>
      </c>
      <c r="D7" s="103">
        <v>4654.935090105263</v>
      </c>
      <c r="E7" s="103">
        <v>15903.288</v>
      </c>
      <c r="F7" s="103">
        <v>75.286000000000001</v>
      </c>
      <c r="G7" s="103">
        <v>0</v>
      </c>
      <c r="H7" s="103">
        <v>0</v>
      </c>
      <c r="I7" s="103">
        <v>0</v>
      </c>
      <c r="J7" s="103">
        <v>91428</v>
      </c>
      <c r="K7" s="104">
        <v>2.9000000000000001E-2</v>
      </c>
      <c r="L7" s="104">
        <v>0.24242424242424199</v>
      </c>
      <c r="M7" s="103">
        <v>2344252.8233500002</v>
      </c>
      <c r="N7" s="103" t="s">
        <v>435</v>
      </c>
      <c r="O7" s="103" t="s">
        <v>435</v>
      </c>
      <c r="P7" s="103" t="s">
        <v>435</v>
      </c>
      <c r="Q7" s="103">
        <v>0</v>
      </c>
      <c r="R7" s="103">
        <v>0</v>
      </c>
      <c r="S7" s="103">
        <v>0</v>
      </c>
      <c r="T7" s="103">
        <v>0</v>
      </c>
      <c r="U7" s="103">
        <v>0</v>
      </c>
      <c r="V7" s="103">
        <v>0</v>
      </c>
      <c r="W7" s="103">
        <v>181378.14541600001</v>
      </c>
      <c r="X7" s="104">
        <v>104.61226277372263</v>
      </c>
      <c r="Y7" s="104">
        <v>1.3171621044569775</v>
      </c>
      <c r="Z7" s="104">
        <v>60.319000000000003</v>
      </c>
      <c r="AA7" s="104">
        <v>3.85530320022374</v>
      </c>
      <c r="AB7" s="104">
        <v>0</v>
      </c>
      <c r="AC7" s="104" t="s">
        <v>435</v>
      </c>
      <c r="AD7" s="103">
        <v>750</v>
      </c>
      <c r="AE7" s="103" t="s">
        <v>435</v>
      </c>
      <c r="AF7" s="105" t="s">
        <v>435</v>
      </c>
      <c r="AG7" s="104">
        <v>5.8680000000000003</v>
      </c>
      <c r="AH7" s="104">
        <v>1.6566649844090928E-2</v>
      </c>
      <c r="AI7" s="104">
        <v>2.668961941564896E-3</v>
      </c>
      <c r="AJ7" s="103">
        <v>0</v>
      </c>
      <c r="AK7" s="103">
        <v>0</v>
      </c>
      <c r="AL7" s="104">
        <v>0.79140587617953684</v>
      </c>
      <c r="AM7" s="104">
        <v>2.7478799999999999E-3</v>
      </c>
      <c r="AN7" s="104">
        <v>53.543959999999998</v>
      </c>
      <c r="AO7" s="104">
        <v>121.79</v>
      </c>
      <c r="AP7" s="104">
        <v>147.69</v>
      </c>
      <c r="AQ7" s="104">
        <v>2.2730057893191358</v>
      </c>
      <c r="AR7" s="104">
        <v>9.6554210834262655</v>
      </c>
      <c r="AS7" s="105">
        <v>8.8000000000000007</v>
      </c>
      <c r="AT7" s="105" t="s">
        <v>435</v>
      </c>
      <c r="AU7" s="103">
        <v>20</v>
      </c>
      <c r="AV7" s="105">
        <v>0.1</v>
      </c>
      <c r="AW7" s="104">
        <v>0.06</v>
      </c>
      <c r="AX7" s="104" t="s">
        <v>435</v>
      </c>
      <c r="AY7" s="103">
        <v>6</v>
      </c>
      <c r="AZ7" s="104">
        <v>0.23407785371782353</v>
      </c>
      <c r="BA7" s="104">
        <v>29</v>
      </c>
      <c r="BB7" s="103">
        <v>21002</v>
      </c>
      <c r="BC7" s="103">
        <v>800</v>
      </c>
      <c r="BD7" s="103">
        <v>14007</v>
      </c>
      <c r="BE7" s="103">
        <v>0</v>
      </c>
      <c r="BF7" s="103">
        <v>293</v>
      </c>
      <c r="BG7" s="103">
        <v>0</v>
      </c>
      <c r="BH7" s="103">
        <v>127</v>
      </c>
      <c r="BI7" s="105">
        <v>6.2</v>
      </c>
      <c r="BJ7" s="103">
        <v>303137</v>
      </c>
      <c r="BK7" s="103">
        <v>4643000</v>
      </c>
      <c r="BL7" s="104">
        <v>11.5754706472</v>
      </c>
      <c r="BM7" s="105" t="s">
        <v>435</v>
      </c>
      <c r="BN7" s="105">
        <v>98.141149999999996</v>
      </c>
      <c r="BO7" s="104">
        <v>94.176998272476894</v>
      </c>
      <c r="BP7" s="105">
        <v>66.363444701022999</v>
      </c>
      <c r="BQ7" s="104">
        <v>0.4</v>
      </c>
      <c r="BR7" s="104" t="s">
        <v>435</v>
      </c>
      <c r="BS7" s="104">
        <v>0.1147879883646965</v>
      </c>
      <c r="BT7" s="103">
        <v>35</v>
      </c>
      <c r="BU7" s="105">
        <v>100</v>
      </c>
      <c r="BV7" s="104">
        <v>98.141149999999996</v>
      </c>
      <c r="BW7" s="104">
        <v>71.847040504384395</v>
      </c>
      <c r="BX7" s="104">
        <v>94.176998272476894</v>
      </c>
      <c r="BY7" s="103">
        <v>19000</v>
      </c>
      <c r="BZ7" s="105">
        <v>97.718369999999993</v>
      </c>
      <c r="CA7" s="105">
        <v>91.039230000000003</v>
      </c>
      <c r="CB7" s="104">
        <v>11.997999999999999</v>
      </c>
      <c r="CC7" s="103">
        <v>99</v>
      </c>
      <c r="CD7" s="103">
        <v>98</v>
      </c>
      <c r="CE7" s="103">
        <v>99</v>
      </c>
      <c r="CF7" s="104">
        <v>759.6669921875</v>
      </c>
      <c r="CG7" s="104">
        <v>15</v>
      </c>
      <c r="CH7" s="105" t="s">
        <v>435</v>
      </c>
      <c r="CI7" s="103">
        <v>5253.6300641135731</v>
      </c>
      <c r="CJ7" s="103">
        <v>2880913</v>
      </c>
      <c r="CK7" s="103">
        <v>2897604</v>
      </c>
      <c r="CL7" s="103">
        <v>27400</v>
      </c>
      <c r="CM7" s="103"/>
    </row>
    <row r="8" spans="1:91" x14ac:dyDescent="0.3">
      <c r="A8" s="123" t="s">
        <v>5</v>
      </c>
      <c r="B8" s="106" t="s">
        <v>4</v>
      </c>
      <c r="C8" s="103">
        <v>66758.360930947369</v>
      </c>
      <c r="D8" s="103">
        <v>19976.227642042104</v>
      </c>
      <c r="E8" s="103">
        <v>94971.389500000005</v>
      </c>
      <c r="F8" s="103">
        <v>9.6639999999999997</v>
      </c>
      <c r="G8" s="103">
        <v>0</v>
      </c>
      <c r="H8" s="103">
        <v>0</v>
      </c>
      <c r="I8" s="103">
        <v>0</v>
      </c>
      <c r="J8" s="103">
        <v>0</v>
      </c>
      <c r="K8" s="104">
        <v>0</v>
      </c>
      <c r="L8" s="104">
        <v>0.24242424242424199</v>
      </c>
      <c r="M8" s="103">
        <v>11.937796322200001</v>
      </c>
      <c r="N8" s="103">
        <v>0</v>
      </c>
      <c r="O8" s="103">
        <v>0</v>
      </c>
      <c r="P8" s="103">
        <v>0</v>
      </c>
      <c r="Q8" s="103">
        <v>0</v>
      </c>
      <c r="R8" s="103">
        <v>0</v>
      </c>
      <c r="S8" s="103">
        <v>0</v>
      </c>
      <c r="T8" s="103">
        <v>0</v>
      </c>
      <c r="U8" s="103">
        <v>2939939</v>
      </c>
      <c r="V8" s="103">
        <v>19525126.588100001</v>
      </c>
      <c r="W8" s="103">
        <v>1350311.5228500001</v>
      </c>
      <c r="X8" s="104">
        <v>17.730075071166457</v>
      </c>
      <c r="Y8" s="104">
        <v>2.804995676746679</v>
      </c>
      <c r="Z8" s="104">
        <v>72.629000000000005</v>
      </c>
      <c r="AA8" s="104" t="s">
        <v>435</v>
      </c>
      <c r="AB8" s="104">
        <v>0.77298999999999995</v>
      </c>
      <c r="AC8" s="104">
        <v>83.740600000000001</v>
      </c>
      <c r="AD8" s="103">
        <v>13537</v>
      </c>
      <c r="AE8" s="103">
        <v>80</v>
      </c>
      <c r="AF8" s="105" t="s">
        <v>435</v>
      </c>
      <c r="AG8" s="104">
        <v>11.670999999999999</v>
      </c>
      <c r="AH8" s="104">
        <v>0.77859585130558739</v>
      </c>
      <c r="AI8" s="104">
        <v>0.23400711776109742</v>
      </c>
      <c r="AJ8" s="103">
        <v>0</v>
      </c>
      <c r="AK8" s="103">
        <v>0</v>
      </c>
      <c r="AL8" s="104">
        <v>0.75897769670623416</v>
      </c>
      <c r="AM8" s="104">
        <v>8.1522599999999997E-3</v>
      </c>
      <c r="AN8" s="104">
        <v>623.25454000000002</v>
      </c>
      <c r="AO8" s="104">
        <v>108.76</v>
      </c>
      <c r="AP8" s="104">
        <v>88.94</v>
      </c>
      <c r="AQ8" s="104">
        <v>0.10599621177319503</v>
      </c>
      <c r="AR8" s="104">
        <v>1.0313197012700466</v>
      </c>
      <c r="AS8" s="105">
        <v>23.5</v>
      </c>
      <c r="AT8" s="105">
        <v>3</v>
      </c>
      <c r="AU8" s="103">
        <v>70</v>
      </c>
      <c r="AV8" s="105">
        <v>0.1</v>
      </c>
      <c r="AW8" s="104">
        <v>0.05</v>
      </c>
      <c r="AX8" s="104">
        <v>0</v>
      </c>
      <c r="AY8" s="103">
        <v>13140</v>
      </c>
      <c r="AZ8" s="104">
        <v>0.44306804243657949</v>
      </c>
      <c r="BA8" s="104">
        <v>27.6</v>
      </c>
      <c r="BB8" s="103">
        <v>125000</v>
      </c>
      <c r="BC8" s="103">
        <v>200</v>
      </c>
      <c r="BD8" s="103">
        <v>125025</v>
      </c>
      <c r="BE8" s="103">
        <v>0</v>
      </c>
      <c r="BF8" s="103">
        <v>103276</v>
      </c>
      <c r="BG8" s="103">
        <v>0</v>
      </c>
      <c r="BH8" s="103">
        <v>146</v>
      </c>
      <c r="BI8" s="105">
        <v>3.9</v>
      </c>
      <c r="BJ8" s="103">
        <v>6442442</v>
      </c>
      <c r="BK8" s="103">
        <v>2451000</v>
      </c>
      <c r="BL8" s="104">
        <v>1.9118322937700001</v>
      </c>
      <c r="BM8" s="105">
        <v>40</v>
      </c>
      <c r="BN8" s="105">
        <v>81.407839999999993</v>
      </c>
      <c r="BO8" s="104">
        <v>111.664792099195</v>
      </c>
      <c r="BP8" s="105">
        <v>42.945526880033199</v>
      </c>
      <c r="BQ8" s="104" t="s">
        <v>435</v>
      </c>
      <c r="BR8" s="104">
        <v>3.5833333333333335</v>
      </c>
      <c r="BS8" s="104">
        <v>-0.44392460584640503</v>
      </c>
      <c r="BT8" s="103">
        <v>35</v>
      </c>
      <c r="BU8" s="105">
        <v>100</v>
      </c>
      <c r="BV8" s="104">
        <v>81.407839999999993</v>
      </c>
      <c r="BW8" s="104">
        <v>49.038468079327103</v>
      </c>
      <c r="BX8" s="104">
        <v>111.664792099195</v>
      </c>
      <c r="BY8" s="103">
        <v>110000</v>
      </c>
      <c r="BZ8" s="105">
        <v>87.586569999999995</v>
      </c>
      <c r="CA8" s="105">
        <v>93.555890000000005</v>
      </c>
      <c r="CB8" s="104">
        <v>18.3</v>
      </c>
      <c r="CC8" s="103">
        <v>91</v>
      </c>
      <c r="CD8" s="103">
        <v>92</v>
      </c>
      <c r="CE8" s="103">
        <v>89</v>
      </c>
      <c r="CF8" s="104">
        <v>998.15374755859398</v>
      </c>
      <c r="CG8" s="104">
        <v>112</v>
      </c>
      <c r="CH8" s="105">
        <v>80</v>
      </c>
      <c r="CI8" s="103">
        <v>4278.8500595341793</v>
      </c>
      <c r="CJ8" s="103">
        <v>43053054</v>
      </c>
      <c r="CK8" s="103">
        <v>39663514</v>
      </c>
      <c r="CL8" s="103">
        <v>2381740</v>
      </c>
      <c r="CM8" s="103"/>
    </row>
    <row r="9" spans="1:91" x14ac:dyDescent="0.3">
      <c r="A9" s="123" t="s">
        <v>7</v>
      </c>
      <c r="B9" s="106" t="s">
        <v>6</v>
      </c>
      <c r="C9" s="103">
        <v>0</v>
      </c>
      <c r="D9" s="103">
        <v>0</v>
      </c>
      <c r="E9" s="103">
        <v>76289.522500000006</v>
      </c>
      <c r="F9" s="103">
        <v>0</v>
      </c>
      <c r="G9" s="103">
        <v>0</v>
      </c>
      <c r="H9" s="103">
        <v>0</v>
      </c>
      <c r="I9" s="103">
        <v>0</v>
      </c>
      <c r="J9" s="103">
        <v>165254</v>
      </c>
      <c r="K9" s="104">
        <v>0.2</v>
      </c>
      <c r="L9" s="104">
        <v>3.03030303030303E-2</v>
      </c>
      <c r="M9" s="103">
        <v>8437.7196124000002</v>
      </c>
      <c r="N9" s="103">
        <v>285185.312439</v>
      </c>
      <c r="O9" s="103">
        <v>0</v>
      </c>
      <c r="P9" s="103">
        <v>1354830.41304</v>
      </c>
      <c r="Q9" s="103">
        <v>24817825</v>
      </c>
      <c r="R9" s="103">
        <v>0</v>
      </c>
      <c r="S9" s="103">
        <v>352230</v>
      </c>
      <c r="T9" s="103">
        <v>24463064</v>
      </c>
      <c r="U9" s="103">
        <v>10045608</v>
      </c>
      <c r="V9" s="103">
        <v>20926190.2641</v>
      </c>
      <c r="W9" s="103">
        <v>17420660.058200002</v>
      </c>
      <c r="X9" s="104">
        <v>24.713052057431618</v>
      </c>
      <c r="Y9" s="104">
        <v>4.3117913417165799</v>
      </c>
      <c r="Z9" s="104">
        <v>65.513999999999996</v>
      </c>
      <c r="AA9" s="104">
        <v>4.8156573635067499</v>
      </c>
      <c r="AB9" s="104">
        <v>19.920739999999999</v>
      </c>
      <c r="AC9" s="104">
        <v>26.664180000000002</v>
      </c>
      <c r="AD9" s="103">
        <v>484</v>
      </c>
      <c r="AE9" s="103">
        <v>20</v>
      </c>
      <c r="AF9" s="105">
        <v>48.8</v>
      </c>
      <c r="AG9" s="104">
        <v>17.817</v>
      </c>
      <c r="AH9" s="104">
        <v>0.70460762185062742</v>
      </c>
      <c r="AI9" s="104">
        <v>0.1376999828325276</v>
      </c>
      <c r="AJ9" s="103">
        <v>0</v>
      </c>
      <c r="AK9" s="103">
        <v>0</v>
      </c>
      <c r="AL9" s="104">
        <v>0.57448775765695104</v>
      </c>
      <c r="AM9" s="104">
        <v>0.28243506000000002</v>
      </c>
      <c r="AN9" s="104">
        <v>226.50418999999999</v>
      </c>
      <c r="AO9" s="104">
        <v>66.8</v>
      </c>
      <c r="AP9" s="104">
        <v>68.040000000000006</v>
      </c>
      <c r="AQ9" s="104">
        <v>0.15779860079334812</v>
      </c>
      <c r="AR9" s="104">
        <v>1.493363972821931E-3</v>
      </c>
      <c r="AS9" s="105">
        <v>77.2</v>
      </c>
      <c r="AT9" s="105">
        <v>19</v>
      </c>
      <c r="AU9" s="103">
        <v>359</v>
      </c>
      <c r="AV9" s="105">
        <v>1.9</v>
      </c>
      <c r="AW9" s="104">
        <v>1.64</v>
      </c>
      <c r="AX9" s="104">
        <v>154.96799999999999</v>
      </c>
      <c r="AY9" s="103">
        <v>14739913</v>
      </c>
      <c r="AZ9" s="104">
        <v>0.57799890375238883</v>
      </c>
      <c r="BA9" s="104">
        <v>42.7</v>
      </c>
      <c r="BB9" s="103">
        <v>1450250</v>
      </c>
      <c r="BC9" s="103">
        <v>3139</v>
      </c>
      <c r="BD9" s="103">
        <v>5330</v>
      </c>
      <c r="BE9" s="103">
        <v>0</v>
      </c>
      <c r="BF9" s="103">
        <v>56048</v>
      </c>
      <c r="BG9" s="103">
        <v>0</v>
      </c>
      <c r="BH9" s="103">
        <v>106</v>
      </c>
      <c r="BI9" s="105">
        <v>25</v>
      </c>
      <c r="BJ9" s="103">
        <v>1516628</v>
      </c>
      <c r="BK9" s="103">
        <v>261000</v>
      </c>
      <c r="BL9" s="104">
        <v>2.9800599138699999</v>
      </c>
      <c r="BM9" s="105">
        <v>40</v>
      </c>
      <c r="BN9" s="105">
        <v>66.030109999999993</v>
      </c>
      <c r="BO9" s="104">
        <v>43.1305188834963</v>
      </c>
      <c r="BP9" s="105">
        <v>13</v>
      </c>
      <c r="BQ9" s="104">
        <v>0.56999999999999995</v>
      </c>
      <c r="BR9" s="104">
        <v>2.9</v>
      </c>
      <c r="BS9" s="104">
        <v>-1.052086353302002</v>
      </c>
      <c r="BT9" s="103">
        <v>26</v>
      </c>
      <c r="BU9" s="105">
        <v>41.88623046875</v>
      </c>
      <c r="BV9" s="104">
        <v>66.030109999999993</v>
      </c>
      <c r="BW9" s="104">
        <v>14.339079364379399</v>
      </c>
      <c r="BX9" s="104">
        <v>43.1305188834963</v>
      </c>
      <c r="BY9" s="103">
        <v>51000</v>
      </c>
      <c r="BZ9" s="105">
        <v>49.876980000000003</v>
      </c>
      <c r="CA9" s="105">
        <v>55.8429</v>
      </c>
      <c r="CB9" s="104">
        <v>2.149</v>
      </c>
      <c r="CC9" s="103">
        <v>52</v>
      </c>
      <c r="CD9" s="103">
        <v>30</v>
      </c>
      <c r="CE9" s="103">
        <v>59</v>
      </c>
      <c r="CF9" s="104">
        <v>185.82040405273401</v>
      </c>
      <c r="CG9" s="104">
        <v>241</v>
      </c>
      <c r="CH9" s="105">
        <v>59</v>
      </c>
      <c r="CI9" s="103">
        <v>3432.3857360089282</v>
      </c>
      <c r="CJ9" s="103">
        <v>31825299</v>
      </c>
      <c r="CK9" s="103">
        <v>25008347</v>
      </c>
      <c r="CL9" s="103">
        <v>1246700</v>
      </c>
      <c r="CM9" s="103"/>
    </row>
    <row r="10" spans="1:91" x14ac:dyDescent="0.3">
      <c r="A10" s="123" t="s">
        <v>9</v>
      </c>
      <c r="B10" s="106" t="s">
        <v>8</v>
      </c>
      <c r="C10" s="103">
        <v>181.78991967031578</v>
      </c>
      <c r="D10" s="103">
        <v>0</v>
      </c>
      <c r="E10" s="103" t="s">
        <v>435</v>
      </c>
      <c r="F10" s="103">
        <v>0</v>
      </c>
      <c r="G10" s="103">
        <v>1742.2429999999999</v>
      </c>
      <c r="H10" s="103">
        <v>550.18200000000002</v>
      </c>
      <c r="I10" s="103">
        <v>911.83799999999997</v>
      </c>
      <c r="J10" s="103">
        <v>0</v>
      </c>
      <c r="K10" s="104">
        <v>0</v>
      </c>
      <c r="L10" s="104">
        <v>6.0606060606060601E-2</v>
      </c>
      <c r="M10" s="103" t="s">
        <v>435</v>
      </c>
      <c r="N10" s="103" t="s">
        <v>435</v>
      </c>
      <c r="O10" s="103" t="s">
        <v>435</v>
      </c>
      <c r="P10" s="103" t="s">
        <v>435</v>
      </c>
      <c r="Q10" s="103">
        <v>0</v>
      </c>
      <c r="R10" s="103">
        <v>0</v>
      </c>
      <c r="S10" s="103">
        <v>0</v>
      </c>
      <c r="T10" s="103">
        <v>0</v>
      </c>
      <c r="U10" s="103">
        <v>49285</v>
      </c>
      <c r="V10" s="103">
        <v>78505.706198600004</v>
      </c>
      <c r="W10" s="103">
        <v>57169.800926800002</v>
      </c>
      <c r="X10" s="104">
        <v>218.83181818181819</v>
      </c>
      <c r="Y10" s="104">
        <v>0.43158228959859302</v>
      </c>
      <c r="Z10" s="104">
        <v>24.599</v>
      </c>
      <c r="AA10" s="104" t="s">
        <v>435</v>
      </c>
      <c r="AB10" s="104">
        <v>0.26412999999999998</v>
      </c>
      <c r="AC10" s="104" t="s">
        <v>435</v>
      </c>
      <c r="AD10" s="103" t="s">
        <v>435</v>
      </c>
      <c r="AE10" s="103">
        <v>80</v>
      </c>
      <c r="AF10" s="105" t="s">
        <v>435</v>
      </c>
      <c r="AG10" s="104">
        <v>7.5990000000000002</v>
      </c>
      <c r="AH10" s="104">
        <v>1.865799767219843E-3</v>
      </c>
      <c r="AI10" s="104">
        <v>1.6268185412415524E-4</v>
      </c>
      <c r="AJ10" s="103">
        <v>0</v>
      </c>
      <c r="AK10" s="103">
        <v>0</v>
      </c>
      <c r="AL10" s="104">
        <v>0.77616315121347779</v>
      </c>
      <c r="AM10" s="104" t="s">
        <v>435</v>
      </c>
      <c r="AN10" s="104">
        <v>51.2288</v>
      </c>
      <c r="AO10" s="104">
        <v>2.95</v>
      </c>
      <c r="AP10" s="104">
        <v>2.5499999999999998</v>
      </c>
      <c r="AQ10" s="104">
        <v>1.0981973443517026</v>
      </c>
      <c r="AR10" s="104">
        <v>1.5339877782494227</v>
      </c>
      <c r="AS10" s="105">
        <v>6.4</v>
      </c>
      <c r="AT10" s="105" t="s">
        <v>435</v>
      </c>
      <c r="AU10" s="103">
        <v>1.1000000238418599</v>
      </c>
      <c r="AV10" s="105" t="s">
        <v>435</v>
      </c>
      <c r="AW10" s="104" t="s">
        <v>435</v>
      </c>
      <c r="AX10" s="104" t="s">
        <v>435</v>
      </c>
      <c r="AY10" s="103">
        <v>161</v>
      </c>
      <c r="AZ10" s="104" t="s">
        <v>435</v>
      </c>
      <c r="BA10" s="104" t="s">
        <v>435</v>
      </c>
      <c r="BB10" s="103">
        <v>1400</v>
      </c>
      <c r="BC10" s="103">
        <v>0</v>
      </c>
      <c r="BD10" s="103">
        <v>0</v>
      </c>
      <c r="BE10" s="103">
        <v>0</v>
      </c>
      <c r="BF10" s="103">
        <v>3</v>
      </c>
      <c r="BG10" s="103">
        <v>0</v>
      </c>
      <c r="BH10" s="103">
        <v>96</v>
      </c>
      <c r="BI10" s="105">
        <v>18.100000000000001</v>
      </c>
      <c r="BJ10" s="103">
        <v>580174.15683482494</v>
      </c>
      <c r="BK10" s="103">
        <v>247000</v>
      </c>
      <c r="BL10" s="104">
        <v>7.52195121951</v>
      </c>
      <c r="BM10" s="105">
        <v>20</v>
      </c>
      <c r="BN10" s="105">
        <v>98.95</v>
      </c>
      <c r="BO10" s="104">
        <v>192.81956699432001</v>
      </c>
      <c r="BP10" s="105">
        <v>73</v>
      </c>
      <c r="BQ10" s="104" t="s">
        <v>435</v>
      </c>
      <c r="BR10" s="104">
        <v>2.833333333333333</v>
      </c>
      <c r="BS10" s="104">
        <v>-6.0095652006566525E-3</v>
      </c>
      <c r="BT10" s="103" t="s">
        <v>435</v>
      </c>
      <c r="BU10" s="105">
        <v>100</v>
      </c>
      <c r="BV10" s="104">
        <v>98.95</v>
      </c>
      <c r="BW10" s="104">
        <v>76</v>
      </c>
      <c r="BX10" s="104">
        <v>192.81956699432001</v>
      </c>
      <c r="BY10" s="103">
        <v>980</v>
      </c>
      <c r="BZ10" s="105">
        <v>87.504279999999994</v>
      </c>
      <c r="CA10" s="105">
        <v>96.739189999999994</v>
      </c>
      <c r="CB10" s="104">
        <v>27.646999999999998</v>
      </c>
      <c r="CC10" s="103">
        <v>95</v>
      </c>
      <c r="CD10" s="103">
        <v>68</v>
      </c>
      <c r="CE10" s="103" t="s">
        <v>435</v>
      </c>
      <c r="CF10" s="104">
        <v>976.388671875</v>
      </c>
      <c r="CG10" s="104">
        <v>42</v>
      </c>
      <c r="CH10" s="105">
        <v>42</v>
      </c>
      <c r="CI10" s="103">
        <v>16864.383360990134</v>
      </c>
      <c r="CJ10" s="103">
        <v>97115</v>
      </c>
      <c r="CK10" s="103">
        <v>91818</v>
      </c>
      <c r="CL10" s="103">
        <v>440</v>
      </c>
      <c r="CM10" s="103"/>
    </row>
    <row r="11" spans="1:91" x14ac:dyDescent="0.3">
      <c r="A11" s="123" t="s">
        <v>11</v>
      </c>
      <c r="B11" s="106" t="s">
        <v>10</v>
      </c>
      <c r="C11" s="103">
        <v>22577.647672000003</v>
      </c>
      <c r="D11" s="103">
        <v>6584.9371427578953</v>
      </c>
      <c r="E11" s="103">
        <v>220859.038</v>
      </c>
      <c r="F11" s="103">
        <v>0</v>
      </c>
      <c r="G11" s="103">
        <v>0</v>
      </c>
      <c r="H11" s="103">
        <v>0</v>
      </c>
      <c r="I11" s="103">
        <v>0</v>
      </c>
      <c r="J11" s="103">
        <v>0</v>
      </c>
      <c r="K11" s="104">
        <v>8.5999999999999993E-2</v>
      </c>
      <c r="L11" s="104">
        <v>0.15151515151515199</v>
      </c>
      <c r="M11" s="103" t="s">
        <v>435</v>
      </c>
      <c r="N11" s="103" t="s">
        <v>435</v>
      </c>
      <c r="O11" s="103" t="s">
        <v>435</v>
      </c>
      <c r="P11" s="103" t="s">
        <v>435</v>
      </c>
      <c r="Q11" s="103">
        <v>959757</v>
      </c>
      <c r="R11" s="103">
        <v>410584</v>
      </c>
      <c r="S11" s="103">
        <v>0</v>
      </c>
      <c r="T11" s="103">
        <v>0</v>
      </c>
      <c r="U11" s="103">
        <v>5497032</v>
      </c>
      <c r="V11" s="103">
        <v>25894436.384500001</v>
      </c>
      <c r="W11" s="103">
        <v>3120299.4108199999</v>
      </c>
      <c r="X11" s="104">
        <v>16.258510097965061</v>
      </c>
      <c r="Y11" s="104">
        <v>1.1476021589791883</v>
      </c>
      <c r="Z11" s="104">
        <v>91.87</v>
      </c>
      <c r="AA11" s="104">
        <v>3.25865830068813</v>
      </c>
      <c r="AB11" s="104">
        <v>2.1657299999999999</v>
      </c>
      <c r="AC11" s="104" t="s">
        <v>435</v>
      </c>
      <c r="AD11" s="103">
        <v>30069</v>
      </c>
      <c r="AE11" s="103">
        <v>80</v>
      </c>
      <c r="AF11" s="105">
        <v>14.7</v>
      </c>
      <c r="AG11" s="104">
        <v>8.3559999999999999</v>
      </c>
      <c r="AH11" s="104">
        <v>0.1105795743588712</v>
      </c>
      <c r="AI11" s="104">
        <v>4.1425763205814779E-2</v>
      </c>
      <c r="AJ11" s="103">
        <v>0</v>
      </c>
      <c r="AK11" s="103">
        <v>0</v>
      </c>
      <c r="AL11" s="104">
        <v>0.83009581211793226</v>
      </c>
      <c r="AM11" s="104" t="s">
        <v>435</v>
      </c>
      <c r="AN11" s="104">
        <v>62.787770000000002</v>
      </c>
      <c r="AO11" s="104">
        <v>-21.69</v>
      </c>
      <c r="AP11" s="104">
        <v>-41.67</v>
      </c>
      <c r="AQ11" s="104">
        <v>1.4162816807848476E-2</v>
      </c>
      <c r="AR11" s="104">
        <v>9.9227927963569149E-2</v>
      </c>
      <c r="AS11" s="105">
        <v>9.9</v>
      </c>
      <c r="AT11" s="105" t="s">
        <v>435</v>
      </c>
      <c r="AU11" s="103">
        <v>26</v>
      </c>
      <c r="AV11" s="105">
        <v>0.4</v>
      </c>
      <c r="AW11" s="104">
        <v>0.28000000000000003</v>
      </c>
      <c r="AX11" s="104">
        <v>0</v>
      </c>
      <c r="AY11" s="103">
        <v>1122</v>
      </c>
      <c r="AZ11" s="104">
        <v>0.35376096784432753</v>
      </c>
      <c r="BA11" s="104">
        <v>41.2</v>
      </c>
      <c r="BB11" s="103">
        <v>54443</v>
      </c>
      <c r="BC11" s="103">
        <v>64620</v>
      </c>
      <c r="BD11" s="103">
        <v>33251</v>
      </c>
      <c r="BE11" s="103">
        <v>0</v>
      </c>
      <c r="BF11" s="103">
        <v>9617</v>
      </c>
      <c r="BG11" s="103">
        <v>0</v>
      </c>
      <c r="BH11" s="103">
        <v>134</v>
      </c>
      <c r="BI11" s="105">
        <v>4.5999999999999996</v>
      </c>
      <c r="BJ11" s="103">
        <v>18081937</v>
      </c>
      <c r="BK11" s="103">
        <v>6720000</v>
      </c>
      <c r="BL11" s="104">
        <v>3.9242113815400002</v>
      </c>
      <c r="BM11" s="105">
        <v>40</v>
      </c>
      <c r="BN11" s="105">
        <v>99.003870000000006</v>
      </c>
      <c r="BO11" s="104">
        <v>132.093151327231</v>
      </c>
      <c r="BP11" s="105">
        <v>70.968980820602397</v>
      </c>
      <c r="BQ11" s="104">
        <v>0.42</v>
      </c>
      <c r="BR11" s="104">
        <v>3.5</v>
      </c>
      <c r="BS11" s="104">
        <v>2.5987762957811356E-2</v>
      </c>
      <c r="BT11" s="103">
        <v>45</v>
      </c>
      <c r="BU11" s="105">
        <v>100</v>
      </c>
      <c r="BV11" s="104">
        <v>99.003870000000006</v>
      </c>
      <c r="BW11" s="104">
        <v>74.294906870000005</v>
      </c>
      <c r="BX11" s="104">
        <v>132.093151327231</v>
      </c>
      <c r="BY11" s="103">
        <v>520000</v>
      </c>
      <c r="BZ11" s="105">
        <v>94.258510000000001</v>
      </c>
      <c r="CA11" s="105">
        <v>99.078370000000007</v>
      </c>
      <c r="CB11" s="104">
        <v>39.6</v>
      </c>
      <c r="CC11" s="103">
        <v>86</v>
      </c>
      <c r="CD11" s="103">
        <v>89</v>
      </c>
      <c r="CE11" s="103">
        <v>76</v>
      </c>
      <c r="CF11" s="104">
        <v>1531.03833007813</v>
      </c>
      <c r="CG11" s="104">
        <v>39</v>
      </c>
      <c r="CH11" s="105">
        <v>64</v>
      </c>
      <c r="CI11" s="103">
        <v>11652.566289748715</v>
      </c>
      <c r="CJ11" s="103">
        <v>44780675</v>
      </c>
      <c r="CK11" s="103">
        <v>43441780</v>
      </c>
      <c r="CL11" s="103">
        <v>2736690</v>
      </c>
      <c r="CM11" s="103"/>
    </row>
    <row r="12" spans="1:91" x14ac:dyDescent="0.3">
      <c r="A12" s="123" t="s">
        <v>13</v>
      </c>
      <c r="B12" s="106" t="s">
        <v>12</v>
      </c>
      <c r="C12" s="103">
        <v>6358.6856102526317</v>
      </c>
      <c r="D12" s="103">
        <v>2069.3478490610528</v>
      </c>
      <c r="E12" s="103">
        <v>14232.505999999999</v>
      </c>
      <c r="F12" s="103">
        <v>0</v>
      </c>
      <c r="G12" s="103">
        <v>0</v>
      </c>
      <c r="H12" s="103">
        <v>0</v>
      </c>
      <c r="I12" s="103">
        <v>0</v>
      </c>
      <c r="J12" s="103">
        <v>8485</v>
      </c>
      <c r="K12" s="104">
        <v>2.9000000000000001E-2</v>
      </c>
      <c r="L12" s="104">
        <v>0.18181818181818199</v>
      </c>
      <c r="M12" s="103">
        <v>2741951.5213500001</v>
      </c>
      <c r="N12" s="103" t="s">
        <v>435</v>
      </c>
      <c r="O12" s="103" t="s">
        <v>435</v>
      </c>
      <c r="P12" s="103" t="s">
        <v>435</v>
      </c>
      <c r="Q12" s="103">
        <v>3332</v>
      </c>
      <c r="R12" s="103">
        <v>174</v>
      </c>
      <c r="S12" s="103">
        <v>0</v>
      </c>
      <c r="T12" s="103">
        <v>0</v>
      </c>
      <c r="U12" s="103">
        <v>0</v>
      </c>
      <c r="V12" s="103">
        <v>0</v>
      </c>
      <c r="W12" s="103">
        <v>0</v>
      </c>
      <c r="X12" s="104">
        <v>103.68022479803302</v>
      </c>
      <c r="Y12" s="104">
        <v>0.30916559652802683</v>
      </c>
      <c r="Z12" s="104">
        <v>63.149000000000001</v>
      </c>
      <c r="AA12" s="104">
        <v>4.0094705661479404</v>
      </c>
      <c r="AB12" s="104">
        <v>0</v>
      </c>
      <c r="AC12" s="104">
        <v>94.042940000000002</v>
      </c>
      <c r="AD12" s="103">
        <v>853</v>
      </c>
      <c r="AE12" s="103">
        <v>40</v>
      </c>
      <c r="AF12" s="105">
        <v>9.3000000000000007</v>
      </c>
      <c r="AG12" s="104">
        <v>7.0449999999999999</v>
      </c>
      <c r="AH12" s="104">
        <v>0.12235446036598613</v>
      </c>
      <c r="AI12" s="104">
        <v>0.19683747418389017</v>
      </c>
      <c r="AJ12" s="103">
        <v>0</v>
      </c>
      <c r="AK12" s="103">
        <v>0</v>
      </c>
      <c r="AL12" s="104">
        <v>0.7600108864738313</v>
      </c>
      <c r="AM12" s="104">
        <v>6.7544999999999997E-4</v>
      </c>
      <c r="AN12" s="104">
        <v>0.91962999999999995</v>
      </c>
      <c r="AO12" s="104">
        <v>145.59</v>
      </c>
      <c r="AP12" s="104">
        <v>127.95</v>
      </c>
      <c r="AQ12" s="104">
        <v>1.1043927545597954</v>
      </c>
      <c r="AR12" s="104">
        <v>11.968195784045319</v>
      </c>
      <c r="AS12" s="105">
        <v>12.4</v>
      </c>
      <c r="AT12" s="105">
        <v>2.6</v>
      </c>
      <c r="AU12" s="103">
        <v>36</v>
      </c>
      <c r="AV12" s="105">
        <v>0.2</v>
      </c>
      <c r="AW12" s="104">
        <v>0.1</v>
      </c>
      <c r="AX12" s="104">
        <v>0</v>
      </c>
      <c r="AY12" s="103">
        <v>39149</v>
      </c>
      <c r="AZ12" s="104">
        <v>0.2586943178917801</v>
      </c>
      <c r="BA12" s="104">
        <v>33.6</v>
      </c>
      <c r="BB12" s="103">
        <v>0</v>
      </c>
      <c r="BC12" s="103">
        <v>9900</v>
      </c>
      <c r="BD12" s="103">
        <v>11700</v>
      </c>
      <c r="BE12" s="103">
        <v>0</v>
      </c>
      <c r="BF12" s="103">
        <v>18085</v>
      </c>
      <c r="BG12" s="103">
        <v>0</v>
      </c>
      <c r="BH12" s="103">
        <v>120</v>
      </c>
      <c r="BI12" s="105">
        <v>4.3</v>
      </c>
      <c r="BJ12" s="103" t="s">
        <v>435</v>
      </c>
      <c r="BK12" s="103">
        <v>1495000</v>
      </c>
      <c r="BL12" s="104">
        <v>11.656526353</v>
      </c>
      <c r="BM12" s="105">
        <v>80</v>
      </c>
      <c r="BN12" s="105">
        <v>99.736069999999998</v>
      </c>
      <c r="BO12" s="104">
        <v>121.25901797072601</v>
      </c>
      <c r="BP12" s="105">
        <v>64.346029765374197</v>
      </c>
      <c r="BQ12" s="104">
        <v>0.18</v>
      </c>
      <c r="BR12" s="104">
        <v>2</v>
      </c>
      <c r="BS12" s="104">
        <v>-2.4339372292160988E-2</v>
      </c>
      <c r="BT12" s="103">
        <v>42</v>
      </c>
      <c r="BU12" s="105">
        <v>100</v>
      </c>
      <c r="BV12" s="104">
        <v>99.736069999999998</v>
      </c>
      <c r="BW12" s="104">
        <v>64.744884325072604</v>
      </c>
      <c r="BX12" s="104">
        <v>121.25901797072601</v>
      </c>
      <c r="BY12" s="103">
        <v>20000</v>
      </c>
      <c r="BZ12" s="105">
        <v>93.642310000000009</v>
      </c>
      <c r="CA12" s="105">
        <v>99.91337</v>
      </c>
      <c r="CB12" s="104">
        <v>28.990000000000002</v>
      </c>
      <c r="CC12" s="103">
        <v>94</v>
      </c>
      <c r="CD12" s="103">
        <v>97</v>
      </c>
      <c r="CE12" s="103">
        <v>94</v>
      </c>
      <c r="CF12" s="104">
        <v>876.85687255859398</v>
      </c>
      <c r="CG12" s="104">
        <v>26</v>
      </c>
      <c r="CH12" s="105">
        <v>83</v>
      </c>
      <c r="CI12" s="103">
        <v>4212.0709427293741</v>
      </c>
      <c r="CJ12" s="103">
        <v>2957728</v>
      </c>
      <c r="CK12" s="103">
        <v>3020376</v>
      </c>
      <c r="CL12" s="103">
        <v>28480</v>
      </c>
      <c r="CM12" s="103"/>
    </row>
    <row r="13" spans="1:91" x14ac:dyDescent="0.3">
      <c r="A13" s="123" t="s">
        <v>15</v>
      </c>
      <c r="B13" s="106" t="s">
        <v>14</v>
      </c>
      <c r="C13" s="103">
        <v>18.354490550084211</v>
      </c>
      <c r="D13" s="103">
        <v>0</v>
      </c>
      <c r="E13" s="103">
        <v>83712.782000000007</v>
      </c>
      <c r="F13" s="103">
        <v>166.86</v>
      </c>
      <c r="G13" s="103">
        <v>35813.1855</v>
      </c>
      <c r="H13" s="103">
        <v>2223.2449999999999</v>
      </c>
      <c r="I13" s="103">
        <v>37353.385000000002</v>
      </c>
      <c r="J13" s="103">
        <v>200000</v>
      </c>
      <c r="K13" s="104">
        <v>0.14299999999999999</v>
      </c>
      <c r="L13" s="104">
        <v>0.21212121212121199</v>
      </c>
      <c r="M13" s="103">
        <v>0</v>
      </c>
      <c r="N13" s="103" t="s">
        <v>435</v>
      </c>
      <c r="O13" s="103" t="s">
        <v>435</v>
      </c>
      <c r="P13" s="103" t="s">
        <v>435</v>
      </c>
      <c r="Q13" s="103">
        <v>0</v>
      </c>
      <c r="R13" s="103">
        <v>0</v>
      </c>
      <c r="S13" s="103">
        <v>0</v>
      </c>
      <c r="T13" s="103">
        <v>0</v>
      </c>
      <c r="U13" s="103">
        <v>694140</v>
      </c>
      <c r="V13" s="103">
        <v>4446050.7034700001</v>
      </c>
      <c r="W13" s="103">
        <v>1783876.2040500001</v>
      </c>
      <c r="X13" s="104">
        <v>3.2491294874428305</v>
      </c>
      <c r="Y13" s="104">
        <v>1.7004887640487358</v>
      </c>
      <c r="Z13" s="104">
        <v>86.012</v>
      </c>
      <c r="AA13" s="104">
        <v>2.5047361436806401</v>
      </c>
      <c r="AB13" s="104">
        <v>0</v>
      </c>
      <c r="AC13" s="104" t="s">
        <v>435</v>
      </c>
      <c r="AD13" s="103">
        <v>16368</v>
      </c>
      <c r="AE13" s="103">
        <v>100</v>
      </c>
      <c r="AF13" s="105" t="s">
        <v>435</v>
      </c>
      <c r="AG13" s="104">
        <v>6.5659999999999998</v>
      </c>
      <c r="AH13" s="104">
        <v>7.762913096630927E-3</v>
      </c>
      <c r="AI13" s="104">
        <v>1.2246774796004902E-3</v>
      </c>
      <c r="AJ13" s="103">
        <v>0</v>
      </c>
      <c r="AK13" s="103">
        <v>0</v>
      </c>
      <c r="AL13" s="104">
        <v>0.93837855240419843</v>
      </c>
      <c r="AM13" s="104" t="s">
        <v>435</v>
      </c>
      <c r="AN13" s="104">
        <v>-20.316739999999999</v>
      </c>
      <c r="AO13" s="104">
        <v>0</v>
      </c>
      <c r="AP13" s="104">
        <v>0</v>
      </c>
      <c r="AQ13" s="104" t="s">
        <v>435</v>
      </c>
      <c r="AR13" s="104">
        <v>0.1298146116426056</v>
      </c>
      <c r="AS13" s="105">
        <v>3.7</v>
      </c>
      <c r="AT13" s="105">
        <v>0.2</v>
      </c>
      <c r="AU13" s="103">
        <v>6.8000001907348597</v>
      </c>
      <c r="AV13" s="105">
        <v>0.1</v>
      </c>
      <c r="AW13" s="104">
        <v>0.08</v>
      </c>
      <c r="AX13" s="104" t="s">
        <v>435</v>
      </c>
      <c r="AY13" s="103">
        <v>20123</v>
      </c>
      <c r="AZ13" s="104">
        <v>0.10287730818702834</v>
      </c>
      <c r="BA13" s="104">
        <v>35.799999999999997</v>
      </c>
      <c r="BB13" s="103">
        <v>51143</v>
      </c>
      <c r="BC13" s="103">
        <v>600</v>
      </c>
      <c r="BD13" s="103">
        <v>19410</v>
      </c>
      <c r="BE13" s="103">
        <v>0</v>
      </c>
      <c r="BF13" s="103">
        <v>117578</v>
      </c>
      <c r="BG13" s="103">
        <v>0</v>
      </c>
      <c r="BH13" s="103">
        <v>132</v>
      </c>
      <c r="BI13" s="105">
        <v>2.4</v>
      </c>
      <c r="BJ13" s="103">
        <v>75667645.0347507</v>
      </c>
      <c r="BK13" s="103">
        <v>8815000</v>
      </c>
      <c r="BL13" s="104">
        <v>27.172100694400001</v>
      </c>
      <c r="BM13" s="105">
        <v>100</v>
      </c>
      <c r="BN13" s="105" t="s">
        <v>435</v>
      </c>
      <c r="BO13" s="104">
        <v>113.578710580609</v>
      </c>
      <c r="BP13" s="105">
        <v>86.544720535770196</v>
      </c>
      <c r="BQ13" s="104">
        <v>0.45</v>
      </c>
      <c r="BR13" s="104">
        <v>4.05</v>
      </c>
      <c r="BS13" s="104">
        <v>1.5964949131011963</v>
      </c>
      <c r="BT13" s="103">
        <v>77</v>
      </c>
      <c r="BU13" s="105">
        <v>100</v>
      </c>
      <c r="BV13" s="104" t="s">
        <v>435</v>
      </c>
      <c r="BW13" s="104">
        <v>86.545048850000001</v>
      </c>
      <c r="BX13" s="104">
        <v>113.578710580609</v>
      </c>
      <c r="BY13" s="103">
        <v>770000</v>
      </c>
      <c r="BZ13" s="105">
        <v>99.991150000000005</v>
      </c>
      <c r="CA13" s="105">
        <v>99.969939999999994</v>
      </c>
      <c r="CB13" s="104">
        <v>35.874000000000002</v>
      </c>
      <c r="CC13" s="103">
        <v>95</v>
      </c>
      <c r="CD13" s="103">
        <v>93</v>
      </c>
      <c r="CE13" s="103">
        <v>94</v>
      </c>
      <c r="CF13" s="104">
        <v>4529.88720703125</v>
      </c>
      <c r="CG13" s="104">
        <v>6</v>
      </c>
      <c r="CH13" s="105">
        <v>90</v>
      </c>
      <c r="CI13" s="103">
        <v>57305.299016204532</v>
      </c>
      <c r="CJ13" s="103">
        <v>25203200</v>
      </c>
      <c r="CK13" s="103">
        <v>23968959</v>
      </c>
      <c r="CL13" s="103">
        <v>7682300</v>
      </c>
      <c r="CM13" s="103"/>
    </row>
    <row r="14" spans="1:91" x14ac:dyDescent="0.3">
      <c r="A14" s="123" t="s">
        <v>17</v>
      </c>
      <c r="B14" s="106" t="s">
        <v>16</v>
      </c>
      <c r="C14" s="103">
        <v>10131.190139473685</v>
      </c>
      <c r="D14" s="103">
        <v>0</v>
      </c>
      <c r="E14" s="103">
        <v>50109.85100000001</v>
      </c>
      <c r="F14" s="103">
        <v>0</v>
      </c>
      <c r="G14" s="103">
        <v>0</v>
      </c>
      <c r="H14" s="103">
        <v>0</v>
      </c>
      <c r="I14" s="103">
        <v>0</v>
      </c>
      <c r="J14" s="103">
        <v>0</v>
      </c>
      <c r="K14" s="104">
        <v>0</v>
      </c>
      <c r="L14" s="104">
        <v>3.03030303030303E-2</v>
      </c>
      <c r="M14" s="103">
        <v>2942.6445083600001</v>
      </c>
      <c r="N14" s="103" t="s">
        <v>435</v>
      </c>
      <c r="O14" s="103" t="s">
        <v>435</v>
      </c>
      <c r="P14" s="103" t="s">
        <v>435</v>
      </c>
      <c r="Q14" s="103">
        <v>0</v>
      </c>
      <c r="R14" s="103">
        <v>0</v>
      </c>
      <c r="S14" s="103">
        <v>0</v>
      </c>
      <c r="T14" s="103">
        <v>0</v>
      </c>
      <c r="U14" s="103">
        <v>0</v>
      </c>
      <c r="V14" s="103">
        <v>0</v>
      </c>
      <c r="W14" s="103">
        <v>0</v>
      </c>
      <c r="X14" s="104">
        <v>107.20692666757787</v>
      </c>
      <c r="Y14" s="104">
        <v>0.90957215809092962</v>
      </c>
      <c r="Z14" s="104">
        <v>58.296999999999997</v>
      </c>
      <c r="AA14" s="104">
        <v>2.2715332969428701</v>
      </c>
      <c r="AB14" s="104">
        <v>0</v>
      </c>
      <c r="AC14" s="104" t="s">
        <v>435</v>
      </c>
      <c r="AD14" s="103">
        <v>4966</v>
      </c>
      <c r="AE14" s="103">
        <v>80</v>
      </c>
      <c r="AF14" s="105" t="s">
        <v>435</v>
      </c>
      <c r="AG14" s="104">
        <v>4.9390000000000001</v>
      </c>
      <c r="AH14" s="104">
        <v>1.5829195304653352E-3</v>
      </c>
      <c r="AI14" s="104">
        <v>1.0501607510739603E-3</v>
      </c>
      <c r="AJ14" s="103">
        <v>0</v>
      </c>
      <c r="AK14" s="103">
        <v>0</v>
      </c>
      <c r="AL14" s="104">
        <v>0.91380854821747803</v>
      </c>
      <c r="AM14" s="104" t="s">
        <v>435</v>
      </c>
      <c r="AN14" s="104">
        <v>0</v>
      </c>
      <c r="AO14" s="104">
        <v>0</v>
      </c>
      <c r="AP14" s="104">
        <v>0</v>
      </c>
      <c r="AQ14" s="104" t="s">
        <v>435</v>
      </c>
      <c r="AR14" s="104">
        <v>0.68953882486773843</v>
      </c>
      <c r="AS14" s="105">
        <v>3.5</v>
      </c>
      <c r="AT14" s="105" t="s">
        <v>435</v>
      </c>
      <c r="AU14" s="103">
        <v>7.3000001907348597</v>
      </c>
      <c r="AV14" s="105" t="s">
        <v>435</v>
      </c>
      <c r="AW14" s="104">
        <v>0.05</v>
      </c>
      <c r="AX14" s="104" t="s">
        <v>435</v>
      </c>
      <c r="AY14" s="103">
        <v>135</v>
      </c>
      <c r="AZ14" s="104">
        <v>7.3148202243740301E-2</v>
      </c>
      <c r="BA14" s="104">
        <v>30.5</v>
      </c>
      <c r="BB14" s="103">
        <v>330</v>
      </c>
      <c r="BC14" s="103">
        <v>0</v>
      </c>
      <c r="BD14" s="103">
        <v>0</v>
      </c>
      <c r="BE14" s="103">
        <v>0</v>
      </c>
      <c r="BF14" s="103">
        <v>166133</v>
      </c>
      <c r="BG14" s="103">
        <v>0</v>
      </c>
      <c r="BH14" s="103">
        <v>148</v>
      </c>
      <c r="BI14" s="105">
        <v>2.4</v>
      </c>
      <c r="BJ14" s="103">
        <v>12935505</v>
      </c>
      <c r="BK14" s="103">
        <v>29460000</v>
      </c>
      <c r="BL14" s="104">
        <v>2.4814903846199998</v>
      </c>
      <c r="BM14" s="105">
        <v>0</v>
      </c>
      <c r="BN14" s="105" t="s">
        <v>435</v>
      </c>
      <c r="BO14" s="104">
        <v>123.535268059385</v>
      </c>
      <c r="BP14" s="105">
        <v>87.935586585606202</v>
      </c>
      <c r="BQ14" s="104">
        <v>0.43</v>
      </c>
      <c r="BR14" s="104">
        <v>4.1833333333333336</v>
      </c>
      <c r="BS14" s="104">
        <v>1.4533424377441406</v>
      </c>
      <c r="BT14" s="103">
        <v>77</v>
      </c>
      <c r="BU14" s="105">
        <v>100</v>
      </c>
      <c r="BV14" s="104" t="s">
        <v>435</v>
      </c>
      <c r="BW14" s="104">
        <v>87.479137226255602</v>
      </c>
      <c r="BX14" s="104">
        <v>123.535268059385</v>
      </c>
      <c r="BY14" s="103">
        <v>290000</v>
      </c>
      <c r="BZ14" s="105">
        <v>99.972909999999999</v>
      </c>
      <c r="CA14" s="105">
        <v>100</v>
      </c>
      <c r="CB14" s="104">
        <v>51.441000000000003</v>
      </c>
      <c r="CC14" s="103">
        <v>90</v>
      </c>
      <c r="CD14" s="103">
        <v>84</v>
      </c>
      <c r="CE14" s="103" t="s">
        <v>435</v>
      </c>
      <c r="CF14" s="104">
        <v>5295.181640625</v>
      </c>
      <c r="CG14" s="104">
        <v>5</v>
      </c>
      <c r="CH14" s="105">
        <v>59</v>
      </c>
      <c r="CI14" s="103">
        <v>51512.90547515342</v>
      </c>
      <c r="CJ14" s="103">
        <v>8955108</v>
      </c>
      <c r="CK14" s="103">
        <v>8536581</v>
      </c>
      <c r="CL14" s="103">
        <v>82409</v>
      </c>
      <c r="CM14" s="103"/>
    </row>
    <row r="15" spans="1:91" x14ac:dyDescent="0.3">
      <c r="A15" s="123" t="s">
        <v>19</v>
      </c>
      <c r="B15" s="106" t="s">
        <v>18</v>
      </c>
      <c r="C15" s="103">
        <v>20425.152080694734</v>
      </c>
      <c r="D15" s="103">
        <v>5719.6679931368426</v>
      </c>
      <c r="E15" s="103">
        <v>39439.323000000004</v>
      </c>
      <c r="F15" s="103">
        <v>0</v>
      </c>
      <c r="G15" s="103">
        <v>0</v>
      </c>
      <c r="H15" s="103">
        <v>0</v>
      </c>
      <c r="I15" s="103">
        <v>0</v>
      </c>
      <c r="J15" s="103">
        <v>0</v>
      </c>
      <c r="K15" s="104">
        <v>2.9000000000000001E-2</v>
      </c>
      <c r="L15" s="104">
        <v>0.30303030303030298</v>
      </c>
      <c r="M15" s="103">
        <v>8501283.4844099991</v>
      </c>
      <c r="N15" s="103" t="s">
        <v>435</v>
      </c>
      <c r="O15" s="103" t="s">
        <v>435</v>
      </c>
      <c r="P15" s="103" t="s">
        <v>435</v>
      </c>
      <c r="Q15" s="103">
        <v>4672834</v>
      </c>
      <c r="R15" s="103">
        <v>8322</v>
      </c>
      <c r="S15" s="103">
        <v>0</v>
      </c>
      <c r="T15" s="103">
        <v>0</v>
      </c>
      <c r="U15" s="103">
        <v>0</v>
      </c>
      <c r="V15" s="103">
        <v>173.197101116</v>
      </c>
      <c r="W15" s="103">
        <v>36191.023365000001</v>
      </c>
      <c r="X15" s="104">
        <v>120.26531994677634</v>
      </c>
      <c r="Y15" s="104">
        <v>1.4991987808607476</v>
      </c>
      <c r="Z15" s="104">
        <v>55.68</v>
      </c>
      <c r="AA15" s="104">
        <v>4.54852867256945</v>
      </c>
      <c r="AB15" s="104">
        <v>0.15537000000000001</v>
      </c>
      <c r="AC15" s="104">
        <v>83.241299999999995</v>
      </c>
      <c r="AD15" s="103">
        <v>2901</v>
      </c>
      <c r="AE15" s="103">
        <v>60</v>
      </c>
      <c r="AF15" s="105" t="s">
        <v>435</v>
      </c>
      <c r="AG15" s="104">
        <v>8.4429999999999996</v>
      </c>
      <c r="AH15" s="104">
        <v>0.75554622529787618</v>
      </c>
      <c r="AI15" s="104">
        <v>0.16792208649793419</v>
      </c>
      <c r="AJ15" s="103">
        <v>0</v>
      </c>
      <c r="AK15" s="103">
        <v>0</v>
      </c>
      <c r="AL15" s="104">
        <v>0.75386866073574965</v>
      </c>
      <c r="AM15" s="104" t="s">
        <v>435</v>
      </c>
      <c r="AN15" s="104">
        <v>11.73892</v>
      </c>
      <c r="AO15" s="104">
        <v>67.84</v>
      </c>
      <c r="AP15" s="104">
        <v>102.81</v>
      </c>
      <c r="AQ15" s="104">
        <v>0.18878173096785361</v>
      </c>
      <c r="AR15" s="104">
        <v>2.6114237091025747</v>
      </c>
      <c r="AS15" s="105">
        <v>21.5</v>
      </c>
      <c r="AT15" s="105">
        <v>4.9000000000000004</v>
      </c>
      <c r="AU15" s="103">
        <v>67</v>
      </c>
      <c r="AV15" s="105">
        <v>0.1</v>
      </c>
      <c r="AW15" s="104">
        <v>0.13</v>
      </c>
      <c r="AX15" s="104">
        <v>0</v>
      </c>
      <c r="AY15" s="103">
        <v>1655112</v>
      </c>
      <c r="AZ15" s="104">
        <v>0.32076538344344607</v>
      </c>
      <c r="BA15" s="104">
        <v>26.6</v>
      </c>
      <c r="BB15" s="103">
        <v>0</v>
      </c>
      <c r="BC15" s="103">
        <v>0</v>
      </c>
      <c r="BD15" s="103">
        <v>0</v>
      </c>
      <c r="BE15" s="103">
        <v>344000</v>
      </c>
      <c r="BF15" s="103">
        <v>1340</v>
      </c>
      <c r="BG15" s="103">
        <v>0</v>
      </c>
      <c r="BH15" s="103">
        <v>131</v>
      </c>
      <c r="BI15" s="105">
        <v>2.4</v>
      </c>
      <c r="BJ15" s="103">
        <v>2279546</v>
      </c>
      <c r="BK15" s="103">
        <v>2454000</v>
      </c>
      <c r="BL15" s="104">
        <v>3.3268829849800001</v>
      </c>
      <c r="BM15" s="105">
        <v>60</v>
      </c>
      <c r="BN15" s="105">
        <v>99.791229999999999</v>
      </c>
      <c r="BO15" s="104">
        <v>103.921418654959</v>
      </c>
      <c r="BP15" s="105">
        <v>79</v>
      </c>
      <c r="BQ15" s="104">
        <v>0.73</v>
      </c>
      <c r="BR15" s="104" t="s">
        <v>435</v>
      </c>
      <c r="BS15" s="104">
        <v>-0.10046741366386414</v>
      </c>
      <c r="BT15" s="103">
        <v>30</v>
      </c>
      <c r="BU15" s="105">
        <v>100</v>
      </c>
      <c r="BV15" s="104">
        <v>99.791229999999999</v>
      </c>
      <c r="BW15" s="104">
        <v>79.799995488789605</v>
      </c>
      <c r="BX15" s="104">
        <v>103.921418654959</v>
      </c>
      <c r="BY15" s="103">
        <v>26000</v>
      </c>
      <c r="BZ15" s="105">
        <v>92.511449999999996</v>
      </c>
      <c r="CA15" s="105">
        <v>91.385739999999998</v>
      </c>
      <c r="CB15" s="104">
        <v>34.466000000000001</v>
      </c>
      <c r="CC15" s="103">
        <v>95</v>
      </c>
      <c r="CD15" s="103">
        <v>97</v>
      </c>
      <c r="CE15" s="103">
        <v>96</v>
      </c>
      <c r="CF15" s="104">
        <v>1193.05883789063</v>
      </c>
      <c r="CG15" s="104">
        <v>26</v>
      </c>
      <c r="CH15" s="105">
        <v>83</v>
      </c>
      <c r="CI15" s="103">
        <v>4721.1780867314164</v>
      </c>
      <c r="CJ15" s="103">
        <v>10047719</v>
      </c>
      <c r="CK15" s="103">
        <v>9701947</v>
      </c>
      <c r="CL15" s="103">
        <v>82658</v>
      </c>
      <c r="CM15" s="103"/>
    </row>
    <row r="16" spans="1:91" x14ac:dyDescent="0.3">
      <c r="A16" s="123" t="s">
        <v>21</v>
      </c>
      <c r="B16" s="106" t="s">
        <v>20</v>
      </c>
      <c r="C16" s="103">
        <v>0</v>
      </c>
      <c r="D16" s="103">
        <v>0</v>
      </c>
      <c r="E16" s="103" t="s">
        <v>435</v>
      </c>
      <c r="F16" s="103">
        <v>0</v>
      </c>
      <c r="G16" s="103">
        <v>7361.5880000000006</v>
      </c>
      <c r="H16" s="103">
        <v>2324.712</v>
      </c>
      <c r="I16" s="103">
        <v>18574.803</v>
      </c>
      <c r="J16" s="103">
        <v>0</v>
      </c>
      <c r="K16" s="104">
        <v>0</v>
      </c>
      <c r="L16" s="104">
        <v>0.15151515151515199</v>
      </c>
      <c r="M16" s="103" t="s">
        <v>435</v>
      </c>
      <c r="N16" s="103" t="s">
        <v>435</v>
      </c>
      <c r="O16" s="103" t="s">
        <v>435</v>
      </c>
      <c r="P16" s="103" t="s">
        <v>435</v>
      </c>
      <c r="Q16" s="103">
        <v>0</v>
      </c>
      <c r="R16" s="103">
        <v>0</v>
      </c>
      <c r="S16" s="103">
        <v>0</v>
      </c>
      <c r="T16" s="103">
        <v>0</v>
      </c>
      <c r="U16" s="103">
        <v>113102</v>
      </c>
      <c r="V16" s="103">
        <v>276828.35625499999</v>
      </c>
      <c r="W16" s="103">
        <v>212661.02743300001</v>
      </c>
      <c r="X16" s="104">
        <v>38.525474525474529</v>
      </c>
      <c r="Y16" s="104">
        <v>1.1316910807415508</v>
      </c>
      <c r="Z16" s="104">
        <v>83.025000000000006</v>
      </c>
      <c r="AA16" s="104">
        <v>3.3956382958017901</v>
      </c>
      <c r="AB16" s="104">
        <v>0.22320000000000001</v>
      </c>
      <c r="AC16" s="104" t="s">
        <v>435</v>
      </c>
      <c r="AD16" s="103">
        <v>130</v>
      </c>
      <c r="AE16" s="103">
        <v>80</v>
      </c>
      <c r="AF16" s="105" t="s">
        <v>435</v>
      </c>
      <c r="AG16" s="104">
        <v>6.8449999999999998</v>
      </c>
      <c r="AH16" s="104">
        <v>1.5011256716990107E-3</v>
      </c>
      <c r="AI16" s="104">
        <v>6.9397044062200494E-3</v>
      </c>
      <c r="AJ16" s="103">
        <v>0</v>
      </c>
      <c r="AK16" s="103">
        <v>0</v>
      </c>
      <c r="AL16" s="104">
        <v>0.80548327356623295</v>
      </c>
      <c r="AM16" s="104" t="s">
        <v>435</v>
      </c>
      <c r="AN16" s="104">
        <v>341.49191999999999</v>
      </c>
      <c r="AO16" s="104">
        <v>0</v>
      </c>
      <c r="AP16" s="104">
        <v>0</v>
      </c>
      <c r="AQ16" s="104" t="s">
        <v>435</v>
      </c>
      <c r="AR16" s="104" t="s">
        <v>435</v>
      </c>
      <c r="AS16" s="105">
        <v>10.199999999999999</v>
      </c>
      <c r="AT16" s="105" t="s">
        <v>435</v>
      </c>
      <c r="AU16" s="103">
        <v>15</v>
      </c>
      <c r="AV16" s="105">
        <v>3.3</v>
      </c>
      <c r="AW16" s="104">
        <v>0.66</v>
      </c>
      <c r="AX16" s="104" t="s">
        <v>435</v>
      </c>
      <c r="AY16" s="103">
        <v>3940</v>
      </c>
      <c r="AZ16" s="104">
        <v>0.35254190843729483</v>
      </c>
      <c r="BA16" s="104" t="s">
        <v>435</v>
      </c>
      <c r="BB16" s="103">
        <v>0</v>
      </c>
      <c r="BC16" s="103">
        <v>0</v>
      </c>
      <c r="BD16" s="103">
        <v>15000</v>
      </c>
      <c r="BE16" s="103">
        <v>0</v>
      </c>
      <c r="BF16" s="103">
        <v>42</v>
      </c>
      <c r="BG16" s="103">
        <v>0</v>
      </c>
      <c r="BH16" s="103">
        <v>114</v>
      </c>
      <c r="BI16" s="105">
        <v>18.100000000000001</v>
      </c>
      <c r="BJ16" s="103">
        <v>1197116.1967921499</v>
      </c>
      <c r="BK16" s="103">
        <v>1439000</v>
      </c>
      <c r="BL16" s="104">
        <v>25.619209039499999</v>
      </c>
      <c r="BM16" s="105">
        <v>40</v>
      </c>
      <c r="BN16" s="105" t="s">
        <v>435</v>
      </c>
      <c r="BO16" s="104">
        <v>98.950826813817102</v>
      </c>
      <c r="BP16" s="105">
        <v>80</v>
      </c>
      <c r="BQ16" s="104" t="s">
        <v>435</v>
      </c>
      <c r="BR16" s="104" t="s">
        <v>435</v>
      </c>
      <c r="BS16" s="104">
        <v>0.5391499400138855</v>
      </c>
      <c r="BT16" s="103">
        <v>64</v>
      </c>
      <c r="BU16" s="105">
        <v>100</v>
      </c>
      <c r="BV16" s="104" t="s">
        <v>435</v>
      </c>
      <c r="BW16" s="104">
        <v>85</v>
      </c>
      <c r="BX16" s="104">
        <v>98.950826813817102</v>
      </c>
      <c r="BY16" s="103">
        <v>4800</v>
      </c>
      <c r="BZ16" s="105">
        <v>94.930580000000006</v>
      </c>
      <c r="CA16" s="105">
        <v>98.886960000000002</v>
      </c>
      <c r="CB16" s="104">
        <v>19.373000000000001</v>
      </c>
      <c r="CC16" s="103">
        <v>94</v>
      </c>
      <c r="CD16" s="103">
        <v>76</v>
      </c>
      <c r="CE16" s="103">
        <v>93</v>
      </c>
      <c r="CF16" s="104">
        <v>1435.56750488281</v>
      </c>
      <c r="CG16" s="104">
        <v>70</v>
      </c>
      <c r="CH16" s="105">
        <v>50</v>
      </c>
      <c r="CI16" s="103">
        <v>31857.890145928999</v>
      </c>
      <c r="CJ16" s="103">
        <v>389486</v>
      </c>
      <c r="CK16" s="103">
        <v>388019</v>
      </c>
      <c r="CL16" s="103">
        <v>10010</v>
      </c>
      <c r="CM16" s="103"/>
    </row>
    <row r="17" spans="1:91" x14ac:dyDescent="0.3">
      <c r="A17" s="123" t="s">
        <v>23</v>
      </c>
      <c r="B17" s="106" t="s">
        <v>22</v>
      </c>
      <c r="C17" s="103">
        <v>0</v>
      </c>
      <c r="D17" s="103">
        <v>0</v>
      </c>
      <c r="E17" s="103" t="s">
        <v>435</v>
      </c>
      <c r="F17" s="103">
        <v>0</v>
      </c>
      <c r="G17" s="103">
        <v>0</v>
      </c>
      <c r="H17" s="103">
        <v>0</v>
      </c>
      <c r="I17" s="103">
        <v>0</v>
      </c>
      <c r="J17" s="103">
        <v>0</v>
      </c>
      <c r="K17" s="104">
        <v>0</v>
      </c>
      <c r="L17" s="104">
        <v>0.45454545454545497</v>
      </c>
      <c r="M17" s="103">
        <v>0</v>
      </c>
      <c r="N17" s="103" t="s">
        <v>435</v>
      </c>
      <c r="O17" s="103" t="s">
        <v>435</v>
      </c>
      <c r="P17" s="103" t="s">
        <v>435</v>
      </c>
      <c r="Q17" s="103">
        <v>0</v>
      </c>
      <c r="R17" s="103">
        <v>0</v>
      </c>
      <c r="S17" s="103">
        <v>0</v>
      </c>
      <c r="T17" s="103">
        <v>0</v>
      </c>
      <c r="U17" s="103">
        <v>0</v>
      </c>
      <c r="V17" s="103">
        <v>1237092.88161</v>
      </c>
      <c r="W17" s="103">
        <v>748907.77436000004</v>
      </c>
      <c r="X17" s="104">
        <v>2017.2736997913785</v>
      </c>
      <c r="Y17" s="104">
        <v>5.0343315906952375</v>
      </c>
      <c r="Z17" s="104">
        <v>89.287000000000006</v>
      </c>
      <c r="AA17" s="104" t="s">
        <v>435</v>
      </c>
      <c r="AB17" s="104">
        <v>0</v>
      </c>
      <c r="AC17" s="104" t="s">
        <v>435</v>
      </c>
      <c r="AD17" s="103">
        <v>195</v>
      </c>
      <c r="AE17" s="103">
        <v>100</v>
      </c>
      <c r="AF17" s="105" t="s">
        <v>435</v>
      </c>
      <c r="AG17" s="104">
        <v>6.6</v>
      </c>
      <c r="AH17" s="104">
        <v>5.6937826342207933E-2</v>
      </c>
      <c r="AI17" s="104">
        <v>3.6430154352695221E-3</v>
      </c>
      <c r="AJ17" s="103">
        <v>0</v>
      </c>
      <c r="AK17" s="103">
        <v>0</v>
      </c>
      <c r="AL17" s="104">
        <v>0.83777019022958399</v>
      </c>
      <c r="AM17" s="104" t="s">
        <v>435</v>
      </c>
      <c r="AN17" s="104">
        <v>0</v>
      </c>
      <c r="AO17" s="104">
        <v>0</v>
      </c>
      <c r="AP17" s="104">
        <v>0</v>
      </c>
      <c r="AQ17" s="104" t="s">
        <v>435</v>
      </c>
      <c r="AR17" s="104" t="s">
        <v>435</v>
      </c>
      <c r="AS17" s="105">
        <v>7.1</v>
      </c>
      <c r="AT17" s="105" t="s">
        <v>435</v>
      </c>
      <c r="AU17" s="103">
        <v>12</v>
      </c>
      <c r="AV17" s="105">
        <v>0.1</v>
      </c>
      <c r="AW17" s="104">
        <v>0.06</v>
      </c>
      <c r="AX17" s="104" t="s">
        <v>435</v>
      </c>
      <c r="AY17" s="103">
        <v>2</v>
      </c>
      <c r="AZ17" s="104">
        <v>0.20729597045930259</v>
      </c>
      <c r="BA17" s="104" t="s">
        <v>435</v>
      </c>
      <c r="BB17" s="103">
        <v>0</v>
      </c>
      <c r="BC17" s="103">
        <v>0</v>
      </c>
      <c r="BD17" s="103">
        <v>0</v>
      </c>
      <c r="BE17" s="103">
        <v>0</v>
      </c>
      <c r="BF17" s="103">
        <v>319</v>
      </c>
      <c r="BG17" s="103">
        <v>0</v>
      </c>
      <c r="BH17" s="103">
        <v>130</v>
      </c>
      <c r="BI17" s="105">
        <v>7.1</v>
      </c>
      <c r="BJ17" s="103">
        <v>5877003</v>
      </c>
      <c r="BK17" s="103">
        <v>11370000</v>
      </c>
      <c r="BL17" s="104">
        <v>0.25591397849500003</v>
      </c>
      <c r="BM17" s="105">
        <v>100</v>
      </c>
      <c r="BN17" s="105">
        <v>97.464190000000002</v>
      </c>
      <c r="BO17" s="104">
        <v>133.34093686561999</v>
      </c>
      <c r="BP17" s="105">
        <v>95.878135754345294</v>
      </c>
      <c r="BQ17" s="104" t="s">
        <v>435</v>
      </c>
      <c r="BR17" s="104">
        <v>3.4833333333333329</v>
      </c>
      <c r="BS17" s="104">
        <v>0.17987743020057678</v>
      </c>
      <c r="BT17" s="103">
        <v>42</v>
      </c>
      <c r="BU17" s="105">
        <v>100</v>
      </c>
      <c r="BV17" s="104">
        <v>97.464190000000002</v>
      </c>
      <c r="BW17" s="104">
        <v>98.644672579988594</v>
      </c>
      <c r="BX17" s="104">
        <v>133.34093686561999</v>
      </c>
      <c r="BY17" s="103">
        <v>3400</v>
      </c>
      <c r="BZ17" s="105">
        <v>100</v>
      </c>
      <c r="CA17" s="105">
        <v>100</v>
      </c>
      <c r="CB17" s="104">
        <v>9.2569999999999997</v>
      </c>
      <c r="CC17" s="103">
        <v>97</v>
      </c>
      <c r="CD17" s="103">
        <v>99</v>
      </c>
      <c r="CE17" s="103">
        <v>97</v>
      </c>
      <c r="CF17" s="104">
        <v>1866.29736328125</v>
      </c>
      <c r="CG17" s="104">
        <v>14</v>
      </c>
      <c r="CH17" s="105">
        <v>88</v>
      </c>
      <c r="CI17" s="103">
        <v>24050.757505395646</v>
      </c>
      <c r="CJ17" s="103">
        <v>1641164</v>
      </c>
      <c r="CK17" s="103">
        <v>1377312</v>
      </c>
      <c r="CL17" s="103">
        <v>760</v>
      </c>
      <c r="CM17" s="103"/>
    </row>
    <row r="18" spans="1:91" x14ac:dyDescent="0.3">
      <c r="A18" s="123" t="s">
        <v>25</v>
      </c>
      <c r="B18" s="106" t="s">
        <v>24</v>
      </c>
      <c r="C18" s="103">
        <v>338452.87476210523</v>
      </c>
      <c r="D18" s="103">
        <v>31470.711668631579</v>
      </c>
      <c r="E18" s="103">
        <v>3544576.827</v>
      </c>
      <c r="F18" s="103">
        <v>1464.71</v>
      </c>
      <c r="G18" s="103">
        <v>676160.86400000006</v>
      </c>
      <c r="H18" s="103">
        <v>22086.356500000002</v>
      </c>
      <c r="I18" s="103">
        <v>311540.201</v>
      </c>
      <c r="J18" s="103">
        <v>142857</v>
      </c>
      <c r="K18" s="104">
        <v>5.7000000000000002E-2</v>
      </c>
      <c r="L18" s="104">
        <v>0.15151515151515199</v>
      </c>
      <c r="M18" s="103">
        <v>69773112.667500004</v>
      </c>
      <c r="N18" s="103" t="s">
        <v>435</v>
      </c>
      <c r="O18" s="103" t="s">
        <v>435</v>
      </c>
      <c r="P18" s="103" t="s">
        <v>435</v>
      </c>
      <c r="Q18" s="103">
        <v>21342536</v>
      </c>
      <c r="R18" s="103">
        <v>15179970</v>
      </c>
      <c r="S18" s="103">
        <v>238715</v>
      </c>
      <c r="T18" s="103">
        <v>36283680</v>
      </c>
      <c r="U18" s="103">
        <v>136047888</v>
      </c>
      <c r="V18" s="103">
        <v>160030890.847</v>
      </c>
      <c r="W18" s="103">
        <v>159384634.722</v>
      </c>
      <c r="X18" s="104">
        <v>1239.5793116693555</v>
      </c>
      <c r="Y18" s="104">
        <v>3.1855928338674011</v>
      </c>
      <c r="Z18" s="104">
        <v>36.631999999999998</v>
      </c>
      <c r="AA18" s="104">
        <v>4.4697141726574401</v>
      </c>
      <c r="AB18" s="104">
        <v>0</v>
      </c>
      <c r="AC18" s="104">
        <v>34.807600000000001</v>
      </c>
      <c r="AD18" s="103">
        <v>35472</v>
      </c>
      <c r="AE18" s="103">
        <v>40</v>
      </c>
      <c r="AF18" s="105">
        <v>49.4</v>
      </c>
      <c r="AG18" s="104">
        <v>8.843</v>
      </c>
      <c r="AH18" s="104">
        <v>0.95437093069848911</v>
      </c>
      <c r="AI18" s="104">
        <v>0.74178722161165522</v>
      </c>
      <c r="AJ18" s="103">
        <v>0</v>
      </c>
      <c r="AK18" s="103">
        <v>0</v>
      </c>
      <c r="AL18" s="104">
        <v>0.61367933740460889</v>
      </c>
      <c r="AM18" s="104">
        <v>0.19791469</v>
      </c>
      <c r="AN18" s="104">
        <v>17988.281950000001</v>
      </c>
      <c r="AO18" s="104">
        <v>2224.79</v>
      </c>
      <c r="AP18" s="104">
        <v>2354.35</v>
      </c>
      <c r="AQ18" s="104">
        <v>1.0610799841449743</v>
      </c>
      <c r="AR18" s="104">
        <v>5.6791816254131691</v>
      </c>
      <c r="AS18" s="105">
        <v>30.2</v>
      </c>
      <c r="AT18" s="105">
        <v>32.6</v>
      </c>
      <c r="AU18" s="103">
        <v>221</v>
      </c>
      <c r="AV18" s="105">
        <v>0.1</v>
      </c>
      <c r="AW18" s="104">
        <v>0.02</v>
      </c>
      <c r="AX18" s="104">
        <v>1.859</v>
      </c>
      <c r="AY18" s="103">
        <v>56339394</v>
      </c>
      <c r="AZ18" s="104">
        <v>0.53584621352430872</v>
      </c>
      <c r="BA18" s="104">
        <v>32.4</v>
      </c>
      <c r="BB18" s="103">
        <v>11467013</v>
      </c>
      <c r="BC18" s="103">
        <v>14000</v>
      </c>
      <c r="BD18" s="103">
        <v>4279567</v>
      </c>
      <c r="BE18" s="103">
        <v>426000</v>
      </c>
      <c r="BF18" s="103">
        <v>859216</v>
      </c>
      <c r="BG18" s="103">
        <v>0</v>
      </c>
      <c r="BH18" s="103">
        <v>110</v>
      </c>
      <c r="BI18" s="105">
        <v>14.7</v>
      </c>
      <c r="BJ18" s="103">
        <v>5984155.21211717</v>
      </c>
      <c r="BK18" s="103" t="s">
        <v>435</v>
      </c>
      <c r="BL18" s="104">
        <v>6.3851126688399998E-2</v>
      </c>
      <c r="BM18" s="105">
        <v>60</v>
      </c>
      <c r="BN18" s="105">
        <v>73.912199999999999</v>
      </c>
      <c r="BO18" s="104">
        <v>100.24471251452201</v>
      </c>
      <c r="BP18" s="105">
        <v>18.246938002944901</v>
      </c>
      <c r="BQ18" s="104">
        <v>0.88</v>
      </c>
      <c r="BR18" s="104">
        <v>3.7833333333333328</v>
      </c>
      <c r="BS18" s="104">
        <v>-0.74839931726455688</v>
      </c>
      <c r="BT18" s="103">
        <v>26</v>
      </c>
      <c r="BU18" s="105">
        <v>88</v>
      </c>
      <c r="BV18" s="104">
        <v>73.912199999999999</v>
      </c>
      <c r="BW18" s="104">
        <v>15</v>
      </c>
      <c r="BX18" s="104">
        <v>100.24471251452201</v>
      </c>
      <c r="BY18" s="103">
        <v>24000</v>
      </c>
      <c r="BZ18" s="105">
        <v>48.233240000000002</v>
      </c>
      <c r="CA18" s="105">
        <v>97.016009999999994</v>
      </c>
      <c r="CB18" s="104">
        <v>5.2680000000000007</v>
      </c>
      <c r="CC18" s="103">
        <v>97</v>
      </c>
      <c r="CD18" s="103">
        <v>96</v>
      </c>
      <c r="CE18" s="103">
        <v>97</v>
      </c>
      <c r="CF18" s="104">
        <v>90.598403930664105</v>
      </c>
      <c r="CG18" s="104">
        <v>173</v>
      </c>
      <c r="CH18" s="105">
        <v>58</v>
      </c>
      <c r="CI18" s="103">
        <v>1698.2628023354723</v>
      </c>
      <c r="CJ18" s="103">
        <v>163046173</v>
      </c>
      <c r="CK18" s="103">
        <v>161045880</v>
      </c>
      <c r="CL18" s="103">
        <v>130170</v>
      </c>
      <c r="CM18" s="103"/>
    </row>
    <row r="19" spans="1:91" x14ac:dyDescent="0.3">
      <c r="A19" s="123" t="s">
        <v>27</v>
      </c>
      <c r="B19" s="106" t="s">
        <v>26</v>
      </c>
      <c r="C19" s="103">
        <v>582.25057134315784</v>
      </c>
      <c r="D19" s="103">
        <v>0</v>
      </c>
      <c r="E19" s="103" t="s">
        <v>435</v>
      </c>
      <c r="F19" s="103">
        <v>1.538</v>
      </c>
      <c r="G19" s="103">
        <v>3975.8600000000006</v>
      </c>
      <c r="H19" s="103">
        <v>567.98</v>
      </c>
      <c r="I19" s="103">
        <v>544.03200000000004</v>
      </c>
      <c r="J19" s="103">
        <v>0</v>
      </c>
      <c r="K19" s="104">
        <v>2.9000000000000001E-2</v>
      </c>
      <c r="L19" s="104" t="s">
        <v>435</v>
      </c>
      <c r="M19" s="103" t="s">
        <v>435</v>
      </c>
      <c r="N19" s="103" t="s">
        <v>435</v>
      </c>
      <c r="O19" s="103" t="s">
        <v>435</v>
      </c>
      <c r="P19" s="103" t="s">
        <v>435</v>
      </c>
      <c r="Q19" s="103">
        <v>0</v>
      </c>
      <c r="R19" s="103">
        <v>0</v>
      </c>
      <c r="S19" s="103">
        <v>0</v>
      </c>
      <c r="T19" s="103">
        <v>0</v>
      </c>
      <c r="U19" s="103">
        <v>159633</v>
      </c>
      <c r="V19" s="103">
        <v>254969.98338799999</v>
      </c>
      <c r="W19" s="103">
        <v>233167.20354700001</v>
      </c>
      <c r="X19" s="104">
        <v>666.606976744186</v>
      </c>
      <c r="Y19" s="104">
        <v>0.10422095784438117</v>
      </c>
      <c r="Z19" s="104">
        <v>31.146999999999998</v>
      </c>
      <c r="AA19" s="104" t="s">
        <v>435</v>
      </c>
      <c r="AB19" s="104">
        <v>0.82889999999999997</v>
      </c>
      <c r="AC19" s="104">
        <v>88.469350000000006</v>
      </c>
      <c r="AD19" s="103">
        <v>59</v>
      </c>
      <c r="AE19" s="103" t="s">
        <v>435</v>
      </c>
      <c r="AF19" s="105" t="s">
        <v>435</v>
      </c>
      <c r="AG19" s="104">
        <v>5.2690000000000001</v>
      </c>
      <c r="AH19" s="104">
        <v>1.2975645536787101E-3</v>
      </c>
      <c r="AI19" s="104">
        <v>7.4717119820765161E-4</v>
      </c>
      <c r="AJ19" s="103">
        <v>0</v>
      </c>
      <c r="AK19" s="103">
        <v>0</v>
      </c>
      <c r="AL19" s="104">
        <v>0.81331048926499383</v>
      </c>
      <c r="AM19" s="104">
        <v>8.5288599999999992E-3</v>
      </c>
      <c r="AN19" s="104">
        <v>20.97531</v>
      </c>
      <c r="AO19" s="104">
        <v>0</v>
      </c>
      <c r="AP19" s="104">
        <v>0</v>
      </c>
      <c r="AQ19" s="104" t="s">
        <v>435</v>
      </c>
      <c r="AR19" s="104">
        <v>2.1051506316812438</v>
      </c>
      <c r="AS19" s="105">
        <v>12.2</v>
      </c>
      <c r="AT19" s="105">
        <v>3.5</v>
      </c>
      <c r="AU19" s="103">
        <v>0</v>
      </c>
      <c r="AV19" s="105">
        <v>1.3</v>
      </c>
      <c r="AW19" s="104">
        <v>1.1399999999999999</v>
      </c>
      <c r="AX19" s="104" t="s">
        <v>435</v>
      </c>
      <c r="AY19" s="103">
        <v>398</v>
      </c>
      <c r="AZ19" s="104">
        <v>0.25602427442033349</v>
      </c>
      <c r="BA19" s="104" t="s">
        <v>435</v>
      </c>
      <c r="BB19" s="103">
        <v>0</v>
      </c>
      <c r="BC19" s="103">
        <v>0</v>
      </c>
      <c r="BD19" s="103">
        <v>0</v>
      </c>
      <c r="BE19" s="103">
        <v>0</v>
      </c>
      <c r="BF19" s="103">
        <v>6</v>
      </c>
      <c r="BG19" s="103">
        <v>0</v>
      </c>
      <c r="BH19" s="103">
        <v>120</v>
      </c>
      <c r="BI19" s="105">
        <v>3.9</v>
      </c>
      <c r="BJ19" s="103" t="s">
        <v>435</v>
      </c>
      <c r="BK19" s="103">
        <v>664000</v>
      </c>
      <c r="BL19" s="104">
        <v>3.5211267605599998E-2</v>
      </c>
      <c r="BM19" s="105" t="s">
        <v>435</v>
      </c>
      <c r="BN19" s="105">
        <v>99.6</v>
      </c>
      <c r="BO19" s="104">
        <v>114.89144958327699</v>
      </c>
      <c r="BP19" s="105">
        <v>79.5493978888735</v>
      </c>
      <c r="BQ19" s="104" t="s">
        <v>435</v>
      </c>
      <c r="BR19" s="104">
        <v>3.9</v>
      </c>
      <c r="BS19" s="104">
        <v>0.4269726574420929</v>
      </c>
      <c r="BT19" s="103">
        <v>62</v>
      </c>
      <c r="BU19" s="105">
        <v>100</v>
      </c>
      <c r="BV19" s="104">
        <v>99.6</v>
      </c>
      <c r="BW19" s="104">
        <v>81.760778393107898</v>
      </c>
      <c r="BX19" s="104">
        <v>114.89144958327699</v>
      </c>
      <c r="BY19" s="103">
        <v>1800</v>
      </c>
      <c r="BZ19" s="105">
        <v>97.279380000000003</v>
      </c>
      <c r="CA19" s="105">
        <v>98.494450000000001</v>
      </c>
      <c r="CB19" s="104">
        <v>24.885999999999999</v>
      </c>
      <c r="CC19" s="103">
        <v>90</v>
      </c>
      <c r="CD19" s="103">
        <v>77</v>
      </c>
      <c r="CE19" s="103">
        <v>89</v>
      </c>
      <c r="CF19" s="104">
        <v>1322.98547363281</v>
      </c>
      <c r="CG19" s="104">
        <v>27</v>
      </c>
      <c r="CH19" s="105" t="s">
        <v>435</v>
      </c>
      <c r="CI19" s="103">
        <v>16327.607229075613</v>
      </c>
      <c r="CJ19" s="103">
        <v>287021</v>
      </c>
      <c r="CK19" s="103">
        <v>284215</v>
      </c>
      <c r="CL19" s="103">
        <v>430</v>
      </c>
      <c r="CM19" s="103"/>
    </row>
    <row r="20" spans="1:91" x14ac:dyDescent="0.3">
      <c r="A20" s="123" t="s">
        <v>29</v>
      </c>
      <c r="B20" s="106" t="s">
        <v>28</v>
      </c>
      <c r="C20" s="103">
        <v>0</v>
      </c>
      <c r="D20" s="103">
        <v>0</v>
      </c>
      <c r="E20" s="103">
        <v>71879.269</v>
      </c>
      <c r="F20" s="103">
        <v>0</v>
      </c>
      <c r="G20" s="103">
        <v>0</v>
      </c>
      <c r="H20" s="103">
        <v>0</v>
      </c>
      <c r="I20" s="103">
        <v>0</v>
      </c>
      <c r="J20" s="103">
        <v>0</v>
      </c>
      <c r="K20" s="104">
        <v>0</v>
      </c>
      <c r="L20" s="104">
        <v>0.18181818181818199</v>
      </c>
      <c r="M20" s="103">
        <v>663474.35466399998</v>
      </c>
      <c r="N20" s="103" t="s">
        <v>435</v>
      </c>
      <c r="O20" s="103" t="s">
        <v>435</v>
      </c>
      <c r="P20" s="103" t="s">
        <v>435</v>
      </c>
      <c r="Q20" s="103">
        <v>0</v>
      </c>
      <c r="R20" s="103">
        <v>0</v>
      </c>
      <c r="S20" s="103">
        <v>0</v>
      </c>
      <c r="T20" s="103">
        <v>0</v>
      </c>
      <c r="U20" s="103">
        <v>0</v>
      </c>
      <c r="V20" s="103">
        <v>0</v>
      </c>
      <c r="W20" s="103">
        <v>0</v>
      </c>
      <c r="X20" s="104">
        <v>46.728799904089165</v>
      </c>
      <c r="Y20" s="104">
        <v>0.45259643527140769</v>
      </c>
      <c r="Z20" s="104">
        <v>78.594999999999999</v>
      </c>
      <c r="AA20" s="104">
        <v>2.4824662985152099</v>
      </c>
      <c r="AB20" s="104">
        <v>0</v>
      </c>
      <c r="AC20" s="104" t="s">
        <v>435</v>
      </c>
      <c r="AD20" s="103" t="s">
        <v>435</v>
      </c>
      <c r="AE20" s="103" t="s">
        <v>435</v>
      </c>
      <c r="AF20" s="105">
        <v>45.2</v>
      </c>
      <c r="AG20" s="104">
        <v>5.8860000000000001</v>
      </c>
      <c r="AH20" s="104">
        <v>0.10786231522352145</v>
      </c>
      <c r="AI20" s="104">
        <v>6.1794895087937562E-2</v>
      </c>
      <c r="AJ20" s="103">
        <v>0</v>
      </c>
      <c r="AK20" s="103">
        <v>0</v>
      </c>
      <c r="AL20" s="104">
        <v>0.81706798709178596</v>
      </c>
      <c r="AM20" s="104" t="s">
        <v>435</v>
      </c>
      <c r="AN20" s="104">
        <v>3.2449699999999999</v>
      </c>
      <c r="AO20" s="104">
        <v>67.67</v>
      </c>
      <c r="AP20" s="104">
        <v>69.540000000000006</v>
      </c>
      <c r="AQ20" s="104">
        <v>0.20385453344178095</v>
      </c>
      <c r="AR20" s="104">
        <v>2.305300839116776</v>
      </c>
      <c r="AS20" s="105">
        <v>3.4</v>
      </c>
      <c r="AT20" s="105" t="s">
        <v>435</v>
      </c>
      <c r="AU20" s="103">
        <v>37</v>
      </c>
      <c r="AV20" s="105">
        <v>0.4</v>
      </c>
      <c r="AW20" s="104">
        <v>0.48</v>
      </c>
      <c r="AX20" s="104" t="s">
        <v>435</v>
      </c>
      <c r="AY20" s="103">
        <v>0</v>
      </c>
      <c r="AZ20" s="104">
        <v>0.11907633972807941</v>
      </c>
      <c r="BA20" s="104">
        <v>25.4</v>
      </c>
      <c r="BB20" s="103">
        <v>50539</v>
      </c>
      <c r="BC20" s="103">
        <v>50000</v>
      </c>
      <c r="BD20" s="103">
        <v>0</v>
      </c>
      <c r="BE20" s="103">
        <v>0</v>
      </c>
      <c r="BF20" s="103">
        <v>2428</v>
      </c>
      <c r="BG20" s="103">
        <v>0</v>
      </c>
      <c r="BH20" s="103">
        <v>133</v>
      </c>
      <c r="BI20" s="105">
        <v>2.4</v>
      </c>
      <c r="BJ20" s="103">
        <v>2760168</v>
      </c>
      <c r="BK20" s="103">
        <v>11060200</v>
      </c>
      <c r="BL20" s="104">
        <v>8.8067687885599995</v>
      </c>
      <c r="BM20" s="105" t="s">
        <v>435</v>
      </c>
      <c r="BN20" s="105">
        <v>99.756559999999993</v>
      </c>
      <c r="BO20" s="104">
        <v>122.925228008286</v>
      </c>
      <c r="BP20" s="105">
        <v>74.436445413603593</v>
      </c>
      <c r="BQ20" s="104">
        <v>0.45</v>
      </c>
      <c r="BR20" s="104">
        <v>3.8833333333333329</v>
      </c>
      <c r="BS20" s="104">
        <v>-0.30103033781051636</v>
      </c>
      <c r="BT20" s="103">
        <v>45</v>
      </c>
      <c r="BU20" s="105">
        <v>100</v>
      </c>
      <c r="BV20" s="104">
        <v>99.756559999999993</v>
      </c>
      <c r="BW20" s="104">
        <v>79.129886691930693</v>
      </c>
      <c r="BX20" s="104">
        <v>122.925228008286</v>
      </c>
      <c r="BY20" s="103">
        <v>200000</v>
      </c>
      <c r="BZ20" s="105">
        <v>97.790959999999998</v>
      </c>
      <c r="CA20" s="105">
        <v>96.483969999999999</v>
      </c>
      <c r="CB20" s="104">
        <v>40.772000000000006</v>
      </c>
      <c r="CC20" s="103">
        <v>97</v>
      </c>
      <c r="CD20" s="103">
        <v>98</v>
      </c>
      <c r="CE20" s="103" t="s">
        <v>435</v>
      </c>
      <c r="CF20" s="104">
        <v>1151.40881347656</v>
      </c>
      <c r="CG20" s="104">
        <v>2</v>
      </c>
      <c r="CH20" s="105" t="s">
        <v>435</v>
      </c>
      <c r="CI20" s="103">
        <v>6289.9385530821219</v>
      </c>
      <c r="CJ20" s="103">
        <v>9452409</v>
      </c>
      <c r="CK20" s="103">
        <v>9493628</v>
      </c>
      <c r="CL20" s="103">
        <v>202910</v>
      </c>
      <c r="CM20" s="103"/>
    </row>
    <row r="21" spans="1:91" x14ac:dyDescent="0.3">
      <c r="A21" s="123" t="s">
        <v>31</v>
      </c>
      <c r="B21" s="106" t="s">
        <v>30</v>
      </c>
      <c r="C21" s="103">
        <v>7979.2372157684213</v>
      </c>
      <c r="D21" s="103">
        <v>0</v>
      </c>
      <c r="E21" s="103">
        <v>21925.404500000004</v>
      </c>
      <c r="F21" s="103">
        <v>0</v>
      </c>
      <c r="G21" s="103">
        <v>0</v>
      </c>
      <c r="H21" s="103">
        <v>0</v>
      </c>
      <c r="I21" s="103">
        <v>0</v>
      </c>
      <c r="J21" s="103">
        <v>0</v>
      </c>
      <c r="K21" s="104">
        <v>0</v>
      </c>
      <c r="L21" s="104">
        <v>3.03030303030303E-2</v>
      </c>
      <c r="M21" s="103">
        <v>0</v>
      </c>
      <c r="N21" s="103" t="s">
        <v>435</v>
      </c>
      <c r="O21" s="103" t="s">
        <v>435</v>
      </c>
      <c r="P21" s="103" t="s">
        <v>435</v>
      </c>
      <c r="Q21" s="103">
        <v>0</v>
      </c>
      <c r="R21" s="103">
        <v>0</v>
      </c>
      <c r="S21" s="103">
        <v>0</v>
      </c>
      <c r="T21" s="103">
        <v>0</v>
      </c>
      <c r="U21" s="103">
        <v>0</v>
      </c>
      <c r="V21" s="103">
        <v>0</v>
      </c>
      <c r="W21" s="103">
        <v>0</v>
      </c>
      <c r="X21" s="104">
        <v>377.21492734478204</v>
      </c>
      <c r="Y21" s="104">
        <v>0.45236313404889505</v>
      </c>
      <c r="Z21" s="104">
        <v>98.001000000000005</v>
      </c>
      <c r="AA21" s="104">
        <v>2.3629168933303801</v>
      </c>
      <c r="AB21" s="104">
        <v>0</v>
      </c>
      <c r="AC21" s="104" t="s">
        <v>435</v>
      </c>
      <c r="AD21" s="103">
        <v>11273</v>
      </c>
      <c r="AE21" s="103">
        <v>100</v>
      </c>
      <c r="AF21" s="105" t="s">
        <v>435</v>
      </c>
      <c r="AG21" s="104">
        <v>5.5110000000000001</v>
      </c>
      <c r="AH21" s="104">
        <v>0.15354012532437339</v>
      </c>
      <c r="AI21" s="104">
        <v>9.1325643678162108E-2</v>
      </c>
      <c r="AJ21" s="103">
        <v>0</v>
      </c>
      <c r="AK21" s="103">
        <v>0</v>
      </c>
      <c r="AL21" s="104">
        <v>0.9188411969105712</v>
      </c>
      <c r="AM21" s="104" t="s">
        <v>435</v>
      </c>
      <c r="AN21" s="104">
        <v>-11.655010000000001</v>
      </c>
      <c r="AO21" s="104">
        <v>0</v>
      </c>
      <c r="AP21" s="104">
        <v>0</v>
      </c>
      <c r="AQ21" s="104" t="s">
        <v>435</v>
      </c>
      <c r="AR21" s="104">
        <v>2.2687146450179951</v>
      </c>
      <c r="AS21" s="105">
        <v>3.7</v>
      </c>
      <c r="AT21" s="105" t="s">
        <v>435</v>
      </c>
      <c r="AU21" s="103">
        <v>9.8000001907348597</v>
      </c>
      <c r="AV21" s="105" t="s">
        <v>435</v>
      </c>
      <c r="AW21" s="104" t="s">
        <v>435</v>
      </c>
      <c r="AX21" s="104" t="s">
        <v>435</v>
      </c>
      <c r="AY21" s="103">
        <v>12</v>
      </c>
      <c r="AZ21" s="104">
        <v>4.5443996695445077E-2</v>
      </c>
      <c r="BA21" s="104">
        <v>27.7</v>
      </c>
      <c r="BB21" s="103">
        <v>0</v>
      </c>
      <c r="BC21" s="103">
        <v>0</v>
      </c>
      <c r="BD21" s="103">
        <v>0</v>
      </c>
      <c r="BE21" s="103">
        <v>0</v>
      </c>
      <c r="BF21" s="103">
        <v>61718</v>
      </c>
      <c r="BG21" s="103">
        <v>0</v>
      </c>
      <c r="BH21" s="103">
        <v>147</v>
      </c>
      <c r="BI21" s="105">
        <v>2.4</v>
      </c>
      <c r="BJ21" s="103">
        <v>13639487</v>
      </c>
      <c r="BK21" s="103">
        <v>8385000</v>
      </c>
      <c r="BL21" s="104">
        <v>0.39193879160799999</v>
      </c>
      <c r="BM21" s="105">
        <v>60</v>
      </c>
      <c r="BN21" s="105" t="s">
        <v>435</v>
      </c>
      <c r="BO21" s="104">
        <v>99.696686464885005</v>
      </c>
      <c r="BP21" s="105">
        <v>87.679680817559799</v>
      </c>
      <c r="BQ21" s="104">
        <v>0.42</v>
      </c>
      <c r="BR21" s="104" t="s">
        <v>435</v>
      </c>
      <c r="BS21" s="104">
        <v>1.171748161315918</v>
      </c>
      <c r="BT21" s="103">
        <v>75</v>
      </c>
      <c r="BU21" s="105">
        <v>100</v>
      </c>
      <c r="BV21" s="104" t="s">
        <v>435</v>
      </c>
      <c r="BW21" s="104">
        <v>88.655064275331597</v>
      </c>
      <c r="BX21" s="104">
        <v>99.696686464885005</v>
      </c>
      <c r="BY21" s="103">
        <v>150000</v>
      </c>
      <c r="BZ21" s="105">
        <v>99.486059999999995</v>
      </c>
      <c r="CA21" s="105">
        <v>100</v>
      </c>
      <c r="CB21" s="104">
        <v>33.234000000000002</v>
      </c>
      <c r="CC21" s="103">
        <v>98</v>
      </c>
      <c r="CD21" s="103">
        <v>85</v>
      </c>
      <c r="CE21" s="103">
        <v>94</v>
      </c>
      <c r="CF21" s="104">
        <v>4667.88232421875</v>
      </c>
      <c r="CG21" s="104">
        <v>5</v>
      </c>
      <c r="CH21" s="105">
        <v>80</v>
      </c>
      <c r="CI21" s="103">
        <v>46556.099567147845</v>
      </c>
      <c r="CJ21" s="103">
        <v>11539326</v>
      </c>
      <c r="CK21" s="103">
        <v>11299959</v>
      </c>
      <c r="CL21" s="103">
        <v>30280</v>
      </c>
      <c r="CM21" s="103"/>
    </row>
    <row r="22" spans="1:91" x14ac:dyDescent="0.3">
      <c r="A22" s="123" t="s">
        <v>33</v>
      </c>
      <c r="B22" s="106" t="s">
        <v>32</v>
      </c>
      <c r="C22" s="103">
        <v>334.44934299789475</v>
      </c>
      <c r="D22" s="103">
        <v>0</v>
      </c>
      <c r="E22" s="103">
        <v>6340.1775000000007</v>
      </c>
      <c r="F22" s="103">
        <v>1.198</v>
      </c>
      <c r="G22" s="103">
        <v>4211.0860000000002</v>
      </c>
      <c r="H22" s="103">
        <v>514.59799999999996</v>
      </c>
      <c r="I22" s="103">
        <v>4109.0789999999997</v>
      </c>
      <c r="J22" s="103">
        <v>0</v>
      </c>
      <c r="K22" s="104">
        <v>0</v>
      </c>
      <c r="L22" s="104">
        <v>6.0606060606060601E-2</v>
      </c>
      <c r="M22" s="103" t="s">
        <v>435</v>
      </c>
      <c r="N22" s="103" t="s">
        <v>435</v>
      </c>
      <c r="O22" s="103" t="s">
        <v>435</v>
      </c>
      <c r="P22" s="103" t="s">
        <v>435</v>
      </c>
      <c r="Q22" s="103">
        <v>707</v>
      </c>
      <c r="R22" s="103">
        <v>255081</v>
      </c>
      <c r="S22" s="103">
        <v>0</v>
      </c>
      <c r="T22" s="103">
        <v>876</v>
      </c>
      <c r="U22" s="103">
        <v>239181</v>
      </c>
      <c r="V22" s="103">
        <v>272417.12121800001</v>
      </c>
      <c r="W22" s="103">
        <v>292300.99324699998</v>
      </c>
      <c r="X22" s="104">
        <v>16.793993862341079</v>
      </c>
      <c r="Y22" s="104">
        <v>2.193970411495616</v>
      </c>
      <c r="Z22" s="104">
        <v>45.723999999999997</v>
      </c>
      <c r="AA22" s="104" t="s">
        <v>435</v>
      </c>
      <c r="AB22" s="104">
        <v>0.78417999999999999</v>
      </c>
      <c r="AC22" s="104">
        <v>90.082769999999996</v>
      </c>
      <c r="AD22" s="103">
        <v>66</v>
      </c>
      <c r="AE22" s="103">
        <v>40</v>
      </c>
      <c r="AF22" s="105">
        <v>5.0999999999999996</v>
      </c>
      <c r="AG22" s="104">
        <v>10.074</v>
      </c>
      <c r="AH22" s="104">
        <v>3.7082761896034711E-2</v>
      </c>
      <c r="AI22" s="104">
        <v>6.9661364478806088E-3</v>
      </c>
      <c r="AJ22" s="103">
        <v>0</v>
      </c>
      <c r="AK22" s="103">
        <v>0</v>
      </c>
      <c r="AL22" s="104">
        <v>0.72016978703635171</v>
      </c>
      <c r="AM22" s="104">
        <v>1.7108829999999998E-2</v>
      </c>
      <c r="AN22" s="104">
        <v>0</v>
      </c>
      <c r="AO22" s="104">
        <v>6.61</v>
      </c>
      <c r="AP22" s="104">
        <v>5.44</v>
      </c>
      <c r="AQ22" s="104">
        <v>1.9736607673926865</v>
      </c>
      <c r="AR22" s="104">
        <v>4.9440242812641788</v>
      </c>
      <c r="AS22" s="105">
        <v>13</v>
      </c>
      <c r="AT22" s="105">
        <v>4.5999999999999996</v>
      </c>
      <c r="AU22" s="103">
        <v>36</v>
      </c>
      <c r="AV22" s="105">
        <v>1.8</v>
      </c>
      <c r="AW22" s="104">
        <v>1.57</v>
      </c>
      <c r="AX22" s="104">
        <v>2.7E-2</v>
      </c>
      <c r="AY22" s="103">
        <v>6903</v>
      </c>
      <c r="AZ22" s="104">
        <v>0.39140979422143429</v>
      </c>
      <c r="BA22" s="104" t="s">
        <v>435</v>
      </c>
      <c r="BB22" s="103">
        <v>0</v>
      </c>
      <c r="BC22" s="103">
        <v>0</v>
      </c>
      <c r="BD22" s="103">
        <v>0</v>
      </c>
      <c r="BE22" s="103">
        <v>0</v>
      </c>
      <c r="BF22" s="103">
        <v>3342</v>
      </c>
      <c r="BG22" s="103">
        <v>0</v>
      </c>
      <c r="BH22" s="103">
        <v>120</v>
      </c>
      <c r="BI22" s="105">
        <v>7.5</v>
      </c>
      <c r="BJ22" s="103">
        <v>1297533.2230789401</v>
      </c>
      <c r="BK22" s="103">
        <v>427000</v>
      </c>
      <c r="BL22" s="104">
        <v>7.2394179894199997</v>
      </c>
      <c r="BM22" s="105">
        <v>20</v>
      </c>
      <c r="BN22" s="105" t="s">
        <v>435</v>
      </c>
      <c r="BO22" s="104">
        <v>85.526964975161306</v>
      </c>
      <c r="BP22" s="105">
        <v>44.575740320000001</v>
      </c>
      <c r="BQ22" s="104">
        <v>0.38</v>
      </c>
      <c r="BR22" s="104" t="s">
        <v>435</v>
      </c>
      <c r="BS22" s="104">
        <v>-0.59388840198516846</v>
      </c>
      <c r="BT22" s="103" t="s">
        <v>435</v>
      </c>
      <c r="BU22" s="105">
        <v>98.265121459960895</v>
      </c>
      <c r="BV22" s="104" t="s">
        <v>435</v>
      </c>
      <c r="BW22" s="104">
        <v>47.082625803636397</v>
      </c>
      <c r="BX22" s="104">
        <v>85.526964975161306</v>
      </c>
      <c r="BY22" s="103">
        <v>6000</v>
      </c>
      <c r="BZ22" s="105">
        <v>87.858519999999999</v>
      </c>
      <c r="CA22" s="105">
        <v>97.992580000000004</v>
      </c>
      <c r="CB22" s="104">
        <v>11.262</v>
      </c>
      <c r="CC22" s="103">
        <v>88</v>
      </c>
      <c r="CD22" s="103">
        <v>88</v>
      </c>
      <c r="CE22" s="103" t="s">
        <v>435</v>
      </c>
      <c r="CF22" s="104">
        <v>541.434326171875</v>
      </c>
      <c r="CG22" s="104">
        <v>36</v>
      </c>
      <c r="CH22" s="105">
        <v>33</v>
      </c>
      <c r="CI22" s="103">
        <v>5025.1781001433155</v>
      </c>
      <c r="CJ22" s="103">
        <v>390351</v>
      </c>
      <c r="CK22" s="103">
        <v>361497</v>
      </c>
      <c r="CL22" s="103">
        <v>22810</v>
      </c>
      <c r="CM22" s="103"/>
    </row>
    <row r="23" spans="1:91" x14ac:dyDescent="0.3">
      <c r="A23" s="123" t="s">
        <v>35</v>
      </c>
      <c r="B23" s="106" t="s">
        <v>34</v>
      </c>
      <c r="C23" s="103">
        <v>0</v>
      </c>
      <c r="D23" s="103">
        <v>0</v>
      </c>
      <c r="E23" s="103">
        <v>48174.735999999997</v>
      </c>
      <c r="F23" s="103">
        <v>0</v>
      </c>
      <c r="G23" s="103">
        <v>0</v>
      </c>
      <c r="H23" s="103">
        <v>0</v>
      </c>
      <c r="I23" s="103">
        <v>0</v>
      </c>
      <c r="J23" s="103">
        <v>0</v>
      </c>
      <c r="K23" s="104">
        <v>0</v>
      </c>
      <c r="L23" s="104">
        <v>3.03030303030303E-2</v>
      </c>
      <c r="M23" s="103">
        <v>3661492.74119</v>
      </c>
      <c r="N23" s="103">
        <v>8722.5224399599992</v>
      </c>
      <c r="O23" s="103">
        <v>4269270.2559000002</v>
      </c>
      <c r="P23" s="103">
        <v>0</v>
      </c>
      <c r="Q23" s="103">
        <v>10861336</v>
      </c>
      <c r="R23" s="103">
        <v>0</v>
      </c>
      <c r="S23" s="103">
        <v>156</v>
      </c>
      <c r="T23" s="103">
        <v>10861180</v>
      </c>
      <c r="U23" s="103">
        <v>6613019</v>
      </c>
      <c r="V23" s="103">
        <v>9934991.4257299993</v>
      </c>
      <c r="W23" s="103">
        <v>10833799.8682</v>
      </c>
      <c r="X23" s="104">
        <v>101.85391982972685</v>
      </c>
      <c r="Y23" s="104">
        <v>3.8913469298534626</v>
      </c>
      <c r="Z23" s="104">
        <v>47.311999999999998</v>
      </c>
      <c r="AA23" s="104">
        <v>4.9611351413992599</v>
      </c>
      <c r="AB23" s="104">
        <v>53.831499999999998</v>
      </c>
      <c r="AC23" s="104">
        <v>11.03491</v>
      </c>
      <c r="AD23" s="103">
        <v>553</v>
      </c>
      <c r="AE23" s="103">
        <v>40</v>
      </c>
      <c r="AF23" s="105">
        <v>59.6</v>
      </c>
      <c r="AG23" s="104">
        <v>15.882</v>
      </c>
      <c r="AH23" s="104">
        <v>0.23013638767807607</v>
      </c>
      <c r="AI23" s="104">
        <v>4.4979856093934033E-2</v>
      </c>
      <c r="AJ23" s="103">
        <v>0</v>
      </c>
      <c r="AK23" s="103">
        <v>0</v>
      </c>
      <c r="AL23" s="104">
        <v>0.51983416500122548</v>
      </c>
      <c r="AM23" s="104">
        <v>0.36767483000000001</v>
      </c>
      <c r="AN23" s="104">
        <v>40.10228</v>
      </c>
      <c r="AO23" s="104">
        <v>322.7</v>
      </c>
      <c r="AP23" s="104">
        <v>267.20999999999998</v>
      </c>
      <c r="AQ23" s="104">
        <v>5.5515003345132392</v>
      </c>
      <c r="AR23" s="104">
        <v>1.9194236489026109</v>
      </c>
      <c r="AS23" s="105">
        <v>93</v>
      </c>
      <c r="AT23" s="105">
        <v>18</v>
      </c>
      <c r="AU23" s="103">
        <v>58</v>
      </c>
      <c r="AV23" s="105">
        <v>1</v>
      </c>
      <c r="AW23" s="104">
        <v>0.6</v>
      </c>
      <c r="AX23" s="104">
        <v>367.91399999999999</v>
      </c>
      <c r="AY23" s="103">
        <v>5909521</v>
      </c>
      <c r="AZ23" s="104">
        <v>0.6125146689321419</v>
      </c>
      <c r="BA23" s="104">
        <v>47.8</v>
      </c>
      <c r="BB23" s="103">
        <v>0</v>
      </c>
      <c r="BC23" s="103">
        <v>0</v>
      </c>
      <c r="BD23" s="103">
        <v>0</v>
      </c>
      <c r="BE23" s="103">
        <v>0</v>
      </c>
      <c r="BF23" s="103">
        <v>1494</v>
      </c>
      <c r="BG23" s="103">
        <v>0</v>
      </c>
      <c r="BH23" s="103">
        <v>127</v>
      </c>
      <c r="BI23" s="105">
        <v>10.1</v>
      </c>
      <c r="BJ23" s="103" t="s">
        <v>435</v>
      </c>
      <c r="BK23" s="103">
        <v>281000</v>
      </c>
      <c r="BL23" s="104">
        <v>0.85503666538</v>
      </c>
      <c r="BM23" s="105">
        <v>0</v>
      </c>
      <c r="BN23" s="105">
        <v>42.362400000000001</v>
      </c>
      <c r="BO23" s="104">
        <v>82.3842903866977</v>
      </c>
      <c r="BP23" s="105">
        <v>11.994047908222999</v>
      </c>
      <c r="BQ23" s="104">
        <v>0.62</v>
      </c>
      <c r="BR23" s="104">
        <v>2.7833333333333332</v>
      </c>
      <c r="BS23" s="104">
        <v>-0.56598663330078125</v>
      </c>
      <c r="BT23" s="103">
        <v>41</v>
      </c>
      <c r="BU23" s="105">
        <v>43.077747344970703</v>
      </c>
      <c r="BV23" s="104">
        <v>42.362400000000001</v>
      </c>
      <c r="BW23" s="104">
        <v>20</v>
      </c>
      <c r="BX23" s="104">
        <v>82.3842903866977</v>
      </c>
      <c r="BY23" s="103">
        <v>13000</v>
      </c>
      <c r="BZ23" s="105">
        <v>16.452919999999999</v>
      </c>
      <c r="CA23" s="105">
        <v>66.414730000000006</v>
      </c>
      <c r="CB23" s="104">
        <v>1.5720000000000001</v>
      </c>
      <c r="CC23" s="103">
        <v>82</v>
      </c>
      <c r="CD23" s="103" t="s">
        <v>435</v>
      </c>
      <c r="CE23" s="103">
        <v>75</v>
      </c>
      <c r="CF23" s="104">
        <v>83.476364135742202</v>
      </c>
      <c r="CG23" s="104">
        <v>397</v>
      </c>
      <c r="CH23" s="105">
        <v>35</v>
      </c>
      <c r="CI23" s="103">
        <v>901.95405219333645</v>
      </c>
      <c r="CJ23" s="103">
        <v>11801151</v>
      </c>
      <c r="CK23" s="103">
        <v>10875906</v>
      </c>
      <c r="CL23" s="103">
        <v>112760</v>
      </c>
      <c r="CM23" s="103"/>
    </row>
    <row r="24" spans="1:91" x14ac:dyDescent="0.3">
      <c r="A24" s="123" t="s">
        <v>37</v>
      </c>
      <c r="B24" s="106" t="s">
        <v>36</v>
      </c>
      <c r="C24" s="103">
        <v>1704.3224782757895</v>
      </c>
      <c r="D24" s="103">
        <v>456.99744635789472</v>
      </c>
      <c r="E24" s="103">
        <v>6770.1765000000005</v>
      </c>
      <c r="F24" s="103">
        <v>0</v>
      </c>
      <c r="G24" s="103">
        <v>0</v>
      </c>
      <c r="H24" s="103">
        <v>0</v>
      </c>
      <c r="I24" s="103">
        <v>0</v>
      </c>
      <c r="J24" s="103">
        <v>0</v>
      </c>
      <c r="K24" s="104">
        <v>0</v>
      </c>
      <c r="L24" s="104">
        <v>0</v>
      </c>
      <c r="M24" s="103">
        <v>565421.27906299999</v>
      </c>
      <c r="N24" s="103" t="s">
        <v>435</v>
      </c>
      <c r="O24" s="103" t="s">
        <v>435</v>
      </c>
      <c r="P24" s="103" t="s">
        <v>435</v>
      </c>
      <c r="Q24" s="103">
        <v>435824</v>
      </c>
      <c r="R24" s="103">
        <v>126229</v>
      </c>
      <c r="S24" s="103">
        <v>62200</v>
      </c>
      <c r="T24" s="103">
        <v>372723</v>
      </c>
      <c r="U24" s="103">
        <v>167729</v>
      </c>
      <c r="V24" s="103">
        <v>341709.32091900002</v>
      </c>
      <c r="W24" s="103">
        <v>452643.35410300002</v>
      </c>
      <c r="X24" s="104">
        <v>19.777527771444841</v>
      </c>
      <c r="Y24" s="104">
        <v>2.9730092303139539</v>
      </c>
      <c r="Z24" s="104">
        <v>40.895000000000003</v>
      </c>
      <c r="AA24" s="104" t="s">
        <v>435</v>
      </c>
      <c r="AB24" s="104">
        <v>0</v>
      </c>
      <c r="AC24" s="104">
        <v>79.807040000000001</v>
      </c>
      <c r="AD24" s="103">
        <v>827</v>
      </c>
      <c r="AE24" s="103">
        <v>40</v>
      </c>
      <c r="AF24" s="105" t="s">
        <v>435</v>
      </c>
      <c r="AG24" s="104">
        <v>8.3290000000000006</v>
      </c>
      <c r="AH24" s="104">
        <v>1.9052009236925981E-2</v>
      </c>
      <c r="AI24" s="104">
        <v>4.3185991463732973E-4</v>
      </c>
      <c r="AJ24" s="103">
        <v>0</v>
      </c>
      <c r="AK24" s="103">
        <v>0</v>
      </c>
      <c r="AL24" s="104">
        <v>0.61729875228171927</v>
      </c>
      <c r="AM24" s="104">
        <v>0.17486399</v>
      </c>
      <c r="AN24" s="104">
        <v>0</v>
      </c>
      <c r="AO24" s="104">
        <v>42.37</v>
      </c>
      <c r="AP24" s="104">
        <v>27.7</v>
      </c>
      <c r="AQ24" s="104">
        <v>4.5124927024577159</v>
      </c>
      <c r="AR24" s="104">
        <v>2.3766351132189016</v>
      </c>
      <c r="AS24" s="105">
        <v>29.7</v>
      </c>
      <c r="AT24" s="105">
        <v>12.8</v>
      </c>
      <c r="AU24" s="103">
        <v>134</v>
      </c>
      <c r="AV24" s="105">
        <v>0.1</v>
      </c>
      <c r="AW24" s="104" t="s">
        <v>435</v>
      </c>
      <c r="AX24" s="104">
        <v>1.7999999999999999E-2</v>
      </c>
      <c r="AY24" s="103">
        <v>234506</v>
      </c>
      <c r="AZ24" s="104">
        <v>0.43637777083386109</v>
      </c>
      <c r="BA24" s="104">
        <v>37.4</v>
      </c>
      <c r="BB24" s="103">
        <v>0</v>
      </c>
      <c r="BC24" s="103">
        <v>0</v>
      </c>
      <c r="BD24" s="103">
        <v>0</v>
      </c>
      <c r="BE24" s="202">
        <v>0</v>
      </c>
      <c r="BF24" s="202">
        <v>0</v>
      </c>
      <c r="BG24" s="202">
        <v>0</v>
      </c>
      <c r="BH24" s="103">
        <v>110</v>
      </c>
      <c r="BI24" s="105">
        <v>14.9</v>
      </c>
      <c r="BJ24" s="103">
        <v>275849</v>
      </c>
      <c r="BK24" s="103">
        <v>255000</v>
      </c>
      <c r="BL24" s="104">
        <v>161.79984677300001</v>
      </c>
      <c r="BM24" s="105">
        <v>40</v>
      </c>
      <c r="BN24" s="105">
        <v>66.561149999999998</v>
      </c>
      <c r="BO24" s="104">
        <v>93.261557713007093</v>
      </c>
      <c r="BP24" s="105">
        <v>41.772644532167199</v>
      </c>
      <c r="BQ24" s="104">
        <v>0.95</v>
      </c>
      <c r="BR24" s="104">
        <v>3.2166666666666672</v>
      </c>
      <c r="BS24" s="104">
        <v>0.35889732837677002</v>
      </c>
      <c r="BT24" s="103">
        <v>68</v>
      </c>
      <c r="BU24" s="105">
        <v>97.699996948242202</v>
      </c>
      <c r="BV24" s="104">
        <v>66.561149999999998</v>
      </c>
      <c r="BW24" s="104">
        <v>48.106415877457401</v>
      </c>
      <c r="BX24" s="104">
        <v>93.261557713007093</v>
      </c>
      <c r="BY24" s="103">
        <v>1600</v>
      </c>
      <c r="BZ24" s="105">
        <v>69.25394</v>
      </c>
      <c r="CA24" s="105">
        <v>97.233380000000011</v>
      </c>
      <c r="CB24" s="104">
        <v>3.7149999999999999</v>
      </c>
      <c r="CC24" s="103">
        <v>98</v>
      </c>
      <c r="CD24" s="103">
        <v>99</v>
      </c>
      <c r="CE24" s="103" t="s">
        <v>435</v>
      </c>
      <c r="CF24" s="104">
        <v>293.11001586914102</v>
      </c>
      <c r="CG24" s="104">
        <v>183</v>
      </c>
      <c r="CH24" s="105">
        <v>53</v>
      </c>
      <c r="CI24" s="103">
        <v>3360.2668668902934</v>
      </c>
      <c r="CJ24" s="103">
        <v>763094</v>
      </c>
      <c r="CK24" s="103">
        <v>809553</v>
      </c>
      <c r="CL24" s="103">
        <v>38394</v>
      </c>
      <c r="CM24" s="103"/>
    </row>
    <row r="25" spans="1:91" x14ac:dyDescent="0.3">
      <c r="A25" s="123" t="s">
        <v>741</v>
      </c>
      <c r="B25" s="106" t="s">
        <v>38</v>
      </c>
      <c r="C25" s="103">
        <v>20062.589147263159</v>
      </c>
      <c r="D25" s="103">
        <v>2742.8548655368422</v>
      </c>
      <c r="E25" s="103">
        <v>59201.149999999994</v>
      </c>
      <c r="F25" s="103">
        <v>0</v>
      </c>
      <c r="G25" s="103">
        <v>0</v>
      </c>
      <c r="H25" s="103">
        <v>0</v>
      </c>
      <c r="I25" s="103">
        <v>0</v>
      </c>
      <c r="J25" s="103">
        <v>44419</v>
      </c>
      <c r="K25" s="104">
        <v>0.28599999999999998</v>
      </c>
      <c r="L25" s="104">
        <v>0</v>
      </c>
      <c r="M25" s="103" t="s">
        <v>435</v>
      </c>
      <c r="N25" s="103" t="s">
        <v>435</v>
      </c>
      <c r="O25" s="103" t="s">
        <v>435</v>
      </c>
      <c r="P25" s="103" t="s">
        <v>435</v>
      </c>
      <c r="Q25" s="103">
        <v>1051564</v>
      </c>
      <c r="R25" s="103">
        <v>3496923</v>
      </c>
      <c r="S25" s="103">
        <v>396284</v>
      </c>
      <c r="T25" s="103">
        <v>382680</v>
      </c>
      <c r="U25" s="103">
        <v>3472489</v>
      </c>
      <c r="V25" s="103">
        <v>4423871.0147500001</v>
      </c>
      <c r="W25" s="103">
        <v>4057015.3359099999</v>
      </c>
      <c r="X25" s="104">
        <v>10.480145850641557</v>
      </c>
      <c r="Y25" s="104">
        <v>1.9200736815746708</v>
      </c>
      <c r="Z25" s="104">
        <v>69.424999999999997</v>
      </c>
      <c r="AA25" s="104">
        <v>3.5304590604877002</v>
      </c>
      <c r="AB25" s="104">
        <v>13.29706</v>
      </c>
      <c r="AC25" s="104">
        <v>25.382899999999999</v>
      </c>
      <c r="AD25" s="103">
        <v>13491</v>
      </c>
      <c r="AE25" s="103" t="s">
        <v>435</v>
      </c>
      <c r="AF25" s="105">
        <v>49.5</v>
      </c>
      <c r="AG25" s="104">
        <v>10.311</v>
      </c>
      <c r="AH25" s="104">
        <v>0.74910619675823775</v>
      </c>
      <c r="AI25" s="104">
        <v>3.4401674447789694E-2</v>
      </c>
      <c r="AJ25" s="103">
        <v>0</v>
      </c>
      <c r="AK25" s="103">
        <v>0</v>
      </c>
      <c r="AL25" s="104">
        <v>0.7028423532223933</v>
      </c>
      <c r="AM25" s="104">
        <v>9.3749390000000002E-2</v>
      </c>
      <c r="AN25" s="104">
        <v>23.240120000000001</v>
      </c>
      <c r="AO25" s="104">
        <v>341.62</v>
      </c>
      <c r="AP25" s="104">
        <v>261.73</v>
      </c>
      <c r="AQ25" s="104">
        <v>1.851013759590751</v>
      </c>
      <c r="AR25" s="104">
        <v>3.4541185146128091</v>
      </c>
      <c r="AS25" s="105">
        <v>26.8</v>
      </c>
      <c r="AT25" s="105">
        <v>3.4</v>
      </c>
      <c r="AU25" s="103">
        <v>111</v>
      </c>
      <c r="AV25" s="105">
        <v>0.3</v>
      </c>
      <c r="AW25" s="104">
        <v>0.25</v>
      </c>
      <c r="AX25" s="104">
        <v>1.2989999999999999</v>
      </c>
      <c r="AY25" s="103">
        <v>1773280</v>
      </c>
      <c r="AZ25" s="104">
        <v>0.44613712934639083</v>
      </c>
      <c r="BA25" s="104">
        <v>44</v>
      </c>
      <c r="BB25" s="103">
        <v>0</v>
      </c>
      <c r="BC25" s="103">
        <v>13614</v>
      </c>
      <c r="BD25" s="103">
        <v>352540</v>
      </c>
      <c r="BE25" s="103">
        <v>0</v>
      </c>
      <c r="BF25" s="103">
        <v>856</v>
      </c>
      <c r="BG25" s="103">
        <v>0</v>
      </c>
      <c r="BH25" s="103">
        <v>105</v>
      </c>
      <c r="BI25" s="105">
        <v>17.100000000000001</v>
      </c>
      <c r="BJ25" s="103">
        <v>4122113</v>
      </c>
      <c r="BK25" s="103">
        <v>1134000</v>
      </c>
      <c r="BL25" s="104">
        <v>50.020784324600001</v>
      </c>
      <c r="BM25" s="105" t="s">
        <v>1334</v>
      </c>
      <c r="BN25" s="105">
        <v>92.455079999999995</v>
      </c>
      <c r="BO25" s="104">
        <v>100.81640835638299</v>
      </c>
      <c r="BP25" s="105">
        <v>39.697514603268502</v>
      </c>
      <c r="BQ25" s="104">
        <v>0.4</v>
      </c>
      <c r="BR25" s="104">
        <v>2.7666666666666666</v>
      </c>
      <c r="BS25" s="104">
        <v>-0.32209938764572144</v>
      </c>
      <c r="BT25" s="103">
        <v>31</v>
      </c>
      <c r="BU25" s="105">
        <v>91.800003051757798</v>
      </c>
      <c r="BV25" s="104">
        <v>92.455079999999995</v>
      </c>
      <c r="BW25" s="104">
        <v>44.2861421607887</v>
      </c>
      <c r="BX25" s="104">
        <v>100.81640835638299</v>
      </c>
      <c r="BY25" s="103">
        <v>95000</v>
      </c>
      <c r="BZ25" s="105">
        <v>60.716939999999994</v>
      </c>
      <c r="CA25" s="105">
        <v>92.848740000000006</v>
      </c>
      <c r="CB25" s="104">
        <v>16.111000000000001</v>
      </c>
      <c r="CC25" s="103">
        <v>84</v>
      </c>
      <c r="CD25" s="103" t="s">
        <v>435</v>
      </c>
      <c r="CE25" s="103">
        <v>83</v>
      </c>
      <c r="CF25" s="104">
        <v>496.30618286132801</v>
      </c>
      <c r="CG25" s="104">
        <v>155</v>
      </c>
      <c r="CH25" s="105" t="s">
        <v>435</v>
      </c>
      <c r="CI25" s="103">
        <v>3548.5901397933799</v>
      </c>
      <c r="CJ25" s="103">
        <v>11513102</v>
      </c>
      <c r="CK25" s="103">
        <v>10729682</v>
      </c>
      <c r="CL25" s="103">
        <v>1083300</v>
      </c>
      <c r="CM25" s="103"/>
    </row>
    <row r="26" spans="1:91" x14ac:dyDescent="0.3">
      <c r="A26" s="123" t="s">
        <v>40</v>
      </c>
      <c r="B26" s="106" t="s">
        <v>39</v>
      </c>
      <c r="C26" s="103">
        <v>8006.315091157895</v>
      </c>
      <c r="D26" s="103">
        <v>0</v>
      </c>
      <c r="E26" s="103">
        <v>42730.434500000003</v>
      </c>
      <c r="F26" s="103">
        <v>0.442</v>
      </c>
      <c r="G26" s="103">
        <v>0</v>
      </c>
      <c r="H26" s="103">
        <v>0</v>
      </c>
      <c r="I26" s="103">
        <v>0</v>
      </c>
      <c r="J26" s="103">
        <v>1787</v>
      </c>
      <c r="K26" s="104">
        <v>5.7000000000000002E-2</v>
      </c>
      <c r="L26" s="104">
        <v>0.12121212121212099</v>
      </c>
      <c r="M26" s="103">
        <v>1418.47250581</v>
      </c>
      <c r="N26" s="103" t="s">
        <v>435</v>
      </c>
      <c r="O26" s="103" t="s">
        <v>435</v>
      </c>
      <c r="P26" s="103" t="s">
        <v>435</v>
      </c>
      <c r="Q26" s="103">
        <v>0</v>
      </c>
      <c r="R26" s="103">
        <v>0</v>
      </c>
      <c r="S26" s="103">
        <v>0</v>
      </c>
      <c r="T26" s="103">
        <v>0</v>
      </c>
      <c r="U26" s="103">
        <v>0</v>
      </c>
      <c r="V26" s="103">
        <v>0</v>
      </c>
      <c r="W26" s="103">
        <v>79698.485165599996</v>
      </c>
      <c r="X26" s="104">
        <v>64.920488281250002</v>
      </c>
      <c r="Y26" s="104">
        <v>-5.9036092590314872E-2</v>
      </c>
      <c r="Z26" s="104">
        <v>48.244999999999997</v>
      </c>
      <c r="AA26" s="104" t="s">
        <v>435</v>
      </c>
      <c r="AB26" s="104">
        <v>0</v>
      </c>
      <c r="AC26" s="104">
        <v>97.163799999999995</v>
      </c>
      <c r="AD26" s="103">
        <v>719</v>
      </c>
      <c r="AE26" s="103">
        <v>80</v>
      </c>
      <c r="AF26" s="105">
        <v>7.6</v>
      </c>
      <c r="AG26" s="104">
        <v>4.1680000000000001</v>
      </c>
      <c r="AH26" s="104">
        <v>7.2265512910837076E-2</v>
      </c>
      <c r="AI26" s="104">
        <v>5.1752608921925194E-2</v>
      </c>
      <c r="AJ26" s="103">
        <v>0</v>
      </c>
      <c r="AK26" s="103">
        <v>0</v>
      </c>
      <c r="AL26" s="104">
        <v>0.76918727531669429</v>
      </c>
      <c r="AM26" s="104">
        <v>8.3075000000000006E-3</v>
      </c>
      <c r="AN26" s="104">
        <v>133.14071999999999</v>
      </c>
      <c r="AO26" s="104">
        <v>210.71</v>
      </c>
      <c r="AP26" s="104">
        <v>182.84</v>
      </c>
      <c r="AQ26" s="104">
        <v>1.7487402048787986</v>
      </c>
      <c r="AR26" s="104">
        <v>10.52313557512803</v>
      </c>
      <c r="AS26" s="105">
        <v>5.8</v>
      </c>
      <c r="AT26" s="105">
        <v>1.5</v>
      </c>
      <c r="AU26" s="103">
        <v>27</v>
      </c>
      <c r="AV26" s="105" t="s">
        <v>435</v>
      </c>
      <c r="AW26" s="104" t="s">
        <v>435</v>
      </c>
      <c r="AX26" s="104" t="s">
        <v>435</v>
      </c>
      <c r="AY26" s="103">
        <v>0</v>
      </c>
      <c r="AZ26" s="104">
        <v>0.16208501030318867</v>
      </c>
      <c r="BA26" s="104">
        <v>33</v>
      </c>
      <c r="BB26" s="103">
        <v>0</v>
      </c>
      <c r="BC26" s="103">
        <v>0</v>
      </c>
      <c r="BD26" s="103">
        <v>759</v>
      </c>
      <c r="BE26" s="103">
        <v>99000</v>
      </c>
      <c r="BF26" s="103">
        <v>6239</v>
      </c>
      <c r="BG26" s="103">
        <v>0</v>
      </c>
      <c r="BH26" s="103">
        <v>130</v>
      </c>
      <c r="BI26" s="105">
        <v>2.4</v>
      </c>
      <c r="BJ26" s="103" t="s">
        <v>435</v>
      </c>
      <c r="BK26" s="103">
        <v>923000</v>
      </c>
      <c r="BL26" s="104">
        <v>2.30255344418</v>
      </c>
      <c r="BM26" s="105">
        <v>0</v>
      </c>
      <c r="BN26" s="105">
        <v>96.991770000000002</v>
      </c>
      <c r="BO26" s="104">
        <v>104.125634603669</v>
      </c>
      <c r="BP26" s="105">
        <v>69.491152422528799</v>
      </c>
      <c r="BQ26" s="104">
        <v>0.21</v>
      </c>
      <c r="BR26" s="104" t="s">
        <v>435</v>
      </c>
      <c r="BS26" s="104">
        <v>-0.61853981018066406</v>
      </c>
      <c r="BT26" s="103">
        <v>36</v>
      </c>
      <c r="BU26" s="105">
        <v>100</v>
      </c>
      <c r="BV26" s="104">
        <v>96.991770000000002</v>
      </c>
      <c r="BW26" s="104">
        <v>70.120135039488503</v>
      </c>
      <c r="BX26" s="104">
        <v>104.125634603669</v>
      </c>
      <c r="BY26" s="103">
        <v>38000</v>
      </c>
      <c r="BZ26" s="105">
        <v>95.36023999999999</v>
      </c>
      <c r="CA26" s="105">
        <v>96.142350000000008</v>
      </c>
      <c r="CB26" s="104">
        <v>20.003</v>
      </c>
      <c r="CC26" s="103">
        <v>75</v>
      </c>
      <c r="CD26" s="103">
        <v>80</v>
      </c>
      <c r="CE26" s="103" t="s">
        <v>435</v>
      </c>
      <c r="CF26" s="104">
        <v>1123.42541503906</v>
      </c>
      <c r="CG26" s="104">
        <v>10</v>
      </c>
      <c r="CH26" s="105">
        <v>33</v>
      </c>
      <c r="CI26" s="103">
        <v>5951.3232988394311</v>
      </c>
      <c r="CJ26" s="103">
        <v>3300998</v>
      </c>
      <c r="CK26" s="103">
        <v>3803000</v>
      </c>
      <c r="CL26" s="103">
        <v>51000</v>
      </c>
      <c r="CM26" s="103"/>
    </row>
    <row r="27" spans="1:91" x14ac:dyDescent="0.3">
      <c r="A27" s="123" t="s">
        <v>42</v>
      </c>
      <c r="B27" s="106" t="s">
        <v>41</v>
      </c>
      <c r="C27" s="103">
        <v>0</v>
      </c>
      <c r="D27" s="103">
        <v>0</v>
      </c>
      <c r="E27" s="103">
        <v>13832.653499999999</v>
      </c>
      <c r="F27" s="103">
        <v>0</v>
      </c>
      <c r="G27" s="103">
        <v>0</v>
      </c>
      <c r="H27" s="103">
        <v>0</v>
      </c>
      <c r="I27" s="103">
        <v>0</v>
      </c>
      <c r="J27" s="103">
        <v>2857</v>
      </c>
      <c r="K27" s="104">
        <v>5.7000000000000002E-2</v>
      </c>
      <c r="L27" s="104">
        <v>0.60606060606060597</v>
      </c>
      <c r="M27" s="103">
        <v>5305.5850937300002</v>
      </c>
      <c r="N27" s="103">
        <v>0</v>
      </c>
      <c r="O27" s="103">
        <v>0</v>
      </c>
      <c r="P27" s="103">
        <v>0</v>
      </c>
      <c r="Q27" s="103">
        <v>1120335</v>
      </c>
      <c r="R27" s="103">
        <v>0</v>
      </c>
      <c r="S27" s="103">
        <v>2787</v>
      </c>
      <c r="T27" s="103">
        <v>1117548</v>
      </c>
      <c r="U27" s="103">
        <v>258394</v>
      </c>
      <c r="V27" s="103">
        <v>2016788.62308</v>
      </c>
      <c r="W27" s="103">
        <v>39601.5545471</v>
      </c>
      <c r="X27" s="104">
        <v>3.9774248760432656</v>
      </c>
      <c r="Y27" s="104">
        <v>3.2776769801414702</v>
      </c>
      <c r="Z27" s="104">
        <v>69.445999999999998</v>
      </c>
      <c r="AA27" s="104">
        <v>3.5240230156281198</v>
      </c>
      <c r="AB27" s="104">
        <v>11.03354</v>
      </c>
      <c r="AC27" s="104" t="s">
        <v>435</v>
      </c>
      <c r="AD27" s="103">
        <v>701</v>
      </c>
      <c r="AE27" s="103">
        <v>40</v>
      </c>
      <c r="AF27" s="105" t="s">
        <v>435</v>
      </c>
      <c r="AG27" s="104">
        <v>11.811999999999999</v>
      </c>
      <c r="AH27" s="104">
        <v>5.1892944702486815E-2</v>
      </c>
      <c r="AI27" s="104">
        <v>3.4258664224885715E-2</v>
      </c>
      <c r="AJ27" s="103">
        <v>0</v>
      </c>
      <c r="AK27" s="103">
        <v>0</v>
      </c>
      <c r="AL27" s="104">
        <v>0.72778711364447302</v>
      </c>
      <c r="AM27" s="104" t="s">
        <v>435</v>
      </c>
      <c r="AN27" s="104">
        <v>5</v>
      </c>
      <c r="AO27" s="104">
        <v>68.23</v>
      </c>
      <c r="AP27" s="104">
        <v>68.290000000000006</v>
      </c>
      <c r="AQ27" s="104">
        <v>0.45823289287665991</v>
      </c>
      <c r="AR27" s="104">
        <v>0.16967677404348647</v>
      </c>
      <c r="AS27" s="105">
        <v>36.5</v>
      </c>
      <c r="AT27" s="105">
        <v>11.2</v>
      </c>
      <c r="AU27" s="103">
        <v>300</v>
      </c>
      <c r="AV27" s="105">
        <v>21.9</v>
      </c>
      <c r="AW27" s="104">
        <v>12.83</v>
      </c>
      <c r="AX27" s="104">
        <v>1.9670000000000001</v>
      </c>
      <c r="AY27" s="103">
        <v>241157</v>
      </c>
      <c r="AZ27" s="104">
        <v>0.46426597224107335</v>
      </c>
      <c r="BA27" s="104">
        <v>53.3</v>
      </c>
      <c r="BB27" s="103">
        <v>3250</v>
      </c>
      <c r="BC27" s="103">
        <v>4225</v>
      </c>
      <c r="BD27" s="103">
        <v>38000</v>
      </c>
      <c r="BE27" s="103">
        <v>0</v>
      </c>
      <c r="BF27" s="103">
        <v>2315</v>
      </c>
      <c r="BG27" s="103">
        <v>0</v>
      </c>
      <c r="BH27" s="103">
        <v>99</v>
      </c>
      <c r="BI27" s="105">
        <v>26.4</v>
      </c>
      <c r="BJ27" s="103">
        <v>253417</v>
      </c>
      <c r="BK27" s="103" t="s">
        <v>435</v>
      </c>
      <c r="BL27" s="104">
        <v>10.515300918099999</v>
      </c>
      <c r="BM27" s="105">
        <v>0</v>
      </c>
      <c r="BN27" s="105">
        <v>87.7</v>
      </c>
      <c r="BO27" s="104">
        <v>150.005589893473</v>
      </c>
      <c r="BP27" s="105">
        <v>39.362997380000003</v>
      </c>
      <c r="BQ27" s="104">
        <v>0.8</v>
      </c>
      <c r="BR27" s="104">
        <v>2.75</v>
      </c>
      <c r="BS27" s="104">
        <v>0.33344107866287231</v>
      </c>
      <c r="BT27" s="103">
        <v>61</v>
      </c>
      <c r="BU27" s="105">
        <v>62.824947357177699</v>
      </c>
      <c r="BV27" s="104">
        <v>87.7</v>
      </c>
      <c r="BW27" s="104">
        <v>47</v>
      </c>
      <c r="BX27" s="104">
        <v>150.005589893473</v>
      </c>
      <c r="BY27" s="103">
        <v>40000</v>
      </c>
      <c r="BZ27" s="105">
        <v>77.269220000000004</v>
      </c>
      <c r="CA27" s="105">
        <v>90.337710000000001</v>
      </c>
      <c r="CB27" s="104">
        <v>3.6880000000000002</v>
      </c>
      <c r="CC27" s="103">
        <v>95</v>
      </c>
      <c r="CD27" s="103">
        <v>74</v>
      </c>
      <c r="CE27" s="103">
        <v>89</v>
      </c>
      <c r="CF27" s="104">
        <v>931.3046875</v>
      </c>
      <c r="CG27" s="104">
        <v>144</v>
      </c>
      <c r="CH27" s="105">
        <v>26</v>
      </c>
      <c r="CI27" s="103">
        <v>8258.6416657469053</v>
      </c>
      <c r="CJ27" s="103">
        <v>2303703</v>
      </c>
      <c r="CK27" s="103">
        <v>2259550</v>
      </c>
      <c r="CL27" s="103">
        <v>566730</v>
      </c>
      <c r="CM27" s="103"/>
    </row>
    <row r="28" spans="1:91" x14ac:dyDescent="0.3">
      <c r="A28" s="123" t="s">
        <v>44</v>
      </c>
      <c r="B28" s="106" t="s">
        <v>43</v>
      </c>
      <c r="C28" s="103">
        <v>262.17624708210525</v>
      </c>
      <c r="D28" s="103">
        <v>0.62023784492421052</v>
      </c>
      <c r="E28" s="103">
        <v>977995.05449999985</v>
      </c>
      <c r="F28" s="103">
        <v>0</v>
      </c>
      <c r="G28" s="103">
        <v>0</v>
      </c>
      <c r="H28" s="103">
        <v>0</v>
      </c>
      <c r="I28" s="103">
        <v>0</v>
      </c>
      <c r="J28" s="103">
        <v>1251771</v>
      </c>
      <c r="K28" s="104">
        <v>0.371</v>
      </c>
      <c r="L28" s="104">
        <v>0</v>
      </c>
      <c r="M28" s="103" t="s">
        <v>435</v>
      </c>
      <c r="N28" s="103" t="s">
        <v>435</v>
      </c>
      <c r="O28" s="103" t="s">
        <v>435</v>
      </c>
      <c r="P28" s="103" t="s">
        <v>435</v>
      </c>
      <c r="Q28" s="103">
        <v>35769854</v>
      </c>
      <c r="R28" s="103">
        <v>18972279</v>
      </c>
      <c r="S28" s="103">
        <v>25762562</v>
      </c>
      <c r="T28" s="103">
        <v>13291705</v>
      </c>
      <c r="U28" s="103">
        <v>118610503</v>
      </c>
      <c r="V28" s="103">
        <v>170530993.09099999</v>
      </c>
      <c r="W28" s="103">
        <v>175253806.60499999</v>
      </c>
      <c r="X28" s="104">
        <v>25.061716243087577</v>
      </c>
      <c r="Y28" s="104">
        <v>1.0846381321567238</v>
      </c>
      <c r="Z28" s="104">
        <v>86.569000000000003</v>
      </c>
      <c r="AA28" s="104">
        <v>3.31148982178934</v>
      </c>
      <c r="AB28" s="104">
        <v>1.1259699999999999</v>
      </c>
      <c r="AC28" s="104" t="s">
        <v>435</v>
      </c>
      <c r="AD28" s="103">
        <v>154568</v>
      </c>
      <c r="AE28" s="103">
        <v>80</v>
      </c>
      <c r="AF28" s="105">
        <v>16.3</v>
      </c>
      <c r="AG28" s="104">
        <v>6.9050000000000002</v>
      </c>
      <c r="AH28" s="104">
        <v>0.86457722951043214</v>
      </c>
      <c r="AI28" s="104">
        <v>0.69271727387127935</v>
      </c>
      <c r="AJ28" s="103">
        <v>0</v>
      </c>
      <c r="AK28" s="103">
        <v>5</v>
      </c>
      <c r="AL28" s="104">
        <v>0.76115282282460939</v>
      </c>
      <c r="AM28" s="104">
        <v>1.6346039999999999E-2</v>
      </c>
      <c r="AN28" s="104">
        <v>587.9864</v>
      </c>
      <c r="AO28" s="104">
        <v>313.45</v>
      </c>
      <c r="AP28" s="104">
        <v>339.59</v>
      </c>
      <c r="AQ28" s="104">
        <v>2.3321387883204737E-2</v>
      </c>
      <c r="AR28" s="104">
        <v>0.15698642416864703</v>
      </c>
      <c r="AS28" s="105">
        <v>14.4</v>
      </c>
      <c r="AT28" s="105">
        <v>2.2000000000000002</v>
      </c>
      <c r="AU28" s="103">
        <v>44</v>
      </c>
      <c r="AV28" s="105">
        <v>0.6</v>
      </c>
      <c r="AW28" s="104">
        <v>0.42</v>
      </c>
      <c r="AX28" s="104">
        <v>5.1289999999999996</v>
      </c>
      <c r="AY28" s="103">
        <v>9411158</v>
      </c>
      <c r="AZ28" s="104">
        <v>0.38554076853660024</v>
      </c>
      <c r="BA28" s="104">
        <v>53.3</v>
      </c>
      <c r="BB28" s="103">
        <v>104450</v>
      </c>
      <c r="BC28" s="103">
        <v>1550</v>
      </c>
      <c r="BD28" s="103">
        <v>46778</v>
      </c>
      <c r="BE28" s="103">
        <v>0</v>
      </c>
      <c r="BF28" s="103">
        <v>164017</v>
      </c>
      <c r="BG28" s="103">
        <v>0</v>
      </c>
      <c r="BH28" s="103">
        <v>131</v>
      </c>
      <c r="BI28" s="105">
        <v>2.4</v>
      </c>
      <c r="BJ28" s="103">
        <v>102109977</v>
      </c>
      <c r="BK28" s="103">
        <v>6589000</v>
      </c>
      <c r="BL28" s="104">
        <v>153.753817895</v>
      </c>
      <c r="BM28" s="105">
        <v>60</v>
      </c>
      <c r="BN28" s="105">
        <v>93.227500000000006</v>
      </c>
      <c r="BO28" s="104">
        <v>98.843499866565196</v>
      </c>
      <c r="BP28" s="105">
        <v>60.872540068126099</v>
      </c>
      <c r="BQ28" s="104">
        <v>0.26</v>
      </c>
      <c r="BR28" s="104">
        <v>3.2833333333333328</v>
      </c>
      <c r="BS28" s="104">
        <v>-0.44743737578392029</v>
      </c>
      <c r="BT28" s="103">
        <v>35</v>
      </c>
      <c r="BU28" s="105">
        <v>100</v>
      </c>
      <c r="BV28" s="104">
        <v>93.227500000000006</v>
      </c>
      <c r="BW28" s="104">
        <v>70.434282540436101</v>
      </c>
      <c r="BX28" s="104">
        <v>98.843499866565196</v>
      </c>
      <c r="BY28" s="103">
        <v>900000</v>
      </c>
      <c r="BZ28" s="105">
        <v>88.293849999999992</v>
      </c>
      <c r="CA28" s="105">
        <v>98.193389999999994</v>
      </c>
      <c r="CB28" s="104">
        <v>21.499000000000002</v>
      </c>
      <c r="CC28" s="103">
        <v>89</v>
      </c>
      <c r="CD28" s="103">
        <v>41</v>
      </c>
      <c r="CE28" s="103">
        <v>84</v>
      </c>
      <c r="CF28" s="104">
        <v>1777.47045898438</v>
      </c>
      <c r="CG28" s="104">
        <v>60</v>
      </c>
      <c r="CH28" s="105">
        <v>87</v>
      </c>
      <c r="CI28" s="103">
        <v>8920.7621046297918</v>
      </c>
      <c r="CJ28" s="103">
        <v>211049519</v>
      </c>
      <c r="CK28" s="103">
        <v>207841876</v>
      </c>
      <c r="CL28" s="103">
        <v>8459420</v>
      </c>
      <c r="CM28" s="103"/>
    </row>
    <row r="29" spans="1:91" x14ac:dyDescent="0.3">
      <c r="A29" s="123" t="s">
        <v>378</v>
      </c>
      <c r="B29" s="106" t="s">
        <v>45</v>
      </c>
      <c r="C29" s="103">
        <v>0</v>
      </c>
      <c r="D29" s="103">
        <v>0</v>
      </c>
      <c r="E29" s="103">
        <v>583.51499999999999</v>
      </c>
      <c r="F29" s="103">
        <v>0.98399999999999999</v>
      </c>
      <c r="G29" s="103">
        <v>194.03100000000001</v>
      </c>
      <c r="H29" s="103">
        <v>0</v>
      </c>
      <c r="I29" s="103">
        <v>1061.7850000000001</v>
      </c>
      <c r="J29" s="103">
        <v>0</v>
      </c>
      <c r="K29" s="104">
        <v>0</v>
      </c>
      <c r="L29" s="104">
        <v>0.12121212121212099</v>
      </c>
      <c r="M29" s="103">
        <v>0</v>
      </c>
      <c r="N29" s="103" t="s">
        <v>435</v>
      </c>
      <c r="O29" s="103" t="s">
        <v>435</v>
      </c>
      <c r="P29" s="103" t="s">
        <v>435</v>
      </c>
      <c r="Q29" s="103">
        <v>0</v>
      </c>
      <c r="R29" s="103">
        <v>576</v>
      </c>
      <c r="S29" s="103">
        <v>0</v>
      </c>
      <c r="T29" s="103">
        <v>576</v>
      </c>
      <c r="U29" s="103">
        <v>347143</v>
      </c>
      <c r="V29" s="103">
        <v>409779.98460700002</v>
      </c>
      <c r="W29" s="103">
        <v>388841.47207600001</v>
      </c>
      <c r="X29" s="104">
        <v>81.396963946869064</v>
      </c>
      <c r="Y29" s="104">
        <v>1.4610767378911227</v>
      </c>
      <c r="Z29" s="104">
        <v>77.629000000000005</v>
      </c>
      <c r="AA29" s="104" t="s">
        <v>435</v>
      </c>
      <c r="AB29" s="104">
        <v>2.6</v>
      </c>
      <c r="AC29" s="104" t="s">
        <v>435</v>
      </c>
      <c r="AD29" s="103">
        <v>97</v>
      </c>
      <c r="AE29" s="103" t="s">
        <v>435</v>
      </c>
      <c r="AF29" s="105" t="s">
        <v>435</v>
      </c>
      <c r="AG29" s="104">
        <v>7.5359999999999996</v>
      </c>
      <c r="AH29" s="104">
        <v>2.3263090259742084E-3</v>
      </c>
      <c r="AI29" s="104">
        <v>1.8781397975416335E-4</v>
      </c>
      <c r="AJ29" s="103">
        <v>0</v>
      </c>
      <c r="AK29" s="103">
        <v>0</v>
      </c>
      <c r="AL29" s="104">
        <v>0.84458693453655376</v>
      </c>
      <c r="AM29" s="104" t="s">
        <v>435</v>
      </c>
      <c r="AN29" s="104">
        <v>0</v>
      </c>
      <c r="AO29" s="104">
        <v>0</v>
      </c>
      <c r="AP29" s="104">
        <v>0</v>
      </c>
      <c r="AQ29" s="104" t="s">
        <v>435</v>
      </c>
      <c r="AR29" s="104" t="s">
        <v>435</v>
      </c>
      <c r="AS29" s="105">
        <v>11.6</v>
      </c>
      <c r="AT29" s="105">
        <v>9.6</v>
      </c>
      <c r="AU29" s="103">
        <v>64</v>
      </c>
      <c r="AV29" s="105">
        <v>1.0999999999999999E-2</v>
      </c>
      <c r="AW29" s="104" t="s">
        <v>435</v>
      </c>
      <c r="AX29" s="104" t="s">
        <v>435</v>
      </c>
      <c r="AY29" s="103">
        <v>2</v>
      </c>
      <c r="AZ29" s="104">
        <v>0.2335159326998707</v>
      </c>
      <c r="BA29" s="104" t="s">
        <v>435</v>
      </c>
      <c r="BB29" s="103">
        <v>0</v>
      </c>
      <c r="BC29" s="103">
        <v>0</v>
      </c>
      <c r="BD29" s="103">
        <v>0</v>
      </c>
      <c r="BE29" s="103">
        <v>0</v>
      </c>
      <c r="BF29" s="103">
        <v>0</v>
      </c>
      <c r="BG29" s="103">
        <v>0</v>
      </c>
      <c r="BH29" s="103">
        <v>122</v>
      </c>
      <c r="BI29" s="105">
        <v>3.2</v>
      </c>
      <c r="BJ29" s="103">
        <v>1234455</v>
      </c>
      <c r="BK29" s="103">
        <v>259000</v>
      </c>
      <c r="BL29" s="104">
        <v>0.720767888307</v>
      </c>
      <c r="BM29" s="105" t="s">
        <v>435</v>
      </c>
      <c r="BN29" s="105">
        <v>97.214110000000005</v>
      </c>
      <c r="BO29" s="104">
        <v>131.934222765134</v>
      </c>
      <c r="BP29" s="105">
        <v>90</v>
      </c>
      <c r="BQ29" s="104" t="s">
        <v>435</v>
      </c>
      <c r="BR29" s="104">
        <v>2.6166666666666667</v>
      </c>
      <c r="BS29" s="104">
        <v>1.2527142763137817</v>
      </c>
      <c r="BT29" s="103">
        <v>60</v>
      </c>
      <c r="BU29" s="105">
        <v>100</v>
      </c>
      <c r="BV29" s="104">
        <v>97.214110000000005</v>
      </c>
      <c r="BW29" s="104">
        <v>94.866691641129293</v>
      </c>
      <c r="BX29" s="104">
        <v>131.934222765134</v>
      </c>
      <c r="BY29" s="103">
        <v>1500</v>
      </c>
      <c r="BZ29" s="105">
        <v>96.349000000000004</v>
      </c>
      <c r="CA29" s="105">
        <v>99.900009999999995</v>
      </c>
      <c r="CB29" s="104">
        <v>17.701000000000001</v>
      </c>
      <c r="CC29" s="103">
        <v>99</v>
      </c>
      <c r="CD29" s="103">
        <v>98</v>
      </c>
      <c r="CE29" s="103" t="s">
        <v>435</v>
      </c>
      <c r="CF29" s="104">
        <v>1812.41369628906</v>
      </c>
      <c r="CG29" s="104">
        <v>31</v>
      </c>
      <c r="CH29" s="105" t="s">
        <v>435</v>
      </c>
      <c r="CI29" s="103">
        <v>31627.742079316726</v>
      </c>
      <c r="CJ29" s="103">
        <v>433296</v>
      </c>
      <c r="CK29" s="103">
        <v>423139</v>
      </c>
      <c r="CL29" s="103">
        <v>5270</v>
      </c>
      <c r="CM29" s="103"/>
    </row>
    <row r="30" spans="1:91" x14ac:dyDescent="0.3">
      <c r="A30" s="123" t="s">
        <v>47</v>
      </c>
      <c r="B30" s="106" t="s">
        <v>46</v>
      </c>
      <c r="C30" s="103">
        <v>14413.53177231579</v>
      </c>
      <c r="D30" s="103">
        <v>0</v>
      </c>
      <c r="E30" s="103">
        <v>33439.556000000004</v>
      </c>
      <c r="F30" s="103">
        <v>0</v>
      </c>
      <c r="G30" s="103">
        <v>0</v>
      </c>
      <c r="H30" s="103">
        <v>0</v>
      </c>
      <c r="I30" s="103">
        <v>0</v>
      </c>
      <c r="J30" s="103">
        <v>0</v>
      </c>
      <c r="K30" s="104">
        <v>2.9000000000000001E-2</v>
      </c>
      <c r="L30" s="104">
        <v>0.15151515151515199</v>
      </c>
      <c r="M30" s="103">
        <v>6167458.2594299996</v>
      </c>
      <c r="N30" s="103" t="s">
        <v>435</v>
      </c>
      <c r="O30" s="103" t="s">
        <v>435</v>
      </c>
      <c r="P30" s="103" t="s">
        <v>435</v>
      </c>
      <c r="Q30" s="103">
        <v>0</v>
      </c>
      <c r="R30" s="103">
        <v>0</v>
      </c>
      <c r="S30" s="103">
        <v>0</v>
      </c>
      <c r="T30" s="103">
        <v>0</v>
      </c>
      <c r="U30" s="103">
        <v>0</v>
      </c>
      <c r="V30" s="103">
        <v>0</v>
      </c>
      <c r="W30" s="103">
        <v>0</v>
      </c>
      <c r="X30" s="104">
        <v>64.703537214443628</v>
      </c>
      <c r="Y30" s="104">
        <v>-0.28079303432898772</v>
      </c>
      <c r="Z30" s="104">
        <v>75.007999999999996</v>
      </c>
      <c r="AA30" s="104">
        <v>2.3376248794905599</v>
      </c>
      <c r="AB30" s="104">
        <v>0</v>
      </c>
      <c r="AC30" s="104" t="s">
        <v>435</v>
      </c>
      <c r="AD30" s="103">
        <v>6584</v>
      </c>
      <c r="AE30" s="103">
        <v>80</v>
      </c>
      <c r="AF30" s="105" t="s">
        <v>435</v>
      </c>
      <c r="AG30" s="104">
        <v>4.4930000000000003</v>
      </c>
      <c r="AH30" s="104">
        <v>4.3748811911224511E-2</v>
      </c>
      <c r="AI30" s="104">
        <v>1.0742054842849085E-2</v>
      </c>
      <c r="AJ30" s="103">
        <v>0</v>
      </c>
      <c r="AK30" s="103">
        <v>0</v>
      </c>
      <c r="AL30" s="104">
        <v>0.81571078622096937</v>
      </c>
      <c r="AM30" s="104" t="s">
        <v>435</v>
      </c>
      <c r="AN30" s="104">
        <v>0</v>
      </c>
      <c r="AO30" s="104">
        <v>0</v>
      </c>
      <c r="AP30" s="104">
        <v>0</v>
      </c>
      <c r="AQ30" s="104" t="s">
        <v>435</v>
      </c>
      <c r="AR30" s="104">
        <v>3.6777237311362585</v>
      </c>
      <c r="AS30" s="105">
        <v>7.1</v>
      </c>
      <c r="AT30" s="105" t="s">
        <v>435</v>
      </c>
      <c r="AU30" s="103">
        <v>24</v>
      </c>
      <c r="AV30" s="105">
        <v>0.1</v>
      </c>
      <c r="AW30" s="104">
        <v>0.06</v>
      </c>
      <c r="AX30" s="104" t="s">
        <v>435</v>
      </c>
      <c r="AY30" s="103">
        <v>218</v>
      </c>
      <c r="AZ30" s="104">
        <v>0.21775610299281456</v>
      </c>
      <c r="BA30" s="104">
        <v>37.4</v>
      </c>
      <c r="BB30" s="103">
        <v>0</v>
      </c>
      <c r="BC30" s="103">
        <v>600</v>
      </c>
      <c r="BD30" s="103">
        <v>0</v>
      </c>
      <c r="BE30" s="103">
        <v>0</v>
      </c>
      <c r="BF30" s="103">
        <v>21494</v>
      </c>
      <c r="BG30" s="103">
        <v>0</v>
      </c>
      <c r="BH30" s="103">
        <v>115</v>
      </c>
      <c r="BI30" s="105">
        <v>3.6</v>
      </c>
      <c r="BJ30" s="103">
        <v>1022645</v>
      </c>
      <c r="BK30" s="103">
        <v>8883000</v>
      </c>
      <c r="BL30" s="104">
        <v>7.6967713787100003</v>
      </c>
      <c r="BM30" s="105">
        <v>40</v>
      </c>
      <c r="BN30" s="105">
        <v>98.352450000000005</v>
      </c>
      <c r="BO30" s="104">
        <v>118.93968014104</v>
      </c>
      <c r="BP30" s="105">
        <v>63.4101013837926</v>
      </c>
      <c r="BQ30" s="104">
        <v>0.22</v>
      </c>
      <c r="BR30" s="104">
        <v>3.7166666666666672</v>
      </c>
      <c r="BS30" s="104">
        <v>0.27187573909759521</v>
      </c>
      <c r="BT30" s="103">
        <v>43</v>
      </c>
      <c r="BU30" s="105">
        <v>100</v>
      </c>
      <c r="BV30" s="104">
        <v>98.352450000000005</v>
      </c>
      <c r="BW30" s="104">
        <v>64.782010691180005</v>
      </c>
      <c r="BX30" s="104">
        <v>118.93968014104</v>
      </c>
      <c r="BY30" s="103">
        <v>84000</v>
      </c>
      <c r="BZ30" s="105">
        <v>86.003699999999995</v>
      </c>
      <c r="CA30" s="105">
        <v>99.108349999999987</v>
      </c>
      <c r="CB30" s="104">
        <v>39.878999999999998</v>
      </c>
      <c r="CC30" s="103">
        <v>92</v>
      </c>
      <c r="CD30" s="103">
        <v>92</v>
      </c>
      <c r="CE30" s="103">
        <v>91</v>
      </c>
      <c r="CF30" s="104">
        <v>1577.94274902344</v>
      </c>
      <c r="CG30" s="104">
        <v>10</v>
      </c>
      <c r="CH30" s="105">
        <v>64</v>
      </c>
      <c r="CI30" s="103">
        <v>9272.6293036084826</v>
      </c>
      <c r="CJ30" s="103">
        <v>7000117</v>
      </c>
      <c r="CK30" s="103">
        <v>7126072</v>
      </c>
      <c r="CL30" s="103">
        <v>108560</v>
      </c>
      <c r="CM30" s="103"/>
    </row>
    <row r="31" spans="1:91" x14ac:dyDescent="0.3">
      <c r="A31" s="123" t="s">
        <v>49</v>
      </c>
      <c r="B31" s="106" t="s">
        <v>48</v>
      </c>
      <c r="C31" s="103">
        <v>0</v>
      </c>
      <c r="D31" s="103">
        <v>0</v>
      </c>
      <c r="E31" s="103">
        <v>45374.432499999995</v>
      </c>
      <c r="F31" s="103">
        <v>0</v>
      </c>
      <c r="G31" s="103">
        <v>0</v>
      </c>
      <c r="H31" s="103">
        <v>0</v>
      </c>
      <c r="I31" s="103">
        <v>0</v>
      </c>
      <c r="J31" s="103">
        <v>278465</v>
      </c>
      <c r="K31" s="104">
        <v>0.2</v>
      </c>
      <c r="L31" s="104">
        <v>0.12121212121212099</v>
      </c>
      <c r="M31" s="103">
        <v>8720777.3239500001</v>
      </c>
      <c r="N31" s="103">
        <v>0</v>
      </c>
      <c r="O31" s="103">
        <v>681937.35800899996</v>
      </c>
      <c r="P31" s="103">
        <v>0</v>
      </c>
      <c r="Q31" s="103">
        <v>18065589</v>
      </c>
      <c r="R31" s="103">
        <v>0</v>
      </c>
      <c r="S31" s="103">
        <v>78598</v>
      </c>
      <c r="T31" s="103">
        <v>17986991</v>
      </c>
      <c r="U31" s="103">
        <v>3591835</v>
      </c>
      <c r="V31" s="103">
        <v>18014016.5266</v>
      </c>
      <c r="W31" s="103">
        <v>17406406.270599999</v>
      </c>
      <c r="X31" s="104">
        <v>72.191282894736844</v>
      </c>
      <c r="Y31" s="104">
        <v>4.9841598178122686</v>
      </c>
      <c r="Z31" s="104">
        <v>29.358000000000001</v>
      </c>
      <c r="AA31" s="104">
        <v>5.9244534660988002</v>
      </c>
      <c r="AB31" s="104">
        <v>46.66536</v>
      </c>
      <c r="AC31" s="104">
        <v>11.87739</v>
      </c>
      <c r="AD31" s="103">
        <v>3308</v>
      </c>
      <c r="AE31" s="103">
        <v>40</v>
      </c>
      <c r="AF31" s="105">
        <v>58.5</v>
      </c>
      <c r="AG31" s="104">
        <v>16.771999999999998</v>
      </c>
      <c r="AH31" s="104">
        <v>0.56488397835451853</v>
      </c>
      <c r="AI31" s="104">
        <v>9.8511210182734593E-2</v>
      </c>
      <c r="AJ31" s="103">
        <v>0</v>
      </c>
      <c r="AK31" s="103">
        <v>4</v>
      </c>
      <c r="AL31" s="104">
        <v>0.43354704878472961</v>
      </c>
      <c r="AM31" s="104">
        <v>0.51905924000000003</v>
      </c>
      <c r="AN31" s="104">
        <v>2325.9018099999998</v>
      </c>
      <c r="AO31" s="104">
        <v>399.83</v>
      </c>
      <c r="AP31" s="104">
        <v>437.65</v>
      </c>
      <c r="AQ31" s="104">
        <v>7.9159298808585339</v>
      </c>
      <c r="AR31" s="104">
        <v>3.2258927311881243</v>
      </c>
      <c r="AS31" s="105">
        <v>76.400000000000006</v>
      </c>
      <c r="AT31" s="105">
        <v>19.2</v>
      </c>
      <c r="AU31" s="103">
        <v>49</v>
      </c>
      <c r="AV31" s="105">
        <v>0.8</v>
      </c>
      <c r="AW31" s="104">
        <v>0.39</v>
      </c>
      <c r="AX31" s="104">
        <v>411.99400000000003</v>
      </c>
      <c r="AY31" s="103">
        <v>6531262</v>
      </c>
      <c r="AZ31" s="104">
        <v>0.61156915873293016</v>
      </c>
      <c r="BA31" s="104">
        <v>35.299999999999997</v>
      </c>
      <c r="BB31" s="103">
        <v>9911</v>
      </c>
      <c r="BC31" s="103">
        <v>0</v>
      </c>
      <c r="BD31" s="103">
        <v>0</v>
      </c>
      <c r="BE31" s="103">
        <v>779741</v>
      </c>
      <c r="BF31" s="103">
        <v>25898</v>
      </c>
      <c r="BG31" s="103">
        <v>0</v>
      </c>
      <c r="BH31" s="103">
        <v>124</v>
      </c>
      <c r="BI31" s="105">
        <v>20</v>
      </c>
      <c r="BJ31" s="103">
        <v>151531</v>
      </c>
      <c r="BK31" s="103">
        <v>143000</v>
      </c>
      <c r="BL31" s="104">
        <v>7.87968130416</v>
      </c>
      <c r="BM31" s="105">
        <v>0</v>
      </c>
      <c r="BN31" s="105">
        <v>41.224449999999997</v>
      </c>
      <c r="BO31" s="104">
        <v>97.912271423295905</v>
      </c>
      <c r="BP31" s="105">
        <v>13.96</v>
      </c>
      <c r="BQ31" s="104">
        <v>0.66</v>
      </c>
      <c r="BR31" s="104">
        <v>3.7166666666666672</v>
      </c>
      <c r="BS31" s="104">
        <v>-0.57834291458129883</v>
      </c>
      <c r="BT31" s="103">
        <v>40</v>
      </c>
      <c r="BU31" s="105">
        <v>25.4737434387207</v>
      </c>
      <c r="BV31" s="104">
        <v>41.224449999999997</v>
      </c>
      <c r="BW31" s="104">
        <v>16</v>
      </c>
      <c r="BX31" s="104">
        <v>97.912271423295905</v>
      </c>
      <c r="BY31" s="103">
        <v>41000</v>
      </c>
      <c r="BZ31" s="105">
        <v>19.402090000000001</v>
      </c>
      <c r="CA31" s="105">
        <v>47.888129999999997</v>
      </c>
      <c r="CB31" s="104">
        <v>0.6</v>
      </c>
      <c r="CC31" s="103">
        <v>91</v>
      </c>
      <c r="CD31" s="103">
        <v>50</v>
      </c>
      <c r="CE31" s="103">
        <v>91</v>
      </c>
      <c r="CF31" s="104">
        <v>115.604331970215</v>
      </c>
      <c r="CG31" s="104">
        <v>320</v>
      </c>
      <c r="CH31" s="105">
        <v>29</v>
      </c>
      <c r="CI31" s="103">
        <v>731.17171696741093</v>
      </c>
      <c r="CJ31" s="103">
        <v>20321383</v>
      </c>
      <c r="CK31" s="103">
        <v>18078091</v>
      </c>
      <c r="CL31" s="103">
        <v>273600</v>
      </c>
      <c r="CM31" s="103"/>
    </row>
    <row r="32" spans="1:91" x14ac:dyDescent="0.3">
      <c r="A32" s="123" t="s">
        <v>51</v>
      </c>
      <c r="B32" s="106" t="s">
        <v>50</v>
      </c>
      <c r="C32" s="103">
        <v>15754.447576947368</v>
      </c>
      <c r="D32" s="103">
        <v>0</v>
      </c>
      <c r="E32" s="103">
        <v>18033.010999999999</v>
      </c>
      <c r="F32" s="103">
        <v>0</v>
      </c>
      <c r="G32" s="103">
        <v>0</v>
      </c>
      <c r="H32" s="103">
        <v>0</v>
      </c>
      <c r="I32" s="103">
        <v>0</v>
      </c>
      <c r="J32" s="103">
        <v>87500</v>
      </c>
      <c r="K32" s="104">
        <v>0.17100000000000001</v>
      </c>
      <c r="L32" s="104">
        <v>9.0909090909090898E-2</v>
      </c>
      <c r="M32" s="103">
        <v>3575718.5443899999</v>
      </c>
      <c r="N32" s="103">
        <v>328789.31109600002</v>
      </c>
      <c r="O32" s="103">
        <v>0</v>
      </c>
      <c r="P32" s="103">
        <v>1661951.5090099999</v>
      </c>
      <c r="Q32" s="103">
        <v>10857142</v>
      </c>
      <c r="R32" s="103">
        <v>0</v>
      </c>
      <c r="S32" s="103">
        <v>0</v>
      </c>
      <c r="T32" s="103">
        <v>9679260</v>
      </c>
      <c r="U32" s="103">
        <v>7853205</v>
      </c>
      <c r="V32" s="103">
        <v>5773104.5468699997</v>
      </c>
      <c r="W32" s="103">
        <v>3568279.1392600001</v>
      </c>
      <c r="X32" s="104">
        <v>435.17827102803739</v>
      </c>
      <c r="Y32" s="104">
        <v>5.700086340677391</v>
      </c>
      <c r="Z32" s="104">
        <v>13.032</v>
      </c>
      <c r="AA32" s="104">
        <v>4.8301933751014499</v>
      </c>
      <c r="AB32" s="104">
        <v>2.6215199999999999</v>
      </c>
      <c r="AC32" s="104">
        <v>6.1440999999999999</v>
      </c>
      <c r="AD32" s="103">
        <v>1976</v>
      </c>
      <c r="AE32" s="103">
        <v>40</v>
      </c>
      <c r="AF32" s="105">
        <v>48.6</v>
      </c>
      <c r="AG32" s="104">
        <v>17.507000000000001</v>
      </c>
      <c r="AH32" s="104">
        <v>0.83505037671298732</v>
      </c>
      <c r="AI32" s="104">
        <v>0.66554884932184988</v>
      </c>
      <c r="AJ32" s="103">
        <v>0</v>
      </c>
      <c r="AK32" s="103">
        <v>0</v>
      </c>
      <c r="AL32" s="104">
        <v>0.42288159819476784</v>
      </c>
      <c r="AM32" s="104">
        <v>0.40317395</v>
      </c>
      <c r="AN32" s="104">
        <v>1842.9070200000001</v>
      </c>
      <c r="AO32" s="104">
        <v>210.9</v>
      </c>
      <c r="AP32" s="104">
        <v>216.9</v>
      </c>
      <c r="AQ32" s="104">
        <v>14.787108669802256</v>
      </c>
      <c r="AR32" s="104">
        <v>1.5913637405399472</v>
      </c>
      <c r="AS32" s="105">
        <v>58.5</v>
      </c>
      <c r="AT32" s="105">
        <v>29.3</v>
      </c>
      <c r="AU32" s="103">
        <v>114</v>
      </c>
      <c r="AV32" s="105">
        <v>1.1000000000000001</v>
      </c>
      <c r="AW32" s="104">
        <v>0.47</v>
      </c>
      <c r="AX32" s="104">
        <v>194.49700000000001</v>
      </c>
      <c r="AY32" s="103">
        <v>5340398</v>
      </c>
      <c r="AZ32" s="104">
        <v>0.51957781192410879</v>
      </c>
      <c r="BA32" s="104">
        <v>38.6</v>
      </c>
      <c r="BB32" s="103">
        <v>810</v>
      </c>
      <c r="BC32" s="103">
        <v>27532</v>
      </c>
      <c r="BD32" s="103">
        <v>13715</v>
      </c>
      <c r="BE32" s="103">
        <v>23378</v>
      </c>
      <c r="BF32" s="103">
        <v>91800</v>
      </c>
      <c r="BG32" s="103">
        <v>45536</v>
      </c>
      <c r="BH32" s="103">
        <v>94</v>
      </c>
      <c r="BI32" s="105">
        <v>36.799999999999997</v>
      </c>
      <c r="BJ32" s="103" t="s">
        <v>435</v>
      </c>
      <c r="BK32" s="103">
        <v>299000</v>
      </c>
      <c r="BL32" s="104">
        <v>2.5581395348799999E-2</v>
      </c>
      <c r="BM32" s="105">
        <v>0</v>
      </c>
      <c r="BN32" s="105">
        <v>68.375330000000005</v>
      </c>
      <c r="BO32" s="104">
        <v>56.534707473772201</v>
      </c>
      <c r="BP32" s="105">
        <v>5.1736267765288604</v>
      </c>
      <c r="BQ32" s="104" t="s">
        <v>435</v>
      </c>
      <c r="BR32" s="104">
        <v>3.15</v>
      </c>
      <c r="BS32" s="104">
        <v>-1.4199815988540649</v>
      </c>
      <c r="BT32" s="103">
        <v>19</v>
      </c>
      <c r="BU32" s="105">
        <v>9.3000001907348597</v>
      </c>
      <c r="BV32" s="104">
        <v>68.375330000000005</v>
      </c>
      <c r="BW32" s="104">
        <v>2.6607485347534001</v>
      </c>
      <c r="BX32" s="104">
        <v>56.534707473772201</v>
      </c>
      <c r="BY32" s="103">
        <v>6000</v>
      </c>
      <c r="BZ32" s="105">
        <v>45.821199999999997</v>
      </c>
      <c r="CA32" s="105">
        <v>60.830550000000002</v>
      </c>
      <c r="CB32" s="104">
        <v>0.5</v>
      </c>
      <c r="CC32" s="103">
        <v>91</v>
      </c>
      <c r="CD32" s="103">
        <v>75</v>
      </c>
      <c r="CE32" s="103">
        <v>91</v>
      </c>
      <c r="CF32" s="104">
        <v>50.254230499267599</v>
      </c>
      <c r="CG32" s="104">
        <v>548</v>
      </c>
      <c r="CH32" s="105">
        <v>23</v>
      </c>
      <c r="CI32" s="103">
        <v>275.42960328531819</v>
      </c>
      <c r="CJ32" s="103">
        <v>11530577</v>
      </c>
      <c r="CK32" s="103">
        <v>11162958</v>
      </c>
      <c r="CL32" s="103">
        <v>25680</v>
      </c>
      <c r="CM32" s="103"/>
    </row>
    <row r="33" spans="1:91" x14ac:dyDescent="0.3">
      <c r="A33" s="123" t="s">
        <v>742</v>
      </c>
      <c r="B33" s="106" t="s">
        <v>58</v>
      </c>
      <c r="C33" s="103">
        <v>0</v>
      </c>
      <c r="D33" s="103">
        <v>0</v>
      </c>
      <c r="E33" s="103" t="s">
        <v>435</v>
      </c>
      <c r="F33" s="103">
        <v>0</v>
      </c>
      <c r="G33" s="103">
        <v>0</v>
      </c>
      <c r="H33" s="103">
        <v>0</v>
      </c>
      <c r="I33" s="103">
        <v>0</v>
      </c>
      <c r="J33" s="103">
        <v>1142</v>
      </c>
      <c r="K33" s="104">
        <v>8.5999999999999993E-2</v>
      </c>
      <c r="L33" s="104">
        <v>0.42424242424242398</v>
      </c>
      <c r="M33" s="103">
        <v>131562.37040099999</v>
      </c>
      <c r="N33" s="103" t="s">
        <v>435</v>
      </c>
      <c r="O33" s="103" t="s">
        <v>435</v>
      </c>
      <c r="P33" s="103" t="s">
        <v>435</v>
      </c>
      <c r="Q33" s="103">
        <v>0</v>
      </c>
      <c r="R33" s="103">
        <v>0</v>
      </c>
      <c r="S33" s="103">
        <v>242118</v>
      </c>
      <c r="T33" s="103">
        <v>0</v>
      </c>
      <c r="U33" s="103">
        <v>0</v>
      </c>
      <c r="V33" s="103">
        <v>397172.76065299998</v>
      </c>
      <c r="W33" s="103">
        <v>425331.23430399998</v>
      </c>
      <c r="X33" s="104">
        <v>134.92977667493795</v>
      </c>
      <c r="Y33" s="104">
        <v>1.8788897905291468</v>
      </c>
      <c r="Z33" s="104">
        <v>65.731999999999999</v>
      </c>
      <c r="AA33" s="104" t="s">
        <v>435</v>
      </c>
      <c r="AB33" s="104">
        <v>20.168880000000001</v>
      </c>
      <c r="AC33" s="104" t="s">
        <v>435</v>
      </c>
      <c r="AD33" s="103">
        <v>53</v>
      </c>
      <c r="AE33" s="103">
        <v>80</v>
      </c>
      <c r="AF33" s="105" t="s">
        <v>435</v>
      </c>
      <c r="AG33" s="104">
        <v>9.5609999999999999</v>
      </c>
      <c r="AH33" s="104">
        <v>2.9439239428969053E-3</v>
      </c>
      <c r="AI33" s="104">
        <v>8.7649759099139649E-3</v>
      </c>
      <c r="AJ33" s="103">
        <v>0</v>
      </c>
      <c r="AK33" s="103">
        <v>0</v>
      </c>
      <c r="AL33" s="104">
        <v>0.65069293750023283</v>
      </c>
      <c r="AM33" s="104" t="s">
        <v>435</v>
      </c>
      <c r="AN33" s="104">
        <v>0</v>
      </c>
      <c r="AO33" s="104">
        <v>93.93</v>
      </c>
      <c r="AP33" s="104">
        <v>56.02</v>
      </c>
      <c r="AQ33" s="104">
        <v>4.3099485271834768</v>
      </c>
      <c r="AR33" s="104">
        <v>11.811550239485475</v>
      </c>
      <c r="AS33" s="105">
        <v>19.5</v>
      </c>
      <c r="AT33" s="105" t="s">
        <v>435</v>
      </c>
      <c r="AU33" s="103">
        <v>134</v>
      </c>
      <c r="AV33" s="105">
        <v>0.8</v>
      </c>
      <c r="AW33" s="104">
        <v>0.38</v>
      </c>
      <c r="AX33" s="104">
        <v>2.9780000000000002</v>
      </c>
      <c r="AY33" s="103">
        <v>145562</v>
      </c>
      <c r="AZ33" s="104">
        <v>0.37196926267332275</v>
      </c>
      <c r="BA33" s="104">
        <v>47.2</v>
      </c>
      <c r="BB33" s="103">
        <v>0</v>
      </c>
      <c r="BC33" s="103">
        <v>0</v>
      </c>
      <c r="BD33" s="103">
        <v>0</v>
      </c>
      <c r="BE33" s="202">
        <v>0</v>
      </c>
      <c r="BF33" s="202">
        <v>0</v>
      </c>
      <c r="BG33" s="202">
        <v>0</v>
      </c>
      <c r="BH33" s="103">
        <v>113</v>
      </c>
      <c r="BI33" s="105">
        <v>12.6</v>
      </c>
      <c r="BJ33" s="103">
        <v>140429</v>
      </c>
      <c r="BK33" s="103">
        <v>668000</v>
      </c>
      <c r="BL33" s="104">
        <v>23.3316831683</v>
      </c>
      <c r="BM33" s="105">
        <v>40</v>
      </c>
      <c r="BN33" s="105">
        <v>86.790289999999999</v>
      </c>
      <c r="BO33" s="104">
        <v>112.24072074988</v>
      </c>
      <c r="BP33" s="105">
        <v>57.162146348489102</v>
      </c>
      <c r="BQ33" s="104" t="s">
        <v>435</v>
      </c>
      <c r="BR33" s="104">
        <v>3.65</v>
      </c>
      <c r="BS33" s="104">
        <v>0.31923931837081909</v>
      </c>
      <c r="BT33" s="103">
        <v>58</v>
      </c>
      <c r="BU33" s="105">
        <v>92.913635253906307</v>
      </c>
      <c r="BV33" s="104">
        <v>86.790289999999999</v>
      </c>
      <c r="BW33" s="104">
        <v>57.16214635</v>
      </c>
      <c r="BX33" s="104">
        <v>112.24072074988</v>
      </c>
      <c r="BY33" s="103">
        <v>2400</v>
      </c>
      <c r="BZ33" s="105">
        <v>73.853790000000004</v>
      </c>
      <c r="CA33" s="105">
        <v>87.083209999999994</v>
      </c>
      <c r="CB33" s="104">
        <v>7.694</v>
      </c>
      <c r="CC33" s="103">
        <v>96</v>
      </c>
      <c r="CD33" s="103">
        <v>85</v>
      </c>
      <c r="CE33" s="103" t="s">
        <v>435</v>
      </c>
      <c r="CF33" s="104">
        <v>347.64123535156301</v>
      </c>
      <c r="CG33" s="104">
        <v>58</v>
      </c>
      <c r="CH33" s="105">
        <v>46</v>
      </c>
      <c r="CI33" s="103">
        <v>3654.0073445711669</v>
      </c>
      <c r="CJ33" s="103">
        <v>549936</v>
      </c>
      <c r="CK33" s="103">
        <v>520502</v>
      </c>
      <c r="CL33" s="103">
        <v>4030</v>
      </c>
      <c r="CM33" s="103"/>
    </row>
    <row r="34" spans="1:91" x14ac:dyDescent="0.3">
      <c r="A34" s="123" t="s">
        <v>53</v>
      </c>
      <c r="B34" s="106" t="s">
        <v>52</v>
      </c>
      <c r="C34" s="103">
        <v>0</v>
      </c>
      <c r="D34" s="103">
        <v>0</v>
      </c>
      <c r="E34" s="103">
        <v>301299.88750000001</v>
      </c>
      <c r="F34" s="103">
        <v>11.125999999999999</v>
      </c>
      <c r="G34" s="103">
        <v>32353.851499999997</v>
      </c>
      <c r="H34" s="103">
        <v>549.67600000000004</v>
      </c>
      <c r="I34" s="103">
        <v>8677.773000000001</v>
      </c>
      <c r="J34" s="103">
        <v>258571</v>
      </c>
      <c r="K34" s="104">
        <v>0.17100000000000001</v>
      </c>
      <c r="L34" s="104">
        <v>6.0606060606060601E-2</v>
      </c>
      <c r="M34" s="103">
        <v>4816159.2911299998</v>
      </c>
      <c r="N34" s="103" t="s">
        <v>435</v>
      </c>
      <c r="O34" s="103" t="s">
        <v>435</v>
      </c>
      <c r="P34" s="103" t="s">
        <v>435</v>
      </c>
      <c r="Q34" s="103">
        <v>6988154</v>
      </c>
      <c r="R34" s="103">
        <v>6414847</v>
      </c>
      <c r="S34" s="103">
        <v>2489908</v>
      </c>
      <c r="T34" s="103">
        <v>10915377</v>
      </c>
      <c r="U34" s="103">
        <v>7851579</v>
      </c>
      <c r="V34" s="103">
        <v>15040704.0677</v>
      </c>
      <c r="W34" s="103">
        <v>15371642.837300001</v>
      </c>
      <c r="X34" s="104">
        <v>92.056412871062776</v>
      </c>
      <c r="Y34" s="104">
        <v>3.250250740213029</v>
      </c>
      <c r="Z34" s="104">
        <v>23.388000000000002</v>
      </c>
      <c r="AA34" s="104">
        <v>4.6118431303246599</v>
      </c>
      <c r="AB34" s="104">
        <v>31.749220000000001</v>
      </c>
      <c r="AC34" s="104">
        <v>66.228620000000006</v>
      </c>
      <c r="AD34" s="103">
        <v>12208</v>
      </c>
      <c r="AE34" s="103">
        <v>40</v>
      </c>
      <c r="AF34" s="105">
        <v>47.7</v>
      </c>
      <c r="AG34" s="104">
        <v>10.798999999999999</v>
      </c>
      <c r="AH34" s="104">
        <v>0.36701175187069934</v>
      </c>
      <c r="AI34" s="104">
        <v>0.11231672255091502</v>
      </c>
      <c r="AJ34" s="103">
        <v>0</v>
      </c>
      <c r="AK34" s="103">
        <v>0</v>
      </c>
      <c r="AL34" s="104">
        <v>0.58148498025068462</v>
      </c>
      <c r="AM34" s="104">
        <v>0.17034811999999999</v>
      </c>
      <c r="AN34" s="104">
        <v>87.160619999999994</v>
      </c>
      <c r="AO34" s="104">
        <v>595.85</v>
      </c>
      <c r="AP34" s="104">
        <v>546.01</v>
      </c>
      <c r="AQ34" s="104">
        <v>3.3579331948255899</v>
      </c>
      <c r="AR34" s="104">
        <v>5.8396341122300708</v>
      </c>
      <c r="AS34" s="105">
        <v>28</v>
      </c>
      <c r="AT34" s="105">
        <v>23.9</v>
      </c>
      <c r="AU34" s="103">
        <v>326</v>
      </c>
      <c r="AV34" s="105">
        <v>0.6</v>
      </c>
      <c r="AW34" s="104">
        <v>0.1</v>
      </c>
      <c r="AX34" s="104">
        <v>18.401</v>
      </c>
      <c r="AY34" s="103">
        <v>5298995</v>
      </c>
      <c r="AZ34" s="104">
        <v>0.4741629460623521</v>
      </c>
      <c r="BA34" s="104" t="s">
        <v>435</v>
      </c>
      <c r="BB34" s="103">
        <v>0</v>
      </c>
      <c r="BC34" s="103">
        <v>5817</v>
      </c>
      <c r="BD34" s="103">
        <v>870000</v>
      </c>
      <c r="BE34" s="103">
        <v>0</v>
      </c>
      <c r="BF34" s="103">
        <v>0</v>
      </c>
      <c r="BG34" s="103">
        <v>0</v>
      </c>
      <c r="BH34" s="103">
        <v>109</v>
      </c>
      <c r="BI34" s="105">
        <v>16.399999999999999</v>
      </c>
      <c r="BJ34" s="103">
        <v>1411059</v>
      </c>
      <c r="BK34" s="103">
        <v>5602000</v>
      </c>
      <c r="BL34" s="104">
        <v>47.6543600157</v>
      </c>
      <c r="BM34" s="105">
        <v>60</v>
      </c>
      <c r="BN34" s="105">
        <v>80.526489999999995</v>
      </c>
      <c r="BO34" s="104">
        <v>119.49151718372801</v>
      </c>
      <c r="BP34" s="105">
        <v>33.999999128807197</v>
      </c>
      <c r="BQ34" s="104" t="s">
        <v>435</v>
      </c>
      <c r="BR34" s="104">
        <v>2.2999999999999998</v>
      </c>
      <c r="BS34" s="104">
        <v>-0.56860500574111938</v>
      </c>
      <c r="BT34" s="103">
        <v>20</v>
      </c>
      <c r="BU34" s="105">
        <v>89.069999694824205</v>
      </c>
      <c r="BV34" s="104">
        <v>80.526489999999995</v>
      </c>
      <c r="BW34" s="104">
        <v>40</v>
      </c>
      <c r="BX34" s="104">
        <v>119.49151718372801</v>
      </c>
      <c r="BY34" s="103">
        <v>33000</v>
      </c>
      <c r="BZ34" s="105">
        <v>59.226970000000001</v>
      </c>
      <c r="CA34" s="105">
        <v>78.510660000000001</v>
      </c>
      <c r="CB34" s="104">
        <v>1.6819999999999999</v>
      </c>
      <c r="CC34" s="103">
        <v>93</v>
      </c>
      <c r="CD34" s="103">
        <v>61</v>
      </c>
      <c r="CE34" s="103">
        <v>82</v>
      </c>
      <c r="CF34" s="104">
        <v>228.57086181640599</v>
      </c>
      <c r="CG34" s="104">
        <v>160</v>
      </c>
      <c r="CH34" s="105">
        <v>46</v>
      </c>
      <c r="CI34" s="103">
        <v>1512.1267097284658</v>
      </c>
      <c r="CJ34" s="103">
        <v>16486542.000000002</v>
      </c>
      <c r="CK34" s="103">
        <v>15460764</v>
      </c>
      <c r="CL34" s="103">
        <v>176520</v>
      </c>
      <c r="CM34" s="103"/>
    </row>
    <row r="35" spans="1:91" x14ac:dyDescent="0.3">
      <c r="A35" s="123" t="s">
        <v>55</v>
      </c>
      <c r="B35" s="106" t="s">
        <v>54</v>
      </c>
      <c r="C35" s="103">
        <v>0</v>
      </c>
      <c r="D35" s="103">
        <v>0</v>
      </c>
      <c r="E35" s="103">
        <v>121963.73100000001</v>
      </c>
      <c r="F35" s="103">
        <v>0</v>
      </c>
      <c r="G35" s="103">
        <v>0</v>
      </c>
      <c r="H35" s="103">
        <v>0</v>
      </c>
      <c r="I35" s="103">
        <v>0</v>
      </c>
      <c r="J35" s="103">
        <v>5682</v>
      </c>
      <c r="K35" s="104">
        <v>0.114</v>
      </c>
      <c r="L35" s="104">
        <v>6.0606060606060601E-2</v>
      </c>
      <c r="M35" s="103">
        <v>10126381.6964</v>
      </c>
      <c r="N35" s="103">
        <v>2087440.26609</v>
      </c>
      <c r="O35" s="103">
        <v>1518024.19786</v>
      </c>
      <c r="P35" s="103">
        <v>4072793.4014499998</v>
      </c>
      <c r="Q35" s="103">
        <v>23209250</v>
      </c>
      <c r="R35" s="103">
        <v>0</v>
      </c>
      <c r="S35" s="103">
        <v>44579</v>
      </c>
      <c r="T35" s="103">
        <v>23085462</v>
      </c>
      <c r="U35" s="103">
        <v>14438945</v>
      </c>
      <c r="V35" s="103">
        <v>21688467.824000001</v>
      </c>
      <c r="W35" s="103">
        <v>22509148.346700002</v>
      </c>
      <c r="X35" s="104">
        <v>53.343988914979583</v>
      </c>
      <c r="Y35" s="104">
        <v>3.6769331516401866</v>
      </c>
      <c r="Z35" s="104">
        <v>56.374000000000002</v>
      </c>
      <c r="AA35" s="104">
        <v>4.9923419787069401</v>
      </c>
      <c r="AB35" s="104">
        <v>6.9517100000000003</v>
      </c>
      <c r="AC35" s="104">
        <v>2.7349899999999998</v>
      </c>
      <c r="AD35" s="103">
        <v>4474</v>
      </c>
      <c r="AE35" s="103">
        <v>40</v>
      </c>
      <c r="AF35" s="105">
        <v>21.7</v>
      </c>
      <c r="AG35" s="104">
        <v>15.683999999999999</v>
      </c>
      <c r="AH35" s="104">
        <v>0.94787165176522659</v>
      </c>
      <c r="AI35" s="104">
        <v>0.72360891736817645</v>
      </c>
      <c r="AJ35" s="103">
        <v>0</v>
      </c>
      <c r="AK35" s="103">
        <v>5</v>
      </c>
      <c r="AL35" s="104">
        <v>0.56272531405438808</v>
      </c>
      <c r="AM35" s="104">
        <v>0.24268993999999999</v>
      </c>
      <c r="AN35" s="104">
        <v>4026.2114099999999</v>
      </c>
      <c r="AO35" s="104">
        <v>549.27</v>
      </c>
      <c r="AP35" s="104">
        <v>648.66999999999996</v>
      </c>
      <c r="AQ35" s="104">
        <v>3.0751171252642395</v>
      </c>
      <c r="AR35" s="104">
        <v>0.86246192564825175</v>
      </c>
      <c r="AS35" s="105">
        <v>76.099999999999994</v>
      </c>
      <c r="AT35" s="105">
        <v>14.8</v>
      </c>
      <c r="AU35" s="103">
        <v>194</v>
      </c>
      <c r="AV35" s="105">
        <v>3.8</v>
      </c>
      <c r="AW35" s="104">
        <v>2.0699999999999998</v>
      </c>
      <c r="AX35" s="104">
        <v>303.8</v>
      </c>
      <c r="AY35" s="103">
        <v>16222133</v>
      </c>
      <c r="AZ35" s="104">
        <v>0.56645724553990451</v>
      </c>
      <c r="BA35" s="104">
        <v>46.6</v>
      </c>
      <c r="BB35" s="103">
        <v>12890</v>
      </c>
      <c r="BC35" s="103">
        <v>942</v>
      </c>
      <c r="BD35" s="103">
        <v>0</v>
      </c>
      <c r="BE35" s="103">
        <v>668000</v>
      </c>
      <c r="BF35" s="103">
        <v>418004</v>
      </c>
      <c r="BG35" s="103">
        <v>0</v>
      </c>
      <c r="BH35" s="103">
        <v>123</v>
      </c>
      <c r="BI35" s="105">
        <v>9.9</v>
      </c>
      <c r="BJ35" s="103">
        <v>265136</v>
      </c>
      <c r="BK35" s="103" t="s">
        <v>435</v>
      </c>
      <c r="BL35" s="104">
        <v>1.4765455110300001</v>
      </c>
      <c r="BM35" s="105">
        <v>20</v>
      </c>
      <c r="BN35" s="105">
        <v>77.071039999999996</v>
      </c>
      <c r="BO35" s="104">
        <v>73.190199009234803</v>
      </c>
      <c r="BP35" s="105">
        <v>23.2029719748646</v>
      </c>
      <c r="BQ35" s="104">
        <v>0.57999999999999996</v>
      </c>
      <c r="BR35" s="104">
        <v>3.9666666666666663</v>
      </c>
      <c r="BS35" s="104">
        <v>-0.79965251684188843</v>
      </c>
      <c r="BT35" s="103">
        <v>25</v>
      </c>
      <c r="BU35" s="105">
        <v>61.4018745422363</v>
      </c>
      <c r="BV35" s="104">
        <v>77.071039999999996</v>
      </c>
      <c r="BW35" s="104">
        <v>23.20297197</v>
      </c>
      <c r="BX35" s="104">
        <v>73.190199009234803</v>
      </c>
      <c r="BY35" s="103">
        <v>37000</v>
      </c>
      <c r="BZ35" s="105">
        <v>39.07555</v>
      </c>
      <c r="CA35" s="105">
        <v>60.384860000000003</v>
      </c>
      <c r="CB35" s="104">
        <v>0.89800000000000002</v>
      </c>
      <c r="CC35" s="103">
        <v>86</v>
      </c>
      <c r="CD35" s="103" t="s">
        <v>435</v>
      </c>
      <c r="CE35" s="103">
        <v>84</v>
      </c>
      <c r="CF35" s="104">
        <v>169.288818359375</v>
      </c>
      <c r="CG35" s="104">
        <v>529</v>
      </c>
      <c r="CH35" s="105">
        <v>38</v>
      </c>
      <c r="CI35" s="103">
        <v>1526.8757133920872</v>
      </c>
      <c r="CJ35" s="103">
        <v>25876387</v>
      </c>
      <c r="CK35" s="103">
        <v>23371047</v>
      </c>
      <c r="CL35" s="103">
        <v>472710</v>
      </c>
      <c r="CM35" s="103"/>
    </row>
    <row r="36" spans="1:91" x14ac:dyDescent="0.3">
      <c r="A36" s="123" t="s">
        <v>57</v>
      </c>
      <c r="B36" s="106" t="s">
        <v>56</v>
      </c>
      <c r="C36" s="103">
        <v>22847.732763578948</v>
      </c>
      <c r="D36" s="103">
        <v>1068.8385407810526</v>
      </c>
      <c r="E36" s="103">
        <v>95354.708499999993</v>
      </c>
      <c r="F36" s="103">
        <v>144.80199999999999</v>
      </c>
      <c r="G36" s="103">
        <v>24069.913</v>
      </c>
      <c r="H36" s="103">
        <v>733.82550000000003</v>
      </c>
      <c r="I36" s="103">
        <v>55.944000000000003</v>
      </c>
      <c r="J36" s="103">
        <v>857</v>
      </c>
      <c r="K36" s="104">
        <v>5.7000000000000002E-2</v>
      </c>
      <c r="L36" s="104">
        <v>0.21212121212121199</v>
      </c>
      <c r="M36" s="103" t="s">
        <v>435</v>
      </c>
      <c r="N36" s="103" t="s">
        <v>435</v>
      </c>
      <c r="O36" s="103" t="s">
        <v>435</v>
      </c>
      <c r="P36" s="103" t="s">
        <v>435</v>
      </c>
      <c r="Q36" s="103">
        <v>0</v>
      </c>
      <c r="R36" s="103">
        <v>0</v>
      </c>
      <c r="S36" s="103">
        <v>0</v>
      </c>
      <c r="T36" s="103">
        <v>0</v>
      </c>
      <c r="U36" s="103">
        <v>0</v>
      </c>
      <c r="V36" s="103">
        <v>0</v>
      </c>
      <c r="W36" s="103">
        <v>0</v>
      </c>
      <c r="X36" s="104">
        <v>4.0753082143198833</v>
      </c>
      <c r="Y36" s="104">
        <v>1.4842023565811417</v>
      </c>
      <c r="Z36" s="104">
        <v>81.411000000000001</v>
      </c>
      <c r="AA36" s="104">
        <v>2.4666280297974299</v>
      </c>
      <c r="AB36" s="104">
        <v>0</v>
      </c>
      <c r="AC36" s="104" t="s">
        <v>435</v>
      </c>
      <c r="AD36" s="103">
        <v>30805</v>
      </c>
      <c r="AE36" s="103">
        <v>100</v>
      </c>
      <c r="AF36" s="105">
        <v>0.01</v>
      </c>
      <c r="AG36" s="104">
        <v>5.2919999999999998</v>
      </c>
      <c r="AH36" s="104">
        <v>2.0130695544655755E-2</v>
      </c>
      <c r="AI36" s="104">
        <v>7.0430504217092113E-3</v>
      </c>
      <c r="AJ36" s="103">
        <v>0</v>
      </c>
      <c r="AK36" s="103">
        <v>0</v>
      </c>
      <c r="AL36" s="104">
        <v>0.92211130934499153</v>
      </c>
      <c r="AM36" s="104" t="s">
        <v>435</v>
      </c>
      <c r="AN36" s="104">
        <v>-6.8891799999999996</v>
      </c>
      <c r="AO36" s="104">
        <v>0</v>
      </c>
      <c r="AP36" s="104">
        <v>0</v>
      </c>
      <c r="AQ36" s="104" t="s">
        <v>435</v>
      </c>
      <c r="AR36" s="104">
        <v>7.8884654407889929E-2</v>
      </c>
      <c r="AS36" s="105">
        <v>5</v>
      </c>
      <c r="AT36" s="105" t="s">
        <v>435</v>
      </c>
      <c r="AU36" s="103">
        <v>5.5</v>
      </c>
      <c r="AV36" s="105" t="s">
        <v>435</v>
      </c>
      <c r="AW36" s="104" t="s">
        <v>435</v>
      </c>
      <c r="AX36" s="104" t="s">
        <v>435</v>
      </c>
      <c r="AY36" s="103">
        <v>5</v>
      </c>
      <c r="AZ36" s="104">
        <v>8.2716424657450216E-2</v>
      </c>
      <c r="BA36" s="104">
        <v>34</v>
      </c>
      <c r="BB36" s="103">
        <v>62554</v>
      </c>
      <c r="BC36" s="103">
        <v>7930</v>
      </c>
      <c r="BD36" s="103">
        <v>19500</v>
      </c>
      <c r="BE36" s="103">
        <v>0</v>
      </c>
      <c r="BF36" s="103">
        <v>192915</v>
      </c>
      <c r="BG36" s="103">
        <v>0</v>
      </c>
      <c r="BH36" s="103">
        <v>141</v>
      </c>
      <c r="BI36" s="105">
        <v>2.4</v>
      </c>
      <c r="BJ36" s="103">
        <v>89380000</v>
      </c>
      <c r="BK36" s="103">
        <v>20798000</v>
      </c>
      <c r="BL36" s="104">
        <v>57.379847008799999</v>
      </c>
      <c r="BM36" s="105">
        <v>100</v>
      </c>
      <c r="BN36" s="105" t="s">
        <v>435</v>
      </c>
      <c r="BO36" s="104">
        <v>89.580022550232698</v>
      </c>
      <c r="BP36" s="105">
        <v>91.16</v>
      </c>
      <c r="BQ36" s="104">
        <v>0.62</v>
      </c>
      <c r="BR36" s="104">
        <v>3.8666666666666671</v>
      </c>
      <c r="BS36" s="104">
        <v>1.7161083221435547</v>
      </c>
      <c r="BT36" s="103">
        <v>77</v>
      </c>
      <c r="BU36" s="105">
        <v>100</v>
      </c>
      <c r="BV36" s="104" t="s">
        <v>435</v>
      </c>
      <c r="BW36" s="104">
        <v>91</v>
      </c>
      <c r="BX36" s="104">
        <v>89.580022550232698</v>
      </c>
      <c r="BY36" s="103">
        <v>1200000</v>
      </c>
      <c r="BZ36" s="105">
        <v>99.286010000000005</v>
      </c>
      <c r="CA36" s="105">
        <v>99.436239999999998</v>
      </c>
      <c r="CB36" s="104">
        <v>26.101999999999997</v>
      </c>
      <c r="CC36" s="103">
        <v>91</v>
      </c>
      <c r="CD36" s="103">
        <v>86</v>
      </c>
      <c r="CE36" s="103">
        <v>80</v>
      </c>
      <c r="CF36" s="104">
        <v>4718.296875</v>
      </c>
      <c r="CG36" s="104">
        <v>10</v>
      </c>
      <c r="CH36" s="105">
        <v>99</v>
      </c>
      <c r="CI36" s="103">
        <v>46124.665160738819</v>
      </c>
      <c r="CJ36" s="103">
        <v>37411038</v>
      </c>
      <c r="CK36" s="103">
        <v>35922368</v>
      </c>
      <c r="CL36" s="103">
        <v>9093510</v>
      </c>
      <c r="CM36" s="103"/>
    </row>
    <row r="37" spans="1:91" x14ac:dyDescent="0.3">
      <c r="A37" s="123" t="s">
        <v>60</v>
      </c>
      <c r="B37" s="106" t="s">
        <v>59</v>
      </c>
      <c r="C37" s="103">
        <v>0</v>
      </c>
      <c r="D37" s="103">
        <v>0</v>
      </c>
      <c r="E37" s="103">
        <v>37207.945000000007</v>
      </c>
      <c r="F37" s="103">
        <v>0</v>
      </c>
      <c r="G37" s="103">
        <v>0</v>
      </c>
      <c r="H37" s="103">
        <v>0</v>
      </c>
      <c r="I37" s="103">
        <v>0</v>
      </c>
      <c r="J37" s="103">
        <v>0</v>
      </c>
      <c r="K37" s="104">
        <v>0</v>
      </c>
      <c r="L37" s="104">
        <v>3.03030303030303E-2</v>
      </c>
      <c r="M37" s="103">
        <v>1562833.67206</v>
      </c>
      <c r="N37" s="103">
        <v>871333.91859200003</v>
      </c>
      <c r="O37" s="103">
        <v>2396.0829372399999</v>
      </c>
      <c r="P37" s="103">
        <v>932593.216503</v>
      </c>
      <c r="Q37" s="103">
        <v>4908689</v>
      </c>
      <c r="R37" s="103">
        <v>0</v>
      </c>
      <c r="S37" s="103">
        <v>4048</v>
      </c>
      <c r="T37" s="103">
        <v>4904641</v>
      </c>
      <c r="U37" s="103">
        <v>4762754</v>
      </c>
      <c r="V37" s="103">
        <v>4871356.9110599998</v>
      </c>
      <c r="W37" s="103">
        <v>4893772.8100100001</v>
      </c>
      <c r="X37" s="104">
        <v>7.4904122122700567</v>
      </c>
      <c r="Y37" s="104">
        <v>2.4517361136075317</v>
      </c>
      <c r="Z37" s="104">
        <v>41.363999999999997</v>
      </c>
      <c r="AA37" s="104" t="s">
        <v>435</v>
      </c>
      <c r="AB37" s="104">
        <v>23.75217</v>
      </c>
      <c r="AC37" s="104">
        <v>16.602969999999999</v>
      </c>
      <c r="AD37" s="103">
        <v>259</v>
      </c>
      <c r="AE37" s="103">
        <v>0</v>
      </c>
      <c r="AF37" s="105">
        <v>97.5</v>
      </c>
      <c r="AG37" s="104">
        <v>15.401999999999999</v>
      </c>
      <c r="AH37" s="104">
        <v>0.91610491122421256</v>
      </c>
      <c r="AI37" s="104">
        <v>0.5226597491910242</v>
      </c>
      <c r="AJ37" s="103">
        <v>4</v>
      </c>
      <c r="AK37" s="103">
        <v>0</v>
      </c>
      <c r="AL37" s="104">
        <v>0.38066211113133042</v>
      </c>
      <c r="AM37" s="104">
        <v>0.46486375000000002</v>
      </c>
      <c r="AN37" s="104">
        <v>7515.3513999999996</v>
      </c>
      <c r="AO37" s="104">
        <v>248.56</v>
      </c>
      <c r="AP37" s="104">
        <v>280.20999999999998</v>
      </c>
      <c r="AQ37" s="104">
        <v>27.484299754018959</v>
      </c>
      <c r="AR37" s="104" t="s">
        <v>435</v>
      </c>
      <c r="AS37" s="105">
        <v>116.5</v>
      </c>
      <c r="AT37" s="105">
        <v>23.5</v>
      </c>
      <c r="AU37" s="103">
        <v>423</v>
      </c>
      <c r="AV37" s="105">
        <v>4</v>
      </c>
      <c r="AW37" s="104">
        <v>3.01</v>
      </c>
      <c r="AX37" s="104">
        <v>387.31799999999998</v>
      </c>
      <c r="AY37" s="103">
        <v>3765243</v>
      </c>
      <c r="AZ37" s="104">
        <v>0.68207866262751871</v>
      </c>
      <c r="BA37" s="104">
        <v>56.2</v>
      </c>
      <c r="BB37" s="103">
        <v>5440</v>
      </c>
      <c r="BC37" s="103">
        <v>119</v>
      </c>
      <c r="BD37" s="103">
        <v>20000</v>
      </c>
      <c r="BE37" s="103">
        <v>641000</v>
      </c>
      <c r="BF37" s="103">
        <v>8284</v>
      </c>
      <c r="BG37" s="103">
        <v>35182</v>
      </c>
      <c r="BH37" s="103">
        <v>81</v>
      </c>
      <c r="BI37" s="105">
        <v>59.6</v>
      </c>
      <c r="BJ37" s="103" t="s">
        <v>435</v>
      </c>
      <c r="BK37" s="103" t="s">
        <v>435</v>
      </c>
      <c r="BL37" s="104">
        <v>19.402146986000002</v>
      </c>
      <c r="BM37" s="105">
        <v>0</v>
      </c>
      <c r="BN37" s="105">
        <v>37.395820000000001</v>
      </c>
      <c r="BO37" s="104">
        <v>27.414490241661198</v>
      </c>
      <c r="BP37" s="105">
        <v>4</v>
      </c>
      <c r="BQ37" s="104">
        <v>0.75</v>
      </c>
      <c r="BR37" s="104" t="s">
        <v>435</v>
      </c>
      <c r="BS37" s="104">
        <v>-1.720416784286499</v>
      </c>
      <c r="BT37" s="103">
        <v>25</v>
      </c>
      <c r="BU37" s="105">
        <v>29.982038497924801</v>
      </c>
      <c r="BV37" s="104">
        <v>37.395820000000001</v>
      </c>
      <c r="BW37" s="104">
        <v>4.3392549446182702</v>
      </c>
      <c r="BX37" s="104">
        <v>27.414490241661198</v>
      </c>
      <c r="BY37" s="103">
        <v>30000</v>
      </c>
      <c r="BZ37" s="105">
        <v>25.319669999999999</v>
      </c>
      <c r="CA37" s="105">
        <v>46.333759999999998</v>
      </c>
      <c r="CB37" s="104">
        <v>0.629</v>
      </c>
      <c r="CC37" s="103">
        <v>47</v>
      </c>
      <c r="CD37" s="103" t="s">
        <v>435</v>
      </c>
      <c r="CE37" s="103">
        <v>47</v>
      </c>
      <c r="CF37" s="104">
        <v>29.907772064208999</v>
      </c>
      <c r="CG37" s="104">
        <v>829</v>
      </c>
      <c r="CH37" s="105">
        <v>13</v>
      </c>
      <c r="CI37" s="103">
        <v>509.97097480501412</v>
      </c>
      <c r="CJ37" s="103">
        <v>4745179</v>
      </c>
      <c r="CK37" s="103">
        <v>4912660</v>
      </c>
      <c r="CL37" s="103">
        <v>622980</v>
      </c>
      <c r="CM37" s="103"/>
    </row>
    <row r="38" spans="1:91" x14ac:dyDescent="0.3">
      <c r="A38" s="123" t="s">
        <v>62</v>
      </c>
      <c r="B38" s="106" t="s">
        <v>61</v>
      </c>
      <c r="C38" s="103">
        <v>0</v>
      </c>
      <c r="D38" s="103">
        <v>0</v>
      </c>
      <c r="E38" s="103">
        <v>147350.614</v>
      </c>
      <c r="F38" s="103">
        <v>0</v>
      </c>
      <c r="G38" s="103">
        <v>0</v>
      </c>
      <c r="H38" s="103">
        <v>0</v>
      </c>
      <c r="I38" s="103">
        <v>0</v>
      </c>
      <c r="J38" s="103">
        <v>209794</v>
      </c>
      <c r="K38" s="104">
        <v>0.17100000000000001</v>
      </c>
      <c r="L38" s="104">
        <v>0.12121212121212099</v>
      </c>
      <c r="M38" s="103">
        <v>5568383.0383299999</v>
      </c>
      <c r="N38" s="103">
        <v>0</v>
      </c>
      <c r="O38" s="103">
        <v>4104.20488071</v>
      </c>
      <c r="P38" s="103">
        <v>0</v>
      </c>
      <c r="Q38" s="103">
        <v>13988857</v>
      </c>
      <c r="R38" s="103">
        <v>0</v>
      </c>
      <c r="S38" s="103">
        <v>791780</v>
      </c>
      <c r="T38" s="103">
        <v>13197077</v>
      </c>
      <c r="U38" s="103">
        <v>1223125</v>
      </c>
      <c r="V38" s="103">
        <v>13702384.1369</v>
      </c>
      <c r="W38" s="103">
        <v>12504915.202299999</v>
      </c>
      <c r="X38" s="104">
        <v>12.291733640406607</v>
      </c>
      <c r="Y38" s="104">
        <v>3.8990883429378531</v>
      </c>
      <c r="Z38" s="104">
        <v>23.059000000000001</v>
      </c>
      <c r="AA38" s="104">
        <v>5.7771795342327703</v>
      </c>
      <c r="AB38" s="104">
        <v>66.989289999999997</v>
      </c>
      <c r="AC38" s="104">
        <v>5.8180899999999998</v>
      </c>
      <c r="AD38" s="103">
        <v>868</v>
      </c>
      <c r="AE38" s="103">
        <v>20</v>
      </c>
      <c r="AF38" s="105">
        <v>87</v>
      </c>
      <c r="AG38" s="104">
        <v>18.007999999999999</v>
      </c>
      <c r="AH38" s="104">
        <v>0.94565313332535783</v>
      </c>
      <c r="AI38" s="104">
        <v>0.93707943709258068</v>
      </c>
      <c r="AJ38" s="103">
        <v>0</v>
      </c>
      <c r="AK38" s="103">
        <v>0</v>
      </c>
      <c r="AL38" s="104">
        <v>0.40117596828543989</v>
      </c>
      <c r="AM38" s="104">
        <v>0.53344195999999999</v>
      </c>
      <c r="AN38" s="104">
        <v>6363.2729399999998</v>
      </c>
      <c r="AO38" s="104">
        <v>228.79</v>
      </c>
      <c r="AP38" s="104">
        <v>308.73</v>
      </c>
      <c r="AQ38" s="104">
        <v>7.9081372734609525</v>
      </c>
      <c r="AR38" s="104" t="s">
        <v>435</v>
      </c>
      <c r="AS38" s="105">
        <v>119</v>
      </c>
      <c r="AT38" s="105">
        <v>28.8</v>
      </c>
      <c r="AU38" s="103">
        <v>154</v>
      </c>
      <c r="AV38" s="105">
        <v>1.3</v>
      </c>
      <c r="AW38" s="104">
        <v>0.67</v>
      </c>
      <c r="AX38" s="104">
        <v>188.608</v>
      </c>
      <c r="AY38" s="103">
        <v>6222557</v>
      </c>
      <c r="AZ38" s="104">
        <v>0.7006806671961634</v>
      </c>
      <c r="BA38" s="104">
        <v>43.3</v>
      </c>
      <c r="BB38" s="103">
        <v>1887452</v>
      </c>
      <c r="BC38" s="103">
        <v>4227</v>
      </c>
      <c r="BD38" s="103">
        <v>460</v>
      </c>
      <c r="BE38" s="103">
        <v>169003</v>
      </c>
      <c r="BF38" s="103">
        <v>446817</v>
      </c>
      <c r="BG38" s="103">
        <v>6351</v>
      </c>
      <c r="BH38" s="103">
        <v>98</v>
      </c>
      <c r="BI38" s="105">
        <v>37.5</v>
      </c>
      <c r="BJ38" s="103" t="s">
        <v>435</v>
      </c>
      <c r="BK38" s="103">
        <v>87000</v>
      </c>
      <c r="BL38" s="104">
        <v>1.40184994861</v>
      </c>
      <c r="BM38" s="105">
        <v>20</v>
      </c>
      <c r="BN38" s="105">
        <v>22.31155</v>
      </c>
      <c r="BO38" s="104">
        <v>45.1237387603827</v>
      </c>
      <c r="BP38" s="105">
        <v>5</v>
      </c>
      <c r="BQ38" s="104">
        <v>0.47</v>
      </c>
      <c r="BR38" s="104" t="s">
        <v>435</v>
      </c>
      <c r="BS38" s="104">
        <v>-1.5288466215133667</v>
      </c>
      <c r="BT38" s="103">
        <v>20</v>
      </c>
      <c r="BU38" s="105">
        <v>10.876416206359901</v>
      </c>
      <c r="BV38" s="104">
        <v>22.31155</v>
      </c>
      <c r="BW38" s="104">
        <v>6.4999981195150101</v>
      </c>
      <c r="BX38" s="104">
        <v>45.1237387603827</v>
      </c>
      <c r="BY38" s="103">
        <v>31000</v>
      </c>
      <c r="BZ38" s="105">
        <v>8.3424800000000001</v>
      </c>
      <c r="CA38" s="105">
        <v>38.700600000000001</v>
      </c>
      <c r="CB38" s="104">
        <v>0.47499999999999998</v>
      </c>
      <c r="CC38" s="103">
        <v>41</v>
      </c>
      <c r="CD38" s="103" t="s">
        <v>435</v>
      </c>
      <c r="CE38" s="103" t="s">
        <v>435</v>
      </c>
      <c r="CF38" s="104">
        <v>94.954780578613295</v>
      </c>
      <c r="CG38" s="104">
        <v>1140</v>
      </c>
      <c r="CH38" s="105">
        <v>29</v>
      </c>
      <c r="CI38" s="103">
        <v>730.24460756542555</v>
      </c>
      <c r="CJ38" s="103">
        <v>15946882</v>
      </c>
      <c r="CK38" s="103">
        <v>14012920</v>
      </c>
      <c r="CL38" s="103">
        <v>1259200</v>
      </c>
      <c r="CM38" s="103"/>
    </row>
    <row r="39" spans="1:91" x14ac:dyDescent="0.3">
      <c r="A39" s="123" t="s">
        <v>64</v>
      </c>
      <c r="B39" s="106" t="s">
        <v>63</v>
      </c>
      <c r="C39" s="103">
        <v>37295.065711789473</v>
      </c>
      <c r="D39" s="103">
        <v>36854.308565684209</v>
      </c>
      <c r="E39" s="103">
        <v>82456.862999999983</v>
      </c>
      <c r="F39" s="103">
        <v>1189.386</v>
      </c>
      <c r="G39" s="103">
        <v>0</v>
      </c>
      <c r="H39" s="103">
        <v>0</v>
      </c>
      <c r="I39" s="103">
        <v>0</v>
      </c>
      <c r="J39" s="103">
        <v>0</v>
      </c>
      <c r="K39" s="104">
        <v>2.9000000000000001E-2</v>
      </c>
      <c r="L39" s="104">
        <v>0</v>
      </c>
      <c r="M39" s="103" t="s">
        <v>435</v>
      </c>
      <c r="N39" s="103" t="s">
        <v>435</v>
      </c>
      <c r="O39" s="103" t="s">
        <v>435</v>
      </c>
      <c r="P39" s="103" t="s">
        <v>435</v>
      </c>
      <c r="Q39" s="103">
        <v>0</v>
      </c>
      <c r="R39" s="103">
        <v>0</v>
      </c>
      <c r="S39" s="103">
        <v>0</v>
      </c>
      <c r="T39" s="103">
        <v>0</v>
      </c>
      <c r="U39" s="103">
        <v>0</v>
      </c>
      <c r="V39" s="103">
        <v>563739.74293099996</v>
      </c>
      <c r="W39" s="103">
        <v>4122.7771797200003</v>
      </c>
      <c r="X39" s="104">
        <v>25.189446066651886</v>
      </c>
      <c r="Y39" s="104">
        <v>1.4755584468350913</v>
      </c>
      <c r="Z39" s="104">
        <v>87.563999999999993</v>
      </c>
      <c r="AA39" s="104" t="s">
        <v>435</v>
      </c>
      <c r="AB39" s="104">
        <v>0</v>
      </c>
      <c r="AC39" s="104" t="s">
        <v>435</v>
      </c>
      <c r="AD39" s="103">
        <v>1653</v>
      </c>
      <c r="AE39" s="103">
        <v>100</v>
      </c>
      <c r="AF39" s="105">
        <v>9</v>
      </c>
      <c r="AG39" s="104">
        <v>6.242</v>
      </c>
      <c r="AH39" s="104">
        <v>0.17259504893482885</v>
      </c>
      <c r="AI39" s="104">
        <v>0.11709042584774207</v>
      </c>
      <c r="AJ39" s="103">
        <v>0</v>
      </c>
      <c r="AK39" s="103">
        <v>0</v>
      </c>
      <c r="AL39" s="104">
        <v>0.84694798169419816</v>
      </c>
      <c r="AM39" s="104" t="s">
        <v>435</v>
      </c>
      <c r="AN39" s="104">
        <v>18.50675</v>
      </c>
      <c r="AO39" s="104">
        <v>47.79</v>
      </c>
      <c r="AP39" s="104">
        <v>0</v>
      </c>
      <c r="AQ39" s="104">
        <v>2.631949095628169E-2</v>
      </c>
      <c r="AR39" s="104">
        <v>2.2162519989337191E-2</v>
      </c>
      <c r="AS39" s="105">
        <v>7.2</v>
      </c>
      <c r="AT39" s="105">
        <v>0.5</v>
      </c>
      <c r="AU39" s="103">
        <v>17</v>
      </c>
      <c r="AV39" s="105">
        <v>0.5</v>
      </c>
      <c r="AW39" s="104">
        <v>0.62</v>
      </c>
      <c r="AX39" s="104" t="s">
        <v>435</v>
      </c>
      <c r="AY39" s="103">
        <v>15</v>
      </c>
      <c r="AZ39" s="104">
        <v>0.28785367480719526</v>
      </c>
      <c r="BA39" s="104">
        <v>46.6</v>
      </c>
      <c r="BB39" s="103">
        <v>14989</v>
      </c>
      <c r="BC39" s="103">
        <v>0</v>
      </c>
      <c r="BD39" s="103">
        <v>1392</v>
      </c>
      <c r="BE39" s="103">
        <v>0</v>
      </c>
      <c r="BF39" s="103">
        <v>14045</v>
      </c>
      <c r="BG39" s="103">
        <v>0</v>
      </c>
      <c r="BH39" s="103">
        <v>126</v>
      </c>
      <c r="BI39" s="105">
        <v>2.7</v>
      </c>
      <c r="BJ39" s="103">
        <v>19517185</v>
      </c>
      <c r="BK39" s="103">
        <v>6450000</v>
      </c>
      <c r="BL39" s="104">
        <v>8.0775284173700008</v>
      </c>
      <c r="BM39" s="105">
        <v>40</v>
      </c>
      <c r="BN39" s="105">
        <v>96.402280000000005</v>
      </c>
      <c r="BO39" s="104">
        <v>134.437321268012</v>
      </c>
      <c r="BP39" s="105">
        <v>82.327486933846401</v>
      </c>
      <c r="BQ39" s="104">
        <v>0.2</v>
      </c>
      <c r="BR39" s="104">
        <v>3.7166666666666672</v>
      </c>
      <c r="BS39" s="104">
        <v>1.084033727645874</v>
      </c>
      <c r="BT39" s="103">
        <v>67</v>
      </c>
      <c r="BU39" s="105">
        <v>100</v>
      </c>
      <c r="BV39" s="104">
        <v>96.402280000000005</v>
      </c>
      <c r="BW39" s="104">
        <v>82.327486930000006</v>
      </c>
      <c r="BX39" s="104">
        <v>134.437321268012</v>
      </c>
      <c r="BY39" s="103">
        <v>150000</v>
      </c>
      <c r="BZ39" s="105">
        <v>100</v>
      </c>
      <c r="CA39" s="105">
        <v>99.832789999999989</v>
      </c>
      <c r="CB39" s="104">
        <v>10.8</v>
      </c>
      <c r="CC39" s="103">
        <v>93</v>
      </c>
      <c r="CD39" s="103">
        <v>90</v>
      </c>
      <c r="CE39" s="103">
        <v>93</v>
      </c>
      <c r="CF39" s="104">
        <v>2002.00842285156</v>
      </c>
      <c r="CG39" s="104">
        <v>13</v>
      </c>
      <c r="CH39" s="105">
        <v>74</v>
      </c>
      <c r="CI39" s="103">
        <v>15923.359061989322</v>
      </c>
      <c r="CJ39" s="103">
        <v>18952035</v>
      </c>
      <c r="CK39" s="103">
        <v>17946833</v>
      </c>
      <c r="CL39" s="103">
        <v>743532</v>
      </c>
      <c r="CM39" s="103"/>
    </row>
    <row r="40" spans="1:91" x14ac:dyDescent="0.3">
      <c r="A40" s="123" t="s">
        <v>375</v>
      </c>
      <c r="B40" s="106" t="s">
        <v>65</v>
      </c>
      <c r="C40" s="103">
        <v>849768.03284842102</v>
      </c>
      <c r="D40" s="103">
        <v>4068.1998032631577</v>
      </c>
      <c r="E40" s="103">
        <v>9235558.7504999992</v>
      </c>
      <c r="F40" s="103">
        <v>16377.686000000002</v>
      </c>
      <c r="G40" s="103">
        <v>10141603.364</v>
      </c>
      <c r="H40" s="103">
        <v>2977721.6014999999</v>
      </c>
      <c r="I40" s="103">
        <v>2163500.8710000003</v>
      </c>
      <c r="J40" s="103">
        <v>14400000</v>
      </c>
      <c r="K40" s="104">
        <v>0.94299999999999995</v>
      </c>
      <c r="L40" s="104">
        <v>0</v>
      </c>
      <c r="M40" s="103">
        <v>54959139.070699997</v>
      </c>
      <c r="N40" s="103" t="s">
        <v>435</v>
      </c>
      <c r="O40" s="103" t="s">
        <v>435</v>
      </c>
      <c r="P40" s="103" t="s">
        <v>435</v>
      </c>
      <c r="Q40" s="103">
        <v>502132273</v>
      </c>
      <c r="R40" s="103">
        <v>45806150</v>
      </c>
      <c r="S40" s="103">
        <v>17645807</v>
      </c>
      <c r="T40" s="103">
        <v>6562190</v>
      </c>
      <c r="U40" s="103">
        <v>185815062</v>
      </c>
      <c r="V40" s="103">
        <v>776591502.07700002</v>
      </c>
      <c r="W40" s="103">
        <v>345781873.16299999</v>
      </c>
      <c r="X40" s="104">
        <v>148.34883327066609</v>
      </c>
      <c r="Y40" s="104">
        <v>2.4916282014058759</v>
      </c>
      <c r="Z40" s="104">
        <v>59.152000000000001</v>
      </c>
      <c r="AA40" s="104" t="s">
        <v>435</v>
      </c>
      <c r="AB40" s="104">
        <v>0.22636000000000001</v>
      </c>
      <c r="AC40" s="104" t="s">
        <v>435</v>
      </c>
      <c r="AD40" s="103" t="s">
        <v>435</v>
      </c>
      <c r="AE40" s="103">
        <v>100</v>
      </c>
      <c r="AF40" s="105">
        <v>25.2</v>
      </c>
      <c r="AG40" s="104">
        <v>5.931</v>
      </c>
      <c r="AH40" s="104">
        <v>0.82266666850893544</v>
      </c>
      <c r="AI40" s="104">
        <v>0.70121353928982844</v>
      </c>
      <c r="AJ40" s="103">
        <v>0</v>
      </c>
      <c r="AK40" s="103">
        <v>0</v>
      </c>
      <c r="AL40" s="104">
        <v>0.75758742874882323</v>
      </c>
      <c r="AM40" s="104">
        <v>1.5957510000000001E-2</v>
      </c>
      <c r="AN40" s="104">
        <v>0.28050000000000003</v>
      </c>
      <c r="AO40" s="104">
        <v>-440.36</v>
      </c>
      <c r="AP40" s="104">
        <v>-380.92</v>
      </c>
      <c r="AQ40" s="104">
        <v>-5.4366597399585249E-3</v>
      </c>
      <c r="AR40" s="104">
        <v>0.17861062583943196</v>
      </c>
      <c r="AS40" s="105">
        <v>8.6</v>
      </c>
      <c r="AT40" s="105">
        <v>2.4</v>
      </c>
      <c r="AU40" s="103">
        <v>63</v>
      </c>
      <c r="AV40" s="105">
        <v>0.1</v>
      </c>
      <c r="AW40" s="104" t="s">
        <v>435</v>
      </c>
      <c r="AX40" s="104">
        <v>0</v>
      </c>
      <c r="AY40" s="103">
        <v>26376326</v>
      </c>
      <c r="AZ40" s="104">
        <v>0.16264248044280027</v>
      </c>
      <c r="BA40" s="104">
        <v>38.6</v>
      </c>
      <c r="BB40" s="103">
        <v>14890393</v>
      </c>
      <c r="BC40" s="103">
        <v>8338124</v>
      </c>
      <c r="BD40" s="103">
        <v>5343783</v>
      </c>
      <c r="BE40" s="103">
        <v>0</v>
      </c>
      <c r="BF40" s="103">
        <v>322359</v>
      </c>
      <c r="BG40" s="103">
        <v>0</v>
      </c>
      <c r="BH40" s="103">
        <v>132</v>
      </c>
      <c r="BI40" s="105">
        <v>8.5</v>
      </c>
      <c r="BJ40" s="103">
        <v>611439830</v>
      </c>
      <c r="BK40" s="103">
        <v>60740000</v>
      </c>
      <c r="BL40" s="104">
        <v>42.610964580000001</v>
      </c>
      <c r="BM40" s="105">
        <v>100</v>
      </c>
      <c r="BN40" s="105">
        <v>96.840890000000002</v>
      </c>
      <c r="BO40" s="104">
        <v>115.525812190767</v>
      </c>
      <c r="BP40" s="105">
        <v>54.3</v>
      </c>
      <c r="BQ40" s="104" t="s">
        <v>435</v>
      </c>
      <c r="BR40" s="104">
        <v>4</v>
      </c>
      <c r="BS40" s="104">
        <v>0.47712838649749756</v>
      </c>
      <c r="BT40" s="103">
        <v>41</v>
      </c>
      <c r="BU40" s="105">
        <v>100</v>
      </c>
      <c r="BV40" s="104">
        <v>96.840890000000002</v>
      </c>
      <c r="BW40" s="104">
        <v>54.3</v>
      </c>
      <c r="BX40" s="104">
        <v>115.525812190767</v>
      </c>
      <c r="BY40" s="103">
        <v>1000000</v>
      </c>
      <c r="BZ40" s="105">
        <v>84.76079</v>
      </c>
      <c r="CA40" s="105">
        <v>92.846140000000005</v>
      </c>
      <c r="CB40" s="104">
        <v>17.855</v>
      </c>
      <c r="CC40" s="103">
        <v>99</v>
      </c>
      <c r="CD40" s="103">
        <v>99</v>
      </c>
      <c r="CE40" s="103" t="s">
        <v>435</v>
      </c>
      <c r="CF40" s="104">
        <v>761.48785400390602</v>
      </c>
      <c r="CG40" s="104">
        <v>29</v>
      </c>
      <c r="CH40" s="105">
        <v>94</v>
      </c>
      <c r="CI40" s="103">
        <v>9770.8470878331427</v>
      </c>
      <c r="CJ40" s="103">
        <v>1433783692</v>
      </c>
      <c r="CK40" s="103">
        <v>1376121789</v>
      </c>
      <c r="CL40" s="103">
        <v>9327489.9000000004</v>
      </c>
      <c r="CM40" s="103"/>
    </row>
    <row r="41" spans="1:91" x14ac:dyDescent="0.3">
      <c r="A41" s="123" t="s">
        <v>67</v>
      </c>
      <c r="B41" s="106" t="s">
        <v>66</v>
      </c>
      <c r="C41" s="103">
        <v>94515.14005431578</v>
      </c>
      <c r="D41" s="103">
        <v>37228.266338947367</v>
      </c>
      <c r="E41" s="103">
        <v>269719.66899999999</v>
      </c>
      <c r="F41" s="103">
        <v>513.178</v>
      </c>
      <c r="G41" s="103">
        <v>16475.826500000003</v>
      </c>
      <c r="H41" s="103">
        <v>84.069000000000003</v>
      </c>
      <c r="I41" s="103">
        <v>42889.378000000004</v>
      </c>
      <c r="J41" s="103">
        <v>2857</v>
      </c>
      <c r="K41" s="104">
        <v>5.7000000000000002E-2</v>
      </c>
      <c r="L41" s="104">
        <v>3.03030303030303E-2</v>
      </c>
      <c r="M41" s="103" t="s">
        <v>435</v>
      </c>
      <c r="N41" s="103" t="s">
        <v>435</v>
      </c>
      <c r="O41" s="103" t="s">
        <v>435</v>
      </c>
      <c r="P41" s="103" t="s">
        <v>435</v>
      </c>
      <c r="Q41" s="103">
        <v>16972971</v>
      </c>
      <c r="R41" s="103">
        <v>11036444</v>
      </c>
      <c r="S41" s="103">
        <v>11157643</v>
      </c>
      <c r="T41" s="103">
        <v>6947463</v>
      </c>
      <c r="U41" s="103">
        <v>29298543</v>
      </c>
      <c r="V41" s="103">
        <v>30178999.169500001</v>
      </c>
      <c r="W41" s="103">
        <v>34173839.933700003</v>
      </c>
      <c r="X41" s="104">
        <v>44.748702118071201</v>
      </c>
      <c r="Y41" s="104">
        <v>1.929120267862773</v>
      </c>
      <c r="Z41" s="104">
        <v>80.778000000000006</v>
      </c>
      <c r="AA41" s="104">
        <v>3.52685205109591</v>
      </c>
      <c r="AB41" s="104">
        <v>3.06637</v>
      </c>
      <c r="AC41" s="104">
        <v>65.385760000000005</v>
      </c>
      <c r="AD41" s="103">
        <v>37366</v>
      </c>
      <c r="AE41" s="103">
        <v>80</v>
      </c>
      <c r="AF41" s="105">
        <v>28.1</v>
      </c>
      <c r="AG41" s="104">
        <v>7.41</v>
      </c>
      <c r="AH41" s="104">
        <v>0.78817191687542676</v>
      </c>
      <c r="AI41" s="104">
        <v>0.36210558399230947</v>
      </c>
      <c r="AJ41" s="103">
        <v>0</v>
      </c>
      <c r="AK41" s="103">
        <v>4</v>
      </c>
      <c r="AL41" s="104">
        <v>0.76089493092664839</v>
      </c>
      <c r="AM41" s="104">
        <v>1.9657270000000001E-2</v>
      </c>
      <c r="AN41" s="104">
        <v>4661.0321599999997</v>
      </c>
      <c r="AO41" s="104">
        <v>738.56</v>
      </c>
      <c r="AP41" s="104">
        <v>1636.96</v>
      </c>
      <c r="AQ41" s="104">
        <v>0.55209061192328757</v>
      </c>
      <c r="AR41" s="104">
        <v>1.9224885338360931</v>
      </c>
      <c r="AS41" s="105">
        <v>14.2</v>
      </c>
      <c r="AT41" s="105">
        <v>3.4</v>
      </c>
      <c r="AU41" s="103">
        <v>33</v>
      </c>
      <c r="AV41" s="105">
        <v>0.4</v>
      </c>
      <c r="AW41" s="104" t="s">
        <v>435</v>
      </c>
      <c r="AX41" s="104">
        <v>7.3979999999999997</v>
      </c>
      <c r="AY41" s="103">
        <v>3391009</v>
      </c>
      <c r="AZ41" s="104">
        <v>0.41050226349077279</v>
      </c>
      <c r="BA41" s="104">
        <v>49.7</v>
      </c>
      <c r="BB41" s="103">
        <v>76725</v>
      </c>
      <c r="BC41" s="103">
        <v>60000</v>
      </c>
      <c r="BD41" s="103">
        <v>119536</v>
      </c>
      <c r="BE41" s="103">
        <v>5761000</v>
      </c>
      <c r="BF41" s="103">
        <v>3190</v>
      </c>
      <c r="BG41" s="103">
        <v>23897</v>
      </c>
      <c r="BH41" s="103">
        <v>132</v>
      </c>
      <c r="BI41" s="105">
        <v>4.8</v>
      </c>
      <c r="BJ41" s="103">
        <v>33704037</v>
      </c>
      <c r="BK41" s="103">
        <v>4113000</v>
      </c>
      <c r="BL41" s="104">
        <v>446.495637101</v>
      </c>
      <c r="BM41" s="105">
        <v>80</v>
      </c>
      <c r="BN41" s="105">
        <v>95.092510000000004</v>
      </c>
      <c r="BO41" s="104">
        <v>129.90860966123799</v>
      </c>
      <c r="BP41" s="105">
        <v>62.259880316284097</v>
      </c>
      <c r="BQ41" s="104">
        <v>0.26</v>
      </c>
      <c r="BR41" s="104">
        <v>3.7833333333333328</v>
      </c>
      <c r="BS41" s="104">
        <v>-8.5226237773895264E-2</v>
      </c>
      <c r="BT41" s="103">
        <v>37</v>
      </c>
      <c r="BU41" s="105">
        <v>99.595237731933594</v>
      </c>
      <c r="BV41" s="104">
        <v>95.092510000000004</v>
      </c>
      <c r="BW41" s="104">
        <v>64.126376820445898</v>
      </c>
      <c r="BX41" s="104">
        <v>129.90860966123799</v>
      </c>
      <c r="BY41" s="103">
        <v>120000</v>
      </c>
      <c r="BZ41" s="105">
        <v>89.625360000000001</v>
      </c>
      <c r="CA41" s="105">
        <v>97.300110000000004</v>
      </c>
      <c r="CB41" s="104">
        <v>20.835000000000001</v>
      </c>
      <c r="CC41" s="103">
        <v>92</v>
      </c>
      <c r="CD41" s="103">
        <v>89</v>
      </c>
      <c r="CE41" s="103">
        <v>91</v>
      </c>
      <c r="CF41" s="104">
        <v>829.80291748046898</v>
      </c>
      <c r="CG41" s="104">
        <v>83</v>
      </c>
      <c r="CH41" s="105">
        <v>66</v>
      </c>
      <c r="CI41" s="103">
        <v>6651.2912926762056</v>
      </c>
      <c r="CJ41" s="103">
        <v>50339443</v>
      </c>
      <c r="CK41" s="103">
        <v>48192215</v>
      </c>
      <c r="CL41" s="103">
        <v>1109500</v>
      </c>
      <c r="CM41" s="103"/>
    </row>
    <row r="42" spans="1:91" x14ac:dyDescent="0.3">
      <c r="A42" s="123" t="s">
        <v>69</v>
      </c>
      <c r="B42" s="106" t="s">
        <v>68</v>
      </c>
      <c r="C42" s="103">
        <v>0</v>
      </c>
      <c r="D42" s="103">
        <v>0</v>
      </c>
      <c r="E42" s="103" t="s">
        <v>435</v>
      </c>
      <c r="F42" s="103">
        <v>2.6760000000000002</v>
      </c>
      <c r="G42" s="103">
        <v>7394.2060000000001</v>
      </c>
      <c r="H42" s="103">
        <v>894.40150000000006</v>
      </c>
      <c r="I42" s="103">
        <v>0</v>
      </c>
      <c r="J42" s="103">
        <v>0</v>
      </c>
      <c r="K42" s="104">
        <v>0</v>
      </c>
      <c r="L42" s="104">
        <v>6.0606060606060601E-2</v>
      </c>
      <c r="M42" s="103">
        <v>85795.367457600005</v>
      </c>
      <c r="N42" s="103">
        <v>0</v>
      </c>
      <c r="O42" s="103">
        <v>0</v>
      </c>
      <c r="P42" s="103">
        <v>17.147569656400002</v>
      </c>
      <c r="Q42" s="103">
        <v>0</v>
      </c>
      <c r="R42" s="103">
        <v>694512</v>
      </c>
      <c r="S42" s="103">
        <v>0</v>
      </c>
      <c r="T42" s="103">
        <v>694512</v>
      </c>
      <c r="U42" s="103">
        <v>525553</v>
      </c>
      <c r="V42" s="103">
        <v>539340.21427</v>
      </c>
      <c r="W42" s="103">
        <v>644380.23686299997</v>
      </c>
      <c r="X42" s="104">
        <v>447.24447754022663</v>
      </c>
      <c r="Y42" s="104">
        <v>2.8658559669185957</v>
      </c>
      <c r="Z42" s="104">
        <v>28.965</v>
      </c>
      <c r="AA42" s="104">
        <v>5.3716011092460096</v>
      </c>
      <c r="AB42" s="104">
        <v>0.59155000000000002</v>
      </c>
      <c r="AC42" s="104">
        <v>15.57353</v>
      </c>
      <c r="AD42" s="103">
        <v>29</v>
      </c>
      <c r="AE42" s="103">
        <v>20</v>
      </c>
      <c r="AF42" s="105">
        <v>69.599999999999994</v>
      </c>
      <c r="AG42" s="104">
        <v>14.396000000000001</v>
      </c>
      <c r="AH42" s="104">
        <v>5.4489429407845617E-2</v>
      </c>
      <c r="AI42" s="104">
        <v>1.0678871291667358E-2</v>
      </c>
      <c r="AJ42" s="103">
        <v>0</v>
      </c>
      <c r="AK42" s="103">
        <v>0</v>
      </c>
      <c r="AL42" s="104">
        <v>0.53782565616494327</v>
      </c>
      <c r="AM42" s="104">
        <v>0.18077140999999999</v>
      </c>
      <c r="AN42" s="104">
        <v>49.367510000000003</v>
      </c>
      <c r="AO42" s="104">
        <v>24.72</v>
      </c>
      <c r="AP42" s="104">
        <v>25.62</v>
      </c>
      <c r="AQ42" s="104">
        <v>7.3085822429116476</v>
      </c>
      <c r="AR42" s="104">
        <v>13.806227625696232</v>
      </c>
      <c r="AS42" s="105">
        <v>67.5</v>
      </c>
      <c r="AT42" s="105">
        <v>16.899999999999999</v>
      </c>
      <c r="AU42" s="103">
        <v>35</v>
      </c>
      <c r="AV42" s="105">
        <v>0.1</v>
      </c>
      <c r="AW42" s="104">
        <v>0.02</v>
      </c>
      <c r="AX42" s="104">
        <v>3.968</v>
      </c>
      <c r="AY42" s="103">
        <v>828148</v>
      </c>
      <c r="AZ42" s="104" t="s">
        <v>435</v>
      </c>
      <c r="BA42" s="104">
        <v>45.3</v>
      </c>
      <c r="BB42" s="103">
        <v>0</v>
      </c>
      <c r="BC42" s="103">
        <v>0</v>
      </c>
      <c r="BD42" s="103">
        <v>345311</v>
      </c>
      <c r="BE42" s="103">
        <v>0</v>
      </c>
      <c r="BF42" s="103">
        <v>0</v>
      </c>
      <c r="BG42" s="103">
        <v>0</v>
      </c>
      <c r="BH42" s="103">
        <v>105</v>
      </c>
      <c r="BI42" s="105">
        <v>30.9</v>
      </c>
      <c r="BJ42" s="103" t="s">
        <v>435</v>
      </c>
      <c r="BK42" s="103">
        <v>28000</v>
      </c>
      <c r="BL42" s="104">
        <v>2.55511811024</v>
      </c>
      <c r="BM42" s="105">
        <v>0</v>
      </c>
      <c r="BN42" s="105">
        <v>58.817019999999999</v>
      </c>
      <c r="BO42" s="104">
        <v>59.9411045244509</v>
      </c>
      <c r="BP42" s="105">
        <v>7.9383227708030004</v>
      </c>
      <c r="BQ42" s="104">
        <v>0.46</v>
      </c>
      <c r="BR42" s="104">
        <v>1.9</v>
      </c>
      <c r="BS42" s="104">
        <v>-1.6391341686248779</v>
      </c>
      <c r="BT42" s="103">
        <v>25</v>
      </c>
      <c r="BU42" s="105">
        <v>79.931289672851605</v>
      </c>
      <c r="BV42" s="104">
        <v>58.817019999999999</v>
      </c>
      <c r="BW42" s="104">
        <v>8.4781702954212399</v>
      </c>
      <c r="BX42" s="104">
        <v>59.9411045244509</v>
      </c>
      <c r="BY42" s="103">
        <v>690</v>
      </c>
      <c r="BZ42" s="105">
        <v>35.856619999999999</v>
      </c>
      <c r="CA42" s="105">
        <v>80.167519999999996</v>
      </c>
      <c r="CB42" s="104">
        <v>1.6989999999999998</v>
      </c>
      <c r="CC42" s="103">
        <v>91</v>
      </c>
      <c r="CD42" s="103" t="s">
        <v>435</v>
      </c>
      <c r="CE42" s="103" t="s">
        <v>435</v>
      </c>
      <c r="CF42" s="104">
        <v>115.84633636474599</v>
      </c>
      <c r="CG42" s="104">
        <v>273</v>
      </c>
      <c r="CH42" s="105">
        <v>19</v>
      </c>
      <c r="CI42" s="103">
        <v>1445.4508086999781</v>
      </c>
      <c r="CJ42" s="103">
        <v>850891</v>
      </c>
      <c r="CK42" s="103">
        <v>788474</v>
      </c>
      <c r="CL42" s="103">
        <v>1861</v>
      </c>
      <c r="CM42" s="103"/>
    </row>
    <row r="43" spans="1:91" x14ac:dyDescent="0.3">
      <c r="A43" s="123" t="s">
        <v>373</v>
      </c>
      <c r="B43" s="106" t="s">
        <v>71</v>
      </c>
      <c r="C43" s="103">
        <v>0</v>
      </c>
      <c r="D43" s="103">
        <v>0</v>
      </c>
      <c r="E43" s="103">
        <v>66628.386499999993</v>
      </c>
      <c r="F43" s="103">
        <v>0</v>
      </c>
      <c r="G43" s="103">
        <v>0</v>
      </c>
      <c r="H43" s="103">
        <v>0</v>
      </c>
      <c r="I43" s="103">
        <v>0</v>
      </c>
      <c r="J43" s="103">
        <v>0</v>
      </c>
      <c r="K43" s="104">
        <v>0</v>
      </c>
      <c r="L43" s="104">
        <v>3.03030303030303E-2</v>
      </c>
      <c r="M43" s="103">
        <v>2402587.9522099998</v>
      </c>
      <c r="N43" s="103">
        <v>408637.90732900001</v>
      </c>
      <c r="O43" s="103">
        <v>2975.27216911</v>
      </c>
      <c r="P43" s="103">
        <v>305020.77513899998</v>
      </c>
      <c r="Q43" s="103">
        <v>4624994</v>
      </c>
      <c r="R43" s="103">
        <v>0</v>
      </c>
      <c r="S43" s="103">
        <v>0</v>
      </c>
      <c r="T43" s="103">
        <v>4624994</v>
      </c>
      <c r="U43" s="103">
        <v>3975722</v>
      </c>
      <c r="V43" s="103">
        <v>4498095.9804199999</v>
      </c>
      <c r="W43" s="103">
        <v>4562770.98649</v>
      </c>
      <c r="X43" s="104">
        <v>15.35684626647145</v>
      </c>
      <c r="Y43" s="104">
        <v>3.2670044139016841</v>
      </c>
      <c r="Z43" s="104">
        <v>66.915999999999997</v>
      </c>
      <c r="AA43" s="104">
        <v>4.3074023816909</v>
      </c>
      <c r="AB43" s="104">
        <v>8.7450899999999994</v>
      </c>
      <c r="AC43" s="104">
        <v>47.96367</v>
      </c>
      <c r="AD43" s="103">
        <v>304</v>
      </c>
      <c r="AE43" s="103">
        <v>40</v>
      </c>
      <c r="AF43" s="105">
        <v>48</v>
      </c>
      <c r="AG43" s="104">
        <v>15.109</v>
      </c>
      <c r="AH43" s="104">
        <v>0.4406138190435514</v>
      </c>
      <c r="AI43" s="104">
        <v>0.11587644323156034</v>
      </c>
      <c r="AJ43" s="103">
        <v>0</v>
      </c>
      <c r="AK43" s="103">
        <v>0</v>
      </c>
      <c r="AL43" s="104">
        <v>0.60849959993428904</v>
      </c>
      <c r="AM43" s="104">
        <v>0.11167630000000001</v>
      </c>
      <c r="AN43" s="104">
        <v>426.42106000000001</v>
      </c>
      <c r="AO43" s="104">
        <v>39.159999999999997</v>
      </c>
      <c r="AP43" s="104">
        <v>71.599999999999994</v>
      </c>
      <c r="AQ43" s="104">
        <v>1.4349574347879295</v>
      </c>
      <c r="AR43" s="104">
        <v>8.5269076792358275E-2</v>
      </c>
      <c r="AS43" s="105">
        <v>50.1</v>
      </c>
      <c r="AT43" s="105">
        <v>12.3</v>
      </c>
      <c r="AU43" s="103">
        <v>376</v>
      </c>
      <c r="AV43" s="105">
        <v>3.1</v>
      </c>
      <c r="AW43" s="104">
        <v>2.5</v>
      </c>
      <c r="AX43" s="104">
        <v>197.63499999999999</v>
      </c>
      <c r="AY43" s="103">
        <v>1784187</v>
      </c>
      <c r="AZ43" s="104">
        <v>0.57901026192942318</v>
      </c>
      <c r="BA43" s="104">
        <v>48.9</v>
      </c>
      <c r="BB43" s="103">
        <v>0</v>
      </c>
      <c r="BC43" s="103">
        <v>0</v>
      </c>
      <c r="BD43" s="103">
        <v>196246</v>
      </c>
      <c r="BE43" s="103">
        <v>107000</v>
      </c>
      <c r="BF43" s="103">
        <v>53605</v>
      </c>
      <c r="BG43" s="103">
        <v>2</v>
      </c>
      <c r="BH43" s="103">
        <v>91</v>
      </c>
      <c r="BI43" s="105">
        <v>40.299999999999997</v>
      </c>
      <c r="BJ43" s="103">
        <v>333899</v>
      </c>
      <c r="BK43" s="103">
        <v>206000</v>
      </c>
      <c r="BL43" s="104">
        <v>41.324356672699999</v>
      </c>
      <c r="BM43" s="105">
        <v>40</v>
      </c>
      <c r="BN43" s="105">
        <v>80.298760000000001</v>
      </c>
      <c r="BO43" s="104">
        <v>95.3405363744168</v>
      </c>
      <c r="BP43" s="105">
        <v>8.1219493234659996</v>
      </c>
      <c r="BQ43" s="104">
        <v>0.47</v>
      </c>
      <c r="BR43" s="104" t="s">
        <v>435</v>
      </c>
      <c r="BS43" s="104">
        <v>-1.217235803604126</v>
      </c>
      <c r="BT43" s="103">
        <v>19</v>
      </c>
      <c r="BU43" s="105">
        <v>66.214851379394503</v>
      </c>
      <c r="BV43" s="104">
        <v>80.298760000000001</v>
      </c>
      <c r="BW43" s="104">
        <v>8.65</v>
      </c>
      <c r="BX43" s="104">
        <v>95.3405363744168</v>
      </c>
      <c r="BY43" s="103">
        <v>5900</v>
      </c>
      <c r="BZ43" s="105">
        <v>20.172879999999999</v>
      </c>
      <c r="CA43" s="105">
        <v>73.217759999999998</v>
      </c>
      <c r="CB43" s="104">
        <v>1.159</v>
      </c>
      <c r="CC43" s="103">
        <v>69</v>
      </c>
      <c r="CD43" s="103" t="s">
        <v>435</v>
      </c>
      <c r="CE43" s="103">
        <v>66</v>
      </c>
      <c r="CF43" s="104">
        <v>263.289794921875</v>
      </c>
      <c r="CG43" s="104">
        <v>378</v>
      </c>
      <c r="CH43" s="105">
        <v>47</v>
      </c>
      <c r="CI43" s="103">
        <v>2147.769461045938</v>
      </c>
      <c r="CJ43" s="103">
        <v>5380504</v>
      </c>
      <c r="CK43" s="103">
        <v>4641885</v>
      </c>
      <c r="CL43" s="103">
        <v>341500</v>
      </c>
      <c r="CM43" s="103"/>
    </row>
    <row r="44" spans="1:91" x14ac:dyDescent="0.3">
      <c r="A44" s="123" t="s">
        <v>744</v>
      </c>
      <c r="B44" s="106" t="s">
        <v>70</v>
      </c>
      <c r="C44" s="103">
        <v>47142.314815368423</v>
      </c>
      <c r="D44" s="103">
        <v>0</v>
      </c>
      <c r="E44" s="103">
        <v>490721.90500000003</v>
      </c>
      <c r="F44" s="103">
        <v>0</v>
      </c>
      <c r="G44" s="103">
        <v>0</v>
      </c>
      <c r="H44" s="103">
        <v>0</v>
      </c>
      <c r="I44" s="103">
        <v>0</v>
      </c>
      <c r="J44" s="103">
        <v>8571</v>
      </c>
      <c r="K44" s="104">
        <v>2.9000000000000001E-2</v>
      </c>
      <c r="L44" s="104">
        <v>3.03030303030303E-2</v>
      </c>
      <c r="M44" s="103">
        <v>35327606.789499998</v>
      </c>
      <c r="N44" s="103">
        <v>18610199.324299999</v>
      </c>
      <c r="O44" s="103">
        <v>0</v>
      </c>
      <c r="P44" s="103">
        <v>20083968.009100001</v>
      </c>
      <c r="Q44" s="103">
        <v>75105950</v>
      </c>
      <c r="R44" s="103">
        <v>679080</v>
      </c>
      <c r="S44" s="103">
        <v>6147</v>
      </c>
      <c r="T44" s="103">
        <v>74192667</v>
      </c>
      <c r="U44" s="103">
        <v>64801775</v>
      </c>
      <c r="V44" s="103">
        <v>66393004.956500001</v>
      </c>
      <c r="W44" s="103">
        <v>69745335.623999998</v>
      </c>
      <c r="X44" s="104">
        <v>37.082592355704548</v>
      </c>
      <c r="Y44" s="104">
        <v>4.5398245224454339</v>
      </c>
      <c r="Z44" s="104">
        <v>44.46</v>
      </c>
      <c r="AA44" s="104">
        <v>5.3020675050332002</v>
      </c>
      <c r="AB44" s="104">
        <v>12.052680000000001</v>
      </c>
      <c r="AC44" s="104">
        <v>4.4715999999999996</v>
      </c>
      <c r="AD44" s="103">
        <v>3939</v>
      </c>
      <c r="AE44" s="103">
        <v>20</v>
      </c>
      <c r="AF44" s="105">
        <v>79.099999999999994</v>
      </c>
      <c r="AG44" s="104">
        <v>17.861999999999998</v>
      </c>
      <c r="AH44" s="104">
        <v>0.96560155940083303</v>
      </c>
      <c r="AI44" s="104">
        <v>0.883948886146394</v>
      </c>
      <c r="AJ44" s="103">
        <v>0</v>
      </c>
      <c r="AK44" s="103">
        <v>5</v>
      </c>
      <c r="AL44" s="104">
        <v>0.45873007073552818</v>
      </c>
      <c r="AM44" s="104">
        <v>0.38901683999999997</v>
      </c>
      <c r="AN44" s="104">
        <v>0</v>
      </c>
      <c r="AO44" s="104">
        <v>1190.1500000000001</v>
      </c>
      <c r="AP44" s="104">
        <v>1363.76</v>
      </c>
      <c r="AQ44" s="104">
        <v>5.509979408236636</v>
      </c>
      <c r="AR44" s="104">
        <v>3.8594141416279761</v>
      </c>
      <c r="AS44" s="105">
        <v>88.1</v>
      </c>
      <c r="AT44" s="105">
        <v>23.4</v>
      </c>
      <c r="AU44" s="103">
        <v>322</v>
      </c>
      <c r="AV44" s="105">
        <v>0.7</v>
      </c>
      <c r="AW44" s="104">
        <v>0.25</v>
      </c>
      <c r="AX44" s="104">
        <v>307.62099999999998</v>
      </c>
      <c r="AY44" s="103">
        <v>55563633</v>
      </c>
      <c r="AZ44" s="104">
        <v>0.65473159424704463</v>
      </c>
      <c r="BA44" s="104">
        <v>42.1</v>
      </c>
      <c r="BB44" s="103">
        <v>1532</v>
      </c>
      <c r="BC44" s="103">
        <v>18259</v>
      </c>
      <c r="BD44" s="103">
        <v>802344</v>
      </c>
      <c r="BE44" s="103">
        <v>3081000</v>
      </c>
      <c r="BF44" s="103">
        <v>531258</v>
      </c>
      <c r="BG44" s="103">
        <v>6628</v>
      </c>
      <c r="BH44" s="103">
        <v>87</v>
      </c>
      <c r="BI44" s="105">
        <v>59.6</v>
      </c>
      <c r="BJ44" s="103">
        <v>932043.43852210802</v>
      </c>
      <c r="BK44" s="103" t="s">
        <v>435</v>
      </c>
      <c r="BL44" s="104">
        <v>4.7012666628200002</v>
      </c>
      <c r="BM44" s="105">
        <v>0</v>
      </c>
      <c r="BN44" s="105">
        <v>77.042680000000004</v>
      </c>
      <c r="BO44" s="104">
        <v>43.3822150190136</v>
      </c>
      <c r="BP44" s="105">
        <v>6.2099740603011897</v>
      </c>
      <c r="BQ44" s="104">
        <v>0.28000000000000003</v>
      </c>
      <c r="BR44" s="104">
        <v>2</v>
      </c>
      <c r="BS44" s="104">
        <v>-1.554787278175354</v>
      </c>
      <c r="BT44" s="103">
        <v>18</v>
      </c>
      <c r="BU44" s="105">
        <v>19.093631744384801</v>
      </c>
      <c r="BV44" s="104">
        <v>77.042680000000004</v>
      </c>
      <c r="BW44" s="104">
        <v>8.6199049156935494</v>
      </c>
      <c r="BX44" s="104">
        <v>43.3822150190136</v>
      </c>
      <c r="BY44" s="103">
        <v>180000</v>
      </c>
      <c r="BZ44" s="105">
        <v>20.45598</v>
      </c>
      <c r="CA44" s="105">
        <v>43.243319999999997</v>
      </c>
      <c r="CB44" s="104">
        <v>0.89999999999999991</v>
      </c>
      <c r="CC44" s="103">
        <v>81</v>
      </c>
      <c r="CD44" s="103" t="s">
        <v>435</v>
      </c>
      <c r="CE44" s="103">
        <v>79</v>
      </c>
      <c r="CF44" s="104">
        <v>34.488208770752003</v>
      </c>
      <c r="CG44" s="104">
        <v>473</v>
      </c>
      <c r="CH44" s="105">
        <v>34</v>
      </c>
      <c r="CI44" s="103">
        <v>561.77718239064689</v>
      </c>
      <c r="CJ44" s="103">
        <v>86790568</v>
      </c>
      <c r="CK44" s="103">
        <v>77236049</v>
      </c>
      <c r="CL44" s="103">
        <v>2267050</v>
      </c>
      <c r="CM44" s="103"/>
    </row>
    <row r="45" spans="1:91" x14ac:dyDescent="0.3">
      <c r="A45" s="123" t="s">
        <v>73</v>
      </c>
      <c r="B45" s="106" t="s">
        <v>72</v>
      </c>
      <c r="C45" s="103">
        <v>10101.724945094737</v>
      </c>
      <c r="D45" s="103">
        <v>10091.2301064</v>
      </c>
      <c r="E45" s="103">
        <v>8892.3460000000014</v>
      </c>
      <c r="F45" s="103">
        <v>298.62599999999998</v>
      </c>
      <c r="G45" s="103">
        <v>2287.7869999999998</v>
      </c>
      <c r="H45" s="103">
        <v>0</v>
      </c>
      <c r="I45" s="103">
        <v>1777.7860000000001</v>
      </c>
      <c r="J45" s="103">
        <v>0</v>
      </c>
      <c r="K45" s="104">
        <v>0.114</v>
      </c>
      <c r="L45" s="104">
        <v>0</v>
      </c>
      <c r="M45" s="103" t="s">
        <v>435</v>
      </c>
      <c r="N45" s="103" t="s">
        <v>435</v>
      </c>
      <c r="O45" s="103" t="s">
        <v>435</v>
      </c>
      <c r="P45" s="103" t="s">
        <v>435</v>
      </c>
      <c r="Q45" s="103">
        <v>960518</v>
      </c>
      <c r="R45" s="103">
        <v>119999</v>
      </c>
      <c r="S45" s="103">
        <v>6</v>
      </c>
      <c r="T45" s="103">
        <v>10</v>
      </c>
      <c r="U45" s="103">
        <v>3458170</v>
      </c>
      <c r="V45" s="103">
        <v>1369046.84454</v>
      </c>
      <c r="W45" s="103">
        <v>4248142.0785299996</v>
      </c>
      <c r="X45" s="104">
        <v>97.913063063063063</v>
      </c>
      <c r="Y45" s="104">
        <v>1.9827414849553664</v>
      </c>
      <c r="Z45" s="104">
        <v>79.34</v>
      </c>
      <c r="AA45" s="104">
        <v>3.46142664480857</v>
      </c>
      <c r="AB45" s="104">
        <v>0.20355000000000001</v>
      </c>
      <c r="AC45" s="104">
        <v>83.841040000000007</v>
      </c>
      <c r="AD45" s="103">
        <v>1527</v>
      </c>
      <c r="AE45" s="103">
        <v>80</v>
      </c>
      <c r="AF45" s="105">
        <v>3.9</v>
      </c>
      <c r="AG45" s="104">
        <v>6.9569999999999999</v>
      </c>
      <c r="AH45" s="104">
        <v>1.3906952491151524E-2</v>
      </c>
      <c r="AI45" s="104">
        <v>8.9325052050018665E-3</v>
      </c>
      <c r="AJ45" s="103">
        <v>0</v>
      </c>
      <c r="AK45" s="103">
        <v>0</v>
      </c>
      <c r="AL45" s="104">
        <v>0.79351994637866763</v>
      </c>
      <c r="AM45" s="104" t="s">
        <v>435</v>
      </c>
      <c r="AN45" s="104">
        <v>111.95994</v>
      </c>
      <c r="AO45" s="104">
        <v>60.07</v>
      </c>
      <c r="AP45" s="104">
        <v>54.89</v>
      </c>
      <c r="AQ45" s="104">
        <v>0.16574860913931402</v>
      </c>
      <c r="AR45" s="104">
        <v>0.88725880860868056</v>
      </c>
      <c r="AS45" s="105">
        <v>8.8000000000000007</v>
      </c>
      <c r="AT45" s="105">
        <v>1.1000000000000001</v>
      </c>
      <c r="AU45" s="103">
        <v>9.6999998092651403</v>
      </c>
      <c r="AV45" s="105">
        <v>0.4</v>
      </c>
      <c r="AW45" s="104">
        <v>0.4</v>
      </c>
      <c r="AX45" s="104">
        <v>7.0000000000000001E-3</v>
      </c>
      <c r="AY45" s="103">
        <v>7794</v>
      </c>
      <c r="AZ45" s="104">
        <v>0.28514079649704971</v>
      </c>
      <c r="BA45" s="104">
        <v>48.3</v>
      </c>
      <c r="BB45" s="103">
        <v>11500</v>
      </c>
      <c r="BC45" s="103">
        <v>125190</v>
      </c>
      <c r="BD45" s="103">
        <v>4852</v>
      </c>
      <c r="BE45" s="103">
        <v>0</v>
      </c>
      <c r="BF45" s="103">
        <v>37165</v>
      </c>
      <c r="BG45" s="103">
        <v>0</v>
      </c>
      <c r="BH45" s="103">
        <v>119</v>
      </c>
      <c r="BI45" s="105">
        <v>4.8</v>
      </c>
      <c r="BJ45" s="103">
        <v>1948546</v>
      </c>
      <c r="BK45" s="103">
        <v>2960000</v>
      </c>
      <c r="BL45" s="104">
        <v>11.8254558988</v>
      </c>
      <c r="BM45" s="105">
        <v>60</v>
      </c>
      <c r="BN45" s="105">
        <v>97.863789999999995</v>
      </c>
      <c r="BO45" s="104">
        <v>169.93069825206501</v>
      </c>
      <c r="BP45" s="105">
        <v>71.581664619502206</v>
      </c>
      <c r="BQ45" s="104">
        <v>0.28000000000000003</v>
      </c>
      <c r="BR45" s="104">
        <v>4.4166666666666661</v>
      </c>
      <c r="BS45" s="104">
        <v>0.37818676233291626</v>
      </c>
      <c r="BT45" s="103">
        <v>56</v>
      </c>
      <c r="BU45" s="105">
        <v>99.599998474121094</v>
      </c>
      <c r="BV45" s="104">
        <v>97.863789999999995</v>
      </c>
      <c r="BW45" s="104">
        <v>74.086802225515896</v>
      </c>
      <c r="BX45" s="104">
        <v>169.93069825206501</v>
      </c>
      <c r="BY45" s="103">
        <v>23000</v>
      </c>
      <c r="BZ45" s="105">
        <v>97.818359999999998</v>
      </c>
      <c r="CA45" s="105">
        <v>99.701520000000002</v>
      </c>
      <c r="CB45" s="104">
        <v>11.497</v>
      </c>
      <c r="CC45" s="103">
        <v>96</v>
      </c>
      <c r="CD45" s="103">
        <v>93</v>
      </c>
      <c r="CE45" s="103">
        <v>96</v>
      </c>
      <c r="CF45" s="104">
        <v>1248.54797363281</v>
      </c>
      <c r="CG45" s="104">
        <v>27</v>
      </c>
      <c r="CH45" s="105">
        <v>70</v>
      </c>
      <c r="CI45" s="103">
        <v>12026.547533733288</v>
      </c>
      <c r="CJ45" s="103">
        <v>5047561</v>
      </c>
      <c r="CK45" s="103">
        <v>4810126</v>
      </c>
      <c r="CL45" s="103">
        <v>51060</v>
      </c>
      <c r="CM45" s="103"/>
    </row>
    <row r="46" spans="1:91" x14ac:dyDescent="0.3">
      <c r="A46" s="123" t="s">
        <v>370</v>
      </c>
      <c r="B46" s="106" t="s">
        <v>74</v>
      </c>
      <c r="C46" s="103">
        <v>0</v>
      </c>
      <c r="D46" s="103">
        <v>0</v>
      </c>
      <c r="E46" s="103">
        <v>96135.651499999993</v>
      </c>
      <c r="F46" s="103">
        <v>6.5460000000000003</v>
      </c>
      <c r="G46" s="103">
        <v>0</v>
      </c>
      <c r="H46" s="103">
        <v>0</v>
      </c>
      <c r="I46" s="103">
        <v>0</v>
      </c>
      <c r="J46" s="103">
        <v>0</v>
      </c>
      <c r="K46" s="104">
        <v>0</v>
      </c>
      <c r="L46" s="104">
        <v>6.0606060606060601E-2</v>
      </c>
      <c r="M46" s="103">
        <v>7012793.3709800001</v>
      </c>
      <c r="N46" s="103">
        <v>567178.65007500001</v>
      </c>
      <c r="O46" s="103">
        <v>12897501.2136</v>
      </c>
      <c r="P46" s="103">
        <v>237286.706191</v>
      </c>
      <c r="Q46" s="103">
        <v>22677081</v>
      </c>
      <c r="R46" s="103">
        <v>0</v>
      </c>
      <c r="S46" s="103">
        <v>124</v>
      </c>
      <c r="T46" s="103">
        <v>22676957</v>
      </c>
      <c r="U46" s="103">
        <v>19797176</v>
      </c>
      <c r="V46" s="103">
        <v>20368541.144099999</v>
      </c>
      <c r="W46" s="103">
        <v>22595677.663199998</v>
      </c>
      <c r="X46" s="104">
        <v>78.834053459119502</v>
      </c>
      <c r="Y46" s="104">
        <v>3.4484617372077828</v>
      </c>
      <c r="Z46" s="104">
        <v>50.779000000000003</v>
      </c>
      <c r="AA46" s="104">
        <v>5.0900631110499699</v>
      </c>
      <c r="AB46" s="104">
        <v>25.737220000000001</v>
      </c>
      <c r="AC46" s="104">
        <v>19.3508</v>
      </c>
      <c r="AD46" s="103">
        <v>897</v>
      </c>
      <c r="AE46" s="103">
        <v>20</v>
      </c>
      <c r="AF46" s="105">
        <v>59.2</v>
      </c>
      <c r="AG46" s="104">
        <v>15.75</v>
      </c>
      <c r="AH46" s="104">
        <v>0.89289774524152854</v>
      </c>
      <c r="AI46" s="104">
        <v>0.55778244197192628</v>
      </c>
      <c r="AJ46" s="103">
        <v>0</v>
      </c>
      <c r="AK46" s="103">
        <v>0</v>
      </c>
      <c r="AL46" s="104">
        <v>0.51574712840389214</v>
      </c>
      <c r="AM46" s="104">
        <v>0.235871</v>
      </c>
      <c r="AN46" s="104">
        <v>26.33616</v>
      </c>
      <c r="AO46" s="104">
        <v>289.52</v>
      </c>
      <c r="AP46" s="104">
        <v>508.67</v>
      </c>
      <c r="AQ46" s="104">
        <v>2.3208667548309245</v>
      </c>
      <c r="AR46" s="104">
        <v>0.75637091238673215</v>
      </c>
      <c r="AS46" s="105">
        <v>80.900000000000006</v>
      </c>
      <c r="AT46" s="105">
        <v>12.8</v>
      </c>
      <c r="AU46" s="103">
        <v>148</v>
      </c>
      <c r="AV46" s="105">
        <v>2.7</v>
      </c>
      <c r="AW46" s="104">
        <v>1.93</v>
      </c>
      <c r="AX46" s="104">
        <v>138.857</v>
      </c>
      <c r="AY46" s="103">
        <v>20479536</v>
      </c>
      <c r="AZ46" s="104">
        <v>0.65704813982203714</v>
      </c>
      <c r="BA46" s="104">
        <v>41.5</v>
      </c>
      <c r="BB46" s="103">
        <v>846</v>
      </c>
      <c r="BC46" s="103">
        <v>25000</v>
      </c>
      <c r="BD46" s="103">
        <v>0</v>
      </c>
      <c r="BE46" s="103">
        <v>302000</v>
      </c>
      <c r="BF46" s="103">
        <v>2027</v>
      </c>
      <c r="BG46" s="103">
        <v>2839</v>
      </c>
      <c r="BH46" s="103">
        <v>123</v>
      </c>
      <c r="BI46" s="105">
        <v>19</v>
      </c>
      <c r="BJ46" s="103">
        <v>779482</v>
      </c>
      <c r="BK46" s="103">
        <v>1800000</v>
      </c>
      <c r="BL46" s="104">
        <v>1.3653267705800001</v>
      </c>
      <c r="BM46" s="105">
        <v>40</v>
      </c>
      <c r="BN46" s="105">
        <v>47.165349999999997</v>
      </c>
      <c r="BO46" s="104">
        <v>134.85795136109101</v>
      </c>
      <c r="BP46" s="105">
        <v>43.839920851487598</v>
      </c>
      <c r="BQ46" s="104">
        <v>0.71</v>
      </c>
      <c r="BR46" s="104">
        <v>1.8666666666666665</v>
      </c>
      <c r="BS46" s="104">
        <v>-0.5705186128616333</v>
      </c>
      <c r="BT46" s="103">
        <v>35</v>
      </c>
      <c r="BU46" s="105">
        <v>65.635757446289105</v>
      </c>
      <c r="BV46" s="104">
        <v>47.165349999999997</v>
      </c>
      <c r="BW46" s="104">
        <v>46.823727082628302</v>
      </c>
      <c r="BX46" s="104">
        <v>134.85795136109101</v>
      </c>
      <c r="BY46" s="103">
        <v>32000</v>
      </c>
      <c r="BZ46" s="105">
        <v>32.134909999999998</v>
      </c>
      <c r="CA46" s="105">
        <v>72.868940000000009</v>
      </c>
      <c r="CB46" s="104">
        <v>2.3260000000000001</v>
      </c>
      <c r="CC46" s="103">
        <v>84</v>
      </c>
      <c r="CD46" s="103" t="s">
        <v>435</v>
      </c>
      <c r="CE46" s="103">
        <v>99</v>
      </c>
      <c r="CF46" s="104">
        <v>162.64495849609401</v>
      </c>
      <c r="CG46" s="104">
        <v>617</v>
      </c>
      <c r="CH46" s="105">
        <v>44</v>
      </c>
      <c r="CI46" s="103">
        <v>1715.5312381701324</v>
      </c>
      <c r="CJ46" s="103">
        <v>25716554</v>
      </c>
      <c r="CK46" s="103">
        <v>22700258</v>
      </c>
      <c r="CL46" s="103">
        <v>318000</v>
      </c>
      <c r="CM46" s="103"/>
    </row>
    <row r="47" spans="1:91" x14ac:dyDescent="0.3">
      <c r="A47" s="123" t="s">
        <v>76</v>
      </c>
      <c r="B47" s="106" t="s">
        <v>75</v>
      </c>
      <c r="C47" s="103">
        <v>8132.2680231157892</v>
      </c>
      <c r="D47" s="103">
        <v>0</v>
      </c>
      <c r="E47" s="103">
        <v>41053.731000000007</v>
      </c>
      <c r="F47" s="103">
        <v>90.634</v>
      </c>
      <c r="G47" s="103">
        <v>0</v>
      </c>
      <c r="H47" s="103">
        <v>0</v>
      </c>
      <c r="I47" s="103">
        <v>0</v>
      </c>
      <c r="J47" s="103">
        <v>0</v>
      </c>
      <c r="K47" s="104">
        <v>2.9000000000000001E-2</v>
      </c>
      <c r="L47" s="104">
        <v>0.18181818181818199</v>
      </c>
      <c r="M47" s="103">
        <v>10121.581316199999</v>
      </c>
      <c r="N47" s="103" t="s">
        <v>435</v>
      </c>
      <c r="O47" s="103" t="s">
        <v>435</v>
      </c>
      <c r="P47" s="103" t="s">
        <v>435</v>
      </c>
      <c r="Q47" s="103">
        <v>0</v>
      </c>
      <c r="R47" s="103">
        <v>0</v>
      </c>
      <c r="S47" s="103">
        <v>0</v>
      </c>
      <c r="T47" s="103">
        <v>0</v>
      </c>
      <c r="U47" s="103">
        <v>0</v>
      </c>
      <c r="V47" s="103">
        <v>200.45689487499999</v>
      </c>
      <c r="W47" s="103">
        <v>81237.272702200004</v>
      </c>
      <c r="X47" s="104">
        <v>73.077197998570412</v>
      </c>
      <c r="Y47" s="104">
        <v>-0.36249200919431179</v>
      </c>
      <c r="Z47" s="104">
        <v>56.947000000000003</v>
      </c>
      <c r="AA47" s="104">
        <v>2.79539616520456</v>
      </c>
      <c r="AB47" s="104">
        <v>0.44244</v>
      </c>
      <c r="AC47" s="104" t="s">
        <v>435</v>
      </c>
      <c r="AD47" s="103">
        <v>2198</v>
      </c>
      <c r="AE47" s="103">
        <v>80</v>
      </c>
      <c r="AF47" s="105" t="s">
        <v>435</v>
      </c>
      <c r="AG47" s="104">
        <v>4.5250000000000004</v>
      </c>
      <c r="AH47" s="104">
        <v>2.2726303290059712E-2</v>
      </c>
      <c r="AI47" s="104">
        <v>7.7735725289173399E-3</v>
      </c>
      <c r="AJ47" s="103">
        <v>0</v>
      </c>
      <c r="AK47" s="103">
        <v>0</v>
      </c>
      <c r="AL47" s="104">
        <v>0.83731331941177412</v>
      </c>
      <c r="AM47" s="104" t="s">
        <v>435</v>
      </c>
      <c r="AN47" s="104">
        <v>0</v>
      </c>
      <c r="AO47" s="104">
        <v>0</v>
      </c>
      <c r="AP47" s="104">
        <v>0</v>
      </c>
      <c r="AQ47" s="104" t="s">
        <v>435</v>
      </c>
      <c r="AR47" s="104">
        <v>4.7304844026851773</v>
      </c>
      <c r="AS47" s="105">
        <v>4.7</v>
      </c>
      <c r="AT47" s="105" t="s">
        <v>435</v>
      </c>
      <c r="AU47" s="103">
        <v>10</v>
      </c>
      <c r="AV47" s="105">
        <v>0.1</v>
      </c>
      <c r="AW47" s="104" t="s">
        <v>435</v>
      </c>
      <c r="AX47" s="104" t="s">
        <v>435</v>
      </c>
      <c r="AY47" s="103">
        <v>15</v>
      </c>
      <c r="AZ47" s="104">
        <v>0.1224165438386442</v>
      </c>
      <c r="BA47" s="104">
        <v>31.1</v>
      </c>
      <c r="BB47" s="103">
        <v>3580</v>
      </c>
      <c r="BC47" s="103">
        <v>471</v>
      </c>
      <c r="BD47" s="103">
        <v>65</v>
      </c>
      <c r="BE47" s="103">
        <v>0</v>
      </c>
      <c r="BF47" s="103">
        <v>1007</v>
      </c>
      <c r="BG47" s="103">
        <v>9</v>
      </c>
      <c r="BH47" s="103">
        <v>125</v>
      </c>
      <c r="BI47" s="105">
        <v>2.4</v>
      </c>
      <c r="BJ47" s="103">
        <v>2093577</v>
      </c>
      <c r="BK47" s="103">
        <v>15593000</v>
      </c>
      <c r="BL47" s="104">
        <v>2.6547468354400001</v>
      </c>
      <c r="BM47" s="105">
        <v>80</v>
      </c>
      <c r="BN47" s="105">
        <v>99.125360000000001</v>
      </c>
      <c r="BO47" s="104">
        <v>105.583454932809</v>
      </c>
      <c r="BP47" s="105">
        <v>67.096192036847796</v>
      </c>
      <c r="BQ47" s="104">
        <v>0.3</v>
      </c>
      <c r="BR47" s="104">
        <v>3.25</v>
      </c>
      <c r="BS47" s="104">
        <v>0.45691832900047302</v>
      </c>
      <c r="BT47" s="103">
        <v>47</v>
      </c>
      <c r="BU47" s="105">
        <v>100</v>
      </c>
      <c r="BV47" s="104">
        <v>99.125360000000001</v>
      </c>
      <c r="BW47" s="104">
        <v>75.294625989725802</v>
      </c>
      <c r="BX47" s="104">
        <v>105.583454932809</v>
      </c>
      <c r="BY47" s="103">
        <v>83000</v>
      </c>
      <c r="BZ47" s="105">
        <v>96.538440000000008</v>
      </c>
      <c r="CA47" s="105">
        <v>99.586669999999998</v>
      </c>
      <c r="CB47" s="104">
        <v>29.962</v>
      </c>
      <c r="CC47" s="103">
        <v>92</v>
      </c>
      <c r="CD47" s="103">
        <v>95</v>
      </c>
      <c r="CE47" s="103" t="s">
        <v>435</v>
      </c>
      <c r="CF47" s="104">
        <v>1705.20764160156</v>
      </c>
      <c r="CG47" s="104">
        <v>8</v>
      </c>
      <c r="CH47" s="105">
        <v>73</v>
      </c>
      <c r="CI47" s="103">
        <v>14869.090682304484</v>
      </c>
      <c r="CJ47" s="103">
        <v>4130299</v>
      </c>
      <c r="CK47" s="103">
        <v>4240006</v>
      </c>
      <c r="CL47" s="103">
        <v>55960</v>
      </c>
      <c r="CM47" s="103"/>
    </row>
    <row r="48" spans="1:91" x14ac:dyDescent="0.3">
      <c r="A48" s="123" t="s">
        <v>78</v>
      </c>
      <c r="B48" s="106" t="s">
        <v>77</v>
      </c>
      <c r="C48" s="103">
        <v>11468.211693936841</v>
      </c>
      <c r="D48" s="103">
        <v>1635.8981508336842</v>
      </c>
      <c r="E48" s="103">
        <v>16737.554500000002</v>
      </c>
      <c r="F48" s="103">
        <v>16.34</v>
      </c>
      <c r="G48" s="103">
        <v>216262.693</v>
      </c>
      <c r="H48" s="103">
        <v>58705.150000000009</v>
      </c>
      <c r="I48" s="103">
        <v>20743.203000000001</v>
      </c>
      <c r="J48" s="103">
        <v>26285</v>
      </c>
      <c r="K48" s="104">
        <v>0.17100000000000001</v>
      </c>
      <c r="L48" s="104">
        <v>0.12121212121212099</v>
      </c>
      <c r="M48" s="103" t="s">
        <v>435</v>
      </c>
      <c r="N48" s="103" t="s">
        <v>435</v>
      </c>
      <c r="O48" s="103" t="s">
        <v>435</v>
      </c>
      <c r="P48" s="103" t="s">
        <v>435</v>
      </c>
      <c r="Q48" s="103">
        <v>0</v>
      </c>
      <c r="R48" s="103">
        <v>0</v>
      </c>
      <c r="S48" s="103">
        <v>0</v>
      </c>
      <c r="T48" s="103">
        <v>0</v>
      </c>
      <c r="U48" s="103">
        <v>10301908</v>
      </c>
      <c r="V48" s="103">
        <v>11038145.902100001</v>
      </c>
      <c r="W48" s="103">
        <v>10877271.2042</v>
      </c>
      <c r="X48" s="104">
        <v>108.99959623149394</v>
      </c>
      <c r="Y48" s="104">
        <v>6.8028841812253951E-2</v>
      </c>
      <c r="Z48" s="104">
        <v>77.037000000000006</v>
      </c>
      <c r="AA48" s="104" t="s">
        <v>435</v>
      </c>
      <c r="AB48" s="104">
        <v>0.26878999999999997</v>
      </c>
      <c r="AC48" s="104">
        <v>85.198210000000003</v>
      </c>
      <c r="AD48" s="103">
        <v>12049</v>
      </c>
      <c r="AE48" s="103">
        <v>100</v>
      </c>
      <c r="AF48" s="105">
        <v>6.6</v>
      </c>
      <c r="AG48" s="104">
        <v>5.1829999999999998</v>
      </c>
      <c r="AH48" s="104">
        <v>1.8912869614400127E-2</v>
      </c>
      <c r="AI48" s="104">
        <v>0.12241499421779924</v>
      </c>
      <c r="AJ48" s="103">
        <v>0</v>
      </c>
      <c r="AK48" s="103">
        <v>0</v>
      </c>
      <c r="AL48" s="104">
        <v>0.77771450857750557</v>
      </c>
      <c r="AM48" s="104" t="s">
        <v>435</v>
      </c>
      <c r="AN48" s="104">
        <v>44.609990000000003</v>
      </c>
      <c r="AO48" s="104">
        <v>312.13</v>
      </c>
      <c r="AP48" s="104">
        <v>267.27</v>
      </c>
      <c r="AQ48" s="104">
        <v>2.995038193972293</v>
      </c>
      <c r="AR48" s="104" t="s">
        <v>435</v>
      </c>
      <c r="AS48" s="105">
        <v>5</v>
      </c>
      <c r="AT48" s="105" t="s">
        <v>435</v>
      </c>
      <c r="AU48" s="103">
        <v>7.0999999046325701</v>
      </c>
      <c r="AV48" s="105">
        <v>0.4</v>
      </c>
      <c r="AW48" s="104">
        <v>0.32</v>
      </c>
      <c r="AX48" s="104" t="s">
        <v>435</v>
      </c>
      <c r="AY48" s="103">
        <v>40866</v>
      </c>
      <c r="AZ48" s="104">
        <v>0.31249158027420243</v>
      </c>
      <c r="BA48" s="104" t="s">
        <v>435</v>
      </c>
      <c r="BB48" s="103">
        <v>10000000</v>
      </c>
      <c r="BC48" s="103">
        <v>40540</v>
      </c>
      <c r="BD48" s="103">
        <v>10111</v>
      </c>
      <c r="BE48" s="103">
        <v>0</v>
      </c>
      <c r="BF48" s="103">
        <v>319</v>
      </c>
      <c r="BG48" s="103">
        <v>0</v>
      </c>
      <c r="BH48" s="103">
        <v>139</v>
      </c>
      <c r="BI48" s="105">
        <v>2.4</v>
      </c>
      <c r="BJ48" s="103">
        <v>560754.33200000005</v>
      </c>
      <c r="BK48" s="103">
        <v>4594000</v>
      </c>
      <c r="BL48" s="104">
        <v>1.41381254405</v>
      </c>
      <c r="BM48" s="105">
        <v>100</v>
      </c>
      <c r="BN48" s="105">
        <v>99.752529999999993</v>
      </c>
      <c r="BO48" s="104">
        <v>47.3915372670671</v>
      </c>
      <c r="BP48" s="105">
        <v>42.98</v>
      </c>
      <c r="BQ48" s="104" t="s">
        <v>435</v>
      </c>
      <c r="BR48" s="104">
        <v>4</v>
      </c>
      <c r="BS48" s="104">
        <v>-0.24483782052993774</v>
      </c>
      <c r="BT48" s="103">
        <v>48</v>
      </c>
      <c r="BU48" s="105">
        <v>100</v>
      </c>
      <c r="BV48" s="104">
        <v>99.752529999999993</v>
      </c>
      <c r="BW48" s="104">
        <v>57.148404319999997</v>
      </c>
      <c r="BX48" s="104">
        <v>47.3915372670671</v>
      </c>
      <c r="BY48" s="103">
        <v>67000</v>
      </c>
      <c r="BZ48" s="105">
        <v>92.810239999999993</v>
      </c>
      <c r="CA48" s="105">
        <v>95.327579999999998</v>
      </c>
      <c r="CB48" s="104">
        <v>81.899999999999991</v>
      </c>
      <c r="CC48" s="103">
        <v>99</v>
      </c>
      <c r="CD48" s="103">
        <v>99</v>
      </c>
      <c r="CE48" s="103" t="s">
        <v>435</v>
      </c>
      <c r="CF48" s="104">
        <v>2457.66796875</v>
      </c>
      <c r="CG48" s="104">
        <v>36</v>
      </c>
      <c r="CH48" s="105">
        <v>100</v>
      </c>
      <c r="CI48" s="103">
        <v>8541.2106734664048</v>
      </c>
      <c r="CJ48" s="103">
        <v>11333484</v>
      </c>
      <c r="CK48" s="103">
        <v>11389559</v>
      </c>
      <c r="CL48" s="103">
        <v>106440</v>
      </c>
      <c r="CM48" s="103"/>
    </row>
    <row r="49" spans="1:91" x14ac:dyDescent="0.3">
      <c r="A49" s="123" t="s">
        <v>80</v>
      </c>
      <c r="B49" s="106" t="s">
        <v>79</v>
      </c>
      <c r="C49" s="103">
        <v>2277.4005017894738</v>
      </c>
      <c r="D49" s="103">
        <v>1195.3717648547367</v>
      </c>
      <c r="E49" s="103">
        <v>63.141000000000005</v>
      </c>
      <c r="F49" s="103">
        <v>8.4580000000000002</v>
      </c>
      <c r="G49" s="103">
        <v>0</v>
      </c>
      <c r="H49" s="103">
        <v>0</v>
      </c>
      <c r="I49" s="103">
        <v>0</v>
      </c>
      <c r="J49" s="103">
        <v>0</v>
      </c>
      <c r="K49" s="104">
        <v>5.7000000000000002E-2</v>
      </c>
      <c r="L49" s="104">
        <v>0.15151515151515199</v>
      </c>
      <c r="M49" s="103">
        <v>0</v>
      </c>
      <c r="N49" s="103" t="s">
        <v>435</v>
      </c>
      <c r="O49" s="103" t="s">
        <v>435</v>
      </c>
      <c r="P49" s="103" t="s">
        <v>435</v>
      </c>
      <c r="Q49" s="103">
        <v>0</v>
      </c>
      <c r="R49" s="103">
        <v>0</v>
      </c>
      <c r="S49" s="103">
        <v>0</v>
      </c>
      <c r="T49" s="103">
        <v>0</v>
      </c>
      <c r="U49" s="103">
        <v>30791</v>
      </c>
      <c r="V49" s="103">
        <v>928409.07565300004</v>
      </c>
      <c r="W49" s="103">
        <v>10419.286669700001</v>
      </c>
      <c r="X49" s="104">
        <v>128.70833333333334</v>
      </c>
      <c r="Y49" s="104">
        <v>0.77031383453709024</v>
      </c>
      <c r="Z49" s="104">
        <v>66.81</v>
      </c>
      <c r="AA49" s="104">
        <v>2.7587405438560602</v>
      </c>
      <c r="AB49" s="104">
        <v>0</v>
      </c>
      <c r="AC49" s="104" t="s">
        <v>435</v>
      </c>
      <c r="AD49" s="103">
        <v>291</v>
      </c>
      <c r="AE49" s="103">
        <v>100</v>
      </c>
      <c r="AF49" s="105" t="s">
        <v>435</v>
      </c>
      <c r="AG49" s="104">
        <v>5.452</v>
      </c>
      <c r="AH49" s="104">
        <v>2.1537437254845745E-2</v>
      </c>
      <c r="AI49" s="104">
        <v>1.4660415189555653E-3</v>
      </c>
      <c r="AJ49" s="103">
        <v>0</v>
      </c>
      <c r="AK49" s="103">
        <v>0</v>
      </c>
      <c r="AL49" s="104">
        <v>0.872955393887627</v>
      </c>
      <c r="AM49" s="104" t="s">
        <v>435</v>
      </c>
      <c r="AN49" s="104">
        <v>0</v>
      </c>
      <c r="AO49" s="104">
        <v>0</v>
      </c>
      <c r="AP49" s="104">
        <v>0</v>
      </c>
      <c r="AQ49" s="104" t="s">
        <v>435</v>
      </c>
      <c r="AR49" s="104">
        <v>1.9941406175721847</v>
      </c>
      <c r="AS49" s="105">
        <v>2.4</v>
      </c>
      <c r="AT49" s="105" t="s">
        <v>435</v>
      </c>
      <c r="AU49" s="103">
        <v>5.5999999046325701</v>
      </c>
      <c r="AV49" s="105">
        <v>0.1</v>
      </c>
      <c r="AW49" s="104">
        <v>0.1</v>
      </c>
      <c r="AX49" s="104" t="s">
        <v>435</v>
      </c>
      <c r="AY49" s="103">
        <v>4</v>
      </c>
      <c r="AZ49" s="104">
        <v>8.6124699215239575E-2</v>
      </c>
      <c r="BA49" s="104">
        <v>34</v>
      </c>
      <c r="BB49" s="103">
        <v>0</v>
      </c>
      <c r="BC49" s="103">
        <v>0</v>
      </c>
      <c r="BD49" s="103">
        <v>0</v>
      </c>
      <c r="BE49" s="103">
        <v>228000</v>
      </c>
      <c r="BF49" s="103">
        <v>21321</v>
      </c>
      <c r="BG49" s="103">
        <v>0</v>
      </c>
      <c r="BH49" s="103">
        <v>106</v>
      </c>
      <c r="BI49" s="105">
        <v>5.6</v>
      </c>
      <c r="BJ49" s="103">
        <v>401408</v>
      </c>
      <c r="BK49" s="103">
        <v>3652000</v>
      </c>
      <c r="BL49" s="104">
        <v>4.7076991942699999</v>
      </c>
      <c r="BM49" s="105">
        <v>80</v>
      </c>
      <c r="BN49" s="105">
        <v>98.678430000000006</v>
      </c>
      <c r="BO49" s="104">
        <v>138.900485998611</v>
      </c>
      <c r="BP49" s="105">
        <v>80.743188971932</v>
      </c>
      <c r="BQ49" s="104">
        <v>0.33</v>
      </c>
      <c r="BR49" s="104" t="s">
        <v>435</v>
      </c>
      <c r="BS49" s="104">
        <v>0.92090219259262085</v>
      </c>
      <c r="BT49" s="103">
        <v>58</v>
      </c>
      <c r="BU49" s="105">
        <v>100</v>
      </c>
      <c r="BV49" s="104">
        <v>98.678430000000006</v>
      </c>
      <c r="BW49" s="104">
        <v>84.433582518688894</v>
      </c>
      <c r="BX49" s="104">
        <v>138.900485998611</v>
      </c>
      <c r="BY49" s="103">
        <v>19000</v>
      </c>
      <c r="BZ49" s="105">
        <v>99.15231</v>
      </c>
      <c r="CA49" s="105">
        <v>99.613290000000006</v>
      </c>
      <c r="CB49" s="104">
        <v>19.510999999999999</v>
      </c>
      <c r="CC49" s="103">
        <v>97</v>
      </c>
      <c r="CD49" s="103">
        <v>88</v>
      </c>
      <c r="CE49" s="103">
        <v>81</v>
      </c>
      <c r="CF49" s="104">
        <v>2270.83178710938</v>
      </c>
      <c r="CG49" s="104">
        <v>6</v>
      </c>
      <c r="CH49" s="105">
        <v>74</v>
      </c>
      <c r="CI49" s="103">
        <v>28159.301699945499</v>
      </c>
      <c r="CJ49" s="103">
        <v>1198574</v>
      </c>
      <c r="CK49" s="103">
        <v>1165275</v>
      </c>
      <c r="CL49" s="103">
        <v>9240</v>
      </c>
      <c r="CM49" s="103"/>
    </row>
    <row r="50" spans="1:91" x14ac:dyDescent="0.3">
      <c r="A50" s="123" t="s">
        <v>82</v>
      </c>
      <c r="B50" s="106" t="s">
        <v>81</v>
      </c>
      <c r="C50" s="103">
        <v>180.83146590694736</v>
      </c>
      <c r="D50" s="103">
        <v>0</v>
      </c>
      <c r="E50" s="103">
        <v>53770.236000000004</v>
      </c>
      <c r="F50" s="103">
        <v>0</v>
      </c>
      <c r="G50" s="103">
        <v>0</v>
      </c>
      <c r="H50" s="103">
        <v>0</v>
      </c>
      <c r="I50" s="103">
        <v>0</v>
      </c>
      <c r="J50" s="103">
        <v>0</v>
      </c>
      <c r="K50" s="104">
        <v>0</v>
      </c>
      <c r="L50" s="104">
        <v>9.0909090909090898E-2</v>
      </c>
      <c r="M50" s="103">
        <v>0</v>
      </c>
      <c r="N50" s="103" t="s">
        <v>435</v>
      </c>
      <c r="O50" s="103" t="s">
        <v>435</v>
      </c>
      <c r="P50" s="103" t="s">
        <v>435</v>
      </c>
      <c r="Q50" s="103">
        <v>0</v>
      </c>
      <c r="R50" s="103">
        <v>0</v>
      </c>
      <c r="S50" s="103">
        <v>0</v>
      </c>
      <c r="T50" s="103">
        <v>0</v>
      </c>
      <c r="U50" s="103">
        <v>0</v>
      </c>
      <c r="V50" s="103">
        <v>0</v>
      </c>
      <c r="W50" s="103">
        <v>0</v>
      </c>
      <c r="X50" s="104">
        <v>137.60288785288785</v>
      </c>
      <c r="Y50" s="104">
        <v>0.45328177779839202</v>
      </c>
      <c r="Z50" s="104">
        <v>73.792000000000002</v>
      </c>
      <c r="AA50" s="104">
        <v>2.3958593689795098</v>
      </c>
      <c r="AB50" s="104">
        <v>0</v>
      </c>
      <c r="AC50" s="104" t="s">
        <v>435</v>
      </c>
      <c r="AD50" s="103">
        <v>11421</v>
      </c>
      <c r="AE50" s="103">
        <v>60</v>
      </c>
      <c r="AF50" s="105" t="s">
        <v>435</v>
      </c>
      <c r="AG50" s="104">
        <v>5.1980000000000004</v>
      </c>
      <c r="AH50" s="104">
        <v>1.0282723222588566E-2</v>
      </c>
      <c r="AI50" s="104">
        <v>6.3612350618153434E-4</v>
      </c>
      <c r="AJ50" s="103">
        <v>0</v>
      </c>
      <c r="AK50" s="103">
        <v>0</v>
      </c>
      <c r="AL50" s="104">
        <v>0.89075465793353814</v>
      </c>
      <c r="AM50" s="104" t="s">
        <v>435</v>
      </c>
      <c r="AN50" s="104">
        <v>0</v>
      </c>
      <c r="AO50" s="104">
        <v>0</v>
      </c>
      <c r="AP50" s="104">
        <v>0</v>
      </c>
      <c r="AQ50" s="104" t="s">
        <v>435</v>
      </c>
      <c r="AR50" s="104">
        <v>1.5958053513361981</v>
      </c>
      <c r="AS50" s="105">
        <v>3.4</v>
      </c>
      <c r="AT50" s="105" t="s">
        <v>435</v>
      </c>
      <c r="AU50" s="103">
        <v>5.4000000953674299</v>
      </c>
      <c r="AV50" s="105">
        <v>0.1</v>
      </c>
      <c r="AW50" s="104">
        <v>0.06</v>
      </c>
      <c r="AX50" s="104" t="s">
        <v>435</v>
      </c>
      <c r="AY50" s="103">
        <v>1</v>
      </c>
      <c r="AZ50" s="104">
        <v>0.13741483554839629</v>
      </c>
      <c r="BA50" s="104">
        <v>25.9</v>
      </c>
      <c r="BB50" s="103">
        <v>0</v>
      </c>
      <c r="BC50" s="103">
        <v>0</v>
      </c>
      <c r="BD50" s="103">
        <v>0</v>
      </c>
      <c r="BE50" s="103">
        <v>0</v>
      </c>
      <c r="BF50" s="103">
        <v>4121</v>
      </c>
      <c r="BG50" s="103">
        <v>0</v>
      </c>
      <c r="BH50" s="103">
        <v>127</v>
      </c>
      <c r="BI50" s="105">
        <v>2.4</v>
      </c>
      <c r="BJ50" s="103">
        <v>5727200</v>
      </c>
      <c r="BK50" s="103">
        <v>10160000</v>
      </c>
      <c r="BL50" s="104">
        <v>1.6163533397100001</v>
      </c>
      <c r="BM50" s="105">
        <v>20</v>
      </c>
      <c r="BN50" s="105" t="s">
        <v>435</v>
      </c>
      <c r="BO50" s="104">
        <v>119.113507750141</v>
      </c>
      <c r="BP50" s="105">
        <v>78.719172851343203</v>
      </c>
      <c r="BQ50" s="104">
        <v>0.42</v>
      </c>
      <c r="BR50" s="104">
        <v>4.0166666666666675</v>
      </c>
      <c r="BS50" s="104">
        <v>0.92220807075500488</v>
      </c>
      <c r="BT50" s="103">
        <v>56</v>
      </c>
      <c r="BU50" s="105">
        <v>100</v>
      </c>
      <c r="BV50" s="104" t="s">
        <v>435</v>
      </c>
      <c r="BW50" s="104">
        <v>80.688167543428804</v>
      </c>
      <c r="BX50" s="104">
        <v>119.113507750141</v>
      </c>
      <c r="BY50" s="103">
        <v>210000</v>
      </c>
      <c r="BZ50" s="105">
        <v>99.134100000000004</v>
      </c>
      <c r="CA50" s="105">
        <v>99.880259999999993</v>
      </c>
      <c r="CB50" s="104">
        <v>43.14</v>
      </c>
      <c r="CC50" s="103">
        <v>96</v>
      </c>
      <c r="CD50" s="103">
        <v>90</v>
      </c>
      <c r="CE50" s="103" t="s">
        <v>435</v>
      </c>
      <c r="CF50" s="104">
        <v>2484.63354492188</v>
      </c>
      <c r="CG50" s="104">
        <v>3</v>
      </c>
      <c r="CH50" s="105">
        <v>67</v>
      </c>
      <c r="CI50" s="103">
        <v>22973.105846474056</v>
      </c>
      <c r="CJ50" s="103">
        <v>10689213</v>
      </c>
      <c r="CK50" s="103">
        <v>10543853</v>
      </c>
      <c r="CL50" s="103">
        <v>77240</v>
      </c>
      <c r="CM50" s="103"/>
    </row>
    <row r="51" spans="1:91" x14ac:dyDescent="0.3">
      <c r="A51" s="123" t="s">
        <v>84</v>
      </c>
      <c r="B51" s="106" t="s">
        <v>83</v>
      </c>
      <c r="C51" s="103">
        <v>0</v>
      </c>
      <c r="D51" s="103">
        <v>0</v>
      </c>
      <c r="E51" s="103">
        <v>3396.9535000000001</v>
      </c>
      <c r="F51" s="103">
        <v>0</v>
      </c>
      <c r="G51" s="103">
        <v>0</v>
      </c>
      <c r="H51" s="103">
        <v>0</v>
      </c>
      <c r="I51" s="103">
        <v>0</v>
      </c>
      <c r="J51" s="103">
        <v>0</v>
      </c>
      <c r="K51" s="104">
        <v>2.9000000000000001E-2</v>
      </c>
      <c r="L51" s="104">
        <v>0.12121212121212099</v>
      </c>
      <c r="M51" s="103">
        <v>0</v>
      </c>
      <c r="N51" s="103" t="s">
        <v>435</v>
      </c>
      <c r="O51" s="103" t="s">
        <v>435</v>
      </c>
      <c r="P51" s="103" t="s">
        <v>435</v>
      </c>
      <c r="Q51" s="103">
        <v>0</v>
      </c>
      <c r="R51" s="103">
        <v>0</v>
      </c>
      <c r="S51" s="103">
        <v>0</v>
      </c>
      <c r="T51" s="103">
        <v>0</v>
      </c>
      <c r="U51" s="103">
        <v>0</v>
      </c>
      <c r="V51" s="103">
        <v>0</v>
      </c>
      <c r="W51" s="103">
        <v>0</v>
      </c>
      <c r="X51" s="104">
        <v>138.06730173850917</v>
      </c>
      <c r="Y51" s="104">
        <v>0.69482880874062636</v>
      </c>
      <c r="Z51" s="104">
        <v>87.873999999999995</v>
      </c>
      <c r="AA51" s="104" t="s">
        <v>435</v>
      </c>
      <c r="AB51" s="104">
        <v>0</v>
      </c>
      <c r="AC51" s="104" t="s">
        <v>435</v>
      </c>
      <c r="AD51" s="103">
        <v>2180</v>
      </c>
      <c r="AE51" s="103">
        <v>100</v>
      </c>
      <c r="AF51" s="105">
        <v>1E-3</v>
      </c>
      <c r="AG51" s="104">
        <v>5.2380000000000004</v>
      </c>
      <c r="AH51" s="104">
        <v>1.4767206004064667E-3</v>
      </c>
      <c r="AI51" s="104">
        <v>6.7509434475806986E-4</v>
      </c>
      <c r="AJ51" s="103">
        <v>0</v>
      </c>
      <c r="AK51" s="103">
        <v>0</v>
      </c>
      <c r="AL51" s="104">
        <v>0.92994611505550884</v>
      </c>
      <c r="AM51" s="104" t="s">
        <v>435</v>
      </c>
      <c r="AN51" s="104">
        <v>-82.672610000000006</v>
      </c>
      <c r="AO51" s="104">
        <v>0</v>
      </c>
      <c r="AP51" s="104">
        <v>0</v>
      </c>
      <c r="AQ51" s="104" t="s">
        <v>435</v>
      </c>
      <c r="AR51" s="104">
        <v>0.38673039486542776</v>
      </c>
      <c r="AS51" s="105">
        <v>4.2</v>
      </c>
      <c r="AT51" s="105" t="s">
        <v>435</v>
      </c>
      <c r="AU51" s="103">
        <v>5.0999999046325701</v>
      </c>
      <c r="AV51" s="105">
        <v>0.2</v>
      </c>
      <c r="AW51" s="104">
        <v>0.05</v>
      </c>
      <c r="AX51" s="104" t="s">
        <v>435</v>
      </c>
      <c r="AY51" s="103">
        <v>0</v>
      </c>
      <c r="AZ51" s="104">
        <v>3.9597173601869429E-2</v>
      </c>
      <c r="BA51" s="104">
        <v>28.2</v>
      </c>
      <c r="BB51" s="103">
        <v>0</v>
      </c>
      <c r="BC51" s="103">
        <v>0</v>
      </c>
      <c r="BD51" s="103">
        <v>0</v>
      </c>
      <c r="BE51" s="103">
        <v>0</v>
      </c>
      <c r="BF51" s="103">
        <v>39350</v>
      </c>
      <c r="BG51" s="103">
        <v>0</v>
      </c>
      <c r="BH51" s="103">
        <v>129</v>
      </c>
      <c r="BI51" s="105">
        <v>2.4</v>
      </c>
      <c r="BJ51" s="103" t="s">
        <v>435</v>
      </c>
      <c r="BK51" s="103">
        <v>11743000</v>
      </c>
      <c r="BL51" s="104">
        <v>5.9471936589499999</v>
      </c>
      <c r="BM51" s="105">
        <v>100</v>
      </c>
      <c r="BN51" s="105" t="s">
        <v>435</v>
      </c>
      <c r="BO51" s="104">
        <v>125.118956017306</v>
      </c>
      <c r="BP51" s="105">
        <v>97.099362155562105</v>
      </c>
      <c r="BQ51" s="104">
        <v>0.47</v>
      </c>
      <c r="BR51" s="104">
        <v>3.9333333333333336</v>
      </c>
      <c r="BS51" s="104">
        <v>1.8716311454772949</v>
      </c>
      <c r="BT51" s="103">
        <v>87</v>
      </c>
      <c r="BU51" s="105">
        <v>100</v>
      </c>
      <c r="BV51" s="104" t="s">
        <v>435</v>
      </c>
      <c r="BW51" s="104">
        <v>97.319204365100205</v>
      </c>
      <c r="BX51" s="104">
        <v>125.118956017306</v>
      </c>
      <c r="BY51" s="103">
        <v>150000</v>
      </c>
      <c r="BZ51" s="105">
        <v>99.597229999999996</v>
      </c>
      <c r="CA51" s="105">
        <v>100</v>
      </c>
      <c r="CB51" s="104">
        <v>44.566999999999993</v>
      </c>
      <c r="CC51" s="103">
        <v>98</v>
      </c>
      <c r="CD51" s="103">
        <v>88</v>
      </c>
      <c r="CE51" s="103">
        <v>97</v>
      </c>
      <c r="CF51" s="104">
        <v>5092.98046875</v>
      </c>
      <c r="CG51" s="104">
        <v>4</v>
      </c>
      <c r="CH51" s="105">
        <v>96</v>
      </c>
      <c r="CI51" s="103">
        <v>60595.578029171331</v>
      </c>
      <c r="CJ51" s="103">
        <v>5771877</v>
      </c>
      <c r="CK51" s="103">
        <v>5669094</v>
      </c>
      <c r="CL51" s="103">
        <v>42430</v>
      </c>
      <c r="CM51" s="103"/>
    </row>
    <row r="52" spans="1:91" x14ac:dyDescent="0.3">
      <c r="A52" s="123" t="s">
        <v>86</v>
      </c>
      <c r="B52" s="106" t="s">
        <v>85</v>
      </c>
      <c r="C52" s="103">
        <v>1666.8746253726315</v>
      </c>
      <c r="D52" s="103">
        <v>0</v>
      </c>
      <c r="E52" s="103">
        <v>170.27199999999999</v>
      </c>
      <c r="F52" s="103">
        <v>64.953999999999994</v>
      </c>
      <c r="G52" s="103">
        <v>0</v>
      </c>
      <c r="H52" s="103">
        <v>0</v>
      </c>
      <c r="I52" s="103">
        <v>0</v>
      </c>
      <c r="J52" s="103">
        <v>27514</v>
      </c>
      <c r="K52" s="104">
        <v>0.2</v>
      </c>
      <c r="L52" s="104">
        <v>0.87878787878787901</v>
      </c>
      <c r="M52" s="103">
        <v>222397.50552400001</v>
      </c>
      <c r="N52" s="103">
        <v>0</v>
      </c>
      <c r="O52" s="103">
        <v>0</v>
      </c>
      <c r="P52" s="103">
        <v>0</v>
      </c>
      <c r="Q52" s="103">
        <v>564365</v>
      </c>
      <c r="R52" s="103">
        <v>8841</v>
      </c>
      <c r="S52" s="103">
        <v>525990</v>
      </c>
      <c r="T52" s="103">
        <v>47216</v>
      </c>
      <c r="U52" s="103">
        <v>250313</v>
      </c>
      <c r="V52" s="103">
        <v>767342.49682600005</v>
      </c>
      <c r="W52" s="103">
        <v>549387.60089100001</v>
      </c>
      <c r="X52" s="104">
        <v>41.368421052631582</v>
      </c>
      <c r="Y52" s="104">
        <v>1.7239019889816176</v>
      </c>
      <c r="Z52" s="104">
        <v>77.777000000000001</v>
      </c>
      <c r="AA52" s="104" t="s">
        <v>435</v>
      </c>
      <c r="AB52" s="104">
        <v>17.317910000000001</v>
      </c>
      <c r="AC52" s="104" t="s">
        <v>435</v>
      </c>
      <c r="AD52" s="103">
        <v>143</v>
      </c>
      <c r="AE52" s="103">
        <v>80</v>
      </c>
      <c r="AF52" s="105">
        <v>65.599999999999994</v>
      </c>
      <c r="AG52" s="104">
        <v>10.278</v>
      </c>
      <c r="AH52" s="104">
        <v>0.23811674045292552</v>
      </c>
      <c r="AI52" s="104">
        <v>2.3669411819885671E-2</v>
      </c>
      <c r="AJ52" s="103">
        <v>0</v>
      </c>
      <c r="AK52" s="103">
        <v>0</v>
      </c>
      <c r="AL52" s="104">
        <v>0.49543325954795231</v>
      </c>
      <c r="AM52" s="104" t="s">
        <v>435</v>
      </c>
      <c r="AN52" s="104">
        <v>435.61151999999998</v>
      </c>
      <c r="AO52" s="104">
        <v>73.39</v>
      </c>
      <c r="AP52" s="104">
        <v>67.27</v>
      </c>
      <c r="AQ52" s="104">
        <v>5.8011349134205394</v>
      </c>
      <c r="AR52" s="104">
        <v>1.9946465066529215</v>
      </c>
      <c r="AS52" s="105">
        <v>59.3</v>
      </c>
      <c r="AT52" s="105">
        <v>29.8</v>
      </c>
      <c r="AU52" s="103">
        <v>269</v>
      </c>
      <c r="AV52" s="105">
        <v>1.3</v>
      </c>
      <c r="AW52" s="104">
        <v>0.88</v>
      </c>
      <c r="AX52" s="104">
        <v>31.902000000000001</v>
      </c>
      <c r="AY52" s="103">
        <v>110561</v>
      </c>
      <c r="AZ52" s="104" t="s">
        <v>435</v>
      </c>
      <c r="BA52" s="104">
        <v>41.6</v>
      </c>
      <c r="BB52" s="103">
        <v>0</v>
      </c>
      <c r="BC52" s="103">
        <v>25000</v>
      </c>
      <c r="BD52" s="103">
        <v>400000</v>
      </c>
      <c r="BE52" s="103">
        <v>0</v>
      </c>
      <c r="BF52" s="103">
        <v>28257</v>
      </c>
      <c r="BG52" s="103">
        <v>0</v>
      </c>
      <c r="BH52" s="103">
        <v>109</v>
      </c>
      <c r="BI52" s="105">
        <v>18.899999999999999</v>
      </c>
      <c r="BJ52" s="103" t="s">
        <v>435</v>
      </c>
      <c r="BK52" s="103" t="s">
        <v>435</v>
      </c>
      <c r="BL52" s="104">
        <v>4.6728971962600001E-2</v>
      </c>
      <c r="BM52" s="105">
        <v>20</v>
      </c>
      <c r="BN52" s="105" t="s">
        <v>435</v>
      </c>
      <c r="BO52" s="104">
        <v>41.195904154973903</v>
      </c>
      <c r="BP52" s="105">
        <v>55.681409245396203</v>
      </c>
      <c r="BQ52" s="104">
        <v>0.68</v>
      </c>
      <c r="BR52" s="104">
        <v>2.8</v>
      </c>
      <c r="BS52" s="104">
        <v>-0.89909660816192627</v>
      </c>
      <c r="BT52" s="103">
        <v>30</v>
      </c>
      <c r="BU52" s="105">
        <v>60.200000762939503</v>
      </c>
      <c r="BV52" s="104" t="s">
        <v>435</v>
      </c>
      <c r="BW52" s="104">
        <v>55.681409250000002</v>
      </c>
      <c r="BX52" s="104">
        <v>41.195904154973903</v>
      </c>
      <c r="BY52" s="103">
        <v>2600</v>
      </c>
      <c r="BZ52" s="105">
        <v>63.605360000000005</v>
      </c>
      <c r="CA52" s="105">
        <v>75.632310000000004</v>
      </c>
      <c r="CB52" s="104">
        <v>2.2029999999999998</v>
      </c>
      <c r="CC52" s="103">
        <v>68</v>
      </c>
      <c r="CD52" s="103">
        <v>82</v>
      </c>
      <c r="CE52" s="103">
        <v>68</v>
      </c>
      <c r="CF52" s="104">
        <v>122.075607299805</v>
      </c>
      <c r="CG52" s="104">
        <v>248</v>
      </c>
      <c r="CH52" s="105">
        <v>37</v>
      </c>
      <c r="CI52" s="103">
        <v>2050.2047320209504</v>
      </c>
      <c r="CJ52" s="103">
        <v>973557</v>
      </c>
      <c r="CK52" s="103">
        <v>883091</v>
      </c>
      <c r="CL52" s="103">
        <v>23180</v>
      </c>
      <c r="CM52" s="103"/>
    </row>
    <row r="53" spans="1:91" x14ac:dyDescent="0.3">
      <c r="A53" s="123" t="s">
        <v>88</v>
      </c>
      <c r="B53" s="106" t="s">
        <v>87</v>
      </c>
      <c r="C53" s="103">
        <v>125.9695604248421</v>
      </c>
      <c r="D53" s="103">
        <v>0</v>
      </c>
      <c r="E53" s="103" t="s">
        <v>435</v>
      </c>
      <c r="F53" s="103">
        <v>8.9459999999999997</v>
      </c>
      <c r="G53" s="103">
        <v>1379.5140000000001</v>
      </c>
      <c r="H53" s="103">
        <v>145.21199999999999</v>
      </c>
      <c r="I53" s="103">
        <v>849.19200000000001</v>
      </c>
      <c r="J53" s="103">
        <v>0</v>
      </c>
      <c r="K53" s="104">
        <v>0</v>
      </c>
      <c r="L53" s="104">
        <v>0.12121212121212099</v>
      </c>
      <c r="M53" s="103" t="s">
        <v>435</v>
      </c>
      <c r="N53" s="103" t="s">
        <v>435</v>
      </c>
      <c r="O53" s="103" t="s">
        <v>435</v>
      </c>
      <c r="P53" s="103" t="s">
        <v>435</v>
      </c>
      <c r="Q53" s="103">
        <v>0</v>
      </c>
      <c r="R53" s="103">
        <v>0</v>
      </c>
      <c r="S53" s="103">
        <v>0</v>
      </c>
      <c r="T53" s="103">
        <v>0</v>
      </c>
      <c r="U53" s="103">
        <v>40646</v>
      </c>
      <c r="V53" s="103">
        <v>49963.551931100003</v>
      </c>
      <c r="W53" s="103">
        <v>55439.623792600003</v>
      </c>
      <c r="X53" s="104">
        <v>95.5</v>
      </c>
      <c r="Y53" s="104">
        <v>0.6618131536172317</v>
      </c>
      <c r="Z53" s="104">
        <v>70.483000000000004</v>
      </c>
      <c r="AA53" s="104" t="s">
        <v>435</v>
      </c>
      <c r="AB53" s="104">
        <v>3.7537199999999999</v>
      </c>
      <c r="AC53" s="104" t="s">
        <v>435</v>
      </c>
      <c r="AD53" s="103" t="s">
        <v>435</v>
      </c>
      <c r="AE53" s="103">
        <v>100</v>
      </c>
      <c r="AF53" s="105" t="s">
        <v>435</v>
      </c>
      <c r="AG53" s="104" t="s">
        <v>435</v>
      </c>
      <c r="AH53" s="104">
        <v>2.5109621164637666E-4</v>
      </c>
      <c r="AI53" s="104">
        <v>2.372776322788496E-5</v>
      </c>
      <c r="AJ53" s="103">
        <v>0</v>
      </c>
      <c r="AK53" s="103">
        <v>0</v>
      </c>
      <c r="AL53" s="104">
        <v>0.72378802875589432</v>
      </c>
      <c r="AM53" s="104" t="s">
        <v>435</v>
      </c>
      <c r="AN53" s="104">
        <v>0.49801000000000001</v>
      </c>
      <c r="AO53" s="104">
        <v>0.51</v>
      </c>
      <c r="AP53" s="104">
        <v>9.57</v>
      </c>
      <c r="AQ53" s="104">
        <v>5.2378705642403718</v>
      </c>
      <c r="AR53" s="104">
        <v>8.9270905803125267</v>
      </c>
      <c r="AS53" s="105">
        <v>35.700000000000003</v>
      </c>
      <c r="AT53" s="105" t="s">
        <v>435</v>
      </c>
      <c r="AU53" s="103">
        <v>1.6000000238418599</v>
      </c>
      <c r="AV53" s="105" t="s">
        <v>435</v>
      </c>
      <c r="AW53" s="104" t="s">
        <v>435</v>
      </c>
      <c r="AX53" s="104" t="s">
        <v>435</v>
      </c>
      <c r="AY53" s="103">
        <v>6920</v>
      </c>
      <c r="AZ53" s="104" t="s">
        <v>435</v>
      </c>
      <c r="BA53" s="104" t="s">
        <v>435</v>
      </c>
      <c r="BB53" s="103">
        <v>71393</v>
      </c>
      <c r="BC53" s="103">
        <v>0</v>
      </c>
      <c r="BD53" s="103">
        <v>0</v>
      </c>
      <c r="BE53" s="103">
        <v>0</v>
      </c>
      <c r="BF53" s="103">
        <v>0</v>
      </c>
      <c r="BG53" s="103">
        <v>0</v>
      </c>
      <c r="BH53" s="103">
        <v>119</v>
      </c>
      <c r="BI53" s="105">
        <v>6.2</v>
      </c>
      <c r="BJ53" s="103" t="s">
        <v>435</v>
      </c>
      <c r="BK53" s="103">
        <v>72000</v>
      </c>
      <c r="BL53" s="104">
        <v>4.0884955752199996</v>
      </c>
      <c r="BM53" s="105">
        <v>80</v>
      </c>
      <c r="BN53" s="105" t="s">
        <v>435</v>
      </c>
      <c r="BO53" s="104">
        <v>105.788481675393</v>
      </c>
      <c r="BP53" s="105">
        <v>67.03</v>
      </c>
      <c r="BQ53" s="104" t="s">
        <v>435</v>
      </c>
      <c r="BR53" s="104" t="s">
        <v>435</v>
      </c>
      <c r="BS53" s="104">
        <v>-0.28950342535972595</v>
      </c>
      <c r="BT53" s="103">
        <v>55</v>
      </c>
      <c r="BU53" s="105">
        <v>100</v>
      </c>
      <c r="BV53" s="104" t="s">
        <v>435</v>
      </c>
      <c r="BW53" s="104">
        <v>69.619668794203903</v>
      </c>
      <c r="BX53" s="104">
        <v>105.788481675393</v>
      </c>
      <c r="BY53" s="103">
        <v>1000</v>
      </c>
      <c r="BZ53" s="105">
        <v>77.892759999999996</v>
      </c>
      <c r="CA53" s="105">
        <v>96.5</v>
      </c>
      <c r="CB53" s="104">
        <v>10.824999999999999</v>
      </c>
      <c r="CC53" s="103">
        <v>91</v>
      </c>
      <c r="CD53" s="103">
        <v>81</v>
      </c>
      <c r="CE53" s="103" t="s">
        <v>435</v>
      </c>
      <c r="CF53" s="104">
        <v>580.65765380859398</v>
      </c>
      <c r="CG53" s="104" t="s">
        <v>435</v>
      </c>
      <c r="CH53" s="105">
        <v>70</v>
      </c>
      <c r="CI53" s="103">
        <v>7031.7097537327891</v>
      </c>
      <c r="CJ53" s="103">
        <v>71808</v>
      </c>
      <c r="CK53" s="103">
        <v>72680</v>
      </c>
      <c r="CL53" s="103">
        <v>750</v>
      </c>
      <c r="CM53" s="103"/>
    </row>
    <row r="54" spans="1:91" x14ac:dyDescent="0.3">
      <c r="A54" s="123" t="s">
        <v>90</v>
      </c>
      <c r="B54" s="106" t="s">
        <v>89</v>
      </c>
      <c r="C54" s="103">
        <v>21791.83507242105</v>
      </c>
      <c r="D54" s="103">
        <v>19893.114509494735</v>
      </c>
      <c r="E54" s="103">
        <v>34960.277500000004</v>
      </c>
      <c r="F54" s="103">
        <v>36.652000000000001</v>
      </c>
      <c r="G54" s="103">
        <v>199800.12400000001</v>
      </c>
      <c r="H54" s="103">
        <v>56494.824000000001</v>
      </c>
      <c r="I54" s="103">
        <v>14196.406000000001</v>
      </c>
      <c r="J54" s="103">
        <v>0</v>
      </c>
      <c r="K54" s="104">
        <v>0</v>
      </c>
      <c r="L54" s="104">
        <v>6.0606060606060601E-2</v>
      </c>
      <c r="M54" s="103" t="s">
        <v>435</v>
      </c>
      <c r="N54" s="103" t="s">
        <v>435</v>
      </c>
      <c r="O54" s="103" t="s">
        <v>435</v>
      </c>
      <c r="P54" s="103" t="s">
        <v>435</v>
      </c>
      <c r="Q54" s="103">
        <v>0</v>
      </c>
      <c r="R54" s="103">
        <v>0</v>
      </c>
      <c r="S54" s="103">
        <v>6871603</v>
      </c>
      <c r="T54" s="103">
        <v>1482941</v>
      </c>
      <c r="U54" s="103">
        <v>7335946</v>
      </c>
      <c r="V54" s="103">
        <v>8430628.6239999998</v>
      </c>
      <c r="W54" s="103">
        <v>9686307.72511</v>
      </c>
      <c r="X54" s="104">
        <v>219.97857586421031</v>
      </c>
      <c r="Y54" s="104">
        <v>2.0667624572651868</v>
      </c>
      <c r="Z54" s="104">
        <v>81.073999999999998</v>
      </c>
      <c r="AA54" s="104">
        <v>3.4779335422446098</v>
      </c>
      <c r="AB54" s="104">
        <v>2.8746299999999998</v>
      </c>
      <c r="AC54" s="104">
        <v>55.181980000000003</v>
      </c>
      <c r="AD54" s="103">
        <v>2282</v>
      </c>
      <c r="AE54" s="103">
        <v>20</v>
      </c>
      <c r="AF54" s="105">
        <v>14.8</v>
      </c>
      <c r="AG54" s="104">
        <v>9.3729999999999993</v>
      </c>
      <c r="AH54" s="104">
        <v>0.41111777249027343</v>
      </c>
      <c r="AI54" s="104">
        <v>0.14603175912045208</v>
      </c>
      <c r="AJ54" s="103">
        <v>0</v>
      </c>
      <c r="AK54" s="103">
        <v>0</v>
      </c>
      <c r="AL54" s="104">
        <v>0.74464074230808364</v>
      </c>
      <c r="AM54" s="104">
        <v>1.510326E-2</v>
      </c>
      <c r="AN54" s="104">
        <v>24.83306</v>
      </c>
      <c r="AO54" s="104">
        <v>79.489999999999995</v>
      </c>
      <c r="AP54" s="104">
        <v>40.81</v>
      </c>
      <c r="AQ54" s="104">
        <v>0.10594735783879378</v>
      </c>
      <c r="AR54" s="104">
        <v>7.9646647267622983</v>
      </c>
      <c r="AS54" s="105">
        <v>28.8</v>
      </c>
      <c r="AT54" s="105">
        <v>4</v>
      </c>
      <c r="AU54" s="103">
        <v>45</v>
      </c>
      <c r="AV54" s="105">
        <v>1</v>
      </c>
      <c r="AW54" s="104">
        <v>0.38</v>
      </c>
      <c r="AX54" s="104">
        <v>6.8000000000000005E-2</v>
      </c>
      <c r="AY54" s="103">
        <v>2805557</v>
      </c>
      <c r="AZ54" s="104">
        <v>0.45327225148093653</v>
      </c>
      <c r="BA54" s="104">
        <v>45.7</v>
      </c>
      <c r="BB54" s="103">
        <v>42587</v>
      </c>
      <c r="BC54" s="103">
        <v>15390</v>
      </c>
      <c r="BD54" s="103">
        <v>16907</v>
      </c>
      <c r="BE54" s="103">
        <v>0</v>
      </c>
      <c r="BF54" s="103">
        <v>503</v>
      </c>
      <c r="BG54" s="103">
        <v>0</v>
      </c>
      <c r="BH54" s="103">
        <v>115</v>
      </c>
      <c r="BI54" s="105">
        <v>9.5</v>
      </c>
      <c r="BJ54" s="103" t="s">
        <v>435</v>
      </c>
      <c r="BK54" s="103">
        <v>6188000</v>
      </c>
      <c r="BL54" s="104">
        <v>0.74102202451999999</v>
      </c>
      <c r="BM54" s="105">
        <v>20</v>
      </c>
      <c r="BN54" s="105">
        <v>93.778459999999995</v>
      </c>
      <c r="BO54" s="104">
        <v>84.102083523687099</v>
      </c>
      <c r="BP54" s="105">
        <v>63.87</v>
      </c>
      <c r="BQ54" s="104">
        <v>0.55000000000000004</v>
      </c>
      <c r="BR54" s="104">
        <v>3.166666666666667</v>
      </c>
      <c r="BS54" s="104">
        <v>-0.40025734901428223</v>
      </c>
      <c r="BT54" s="103">
        <v>28</v>
      </c>
      <c r="BU54" s="105">
        <v>100</v>
      </c>
      <c r="BV54" s="104">
        <v>93.778459999999995</v>
      </c>
      <c r="BW54" s="104">
        <v>74.824289858872106</v>
      </c>
      <c r="BX54" s="104">
        <v>84.102083523687099</v>
      </c>
      <c r="BY54" s="103">
        <v>29000</v>
      </c>
      <c r="BZ54" s="105">
        <v>83.893209999999996</v>
      </c>
      <c r="CA54" s="105">
        <v>96.690219999999997</v>
      </c>
      <c r="CB54" s="104">
        <v>15.600000000000001</v>
      </c>
      <c r="CC54" s="103">
        <v>84</v>
      </c>
      <c r="CD54" s="103" t="s">
        <v>435</v>
      </c>
      <c r="CE54" s="103">
        <v>64</v>
      </c>
      <c r="CF54" s="104">
        <v>936.82159423828102</v>
      </c>
      <c r="CG54" s="104">
        <v>95</v>
      </c>
      <c r="CH54" s="105">
        <v>48</v>
      </c>
      <c r="CI54" s="103">
        <v>7650.0727525450529</v>
      </c>
      <c r="CJ54" s="103">
        <v>10738957</v>
      </c>
      <c r="CK54" s="103">
        <v>10520392</v>
      </c>
      <c r="CL54" s="103">
        <v>48320</v>
      </c>
      <c r="CM54" s="103"/>
    </row>
    <row r="55" spans="1:91" x14ac:dyDescent="0.3">
      <c r="A55" s="123" t="s">
        <v>93</v>
      </c>
      <c r="B55" s="106" t="s">
        <v>92</v>
      </c>
      <c r="C55" s="103">
        <v>33655.723914736845</v>
      </c>
      <c r="D55" s="103">
        <v>32844.44412189474</v>
      </c>
      <c r="E55" s="103">
        <v>127310.45150000001</v>
      </c>
      <c r="F55" s="103">
        <v>1227.3779999999999</v>
      </c>
      <c r="G55" s="103">
        <v>0</v>
      </c>
      <c r="H55" s="103">
        <v>0</v>
      </c>
      <c r="I55" s="103">
        <v>0</v>
      </c>
      <c r="J55" s="103">
        <v>4133</v>
      </c>
      <c r="K55" s="104">
        <v>8.5999999999999993E-2</v>
      </c>
      <c r="L55" s="104">
        <v>6.0606060606060601E-2</v>
      </c>
      <c r="M55" s="103" t="s">
        <v>435</v>
      </c>
      <c r="N55" s="103" t="s">
        <v>435</v>
      </c>
      <c r="O55" s="103" t="s">
        <v>435</v>
      </c>
      <c r="P55" s="103" t="s">
        <v>435</v>
      </c>
      <c r="Q55" s="103">
        <v>2223346</v>
      </c>
      <c r="R55" s="103">
        <v>4414842</v>
      </c>
      <c r="S55" s="103">
        <v>3508830</v>
      </c>
      <c r="T55" s="103">
        <v>2171078</v>
      </c>
      <c r="U55" s="103">
        <v>7308385</v>
      </c>
      <c r="V55" s="103">
        <v>7361668.4911799999</v>
      </c>
      <c r="W55" s="103">
        <v>9514529.2942200005</v>
      </c>
      <c r="X55" s="104">
        <v>68.788681752295062</v>
      </c>
      <c r="Y55" s="104">
        <v>2.0024896290936458</v>
      </c>
      <c r="Z55" s="104">
        <v>63.820999999999998</v>
      </c>
      <c r="AA55" s="104">
        <v>3.77979891294363</v>
      </c>
      <c r="AB55" s="104">
        <v>2.09653</v>
      </c>
      <c r="AC55" s="104">
        <v>80.634780000000006</v>
      </c>
      <c r="AD55" s="103">
        <v>5341</v>
      </c>
      <c r="AE55" s="103">
        <v>60</v>
      </c>
      <c r="AF55" s="105">
        <v>20.3</v>
      </c>
      <c r="AG55" s="104">
        <v>9.5690000000000008</v>
      </c>
      <c r="AH55" s="104">
        <v>0.13531001527089379</v>
      </c>
      <c r="AI55" s="104">
        <v>5.2841420192997306E-3</v>
      </c>
      <c r="AJ55" s="103">
        <v>0</v>
      </c>
      <c r="AK55" s="103">
        <v>0</v>
      </c>
      <c r="AL55" s="104">
        <v>0.75791635087287801</v>
      </c>
      <c r="AM55" s="104">
        <v>1.7952880000000001E-2</v>
      </c>
      <c r="AN55" s="104">
        <v>781.44007999999997</v>
      </c>
      <c r="AO55" s="104">
        <v>138.55000000000001</v>
      </c>
      <c r="AP55" s="104">
        <v>220.13</v>
      </c>
      <c r="AQ55" s="104">
        <v>0.37573910603334976</v>
      </c>
      <c r="AR55" s="104">
        <v>2.8036281875826501</v>
      </c>
      <c r="AS55" s="105">
        <v>14.2</v>
      </c>
      <c r="AT55" s="105">
        <v>5.0999999999999996</v>
      </c>
      <c r="AU55" s="103">
        <v>43</v>
      </c>
      <c r="AV55" s="105">
        <v>0.3</v>
      </c>
      <c r="AW55" s="104">
        <v>0.22</v>
      </c>
      <c r="AX55" s="104">
        <v>2.6320000000000001</v>
      </c>
      <c r="AY55" s="103">
        <v>1848654</v>
      </c>
      <c r="AZ55" s="104">
        <v>0.38886860005590296</v>
      </c>
      <c r="BA55" s="104">
        <v>44.7</v>
      </c>
      <c r="BB55" s="103">
        <v>0</v>
      </c>
      <c r="BC55" s="103">
        <v>0</v>
      </c>
      <c r="BD55" s="103">
        <v>3264</v>
      </c>
      <c r="BE55" s="103">
        <v>0</v>
      </c>
      <c r="BF55" s="103">
        <v>118614</v>
      </c>
      <c r="BG55" s="103">
        <v>0</v>
      </c>
      <c r="BH55" s="103">
        <v>114</v>
      </c>
      <c r="BI55" s="105">
        <v>7.9</v>
      </c>
      <c r="BJ55" s="103">
        <v>5365261</v>
      </c>
      <c r="BK55" s="103">
        <v>1608000</v>
      </c>
      <c r="BL55" s="104">
        <v>306.31804952800002</v>
      </c>
      <c r="BM55" s="105">
        <v>80</v>
      </c>
      <c r="BN55" s="105">
        <v>92.829790000000003</v>
      </c>
      <c r="BO55" s="104">
        <v>92.323270210095103</v>
      </c>
      <c r="BP55" s="105">
        <v>57.272243683102403</v>
      </c>
      <c r="BQ55" s="104">
        <v>0.47</v>
      </c>
      <c r="BR55" s="104">
        <v>3.8166666666666673</v>
      </c>
      <c r="BS55" s="104">
        <v>-0.26139762997627258</v>
      </c>
      <c r="BT55" s="103">
        <v>38</v>
      </c>
      <c r="BU55" s="105">
        <v>100</v>
      </c>
      <c r="BV55" s="104">
        <v>92.829790000000003</v>
      </c>
      <c r="BW55" s="104">
        <v>57.272243683102403</v>
      </c>
      <c r="BX55" s="104">
        <v>92.323270210095103</v>
      </c>
      <c r="BY55" s="103">
        <v>62000</v>
      </c>
      <c r="BZ55" s="105">
        <v>87.988720000000001</v>
      </c>
      <c r="CA55" s="105">
        <v>93.994529999999997</v>
      </c>
      <c r="CB55" s="104">
        <v>20.5</v>
      </c>
      <c r="CC55" s="103">
        <v>85</v>
      </c>
      <c r="CD55" s="103">
        <v>73</v>
      </c>
      <c r="CE55" s="103">
        <v>84</v>
      </c>
      <c r="CF55" s="104">
        <v>942.88665771484398</v>
      </c>
      <c r="CG55" s="104">
        <v>59</v>
      </c>
      <c r="CH55" s="105">
        <v>73</v>
      </c>
      <c r="CI55" s="103">
        <v>6344.871978500566</v>
      </c>
      <c r="CJ55" s="103">
        <v>17373657</v>
      </c>
      <c r="CK55" s="103">
        <v>16147651</v>
      </c>
      <c r="CL55" s="103">
        <v>248360</v>
      </c>
      <c r="CM55" s="103"/>
    </row>
    <row r="56" spans="1:91" x14ac:dyDescent="0.3">
      <c r="A56" s="123" t="s">
        <v>95</v>
      </c>
      <c r="B56" s="106" t="s">
        <v>94</v>
      </c>
      <c r="C56" s="103">
        <v>65987.231369684217</v>
      </c>
      <c r="D56" s="103">
        <v>2.6005000064210526E-2</v>
      </c>
      <c r="E56" s="103">
        <v>710352.14650000003</v>
      </c>
      <c r="F56" s="103">
        <v>342.27</v>
      </c>
      <c r="G56" s="103">
        <v>0</v>
      </c>
      <c r="H56" s="103">
        <v>0</v>
      </c>
      <c r="I56" s="103">
        <v>0</v>
      </c>
      <c r="J56" s="103">
        <v>0</v>
      </c>
      <c r="K56" s="104">
        <v>0</v>
      </c>
      <c r="L56" s="104">
        <v>0.18181818181818199</v>
      </c>
      <c r="M56" s="103">
        <v>21517105.068700001</v>
      </c>
      <c r="N56" s="103">
        <v>0</v>
      </c>
      <c r="O56" s="103">
        <v>0</v>
      </c>
      <c r="P56" s="103">
        <v>0</v>
      </c>
      <c r="Q56" s="103">
        <v>0</v>
      </c>
      <c r="R56" s="103">
        <v>0</v>
      </c>
      <c r="S56" s="103">
        <v>0</v>
      </c>
      <c r="T56" s="103">
        <v>0</v>
      </c>
      <c r="U56" s="103">
        <v>84565</v>
      </c>
      <c r="V56" s="103">
        <v>7079078.2493099999</v>
      </c>
      <c r="W56" s="103">
        <v>4540454.1368199997</v>
      </c>
      <c r="X56" s="104">
        <v>98.873469285247879</v>
      </c>
      <c r="Y56" s="104">
        <v>2.0309213089847908</v>
      </c>
      <c r="Z56" s="104">
        <v>42.704000000000001</v>
      </c>
      <c r="AA56" s="104">
        <v>4.1308575832092096</v>
      </c>
      <c r="AB56" s="104">
        <v>0</v>
      </c>
      <c r="AC56" s="104">
        <v>89.826970000000003</v>
      </c>
      <c r="AD56" s="103">
        <v>63000</v>
      </c>
      <c r="AE56" s="103">
        <v>80</v>
      </c>
      <c r="AF56" s="105">
        <v>4.0999999999999996</v>
      </c>
      <c r="AG56" s="104">
        <v>12.754</v>
      </c>
      <c r="AH56" s="104">
        <v>0.86005549014708027</v>
      </c>
      <c r="AI56" s="104">
        <v>0.80427338519096603</v>
      </c>
      <c r="AJ56" s="103">
        <v>0</v>
      </c>
      <c r="AK56" s="103">
        <v>5</v>
      </c>
      <c r="AL56" s="104">
        <v>0.69972679792056303</v>
      </c>
      <c r="AM56" s="104">
        <v>1.9424960000000002E-2</v>
      </c>
      <c r="AN56" s="104">
        <v>1551.6101699999999</v>
      </c>
      <c r="AO56" s="104">
        <v>40.79</v>
      </c>
      <c r="AP56" s="104">
        <v>522.75</v>
      </c>
      <c r="AQ56" s="104">
        <v>0.84366944466929961</v>
      </c>
      <c r="AR56" s="104">
        <v>10.169881572767835</v>
      </c>
      <c r="AS56" s="105">
        <v>21.2</v>
      </c>
      <c r="AT56" s="105">
        <v>7</v>
      </c>
      <c r="AU56" s="103">
        <v>13</v>
      </c>
      <c r="AV56" s="105">
        <v>0.1</v>
      </c>
      <c r="AW56" s="104">
        <v>0.04</v>
      </c>
      <c r="AX56" s="104">
        <v>0</v>
      </c>
      <c r="AY56" s="103">
        <v>5021586</v>
      </c>
      <c r="AZ56" s="104">
        <v>0.44973590693150411</v>
      </c>
      <c r="BA56" s="104">
        <v>31.8</v>
      </c>
      <c r="BB56" s="103">
        <v>0</v>
      </c>
      <c r="BC56" s="103">
        <v>0</v>
      </c>
      <c r="BD56" s="103">
        <v>0</v>
      </c>
      <c r="BE56" s="103">
        <v>97000</v>
      </c>
      <c r="BF56" s="103">
        <v>311704</v>
      </c>
      <c r="BG56" s="103">
        <v>0</v>
      </c>
      <c r="BH56" s="103">
        <v>153</v>
      </c>
      <c r="BI56" s="105">
        <v>4.5</v>
      </c>
      <c r="BJ56" s="103">
        <v>12340832</v>
      </c>
      <c r="BK56" s="103">
        <v>8157000</v>
      </c>
      <c r="BL56" s="104">
        <v>0.67745750184800002</v>
      </c>
      <c r="BM56" s="105">
        <v>80</v>
      </c>
      <c r="BN56" s="105">
        <v>71.16825</v>
      </c>
      <c r="BO56" s="104">
        <v>95.286596817970405</v>
      </c>
      <c r="BP56" s="105">
        <v>44.950204245285697</v>
      </c>
      <c r="BQ56" s="104">
        <v>0.62</v>
      </c>
      <c r="BR56" s="104">
        <v>3.3166666666666673</v>
      </c>
      <c r="BS56" s="104">
        <v>-0.58480405807495117</v>
      </c>
      <c r="BT56" s="103">
        <v>35</v>
      </c>
      <c r="BU56" s="105">
        <v>100</v>
      </c>
      <c r="BV56" s="104">
        <v>71.16825</v>
      </c>
      <c r="BW56" s="104">
        <v>46.924338086490501</v>
      </c>
      <c r="BX56" s="104">
        <v>95.286596817970405</v>
      </c>
      <c r="BY56" s="103">
        <v>83000</v>
      </c>
      <c r="BZ56" s="105">
        <v>94.19301999999999</v>
      </c>
      <c r="CA56" s="105">
        <v>99.105729999999994</v>
      </c>
      <c r="CB56" s="104">
        <v>7.9020000000000001</v>
      </c>
      <c r="CC56" s="103">
        <v>94</v>
      </c>
      <c r="CD56" s="103">
        <v>94</v>
      </c>
      <c r="CE56" s="103" t="s">
        <v>435</v>
      </c>
      <c r="CF56" s="104">
        <v>516.34313964843795</v>
      </c>
      <c r="CG56" s="104">
        <v>37</v>
      </c>
      <c r="CH56" s="105">
        <v>82</v>
      </c>
      <c r="CI56" s="103">
        <v>2549.1394583229544</v>
      </c>
      <c r="CJ56" s="103">
        <v>100388076</v>
      </c>
      <c r="CK56" s="103">
        <v>91515179</v>
      </c>
      <c r="CL56" s="103">
        <v>995450</v>
      </c>
      <c r="CM56" s="103"/>
    </row>
    <row r="57" spans="1:91" x14ac:dyDescent="0.3">
      <c r="A57" s="123" t="s">
        <v>97</v>
      </c>
      <c r="B57" s="106" t="s">
        <v>96</v>
      </c>
      <c r="C57" s="103">
        <v>12762.75509328421</v>
      </c>
      <c r="D57" s="103">
        <v>12762.75509328421</v>
      </c>
      <c r="E57" s="103">
        <v>7803.7894999999999</v>
      </c>
      <c r="F57" s="103">
        <v>211.93</v>
      </c>
      <c r="G57" s="103">
        <v>36733.846000000005</v>
      </c>
      <c r="H57" s="103">
        <v>865.05150000000003</v>
      </c>
      <c r="I57" s="103">
        <v>990.77400000000011</v>
      </c>
      <c r="J57" s="103">
        <v>42474</v>
      </c>
      <c r="K57" s="104">
        <v>0.17100000000000001</v>
      </c>
      <c r="L57" s="104">
        <v>3.03030303030303E-2</v>
      </c>
      <c r="M57" s="103" t="s">
        <v>435</v>
      </c>
      <c r="N57" s="103" t="s">
        <v>435</v>
      </c>
      <c r="O57" s="103" t="s">
        <v>435</v>
      </c>
      <c r="P57" s="103" t="s">
        <v>435</v>
      </c>
      <c r="Q57" s="103">
        <v>3641309</v>
      </c>
      <c r="R57" s="103">
        <v>16960</v>
      </c>
      <c r="S57" s="103">
        <v>16960</v>
      </c>
      <c r="T57" s="103">
        <v>0</v>
      </c>
      <c r="U57" s="103">
        <v>5955799</v>
      </c>
      <c r="V57" s="103">
        <v>4482748.9483099999</v>
      </c>
      <c r="W57" s="103">
        <v>5954427.0546599999</v>
      </c>
      <c r="X57" s="104">
        <v>309.8814671814672</v>
      </c>
      <c r="Y57" s="104">
        <v>1.5533440683039264</v>
      </c>
      <c r="Z57" s="104">
        <v>72.022999999999996</v>
      </c>
      <c r="AA57" s="104">
        <v>4.0699771697616702</v>
      </c>
      <c r="AB57" s="104">
        <v>1.0056700000000001</v>
      </c>
      <c r="AC57" s="104">
        <v>90.649680000000004</v>
      </c>
      <c r="AD57" s="103">
        <v>811</v>
      </c>
      <c r="AE57" s="103">
        <v>20</v>
      </c>
      <c r="AF57" s="105">
        <v>22.4</v>
      </c>
      <c r="AG57" s="104">
        <v>8.9499999999999993</v>
      </c>
      <c r="AH57" s="104">
        <v>0.39913966452892558</v>
      </c>
      <c r="AI57" s="104">
        <v>0.19776628867043997</v>
      </c>
      <c r="AJ57" s="103">
        <v>0</v>
      </c>
      <c r="AK57" s="103">
        <v>0</v>
      </c>
      <c r="AL57" s="104">
        <v>0.66668101830167026</v>
      </c>
      <c r="AM57" s="104">
        <v>3.246251E-2</v>
      </c>
      <c r="AN57" s="104">
        <v>51.98883</v>
      </c>
      <c r="AO57" s="104">
        <v>137.09</v>
      </c>
      <c r="AP57" s="104">
        <v>207.47</v>
      </c>
      <c r="AQ57" s="104">
        <v>1.0110636864926541</v>
      </c>
      <c r="AR57" s="104">
        <v>20.678290570395134</v>
      </c>
      <c r="AS57" s="105">
        <v>13.7</v>
      </c>
      <c r="AT57" s="105">
        <v>5</v>
      </c>
      <c r="AU57" s="103">
        <v>72</v>
      </c>
      <c r="AV57" s="105">
        <v>0.6</v>
      </c>
      <c r="AW57" s="104">
        <v>0.33</v>
      </c>
      <c r="AX57" s="104">
        <v>0</v>
      </c>
      <c r="AY57" s="103">
        <v>1411062</v>
      </c>
      <c r="AZ57" s="104">
        <v>0.39709403481582384</v>
      </c>
      <c r="BA57" s="104">
        <v>38</v>
      </c>
      <c r="BB57" s="103">
        <v>584</v>
      </c>
      <c r="BC57" s="103">
        <v>396208</v>
      </c>
      <c r="BD57" s="103">
        <v>16733</v>
      </c>
      <c r="BE57" s="103">
        <v>0</v>
      </c>
      <c r="BF57" s="103">
        <v>66</v>
      </c>
      <c r="BG57" s="103">
        <v>0</v>
      </c>
      <c r="BH57" s="103">
        <v>118</v>
      </c>
      <c r="BI57" s="105">
        <v>9</v>
      </c>
      <c r="BJ57" s="103">
        <v>2545105</v>
      </c>
      <c r="BK57" s="103">
        <v>1556000</v>
      </c>
      <c r="BL57" s="104">
        <v>0.76603646184999996</v>
      </c>
      <c r="BM57" s="105">
        <v>100</v>
      </c>
      <c r="BN57" s="105">
        <v>88.482709999999997</v>
      </c>
      <c r="BO57" s="104">
        <v>146.922102198093</v>
      </c>
      <c r="BP57" s="105">
        <v>28.997073045596998</v>
      </c>
      <c r="BQ57" s="104">
        <v>0.25</v>
      </c>
      <c r="BR57" s="104">
        <v>2.9333333333333331</v>
      </c>
      <c r="BS57" s="104">
        <v>-0.44714248180389404</v>
      </c>
      <c r="BT57" s="103">
        <v>34</v>
      </c>
      <c r="BU57" s="105">
        <v>99.490386962890597</v>
      </c>
      <c r="BV57" s="104">
        <v>88.482709999999997</v>
      </c>
      <c r="BW57" s="104">
        <v>33.820728899999999</v>
      </c>
      <c r="BX57" s="104">
        <v>146.922102198093</v>
      </c>
      <c r="BY57" s="103">
        <v>11000</v>
      </c>
      <c r="BZ57" s="105">
        <v>87.433570000000003</v>
      </c>
      <c r="CA57" s="105">
        <v>97.388369999999995</v>
      </c>
      <c r="CB57" s="104">
        <v>15.69</v>
      </c>
      <c r="CC57" s="103">
        <v>85</v>
      </c>
      <c r="CD57" s="103">
        <v>86</v>
      </c>
      <c r="CE57" s="103">
        <v>87</v>
      </c>
      <c r="CF57" s="104">
        <v>599.54870605468795</v>
      </c>
      <c r="CG57" s="104">
        <v>46</v>
      </c>
      <c r="CH57" s="105">
        <v>75</v>
      </c>
      <c r="CI57" s="103">
        <v>4058.2446520216349</v>
      </c>
      <c r="CJ57" s="103">
        <v>6453550</v>
      </c>
      <c r="CK57" s="103">
        <v>6126238</v>
      </c>
      <c r="CL57" s="103">
        <v>20720</v>
      </c>
      <c r="CM57" s="103"/>
    </row>
    <row r="58" spans="1:91" x14ac:dyDescent="0.3">
      <c r="A58" s="123" t="s">
        <v>99</v>
      </c>
      <c r="B58" s="106" t="s">
        <v>98</v>
      </c>
      <c r="C58" s="103">
        <v>0</v>
      </c>
      <c r="D58" s="103">
        <v>0</v>
      </c>
      <c r="E58" s="103">
        <v>5450.8605000000007</v>
      </c>
      <c r="F58" s="103">
        <v>0</v>
      </c>
      <c r="G58" s="103">
        <v>0</v>
      </c>
      <c r="H58" s="103">
        <v>0</v>
      </c>
      <c r="I58" s="103">
        <v>0</v>
      </c>
      <c r="J58" s="103">
        <v>0</v>
      </c>
      <c r="K58" s="104">
        <v>0</v>
      </c>
      <c r="L58" s="104">
        <v>0.21212121212121199</v>
      </c>
      <c r="M58" s="103">
        <v>265.681947708</v>
      </c>
      <c r="N58" s="103">
        <v>263961.17864400003</v>
      </c>
      <c r="O58" s="103">
        <v>0</v>
      </c>
      <c r="P58" s="103">
        <v>264080.38050299999</v>
      </c>
      <c r="Q58" s="103">
        <v>798812</v>
      </c>
      <c r="R58" s="103">
        <v>0</v>
      </c>
      <c r="S58" s="103">
        <v>0</v>
      </c>
      <c r="T58" s="103">
        <v>796722</v>
      </c>
      <c r="U58" s="103">
        <v>694198</v>
      </c>
      <c r="V58" s="103">
        <v>599692.726669</v>
      </c>
      <c r="W58" s="103">
        <v>744871.18718600005</v>
      </c>
      <c r="X58" s="104">
        <v>46.665739750445631</v>
      </c>
      <c r="Y58" s="104">
        <v>4.3458144415272599</v>
      </c>
      <c r="Z58" s="104">
        <v>72.143000000000001</v>
      </c>
      <c r="AA58" s="104" t="s">
        <v>435</v>
      </c>
      <c r="AB58" s="104">
        <v>2.8540700000000001</v>
      </c>
      <c r="AC58" s="104">
        <v>24.639970000000002</v>
      </c>
      <c r="AD58" s="103" t="s">
        <v>435</v>
      </c>
      <c r="AE58" s="103">
        <v>0</v>
      </c>
      <c r="AF58" s="105">
        <v>66.099999999999994</v>
      </c>
      <c r="AG58" s="104">
        <v>14.391</v>
      </c>
      <c r="AH58" s="104">
        <v>0.25802872356749174</v>
      </c>
      <c r="AI58" s="104">
        <v>0.11711747637274479</v>
      </c>
      <c r="AJ58" s="103">
        <v>0</v>
      </c>
      <c r="AK58" s="103">
        <v>0</v>
      </c>
      <c r="AL58" s="104">
        <v>0.58842164468676861</v>
      </c>
      <c r="AM58" s="104" t="s">
        <v>435</v>
      </c>
      <c r="AN58" s="104">
        <v>0</v>
      </c>
      <c r="AO58" s="104">
        <v>6.14</v>
      </c>
      <c r="AP58" s="104">
        <v>5.54</v>
      </c>
      <c r="AQ58" s="104">
        <v>5.3536995811757651E-2</v>
      </c>
      <c r="AR58" s="104" t="s">
        <v>435</v>
      </c>
      <c r="AS58" s="105">
        <v>85.3</v>
      </c>
      <c r="AT58" s="105">
        <v>5.6</v>
      </c>
      <c r="AU58" s="103">
        <v>191</v>
      </c>
      <c r="AV58" s="105">
        <v>6.2</v>
      </c>
      <c r="AW58" s="104">
        <v>5.4</v>
      </c>
      <c r="AX58" s="104">
        <v>343.25599999999997</v>
      </c>
      <c r="AY58" s="103">
        <v>429326</v>
      </c>
      <c r="AZ58" s="104" t="s">
        <v>435</v>
      </c>
      <c r="BA58" s="104" t="s">
        <v>435</v>
      </c>
      <c r="BB58" s="103">
        <v>0</v>
      </c>
      <c r="BC58" s="103">
        <v>0</v>
      </c>
      <c r="BD58" s="103">
        <v>0</v>
      </c>
      <c r="BE58" s="103">
        <v>0</v>
      </c>
      <c r="BF58" s="103">
        <v>0</v>
      </c>
      <c r="BG58" s="103">
        <v>0</v>
      </c>
      <c r="BH58" s="103">
        <v>122</v>
      </c>
      <c r="BI58" s="105">
        <v>10.5</v>
      </c>
      <c r="BJ58" s="103">
        <v>466435.11929849302</v>
      </c>
      <c r="BK58" s="103" t="s">
        <v>435</v>
      </c>
      <c r="BL58" s="104">
        <v>2.20065789474</v>
      </c>
      <c r="BM58" s="105">
        <v>40</v>
      </c>
      <c r="BN58" s="105">
        <v>95</v>
      </c>
      <c r="BO58" s="104">
        <v>45.166867205255997</v>
      </c>
      <c r="BP58" s="105">
        <v>23.779999971074002</v>
      </c>
      <c r="BQ58" s="104" t="s">
        <v>435</v>
      </c>
      <c r="BR58" s="104" t="s">
        <v>435</v>
      </c>
      <c r="BS58" s="104">
        <v>-1.2943800687789917</v>
      </c>
      <c r="BT58" s="103">
        <v>16</v>
      </c>
      <c r="BU58" s="105">
        <v>67.184097290039105</v>
      </c>
      <c r="BV58" s="104">
        <v>95</v>
      </c>
      <c r="BW58" s="104">
        <v>26.239999956940899</v>
      </c>
      <c r="BX58" s="104">
        <v>45.166867205255997</v>
      </c>
      <c r="BY58" s="103">
        <v>3200</v>
      </c>
      <c r="BZ58" s="105">
        <v>66.312790000000007</v>
      </c>
      <c r="CA58" s="105">
        <v>64.665819999999997</v>
      </c>
      <c r="CB58" s="104">
        <v>4</v>
      </c>
      <c r="CC58" s="103">
        <v>25</v>
      </c>
      <c r="CD58" s="103" t="s">
        <v>435</v>
      </c>
      <c r="CE58" s="103" t="s">
        <v>435</v>
      </c>
      <c r="CF58" s="104">
        <v>838.74426269531295</v>
      </c>
      <c r="CG58" s="104">
        <v>301</v>
      </c>
      <c r="CH58" s="105">
        <v>22</v>
      </c>
      <c r="CI58" s="103">
        <v>10173.963020188008</v>
      </c>
      <c r="CJ58" s="103">
        <v>1355982</v>
      </c>
      <c r="CK58" s="103">
        <v>824543</v>
      </c>
      <c r="CL58" s="103">
        <v>28050</v>
      </c>
      <c r="CM58" s="103"/>
    </row>
    <row r="59" spans="1:91" x14ac:dyDescent="0.3">
      <c r="A59" s="123" t="s">
        <v>101</v>
      </c>
      <c r="B59" s="106" t="s">
        <v>100</v>
      </c>
      <c r="C59" s="103">
        <v>4836.8764465684208</v>
      </c>
      <c r="D59" s="103">
        <v>0</v>
      </c>
      <c r="E59" s="103">
        <v>7783.0664999999999</v>
      </c>
      <c r="F59" s="103">
        <v>0</v>
      </c>
      <c r="G59" s="103">
        <v>0</v>
      </c>
      <c r="H59" s="103">
        <v>0</v>
      </c>
      <c r="I59" s="103">
        <v>0</v>
      </c>
      <c r="J59" s="103">
        <v>160000</v>
      </c>
      <c r="K59" s="104">
        <v>8.5999999999999993E-2</v>
      </c>
      <c r="L59" s="104">
        <v>0.54545454545454497</v>
      </c>
      <c r="M59" s="103">
        <v>2403114.9776099999</v>
      </c>
      <c r="N59" s="103">
        <v>0</v>
      </c>
      <c r="O59" s="103">
        <v>0</v>
      </c>
      <c r="P59" s="103">
        <v>0</v>
      </c>
      <c r="Q59" s="103">
        <v>4362192</v>
      </c>
      <c r="R59" s="103">
        <v>2262</v>
      </c>
      <c r="S59" s="103">
        <v>819013</v>
      </c>
      <c r="T59" s="103">
        <v>3545441</v>
      </c>
      <c r="U59" s="103">
        <v>1242382</v>
      </c>
      <c r="V59" s="103">
        <v>3350176.74853</v>
      </c>
      <c r="W59" s="103">
        <v>1004231.32071</v>
      </c>
      <c r="X59" s="200">
        <f>CJ59/CL59</f>
        <v>34.624920792079209</v>
      </c>
      <c r="Y59" s="103" t="s">
        <v>435</v>
      </c>
      <c r="Z59" s="103" t="s">
        <v>435</v>
      </c>
      <c r="AA59" s="104" t="s">
        <v>435</v>
      </c>
      <c r="AB59" s="104">
        <v>67.003950000000003</v>
      </c>
      <c r="AC59" s="104" t="s">
        <v>435</v>
      </c>
      <c r="AD59" s="103">
        <v>401</v>
      </c>
      <c r="AE59" s="103">
        <v>20</v>
      </c>
      <c r="AF59" s="105" t="s">
        <v>435</v>
      </c>
      <c r="AG59" s="104">
        <v>14.031000000000001</v>
      </c>
      <c r="AH59" s="104">
        <v>0.40923070725955535</v>
      </c>
      <c r="AI59" s="104">
        <v>9.0680045867433362E-2</v>
      </c>
      <c r="AJ59" s="103">
        <v>0</v>
      </c>
      <c r="AK59" s="103">
        <v>0</v>
      </c>
      <c r="AL59" s="104">
        <v>0.43357962042319481</v>
      </c>
      <c r="AM59" s="104" t="s">
        <v>435</v>
      </c>
      <c r="AN59" s="104">
        <v>331.44790999999998</v>
      </c>
      <c r="AO59" s="104">
        <v>17.399999999999999</v>
      </c>
      <c r="AP59" s="104">
        <v>15.78</v>
      </c>
      <c r="AQ59" s="104" t="s">
        <v>435</v>
      </c>
      <c r="AR59" s="104" t="s">
        <v>435</v>
      </c>
      <c r="AS59" s="105">
        <v>41.9</v>
      </c>
      <c r="AT59" s="105">
        <v>38.799999999999997</v>
      </c>
      <c r="AU59" s="103">
        <v>67</v>
      </c>
      <c r="AV59" s="105">
        <v>0.6</v>
      </c>
      <c r="AW59" s="104">
        <v>0.23</v>
      </c>
      <c r="AX59" s="104">
        <v>22.870999999999999</v>
      </c>
      <c r="AY59" s="103">
        <v>1076700</v>
      </c>
      <c r="AZ59" s="104" t="s">
        <v>435</v>
      </c>
      <c r="BA59" s="104" t="s">
        <v>435</v>
      </c>
      <c r="BB59" s="103">
        <v>0</v>
      </c>
      <c r="BC59" s="103">
        <v>0</v>
      </c>
      <c r="BD59" s="103">
        <v>0</v>
      </c>
      <c r="BE59" s="103">
        <v>0</v>
      </c>
      <c r="BF59" s="103">
        <v>2252</v>
      </c>
      <c r="BG59" s="103">
        <v>297</v>
      </c>
      <c r="BH59" s="103">
        <v>105</v>
      </c>
      <c r="BI59" s="105">
        <v>20.6</v>
      </c>
      <c r="BJ59" s="103">
        <v>102729</v>
      </c>
      <c r="BK59" s="103" t="s">
        <v>435</v>
      </c>
      <c r="BL59" s="104">
        <v>14.6357435198</v>
      </c>
      <c r="BM59" s="105">
        <v>20</v>
      </c>
      <c r="BN59" s="105">
        <v>76.570520000000002</v>
      </c>
      <c r="BO59" s="104">
        <v>20.363955154761701</v>
      </c>
      <c r="BP59" s="105">
        <v>1.1771187201569999</v>
      </c>
      <c r="BQ59" s="104" t="s">
        <v>435</v>
      </c>
      <c r="BR59" s="104" t="s">
        <v>435</v>
      </c>
      <c r="BS59" s="104">
        <v>-1.7277317047119141</v>
      </c>
      <c r="BT59" s="103">
        <v>23</v>
      </c>
      <c r="BU59" s="105">
        <v>48.423789978027301</v>
      </c>
      <c r="BV59" s="104">
        <v>76.570520000000002</v>
      </c>
      <c r="BW59" s="104">
        <v>1.3089069798665001</v>
      </c>
      <c r="BX59" s="104">
        <v>20.363955154761701</v>
      </c>
      <c r="BY59" s="103">
        <v>4700</v>
      </c>
      <c r="BZ59" s="105">
        <v>11.939970000000001</v>
      </c>
      <c r="CA59" s="105">
        <v>51.849719999999998</v>
      </c>
      <c r="CB59" s="104" t="s">
        <v>435</v>
      </c>
      <c r="CC59" s="103">
        <v>95</v>
      </c>
      <c r="CD59" s="103">
        <v>88</v>
      </c>
      <c r="CE59" s="103">
        <v>95</v>
      </c>
      <c r="CF59" s="104">
        <v>55.3310356140137</v>
      </c>
      <c r="CG59" s="104">
        <v>480</v>
      </c>
      <c r="CH59" s="105">
        <v>35</v>
      </c>
      <c r="CI59" s="103">
        <v>811.37602860210791</v>
      </c>
      <c r="CJ59" s="103">
        <v>3497117</v>
      </c>
      <c r="CK59" s="103">
        <v>5290052</v>
      </c>
      <c r="CL59" s="103">
        <v>101000</v>
      </c>
      <c r="CM59" s="103"/>
    </row>
    <row r="60" spans="1:91" x14ac:dyDescent="0.3">
      <c r="A60" s="123" t="s">
        <v>103</v>
      </c>
      <c r="B60" s="106" t="s">
        <v>102</v>
      </c>
      <c r="C60" s="103">
        <v>0</v>
      </c>
      <c r="D60" s="103">
        <v>0</v>
      </c>
      <c r="E60" s="103">
        <v>5412.49</v>
      </c>
      <c r="F60" s="103">
        <v>0</v>
      </c>
      <c r="G60" s="103">
        <v>0</v>
      </c>
      <c r="H60" s="103">
        <v>0</v>
      </c>
      <c r="I60" s="103">
        <v>0</v>
      </c>
      <c r="J60" s="103">
        <v>0</v>
      </c>
      <c r="K60" s="104">
        <v>0</v>
      </c>
      <c r="L60" s="104">
        <v>0</v>
      </c>
      <c r="M60" s="103">
        <v>0</v>
      </c>
      <c r="N60" s="103" t="s">
        <v>435</v>
      </c>
      <c r="O60" s="103" t="s">
        <v>435</v>
      </c>
      <c r="P60" s="103" t="s">
        <v>435</v>
      </c>
      <c r="Q60" s="103">
        <v>0</v>
      </c>
      <c r="R60" s="103">
        <v>0</v>
      </c>
      <c r="S60" s="103">
        <v>0</v>
      </c>
      <c r="T60" s="103">
        <v>0</v>
      </c>
      <c r="U60" s="103">
        <v>0</v>
      </c>
      <c r="V60" s="103">
        <v>0</v>
      </c>
      <c r="W60" s="103">
        <v>0</v>
      </c>
      <c r="X60" s="104">
        <v>30.386105360018405</v>
      </c>
      <c r="Y60" s="104">
        <v>0.50223455129487549</v>
      </c>
      <c r="Z60" s="104">
        <v>68.88</v>
      </c>
      <c r="AA60" s="104">
        <v>2.2975175724185601</v>
      </c>
      <c r="AB60" s="104">
        <v>0</v>
      </c>
      <c r="AC60" s="104" t="s">
        <v>435</v>
      </c>
      <c r="AD60" s="103">
        <v>1095</v>
      </c>
      <c r="AE60" s="103">
        <v>80</v>
      </c>
      <c r="AF60" s="105" t="s">
        <v>435</v>
      </c>
      <c r="AG60" s="104">
        <v>5.2080000000000002</v>
      </c>
      <c r="AH60" s="104">
        <v>3.2172699839187742E-3</v>
      </c>
      <c r="AI60" s="104">
        <v>3.7187802178954388E-4</v>
      </c>
      <c r="AJ60" s="103">
        <v>0</v>
      </c>
      <c r="AK60" s="103">
        <v>0</v>
      </c>
      <c r="AL60" s="104">
        <v>0.88154229789502814</v>
      </c>
      <c r="AM60" s="104" t="s">
        <v>435</v>
      </c>
      <c r="AN60" s="104">
        <v>0.23229</v>
      </c>
      <c r="AO60" s="104">
        <v>0</v>
      </c>
      <c r="AP60" s="104">
        <v>0</v>
      </c>
      <c r="AQ60" s="104" t="s">
        <v>435</v>
      </c>
      <c r="AR60" s="104">
        <v>1.8433327180647157</v>
      </c>
      <c r="AS60" s="105">
        <v>2.6</v>
      </c>
      <c r="AT60" s="105" t="s">
        <v>435</v>
      </c>
      <c r="AU60" s="103">
        <v>15</v>
      </c>
      <c r="AV60" s="105">
        <v>1.3</v>
      </c>
      <c r="AW60" s="104">
        <v>0.38</v>
      </c>
      <c r="AX60" s="104" t="s">
        <v>435</v>
      </c>
      <c r="AY60" s="103">
        <v>9</v>
      </c>
      <c r="AZ60" s="104">
        <v>9.1257862431578407E-2</v>
      </c>
      <c r="BA60" s="104">
        <v>32.700000000000003</v>
      </c>
      <c r="BB60" s="103">
        <v>0</v>
      </c>
      <c r="BC60" s="103">
        <v>0</v>
      </c>
      <c r="BD60" s="103">
        <v>0</v>
      </c>
      <c r="BE60" s="103">
        <v>0</v>
      </c>
      <c r="BF60" s="103">
        <v>359</v>
      </c>
      <c r="BG60" s="103">
        <v>0</v>
      </c>
      <c r="BH60" s="103">
        <v>127</v>
      </c>
      <c r="BI60" s="105">
        <v>2.9</v>
      </c>
      <c r="BJ60" s="103">
        <v>31981</v>
      </c>
      <c r="BK60" s="103">
        <v>3245000</v>
      </c>
      <c r="BL60" s="104">
        <v>38.018548202399998</v>
      </c>
      <c r="BM60" s="105">
        <v>40</v>
      </c>
      <c r="BN60" s="105">
        <v>99.88579</v>
      </c>
      <c r="BO60" s="104">
        <v>145.43842409216001</v>
      </c>
      <c r="BP60" s="105">
        <v>88.102456874019893</v>
      </c>
      <c r="BQ60" s="104">
        <v>0.34</v>
      </c>
      <c r="BR60" s="104" t="s">
        <v>435</v>
      </c>
      <c r="BS60" s="104">
        <v>1.1919379234313965</v>
      </c>
      <c r="BT60" s="103">
        <v>74</v>
      </c>
      <c r="BU60" s="105">
        <v>100</v>
      </c>
      <c r="BV60" s="104">
        <v>99.88579</v>
      </c>
      <c r="BW60" s="104">
        <v>89.357007774742598</v>
      </c>
      <c r="BX60" s="104">
        <v>145.43842409216001</v>
      </c>
      <c r="BY60" s="103">
        <v>53000</v>
      </c>
      <c r="BZ60" s="105">
        <v>99.146560000000008</v>
      </c>
      <c r="CA60" s="105">
        <v>99.712819999999994</v>
      </c>
      <c r="CB60" s="104">
        <v>34.651000000000003</v>
      </c>
      <c r="CC60" s="103">
        <v>93</v>
      </c>
      <c r="CD60" s="103">
        <v>91</v>
      </c>
      <c r="CE60" s="103" t="s">
        <v>435</v>
      </c>
      <c r="CF60" s="104">
        <v>1987.71813964844</v>
      </c>
      <c r="CG60" s="104">
        <v>9</v>
      </c>
      <c r="CH60" s="105">
        <v>74</v>
      </c>
      <c r="CI60" s="103">
        <v>22927.744417419308</v>
      </c>
      <c r="CJ60" s="103">
        <v>1325649</v>
      </c>
      <c r="CK60" s="103">
        <v>1310350</v>
      </c>
      <c r="CL60" s="103">
        <v>42390</v>
      </c>
      <c r="CM60" s="103"/>
    </row>
    <row r="61" spans="1:91" x14ac:dyDescent="0.3">
      <c r="A61" s="122" t="s">
        <v>932</v>
      </c>
      <c r="B61" s="106" t="s">
        <v>308</v>
      </c>
      <c r="C61" s="103">
        <v>0</v>
      </c>
      <c r="D61" s="103">
        <v>0</v>
      </c>
      <c r="E61" s="103">
        <v>7092.7834999999995</v>
      </c>
      <c r="F61" s="103">
        <v>0</v>
      </c>
      <c r="G61" s="103">
        <v>161.12649999999999</v>
      </c>
      <c r="H61" s="103">
        <v>0</v>
      </c>
      <c r="I61" s="103">
        <v>0</v>
      </c>
      <c r="J61" s="103">
        <v>60628</v>
      </c>
      <c r="K61" s="104">
        <v>0.14299999999999999</v>
      </c>
      <c r="L61" s="104">
        <v>9.0909090909090898E-2</v>
      </c>
      <c r="M61" s="103">
        <v>9060.1004038999999</v>
      </c>
      <c r="N61" s="103">
        <v>0</v>
      </c>
      <c r="O61" s="103">
        <v>0</v>
      </c>
      <c r="P61" s="103">
        <v>3093.3145828199999</v>
      </c>
      <c r="Q61" s="103">
        <v>370729</v>
      </c>
      <c r="R61" s="103">
        <v>0</v>
      </c>
      <c r="S61" s="103">
        <v>368065</v>
      </c>
      <c r="T61" s="103">
        <v>2541</v>
      </c>
      <c r="U61" s="103">
        <v>1230</v>
      </c>
      <c r="V61" s="103">
        <v>849098.39498999994</v>
      </c>
      <c r="W61" s="103">
        <v>113007.915079</v>
      </c>
      <c r="X61" s="104">
        <v>66.057616279069762</v>
      </c>
      <c r="Y61" s="104">
        <v>1.7455327778068372</v>
      </c>
      <c r="Z61" s="104">
        <v>23.798999999999999</v>
      </c>
      <c r="AA61" s="104">
        <v>4.7371804236669099</v>
      </c>
      <c r="AB61" s="104">
        <v>7.0373999999999999</v>
      </c>
      <c r="AC61" s="104">
        <v>24.096959999999999</v>
      </c>
      <c r="AD61" s="103">
        <v>1018</v>
      </c>
      <c r="AE61" s="103">
        <v>40</v>
      </c>
      <c r="AF61" s="105">
        <v>32.700000000000003</v>
      </c>
      <c r="AG61" s="104">
        <v>12.502000000000001</v>
      </c>
      <c r="AH61" s="104">
        <v>0.12035392442701887</v>
      </c>
      <c r="AI61" s="104">
        <v>9.2465812619432611E-2</v>
      </c>
      <c r="AJ61" s="103">
        <v>0</v>
      </c>
      <c r="AK61" s="103">
        <v>0</v>
      </c>
      <c r="AL61" s="104">
        <v>0.60808178366263488</v>
      </c>
      <c r="AM61" s="104">
        <v>8.1271319999999994E-2</v>
      </c>
      <c r="AN61" s="104">
        <v>87.173910000000006</v>
      </c>
      <c r="AO61" s="104">
        <v>79.78</v>
      </c>
      <c r="AP61" s="104">
        <v>68.09</v>
      </c>
      <c r="AQ61" s="104">
        <v>2.5383078762859852</v>
      </c>
      <c r="AR61" s="104">
        <v>2.6680236602246348</v>
      </c>
      <c r="AS61" s="105">
        <v>54.4</v>
      </c>
      <c r="AT61" s="105">
        <v>5.8</v>
      </c>
      <c r="AU61" s="103">
        <v>398</v>
      </c>
      <c r="AV61" s="105">
        <v>27.2</v>
      </c>
      <c r="AW61" s="104">
        <v>13.5</v>
      </c>
      <c r="AX61" s="104">
        <v>1.891</v>
      </c>
      <c r="AY61" s="103">
        <v>261261</v>
      </c>
      <c r="AZ61" s="104">
        <v>0.57860936753852954</v>
      </c>
      <c r="BA61" s="104">
        <v>51.5</v>
      </c>
      <c r="BB61" s="103">
        <v>0</v>
      </c>
      <c r="BC61" s="103">
        <v>0</v>
      </c>
      <c r="BD61" s="103">
        <v>232000</v>
      </c>
      <c r="BE61" s="103">
        <v>0</v>
      </c>
      <c r="BF61" s="103">
        <v>1629</v>
      </c>
      <c r="BG61" s="103">
        <v>0</v>
      </c>
      <c r="BH61" s="103">
        <v>103</v>
      </c>
      <c r="BI61" s="105">
        <v>20.6</v>
      </c>
      <c r="BJ61" s="103" t="s">
        <v>435</v>
      </c>
      <c r="BK61" s="103">
        <v>921000</v>
      </c>
      <c r="BL61" s="104">
        <v>29.9054363395</v>
      </c>
      <c r="BM61" s="105">
        <v>20</v>
      </c>
      <c r="BN61" s="105">
        <v>88.419380000000004</v>
      </c>
      <c r="BO61" s="104">
        <v>93.527322513680105</v>
      </c>
      <c r="BP61" s="105">
        <v>15.366923859589599</v>
      </c>
      <c r="BQ61" s="104">
        <v>0.75</v>
      </c>
      <c r="BR61" s="104">
        <v>3.2333333333333329</v>
      </c>
      <c r="BS61" s="104">
        <v>-0.65994679927825928</v>
      </c>
      <c r="BT61" s="103">
        <v>34</v>
      </c>
      <c r="BU61" s="105">
        <v>73.5</v>
      </c>
      <c r="BV61" s="104">
        <v>88.419380000000004</v>
      </c>
      <c r="BW61" s="104">
        <v>47</v>
      </c>
      <c r="BX61" s="104">
        <v>93.527322513680105</v>
      </c>
      <c r="BY61" s="103">
        <v>7200</v>
      </c>
      <c r="BZ61" s="105">
        <v>58.351979999999998</v>
      </c>
      <c r="CA61" s="105">
        <v>69.008660000000006</v>
      </c>
      <c r="CB61" s="104">
        <v>0.79600000000000004</v>
      </c>
      <c r="CC61" s="103">
        <v>90</v>
      </c>
      <c r="CD61" s="103">
        <v>89</v>
      </c>
      <c r="CE61" s="103">
        <v>87</v>
      </c>
      <c r="CF61" s="104">
        <v>663.25300000000004</v>
      </c>
      <c r="CG61" s="104">
        <v>437</v>
      </c>
      <c r="CH61" s="105">
        <v>42</v>
      </c>
      <c r="CI61" s="103">
        <v>4139.9619490838468</v>
      </c>
      <c r="CJ61" s="103">
        <v>1148133</v>
      </c>
      <c r="CK61" s="103">
        <v>1282702</v>
      </c>
      <c r="CL61" s="103">
        <v>17200</v>
      </c>
      <c r="CM61" s="103"/>
    </row>
    <row r="62" spans="1:91" x14ac:dyDescent="0.3">
      <c r="A62" s="123" t="s">
        <v>105</v>
      </c>
      <c r="B62" s="106" t="s">
        <v>104</v>
      </c>
      <c r="C62" s="103">
        <v>65412.824768421051</v>
      </c>
      <c r="D62" s="103">
        <v>0</v>
      </c>
      <c r="E62" s="103">
        <v>184395.02049999998</v>
      </c>
      <c r="F62" s="103">
        <v>0</v>
      </c>
      <c r="G62" s="103">
        <v>0</v>
      </c>
      <c r="H62" s="103">
        <v>0</v>
      </c>
      <c r="I62" s="103">
        <v>0</v>
      </c>
      <c r="J62" s="103">
        <v>1805482</v>
      </c>
      <c r="K62" s="104">
        <v>0.34300000000000003</v>
      </c>
      <c r="L62" s="104">
        <v>6.0606060606060601E-2</v>
      </c>
      <c r="M62" s="103">
        <v>46396666.465099998</v>
      </c>
      <c r="N62" s="103">
        <v>145243.69959999999</v>
      </c>
      <c r="O62" s="103">
        <v>0</v>
      </c>
      <c r="P62" s="103">
        <v>12571558.3649</v>
      </c>
      <c r="Q62" s="103">
        <v>8406278</v>
      </c>
      <c r="R62" s="103">
        <v>73444807</v>
      </c>
      <c r="S62" s="103">
        <v>1389904</v>
      </c>
      <c r="T62" s="103">
        <v>66699028</v>
      </c>
      <c r="U62" s="103">
        <v>12097490</v>
      </c>
      <c r="V62" s="103">
        <v>31863923.202799998</v>
      </c>
      <c r="W62" s="103">
        <v>32921955.633900002</v>
      </c>
      <c r="X62" s="104">
        <v>109.224559</v>
      </c>
      <c r="Y62" s="104">
        <v>4.8259301779027659</v>
      </c>
      <c r="Z62" s="104">
        <v>20.763000000000002</v>
      </c>
      <c r="AA62" s="104">
        <v>4.6145778397678496</v>
      </c>
      <c r="AB62" s="104">
        <v>22.350290000000001</v>
      </c>
      <c r="AC62" s="104">
        <v>7.9603900000000003</v>
      </c>
      <c r="AD62" s="103">
        <v>11731</v>
      </c>
      <c r="AE62" s="103">
        <v>20</v>
      </c>
      <c r="AF62" s="105">
        <v>65.900000000000006</v>
      </c>
      <c r="AG62" s="104">
        <v>14.776</v>
      </c>
      <c r="AH62" s="104">
        <v>0.98125896019783465</v>
      </c>
      <c r="AI62" s="104">
        <v>0.82306026919932329</v>
      </c>
      <c r="AJ62" s="103">
        <v>0</v>
      </c>
      <c r="AK62" s="103">
        <v>0</v>
      </c>
      <c r="AL62" s="104">
        <v>0.46984962534056107</v>
      </c>
      <c r="AM62" s="104">
        <v>0.48879027000000003</v>
      </c>
      <c r="AN62" s="104">
        <v>20391.09073</v>
      </c>
      <c r="AO62" s="104">
        <v>2206.62</v>
      </c>
      <c r="AP62" s="104">
        <v>2061.42</v>
      </c>
      <c r="AQ62" s="104">
        <v>5.8826936926430866</v>
      </c>
      <c r="AR62" s="104">
        <v>0.51724537376124546</v>
      </c>
      <c r="AS62" s="105">
        <v>55.2</v>
      </c>
      <c r="AT62" s="105">
        <v>23.6</v>
      </c>
      <c r="AU62" s="103">
        <v>164</v>
      </c>
      <c r="AV62" s="105">
        <v>1.1000000000000001</v>
      </c>
      <c r="AW62" s="104">
        <v>0.22</v>
      </c>
      <c r="AX62" s="104">
        <v>37.366999999999997</v>
      </c>
      <c r="AY62" s="103">
        <v>69802693</v>
      </c>
      <c r="AZ62" s="104">
        <v>0.50796334651846753</v>
      </c>
      <c r="BA62" s="104">
        <v>39.1</v>
      </c>
      <c r="BB62" s="103">
        <v>0</v>
      </c>
      <c r="BC62" s="103">
        <v>4021</v>
      </c>
      <c r="BD62" s="103">
        <v>200871</v>
      </c>
      <c r="BE62" s="103">
        <v>1140713</v>
      </c>
      <c r="BF62" s="103">
        <v>760156</v>
      </c>
      <c r="BG62" s="103">
        <v>16</v>
      </c>
      <c r="BH62" s="103">
        <v>105</v>
      </c>
      <c r="BI62" s="105">
        <v>20.6</v>
      </c>
      <c r="BJ62" s="103">
        <v>11501244</v>
      </c>
      <c r="BK62" s="103">
        <v>933000</v>
      </c>
      <c r="BL62" s="104">
        <v>58.796201314299999</v>
      </c>
      <c r="BM62" s="105">
        <v>40</v>
      </c>
      <c r="BN62" s="105">
        <v>51.771180000000001</v>
      </c>
      <c r="BO62" s="104">
        <v>37.218071697118901</v>
      </c>
      <c r="BP62" s="105">
        <v>46.506978312221698</v>
      </c>
      <c r="BQ62" s="104" t="s">
        <v>435</v>
      </c>
      <c r="BR62" s="104">
        <v>3.85</v>
      </c>
      <c r="BS62" s="104">
        <v>-0.60746967792510986</v>
      </c>
      <c r="BT62" s="103">
        <v>37</v>
      </c>
      <c r="BU62" s="105">
        <v>44.299999237060497</v>
      </c>
      <c r="BV62" s="104">
        <v>51.771180000000001</v>
      </c>
      <c r="BW62" s="104">
        <v>18.6180514528264</v>
      </c>
      <c r="BX62" s="104">
        <v>37.218071697118901</v>
      </c>
      <c r="BY62" s="103">
        <v>84000</v>
      </c>
      <c r="BZ62" s="105">
        <v>7.3163299999999998</v>
      </c>
      <c r="CA62" s="105">
        <v>41.059950000000001</v>
      </c>
      <c r="CB62" s="104">
        <v>1</v>
      </c>
      <c r="CC62" s="103">
        <v>73</v>
      </c>
      <c r="CD62" s="103" t="s">
        <v>435</v>
      </c>
      <c r="CE62" s="103">
        <v>68</v>
      </c>
      <c r="CF62" s="104">
        <v>69.524787902832003</v>
      </c>
      <c r="CG62" s="104">
        <v>401</v>
      </c>
      <c r="CH62" s="105">
        <v>58</v>
      </c>
      <c r="CI62" s="103">
        <v>772.31222782125099</v>
      </c>
      <c r="CJ62" s="103">
        <v>112078727</v>
      </c>
      <c r="CK62" s="103">
        <v>99262853</v>
      </c>
      <c r="CL62" s="103">
        <v>1000000</v>
      </c>
      <c r="CM62" s="103"/>
    </row>
    <row r="63" spans="1:91" x14ac:dyDescent="0.3">
      <c r="A63" s="123" t="s">
        <v>107</v>
      </c>
      <c r="B63" s="106" t="s">
        <v>106</v>
      </c>
      <c r="C63" s="103">
        <v>1136.336222743158</v>
      </c>
      <c r="D63" s="103">
        <v>0</v>
      </c>
      <c r="E63" s="103" t="s">
        <v>435</v>
      </c>
      <c r="F63" s="103">
        <v>38.863999999999997</v>
      </c>
      <c r="G63" s="103">
        <v>11440.004000000001</v>
      </c>
      <c r="H63" s="103">
        <v>448.69749999999999</v>
      </c>
      <c r="I63" s="103">
        <v>0</v>
      </c>
      <c r="J63" s="103">
        <v>9441</v>
      </c>
      <c r="K63" s="104">
        <v>5.7000000000000002E-2</v>
      </c>
      <c r="L63" s="104">
        <v>3.03030303030303E-2</v>
      </c>
      <c r="M63" s="103">
        <v>0</v>
      </c>
      <c r="N63" s="103" t="s">
        <v>435</v>
      </c>
      <c r="O63" s="103" t="s">
        <v>435</v>
      </c>
      <c r="P63" s="103" t="s">
        <v>435</v>
      </c>
      <c r="Q63" s="103">
        <v>0</v>
      </c>
      <c r="R63" s="103">
        <v>0</v>
      </c>
      <c r="S63" s="103">
        <v>0</v>
      </c>
      <c r="T63" s="103">
        <v>0</v>
      </c>
      <c r="U63" s="103">
        <v>538981</v>
      </c>
      <c r="V63" s="103">
        <v>488828.740506</v>
      </c>
      <c r="W63" s="103">
        <v>769712.98481399997</v>
      </c>
      <c r="X63" s="104">
        <v>48.357033388067869</v>
      </c>
      <c r="Y63" s="104">
        <v>1.5879772461729458</v>
      </c>
      <c r="Z63" s="104">
        <v>56.247999999999998</v>
      </c>
      <c r="AA63" s="104">
        <v>4.7802146794313902</v>
      </c>
      <c r="AB63" s="104">
        <v>0</v>
      </c>
      <c r="AC63" s="104" t="s">
        <v>435</v>
      </c>
      <c r="AD63" s="103">
        <v>271</v>
      </c>
      <c r="AE63" s="103">
        <v>80</v>
      </c>
      <c r="AF63" s="105">
        <v>10.8</v>
      </c>
      <c r="AG63" s="104">
        <v>10.121</v>
      </c>
      <c r="AH63" s="104">
        <v>1.0990111266885769E-2</v>
      </c>
      <c r="AI63" s="104">
        <v>5.5316910443156554E-3</v>
      </c>
      <c r="AJ63" s="103">
        <v>0</v>
      </c>
      <c r="AK63" s="103">
        <v>0</v>
      </c>
      <c r="AL63" s="104">
        <v>0.72369886942002271</v>
      </c>
      <c r="AM63" s="104" t="s">
        <v>435</v>
      </c>
      <c r="AN63" s="104">
        <v>16.275030000000001</v>
      </c>
      <c r="AO63" s="104">
        <v>95.31</v>
      </c>
      <c r="AP63" s="104">
        <v>84.74</v>
      </c>
      <c r="AQ63" s="104">
        <v>2.1528601927803419</v>
      </c>
      <c r="AR63" s="104">
        <v>5.1414543643569139</v>
      </c>
      <c r="AS63" s="105">
        <v>25.6</v>
      </c>
      <c r="AT63" s="105" t="s">
        <v>435</v>
      </c>
      <c r="AU63" s="103">
        <v>49</v>
      </c>
      <c r="AV63" s="105">
        <v>0.1</v>
      </c>
      <c r="AW63" s="104" t="s">
        <v>435</v>
      </c>
      <c r="AX63" s="104" t="s">
        <v>435</v>
      </c>
      <c r="AY63" s="103">
        <v>911449</v>
      </c>
      <c r="AZ63" s="104">
        <v>0.3565591899276197</v>
      </c>
      <c r="BA63" s="104">
        <v>36.700000000000003</v>
      </c>
      <c r="BB63" s="103">
        <v>0</v>
      </c>
      <c r="BC63" s="103">
        <v>179200</v>
      </c>
      <c r="BD63" s="103">
        <v>7794</v>
      </c>
      <c r="BE63" s="103">
        <v>0</v>
      </c>
      <c r="BF63" s="103">
        <v>19</v>
      </c>
      <c r="BG63" s="103">
        <v>0</v>
      </c>
      <c r="BH63" s="103">
        <v>126</v>
      </c>
      <c r="BI63" s="105">
        <v>3.7</v>
      </c>
      <c r="BJ63" s="103">
        <v>1670216</v>
      </c>
      <c r="BK63" s="103">
        <v>843000</v>
      </c>
      <c r="BL63" s="104">
        <v>11.434109425100001</v>
      </c>
      <c r="BM63" s="105">
        <v>100</v>
      </c>
      <c r="BN63" s="105">
        <v>99.08211</v>
      </c>
      <c r="BO63" s="104">
        <v>117.83057669931</v>
      </c>
      <c r="BP63" s="105">
        <v>87.468929073061503</v>
      </c>
      <c r="BQ63" s="104">
        <v>0.49</v>
      </c>
      <c r="BR63" s="104">
        <v>4.95</v>
      </c>
      <c r="BS63" s="104">
        <v>0.25953623652458191</v>
      </c>
      <c r="BT63" s="103" t="s">
        <v>435</v>
      </c>
      <c r="BU63" s="105">
        <v>96</v>
      </c>
      <c r="BV63" s="104">
        <v>99.08211</v>
      </c>
      <c r="BW63" s="104">
        <v>49.966373010266203</v>
      </c>
      <c r="BX63" s="104">
        <v>117.83057669931</v>
      </c>
      <c r="BY63" s="103">
        <v>3400</v>
      </c>
      <c r="BZ63" s="105">
        <v>95.072180000000003</v>
      </c>
      <c r="CA63" s="105">
        <v>93.79092</v>
      </c>
      <c r="CB63" s="104">
        <v>8.3740000000000006</v>
      </c>
      <c r="CC63" s="103">
        <v>99</v>
      </c>
      <c r="CD63" s="103">
        <v>94</v>
      </c>
      <c r="CE63" s="103">
        <v>99</v>
      </c>
      <c r="CF63" s="104">
        <v>313.17132568359398</v>
      </c>
      <c r="CG63" s="104">
        <v>34</v>
      </c>
      <c r="CH63" s="105">
        <v>63</v>
      </c>
      <c r="CI63" s="103">
        <v>6202.1622670649576</v>
      </c>
      <c r="CJ63" s="103">
        <v>889955</v>
      </c>
      <c r="CK63" s="103">
        <v>891971</v>
      </c>
      <c r="CL63" s="103">
        <v>18270</v>
      </c>
      <c r="CM63" s="103"/>
    </row>
    <row r="64" spans="1:91" x14ac:dyDescent="0.3">
      <c r="A64" s="123" t="s">
        <v>109</v>
      </c>
      <c r="B64" s="106" t="s">
        <v>108</v>
      </c>
      <c r="C64" s="103">
        <v>0</v>
      </c>
      <c r="D64" s="103">
        <v>0</v>
      </c>
      <c r="E64" s="103" t="s">
        <v>435</v>
      </c>
      <c r="F64" s="103">
        <v>0</v>
      </c>
      <c r="G64" s="103">
        <v>0</v>
      </c>
      <c r="H64" s="103">
        <v>0</v>
      </c>
      <c r="I64" s="103">
        <v>0</v>
      </c>
      <c r="J64" s="103">
        <v>0</v>
      </c>
      <c r="K64" s="104">
        <v>0</v>
      </c>
      <c r="L64" s="104">
        <v>0</v>
      </c>
      <c r="M64" s="103">
        <v>0</v>
      </c>
      <c r="N64" s="103" t="s">
        <v>435</v>
      </c>
      <c r="O64" s="103" t="s">
        <v>435</v>
      </c>
      <c r="P64" s="103" t="s">
        <v>435</v>
      </c>
      <c r="Q64" s="103">
        <v>0</v>
      </c>
      <c r="R64" s="103">
        <v>0</v>
      </c>
      <c r="S64" s="103">
        <v>0</v>
      </c>
      <c r="T64" s="103">
        <v>0</v>
      </c>
      <c r="U64" s="103">
        <v>0</v>
      </c>
      <c r="V64" s="103">
        <v>0</v>
      </c>
      <c r="W64" s="103">
        <v>0</v>
      </c>
      <c r="X64" s="104">
        <v>18.1568556480537</v>
      </c>
      <c r="Y64" s="104">
        <v>0.24517334799099064</v>
      </c>
      <c r="Z64" s="104">
        <v>85.382000000000005</v>
      </c>
      <c r="AA64" s="104">
        <v>2.0749590985642801</v>
      </c>
      <c r="AB64" s="104">
        <v>0</v>
      </c>
      <c r="AC64" s="104" t="s">
        <v>435</v>
      </c>
      <c r="AD64" s="103">
        <v>2592</v>
      </c>
      <c r="AE64" s="103">
        <v>100</v>
      </c>
      <c r="AF64" s="105" t="s">
        <v>435</v>
      </c>
      <c r="AG64" s="104">
        <v>4.9000000000000004</v>
      </c>
      <c r="AH64" s="104">
        <v>2.3111615047826791E-3</v>
      </c>
      <c r="AI64" s="104">
        <v>1.8591511791559916E-3</v>
      </c>
      <c r="AJ64" s="103">
        <v>0</v>
      </c>
      <c r="AK64" s="103">
        <v>0</v>
      </c>
      <c r="AL64" s="104">
        <v>0.92519172446830078</v>
      </c>
      <c r="AM64" s="104" t="s">
        <v>435</v>
      </c>
      <c r="AN64" s="104">
        <v>-12.870010000000001</v>
      </c>
      <c r="AO64" s="104">
        <v>0</v>
      </c>
      <c r="AP64" s="104">
        <v>0</v>
      </c>
      <c r="AQ64" s="104" t="s">
        <v>435</v>
      </c>
      <c r="AR64" s="104">
        <v>0.34318062797862003</v>
      </c>
      <c r="AS64" s="105">
        <v>1.7</v>
      </c>
      <c r="AT64" s="105" t="s">
        <v>435</v>
      </c>
      <c r="AU64" s="103">
        <v>4.9000000953674299</v>
      </c>
      <c r="AV64" s="105" t="s">
        <v>435</v>
      </c>
      <c r="AW64" s="104" t="s">
        <v>435</v>
      </c>
      <c r="AX64" s="104" t="s">
        <v>435</v>
      </c>
      <c r="AY64" s="103">
        <v>5</v>
      </c>
      <c r="AZ64" s="104">
        <v>5.0395436864459242E-2</v>
      </c>
      <c r="BA64" s="104">
        <v>27.1</v>
      </c>
      <c r="BB64" s="103">
        <v>0</v>
      </c>
      <c r="BC64" s="103">
        <v>0</v>
      </c>
      <c r="BD64" s="103">
        <v>0</v>
      </c>
      <c r="BE64" s="103">
        <v>0</v>
      </c>
      <c r="BF64" s="103">
        <v>25585</v>
      </c>
      <c r="BG64" s="103">
        <v>0</v>
      </c>
      <c r="BH64" s="103">
        <v>133</v>
      </c>
      <c r="BI64" s="105">
        <v>2.4</v>
      </c>
      <c r="BJ64" s="103">
        <v>13364839</v>
      </c>
      <c r="BK64" s="103">
        <v>3180000</v>
      </c>
      <c r="BL64" s="104">
        <v>3.3346088007299999</v>
      </c>
      <c r="BM64" s="105">
        <v>100</v>
      </c>
      <c r="BN64" s="105" t="s">
        <v>435</v>
      </c>
      <c r="BO64" s="104">
        <v>129.46856684272001</v>
      </c>
      <c r="BP64" s="105">
        <v>80.5</v>
      </c>
      <c r="BQ64" s="104">
        <v>0.28000000000000003</v>
      </c>
      <c r="BR64" s="104">
        <v>4.1166666666666663</v>
      </c>
      <c r="BS64" s="104">
        <v>1.9842084646224976</v>
      </c>
      <c r="BT64" s="103">
        <v>86</v>
      </c>
      <c r="BU64" s="105">
        <v>100</v>
      </c>
      <c r="BV64" s="104" t="s">
        <v>435</v>
      </c>
      <c r="BW64" s="104">
        <v>88.889959998558496</v>
      </c>
      <c r="BX64" s="104">
        <v>129.46856684272001</v>
      </c>
      <c r="BY64" s="103">
        <v>260000</v>
      </c>
      <c r="BZ64" s="105">
        <v>99.447839999999999</v>
      </c>
      <c r="CA64" s="105">
        <v>100.00000999999999</v>
      </c>
      <c r="CB64" s="104">
        <v>38.08</v>
      </c>
      <c r="CC64" s="103">
        <v>89</v>
      </c>
      <c r="CD64" s="103">
        <v>92</v>
      </c>
      <c r="CE64" s="103">
        <v>85</v>
      </c>
      <c r="CF64" s="104">
        <v>4112.05419921875</v>
      </c>
      <c r="CG64" s="104">
        <v>3</v>
      </c>
      <c r="CH64" s="105">
        <v>94</v>
      </c>
      <c r="CI64" s="103">
        <v>49960.247050204882</v>
      </c>
      <c r="CJ64" s="103">
        <v>5532159</v>
      </c>
      <c r="CK64" s="103">
        <v>5501824</v>
      </c>
      <c r="CL64" s="103">
        <v>303890</v>
      </c>
      <c r="CM64" s="103"/>
    </row>
    <row r="65" spans="1:91" x14ac:dyDescent="0.3">
      <c r="A65" s="123" t="s">
        <v>111</v>
      </c>
      <c r="B65" s="106" t="s">
        <v>110</v>
      </c>
      <c r="C65" s="103">
        <v>16449.683679010526</v>
      </c>
      <c r="D65" s="103">
        <v>0</v>
      </c>
      <c r="E65" s="103">
        <v>258244.52550000005</v>
      </c>
      <c r="F65" s="103">
        <v>46.634</v>
      </c>
      <c r="G65" s="103">
        <v>0</v>
      </c>
      <c r="H65" s="103">
        <v>0</v>
      </c>
      <c r="I65" s="103">
        <v>0</v>
      </c>
      <c r="J65" s="103">
        <v>0</v>
      </c>
      <c r="K65" s="104">
        <v>8.5999999999999993E-2</v>
      </c>
      <c r="L65" s="104">
        <v>9.0909090909090898E-2</v>
      </c>
      <c r="M65" s="103">
        <v>0</v>
      </c>
      <c r="N65" s="103" t="s">
        <v>435</v>
      </c>
      <c r="O65" s="103" t="s">
        <v>435</v>
      </c>
      <c r="P65" s="103" t="s">
        <v>435</v>
      </c>
      <c r="Q65" s="103">
        <v>0</v>
      </c>
      <c r="R65" s="103">
        <v>0</v>
      </c>
      <c r="S65" s="103">
        <v>0</v>
      </c>
      <c r="T65" s="103">
        <v>0</v>
      </c>
      <c r="U65" s="103">
        <v>0</v>
      </c>
      <c r="V65" s="103">
        <v>0</v>
      </c>
      <c r="W65" s="103">
        <v>5739.1129605200003</v>
      </c>
      <c r="X65" s="104">
        <v>122.33839573919924</v>
      </c>
      <c r="Y65" s="104">
        <v>0.51115979156713653</v>
      </c>
      <c r="Z65" s="104">
        <v>80.444000000000003</v>
      </c>
      <c r="AA65" s="104">
        <v>2.2628282394029502</v>
      </c>
      <c r="AB65" s="104">
        <v>0</v>
      </c>
      <c r="AC65" s="104" t="s">
        <v>435</v>
      </c>
      <c r="AD65" s="103">
        <v>59320</v>
      </c>
      <c r="AE65" s="103">
        <v>80</v>
      </c>
      <c r="AF65" s="105" t="s">
        <v>435</v>
      </c>
      <c r="AG65" s="104">
        <v>5.6340000000000003</v>
      </c>
      <c r="AH65" s="104">
        <v>3.4865983666323798E-2</v>
      </c>
      <c r="AI65" s="104">
        <v>1.8517933795581715E-2</v>
      </c>
      <c r="AJ65" s="103">
        <v>0</v>
      </c>
      <c r="AK65" s="103">
        <v>0</v>
      </c>
      <c r="AL65" s="104">
        <v>0.89105677772481051</v>
      </c>
      <c r="AM65" s="104" t="s">
        <v>435</v>
      </c>
      <c r="AN65" s="104">
        <v>0</v>
      </c>
      <c r="AO65" s="104">
        <v>0</v>
      </c>
      <c r="AP65" s="104">
        <v>0</v>
      </c>
      <c r="AQ65" s="104" t="s">
        <v>435</v>
      </c>
      <c r="AR65" s="104">
        <v>0.97245432653368102</v>
      </c>
      <c r="AS65" s="105">
        <v>4</v>
      </c>
      <c r="AT65" s="105" t="s">
        <v>435</v>
      </c>
      <c r="AU65" s="103">
        <v>8</v>
      </c>
      <c r="AV65" s="105">
        <v>0.4</v>
      </c>
      <c r="AW65" s="104">
        <v>0.18</v>
      </c>
      <c r="AX65" s="104" t="s">
        <v>435</v>
      </c>
      <c r="AY65" s="103">
        <v>321</v>
      </c>
      <c r="AZ65" s="104">
        <v>5.1375861018074342E-2</v>
      </c>
      <c r="BA65" s="104">
        <v>32.700000000000003</v>
      </c>
      <c r="BB65" s="103">
        <v>12183</v>
      </c>
      <c r="BC65" s="103">
        <v>4256</v>
      </c>
      <c r="BD65" s="103">
        <v>2242</v>
      </c>
      <c r="BE65" s="103">
        <v>0</v>
      </c>
      <c r="BF65" s="103">
        <v>457426</v>
      </c>
      <c r="BG65" s="103">
        <v>0</v>
      </c>
      <c r="BH65" s="103">
        <v>138</v>
      </c>
      <c r="BI65" s="105">
        <v>2.4</v>
      </c>
      <c r="BJ65" s="103">
        <v>70188028</v>
      </c>
      <c r="BK65" s="103">
        <v>86861000</v>
      </c>
      <c r="BL65" s="104">
        <v>12.392364793200001</v>
      </c>
      <c r="BM65" s="105">
        <v>40</v>
      </c>
      <c r="BN65" s="105" t="s">
        <v>435</v>
      </c>
      <c r="BO65" s="104">
        <v>108.35735696862</v>
      </c>
      <c r="BP65" s="105">
        <v>48.052273750618497</v>
      </c>
      <c r="BQ65" s="104">
        <v>0.38</v>
      </c>
      <c r="BR65" s="104">
        <v>3.833333333333333</v>
      </c>
      <c r="BS65" s="104">
        <v>1.4805258512496948</v>
      </c>
      <c r="BT65" s="103">
        <v>69</v>
      </c>
      <c r="BU65" s="105">
        <v>100</v>
      </c>
      <c r="BV65" s="104" t="s">
        <v>435</v>
      </c>
      <c r="BW65" s="104">
        <v>82.043186778848394</v>
      </c>
      <c r="BX65" s="104">
        <v>108.35735696862</v>
      </c>
      <c r="BY65" s="103">
        <v>1400000</v>
      </c>
      <c r="BZ65" s="105">
        <v>98.650009999999995</v>
      </c>
      <c r="CA65" s="105">
        <v>100</v>
      </c>
      <c r="CB65" s="104">
        <v>32.349000000000004</v>
      </c>
      <c r="CC65" s="103">
        <v>96</v>
      </c>
      <c r="CD65" s="103">
        <v>80</v>
      </c>
      <c r="CE65" s="103">
        <v>92</v>
      </c>
      <c r="CF65" s="104">
        <v>4782.28857421875</v>
      </c>
      <c r="CG65" s="104">
        <v>8</v>
      </c>
      <c r="CH65" s="105">
        <v>82</v>
      </c>
      <c r="CI65" s="103">
        <v>41463.644022703411</v>
      </c>
      <c r="CJ65" s="103">
        <v>65129731</v>
      </c>
      <c r="CK65" s="103">
        <v>64408492</v>
      </c>
      <c r="CL65" s="103">
        <v>547660</v>
      </c>
      <c r="CM65" s="103"/>
    </row>
    <row r="66" spans="1:91" x14ac:dyDescent="0.3">
      <c r="A66" s="123" t="s">
        <v>113</v>
      </c>
      <c r="B66" s="106" t="s">
        <v>112</v>
      </c>
      <c r="C66" s="103">
        <v>0</v>
      </c>
      <c r="D66" s="103">
        <v>0</v>
      </c>
      <c r="E66" s="103">
        <v>11516.0995</v>
      </c>
      <c r="F66" s="103">
        <v>0</v>
      </c>
      <c r="G66" s="103">
        <v>0</v>
      </c>
      <c r="H66" s="103">
        <v>0</v>
      </c>
      <c r="I66" s="103">
        <v>0</v>
      </c>
      <c r="J66" s="103">
        <v>0</v>
      </c>
      <c r="K66" s="104">
        <v>0</v>
      </c>
      <c r="L66" s="104">
        <v>9.0909090909090898E-2</v>
      </c>
      <c r="M66" s="103">
        <v>1069058.17952</v>
      </c>
      <c r="N66" s="103">
        <v>550066.22580400005</v>
      </c>
      <c r="O66" s="103">
        <v>0</v>
      </c>
      <c r="P66" s="103">
        <v>344357.242975</v>
      </c>
      <c r="Q66" s="103">
        <v>1644072</v>
      </c>
      <c r="R66" s="103">
        <v>0</v>
      </c>
      <c r="S66" s="103">
        <v>0</v>
      </c>
      <c r="T66" s="103">
        <v>1644072</v>
      </c>
      <c r="U66" s="103">
        <v>1352018</v>
      </c>
      <c r="V66" s="103">
        <v>1401068.03241</v>
      </c>
      <c r="W66" s="103">
        <v>1545405.0361200001</v>
      </c>
      <c r="X66" s="104">
        <v>8.2247642333216913</v>
      </c>
      <c r="Y66" s="104">
        <v>3.0447842280730351</v>
      </c>
      <c r="Z66" s="104">
        <v>89.37</v>
      </c>
      <c r="AA66" s="104">
        <v>4.0975978134522197</v>
      </c>
      <c r="AB66" s="104">
        <v>2.9530599999999998</v>
      </c>
      <c r="AC66" s="104" t="s">
        <v>435</v>
      </c>
      <c r="AD66" s="103" t="s">
        <v>435</v>
      </c>
      <c r="AE66" s="103">
        <v>20</v>
      </c>
      <c r="AF66" s="105">
        <v>36.6</v>
      </c>
      <c r="AG66" s="104">
        <v>14.558999999999999</v>
      </c>
      <c r="AH66" s="104">
        <v>0.65292586156116528</v>
      </c>
      <c r="AI66" s="104">
        <v>0.10754423939905121</v>
      </c>
      <c r="AJ66" s="103">
        <v>0</v>
      </c>
      <c r="AK66" s="103">
        <v>0</v>
      </c>
      <c r="AL66" s="104">
        <v>0.70162526614775333</v>
      </c>
      <c r="AM66" s="104">
        <v>6.5788689999999997E-2</v>
      </c>
      <c r="AN66" s="104">
        <v>0</v>
      </c>
      <c r="AO66" s="104">
        <v>91.87</v>
      </c>
      <c r="AP66" s="104">
        <v>104.28</v>
      </c>
      <c r="AQ66" s="104">
        <v>0.73811589343900663</v>
      </c>
      <c r="AR66" s="104">
        <v>0.10953156421996196</v>
      </c>
      <c r="AS66" s="105">
        <v>44.8</v>
      </c>
      <c r="AT66" s="105">
        <v>6.5</v>
      </c>
      <c r="AU66" s="103">
        <v>529</v>
      </c>
      <c r="AV66" s="105">
        <v>3.6</v>
      </c>
      <c r="AW66" s="104">
        <v>2.5099999999999998</v>
      </c>
      <c r="AX66" s="104">
        <v>168.86799999999999</v>
      </c>
      <c r="AY66" s="103">
        <v>694119</v>
      </c>
      <c r="AZ66" s="104">
        <v>0.53430152106361684</v>
      </c>
      <c r="BA66" s="104">
        <v>38</v>
      </c>
      <c r="BB66" s="103">
        <v>0</v>
      </c>
      <c r="BC66" s="103">
        <v>0</v>
      </c>
      <c r="BD66" s="103">
        <v>0</v>
      </c>
      <c r="BE66" s="103">
        <v>0</v>
      </c>
      <c r="BF66" s="103">
        <v>774</v>
      </c>
      <c r="BG66" s="103">
        <v>0</v>
      </c>
      <c r="BH66" s="103">
        <v>122</v>
      </c>
      <c r="BI66" s="105">
        <v>10.5</v>
      </c>
      <c r="BJ66" s="103" t="s">
        <v>435</v>
      </c>
      <c r="BK66" s="103" t="s">
        <v>435</v>
      </c>
      <c r="BL66" s="104">
        <v>1.1766917293200001</v>
      </c>
      <c r="BM66" s="105">
        <v>0</v>
      </c>
      <c r="BN66" s="105">
        <v>84.667159999999996</v>
      </c>
      <c r="BO66" s="104">
        <v>138.280968727513</v>
      </c>
      <c r="BP66" s="105">
        <v>18.5</v>
      </c>
      <c r="BQ66" s="104" t="s">
        <v>435</v>
      </c>
      <c r="BR66" s="104">
        <v>2.3166666666666669</v>
      </c>
      <c r="BS66" s="104">
        <v>-0.81228339672088623</v>
      </c>
      <c r="BT66" s="103">
        <v>31</v>
      </c>
      <c r="BU66" s="105">
        <v>92.191200256347699</v>
      </c>
      <c r="BV66" s="104">
        <v>84.667159999999996</v>
      </c>
      <c r="BW66" s="104">
        <v>62</v>
      </c>
      <c r="BX66" s="104">
        <v>138.280968727513</v>
      </c>
      <c r="BY66" s="103">
        <v>4500</v>
      </c>
      <c r="BZ66" s="105">
        <v>47.41328</v>
      </c>
      <c r="CA66" s="105">
        <v>85.771000000000001</v>
      </c>
      <c r="CB66" s="104">
        <v>3.6109999999999998</v>
      </c>
      <c r="CC66" s="103">
        <v>75</v>
      </c>
      <c r="CD66" s="103" t="s">
        <v>435</v>
      </c>
      <c r="CE66" s="103" t="s">
        <v>435</v>
      </c>
      <c r="CF66" s="104">
        <v>555.6279296875</v>
      </c>
      <c r="CG66" s="104">
        <v>252</v>
      </c>
      <c r="CH66" s="105">
        <v>40</v>
      </c>
      <c r="CI66" s="103">
        <v>8029.8223835614845</v>
      </c>
      <c r="CJ66" s="103">
        <v>2172578</v>
      </c>
      <c r="CK66" s="103">
        <v>1748162</v>
      </c>
      <c r="CL66" s="103">
        <v>257670</v>
      </c>
      <c r="CM66" s="103"/>
    </row>
    <row r="67" spans="1:91" x14ac:dyDescent="0.3">
      <c r="A67" s="123" t="s">
        <v>115</v>
      </c>
      <c r="B67" s="106" t="s">
        <v>114</v>
      </c>
      <c r="C67" s="103">
        <v>0</v>
      </c>
      <c r="D67" s="103">
        <v>0</v>
      </c>
      <c r="E67" s="103">
        <v>6712.9815000000008</v>
      </c>
      <c r="F67" s="103">
        <v>0.51600000000000001</v>
      </c>
      <c r="G67" s="103">
        <v>0</v>
      </c>
      <c r="H67" s="103">
        <v>0</v>
      </c>
      <c r="I67" s="103">
        <v>0</v>
      </c>
      <c r="J67" s="103">
        <v>14031</v>
      </c>
      <c r="K67" s="104">
        <v>8.5999999999999993E-2</v>
      </c>
      <c r="L67" s="104">
        <v>6.0606060606060601E-2</v>
      </c>
      <c r="M67" s="103">
        <v>829771.87742100004</v>
      </c>
      <c r="N67" s="103">
        <v>0</v>
      </c>
      <c r="O67" s="103">
        <v>876.97278976400003</v>
      </c>
      <c r="P67" s="103">
        <v>0</v>
      </c>
      <c r="Q67" s="103">
        <v>1956752</v>
      </c>
      <c r="R67" s="103">
        <v>0</v>
      </c>
      <c r="S67" s="103">
        <v>205</v>
      </c>
      <c r="T67" s="103">
        <v>1956547</v>
      </c>
      <c r="U67" s="103">
        <v>345274</v>
      </c>
      <c r="V67" s="103">
        <v>1909677.37736</v>
      </c>
      <c r="W67" s="103">
        <v>1917962.7662899999</v>
      </c>
      <c r="X67" s="104">
        <v>225.30652173913043</v>
      </c>
      <c r="Y67" s="104">
        <v>4.0478524176413035</v>
      </c>
      <c r="Z67" s="104">
        <v>61.27</v>
      </c>
      <c r="AA67" s="104">
        <v>8.2296813888947593</v>
      </c>
      <c r="AB67" s="104">
        <v>1.0768599999999999</v>
      </c>
      <c r="AC67" s="104">
        <v>7.8762699999999999</v>
      </c>
      <c r="AD67" s="103">
        <v>312</v>
      </c>
      <c r="AE67" s="103">
        <v>40</v>
      </c>
      <c r="AF67" s="105">
        <v>26</v>
      </c>
      <c r="AG67" s="104">
        <v>17.091000000000001</v>
      </c>
      <c r="AH67" s="104">
        <v>0.1056016352261257</v>
      </c>
      <c r="AI67" s="104">
        <v>4.5223815560672155E-2</v>
      </c>
      <c r="AJ67" s="103">
        <v>0</v>
      </c>
      <c r="AK67" s="103">
        <v>0</v>
      </c>
      <c r="AL67" s="104">
        <v>0.46572490135278738</v>
      </c>
      <c r="AM67" s="104">
        <v>0.28578441999999998</v>
      </c>
      <c r="AN67" s="104">
        <v>38.780070000000002</v>
      </c>
      <c r="AO67" s="104">
        <v>45</v>
      </c>
      <c r="AP67" s="104">
        <v>47.21</v>
      </c>
      <c r="AQ67" s="104">
        <v>14.506520899508118</v>
      </c>
      <c r="AR67" s="104">
        <v>12.469394931901611</v>
      </c>
      <c r="AS67" s="105">
        <v>58.4</v>
      </c>
      <c r="AT67" s="105">
        <v>16.399999999999999</v>
      </c>
      <c r="AU67" s="103">
        <v>174</v>
      </c>
      <c r="AV67" s="105">
        <v>1.7</v>
      </c>
      <c r="AW67" s="104">
        <v>1.17</v>
      </c>
      <c r="AX67" s="104">
        <v>56.671999999999997</v>
      </c>
      <c r="AY67" s="103">
        <v>160763</v>
      </c>
      <c r="AZ67" s="104">
        <v>0.620445540313457</v>
      </c>
      <c r="BA67" s="104">
        <v>35.9</v>
      </c>
      <c r="BB67" s="103">
        <v>0</v>
      </c>
      <c r="BC67" s="103">
        <v>0</v>
      </c>
      <c r="BD67" s="103">
        <v>0</v>
      </c>
      <c r="BE67" s="103">
        <v>0</v>
      </c>
      <c r="BF67" s="103">
        <v>4382</v>
      </c>
      <c r="BG67" s="103">
        <v>0</v>
      </c>
      <c r="BH67" s="103">
        <v>119</v>
      </c>
      <c r="BI67" s="105">
        <v>10.199999999999999</v>
      </c>
      <c r="BJ67" s="103">
        <v>53735</v>
      </c>
      <c r="BK67" s="103">
        <v>162000</v>
      </c>
      <c r="BL67" s="104">
        <v>8.1066413107099997</v>
      </c>
      <c r="BM67" s="105">
        <v>20</v>
      </c>
      <c r="BN67" s="105">
        <v>50.777970000000003</v>
      </c>
      <c r="BO67" s="104">
        <v>139.52902818918901</v>
      </c>
      <c r="BP67" s="105">
        <v>60.491257553377999</v>
      </c>
      <c r="BQ67" s="104">
        <v>0.34</v>
      </c>
      <c r="BR67" s="104">
        <v>3.8166666666666673</v>
      </c>
      <c r="BS67" s="104">
        <v>-0.62347120046615601</v>
      </c>
      <c r="BT67" s="103">
        <v>37</v>
      </c>
      <c r="BU67" s="105">
        <v>56.200000762939503</v>
      </c>
      <c r="BV67" s="104">
        <v>50.777970000000003</v>
      </c>
      <c r="BW67" s="104">
        <v>19.836454441925198</v>
      </c>
      <c r="BX67" s="104">
        <v>139.52902818918901</v>
      </c>
      <c r="BY67" s="103">
        <v>4200</v>
      </c>
      <c r="BZ67" s="105">
        <v>39.23115</v>
      </c>
      <c r="CA67" s="105">
        <v>77.991569999999996</v>
      </c>
      <c r="CB67" s="104">
        <v>1.077</v>
      </c>
      <c r="CC67" s="103">
        <v>92</v>
      </c>
      <c r="CD67" s="103">
        <v>68</v>
      </c>
      <c r="CE67" s="103">
        <v>90</v>
      </c>
      <c r="CF67" s="104">
        <v>74.311149597167997</v>
      </c>
      <c r="CG67" s="104">
        <v>597</v>
      </c>
      <c r="CH67" s="105">
        <v>35</v>
      </c>
      <c r="CI67" s="103">
        <v>712.45239774426466</v>
      </c>
      <c r="CJ67" s="103">
        <v>2347696</v>
      </c>
      <c r="CK67" s="103">
        <v>2003564</v>
      </c>
      <c r="CL67" s="103">
        <v>10120</v>
      </c>
      <c r="CM67" s="103"/>
    </row>
    <row r="68" spans="1:91" x14ac:dyDescent="0.3">
      <c r="A68" s="123" t="s">
        <v>117</v>
      </c>
      <c r="B68" s="106" t="s">
        <v>116</v>
      </c>
      <c r="C68" s="103">
        <v>8375.9265113684214</v>
      </c>
      <c r="D68" s="103">
        <v>1714.9978923389472</v>
      </c>
      <c r="E68" s="103">
        <v>24905.304</v>
      </c>
      <c r="F68" s="103">
        <v>0</v>
      </c>
      <c r="G68" s="103">
        <v>0</v>
      </c>
      <c r="H68" s="103">
        <v>0</v>
      </c>
      <c r="I68" s="103">
        <v>0</v>
      </c>
      <c r="J68" s="103">
        <v>19885</v>
      </c>
      <c r="K68" s="104">
        <v>2.9000000000000001E-2</v>
      </c>
      <c r="L68" s="104">
        <v>0.21212121212121199</v>
      </c>
      <c r="M68" s="103">
        <v>3216152.1980900001</v>
      </c>
      <c r="N68" s="103" t="s">
        <v>435</v>
      </c>
      <c r="O68" s="103" t="s">
        <v>435</v>
      </c>
      <c r="P68" s="103" t="s">
        <v>435</v>
      </c>
      <c r="Q68" s="103">
        <v>197134</v>
      </c>
      <c r="R68" s="103">
        <v>172681</v>
      </c>
      <c r="S68" s="103">
        <v>0</v>
      </c>
      <c r="T68" s="103">
        <v>0</v>
      </c>
      <c r="U68" s="103">
        <v>0</v>
      </c>
      <c r="V68" s="103">
        <v>55615.293274399999</v>
      </c>
      <c r="W68" s="103">
        <v>743793.74574599997</v>
      </c>
      <c r="X68" s="104">
        <v>65.275202071451105</v>
      </c>
      <c r="Y68" s="104">
        <v>0.76661289252944564</v>
      </c>
      <c r="Z68" s="104">
        <v>58.631999999999998</v>
      </c>
      <c r="AA68" s="104" t="s">
        <v>435</v>
      </c>
      <c r="AB68" s="104">
        <v>0</v>
      </c>
      <c r="AC68" s="104" t="s">
        <v>435</v>
      </c>
      <c r="AD68" s="103">
        <v>4740</v>
      </c>
      <c r="AE68" s="103">
        <v>60</v>
      </c>
      <c r="AF68" s="105">
        <v>34.1</v>
      </c>
      <c r="AG68" s="104">
        <v>6.8570000000000002</v>
      </c>
      <c r="AH68" s="104">
        <v>0.31449548048301312</v>
      </c>
      <c r="AI68" s="104">
        <v>0.14911414812345689</v>
      </c>
      <c r="AJ68" s="103">
        <v>0</v>
      </c>
      <c r="AK68" s="103">
        <v>0</v>
      </c>
      <c r="AL68" s="104">
        <v>0.78635909189772291</v>
      </c>
      <c r="AM68" s="104" t="s">
        <v>435</v>
      </c>
      <c r="AN68" s="104">
        <v>0</v>
      </c>
      <c r="AO68" s="104">
        <v>191.52</v>
      </c>
      <c r="AP68" s="104">
        <v>356.87</v>
      </c>
      <c r="AQ68" s="104">
        <v>3.4925727354867409</v>
      </c>
      <c r="AR68" s="104">
        <v>11.558680014577396</v>
      </c>
      <c r="AS68" s="105">
        <v>9.8000000000000007</v>
      </c>
      <c r="AT68" s="105">
        <v>1.1000000000000001</v>
      </c>
      <c r="AU68" s="103">
        <v>86</v>
      </c>
      <c r="AV68" s="105">
        <v>0.5</v>
      </c>
      <c r="AW68" s="104">
        <v>0.4</v>
      </c>
      <c r="AX68" s="104">
        <v>0</v>
      </c>
      <c r="AY68" s="103">
        <v>412310</v>
      </c>
      <c r="AZ68" s="104">
        <v>0.3507746480334113</v>
      </c>
      <c r="BA68" s="104">
        <v>37.9</v>
      </c>
      <c r="BB68" s="103">
        <v>0</v>
      </c>
      <c r="BC68" s="103">
        <v>1143</v>
      </c>
      <c r="BD68" s="103">
        <v>5088</v>
      </c>
      <c r="BE68" s="103">
        <v>293000</v>
      </c>
      <c r="BF68" s="103">
        <v>2677</v>
      </c>
      <c r="BG68" s="103">
        <v>0</v>
      </c>
      <c r="BH68" s="103">
        <v>116</v>
      </c>
      <c r="BI68" s="105">
        <v>7.9</v>
      </c>
      <c r="BJ68" s="103">
        <v>516034</v>
      </c>
      <c r="BK68" s="103">
        <v>6483000</v>
      </c>
      <c r="BL68" s="104">
        <v>2.2032526733400002</v>
      </c>
      <c r="BM68" s="105">
        <v>40</v>
      </c>
      <c r="BN68" s="105">
        <v>99.364260000000002</v>
      </c>
      <c r="BO68" s="104">
        <v>136.38066701940701</v>
      </c>
      <c r="BP68" s="105">
        <v>84.395500774567296</v>
      </c>
      <c r="BQ68" s="104">
        <v>0.55000000000000004</v>
      </c>
      <c r="BR68" s="104">
        <v>3.1333333333333333</v>
      </c>
      <c r="BS68" s="104">
        <v>0.61457091569900513</v>
      </c>
      <c r="BT68" s="103">
        <v>56</v>
      </c>
      <c r="BU68" s="105">
        <v>100</v>
      </c>
      <c r="BV68" s="104">
        <v>99.364260000000002</v>
      </c>
      <c r="BW68" s="104">
        <v>62.717908173695697</v>
      </c>
      <c r="BX68" s="104">
        <v>136.38066701940701</v>
      </c>
      <c r="BY68" s="103">
        <v>57000</v>
      </c>
      <c r="BZ68" s="105">
        <v>90.024789999999996</v>
      </c>
      <c r="CA68" s="105">
        <v>98.394440000000003</v>
      </c>
      <c r="CB68" s="104">
        <v>50.975999999999999</v>
      </c>
      <c r="CC68" s="103">
        <v>91</v>
      </c>
      <c r="CD68" s="103">
        <v>90</v>
      </c>
      <c r="CE68" s="103">
        <v>80</v>
      </c>
      <c r="CF68" s="104">
        <v>797.17596435546898</v>
      </c>
      <c r="CG68" s="104">
        <v>25</v>
      </c>
      <c r="CH68" s="105">
        <v>66</v>
      </c>
      <c r="CI68" s="103">
        <v>4344.6309518547605</v>
      </c>
      <c r="CJ68" s="103">
        <v>3996762</v>
      </c>
      <c r="CK68" s="103">
        <v>4001289</v>
      </c>
      <c r="CL68" s="103">
        <v>69490</v>
      </c>
      <c r="CM68" s="103"/>
    </row>
    <row r="69" spans="1:91" x14ac:dyDescent="0.3">
      <c r="A69" s="123" t="s">
        <v>119</v>
      </c>
      <c r="B69" s="106" t="s">
        <v>118</v>
      </c>
      <c r="C69" s="103">
        <v>20277.318895810524</v>
      </c>
      <c r="D69" s="103">
        <v>140.60013129494737</v>
      </c>
      <c r="E69" s="103">
        <v>219206.15150000001</v>
      </c>
      <c r="F69" s="103">
        <v>0</v>
      </c>
      <c r="G69" s="103">
        <v>0</v>
      </c>
      <c r="H69" s="103">
        <v>0</v>
      </c>
      <c r="I69" s="103">
        <v>0</v>
      </c>
      <c r="J69" s="103">
        <v>0</v>
      </c>
      <c r="K69" s="104">
        <v>0</v>
      </c>
      <c r="L69" s="104">
        <v>3.03030303030303E-2</v>
      </c>
      <c r="M69" s="103">
        <v>0</v>
      </c>
      <c r="N69" s="103" t="s">
        <v>435</v>
      </c>
      <c r="O69" s="103" t="s">
        <v>435</v>
      </c>
      <c r="P69" s="103" t="s">
        <v>435</v>
      </c>
      <c r="Q69" s="103">
        <v>0</v>
      </c>
      <c r="R69" s="103">
        <v>0</v>
      </c>
      <c r="S69" s="103">
        <v>0</v>
      </c>
      <c r="T69" s="103">
        <v>0</v>
      </c>
      <c r="U69" s="103">
        <v>0</v>
      </c>
      <c r="V69" s="103">
        <v>0</v>
      </c>
      <c r="W69" s="103">
        <v>0</v>
      </c>
      <c r="X69" s="104">
        <v>237.37096977329975</v>
      </c>
      <c r="Y69" s="104">
        <v>0.39321679622212979</v>
      </c>
      <c r="Z69" s="104">
        <v>77.311999999999998</v>
      </c>
      <c r="AA69" s="104">
        <v>2.13881151612819</v>
      </c>
      <c r="AB69" s="104">
        <v>0</v>
      </c>
      <c r="AC69" s="104" t="s">
        <v>435</v>
      </c>
      <c r="AD69" s="103">
        <v>31021</v>
      </c>
      <c r="AE69" s="103">
        <v>80</v>
      </c>
      <c r="AF69" s="105">
        <v>0.01</v>
      </c>
      <c r="AG69" s="104">
        <v>4.774</v>
      </c>
      <c r="AH69" s="104">
        <v>2.471443095925498E-2</v>
      </c>
      <c r="AI69" s="104">
        <v>1.7858721402389293E-2</v>
      </c>
      <c r="AJ69" s="103">
        <v>0</v>
      </c>
      <c r="AK69" s="103">
        <v>0</v>
      </c>
      <c r="AL69" s="104">
        <v>0.93878470605669972</v>
      </c>
      <c r="AM69" s="104" t="s">
        <v>435</v>
      </c>
      <c r="AN69" s="104">
        <v>-164.22084000000001</v>
      </c>
      <c r="AO69" s="104">
        <v>0</v>
      </c>
      <c r="AP69" s="104">
        <v>0</v>
      </c>
      <c r="AQ69" s="104" t="s">
        <v>435</v>
      </c>
      <c r="AR69" s="104">
        <v>0.4567796924501471</v>
      </c>
      <c r="AS69" s="105">
        <v>3.7</v>
      </c>
      <c r="AT69" s="105" t="s">
        <v>435</v>
      </c>
      <c r="AU69" s="103">
        <v>7.5</v>
      </c>
      <c r="AV69" s="105" t="s">
        <v>435</v>
      </c>
      <c r="AW69" s="104" t="s">
        <v>435</v>
      </c>
      <c r="AX69" s="104" t="s">
        <v>435</v>
      </c>
      <c r="AY69" s="103">
        <v>752</v>
      </c>
      <c r="AZ69" s="104">
        <v>8.3537887449592563E-2</v>
      </c>
      <c r="BA69" s="104">
        <v>31.7</v>
      </c>
      <c r="BB69" s="103">
        <v>600</v>
      </c>
      <c r="BC69" s="103">
        <v>12</v>
      </c>
      <c r="BD69" s="103">
        <v>0</v>
      </c>
      <c r="BE69" s="103">
        <v>0</v>
      </c>
      <c r="BF69" s="103">
        <v>1433121</v>
      </c>
      <c r="BG69" s="103">
        <v>0</v>
      </c>
      <c r="BH69" s="103">
        <v>139</v>
      </c>
      <c r="BI69" s="105">
        <v>2.4</v>
      </c>
      <c r="BJ69" s="103">
        <v>109796202.17431</v>
      </c>
      <c r="BK69" s="103">
        <v>37452000</v>
      </c>
      <c r="BL69" s="104">
        <v>1.0381877958000001</v>
      </c>
      <c r="BM69" s="105">
        <v>80</v>
      </c>
      <c r="BN69" s="105" t="s">
        <v>435</v>
      </c>
      <c r="BO69" s="104">
        <v>129.32421373464501</v>
      </c>
      <c r="BP69" s="105">
        <v>34.666000650000001</v>
      </c>
      <c r="BQ69" s="104">
        <v>0.52</v>
      </c>
      <c r="BR69" s="104">
        <v>3.9333333333333327</v>
      </c>
      <c r="BS69" s="104">
        <v>1.6196328401565552</v>
      </c>
      <c r="BT69" s="103">
        <v>80</v>
      </c>
      <c r="BU69" s="105">
        <v>100</v>
      </c>
      <c r="BV69" s="104" t="s">
        <v>435</v>
      </c>
      <c r="BW69" s="104">
        <v>89.739121036490602</v>
      </c>
      <c r="BX69" s="104">
        <v>129.32421373464501</v>
      </c>
      <c r="BY69" s="103">
        <v>1800000</v>
      </c>
      <c r="BZ69" s="105">
        <v>99.225039999999993</v>
      </c>
      <c r="CA69" s="105">
        <v>100</v>
      </c>
      <c r="CB69" s="104">
        <v>42.087000000000003</v>
      </c>
      <c r="CC69" s="103">
        <v>95</v>
      </c>
      <c r="CD69" s="103">
        <v>93</v>
      </c>
      <c r="CE69" s="103">
        <v>84</v>
      </c>
      <c r="CF69" s="104">
        <v>5463.33056640625</v>
      </c>
      <c r="CG69" s="104">
        <v>7</v>
      </c>
      <c r="CH69" s="105">
        <v>91</v>
      </c>
      <c r="CI69" s="103">
        <v>48195.579904411577</v>
      </c>
      <c r="CJ69" s="103">
        <v>83517046</v>
      </c>
      <c r="CK69" s="103">
        <v>80749712</v>
      </c>
      <c r="CL69" s="103">
        <v>348570</v>
      </c>
      <c r="CM69" s="103"/>
    </row>
    <row r="70" spans="1:91" x14ac:dyDescent="0.3">
      <c r="A70" s="123" t="s">
        <v>121</v>
      </c>
      <c r="B70" s="106" t="s">
        <v>120</v>
      </c>
      <c r="C70" s="103">
        <v>0</v>
      </c>
      <c r="D70" s="103">
        <v>0</v>
      </c>
      <c r="E70" s="103">
        <v>67250.249500000005</v>
      </c>
      <c r="F70" s="103">
        <v>15.92</v>
      </c>
      <c r="G70" s="103">
        <v>0</v>
      </c>
      <c r="H70" s="103">
        <v>0</v>
      </c>
      <c r="I70" s="103">
        <v>0</v>
      </c>
      <c r="J70" s="103">
        <v>0</v>
      </c>
      <c r="K70" s="104">
        <v>0</v>
      </c>
      <c r="L70" s="104">
        <v>6.0606060606060601E-2</v>
      </c>
      <c r="M70" s="103">
        <v>13074550.2368</v>
      </c>
      <c r="N70" s="103">
        <v>462490.54021000001</v>
      </c>
      <c r="O70" s="103">
        <v>9563828.8455200009</v>
      </c>
      <c r="P70" s="103">
        <v>214164.85241799999</v>
      </c>
      <c r="Q70" s="103">
        <v>27258820</v>
      </c>
      <c r="R70" s="103">
        <v>0</v>
      </c>
      <c r="S70" s="103">
        <v>70914</v>
      </c>
      <c r="T70" s="103">
        <v>27187906</v>
      </c>
      <c r="U70" s="103">
        <v>18907688</v>
      </c>
      <c r="V70" s="103">
        <v>24078392.687800001</v>
      </c>
      <c r="W70" s="103">
        <v>26981212.147</v>
      </c>
      <c r="X70" s="104">
        <v>130.82142919926167</v>
      </c>
      <c r="Y70" s="104">
        <v>3.3644936918931325</v>
      </c>
      <c r="Z70" s="104">
        <v>56.06</v>
      </c>
      <c r="AA70" s="104">
        <v>3.4928861200744699</v>
      </c>
      <c r="AB70" s="104">
        <v>18.056319999999999</v>
      </c>
      <c r="AC70" s="104">
        <v>41.047310000000003</v>
      </c>
      <c r="AD70" s="103">
        <v>871</v>
      </c>
      <c r="AE70" s="103">
        <v>40</v>
      </c>
      <c r="AF70" s="105">
        <v>30.4</v>
      </c>
      <c r="AG70" s="104">
        <v>13.593</v>
      </c>
      <c r="AH70" s="104">
        <v>0.27242183344104309</v>
      </c>
      <c r="AI70" s="104">
        <v>1.3752825292005166E-2</v>
      </c>
      <c r="AJ70" s="103">
        <v>0</v>
      </c>
      <c r="AK70" s="103">
        <v>0</v>
      </c>
      <c r="AL70" s="104">
        <v>0.59566971647515654</v>
      </c>
      <c r="AM70" s="104">
        <v>0.13787316999999999</v>
      </c>
      <c r="AN70" s="104">
        <v>15.18582</v>
      </c>
      <c r="AO70" s="104">
        <v>593.85</v>
      </c>
      <c r="AP70" s="104">
        <v>624.41999999999996</v>
      </c>
      <c r="AQ70" s="104">
        <v>1.660566472317982</v>
      </c>
      <c r="AR70" s="104">
        <v>5.3702738899030242</v>
      </c>
      <c r="AS70" s="105">
        <v>47.9</v>
      </c>
      <c r="AT70" s="105">
        <v>11</v>
      </c>
      <c r="AU70" s="103">
        <v>152</v>
      </c>
      <c r="AV70" s="105">
        <v>1.6</v>
      </c>
      <c r="AW70" s="104">
        <v>1.05</v>
      </c>
      <c r="AX70" s="104">
        <v>270.69200000000001</v>
      </c>
      <c r="AY70" s="103">
        <v>16388663</v>
      </c>
      <c r="AZ70" s="104">
        <v>0.5410356041780362</v>
      </c>
      <c r="BA70" s="104">
        <v>43.5</v>
      </c>
      <c r="BB70" s="103">
        <v>1000012</v>
      </c>
      <c r="BC70" s="103">
        <v>100000</v>
      </c>
      <c r="BD70" s="103">
        <v>5159</v>
      </c>
      <c r="BE70" s="103">
        <v>5000</v>
      </c>
      <c r="BF70" s="103">
        <v>12982</v>
      </c>
      <c r="BG70" s="103">
        <v>0</v>
      </c>
      <c r="BH70" s="103">
        <v>136</v>
      </c>
      <c r="BI70" s="105">
        <v>5.5</v>
      </c>
      <c r="BJ70" s="103">
        <v>467438</v>
      </c>
      <c r="BK70" s="103" t="s">
        <v>435</v>
      </c>
      <c r="BL70" s="104">
        <v>9.0964137155699998</v>
      </c>
      <c r="BM70" s="105">
        <v>40</v>
      </c>
      <c r="BN70" s="105">
        <v>79.039640000000006</v>
      </c>
      <c r="BO70" s="104">
        <v>137.51716576239099</v>
      </c>
      <c r="BP70" s="105">
        <v>69.087915472389199</v>
      </c>
      <c r="BQ70" s="104">
        <v>0.13</v>
      </c>
      <c r="BR70" s="104">
        <v>3.6333333333333329</v>
      </c>
      <c r="BS70" s="104">
        <v>-0.21027038991451263</v>
      </c>
      <c r="BT70" s="103">
        <v>41</v>
      </c>
      <c r="BU70" s="105">
        <v>79</v>
      </c>
      <c r="BV70" s="104">
        <v>79.039640000000006</v>
      </c>
      <c r="BW70" s="104">
        <v>39</v>
      </c>
      <c r="BX70" s="104">
        <v>137.51716576239099</v>
      </c>
      <c r="BY70" s="103">
        <v>42000</v>
      </c>
      <c r="BZ70" s="105">
        <v>18.472169999999998</v>
      </c>
      <c r="CA70" s="105">
        <v>81.453390000000013</v>
      </c>
      <c r="CB70" s="104">
        <v>1.7999999999999998</v>
      </c>
      <c r="CC70" s="103">
        <v>99</v>
      </c>
      <c r="CD70" s="103">
        <v>83</v>
      </c>
      <c r="CE70" s="103">
        <v>99</v>
      </c>
      <c r="CF70" s="104">
        <v>189.37489318847699</v>
      </c>
      <c r="CG70" s="104">
        <v>308</v>
      </c>
      <c r="CH70" s="105">
        <v>47</v>
      </c>
      <c r="CI70" s="103">
        <v>2202.3121647030712</v>
      </c>
      <c r="CJ70" s="103">
        <v>30417858</v>
      </c>
      <c r="CK70" s="103">
        <v>27451740</v>
      </c>
      <c r="CL70" s="103">
        <v>227540</v>
      </c>
      <c r="CM70" s="103"/>
    </row>
    <row r="71" spans="1:91" x14ac:dyDescent="0.3">
      <c r="A71" s="123" t="s">
        <v>123</v>
      </c>
      <c r="B71" s="106" t="s">
        <v>122</v>
      </c>
      <c r="C71" s="103">
        <v>21787.019465263158</v>
      </c>
      <c r="D71" s="103">
        <v>10607.920070968421</v>
      </c>
      <c r="E71" s="103">
        <v>10356.382500000002</v>
      </c>
      <c r="F71" s="103">
        <v>508.31</v>
      </c>
      <c r="G71" s="103">
        <v>0</v>
      </c>
      <c r="H71" s="103">
        <v>0</v>
      </c>
      <c r="I71" s="103">
        <v>0</v>
      </c>
      <c r="J71" s="103">
        <v>0</v>
      </c>
      <c r="K71" s="104">
        <v>2.9000000000000001E-2</v>
      </c>
      <c r="L71" s="104">
        <v>0.12121212121212099</v>
      </c>
      <c r="M71" s="103">
        <v>7739763.0405299999</v>
      </c>
      <c r="N71" s="103" t="s">
        <v>435</v>
      </c>
      <c r="O71" s="103" t="s">
        <v>435</v>
      </c>
      <c r="P71" s="103" t="s">
        <v>435</v>
      </c>
      <c r="Q71" s="103">
        <v>0</v>
      </c>
      <c r="R71" s="103">
        <v>0</v>
      </c>
      <c r="S71" s="103">
        <v>0</v>
      </c>
      <c r="T71" s="103">
        <v>0</v>
      </c>
      <c r="U71" s="103">
        <v>0</v>
      </c>
      <c r="V71" s="103">
        <v>4520089.6756899999</v>
      </c>
      <c r="W71" s="103">
        <v>245621.71088699999</v>
      </c>
      <c r="X71" s="104">
        <v>83.224732350659423</v>
      </c>
      <c r="Y71" s="104">
        <v>0.17190645995977746</v>
      </c>
      <c r="Z71" s="104">
        <v>79.058000000000007</v>
      </c>
      <c r="AA71" s="104">
        <v>2.5554993905152599</v>
      </c>
      <c r="AB71" s="104">
        <v>0</v>
      </c>
      <c r="AC71" s="104" t="s">
        <v>435</v>
      </c>
      <c r="AD71" s="103">
        <v>3482</v>
      </c>
      <c r="AE71" s="103" t="s">
        <v>435</v>
      </c>
      <c r="AF71" s="105">
        <v>3</v>
      </c>
      <c r="AG71" s="104">
        <v>4.0069999999999997</v>
      </c>
      <c r="AH71" s="104">
        <v>0.19702531045685415</v>
      </c>
      <c r="AI71" s="104">
        <v>4.6426575337459523E-2</v>
      </c>
      <c r="AJ71" s="103">
        <v>0</v>
      </c>
      <c r="AK71" s="103">
        <v>0</v>
      </c>
      <c r="AL71" s="104">
        <v>0.87195212592639781</v>
      </c>
      <c r="AM71" s="104" t="s">
        <v>435</v>
      </c>
      <c r="AN71" s="104">
        <v>2531.8544099999999</v>
      </c>
      <c r="AO71" s="104">
        <v>0</v>
      </c>
      <c r="AP71" s="104">
        <v>0</v>
      </c>
      <c r="AQ71" s="104" t="s">
        <v>435</v>
      </c>
      <c r="AR71" s="104">
        <v>0.22460003140501525</v>
      </c>
      <c r="AS71" s="105">
        <v>4.5</v>
      </c>
      <c r="AT71" s="105" t="s">
        <v>435</v>
      </c>
      <c r="AU71" s="103">
        <v>4.0999999046325701</v>
      </c>
      <c r="AV71" s="105">
        <v>0.3</v>
      </c>
      <c r="AW71" s="104">
        <v>0.18</v>
      </c>
      <c r="AX71" s="104" t="s">
        <v>435</v>
      </c>
      <c r="AY71" s="103">
        <v>41</v>
      </c>
      <c r="AZ71" s="104">
        <v>0.12230173015000856</v>
      </c>
      <c r="BA71" s="104">
        <v>36</v>
      </c>
      <c r="BB71" s="103">
        <v>6875</v>
      </c>
      <c r="BC71" s="103">
        <v>4718</v>
      </c>
      <c r="BD71" s="103">
        <v>123</v>
      </c>
      <c r="BE71" s="103">
        <v>0</v>
      </c>
      <c r="BF71" s="103">
        <v>137559</v>
      </c>
      <c r="BG71" s="103">
        <v>0</v>
      </c>
      <c r="BH71" s="103">
        <v>134</v>
      </c>
      <c r="BI71" s="105">
        <v>2.4</v>
      </c>
      <c r="BJ71" s="103">
        <v>15125933.5152598</v>
      </c>
      <c r="BK71" s="103">
        <v>27194000</v>
      </c>
      <c r="BL71" s="104">
        <v>18.3645320197</v>
      </c>
      <c r="BM71" s="105" t="s">
        <v>435</v>
      </c>
      <c r="BN71" s="105">
        <v>97.368740000000003</v>
      </c>
      <c r="BO71" s="104">
        <v>115.666911798109</v>
      </c>
      <c r="BP71" s="105">
        <v>55.856407822586498</v>
      </c>
      <c r="BQ71" s="104" t="s">
        <v>435</v>
      </c>
      <c r="BR71" s="104">
        <v>4.0833333333333339</v>
      </c>
      <c r="BS71" s="104">
        <v>0.33826088905334473</v>
      </c>
      <c r="BT71" s="103">
        <v>48</v>
      </c>
      <c r="BU71" s="105">
        <v>100</v>
      </c>
      <c r="BV71" s="104">
        <v>97.368740000000003</v>
      </c>
      <c r="BW71" s="104">
        <v>72.952094201810993</v>
      </c>
      <c r="BX71" s="104">
        <v>115.666911798109</v>
      </c>
      <c r="BY71" s="103">
        <v>170000</v>
      </c>
      <c r="BZ71" s="105">
        <v>98.983189999999993</v>
      </c>
      <c r="CA71" s="105">
        <v>100</v>
      </c>
      <c r="CB71" s="104">
        <v>45.919999999999995</v>
      </c>
      <c r="CC71" s="103">
        <v>99</v>
      </c>
      <c r="CD71" s="103">
        <v>83</v>
      </c>
      <c r="CE71" s="103">
        <v>96</v>
      </c>
      <c r="CF71" s="104">
        <v>2261.15649414063</v>
      </c>
      <c r="CG71" s="104">
        <v>3</v>
      </c>
      <c r="CH71" s="105" t="s">
        <v>435</v>
      </c>
      <c r="CI71" s="103">
        <v>20324.253564147752</v>
      </c>
      <c r="CJ71" s="103">
        <v>10473452</v>
      </c>
      <c r="CK71" s="103">
        <v>10956461</v>
      </c>
      <c r="CL71" s="103">
        <v>128900</v>
      </c>
      <c r="CM71" s="103"/>
    </row>
    <row r="72" spans="1:91" x14ac:dyDescent="0.3">
      <c r="A72" s="123" t="s">
        <v>125</v>
      </c>
      <c r="B72" s="106" t="s">
        <v>124</v>
      </c>
      <c r="C72" s="103">
        <v>167.24668342842105</v>
      </c>
      <c r="D72" s="103">
        <v>0</v>
      </c>
      <c r="E72" s="103" t="s">
        <v>435</v>
      </c>
      <c r="F72" s="103">
        <v>0</v>
      </c>
      <c r="G72" s="103">
        <v>682.04399999999998</v>
      </c>
      <c r="H72" s="103">
        <v>53.349000000000004</v>
      </c>
      <c r="I72" s="103">
        <v>0</v>
      </c>
      <c r="J72" s="103">
        <v>0</v>
      </c>
      <c r="K72" s="104">
        <v>2.9000000000000001E-2</v>
      </c>
      <c r="L72" s="104" t="s">
        <v>435</v>
      </c>
      <c r="M72" s="103" t="s">
        <v>435</v>
      </c>
      <c r="N72" s="103" t="s">
        <v>435</v>
      </c>
      <c r="O72" s="103" t="s">
        <v>435</v>
      </c>
      <c r="P72" s="103" t="s">
        <v>435</v>
      </c>
      <c r="Q72" s="103">
        <v>0</v>
      </c>
      <c r="R72" s="103">
        <v>0</v>
      </c>
      <c r="S72" s="103">
        <v>0</v>
      </c>
      <c r="T72" s="103">
        <v>0</v>
      </c>
      <c r="U72" s="103">
        <v>45959</v>
      </c>
      <c r="V72" s="103">
        <v>92327.735569099998</v>
      </c>
      <c r="W72" s="103">
        <v>71460.295305499996</v>
      </c>
      <c r="X72" s="104">
        <v>327.80588235294118</v>
      </c>
      <c r="Y72" s="104">
        <v>0.82212998608867194</v>
      </c>
      <c r="Z72" s="104">
        <v>36.271999999999998</v>
      </c>
      <c r="AA72" s="104" t="s">
        <v>435</v>
      </c>
      <c r="AB72" s="104">
        <v>3.5411000000000001</v>
      </c>
      <c r="AC72" s="104" t="s">
        <v>435</v>
      </c>
      <c r="AD72" s="103" t="s">
        <v>435</v>
      </c>
      <c r="AE72" s="103" t="s">
        <v>435</v>
      </c>
      <c r="AF72" s="105">
        <v>6</v>
      </c>
      <c r="AG72" s="104">
        <v>8.093</v>
      </c>
      <c r="AH72" s="104">
        <v>2.0098448911126314E-3</v>
      </c>
      <c r="AI72" s="104">
        <v>2.6180271061609678E-4</v>
      </c>
      <c r="AJ72" s="103">
        <v>0</v>
      </c>
      <c r="AK72" s="103">
        <v>0</v>
      </c>
      <c r="AL72" s="104">
        <v>0.76338338091716296</v>
      </c>
      <c r="AM72" s="104" t="s">
        <v>435</v>
      </c>
      <c r="AN72" s="104">
        <v>0</v>
      </c>
      <c r="AO72" s="104">
        <v>1.38</v>
      </c>
      <c r="AP72" s="104">
        <v>1.04</v>
      </c>
      <c r="AQ72" s="104">
        <v>2.8565532344971905</v>
      </c>
      <c r="AR72" s="104">
        <v>4.0859161012690866</v>
      </c>
      <c r="AS72" s="105">
        <v>15.2</v>
      </c>
      <c r="AT72" s="105" t="s">
        <v>435</v>
      </c>
      <c r="AU72" s="103">
        <v>3.2000000476837198</v>
      </c>
      <c r="AV72" s="105" t="s">
        <v>435</v>
      </c>
      <c r="AW72" s="104" t="s">
        <v>435</v>
      </c>
      <c r="AX72" s="104" t="s">
        <v>435</v>
      </c>
      <c r="AY72" s="103">
        <v>239</v>
      </c>
      <c r="AZ72" s="104" t="s">
        <v>435</v>
      </c>
      <c r="BA72" s="104" t="s">
        <v>435</v>
      </c>
      <c r="BB72" s="103">
        <v>0</v>
      </c>
      <c r="BC72" s="103">
        <v>0</v>
      </c>
      <c r="BD72" s="103">
        <v>0</v>
      </c>
      <c r="BE72" s="103">
        <v>0</v>
      </c>
      <c r="BF72" s="103">
        <v>5</v>
      </c>
      <c r="BG72" s="103">
        <v>0</v>
      </c>
      <c r="BH72" s="103">
        <v>98</v>
      </c>
      <c r="BI72" s="105">
        <v>18.100000000000001</v>
      </c>
      <c r="BJ72" s="103" t="s">
        <v>435</v>
      </c>
      <c r="BK72" s="103">
        <v>168000</v>
      </c>
      <c r="BL72" s="104">
        <v>0.82901018459599995</v>
      </c>
      <c r="BM72" s="105" t="s">
        <v>435</v>
      </c>
      <c r="BN72" s="105">
        <v>98.6</v>
      </c>
      <c r="BO72" s="104">
        <v>102.07713260097</v>
      </c>
      <c r="BP72" s="105">
        <v>34.509326091560197</v>
      </c>
      <c r="BQ72" s="104">
        <v>0.47</v>
      </c>
      <c r="BR72" s="104">
        <v>3.1333333333333333</v>
      </c>
      <c r="BS72" s="104">
        <v>-0.25295248627662659</v>
      </c>
      <c r="BT72" s="103">
        <v>53</v>
      </c>
      <c r="BU72" s="105">
        <v>94.695671081542997</v>
      </c>
      <c r="BV72" s="104">
        <v>98.6</v>
      </c>
      <c r="BW72" s="104">
        <v>59.071735362999</v>
      </c>
      <c r="BX72" s="104">
        <v>102.07713260097</v>
      </c>
      <c r="BY72" s="103">
        <v>790</v>
      </c>
      <c r="BZ72" s="105">
        <v>91.493889999999993</v>
      </c>
      <c r="CA72" s="105">
        <v>95.628649999999993</v>
      </c>
      <c r="CB72" s="104">
        <v>14.471</v>
      </c>
      <c r="CC72" s="103">
        <v>96</v>
      </c>
      <c r="CD72" s="103">
        <v>79</v>
      </c>
      <c r="CE72" s="103" t="s">
        <v>435</v>
      </c>
      <c r="CF72" s="104">
        <v>745.102783203125</v>
      </c>
      <c r="CG72" s="104">
        <v>25</v>
      </c>
      <c r="CH72" s="105" t="s">
        <v>435</v>
      </c>
      <c r="CI72" s="103">
        <v>10833.658330392409</v>
      </c>
      <c r="CJ72" s="103">
        <v>112002</v>
      </c>
      <c r="CK72" s="103">
        <v>106825</v>
      </c>
      <c r="CL72" s="103">
        <v>340</v>
      </c>
      <c r="CM72" s="103"/>
    </row>
    <row r="73" spans="1:91" x14ac:dyDescent="0.3">
      <c r="A73" s="123" t="s">
        <v>127</v>
      </c>
      <c r="B73" s="106" t="s">
        <v>126</v>
      </c>
      <c r="C73" s="103">
        <v>34368.110768842103</v>
      </c>
      <c r="D73" s="103">
        <v>32781.459940842105</v>
      </c>
      <c r="E73" s="103">
        <v>57590.860499999995</v>
      </c>
      <c r="F73" s="103">
        <v>160.768</v>
      </c>
      <c r="G73" s="103">
        <v>109138.444</v>
      </c>
      <c r="H73" s="103">
        <v>8279.5040000000008</v>
      </c>
      <c r="I73" s="103">
        <v>1354.6370000000002</v>
      </c>
      <c r="J73" s="103">
        <v>164373</v>
      </c>
      <c r="K73" s="104">
        <v>0.2</v>
      </c>
      <c r="L73" s="104">
        <v>0</v>
      </c>
      <c r="M73" s="103" t="s">
        <v>435</v>
      </c>
      <c r="N73" s="103" t="s">
        <v>435</v>
      </c>
      <c r="O73" s="103" t="s">
        <v>435</v>
      </c>
      <c r="P73" s="103" t="s">
        <v>435</v>
      </c>
      <c r="Q73" s="103">
        <v>1052560</v>
      </c>
      <c r="R73" s="103">
        <v>5913410</v>
      </c>
      <c r="S73" s="103">
        <v>3188015</v>
      </c>
      <c r="T73" s="103">
        <v>2901147</v>
      </c>
      <c r="U73" s="103">
        <v>6072736</v>
      </c>
      <c r="V73" s="103">
        <v>8815581.9432399999</v>
      </c>
      <c r="W73" s="103">
        <v>7570417.8226100001</v>
      </c>
      <c r="X73" s="104">
        <v>160.95377939529675</v>
      </c>
      <c r="Y73" s="104">
        <v>2.684043242452181</v>
      </c>
      <c r="Z73" s="104">
        <v>51.054000000000002</v>
      </c>
      <c r="AA73" s="104">
        <v>4.8057137645585399</v>
      </c>
      <c r="AB73" s="104">
        <v>4.6871200000000002</v>
      </c>
      <c r="AC73" s="104">
        <v>76.665499999999994</v>
      </c>
      <c r="AD73" s="103">
        <v>2737</v>
      </c>
      <c r="AE73" s="103">
        <v>20</v>
      </c>
      <c r="AF73" s="105">
        <v>31</v>
      </c>
      <c r="AG73" s="104">
        <v>11.693</v>
      </c>
      <c r="AH73" s="104">
        <v>0.72350752137452767</v>
      </c>
      <c r="AI73" s="104">
        <v>0.13737998545739014</v>
      </c>
      <c r="AJ73" s="103">
        <v>0</v>
      </c>
      <c r="AK73" s="103">
        <v>0</v>
      </c>
      <c r="AL73" s="104">
        <v>0.65103533718396245</v>
      </c>
      <c r="AM73" s="104">
        <v>0.13351782000000001</v>
      </c>
      <c r="AN73" s="104">
        <v>545.00243999999998</v>
      </c>
      <c r="AO73" s="104">
        <v>284.14999999999998</v>
      </c>
      <c r="AP73" s="104">
        <v>343.11</v>
      </c>
      <c r="AQ73" s="104">
        <v>0.51065937190590982</v>
      </c>
      <c r="AR73" s="104">
        <v>12.028575862355366</v>
      </c>
      <c r="AS73" s="105">
        <v>26.2</v>
      </c>
      <c r="AT73" s="105">
        <v>12.6</v>
      </c>
      <c r="AU73" s="103">
        <v>25</v>
      </c>
      <c r="AV73" s="105">
        <v>0.5</v>
      </c>
      <c r="AW73" s="104">
        <v>0.24</v>
      </c>
      <c r="AX73" s="104">
        <v>0.371</v>
      </c>
      <c r="AY73" s="103">
        <v>4836947</v>
      </c>
      <c r="AZ73" s="104">
        <v>0.4921464493275578</v>
      </c>
      <c r="BA73" s="104">
        <v>48.3</v>
      </c>
      <c r="BB73" s="103">
        <v>46573</v>
      </c>
      <c r="BC73" s="103">
        <v>3291359</v>
      </c>
      <c r="BD73" s="103">
        <v>21264</v>
      </c>
      <c r="BE73" s="103">
        <v>242000</v>
      </c>
      <c r="BF73" s="103">
        <v>644</v>
      </c>
      <c r="BG73" s="103">
        <v>0</v>
      </c>
      <c r="BH73" s="103">
        <v>116</v>
      </c>
      <c r="BI73" s="105">
        <v>15.2</v>
      </c>
      <c r="BJ73" s="103">
        <v>145795</v>
      </c>
      <c r="BK73" s="103">
        <v>2113000</v>
      </c>
      <c r="BL73" s="104">
        <v>19.339314074800001</v>
      </c>
      <c r="BM73" s="105">
        <v>60</v>
      </c>
      <c r="BN73" s="105">
        <v>81.285899999999998</v>
      </c>
      <c r="BO73" s="104">
        <v>118.667087124893</v>
      </c>
      <c r="BP73" s="105">
        <v>9.8000000000000007</v>
      </c>
      <c r="BQ73" s="104">
        <v>0.47</v>
      </c>
      <c r="BR73" s="104">
        <v>2.8</v>
      </c>
      <c r="BS73" s="104">
        <v>-0.68200606107711792</v>
      </c>
      <c r="BT73" s="103">
        <v>26</v>
      </c>
      <c r="BU73" s="105">
        <v>93.288093566894503</v>
      </c>
      <c r="BV73" s="104">
        <v>81.285899999999998</v>
      </c>
      <c r="BW73" s="104">
        <v>65</v>
      </c>
      <c r="BX73" s="104">
        <v>118.667087124893</v>
      </c>
      <c r="BY73" s="103">
        <v>21000</v>
      </c>
      <c r="BZ73" s="105">
        <v>65.063140000000004</v>
      </c>
      <c r="CA73" s="105">
        <v>94.190580000000011</v>
      </c>
      <c r="CB73" s="104">
        <v>3.55</v>
      </c>
      <c r="CC73" s="103">
        <v>82</v>
      </c>
      <c r="CD73" s="103">
        <v>81</v>
      </c>
      <c r="CE73" s="103">
        <v>84</v>
      </c>
      <c r="CF73" s="104">
        <v>462.40585327148398</v>
      </c>
      <c r="CG73" s="104">
        <v>95</v>
      </c>
      <c r="CH73" s="105">
        <v>62</v>
      </c>
      <c r="CI73" s="103">
        <v>4549.0100811072098</v>
      </c>
      <c r="CJ73" s="103">
        <v>17581476</v>
      </c>
      <c r="CK73" s="103">
        <v>16327880</v>
      </c>
      <c r="CL73" s="103">
        <v>107160</v>
      </c>
      <c r="CM73" s="103"/>
    </row>
    <row r="74" spans="1:91" x14ac:dyDescent="0.3">
      <c r="A74" s="123" t="s">
        <v>129</v>
      </c>
      <c r="B74" s="106" t="s">
        <v>128</v>
      </c>
      <c r="C74" s="103">
        <v>0</v>
      </c>
      <c r="D74" s="103">
        <v>0</v>
      </c>
      <c r="E74" s="103">
        <v>53606.819000000003</v>
      </c>
      <c r="F74" s="103">
        <v>10.194000000000001</v>
      </c>
      <c r="G74" s="103">
        <v>0</v>
      </c>
      <c r="H74" s="103">
        <v>0</v>
      </c>
      <c r="I74" s="103">
        <v>0</v>
      </c>
      <c r="J74" s="103">
        <v>0</v>
      </c>
      <c r="K74" s="104">
        <v>2.9000000000000001E-2</v>
      </c>
      <c r="L74" s="104">
        <v>3.03030303030303E-2</v>
      </c>
      <c r="M74" s="103">
        <v>3360394.9827800002</v>
      </c>
      <c r="N74" s="103">
        <v>1606807.48599</v>
      </c>
      <c r="O74" s="103">
        <v>6775730.5149600003</v>
      </c>
      <c r="P74" s="103">
        <v>1074737.6117199999</v>
      </c>
      <c r="Q74" s="103">
        <v>12569784</v>
      </c>
      <c r="R74" s="103">
        <v>0</v>
      </c>
      <c r="S74" s="103">
        <v>23803</v>
      </c>
      <c r="T74" s="103">
        <v>12545981</v>
      </c>
      <c r="U74" s="103">
        <v>9082818</v>
      </c>
      <c r="V74" s="103">
        <v>11569894.195</v>
      </c>
      <c r="W74" s="103">
        <v>12410742.7075</v>
      </c>
      <c r="X74" s="104">
        <v>50.52221227413316</v>
      </c>
      <c r="Y74" s="104">
        <v>3.797946520241783</v>
      </c>
      <c r="Z74" s="104">
        <v>36.14</v>
      </c>
      <c r="AA74" s="104">
        <v>6.2508190391038401</v>
      </c>
      <c r="AB74" s="104">
        <v>14.35089</v>
      </c>
      <c r="AC74" s="104">
        <v>17.449719999999999</v>
      </c>
      <c r="AD74" s="103">
        <v>84</v>
      </c>
      <c r="AE74" s="103">
        <v>40</v>
      </c>
      <c r="AF74" s="105">
        <v>49.2</v>
      </c>
      <c r="AG74" s="104">
        <v>16.126999999999999</v>
      </c>
      <c r="AH74" s="104">
        <v>0.67428087465146247</v>
      </c>
      <c r="AI74" s="104">
        <v>7.3351286255674081E-2</v>
      </c>
      <c r="AJ74" s="103">
        <v>0</v>
      </c>
      <c r="AK74" s="103">
        <v>0</v>
      </c>
      <c r="AL74" s="104">
        <v>0.46551500062169854</v>
      </c>
      <c r="AM74" s="104">
        <v>0.33598137</v>
      </c>
      <c r="AN74" s="104">
        <v>58.807290000000002</v>
      </c>
      <c r="AO74" s="104">
        <v>172.4</v>
      </c>
      <c r="AP74" s="104">
        <v>205.79</v>
      </c>
      <c r="AQ74" s="104">
        <v>5.506572269963411</v>
      </c>
      <c r="AR74" s="104">
        <v>0.26065315496910352</v>
      </c>
      <c r="AS74" s="105">
        <v>100.8</v>
      </c>
      <c r="AT74" s="105">
        <v>18.3</v>
      </c>
      <c r="AU74" s="103">
        <v>176</v>
      </c>
      <c r="AV74" s="105">
        <v>1.5</v>
      </c>
      <c r="AW74" s="104">
        <v>1.06</v>
      </c>
      <c r="AX74" s="104">
        <v>336.72300000000001</v>
      </c>
      <c r="AY74" s="103">
        <v>7620187</v>
      </c>
      <c r="AZ74" s="104" t="s">
        <v>435</v>
      </c>
      <c r="BA74" s="104">
        <v>33.700000000000003</v>
      </c>
      <c r="BB74" s="103">
        <v>3409</v>
      </c>
      <c r="BC74" s="103">
        <v>0</v>
      </c>
      <c r="BD74" s="103">
        <v>0</v>
      </c>
      <c r="BE74" s="103">
        <v>0</v>
      </c>
      <c r="BF74" s="103">
        <v>6175</v>
      </c>
      <c r="BG74" s="103">
        <v>0</v>
      </c>
      <c r="BH74" s="103">
        <v>119</v>
      </c>
      <c r="BI74" s="105">
        <v>16.5</v>
      </c>
      <c r="BJ74" s="103" t="s">
        <v>435</v>
      </c>
      <c r="BK74" s="103" t="s">
        <v>435</v>
      </c>
      <c r="BL74" s="104">
        <v>2.02423469388</v>
      </c>
      <c r="BM74" s="105">
        <v>40</v>
      </c>
      <c r="BN74" s="105">
        <v>32.003839999999997</v>
      </c>
      <c r="BO74" s="104">
        <v>96.767492115741106</v>
      </c>
      <c r="BP74" s="105">
        <v>3.7614138323369999</v>
      </c>
      <c r="BQ74" s="104" t="s">
        <v>435</v>
      </c>
      <c r="BR74" s="104">
        <v>3</v>
      </c>
      <c r="BS74" s="104">
        <v>-0.97092318534851074</v>
      </c>
      <c r="BT74" s="103">
        <v>29</v>
      </c>
      <c r="BU74" s="105">
        <v>35.441215515136697</v>
      </c>
      <c r="BV74" s="104">
        <v>32.003839999999997</v>
      </c>
      <c r="BW74" s="104">
        <v>18</v>
      </c>
      <c r="BX74" s="104">
        <v>96.767492115741106</v>
      </c>
      <c r="BY74" s="103">
        <v>34000</v>
      </c>
      <c r="BZ74" s="105">
        <v>22.719270000000002</v>
      </c>
      <c r="CA74" s="105">
        <v>61.898719999999997</v>
      </c>
      <c r="CB74" s="104">
        <v>0.78799999999999992</v>
      </c>
      <c r="CC74" s="103">
        <v>45</v>
      </c>
      <c r="CD74" s="103" t="s">
        <v>435</v>
      </c>
      <c r="CE74" s="103" t="s">
        <v>435</v>
      </c>
      <c r="CF74" s="104">
        <v>107.72365570068401</v>
      </c>
      <c r="CG74" s="104">
        <v>576</v>
      </c>
      <c r="CH74" s="105">
        <v>55</v>
      </c>
      <c r="CI74" s="103">
        <v>885.25122816681073</v>
      </c>
      <c r="CJ74" s="103">
        <v>12771246</v>
      </c>
      <c r="CK74" s="103">
        <v>12608522</v>
      </c>
      <c r="CL74" s="103">
        <v>245720</v>
      </c>
      <c r="CM74" s="103"/>
    </row>
    <row r="75" spans="1:91" x14ac:dyDescent="0.3">
      <c r="A75" s="123" t="s">
        <v>371</v>
      </c>
      <c r="B75" s="106" t="s">
        <v>130</v>
      </c>
      <c r="C75" s="103">
        <v>0</v>
      </c>
      <c r="D75" s="103">
        <v>0</v>
      </c>
      <c r="E75" s="103">
        <v>5698.1505000000006</v>
      </c>
      <c r="F75" s="103">
        <v>4.2000000000000003E-2</v>
      </c>
      <c r="G75" s="103">
        <v>0</v>
      </c>
      <c r="H75" s="103">
        <v>0</v>
      </c>
      <c r="I75" s="103">
        <v>0</v>
      </c>
      <c r="J75" s="103">
        <v>3771</v>
      </c>
      <c r="K75" s="104">
        <v>5.7000000000000002E-2</v>
      </c>
      <c r="L75" s="104">
        <v>3.03030303030303E-2</v>
      </c>
      <c r="M75" s="103">
        <v>312156.34909799998</v>
      </c>
      <c r="N75" s="103">
        <v>0</v>
      </c>
      <c r="O75" s="103">
        <v>1281894.25547</v>
      </c>
      <c r="P75" s="103">
        <v>0</v>
      </c>
      <c r="Q75" s="103">
        <v>1786299</v>
      </c>
      <c r="R75" s="103">
        <v>0</v>
      </c>
      <c r="S75" s="103">
        <v>530</v>
      </c>
      <c r="T75" s="103">
        <v>1785769</v>
      </c>
      <c r="U75" s="103">
        <v>1533596</v>
      </c>
      <c r="V75" s="103">
        <v>1783965.3658700001</v>
      </c>
      <c r="W75" s="103">
        <v>1792157.5573799999</v>
      </c>
      <c r="X75" s="104">
        <v>66.653947368421058</v>
      </c>
      <c r="Y75" s="104">
        <v>3.4554760731527829</v>
      </c>
      <c r="Z75" s="104">
        <v>43.36</v>
      </c>
      <c r="AA75" s="104" t="s">
        <v>435</v>
      </c>
      <c r="AB75" s="104">
        <v>16.867139999999999</v>
      </c>
      <c r="AC75" s="104">
        <v>6.4029400000000001</v>
      </c>
      <c r="AD75" s="103">
        <v>95</v>
      </c>
      <c r="AE75" s="103">
        <v>20</v>
      </c>
      <c r="AF75" s="105">
        <v>78.900000000000006</v>
      </c>
      <c r="AG75" s="104">
        <v>15.704000000000001</v>
      </c>
      <c r="AH75" s="104">
        <v>0.11310157828476057</v>
      </c>
      <c r="AI75" s="104">
        <v>4.4150740407793487E-2</v>
      </c>
      <c r="AJ75" s="103">
        <v>0</v>
      </c>
      <c r="AK75" s="103">
        <v>0</v>
      </c>
      <c r="AL75" s="104">
        <v>0.46140600072244514</v>
      </c>
      <c r="AM75" s="104">
        <v>0.37230676000000001</v>
      </c>
      <c r="AN75" s="104">
        <v>37.32611</v>
      </c>
      <c r="AO75" s="104">
        <v>28.91</v>
      </c>
      <c r="AP75" s="104">
        <v>23.69</v>
      </c>
      <c r="AQ75" s="104">
        <v>10.464241269448198</v>
      </c>
      <c r="AR75" s="104">
        <v>8.7727947241328597</v>
      </c>
      <c r="AS75" s="105">
        <v>81.5</v>
      </c>
      <c r="AT75" s="105">
        <v>17</v>
      </c>
      <c r="AU75" s="103">
        <v>374</v>
      </c>
      <c r="AV75" s="105">
        <v>3.1</v>
      </c>
      <c r="AW75" s="104">
        <v>2</v>
      </c>
      <c r="AX75" s="104">
        <v>58.01</v>
      </c>
      <c r="AY75" s="103">
        <v>1348965</v>
      </c>
      <c r="AZ75" s="104" t="s">
        <v>435</v>
      </c>
      <c r="BA75" s="104">
        <v>50.7</v>
      </c>
      <c r="BB75" s="103">
        <v>0</v>
      </c>
      <c r="BC75" s="103">
        <v>11541</v>
      </c>
      <c r="BD75" s="103">
        <v>0</v>
      </c>
      <c r="BE75" s="103">
        <v>0</v>
      </c>
      <c r="BF75" s="103">
        <v>4878</v>
      </c>
      <c r="BG75" s="103">
        <v>0</v>
      </c>
      <c r="BH75" s="103">
        <v>100</v>
      </c>
      <c r="BI75" s="105">
        <v>28</v>
      </c>
      <c r="BJ75" s="103" t="s">
        <v>435</v>
      </c>
      <c r="BK75" s="103" t="s">
        <v>435</v>
      </c>
      <c r="BL75" s="104">
        <v>582.93050999100001</v>
      </c>
      <c r="BM75" s="105">
        <v>20</v>
      </c>
      <c r="BN75" s="105">
        <v>45.581159999999997</v>
      </c>
      <c r="BO75" s="104">
        <v>78.988882800699798</v>
      </c>
      <c r="BP75" s="105">
        <v>35.659999999999997</v>
      </c>
      <c r="BQ75" s="104" t="s">
        <v>435</v>
      </c>
      <c r="BR75" s="104">
        <v>1.8666666666666665</v>
      </c>
      <c r="BS75" s="104">
        <v>-1.4878503084182739</v>
      </c>
      <c r="BT75" s="103">
        <v>18</v>
      </c>
      <c r="BU75" s="105">
        <v>26.047348022460898</v>
      </c>
      <c r="BV75" s="104">
        <v>45.581159999999997</v>
      </c>
      <c r="BW75" s="104">
        <v>3.93050915199411</v>
      </c>
      <c r="BX75" s="104">
        <v>78.988882800699798</v>
      </c>
      <c r="BY75" s="103">
        <v>3400</v>
      </c>
      <c r="BZ75" s="105">
        <v>20.538</v>
      </c>
      <c r="CA75" s="105">
        <v>66.634410000000003</v>
      </c>
      <c r="CB75" s="104">
        <v>2</v>
      </c>
      <c r="CC75" s="103">
        <v>87</v>
      </c>
      <c r="CD75" s="103" t="s">
        <v>435</v>
      </c>
      <c r="CE75" s="103">
        <v>87</v>
      </c>
      <c r="CF75" s="104">
        <v>97.972000122070298</v>
      </c>
      <c r="CG75" s="104">
        <v>667</v>
      </c>
      <c r="CH75" s="105">
        <v>40</v>
      </c>
      <c r="CI75" s="103">
        <v>777.96992178671076</v>
      </c>
      <c r="CJ75" s="103">
        <v>1920917</v>
      </c>
      <c r="CK75" s="103">
        <v>1846291</v>
      </c>
      <c r="CL75" s="103">
        <v>28120</v>
      </c>
      <c r="CM75" s="103"/>
    </row>
    <row r="76" spans="1:91" x14ac:dyDescent="0.3">
      <c r="A76" s="123" t="s">
        <v>132</v>
      </c>
      <c r="B76" s="106" t="s">
        <v>131</v>
      </c>
      <c r="C76" s="103">
        <v>0</v>
      </c>
      <c r="D76" s="103">
        <v>0</v>
      </c>
      <c r="E76" s="103">
        <v>5922.9529999999995</v>
      </c>
      <c r="F76" s="103">
        <v>9.1720000000000006</v>
      </c>
      <c r="G76" s="103">
        <v>0</v>
      </c>
      <c r="H76" s="103">
        <v>0</v>
      </c>
      <c r="I76" s="103">
        <v>0</v>
      </c>
      <c r="J76" s="103">
        <v>17348</v>
      </c>
      <c r="K76" s="104">
        <v>8.5999999999999993E-2</v>
      </c>
      <c r="L76" s="104">
        <v>9.0909090909090898E-2</v>
      </c>
      <c r="M76" s="103" t="s">
        <v>435</v>
      </c>
      <c r="N76" s="103" t="s">
        <v>435</v>
      </c>
      <c r="O76" s="103" t="s">
        <v>435</v>
      </c>
      <c r="P76" s="103" t="s">
        <v>435</v>
      </c>
      <c r="Q76" s="103">
        <v>89603</v>
      </c>
      <c r="R76" s="103">
        <v>601292</v>
      </c>
      <c r="S76" s="103">
        <v>89603</v>
      </c>
      <c r="T76" s="103">
        <v>601257</v>
      </c>
      <c r="U76" s="103">
        <v>541995</v>
      </c>
      <c r="V76" s="103">
        <v>752885.09091799997</v>
      </c>
      <c r="W76" s="103">
        <v>689256.39911200001</v>
      </c>
      <c r="X76" s="104">
        <v>3.9573482346964695</v>
      </c>
      <c r="Y76" s="104">
        <v>0.74287854655703556</v>
      </c>
      <c r="Z76" s="104">
        <v>26.606000000000002</v>
      </c>
      <c r="AA76" s="104">
        <v>3.79520268281347</v>
      </c>
      <c r="AB76" s="104">
        <v>0.61221000000000003</v>
      </c>
      <c r="AC76" s="104">
        <v>77.159409999999994</v>
      </c>
      <c r="AD76" s="103">
        <v>170</v>
      </c>
      <c r="AE76" s="103" t="s">
        <v>435</v>
      </c>
      <c r="AF76" s="105">
        <v>32.6</v>
      </c>
      <c r="AG76" s="104">
        <v>9.5280000000000005</v>
      </c>
      <c r="AH76" s="104">
        <v>9.5850360858282149E-2</v>
      </c>
      <c r="AI76" s="104">
        <v>1.530214950939613E-2</v>
      </c>
      <c r="AJ76" s="103">
        <v>0</v>
      </c>
      <c r="AK76" s="103">
        <v>0</v>
      </c>
      <c r="AL76" s="104">
        <v>0.67029609645313881</v>
      </c>
      <c r="AM76" s="104">
        <v>1.407371E-2</v>
      </c>
      <c r="AN76" s="104">
        <v>35.874110000000002</v>
      </c>
      <c r="AO76" s="104">
        <v>14.57</v>
      </c>
      <c r="AP76" s="104">
        <v>13.74</v>
      </c>
      <c r="AQ76" s="104">
        <v>2.7102700432910036</v>
      </c>
      <c r="AR76" s="104">
        <v>8.6032939358856808</v>
      </c>
      <c r="AS76" s="105">
        <v>30.1</v>
      </c>
      <c r="AT76" s="105">
        <v>8.5</v>
      </c>
      <c r="AU76" s="103">
        <v>86</v>
      </c>
      <c r="AV76" s="105">
        <v>1.6</v>
      </c>
      <c r="AW76" s="104">
        <v>1.0900000000000001</v>
      </c>
      <c r="AX76" s="104">
        <v>32.027999999999999</v>
      </c>
      <c r="AY76" s="103">
        <v>730205</v>
      </c>
      <c r="AZ76" s="104">
        <v>0.49233108459376951</v>
      </c>
      <c r="BA76" s="104" t="s">
        <v>435</v>
      </c>
      <c r="BB76" s="103">
        <v>3274</v>
      </c>
      <c r="BC76" s="103">
        <v>0</v>
      </c>
      <c r="BD76" s="103">
        <v>0</v>
      </c>
      <c r="BE76" s="103">
        <v>0</v>
      </c>
      <c r="BF76" s="103">
        <v>40</v>
      </c>
      <c r="BG76" s="103">
        <v>0</v>
      </c>
      <c r="BH76" s="103">
        <v>119</v>
      </c>
      <c r="BI76" s="105">
        <v>8.1</v>
      </c>
      <c r="BJ76" s="103">
        <v>26069</v>
      </c>
      <c r="BK76" s="103">
        <v>247000</v>
      </c>
      <c r="BL76" s="104">
        <v>1.02237542332</v>
      </c>
      <c r="BM76" s="105" t="s">
        <v>435</v>
      </c>
      <c r="BN76" s="105">
        <v>85.63973</v>
      </c>
      <c r="BO76" s="104">
        <v>82.971071512418405</v>
      </c>
      <c r="BP76" s="105">
        <v>12.232601607040801</v>
      </c>
      <c r="BQ76" s="104">
        <v>0.15</v>
      </c>
      <c r="BR76" s="104" t="s">
        <v>435</v>
      </c>
      <c r="BS76" s="104">
        <v>-0.26948386430740356</v>
      </c>
      <c r="BT76" s="103">
        <v>40</v>
      </c>
      <c r="BU76" s="105">
        <v>90.864875793457003</v>
      </c>
      <c r="BV76" s="104">
        <v>85.63973</v>
      </c>
      <c r="BW76" s="104">
        <v>37.325836787809401</v>
      </c>
      <c r="BX76" s="104">
        <v>82.971071512418405</v>
      </c>
      <c r="BY76" s="103">
        <v>4200</v>
      </c>
      <c r="BZ76" s="105">
        <v>85.763099999999994</v>
      </c>
      <c r="CA76" s="105">
        <v>95.539749999999998</v>
      </c>
      <c r="CB76" s="104">
        <v>7.99</v>
      </c>
      <c r="CC76" s="103">
        <v>97</v>
      </c>
      <c r="CD76" s="103">
        <v>93</v>
      </c>
      <c r="CE76" s="103">
        <v>97</v>
      </c>
      <c r="CF76" s="104">
        <v>332.674560546875</v>
      </c>
      <c r="CG76" s="104">
        <v>169</v>
      </c>
      <c r="CH76" s="105" t="s">
        <v>435</v>
      </c>
      <c r="CI76" s="103">
        <v>4634.6813352308736</v>
      </c>
      <c r="CJ76" s="103">
        <v>782775</v>
      </c>
      <c r="CK76" s="103">
        <v>765608</v>
      </c>
      <c r="CL76" s="103">
        <v>196850</v>
      </c>
      <c r="CM76" s="103"/>
    </row>
    <row r="77" spans="1:91" x14ac:dyDescent="0.3">
      <c r="A77" s="123" t="s">
        <v>134</v>
      </c>
      <c r="B77" s="106" t="s">
        <v>133</v>
      </c>
      <c r="C77" s="103">
        <v>22357.865087789472</v>
      </c>
      <c r="D77" s="103">
        <v>13466.179099957893</v>
      </c>
      <c r="E77" s="103">
        <v>28282.252999999997</v>
      </c>
      <c r="F77" s="103">
        <v>36.646000000000001</v>
      </c>
      <c r="G77" s="103">
        <v>203578.52100000001</v>
      </c>
      <c r="H77" s="103">
        <v>22842.205999999998</v>
      </c>
      <c r="I77" s="103">
        <v>26149.962</v>
      </c>
      <c r="J77" s="103">
        <v>161000</v>
      </c>
      <c r="K77" s="104">
        <v>0.14299999999999999</v>
      </c>
      <c r="L77" s="104">
        <v>3.03030303030303E-2</v>
      </c>
      <c r="M77" s="103" t="s">
        <v>435</v>
      </c>
      <c r="N77" s="103" t="s">
        <v>435</v>
      </c>
      <c r="O77" s="103" t="s">
        <v>435</v>
      </c>
      <c r="P77" s="103" t="s">
        <v>435</v>
      </c>
      <c r="Q77" s="103">
        <v>0</v>
      </c>
      <c r="R77" s="103">
        <v>0</v>
      </c>
      <c r="S77" s="103">
        <v>3666676</v>
      </c>
      <c r="T77" s="103">
        <v>6191885</v>
      </c>
      <c r="U77" s="103">
        <v>8728684</v>
      </c>
      <c r="V77" s="103">
        <v>9893034.61503</v>
      </c>
      <c r="W77" s="103">
        <v>9294005.8120799996</v>
      </c>
      <c r="X77" s="104">
        <v>403.5985486211901</v>
      </c>
      <c r="Y77" s="104">
        <v>2.9743849650429168</v>
      </c>
      <c r="Z77" s="104">
        <v>55.277999999999999</v>
      </c>
      <c r="AA77" s="104">
        <v>4.4284968415282302</v>
      </c>
      <c r="AB77" s="104">
        <v>19.877590000000001</v>
      </c>
      <c r="AC77" s="104">
        <v>22.862749999999998</v>
      </c>
      <c r="AD77" s="103">
        <v>1861</v>
      </c>
      <c r="AE77" s="103">
        <v>20</v>
      </c>
      <c r="AF77" s="105">
        <v>65.900000000000006</v>
      </c>
      <c r="AG77" s="104">
        <v>11.239000000000001</v>
      </c>
      <c r="AH77" s="104">
        <v>0.67963103047577256</v>
      </c>
      <c r="AI77" s="104">
        <v>0.37973412996766154</v>
      </c>
      <c r="AJ77" s="103">
        <v>0</v>
      </c>
      <c r="AK77" s="103">
        <v>0</v>
      </c>
      <c r="AL77" s="104">
        <v>0.5027313745517944</v>
      </c>
      <c r="AM77" s="104">
        <v>0.19958770000000001</v>
      </c>
      <c r="AN77" s="104">
        <v>1900.35176</v>
      </c>
      <c r="AO77" s="104">
        <v>640.70000000000005</v>
      </c>
      <c r="AP77" s="104">
        <v>583.98</v>
      </c>
      <c r="AQ77" s="104">
        <v>10.216062003210251</v>
      </c>
      <c r="AR77" s="104">
        <v>32.532882952269162</v>
      </c>
      <c r="AS77" s="105">
        <v>64.8</v>
      </c>
      <c r="AT77" s="105">
        <v>11.6</v>
      </c>
      <c r="AU77" s="103">
        <v>181</v>
      </c>
      <c r="AV77" s="105">
        <v>2.1</v>
      </c>
      <c r="AW77" s="104">
        <v>1.06</v>
      </c>
      <c r="AX77" s="104">
        <v>3.2629999999999999</v>
      </c>
      <c r="AY77" s="103">
        <v>6052962</v>
      </c>
      <c r="AZ77" s="104">
        <v>0.61954366889049139</v>
      </c>
      <c r="BA77" s="104">
        <v>41.1</v>
      </c>
      <c r="BB77" s="103">
        <v>90434</v>
      </c>
      <c r="BC77" s="103">
        <v>39336</v>
      </c>
      <c r="BD77" s="103">
        <v>3108</v>
      </c>
      <c r="BE77" s="103">
        <v>34508</v>
      </c>
      <c r="BF77" s="103">
        <v>11</v>
      </c>
      <c r="BG77" s="103">
        <v>0</v>
      </c>
      <c r="BH77" s="103">
        <v>91</v>
      </c>
      <c r="BI77" s="105">
        <v>49.3</v>
      </c>
      <c r="BJ77" s="103" t="s">
        <v>435</v>
      </c>
      <c r="BK77" s="103">
        <v>467000</v>
      </c>
      <c r="BL77" s="104">
        <v>78.779207188399994</v>
      </c>
      <c r="BM77" s="105">
        <v>0</v>
      </c>
      <c r="BN77" s="105">
        <v>61.69135</v>
      </c>
      <c r="BO77" s="104">
        <v>57.5289184439915</v>
      </c>
      <c r="BP77" s="105">
        <v>30</v>
      </c>
      <c r="BQ77" s="104">
        <v>0.39</v>
      </c>
      <c r="BR77" s="104">
        <v>2.333333333333333</v>
      </c>
      <c r="BS77" s="104">
        <v>-1.9090536832809448</v>
      </c>
      <c r="BT77" s="103">
        <v>18</v>
      </c>
      <c r="BU77" s="105">
        <v>43.7525634765625</v>
      </c>
      <c r="BV77" s="104">
        <v>61.69135</v>
      </c>
      <c r="BW77" s="104">
        <v>32.473627130055696</v>
      </c>
      <c r="BX77" s="104">
        <v>57.5289184439915</v>
      </c>
      <c r="BY77" s="103">
        <v>23000</v>
      </c>
      <c r="BZ77" s="105">
        <v>34.704450000000001</v>
      </c>
      <c r="CA77" s="105">
        <v>65.466830000000002</v>
      </c>
      <c r="CB77" s="104">
        <v>2.3449999999999998</v>
      </c>
      <c r="CC77" s="103">
        <v>60</v>
      </c>
      <c r="CD77" s="103">
        <v>25</v>
      </c>
      <c r="CE77" s="103" t="s">
        <v>435</v>
      </c>
      <c r="CF77" s="104">
        <v>95.443290710449205</v>
      </c>
      <c r="CG77" s="104">
        <v>480</v>
      </c>
      <c r="CH77" s="105">
        <v>39</v>
      </c>
      <c r="CI77" s="103">
        <v>868.28479961370385</v>
      </c>
      <c r="CJ77" s="103">
        <v>11263079</v>
      </c>
      <c r="CK77" s="103">
        <v>10719068</v>
      </c>
      <c r="CL77" s="103">
        <v>27560</v>
      </c>
      <c r="CM77" s="103"/>
    </row>
    <row r="78" spans="1:91" x14ac:dyDescent="0.3">
      <c r="A78" s="123" t="s">
        <v>136</v>
      </c>
      <c r="B78" s="106" t="s">
        <v>135</v>
      </c>
      <c r="C78" s="103">
        <v>16823.81282473684</v>
      </c>
      <c r="D78" s="103">
        <v>7666.6552012000002</v>
      </c>
      <c r="E78" s="103">
        <v>38341.169000000002</v>
      </c>
      <c r="F78" s="103">
        <v>65.617999999999995</v>
      </c>
      <c r="G78" s="103">
        <v>53989.46</v>
      </c>
      <c r="H78" s="103">
        <v>3920.6424999999999</v>
      </c>
      <c r="I78" s="103">
        <v>3232.4480000000003</v>
      </c>
      <c r="J78" s="103">
        <v>43352</v>
      </c>
      <c r="K78" s="104">
        <v>0.28599999999999998</v>
      </c>
      <c r="L78" s="104">
        <v>3.03030303030303E-2</v>
      </c>
      <c r="M78" s="103" t="s">
        <v>435</v>
      </c>
      <c r="N78" s="103" t="s">
        <v>435</v>
      </c>
      <c r="O78" s="103" t="s">
        <v>435</v>
      </c>
      <c r="P78" s="103" t="s">
        <v>435</v>
      </c>
      <c r="Q78" s="103">
        <v>1478242</v>
      </c>
      <c r="R78" s="103">
        <v>2919837</v>
      </c>
      <c r="S78" s="103">
        <v>1088378</v>
      </c>
      <c r="T78" s="103">
        <v>653864</v>
      </c>
      <c r="U78" s="103">
        <v>5728095</v>
      </c>
      <c r="V78" s="103">
        <v>7123208.5233399998</v>
      </c>
      <c r="W78" s="103">
        <v>6850516.7187599996</v>
      </c>
      <c r="X78" s="104">
        <v>85.687031906336586</v>
      </c>
      <c r="Y78" s="104">
        <v>2.7925866997811051</v>
      </c>
      <c r="Z78" s="104">
        <v>57.095999999999997</v>
      </c>
      <c r="AA78" s="104">
        <v>4.4674915344187101</v>
      </c>
      <c r="AB78" s="104">
        <v>6.0090000000000003</v>
      </c>
      <c r="AC78" s="104">
        <v>84.169250000000005</v>
      </c>
      <c r="AD78" s="103">
        <v>4051</v>
      </c>
      <c r="AE78" s="103">
        <v>20</v>
      </c>
      <c r="AF78" s="105">
        <v>40.4</v>
      </c>
      <c r="AG78" s="104">
        <v>10.372</v>
      </c>
      <c r="AH78" s="104">
        <v>0.61101390548981704</v>
      </c>
      <c r="AI78" s="104">
        <v>6.9241006890972817E-2</v>
      </c>
      <c r="AJ78" s="103">
        <v>0</v>
      </c>
      <c r="AK78" s="103">
        <v>0</v>
      </c>
      <c r="AL78" s="104">
        <v>0.62298147106096469</v>
      </c>
      <c r="AM78" s="104">
        <v>8.9526679999999997E-2</v>
      </c>
      <c r="AN78" s="104">
        <v>177.13794999999999</v>
      </c>
      <c r="AO78" s="104">
        <v>222.59</v>
      </c>
      <c r="AP78" s="104">
        <v>308.64</v>
      </c>
      <c r="AQ78" s="104">
        <v>2.9515728604208298</v>
      </c>
      <c r="AR78" s="104">
        <v>19.927274999698831</v>
      </c>
      <c r="AS78" s="105">
        <v>17.600000000000001</v>
      </c>
      <c r="AT78" s="105">
        <v>7.1</v>
      </c>
      <c r="AU78" s="103">
        <v>38</v>
      </c>
      <c r="AV78" s="105">
        <v>0.4</v>
      </c>
      <c r="AW78" s="104">
        <v>0.16</v>
      </c>
      <c r="AX78" s="104">
        <v>0.20200000000000001</v>
      </c>
      <c r="AY78" s="103">
        <v>2726402</v>
      </c>
      <c r="AZ78" s="104">
        <v>0.47928705147751982</v>
      </c>
      <c r="BA78" s="104">
        <v>50.5</v>
      </c>
      <c r="BB78" s="103">
        <v>48140</v>
      </c>
      <c r="BC78" s="103">
        <v>366948</v>
      </c>
      <c r="BD78" s="103">
        <v>71216</v>
      </c>
      <c r="BE78" s="103">
        <v>190000</v>
      </c>
      <c r="BF78" s="103">
        <v>84</v>
      </c>
      <c r="BG78" s="103">
        <v>0</v>
      </c>
      <c r="BH78" s="103">
        <v>119</v>
      </c>
      <c r="BI78" s="105">
        <v>12.9</v>
      </c>
      <c r="BJ78" s="103">
        <v>411989</v>
      </c>
      <c r="BK78" s="103">
        <v>851000</v>
      </c>
      <c r="BL78" s="104">
        <v>2.4670461538500001</v>
      </c>
      <c r="BM78" s="105">
        <v>40</v>
      </c>
      <c r="BN78" s="105">
        <v>87.205240000000003</v>
      </c>
      <c r="BO78" s="104">
        <v>79.150316421698903</v>
      </c>
      <c r="BP78" s="105">
        <v>76.750547120192195</v>
      </c>
      <c r="BQ78" s="104">
        <v>0.3</v>
      </c>
      <c r="BR78" s="104">
        <v>2.916666666666667</v>
      </c>
      <c r="BS78" s="104">
        <v>-0.6206585168838501</v>
      </c>
      <c r="BT78" s="103">
        <v>26</v>
      </c>
      <c r="BU78" s="105">
        <v>86.5</v>
      </c>
      <c r="BV78" s="104">
        <v>87.205240000000003</v>
      </c>
      <c r="BW78" s="104">
        <v>31.7</v>
      </c>
      <c r="BX78" s="104">
        <v>79.150316421698903</v>
      </c>
      <c r="BY78" s="103">
        <v>15000</v>
      </c>
      <c r="BZ78" s="105">
        <v>81.251260000000002</v>
      </c>
      <c r="CA78" s="105">
        <v>94.827110000000005</v>
      </c>
      <c r="CB78" s="104">
        <v>3.1440000000000001</v>
      </c>
      <c r="CC78" s="103">
        <v>97</v>
      </c>
      <c r="CD78" s="103" t="s">
        <v>435</v>
      </c>
      <c r="CE78" s="103">
        <v>97</v>
      </c>
      <c r="CF78" s="104">
        <v>400.33639526367199</v>
      </c>
      <c r="CG78" s="104">
        <v>65</v>
      </c>
      <c r="CH78" s="105">
        <v>34</v>
      </c>
      <c r="CI78" s="103">
        <v>2482.7302062657318</v>
      </c>
      <c r="CJ78" s="103">
        <v>9746115</v>
      </c>
      <c r="CK78" s="103">
        <v>8084991</v>
      </c>
      <c r="CL78" s="103">
        <v>111890</v>
      </c>
      <c r="CM78" s="103"/>
    </row>
    <row r="79" spans="1:91" x14ac:dyDescent="0.3">
      <c r="A79" s="123" t="s">
        <v>138</v>
      </c>
      <c r="B79" s="106" t="s">
        <v>137</v>
      </c>
      <c r="C79" s="103">
        <v>2685.886608231579</v>
      </c>
      <c r="D79" s="103">
        <v>0</v>
      </c>
      <c r="E79" s="103">
        <v>107438.743</v>
      </c>
      <c r="F79" s="103">
        <v>0</v>
      </c>
      <c r="G79" s="103">
        <v>0</v>
      </c>
      <c r="H79" s="103">
        <v>0</v>
      </c>
      <c r="I79" s="103">
        <v>0</v>
      </c>
      <c r="J79" s="103">
        <v>0</v>
      </c>
      <c r="K79" s="104">
        <v>8.5999999999999993E-2</v>
      </c>
      <c r="L79" s="104">
        <v>0.18181818181818199</v>
      </c>
      <c r="M79" s="103">
        <v>8754077.6439399999</v>
      </c>
      <c r="N79" s="103" t="s">
        <v>435</v>
      </c>
      <c r="O79" s="103" t="s">
        <v>435</v>
      </c>
      <c r="P79" s="103" t="s">
        <v>435</v>
      </c>
      <c r="Q79" s="103">
        <v>0</v>
      </c>
      <c r="R79" s="103">
        <v>0</v>
      </c>
      <c r="S79" s="103">
        <v>0</v>
      </c>
      <c r="T79" s="103">
        <v>0</v>
      </c>
      <c r="U79" s="103">
        <v>0</v>
      </c>
      <c r="V79" s="103">
        <v>0</v>
      </c>
      <c r="W79" s="103">
        <v>0</v>
      </c>
      <c r="X79" s="104">
        <v>107.90660554512317</v>
      </c>
      <c r="Y79" s="104">
        <v>0.20971380656010502</v>
      </c>
      <c r="Z79" s="104">
        <v>71.350999999999999</v>
      </c>
      <c r="AA79" s="104">
        <v>2.6031241545551098</v>
      </c>
      <c r="AB79" s="104">
        <v>0</v>
      </c>
      <c r="AC79" s="104" t="s">
        <v>435</v>
      </c>
      <c r="AD79" s="103">
        <v>4588</v>
      </c>
      <c r="AE79" s="103">
        <v>80</v>
      </c>
      <c r="AF79" s="105">
        <v>13.6</v>
      </c>
      <c r="AG79" s="104">
        <v>4.72</v>
      </c>
      <c r="AH79" s="104">
        <v>2.0022865681507594E-2</v>
      </c>
      <c r="AI79" s="104">
        <v>5.0060081992009111E-3</v>
      </c>
      <c r="AJ79" s="103">
        <v>0</v>
      </c>
      <c r="AK79" s="103">
        <v>0</v>
      </c>
      <c r="AL79" s="104">
        <v>0.84469993554531342</v>
      </c>
      <c r="AM79" s="104" t="s">
        <v>435</v>
      </c>
      <c r="AN79" s="104">
        <v>0</v>
      </c>
      <c r="AO79" s="104">
        <v>0</v>
      </c>
      <c r="AP79" s="104">
        <v>0</v>
      </c>
      <c r="AQ79" s="104" t="s">
        <v>435</v>
      </c>
      <c r="AR79" s="104">
        <v>2.6820694273639507</v>
      </c>
      <c r="AS79" s="105">
        <v>4.3</v>
      </c>
      <c r="AT79" s="105" t="s">
        <v>435</v>
      </c>
      <c r="AU79" s="103">
        <v>7.4000000953674299</v>
      </c>
      <c r="AV79" s="105" t="s">
        <v>435</v>
      </c>
      <c r="AW79" s="104">
        <v>0.05</v>
      </c>
      <c r="AX79" s="104" t="s">
        <v>435</v>
      </c>
      <c r="AY79" s="103">
        <v>31</v>
      </c>
      <c r="AZ79" s="104">
        <v>0.25845412975522852</v>
      </c>
      <c r="BA79" s="104">
        <v>30.4</v>
      </c>
      <c r="BB79" s="103">
        <v>1298</v>
      </c>
      <c r="BC79" s="103">
        <v>0</v>
      </c>
      <c r="BD79" s="103">
        <v>7200</v>
      </c>
      <c r="BE79" s="103">
        <v>0</v>
      </c>
      <c r="BF79" s="103">
        <v>6164</v>
      </c>
      <c r="BG79" s="103">
        <v>0</v>
      </c>
      <c r="BH79" s="103">
        <v>126</v>
      </c>
      <c r="BI79" s="105">
        <v>2.4</v>
      </c>
      <c r="BJ79" s="103">
        <v>31226848</v>
      </c>
      <c r="BK79" s="103">
        <v>5650000</v>
      </c>
      <c r="BL79" s="104">
        <v>13.2</v>
      </c>
      <c r="BM79" s="105">
        <v>40</v>
      </c>
      <c r="BN79" s="105">
        <v>99.1</v>
      </c>
      <c r="BO79" s="104">
        <v>103.445171614234</v>
      </c>
      <c r="BP79" s="105">
        <v>98.240016299918494</v>
      </c>
      <c r="BQ79" s="104">
        <v>0.36</v>
      </c>
      <c r="BR79" s="104">
        <v>4.4333333333333336</v>
      </c>
      <c r="BS79" s="104">
        <v>0.48731088638305664</v>
      </c>
      <c r="BT79" s="103">
        <v>44</v>
      </c>
      <c r="BU79" s="105">
        <v>100</v>
      </c>
      <c r="BV79" s="104">
        <v>99.1</v>
      </c>
      <c r="BW79" s="104">
        <v>76.074360636506299</v>
      </c>
      <c r="BX79" s="104">
        <v>103.445171614234</v>
      </c>
      <c r="BY79" s="103">
        <v>160000</v>
      </c>
      <c r="BZ79" s="105">
        <v>97.99087999999999</v>
      </c>
      <c r="CA79" s="105">
        <v>100</v>
      </c>
      <c r="CB79" s="104">
        <v>32.311999999999998</v>
      </c>
      <c r="CC79" s="103">
        <v>99</v>
      </c>
      <c r="CD79" s="103">
        <v>99</v>
      </c>
      <c r="CE79" s="103">
        <v>99</v>
      </c>
      <c r="CF79" s="104">
        <v>1963.16259765625</v>
      </c>
      <c r="CG79" s="104">
        <v>12</v>
      </c>
      <c r="CH79" s="105">
        <v>67</v>
      </c>
      <c r="CI79" s="103">
        <v>15938.836796555373</v>
      </c>
      <c r="CJ79" s="103">
        <v>9684680</v>
      </c>
      <c r="CK79" s="103">
        <v>9856519</v>
      </c>
      <c r="CL79" s="103">
        <v>90530</v>
      </c>
      <c r="CM79" s="103"/>
    </row>
    <row r="80" spans="1:91" x14ac:dyDescent="0.3">
      <c r="A80" s="123" t="s">
        <v>140</v>
      </c>
      <c r="B80" s="106" t="s">
        <v>139</v>
      </c>
      <c r="C80" s="103">
        <v>481.32328577263161</v>
      </c>
      <c r="D80" s="103">
        <v>399.4817622294737</v>
      </c>
      <c r="E80" s="103" t="s">
        <v>435</v>
      </c>
      <c r="F80" s="103">
        <v>0</v>
      </c>
      <c r="G80" s="103">
        <v>0</v>
      </c>
      <c r="H80" s="103">
        <v>0</v>
      </c>
      <c r="I80" s="103">
        <v>0</v>
      </c>
      <c r="J80" s="103">
        <v>0</v>
      </c>
      <c r="K80" s="104">
        <v>0</v>
      </c>
      <c r="L80" s="104" t="s">
        <v>435</v>
      </c>
      <c r="M80" s="103" t="s">
        <v>435</v>
      </c>
      <c r="N80" s="103" t="s">
        <v>435</v>
      </c>
      <c r="O80" s="103" t="s">
        <v>435</v>
      </c>
      <c r="P80" s="103" t="s">
        <v>435</v>
      </c>
      <c r="Q80" s="103">
        <v>0</v>
      </c>
      <c r="R80" s="103">
        <v>0</v>
      </c>
      <c r="S80" s="103">
        <v>0</v>
      </c>
      <c r="T80" s="103">
        <v>0</v>
      </c>
      <c r="U80" s="103">
        <v>0</v>
      </c>
      <c r="V80" s="103">
        <v>0</v>
      </c>
      <c r="W80" s="103">
        <v>0</v>
      </c>
      <c r="X80" s="104">
        <v>3.5269226932668327</v>
      </c>
      <c r="Y80" s="104">
        <v>2.9623682639136928</v>
      </c>
      <c r="Z80" s="104">
        <v>93.813000000000002</v>
      </c>
      <c r="AA80" s="104" t="s">
        <v>435</v>
      </c>
      <c r="AB80" s="104">
        <v>0</v>
      </c>
      <c r="AC80" s="104" t="s">
        <v>435</v>
      </c>
      <c r="AD80" s="103">
        <v>209</v>
      </c>
      <c r="AE80" s="103">
        <v>80</v>
      </c>
      <c r="AF80" s="105" t="s">
        <v>435</v>
      </c>
      <c r="AG80" s="104">
        <v>6.109</v>
      </c>
      <c r="AH80" s="104">
        <v>2.2806606848953164E-4</v>
      </c>
      <c r="AI80" s="104">
        <v>5.7506905501371192E-5</v>
      </c>
      <c r="AJ80" s="103">
        <v>0</v>
      </c>
      <c r="AK80" s="103">
        <v>0</v>
      </c>
      <c r="AL80" s="104">
        <v>0.93847387504538671</v>
      </c>
      <c r="AM80" s="104" t="s">
        <v>435</v>
      </c>
      <c r="AN80" s="104">
        <v>0</v>
      </c>
      <c r="AO80" s="104">
        <v>0</v>
      </c>
      <c r="AP80" s="104">
        <v>0</v>
      </c>
      <c r="AQ80" s="104" t="s">
        <v>435</v>
      </c>
      <c r="AR80" s="104">
        <v>0.65261577106212709</v>
      </c>
      <c r="AS80" s="105">
        <v>2</v>
      </c>
      <c r="AT80" s="105" t="s">
        <v>435</v>
      </c>
      <c r="AU80" s="103">
        <v>4.5</v>
      </c>
      <c r="AV80" s="105" t="s">
        <v>435</v>
      </c>
      <c r="AW80" s="104" t="s">
        <v>435</v>
      </c>
      <c r="AX80" s="104" t="s">
        <v>435</v>
      </c>
      <c r="AY80" s="103">
        <v>1</v>
      </c>
      <c r="AZ80" s="104">
        <v>5.7485973673396251E-2</v>
      </c>
      <c r="BA80" s="104">
        <v>27.8</v>
      </c>
      <c r="BB80" s="103">
        <v>0</v>
      </c>
      <c r="BC80" s="103">
        <v>0</v>
      </c>
      <c r="BD80" s="103">
        <v>0</v>
      </c>
      <c r="BE80" s="103">
        <v>0</v>
      </c>
      <c r="BF80" s="103">
        <v>1048</v>
      </c>
      <c r="BG80" s="103">
        <v>0</v>
      </c>
      <c r="BH80" s="103">
        <v>137</v>
      </c>
      <c r="BI80" s="105">
        <v>2.4</v>
      </c>
      <c r="BJ80" s="103">
        <v>7819740.5599824302</v>
      </c>
      <c r="BK80" s="103">
        <v>2225000</v>
      </c>
      <c r="BL80" s="104">
        <v>8.2758009241299995</v>
      </c>
      <c r="BM80" s="105">
        <v>80</v>
      </c>
      <c r="BN80" s="105" t="s">
        <v>435</v>
      </c>
      <c r="BO80" s="104">
        <v>126.13709598382</v>
      </c>
      <c r="BP80" s="105">
        <v>29.547162885875402</v>
      </c>
      <c r="BQ80" s="104">
        <v>0.73</v>
      </c>
      <c r="BR80" s="104" t="s">
        <v>435</v>
      </c>
      <c r="BS80" s="104">
        <v>1.465654730796814</v>
      </c>
      <c r="BT80" s="103">
        <v>78</v>
      </c>
      <c r="BU80" s="105">
        <v>100</v>
      </c>
      <c r="BV80" s="104" t="s">
        <v>435</v>
      </c>
      <c r="BW80" s="104">
        <v>99.010953991699097</v>
      </c>
      <c r="BX80" s="104">
        <v>126.13709598382</v>
      </c>
      <c r="BY80" s="103">
        <v>24000</v>
      </c>
      <c r="BZ80" s="105">
        <v>98.782170000000008</v>
      </c>
      <c r="CA80" s="105">
        <v>100</v>
      </c>
      <c r="CB80" s="104">
        <v>39.701000000000001</v>
      </c>
      <c r="CC80" s="103">
        <v>89</v>
      </c>
      <c r="CD80" s="103">
        <v>95</v>
      </c>
      <c r="CE80" s="103">
        <v>88</v>
      </c>
      <c r="CF80" s="104">
        <v>4245.10888671875</v>
      </c>
      <c r="CG80" s="104">
        <v>4</v>
      </c>
      <c r="CH80" s="105">
        <v>84</v>
      </c>
      <c r="CI80" s="103">
        <v>73191.116315433654</v>
      </c>
      <c r="CJ80" s="103">
        <v>339037</v>
      </c>
      <c r="CK80" s="103">
        <v>329425</v>
      </c>
      <c r="CL80" s="103">
        <v>100250</v>
      </c>
      <c r="CM80" s="103"/>
    </row>
    <row r="81" spans="1:91" x14ac:dyDescent="0.3">
      <c r="A81" s="123" t="s">
        <v>142</v>
      </c>
      <c r="B81" s="106" t="s">
        <v>141</v>
      </c>
      <c r="C81" s="103">
        <v>1593471.2056589474</v>
      </c>
      <c r="D81" s="103">
        <v>227587.87675789473</v>
      </c>
      <c r="E81" s="103">
        <v>8924834.7300000004</v>
      </c>
      <c r="F81" s="103">
        <v>3307.6979999999999</v>
      </c>
      <c r="G81" s="103">
        <v>1643228.4140000001</v>
      </c>
      <c r="H81" s="103">
        <v>33860.421000000002</v>
      </c>
      <c r="I81" s="103">
        <v>732203.84900000005</v>
      </c>
      <c r="J81" s="103">
        <v>28267857</v>
      </c>
      <c r="K81" s="104">
        <v>0.22900000000000001</v>
      </c>
      <c r="L81" s="104">
        <v>0.12121212121212099</v>
      </c>
      <c r="M81" s="103">
        <v>373423925.98900002</v>
      </c>
      <c r="N81" s="103" t="s">
        <v>435</v>
      </c>
      <c r="O81" s="103" t="s">
        <v>435</v>
      </c>
      <c r="P81" s="103" t="s">
        <v>435</v>
      </c>
      <c r="Q81" s="103">
        <v>554217513</v>
      </c>
      <c r="R81" s="103">
        <v>685083258</v>
      </c>
      <c r="S81" s="103">
        <v>705439328</v>
      </c>
      <c r="T81" s="103">
        <v>429136395</v>
      </c>
      <c r="U81" s="103">
        <v>460743475</v>
      </c>
      <c r="V81" s="103">
        <v>1279762709.8299999</v>
      </c>
      <c r="W81" s="103">
        <v>1275990924.3399999</v>
      </c>
      <c r="X81" s="104">
        <v>454.93807257524747</v>
      </c>
      <c r="Y81" s="104">
        <v>2.3089654780989495</v>
      </c>
      <c r="Z81" s="104">
        <v>34.03</v>
      </c>
      <c r="AA81" s="104">
        <v>4.5721889921643397</v>
      </c>
      <c r="AB81" s="104">
        <v>25.731089999999998</v>
      </c>
      <c r="AC81" s="104">
        <v>59.549689999999998</v>
      </c>
      <c r="AD81" s="103">
        <v>180821</v>
      </c>
      <c r="AE81" s="103">
        <v>60</v>
      </c>
      <c r="AF81" s="105">
        <v>35.4</v>
      </c>
      <c r="AG81" s="104">
        <v>8.5470000000000006</v>
      </c>
      <c r="AH81" s="104">
        <v>0.9766988098099818</v>
      </c>
      <c r="AI81" s="104">
        <v>0.51241741951447972</v>
      </c>
      <c r="AJ81" s="103">
        <v>0</v>
      </c>
      <c r="AK81" s="103">
        <v>4</v>
      </c>
      <c r="AL81" s="104">
        <v>0.64690109992265643</v>
      </c>
      <c r="AM81" s="104">
        <v>0.12265247</v>
      </c>
      <c r="AN81" s="104">
        <v>131.13099</v>
      </c>
      <c r="AO81" s="104">
        <v>2569.84</v>
      </c>
      <c r="AP81" s="104">
        <v>2248.58</v>
      </c>
      <c r="AQ81" s="104">
        <v>9.1190736550794682E-2</v>
      </c>
      <c r="AR81" s="104">
        <v>2.898048216106563</v>
      </c>
      <c r="AS81" s="105">
        <v>36.6</v>
      </c>
      <c r="AT81" s="105">
        <v>35.700000000000003</v>
      </c>
      <c r="AU81" s="103">
        <v>204</v>
      </c>
      <c r="AV81" s="105">
        <v>0.3</v>
      </c>
      <c r="AW81" s="104">
        <v>0.15</v>
      </c>
      <c r="AX81" s="104">
        <v>7.6639999999999997</v>
      </c>
      <c r="AY81" s="103">
        <v>515659927</v>
      </c>
      <c r="AZ81" s="104">
        <v>0.5010283036162595</v>
      </c>
      <c r="BA81" s="104">
        <v>35.700000000000003</v>
      </c>
      <c r="BB81" s="103">
        <v>22395195</v>
      </c>
      <c r="BC81" s="103">
        <v>32361348</v>
      </c>
      <c r="BD81" s="103">
        <v>23200928</v>
      </c>
      <c r="BE81" s="103">
        <v>479000</v>
      </c>
      <c r="BF81" s="103">
        <v>207848</v>
      </c>
      <c r="BG81" s="103">
        <v>0</v>
      </c>
      <c r="BH81" s="103">
        <v>109</v>
      </c>
      <c r="BI81" s="105">
        <v>14.5</v>
      </c>
      <c r="BJ81" s="103">
        <v>164035637.54499999</v>
      </c>
      <c r="BK81" s="103">
        <v>15543000</v>
      </c>
      <c r="BL81" s="104">
        <v>79.822305150899993</v>
      </c>
      <c r="BM81" s="105">
        <v>80</v>
      </c>
      <c r="BN81" s="105">
        <v>74.372990000000001</v>
      </c>
      <c r="BO81" s="104">
        <v>86.9425631882511</v>
      </c>
      <c r="BP81" s="105">
        <v>32.292441895879897</v>
      </c>
      <c r="BQ81" s="104">
        <v>0.8</v>
      </c>
      <c r="BR81" s="104">
        <v>4.2666666666666666</v>
      </c>
      <c r="BS81" s="104">
        <v>0.28304851055145264</v>
      </c>
      <c r="BT81" s="103">
        <v>41</v>
      </c>
      <c r="BU81" s="105">
        <v>92.618659973144503</v>
      </c>
      <c r="BV81" s="104">
        <v>74.372990000000001</v>
      </c>
      <c r="BW81" s="104">
        <v>34.450000000000003</v>
      </c>
      <c r="BX81" s="104">
        <v>86.9425631882511</v>
      </c>
      <c r="BY81" s="103">
        <v>730000</v>
      </c>
      <c r="BZ81" s="105">
        <v>59.54345</v>
      </c>
      <c r="CA81" s="105">
        <v>92.674639999999997</v>
      </c>
      <c r="CB81" s="104">
        <v>7.7759999999999998</v>
      </c>
      <c r="CC81" s="103">
        <v>88</v>
      </c>
      <c r="CD81" s="103">
        <v>77</v>
      </c>
      <c r="CE81" s="103" t="s">
        <v>435</v>
      </c>
      <c r="CF81" s="104">
        <v>241.48306274414099</v>
      </c>
      <c r="CG81" s="104">
        <v>145</v>
      </c>
      <c r="CH81" s="105">
        <v>75</v>
      </c>
      <c r="CI81" s="103">
        <v>2015.5904854867522</v>
      </c>
      <c r="CJ81" s="103">
        <v>1366417756</v>
      </c>
      <c r="CK81" s="103">
        <v>1311147391</v>
      </c>
      <c r="CL81" s="103">
        <v>2973190</v>
      </c>
      <c r="CM81" s="103"/>
    </row>
    <row r="82" spans="1:91" x14ac:dyDescent="0.3">
      <c r="A82" s="123" t="s">
        <v>144</v>
      </c>
      <c r="B82" s="106" t="s">
        <v>143</v>
      </c>
      <c r="C82" s="103">
        <v>471257.36311789474</v>
      </c>
      <c r="D82" s="103">
        <v>59194.555527157892</v>
      </c>
      <c r="E82" s="103">
        <v>1162909.1440000001</v>
      </c>
      <c r="F82" s="103">
        <v>11892.462</v>
      </c>
      <c r="G82" s="103">
        <v>112845.0705</v>
      </c>
      <c r="H82" s="103">
        <v>8580.2720000000008</v>
      </c>
      <c r="I82" s="103">
        <v>400204.38600000006</v>
      </c>
      <c r="J82" s="103">
        <v>30942</v>
      </c>
      <c r="K82" s="104">
        <v>0.17100000000000001</v>
      </c>
      <c r="L82" s="104">
        <v>3.03030303030303E-2</v>
      </c>
      <c r="M82" s="103">
        <v>42132810.733000003</v>
      </c>
      <c r="N82" s="103" t="s">
        <v>435</v>
      </c>
      <c r="O82" s="103" t="s">
        <v>435</v>
      </c>
      <c r="P82" s="103" t="s">
        <v>435</v>
      </c>
      <c r="Q82" s="103">
        <v>105329508</v>
      </c>
      <c r="R82" s="103">
        <v>32354456</v>
      </c>
      <c r="S82" s="103">
        <v>95757838</v>
      </c>
      <c r="T82" s="103">
        <v>44975263</v>
      </c>
      <c r="U82" s="103">
        <v>223300165</v>
      </c>
      <c r="V82" s="103">
        <v>233284138.32800001</v>
      </c>
      <c r="W82" s="103">
        <v>237986465.523</v>
      </c>
      <c r="X82" s="104">
        <v>147.75219008925959</v>
      </c>
      <c r="Y82" s="104">
        <v>2.3448695148251484</v>
      </c>
      <c r="Z82" s="104">
        <v>55.325000000000003</v>
      </c>
      <c r="AA82" s="104">
        <v>3.9922815471164199</v>
      </c>
      <c r="AB82" s="104">
        <v>9.6755700000000004</v>
      </c>
      <c r="AC82" s="104">
        <v>64.203620000000001</v>
      </c>
      <c r="AD82" s="103">
        <v>9886</v>
      </c>
      <c r="AE82" s="103">
        <v>60</v>
      </c>
      <c r="AF82" s="105">
        <v>30.9</v>
      </c>
      <c r="AG82" s="104">
        <v>8.8460000000000001</v>
      </c>
      <c r="AH82" s="104">
        <v>0.92964201978426286</v>
      </c>
      <c r="AI82" s="104">
        <v>0.58160812564854514</v>
      </c>
      <c r="AJ82" s="103">
        <v>0</v>
      </c>
      <c r="AK82" s="103">
        <v>4</v>
      </c>
      <c r="AL82" s="104">
        <v>0.70685794970820803</v>
      </c>
      <c r="AM82" s="104">
        <v>2.8280420000000001E-2</v>
      </c>
      <c r="AN82" s="104">
        <v>914.55496000000005</v>
      </c>
      <c r="AO82" s="104">
        <v>117.16</v>
      </c>
      <c r="AP82" s="104">
        <v>1084.08</v>
      </c>
      <c r="AQ82" s="104">
        <v>9.3925583267245732E-2</v>
      </c>
      <c r="AR82" s="104">
        <v>1.0761496965447315</v>
      </c>
      <c r="AS82" s="105">
        <v>25</v>
      </c>
      <c r="AT82" s="105">
        <v>19.899999999999999</v>
      </c>
      <c r="AU82" s="103">
        <v>319</v>
      </c>
      <c r="AV82" s="105">
        <v>0.4</v>
      </c>
      <c r="AW82" s="104">
        <v>0.32</v>
      </c>
      <c r="AX82" s="104">
        <v>5.798</v>
      </c>
      <c r="AY82" s="103">
        <v>100463258</v>
      </c>
      <c r="AZ82" s="104">
        <v>0.45129165372762914</v>
      </c>
      <c r="BA82" s="104">
        <v>38.1</v>
      </c>
      <c r="BB82" s="103">
        <v>534836</v>
      </c>
      <c r="BC82" s="103">
        <v>1134650</v>
      </c>
      <c r="BD82" s="103">
        <v>916757</v>
      </c>
      <c r="BE82" s="103">
        <v>16000</v>
      </c>
      <c r="BF82" s="103">
        <v>14016</v>
      </c>
      <c r="BG82" s="103">
        <v>0</v>
      </c>
      <c r="BH82" s="103">
        <v>126</v>
      </c>
      <c r="BI82" s="105">
        <v>8.3000000000000007</v>
      </c>
      <c r="BJ82" s="103">
        <v>115154100.90899999</v>
      </c>
      <c r="BK82" s="103">
        <v>14040000</v>
      </c>
      <c r="BL82" s="104">
        <v>1.83380544167</v>
      </c>
      <c r="BM82" s="105">
        <v>80</v>
      </c>
      <c r="BN82" s="105">
        <v>95.658559999999994</v>
      </c>
      <c r="BO82" s="104">
        <v>119.338721930265</v>
      </c>
      <c r="BP82" s="105">
        <v>60.416356152717903</v>
      </c>
      <c r="BQ82" s="104">
        <v>0.71</v>
      </c>
      <c r="BR82" s="104">
        <v>3.666666666666667</v>
      </c>
      <c r="BS82" s="104">
        <v>0.17987543344497681</v>
      </c>
      <c r="BT82" s="103">
        <v>40</v>
      </c>
      <c r="BU82" s="105">
        <v>98.139999389648395</v>
      </c>
      <c r="BV82" s="104">
        <v>95.658559999999994</v>
      </c>
      <c r="BW82" s="104">
        <v>39.904638646291303</v>
      </c>
      <c r="BX82" s="104">
        <v>119.338721930265</v>
      </c>
      <c r="BY82" s="103">
        <v>180000</v>
      </c>
      <c r="BZ82" s="105">
        <v>73.128389999999996</v>
      </c>
      <c r="CA82" s="105">
        <v>89.344009999999997</v>
      </c>
      <c r="CB82" s="104">
        <v>3.7769999999999997</v>
      </c>
      <c r="CC82" s="103">
        <v>79</v>
      </c>
      <c r="CD82" s="103">
        <v>63</v>
      </c>
      <c r="CE82" s="103" t="s">
        <v>435</v>
      </c>
      <c r="CF82" s="104">
        <v>362.72195434570301</v>
      </c>
      <c r="CG82" s="104">
        <v>177</v>
      </c>
      <c r="CH82" s="105">
        <v>63</v>
      </c>
      <c r="CI82" s="103">
        <v>3893.596077572392</v>
      </c>
      <c r="CJ82" s="103">
        <v>270625567</v>
      </c>
      <c r="CK82" s="103">
        <v>257563219</v>
      </c>
      <c r="CL82" s="103">
        <v>1811570</v>
      </c>
      <c r="CM82" s="103"/>
    </row>
    <row r="83" spans="1:91" x14ac:dyDescent="0.3">
      <c r="A83" s="123" t="s">
        <v>745</v>
      </c>
      <c r="B83" s="106" t="s">
        <v>145</v>
      </c>
      <c r="C83" s="103">
        <v>165433.87604147368</v>
      </c>
      <c r="D83" s="103">
        <v>57575.11607684211</v>
      </c>
      <c r="E83" s="103">
        <v>286546.10849999997</v>
      </c>
      <c r="F83" s="103">
        <v>213.768</v>
      </c>
      <c r="G83" s="103">
        <v>1007.388</v>
      </c>
      <c r="H83" s="103">
        <v>0</v>
      </c>
      <c r="I83" s="103">
        <v>2733.9120000000003</v>
      </c>
      <c r="J83" s="103">
        <v>1057142</v>
      </c>
      <c r="K83" s="104">
        <v>2.9000000000000001E-2</v>
      </c>
      <c r="L83" s="104">
        <v>0.18181818181818199</v>
      </c>
      <c r="M83" s="103">
        <v>63673158.136399999</v>
      </c>
      <c r="N83" s="103" t="s">
        <v>435</v>
      </c>
      <c r="O83" s="103" t="s">
        <v>435</v>
      </c>
      <c r="P83" s="103" t="s">
        <v>435</v>
      </c>
      <c r="Q83" s="103">
        <v>4204459</v>
      </c>
      <c r="R83" s="103">
        <v>195520</v>
      </c>
      <c r="S83" s="103">
        <v>1839938</v>
      </c>
      <c r="T83" s="103">
        <v>130756</v>
      </c>
      <c r="U83" s="103">
        <v>815952</v>
      </c>
      <c r="V83" s="103">
        <v>28413011.855099998</v>
      </c>
      <c r="W83" s="103">
        <v>9898289.8460600004</v>
      </c>
      <c r="X83" s="104">
        <v>50.222420123283968</v>
      </c>
      <c r="Y83" s="104">
        <v>2.0616685537281612</v>
      </c>
      <c r="Z83" s="104">
        <v>74.897999999999996</v>
      </c>
      <c r="AA83" s="104">
        <v>3.5061556389927802</v>
      </c>
      <c r="AB83" s="104">
        <v>0.53537999999999997</v>
      </c>
      <c r="AC83" s="104" t="s">
        <v>435</v>
      </c>
      <c r="AD83" s="103">
        <v>19580</v>
      </c>
      <c r="AE83" s="103">
        <v>80</v>
      </c>
      <c r="AF83" s="105">
        <v>23.9</v>
      </c>
      <c r="AG83" s="104">
        <v>9.1449999999999996</v>
      </c>
      <c r="AH83" s="104">
        <v>0.82345157405661917</v>
      </c>
      <c r="AI83" s="104">
        <v>0.5185174912330156</v>
      </c>
      <c r="AJ83" s="103">
        <v>0</v>
      </c>
      <c r="AK83" s="103">
        <v>0</v>
      </c>
      <c r="AL83" s="104">
        <v>0.79748333577382435</v>
      </c>
      <c r="AM83" s="104" t="s">
        <v>435</v>
      </c>
      <c r="AN83" s="104">
        <v>574.85054000000002</v>
      </c>
      <c r="AO83" s="104">
        <v>108.9</v>
      </c>
      <c r="AP83" s="104">
        <v>131</v>
      </c>
      <c r="AQ83" s="104">
        <v>3.0840417268639852E-2</v>
      </c>
      <c r="AR83" s="104">
        <v>0.29294330283686976</v>
      </c>
      <c r="AS83" s="105">
        <v>14.4</v>
      </c>
      <c r="AT83" s="105">
        <v>4.0999999999999996</v>
      </c>
      <c r="AU83" s="103">
        <v>14</v>
      </c>
      <c r="AV83" s="105">
        <v>0.1</v>
      </c>
      <c r="AW83" s="104">
        <v>0.09</v>
      </c>
      <c r="AX83" s="104">
        <v>7.1999999999999995E-2</v>
      </c>
      <c r="AY83" s="103">
        <v>31</v>
      </c>
      <c r="AZ83" s="104">
        <v>0.4917870072501338</v>
      </c>
      <c r="BA83" s="104">
        <v>40</v>
      </c>
      <c r="BB83" s="103">
        <v>213382</v>
      </c>
      <c r="BC83" s="103">
        <v>26148</v>
      </c>
      <c r="BD83" s="103">
        <v>10026280</v>
      </c>
      <c r="BE83" s="103">
        <v>0</v>
      </c>
      <c r="BF83" s="103">
        <v>979468</v>
      </c>
      <c r="BG83" s="103">
        <v>8</v>
      </c>
      <c r="BH83" s="103">
        <v>131</v>
      </c>
      <c r="BI83" s="105">
        <v>4.9000000000000004</v>
      </c>
      <c r="BJ83" s="103">
        <v>25604871.412779</v>
      </c>
      <c r="BK83" s="103">
        <v>4867000</v>
      </c>
      <c r="BL83" s="104">
        <v>1.2692714490100001</v>
      </c>
      <c r="BM83" s="105">
        <v>40</v>
      </c>
      <c r="BN83" s="105">
        <v>85.544250000000005</v>
      </c>
      <c r="BO83" s="104">
        <v>108.462393753912</v>
      </c>
      <c r="BP83" s="105">
        <v>49.359998889012303</v>
      </c>
      <c r="BQ83" s="104">
        <v>0.42</v>
      </c>
      <c r="BR83" s="104">
        <v>3.2333333333333329</v>
      </c>
      <c r="BS83" s="104">
        <v>-0.43021729588508606</v>
      </c>
      <c r="BT83" s="103">
        <v>26</v>
      </c>
      <c r="BU83" s="105">
        <v>100</v>
      </c>
      <c r="BV83" s="104">
        <v>85.544250000000005</v>
      </c>
      <c r="BW83" s="104">
        <v>70.004552218067104</v>
      </c>
      <c r="BX83" s="104">
        <v>108.462393753912</v>
      </c>
      <c r="BY83" s="103">
        <v>160000</v>
      </c>
      <c r="BZ83" s="105">
        <v>88.421869999999998</v>
      </c>
      <c r="CA83" s="105">
        <v>95.244540000000001</v>
      </c>
      <c r="CB83" s="104">
        <v>11.399999999999999</v>
      </c>
      <c r="CC83" s="103">
        <v>99</v>
      </c>
      <c r="CD83" s="103">
        <v>98</v>
      </c>
      <c r="CE83" s="103" t="s">
        <v>435</v>
      </c>
      <c r="CF83" s="104">
        <v>1563.75170898438</v>
      </c>
      <c r="CG83" s="104">
        <v>16</v>
      </c>
      <c r="CH83" s="105">
        <v>85</v>
      </c>
      <c r="CI83" s="103">
        <v>5627.7492684545578</v>
      </c>
      <c r="CJ83" s="103">
        <v>82913893</v>
      </c>
      <c r="CK83" s="103">
        <v>79156260</v>
      </c>
      <c r="CL83" s="103">
        <v>1628550</v>
      </c>
      <c r="CM83" s="103"/>
    </row>
    <row r="84" spans="1:91" x14ac:dyDescent="0.3">
      <c r="A84" s="123" t="s">
        <v>147</v>
      </c>
      <c r="B84" s="106" t="s">
        <v>146</v>
      </c>
      <c r="C84" s="103">
        <v>34171.511680842108</v>
      </c>
      <c r="D84" s="103">
        <v>272.59696368421055</v>
      </c>
      <c r="E84" s="103">
        <v>530186.05949999997</v>
      </c>
      <c r="F84" s="103">
        <v>0</v>
      </c>
      <c r="G84" s="103">
        <v>0</v>
      </c>
      <c r="H84" s="103">
        <v>0</v>
      </c>
      <c r="I84" s="103">
        <v>0</v>
      </c>
      <c r="J84" s="103">
        <v>0</v>
      </c>
      <c r="K84" s="104">
        <v>2.9000000000000001E-2</v>
      </c>
      <c r="L84" s="104">
        <v>0.18181818181818199</v>
      </c>
      <c r="M84" s="103">
        <v>31507320.431000002</v>
      </c>
      <c r="N84" s="103" t="s">
        <v>435</v>
      </c>
      <c r="O84" s="103" t="s">
        <v>435</v>
      </c>
      <c r="P84" s="103" t="s">
        <v>435</v>
      </c>
      <c r="Q84" s="103">
        <v>3647189</v>
      </c>
      <c r="R84" s="103">
        <v>0</v>
      </c>
      <c r="S84" s="103">
        <v>0</v>
      </c>
      <c r="T84" s="103">
        <v>0</v>
      </c>
      <c r="U84" s="103">
        <v>2047248</v>
      </c>
      <c r="V84" s="103">
        <v>24105092.048599999</v>
      </c>
      <c r="W84" s="103">
        <v>31451120.7302</v>
      </c>
      <c r="X84" s="104">
        <v>88.530570035461707</v>
      </c>
      <c r="Y84" s="104">
        <v>2.5955511705078629</v>
      </c>
      <c r="Z84" s="104">
        <v>70.472999999999999</v>
      </c>
      <c r="AA84" s="104" t="s">
        <v>435</v>
      </c>
      <c r="AB84" s="104">
        <v>1.992E-2</v>
      </c>
      <c r="AC84" s="104">
        <v>94.575950000000006</v>
      </c>
      <c r="AD84" s="103">
        <v>5532</v>
      </c>
      <c r="AE84" s="103">
        <v>60</v>
      </c>
      <c r="AF84" s="105">
        <v>46.4</v>
      </c>
      <c r="AG84" s="104">
        <v>13.670999999999999</v>
      </c>
      <c r="AH84" s="104">
        <v>0.99380468691238666</v>
      </c>
      <c r="AI84" s="104">
        <v>0.93246843717038685</v>
      </c>
      <c r="AJ84" s="103">
        <v>4</v>
      </c>
      <c r="AK84" s="103">
        <v>5</v>
      </c>
      <c r="AL84" s="104">
        <v>0.68878407366280514</v>
      </c>
      <c r="AM84" s="104">
        <v>3.2694319999999999E-2</v>
      </c>
      <c r="AN84" s="104">
        <v>22241.21212</v>
      </c>
      <c r="AO84" s="104">
        <v>2278.87</v>
      </c>
      <c r="AP84" s="104">
        <v>1961.14</v>
      </c>
      <c r="AQ84" s="104">
        <v>1.0391229344273434</v>
      </c>
      <c r="AR84" s="104">
        <v>0.33077936981166678</v>
      </c>
      <c r="AS84" s="105">
        <v>26.7</v>
      </c>
      <c r="AT84" s="105">
        <v>8.5</v>
      </c>
      <c r="AU84" s="103">
        <v>42</v>
      </c>
      <c r="AV84" s="105" t="s">
        <v>435</v>
      </c>
      <c r="AW84" s="104" t="s">
        <v>435</v>
      </c>
      <c r="AX84" s="104">
        <v>0</v>
      </c>
      <c r="AY84" s="103">
        <v>2170486</v>
      </c>
      <c r="AZ84" s="104">
        <v>0.54027282291844048</v>
      </c>
      <c r="BA84" s="104">
        <v>29.5</v>
      </c>
      <c r="BB84" s="103">
        <v>5969</v>
      </c>
      <c r="BC84" s="103">
        <v>25000</v>
      </c>
      <c r="BD84" s="103">
        <v>5865</v>
      </c>
      <c r="BE84" s="103">
        <v>1414632</v>
      </c>
      <c r="BF84" s="103">
        <v>292673</v>
      </c>
      <c r="BG84" s="103">
        <v>63</v>
      </c>
      <c r="BH84" s="103">
        <v>109</v>
      </c>
      <c r="BI84" s="105">
        <v>29</v>
      </c>
      <c r="BJ84" s="103">
        <v>2075065.8</v>
      </c>
      <c r="BK84" s="103" t="s">
        <v>435</v>
      </c>
      <c r="BL84" s="104">
        <v>3.8125899691499998</v>
      </c>
      <c r="BM84" s="105">
        <v>80</v>
      </c>
      <c r="BN84" s="105">
        <v>50.140520000000002</v>
      </c>
      <c r="BO84" s="104">
        <v>95.040154968569198</v>
      </c>
      <c r="BP84" s="105">
        <v>84.515388628064699</v>
      </c>
      <c r="BQ84" s="104">
        <v>0.56999999999999995</v>
      </c>
      <c r="BR84" s="104">
        <v>1.6333333333333335</v>
      </c>
      <c r="BS84" s="104">
        <v>-1.3205481767654419</v>
      </c>
      <c r="BT84" s="103">
        <v>20</v>
      </c>
      <c r="BU84" s="105">
        <v>100</v>
      </c>
      <c r="BV84" s="104">
        <v>50.140520000000002</v>
      </c>
      <c r="BW84" s="104">
        <v>75.000001311503596</v>
      </c>
      <c r="BX84" s="104">
        <v>95.040154968569198</v>
      </c>
      <c r="BY84" s="103">
        <v>48000</v>
      </c>
      <c r="BZ84" s="105">
        <v>94.121019999999987</v>
      </c>
      <c r="CA84" s="105">
        <v>96.533479999999997</v>
      </c>
      <c r="CB84" s="104">
        <v>8.2170000000000005</v>
      </c>
      <c r="CC84" s="103">
        <v>63</v>
      </c>
      <c r="CD84" s="103">
        <v>74</v>
      </c>
      <c r="CE84" s="103">
        <v>33</v>
      </c>
      <c r="CF84" s="104">
        <v>493.72</v>
      </c>
      <c r="CG84" s="104">
        <v>79</v>
      </c>
      <c r="CH84" s="105">
        <v>82</v>
      </c>
      <c r="CI84" s="103">
        <v>5878.0385664621945</v>
      </c>
      <c r="CJ84" s="103">
        <v>39309789</v>
      </c>
      <c r="CK84" s="103">
        <v>36430976</v>
      </c>
      <c r="CL84" s="103">
        <v>434320</v>
      </c>
      <c r="CM84" s="103"/>
    </row>
    <row r="85" spans="1:91" x14ac:dyDescent="0.3">
      <c r="A85" s="123" t="s">
        <v>149</v>
      </c>
      <c r="B85" s="106" t="s">
        <v>148</v>
      </c>
      <c r="C85" s="103">
        <v>0</v>
      </c>
      <c r="D85" s="103">
        <v>0</v>
      </c>
      <c r="E85" s="103">
        <v>14359.488000000001</v>
      </c>
      <c r="F85" s="103">
        <v>11.164</v>
      </c>
      <c r="G85" s="103">
        <v>0</v>
      </c>
      <c r="H85" s="103">
        <v>0</v>
      </c>
      <c r="I85" s="103">
        <v>0</v>
      </c>
      <c r="J85" s="103">
        <v>0</v>
      </c>
      <c r="K85" s="104">
        <v>0</v>
      </c>
      <c r="L85" s="104">
        <v>3.03030303030303E-2</v>
      </c>
      <c r="M85" s="103">
        <v>0</v>
      </c>
      <c r="N85" s="103" t="s">
        <v>435</v>
      </c>
      <c r="O85" s="103" t="s">
        <v>435</v>
      </c>
      <c r="P85" s="103" t="s">
        <v>435</v>
      </c>
      <c r="Q85" s="103">
        <v>0</v>
      </c>
      <c r="R85" s="103">
        <v>0</v>
      </c>
      <c r="S85" s="103">
        <v>0</v>
      </c>
      <c r="T85" s="103">
        <v>0</v>
      </c>
      <c r="U85" s="103">
        <v>0</v>
      </c>
      <c r="V85" s="103">
        <v>0</v>
      </c>
      <c r="W85" s="103">
        <v>0</v>
      </c>
      <c r="X85" s="104">
        <v>70.452983016402968</v>
      </c>
      <c r="Y85" s="104">
        <v>1.3083759097595429</v>
      </c>
      <c r="Z85" s="104">
        <v>63.17</v>
      </c>
      <c r="AA85" s="104">
        <v>2.81323141323141</v>
      </c>
      <c r="AB85" s="104">
        <v>0</v>
      </c>
      <c r="AC85" s="104" t="s">
        <v>435</v>
      </c>
      <c r="AD85" s="103">
        <v>3856</v>
      </c>
      <c r="AE85" s="103">
        <v>100</v>
      </c>
      <c r="AF85" s="105" t="s">
        <v>435</v>
      </c>
      <c r="AG85" s="104">
        <v>6.585</v>
      </c>
      <c r="AH85" s="104">
        <v>1.6738758656291875E-3</v>
      </c>
      <c r="AI85" s="104">
        <v>9.4355928491974888E-4</v>
      </c>
      <c r="AJ85" s="103">
        <v>0</v>
      </c>
      <c r="AK85" s="103">
        <v>0</v>
      </c>
      <c r="AL85" s="104">
        <v>0.94247282079752459</v>
      </c>
      <c r="AM85" s="104" t="s">
        <v>435</v>
      </c>
      <c r="AN85" s="104">
        <v>-0.60645000000000004</v>
      </c>
      <c r="AO85" s="104">
        <v>0</v>
      </c>
      <c r="AP85" s="104">
        <v>0</v>
      </c>
      <c r="AQ85" s="104" t="s">
        <v>435</v>
      </c>
      <c r="AR85" s="104">
        <v>0.16304561180122515</v>
      </c>
      <c r="AS85" s="105">
        <v>3.7</v>
      </c>
      <c r="AT85" s="105" t="s">
        <v>435</v>
      </c>
      <c r="AU85" s="103">
        <v>7.3000001907348597</v>
      </c>
      <c r="AV85" s="105">
        <v>0.2</v>
      </c>
      <c r="AW85" s="104" t="s">
        <v>435</v>
      </c>
      <c r="AX85" s="104" t="s">
        <v>435</v>
      </c>
      <c r="AY85" s="103">
        <v>10</v>
      </c>
      <c r="AZ85" s="104">
        <v>9.2902528710027577E-2</v>
      </c>
      <c r="BA85" s="104">
        <v>31.8</v>
      </c>
      <c r="BB85" s="103">
        <v>300</v>
      </c>
      <c r="BC85" s="103">
        <v>0</v>
      </c>
      <c r="BD85" s="103">
        <v>0</v>
      </c>
      <c r="BE85" s="103">
        <v>0</v>
      </c>
      <c r="BF85" s="103">
        <v>13237</v>
      </c>
      <c r="BG85" s="103">
        <v>0</v>
      </c>
      <c r="BH85" s="103">
        <v>147</v>
      </c>
      <c r="BI85" s="105">
        <v>2.4</v>
      </c>
      <c r="BJ85" s="103">
        <v>167598633</v>
      </c>
      <c r="BK85" s="103">
        <v>10338000</v>
      </c>
      <c r="BL85" s="104">
        <v>0.93270013568499999</v>
      </c>
      <c r="BM85" s="105">
        <v>0</v>
      </c>
      <c r="BN85" s="105" t="s">
        <v>435</v>
      </c>
      <c r="BO85" s="104">
        <v>103.171048562991</v>
      </c>
      <c r="BP85" s="105">
        <v>81.581183587161107</v>
      </c>
      <c r="BQ85" s="104">
        <v>0.44</v>
      </c>
      <c r="BR85" s="104" t="s">
        <v>435</v>
      </c>
      <c r="BS85" s="104">
        <v>1.4203383922576904</v>
      </c>
      <c r="BT85" s="103">
        <v>74</v>
      </c>
      <c r="BU85" s="105">
        <v>100</v>
      </c>
      <c r="BV85" s="104" t="s">
        <v>435</v>
      </c>
      <c r="BW85" s="104">
        <v>84.522302056861207</v>
      </c>
      <c r="BX85" s="104">
        <v>103.171048562991</v>
      </c>
      <c r="BY85" s="103">
        <v>110000</v>
      </c>
      <c r="BZ85" s="105">
        <v>91.245180000000005</v>
      </c>
      <c r="CA85" s="105">
        <v>97.394539999999992</v>
      </c>
      <c r="CB85" s="104">
        <v>30.861000000000001</v>
      </c>
      <c r="CC85" s="103">
        <v>95</v>
      </c>
      <c r="CD85" s="103" t="s">
        <v>435</v>
      </c>
      <c r="CE85" s="103">
        <v>91</v>
      </c>
      <c r="CF85" s="104">
        <v>5299.65380859375</v>
      </c>
      <c r="CG85" s="104">
        <v>5</v>
      </c>
      <c r="CH85" s="105">
        <v>67</v>
      </c>
      <c r="CI85" s="103">
        <v>77449.720493922068</v>
      </c>
      <c r="CJ85" s="103">
        <v>4882498</v>
      </c>
      <c r="CK85" s="103">
        <v>4701152</v>
      </c>
      <c r="CL85" s="103">
        <v>68890</v>
      </c>
      <c r="CM85" s="103"/>
    </row>
    <row r="86" spans="1:91" x14ac:dyDescent="0.3">
      <c r="A86" s="123" t="s">
        <v>151</v>
      </c>
      <c r="B86" s="106" t="s">
        <v>150</v>
      </c>
      <c r="C86" s="103">
        <v>16353.865808463157</v>
      </c>
      <c r="D86" s="103">
        <v>381.17463468631576</v>
      </c>
      <c r="E86" s="103">
        <v>3924.3780000000002</v>
      </c>
      <c r="F86" s="103">
        <v>26.047999999999998</v>
      </c>
      <c r="G86" s="103">
        <v>0</v>
      </c>
      <c r="H86" s="103">
        <v>0</v>
      </c>
      <c r="I86" s="103">
        <v>0</v>
      </c>
      <c r="J86" s="103">
        <v>0</v>
      </c>
      <c r="K86" s="104">
        <v>2.9000000000000001E-2</v>
      </c>
      <c r="L86" s="104">
        <v>0.48484848484848497</v>
      </c>
      <c r="M86" s="103">
        <v>22815.646010199998</v>
      </c>
      <c r="N86" s="103" t="s">
        <v>435</v>
      </c>
      <c r="O86" s="103" t="s">
        <v>435</v>
      </c>
      <c r="P86" s="103" t="s">
        <v>435</v>
      </c>
      <c r="Q86" s="103">
        <v>0</v>
      </c>
      <c r="R86" s="103">
        <v>0</v>
      </c>
      <c r="S86" s="103">
        <v>0</v>
      </c>
      <c r="T86" s="103">
        <v>0</v>
      </c>
      <c r="U86" s="103">
        <v>2337029</v>
      </c>
      <c r="V86" s="103">
        <v>7659191.6496200003</v>
      </c>
      <c r="W86" s="103">
        <v>232004.10724099999</v>
      </c>
      <c r="X86" s="104">
        <v>410.5268022181146</v>
      </c>
      <c r="Y86" s="104">
        <v>2.0266392962413766</v>
      </c>
      <c r="Z86" s="104">
        <v>92.418000000000006</v>
      </c>
      <c r="AA86" s="104">
        <v>3.1419453923882301</v>
      </c>
      <c r="AB86" s="104">
        <v>0</v>
      </c>
      <c r="AC86" s="104" t="s">
        <v>435</v>
      </c>
      <c r="AD86" s="103">
        <v>1785</v>
      </c>
      <c r="AE86" s="103">
        <v>100</v>
      </c>
      <c r="AF86" s="105" t="s">
        <v>435</v>
      </c>
      <c r="AG86" s="104">
        <v>9.94</v>
      </c>
      <c r="AH86" s="104">
        <v>0.66167978271451233</v>
      </c>
      <c r="AI86" s="104">
        <v>0.15447054952561712</v>
      </c>
      <c r="AJ86" s="103">
        <v>0</v>
      </c>
      <c r="AK86" s="103">
        <v>0</v>
      </c>
      <c r="AL86" s="104">
        <v>0.90623494349054234</v>
      </c>
      <c r="AM86" s="104" t="s">
        <v>435</v>
      </c>
      <c r="AN86" s="104">
        <v>0</v>
      </c>
      <c r="AO86" s="104">
        <v>0</v>
      </c>
      <c r="AP86" s="104">
        <v>0</v>
      </c>
      <c r="AQ86" s="104" t="s">
        <v>435</v>
      </c>
      <c r="AR86" s="104">
        <v>0.25354303375325116</v>
      </c>
      <c r="AS86" s="105">
        <v>3.7</v>
      </c>
      <c r="AT86" s="105" t="s">
        <v>435</v>
      </c>
      <c r="AU86" s="103">
        <v>3.2000000476837198</v>
      </c>
      <c r="AV86" s="105" t="s">
        <v>435</v>
      </c>
      <c r="AW86" s="104" t="s">
        <v>435</v>
      </c>
      <c r="AX86" s="104" t="s">
        <v>435</v>
      </c>
      <c r="AY86" s="103">
        <v>0</v>
      </c>
      <c r="AZ86" s="104">
        <v>0.10028412475205606</v>
      </c>
      <c r="BA86" s="104">
        <v>38.9</v>
      </c>
      <c r="BB86" s="103">
        <v>0</v>
      </c>
      <c r="BC86" s="103">
        <v>0</v>
      </c>
      <c r="BD86" s="103">
        <v>0</v>
      </c>
      <c r="BE86" s="103">
        <v>0</v>
      </c>
      <c r="BF86" s="103">
        <v>54139</v>
      </c>
      <c r="BG86" s="103">
        <v>0</v>
      </c>
      <c r="BH86" s="103">
        <v>160</v>
      </c>
      <c r="BI86" s="105">
        <v>2.4</v>
      </c>
      <c r="BJ86" s="103">
        <v>7404373</v>
      </c>
      <c r="BK86" s="103">
        <v>3613000</v>
      </c>
      <c r="BL86" s="104">
        <v>4.3548572811800002</v>
      </c>
      <c r="BM86" s="105">
        <v>20</v>
      </c>
      <c r="BN86" s="105" t="s">
        <v>435</v>
      </c>
      <c r="BO86" s="104">
        <v>127.66186928474499</v>
      </c>
      <c r="BP86" s="105">
        <v>61.301142762601103</v>
      </c>
      <c r="BQ86" s="104">
        <v>0.23</v>
      </c>
      <c r="BR86" s="104" t="s">
        <v>435</v>
      </c>
      <c r="BS86" s="104">
        <v>1.2082072496414185</v>
      </c>
      <c r="BT86" s="103">
        <v>60</v>
      </c>
      <c r="BU86" s="105">
        <v>100</v>
      </c>
      <c r="BV86" s="104" t="s">
        <v>435</v>
      </c>
      <c r="BW86" s="104">
        <v>83.733139056977805</v>
      </c>
      <c r="BX86" s="104">
        <v>127.66186928474499</v>
      </c>
      <c r="BY86" s="103">
        <v>46000</v>
      </c>
      <c r="BZ86" s="105">
        <v>100.00001</v>
      </c>
      <c r="CA86" s="105">
        <v>100</v>
      </c>
      <c r="CB86" s="104">
        <v>32.176000000000002</v>
      </c>
      <c r="CC86" s="103">
        <v>98</v>
      </c>
      <c r="CD86" s="103">
        <v>96</v>
      </c>
      <c r="CE86" s="103">
        <v>94</v>
      </c>
      <c r="CF86" s="104">
        <v>2843.0439453125</v>
      </c>
      <c r="CG86" s="104">
        <v>3</v>
      </c>
      <c r="CH86" s="105">
        <v>91</v>
      </c>
      <c r="CI86" s="103">
        <v>41613.997918548477</v>
      </c>
      <c r="CJ86" s="103">
        <v>8519373</v>
      </c>
      <c r="CK86" s="103">
        <v>8054718</v>
      </c>
      <c r="CL86" s="103">
        <v>21640</v>
      </c>
      <c r="CM86" s="103"/>
    </row>
    <row r="87" spans="1:91" x14ac:dyDescent="0.3">
      <c r="A87" s="123" t="s">
        <v>153</v>
      </c>
      <c r="B87" s="106" t="s">
        <v>152</v>
      </c>
      <c r="C87" s="103">
        <v>109155.25970147368</v>
      </c>
      <c r="D87" s="103">
        <v>5826.1278928210531</v>
      </c>
      <c r="E87" s="103">
        <v>122713.72900000001</v>
      </c>
      <c r="F87" s="103">
        <v>337.952</v>
      </c>
      <c r="G87" s="103">
        <v>0</v>
      </c>
      <c r="H87" s="103">
        <v>0</v>
      </c>
      <c r="I87" s="103">
        <v>0</v>
      </c>
      <c r="J87" s="103">
        <v>0</v>
      </c>
      <c r="K87" s="104">
        <v>0.114</v>
      </c>
      <c r="L87" s="104">
        <v>0.12121212121212099</v>
      </c>
      <c r="M87" s="103">
        <v>0</v>
      </c>
      <c r="N87" s="103" t="s">
        <v>435</v>
      </c>
      <c r="O87" s="103" t="s">
        <v>435</v>
      </c>
      <c r="P87" s="103" t="s">
        <v>435</v>
      </c>
      <c r="Q87" s="103">
        <v>0</v>
      </c>
      <c r="R87" s="103">
        <v>0</v>
      </c>
      <c r="S87" s="103">
        <v>0</v>
      </c>
      <c r="T87" s="103">
        <v>0</v>
      </c>
      <c r="U87" s="103">
        <v>0</v>
      </c>
      <c r="V87" s="103">
        <v>5458766.3933800003</v>
      </c>
      <c r="W87" s="103">
        <v>299112.59951799997</v>
      </c>
      <c r="X87" s="104">
        <v>205.45074794315633</v>
      </c>
      <c r="Y87" s="104">
        <v>0.24395793250801601</v>
      </c>
      <c r="Z87" s="104">
        <v>70.438000000000002</v>
      </c>
      <c r="AA87" s="104">
        <v>2.4025925242422699</v>
      </c>
      <c r="AB87" s="104">
        <v>0</v>
      </c>
      <c r="AC87" s="104" t="s">
        <v>435</v>
      </c>
      <c r="AD87" s="103">
        <v>26116</v>
      </c>
      <c r="AE87" s="103">
        <v>80</v>
      </c>
      <c r="AF87" s="105" t="s">
        <v>435</v>
      </c>
      <c r="AG87" s="104">
        <v>3.9350000000000001</v>
      </c>
      <c r="AH87" s="104">
        <v>3.6598550410802601E-2</v>
      </c>
      <c r="AI87" s="104">
        <v>1.7111078240026535E-2</v>
      </c>
      <c r="AJ87" s="103">
        <v>0</v>
      </c>
      <c r="AK87" s="103">
        <v>0</v>
      </c>
      <c r="AL87" s="104">
        <v>0.88258397856780302</v>
      </c>
      <c r="AM87" s="104" t="s">
        <v>435</v>
      </c>
      <c r="AN87" s="104">
        <v>48.240299999999998</v>
      </c>
      <c r="AO87" s="104">
        <v>0</v>
      </c>
      <c r="AP87" s="104">
        <v>0</v>
      </c>
      <c r="AQ87" s="104" t="s">
        <v>435</v>
      </c>
      <c r="AR87" s="104">
        <v>0.47746184731332064</v>
      </c>
      <c r="AS87" s="105">
        <v>3</v>
      </c>
      <c r="AT87" s="105" t="s">
        <v>435</v>
      </c>
      <c r="AU87" s="103">
        <v>6.9000000953674299</v>
      </c>
      <c r="AV87" s="105">
        <v>0.3</v>
      </c>
      <c r="AW87" s="104">
        <v>0.09</v>
      </c>
      <c r="AX87" s="104" t="s">
        <v>435</v>
      </c>
      <c r="AY87" s="103">
        <v>103</v>
      </c>
      <c r="AZ87" s="104">
        <v>6.9101684951984321E-2</v>
      </c>
      <c r="BA87" s="104">
        <v>35.4</v>
      </c>
      <c r="BB87" s="103">
        <v>4653</v>
      </c>
      <c r="BC87" s="103">
        <v>2551</v>
      </c>
      <c r="BD87" s="103">
        <v>1412</v>
      </c>
      <c r="BE87" s="103">
        <v>0</v>
      </c>
      <c r="BF87" s="103">
        <v>294867</v>
      </c>
      <c r="BG87" s="103">
        <v>0</v>
      </c>
      <c r="BH87" s="103">
        <v>144</v>
      </c>
      <c r="BI87" s="105">
        <v>2.4</v>
      </c>
      <c r="BJ87" s="103">
        <v>27630435.600000001</v>
      </c>
      <c r="BK87" s="103">
        <v>58253000</v>
      </c>
      <c r="BL87" s="104">
        <v>0.97147147147099999</v>
      </c>
      <c r="BM87" s="105">
        <v>80</v>
      </c>
      <c r="BN87" s="105">
        <v>99.155760000000001</v>
      </c>
      <c r="BO87" s="104">
        <v>137.46694702225801</v>
      </c>
      <c r="BP87" s="105">
        <v>44.366856367133401</v>
      </c>
      <c r="BQ87" s="104">
        <v>0.28000000000000003</v>
      </c>
      <c r="BR87" s="104">
        <v>4.0333333333333332</v>
      </c>
      <c r="BS87" s="104">
        <v>0.4138835072517395</v>
      </c>
      <c r="BT87" s="103">
        <v>53</v>
      </c>
      <c r="BU87" s="105">
        <v>100</v>
      </c>
      <c r="BV87" s="104">
        <v>99.155760000000001</v>
      </c>
      <c r="BW87" s="104">
        <v>74.3871829234822</v>
      </c>
      <c r="BX87" s="104">
        <v>137.46694702225801</v>
      </c>
      <c r="BY87" s="103">
        <v>710000</v>
      </c>
      <c r="BZ87" s="105">
        <v>98.77243</v>
      </c>
      <c r="CA87" s="105">
        <v>99.442729999999997</v>
      </c>
      <c r="CB87" s="104">
        <v>40.930999999999997</v>
      </c>
      <c r="CC87" s="103">
        <v>94</v>
      </c>
      <c r="CD87" s="103">
        <v>86</v>
      </c>
      <c r="CE87" s="103">
        <v>91</v>
      </c>
      <c r="CF87" s="104">
        <v>3427.30639648438</v>
      </c>
      <c r="CG87" s="104">
        <v>2</v>
      </c>
      <c r="CH87" s="105">
        <v>85</v>
      </c>
      <c r="CI87" s="103">
        <v>34318.351124172397</v>
      </c>
      <c r="CJ87" s="103">
        <v>60550092</v>
      </c>
      <c r="CK87" s="103">
        <v>59821024</v>
      </c>
      <c r="CL87" s="103">
        <v>294140</v>
      </c>
      <c r="CM87" s="103"/>
    </row>
    <row r="88" spans="1:91" x14ac:dyDescent="0.3">
      <c r="A88" s="123" t="s">
        <v>155</v>
      </c>
      <c r="B88" s="106" t="s">
        <v>154</v>
      </c>
      <c r="C88" s="103">
        <v>5433.4109631789479</v>
      </c>
      <c r="D88" s="103">
        <v>3908.6362321052634</v>
      </c>
      <c r="E88" s="103">
        <v>6141.4105</v>
      </c>
      <c r="F88" s="103">
        <v>0</v>
      </c>
      <c r="G88" s="103">
        <v>53032.61</v>
      </c>
      <c r="H88" s="103">
        <v>6184.7160000000003</v>
      </c>
      <c r="I88" s="103">
        <v>16019.505999999999</v>
      </c>
      <c r="J88" s="103">
        <v>2615</v>
      </c>
      <c r="K88" s="104">
        <v>5.7000000000000002E-2</v>
      </c>
      <c r="L88" s="104">
        <v>6.0606060606060601E-2</v>
      </c>
      <c r="M88" s="103" t="s">
        <v>435</v>
      </c>
      <c r="N88" s="103" t="s">
        <v>435</v>
      </c>
      <c r="O88" s="103" t="s">
        <v>435</v>
      </c>
      <c r="P88" s="103" t="s">
        <v>435</v>
      </c>
      <c r="Q88" s="103">
        <v>0</v>
      </c>
      <c r="R88" s="103">
        <v>0</v>
      </c>
      <c r="S88" s="103">
        <v>0</v>
      </c>
      <c r="T88" s="103">
        <v>0</v>
      </c>
      <c r="U88" s="103">
        <v>2181691</v>
      </c>
      <c r="V88" s="103">
        <v>2508908.25783</v>
      </c>
      <c r="W88" s="103">
        <v>2520825.1107899998</v>
      </c>
      <c r="X88" s="104">
        <v>270.99307479224376</v>
      </c>
      <c r="Y88" s="104">
        <v>1.0113078474047184</v>
      </c>
      <c r="Z88" s="104">
        <v>55.673999999999999</v>
      </c>
      <c r="AA88" s="104">
        <v>3.0609228516814899</v>
      </c>
      <c r="AB88" s="104">
        <v>0.52490999999999999</v>
      </c>
      <c r="AC88" s="104">
        <v>66.424520000000001</v>
      </c>
      <c r="AD88" s="103">
        <v>151</v>
      </c>
      <c r="AE88" s="103">
        <v>80</v>
      </c>
      <c r="AF88" s="105">
        <v>59.8</v>
      </c>
      <c r="AG88" s="104">
        <v>7.9119999999999999</v>
      </c>
      <c r="AH88" s="104">
        <v>0.15417352767202963</v>
      </c>
      <c r="AI88" s="104">
        <v>3.3442042781954374E-2</v>
      </c>
      <c r="AJ88" s="103">
        <v>0</v>
      </c>
      <c r="AK88" s="103">
        <v>0</v>
      </c>
      <c r="AL88" s="104">
        <v>0.72567936398471122</v>
      </c>
      <c r="AM88" s="104">
        <v>1.8152870000000002E-2</v>
      </c>
      <c r="AN88" s="104">
        <v>0</v>
      </c>
      <c r="AO88" s="104">
        <v>32.26</v>
      </c>
      <c r="AP88" s="104">
        <v>51.9</v>
      </c>
      <c r="AQ88" s="104">
        <v>0.658703150564516</v>
      </c>
      <c r="AR88" s="104">
        <v>15.919749491948984</v>
      </c>
      <c r="AS88" s="105">
        <v>14.4</v>
      </c>
      <c r="AT88" s="105">
        <v>2.2999999999999998</v>
      </c>
      <c r="AU88" s="103">
        <v>5.0999999046325701</v>
      </c>
      <c r="AV88" s="105">
        <v>1.7</v>
      </c>
      <c r="AW88" s="104">
        <v>1.17</v>
      </c>
      <c r="AX88" s="104" t="s">
        <v>435</v>
      </c>
      <c r="AY88" s="103">
        <v>305891</v>
      </c>
      <c r="AZ88" s="104">
        <v>0.4046629992825167</v>
      </c>
      <c r="BA88" s="104" t="s">
        <v>435</v>
      </c>
      <c r="BB88" s="103">
        <v>5000</v>
      </c>
      <c r="BC88" s="103">
        <v>0</v>
      </c>
      <c r="BD88" s="103">
        <v>0</v>
      </c>
      <c r="BE88" s="103">
        <v>0</v>
      </c>
      <c r="BF88" s="103">
        <v>37</v>
      </c>
      <c r="BG88" s="103">
        <v>0</v>
      </c>
      <c r="BH88" s="103">
        <v>114</v>
      </c>
      <c r="BI88" s="105">
        <v>8</v>
      </c>
      <c r="BJ88" s="103">
        <v>180951.272</v>
      </c>
      <c r="BK88" s="103">
        <v>2353000</v>
      </c>
      <c r="BL88" s="104">
        <v>2.86751354498</v>
      </c>
      <c r="BM88" s="105">
        <v>80</v>
      </c>
      <c r="BN88" s="105">
        <v>88.1</v>
      </c>
      <c r="BO88" s="104">
        <v>101.026527106865</v>
      </c>
      <c r="BP88" s="105">
        <v>90.873042153713698</v>
      </c>
      <c r="BQ88" s="104">
        <v>0.36</v>
      </c>
      <c r="BR88" s="104">
        <v>3.6833333333333327</v>
      </c>
      <c r="BS88" s="104">
        <v>0.49671122431755066</v>
      </c>
      <c r="BT88" s="103">
        <v>43</v>
      </c>
      <c r="BU88" s="105">
        <v>99.506446838378906</v>
      </c>
      <c r="BV88" s="104">
        <v>88.1</v>
      </c>
      <c r="BW88" s="104">
        <v>55.072067050775097</v>
      </c>
      <c r="BX88" s="104">
        <v>101.026527106865</v>
      </c>
      <c r="BY88" s="103">
        <v>8300</v>
      </c>
      <c r="BZ88" s="105">
        <v>87.312600000000003</v>
      </c>
      <c r="CA88" s="105">
        <v>90.648439999999994</v>
      </c>
      <c r="CB88" s="104">
        <v>13.199000000000002</v>
      </c>
      <c r="CC88" s="103">
        <v>93</v>
      </c>
      <c r="CD88" s="103">
        <v>95</v>
      </c>
      <c r="CE88" s="103" t="s">
        <v>435</v>
      </c>
      <c r="CF88" s="104">
        <v>535.66461181640602</v>
      </c>
      <c r="CG88" s="104">
        <v>80</v>
      </c>
      <c r="CH88" s="105">
        <v>76</v>
      </c>
      <c r="CI88" s="103">
        <v>5355.5826393271282</v>
      </c>
      <c r="CJ88" s="103">
        <v>2948277</v>
      </c>
      <c r="CK88" s="103">
        <v>2793335</v>
      </c>
      <c r="CL88" s="103">
        <v>10830</v>
      </c>
      <c r="CM88" s="103"/>
    </row>
    <row r="89" spans="1:91" x14ac:dyDescent="0.3">
      <c r="A89" s="123" t="s">
        <v>157</v>
      </c>
      <c r="B89" s="106" t="s">
        <v>156</v>
      </c>
      <c r="C89" s="103">
        <v>260307.37737052632</v>
      </c>
      <c r="D89" s="103">
        <v>194662.80855852633</v>
      </c>
      <c r="E89" s="103">
        <v>33636.095999999998</v>
      </c>
      <c r="F89" s="103">
        <v>38263.171999999999</v>
      </c>
      <c r="G89" s="103">
        <v>2390014.1260000002</v>
      </c>
      <c r="H89" s="103">
        <v>1520254.078</v>
      </c>
      <c r="I89" s="103">
        <v>1286229.601</v>
      </c>
      <c r="J89" s="103">
        <v>0</v>
      </c>
      <c r="K89" s="104">
        <v>0</v>
      </c>
      <c r="L89" s="104">
        <v>3.03030303030303E-2</v>
      </c>
      <c r="M89" s="103">
        <v>0</v>
      </c>
      <c r="N89" s="103" t="s">
        <v>435</v>
      </c>
      <c r="O89" s="103" t="s">
        <v>435</v>
      </c>
      <c r="P89" s="103" t="s">
        <v>435</v>
      </c>
      <c r="Q89" s="103">
        <v>0</v>
      </c>
      <c r="R89" s="103">
        <v>0</v>
      </c>
      <c r="S89" s="103">
        <v>0</v>
      </c>
      <c r="T89" s="103">
        <v>0</v>
      </c>
      <c r="U89" s="103">
        <v>8047349</v>
      </c>
      <c r="V89" s="103">
        <v>74787267.029499993</v>
      </c>
      <c r="W89" s="103">
        <v>74893180.366899997</v>
      </c>
      <c r="X89" s="104">
        <v>347.07345841562432</v>
      </c>
      <c r="Y89" s="104">
        <v>-0.11421870991359138</v>
      </c>
      <c r="Z89" s="104">
        <v>91.616</v>
      </c>
      <c r="AA89" s="104">
        <v>2.4216824108541299</v>
      </c>
      <c r="AB89" s="104">
        <v>0</v>
      </c>
      <c r="AC89" s="104" t="s">
        <v>435</v>
      </c>
      <c r="AD89" s="103">
        <v>38985</v>
      </c>
      <c r="AE89" s="103" t="s">
        <v>435</v>
      </c>
      <c r="AF89" s="105" t="s">
        <v>435</v>
      </c>
      <c r="AG89" s="104">
        <v>3.867</v>
      </c>
      <c r="AH89" s="104">
        <v>4.5628411761822682E-2</v>
      </c>
      <c r="AI89" s="104">
        <v>2.4597904031235181E-2</v>
      </c>
      <c r="AJ89" s="103">
        <v>0</v>
      </c>
      <c r="AK89" s="103">
        <v>0</v>
      </c>
      <c r="AL89" s="104">
        <v>0.91469637620097533</v>
      </c>
      <c r="AM89" s="104" t="s">
        <v>435</v>
      </c>
      <c r="AN89" s="104">
        <v>8</v>
      </c>
      <c r="AO89" s="104">
        <v>0</v>
      </c>
      <c r="AP89" s="104">
        <v>0</v>
      </c>
      <c r="AQ89" s="104" t="s">
        <v>435</v>
      </c>
      <c r="AR89" s="104">
        <v>8.7814060417080564E-2</v>
      </c>
      <c r="AS89" s="105">
        <v>2.5</v>
      </c>
      <c r="AT89" s="105">
        <v>3.4</v>
      </c>
      <c r="AU89" s="103">
        <v>15</v>
      </c>
      <c r="AV89" s="105">
        <v>0.1</v>
      </c>
      <c r="AW89" s="104">
        <v>0.03</v>
      </c>
      <c r="AX89" s="104" t="s">
        <v>435</v>
      </c>
      <c r="AY89" s="103">
        <v>8</v>
      </c>
      <c r="AZ89" s="104">
        <v>9.8649094381129454E-2</v>
      </c>
      <c r="BA89" s="104" t="s">
        <v>435</v>
      </c>
      <c r="BB89" s="103">
        <v>44799</v>
      </c>
      <c r="BC89" s="103">
        <v>1599497</v>
      </c>
      <c r="BD89" s="103">
        <v>538220</v>
      </c>
      <c r="BE89" s="103">
        <v>0</v>
      </c>
      <c r="BF89" s="103">
        <v>30935</v>
      </c>
      <c r="BG89" s="103">
        <v>0</v>
      </c>
      <c r="BH89" s="103">
        <v>114</v>
      </c>
      <c r="BI89" s="105">
        <v>2.4</v>
      </c>
      <c r="BJ89" s="103">
        <v>126387527</v>
      </c>
      <c r="BK89" s="103">
        <v>28691000</v>
      </c>
      <c r="BL89" s="104">
        <v>0.76014373409199998</v>
      </c>
      <c r="BM89" s="105" t="s">
        <v>435</v>
      </c>
      <c r="BN89" s="105" t="s">
        <v>435</v>
      </c>
      <c r="BO89" s="104">
        <v>141.40699242038201</v>
      </c>
      <c r="BP89" s="105">
        <v>62.302192567071202</v>
      </c>
      <c r="BQ89" s="104" t="s">
        <v>435</v>
      </c>
      <c r="BR89" s="104">
        <v>4.2333333333333334</v>
      </c>
      <c r="BS89" s="104">
        <v>1.6758174896240234</v>
      </c>
      <c r="BT89" s="103">
        <v>73</v>
      </c>
      <c r="BU89" s="105">
        <v>100</v>
      </c>
      <c r="BV89" s="104" t="s">
        <v>435</v>
      </c>
      <c r="BW89" s="104">
        <v>91.281608486493198</v>
      </c>
      <c r="BX89" s="104">
        <v>141.40699242038201</v>
      </c>
      <c r="BY89" s="103">
        <v>1400000</v>
      </c>
      <c r="BZ89" s="105">
        <v>99.894710000000003</v>
      </c>
      <c r="CA89" s="105">
        <v>99.010210000000001</v>
      </c>
      <c r="CB89" s="104">
        <v>24.117999999999999</v>
      </c>
      <c r="CC89" s="103">
        <v>99</v>
      </c>
      <c r="CD89" s="103">
        <v>95</v>
      </c>
      <c r="CE89" s="103">
        <v>99</v>
      </c>
      <c r="CF89" s="104">
        <v>4592.42822265625</v>
      </c>
      <c r="CG89" s="104">
        <v>5</v>
      </c>
      <c r="CH89" s="105" t="s">
        <v>435</v>
      </c>
      <c r="CI89" s="103">
        <v>39286.737648800772</v>
      </c>
      <c r="CJ89" s="103">
        <v>126860299</v>
      </c>
      <c r="CK89" s="103">
        <v>126573461</v>
      </c>
      <c r="CL89" s="103">
        <v>364500</v>
      </c>
      <c r="CM89" s="103"/>
    </row>
    <row r="90" spans="1:91" x14ac:dyDescent="0.3">
      <c r="A90" s="123" t="s">
        <v>159</v>
      </c>
      <c r="B90" s="106" t="s">
        <v>158</v>
      </c>
      <c r="C90" s="103">
        <v>15574.975381452632</v>
      </c>
      <c r="D90" s="103">
        <v>1168.990532296842</v>
      </c>
      <c r="E90" s="103">
        <v>5375.6459999999997</v>
      </c>
      <c r="F90" s="103">
        <v>0</v>
      </c>
      <c r="G90" s="103">
        <v>0</v>
      </c>
      <c r="H90" s="103">
        <v>0</v>
      </c>
      <c r="I90" s="103">
        <v>0</v>
      </c>
      <c r="J90" s="103">
        <v>9428</v>
      </c>
      <c r="K90" s="104">
        <v>5.7000000000000002E-2</v>
      </c>
      <c r="L90" s="104">
        <v>0.30303030303030298</v>
      </c>
      <c r="M90" s="103">
        <v>6502.5162286799996</v>
      </c>
      <c r="N90" s="103" t="s">
        <v>435</v>
      </c>
      <c r="O90" s="103" t="s">
        <v>435</v>
      </c>
      <c r="P90" s="103" t="s">
        <v>435</v>
      </c>
      <c r="Q90" s="103">
        <v>0</v>
      </c>
      <c r="R90" s="103">
        <v>0</v>
      </c>
      <c r="S90" s="103">
        <v>0</v>
      </c>
      <c r="T90" s="103">
        <v>0</v>
      </c>
      <c r="U90" s="103">
        <v>346396</v>
      </c>
      <c r="V90" s="103">
        <v>5358580.2828400005</v>
      </c>
      <c r="W90" s="103">
        <v>263069.28527699999</v>
      </c>
      <c r="X90" s="104">
        <v>112.14249831043028</v>
      </c>
      <c r="Y90" s="104">
        <v>2.0474851566723502</v>
      </c>
      <c r="Z90" s="104">
        <v>90.978999999999999</v>
      </c>
      <c r="AA90" s="104">
        <v>5.0689345119236604</v>
      </c>
      <c r="AB90" s="104">
        <v>0.19267999999999999</v>
      </c>
      <c r="AC90" s="104" t="s">
        <v>435</v>
      </c>
      <c r="AD90" s="103">
        <v>1793</v>
      </c>
      <c r="AE90" s="103">
        <v>40</v>
      </c>
      <c r="AF90" s="105">
        <v>21.1</v>
      </c>
      <c r="AG90" s="104">
        <v>10.765000000000001</v>
      </c>
      <c r="AH90" s="104">
        <v>0.18818485959277276</v>
      </c>
      <c r="AI90" s="104">
        <v>0.13517014679478512</v>
      </c>
      <c r="AJ90" s="103">
        <v>0</v>
      </c>
      <c r="AK90" s="103">
        <v>0</v>
      </c>
      <c r="AL90" s="104">
        <v>0.72344512039101516</v>
      </c>
      <c r="AM90" s="104">
        <v>1.5259200000000001E-3</v>
      </c>
      <c r="AN90" s="104">
        <v>14736.98785</v>
      </c>
      <c r="AO90" s="104">
        <v>1878.13</v>
      </c>
      <c r="AP90" s="104">
        <v>1972.14</v>
      </c>
      <c r="AQ90" s="104">
        <v>6.004849659085008</v>
      </c>
      <c r="AR90" s="104">
        <v>10.58490099125475</v>
      </c>
      <c r="AS90" s="105">
        <v>16.2</v>
      </c>
      <c r="AT90" s="105">
        <v>3</v>
      </c>
      <c r="AU90" s="103">
        <v>6.8000001907348597</v>
      </c>
      <c r="AV90" s="105">
        <v>0.1</v>
      </c>
      <c r="AW90" s="104" t="s">
        <v>435</v>
      </c>
      <c r="AX90" s="104" t="s">
        <v>435</v>
      </c>
      <c r="AY90" s="103">
        <v>155</v>
      </c>
      <c r="AZ90" s="104">
        <v>0.46862760444181262</v>
      </c>
      <c r="BA90" s="104">
        <v>33.700000000000003</v>
      </c>
      <c r="BB90" s="103">
        <v>0</v>
      </c>
      <c r="BC90" s="103">
        <v>64</v>
      </c>
      <c r="BD90" s="103">
        <v>0</v>
      </c>
      <c r="BE90" s="103">
        <v>0</v>
      </c>
      <c r="BF90" s="103">
        <v>3124175</v>
      </c>
      <c r="BG90" s="103">
        <v>0</v>
      </c>
      <c r="BH90" s="103">
        <v>114</v>
      </c>
      <c r="BI90" s="105">
        <v>12.2</v>
      </c>
      <c r="BJ90" s="103">
        <v>3383805</v>
      </c>
      <c r="BK90" s="103">
        <v>3843500</v>
      </c>
      <c r="BL90" s="104">
        <v>22.279630956599998</v>
      </c>
      <c r="BM90" s="105">
        <v>40</v>
      </c>
      <c r="BN90" s="105">
        <v>98.227109999999996</v>
      </c>
      <c r="BO90" s="104">
        <v>87.621488847621293</v>
      </c>
      <c r="BP90" s="105">
        <v>76.4267482325439</v>
      </c>
      <c r="BQ90" s="104">
        <v>0.76</v>
      </c>
      <c r="BR90" s="104">
        <v>2.5499999999999998</v>
      </c>
      <c r="BS90" s="104">
        <v>0.11271799355745316</v>
      </c>
      <c r="BT90" s="103">
        <v>48</v>
      </c>
      <c r="BU90" s="105">
        <v>100</v>
      </c>
      <c r="BV90" s="104">
        <v>98.227109999999996</v>
      </c>
      <c r="BW90" s="104">
        <v>66.7903144326458</v>
      </c>
      <c r="BX90" s="104">
        <v>87.621488847621293</v>
      </c>
      <c r="BY90" s="103">
        <v>29000</v>
      </c>
      <c r="BZ90" s="105">
        <v>97.339749999999995</v>
      </c>
      <c r="CA90" s="105">
        <v>98.937220000000011</v>
      </c>
      <c r="CB90" s="104">
        <v>23.436</v>
      </c>
      <c r="CC90" s="103">
        <v>99</v>
      </c>
      <c r="CD90" s="103">
        <v>99</v>
      </c>
      <c r="CE90" s="103" t="s">
        <v>435</v>
      </c>
      <c r="CF90" s="104">
        <v>494.75363159179699</v>
      </c>
      <c r="CG90" s="104">
        <v>46</v>
      </c>
      <c r="CH90" s="105">
        <v>48</v>
      </c>
      <c r="CI90" s="103">
        <v>4247.7687256441332</v>
      </c>
      <c r="CJ90" s="103">
        <v>10101697</v>
      </c>
      <c r="CK90" s="103">
        <v>7591075</v>
      </c>
      <c r="CL90" s="103">
        <v>88780</v>
      </c>
      <c r="CM90" s="103"/>
    </row>
    <row r="91" spans="1:91" x14ac:dyDescent="0.3">
      <c r="A91" s="123" t="s">
        <v>161</v>
      </c>
      <c r="B91" s="106" t="s">
        <v>160</v>
      </c>
      <c r="C91" s="103">
        <v>14303.299085515788</v>
      </c>
      <c r="D91" s="103">
        <v>4617.7354713684217</v>
      </c>
      <c r="E91" s="103">
        <v>99484.461500000005</v>
      </c>
      <c r="F91" s="103">
        <v>0</v>
      </c>
      <c r="G91" s="103">
        <v>0</v>
      </c>
      <c r="H91" s="103">
        <v>0</v>
      </c>
      <c r="I91" s="103">
        <v>0</v>
      </c>
      <c r="J91" s="103">
        <v>0</v>
      </c>
      <c r="K91" s="104">
        <v>0</v>
      </c>
      <c r="L91" s="104">
        <v>0.39393939393939398</v>
      </c>
      <c r="M91" s="103">
        <v>8881848.5106499996</v>
      </c>
      <c r="N91" s="103" t="s">
        <v>435</v>
      </c>
      <c r="O91" s="103" t="s">
        <v>435</v>
      </c>
      <c r="P91" s="103" t="s">
        <v>435</v>
      </c>
      <c r="Q91" s="103">
        <v>0</v>
      </c>
      <c r="R91" s="103">
        <v>0</v>
      </c>
      <c r="S91" s="103">
        <v>0</v>
      </c>
      <c r="T91" s="103">
        <v>0</v>
      </c>
      <c r="U91" s="103">
        <v>0</v>
      </c>
      <c r="V91" s="103">
        <v>1370728.19893</v>
      </c>
      <c r="W91" s="103">
        <v>0</v>
      </c>
      <c r="X91" s="104">
        <v>6.7698259065822128</v>
      </c>
      <c r="Y91" s="104">
        <v>1.4751130648270805</v>
      </c>
      <c r="Z91" s="104">
        <v>57.427999999999997</v>
      </c>
      <c r="AA91" s="104">
        <v>3.4966278887343298</v>
      </c>
      <c r="AB91" s="104">
        <v>0</v>
      </c>
      <c r="AC91" s="104">
        <v>98.999369999999999</v>
      </c>
      <c r="AD91" s="103">
        <v>56640</v>
      </c>
      <c r="AE91" s="103">
        <v>20</v>
      </c>
      <c r="AF91" s="105" t="s">
        <v>435</v>
      </c>
      <c r="AG91" s="104">
        <v>10.499000000000001</v>
      </c>
      <c r="AH91" s="104">
        <v>0.11791136124904192</v>
      </c>
      <c r="AI91" s="104">
        <v>8.1524098713718213E-3</v>
      </c>
      <c r="AJ91" s="103">
        <v>0</v>
      </c>
      <c r="AK91" s="103">
        <v>0</v>
      </c>
      <c r="AL91" s="104">
        <v>0.81724384884044854</v>
      </c>
      <c r="AM91" s="104">
        <v>1.61086E-3</v>
      </c>
      <c r="AN91" s="104">
        <v>0</v>
      </c>
      <c r="AO91" s="104">
        <v>7.6</v>
      </c>
      <c r="AP91" s="104">
        <v>7.63</v>
      </c>
      <c r="AQ91" s="104">
        <v>4.8087858409277214E-2</v>
      </c>
      <c r="AR91" s="104">
        <v>0.34461882388802267</v>
      </c>
      <c r="AS91" s="105">
        <v>9.9</v>
      </c>
      <c r="AT91" s="105">
        <v>2</v>
      </c>
      <c r="AU91" s="103">
        <v>66</v>
      </c>
      <c r="AV91" s="105">
        <v>0.2</v>
      </c>
      <c r="AW91" s="104">
        <v>0.34</v>
      </c>
      <c r="AX91" s="104">
        <v>0</v>
      </c>
      <c r="AY91" s="103">
        <v>1</v>
      </c>
      <c r="AZ91" s="104">
        <v>0.20262584823483387</v>
      </c>
      <c r="BA91" s="104">
        <v>27.5</v>
      </c>
      <c r="BB91" s="103">
        <v>7000</v>
      </c>
      <c r="BC91" s="103">
        <v>400</v>
      </c>
      <c r="BD91" s="103">
        <v>0</v>
      </c>
      <c r="BE91" s="103">
        <v>0</v>
      </c>
      <c r="BF91" s="103">
        <v>769</v>
      </c>
      <c r="BG91" s="103">
        <v>0</v>
      </c>
      <c r="BH91" s="103">
        <v>138</v>
      </c>
      <c r="BI91" s="105">
        <v>2.4</v>
      </c>
      <c r="BJ91" s="103">
        <v>7143797</v>
      </c>
      <c r="BK91" s="103">
        <v>7701000</v>
      </c>
      <c r="BL91" s="104">
        <v>68.887886792100005</v>
      </c>
      <c r="BM91" s="105">
        <v>100</v>
      </c>
      <c r="BN91" s="105">
        <v>99.781630000000007</v>
      </c>
      <c r="BO91" s="104">
        <v>142.282442788927</v>
      </c>
      <c r="BP91" s="105">
        <v>16.600000000000001</v>
      </c>
      <c r="BQ91" s="104">
        <v>0.57999999999999996</v>
      </c>
      <c r="BR91" s="104">
        <v>3.4666666666666672</v>
      </c>
      <c r="BS91" s="104">
        <v>2.1720437332987785E-2</v>
      </c>
      <c r="BT91" s="103">
        <v>34</v>
      </c>
      <c r="BU91" s="105">
        <v>100</v>
      </c>
      <c r="BV91" s="104">
        <v>99.781630000000007</v>
      </c>
      <c r="BW91" s="104">
        <v>78.903919057881595</v>
      </c>
      <c r="BX91" s="104">
        <v>142.282442788927</v>
      </c>
      <c r="BY91" s="103">
        <v>160000</v>
      </c>
      <c r="BZ91" s="105">
        <v>97.873699999999999</v>
      </c>
      <c r="CA91" s="105">
        <v>95.627510000000001</v>
      </c>
      <c r="CB91" s="104">
        <v>32.522000000000006</v>
      </c>
      <c r="CC91" s="103">
        <v>99</v>
      </c>
      <c r="CD91" s="103">
        <v>99</v>
      </c>
      <c r="CE91" s="103">
        <v>98</v>
      </c>
      <c r="CF91" s="104">
        <v>858.76983642578102</v>
      </c>
      <c r="CG91" s="104">
        <v>10</v>
      </c>
      <c r="CH91" s="105">
        <v>71</v>
      </c>
      <c r="CI91" s="103">
        <v>9331.0469498668372</v>
      </c>
      <c r="CJ91" s="103">
        <v>18551428</v>
      </c>
      <c r="CK91" s="103">
        <v>17626380</v>
      </c>
      <c r="CL91" s="103">
        <v>2699700</v>
      </c>
      <c r="CM91" s="103"/>
    </row>
    <row r="92" spans="1:91" x14ac:dyDescent="0.3">
      <c r="A92" s="123" t="s">
        <v>163</v>
      </c>
      <c r="B92" s="106" t="s">
        <v>162</v>
      </c>
      <c r="C92" s="103">
        <v>12845.873767705263</v>
      </c>
      <c r="D92" s="103">
        <v>0</v>
      </c>
      <c r="E92" s="103">
        <v>127964.106</v>
      </c>
      <c r="F92" s="103">
        <v>55.128</v>
      </c>
      <c r="G92" s="103">
        <v>0</v>
      </c>
      <c r="H92" s="103">
        <v>0</v>
      </c>
      <c r="I92" s="103">
        <v>0</v>
      </c>
      <c r="J92" s="103">
        <v>1498900</v>
      </c>
      <c r="K92" s="104">
        <v>0.371</v>
      </c>
      <c r="L92" s="104">
        <v>0.12121212121212099</v>
      </c>
      <c r="M92" s="103">
        <v>21601031.858100001</v>
      </c>
      <c r="N92" s="103">
        <v>0</v>
      </c>
      <c r="O92" s="103">
        <v>0</v>
      </c>
      <c r="P92" s="103">
        <v>8968604.0777599998</v>
      </c>
      <c r="Q92" s="103">
        <v>38300633</v>
      </c>
      <c r="R92" s="103">
        <v>305472</v>
      </c>
      <c r="S92" s="103">
        <v>545323</v>
      </c>
      <c r="T92" s="103">
        <v>35467362</v>
      </c>
      <c r="U92" s="103">
        <v>10840235</v>
      </c>
      <c r="V92" s="103">
        <v>23909823.101300001</v>
      </c>
      <c r="W92" s="103">
        <v>22086360.793699998</v>
      </c>
      <c r="X92" s="104">
        <v>90.29941666373827</v>
      </c>
      <c r="Y92" s="104">
        <v>4.0525227023137429</v>
      </c>
      <c r="Z92" s="104">
        <v>27.03</v>
      </c>
      <c r="AA92" s="104">
        <v>3.6388238064867799</v>
      </c>
      <c r="AB92" s="104">
        <v>10.344950000000001</v>
      </c>
      <c r="AC92" s="104">
        <v>24.651039999999998</v>
      </c>
      <c r="AD92" s="103">
        <v>6773</v>
      </c>
      <c r="AE92" s="103">
        <v>20</v>
      </c>
      <c r="AF92" s="105">
        <v>46.5</v>
      </c>
      <c r="AG92" s="104">
        <v>13.333</v>
      </c>
      <c r="AH92" s="104">
        <v>0.95740248100247338</v>
      </c>
      <c r="AI92" s="104">
        <v>0.42575301244574276</v>
      </c>
      <c r="AJ92" s="103">
        <v>0</v>
      </c>
      <c r="AK92" s="103">
        <v>0</v>
      </c>
      <c r="AL92" s="104">
        <v>0.5785877280147006</v>
      </c>
      <c r="AM92" s="104">
        <v>0.17788113999999999</v>
      </c>
      <c r="AN92" s="104">
        <v>4530.6692000000003</v>
      </c>
      <c r="AO92" s="104">
        <v>1502.94</v>
      </c>
      <c r="AP92" s="104">
        <v>1537.1</v>
      </c>
      <c r="AQ92" s="104">
        <v>2.8543075711823782</v>
      </c>
      <c r="AR92" s="104">
        <v>3.0926998446109506</v>
      </c>
      <c r="AS92" s="105">
        <v>41.1</v>
      </c>
      <c r="AT92" s="105">
        <v>11</v>
      </c>
      <c r="AU92" s="103">
        <v>319</v>
      </c>
      <c r="AV92" s="105">
        <v>5.4</v>
      </c>
      <c r="AW92" s="104">
        <v>1.95</v>
      </c>
      <c r="AX92" s="104">
        <v>70.832999999999998</v>
      </c>
      <c r="AY92" s="103">
        <v>11626062</v>
      </c>
      <c r="AZ92" s="104">
        <v>0.5445086125768992</v>
      </c>
      <c r="BA92" s="104">
        <v>40.799999999999997</v>
      </c>
      <c r="BB92" s="103">
        <v>29421</v>
      </c>
      <c r="BC92" s="103">
        <v>211188</v>
      </c>
      <c r="BD92" s="103">
        <v>2747967</v>
      </c>
      <c r="BE92" s="103">
        <v>162000</v>
      </c>
      <c r="BF92" s="103">
        <v>501650</v>
      </c>
      <c r="BG92" s="103">
        <v>0</v>
      </c>
      <c r="BH92" s="103">
        <v>98</v>
      </c>
      <c r="BI92" s="105">
        <v>29.4</v>
      </c>
      <c r="BJ92" s="103">
        <v>5935831.09691728</v>
      </c>
      <c r="BK92" s="103">
        <v>1364000</v>
      </c>
      <c r="BL92" s="104">
        <v>195.603603604</v>
      </c>
      <c r="BM92" s="105">
        <v>40</v>
      </c>
      <c r="BN92" s="105">
        <v>81.534970000000001</v>
      </c>
      <c r="BO92" s="104">
        <v>96.320216747305807</v>
      </c>
      <c r="BP92" s="105">
        <v>13.7</v>
      </c>
      <c r="BQ92" s="104" t="s">
        <v>435</v>
      </c>
      <c r="BR92" s="104">
        <v>3.45</v>
      </c>
      <c r="BS92" s="104">
        <v>-0.41085225343704224</v>
      </c>
      <c r="BT92" s="103">
        <v>28</v>
      </c>
      <c r="BU92" s="105">
        <v>63.811470031738303</v>
      </c>
      <c r="BV92" s="104">
        <v>81.534970000000001</v>
      </c>
      <c r="BW92" s="104">
        <v>17.827100208864501</v>
      </c>
      <c r="BX92" s="104">
        <v>96.320216747305807</v>
      </c>
      <c r="BY92" s="103">
        <v>60000</v>
      </c>
      <c r="BZ92" s="105">
        <v>29.051120000000001</v>
      </c>
      <c r="CA92" s="105">
        <v>58.916330000000002</v>
      </c>
      <c r="CB92" s="104">
        <v>1.988</v>
      </c>
      <c r="CC92" s="103">
        <v>82</v>
      </c>
      <c r="CD92" s="103">
        <v>35</v>
      </c>
      <c r="CE92" s="103">
        <v>71</v>
      </c>
      <c r="CF92" s="104">
        <v>143.54423522949199</v>
      </c>
      <c r="CG92" s="104">
        <v>342</v>
      </c>
      <c r="CH92" s="105">
        <v>35</v>
      </c>
      <c r="CI92" s="103">
        <v>1710.5100969998316</v>
      </c>
      <c r="CJ92" s="103">
        <v>52573967</v>
      </c>
      <c r="CK92" s="103">
        <v>46121754</v>
      </c>
      <c r="CL92" s="103">
        <v>569140</v>
      </c>
      <c r="CM92" s="103"/>
    </row>
    <row r="93" spans="1:91" x14ac:dyDescent="0.3">
      <c r="A93" s="123" t="s">
        <v>165</v>
      </c>
      <c r="B93" s="106" t="s">
        <v>164</v>
      </c>
      <c r="C93" s="103">
        <v>0</v>
      </c>
      <c r="D93" s="103">
        <v>0</v>
      </c>
      <c r="E93" s="103" t="s">
        <v>435</v>
      </c>
      <c r="F93" s="103">
        <v>29.341999999999999</v>
      </c>
      <c r="G93" s="103">
        <v>1.359</v>
      </c>
      <c r="H93" s="103">
        <v>0</v>
      </c>
      <c r="I93" s="103">
        <v>0</v>
      </c>
      <c r="J93" s="103">
        <v>2400</v>
      </c>
      <c r="K93" s="104">
        <v>2.9000000000000001E-2</v>
      </c>
      <c r="L93" s="104" t="s">
        <v>435</v>
      </c>
      <c r="M93" s="103" t="s">
        <v>435</v>
      </c>
      <c r="N93" s="103" t="s">
        <v>435</v>
      </c>
      <c r="O93" s="103" t="s">
        <v>435</v>
      </c>
      <c r="P93" s="103" t="s">
        <v>435</v>
      </c>
      <c r="Q93" s="103">
        <v>0</v>
      </c>
      <c r="R93" s="103">
        <v>0</v>
      </c>
      <c r="S93" s="103">
        <v>0</v>
      </c>
      <c r="T93" s="103">
        <v>0</v>
      </c>
      <c r="U93" s="103">
        <v>0</v>
      </c>
      <c r="V93" s="103">
        <v>30198.472302400001</v>
      </c>
      <c r="W93" s="103">
        <v>40612.1777229</v>
      </c>
      <c r="X93" s="104">
        <v>143.02098765432098</v>
      </c>
      <c r="Y93" s="104">
        <v>2.9493492907212553</v>
      </c>
      <c r="Z93" s="104">
        <v>54.057000000000002</v>
      </c>
      <c r="AA93" s="104" t="s">
        <v>435</v>
      </c>
      <c r="AB93" s="104">
        <v>28.448820000000001</v>
      </c>
      <c r="AC93" s="104" t="s">
        <v>435</v>
      </c>
      <c r="AD93" s="103" t="s">
        <v>435</v>
      </c>
      <c r="AE93" s="103">
        <v>80</v>
      </c>
      <c r="AF93" s="105" t="s">
        <v>435</v>
      </c>
      <c r="AG93" s="104">
        <v>12.72</v>
      </c>
      <c r="AH93" s="104">
        <v>2.7913661803693418E-3</v>
      </c>
      <c r="AI93" s="104">
        <v>9.6635843155827396E-5</v>
      </c>
      <c r="AJ93" s="103">
        <v>0</v>
      </c>
      <c r="AK93" s="103">
        <v>0</v>
      </c>
      <c r="AL93" s="104">
        <v>0.62324375858491676</v>
      </c>
      <c r="AM93" s="104" t="s">
        <v>435</v>
      </c>
      <c r="AN93" s="104">
        <v>0.33603</v>
      </c>
      <c r="AO93" s="104">
        <v>40.81</v>
      </c>
      <c r="AP93" s="104">
        <v>57.45</v>
      </c>
      <c r="AQ93" s="104">
        <v>20.470621115143768</v>
      </c>
      <c r="AR93" s="104">
        <v>9.5387555555555554</v>
      </c>
      <c r="AS93" s="105">
        <v>52.5</v>
      </c>
      <c r="AT93" s="105">
        <v>14.9</v>
      </c>
      <c r="AU93" s="103">
        <v>413</v>
      </c>
      <c r="AV93" s="105" t="s">
        <v>435</v>
      </c>
      <c r="AW93" s="104" t="s">
        <v>435</v>
      </c>
      <c r="AX93" s="104" t="s">
        <v>435</v>
      </c>
      <c r="AY93" s="103">
        <v>120007</v>
      </c>
      <c r="AZ93" s="104" t="s">
        <v>435</v>
      </c>
      <c r="BA93" s="104">
        <v>37</v>
      </c>
      <c r="BB93" s="103">
        <v>0</v>
      </c>
      <c r="BC93" s="103">
        <v>0</v>
      </c>
      <c r="BD93" s="103">
        <v>0</v>
      </c>
      <c r="BE93" s="202">
        <v>0</v>
      </c>
      <c r="BF93" s="202">
        <v>0</v>
      </c>
      <c r="BG93" s="202">
        <v>0</v>
      </c>
      <c r="BH93" s="103">
        <v>141</v>
      </c>
      <c r="BI93" s="105">
        <v>2.7</v>
      </c>
      <c r="BJ93" s="103">
        <v>66567</v>
      </c>
      <c r="BK93" s="103">
        <v>5800</v>
      </c>
      <c r="BL93" s="104">
        <v>0.55812839348499999</v>
      </c>
      <c r="BM93" s="105">
        <v>80</v>
      </c>
      <c r="BN93" s="105" t="s">
        <v>435</v>
      </c>
      <c r="BO93" s="104">
        <v>50.789403264650801</v>
      </c>
      <c r="BP93" s="105" t="s">
        <v>435</v>
      </c>
      <c r="BQ93" s="104" t="s">
        <v>435</v>
      </c>
      <c r="BR93" s="104" t="s">
        <v>435</v>
      </c>
      <c r="BS93" s="104">
        <v>-0.27643924951553345</v>
      </c>
      <c r="BT93" s="103" t="s">
        <v>435</v>
      </c>
      <c r="BU93" s="105">
        <v>98.614570617675795</v>
      </c>
      <c r="BV93" s="104" t="s">
        <v>435</v>
      </c>
      <c r="BW93" s="104">
        <v>14.5818181818182</v>
      </c>
      <c r="BX93" s="104">
        <v>50.789403264650801</v>
      </c>
      <c r="BY93" s="103">
        <v>750</v>
      </c>
      <c r="BZ93" s="105">
        <v>47.802889999999998</v>
      </c>
      <c r="CA93" s="105">
        <v>71.615979999999993</v>
      </c>
      <c r="CB93" s="104">
        <v>2.028</v>
      </c>
      <c r="CC93" s="103">
        <v>90</v>
      </c>
      <c r="CD93" s="103">
        <v>79</v>
      </c>
      <c r="CE93" s="103">
        <v>91</v>
      </c>
      <c r="CF93" s="104">
        <v>249.84130859375</v>
      </c>
      <c r="CG93" s="104">
        <v>92</v>
      </c>
      <c r="CH93" s="105">
        <v>51</v>
      </c>
      <c r="CI93" s="103">
        <v>1625.2861000151222</v>
      </c>
      <c r="CJ93" s="103">
        <v>117608</v>
      </c>
      <c r="CK93" s="103">
        <v>112454</v>
      </c>
      <c r="CL93" s="103">
        <v>810</v>
      </c>
      <c r="CM93" s="103"/>
    </row>
    <row r="94" spans="1:91" x14ac:dyDescent="0.3">
      <c r="A94" s="123" t="s">
        <v>743</v>
      </c>
      <c r="B94" s="106" t="s">
        <v>166</v>
      </c>
      <c r="C94" s="103">
        <v>30075.864170526318</v>
      </c>
      <c r="D94" s="103">
        <v>0</v>
      </c>
      <c r="E94" s="103">
        <v>226889.234</v>
      </c>
      <c r="F94" s="103">
        <v>7.5460000000000003</v>
      </c>
      <c r="G94" s="103">
        <v>316117.54200000002</v>
      </c>
      <c r="H94" s="103">
        <v>34878.096000000005</v>
      </c>
      <c r="I94" s="103">
        <v>42671.496000000006</v>
      </c>
      <c r="J94" s="103">
        <v>609484</v>
      </c>
      <c r="K94" s="104">
        <v>0.114</v>
      </c>
      <c r="L94" s="104">
        <v>0</v>
      </c>
      <c r="M94" s="103">
        <v>0</v>
      </c>
      <c r="N94" s="103" t="s">
        <v>435</v>
      </c>
      <c r="O94" s="103" t="s">
        <v>435</v>
      </c>
      <c r="P94" s="103" t="s">
        <v>435</v>
      </c>
      <c r="Q94" s="103">
        <v>2545448</v>
      </c>
      <c r="R94" s="103">
        <v>20956424</v>
      </c>
      <c r="S94" s="103">
        <v>0</v>
      </c>
      <c r="T94" s="103">
        <v>0</v>
      </c>
      <c r="U94" s="103">
        <v>0</v>
      </c>
      <c r="V94" s="103">
        <v>2994155.5841999999</v>
      </c>
      <c r="W94" s="103">
        <v>0</v>
      </c>
      <c r="X94" s="104">
        <v>212.19017523461505</v>
      </c>
      <c r="Y94" s="104">
        <v>0.82779442511481027</v>
      </c>
      <c r="Z94" s="104">
        <v>61.899000000000001</v>
      </c>
      <c r="AA94" s="104">
        <v>3.9293088662347602</v>
      </c>
      <c r="AB94" s="104">
        <v>0</v>
      </c>
      <c r="AC94" s="104" t="s">
        <v>435</v>
      </c>
      <c r="AD94" s="103" t="s">
        <v>435</v>
      </c>
      <c r="AE94" s="103">
        <v>40</v>
      </c>
      <c r="AF94" s="105" t="s">
        <v>435</v>
      </c>
      <c r="AG94" s="104">
        <v>6.7930000000000001</v>
      </c>
      <c r="AH94" s="104">
        <v>0.29325435538847089</v>
      </c>
      <c r="AI94" s="104">
        <v>0.37478414929153864</v>
      </c>
      <c r="AJ94" s="103">
        <v>0</v>
      </c>
      <c r="AK94" s="103">
        <v>0</v>
      </c>
      <c r="AL94" s="104" t="s">
        <v>435</v>
      </c>
      <c r="AM94" s="104" t="s">
        <v>435</v>
      </c>
      <c r="AN94" s="104">
        <v>919.37121000000002</v>
      </c>
      <c r="AO94" s="104">
        <v>19.38</v>
      </c>
      <c r="AP94" s="104">
        <v>25.67</v>
      </c>
      <c r="AQ94" s="104" t="s">
        <v>435</v>
      </c>
      <c r="AR94" s="104" t="s">
        <v>435</v>
      </c>
      <c r="AS94" s="105">
        <v>18.2</v>
      </c>
      <c r="AT94" s="105">
        <v>15.2</v>
      </c>
      <c r="AU94" s="103">
        <v>513</v>
      </c>
      <c r="AV94" s="105" t="s">
        <v>435</v>
      </c>
      <c r="AW94" s="104" t="s">
        <v>435</v>
      </c>
      <c r="AX94" s="104">
        <v>0.219</v>
      </c>
      <c r="AY94" s="103">
        <v>5554958</v>
      </c>
      <c r="AZ94" s="104" t="s">
        <v>435</v>
      </c>
      <c r="BA94" s="104" t="s">
        <v>435</v>
      </c>
      <c r="BB94" s="103">
        <v>126574</v>
      </c>
      <c r="BC94" s="103">
        <v>595066</v>
      </c>
      <c r="BD94" s="103">
        <v>10102250</v>
      </c>
      <c r="BE94" s="202">
        <v>0</v>
      </c>
      <c r="BF94" s="202">
        <v>0</v>
      </c>
      <c r="BG94" s="202">
        <v>0</v>
      </c>
      <c r="BH94" s="103">
        <v>84</v>
      </c>
      <c r="BI94" s="105">
        <v>47.8</v>
      </c>
      <c r="BJ94" s="103">
        <v>103560</v>
      </c>
      <c r="BK94" s="103" t="s">
        <v>435</v>
      </c>
      <c r="BL94" s="104">
        <v>1.51483435113</v>
      </c>
      <c r="BM94" s="105">
        <v>60</v>
      </c>
      <c r="BN94" s="105">
        <v>99.998189999999994</v>
      </c>
      <c r="BO94" s="104">
        <v>14.9824074683959</v>
      </c>
      <c r="BP94" s="105">
        <v>95.097149170150999</v>
      </c>
      <c r="BQ94" s="104">
        <v>0.24</v>
      </c>
      <c r="BR94" s="104" t="s">
        <v>435</v>
      </c>
      <c r="BS94" s="104">
        <v>-1.5727595090866089</v>
      </c>
      <c r="BT94" s="103">
        <v>17</v>
      </c>
      <c r="BU94" s="105">
        <v>43.871177673339801</v>
      </c>
      <c r="BV94" s="104">
        <v>99.998189999999994</v>
      </c>
      <c r="BW94" s="104" t="s">
        <v>435</v>
      </c>
      <c r="BX94" s="104">
        <v>14.9824074683959</v>
      </c>
      <c r="BY94" s="103">
        <v>35000</v>
      </c>
      <c r="BZ94" s="105">
        <v>83.158410000000003</v>
      </c>
      <c r="CA94" s="105">
        <v>94.512450000000001</v>
      </c>
      <c r="CB94" s="104">
        <v>36.745000000000005</v>
      </c>
      <c r="CC94" s="103">
        <v>97</v>
      </c>
      <c r="CD94" s="103">
        <v>98</v>
      </c>
      <c r="CE94" s="103" t="s">
        <v>435</v>
      </c>
      <c r="CF94" s="104" t="s">
        <v>435</v>
      </c>
      <c r="CG94" s="104">
        <v>89</v>
      </c>
      <c r="CH94" s="105">
        <v>63</v>
      </c>
      <c r="CI94" s="103">
        <v>1700</v>
      </c>
      <c r="CJ94" s="103">
        <v>25666158</v>
      </c>
      <c r="CK94" s="103">
        <v>25059533</v>
      </c>
      <c r="CL94" s="103">
        <v>120410</v>
      </c>
      <c r="CM94" s="103"/>
    </row>
    <row r="95" spans="1:91" x14ac:dyDescent="0.3">
      <c r="A95" s="123" t="s">
        <v>747</v>
      </c>
      <c r="B95" s="106" t="s">
        <v>297</v>
      </c>
      <c r="C95" s="103">
        <v>95905.189661684213</v>
      </c>
      <c r="D95" s="103">
        <v>0</v>
      </c>
      <c r="E95" s="103">
        <v>70014.602500000008</v>
      </c>
      <c r="F95" s="103">
        <v>388.05399999999997</v>
      </c>
      <c r="G95" s="103">
        <v>954695.19100000011</v>
      </c>
      <c r="H95" s="103">
        <v>254283.95199999999</v>
      </c>
      <c r="I95" s="103">
        <v>60684.62000000001</v>
      </c>
      <c r="J95" s="103">
        <v>0</v>
      </c>
      <c r="K95" s="104">
        <v>2.9000000000000001E-2</v>
      </c>
      <c r="L95" s="104">
        <v>0</v>
      </c>
      <c r="M95" s="103">
        <v>0</v>
      </c>
      <c r="N95" s="103" t="s">
        <v>435</v>
      </c>
      <c r="O95" s="103" t="s">
        <v>435</v>
      </c>
      <c r="P95" s="103" t="s">
        <v>435</v>
      </c>
      <c r="Q95" s="103">
        <v>1243646</v>
      </c>
      <c r="R95" s="103">
        <v>2258641</v>
      </c>
      <c r="S95" s="103">
        <v>0</v>
      </c>
      <c r="T95" s="103">
        <v>0</v>
      </c>
      <c r="U95" s="103">
        <v>587</v>
      </c>
      <c r="V95" s="103">
        <v>7773410.2447300004</v>
      </c>
      <c r="W95" s="103">
        <v>12756484.837200001</v>
      </c>
      <c r="X95" s="104">
        <v>529.65210363268136</v>
      </c>
      <c r="Y95" s="104">
        <v>0.27393816875740201</v>
      </c>
      <c r="Z95" s="104">
        <v>81.459000000000003</v>
      </c>
      <c r="AA95" s="104" t="s">
        <v>435</v>
      </c>
      <c r="AB95" s="104">
        <v>0</v>
      </c>
      <c r="AC95" s="104" t="s">
        <v>435</v>
      </c>
      <c r="AD95" s="103">
        <v>19321</v>
      </c>
      <c r="AE95" s="103">
        <v>100</v>
      </c>
      <c r="AF95" s="105" t="s">
        <v>435</v>
      </c>
      <c r="AG95" s="104">
        <v>3.8450000000000002</v>
      </c>
      <c r="AH95" s="104">
        <v>0.1972894873490007</v>
      </c>
      <c r="AI95" s="104">
        <v>3.5193940447481684E-2</v>
      </c>
      <c r="AJ95" s="103">
        <v>0</v>
      </c>
      <c r="AK95" s="103">
        <v>0</v>
      </c>
      <c r="AL95" s="104">
        <v>0.90583188802742642</v>
      </c>
      <c r="AM95" s="104" t="s">
        <v>435</v>
      </c>
      <c r="AN95" s="104">
        <v>4.0513500000000002</v>
      </c>
      <c r="AO95" s="104">
        <v>0</v>
      </c>
      <c r="AP95" s="104">
        <v>0</v>
      </c>
      <c r="AQ95" s="104" t="s">
        <v>435</v>
      </c>
      <c r="AR95" s="104">
        <v>0.43997750526028934</v>
      </c>
      <c r="AS95" s="105">
        <v>3.2</v>
      </c>
      <c r="AT95" s="105">
        <v>0.7</v>
      </c>
      <c r="AU95" s="103">
        <v>70</v>
      </c>
      <c r="AV95" s="105" t="s">
        <v>435</v>
      </c>
      <c r="AW95" s="104" t="s">
        <v>435</v>
      </c>
      <c r="AX95" s="104">
        <v>0.122</v>
      </c>
      <c r="AY95" s="103">
        <v>3</v>
      </c>
      <c r="AZ95" s="104">
        <v>5.7573633086494325E-2</v>
      </c>
      <c r="BA95" s="104">
        <v>31.6</v>
      </c>
      <c r="BB95" s="103">
        <v>5057</v>
      </c>
      <c r="BC95" s="103">
        <v>0</v>
      </c>
      <c r="BD95" s="103">
        <v>87849</v>
      </c>
      <c r="BE95" s="103">
        <v>0</v>
      </c>
      <c r="BF95" s="103">
        <v>22739</v>
      </c>
      <c r="BG95" s="103">
        <v>0</v>
      </c>
      <c r="BH95" s="103">
        <v>135</v>
      </c>
      <c r="BI95" s="105">
        <v>2.4</v>
      </c>
      <c r="BJ95" s="103">
        <v>88157579</v>
      </c>
      <c r="BK95" s="103">
        <v>13336000</v>
      </c>
      <c r="BL95" s="104">
        <v>2.14917606245</v>
      </c>
      <c r="BM95" s="105">
        <v>80</v>
      </c>
      <c r="BN95" s="105" t="s">
        <v>435</v>
      </c>
      <c r="BO95" s="104">
        <v>129.672788317825</v>
      </c>
      <c r="BP95" s="105">
        <v>97.999989334461503</v>
      </c>
      <c r="BQ95" s="104" t="s">
        <v>435</v>
      </c>
      <c r="BR95" s="104">
        <v>4.4000000000000004</v>
      </c>
      <c r="BS95" s="104">
        <v>1.1826648712158203</v>
      </c>
      <c r="BT95" s="103">
        <v>59</v>
      </c>
      <c r="BU95" s="105">
        <v>100</v>
      </c>
      <c r="BV95" s="104" t="s">
        <v>435</v>
      </c>
      <c r="BW95" s="104">
        <v>96.022859579788701</v>
      </c>
      <c r="BX95" s="104">
        <v>129.672788317825</v>
      </c>
      <c r="BY95" s="103">
        <v>100000</v>
      </c>
      <c r="BZ95" s="105">
        <v>100</v>
      </c>
      <c r="CA95" s="105">
        <v>99.787649999999999</v>
      </c>
      <c r="CB95" s="104">
        <v>23.660999999999998</v>
      </c>
      <c r="CC95" s="103">
        <v>98</v>
      </c>
      <c r="CD95" s="103">
        <v>97</v>
      </c>
      <c r="CE95" s="103">
        <v>98</v>
      </c>
      <c r="CF95" s="104">
        <v>2711.73828125</v>
      </c>
      <c r="CG95" s="104">
        <v>11</v>
      </c>
      <c r="CH95" s="105">
        <v>94</v>
      </c>
      <c r="CI95" s="103">
        <v>31362.751472940006</v>
      </c>
      <c r="CJ95" s="103">
        <v>51225321</v>
      </c>
      <c r="CK95" s="103">
        <v>50288979</v>
      </c>
      <c r="CL95" s="103">
        <v>97100</v>
      </c>
      <c r="CM95" s="103"/>
    </row>
    <row r="96" spans="1:91" x14ac:dyDescent="0.3">
      <c r="A96" s="123" t="s">
        <v>168</v>
      </c>
      <c r="B96" s="106" t="s">
        <v>167</v>
      </c>
      <c r="C96" s="103">
        <v>16.402699977178948</v>
      </c>
      <c r="D96" s="103">
        <v>0</v>
      </c>
      <c r="E96" s="103">
        <v>833.48200000000008</v>
      </c>
      <c r="F96" s="103">
        <v>0</v>
      </c>
      <c r="G96" s="103">
        <v>0</v>
      </c>
      <c r="H96" s="103">
        <v>0</v>
      </c>
      <c r="I96" s="103">
        <v>0</v>
      </c>
      <c r="J96" s="103">
        <v>0</v>
      </c>
      <c r="K96" s="104">
        <v>0</v>
      </c>
      <c r="L96" s="104">
        <v>0.18181818181818199</v>
      </c>
      <c r="M96" s="103">
        <v>6196.2720493400002</v>
      </c>
      <c r="N96" s="103" t="s">
        <v>435</v>
      </c>
      <c r="O96" s="103" t="s">
        <v>435</v>
      </c>
      <c r="P96" s="103" t="s">
        <v>435</v>
      </c>
      <c r="Q96" s="103">
        <v>0</v>
      </c>
      <c r="R96" s="103">
        <v>0</v>
      </c>
      <c r="S96" s="103">
        <v>0</v>
      </c>
      <c r="T96" s="103">
        <v>0</v>
      </c>
      <c r="U96" s="103">
        <v>0</v>
      </c>
      <c r="V96" s="103">
        <v>2354160.9753</v>
      </c>
      <c r="W96" s="103">
        <v>2362375.8508100002</v>
      </c>
      <c r="X96" s="104">
        <v>232.17222222222222</v>
      </c>
      <c r="Y96" s="104">
        <v>1.9824395305341413</v>
      </c>
      <c r="Z96" s="104">
        <v>100</v>
      </c>
      <c r="AA96" s="104" t="s">
        <v>435</v>
      </c>
      <c r="AB96" s="104">
        <v>0</v>
      </c>
      <c r="AC96" s="104" t="s">
        <v>435</v>
      </c>
      <c r="AD96" s="103">
        <v>614</v>
      </c>
      <c r="AE96" s="103">
        <v>80</v>
      </c>
      <c r="AF96" s="105" t="s">
        <v>435</v>
      </c>
      <c r="AG96" s="104">
        <v>7.0609999999999999</v>
      </c>
      <c r="AH96" s="104">
        <v>5.6167470957908291E-2</v>
      </c>
      <c r="AI96" s="104">
        <v>1.3661164307103639E-2</v>
      </c>
      <c r="AJ96" s="103">
        <v>0</v>
      </c>
      <c r="AK96" s="103">
        <v>0</v>
      </c>
      <c r="AL96" s="104">
        <v>0.80835243451008576</v>
      </c>
      <c r="AM96" s="104" t="s">
        <v>435</v>
      </c>
      <c r="AN96" s="104">
        <v>-73.092780000000005</v>
      </c>
      <c r="AO96" s="104">
        <v>0</v>
      </c>
      <c r="AP96" s="104">
        <v>0</v>
      </c>
      <c r="AQ96" s="104" t="s">
        <v>435</v>
      </c>
      <c r="AR96" s="104">
        <v>1.9706578417962518E-2</v>
      </c>
      <c r="AS96" s="105">
        <v>7.9</v>
      </c>
      <c r="AT96" s="105">
        <v>3</v>
      </c>
      <c r="AU96" s="103">
        <v>27</v>
      </c>
      <c r="AV96" s="105">
        <v>0.1</v>
      </c>
      <c r="AW96" s="104">
        <v>0.09</v>
      </c>
      <c r="AX96" s="104" t="s">
        <v>435</v>
      </c>
      <c r="AY96" s="103">
        <v>6</v>
      </c>
      <c r="AZ96" s="104">
        <v>0.24530015895983059</v>
      </c>
      <c r="BA96" s="104" t="s">
        <v>435</v>
      </c>
      <c r="BB96" s="103">
        <v>0</v>
      </c>
      <c r="BC96" s="103">
        <v>0</v>
      </c>
      <c r="BD96" s="103">
        <v>0</v>
      </c>
      <c r="BE96" s="103">
        <v>0</v>
      </c>
      <c r="BF96" s="103">
        <v>1654</v>
      </c>
      <c r="BG96" s="103">
        <v>0</v>
      </c>
      <c r="BH96" s="103">
        <v>136</v>
      </c>
      <c r="BI96" s="105">
        <v>2.8</v>
      </c>
      <c r="BJ96" s="103">
        <v>6464847</v>
      </c>
      <c r="BK96" s="103" t="s">
        <v>435</v>
      </c>
      <c r="BL96" s="104">
        <v>6.0959014197699997</v>
      </c>
      <c r="BM96" s="105">
        <v>60</v>
      </c>
      <c r="BN96" s="105">
        <v>96.056470000000004</v>
      </c>
      <c r="BO96" s="104">
        <v>171.60533215769101</v>
      </c>
      <c r="BP96" s="105">
        <v>34.5</v>
      </c>
      <c r="BQ96" s="104">
        <v>0.53</v>
      </c>
      <c r="BR96" s="104" t="s">
        <v>435</v>
      </c>
      <c r="BS96" s="104">
        <v>-8.7805904448032379E-2</v>
      </c>
      <c r="BT96" s="103">
        <v>40</v>
      </c>
      <c r="BU96" s="105">
        <v>100</v>
      </c>
      <c r="BV96" s="104">
        <v>96.056470000000004</v>
      </c>
      <c r="BW96" s="104">
        <v>99.598849590755705</v>
      </c>
      <c r="BX96" s="104">
        <v>171.60533215769101</v>
      </c>
      <c r="BY96" s="103">
        <v>9300</v>
      </c>
      <c r="BZ96" s="105">
        <v>100</v>
      </c>
      <c r="CA96" s="105">
        <v>100</v>
      </c>
      <c r="CB96" s="104">
        <v>25.789000000000001</v>
      </c>
      <c r="CC96" s="103">
        <v>99</v>
      </c>
      <c r="CD96" s="103">
        <v>99</v>
      </c>
      <c r="CE96" s="103">
        <v>99</v>
      </c>
      <c r="CF96" s="104">
        <v>2899.26025390625</v>
      </c>
      <c r="CG96" s="104">
        <v>12</v>
      </c>
      <c r="CH96" s="105">
        <v>56</v>
      </c>
      <c r="CI96" s="103">
        <v>34243.952909859137</v>
      </c>
      <c r="CJ96" s="103">
        <v>4207077</v>
      </c>
      <c r="CK96" s="103">
        <v>3893518</v>
      </c>
      <c r="CL96" s="103">
        <v>17820</v>
      </c>
      <c r="CM96" s="103"/>
    </row>
    <row r="97" spans="1:91" x14ac:dyDescent="0.3">
      <c r="A97" s="123" t="s">
        <v>170</v>
      </c>
      <c r="B97" s="106" t="s">
        <v>169</v>
      </c>
      <c r="C97" s="103">
        <v>12208.036158421053</v>
      </c>
      <c r="D97" s="103">
        <v>4062.6710431789475</v>
      </c>
      <c r="E97" s="103">
        <v>39314.786500000002</v>
      </c>
      <c r="F97" s="103">
        <v>0</v>
      </c>
      <c r="G97" s="103">
        <v>0</v>
      </c>
      <c r="H97" s="103">
        <v>0</v>
      </c>
      <c r="I97" s="103">
        <v>0</v>
      </c>
      <c r="J97" s="103">
        <v>57142</v>
      </c>
      <c r="K97" s="104">
        <v>2.9000000000000001E-2</v>
      </c>
      <c r="L97" s="104">
        <v>0.27272727272727298</v>
      </c>
      <c r="M97" s="103">
        <v>5095785.4396599997</v>
      </c>
      <c r="N97" s="103" t="s">
        <v>435</v>
      </c>
      <c r="O97" s="103" t="s">
        <v>435</v>
      </c>
      <c r="P97" s="103" t="s">
        <v>435</v>
      </c>
      <c r="Q97" s="103">
        <v>2643863</v>
      </c>
      <c r="R97" s="103">
        <v>0</v>
      </c>
      <c r="S97" s="103">
        <v>0</v>
      </c>
      <c r="T97" s="103">
        <v>0</v>
      </c>
      <c r="U97" s="103">
        <v>0</v>
      </c>
      <c r="V97" s="103">
        <v>5827.2752416100002</v>
      </c>
      <c r="W97" s="103">
        <v>0</v>
      </c>
      <c r="X97" s="104">
        <v>32.929092805005212</v>
      </c>
      <c r="Y97" s="104">
        <v>2.4754900666646265</v>
      </c>
      <c r="Z97" s="104">
        <v>36.350999999999999</v>
      </c>
      <c r="AA97" s="104">
        <v>4.2144782030305201</v>
      </c>
      <c r="AB97" s="104">
        <v>0</v>
      </c>
      <c r="AC97" s="104">
        <v>89.220399999999998</v>
      </c>
      <c r="AD97" s="103">
        <v>5327</v>
      </c>
      <c r="AE97" s="103">
        <v>40</v>
      </c>
      <c r="AF97" s="105">
        <v>9.6999999999999993</v>
      </c>
      <c r="AG97" s="104">
        <v>12.042</v>
      </c>
      <c r="AH97" s="104">
        <v>0.7027589266453893</v>
      </c>
      <c r="AI97" s="104">
        <v>0.14878213159792628</v>
      </c>
      <c r="AJ97" s="103">
        <v>0</v>
      </c>
      <c r="AK97" s="103">
        <v>0</v>
      </c>
      <c r="AL97" s="104">
        <v>0.67420282975007029</v>
      </c>
      <c r="AM97" s="104">
        <v>8.2779800000000008E-3</v>
      </c>
      <c r="AN97" s="104">
        <v>4.2621900000000004</v>
      </c>
      <c r="AO97" s="104">
        <v>158.54</v>
      </c>
      <c r="AP97" s="104">
        <v>137.27000000000001</v>
      </c>
      <c r="AQ97" s="104">
        <v>5.2456961048034367</v>
      </c>
      <c r="AR97" s="104">
        <v>33.221603899301968</v>
      </c>
      <c r="AS97" s="105">
        <v>18.899999999999999</v>
      </c>
      <c r="AT97" s="105">
        <v>2.8</v>
      </c>
      <c r="AU97" s="103">
        <v>144</v>
      </c>
      <c r="AV97" s="105">
        <v>0.2</v>
      </c>
      <c r="AW97" s="104">
        <v>0.17</v>
      </c>
      <c r="AX97" s="104">
        <v>0</v>
      </c>
      <c r="AY97" s="103">
        <v>113625</v>
      </c>
      <c r="AZ97" s="104">
        <v>0.38123403012213519</v>
      </c>
      <c r="BA97" s="104">
        <v>27.3</v>
      </c>
      <c r="BB97" s="103">
        <v>5055</v>
      </c>
      <c r="BC97" s="103">
        <v>0</v>
      </c>
      <c r="BD97" s="103">
        <v>0</v>
      </c>
      <c r="BE97" s="103">
        <v>0</v>
      </c>
      <c r="BF97" s="103">
        <v>442</v>
      </c>
      <c r="BG97" s="103">
        <v>0</v>
      </c>
      <c r="BH97" s="103">
        <v>120</v>
      </c>
      <c r="BI97" s="105">
        <v>7.1</v>
      </c>
      <c r="BJ97" s="103">
        <v>709198.93247981195</v>
      </c>
      <c r="BK97" s="103">
        <v>4568000</v>
      </c>
      <c r="BL97" s="104">
        <v>90.844732507299994</v>
      </c>
      <c r="BM97" s="105">
        <v>60</v>
      </c>
      <c r="BN97" s="105">
        <v>99.585999999999999</v>
      </c>
      <c r="BO97" s="104">
        <v>138.566060123445</v>
      </c>
      <c r="BP97" s="105">
        <v>21.87</v>
      </c>
      <c r="BQ97" s="104" t="s">
        <v>435</v>
      </c>
      <c r="BR97" s="104">
        <v>3.5333333333333328</v>
      </c>
      <c r="BS97" s="104">
        <v>-0.61153793334960938</v>
      </c>
      <c r="BT97" s="103">
        <v>30</v>
      </c>
      <c r="BU97" s="105">
        <v>100</v>
      </c>
      <c r="BV97" s="104">
        <v>99.585999999999999</v>
      </c>
      <c r="BW97" s="104">
        <v>38</v>
      </c>
      <c r="BX97" s="104">
        <v>138.566060123445</v>
      </c>
      <c r="BY97" s="103">
        <v>38000</v>
      </c>
      <c r="BZ97" s="105">
        <v>96.507069999999999</v>
      </c>
      <c r="CA97" s="105">
        <v>87.4559</v>
      </c>
      <c r="CB97" s="104">
        <v>18.759999999999998</v>
      </c>
      <c r="CC97" s="103">
        <v>92</v>
      </c>
      <c r="CD97" s="103">
        <v>96</v>
      </c>
      <c r="CE97" s="103">
        <v>88</v>
      </c>
      <c r="CF97" s="104">
        <v>240.22660827636699</v>
      </c>
      <c r="CG97" s="104">
        <v>60</v>
      </c>
      <c r="CH97" s="105">
        <v>57</v>
      </c>
      <c r="CI97" s="103">
        <v>1281.3636607854505</v>
      </c>
      <c r="CJ97" s="103">
        <v>6415851</v>
      </c>
      <c r="CK97" s="103">
        <v>5798817</v>
      </c>
      <c r="CL97" s="103">
        <v>191800</v>
      </c>
      <c r="CM97" s="103"/>
    </row>
    <row r="98" spans="1:91" x14ac:dyDescent="0.3">
      <c r="A98" s="123" t="s">
        <v>746</v>
      </c>
      <c r="B98" s="106" t="s">
        <v>171</v>
      </c>
      <c r="C98" s="103">
        <v>3983.0479905894736</v>
      </c>
      <c r="D98" s="103">
        <v>25.582282987789476</v>
      </c>
      <c r="E98" s="103">
        <v>104635.27249999998</v>
      </c>
      <c r="F98" s="103">
        <v>0</v>
      </c>
      <c r="G98" s="103">
        <v>60088.925000000003</v>
      </c>
      <c r="H98" s="103">
        <v>3220.3155000000002</v>
      </c>
      <c r="I98" s="103">
        <v>0</v>
      </c>
      <c r="J98" s="103">
        <v>21428</v>
      </c>
      <c r="K98" s="104">
        <v>0.114</v>
      </c>
      <c r="L98" s="104">
        <v>0</v>
      </c>
      <c r="M98" s="103">
        <v>3425613.5869900002</v>
      </c>
      <c r="N98" s="103" t="s">
        <v>435</v>
      </c>
      <c r="O98" s="103" t="s">
        <v>435</v>
      </c>
      <c r="P98" s="103" t="s">
        <v>435</v>
      </c>
      <c r="Q98" s="103">
        <v>1727128</v>
      </c>
      <c r="R98" s="103">
        <v>399538</v>
      </c>
      <c r="S98" s="103">
        <v>1507414</v>
      </c>
      <c r="T98" s="103">
        <v>3992475</v>
      </c>
      <c r="U98" s="103">
        <v>5051349</v>
      </c>
      <c r="V98" s="103">
        <v>4237594.91854</v>
      </c>
      <c r="W98" s="103">
        <v>6592033.7210299997</v>
      </c>
      <c r="X98" s="104">
        <v>30.595784228769496</v>
      </c>
      <c r="Y98" s="104">
        <v>3.3816736790394897</v>
      </c>
      <c r="Z98" s="104">
        <v>35.003999999999998</v>
      </c>
      <c r="AA98" s="104" t="s">
        <v>435</v>
      </c>
      <c r="AB98" s="104">
        <v>20.684080000000002</v>
      </c>
      <c r="AC98" s="104">
        <v>49.83916</v>
      </c>
      <c r="AD98" s="103">
        <v>1701</v>
      </c>
      <c r="AE98" s="103">
        <v>40</v>
      </c>
      <c r="AF98" s="105">
        <v>20.8</v>
      </c>
      <c r="AG98" s="104">
        <v>11.079000000000001</v>
      </c>
      <c r="AH98" s="104">
        <v>0.37193133045839033</v>
      </c>
      <c r="AI98" s="104">
        <v>5.0738319670417004E-2</v>
      </c>
      <c r="AJ98" s="103">
        <v>0</v>
      </c>
      <c r="AK98" s="103">
        <v>0</v>
      </c>
      <c r="AL98" s="104">
        <v>0.60406932185904783</v>
      </c>
      <c r="AM98" s="104">
        <v>0.10833325000000001</v>
      </c>
      <c r="AN98" s="104">
        <v>169.80312000000001</v>
      </c>
      <c r="AO98" s="104">
        <v>291.48</v>
      </c>
      <c r="AP98" s="104">
        <v>376.02</v>
      </c>
      <c r="AQ98" s="104">
        <v>3.3019430057108368</v>
      </c>
      <c r="AR98" s="104">
        <v>1.3293801243833494</v>
      </c>
      <c r="AS98" s="105">
        <v>47.3</v>
      </c>
      <c r="AT98" s="105">
        <v>26.5</v>
      </c>
      <c r="AU98" s="103">
        <v>168</v>
      </c>
      <c r="AV98" s="105">
        <v>0.3</v>
      </c>
      <c r="AW98" s="104" t="s">
        <v>435</v>
      </c>
      <c r="AX98" s="104">
        <v>5.8040000000000003</v>
      </c>
      <c r="AY98" s="103">
        <v>1953002</v>
      </c>
      <c r="AZ98" s="104">
        <v>0.46313362471203112</v>
      </c>
      <c r="BA98" s="104">
        <v>36.4</v>
      </c>
      <c r="BB98" s="103">
        <v>0</v>
      </c>
      <c r="BC98" s="103">
        <v>748245</v>
      </c>
      <c r="BD98" s="103">
        <v>309176</v>
      </c>
      <c r="BE98" s="103">
        <v>0</v>
      </c>
      <c r="BF98" s="103">
        <v>0</v>
      </c>
      <c r="BG98" s="103">
        <v>0</v>
      </c>
      <c r="BH98" s="103">
        <v>106</v>
      </c>
      <c r="BI98" s="105">
        <v>16.5</v>
      </c>
      <c r="BJ98" s="103">
        <v>1251961.7858551999</v>
      </c>
      <c r="BK98" s="103">
        <v>3257000</v>
      </c>
      <c r="BL98" s="104">
        <v>4.7774074723700002</v>
      </c>
      <c r="BM98" s="105">
        <v>40</v>
      </c>
      <c r="BN98" s="105">
        <v>84.66104</v>
      </c>
      <c r="BO98" s="104">
        <v>51.863377038357399</v>
      </c>
      <c r="BP98" s="105">
        <v>81.315861700106296</v>
      </c>
      <c r="BQ98" s="104">
        <v>0.32</v>
      </c>
      <c r="BR98" s="104">
        <v>2.5666666666666669</v>
      </c>
      <c r="BS98" s="104">
        <v>-0.67272400856018066</v>
      </c>
      <c r="BT98" s="103">
        <v>29</v>
      </c>
      <c r="BU98" s="105">
        <v>93.599998474121094</v>
      </c>
      <c r="BV98" s="104">
        <v>84.66104</v>
      </c>
      <c r="BW98" s="104">
        <v>25.510435082302401</v>
      </c>
      <c r="BX98" s="104">
        <v>51.863377038357399</v>
      </c>
      <c r="BY98" s="103">
        <v>25000</v>
      </c>
      <c r="BZ98" s="105">
        <v>74.459409999999991</v>
      </c>
      <c r="CA98" s="105">
        <v>82.061899999999994</v>
      </c>
      <c r="CB98" s="104">
        <v>4.9969999999999999</v>
      </c>
      <c r="CC98" s="103">
        <v>85</v>
      </c>
      <c r="CD98" s="103" t="s">
        <v>435</v>
      </c>
      <c r="CE98" s="103">
        <v>83</v>
      </c>
      <c r="CF98" s="104">
        <v>154.62945556640599</v>
      </c>
      <c r="CG98" s="104">
        <v>185</v>
      </c>
      <c r="CH98" s="105">
        <v>35</v>
      </c>
      <c r="CI98" s="103">
        <v>2567.5432165310303</v>
      </c>
      <c r="CJ98" s="103">
        <v>7169456</v>
      </c>
      <c r="CK98" s="103">
        <v>6826954</v>
      </c>
      <c r="CL98" s="103">
        <v>230800</v>
      </c>
      <c r="CM98" s="103"/>
    </row>
    <row r="99" spans="1:91" x14ac:dyDescent="0.3">
      <c r="A99" s="123" t="s">
        <v>377</v>
      </c>
      <c r="B99" s="106" t="s">
        <v>172</v>
      </c>
      <c r="C99" s="103">
        <v>0</v>
      </c>
      <c r="D99" s="103">
        <v>0</v>
      </c>
      <c r="E99" s="103">
        <v>20950.146500000003</v>
      </c>
      <c r="F99" s="103">
        <v>0</v>
      </c>
      <c r="G99" s="103">
        <v>0</v>
      </c>
      <c r="H99" s="103">
        <v>0</v>
      </c>
      <c r="I99" s="103">
        <v>0</v>
      </c>
      <c r="J99" s="103">
        <v>0</v>
      </c>
      <c r="K99" s="104">
        <v>0</v>
      </c>
      <c r="L99" s="104">
        <v>0.12121212121212099</v>
      </c>
      <c r="M99" s="103">
        <v>0</v>
      </c>
      <c r="N99" s="103" t="s">
        <v>435</v>
      </c>
      <c r="O99" s="103" t="s">
        <v>435</v>
      </c>
      <c r="P99" s="103" t="s">
        <v>435</v>
      </c>
      <c r="Q99" s="103">
        <v>0</v>
      </c>
      <c r="R99" s="103">
        <v>0</v>
      </c>
      <c r="S99" s="103">
        <v>0</v>
      </c>
      <c r="T99" s="103">
        <v>0</v>
      </c>
      <c r="U99" s="103">
        <v>0</v>
      </c>
      <c r="V99" s="103">
        <v>0</v>
      </c>
      <c r="W99" s="103">
        <v>0</v>
      </c>
      <c r="X99" s="104">
        <v>30.983306529430685</v>
      </c>
      <c r="Y99" s="104">
        <v>-0.71355980954650311</v>
      </c>
      <c r="Z99" s="104">
        <v>68.141999999999996</v>
      </c>
      <c r="AA99" s="104">
        <v>2.5780527269567299</v>
      </c>
      <c r="AB99" s="104">
        <v>0</v>
      </c>
      <c r="AC99" s="104" t="s">
        <v>435</v>
      </c>
      <c r="AD99" s="103">
        <v>1931</v>
      </c>
      <c r="AE99" s="103">
        <v>80</v>
      </c>
      <c r="AF99" s="105" t="s">
        <v>435</v>
      </c>
      <c r="AG99" s="104">
        <v>5.9009999999999998</v>
      </c>
      <c r="AH99" s="104">
        <v>5.0152465078926707E-3</v>
      </c>
      <c r="AI99" s="104">
        <v>2.5813351206402115E-3</v>
      </c>
      <c r="AJ99" s="103">
        <v>0</v>
      </c>
      <c r="AK99" s="103">
        <v>0</v>
      </c>
      <c r="AL99" s="104">
        <v>0.85390151857976937</v>
      </c>
      <c r="AM99" s="104" t="s">
        <v>435</v>
      </c>
      <c r="AN99" s="104">
        <v>0.15253</v>
      </c>
      <c r="AO99" s="104">
        <v>0</v>
      </c>
      <c r="AP99" s="104">
        <v>0</v>
      </c>
      <c r="AQ99" s="104" t="s">
        <v>435</v>
      </c>
      <c r="AR99" s="104">
        <v>3.5959809331610479</v>
      </c>
      <c r="AS99" s="105">
        <v>3.9</v>
      </c>
      <c r="AT99" s="105" t="s">
        <v>435</v>
      </c>
      <c r="AU99" s="103">
        <v>32</v>
      </c>
      <c r="AV99" s="105">
        <v>0.7</v>
      </c>
      <c r="AW99" s="104" t="s">
        <v>435</v>
      </c>
      <c r="AX99" s="104" t="s">
        <v>435</v>
      </c>
      <c r="AY99" s="103">
        <v>19</v>
      </c>
      <c r="AZ99" s="104">
        <v>0.16942693947807119</v>
      </c>
      <c r="BA99" s="104">
        <v>34.200000000000003</v>
      </c>
      <c r="BB99" s="103">
        <v>0</v>
      </c>
      <c r="BC99" s="103">
        <v>0</v>
      </c>
      <c r="BD99" s="103">
        <v>0</v>
      </c>
      <c r="BE99" s="103">
        <v>0</v>
      </c>
      <c r="BF99" s="103">
        <v>728</v>
      </c>
      <c r="BG99" s="103">
        <v>0</v>
      </c>
      <c r="BH99" s="103">
        <v>130</v>
      </c>
      <c r="BI99" s="105">
        <v>2.4</v>
      </c>
      <c r="BJ99" s="103">
        <v>4058762</v>
      </c>
      <c r="BK99" s="103">
        <v>1949000</v>
      </c>
      <c r="BL99" s="104">
        <v>1.8120376597200001</v>
      </c>
      <c r="BM99" s="105">
        <v>80</v>
      </c>
      <c r="BN99" s="105">
        <v>99.895899999999997</v>
      </c>
      <c r="BO99" s="104">
        <v>107.348924711389</v>
      </c>
      <c r="BP99" s="105">
        <v>76.11</v>
      </c>
      <c r="BQ99" s="104">
        <v>0.22</v>
      </c>
      <c r="BR99" s="104" t="s">
        <v>435</v>
      </c>
      <c r="BS99" s="104">
        <v>1.0434517860412598</v>
      </c>
      <c r="BT99" s="103">
        <v>56</v>
      </c>
      <c r="BU99" s="105">
        <v>100</v>
      </c>
      <c r="BV99" s="104">
        <v>99.895899999999997</v>
      </c>
      <c r="BW99" s="104">
        <v>83.577174863095607</v>
      </c>
      <c r="BX99" s="104">
        <v>107.348924711389</v>
      </c>
      <c r="BY99" s="103">
        <v>56000</v>
      </c>
      <c r="BZ99" s="105">
        <v>92.148259999999993</v>
      </c>
      <c r="CA99" s="105">
        <v>98.626180000000005</v>
      </c>
      <c r="CB99" s="104">
        <v>31.945999999999998</v>
      </c>
      <c r="CC99" s="103">
        <v>98</v>
      </c>
      <c r="CD99" s="103">
        <v>89</v>
      </c>
      <c r="CE99" s="103">
        <v>87</v>
      </c>
      <c r="CF99" s="104">
        <v>1589.69201660156</v>
      </c>
      <c r="CG99" s="104">
        <v>19</v>
      </c>
      <c r="CH99" s="105">
        <v>75</v>
      </c>
      <c r="CI99" s="103">
        <v>18088.927251867419</v>
      </c>
      <c r="CJ99" s="103">
        <v>1906740</v>
      </c>
      <c r="CK99" s="103">
        <v>1971478</v>
      </c>
      <c r="CL99" s="103">
        <v>62200</v>
      </c>
      <c r="CM99" s="103"/>
    </row>
    <row r="100" spans="1:91" x14ac:dyDescent="0.3">
      <c r="A100" s="123" t="s">
        <v>174</v>
      </c>
      <c r="B100" s="106" t="s">
        <v>173</v>
      </c>
      <c r="C100" s="103">
        <v>12076.158425873684</v>
      </c>
      <c r="D100" s="103">
        <v>8694.2345668210528</v>
      </c>
      <c r="E100" s="103">
        <v>743.32850000000008</v>
      </c>
      <c r="F100" s="103">
        <v>64.335999999999999</v>
      </c>
      <c r="G100" s="103">
        <v>0</v>
      </c>
      <c r="H100" s="103">
        <v>0</v>
      </c>
      <c r="I100" s="103">
        <v>0</v>
      </c>
      <c r="J100" s="103">
        <v>0</v>
      </c>
      <c r="K100" s="104">
        <v>0</v>
      </c>
      <c r="L100" s="104">
        <v>0.15151515151515199</v>
      </c>
      <c r="M100" s="103">
        <v>1762.6694531400001</v>
      </c>
      <c r="N100" s="103" t="s">
        <v>435</v>
      </c>
      <c r="O100" s="103" t="s">
        <v>435</v>
      </c>
      <c r="P100" s="103" t="s">
        <v>435</v>
      </c>
      <c r="Q100" s="103">
        <v>0</v>
      </c>
      <c r="R100" s="103">
        <v>0</v>
      </c>
      <c r="S100" s="103">
        <v>0</v>
      </c>
      <c r="T100" s="103">
        <v>0</v>
      </c>
      <c r="U100" s="103">
        <v>461557</v>
      </c>
      <c r="V100" s="103">
        <v>4567172.2510799998</v>
      </c>
      <c r="W100" s="103">
        <v>1071999.30162</v>
      </c>
      <c r="X100" s="104">
        <v>669.49413489736071</v>
      </c>
      <c r="Y100" s="104">
        <v>0.72774726073181917</v>
      </c>
      <c r="Z100" s="104">
        <v>88.593000000000004</v>
      </c>
      <c r="AA100" s="104" t="s">
        <v>435</v>
      </c>
      <c r="AB100" s="104">
        <v>0</v>
      </c>
      <c r="AC100" s="104" t="s">
        <v>435</v>
      </c>
      <c r="AD100" s="103" t="s">
        <v>435</v>
      </c>
      <c r="AE100" s="103">
        <v>40</v>
      </c>
      <c r="AF100" s="105">
        <v>53.1</v>
      </c>
      <c r="AG100" s="104">
        <v>8.6340000000000003</v>
      </c>
      <c r="AH100" s="104">
        <v>0.78890330958602728</v>
      </c>
      <c r="AI100" s="104">
        <v>0.26162861128458142</v>
      </c>
      <c r="AJ100" s="103">
        <v>0</v>
      </c>
      <c r="AK100" s="103">
        <v>0</v>
      </c>
      <c r="AL100" s="104">
        <v>0.73007789114178046</v>
      </c>
      <c r="AM100" s="104" t="s">
        <v>435</v>
      </c>
      <c r="AN100" s="104">
        <v>23669.60571</v>
      </c>
      <c r="AO100" s="104">
        <v>847.67</v>
      </c>
      <c r="AP100" s="104">
        <v>922.61</v>
      </c>
      <c r="AQ100" s="104">
        <v>2.5204199645015524</v>
      </c>
      <c r="AR100" s="104">
        <v>12.252994417780085</v>
      </c>
      <c r="AS100" s="105">
        <v>7.4</v>
      </c>
      <c r="AT100" s="105" t="s">
        <v>435</v>
      </c>
      <c r="AU100" s="103">
        <v>12</v>
      </c>
      <c r="AV100" s="105">
        <v>0.1</v>
      </c>
      <c r="AW100" s="104">
        <v>0.04</v>
      </c>
      <c r="AX100" s="104" t="s">
        <v>435</v>
      </c>
      <c r="AY100" s="103">
        <v>1</v>
      </c>
      <c r="AZ100" s="104">
        <v>0.36244894653984439</v>
      </c>
      <c r="BA100" s="104">
        <v>31.8</v>
      </c>
      <c r="BB100" s="103">
        <v>0</v>
      </c>
      <c r="BC100" s="103">
        <v>0</v>
      </c>
      <c r="BD100" s="103">
        <v>11009</v>
      </c>
      <c r="BE100" s="103">
        <v>11000</v>
      </c>
      <c r="BF100" s="103">
        <v>1466049</v>
      </c>
      <c r="BG100" s="103">
        <v>0</v>
      </c>
      <c r="BH100" s="103">
        <v>114</v>
      </c>
      <c r="BI100" s="105">
        <v>11</v>
      </c>
      <c r="BJ100" s="103">
        <v>2981937</v>
      </c>
      <c r="BK100" s="103">
        <v>1857000</v>
      </c>
      <c r="BL100" s="104">
        <v>4.31545375471</v>
      </c>
      <c r="BM100" s="105">
        <v>20</v>
      </c>
      <c r="BN100" s="105">
        <v>95.06944</v>
      </c>
      <c r="BO100" s="104">
        <v>64.498058724601293</v>
      </c>
      <c r="BP100" s="105">
        <v>27.36</v>
      </c>
      <c r="BQ100" s="104">
        <v>0.61</v>
      </c>
      <c r="BR100" s="104">
        <v>3.1166666666666667</v>
      </c>
      <c r="BS100" s="104">
        <v>-0.64020234346389771</v>
      </c>
      <c r="BT100" s="103">
        <v>28</v>
      </c>
      <c r="BU100" s="105">
        <v>100</v>
      </c>
      <c r="BV100" s="104">
        <v>95.06944</v>
      </c>
      <c r="BW100" s="104">
        <v>78.180774890767097</v>
      </c>
      <c r="BX100" s="104">
        <v>64.498058724601293</v>
      </c>
      <c r="BY100" s="103">
        <v>11000</v>
      </c>
      <c r="BZ100" s="105">
        <v>98.476640000000003</v>
      </c>
      <c r="CA100" s="105">
        <v>92.6</v>
      </c>
      <c r="CB100" s="104">
        <v>22.71</v>
      </c>
      <c r="CC100" s="103">
        <v>79</v>
      </c>
      <c r="CD100" s="103">
        <v>68</v>
      </c>
      <c r="CE100" s="103">
        <v>68</v>
      </c>
      <c r="CF100" s="104">
        <v>1147.37475585938</v>
      </c>
      <c r="CG100" s="104">
        <v>29</v>
      </c>
      <c r="CH100" s="105">
        <v>58</v>
      </c>
      <c r="CI100" s="103">
        <v>8269.7876755192319</v>
      </c>
      <c r="CJ100" s="103">
        <v>6855709</v>
      </c>
      <c r="CK100" s="103">
        <v>5844606</v>
      </c>
      <c r="CL100" s="103">
        <v>10230</v>
      </c>
      <c r="CM100" s="103"/>
    </row>
    <row r="101" spans="1:91" x14ac:dyDescent="0.3">
      <c r="A101" s="123" t="s">
        <v>176</v>
      </c>
      <c r="B101" s="106" t="s">
        <v>175</v>
      </c>
      <c r="C101" s="103">
        <v>0</v>
      </c>
      <c r="D101" s="103">
        <v>0</v>
      </c>
      <c r="E101" s="103">
        <v>4998.884</v>
      </c>
      <c r="F101" s="103">
        <v>0</v>
      </c>
      <c r="G101" s="103">
        <v>0</v>
      </c>
      <c r="H101" s="103">
        <v>0</v>
      </c>
      <c r="I101" s="103">
        <v>0</v>
      </c>
      <c r="J101" s="103">
        <v>86029</v>
      </c>
      <c r="K101" s="104">
        <v>0.14299999999999999</v>
      </c>
      <c r="L101" s="104">
        <v>9.0909090909090898E-2</v>
      </c>
      <c r="M101" s="103">
        <v>466777.52455500001</v>
      </c>
      <c r="N101" s="103">
        <v>0</v>
      </c>
      <c r="O101" s="103">
        <v>0</v>
      </c>
      <c r="P101" s="103">
        <v>0</v>
      </c>
      <c r="Q101" s="103">
        <v>0</v>
      </c>
      <c r="R101" s="103">
        <v>0</v>
      </c>
      <c r="S101" s="103">
        <v>0</v>
      </c>
      <c r="T101" s="103">
        <v>0</v>
      </c>
      <c r="U101" s="103">
        <v>0</v>
      </c>
      <c r="V101" s="103">
        <v>0</v>
      </c>
      <c r="W101" s="103">
        <v>0</v>
      </c>
      <c r="X101" s="104">
        <v>69.437812911725956</v>
      </c>
      <c r="Y101" s="104">
        <v>2.3100415244155261</v>
      </c>
      <c r="Z101" s="104">
        <v>28.152999999999999</v>
      </c>
      <c r="AA101" s="104">
        <v>3.34493465723311</v>
      </c>
      <c r="AB101" s="104">
        <v>27.279949999999999</v>
      </c>
      <c r="AC101" s="104">
        <v>2.1171099999999998</v>
      </c>
      <c r="AD101" s="103">
        <v>882</v>
      </c>
      <c r="AE101" s="103">
        <v>40</v>
      </c>
      <c r="AF101" s="105">
        <v>59.7</v>
      </c>
      <c r="AG101" s="104">
        <v>11.901999999999999</v>
      </c>
      <c r="AH101" s="104">
        <v>0.33341915328265326</v>
      </c>
      <c r="AI101" s="104">
        <v>3.0539630386387719E-2</v>
      </c>
      <c r="AJ101" s="103">
        <v>0</v>
      </c>
      <c r="AK101" s="103">
        <v>0</v>
      </c>
      <c r="AL101" s="104">
        <v>0.51795487957486719</v>
      </c>
      <c r="AM101" s="104">
        <v>0.14579296</v>
      </c>
      <c r="AN101" s="104">
        <v>151.88274999999999</v>
      </c>
      <c r="AO101" s="104">
        <v>79.19</v>
      </c>
      <c r="AP101" s="104">
        <v>92.68</v>
      </c>
      <c r="AQ101" s="104">
        <v>4.8546844490658385</v>
      </c>
      <c r="AR101" s="104">
        <v>22.980219402018136</v>
      </c>
      <c r="AS101" s="105">
        <v>81.099999999999994</v>
      </c>
      <c r="AT101" s="105">
        <v>10.3</v>
      </c>
      <c r="AU101" s="103">
        <v>665</v>
      </c>
      <c r="AV101" s="105">
        <v>25</v>
      </c>
      <c r="AW101" s="104">
        <v>16.100000000000001</v>
      </c>
      <c r="AX101" s="104" t="s">
        <v>435</v>
      </c>
      <c r="AY101" s="103">
        <v>387573</v>
      </c>
      <c r="AZ101" s="104">
        <v>0.5460311448569698</v>
      </c>
      <c r="BA101" s="104">
        <v>54.2</v>
      </c>
      <c r="BB101" s="103">
        <v>0</v>
      </c>
      <c r="BC101" s="103">
        <v>0</v>
      </c>
      <c r="BD101" s="103">
        <v>433000</v>
      </c>
      <c r="BE101" s="103">
        <v>0</v>
      </c>
      <c r="BF101" s="103">
        <v>95</v>
      </c>
      <c r="BG101" s="103">
        <v>0</v>
      </c>
      <c r="BH101" s="103">
        <v>113</v>
      </c>
      <c r="BI101" s="105">
        <v>13.1</v>
      </c>
      <c r="BJ101" s="103" t="s">
        <v>435</v>
      </c>
      <c r="BK101" s="103">
        <v>1137000</v>
      </c>
      <c r="BL101" s="104">
        <v>1.92336171788</v>
      </c>
      <c r="BM101" s="105">
        <v>0</v>
      </c>
      <c r="BN101" s="105">
        <v>76.635199999999998</v>
      </c>
      <c r="BO101" s="104">
        <v>113.83051865281701</v>
      </c>
      <c r="BP101" s="105">
        <v>7.3191064113957802</v>
      </c>
      <c r="BQ101" s="104">
        <v>0.54</v>
      </c>
      <c r="BR101" s="104">
        <v>1.6333333333333335</v>
      </c>
      <c r="BS101" s="104">
        <v>-0.86090570688247681</v>
      </c>
      <c r="BT101" s="103">
        <v>40</v>
      </c>
      <c r="BU101" s="105">
        <v>33.730758666992202</v>
      </c>
      <c r="BV101" s="104">
        <v>76.635199999999998</v>
      </c>
      <c r="BW101" s="104">
        <v>29</v>
      </c>
      <c r="BX101" s="104">
        <v>113.83051865281701</v>
      </c>
      <c r="BY101" s="103">
        <v>5500</v>
      </c>
      <c r="BZ101" s="105">
        <v>42.75432</v>
      </c>
      <c r="CA101" s="105">
        <v>68.649940000000001</v>
      </c>
      <c r="CB101" s="104" t="s">
        <v>435</v>
      </c>
      <c r="CC101" s="103">
        <v>93</v>
      </c>
      <c r="CD101" s="103">
        <v>82</v>
      </c>
      <c r="CE101" s="103">
        <v>93</v>
      </c>
      <c r="CF101" s="104">
        <v>242.72999572753901</v>
      </c>
      <c r="CG101" s="104">
        <v>544</v>
      </c>
      <c r="CH101" s="105">
        <v>33</v>
      </c>
      <c r="CI101" s="103">
        <v>1324.282767995003</v>
      </c>
      <c r="CJ101" s="103">
        <v>2125267</v>
      </c>
      <c r="CK101" s="103">
        <v>2132863</v>
      </c>
      <c r="CL101" s="103">
        <v>30360</v>
      </c>
      <c r="CM101" s="103"/>
    </row>
    <row r="102" spans="1:91" x14ac:dyDescent="0.3">
      <c r="A102" s="123" t="s">
        <v>178</v>
      </c>
      <c r="B102" s="106" t="s">
        <v>177</v>
      </c>
      <c r="C102" s="103">
        <v>0</v>
      </c>
      <c r="D102" s="103">
        <v>0</v>
      </c>
      <c r="E102" s="103">
        <v>39801.625999999997</v>
      </c>
      <c r="F102" s="103">
        <v>7.734</v>
      </c>
      <c r="G102" s="103">
        <v>0</v>
      </c>
      <c r="H102" s="103">
        <v>0</v>
      </c>
      <c r="I102" s="103">
        <v>0</v>
      </c>
      <c r="J102" s="103">
        <v>0</v>
      </c>
      <c r="K102" s="104">
        <v>0</v>
      </c>
      <c r="L102" s="104">
        <v>3.03030303030303E-2</v>
      </c>
      <c r="M102" s="103">
        <v>1425895.0338699999</v>
      </c>
      <c r="N102" s="103">
        <v>656101.92271399999</v>
      </c>
      <c r="O102" s="103">
        <v>3178375.1750099999</v>
      </c>
      <c r="P102" s="103">
        <v>208121.66697799999</v>
      </c>
      <c r="Q102" s="103">
        <v>4341966</v>
      </c>
      <c r="R102" s="103">
        <v>0</v>
      </c>
      <c r="S102" s="103">
        <v>1246</v>
      </c>
      <c r="T102" s="103">
        <v>4340720</v>
      </c>
      <c r="U102" s="103">
        <v>3313519</v>
      </c>
      <c r="V102" s="103">
        <v>2683379.6057699998</v>
      </c>
      <c r="W102" s="103">
        <v>4072738.2237300002</v>
      </c>
      <c r="X102" s="104">
        <v>50.030907392026577</v>
      </c>
      <c r="Y102" s="104">
        <v>3.3440364033475474</v>
      </c>
      <c r="Z102" s="104">
        <v>51.151000000000003</v>
      </c>
      <c r="AA102" s="104">
        <v>4.94573145418242</v>
      </c>
      <c r="AB102" s="104">
        <v>39.612229999999997</v>
      </c>
      <c r="AC102" s="104">
        <v>1.18848</v>
      </c>
      <c r="AD102" s="103" t="s">
        <v>435</v>
      </c>
      <c r="AE102" s="103">
        <v>20</v>
      </c>
      <c r="AF102" s="105">
        <v>70.3</v>
      </c>
      <c r="AG102" s="104">
        <v>14.788</v>
      </c>
      <c r="AH102" s="104">
        <v>0.23566630710286132</v>
      </c>
      <c r="AI102" s="104">
        <v>5.1050519787429756E-2</v>
      </c>
      <c r="AJ102" s="103">
        <v>0</v>
      </c>
      <c r="AK102" s="103">
        <v>0</v>
      </c>
      <c r="AL102" s="104">
        <v>0.46472031895440807</v>
      </c>
      <c r="AM102" s="104">
        <v>0.31968366999999998</v>
      </c>
      <c r="AN102" s="104">
        <v>36.160850000000003</v>
      </c>
      <c r="AO102" s="104">
        <v>407.03</v>
      </c>
      <c r="AP102" s="104">
        <v>348.01</v>
      </c>
      <c r="AQ102" s="104">
        <v>20.189246551114255</v>
      </c>
      <c r="AR102" s="104">
        <v>14.090831251619607</v>
      </c>
      <c r="AS102" s="105">
        <v>70.900000000000006</v>
      </c>
      <c r="AT102" s="105">
        <v>15.3</v>
      </c>
      <c r="AU102" s="103">
        <v>308</v>
      </c>
      <c r="AV102" s="105">
        <v>1.6</v>
      </c>
      <c r="AW102" s="104">
        <v>0.89</v>
      </c>
      <c r="AX102" s="104">
        <v>192.59299999999999</v>
      </c>
      <c r="AY102" s="103">
        <v>2590621</v>
      </c>
      <c r="AZ102" s="104">
        <v>0.65102151684274645</v>
      </c>
      <c r="BA102" s="104">
        <v>35.299999999999997</v>
      </c>
      <c r="BB102" s="103">
        <v>0</v>
      </c>
      <c r="BC102" s="103">
        <v>0</v>
      </c>
      <c r="BD102" s="103">
        <v>0</v>
      </c>
      <c r="BE102" s="103">
        <v>0</v>
      </c>
      <c r="BF102" s="103">
        <v>8261</v>
      </c>
      <c r="BG102" s="103">
        <v>0</v>
      </c>
      <c r="BH102" s="103">
        <v>101</v>
      </c>
      <c r="BI102" s="105">
        <v>37.200000000000003</v>
      </c>
      <c r="BJ102" s="103" t="s">
        <v>435</v>
      </c>
      <c r="BK102" s="103" t="s">
        <v>435</v>
      </c>
      <c r="BL102" s="104">
        <v>6.5751146038000003</v>
      </c>
      <c r="BM102" s="105">
        <v>60</v>
      </c>
      <c r="BN102" s="105">
        <v>48.301360000000003</v>
      </c>
      <c r="BO102" s="104">
        <v>56.568952661994601</v>
      </c>
      <c r="BP102" s="105">
        <v>20.27215956269</v>
      </c>
      <c r="BQ102" s="104" t="s">
        <v>435</v>
      </c>
      <c r="BR102" s="104" t="s">
        <v>435</v>
      </c>
      <c r="BS102" s="104">
        <v>-1.3408305644989014</v>
      </c>
      <c r="BT102" s="103">
        <v>28</v>
      </c>
      <c r="BU102" s="105">
        <v>21.488868713378899</v>
      </c>
      <c r="BV102" s="104">
        <v>48.301360000000003</v>
      </c>
      <c r="BW102" s="104">
        <v>7.9844797215226704</v>
      </c>
      <c r="BX102" s="104">
        <v>56.568952661994601</v>
      </c>
      <c r="BY102" s="103">
        <v>8700</v>
      </c>
      <c r="BZ102" s="105">
        <v>16.973520000000001</v>
      </c>
      <c r="CA102" s="105">
        <v>72.948030000000003</v>
      </c>
      <c r="CB102" s="104">
        <v>0.373</v>
      </c>
      <c r="CC102" s="103">
        <v>86</v>
      </c>
      <c r="CD102" s="103" t="s">
        <v>435</v>
      </c>
      <c r="CE102" s="103">
        <v>86</v>
      </c>
      <c r="CF102" s="104">
        <v>133.14859008789099</v>
      </c>
      <c r="CG102" s="104">
        <v>661</v>
      </c>
      <c r="CH102" s="105">
        <v>46</v>
      </c>
      <c r="CI102" s="103">
        <v>674.20948471013662</v>
      </c>
      <c r="CJ102" s="103">
        <v>4937374</v>
      </c>
      <c r="CK102" s="103">
        <v>4508306</v>
      </c>
      <c r="CL102" s="103">
        <v>96320</v>
      </c>
      <c r="CM102" s="103"/>
    </row>
    <row r="103" spans="1:91" x14ac:dyDescent="0.3">
      <c r="A103" s="123" t="s">
        <v>180</v>
      </c>
      <c r="B103" s="106" t="s">
        <v>179</v>
      </c>
      <c r="C103" s="103">
        <v>1269.0015664021053</v>
      </c>
      <c r="D103" s="103">
        <v>0</v>
      </c>
      <c r="E103" s="103">
        <v>5365.0760000000009</v>
      </c>
      <c r="F103" s="103">
        <v>78.546000000000006</v>
      </c>
      <c r="G103" s="103">
        <v>0</v>
      </c>
      <c r="H103" s="103">
        <v>0</v>
      </c>
      <c r="I103" s="103">
        <v>0</v>
      </c>
      <c r="J103" s="103">
        <v>0</v>
      </c>
      <c r="K103" s="104">
        <v>0</v>
      </c>
      <c r="L103" s="104">
        <v>0.54545454545454497</v>
      </c>
      <c r="M103" s="103">
        <v>0</v>
      </c>
      <c r="N103" s="103">
        <v>0</v>
      </c>
      <c r="O103" s="103">
        <v>0</v>
      </c>
      <c r="P103" s="103">
        <v>0</v>
      </c>
      <c r="Q103" s="103">
        <v>0</v>
      </c>
      <c r="R103" s="103">
        <v>0</v>
      </c>
      <c r="S103" s="103">
        <v>0</v>
      </c>
      <c r="T103" s="103">
        <v>0</v>
      </c>
      <c r="U103" s="103">
        <v>1197100</v>
      </c>
      <c r="V103" s="103">
        <v>4612849.7864399999</v>
      </c>
      <c r="W103" s="103">
        <v>477493.573302</v>
      </c>
      <c r="X103" s="104">
        <v>3.7956323811905386</v>
      </c>
      <c r="Y103" s="104">
        <v>1.8323121459909566</v>
      </c>
      <c r="Z103" s="104">
        <v>80.102000000000004</v>
      </c>
      <c r="AA103" s="104" t="s">
        <v>435</v>
      </c>
      <c r="AB103" s="104">
        <v>0</v>
      </c>
      <c r="AC103" s="104" t="s">
        <v>435</v>
      </c>
      <c r="AD103" s="103">
        <v>2310</v>
      </c>
      <c r="AE103" s="103">
        <v>20</v>
      </c>
      <c r="AF103" s="105" t="s">
        <v>435</v>
      </c>
      <c r="AG103" s="104">
        <v>9.3390000000000004</v>
      </c>
      <c r="AH103" s="104">
        <v>0.99076066085374015</v>
      </c>
      <c r="AI103" s="104">
        <v>0.85662763152848764</v>
      </c>
      <c r="AJ103" s="103">
        <v>5</v>
      </c>
      <c r="AK103" s="103">
        <v>4</v>
      </c>
      <c r="AL103" s="104">
        <v>0.70756797420612227</v>
      </c>
      <c r="AM103" s="104">
        <v>7.4090500000000004E-3</v>
      </c>
      <c r="AN103" s="104">
        <v>2836.25954</v>
      </c>
      <c r="AO103" s="104">
        <v>337.9</v>
      </c>
      <c r="AP103" s="104">
        <v>205.78</v>
      </c>
      <c r="AQ103" s="104">
        <v>0.61026958877414017</v>
      </c>
      <c r="AR103" s="104" t="s">
        <v>435</v>
      </c>
      <c r="AS103" s="105">
        <v>12</v>
      </c>
      <c r="AT103" s="105">
        <v>5.6</v>
      </c>
      <c r="AU103" s="103">
        <v>40</v>
      </c>
      <c r="AV103" s="105" t="s">
        <v>435</v>
      </c>
      <c r="AW103" s="104" t="s">
        <v>435</v>
      </c>
      <c r="AX103" s="104" t="s">
        <v>435</v>
      </c>
      <c r="AY103" s="103">
        <v>2834</v>
      </c>
      <c r="AZ103" s="104">
        <v>0.1717677188582355</v>
      </c>
      <c r="BA103" s="104" t="s">
        <v>435</v>
      </c>
      <c r="BB103" s="103">
        <v>0</v>
      </c>
      <c r="BC103" s="103">
        <v>0</v>
      </c>
      <c r="BD103" s="103">
        <v>20030</v>
      </c>
      <c r="BE103" s="103">
        <v>355762</v>
      </c>
      <c r="BF103" s="103">
        <v>56208</v>
      </c>
      <c r="BG103" s="103">
        <v>0</v>
      </c>
      <c r="BH103" s="103">
        <v>139</v>
      </c>
      <c r="BI103" s="105">
        <v>10.4</v>
      </c>
      <c r="BJ103" s="103">
        <v>927153.88070240302</v>
      </c>
      <c r="BK103" s="103" t="s">
        <v>435</v>
      </c>
      <c r="BL103" s="104">
        <v>0.89743589743600005</v>
      </c>
      <c r="BM103" s="105">
        <v>0</v>
      </c>
      <c r="BN103" s="105" t="s">
        <v>435</v>
      </c>
      <c r="BO103" s="104">
        <v>91.479296199019998</v>
      </c>
      <c r="BP103" s="105">
        <v>98.093903892167205</v>
      </c>
      <c r="BQ103" s="104" t="s">
        <v>435</v>
      </c>
      <c r="BR103" s="104" t="s">
        <v>435</v>
      </c>
      <c r="BS103" s="104">
        <v>-1.8470370769500732</v>
      </c>
      <c r="BT103" s="103">
        <v>18</v>
      </c>
      <c r="BU103" s="105">
        <v>70.148200988769503</v>
      </c>
      <c r="BV103" s="104" t="s">
        <v>435</v>
      </c>
      <c r="BW103" s="104">
        <v>21.758920615925199</v>
      </c>
      <c r="BX103" s="104">
        <v>91.479296199019998</v>
      </c>
      <c r="BY103" s="103">
        <v>62000</v>
      </c>
      <c r="BZ103" s="105">
        <v>100</v>
      </c>
      <c r="CA103" s="105">
        <v>98.528949999999995</v>
      </c>
      <c r="CB103" s="104">
        <v>21.581000000000003</v>
      </c>
      <c r="CC103" s="103">
        <v>96</v>
      </c>
      <c r="CD103" s="103">
        <v>94</v>
      </c>
      <c r="CE103" s="103">
        <v>94</v>
      </c>
      <c r="CF103" s="104">
        <v>627.31011962890602</v>
      </c>
      <c r="CG103" s="104">
        <v>72</v>
      </c>
      <c r="CH103" s="105">
        <v>41</v>
      </c>
      <c r="CI103" s="103">
        <v>7235.0281150249821</v>
      </c>
      <c r="CJ103" s="103">
        <v>6777453</v>
      </c>
      <c r="CK103" s="103">
        <v>6278372</v>
      </c>
      <c r="CL103" s="103">
        <v>1759540</v>
      </c>
      <c r="CM103" s="103"/>
    </row>
    <row r="104" spans="1:91" x14ac:dyDescent="0.3">
      <c r="A104" s="123" t="s">
        <v>182</v>
      </c>
      <c r="B104" s="106" t="s">
        <v>181</v>
      </c>
      <c r="C104" s="103">
        <v>78.652106894526312</v>
      </c>
      <c r="D104" s="103">
        <v>0</v>
      </c>
      <c r="E104" s="103" t="s">
        <v>435</v>
      </c>
      <c r="F104" s="103">
        <v>0</v>
      </c>
      <c r="G104" s="103">
        <v>0</v>
      </c>
      <c r="H104" s="103">
        <v>0</v>
      </c>
      <c r="I104" s="103">
        <v>0</v>
      </c>
      <c r="J104" s="103">
        <v>0</v>
      </c>
      <c r="K104" s="104">
        <v>0</v>
      </c>
      <c r="L104" s="104" t="s">
        <v>435</v>
      </c>
      <c r="M104" s="103">
        <v>0</v>
      </c>
      <c r="N104" s="103" t="s">
        <v>435</v>
      </c>
      <c r="O104" s="103" t="s">
        <v>435</v>
      </c>
      <c r="P104" s="103" t="s">
        <v>435</v>
      </c>
      <c r="Q104" s="103">
        <v>0</v>
      </c>
      <c r="R104" s="103">
        <v>0</v>
      </c>
      <c r="S104" s="103">
        <v>0</v>
      </c>
      <c r="T104" s="103">
        <v>0</v>
      </c>
      <c r="U104" s="103">
        <v>0</v>
      </c>
      <c r="V104" s="103">
        <v>0</v>
      </c>
      <c r="W104" s="103">
        <v>0</v>
      </c>
      <c r="X104" s="104">
        <v>236.9375</v>
      </c>
      <c r="Y104" s="104">
        <v>0.46095776282990936</v>
      </c>
      <c r="Z104" s="104">
        <v>14.337999999999999</v>
      </c>
      <c r="AA104" s="104">
        <v>2.3202483347345302</v>
      </c>
      <c r="AB104" s="104">
        <v>0</v>
      </c>
      <c r="AC104" s="104" t="s">
        <v>435</v>
      </c>
      <c r="AD104" s="103">
        <v>18</v>
      </c>
      <c r="AE104" s="103" t="s">
        <v>435</v>
      </c>
      <c r="AF104" s="105" t="s">
        <v>435</v>
      </c>
      <c r="AG104" s="104" t="s">
        <v>435</v>
      </c>
      <c r="AH104" s="104">
        <v>5.237288274494986E-6</v>
      </c>
      <c r="AI104" s="104">
        <v>9.6212377756333475E-7</v>
      </c>
      <c r="AJ104" s="103">
        <v>0</v>
      </c>
      <c r="AK104" s="103">
        <v>0</v>
      </c>
      <c r="AL104" s="104">
        <v>0.9167243531731516</v>
      </c>
      <c r="AM104" s="104" t="s">
        <v>435</v>
      </c>
      <c r="AN104" s="104">
        <v>0</v>
      </c>
      <c r="AO104" s="104">
        <v>0</v>
      </c>
      <c r="AP104" s="104">
        <v>0</v>
      </c>
      <c r="AQ104" s="104" t="s">
        <v>435</v>
      </c>
      <c r="AR104" s="104" t="s">
        <v>435</v>
      </c>
      <c r="AS104" s="105" t="s">
        <v>435</v>
      </c>
      <c r="AT104" s="105" t="s">
        <v>435</v>
      </c>
      <c r="AU104" s="103" t="s">
        <v>435</v>
      </c>
      <c r="AV104" s="105" t="s">
        <v>435</v>
      </c>
      <c r="AW104" s="104" t="s">
        <v>435</v>
      </c>
      <c r="AX104" s="104" t="s">
        <v>435</v>
      </c>
      <c r="AY104" s="103" t="s">
        <v>435</v>
      </c>
      <c r="AZ104" s="104" t="s">
        <v>435</v>
      </c>
      <c r="BA104" s="104" t="s">
        <v>435</v>
      </c>
      <c r="BB104" s="103">
        <v>0</v>
      </c>
      <c r="BC104" s="103">
        <v>0</v>
      </c>
      <c r="BD104" s="103">
        <v>0</v>
      </c>
      <c r="BE104" s="103">
        <v>0</v>
      </c>
      <c r="BF104" s="103">
        <v>245</v>
      </c>
      <c r="BG104" s="103">
        <v>0</v>
      </c>
      <c r="BH104" s="103">
        <v>138</v>
      </c>
      <c r="BI104" s="105">
        <v>2.4</v>
      </c>
      <c r="BJ104" s="103" t="s">
        <v>435</v>
      </c>
      <c r="BK104" s="103">
        <v>69000</v>
      </c>
      <c r="BL104" s="104">
        <v>4.6554498505000002</v>
      </c>
      <c r="BM104" s="105" t="s">
        <v>435</v>
      </c>
      <c r="BN104" s="105" t="s">
        <v>435</v>
      </c>
      <c r="BO104" s="104">
        <v>124.695331047217</v>
      </c>
      <c r="BP104" s="105">
        <v>77.615256512451396</v>
      </c>
      <c r="BQ104" s="104">
        <v>0.28000000000000003</v>
      </c>
      <c r="BR104" s="104" t="s">
        <v>435</v>
      </c>
      <c r="BS104" s="104">
        <v>1.7390366792678833</v>
      </c>
      <c r="BT104" s="103" t="s">
        <v>435</v>
      </c>
      <c r="BU104" s="105">
        <v>100</v>
      </c>
      <c r="BV104" s="104" t="s">
        <v>435</v>
      </c>
      <c r="BW104" s="104">
        <v>98.1</v>
      </c>
      <c r="BX104" s="104">
        <v>124.695331047217</v>
      </c>
      <c r="BY104" s="103">
        <v>1100</v>
      </c>
      <c r="BZ104" s="105">
        <v>99.95</v>
      </c>
      <c r="CA104" s="105">
        <v>100</v>
      </c>
      <c r="CB104" s="104" t="s">
        <v>435</v>
      </c>
      <c r="CC104" s="103" t="s">
        <v>435</v>
      </c>
      <c r="CD104" s="103" t="s">
        <v>435</v>
      </c>
      <c r="CE104" s="103" t="s">
        <v>435</v>
      </c>
      <c r="CF104" s="104" t="s">
        <v>435</v>
      </c>
      <c r="CG104" s="104" t="s">
        <v>435</v>
      </c>
      <c r="CH104" s="105" t="s">
        <v>435</v>
      </c>
      <c r="CI104" s="103">
        <v>165028.24502918668</v>
      </c>
      <c r="CJ104" s="103">
        <v>38020</v>
      </c>
      <c r="CK104" s="103">
        <v>37360</v>
      </c>
      <c r="CL104" s="103">
        <v>160</v>
      </c>
      <c r="CM104" s="103"/>
    </row>
    <row r="105" spans="1:91" x14ac:dyDescent="0.3">
      <c r="A105" s="123" t="s">
        <v>184</v>
      </c>
      <c r="B105" s="106" t="s">
        <v>183</v>
      </c>
      <c r="C105" s="103">
        <v>0</v>
      </c>
      <c r="D105" s="103">
        <v>0</v>
      </c>
      <c r="E105" s="103">
        <v>15796.458999999999</v>
      </c>
      <c r="F105" s="103">
        <v>0</v>
      </c>
      <c r="G105" s="103">
        <v>0</v>
      </c>
      <c r="H105" s="103">
        <v>0</v>
      </c>
      <c r="I105" s="103">
        <v>0</v>
      </c>
      <c r="J105" s="103">
        <v>0</v>
      </c>
      <c r="K105" s="104">
        <v>8.5999999999999993E-2</v>
      </c>
      <c r="L105" s="104">
        <v>0.15151515151515199</v>
      </c>
      <c r="M105" s="103">
        <v>0</v>
      </c>
      <c r="N105" s="103" t="s">
        <v>435</v>
      </c>
      <c r="O105" s="103" t="s">
        <v>435</v>
      </c>
      <c r="P105" s="103" t="s">
        <v>435</v>
      </c>
      <c r="Q105" s="103">
        <v>0</v>
      </c>
      <c r="R105" s="103">
        <v>0</v>
      </c>
      <c r="S105" s="103">
        <v>0</v>
      </c>
      <c r="T105" s="103">
        <v>0</v>
      </c>
      <c r="U105" s="103">
        <v>0</v>
      </c>
      <c r="V105" s="103">
        <v>0</v>
      </c>
      <c r="W105" s="103">
        <v>0</v>
      </c>
      <c r="X105" s="104">
        <v>44.531351378064308</v>
      </c>
      <c r="Y105" s="104">
        <v>-1.1426956300841471</v>
      </c>
      <c r="Z105" s="104">
        <v>67.679000000000002</v>
      </c>
      <c r="AA105" s="104">
        <v>2.3825265363966102</v>
      </c>
      <c r="AB105" s="104">
        <v>0</v>
      </c>
      <c r="AC105" s="104" t="s">
        <v>435</v>
      </c>
      <c r="AD105" s="103">
        <v>3247</v>
      </c>
      <c r="AE105" s="103">
        <v>80</v>
      </c>
      <c r="AF105" s="105" t="s">
        <v>435</v>
      </c>
      <c r="AG105" s="104">
        <v>5.3339999999999996</v>
      </c>
      <c r="AH105" s="104">
        <v>2.212044524905889E-3</v>
      </c>
      <c r="AI105" s="104">
        <v>4.6562561076280063E-4</v>
      </c>
      <c r="AJ105" s="103">
        <v>0</v>
      </c>
      <c r="AK105" s="103">
        <v>0</v>
      </c>
      <c r="AL105" s="104">
        <v>0.86930767913476303</v>
      </c>
      <c r="AM105" s="104" t="s">
        <v>435</v>
      </c>
      <c r="AN105" s="104">
        <v>0</v>
      </c>
      <c r="AO105" s="104">
        <v>0</v>
      </c>
      <c r="AP105" s="104">
        <v>0</v>
      </c>
      <c r="AQ105" s="104" t="s">
        <v>435</v>
      </c>
      <c r="AR105" s="104">
        <v>2.5959249974261662</v>
      </c>
      <c r="AS105" s="105">
        <v>4</v>
      </c>
      <c r="AT105" s="105" t="s">
        <v>435</v>
      </c>
      <c r="AU105" s="103">
        <v>50</v>
      </c>
      <c r="AV105" s="105">
        <v>0.2</v>
      </c>
      <c r="AW105" s="104">
        <v>0.23</v>
      </c>
      <c r="AX105" s="104" t="s">
        <v>435</v>
      </c>
      <c r="AY105" s="103">
        <v>57</v>
      </c>
      <c r="AZ105" s="104">
        <v>0.12419569598644076</v>
      </c>
      <c r="BA105" s="104">
        <v>37.4</v>
      </c>
      <c r="BB105" s="103">
        <v>0</v>
      </c>
      <c r="BC105" s="103">
        <v>0</v>
      </c>
      <c r="BD105" s="103">
        <v>0</v>
      </c>
      <c r="BE105" s="103">
        <v>0</v>
      </c>
      <c r="BF105" s="103">
        <v>2011</v>
      </c>
      <c r="BG105" s="103">
        <v>0</v>
      </c>
      <c r="BH105" s="103">
        <v>138</v>
      </c>
      <c r="BI105" s="105">
        <v>2.4</v>
      </c>
      <c r="BJ105" s="103">
        <v>26031</v>
      </c>
      <c r="BK105" s="103">
        <v>2523000</v>
      </c>
      <c r="BL105" s="104">
        <v>0.66745144202499995</v>
      </c>
      <c r="BM105" s="105">
        <v>60</v>
      </c>
      <c r="BN105" s="105">
        <v>99.815600000000003</v>
      </c>
      <c r="BO105" s="104">
        <v>163.87034567252499</v>
      </c>
      <c r="BP105" s="105">
        <v>97.827626129937201</v>
      </c>
      <c r="BQ105" s="104">
        <v>0.68</v>
      </c>
      <c r="BR105" s="104" t="s">
        <v>435</v>
      </c>
      <c r="BS105" s="104">
        <v>1.0723978281021118</v>
      </c>
      <c r="BT105" s="103">
        <v>60</v>
      </c>
      <c r="BU105" s="105">
        <v>100</v>
      </c>
      <c r="BV105" s="104">
        <v>99.815600000000003</v>
      </c>
      <c r="BW105" s="104">
        <v>79.722582768051794</v>
      </c>
      <c r="BX105" s="104">
        <v>163.87034567252499</v>
      </c>
      <c r="BY105" s="103">
        <v>88000</v>
      </c>
      <c r="BZ105" s="105">
        <v>93.353640000000013</v>
      </c>
      <c r="CA105" s="105">
        <v>97.542069999999995</v>
      </c>
      <c r="CB105" s="104">
        <v>43.37</v>
      </c>
      <c r="CC105" s="103">
        <v>94</v>
      </c>
      <c r="CD105" s="103">
        <v>92</v>
      </c>
      <c r="CE105" s="103">
        <v>82</v>
      </c>
      <c r="CF105" s="104">
        <v>1978.26940917969</v>
      </c>
      <c r="CG105" s="104">
        <v>8</v>
      </c>
      <c r="CH105" s="105">
        <v>82</v>
      </c>
      <c r="CI105" s="103">
        <v>19089.707505656381</v>
      </c>
      <c r="CJ105" s="103">
        <v>2759631</v>
      </c>
      <c r="CK105" s="103">
        <v>2879467</v>
      </c>
      <c r="CL105" s="103">
        <v>62674</v>
      </c>
      <c r="CM105" s="103"/>
    </row>
    <row r="106" spans="1:91" x14ac:dyDescent="0.3">
      <c r="A106" s="123" t="s">
        <v>186</v>
      </c>
      <c r="B106" s="106" t="s">
        <v>185</v>
      </c>
      <c r="C106" s="103">
        <v>13.771288407410527</v>
      </c>
      <c r="D106" s="103">
        <v>0</v>
      </c>
      <c r="E106" s="103">
        <v>1078.5420000000001</v>
      </c>
      <c r="F106" s="103">
        <v>0</v>
      </c>
      <c r="G106" s="103">
        <v>0</v>
      </c>
      <c r="H106" s="103">
        <v>0</v>
      </c>
      <c r="I106" s="103">
        <v>0</v>
      </c>
      <c r="J106" s="103">
        <v>0</v>
      </c>
      <c r="K106" s="104">
        <v>0</v>
      </c>
      <c r="L106" s="104">
        <v>0</v>
      </c>
      <c r="M106" s="103">
        <v>0</v>
      </c>
      <c r="N106" s="103" t="s">
        <v>435</v>
      </c>
      <c r="O106" s="103" t="s">
        <v>435</v>
      </c>
      <c r="P106" s="103" t="s">
        <v>435</v>
      </c>
      <c r="Q106" s="103">
        <v>0</v>
      </c>
      <c r="R106" s="103">
        <v>0</v>
      </c>
      <c r="S106" s="103">
        <v>0</v>
      </c>
      <c r="T106" s="103">
        <v>0</v>
      </c>
      <c r="U106" s="103">
        <v>0</v>
      </c>
      <c r="V106" s="103">
        <v>0</v>
      </c>
      <c r="W106" s="103">
        <v>0</v>
      </c>
      <c r="X106" s="104">
        <v>250.09382716049382</v>
      </c>
      <c r="Y106" s="104">
        <v>2.1718383166231892</v>
      </c>
      <c r="Z106" s="104">
        <v>90.980999999999995</v>
      </c>
      <c r="AA106" s="104">
        <v>2.4130606765276998</v>
      </c>
      <c r="AB106" s="104">
        <v>0</v>
      </c>
      <c r="AC106" s="104" t="s">
        <v>435</v>
      </c>
      <c r="AD106" s="103" t="s">
        <v>435</v>
      </c>
      <c r="AE106" s="103">
        <v>80</v>
      </c>
      <c r="AF106" s="105" t="s">
        <v>435</v>
      </c>
      <c r="AG106" s="104">
        <v>5.3739999999999997</v>
      </c>
      <c r="AH106" s="104">
        <v>3.3877053159286956E-4</v>
      </c>
      <c r="AI106" s="104">
        <v>7.9979673177455526E-5</v>
      </c>
      <c r="AJ106" s="103">
        <v>0</v>
      </c>
      <c r="AK106" s="103">
        <v>0</v>
      </c>
      <c r="AL106" s="104">
        <v>0.90871993663848893</v>
      </c>
      <c r="AM106" s="104" t="s">
        <v>435</v>
      </c>
      <c r="AN106" s="104">
        <v>-11.93181</v>
      </c>
      <c r="AO106" s="104">
        <v>0</v>
      </c>
      <c r="AP106" s="104">
        <v>0</v>
      </c>
      <c r="AQ106" s="104" t="s">
        <v>435</v>
      </c>
      <c r="AR106" s="104">
        <v>2.9105596764940977</v>
      </c>
      <c r="AS106" s="105">
        <v>2.4</v>
      </c>
      <c r="AT106" s="105" t="s">
        <v>435</v>
      </c>
      <c r="AU106" s="103">
        <v>6.3000001907348597</v>
      </c>
      <c r="AV106" s="105" t="s">
        <v>435</v>
      </c>
      <c r="AW106" s="104">
        <v>0.2</v>
      </c>
      <c r="AX106" s="104" t="s">
        <v>435</v>
      </c>
      <c r="AY106" s="103">
        <v>2</v>
      </c>
      <c r="AZ106" s="104">
        <v>7.8352409215030061E-2</v>
      </c>
      <c r="BA106" s="104">
        <v>33.799999999999997</v>
      </c>
      <c r="BB106" s="103">
        <v>0</v>
      </c>
      <c r="BC106" s="103">
        <v>0</v>
      </c>
      <c r="BD106" s="103">
        <v>1519</v>
      </c>
      <c r="BE106" s="103">
        <v>0</v>
      </c>
      <c r="BF106" s="103">
        <v>3531</v>
      </c>
      <c r="BG106" s="103">
        <v>0</v>
      </c>
      <c r="BH106" s="103">
        <v>134</v>
      </c>
      <c r="BI106" s="105">
        <v>2.4</v>
      </c>
      <c r="BJ106" s="103">
        <v>2099102</v>
      </c>
      <c r="BK106" s="103">
        <v>1046000</v>
      </c>
      <c r="BL106" s="104">
        <v>67.191853281700006</v>
      </c>
      <c r="BM106" s="105">
        <v>60</v>
      </c>
      <c r="BN106" s="105" t="s">
        <v>435</v>
      </c>
      <c r="BO106" s="104">
        <v>132.16493309832899</v>
      </c>
      <c r="BP106" s="105">
        <v>9.8000000000000007</v>
      </c>
      <c r="BQ106" s="104">
        <v>0.54</v>
      </c>
      <c r="BR106" s="104" t="s">
        <v>435</v>
      </c>
      <c r="BS106" s="104">
        <v>1.7782213687896729</v>
      </c>
      <c r="BT106" s="103">
        <v>80</v>
      </c>
      <c r="BU106" s="105">
        <v>100</v>
      </c>
      <c r="BV106" s="104" t="s">
        <v>435</v>
      </c>
      <c r="BW106" s="104">
        <v>97.061298705829003</v>
      </c>
      <c r="BX106" s="104">
        <v>132.16493309832899</v>
      </c>
      <c r="BY106" s="103">
        <v>14000</v>
      </c>
      <c r="BZ106" s="105">
        <v>97.600539999999995</v>
      </c>
      <c r="CA106" s="105">
        <v>99.889610000000005</v>
      </c>
      <c r="CB106" s="104">
        <v>30.266000000000002</v>
      </c>
      <c r="CC106" s="103">
        <v>99</v>
      </c>
      <c r="CD106" s="103">
        <v>86</v>
      </c>
      <c r="CE106" s="103">
        <v>95</v>
      </c>
      <c r="CF106" s="104">
        <v>6374.20361328125</v>
      </c>
      <c r="CG106" s="104">
        <v>5</v>
      </c>
      <c r="CH106" s="105">
        <v>76</v>
      </c>
      <c r="CI106" s="103">
        <v>114340.49874177281</v>
      </c>
      <c r="CJ106" s="103">
        <v>615730</v>
      </c>
      <c r="CK106" s="103">
        <v>565210</v>
      </c>
      <c r="CL106" s="103">
        <v>2590</v>
      </c>
      <c r="CM106" s="103"/>
    </row>
    <row r="107" spans="1:91" x14ac:dyDescent="0.3">
      <c r="A107" s="123" t="s">
        <v>189</v>
      </c>
      <c r="B107" s="106" t="s">
        <v>188</v>
      </c>
      <c r="C107" s="103">
        <v>0</v>
      </c>
      <c r="D107" s="103">
        <v>0</v>
      </c>
      <c r="E107" s="103">
        <v>203660.71100000001</v>
      </c>
      <c r="F107" s="103">
        <v>304.726</v>
      </c>
      <c r="G107" s="103">
        <v>375796.05800000002</v>
      </c>
      <c r="H107" s="103">
        <v>76403.056500000006</v>
      </c>
      <c r="I107" s="103">
        <v>48237.280000000006</v>
      </c>
      <c r="J107" s="103">
        <v>141008</v>
      </c>
      <c r="K107" s="104">
        <v>0.22900000000000001</v>
      </c>
      <c r="L107" s="104">
        <v>3.03030303030303E-2</v>
      </c>
      <c r="M107" s="103">
        <v>13550823.793400001</v>
      </c>
      <c r="N107" s="103">
        <v>25574.8510933</v>
      </c>
      <c r="O107" s="103">
        <v>0</v>
      </c>
      <c r="P107" s="103">
        <v>562212.48319699999</v>
      </c>
      <c r="Q107" s="103">
        <v>0</v>
      </c>
      <c r="R107" s="103">
        <v>23489163</v>
      </c>
      <c r="S107" s="103">
        <v>0</v>
      </c>
      <c r="T107" s="103">
        <v>22490824</v>
      </c>
      <c r="U107" s="103">
        <v>5852122</v>
      </c>
      <c r="V107" s="103">
        <v>16726535.344900001</v>
      </c>
      <c r="W107" s="103">
        <v>14084973.392200001</v>
      </c>
      <c r="X107" s="104">
        <v>45.139855620488142</v>
      </c>
      <c r="Y107" s="104">
        <v>4.4848040405649678</v>
      </c>
      <c r="Z107" s="104">
        <v>37.191000000000003</v>
      </c>
      <c r="AA107" s="104">
        <v>4.9492635062293804</v>
      </c>
      <c r="AB107" s="104">
        <v>44.575740000000003</v>
      </c>
      <c r="AC107" s="104">
        <v>50.540349999999997</v>
      </c>
      <c r="AD107" s="103">
        <v>2324</v>
      </c>
      <c r="AE107" s="103">
        <v>40</v>
      </c>
      <c r="AF107" s="105">
        <v>67.7</v>
      </c>
      <c r="AG107" s="104">
        <v>14.916</v>
      </c>
      <c r="AH107" s="104">
        <v>6.2068743363476078E-2</v>
      </c>
      <c r="AI107" s="104">
        <v>1.6727317987224245E-2</v>
      </c>
      <c r="AJ107" s="103">
        <v>0</v>
      </c>
      <c r="AK107" s="103">
        <v>0</v>
      </c>
      <c r="AL107" s="104">
        <v>0.52069735893059188</v>
      </c>
      <c r="AM107" s="104">
        <v>0.45255113000000002</v>
      </c>
      <c r="AN107" s="104">
        <v>826.34648000000004</v>
      </c>
      <c r="AO107" s="104">
        <v>249.93</v>
      </c>
      <c r="AP107" s="104">
        <v>296.08</v>
      </c>
      <c r="AQ107" s="104">
        <v>5.1324180047781871</v>
      </c>
      <c r="AR107" s="104">
        <v>3.0714569432986596</v>
      </c>
      <c r="AS107" s="105">
        <v>53.6</v>
      </c>
      <c r="AT107" s="105" t="s">
        <v>435</v>
      </c>
      <c r="AU107" s="103">
        <v>238</v>
      </c>
      <c r="AV107" s="105">
        <v>0.2</v>
      </c>
      <c r="AW107" s="104">
        <v>0.41</v>
      </c>
      <c r="AX107" s="104">
        <v>90.896000000000001</v>
      </c>
      <c r="AY107" s="103">
        <v>20215764</v>
      </c>
      <c r="AZ107" s="104" t="s">
        <v>435</v>
      </c>
      <c r="BA107" s="104">
        <v>42.6</v>
      </c>
      <c r="BB107" s="103">
        <v>436637</v>
      </c>
      <c r="BC107" s="103">
        <v>1475429</v>
      </c>
      <c r="BD107" s="103">
        <v>21393</v>
      </c>
      <c r="BE107" s="103">
        <v>2000</v>
      </c>
      <c r="BF107" s="103">
        <v>150</v>
      </c>
      <c r="BG107" s="103">
        <v>0</v>
      </c>
      <c r="BH107" s="103">
        <v>89</v>
      </c>
      <c r="BI107" s="105">
        <v>44.4</v>
      </c>
      <c r="BJ107" s="103">
        <v>541290</v>
      </c>
      <c r="BK107" s="103">
        <v>255000</v>
      </c>
      <c r="BL107" s="104">
        <v>5.0014694531900004</v>
      </c>
      <c r="BM107" s="105">
        <v>20</v>
      </c>
      <c r="BN107" s="105">
        <v>74.804320000000004</v>
      </c>
      <c r="BO107" s="104">
        <v>40.570341233843301</v>
      </c>
      <c r="BP107" s="105">
        <v>11.47</v>
      </c>
      <c r="BQ107" s="104">
        <v>0.55000000000000004</v>
      </c>
      <c r="BR107" s="104">
        <v>3.1333333333333333</v>
      </c>
      <c r="BS107" s="104">
        <v>-1.1531212329864502</v>
      </c>
      <c r="BT107" s="103">
        <v>24</v>
      </c>
      <c r="BU107" s="105">
        <v>24.075391769409201</v>
      </c>
      <c r="BV107" s="104">
        <v>74.804320000000004</v>
      </c>
      <c r="BW107" s="104">
        <v>9.8000000000000007</v>
      </c>
      <c r="BX107" s="104">
        <v>40.570341233843301</v>
      </c>
      <c r="BY107" s="103">
        <v>46000</v>
      </c>
      <c r="BZ107" s="105">
        <v>10.50676</v>
      </c>
      <c r="CA107" s="105">
        <v>54.403979999999997</v>
      </c>
      <c r="CB107" s="104">
        <v>1.8120000000000001</v>
      </c>
      <c r="CC107" s="103">
        <v>74</v>
      </c>
      <c r="CD107" s="103" t="s">
        <v>435</v>
      </c>
      <c r="CE107" s="103">
        <v>74</v>
      </c>
      <c r="CF107" s="104">
        <v>90.429092407226605</v>
      </c>
      <c r="CG107" s="104">
        <v>335</v>
      </c>
      <c r="CH107" s="105">
        <v>26</v>
      </c>
      <c r="CI107" s="103">
        <v>460.75278083275469</v>
      </c>
      <c r="CJ107" s="103">
        <v>26969306</v>
      </c>
      <c r="CK107" s="103">
        <v>24235393</v>
      </c>
      <c r="CL107" s="103">
        <v>581540</v>
      </c>
      <c r="CM107" s="103"/>
    </row>
    <row r="108" spans="1:91" x14ac:dyDescent="0.3">
      <c r="A108" s="123" t="s">
        <v>191</v>
      </c>
      <c r="B108" s="106" t="s">
        <v>190</v>
      </c>
      <c r="C108" s="103">
        <v>32338.512172421051</v>
      </c>
      <c r="D108" s="103">
        <v>0</v>
      </c>
      <c r="E108" s="103">
        <v>66267.319999999992</v>
      </c>
      <c r="F108" s="103">
        <v>0</v>
      </c>
      <c r="G108" s="103">
        <v>6499.9684999999999</v>
      </c>
      <c r="H108" s="103">
        <v>0</v>
      </c>
      <c r="I108" s="103">
        <v>0</v>
      </c>
      <c r="J108" s="103">
        <v>807962</v>
      </c>
      <c r="K108" s="104">
        <v>0.22900000000000001</v>
      </c>
      <c r="L108" s="104">
        <v>9.0909090909090898E-2</v>
      </c>
      <c r="M108" s="103">
        <v>3480538.6688899999</v>
      </c>
      <c r="N108" s="103">
        <v>26584.2460718</v>
      </c>
      <c r="O108" s="103">
        <v>0</v>
      </c>
      <c r="P108" s="103">
        <v>153455.68497100001</v>
      </c>
      <c r="Q108" s="103">
        <v>17223556</v>
      </c>
      <c r="R108" s="103">
        <v>0</v>
      </c>
      <c r="S108" s="103">
        <v>0</v>
      </c>
      <c r="T108" s="103">
        <v>17220072</v>
      </c>
      <c r="U108" s="103">
        <v>2722814</v>
      </c>
      <c r="V108" s="103">
        <v>14903104.0426</v>
      </c>
      <c r="W108" s="103">
        <v>7943804.0537099997</v>
      </c>
      <c r="X108" s="104">
        <v>192.44076156130674</v>
      </c>
      <c r="Y108" s="104">
        <v>3.9673060907709146</v>
      </c>
      <c r="Z108" s="104">
        <v>16.937000000000001</v>
      </c>
      <c r="AA108" s="104">
        <v>4.5089180901256203</v>
      </c>
      <c r="AB108" s="104">
        <v>5.7135100000000003</v>
      </c>
      <c r="AC108" s="104">
        <v>8.7039600000000004</v>
      </c>
      <c r="AD108" s="103">
        <v>1233</v>
      </c>
      <c r="AE108" s="103">
        <v>40</v>
      </c>
      <c r="AF108" s="105">
        <v>67</v>
      </c>
      <c r="AG108" s="104">
        <v>15.444000000000001</v>
      </c>
      <c r="AH108" s="104">
        <v>0.11267247379283858</v>
      </c>
      <c r="AI108" s="104">
        <v>2.1000646868085403E-2</v>
      </c>
      <c r="AJ108" s="103">
        <v>0</v>
      </c>
      <c r="AK108" s="103">
        <v>0</v>
      </c>
      <c r="AL108" s="104">
        <v>0.48540018634676652</v>
      </c>
      <c r="AM108" s="104">
        <v>0.24314295</v>
      </c>
      <c r="AN108" s="104">
        <v>916.85601999999994</v>
      </c>
      <c r="AO108" s="104">
        <v>789.13</v>
      </c>
      <c r="AP108" s="104">
        <v>756.06</v>
      </c>
      <c r="AQ108" s="104">
        <v>18.038823733622177</v>
      </c>
      <c r="AR108" s="104">
        <v>2.5703005735038276</v>
      </c>
      <c r="AS108" s="105">
        <v>49.7</v>
      </c>
      <c r="AT108" s="105">
        <v>11.7</v>
      </c>
      <c r="AU108" s="103">
        <v>131</v>
      </c>
      <c r="AV108" s="105">
        <v>9.1999999999999993</v>
      </c>
      <c r="AW108" s="104">
        <v>4.4000000000000004</v>
      </c>
      <c r="AX108" s="104">
        <v>231.09899999999999</v>
      </c>
      <c r="AY108" s="103">
        <v>11771796</v>
      </c>
      <c r="AZ108" s="104">
        <v>0.61495508839939506</v>
      </c>
      <c r="BA108" s="104">
        <v>44.7</v>
      </c>
      <c r="BB108" s="103">
        <v>56371</v>
      </c>
      <c r="BC108" s="103">
        <v>9613</v>
      </c>
      <c r="BD108" s="103">
        <v>991755</v>
      </c>
      <c r="BE108" s="103">
        <v>0</v>
      </c>
      <c r="BF108" s="103">
        <v>55963</v>
      </c>
      <c r="BG108" s="103">
        <v>0</v>
      </c>
      <c r="BH108" s="103">
        <v>115</v>
      </c>
      <c r="BI108" s="105">
        <v>17.5</v>
      </c>
      <c r="BJ108" s="103">
        <v>10545</v>
      </c>
      <c r="BK108" s="103">
        <v>837000</v>
      </c>
      <c r="BL108" s="104">
        <v>2.9744967735699999</v>
      </c>
      <c r="BM108" s="105">
        <v>20</v>
      </c>
      <c r="BN108" s="105">
        <v>62.143540000000002</v>
      </c>
      <c r="BO108" s="104">
        <v>39.005794837817298</v>
      </c>
      <c r="BP108" s="105">
        <v>80.140479010396106</v>
      </c>
      <c r="BQ108" s="104">
        <v>0.44</v>
      </c>
      <c r="BR108" s="104">
        <v>3.416666666666667</v>
      </c>
      <c r="BS108" s="104">
        <v>-0.72867053747177124</v>
      </c>
      <c r="BT108" s="103">
        <v>31</v>
      </c>
      <c r="BU108" s="105">
        <v>12.699999809265099</v>
      </c>
      <c r="BV108" s="104">
        <v>62.143540000000002</v>
      </c>
      <c r="BW108" s="104">
        <v>13.782164391987701</v>
      </c>
      <c r="BX108" s="104">
        <v>39.005794837817298</v>
      </c>
      <c r="BY108" s="103">
        <v>18000</v>
      </c>
      <c r="BZ108" s="105">
        <v>26.226150000000001</v>
      </c>
      <c r="CA108" s="105">
        <v>68.831879999999998</v>
      </c>
      <c r="CB108" s="104">
        <v>0.15699999999999997</v>
      </c>
      <c r="CC108" s="103">
        <v>88</v>
      </c>
      <c r="CD108" s="103">
        <v>67</v>
      </c>
      <c r="CE108" s="103">
        <v>88</v>
      </c>
      <c r="CF108" s="104">
        <v>115.156898498535</v>
      </c>
      <c r="CG108" s="104">
        <v>349</v>
      </c>
      <c r="CH108" s="105">
        <v>42</v>
      </c>
      <c r="CI108" s="103">
        <v>389.39803317883627</v>
      </c>
      <c r="CJ108" s="103">
        <v>18628749</v>
      </c>
      <c r="CK108" s="103">
        <v>17264168</v>
      </c>
      <c r="CL108" s="103">
        <v>94280</v>
      </c>
      <c r="CM108" s="103"/>
    </row>
    <row r="109" spans="1:91" x14ac:dyDescent="0.3">
      <c r="A109" s="123" t="s">
        <v>193</v>
      </c>
      <c r="B109" s="106" t="s">
        <v>192</v>
      </c>
      <c r="C109" s="103">
        <v>3526.5005140421054</v>
      </c>
      <c r="D109" s="103">
        <v>0</v>
      </c>
      <c r="E109" s="103">
        <v>182281.5655</v>
      </c>
      <c r="F109" s="103">
        <v>164.54599999999999</v>
      </c>
      <c r="G109" s="103">
        <v>3383.3510000000001</v>
      </c>
      <c r="H109" s="103">
        <v>0</v>
      </c>
      <c r="I109" s="103">
        <v>21822.666000000001</v>
      </c>
      <c r="J109" s="103">
        <v>63000</v>
      </c>
      <c r="K109" s="104">
        <v>5.7000000000000002E-2</v>
      </c>
      <c r="L109" s="104">
        <v>6.0606060606060601E-2</v>
      </c>
      <c r="M109" s="103">
        <v>38.941587448100002</v>
      </c>
      <c r="N109" s="103" t="s">
        <v>435</v>
      </c>
      <c r="O109" s="103" t="s">
        <v>435</v>
      </c>
      <c r="P109" s="103" t="s">
        <v>435</v>
      </c>
      <c r="Q109" s="103">
        <v>24542547</v>
      </c>
      <c r="R109" s="103">
        <v>4980763</v>
      </c>
      <c r="S109" s="103">
        <v>22183676</v>
      </c>
      <c r="T109" s="103">
        <v>7307119</v>
      </c>
      <c r="U109" s="103">
        <v>26386915</v>
      </c>
      <c r="V109" s="103">
        <v>27588602.5966</v>
      </c>
      <c r="W109" s="103">
        <v>29179213.2005</v>
      </c>
      <c r="X109" s="104">
        <v>95.962821488357932</v>
      </c>
      <c r="Y109" s="104">
        <v>2.1301630675188279</v>
      </c>
      <c r="Z109" s="104">
        <v>76.036000000000001</v>
      </c>
      <c r="AA109" s="104" t="s">
        <v>435</v>
      </c>
      <c r="AB109" s="104">
        <v>0.28301999999999999</v>
      </c>
      <c r="AC109" s="104" t="s">
        <v>435</v>
      </c>
      <c r="AD109" s="103">
        <v>3030</v>
      </c>
      <c r="AE109" s="103">
        <v>80</v>
      </c>
      <c r="AF109" s="105" t="s">
        <v>435</v>
      </c>
      <c r="AG109" s="104">
        <v>8.2010000000000005</v>
      </c>
      <c r="AH109" s="104">
        <v>0.35615925125897324</v>
      </c>
      <c r="AI109" s="104">
        <v>3.9595592066014963E-2</v>
      </c>
      <c r="AJ109" s="103">
        <v>0</v>
      </c>
      <c r="AK109" s="103">
        <v>0</v>
      </c>
      <c r="AL109" s="104">
        <v>0.8041858477966396</v>
      </c>
      <c r="AM109" s="104" t="s">
        <v>435</v>
      </c>
      <c r="AN109" s="104">
        <v>26.413019999999999</v>
      </c>
      <c r="AO109" s="104">
        <v>-47.56</v>
      </c>
      <c r="AP109" s="104">
        <v>-52.74</v>
      </c>
      <c r="AQ109" s="104">
        <v>-1.1012221885355188E-2</v>
      </c>
      <c r="AR109" s="104">
        <v>0.47008028422616749</v>
      </c>
      <c r="AS109" s="105">
        <v>7.8</v>
      </c>
      <c r="AT109" s="105">
        <v>13.7</v>
      </c>
      <c r="AU109" s="103">
        <v>93</v>
      </c>
      <c r="AV109" s="105">
        <v>0.4</v>
      </c>
      <c r="AW109" s="104">
        <v>0.43</v>
      </c>
      <c r="AX109" s="104">
        <v>6.7000000000000004E-2</v>
      </c>
      <c r="AY109" s="103">
        <v>83042</v>
      </c>
      <c r="AZ109" s="104">
        <v>0.27437398190136941</v>
      </c>
      <c r="BA109" s="104">
        <v>41</v>
      </c>
      <c r="BB109" s="103">
        <v>22407</v>
      </c>
      <c r="BC109" s="103">
        <v>16900</v>
      </c>
      <c r="BD109" s="103">
        <v>17412</v>
      </c>
      <c r="BE109" s="103">
        <v>0</v>
      </c>
      <c r="BF109" s="103">
        <v>163111</v>
      </c>
      <c r="BG109" s="103">
        <v>0</v>
      </c>
      <c r="BH109" s="103">
        <v>125</v>
      </c>
      <c r="BI109" s="105">
        <v>2.5</v>
      </c>
      <c r="BJ109" s="103">
        <v>60481772</v>
      </c>
      <c r="BK109" s="103">
        <v>25948000</v>
      </c>
      <c r="BL109" s="104">
        <v>57.428571428600002</v>
      </c>
      <c r="BM109" s="105">
        <v>100</v>
      </c>
      <c r="BN109" s="105">
        <v>93.734700000000004</v>
      </c>
      <c r="BO109" s="104">
        <v>134.52599469177201</v>
      </c>
      <c r="BP109" s="105">
        <v>59.092589965410902</v>
      </c>
      <c r="BQ109" s="104" t="s">
        <v>435</v>
      </c>
      <c r="BR109" s="104">
        <v>3.95</v>
      </c>
      <c r="BS109" s="104">
        <v>1.0753481388092041</v>
      </c>
      <c r="BT109" s="103">
        <v>53</v>
      </c>
      <c r="BU109" s="105">
        <v>100</v>
      </c>
      <c r="BV109" s="104">
        <v>93.734700000000004</v>
      </c>
      <c r="BW109" s="104">
        <v>81.201048618117397</v>
      </c>
      <c r="BX109" s="104">
        <v>134.52599469177201</v>
      </c>
      <c r="BY109" s="103">
        <v>69000</v>
      </c>
      <c r="BZ109" s="105">
        <v>99.572029999999998</v>
      </c>
      <c r="CA109" s="105">
        <v>96.695939999999993</v>
      </c>
      <c r="CB109" s="104">
        <v>15.132000000000001</v>
      </c>
      <c r="CC109" s="103">
        <v>99</v>
      </c>
      <c r="CD109" s="103">
        <v>99</v>
      </c>
      <c r="CE109" s="103" t="s">
        <v>435</v>
      </c>
      <c r="CF109" s="104">
        <v>1052.54760742188</v>
      </c>
      <c r="CG109" s="104">
        <v>29</v>
      </c>
      <c r="CH109" s="105">
        <v>95</v>
      </c>
      <c r="CI109" s="103">
        <v>11238.957372530129</v>
      </c>
      <c r="CJ109" s="103">
        <v>31949789</v>
      </c>
      <c r="CK109" s="103">
        <v>30334501</v>
      </c>
      <c r="CL109" s="103">
        <v>328550</v>
      </c>
      <c r="CM109" s="103"/>
    </row>
    <row r="110" spans="1:91" x14ac:dyDescent="0.3">
      <c r="A110" s="123" t="s">
        <v>195</v>
      </c>
      <c r="B110" s="106" t="s">
        <v>194</v>
      </c>
      <c r="C110" s="103">
        <v>0</v>
      </c>
      <c r="D110" s="103">
        <v>0</v>
      </c>
      <c r="E110" s="103" t="s">
        <v>435</v>
      </c>
      <c r="F110" s="103">
        <v>190.51400000000001</v>
      </c>
      <c r="G110" s="103">
        <v>0</v>
      </c>
      <c r="H110" s="103">
        <v>0</v>
      </c>
      <c r="I110" s="103">
        <v>0</v>
      </c>
      <c r="J110" s="103">
        <v>0</v>
      </c>
      <c r="K110" s="104">
        <v>0</v>
      </c>
      <c r="L110" s="104" t="s">
        <v>435</v>
      </c>
      <c r="M110" s="103" t="s">
        <v>435</v>
      </c>
      <c r="N110" s="103" t="s">
        <v>435</v>
      </c>
      <c r="O110" s="103" t="s">
        <v>435</v>
      </c>
      <c r="P110" s="103" t="s">
        <v>435</v>
      </c>
      <c r="Q110" s="103">
        <v>0</v>
      </c>
      <c r="R110" s="103">
        <v>0</v>
      </c>
      <c r="S110" s="103">
        <v>0</v>
      </c>
      <c r="T110" s="103">
        <v>0</v>
      </c>
      <c r="U110" s="103">
        <v>0</v>
      </c>
      <c r="V110" s="103">
        <v>15679.7721205</v>
      </c>
      <c r="W110" s="103">
        <v>0</v>
      </c>
      <c r="X110" s="104">
        <v>1718.9866666666667</v>
      </c>
      <c r="Y110" s="104">
        <v>4.8940452146567095</v>
      </c>
      <c r="Z110" s="104">
        <v>39.808</v>
      </c>
      <c r="AA110" s="104">
        <v>5.3347189477602699</v>
      </c>
      <c r="AB110" s="104">
        <v>0</v>
      </c>
      <c r="AC110" s="104">
        <v>95.802859999999995</v>
      </c>
      <c r="AD110" s="103" t="s">
        <v>435</v>
      </c>
      <c r="AE110" s="103">
        <v>80</v>
      </c>
      <c r="AF110" s="105">
        <v>32.1</v>
      </c>
      <c r="AG110" s="104">
        <v>6.88</v>
      </c>
      <c r="AH110" s="104">
        <v>1.4966490779131864E-2</v>
      </c>
      <c r="AI110" s="104">
        <v>1.1921755473765701E-2</v>
      </c>
      <c r="AJ110" s="103">
        <v>0</v>
      </c>
      <c r="AK110" s="103">
        <v>0</v>
      </c>
      <c r="AL110" s="104">
        <v>0.71870707811433809</v>
      </c>
      <c r="AM110" s="104">
        <v>2.65409E-3</v>
      </c>
      <c r="AN110" s="104">
        <v>3.2105199999999998</v>
      </c>
      <c r="AO110" s="104">
        <v>7.72</v>
      </c>
      <c r="AP110" s="104">
        <v>4.54</v>
      </c>
      <c r="AQ110" s="104">
        <v>2.4256568636952016</v>
      </c>
      <c r="AR110" s="104">
        <v>7.9171698432228044E-2</v>
      </c>
      <c r="AS110" s="105">
        <v>8.6</v>
      </c>
      <c r="AT110" s="105" t="s">
        <v>435</v>
      </c>
      <c r="AU110" s="103">
        <v>39</v>
      </c>
      <c r="AV110" s="105">
        <v>0.1</v>
      </c>
      <c r="AW110" s="104" t="s">
        <v>435</v>
      </c>
      <c r="AX110" s="104" t="s">
        <v>435</v>
      </c>
      <c r="AY110" s="103">
        <v>1004</v>
      </c>
      <c r="AZ110" s="104">
        <v>0.36658249793434283</v>
      </c>
      <c r="BA110" s="104">
        <v>38.4</v>
      </c>
      <c r="BB110" s="103">
        <v>0</v>
      </c>
      <c r="BC110" s="103">
        <v>0</v>
      </c>
      <c r="BD110" s="103">
        <v>0</v>
      </c>
      <c r="BE110" s="202">
        <v>0</v>
      </c>
      <c r="BF110" s="202">
        <v>0</v>
      </c>
      <c r="BG110" s="202">
        <v>0</v>
      </c>
      <c r="BH110" s="103">
        <v>117</v>
      </c>
      <c r="BI110" s="105">
        <v>10.3</v>
      </c>
      <c r="BJ110" s="103">
        <v>1147247</v>
      </c>
      <c r="BK110" s="103">
        <v>1390000</v>
      </c>
      <c r="BL110" s="104">
        <v>303.51408547699998</v>
      </c>
      <c r="BM110" s="105">
        <v>40</v>
      </c>
      <c r="BN110" s="105">
        <v>97.734949999999998</v>
      </c>
      <c r="BO110" s="104">
        <v>166.36429214110601</v>
      </c>
      <c r="BP110" s="105">
        <v>11.112186489058899</v>
      </c>
      <c r="BQ110" s="104">
        <v>0.52</v>
      </c>
      <c r="BR110" s="104">
        <v>2.6833333333333331</v>
      </c>
      <c r="BS110" s="104">
        <v>-0.48849406838417053</v>
      </c>
      <c r="BT110" s="103">
        <v>29</v>
      </c>
      <c r="BU110" s="105">
        <v>99.800003051757798</v>
      </c>
      <c r="BV110" s="104">
        <v>97.734949999999998</v>
      </c>
      <c r="BW110" s="104">
        <v>63.185665884848497</v>
      </c>
      <c r="BX110" s="104">
        <v>166.36429214110601</v>
      </c>
      <c r="BY110" s="103">
        <v>680</v>
      </c>
      <c r="BZ110" s="105">
        <v>99.373000000000005</v>
      </c>
      <c r="CA110" s="105">
        <v>99.256200000000007</v>
      </c>
      <c r="CB110" s="104">
        <v>10.379000000000001</v>
      </c>
      <c r="CC110" s="103">
        <v>99</v>
      </c>
      <c r="CD110" s="103">
        <v>99</v>
      </c>
      <c r="CE110" s="103" t="s">
        <v>435</v>
      </c>
      <c r="CF110" s="104">
        <v>1628.54284667969</v>
      </c>
      <c r="CG110" s="104">
        <v>53</v>
      </c>
      <c r="CH110" s="105">
        <v>44</v>
      </c>
      <c r="CI110" s="103">
        <v>10223.636489027762</v>
      </c>
      <c r="CJ110" s="103">
        <v>530957</v>
      </c>
      <c r="CK110" s="103">
        <v>363657</v>
      </c>
      <c r="CL110" s="103">
        <v>300</v>
      </c>
      <c r="CM110" s="103"/>
    </row>
    <row r="111" spans="1:91" x14ac:dyDescent="0.3">
      <c r="A111" s="123" t="s">
        <v>197</v>
      </c>
      <c r="B111" s="106" t="s">
        <v>196</v>
      </c>
      <c r="C111" s="103">
        <v>0</v>
      </c>
      <c r="D111" s="103">
        <v>0</v>
      </c>
      <c r="E111" s="103">
        <v>147225.41500000001</v>
      </c>
      <c r="F111" s="103">
        <v>0</v>
      </c>
      <c r="G111" s="103">
        <v>0</v>
      </c>
      <c r="H111" s="103">
        <v>0</v>
      </c>
      <c r="I111" s="103">
        <v>0</v>
      </c>
      <c r="J111" s="103">
        <v>155057</v>
      </c>
      <c r="K111" s="104">
        <v>0.17100000000000001</v>
      </c>
      <c r="L111" s="104">
        <v>9.0909090909090898E-2</v>
      </c>
      <c r="M111" s="103">
        <v>9409477.2763500009</v>
      </c>
      <c r="N111" s="103">
        <v>0</v>
      </c>
      <c r="O111" s="103">
        <v>1611608.4161</v>
      </c>
      <c r="P111" s="103">
        <v>0</v>
      </c>
      <c r="Q111" s="103">
        <v>17440033</v>
      </c>
      <c r="R111" s="103">
        <v>0</v>
      </c>
      <c r="S111" s="103">
        <v>806318</v>
      </c>
      <c r="T111" s="103">
        <v>16633715</v>
      </c>
      <c r="U111" s="103">
        <v>3392164</v>
      </c>
      <c r="V111" s="103">
        <v>17448165.2777</v>
      </c>
      <c r="W111" s="103">
        <v>15553429.7936</v>
      </c>
      <c r="X111" s="104">
        <v>15.635015858186021</v>
      </c>
      <c r="Y111" s="104">
        <v>4.8762369404243771</v>
      </c>
      <c r="Z111" s="104">
        <v>42.356000000000002</v>
      </c>
      <c r="AA111" s="104">
        <v>5.6685934691248399</v>
      </c>
      <c r="AB111" s="104">
        <v>7.1953899999999997</v>
      </c>
      <c r="AC111" s="104">
        <v>52.232080000000003</v>
      </c>
      <c r="AD111" s="103">
        <v>1525</v>
      </c>
      <c r="AE111" s="103">
        <v>80</v>
      </c>
      <c r="AF111" s="105">
        <v>47</v>
      </c>
      <c r="AG111" s="104">
        <v>17.968</v>
      </c>
      <c r="AH111" s="104">
        <v>0.93399017258923367</v>
      </c>
      <c r="AI111" s="104">
        <v>0.83155905052070833</v>
      </c>
      <c r="AJ111" s="103">
        <v>0</v>
      </c>
      <c r="AK111" s="103">
        <v>4</v>
      </c>
      <c r="AL111" s="104">
        <v>0.42720624372684268</v>
      </c>
      <c r="AM111" s="104">
        <v>0.45676412999999999</v>
      </c>
      <c r="AN111" s="104">
        <v>5488.4099699999997</v>
      </c>
      <c r="AO111" s="104">
        <v>718.42</v>
      </c>
      <c r="AP111" s="104">
        <v>792.22</v>
      </c>
      <c r="AQ111" s="104">
        <v>8.9312843708708574</v>
      </c>
      <c r="AR111" s="104">
        <v>5.9549523189430698</v>
      </c>
      <c r="AS111" s="105">
        <v>97.8</v>
      </c>
      <c r="AT111" s="105">
        <v>25</v>
      </c>
      <c r="AU111" s="103">
        <v>55</v>
      </c>
      <c r="AV111" s="105">
        <v>1</v>
      </c>
      <c r="AW111" s="104">
        <v>0.92</v>
      </c>
      <c r="AX111" s="104">
        <v>386.161</v>
      </c>
      <c r="AY111" s="103">
        <v>6841620</v>
      </c>
      <c r="AZ111" s="104">
        <v>0.67610385107586835</v>
      </c>
      <c r="BA111" s="104">
        <v>33</v>
      </c>
      <c r="BB111" s="103">
        <v>0</v>
      </c>
      <c r="BC111" s="103">
        <v>13150</v>
      </c>
      <c r="BD111" s="103">
        <v>6981</v>
      </c>
      <c r="BE111" s="103">
        <v>218536</v>
      </c>
      <c r="BF111" s="103">
        <v>27457</v>
      </c>
      <c r="BG111" s="103">
        <v>6677</v>
      </c>
      <c r="BH111" s="103">
        <v>141</v>
      </c>
      <c r="BI111" s="105">
        <v>6.3</v>
      </c>
      <c r="BJ111" s="103" t="s">
        <v>435</v>
      </c>
      <c r="BK111" s="103">
        <v>193300</v>
      </c>
      <c r="BL111" s="104">
        <v>5.47112462006E-2</v>
      </c>
      <c r="BM111" s="105">
        <v>20</v>
      </c>
      <c r="BN111" s="105">
        <v>35.473770000000002</v>
      </c>
      <c r="BO111" s="104">
        <v>115.084672725278</v>
      </c>
      <c r="BP111" s="105">
        <v>80.071377839862507</v>
      </c>
      <c r="BQ111" s="104">
        <v>0.62</v>
      </c>
      <c r="BR111" s="104">
        <v>3.05</v>
      </c>
      <c r="BS111" s="104">
        <v>-1.0046379566192627</v>
      </c>
      <c r="BT111" s="103">
        <v>29</v>
      </c>
      <c r="BU111" s="105">
        <v>43.089839935302699</v>
      </c>
      <c r="BV111" s="104">
        <v>35.473770000000002</v>
      </c>
      <c r="BW111" s="104">
        <v>13</v>
      </c>
      <c r="BX111" s="104">
        <v>115.084672725278</v>
      </c>
      <c r="BY111" s="103">
        <v>110000</v>
      </c>
      <c r="BZ111" s="105">
        <v>39.335419999999999</v>
      </c>
      <c r="CA111" s="105">
        <v>78.260829999999999</v>
      </c>
      <c r="CB111" s="104">
        <v>1.393</v>
      </c>
      <c r="CC111" s="103">
        <v>66</v>
      </c>
      <c r="CD111" s="103" t="s">
        <v>435</v>
      </c>
      <c r="CE111" s="103">
        <v>57</v>
      </c>
      <c r="CF111" s="104">
        <v>81.182533264160199</v>
      </c>
      <c r="CG111" s="104">
        <v>562</v>
      </c>
      <c r="CH111" s="105">
        <v>49</v>
      </c>
      <c r="CI111" s="103">
        <v>901.40310068922429</v>
      </c>
      <c r="CJ111" s="103">
        <v>19658023</v>
      </c>
      <c r="CK111" s="103">
        <v>17610108</v>
      </c>
      <c r="CL111" s="103">
        <v>1220190</v>
      </c>
      <c r="CM111" s="103"/>
    </row>
    <row r="112" spans="1:91" x14ac:dyDescent="0.3">
      <c r="A112" s="123" t="s">
        <v>199</v>
      </c>
      <c r="B112" s="106" t="s">
        <v>198</v>
      </c>
      <c r="C112" s="103">
        <v>0</v>
      </c>
      <c r="D112" s="103">
        <v>0</v>
      </c>
      <c r="E112" s="103" t="s">
        <v>435</v>
      </c>
      <c r="F112" s="103">
        <v>17.268000000000001</v>
      </c>
      <c r="G112" s="103">
        <v>0</v>
      </c>
      <c r="H112" s="103">
        <v>0</v>
      </c>
      <c r="I112" s="103">
        <v>0</v>
      </c>
      <c r="J112" s="103">
        <v>0</v>
      </c>
      <c r="K112" s="104">
        <v>0</v>
      </c>
      <c r="L112" s="104">
        <v>0.15151515151515199</v>
      </c>
      <c r="M112" s="103">
        <v>0</v>
      </c>
      <c r="N112" s="103" t="s">
        <v>435</v>
      </c>
      <c r="O112" s="103" t="s">
        <v>435</v>
      </c>
      <c r="P112" s="103" t="s">
        <v>435</v>
      </c>
      <c r="Q112" s="103">
        <v>0</v>
      </c>
      <c r="R112" s="103">
        <v>0</v>
      </c>
      <c r="S112" s="103">
        <v>0</v>
      </c>
      <c r="T112" s="103">
        <v>0</v>
      </c>
      <c r="U112" s="103">
        <v>0</v>
      </c>
      <c r="V112" s="103">
        <v>330863.43926200003</v>
      </c>
      <c r="W112" s="103">
        <v>8985.6696376799991</v>
      </c>
      <c r="X112" s="104">
        <v>1511.03125</v>
      </c>
      <c r="Y112" s="104">
        <v>3.3344904568217961</v>
      </c>
      <c r="Z112" s="104">
        <v>94.611999999999995</v>
      </c>
      <c r="AA112" s="104">
        <v>2.8527452466611898</v>
      </c>
      <c r="AB112" s="104">
        <v>0</v>
      </c>
      <c r="AC112" s="104" t="s">
        <v>435</v>
      </c>
      <c r="AD112" s="103">
        <v>170</v>
      </c>
      <c r="AE112" s="103">
        <v>80</v>
      </c>
      <c r="AF112" s="105" t="s">
        <v>435</v>
      </c>
      <c r="AG112" s="104">
        <v>4.9180000000000001</v>
      </c>
      <c r="AH112" s="104">
        <v>3.6020403412528521E-4</v>
      </c>
      <c r="AI112" s="104">
        <v>2.8156887025025289E-5</v>
      </c>
      <c r="AJ112" s="103">
        <v>0</v>
      </c>
      <c r="AK112" s="103">
        <v>0</v>
      </c>
      <c r="AL112" s="104">
        <v>0.88526568312244713</v>
      </c>
      <c r="AM112" s="104" t="s">
        <v>435</v>
      </c>
      <c r="AN112" s="104">
        <v>0</v>
      </c>
      <c r="AO112" s="104">
        <v>0</v>
      </c>
      <c r="AP112" s="104">
        <v>0</v>
      </c>
      <c r="AQ112" s="104" t="s">
        <v>435</v>
      </c>
      <c r="AR112" s="104">
        <v>1.8998533812140279</v>
      </c>
      <c r="AS112" s="105">
        <v>7</v>
      </c>
      <c r="AT112" s="105" t="s">
        <v>435</v>
      </c>
      <c r="AU112" s="103">
        <v>11</v>
      </c>
      <c r="AV112" s="105">
        <v>0.1</v>
      </c>
      <c r="AW112" s="104" t="s">
        <v>435</v>
      </c>
      <c r="AX112" s="104" t="s">
        <v>435</v>
      </c>
      <c r="AY112" s="103">
        <v>9</v>
      </c>
      <c r="AZ112" s="104">
        <v>0.19499821964839725</v>
      </c>
      <c r="BA112" s="104">
        <v>29.4</v>
      </c>
      <c r="BB112" s="103">
        <v>0</v>
      </c>
      <c r="BC112" s="103">
        <v>0</v>
      </c>
      <c r="BD112" s="103">
        <v>0</v>
      </c>
      <c r="BE112" s="103">
        <v>0</v>
      </c>
      <c r="BF112" s="103">
        <v>10450</v>
      </c>
      <c r="BG112" s="103">
        <v>0</v>
      </c>
      <c r="BH112" s="103">
        <v>135</v>
      </c>
      <c r="BI112" s="105">
        <v>2.4</v>
      </c>
      <c r="BJ112" s="103">
        <v>2576898</v>
      </c>
      <c r="BK112" s="103">
        <v>2274000</v>
      </c>
      <c r="BL112" s="104">
        <v>863.66666666699996</v>
      </c>
      <c r="BM112" s="105">
        <v>40</v>
      </c>
      <c r="BN112" s="105">
        <v>94.503190000000004</v>
      </c>
      <c r="BO112" s="104">
        <v>140.20393946016799</v>
      </c>
      <c r="BP112" s="105">
        <v>29.787779362608099</v>
      </c>
      <c r="BQ112" s="104" t="s">
        <v>435</v>
      </c>
      <c r="BR112" s="104" t="s">
        <v>435</v>
      </c>
      <c r="BS112" s="104">
        <v>0.96879595518112183</v>
      </c>
      <c r="BT112" s="103">
        <v>54</v>
      </c>
      <c r="BU112" s="105">
        <v>100</v>
      </c>
      <c r="BV112" s="104">
        <v>94.503190000000004</v>
      </c>
      <c r="BW112" s="104">
        <v>81.658045487445307</v>
      </c>
      <c r="BX112" s="104">
        <v>140.20393946016799</v>
      </c>
      <c r="BY112" s="103">
        <v>2700</v>
      </c>
      <c r="BZ112" s="105">
        <v>99.95599</v>
      </c>
      <c r="CA112" s="105">
        <v>100</v>
      </c>
      <c r="CB112" s="104">
        <v>38.26</v>
      </c>
      <c r="CC112" s="103">
        <v>98</v>
      </c>
      <c r="CD112" s="103">
        <v>83</v>
      </c>
      <c r="CE112" s="103" t="s">
        <v>435</v>
      </c>
      <c r="CF112" s="104">
        <v>3511.13647460938</v>
      </c>
      <c r="CG112" s="104">
        <v>6</v>
      </c>
      <c r="CH112" s="105">
        <v>60</v>
      </c>
      <c r="CI112" s="103">
        <v>30074.741185095925</v>
      </c>
      <c r="CJ112" s="103">
        <v>440377</v>
      </c>
      <c r="CK112" s="103">
        <v>418670</v>
      </c>
      <c r="CL112" s="103">
        <v>320</v>
      </c>
      <c r="CM112" s="103"/>
    </row>
    <row r="113" spans="1:91" x14ac:dyDescent="0.3">
      <c r="A113" s="123" t="s">
        <v>201</v>
      </c>
      <c r="B113" s="106" t="s">
        <v>200</v>
      </c>
      <c r="C113" s="103">
        <v>0</v>
      </c>
      <c r="D113" s="103">
        <v>0</v>
      </c>
      <c r="E113" s="103" t="s">
        <v>435</v>
      </c>
      <c r="F113" s="103">
        <v>15.584</v>
      </c>
      <c r="G113" s="103">
        <v>60.7605</v>
      </c>
      <c r="H113" s="103">
        <v>0.28250000000000003</v>
      </c>
      <c r="I113" s="103">
        <v>0</v>
      </c>
      <c r="J113" s="103">
        <v>782</v>
      </c>
      <c r="K113" s="104">
        <v>5.7000000000000002E-2</v>
      </c>
      <c r="L113" s="104" t="s">
        <v>435</v>
      </c>
      <c r="M113" s="103" t="s">
        <v>435</v>
      </c>
      <c r="N113" s="103" t="s">
        <v>435</v>
      </c>
      <c r="O113" s="103" t="s">
        <v>435</v>
      </c>
      <c r="P113" s="103" t="s">
        <v>435</v>
      </c>
      <c r="Q113" s="103">
        <v>0</v>
      </c>
      <c r="R113" s="103">
        <v>0</v>
      </c>
      <c r="S113" s="103">
        <v>0</v>
      </c>
      <c r="T113" s="103">
        <v>0</v>
      </c>
      <c r="U113" s="103">
        <v>0</v>
      </c>
      <c r="V113" s="103">
        <v>1079.9451518999999</v>
      </c>
      <c r="W113" s="103">
        <v>1707.1887778</v>
      </c>
      <c r="X113" s="104">
        <v>324.51666666666665</v>
      </c>
      <c r="Y113" s="104">
        <v>1.1264199200796536</v>
      </c>
      <c r="Z113" s="104">
        <v>77.031000000000006</v>
      </c>
      <c r="AA113" s="104" t="s">
        <v>435</v>
      </c>
      <c r="AB113" s="104">
        <v>10.05522</v>
      </c>
      <c r="AC113" s="104">
        <v>82.502170000000007</v>
      </c>
      <c r="AD113" s="103" t="s">
        <v>435</v>
      </c>
      <c r="AE113" s="103">
        <v>40</v>
      </c>
      <c r="AF113" s="105" t="s">
        <v>435</v>
      </c>
      <c r="AG113" s="104" t="s">
        <v>435</v>
      </c>
      <c r="AH113" s="104">
        <v>8.0206718402012423E-5</v>
      </c>
      <c r="AI113" s="104">
        <v>9.214346210005027E-5</v>
      </c>
      <c r="AJ113" s="103">
        <v>0</v>
      </c>
      <c r="AK113" s="103">
        <v>0</v>
      </c>
      <c r="AL113" s="104">
        <v>0.69758928395422426</v>
      </c>
      <c r="AM113" s="104" t="s">
        <v>435</v>
      </c>
      <c r="AN113" s="104">
        <v>7.2605700000000004</v>
      </c>
      <c r="AO113" s="104">
        <v>72.05</v>
      </c>
      <c r="AP113" s="104">
        <v>49.33</v>
      </c>
      <c r="AQ113" s="104">
        <v>19.058396543569668</v>
      </c>
      <c r="AR113" s="104">
        <v>14.212914523811676</v>
      </c>
      <c r="AS113" s="105">
        <v>33.1</v>
      </c>
      <c r="AT113" s="105" t="s">
        <v>435</v>
      </c>
      <c r="AU113" s="103">
        <v>480</v>
      </c>
      <c r="AV113" s="105" t="s">
        <v>435</v>
      </c>
      <c r="AW113" s="104" t="s">
        <v>435</v>
      </c>
      <c r="AX113" s="104" t="s">
        <v>435</v>
      </c>
      <c r="AY113" s="103">
        <v>19594</v>
      </c>
      <c r="AZ113" s="104" t="s">
        <v>435</v>
      </c>
      <c r="BA113" s="104" t="s">
        <v>435</v>
      </c>
      <c r="BB113" s="103">
        <v>0</v>
      </c>
      <c r="BC113" s="103">
        <v>0</v>
      </c>
      <c r="BD113" s="103">
        <v>0</v>
      </c>
      <c r="BE113" s="202">
        <v>0</v>
      </c>
      <c r="BF113" s="202">
        <v>0</v>
      </c>
      <c r="BG113" s="202">
        <v>0</v>
      </c>
      <c r="BH113" s="103">
        <v>31</v>
      </c>
      <c r="BI113" s="105">
        <v>2.7</v>
      </c>
      <c r="BJ113" s="103">
        <v>24313</v>
      </c>
      <c r="BK113" s="103">
        <v>6000</v>
      </c>
      <c r="BL113" s="104">
        <v>341.45606536899999</v>
      </c>
      <c r="BM113" s="105">
        <v>40</v>
      </c>
      <c r="BN113" s="105">
        <v>98.265079999999998</v>
      </c>
      <c r="BO113" s="104">
        <v>27.558648248303399</v>
      </c>
      <c r="BP113" s="105">
        <v>18</v>
      </c>
      <c r="BQ113" s="104">
        <v>0.28999999999999998</v>
      </c>
      <c r="BR113" s="104">
        <v>2.083333333333333</v>
      </c>
      <c r="BS113" s="104">
        <v>-1.5543911457061768</v>
      </c>
      <c r="BT113" s="103" t="s">
        <v>435</v>
      </c>
      <c r="BU113" s="105">
        <v>94.7550048828125</v>
      </c>
      <c r="BV113" s="104">
        <v>98.265079999999998</v>
      </c>
      <c r="BW113" s="104">
        <v>38.701162619828999</v>
      </c>
      <c r="BX113" s="104">
        <v>27.558648248303399</v>
      </c>
      <c r="BY113" s="103">
        <v>260</v>
      </c>
      <c r="BZ113" s="105">
        <v>83.494060000000005</v>
      </c>
      <c r="CA113" s="105">
        <v>88.486440000000002</v>
      </c>
      <c r="CB113" s="104">
        <v>4.5540000000000003</v>
      </c>
      <c r="CC113" s="103">
        <v>80</v>
      </c>
      <c r="CD113" s="103">
        <v>62</v>
      </c>
      <c r="CE113" s="103">
        <v>72</v>
      </c>
      <c r="CF113" s="104">
        <v>934.44488525390602</v>
      </c>
      <c r="CG113" s="104" t="s">
        <v>435</v>
      </c>
      <c r="CH113" s="105">
        <v>49</v>
      </c>
      <c r="CI113" s="103">
        <v>3621.1740948076622</v>
      </c>
      <c r="CJ113" s="103">
        <v>58791</v>
      </c>
      <c r="CK113" s="103">
        <v>52993</v>
      </c>
      <c r="CL113" s="103">
        <v>180</v>
      </c>
      <c r="CM113" s="103"/>
    </row>
    <row r="114" spans="1:91" x14ac:dyDescent="0.3">
      <c r="A114" s="123" t="s">
        <v>203</v>
      </c>
      <c r="B114" s="106" t="s">
        <v>202</v>
      </c>
      <c r="C114" s="103">
        <v>106.97885920652631</v>
      </c>
      <c r="D114" s="103">
        <v>0</v>
      </c>
      <c r="E114" s="103">
        <v>49521.154000000002</v>
      </c>
      <c r="F114" s="103">
        <v>2.516</v>
      </c>
      <c r="G114" s="103">
        <v>0</v>
      </c>
      <c r="H114" s="103">
        <v>0</v>
      </c>
      <c r="I114" s="103">
        <v>0</v>
      </c>
      <c r="J114" s="103">
        <v>207808</v>
      </c>
      <c r="K114" s="104">
        <v>0.2</v>
      </c>
      <c r="L114" s="104">
        <v>0.33333333333333298</v>
      </c>
      <c r="M114" s="103">
        <v>2065730.1188000001</v>
      </c>
      <c r="N114" s="103">
        <v>0</v>
      </c>
      <c r="O114" s="103">
        <v>0</v>
      </c>
      <c r="P114" s="103">
        <v>0</v>
      </c>
      <c r="Q114" s="103">
        <v>3706266</v>
      </c>
      <c r="R114" s="103">
        <v>0</v>
      </c>
      <c r="S114" s="103">
        <v>700919</v>
      </c>
      <c r="T114" s="103">
        <v>3005347</v>
      </c>
      <c r="U114" s="103">
        <v>932238</v>
      </c>
      <c r="V114" s="103">
        <v>3786941.5406200001</v>
      </c>
      <c r="W114" s="103">
        <v>2142635.4332900001</v>
      </c>
      <c r="X114" s="104">
        <v>4.2721635781507716</v>
      </c>
      <c r="Y114" s="104">
        <v>4.3729954580806076</v>
      </c>
      <c r="Z114" s="104">
        <v>53.671999999999997</v>
      </c>
      <c r="AA114" s="104" t="s">
        <v>435</v>
      </c>
      <c r="AB114" s="104">
        <v>31.9315</v>
      </c>
      <c r="AC114" s="104">
        <v>15.95012</v>
      </c>
      <c r="AD114" s="103" t="s">
        <v>435</v>
      </c>
      <c r="AE114" s="103">
        <v>20</v>
      </c>
      <c r="AF114" s="105">
        <v>79.5</v>
      </c>
      <c r="AG114" s="104">
        <v>15.003</v>
      </c>
      <c r="AH114" s="104">
        <v>0.46380797053577794</v>
      </c>
      <c r="AI114" s="104">
        <v>0.10195245501886999</v>
      </c>
      <c r="AJ114" s="103">
        <v>0</v>
      </c>
      <c r="AK114" s="103">
        <v>0</v>
      </c>
      <c r="AL114" s="104">
        <v>0.52705713963141887</v>
      </c>
      <c r="AM114" s="104">
        <v>0.26064398999999999</v>
      </c>
      <c r="AN114" s="104">
        <v>1549.2579800000001</v>
      </c>
      <c r="AO114" s="104">
        <v>64.239999999999995</v>
      </c>
      <c r="AP114" s="104">
        <v>88.65</v>
      </c>
      <c r="AQ114" s="104">
        <v>8.6056590279015595</v>
      </c>
      <c r="AR114" s="104">
        <v>1.1536572522886881</v>
      </c>
      <c r="AS114" s="105">
        <v>75.7</v>
      </c>
      <c r="AT114" s="105">
        <v>24.9</v>
      </c>
      <c r="AU114" s="103">
        <v>97</v>
      </c>
      <c r="AV114" s="105">
        <v>0.5</v>
      </c>
      <c r="AW114" s="104">
        <v>0.09</v>
      </c>
      <c r="AX114" s="104">
        <v>53.905000000000001</v>
      </c>
      <c r="AY114" s="103">
        <v>855084</v>
      </c>
      <c r="AZ114" s="104">
        <v>0.6199362936186219</v>
      </c>
      <c r="BA114" s="104">
        <v>32.6</v>
      </c>
      <c r="BB114" s="103">
        <v>3895814</v>
      </c>
      <c r="BC114" s="103">
        <v>350600</v>
      </c>
      <c r="BD114" s="103">
        <v>33600</v>
      </c>
      <c r="BE114" s="103">
        <v>0</v>
      </c>
      <c r="BF114" s="103">
        <v>86373</v>
      </c>
      <c r="BG114" s="103">
        <v>0</v>
      </c>
      <c r="BH114" s="103">
        <v>124</v>
      </c>
      <c r="BI114" s="105">
        <v>10.4</v>
      </c>
      <c r="BJ114" s="103">
        <v>454435.69724270102</v>
      </c>
      <c r="BK114" s="103" t="s">
        <v>435</v>
      </c>
      <c r="BL114" s="104">
        <v>0.35636057287299999</v>
      </c>
      <c r="BM114" s="105">
        <v>20</v>
      </c>
      <c r="BN114" s="105">
        <v>53.497590000000002</v>
      </c>
      <c r="BO114" s="104">
        <v>103.70605042158</v>
      </c>
      <c r="BP114" s="105">
        <v>52.191325935652301</v>
      </c>
      <c r="BQ114" s="104">
        <v>0.56999999999999995</v>
      </c>
      <c r="BR114" s="104">
        <v>3.0666666666666669</v>
      </c>
      <c r="BS114" s="104">
        <v>-0.72663247585296631</v>
      </c>
      <c r="BT114" s="103">
        <v>28</v>
      </c>
      <c r="BU114" s="105">
        <v>42.912319183349602</v>
      </c>
      <c r="BV114" s="104">
        <v>53.497590000000002</v>
      </c>
      <c r="BW114" s="104">
        <v>20.80096366143</v>
      </c>
      <c r="BX114" s="104">
        <v>103.70605042158</v>
      </c>
      <c r="BY114" s="103">
        <v>15000</v>
      </c>
      <c r="BZ114" s="105">
        <v>48.435490000000001</v>
      </c>
      <c r="CA114" s="105">
        <v>70.696190000000001</v>
      </c>
      <c r="CB114" s="104">
        <v>1.79</v>
      </c>
      <c r="CC114" s="103">
        <v>81</v>
      </c>
      <c r="CD114" s="103" t="s">
        <v>435</v>
      </c>
      <c r="CE114" s="103">
        <v>77</v>
      </c>
      <c r="CF114" s="104">
        <v>163.91744995117199</v>
      </c>
      <c r="CG114" s="104">
        <v>766</v>
      </c>
      <c r="CH114" s="105">
        <v>26</v>
      </c>
      <c r="CI114" s="103">
        <v>1218.5964099520702</v>
      </c>
      <c r="CJ114" s="103">
        <v>4525698</v>
      </c>
      <c r="CK114" s="103">
        <v>4096872</v>
      </c>
      <c r="CL114" s="103">
        <v>1030700</v>
      </c>
      <c r="CM114" s="103"/>
    </row>
    <row r="115" spans="1:91" x14ac:dyDescent="0.3">
      <c r="A115" s="123" t="s">
        <v>205</v>
      </c>
      <c r="B115" s="106" t="s">
        <v>204</v>
      </c>
      <c r="C115" s="103">
        <v>0</v>
      </c>
      <c r="D115" s="103">
        <v>0</v>
      </c>
      <c r="E115" s="103" t="s">
        <v>435</v>
      </c>
      <c r="F115" s="103">
        <v>14.061999999999999</v>
      </c>
      <c r="G115" s="103">
        <v>24178.772999999997</v>
      </c>
      <c r="H115" s="103">
        <v>17813.929999999997</v>
      </c>
      <c r="I115" s="103">
        <v>909.6</v>
      </c>
      <c r="J115" s="103">
        <v>0</v>
      </c>
      <c r="K115" s="104">
        <v>2.9000000000000001E-2</v>
      </c>
      <c r="L115" s="104">
        <v>6.0606060606060601E-2</v>
      </c>
      <c r="M115" s="103">
        <v>0</v>
      </c>
      <c r="N115" s="103" t="s">
        <v>435</v>
      </c>
      <c r="O115" s="103" t="s">
        <v>435</v>
      </c>
      <c r="P115" s="103" t="s">
        <v>435</v>
      </c>
      <c r="Q115" s="103">
        <v>0</v>
      </c>
      <c r="R115" s="103">
        <v>0</v>
      </c>
      <c r="S115" s="103">
        <v>0</v>
      </c>
      <c r="T115" s="103">
        <v>0</v>
      </c>
      <c r="U115" s="103">
        <v>975378</v>
      </c>
      <c r="V115" s="103">
        <v>1207955.4629599999</v>
      </c>
      <c r="W115" s="103">
        <v>1103519.0821400001</v>
      </c>
      <c r="X115" s="104">
        <v>623.30197044334977</v>
      </c>
      <c r="Y115" s="104">
        <v>-6.3139385190947875E-2</v>
      </c>
      <c r="Z115" s="104">
        <v>40.792999999999999</v>
      </c>
      <c r="AA115" s="104">
        <v>3.47529761733847</v>
      </c>
      <c r="AB115" s="104">
        <v>0.13067999999999999</v>
      </c>
      <c r="AC115" s="104" t="s">
        <v>435</v>
      </c>
      <c r="AD115" s="103">
        <v>178</v>
      </c>
      <c r="AE115" s="103">
        <v>80</v>
      </c>
      <c r="AF115" s="105" t="s">
        <v>435</v>
      </c>
      <c r="AG115" s="104">
        <v>5.1020000000000003</v>
      </c>
      <c r="AH115" s="104">
        <v>1.5221466082368695E-2</v>
      </c>
      <c r="AI115" s="104">
        <v>1.9596018712853274E-3</v>
      </c>
      <c r="AJ115" s="103">
        <v>0</v>
      </c>
      <c r="AK115" s="103">
        <v>0</v>
      </c>
      <c r="AL115" s="104">
        <v>0.79640621244776233</v>
      </c>
      <c r="AM115" s="104" t="s">
        <v>435</v>
      </c>
      <c r="AN115" s="104">
        <v>100</v>
      </c>
      <c r="AO115" s="104">
        <v>7.76</v>
      </c>
      <c r="AP115" s="104">
        <v>48.16</v>
      </c>
      <c r="AQ115" s="104">
        <v>0.42715308131191049</v>
      </c>
      <c r="AR115" s="104">
        <v>1.7207689983808789</v>
      </c>
      <c r="AS115" s="105">
        <v>15.5</v>
      </c>
      <c r="AT115" s="105" t="s">
        <v>435</v>
      </c>
      <c r="AU115" s="103">
        <v>12</v>
      </c>
      <c r="AV115" s="105">
        <v>0.9</v>
      </c>
      <c r="AW115" s="104" t="s">
        <v>435</v>
      </c>
      <c r="AX115" s="104" t="s">
        <v>435</v>
      </c>
      <c r="AY115" s="103">
        <v>0</v>
      </c>
      <c r="AZ115" s="104">
        <v>0.36946207278888643</v>
      </c>
      <c r="BA115" s="104">
        <v>35.799999999999997</v>
      </c>
      <c r="BB115" s="103">
        <v>0</v>
      </c>
      <c r="BC115" s="103">
        <v>30000</v>
      </c>
      <c r="BD115" s="103">
        <v>0</v>
      </c>
      <c r="BE115" s="103">
        <v>0</v>
      </c>
      <c r="BF115" s="103">
        <v>15</v>
      </c>
      <c r="BG115" s="103">
        <v>0</v>
      </c>
      <c r="BH115" s="103">
        <v>124</v>
      </c>
      <c r="BI115" s="105">
        <v>6.5</v>
      </c>
      <c r="BJ115" s="103">
        <v>1745291</v>
      </c>
      <c r="BK115" s="103">
        <v>1342000</v>
      </c>
      <c r="BL115" s="104">
        <v>56.854429692099998</v>
      </c>
      <c r="BM115" s="105">
        <v>80</v>
      </c>
      <c r="BN115" s="105">
        <v>91.325389999999999</v>
      </c>
      <c r="BO115" s="104">
        <v>151.35911488851301</v>
      </c>
      <c r="BP115" s="105">
        <v>63.852249094293903</v>
      </c>
      <c r="BQ115" s="104">
        <v>0.28000000000000003</v>
      </c>
      <c r="BR115" s="104">
        <v>3.7</v>
      </c>
      <c r="BS115" s="104">
        <v>0.87608486413955688</v>
      </c>
      <c r="BT115" s="103">
        <v>52</v>
      </c>
      <c r="BU115" s="105">
        <v>98.031433105468807</v>
      </c>
      <c r="BV115" s="104">
        <v>91.325389999999999</v>
      </c>
      <c r="BW115" s="104">
        <v>58.596169704299001</v>
      </c>
      <c r="BX115" s="104">
        <v>151.35911488851301</v>
      </c>
      <c r="BY115" s="103">
        <v>2800</v>
      </c>
      <c r="BZ115" s="105">
        <v>95.504840000000002</v>
      </c>
      <c r="CA115" s="105">
        <v>99.866330000000005</v>
      </c>
      <c r="CB115" s="104">
        <v>20.245999999999999</v>
      </c>
      <c r="CC115" s="103">
        <v>94</v>
      </c>
      <c r="CD115" s="103">
        <v>95</v>
      </c>
      <c r="CE115" s="103">
        <v>84</v>
      </c>
      <c r="CF115" s="104">
        <v>1206.73974609375</v>
      </c>
      <c r="CG115" s="104">
        <v>61</v>
      </c>
      <c r="CH115" s="105">
        <v>62</v>
      </c>
      <c r="CI115" s="103">
        <v>11238.690394896143</v>
      </c>
      <c r="CJ115" s="103">
        <v>1269670</v>
      </c>
      <c r="CK115" s="103">
        <v>1273212</v>
      </c>
      <c r="CL115" s="103">
        <v>2030</v>
      </c>
      <c r="CM115" s="103"/>
    </row>
    <row r="116" spans="1:91" x14ac:dyDescent="0.3">
      <c r="A116" s="123" t="s">
        <v>207</v>
      </c>
      <c r="B116" s="106" t="s">
        <v>206</v>
      </c>
      <c r="C116" s="103">
        <v>186381.80087642104</v>
      </c>
      <c r="D116" s="103">
        <v>32538.732611789474</v>
      </c>
      <c r="E116" s="103">
        <v>536662.85300000012</v>
      </c>
      <c r="F116" s="103">
        <v>201.87200000000001</v>
      </c>
      <c r="G116" s="103">
        <v>1535119.9295000001</v>
      </c>
      <c r="H116" s="103">
        <v>516785.83350000007</v>
      </c>
      <c r="I116" s="103">
        <v>86727.087000000014</v>
      </c>
      <c r="J116" s="103">
        <v>73285</v>
      </c>
      <c r="K116" s="104">
        <v>0.17100000000000001</v>
      </c>
      <c r="L116" s="104">
        <v>3.03030303030303E-2</v>
      </c>
      <c r="M116" s="103" t="s">
        <v>435</v>
      </c>
      <c r="N116" s="103" t="s">
        <v>435</v>
      </c>
      <c r="O116" s="103" t="s">
        <v>435</v>
      </c>
      <c r="P116" s="103" t="s">
        <v>435</v>
      </c>
      <c r="Q116" s="103">
        <v>12081448</v>
      </c>
      <c r="R116" s="103">
        <v>2954141</v>
      </c>
      <c r="S116" s="103">
        <v>0</v>
      </c>
      <c r="T116" s="103">
        <v>2187</v>
      </c>
      <c r="U116" s="103">
        <v>33279522</v>
      </c>
      <c r="V116" s="103">
        <v>65401295.467100002</v>
      </c>
      <c r="W116" s="103">
        <v>49008315.652099997</v>
      </c>
      <c r="X116" s="104">
        <v>64.914626405000135</v>
      </c>
      <c r="Y116" s="104">
        <v>1.4876199507465446</v>
      </c>
      <c r="Z116" s="104">
        <v>80.156000000000006</v>
      </c>
      <c r="AA116" s="104">
        <v>3.7401749708323599</v>
      </c>
      <c r="AB116" s="104">
        <v>0.88502999999999998</v>
      </c>
      <c r="AC116" s="104">
        <v>87.846680000000006</v>
      </c>
      <c r="AD116" s="103">
        <v>71574</v>
      </c>
      <c r="AE116" s="103">
        <v>80</v>
      </c>
      <c r="AF116" s="105">
        <v>16</v>
      </c>
      <c r="AG116" s="104">
        <v>8.6539999999999999</v>
      </c>
      <c r="AH116" s="104">
        <v>0.97498306996194717</v>
      </c>
      <c r="AI116" s="104">
        <v>0.87943096397303244</v>
      </c>
      <c r="AJ116" s="103">
        <v>0</v>
      </c>
      <c r="AK116" s="103">
        <v>5</v>
      </c>
      <c r="AL116" s="104">
        <v>0.76744724537914599</v>
      </c>
      <c r="AM116" s="104">
        <v>2.4719999999999999E-2</v>
      </c>
      <c r="AN116" s="104">
        <v>235.78945999999999</v>
      </c>
      <c r="AO116" s="104">
        <v>692.78</v>
      </c>
      <c r="AP116" s="104">
        <v>497.45</v>
      </c>
      <c r="AQ116" s="104">
        <v>4.5385660823726914E-2</v>
      </c>
      <c r="AR116" s="104">
        <v>2.9301574398567798</v>
      </c>
      <c r="AS116" s="105">
        <v>12.7</v>
      </c>
      <c r="AT116" s="105">
        <v>3.9</v>
      </c>
      <c r="AU116" s="103">
        <v>22</v>
      </c>
      <c r="AV116" s="105">
        <v>0.3</v>
      </c>
      <c r="AW116" s="104">
        <v>0.2</v>
      </c>
      <c r="AX116" s="104">
        <v>0.26900000000000002</v>
      </c>
      <c r="AY116" s="103">
        <v>28886413</v>
      </c>
      <c r="AZ116" s="104">
        <v>0.33424249198356437</v>
      </c>
      <c r="BA116" s="104">
        <v>43.4</v>
      </c>
      <c r="BB116" s="103">
        <v>1460060</v>
      </c>
      <c r="BC116" s="103">
        <v>13124</v>
      </c>
      <c r="BD116" s="103">
        <v>4842</v>
      </c>
      <c r="BE116" s="103">
        <v>338000</v>
      </c>
      <c r="BF116" s="103">
        <v>40396</v>
      </c>
      <c r="BG116" s="103">
        <v>0</v>
      </c>
      <c r="BH116" s="103">
        <v>132</v>
      </c>
      <c r="BI116" s="105">
        <v>3.6</v>
      </c>
      <c r="BJ116" s="103">
        <v>64569640</v>
      </c>
      <c r="BK116" s="103">
        <v>39291000</v>
      </c>
      <c r="BL116" s="104">
        <v>310.91907514500002</v>
      </c>
      <c r="BM116" s="105">
        <v>80</v>
      </c>
      <c r="BN116" s="105">
        <v>95.379909999999995</v>
      </c>
      <c r="BO116" s="104">
        <v>95.231602801307503</v>
      </c>
      <c r="BP116" s="105">
        <v>33.352162552269</v>
      </c>
      <c r="BQ116" s="104" t="s">
        <v>435</v>
      </c>
      <c r="BR116" s="104">
        <v>2.9666666666666668</v>
      </c>
      <c r="BS116" s="104">
        <v>-0.15338803827762604</v>
      </c>
      <c r="BT116" s="103">
        <v>29</v>
      </c>
      <c r="BU116" s="105">
        <v>100</v>
      </c>
      <c r="BV116" s="104">
        <v>95.379909999999995</v>
      </c>
      <c r="BW116" s="104">
        <v>65.772634475923297</v>
      </c>
      <c r="BX116" s="104">
        <v>95.231602801307503</v>
      </c>
      <c r="BY116" s="103">
        <v>360000</v>
      </c>
      <c r="BZ116" s="105">
        <v>91.183059999999998</v>
      </c>
      <c r="CA116" s="105">
        <v>99.318219999999997</v>
      </c>
      <c r="CB116" s="104">
        <v>22.477999999999998</v>
      </c>
      <c r="CC116" s="103">
        <v>97</v>
      </c>
      <c r="CD116" s="103">
        <v>98</v>
      </c>
      <c r="CE116" s="103">
        <v>91</v>
      </c>
      <c r="CF116" s="104">
        <v>971.82318115234398</v>
      </c>
      <c r="CG116" s="104">
        <v>33</v>
      </c>
      <c r="CH116" s="105">
        <v>86</v>
      </c>
      <c r="CI116" s="103">
        <v>9698.0841865066031</v>
      </c>
      <c r="CJ116" s="103">
        <v>127575529</v>
      </c>
      <c r="CK116" s="103">
        <v>126932577</v>
      </c>
      <c r="CL116" s="103">
        <v>1943950</v>
      </c>
      <c r="CM116" s="103"/>
    </row>
    <row r="117" spans="1:91" x14ac:dyDescent="0.3">
      <c r="A117" s="123" t="s">
        <v>679</v>
      </c>
      <c r="B117" s="106" t="s">
        <v>208</v>
      </c>
      <c r="C117" s="103">
        <v>0</v>
      </c>
      <c r="D117" s="103">
        <v>0</v>
      </c>
      <c r="E117" s="103" t="s">
        <v>435</v>
      </c>
      <c r="F117" s="103">
        <v>14.65</v>
      </c>
      <c r="G117" s="103">
        <v>1196.789</v>
      </c>
      <c r="H117" s="103">
        <v>178.607</v>
      </c>
      <c r="I117" s="103">
        <v>215.80800000000002</v>
      </c>
      <c r="J117" s="103">
        <v>3680</v>
      </c>
      <c r="K117" s="104">
        <v>5.7000000000000002E-2</v>
      </c>
      <c r="L117" s="104">
        <v>0.39393939393939398</v>
      </c>
      <c r="M117" s="103">
        <v>0</v>
      </c>
      <c r="N117" s="103" t="s">
        <v>435</v>
      </c>
      <c r="O117" s="103" t="s">
        <v>435</v>
      </c>
      <c r="P117" s="103" t="s">
        <v>435</v>
      </c>
      <c r="Q117" s="103">
        <v>0</v>
      </c>
      <c r="R117" s="103">
        <v>0</v>
      </c>
      <c r="S117" s="103">
        <v>0</v>
      </c>
      <c r="T117" s="103">
        <v>0</v>
      </c>
      <c r="U117" s="103">
        <v>2054</v>
      </c>
      <c r="V117" s="103">
        <v>7489.5687836400002</v>
      </c>
      <c r="W117" s="103">
        <v>39773.229276999999</v>
      </c>
      <c r="X117" s="104">
        <v>160.91428571428571</v>
      </c>
      <c r="Y117" s="104">
        <v>1.4732796220957471</v>
      </c>
      <c r="Z117" s="104">
        <v>22.702999999999999</v>
      </c>
      <c r="AA117" s="104" t="s">
        <v>435</v>
      </c>
      <c r="AB117" s="104">
        <v>9.5</v>
      </c>
      <c r="AC117" s="104" t="s">
        <v>435</v>
      </c>
      <c r="AD117" s="103">
        <v>8</v>
      </c>
      <c r="AE117" s="103" t="s">
        <v>435</v>
      </c>
      <c r="AF117" s="105" t="s">
        <v>435</v>
      </c>
      <c r="AG117" s="104">
        <v>10.693</v>
      </c>
      <c r="AH117" s="104">
        <v>1.6168096377908105E-3</v>
      </c>
      <c r="AI117" s="104">
        <v>3.6802036998370333E-4</v>
      </c>
      <c r="AJ117" s="103">
        <v>0</v>
      </c>
      <c r="AK117" s="103">
        <v>0</v>
      </c>
      <c r="AL117" s="104">
        <v>0.61415780907152606</v>
      </c>
      <c r="AM117" s="104" t="s">
        <v>435</v>
      </c>
      <c r="AN117" s="104">
        <v>151.69417000000001</v>
      </c>
      <c r="AO117" s="104">
        <v>89.55</v>
      </c>
      <c r="AP117" s="104">
        <v>74.44</v>
      </c>
      <c r="AQ117" s="104">
        <v>23.9569671094584</v>
      </c>
      <c r="AR117" s="104">
        <v>5.8069483886572462</v>
      </c>
      <c r="AS117" s="105">
        <v>30.8</v>
      </c>
      <c r="AT117" s="105" t="s">
        <v>435</v>
      </c>
      <c r="AU117" s="103">
        <v>165</v>
      </c>
      <c r="AV117" s="105" t="s">
        <v>435</v>
      </c>
      <c r="AW117" s="104" t="s">
        <v>435</v>
      </c>
      <c r="AX117" s="104" t="s">
        <v>435</v>
      </c>
      <c r="AY117" s="103">
        <v>70736</v>
      </c>
      <c r="AZ117" s="104" t="s">
        <v>435</v>
      </c>
      <c r="BA117" s="104">
        <v>40.1</v>
      </c>
      <c r="BB117" s="103">
        <v>0</v>
      </c>
      <c r="BC117" s="103">
        <v>0</v>
      </c>
      <c r="BD117" s="103">
        <v>10000</v>
      </c>
      <c r="BE117" s="103">
        <v>0</v>
      </c>
      <c r="BF117" s="103">
        <v>0</v>
      </c>
      <c r="BG117" s="103">
        <v>0</v>
      </c>
      <c r="BH117" s="103">
        <v>31</v>
      </c>
      <c r="BI117" s="105">
        <v>2.7</v>
      </c>
      <c r="BJ117" s="103" t="s">
        <v>435</v>
      </c>
      <c r="BK117" s="103" t="s">
        <v>435</v>
      </c>
      <c r="BL117" s="104">
        <v>3.7565703777500001</v>
      </c>
      <c r="BM117" s="105" t="s">
        <v>435</v>
      </c>
      <c r="BN117" s="105" t="s">
        <v>435</v>
      </c>
      <c r="BO117" s="104">
        <v>20.7376703541212</v>
      </c>
      <c r="BP117" s="105">
        <v>70.999999106662401</v>
      </c>
      <c r="BQ117" s="104">
        <v>0.08</v>
      </c>
      <c r="BR117" s="104">
        <v>2.6</v>
      </c>
      <c r="BS117" s="104">
        <v>-0.14886294305324554</v>
      </c>
      <c r="BT117" s="103" t="s">
        <v>435</v>
      </c>
      <c r="BU117" s="105">
        <v>80.756683349609403</v>
      </c>
      <c r="BV117" s="104" t="s">
        <v>435</v>
      </c>
      <c r="BW117" s="104">
        <v>35.3040528661747</v>
      </c>
      <c r="BX117" s="104">
        <v>20.7376703541212</v>
      </c>
      <c r="BY117" s="103">
        <v>380</v>
      </c>
      <c r="BZ117" s="105">
        <v>88.309330000000003</v>
      </c>
      <c r="CA117" s="105">
        <v>78.566479999999999</v>
      </c>
      <c r="CB117" s="104" t="s">
        <v>435</v>
      </c>
      <c r="CC117" s="103">
        <v>73</v>
      </c>
      <c r="CD117" s="103">
        <v>52</v>
      </c>
      <c r="CE117" s="103">
        <v>65</v>
      </c>
      <c r="CF117" s="104">
        <v>431.58639526367199</v>
      </c>
      <c r="CG117" s="104">
        <v>88</v>
      </c>
      <c r="CH117" s="105" t="s">
        <v>435</v>
      </c>
      <c r="CI117" s="103">
        <v>3058.431818181818</v>
      </c>
      <c r="CJ117" s="103">
        <v>113811</v>
      </c>
      <c r="CK117" s="103">
        <v>104460</v>
      </c>
      <c r="CL117" s="103">
        <v>700</v>
      </c>
      <c r="CM117" s="103"/>
    </row>
    <row r="118" spans="1:91" x14ac:dyDescent="0.3">
      <c r="A118" s="123" t="s">
        <v>748</v>
      </c>
      <c r="B118" s="106" t="s">
        <v>209</v>
      </c>
      <c r="C118" s="103">
        <v>8561.251766631578</v>
      </c>
      <c r="D118" s="103">
        <v>0</v>
      </c>
      <c r="E118" s="103">
        <v>29900.462</v>
      </c>
      <c r="F118" s="103">
        <v>0</v>
      </c>
      <c r="G118" s="103">
        <v>0</v>
      </c>
      <c r="H118" s="103">
        <v>0</v>
      </c>
      <c r="I118" s="103">
        <v>0</v>
      </c>
      <c r="J118" s="103">
        <v>6176</v>
      </c>
      <c r="K118" s="104">
        <v>8.5999999999999993E-2</v>
      </c>
      <c r="L118" s="104">
        <v>0.21212121212121199</v>
      </c>
      <c r="M118" s="103">
        <v>3426131.4172899998</v>
      </c>
      <c r="N118" s="103" t="s">
        <v>435</v>
      </c>
      <c r="O118" s="103" t="s">
        <v>435</v>
      </c>
      <c r="P118" s="103" t="s">
        <v>435</v>
      </c>
      <c r="Q118" s="103">
        <v>0</v>
      </c>
      <c r="R118" s="103">
        <v>0</v>
      </c>
      <c r="S118" s="103">
        <v>0</v>
      </c>
      <c r="T118" s="103">
        <v>0</v>
      </c>
      <c r="U118" s="103">
        <v>0</v>
      </c>
      <c r="V118" s="103">
        <v>0</v>
      </c>
      <c r="W118" s="103">
        <v>0</v>
      </c>
      <c r="X118" s="104">
        <v>123.51980353224</v>
      </c>
      <c r="Y118" s="104">
        <v>7.5645146484122155E-2</v>
      </c>
      <c r="Z118" s="104">
        <v>42.628999999999998</v>
      </c>
      <c r="AA118" s="104" t="s">
        <v>435</v>
      </c>
      <c r="AB118" s="104">
        <v>0.13403000000000001</v>
      </c>
      <c r="AC118" s="104">
        <v>86.979420000000005</v>
      </c>
      <c r="AD118" s="103">
        <v>2071</v>
      </c>
      <c r="AE118" s="103">
        <v>80</v>
      </c>
      <c r="AF118" s="105">
        <v>63.5</v>
      </c>
      <c r="AG118" s="104">
        <v>5.1050000000000004</v>
      </c>
      <c r="AH118" s="104">
        <v>0.19557903298224008</v>
      </c>
      <c r="AI118" s="104">
        <v>3.4141223645256333E-2</v>
      </c>
      <c r="AJ118" s="103">
        <v>0</v>
      </c>
      <c r="AK118" s="103">
        <v>0</v>
      </c>
      <c r="AL118" s="104">
        <v>0.71145158621611526</v>
      </c>
      <c r="AM118" s="104">
        <v>3.5339099999999999E-3</v>
      </c>
      <c r="AN118" s="104">
        <v>0.28920000000000001</v>
      </c>
      <c r="AO118" s="104">
        <v>94.84</v>
      </c>
      <c r="AP118" s="104">
        <v>95.72</v>
      </c>
      <c r="AQ118" s="104">
        <v>1.9256742515343552</v>
      </c>
      <c r="AR118" s="104">
        <v>16.057958412147389</v>
      </c>
      <c r="AS118" s="105">
        <v>15.8</v>
      </c>
      <c r="AT118" s="105">
        <v>2.2000000000000002</v>
      </c>
      <c r="AU118" s="103">
        <v>95</v>
      </c>
      <c r="AV118" s="105">
        <v>0.6</v>
      </c>
      <c r="AW118" s="104">
        <v>0.56000000000000005</v>
      </c>
      <c r="AX118" s="104" t="s">
        <v>435</v>
      </c>
      <c r="AY118" s="103">
        <v>0</v>
      </c>
      <c r="AZ118" s="104">
        <v>0.22847758289976983</v>
      </c>
      <c r="BA118" s="104">
        <v>25.9</v>
      </c>
      <c r="BB118" s="103">
        <v>0</v>
      </c>
      <c r="BC118" s="103">
        <v>0</v>
      </c>
      <c r="BD118" s="103">
        <v>5460</v>
      </c>
      <c r="BE118" s="103">
        <v>0</v>
      </c>
      <c r="BF118" s="103">
        <v>522</v>
      </c>
      <c r="BG118" s="103">
        <v>0</v>
      </c>
      <c r="BH118" s="103">
        <v>106</v>
      </c>
      <c r="BI118" s="105">
        <v>2.4</v>
      </c>
      <c r="BJ118" s="103">
        <v>1135999</v>
      </c>
      <c r="BK118" s="103">
        <v>145000</v>
      </c>
      <c r="BL118" s="104">
        <v>490.39701204800002</v>
      </c>
      <c r="BM118" s="105">
        <v>80</v>
      </c>
      <c r="BN118" s="105">
        <v>99.359889999999993</v>
      </c>
      <c r="BO118" s="104">
        <v>88.013950834463699</v>
      </c>
      <c r="BP118" s="105">
        <v>22.265770500756201</v>
      </c>
      <c r="BQ118" s="104">
        <v>0.35</v>
      </c>
      <c r="BR118" s="104">
        <v>2.5333333333333332</v>
      </c>
      <c r="BS118" s="104">
        <v>-0.46652048826217651</v>
      </c>
      <c r="BT118" s="103">
        <v>32</v>
      </c>
      <c r="BU118" s="105">
        <v>100</v>
      </c>
      <c r="BV118" s="104">
        <v>99.359889999999993</v>
      </c>
      <c r="BW118" s="104">
        <v>76.124519893160794</v>
      </c>
      <c r="BX118" s="104">
        <v>88.013950834463699</v>
      </c>
      <c r="BY118" s="103">
        <v>42000</v>
      </c>
      <c r="BZ118" s="105">
        <v>76.308199999999999</v>
      </c>
      <c r="CA118" s="105">
        <v>89.05565</v>
      </c>
      <c r="CB118" s="104">
        <v>32.002000000000002</v>
      </c>
      <c r="CC118" s="103">
        <v>88</v>
      </c>
      <c r="CD118" s="103">
        <v>92</v>
      </c>
      <c r="CE118" s="103">
        <v>78</v>
      </c>
      <c r="CF118" s="104">
        <v>480.38299560546898</v>
      </c>
      <c r="CG118" s="104">
        <v>19</v>
      </c>
      <c r="CH118" s="105">
        <v>60</v>
      </c>
      <c r="CI118" s="103">
        <v>3189.3558121226215</v>
      </c>
      <c r="CJ118" s="103">
        <v>4043258</v>
      </c>
      <c r="CK118" s="103">
        <v>4073491</v>
      </c>
      <c r="CL118" s="103">
        <v>32854</v>
      </c>
      <c r="CM118" s="103"/>
    </row>
    <row r="119" spans="1:91" x14ac:dyDescent="0.3">
      <c r="A119" s="123" t="s">
        <v>211</v>
      </c>
      <c r="B119" s="106" t="s">
        <v>210</v>
      </c>
      <c r="C119" s="103">
        <v>1426.4210645536843</v>
      </c>
      <c r="D119" s="103">
        <v>15.340270864484211</v>
      </c>
      <c r="E119" s="103">
        <v>13788.153</v>
      </c>
      <c r="F119" s="103">
        <v>0</v>
      </c>
      <c r="G119" s="103">
        <v>0</v>
      </c>
      <c r="H119" s="103">
        <v>0</v>
      </c>
      <c r="I119" s="103">
        <v>0</v>
      </c>
      <c r="J119" s="103">
        <v>12857</v>
      </c>
      <c r="K119" s="104">
        <v>2.9000000000000001E-2</v>
      </c>
      <c r="L119" s="104">
        <v>0.24242424242424199</v>
      </c>
      <c r="M119" s="103">
        <v>3.58149273694</v>
      </c>
      <c r="N119" s="103" t="s">
        <v>435</v>
      </c>
      <c r="O119" s="103" t="s">
        <v>435</v>
      </c>
      <c r="P119" s="103" t="s">
        <v>435</v>
      </c>
      <c r="Q119" s="103">
        <v>0</v>
      </c>
      <c r="R119" s="103">
        <v>0</v>
      </c>
      <c r="S119" s="103">
        <v>0</v>
      </c>
      <c r="T119" s="103">
        <v>0</v>
      </c>
      <c r="U119" s="103">
        <v>0</v>
      </c>
      <c r="V119" s="103">
        <v>0</v>
      </c>
      <c r="W119" s="103">
        <v>0</v>
      </c>
      <c r="X119" s="104">
        <v>2.0406086665465124</v>
      </c>
      <c r="Y119" s="104">
        <v>1.9158798999313664</v>
      </c>
      <c r="Z119" s="104">
        <v>68.444999999999993</v>
      </c>
      <c r="AA119" s="104" t="s">
        <v>435</v>
      </c>
      <c r="AB119" s="104">
        <v>10.317489999999999</v>
      </c>
      <c r="AC119" s="104">
        <v>71.179550000000006</v>
      </c>
      <c r="AD119" s="103">
        <v>2866</v>
      </c>
      <c r="AE119" s="103">
        <v>60</v>
      </c>
      <c r="AF119" s="105">
        <v>38.299999999999997</v>
      </c>
      <c r="AG119" s="104">
        <v>11.74</v>
      </c>
      <c r="AH119" s="104">
        <v>5.4599454784814302E-2</v>
      </c>
      <c r="AI119" s="104">
        <v>3.4567773101335732E-3</v>
      </c>
      <c r="AJ119" s="103">
        <v>0</v>
      </c>
      <c r="AK119" s="103">
        <v>0</v>
      </c>
      <c r="AL119" s="104">
        <v>0.73468399722987121</v>
      </c>
      <c r="AM119" s="104">
        <v>4.2342280000000003E-2</v>
      </c>
      <c r="AN119" s="104">
        <v>23.726929999999999</v>
      </c>
      <c r="AO119" s="104">
        <v>590.57000000000005</v>
      </c>
      <c r="AP119" s="104">
        <v>228.9</v>
      </c>
      <c r="AQ119" s="104">
        <v>2.8035982113999833</v>
      </c>
      <c r="AR119" s="104">
        <v>3.3715665281848701</v>
      </c>
      <c r="AS119" s="105">
        <v>16.3</v>
      </c>
      <c r="AT119" s="105">
        <v>1.6</v>
      </c>
      <c r="AU119" s="103">
        <v>428</v>
      </c>
      <c r="AV119" s="105">
        <v>0.1</v>
      </c>
      <c r="AW119" s="104">
        <v>0</v>
      </c>
      <c r="AX119" s="104" t="s">
        <v>435</v>
      </c>
      <c r="AY119" s="103">
        <v>17</v>
      </c>
      <c r="AZ119" s="104">
        <v>0.32160517552390733</v>
      </c>
      <c r="BA119" s="104">
        <v>32.299999999999997</v>
      </c>
      <c r="BB119" s="103">
        <v>0</v>
      </c>
      <c r="BC119" s="103">
        <v>272301</v>
      </c>
      <c r="BD119" s="103">
        <v>2500</v>
      </c>
      <c r="BE119" s="103">
        <v>0</v>
      </c>
      <c r="BF119" s="103">
        <v>9</v>
      </c>
      <c r="BG119" s="103">
        <v>0</v>
      </c>
      <c r="BH119" s="103">
        <v>113</v>
      </c>
      <c r="BI119" s="105">
        <v>13.4</v>
      </c>
      <c r="BJ119" s="103">
        <v>670360</v>
      </c>
      <c r="BK119" s="103">
        <v>469000</v>
      </c>
      <c r="BL119" s="104">
        <v>6.5311406578</v>
      </c>
      <c r="BM119" s="105">
        <v>100</v>
      </c>
      <c r="BN119" s="105">
        <v>98.423119999999997</v>
      </c>
      <c r="BO119" s="104">
        <v>133.178338636863</v>
      </c>
      <c r="BP119" s="105">
        <v>71.272332539938205</v>
      </c>
      <c r="BQ119" s="104">
        <v>0.33</v>
      </c>
      <c r="BR119" s="104">
        <v>2.95</v>
      </c>
      <c r="BS119" s="104">
        <v>-0.23334769904613495</v>
      </c>
      <c r="BT119" s="103">
        <v>35</v>
      </c>
      <c r="BU119" s="105">
        <v>85.869651794433594</v>
      </c>
      <c r="BV119" s="104">
        <v>98.423119999999997</v>
      </c>
      <c r="BW119" s="104">
        <v>47.160940196125303</v>
      </c>
      <c r="BX119" s="104">
        <v>133.178338636863</v>
      </c>
      <c r="BY119" s="103">
        <v>65000</v>
      </c>
      <c r="BZ119" s="105">
        <v>58.479390000000002</v>
      </c>
      <c r="CA119" s="105">
        <v>83.313109999999995</v>
      </c>
      <c r="CB119" s="104">
        <v>28.866</v>
      </c>
      <c r="CC119" s="103">
        <v>99</v>
      </c>
      <c r="CD119" s="103">
        <v>98</v>
      </c>
      <c r="CE119" s="103">
        <v>13</v>
      </c>
      <c r="CF119" s="104">
        <v>466.69122314453102</v>
      </c>
      <c r="CG119" s="104">
        <v>45</v>
      </c>
      <c r="CH119" s="105">
        <v>86</v>
      </c>
      <c r="CI119" s="103">
        <v>4103.6974925939248</v>
      </c>
      <c r="CJ119" s="103">
        <v>3225166</v>
      </c>
      <c r="CK119" s="103">
        <v>2946414</v>
      </c>
      <c r="CL119" s="103">
        <v>1553560</v>
      </c>
      <c r="CM119" s="103"/>
    </row>
    <row r="120" spans="1:91" x14ac:dyDescent="0.3">
      <c r="A120" s="123" t="s">
        <v>213</v>
      </c>
      <c r="B120" s="106" t="s">
        <v>212</v>
      </c>
      <c r="C120" s="103">
        <v>1295.0524171221052</v>
      </c>
      <c r="D120" s="103">
        <v>0</v>
      </c>
      <c r="E120" s="103">
        <v>4286.7459999999992</v>
      </c>
      <c r="F120" s="103">
        <v>22.588000000000001</v>
      </c>
      <c r="G120" s="103">
        <v>0</v>
      </c>
      <c r="H120" s="103">
        <v>0</v>
      </c>
      <c r="I120" s="103">
        <v>0</v>
      </c>
      <c r="J120" s="103">
        <v>0</v>
      </c>
      <c r="K120" s="104">
        <v>0</v>
      </c>
      <c r="L120" s="104">
        <v>0.12121212121212099</v>
      </c>
      <c r="M120" s="103">
        <v>462.187499344</v>
      </c>
      <c r="N120" s="103" t="s">
        <v>435</v>
      </c>
      <c r="O120" s="103" t="s">
        <v>435</v>
      </c>
      <c r="P120" s="103" t="s">
        <v>435</v>
      </c>
      <c r="Q120" s="103">
        <v>0</v>
      </c>
      <c r="R120" s="103">
        <v>0</v>
      </c>
      <c r="S120" s="103">
        <v>0</v>
      </c>
      <c r="T120" s="103">
        <v>0</v>
      </c>
      <c r="U120" s="103">
        <v>0</v>
      </c>
      <c r="V120" s="103">
        <v>155956.35952200001</v>
      </c>
      <c r="W120" s="103">
        <v>214629.77437200001</v>
      </c>
      <c r="X120" s="104">
        <v>46.271003717472119</v>
      </c>
      <c r="Y120" s="104">
        <v>0.4995538041386629</v>
      </c>
      <c r="Z120" s="104">
        <v>66.813000000000002</v>
      </c>
      <c r="AA120" s="104">
        <v>3.2140115063305599</v>
      </c>
      <c r="AB120" s="104">
        <v>5.2540000000000003E-2</v>
      </c>
      <c r="AC120" s="104" t="s">
        <v>435</v>
      </c>
      <c r="AD120" s="103">
        <v>317</v>
      </c>
      <c r="AE120" s="103">
        <v>20</v>
      </c>
      <c r="AF120" s="105">
        <v>27.1</v>
      </c>
      <c r="AG120" s="104">
        <v>5.8719999999999999</v>
      </c>
      <c r="AH120" s="104">
        <v>6.7404582061681324E-3</v>
      </c>
      <c r="AI120" s="104">
        <v>8.9150840854922333E-3</v>
      </c>
      <c r="AJ120" s="103">
        <v>0</v>
      </c>
      <c r="AK120" s="103">
        <v>0</v>
      </c>
      <c r="AL120" s="104">
        <v>0.81593399964769842</v>
      </c>
      <c r="AM120" s="104">
        <v>1.74851E-3</v>
      </c>
      <c r="AN120" s="104">
        <v>0</v>
      </c>
      <c r="AO120" s="104">
        <v>0.95</v>
      </c>
      <c r="AP120" s="104">
        <v>11.09</v>
      </c>
      <c r="AQ120" s="104">
        <v>2.7803826062554582</v>
      </c>
      <c r="AR120" s="104">
        <v>10.699311580332227</v>
      </c>
      <c r="AS120" s="105">
        <v>2.5</v>
      </c>
      <c r="AT120" s="105">
        <v>1</v>
      </c>
      <c r="AU120" s="103">
        <v>14</v>
      </c>
      <c r="AV120" s="105">
        <v>0.1</v>
      </c>
      <c r="AW120" s="104">
        <v>0.08</v>
      </c>
      <c r="AX120" s="104" t="s">
        <v>435</v>
      </c>
      <c r="AY120" s="103">
        <v>4</v>
      </c>
      <c r="AZ120" s="104">
        <v>0.11906797135104308</v>
      </c>
      <c r="BA120" s="104">
        <v>31.9</v>
      </c>
      <c r="BB120" s="103">
        <v>200</v>
      </c>
      <c r="BC120" s="103">
        <v>0</v>
      </c>
      <c r="BD120" s="103">
        <v>0</v>
      </c>
      <c r="BE120" s="103">
        <v>0</v>
      </c>
      <c r="BF120" s="103">
        <v>898</v>
      </c>
      <c r="BG120" s="103">
        <v>0</v>
      </c>
      <c r="BH120" s="103">
        <v>141</v>
      </c>
      <c r="BI120" s="105">
        <v>2.4</v>
      </c>
      <c r="BJ120" s="103">
        <v>565522</v>
      </c>
      <c r="BK120" s="103">
        <v>1877000</v>
      </c>
      <c r="BL120" s="104">
        <v>12.9119225485</v>
      </c>
      <c r="BM120" s="105">
        <v>20</v>
      </c>
      <c r="BN120" s="105">
        <v>98.847179999999994</v>
      </c>
      <c r="BO120" s="104">
        <v>180.693809741498</v>
      </c>
      <c r="BP120" s="105">
        <v>61.762212012307103</v>
      </c>
      <c r="BQ120" s="104">
        <v>0.38</v>
      </c>
      <c r="BR120" s="104">
        <v>3.4</v>
      </c>
      <c r="BS120" s="104">
        <v>0.13116149604320526</v>
      </c>
      <c r="BT120" s="103">
        <v>45</v>
      </c>
      <c r="BU120" s="105">
        <v>100</v>
      </c>
      <c r="BV120" s="104">
        <v>98.847179999999994</v>
      </c>
      <c r="BW120" s="104">
        <v>71.517128793530006</v>
      </c>
      <c r="BX120" s="104">
        <v>180.693809741498</v>
      </c>
      <c r="BY120" s="103">
        <v>11000</v>
      </c>
      <c r="BZ120" s="105">
        <v>97.773880000000005</v>
      </c>
      <c r="CA120" s="105">
        <v>97.042050000000003</v>
      </c>
      <c r="CB120" s="104">
        <v>23.337</v>
      </c>
      <c r="CC120" s="103">
        <v>87</v>
      </c>
      <c r="CD120" s="103">
        <v>83</v>
      </c>
      <c r="CE120" s="103" t="s">
        <v>435</v>
      </c>
      <c r="CF120" s="104">
        <v>1333.92993164063</v>
      </c>
      <c r="CG120" s="104">
        <v>6</v>
      </c>
      <c r="CH120" s="105">
        <v>47</v>
      </c>
      <c r="CI120" s="103">
        <v>8760.6922857970167</v>
      </c>
      <c r="CJ120" s="103">
        <v>627988</v>
      </c>
      <c r="CK120" s="103">
        <v>625158</v>
      </c>
      <c r="CL120" s="103">
        <v>13450</v>
      </c>
      <c r="CM120" s="103"/>
    </row>
    <row r="121" spans="1:91" x14ac:dyDescent="0.3">
      <c r="A121" s="123" t="s">
        <v>215</v>
      </c>
      <c r="B121" s="106" t="s">
        <v>214</v>
      </c>
      <c r="C121" s="103">
        <v>37005.371266105263</v>
      </c>
      <c r="D121" s="103">
        <v>0</v>
      </c>
      <c r="E121" s="103">
        <v>135983.89350000001</v>
      </c>
      <c r="F121" s="103">
        <v>108.574</v>
      </c>
      <c r="G121" s="103">
        <v>0</v>
      </c>
      <c r="H121" s="103">
        <v>0</v>
      </c>
      <c r="I121" s="103">
        <v>0</v>
      </c>
      <c r="J121" s="103">
        <v>7857</v>
      </c>
      <c r="K121" s="104">
        <v>5.7000000000000002E-2</v>
      </c>
      <c r="L121" s="104">
        <v>0.27272727272727298</v>
      </c>
      <c r="M121" s="103">
        <v>0</v>
      </c>
      <c r="N121" s="103">
        <v>0</v>
      </c>
      <c r="O121" s="103">
        <v>0</v>
      </c>
      <c r="P121" s="103">
        <v>0</v>
      </c>
      <c r="Q121" s="103">
        <v>0</v>
      </c>
      <c r="R121" s="103">
        <v>0</v>
      </c>
      <c r="S121" s="103">
        <v>0</v>
      </c>
      <c r="T121" s="103">
        <v>0</v>
      </c>
      <c r="U121" s="103">
        <v>1059463</v>
      </c>
      <c r="V121" s="103">
        <v>19912465.155999999</v>
      </c>
      <c r="W121" s="103">
        <v>1080891.3778299999</v>
      </c>
      <c r="X121" s="104">
        <v>80.728518933452833</v>
      </c>
      <c r="Y121" s="104">
        <v>2.1272853435006218</v>
      </c>
      <c r="Z121" s="104">
        <v>62.453000000000003</v>
      </c>
      <c r="AA121" s="104">
        <v>5.2361663882698997</v>
      </c>
      <c r="AB121" s="104">
        <v>7.26023</v>
      </c>
      <c r="AC121" s="104" t="s">
        <v>435</v>
      </c>
      <c r="AD121" s="103">
        <v>2592</v>
      </c>
      <c r="AE121" s="103">
        <v>80</v>
      </c>
      <c r="AF121" s="105">
        <v>10.1</v>
      </c>
      <c r="AG121" s="104">
        <v>9.2409999999999997</v>
      </c>
      <c r="AH121" s="104">
        <v>0.4152562473093705</v>
      </c>
      <c r="AI121" s="104">
        <v>0.22933622016149016</v>
      </c>
      <c r="AJ121" s="103">
        <v>0</v>
      </c>
      <c r="AK121" s="103">
        <v>0</v>
      </c>
      <c r="AL121" s="104">
        <v>0.67643933491417352</v>
      </c>
      <c r="AM121" s="104">
        <v>8.4816329999999995E-2</v>
      </c>
      <c r="AN121" s="104">
        <v>48.18533</v>
      </c>
      <c r="AO121" s="104">
        <v>867.26</v>
      </c>
      <c r="AP121" s="104">
        <v>292.92</v>
      </c>
      <c r="AQ121" s="104">
        <v>0.70307915948222488</v>
      </c>
      <c r="AR121" s="104">
        <v>5.8667873725334267</v>
      </c>
      <c r="AS121" s="105">
        <v>22.4</v>
      </c>
      <c r="AT121" s="105">
        <v>3.1</v>
      </c>
      <c r="AU121" s="103">
        <v>99</v>
      </c>
      <c r="AV121" s="105">
        <v>0.1</v>
      </c>
      <c r="AW121" s="104">
        <v>0.05</v>
      </c>
      <c r="AX121" s="104">
        <v>0</v>
      </c>
      <c r="AY121" s="103">
        <v>6926</v>
      </c>
      <c r="AZ121" s="104">
        <v>0.49230993928033651</v>
      </c>
      <c r="BA121" s="104">
        <v>39.5</v>
      </c>
      <c r="BB121" s="103">
        <v>1650000</v>
      </c>
      <c r="BC121" s="103">
        <v>70000</v>
      </c>
      <c r="BD121" s="103">
        <v>29</v>
      </c>
      <c r="BE121" s="103">
        <v>0</v>
      </c>
      <c r="BF121" s="103">
        <v>7775</v>
      </c>
      <c r="BG121" s="103">
        <v>0</v>
      </c>
      <c r="BH121" s="103">
        <v>150</v>
      </c>
      <c r="BI121" s="105">
        <v>3.4</v>
      </c>
      <c r="BJ121" s="103">
        <v>8132917</v>
      </c>
      <c r="BK121" s="103">
        <v>11349000</v>
      </c>
      <c r="BL121" s="104">
        <v>26.377866382499999</v>
      </c>
      <c r="BM121" s="105">
        <v>60</v>
      </c>
      <c r="BN121" s="105">
        <v>73.750010000000003</v>
      </c>
      <c r="BO121" s="104">
        <v>124.17155491535701</v>
      </c>
      <c r="BP121" s="105">
        <v>17.5212390868424</v>
      </c>
      <c r="BQ121" s="104">
        <v>0.71</v>
      </c>
      <c r="BR121" s="104">
        <v>2.75</v>
      </c>
      <c r="BS121" s="104">
        <v>-0.20929588377475739</v>
      </c>
      <c r="BT121" s="103">
        <v>41</v>
      </c>
      <c r="BU121" s="105">
        <v>100</v>
      </c>
      <c r="BV121" s="104">
        <v>73.750010000000003</v>
      </c>
      <c r="BW121" s="104">
        <v>64.803865192404302</v>
      </c>
      <c r="BX121" s="104">
        <v>124.17155491535701</v>
      </c>
      <c r="BY121" s="103">
        <v>130000</v>
      </c>
      <c r="BZ121" s="105">
        <v>88.50363999999999</v>
      </c>
      <c r="CA121" s="105">
        <v>86.778510000000011</v>
      </c>
      <c r="CB121" s="104">
        <v>7.2729999999999997</v>
      </c>
      <c r="CC121" s="103">
        <v>99</v>
      </c>
      <c r="CD121" s="103">
        <v>99</v>
      </c>
      <c r="CE121" s="103">
        <v>99</v>
      </c>
      <c r="CF121" s="104">
        <v>465.69961547851602</v>
      </c>
      <c r="CG121" s="104">
        <v>70</v>
      </c>
      <c r="CH121" s="105">
        <v>75</v>
      </c>
      <c r="CI121" s="103">
        <v>3237.8833681566598</v>
      </c>
      <c r="CJ121" s="103">
        <v>36471766</v>
      </c>
      <c r="CK121" s="103">
        <v>34385867</v>
      </c>
      <c r="CL121" s="103">
        <v>446300</v>
      </c>
      <c r="CM121" s="103"/>
    </row>
    <row r="122" spans="1:91" x14ac:dyDescent="0.3">
      <c r="A122" s="123" t="s">
        <v>217</v>
      </c>
      <c r="B122" s="106" t="s">
        <v>216</v>
      </c>
      <c r="C122" s="103">
        <v>17334.023344357895</v>
      </c>
      <c r="D122" s="103">
        <v>0</v>
      </c>
      <c r="E122" s="103">
        <v>155520.22699999998</v>
      </c>
      <c r="F122" s="103">
        <v>42.451999999999998</v>
      </c>
      <c r="G122" s="103">
        <v>108909.436</v>
      </c>
      <c r="H122" s="103">
        <v>4199.51</v>
      </c>
      <c r="I122" s="103">
        <v>33586.608</v>
      </c>
      <c r="J122" s="103">
        <v>265928</v>
      </c>
      <c r="K122" s="104">
        <v>0.314</v>
      </c>
      <c r="L122" s="104">
        <v>0.18181818181818199</v>
      </c>
      <c r="M122" s="103">
        <v>5801464.5532900002</v>
      </c>
      <c r="N122" s="103">
        <v>91489.462690700006</v>
      </c>
      <c r="O122" s="103">
        <v>0</v>
      </c>
      <c r="P122" s="103">
        <v>313046.97551000002</v>
      </c>
      <c r="Q122" s="103">
        <v>27424847</v>
      </c>
      <c r="R122" s="103">
        <v>0</v>
      </c>
      <c r="S122" s="103">
        <v>14473</v>
      </c>
      <c r="T122" s="103">
        <v>27385819</v>
      </c>
      <c r="U122" s="103">
        <v>10804923</v>
      </c>
      <c r="V122" s="103">
        <v>26525850.910100002</v>
      </c>
      <c r="W122" s="103">
        <v>22160912.549600001</v>
      </c>
      <c r="X122" s="104">
        <v>37.508535313716017</v>
      </c>
      <c r="Y122" s="104">
        <v>4.4055913472453172</v>
      </c>
      <c r="Z122" s="104">
        <v>35.988</v>
      </c>
      <c r="AA122" s="104">
        <v>4.3663628454440397</v>
      </c>
      <c r="AB122" s="104">
        <v>27.40605</v>
      </c>
      <c r="AC122" s="104">
        <v>12.226979999999999</v>
      </c>
      <c r="AD122" s="103">
        <v>6100</v>
      </c>
      <c r="AE122" s="103">
        <v>60</v>
      </c>
      <c r="AF122" s="105">
        <v>76.7</v>
      </c>
      <c r="AG122" s="104">
        <v>16.623000000000001</v>
      </c>
      <c r="AH122" s="104">
        <v>0.6482174752162605</v>
      </c>
      <c r="AI122" s="104">
        <v>0.18681962910460204</v>
      </c>
      <c r="AJ122" s="103">
        <v>0</v>
      </c>
      <c r="AK122" s="103">
        <v>4</v>
      </c>
      <c r="AL122" s="104">
        <v>0.44604468099221523</v>
      </c>
      <c r="AM122" s="104">
        <v>0.41070541999999999</v>
      </c>
      <c r="AN122" s="104">
        <v>4132.4561299999996</v>
      </c>
      <c r="AO122" s="104">
        <v>1199.72</v>
      </c>
      <c r="AP122" s="104">
        <v>1262.93</v>
      </c>
      <c r="AQ122" s="104">
        <v>12.618432171533959</v>
      </c>
      <c r="AR122" s="104">
        <v>2.0117259536058754</v>
      </c>
      <c r="AS122" s="105">
        <v>73.2</v>
      </c>
      <c r="AT122" s="105">
        <v>15.6</v>
      </c>
      <c r="AU122" s="103">
        <v>551</v>
      </c>
      <c r="AV122" s="105">
        <v>12.3</v>
      </c>
      <c r="AW122" s="104">
        <v>8.85</v>
      </c>
      <c r="AX122" s="104">
        <v>337.92399999999998</v>
      </c>
      <c r="AY122" s="103">
        <v>23455303</v>
      </c>
      <c r="AZ122" s="104">
        <v>0.56887839290737241</v>
      </c>
      <c r="BA122" s="104">
        <v>54</v>
      </c>
      <c r="BB122" s="103">
        <v>751901</v>
      </c>
      <c r="BC122" s="103">
        <v>77450</v>
      </c>
      <c r="BD122" s="103">
        <v>2026237</v>
      </c>
      <c r="BE122" s="103">
        <v>14000</v>
      </c>
      <c r="BF122" s="103">
        <v>33117</v>
      </c>
      <c r="BG122" s="103">
        <v>8845</v>
      </c>
      <c r="BH122" s="103">
        <v>106</v>
      </c>
      <c r="BI122" s="105">
        <v>27.9</v>
      </c>
      <c r="BJ122" s="103">
        <v>540124</v>
      </c>
      <c r="BK122" s="103">
        <v>1447000</v>
      </c>
      <c r="BL122" s="104">
        <v>39.780692244199997</v>
      </c>
      <c r="BM122" s="105">
        <v>40</v>
      </c>
      <c r="BN122" s="105">
        <v>60.655430000000003</v>
      </c>
      <c r="BO122" s="104">
        <v>47.715778720398902</v>
      </c>
      <c r="BP122" s="105">
        <v>25.073304239999999</v>
      </c>
      <c r="BQ122" s="104" t="s">
        <v>435</v>
      </c>
      <c r="BR122" s="104">
        <v>4.1500000000000004</v>
      </c>
      <c r="BS122" s="104">
        <v>-0.87428128719329834</v>
      </c>
      <c r="BT122" s="103">
        <v>26</v>
      </c>
      <c r="BU122" s="105">
        <v>27.425470352172901</v>
      </c>
      <c r="BV122" s="104">
        <v>60.655430000000003</v>
      </c>
      <c r="BW122" s="104">
        <v>10</v>
      </c>
      <c r="BX122" s="104">
        <v>47.715778720398902</v>
      </c>
      <c r="BY122" s="103">
        <v>41000</v>
      </c>
      <c r="BZ122" s="105">
        <v>29.360289999999999</v>
      </c>
      <c r="CA122" s="105">
        <v>55.693980000000003</v>
      </c>
      <c r="CB122" s="104">
        <v>0.73499999999999999</v>
      </c>
      <c r="CC122" s="103">
        <v>80</v>
      </c>
      <c r="CD122" s="103">
        <v>45</v>
      </c>
      <c r="CE122" s="103">
        <v>80</v>
      </c>
      <c r="CF122" s="104">
        <v>61.6451225280762</v>
      </c>
      <c r="CG122" s="104">
        <v>289</v>
      </c>
      <c r="CH122" s="105">
        <v>53</v>
      </c>
      <c r="CI122" s="103">
        <v>490.16758228990165</v>
      </c>
      <c r="CJ122" s="103">
        <v>30366043</v>
      </c>
      <c r="CK122" s="103">
        <v>27945532</v>
      </c>
      <c r="CL122" s="103">
        <v>786380</v>
      </c>
      <c r="CM122" s="103"/>
    </row>
    <row r="123" spans="1:91" x14ac:dyDescent="0.3">
      <c r="A123" s="123" t="s">
        <v>369</v>
      </c>
      <c r="B123" s="106" t="s">
        <v>218</v>
      </c>
      <c r="C123" s="103">
        <v>101534.27228021053</v>
      </c>
      <c r="D123" s="103">
        <v>13794.303438778947</v>
      </c>
      <c r="E123" s="103">
        <v>821350.44149999996</v>
      </c>
      <c r="F123" s="103">
        <v>1806.24</v>
      </c>
      <c r="G123" s="103">
        <v>197671.81450000001</v>
      </c>
      <c r="H123" s="103">
        <v>2209.6015000000002</v>
      </c>
      <c r="I123" s="103">
        <v>100550.512</v>
      </c>
      <c r="J123" s="103">
        <v>0</v>
      </c>
      <c r="K123" s="104">
        <v>0</v>
      </c>
      <c r="L123" s="104">
        <v>6.0606060606060601E-2</v>
      </c>
      <c r="M123" s="103">
        <v>16570518.4549</v>
      </c>
      <c r="N123" s="103" t="s">
        <v>435</v>
      </c>
      <c r="O123" s="103" t="s">
        <v>435</v>
      </c>
      <c r="P123" s="103" t="s">
        <v>435</v>
      </c>
      <c r="Q123" s="103">
        <v>17897390</v>
      </c>
      <c r="R123" s="103">
        <v>23048356</v>
      </c>
      <c r="S123" s="103">
        <v>3376736</v>
      </c>
      <c r="T123" s="103">
        <v>43476376</v>
      </c>
      <c r="U123" s="103">
        <v>26289864</v>
      </c>
      <c r="V123" s="103">
        <v>50957848.619000003</v>
      </c>
      <c r="W123" s="103">
        <v>50588090.370300002</v>
      </c>
      <c r="X123" s="104">
        <v>82.238615483554852</v>
      </c>
      <c r="Y123" s="104">
        <v>1.452481021868419</v>
      </c>
      <c r="Z123" s="104">
        <v>30.579000000000001</v>
      </c>
      <c r="AA123" s="104">
        <v>4.2237942680967704</v>
      </c>
      <c r="AB123" s="104">
        <v>9.4217999999999993</v>
      </c>
      <c r="AC123" s="104">
        <v>79.287090000000006</v>
      </c>
      <c r="AD123" s="103">
        <v>19833</v>
      </c>
      <c r="AE123" s="103">
        <v>40</v>
      </c>
      <c r="AF123" s="105">
        <v>56.6</v>
      </c>
      <c r="AG123" s="104">
        <v>8.3469999999999995</v>
      </c>
      <c r="AH123" s="104">
        <v>0.95135640653780984</v>
      </c>
      <c r="AI123" s="104">
        <v>0.44347623614069154</v>
      </c>
      <c r="AJ123" s="103">
        <v>0</v>
      </c>
      <c r="AK123" s="103">
        <v>4</v>
      </c>
      <c r="AL123" s="104">
        <v>0.58425219613504564</v>
      </c>
      <c r="AM123" s="104">
        <v>0.17584622999999999</v>
      </c>
      <c r="AN123" s="104">
        <v>4608.2622899999997</v>
      </c>
      <c r="AO123" s="104">
        <v>1061.54</v>
      </c>
      <c r="AP123" s="104">
        <v>1244.06</v>
      </c>
      <c r="AQ123" s="104">
        <v>2.4348243852795042</v>
      </c>
      <c r="AR123" s="104">
        <v>3.9885803095645467</v>
      </c>
      <c r="AS123" s="105">
        <v>46.2</v>
      </c>
      <c r="AT123" s="105">
        <v>18.899999999999999</v>
      </c>
      <c r="AU123" s="103">
        <v>358</v>
      </c>
      <c r="AV123" s="105">
        <v>0.8</v>
      </c>
      <c r="AW123" s="104">
        <v>0.36</v>
      </c>
      <c r="AX123" s="104">
        <v>3.6760000000000002</v>
      </c>
      <c r="AY123" s="103">
        <v>37482211</v>
      </c>
      <c r="AZ123" s="104">
        <v>0.45849855369801595</v>
      </c>
      <c r="BA123" s="104">
        <v>38.1</v>
      </c>
      <c r="BB123" s="103">
        <v>199520</v>
      </c>
      <c r="BC123" s="103">
        <v>173095</v>
      </c>
      <c r="BD123" s="103">
        <v>8075</v>
      </c>
      <c r="BE123" s="103">
        <v>401000</v>
      </c>
      <c r="BF123" s="103">
        <v>0</v>
      </c>
      <c r="BG123" s="103">
        <v>95</v>
      </c>
      <c r="BH123" s="103">
        <v>118</v>
      </c>
      <c r="BI123" s="105">
        <v>10.6</v>
      </c>
      <c r="BJ123" s="103">
        <v>3407788.43290303</v>
      </c>
      <c r="BK123" s="103">
        <v>3443000</v>
      </c>
      <c r="BL123" s="104">
        <v>169.35027474200001</v>
      </c>
      <c r="BM123" s="105">
        <v>60</v>
      </c>
      <c r="BN123" s="105">
        <v>75.551199999999994</v>
      </c>
      <c r="BO123" s="104">
        <v>113.844491877609</v>
      </c>
      <c r="BP123" s="105">
        <v>31.033345938345398</v>
      </c>
      <c r="BQ123" s="104">
        <v>0.78</v>
      </c>
      <c r="BR123" s="104">
        <v>2.15</v>
      </c>
      <c r="BS123" s="104">
        <v>-1.0686517953872681</v>
      </c>
      <c r="BT123" s="103">
        <v>29</v>
      </c>
      <c r="BU123" s="105">
        <v>69.814834594726605</v>
      </c>
      <c r="BV123" s="104">
        <v>75.551199999999994</v>
      </c>
      <c r="BW123" s="104">
        <v>30.678183113259202</v>
      </c>
      <c r="BX123" s="104">
        <v>113.844491877609</v>
      </c>
      <c r="BY123" s="103">
        <v>47000</v>
      </c>
      <c r="BZ123" s="105">
        <v>64.332679999999996</v>
      </c>
      <c r="CA123" s="105">
        <v>81.774050000000003</v>
      </c>
      <c r="CB123" s="104">
        <v>8.64</v>
      </c>
      <c r="CC123" s="103">
        <v>89</v>
      </c>
      <c r="CD123" s="103">
        <v>80</v>
      </c>
      <c r="CE123" s="103">
        <v>89</v>
      </c>
      <c r="CF123" s="104">
        <v>291.08853149414102</v>
      </c>
      <c r="CG123" s="104">
        <v>250</v>
      </c>
      <c r="CH123" s="105">
        <v>66</v>
      </c>
      <c r="CI123" s="103">
        <v>1325.9529237062245</v>
      </c>
      <c r="CJ123" s="103">
        <v>54045422</v>
      </c>
      <c r="CK123" s="103">
        <v>53861424</v>
      </c>
      <c r="CL123" s="103">
        <v>653290</v>
      </c>
      <c r="CM123" s="103"/>
    </row>
    <row r="124" spans="1:91" x14ac:dyDescent="0.3">
      <c r="A124" s="123" t="s">
        <v>220</v>
      </c>
      <c r="B124" s="106" t="s">
        <v>219</v>
      </c>
      <c r="C124" s="103">
        <v>0</v>
      </c>
      <c r="D124" s="103">
        <v>0</v>
      </c>
      <c r="E124" s="103">
        <v>23016.108499999995</v>
      </c>
      <c r="F124" s="103">
        <v>0</v>
      </c>
      <c r="G124" s="103">
        <v>0</v>
      </c>
      <c r="H124" s="103">
        <v>0</v>
      </c>
      <c r="I124" s="103">
        <v>0</v>
      </c>
      <c r="J124" s="103">
        <v>61234</v>
      </c>
      <c r="K124" s="104">
        <v>0.2</v>
      </c>
      <c r="L124" s="104">
        <v>0.27272727272727298</v>
      </c>
      <c r="M124" s="103">
        <v>1156627.5660600001</v>
      </c>
      <c r="N124" s="103">
        <v>0</v>
      </c>
      <c r="O124" s="103">
        <v>0</v>
      </c>
      <c r="P124" s="103">
        <v>0</v>
      </c>
      <c r="Q124" s="103">
        <v>1512208</v>
      </c>
      <c r="R124" s="103">
        <v>0</v>
      </c>
      <c r="S124" s="103">
        <v>124030</v>
      </c>
      <c r="T124" s="103">
        <v>1388173</v>
      </c>
      <c r="U124" s="103">
        <v>6332</v>
      </c>
      <c r="V124" s="103">
        <v>2013121.5865</v>
      </c>
      <c r="W124" s="103">
        <v>393628.148177</v>
      </c>
      <c r="X124" s="104">
        <v>2.9737455817512664</v>
      </c>
      <c r="Y124" s="104">
        <v>3.9562968005971499</v>
      </c>
      <c r="Z124" s="104">
        <v>50.031999999999996</v>
      </c>
      <c r="AA124" s="104">
        <v>4.2382239682248004</v>
      </c>
      <c r="AB124" s="104">
        <v>48.71255</v>
      </c>
      <c r="AC124" s="104">
        <v>44.599899999999998</v>
      </c>
      <c r="AD124" s="103">
        <v>493</v>
      </c>
      <c r="AE124" s="103">
        <v>60</v>
      </c>
      <c r="AF124" s="105">
        <v>42.3</v>
      </c>
      <c r="AG124" s="104">
        <v>13.404999999999999</v>
      </c>
      <c r="AH124" s="104">
        <v>0.10915136355678431</v>
      </c>
      <c r="AI124" s="104">
        <v>6.1533932801414483E-3</v>
      </c>
      <c r="AJ124" s="103">
        <v>0</v>
      </c>
      <c r="AK124" s="103">
        <v>0</v>
      </c>
      <c r="AL124" s="104">
        <v>0.64503737402176076</v>
      </c>
      <c r="AM124" s="104">
        <v>0.17144883</v>
      </c>
      <c r="AN124" s="104">
        <v>61.500680000000003</v>
      </c>
      <c r="AO124" s="104">
        <v>128.09</v>
      </c>
      <c r="AP124" s="104">
        <v>110.87</v>
      </c>
      <c r="AQ124" s="104">
        <v>1.0547718939669137</v>
      </c>
      <c r="AR124" s="104">
        <v>0.36958929279072783</v>
      </c>
      <c r="AS124" s="105">
        <v>39.6</v>
      </c>
      <c r="AT124" s="105">
        <v>13.2</v>
      </c>
      <c r="AU124" s="103">
        <v>423</v>
      </c>
      <c r="AV124" s="105">
        <v>13.8</v>
      </c>
      <c r="AW124" s="104">
        <v>6.03</v>
      </c>
      <c r="AX124" s="104">
        <v>44.555999999999997</v>
      </c>
      <c r="AY124" s="103">
        <v>1103903</v>
      </c>
      <c r="AZ124" s="104">
        <v>0.46023062379596957</v>
      </c>
      <c r="BA124" s="104">
        <v>59.1</v>
      </c>
      <c r="BB124" s="103">
        <v>2502</v>
      </c>
      <c r="BC124" s="103">
        <v>0</v>
      </c>
      <c r="BD124" s="103">
        <v>289644</v>
      </c>
      <c r="BE124" s="103">
        <v>0</v>
      </c>
      <c r="BF124" s="103">
        <v>3925</v>
      </c>
      <c r="BG124" s="103">
        <v>106</v>
      </c>
      <c r="BH124" s="103">
        <v>118</v>
      </c>
      <c r="BI124" s="105">
        <v>27.3</v>
      </c>
      <c r="BJ124" s="103">
        <v>602893</v>
      </c>
      <c r="BK124" s="103">
        <v>1499000</v>
      </c>
      <c r="BL124" s="104">
        <v>19.8461538462</v>
      </c>
      <c r="BM124" s="105">
        <v>40</v>
      </c>
      <c r="BN124" s="105" t="s">
        <v>435</v>
      </c>
      <c r="BO124" s="104">
        <v>112.70235971802499</v>
      </c>
      <c r="BP124" s="105">
        <v>54</v>
      </c>
      <c r="BQ124" s="104" t="s">
        <v>435</v>
      </c>
      <c r="BR124" s="104">
        <v>3.3</v>
      </c>
      <c r="BS124" s="104">
        <v>0.10644198954105377</v>
      </c>
      <c r="BT124" s="103">
        <v>52</v>
      </c>
      <c r="BU124" s="105">
        <v>52.501182556152301</v>
      </c>
      <c r="BV124" s="104" t="s">
        <v>435</v>
      </c>
      <c r="BW124" s="104">
        <v>51</v>
      </c>
      <c r="BX124" s="104">
        <v>112.70235971802499</v>
      </c>
      <c r="BY124" s="103">
        <v>58000</v>
      </c>
      <c r="BZ124" s="105">
        <v>34.503740000000001</v>
      </c>
      <c r="CA124" s="105">
        <v>82.5411</v>
      </c>
      <c r="CB124" s="104" t="s">
        <v>435</v>
      </c>
      <c r="CC124" s="103">
        <v>88</v>
      </c>
      <c r="CD124" s="103">
        <v>32</v>
      </c>
      <c r="CE124" s="103">
        <v>67</v>
      </c>
      <c r="CF124" s="104">
        <v>969.25811767578102</v>
      </c>
      <c r="CG124" s="104">
        <v>195</v>
      </c>
      <c r="CH124" s="105">
        <v>47</v>
      </c>
      <c r="CI124" s="103">
        <v>5931.4538845726292</v>
      </c>
      <c r="CJ124" s="103">
        <v>2494524</v>
      </c>
      <c r="CK124" s="103">
        <v>2474262</v>
      </c>
      <c r="CL124" s="103">
        <v>823290</v>
      </c>
      <c r="CM124" s="103"/>
    </row>
    <row r="125" spans="1:91" x14ac:dyDescent="0.3">
      <c r="A125" s="123" t="s">
        <v>222</v>
      </c>
      <c r="B125" s="106" t="s">
        <v>221</v>
      </c>
      <c r="C125" s="103">
        <v>0</v>
      </c>
      <c r="D125" s="103">
        <v>0</v>
      </c>
      <c r="E125" s="103" t="s">
        <v>435</v>
      </c>
      <c r="F125" s="103">
        <v>1.042</v>
      </c>
      <c r="G125" s="103">
        <v>0</v>
      </c>
      <c r="H125" s="103">
        <v>0</v>
      </c>
      <c r="I125" s="103">
        <v>0</v>
      </c>
      <c r="J125" s="103">
        <v>0</v>
      </c>
      <c r="K125" s="104">
        <v>0</v>
      </c>
      <c r="L125" s="104" t="s">
        <v>435</v>
      </c>
      <c r="M125" s="103" t="s">
        <v>435</v>
      </c>
      <c r="N125" s="103" t="s">
        <v>435</v>
      </c>
      <c r="O125" s="103" t="s">
        <v>435</v>
      </c>
      <c r="P125" s="103" t="s">
        <v>435</v>
      </c>
      <c r="Q125" s="103">
        <v>0</v>
      </c>
      <c r="R125" s="103">
        <v>0</v>
      </c>
      <c r="S125" s="103">
        <v>0</v>
      </c>
      <c r="T125" s="103">
        <v>0</v>
      </c>
      <c r="U125" s="103">
        <v>3908</v>
      </c>
      <c r="V125" s="103">
        <v>7629.1503028899997</v>
      </c>
      <c r="W125" s="103">
        <v>0</v>
      </c>
      <c r="X125" s="104">
        <v>635.20000000000005</v>
      </c>
      <c r="Y125" s="104">
        <v>-1.344820893178184</v>
      </c>
      <c r="Z125" s="104">
        <v>100</v>
      </c>
      <c r="AA125" s="104" t="s">
        <v>435</v>
      </c>
      <c r="AB125" s="104">
        <v>2.5888900000000001</v>
      </c>
      <c r="AC125" s="104" t="s">
        <v>435</v>
      </c>
      <c r="AD125" s="103" t="s">
        <v>435</v>
      </c>
      <c r="AE125" s="103">
        <v>80</v>
      </c>
      <c r="AF125" s="105" t="s">
        <v>435</v>
      </c>
      <c r="AG125" s="104" t="s">
        <v>435</v>
      </c>
      <c r="AH125" s="104">
        <v>2.1316256470675562E-4</v>
      </c>
      <c r="AI125" s="104">
        <v>1.221284987303598E-5</v>
      </c>
      <c r="AJ125" s="103">
        <v>0</v>
      </c>
      <c r="AK125" s="103">
        <v>0</v>
      </c>
      <c r="AL125" s="104" t="s">
        <v>435</v>
      </c>
      <c r="AM125" s="104" t="s">
        <v>435</v>
      </c>
      <c r="AN125" s="104">
        <v>0</v>
      </c>
      <c r="AO125" s="104">
        <v>23.54</v>
      </c>
      <c r="AP125" s="104">
        <v>26.75</v>
      </c>
      <c r="AQ125" s="104">
        <v>19.783680519815487</v>
      </c>
      <c r="AR125" s="104">
        <v>5.2022949352133336</v>
      </c>
      <c r="AS125" s="105">
        <v>31.8</v>
      </c>
      <c r="AT125" s="105">
        <v>4.8</v>
      </c>
      <c r="AU125" s="103">
        <v>91</v>
      </c>
      <c r="AV125" s="105" t="s">
        <v>435</v>
      </c>
      <c r="AW125" s="104" t="s">
        <v>435</v>
      </c>
      <c r="AX125" s="104" t="s">
        <v>435</v>
      </c>
      <c r="AY125" s="103">
        <v>2844</v>
      </c>
      <c r="AZ125" s="104" t="s">
        <v>435</v>
      </c>
      <c r="BA125" s="104" t="s">
        <v>435</v>
      </c>
      <c r="BB125" s="103">
        <v>0</v>
      </c>
      <c r="BC125" s="103">
        <v>0</v>
      </c>
      <c r="BD125" s="103">
        <v>0</v>
      </c>
      <c r="BE125" s="103">
        <v>0</v>
      </c>
      <c r="BF125" s="103">
        <v>1379</v>
      </c>
      <c r="BG125" s="103">
        <v>0</v>
      </c>
      <c r="BH125" s="103">
        <v>31</v>
      </c>
      <c r="BI125" s="105">
        <v>2.7</v>
      </c>
      <c r="BJ125" s="103">
        <v>45457</v>
      </c>
      <c r="BK125" s="103" t="s">
        <v>435</v>
      </c>
      <c r="BL125" s="104">
        <v>110.809080209</v>
      </c>
      <c r="BM125" s="105">
        <v>0</v>
      </c>
      <c r="BN125" s="105" t="s">
        <v>435</v>
      </c>
      <c r="BO125" s="104">
        <v>94.580535325829899</v>
      </c>
      <c r="BP125" s="105">
        <v>19.688763836629001</v>
      </c>
      <c r="BQ125" s="104">
        <v>0.49</v>
      </c>
      <c r="BR125" s="104">
        <v>1.7666666666666664</v>
      </c>
      <c r="BS125" s="104">
        <v>-7.6744027435779572E-2</v>
      </c>
      <c r="BT125" s="103" t="s">
        <v>435</v>
      </c>
      <c r="BU125" s="105">
        <v>99.553169250488295</v>
      </c>
      <c r="BV125" s="104" t="s">
        <v>435</v>
      </c>
      <c r="BW125" s="104">
        <v>57</v>
      </c>
      <c r="BX125" s="104">
        <v>94.580535325829899</v>
      </c>
      <c r="BY125" s="103">
        <v>46</v>
      </c>
      <c r="BZ125" s="105">
        <v>65.595529999999997</v>
      </c>
      <c r="CA125" s="105">
        <v>99.484930000000006</v>
      </c>
      <c r="CB125" s="104">
        <v>12.388999999999999</v>
      </c>
      <c r="CC125" s="103">
        <v>87</v>
      </c>
      <c r="CD125" s="103">
        <v>94</v>
      </c>
      <c r="CE125" s="103" t="s">
        <v>435</v>
      </c>
      <c r="CF125" s="104">
        <v>1246.30212402344</v>
      </c>
      <c r="CG125" s="104" t="s">
        <v>435</v>
      </c>
      <c r="CH125" s="105">
        <v>34</v>
      </c>
      <c r="CI125" s="103">
        <v>9030.0710644740557</v>
      </c>
      <c r="CJ125" s="103">
        <v>10764</v>
      </c>
      <c r="CK125" s="103">
        <v>10222</v>
      </c>
      <c r="CL125" s="103">
        <v>21</v>
      </c>
      <c r="CM125" s="103"/>
    </row>
    <row r="126" spans="1:91" x14ac:dyDescent="0.3">
      <c r="A126" s="123" t="s">
        <v>224</v>
      </c>
      <c r="B126" s="106" t="s">
        <v>223</v>
      </c>
      <c r="C126" s="103">
        <v>59665.70016</v>
      </c>
      <c r="D126" s="103">
        <v>59600.862532842104</v>
      </c>
      <c r="E126" s="103">
        <v>192290.92750000002</v>
      </c>
      <c r="F126" s="103">
        <v>0</v>
      </c>
      <c r="G126" s="103">
        <v>421.78450000000004</v>
      </c>
      <c r="H126" s="103">
        <v>0</v>
      </c>
      <c r="I126" s="103">
        <v>0</v>
      </c>
      <c r="J126" s="103">
        <v>14371</v>
      </c>
      <c r="K126" s="104">
        <v>5.7000000000000002E-2</v>
      </c>
      <c r="L126" s="104">
        <v>6.0606060606060601E-2</v>
      </c>
      <c r="M126" s="103">
        <v>15991912.7652</v>
      </c>
      <c r="N126" s="103" t="s">
        <v>435</v>
      </c>
      <c r="O126" s="103" t="s">
        <v>435</v>
      </c>
      <c r="P126" s="103" t="s">
        <v>435</v>
      </c>
      <c r="Q126" s="103">
        <v>22771515</v>
      </c>
      <c r="R126" s="103">
        <v>0</v>
      </c>
      <c r="S126" s="103">
        <v>14494683</v>
      </c>
      <c r="T126" s="103">
        <v>3321547</v>
      </c>
      <c r="U126" s="103">
        <v>9075250</v>
      </c>
      <c r="V126" s="103">
        <v>20011313.238000002</v>
      </c>
      <c r="W126" s="103">
        <v>25465797.073600002</v>
      </c>
      <c r="X126" s="104">
        <v>195.93910708057203</v>
      </c>
      <c r="Y126" s="104">
        <v>3.7218183925658099</v>
      </c>
      <c r="Z126" s="104">
        <v>19.739999999999998</v>
      </c>
      <c r="AA126" s="104">
        <v>4.2393644425714196</v>
      </c>
      <c r="AB126" s="104">
        <v>21.490449999999999</v>
      </c>
      <c r="AC126" s="104">
        <v>47.781840000000003</v>
      </c>
      <c r="AD126" s="103">
        <v>20087</v>
      </c>
      <c r="AE126" s="103">
        <v>20</v>
      </c>
      <c r="AF126" s="105">
        <v>51</v>
      </c>
      <c r="AG126" s="104">
        <v>9.4640000000000004</v>
      </c>
      <c r="AH126" s="104">
        <v>0.75133733200236696</v>
      </c>
      <c r="AI126" s="104">
        <v>0.39889263108619621</v>
      </c>
      <c r="AJ126" s="103">
        <v>0</v>
      </c>
      <c r="AK126" s="103">
        <v>0</v>
      </c>
      <c r="AL126" s="104">
        <v>0.57948526977378356</v>
      </c>
      <c r="AM126" s="104">
        <v>0.14826083000000001</v>
      </c>
      <c r="AN126" s="104">
        <v>220.52037000000001</v>
      </c>
      <c r="AO126" s="104">
        <v>631.4</v>
      </c>
      <c r="AP126" s="104">
        <v>603.94000000000005</v>
      </c>
      <c r="AQ126" s="104">
        <v>4.9585615394619911</v>
      </c>
      <c r="AR126" s="104">
        <v>28.559667337295597</v>
      </c>
      <c r="AS126" s="105">
        <v>32.200000000000003</v>
      </c>
      <c r="AT126" s="105">
        <v>27</v>
      </c>
      <c r="AU126" s="103">
        <v>152</v>
      </c>
      <c r="AV126" s="105">
        <v>0.2</v>
      </c>
      <c r="AW126" s="104">
        <v>0</v>
      </c>
      <c r="AX126" s="104">
        <v>0.45</v>
      </c>
      <c r="AY126" s="103">
        <v>16062081</v>
      </c>
      <c r="AZ126" s="104">
        <v>0.47573758713876135</v>
      </c>
      <c r="BA126" s="104">
        <v>32.799999999999997</v>
      </c>
      <c r="BB126" s="103">
        <v>1713634</v>
      </c>
      <c r="BC126" s="103">
        <v>1406</v>
      </c>
      <c r="BD126" s="103">
        <v>97395</v>
      </c>
      <c r="BE126" s="103">
        <v>0</v>
      </c>
      <c r="BF126" s="103">
        <v>20863</v>
      </c>
      <c r="BG126" s="103">
        <v>0</v>
      </c>
      <c r="BH126" s="103">
        <v>119</v>
      </c>
      <c r="BI126" s="105">
        <v>8.6999999999999993</v>
      </c>
      <c r="BJ126" s="103">
        <v>3296953</v>
      </c>
      <c r="BK126" s="103">
        <v>940000</v>
      </c>
      <c r="BL126" s="104">
        <v>0.30726558042199997</v>
      </c>
      <c r="BM126" s="105">
        <v>20</v>
      </c>
      <c r="BN126" s="105">
        <v>67.908429999999996</v>
      </c>
      <c r="BO126" s="104">
        <v>139.446361818746</v>
      </c>
      <c r="BP126" s="105">
        <v>93.197278911564595</v>
      </c>
      <c r="BQ126" s="104">
        <v>0.56999999999999995</v>
      </c>
      <c r="BR126" s="104">
        <v>2.85</v>
      </c>
      <c r="BS126" s="104">
        <v>-0.90233832597732544</v>
      </c>
      <c r="BT126" s="103">
        <v>34</v>
      </c>
      <c r="BU126" s="105">
        <v>95.507476806640597</v>
      </c>
      <c r="BV126" s="104">
        <v>67.908429999999996</v>
      </c>
      <c r="BW126" s="104">
        <v>34</v>
      </c>
      <c r="BX126" s="104">
        <v>139.446361818746</v>
      </c>
      <c r="BY126" s="103">
        <v>22000</v>
      </c>
      <c r="BZ126" s="105">
        <v>62.053600000000003</v>
      </c>
      <c r="CA126" s="105">
        <v>88.812250000000006</v>
      </c>
      <c r="CB126" s="104">
        <v>6.5069999999999997</v>
      </c>
      <c r="CC126" s="103">
        <v>90</v>
      </c>
      <c r="CD126" s="103">
        <v>59</v>
      </c>
      <c r="CE126" s="103">
        <v>80</v>
      </c>
      <c r="CF126" s="104">
        <v>155.96958923339801</v>
      </c>
      <c r="CG126" s="104">
        <v>186</v>
      </c>
      <c r="CH126" s="105">
        <v>23</v>
      </c>
      <c r="CI126" s="103">
        <v>1025.7983558661729</v>
      </c>
      <c r="CJ126" s="103">
        <v>28608715</v>
      </c>
      <c r="CK126" s="103">
        <v>28341208</v>
      </c>
      <c r="CL126" s="103">
        <v>143350</v>
      </c>
      <c r="CM126" s="103"/>
    </row>
    <row r="127" spans="1:91" x14ac:dyDescent="0.3">
      <c r="A127" s="123" t="s">
        <v>226</v>
      </c>
      <c r="B127" s="106" t="s">
        <v>225</v>
      </c>
      <c r="C127" s="103">
        <v>3489.6468452210529</v>
      </c>
      <c r="D127" s="103">
        <v>0</v>
      </c>
      <c r="E127" s="103">
        <v>88839.511500000008</v>
      </c>
      <c r="F127" s="103">
        <v>0</v>
      </c>
      <c r="G127" s="103">
        <v>0</v>
      </c>
      <c r="H127" s="103">
        <v>0</v>
      </c>
      <c r="I127" s="103">
        <v>0</v>
      </c>
      <c r="J127" s="103">
        <v>0</v>
      </c>
      <c r="K127" s="104">
        <v>0</v>
      </c>
      <c r="L127" s="104">
        <v>3.03030303030303E-2</v>
      </c>
      <c r="M127" s="103">
        <v>0</v>
      </c>
      <c r="N127" s="103" t="s">
        <v>435</v>
      </c>
      <c r="O127" s="103" t="s">
        <v>435</v>
      </c>
      <c r="P127" s="103" t="s">
        <v>435</v>
      </c>
      <c r="Q127" s="103">
        <v>0</v>
      </c>
      <c r="R127" s="103">
        <v>0</v>
      </c>
      <c r="S127" s="103">
        <v>0</v>
      </c>
      <c r="T127" s="103">
        <v>0</v>
      </c>
      <c r="U127" s="103">
        <v>0</v>
      </c>
      <c r="V127" s="103">
        <v>0</v>
      </c>
      <c r="W127" s="103">
        <v>0</v>
      </c>
      <c r="X127" s="104">
        <v>511.45791035915704</v>
      </c>
      <c r="Y127" s="104">
        <v>1.0328482247068003</v>
      </c>
      <c r="Z127" s="104">
        <v>91.49</v>
      </c>
      <c r="AA127" s="104">
        <v>2.2263915622436099</v>
      </c>
      <c r="AB127" s="104">
        <v>0</v>
      </c>
      <c r="AC127" s="104" t="s">
        <v>435</v>
      </c>
      <c r="AD127" s="103">
        <v>6415</v>
      </c>
      <c r="AE127" s="103">
        <v>80</v>
      </c>
      <c r="AF127" s="105" t="s">
        <v>435</v>
      </c>
      <c r="AG127" s="104">
        <v>5.0490000000000004</v>
      </c>
      <c r="AH127" s="104">
        <v>2.1931073255511543E-3</v>
      </c>
      <c r="AI127" s="104">
        <v>5.460383722045803E-4</v>
      </c>
      <c r="AJ127" s="103">
        <v>0</v>
      </c>
      <c r="AK127" s="103">
        <v>0</v>
      </c>
      <c r="AL127" s="104">
        <v>0.9334946999612731</v>
      </c>
      <c r="AM127" s="104" t="s">
        <v>435</v>
      </c>
      <c r="AN127" s="104">
        <v>-25.309809999999999</v>
      </c>
      <c r="AO127" s="104">
        <v>0</v>
      </c>
      <c r="AP127" s="104">
        <v>0</v>
      </c>
      <c r="AQ127" s="104" t="s">
        <v>435</v>
      </c>
      <c r="AR127" s="104">
        <v>0.27275595162599847</v>
      </c>
      <c r="AS127" s="105">
        <v>3.9</v>
      </c>
      <c r="AT127" s="105" t="s">
        <v>435</v>
      </c>
      <c r="AU127" s="103">
        <v>5.1999998092651403</v>
      </c>
      <c r="AV127" s="105">
        <v>0.2</v>
      </c>
      <c r="AW127" s="104">
        <v>0.06</v>
      </c>
      <c r="AX127" s="104" t="s">
        <v>435</v>
      </c>
      <c r="AY127" s="103">
        <v>41</v>
      </c>
      <c r="AZ127" s="104">
        <v>4.1109984385139575E-2</v>
      </c>
      <c r="BA127" s="104">
        <v>28.2</v>
      </c>
      <c r="BB127" s="103">
        <v>0</v>
      </c>
      <c r="BC127" s="103">
        <v>0</v>
      </c>
      <c r="BD127" s="103">
        <v>0</v>
      </c>
      <c r="BE127" s="103">
        <v>0</v>
      </c>
      <c r="BF127" s="103">
        <v>114140</v>
      </c>
      <c r="BG127" s="103">
        <v>0</v>
      </c>
      <c r="BH127" s="103">
        <v>126</v>
      </c>
      <c r="BI127" s="105">
        <v>2.4</v>
      </c>
      <c r="BJ127" s="103">
        <v>43996044.579144001</v>
      </c>
      <c r="BK127" s="103">
        <v>17924000</v>
      </c>
      <c r="BL127" s="104">
        <v>38.752537080400003</v>
      </c>
      <c r="BM127" s="105">
        <v>60</v>
      </c>
      <c r="BN127" s="105" t="s">
        <v>435</v>
      </c>
      <c r="BO127" s="104">
        <v>123.73120994914299</v>
      </c>
      <c r="BP127" s="105">
        <v>88.470186347099002</v>
      </c>
      <c r="BQ127" s="104">
        <v>0.61</v>
      </c>
      <c r="BR127" s="104">
        <v>4.3166666666666664</v>
      </c>
      <c r="BS127" s="104">
        <v>1.8504656553268433</v>
      </c>
      <c r="BT127" s="103">
        <v>82</v>
      </c>
      <c r="BU127" s="105">
        <v>100</v>
      </c>
      <c r="BV127" s="104" t="s">
        <v>435</v>
      </c>
      <c r="BW127" s="104">
        <v>94.712073721730306</v>
      </c>
      <c r="BX127" s="104">
        <v>123.73120994914299</v>
      </c>
      <c r="BY127" s="103">
        <v>210000</v>
      </c>
      <c r="BZ127" s="105">
        <v>97.713610000000003</v>
      </c>
      <c r="CA127" s="105">
        <v>100</v>
      </c>
      <c r="CB127" s="104">
        <v>35.067</v>
      </c>
      <c r="CC127" s="103">
        <v>94</v>
      </c>
      <c r="CD127" s="103">
        <v>90</v>
      </c>
      <c r="CE127" s="103">
        <v>93</v>
      </c>
      <c r="CF127" s="104">
        <v>5251.24169921875</v>
      </c>
      <c r="CG127" s="104">
        <v>5</v>
      </c>
      <c r="CH127" s="105">
        <v>89</v>
      </c>
      <c r="CI127" s="103">
        <v>52978.436158612836</v>
      </c>
      <c r="CJ127" s="103">
        <v>17097123</v>
      </c>
      <c r="CK127" s="103">
        <v>16908948</v>
      </c>
      <c r="CL127" s="103">
        <v>33730</v>
      </c>
      <c r="CM127" s="103"/>
    </row>
    <row r="128" spans="1:91" x14ac:dyDescent="0.3">
      <c r="A128" s="123" t="s">
        <v>228</v>
      </c>
      <c r="B128" s="106" t="s">
        <v>227</v>
      </c>
      <c r="C128" s="103">
        <v>7300.5081248842098</v>
      </c>
      <c r="D128" s="103">
        <v>1964.3890421368421</v>
      </c>
      <c r="E128" s="103">
        <v>12861.413500000001</v>
      </c>
      <c r="F128" s="103">
        <v>48.415999999999997</v>
      </c>
      <c r="G128" s="103">
        <v>8991.17</v>
      </c>
      <c r="H128" s="103">
        <v>0</v>
      </c>
      <c r="I128" s="103">
        <v>7073.5910000000003</v>
      </c>
      <c r="J128" s="103">
        <v>0</v>
      </c>
      <c r="K128" s="104">
        <v>5.7000000000000002E-2</v>
      </c>
      <c r="L128" s="104">
        <v>6.0606060606060601E-2</v>
      </c>
      <c r="M128" s="103" t="s">
        <v>435</v>
      </c>
      <c r="N128" s="103" t="s">
        <v>435</v>
      </c>
      <c r="O128" s="103" t="s">
        <v>435</v>
      </c>
      <c r="P128" s="103" t="s">
        <v>435</v>
      </c>
      <c r="Q128" s="103">
        <v>0</v>
      </c>
      <c r="R128" s="103">
        <v>0</v>
      </c>
      <c r="S128" s="103">
        <v>0</v>
      </c>
      <c r="T128" s="103">
        <v>0</v>
      </c>
      <c r="U128" s="103">
        <v>0</v>
      </c>
      <c r="V128" s="103">
        <v>0</v>
      </c>
      <c r="W128" s="103">
        <v>104689.567694</v>
      </c>
      <c r="X128" s="104">
        <v>18.554175686453231</v>
      </c>
      <c r="Y128" s="104">
        <v>1.9759608353556983</v>
      </c>
      <c r="Z128" s="104">
        <v>86.537999999999997</v>
      </c>
      <c r="AA128" s="104">
        <v>2.6979730347539101</v>
      </c>
      <c r="AB128" s="104">
        <v>0</v>
      </c>
      <c r="AC128" s="104" t="s">
        <v>435</v>
      </c>
      <c r="AD128" s="103">
        <v>2747</v>
      </c>
      <c r="AE128" s="103">
        <v>100</v>
      </c>
      <c r="AF128" s="105" t="s">
        <v>435</v>
      </c>
      <c r="AG128" s="104">
        <v>6.3019999999999996</v>
      </c>
      <c r="AH128" s="104">
        <v>3.8486075891392807E-3</v>
      </c>
      <c r="AI128" s="104">
        <v>1.9488484902172839E-3</v>
      </c>
      <c r="AJ128" s="103">
        <v>0</v>
      </c>
      <c r="AK128" s="103">
        <v>0</v>
      </c>
      <c r="AL128" s="104">
        <v>0.92088614113865774</v>
      </c>
      <c r="AM128" s="104" t="s">
        <v>435</v>
      </c>
      <c r="AN128" s="104">
        <v>0</v>
      </c>
      <c r="AO128" s="104">
        <v>0</v>
      </c>
      <c r="AP128" s="104">
        <v>0</v>
      </c>
      <c r="AQ128" s="104" t="s">
        <v>435</v>
      </c>
      <c r="AR128" s="104">
        <v>0.22082061532643613</v>
      </c>
      <c r="AS128" s="105">
        <v>5.7</v>
      </c>
      <c r="AT128" s="105" t="s">
        <v>435</v>
      </c>
      <c r="AU128" s="103">
        <v>7.5</v>
      </c>
      <c r="AV128" s="105">
        <v>0.11</v>
      </c>
      <c r="AW128" s="104" t="s">
        <v>435</v>
      </c>
      <c r="AX128" s="104" t="s">
        <v>435</v>
      </c>
      <c r="AY128" s="103">
        <v>3</v>
      </c>
      <c r="AZ128" s="104">
        <v>0.13293942293655325</v>
      </c>
      <c r="BA128" s="104" t="s">
        <v>435</v>
      </c>
      <c r="BB128" s="103">
        <v>2383</v>
      </c>
      <c r="BC128" s="103">
        <v>100</v>
      </c>
      <c r="BD128" s="103">
        <v>23</v>
      </c>
      <c r="BE128" s="103">
        <v>0</v>
      </c>
      <c r="BF128" s="103">
        <v>2039</v>
      </c>
      <c r="BG128" s="103">
        <v>0</v>
      </c>
      <c r="BH128" s="103">
        <v>129</v>
      </c>
      <c r="BI128" s="105">
        <v>2.4</v>
      </c>
      <c r="BJ128" s="103">
        <v>17249049.954136699</v>
      </c>
      <c r="BK128" s="103">
        <v>3555000</v>
      </c>
      <c r="BL128" s="104">
        <v>76.075199150299994</v>
      </c>
      <c r="BM128" s="105">
        <v>100</v>
      </c>
      <c r="BN128" s="105" t="s">
        <v>435</v>
      </c>
      <c r="BO128" s="104">
        <v>134.931967934261</v>
      </c>
      <c r="BP128" s="105">
        <v>24.571833959536502</v>
      </c>
      <c r="BQ128" s="104">
        <v>0.59</v>
      </c>
      <c r="BR128" s="104">
        <v>3.95</v>
      </c>
      <c r="BS128" s="104">
        <v>1.6702513694763184</v>
      </c>
      <c r="BT128" s="103">
        <v>87</v>
      </c>
      <c r="BU128" s="105">
        <v>100</v>
      </c>
      <c r="BV128" s="104" t="s">
        <v>435</v>
      </c>
      <c r="BW128" s="104">
        <v>90.811093072382704</v>
      </c>
      <c r="BX128" s="104">
        <v>134.931967934261</v>
      </c>
      <c r="BY128" s="103">
        <v>110000</v>
      </c>
      <c r="BZ128" s="105">
        <v>100</v>
      </c>
      <c r="CA128" s="105">
        <v>100</v>
      </c>
      <c r="CB128" s="104">
        <v>30.251999999999999</v>
      </c>
      <c r="CC128" s="103">
        <v>94</v>
      </c>
      <c r="CD128" s="103">
        <v>90</v>
      </c>
      <c r="CE128" s="103">
        <v>94</v>
      </c>
      <c r="CF128" s="104">
        <v>3664.72143554688</v>
      </c>
      <c r="CG128" s="104">
        <v>9</v>
      </c>
      <c r="CH128" s="105">
        <v>90</v>
      </c>
      <c r="CI128" s="103">
        <v>41966.009184637383</v>
      </c>
      <c r="CJ128" s="103">
        <v>4783062</v>
      </c>
      <c r="CK128" s="103">
        <v>4528526</v>
      </c>
      <c r="CL128" s="103">
        <v>263310</v>
      </c>
      <c r="CM128" s="103"/>
    </row>
    <row r="129" spans="1:91" x14ac:dyDescent="0.3">
      <c r="A129" s="123" t="s">
        <v>230</v>
      </c>
      <c r="B129" s="106" t="s">
        <v>229</v>
      </c>
      <c r="C129" s="103">
        <v>12693.492295389473</v>
      </c>
      <c r="D129" s="103">
        <v>7903.0088896421048</v>
      </c>
      <c r="E129" s="103">
        <v>34153.228499999997</v>
      </c>
      <c r="F129" s="103">
        <v>182.26599999999999</v>
      </c>
      <c r="G129" s="103">
        <v>18979.775000000001</v>
      </c>
      <c r="H129" s="103">
        <v>296.43350000000004</v>
      </c>
      <c r="I129" s="103">
        <v>3831.3440000000005</v>
      </c>
      <c r="J129" s="103">
        <v>37514</v>
      </c>
      <c r="K129" s="104">
        <v>0.17100000000000001</v>
      </c>
      <c r="L129" s="104">
        <v>6.0606060606060601E-2</v>
      </c>
      <c r="M129" s="103" t="s">
        <v>435</v>
      </c>
      <c r="N129" s="103" t="s">
        <v>435</v>
      </c>
      <c r="O129" s="103" t="s">
        <v>435</v>
      </c>
      <c r="P129" s="103" t="s">
        <v>435</v>
      </c>
      <c r="Q129" s="103">
        <v>863842</v>
      </c>
      <c r="R129" s="103">
        <v>3340682</v>
      </c>
      <c r="S129" s="103">
        <v>2836083</v>
      </c>
      <c r="T129" s="103">
        <v>737172</v>
      </c>
      <c r="U129" s="103">
        <v>5123408</v>
      </c>
      <c r="V129" s="103">
        <v>4704842.1497999998</v>
      </c>
      <c r="W129" s="103">
        <v>5551754.2096100003</v>
      </c>
      <c r="X129" s="104">
        <v>53.72704836297158</v>
      </c>
      <c r="Y129" s="104">
        <v>1.6371415422671196</v>
      </c>
      <c r="Z129" s="104">
        <v>58.521999999999998</v>
      </c>
      <c r="AA129" s="104" t="s">
        <v>435</v>
      </c>
      <c r="AB129" s="104">
        <v>6.5029899999999996</v>
      </c>
      <c r="AC129" s="104" t="s">
        <v>435</v>
      </c>
      <c r="AD129" s="103">
        <v>398</v>
      </c>
      <c r="AE129" s="103">
        <v>80</v>
      </c>
      <c r="AF129" s="105">
        <v>43.2</v>
      </c>
      <c r="AG129" s="104">
        <v>10.1</v>
      </c>
      <c r="AH129" s="104">
        <v>0.38397192709635541</v>
      </c>
      <c r="AI129" s="104">
        <v>0.13262292272794815</v>
      </c>
      <c r="AJ129" s="103">
        <v>0</v>
      </c>
      <c r="AK129" s="103">
        <v>0</v>
      </c>
      <c r="AL129" s="104">
        <v>0.6511042612635094</v>
      </c>
      <c r="AM129" s="104">
        <v>7.3502789999999998E-2</v>
      </c>
      <c r="AN129" s="104">
        <v>72.580510000000004</v>
      </c>
      <c r="AO129" s="104">
        <v>181.77</v>
      </c>
      <c r="AP129" s="104">
        <v>181.7</v>
      </c>
      <c r="AQ129" s="104">
        <v>2.7478393735734485</v>
      </c>
      <c r="AR129" s="104">
        <v>11.471396042617961</v>
      </c>
      <c r="AS129" s="105">
        <v>18.3</v>
      </c>
      <c r="AT129" s="105">
        <v>4.5999999999999996</v>
      </c>
      <c r="AU129" s="103">
        <v>45</v>
      </c>
      <c r="AV129" s="105">
        <v>0.2</v>
      </c>
      <c r="AW129" s="104">
        <v>0.12</v>
      </c>
      <c r="AX129" s="104">
        <v>5.0519999999999996</v>
      </c>
      <c r="AY129" s="103">
        <v>1614121</v>
      </c>
      <c r="AZ129" s="104">
        <v>0.45470245497493966</v>
      </c>
      <c r="BA129" s="104">
        <v>46.2</v>
      </c>
      <c r="BB129" s="103">
        <v>52915</v>
      </c>
      <c r="BC129" s="103">
        <v>313000</v>
      </c>
      <c r="BD129" s="103">
        <v>94513</v>
      </c>
      <c r="BE129" s="103">
        <v>0</v>
      </c>
      <c r="BF129" s="103">
        <v>457</v>
      </c>
      <c r="BG129" s="103">
        <v>0</v>
      </c>
      <c r="BH129" s="103">
        <v>116</v>
      </c>
      <c r="BI129" s="105">
        <v>17</v>
      </c>
      <c r="BJ129" s="103" t="s">
        <v>435</v>
      </c>
      <c r="BK129" s="103">
        <v>1787000</v>
      </c>
      <c r="BL129" s="104">
        <v>2.2830069488300002</v>
      </c>
      <c r="BM129" s="105">
        <v>80</v>
      </c>
      <c r="BN129" s="105">
        <v>82.614549999999994</v>
      </c>
      <c r="BO129" s="104">
        <v>115.09590672091799</v>
      </c>
      <c r="BP129" s="105">
        <v>10.224311558656099</v>
      </c>
      <c r="BQ129" s="104">
        <v>0.56999999999999995</v>
      </c>
      <c r="BR129" s="104">
        <v>3.1333333333333333</v>
      </c>
      <c r="BS129" s="104">
        <v>-0.80246990919113159</v>
      </c>
      <c r="BT129" s="103">
        <v>22</v>
      </c>
      <c r="BU129" s="105">
        <v>86.767799377441406</v>
      </c>
      <c r="BV129" s="104">
        <v>82.614549999999994</v>
      </c>
      <c r="BW129" s="104">
        <v>27.863040008774799</v>
      </c>
      <c r="BX129" s="104">
        <v>115.09590672091799</v>
      </c>
      <c r="BY129" s="103">
        <v>18000</v>
      </c>
      <c r="BZ129" s="105">
        <v>74.434730000000002</v>
      </c>
      <c r="CA129" s="105">
        <v>81.524760000000001</v>
      </c>
      <c r="CB129" s="104">
        <v>10.056000000000001</v>
      </c>
      <c r="CC129" s="103">
        <v>98</v>
      </c>
      <c r="CD129" s="103">
        <v>84</v>
      </c>
      <c r="CE129" s="103">
        <v>98</v>
      </c>
      <c r="CF129" s="104">
        <v>484.53228759765602</v>
      </c>
      <c r="CG129" s="104">
        <v>98</v>
      </c>
      <c r="CH129" s="105">
        <v>73</v>
      </c>
      <c r="CI129" s="103">
        <v>2028.8968905735078</v>
      </c>
      <c r="CJ129" s="103">
        <v>6545503</v>
      </c>
      <c r="CK129" s="103">
        <v>6073017</v>
      </c>
      <c r="CL129" s="103">
        <v>120340</v>
      </c>
      <c r="CM129" s="103"/>
    </row>
    <row r="130" spans="1:91" x14ac:dyDescent="0.3">
      <c r="A130" s="123" t="s">
        <v>232</v>
      </c>
      <c r="B130" s="106" t="s">
        <v>231</v>
      </c>
      <c r="C130" s="103">
        <v>0</v>
      </c>
      <c r="D130" s="103">
        <v>0</v>
      </c>
      <c r="E130" s="103">
        <v>193244.47949999999</v>
      </c>
      <c r="F130" s="103">
        <v>0</v>
      </c>
      <c r="G130" s="103">
        <v>0</v>
      </c>
      <c r="H130" s="103">
        <v>0</v>
      </c>
      <c r="I130" s="103">
        <v>0</v>
      </c>
      <c r="J130" s="103">
        <v>681213</v>
      </c>
      <c r="K130" s="104">
        <v>0.25700000000000001</v>
      </c>
      <c r="L130" s="104">
        <v>0.12121212121212099</v>
      </c>
      <c r="M130" s="103">
        <v>14796167.3192</v>
      </c>
      <c r="N130" s="103">
        <v>0</v>
      </c>
      <c r="O130" s="103">
        <v>118169.677127</v>
      </c>
      <c r="P130" s="103">
        <v>0</v>
      </c>
      <c r="Q130" s="103">
        <v>19877133</v>
      </c>
      <c r="R130" s="103">
        <v>0</v>
      </c>
      <c r="S130" s="103">
        <v>1247104</v>
      </c>
      <c r="T130" s="103">
        <v>18630029</v>
      </c>
      <c r="U130" s="103">
        <v>1710509</v>
      </c>
      <c r="V130" s="103">
        <v>19590642.600000001</v>
      </c>
      <c r="W130" s="103">
        <v>16824850.177900001</v>
      </c>
      <c r="X130" s="104">
        <v>17.717650588142416</v>
      </c>
      <c r="Y130" s="104">
        <v>4.2745351016454496</v>
      </c>
      <c r="Z130" s="104">
        <v>16.425000000000001</v>
      </c>
      <c r="AA130" s="104">
        <v>5.91684917249255</v>
      </c>
      <c r="AB130" s="104">
        <v>67.849069999999998</v>
      </c>
      <c r="AC130" s="104">
        <v>8.9778599999999997</v>
      </c>
      <c r="AD130" s="103" t="s">
        <v>435</v>
      </c>
      <c r="AE130" s="103">
        <v>40</v>
      </c>
      <c r="AF130" s="105">
        <v>61.8</v>
      </c>
      <c r="AG130" s="104">
        <v>19.914000000000001</v>
      </c>
      <c r="AH130" s="104">
        <v>0.92377771320918012</v>
      </c>
      <c r="AI130" s="104">
        <v>0.81817835194877064</v>
      </c>
      <c r="AJ130" s="103">
        <v>0</v>
      </c>
      <c r="AK130" s="103">
        <v>5</v>
      </c>
      <c r="AL130" s="104">
        <v>0.37659108310314304</v>
      </c>
      <c r="AM130" s="104">
        <v>0.59014820999999995</v>
      </c>
      <c r="AN130" s="104">
        <v>6345.6016200000004</v>
      </c>
      <c r="AO130" s="104">
        <v>427.37</v>
      </c>
      <c r="AP130" s="104">
        <v>529.03</v>
      </c>
      <c r="AQ130" s="104">
        <v>13.170069279579899</v>
      </c>
      <c r="AR130" s="104">
        <v>3.1931926078841411</v>
      </c>
      <c r="AS130" s="105">
        <v>83.7</v>
      </c>
      <c r="AT130" s="105">
        <v>31.7</v>
      </c>
      <c r="AU130" s="103">
        <v>90</v>
      </c>
      <c r="AV130" s="105">
        <v>0.4</v>
      </c>
      <c r="AW130" s="104">
        <v>0.14000000000000001</v>
      </c>
      <c r="AX130" s="104">
        <v>358.64699999999999</v>
      </c>
      <c r="AY130" s="103">
        <v>14068652</v>
      </c>
      <c r="AZ130" s="104">
        <v>0.64744784733237826</v>
      </c>
      <c r="BA130" s="104">
        <v>34.299999999999997</v>
      </c>
      <c r="BB130" s="103">
        <v>1343203</v>
      </c>
      <c r="BC130" s="103">
        <v>134292</v>
      </c>
      <c r="BD130" s="103">
        <v>223000</v>
      </c>
      <c r="BE130" s="103">
        <v>196717</v>
      </c>
      <c r="BF130" s="103">
        <v>225833</v>
      </c>
      <c r="BG130" s="103">
        <v>0</v>
      </c>
      <c r="BH130" s="103">
        <v>124</v>
      </c>
      <c r="BI130" s="105">
        <v>16.5</v>
      </c>
      <c r="BJ130" s="103" t="s">
        <v>435</v>
      </c>
      <c r="BK130" s="103">
        <v>164000</v>
      </c>
      <c r="BL130" s="104">
        <v>0.50318801476899999</v>
      </c>
      <c r="BM130" s="105">
        <v>20</v>
      </c>
      <c r="BN130" s="105">
        <v>30.560390000000002</v>
      </c>
      <c r="BO130" s="104">
        <v>40.638499958013902</v>
      </c>
      <c r="BP130" s="105">
        <v>25.67</v>
      </c>
      <c r="BQ130" s="104">
        <v>0.56000000000000005</v>
      </c>
      <c r="BR130" s="104">
        <v>2.9</v>
      </c>
      <c r="BS130" s="104">
        <v>-0.76604253053665161</v>
      </c>
      <c r="BT130" s="103">
        <v>32</v>
      </c>
      <c r="BU130" s="105">
        <v>20.041904449462901</v>
      </c>
      <c r="BV130" s="104">
        <v>30.560390000000002</v>
      </c>
      <c r="BW130" s="104">
        <v>5.2504876866947301</v>
      </c>
      <c r="BX130" s="104">
        <v>40.638499958013902</v>
      </c>
      <c r="BY130" s="103">
        <v>49000</v>
      </c>
      <c r="BZ130" s="105">
        <v>13.566660000000001</v>
      </c>
      <c r="CA130" s="105">
        <v>50.273069999999997</v>
      </c>
      <c r="CB130" s="104">
        <v>0.5</v>
      </c>
      <c r="CC130" s="103">
        <v>81</v>
      </c>
      <c r="CD130" s="103">
        <v>38</v>
      </c>
      <c r="CE130" s="103">
        <v>80</v>
      </c>
      <c r="CF130" s="104">
        <v>61.430252075195298</v>
      </c>
      <c r="CG130" s="104">
        <v>509</v>
      </c>
      <c r="CH130" s="105">
        <v>44</v>
      </c>
      <c r="CI130" s="103">
        <v>411.6889425426217</v>
      </c>
      <c r="CJ130" s="103">
        <v>23310719</v>
      </c>
      <c r="CK130" s="103">
        <v>19916908</v>
      </c>
      <c r="CL130" s="103">
        <v>1266700</v>
      </c>
      <c r="CM130" s="103"/>
    </row>
    <row r="131" spans="1:91" x14ac:dyDescent="0.3">
      <c r="A131" s="123" t="s">
        <v>234</v>
      </c>
      <c r="B131" s="106" t="s">
        <v>233</v>
      </c>
      <c r="C131" s="103">
        <v>0</v>
      </c>
      <c r="D131" s="103">
        <v>0</v>
      </c>
      <c r="E131" s="103">
        <v>895575.74549999996</v>
      </c>
      <c r="F131" s="103">
        <v>0</v>
      </c>
      <c r="G131" s="103">
        <v>0</v>
      </c>
      <c r="H131" s="103">
        <v>0</v>
      </c>
      <c r="I131" s="103">
        <v>0</v>
      </c>
      <c r="J131" s="103">
        <v>0</v>
      </c>
      <c r="K131" s="104">
        <v>0</v>
      </c>
      <c r="L131" s="104">
        <v>3.03030303030303E-2</v>
      </c>
      <c r="M131" s="103">
        <v>77339375.315200001</v>
      </c>
      <c r="N131" s="103">
        <v>4496118.0718799997</v>
      </c>
      <c r="O131" s="103">
        <v>57682539.521799996</v>
      </c>
      <c r="P131" s="103">
        <v>3524148.4325600001</v>
      </c>
      <c r="Q131" s="103">
        <v>181935934</v>
      </c>
      <c r="R131" s="103">
        <v>0</v>
      </c>
      <c r="S131" s="103">
        <v>1330440</v>
      </c>
      <c r="T131" s="103">
        <v>180605494</v>
      </c>
      <c r="U131" s="103">
        <v>108027603</v>
      </c>
      <c r="V131" s="103">
        <v>176216204.28600001</v>
      </c>
      <c r="W131" s="103">
        <v>181160272.183</v>
      </c>
      <c r="X131" s="104">
        <v>215.06498896538093</v>
      </c>
      <c r="Y131" s="104">
        <v>4.2388468031754956</v>
      </c>
      <c r="Z131" s="104">
        <v>50.344000000000001</v>
      </c>
      <c r="AA131" s="104">
        <v>4.9014286643141203</v>
      </c>
      <c r="AB131" s="104">
        <v>19.804320000000001</v>
      </c>
      <c r="AC131" s="104">
        <v>41.948920000000001</v>
      </c>
      <c r="AD131" s="103">
        <v>404</v>
      </c>
      <c r="AE131" s="103">
        <v>80</v>
      </c>
      <c r="AF131" s="105">
        <v>53.9</v>
      </c>
      <c r="AG131" s="104">
        <v>16.625</v>
      </c>
      <c r="AH131" s="104">
        <v>0.99391052589043061</v>
      </c>
      <c r="AI131" s="104">
        <v>0.89439737032293953</v>
      </c>
      <c r="AJ131" s="103">
        <v>0</v>
      </c>
      <c r="AK131" s="103">
        <v>5</v>
      </c>
      <c r="AL131" s="104">
        <v>0.53413628601971408</v>
      </c>
      <c r="AM131" s="104">
        <v>0.29115793000000001</v>
      </c>
      <c r="AN131" s="104">
        <v>17430.809550000002</v>
      </c>
      <c r="AO131" s="104">
        <v>1742.86</v>
      </c>
      <c r="AP131" s="104">
        <v>1724.35</v>
      </c>
      <c r="AQ131" s="104">
        <v>0.87123785185706137</v>
      </c>
      <c r="AR131" s="104">
        <v>6.1195272508974687</v>
      </c>
      <c r="AS131" s="105">
        <v>119.9</v>
      </c>
      <c r="AT131" s="105">
        <v>31.5</v>
      </c>
      <c r="AU131" s="103">
        <v>219</v>
      </c>
      <c r="AV131" s="105">
        <v>2.9</v>
      </c>
      <c r="AW131" s="104" t="s">
        <v>435</v>
      </c>
      <c r="AX131" s="104">
        <v>281.149</v>
      </c>
      <c r="AY131" s="103">
        <v>133972724</v>
      </c>
      <c r="AZ131" s="104" t="s">
        <v>435</v>
      </c>
      <c r="BA131" s="104">
        <v>43</v>
      </c>
      <c r="BB131" s="103">
        <v>12204</v>
      </c>
      <c r="BC131" s="103">
        <v>1939285</v>
      </c>
      <c r="BD131" s="103">
        <v>131284</v>
      </c>
      <c r="BE131" s="103">
        <v>2216000</v>
      </c>
      <c r="BF131" s="103">
        <v>35680</v>
      </c>
      <c r="BG131" s="103">
        <v>2</v>
      </c>
      <c r="BH131" s="103">
        <v>116</v>
      </c>
      <c r="BI131" s="105">
        <v>13.4</v>
      </c>
      <c r="BJ131" s="103">
        <v>8169192.3099999996</v>
      </c>
      <c r="BK131" s="103" t="s">
        <v>435</v>
      </c>
      <c r="BL131" s="104">
        <v>25.739517986199999</v>
      </c>
      <c r="BM131" s="105">
        <v>40</v>
      </c>
      <c r="BN131" s="105">
        <v>62.016010000000001</v>
      </c>
      <c r="BO131" s="104">
        <v>88.184241247757399</v>
      </c>
      <c r="BP131" s="105">
        <v>96.508518539067595</v>
      </c>
      <c r="BQ131" s="104">
        <v>0.66</v>
      </c>
      <c r="BR131" s="104">
        <v>3.9</v>
      </c>
      <c r="BS131" s="104">
        <v>-1.0225907564163208</v>
      </c>
      <c r="BT131" s="103">
        <v>26</v>
      </c>
      <c r="BU131" s="105">
        <v>54.400001525878899</v>
      </c>
      <c r="BV131" s="104">
        <v>62.016010000000001</v>
      </c>
      <c r="BW131" s="104">
        <v>42</v>
      </c>
      <c r="BX131" s="104">
        <v>88.184241247757399</v>
      </c>
      <c r="BY131" s="103">
        <v>98000</v>
      </c>
      <c r="BZ131" s="105">
        <v>39.171750000000003</v>
      </c>
      <c r="CA131" s="105">
        <v>71.376630000000006</v>
      </c>
      <c r="CB131" s="104">
        <v>3.827</v>
      </c>
      <c r="CC131" s="103">
        <v>42</v>
      </c>
      <c r="CD131" s="103" t="s">
        <v>435</v>
      </c>
      <c r="CE131" s="103">
        <v>36</v>
      </c>
      <c r="CF131" s="104">
        <v>213.73724365234401</v>
      </c>
      <c r="CG131" s="104">
        <v>917</v>
      </c>
      <c r="CH131" s="105">
        <v>52</v>
      </c>
      <c r="CI131" s="103">
        <v>2028.1819701759794</v>
      </c>
      <c r="CJ131" s="103">
        <v>200963603</v>
      </c>
      <c r="CK131" s="103">
        <v>182141741</v>
      </c>
      <c r="CL131" s="103">
        <v>910770</v>
      </c>
      <c r="CM131" s="103"/>
    </row>
    <row r="132" spans="1:91" x14ac:dyDescent="0.3">
      <c r="A132" s="121" t="s">
        <v>931</v>
      </c>
      <c r="B132" s="106" t="s">
        <v>187</v>
      </c>
      <c r="C132" s="103">
        <v>4375.1794427578943</v>
      </c>
      <c r="D132" s="103">
        <v>369.45136658526314</v>
      </c>
      <c r="E132" s="103">
        <v>10423.136</v>
      </c>
      <c r="F132" s="103">
        <v>0</v>
      </c>
      <c r="G132" s="103">
        <v>0</v>
      </c>
      <c r="H132" s="103">
        <v>0</v>
      </c>
      <c r="I132" s="103">
        <v>0</v>
      </c>
      <c r="J132" s="103">
        <v>285</v>
      </c>
      <c r="K132" s="104">
        <v>2.9000000000000001E-2</v>
      </c>
      <c r="L132" s="104">
        <v>0.15151515151515199</v>
      </c>
      <c r="M132" s="103">
        <v>1846767.7174500001</v>
      </c>
      <c r="N132" s="103" t="s">
        <v>435</v>
      </c>
      <c r="O132" s="103" t="s">
        <v>435</v>
      </c>
      <c r="P132" s="103" t="s">
        <v>435</v>
      </c>
      <c r="Q132" s="103">
        <v>0</v>
      </c>
      <c r="R132" s="103">
        <v>0</v>
      </c>
      <c r="S132" s="103">
        <v>0</v>
      </c>
      <c r="T132" s="103">
        <v>0</v>
      </c>
      <c r="U132" s="103">
        <v>0</v>
      </c>
      <c r="V132" s="103">
        <v>0</v>
      </c>
      <c r="W132" s="103">
        <v>0</v>
      </c>
      <c r="X132" s="104">
        <v>82.591514670896117</v>
      </c>
      <c r="Y132" s="104">
        <v>0.41781958282374893</v>
      </c>
      <c r="Z132" s="104">
        <v>57.963000000000001</v>
      </c>
      <c r="AA132" s="104" t="s">
        <v>435</v>
      </c>
      <c r="AB132" s="104">
        <v>0.68447999999999998</v>
      </c>
      <c r="AC132" s="104" t="s">
        <v>435</v>
      </c>
      <c r="AD132" s="103">
        <v>534</v>
      </c>
      <c r="AE132" s="103">
        <v>60</v>
      </c>
      <c r="AF132" s="105">
        <v>8.3000000000000007</v>
      </c>
      <c r="AG132" s="104">
        <v>5.4560000000000004</v>
      </c>
      <c r="AH132" s="104">
        <v>0.20710961304975295</v>
      </c>
      <c r="AI132" s="104">
        <v>3.6856177562393067E-2</v>
      </c>
      <c r="AJ132" s="103">
        <v>0</v>
      </c>
      <c r="AK132" s="103">
        <v>0</v>
      </c>
      <c r="AL132" s="104">
        <v>0.75942233600113707</v>
      </c>
      <c r="AM132" s="104">
        <v>9.5581299999999998E-3</v>
      </c>
      <c r="AN132" s="104">
        <v>0</v>
      </c>
      <c r="AO132" s="104">
        <v>52.42</v>
      </c>
      <c r="AP132" s="104">
        <v>66.97</v>
      </c>
      <c r="AQ132" s="104">
        <v>1.3996421067379936</v>
      </c>
      <c r="AR132" s="104">
        <v>2.7182047009698809</v>
      </c>
      <c r="AS132" s="105">
        <v>9.9</v>
      </c>
      <c r="AT132" s="105">
        <v>1.3</v>
      </c>
      <c r="AU132" s="103">
        <v>13</v>
      </c>
      <c r="AV132" s="105">
        <v>0.1</v>
      </c>
      <c r="AW132" s="104">
        <v>0.04</v>
      </c>
      <c r="AX132" s="104" t="s">
        <v>435</v>
      </c>
      <c r="AY132" s="103">
        <v>9</v>
      </c>
      <c r="AZ132" s="104">
        <v>0.1450303838490612</v>
      </c>
      <c r="BA132" s="104">
        <v>35.6</v>
      </c>
      <c r="BB132" s="103">
        <v>2220</v>
      </c>
      <c r="BC132" s="103">
        <v>0</v>
      </c>
      <c r="BD132" s="103">
        <v>0</v>
      </c>
      <c r="BE132" s="103">
        <v>140</v>
      </c>
      <c r="BF132" s="103">
        <v>426</v>
      </c>
      <c r="BG132" s="103">
        <v>0</v>
      </c>
      <c r="BH132" s="103">
        <v>120</v>
      </c>
      <c r="BI132" s="105">
        <v>3.2</v>
      </c>
      <c r="BJ132" s="103" t="s">
        <v>435</v>
      </c>
      <c r="BK132" s="103">
        <v>631000</v>
      </c>
      <c r="BL132" s="104">
        <v>1.51015146632</v>
      </c>
      <c r="BM132" s="105">
        <v>100</v>
      </c>
      <c r="BN132" s="105">
        <v>97.8</v>
      </c>
      <c r="BO132" s="104">
        <v>94.534308677519505</v>
      </c>
      <c r="BP132" s="105">
        <v>76.849999999999994</v>
      </c>
      <c r="BQ132" s="104" t="s">
        <v>435</v>
      </c>
      <c r="BR132" s="104">
        <v>3.4833333333333329</v>
      </c>
      <c r="BS132" s="104">
        <v>9.0243078768253326E-2</v>
      </c>
      <c r="BT132" s="103">
        <v>35</v>
      </c>
      <c r="BU132" s="105">
        <v>100</v>
      </c>
      <c r="BV132" s="104">
        <v>97.8</v>
      </c>
      <c r="BW132" s="104">
        <v>79.167755185087103</v>
      </c>
      <c r="BX132" s="104">
        <v>94.534308677519505</v>
      </c>
      <c r="BY132" s="103">
        <v>14000</v>
      </c>
      <c r="BZ132" s="105">
        <v>99.124740000000003</v>
      </c>
      <c r="CA132" s="105">
        <v>93.141459999999995</v>
      </c>
      <c r="CB132" s="104">
        <v>28.736000000000001</v>
      </c>
      <c r="CC132" s="103">
        <v>91</v>
      </c>
      <c r="CD132" s="103">
        <v>97</v>
      </c>
      <c r="CE132" s="103" t="s">
        <v>435</v>
      </c>
      <c r="CF132" s="104">
        <v>934.57500000000005</v>
      </c>
      <c r="CG132" s="104">
        <v>7</v>
      </c>
      <c r="CH132" s="105">
        <v>63</v>
      </c>
      <c r="CI132" s="103">
        <v>6083.7189483214843</v>
      </c>
      <c r="CJ132" s="103">
        <v>2083458</v>
      </c>
      <c r="CK132" s="103">
        <v>2078210</v>
      </c>
      <c r="CL132" s="103">
        <v>25220</v>
      </c>
      <c r="CM132" s="103"/>
    </row>
    <row r="133" spans="1:91" x14ac:dyDescent="0.3">
      <c r="A133" s="123" t="s">
        <v>236</v>
      </c>
      <c r="B133" s="106" t="s">
        <v>235</v>
      </c>
      <c r="C133" s="103">
        <v>137.14880760147369</v>
      </c>
      <c r="D133" s="103">
        <v>0</v>
      </c>
      <c r="E133" s="103" t="s">
        <v>435</v>
      </c>
      <c r="F133" s="103">
        <v>0</v>
      </c>
      <c r="G133" s="103">
        <v>0</v>
      </c>
      <c r="H133" s="103">
        <v>0</v>
      </c>
      <c r="I133" s="103">
        <v>0</v>
      </c>
      <c r="J133" s="103">
        <v>0</v>
      </c>
      <c r="K133" s="104">
        <v>0</v>
      </c>
      <c r="L133" s="104">
        <v>0</v>
      </c>
      <c r="M133" s="103">
        <v>0</v>
      </c>
      <c r="N133" s="103" t="s">
        <v>435</v>
      </c>
      <c r="O133" s="103" t="s">
        <v>435</v>
      </c>
      <c r="P133" s="103" t="s">
        <v>435</v>
      </c>
      <c r="Q133" s="103">
        <v>0</v>
      </c>
      <c r="R133" s="103">
        <v>0</v>
      </c>
      <c r="S133" s="103">
        <v>0</v>
      </c>
      <c r="T133" s="103">
        <v>0</v>
      </c>
      <c r="U133" s="103">
        <v>0</v>
      </c>
      <c r="V133" s="103">
        <v>0</v>
      </c>
      <c r="W133" s="103">
        <v>0</v>
      </c>
      <c r="X133" s="104">
        <v>14.554919537497476</v>
      </c>
      <c r="Y133" s="104">
        <v>1.165071195085547</v>
      </c>
      <c r="Z133" s="104">
        <v>82.248000000000005</v>
      </c>
      <c r="AA133" s="104">
        <v>2.2154372612291202</v>
      </c>
      <c r="AB133" s="104">
        <v>0</v>
      </c>
      <c r="AC133" s="104" t="s">
        <v>435</v>
      </c>
      <c r="AD133" s="103">
        <v>4859</v>
      </c>
      <c r="AE133" s="103">
        <v>100</v>
      </c>
      <c r="AF133" s="105">
        <v>1E-3</v>
      </c>
      <c r="AG133" s="104">
        <v>5.6</v>
      </c>
      <c r="AH133" s="104">
        <v>2.7444193084797249E-3</v>
      </c>
      <c r="AI133" s="104">
        <v>3.221263904221415E-4</v>
      </c>
      <c r="AJ133" s="103">
        <v>0</v>
      </c>
      <c r="AK133" s="103">
        <v>0</v>
      </c>
      <c r="AL133" s="104">
        <v>0.95368833688361021</v>
      </c>
      <c r="AM133" s="104" t="s">
        <v>435</v>
      </c>
      <c r="AN133" s="104">
        <v>-35.911239999999999</v>
      </c>
      <c r="AO133" s="104">
        <v>0</v>
      </c>
      <c r="AP133" s="104">
        <v>0</v>
      </c>
      <c r="AQ133" s="104" t="s">
        <v>435</v>
      </c>
      <c r="AR133" s="104">
        <v>0.14841010511277714</v>
      </c>
      <c r="AS133" s="105">
        <v>2.5</v>
      </c>
      <c r="AT133" s="105" t="s">
        <v>435</v>
      </c>
      <c r="AU133" s="103">
        <v>5.0999999046325701</v>
      </c>
      <c r="AV133" s="105">
        <v>0.2</v>
      </c>
      <c r="AW133" s="104" t="s">
        <v>435</v>
      </c>
      <c r="AX133" s="104" t="s">
        <v>435</v>
      </c>
      <c r="AY133" s="103">
        <v>40</v>
      </c>
      <c r="AZ133" s="104">
        <v>4.4116419479600544E-2</v>
      </c>
      <c r="BA133" s="104">
        <v>27.5</v>
      </c>
      <c r="BB133" s="103">
        <v>0</v>
      </c>
      <c r="BC133" s="103">
        <v>0</v>
      </c>
      <c r="BD133" s="103">
        <v>0</v>
      </c>
      <c r="BE133" s="103">
        <v>0</v>
      </c>
      <c r="BF133" s="103">
        <v>59318</v>
      </c>
      <c r="BG133" s="103">
        <v>0</v>
      </c>
      <c r="BH133" s="103">
        <v>135</v>
      </c>
      <c r="BI133" s="105">
        <v>2.4</v>
      </c>
      <c r="BJ133" s="103" t="s">
        <v>435</v>
      </c>
      <c r="BK133" s="103">
        <v>6252000</v>
      </c>
      <c r="BL133" s="104">
        <v>6.4419243952</v>
      </c>
      <c r="BM133" s="105">
        <v>60</v>
      </c>
      <c r="BN133" s="105" t="s">
        <v>435</v>
      </c>
      <c r="BO133" s="104">
        <v>107.173711615032</v>
      </c>
      <c r="BP133" s="105">
        <v>15.514557789741399</v>
      </c>
      <c r="BQ133" s="104">
        <v>0.56000000000000005</v>
      </c>
      <c r="BR133" s="104">
        <v>4.0833333333333339</v>
      </c>
      <c r="BS133" s="104">
        <v>1.8871194124221802</v>
      </c>
      <c r="BT133" s="103">
        <v>84</v>
      </c>
      <c r="BU133" s="105">
        <v>100</v>
      </c>
      <c r="BV133" s="104" t="s">
        <v>435</v>
      </c>
      <c r="BW133" s="104">
        <v>96.491657988709406</v>
      </c>
      <c r="BX133" s="104">
        <v>107.173711615032</v>
      </c>
      <c r="BY133" s="103">
        <v>140000</v>
      </c>
      <c r="BZ133" s="105">
        <v>98.054390000000012</v>
      </c>
      <c r="CA133" s="105">
        <v>100.00001</v>
      </c>
      <c r="CB133" s="104">
        <v>46.336000000000006</v>
      </c>
      <c r="CC133" s="103">
        <v>96</v>
      </c>
      <c r="CD133" s="103">
        <v>91</v>
      </c>
      <c r="CE133" s="103">
        <v>94</v>
      </c>
      <c r="CF133" s="104">
        <v>6203.45458984375</v>
      </c>
      <c r="CG133" s="104">
        <v>2</v>
      </c>
      <c r="CH133" s="105">
        <v>92</v>
      </c>
      <c r="CI133" s="103">
        <v>81807.198038675982</v>
      </c>
      <c r="CJ133" s="103">
        <v>5378859</v>
      </c>
      <c r="CK133" s="103">
        <v>5211664</v>
      </c>
      <c r="CL133" s="103">
        <v>304250</v>
      </c>
      <c r="CM133" s="103"/>
    </row>
    <row r="134" spans="1:91" x14ac:dyDescent="0.3">
      <c r="A134" s="123" t="s">
        <v>239</v>
      </c>
      <c r="B134" s="106" t="s">
        <v>238</v>
      </c>
      <c r="C134" s="103">
        <v>0</v>
      </c>
      <c r="D134" s="103">
        <v>0</v>
      </c>
      <c r="E134" s="103">
        <v>11495.564000000002</v>
      </c>
      <c r="F134" s="103">
        <v>532.928</v>
      </c>
      <c r="G134" s="103">
        <v>7617.7674999999999</v>
      </c>
      <c r="H134" s="103">
        <v>0</v>
      </c>
      <c r="I134" s="103">
        <v>11489.839000000002</v>
      </c>
      <c r="J134" s="103">
        <v>0</v>
      </c>
      <c r="K134" s="104">
        <v>0</v>
      </c>
      <c r="L134" s="104">
        <v>0.39393939393939398</v>
      </c>
      <c r="M134" s="103">
        <v>2065649.61769</v>
      </c>
      <c r="N134" s="103" t="s">
        <v>435</v>
      </c>
      <c r="O134" s="103" t="s">
        <v>435</v>
      </c>
      <c r="P134" s="103" t="s">
        <v>435</v>
      </c>
      <c r="Q134" s="103">
        <v>0</v>
      </c>
      <c r="R134" s="103">
        <v>0</v>
      </c>
      <c r="S134" s="103">
        <v>0</v>
      </c>
      <c r="T134" s="103">
        <v>0</v>
      </c>
      <c r="U134" s="103">
        <v>343381</v>
      </c>
      <c r="V134" s="103">
        <v>3338269.0414900002</v>
      </c>
      <c r="W134" s="103">
        <v>3094137.0482000001</v>
      </c>
      <c r="X134" s="104">
        <v>15.604145395799677</v>
      </c>
      <c r="Y134" s="104">
        <v>4.6099372470981077</v>
      </c>
      <c r="Z134" s="104">
        <v>84.539000000000001</v>
      </c>
      <c r="AA134" s="104" t="s">
        <v>435</v>
      </c>
      <c r="AB134" s="104">
        <v>0</v>
      </c>
      <c r="AC134" s="104">
        <v>97.4</v>
      </c>
      <c r="AD134" s="103">
        <v>688</v>
      </c>
      <c r="AE134" s="103">
        <v>100</v>
      </c>
      <c r="AF134" s="105" t="s">
        <v>435</v>
      </c>
      <c r="AG134" s="104">
        <v>9.0559999999999992</v>
      </c>
      <c r="AH134" s="104">
        <v>2.4958679830957408E-2</v>
      </c>
      <c r="AI134" s="104">
        <v>2.4411079442604906E-3</v>
      </c>
      <c r="AJ134" s="103">
        <v>0</v>
      </c>
      <c r="AK134" s="103">
        <v>0</v>
      </c>
      <c r="AL134" s="104">
        <v>0.83378943305336872</v>
      </c>
      <c r="AM134" s="104" t="s">
        <v>435</v>
      </c>
      <c r="AN134" s="104">
        <v>0</v>
      </c>
      <c r="AO134" s="104">
        <v>0</v>
      </c>
      <c r="AP134" s="104">
        <v>0</v>
      </c>
      <c r="AQ134" s="104" t="s">
        <v>435</v>
      </c>
      <c r="AR134" s="104">
        <v>4.9209530901945069E-2</v>
      </c>
      <c r="AS134" s="105">
        <v>11.4</v>
      </c>
      <c r="AT134" s="105">
        <v>9.6999999999999993</v>
      </c>
      <c r="AU134" s="103">
        <v>6.6999998092651403</v>
      </c>
      <c r="AV134" s="105">
        <v>0.2</v>
      </c>
      <c r="AW134" s="104" t="s">
        <v>435</v>
      </c>
      <c r="AX134" s="104">
        <v>0</v>
      </c>
      <c r="AY134" s="103">
        <v>1</v>
      </c>
      <c r="AZ134" s="104">
        <v>0.30388778789047699</v>
      </c>
      <c r="BA134" s="104" t="s">
        <v>435</v>
      </c>
      <c r="BB134" s="103">
        <v>200</v>
      </c>
      <c r="BC134" s="103">
        <v>0</v>
      </c>
      <c r="BD134" s="103">
        <v>0</v>
      </c>
      <c r="BE134" s="103">
        <v>0</v>
      </c>
      <c r="BF134" s="103">
        <v>564</v>
      </c>
      <c r="BG134" s="103">
        <v>0</v>
      </c>
      <c r="BH134" s="103">
        <v>121</v>
      </c>
      <c r="BI134" s="105">
        <v>6.8</v>
      </c>
      <c r="BJ134" s="103">
        <v>10438241</v>
      </c>
      <c r="BK134" s="103">
        <v>2372000</v>
      </c>
      <c r="BL134" s="104">
        <v>119.80952381</v>
      </c>
      <c r="BM134" s="105">
        <v>100</v>
      </c>
      <c r="BN134" s="105">
        <v>95.651529999999994</v>
      </c>
      <c r="BO134" s="104">
        <v>133.366290690516</v>
      </c>
      <c r="BP134" s="105" t="s">
        <v>435</v>
      </c>
      <c r="BQ134" s="104" t="s">
        <v>435</v>
      </c>
      <c r="BR134" s="104" t="s">
        <v>435</v>
      </c>
      <c r="BS134" s="104">
        <v>0.18657819926738739</v>
      </c>
      <c r="BT134" s="103">
        <v>52</v>
      </c>
      <c r="BU134" s="105">
        <v>100</v>
      </c>
      <c r="BV134" s="104">
        <v>95.651529999999994</v>
      </c>
      <c r="BW134" s="104">
        <v>80.185635733257001</v>
      </c>
      <c r="BX134" s="104">
        <v>133.366290690516</v>
      </c>
      <c r="BY134" s="103">
        <v>42000</v>
      </c>
      <c r="BZ134" s="105">
        <v>100</v>
      </c>
      <c r="CA134" s="105">
        <v>91.938079999999999</v>
      </c>
      <c r="CB134" s="104">
        <v>19.696999999999999</v>
      </c>
      <c r="CC134" s="103">
        <v>99</v>
      </c>
      <c r="CD134" s="103">
        <v>99</v>
      </c>
      <c r="CE134" s="103">
        <v>99</v>
      </c>
      <c r="CF134" s="104">
        <v>2826.84692382813</v>
      </c>
      <c r="CG134" s="104">
        <v>19</v>
      </c>
      <c r="CH134" s="105">
        <v>100</v>
      </c>
      <c r="CI134" s="103">
        <v>16418.926928315839</v>
      </c>
      <c r="CJ134" s="103">
        <v>4974992</v>
      </c>
      <c r="CK134" s="103">
        <v>4496150</v>
      </c>
      <c r="CL134" s="103">
        <v>309500</v>
      </c>
      <c r="CM134" s="103"/>
    </row>
    <row r="135" spans="1:91" x14ac:dyDescent="0.3">
      <c r="A135" s="123" t="s">
        <v>241</v>
      </c>
      <c r="B135" s="106" t="s">
        <v>240</v>
      </c>
      <c r="C135" s="103">
        <v>397247.43516210525</v>
      </c>
      <c r="D135" s="103">
        <v>63935.814316421049</v>
      </c>
      <c r="E135" s="103">
        <v>1855598.902</v>
      </c>
      <c r="F135" s="103">
        <v>270.75599999999997</v>
      </c>
      <c r="G135" s="103">
        <v>87921.01999999999</v>
      </c>
      <c r="H135" s="103">
        <v>2.859</v>
      </c>
      <c r="I135" s="103">
        <v>20309.603999999999</v>
      </c>
      <c r="J135" s="103">
        <v>196597</v>
      </c>
      <c r="K135" s="104">
        <v>5.7000000000000002E-2</v>
      </c>
      <c r="L135" s="104">
        <v>0.18181818181818199</v>
      </c>
      <c r="M135" s="103">
        <v>146740132.38100001</v>
      </c>
      <c r="N135" s="103" t="s">
        <v>435</v>
      </c>
      <c r="O135" s="103" t="s">
        <v>435</v>
      </c>
      <c r="P135" s="103" t="s">
        <v>435</v>
      </c>
      <c r="Q135" s="103">
        <v>128291660</v>
      </c>
      <c r="R135" s="103">
        <v>50582245</v>
      </c>
      <c r="S135" s="103">
        <v>117590241</v>
      </c>
      <c r="T135" s="103">
        <v>33404556</v>
      </c>
      <c r="U135" s="103">
        <v>42291050</v>
      </c>
      <c r="V135" s="103">
        <v>149161066.48300001</v>
      </c>
      <c r="W135" s="103">
        <v>162766709.21799999</v>
      </c>
      <c r="X135" s="104">
        <v>275.28931870070568</v>
      </c>
      <c r="Y135" s="104">
        <v>2.668674361748657</v>
      </c>
      <c r="Z135" s="104">
        <v>36.665999999999997</v>
      </c>
      <c r="AA135" s="104">
        <v>6.8044786624803502</v>
      </c>
      <c r="AB135" s="104">
        <v>10.429360000000001</v>
      </c>
      <c r="AC135" s="104">
        <v>59.606909999999999</v>
      </c>
      <c r="AD135" s="103">
        <v>13523</v>
      </c>
      <c r="AE135" s="103">
        <v>40</v>
      </c>
      <c r="AF135" s="105">
        <v>40.799999999999997</v>
      </c>
      <c r="AG135" s="104">
        <v>12.776</v>
      </c>
      <c r="AH135" s="104">
        <v>0.98295775811907016</v>
      </c>
      <c r="AI135" s="104">
        <v>0.69239739383592547</v>
      </c>
      <c r="AJ135" s="103">
        <v>0</v>
      </c>
      <c r="AK135" s="103">
        <v>4</v>
      </c>
      <c r="AL135" s="104">
        <v>0.56044635942831189</v>
      </c>
      <c r="AM135" s="104">
        <v>0.19824739999999999</v>
      </c>
      <c r="AN135" s="104">
        <v>2698.62727</v>
      </c>
      <c r="AO135" s="104">
        <v>1279.49</v>
      </c>
      <c r="AP135" s="104">
        <v>986.59</v>
      </c>
      <c r="AQ135" s="104">
        <v>0.41102147599602989</v>
      </c>
      <c r="AR135" s="104">
        <v>6.7370611143510741</v>
      </c>
      <c r="AS135" s="105">
        <v>69.3</v>
      </c>
      <c r="AT135" s="105">
        <v>31.6</v>
      </c>
      <c r="AU135" s="103">
        <v>267</v>
      </c>
      <c r="AV135" s="105">
        <v>0.1</v>
      </c>
      <c r="AW135" s="104">
        <v>0.18</v>
      </c>
      <c r="AX135" s="104">
        <v>4.9370000000000003</v>
      </c>
      <c r="AY135" s="103">
        <v>31683212</v>
      </c>
      <c r="AZ135" s="104">
        <v>0.54718978068954316</v>
      </c>
      <c r="BA135" s="104">
        <v>33.5</v>
      </c>
      <c r="BB135" s="103">
        <v>65735</v>
      </c>
      <c r="BC135" s="103">
        <v>0</v>
      </c>
      <c r="BD135" s="103">
        <v>4780973</v>
      </c>
      <c r="BE135" s="103">
        <v>119000</v>
      </c>
      <c r="BF135" s="103">
        <v>1409200</v>
      </c>
      <c r="BG135" s="103">
        <v>12</v>
      </c>
      <c r="BH135" s="103">
        <v>109</v>
      </c>
      <c r="BI135" s="105">
        <v>20.3</v>
      </c>
      <c r="BJ135" s="103">
        <v>6880637</v>
      </c>
      <c r="BK135" s="103" t="s">
        <v>435</v>
      </c>
      <c r="BL135" s="104">
        <v>0.30203399275600001</v>
      </c>
      <c r="BM135" s="105">
        <v>40</v>
      </c>
      <c r="BN135" s="105">
        <v>59.13205</v>
      </c>
      <c r="BO135" s="104">
        <v>72.557061031911701</v>
      </c>
      <c r="BP135" s="105">
        <v>61.17838482746</v>
      </c>
      <c r="BQ135" s="104">
        <v>0.46</v>
      </c>
      <c r="BR135" s="104">
        <v>3.3833333333333329</v>
      </c>
      <c r="BS135" s="104">
        <v>-0.63384431600570679</v>
      </c>
      <c r="BT135" s="103">
        <v>32</v>
      </c>
      <c r="BU135" s="105">
        <v>70.790000915527301</v>
      </c>
      <c r="BV135" s="104">
        <v>59.13205</v>
      </c>
      <c r="BW135" s="104">
        <v>15.51</v>
      </c>
      <c r="BX135" s="104">
        <v>72.557061031911701</v>
      </c>
      <c r="BY135" s="103">
        <v>100000</v>
      </c>
      <c r="BZ135" s="105">
        <v>59.869500000000002</v>
      </c>
      <c r="CA135" s="105">
        <v>91.465450000000004</v>
      </c>
      <c r="CB135" s="104">
        <v>9.7530000000000001</v>
      </c>
      <c r="CC135" s="103">
        <v>75</v>
      </c>
      <c r="CD135" s="103">
        <v>45</v>
      </c>
      <c r="CE135" s="103">
        <v>75</v>
      </c>
      <c r="CF135" s="104">
        <v>144.12382507324199</v>
      </c>
      <c r="CG135" s="104">
        <v>140</v>
      </c>
      <c r="CH135" s="105">
        <v>51</v>
      </c>
      <c r="CI135" s="103">
        <v>1472.8931336694334</v>
      </c>
      <c r="CJ135" s="103">
        <v>216565317</v>
      </c>
      <c r="CK135" s="103">
        <v>188897179</v>
      </c>
      <c r="CL135" s="103">
        <v>770880</v>
      </c>
      <c r="CM135" s="103"/>
    </row>
    <row r="136" spans="1:91" x14ac:dyDescent="0.3">
      <c r="A136" s="123" t="s">
        <v>243</v>
      </c>
      <c r="B136" s="106" t="s">
        <v>242</v>
      </c>
      <c r="C136" s="103">
        <v>0</v>
      </c>
      <c r="D136" s="103">
        <v>0</v>
      </c>
      <c r="E136" s="103" t="s">
        <v>435</v>
      </c>
      <c r="F136" s="103">
        <v>1.444</v>
      </c>
      <c r="G136" s="103">
        <v>391.54899999999998</v>
      </c>
      <c r="H136" s="103">
        <v>43.582999999999998</v>
      </c>
      <c r="I136" s="103">
        <v>72.45</v>
      </c>
      <c r="J136" s="103">
        <v>0</v>
      </c>
      <c r="K136" s="104">
        <v>0</v>
      </c>
      <c r="L136" s="104">
        <v>0.12121212121212099</v>
      </c>
      <c r="M136" s="103">
        <v>0</v>
      </c>
      <c r="N136" s="103" t="s">
        <v>435</v>
      </c>
      <c r="O136" s="103" t="s">
        <v>435</v>
      </c>
      <c r="P136" s="103" t="s">
        <v>435</v>
      </c>
      <c r="Q136" s="103">
        <v>0</v>
      </c>
      <c r="R136" s="103">
        <v>0</v>
      </c>
      <c r="S136" s="103">
        <v>0</v>
      </c>
      <c r="T136" s="103">
        <v>0</v>
      </c>
      <c r="U136" s="103">
        <v>0</v>
      </c>
      <c r="V136" s="103">
        <v>13555.4324695</v>
      </c>
      <c r="W136" s="103">
        <v>4856.4605889300001</v>
      </c>
      <c r="X136" s="104">
        <v>38.928260869565214</v>
      </c>
      <c r="Y136" s="104">
        <v>1.2655726816065853</v>
      </c>
      <c r="Z136" s="104">
        <v>79.930000000000007</v>
      </c>
      <c r="AA136" s="104" t="s">
        <v>435</v>
      </c>
      <c r="AB136" s="104">
        <v>0</v>
      </c>
      <c r="AC136" s="104" t="s">
        <v>435</v>
      </c>
      <c r="AD136" s="103">
        <v>11</v>
      </c>
      <c r="AE136" s="103">
        <v>80</v>
      </c>
      <c r="AF136" s="105" t="s">
        <v>435</v>
      </c>
      <c r="AG136" s="104" t="s">
        <v>435</v>
      </c>
      <c r="AH136" s="104">
        <v>2.2192287784568229E-4</v>
      </c>
      <c r="AI136" s="104">
        <v>8.6699625237945776E-6</v>
      </c>
      <c r="AJ136" s="103">
        <v>0</v>
      </c>
      <c r="AK136" s="103">
        <v>0</v>
      </c>
      <c r="AL136" s="104">
        <v>0.81424585507880964</v>
      </c>
      <c r="AM136" s="104" t="s">
        <v>435</v>
      </c>
      <c r="AN136" s="104">
        <v>10.884589999999999</v>
      </c>
      <c r="AO136" s="104">
        <v>17.77</v>
      </c>
      <c r="AP136" s="104">
        <v>83.51</v>
      </c>
      <c r="AQ136" s="104">
        <v>28.183280085602746</v>
      </c>
      <c r="AR136" s="104">
        <v>0.76761941851772697</v>
      </c>
      <c r="AS136" s="105">
        <v>17.899999999999999</v>
      </c>
      <c r="AT136" s="105" t="s">
        <v>435</v>
      </c>
      <c r="AU136" s="103">
        <v>106</v>
      </c>
      <c r="AV136" s="105" t="s">
        <v>435</v>
      </c>
      <c r="AW136" s="104" t="s">
        <v>435</v>
      </c>
      <c r="AX136" s="104" t="s">
        <v>435</v>
      </c>
      <c r="AY136" s="103">
        <v>0</v>
      </c>
      <c r="AZ136" s="104" t="s">
        <v>435</v>
      </c>
      <c r="BA136" s="104" t="s">
        <v>435</v>
      </c>
      <c r="BB136" s="103">
        <v>0</v>
      </c>
      <c r="BC136" s="103">
        <v>124</v>
      </c>
      <c r="BD136" s="103">
        <v>0</v>
      </c>
      <c r="BE136" s="103">
        <v>0</v>
      </c>
      <c r="BF136" s="103">
        <v>0</v>
      </c>
      <c r="BG136" s="103">
        <v>0</v>
      </c>
      <c r="BH136" s="103">
        <v>31</v>
      </c>
      <c r="BI136" s="105">
        <v>2.7</v>
      </c>
      <c r="BJ136" s="103" t="s">
        <v>435</v>
      </c>
      <c r="BK136" s="103">
        <v>123000</v>
      </c>
      <c r="BL136" s="104">
        <v>60.687232794000003</v>
      </c>
      <c r="BM136" s="105">
        <v>60</v>
      </c>
      <c r="BN136" s="105">
        <v>96.593739999999997</v>
      </c>
      <c r="BO136" s="104">
        <v>134.407019530144</v>
      </c>
      <c r="BP136" s="105">
        <v>54</v>
      </c>
      <c r="BQ136" s="104">
        <v>0.33</v>
      </c>
      <c r="BR136" s="104">
        <v>2.6333333333333333</v>
      </c>
      <c r="BS136" s="104">
        <v>-1.2124174274504185E-2</v>
      </c>
      <c r="BT136" s="103" t="s">
        <v>435</v>
      </c>
      <c r="BU136" s="105">
        <v>100</v>
      </c>
      <c r="BV136" s="104">
        <v>96.593739999999997</v>
      </c>
      <c r="BW136" s="104" t="s">
        <v>435</v>
      </c>
      <c r="BX136" s="104">
        <v>134.407019530144</v>
      </c>
      <c r="BY136" s="103">
        <v>280</v>
      </c>
      <c r="BZ136" s="105">
        <v>100</v>
      </c>
      <c r="CA136" s="105">
        <v>100</v>
      </c>
      <c r="CB136" s="104">
        <v>11.848000000000001</v>
      </c>
      <c r="CC136" s="103">
        <v>97</v>
      </c>
      <c r="CD136" s="103">
        <v>95</v>
      </c>
      <c r="CE136" s="103">
        <v>89</v>
      </c>
      <c r="CF136" s="104">
        <v>1891.91735839844</v>
      </c>
      <c r="CG136" s="104" t="s">
        <v>435</v>
      </c>
      <c r="CH136" s="105">
        <v>60</v>
      </c>
      <c r="CI136" s="103">
        <v>17317.87261964595</v>
      </c>
      <c r="CJ136" s="103">
        <v>18001</v>
      </c>
      <c r="CK136" s="103">
        <v>21291</v>
      </c>
      <c r="CL136" s="103">
        <v>460</v>
      </c>
      <c r="CM136" s="103"/>
    </row>
    <row r="137" spans="1:91" x14ac:dyDescent="0.3">
      <c r="A137" s="123" t="s">
        <v>392</v>
      </c>
      <c r="B137" s="106" t="s">
        <v>237</v>
      </c>
      <c r="C137" s="103">
        <v>6258.2095019999997</v>
      </c>
      <c r="D137" s="103">
        <v>249.39494036210527</v>
      </c>
      <c r="E137" s="103">
        <v>1772.9949999999999</v>
      </c>
      <c r="F137" s="103">
        <v>8.86</v>
      </c>
      <c r="G137" s="103">
        <v>0</v>
      </c>
      <c r="H137" s="103">
        <v>0</v>
      </c>
      <c r="I137" s="103">
        <v>0</v>
      </c>
      <c r="J137" s="103">
        <v>0</v>
      </c>
      <c r="K137" s="104">
        <v>0</v>
      </c>
      <c r="L137" s="104">
        <v>0</v>
      </c>
      <c r="M137" s="103">
        <v>0</v>
      </c>
      <c r="N137" s="103" t="s">
        <v>435</v>
      </c>
      <c r="O137" s="103" t="s">
        <v>435</v>
      </c>
      <c r="P137" s="103" t="s">
        <v>435</v>
      </c>
      <c r="Q137" s="103">
        <v>0</v>
      </c>
      <c r="R137" s="103">
        <v>0</v>
      </c>
      <c r="S137" s="103">
        <v>0</v>
      </c>
      <c r="T137" s="103">
        <v>0</v>
      </c>
      <c r="U137" s="103">
        <v>59549</v>
      </c>
      <c r="V137" s="103">
        <v>4453596.4599400004</v>
      </c>
      <c r="W137" s="103">
        <v>1218800.64848</v>
      </c>
      <c r="X137" s="104">
        <v>758.9845514950166</v>
      </c>
      <c r="Y137" s="104">
        <v>2.8881186852347724</v>
      </c>
      <c r="Z137" s="104">
        <v>76.164000000000001</v>
      </c>
      <c r="AA137" s="104">
        <v>5.8870669745958404</v>
      </c>
      <c r="AB137" s="104">
        <v>0.1636</v>
      </c>
      <c r="AC137" s="104" t="s">
        <v>435</v>
      </c>
      <c r="AD137" s="103">
        <v>510</v>
      </c>
      <c r="AE137" s="103" t="s">
        <v>435</v>
      </c>
      <c r="AF137" s="105">
        <v>39.299999999999997</v>
      </c>
      <c r="AG137" s="104">
        <v>13.858000000000001</v>
      </c>
      <c r="AH137" s="104">
        <v>0.14716684264326199</v>
      </c>
      <c r="AI137" s="104">
        <v>0.36942828838327674</v>
      </c>
      <c r="AJ137" s="103">
        <v>0</v>
      </c>
      <c r="AK137" s="103">
        <v>4</v>
      </c>
      <c r="AL137" s="104">
        <v>0.69001703254372504</v>
      </c>
      <c r="AM137" s="104">
        <v>3.5861700000000001E-3</v>
      </c>
      <c r="AN137" s="104">
        <v>7485.8542299999999</v>
      </c>
      <c r="AO137" s="104">
        <v>1062.27</v>
      </c>
      <c r="AP137" s="104">
        <v>1080.24</v>
      </c>
      <c r="AQ137" s="104">
        <v>13.171288975234157</v>
      </c>
      <c r="AR137" s="104">
        <v>16.984192515514472</v>
      </c>
      <c r="AS137" s="105">
        <v>20.3</v>
      </c>
      <c r="AT137" s="105">
        <v>1.4</v>
      </c>
      <c r="AU137" s="103">
        <v>0.95999997854232799</v>
      </c>
      <c r="AV137" s="105" t="s">
        <v>435</v>
      </c>
      <c r="AW137" s="104" t="s">
        <v>435</v>
      </c>
      <c r="AX137" s="104" t="s">
        <v>435</v>
      </c>
      <c r="AY137" s="103" t="s">
        <v>435</v>
      </c>
      <c r="AZ137" s="104" t="s">
        <v>435</v>
      </c>
      <c r="BA137" s="104">
        <v>33.700000000000003</v>
      </c>
      <c r="BB137" s="103">
        <v>0</v>
      </c>
      <c r="BC137" s="103">
        <v>0</v>
      </c>
      <c r="BD137" s="103">
        <v>0</v>
      </c>
      <c r="BE137" s="103">
        <v>238000</v>
      </c>
      <c r="BF137" s="103">
        <v>2618285</v>
      </c>
      <c r="BG137" s="103">
        <v>1</v>
      </c>
      <c r="BH137" s="103">
        <v>126</v>
      </c>
      <c r="BI137" s="105">
        <v>12.1</v>
      </c>
      <c r="BJ137" s="103" t="s">
        <v>435</v>
      </c>
      <c r="BK137" s="103">
        <v>503000</v>
      </c>
      <c r="BL137" s="104">
        <v>398.13809584500001</v>
      </c>
      <c r="BM137" s="105" t="s">
        <v>435</v>
      </c>
      <c r="BN137" s="105">
        <v>97.218609999999998</v>
      </c>
      <c r="BO137" s="104">
        <v>89.975753545306304</v>
      </c>
      <c r="BP137" s="105">
        <v>9.6015384615384605</v>
      </c>
      <c r="BQ137" s="104" t="s">
        <v>435</v>
      </c>
      <c r="BR137" s="104">
        <v>2.7</v>
      </c>
      <c r="BS137" s="104">
        <v>-0.76089024543762207</v>
      </c>
      <c r="BT137" s="103" t="s">
        <v>435</v>
      </c>
      <c r="BU137" s="105">
        <v>100</v>
      </c>
      <c r="BV137" s="104">
        <v>97.218609999999998</v>
      </c>
      <c r="BW137" s="104">
        <v>64.399993711449895</v>
      </c>
      <c r="BX137" s="104">
        <v>89.975753545306304</v>
      </c>
      <c r="BY137" s="103">
        <v>17000</v>
      </c>
      <c r="BZ137" s="105">
        <v>96.939009999999996</v>
      </c>
      <c r="CA137" s="105">
        <v>96.826899999999995</v>
      </c>
      <c r="CB137" s="104" t="s">
        <v>435</v>
      </c>
      <c r="CC137" s="103">
        <v>99</v>
      </c>
      <c r="CD137" s="103">
        <v>99</v>
      </c>
      <c r="CE137" s="103">
        <v>99</v>
      </c>
      <c r="CF137" s="104" t="s">
        <v>435</v>
      </c>
      <c r="CG137" s="105">
        <v>27</v>
      </c>
      <c r="CH137" s="105" t="s">
        <v>435</v>
      </c>
      <c r="CI137" s="103">
        <v>3198.8666444740456</v>
      </c>
      <c r="CJ137" s="103">
        <v>4981422</v>
      </c>
      <c r="CK137" s="103">
        <v>4664642</v>
      </c>
      <c r="CL137" s="103">
        <v>6020</v>
      </c>
      <c r="CM137" s="103"/>
    </row>
    <row r="138" spans="1:91" x14ac:dyDescent="0.3">
      <c r="A138" s="123" t="s">
        <v>245</v>
      </c>
      <c r="B138" s="106" t="s">
        <v>244</v>
      </c>
      <c r="C138" s="103">
        <v>8187.8317104842099</v>
      </c>
      <c r="D138" s="103">
        <v>4005.9850345052632</v>
      </c>
      <c r="E138" s="103">
        <v>6505.9204999999993</v>
      </c>
      <c r="F138" s="103">
        <v>378.80200000000002</v>
      </c>
      <c r="G138" s="103">
        <v>1245.067</v>
      </c>
      <c r="H138" s="103">
        <v>0</v>
      </c>
      <c r="I138" s="103">
        <v>5548.9820000000009</v>
      </c>
      <c r="J138" s="103">
        <v>0</v>
      </c>
      <c r="K138" s="104">
        <v>8.5999999999999993E-2</v>
      </c>
      <c r="L138" s="104">
        <v>3.03030303030303E-2</v>
      </c>
      <c r="M138" s="103" t="s">
        <v>435</v>
      </c>
      <c r="N138" s="103" t="s">
        <v>435</v>
      </c>
      <c r="O138" s="103" t="s">
        <v>435</v>
      </c>
      <c r="P138" s="103" t="s">
        <v>435</v>
      </c>
      <c r="Q138" s="103">
        <v>739735</v>
      </c>
      <c r="R138" s="103">
        <v>695389</v>
      </c>
      <c r="S138" s="103">
        <v>31127</v>
      </c>
      <c r="T138" s="103">
        <v>101179</v>
      </c>
      <c r="U138" s="103">
        <v>3131023</v>
      </c>
      <c r="V138" s="103">
        <v>2920888.9940499999</v>
      </c>
      <c r="W138" s="103">
        <v>3771351.0307700001</v>
      </c>
      <c r="X138" s="104">
        <v>56.186077481840194</v>
      </c>
      <c r="Y138" s="104">
        <v>2.201944488856161</v>
      </c>
      <c r="Z138" s="104">
        <v>67.709000000000003</v>
      </c>
      <c r="AA138" s="104">
        <v>3.6700825940654598</v>
      </c>
      <c r="AB138" s="104">
        <v>4.42021</v>
      </c>
      <c r="AC138" s="104" t="s">
        <v>435</v>
      </c>
      <c r="AD138" s="103">
        <v>965</v>
      </c>
      <c r="AE138" s="103">
        <v>80</v>
      </c>
      <c r="AF138" s="105">
        <v>22.1</v>
      </c>
      <c r="AG138" s="104">
        <v>9.1620000000000008</v>
      </c>
      <c r="AH138" s="104">
        <v>3.5717534621501554E-2</v>
      </c>
      <c r="AI138" s="104">
        <v>2.2732977659326824E-3</v>
      </c>
      <c r="AJ138" s="103">
        <v>0</v>
      </c>
      <c r="AK138" s="103">
        <v>0</v>
      </c>
      <c r="AL138" s="104">
        <v>0.79505469939687567</v>
      </c>
      <c r="AM138" s="104" t="s">
        <v>435</v>
      </c>
      <c r="AN138" s="104">
        <v>91.039820000000006</v>
      </c>
      <c r="AO138" s="104">
        <v>9.9499999999999993</v>
      </c>
      <c r="AP138" s="104">
        <v>9.99</v>
      </c>
      <c r="AQ138" s="104">
        <v>6.3854129281724112E-2</v>
      </c>
      <c r="AR138" s="104">
        <v>0.82680251048726383</v>
      </c>
      <c r="AS138" s="105">
        <v>15.3</v>
      </c>
      <c r="AT138" s="105">
        <v>3.9</v>
      </c>
      <c r="AU138" s="103">
        <v>54</v>
      </c>
      <c r="AV138" s="105">
        <v>0.8</v>
      </c>
      <c r="AW138" s="104">
        <v>0.74</v>
      </c>
      <c r="AX138" s="104">
        <v>0.20399999999999999</v>
      </c>
      <c r="AY138" s="103">
        <v>436029</v>
      </c>
      <c r="AZ138" s="104">
        <v>0.45966340732128419</v>
      </c>
      <c r="BA138" s="104">
        <v>49.9</v>
      </c>
      <c r="BB138" s="103">
        <v>12000</v>
      </c>
      <c r="BC138" s="103">
        <v>0</v>
      </c>
      <c r="BD138" s="103">
        <v>0</v>
      </c>
      <c r="BE138" s="103">
        <v>0</v>
      </c>
      <c r="BF138" s="103">
        <v>16134</v>
      </c>
      <c r="BG138" s="103">
        <v>0</v>
      </c>
      <c r="BH138" s="103">
        <v>119</v>
      </c>
      <c r="BI138" s="105">
        <v>10</v>
      </c>
      <c r="BJ138" s="103">
        <v>12939350</v>
      </c>
      <c r="BK138" s="103">
        <v>1843000</v>
      </c>
      <c r="BL138" s="104">
        <v>2.6360022189299999</v>
      </c>
      <c r="BM138" s="105">
        <v>60</v>
      </c>
      <c r="BN138" s="105">
        <v>95.411810000000003</v>
      </c>
      <c r="BO138" s="104">
        <v>137.001423793756</v>
      </c>
      <c r="BP138" s="105">
        <v>61.075756221579702</v>
      </c>
      <c r="BQ138" s="104">
        <v>0.28000000000000003</v>
      </c>
      <c r="BR138" s="104">
        <v>3.3</v>
      </c>
      <c r="BS138" s="104">
        <v>-1.9452029839158058E-2</v>
      </c>
      <c r="BT138" s="103">
        <v>36</v>
      </c>
      <c r="BU138" s="105">
        <v>100</v>
      </c>
      <c r="BV138" s="104">
        <v>95.411810000000003</v>
      </c>
      <c r="BW138" s="104">
        <v>57.865090065607902</v>
      </c>
      <c r="BX138" s="104">
        <v>137.001423793756</v>
      </c>
      <c r="BY138" s="103">
        <v>12000</v>
      </c>
      <c r="BZ138" s="105">
        <v>83.315460000000002</v>
      </c>
      <c r="CA138" s="105">
        <v>96.382419999999996</v>
      </c>
      <c r="CB138" s="104">
        <v>15.699000000000002</v>
      </c>
      <c r="CC138" s="103">
        <v>81</v>
      </c>
      <c r="CD138" s="103">
        <v>93</v>
      </c>
      <c r="CE138" s="103">
        <v>90</v>
      </c>
      <c r="CF138" s="104">
        <v>1750.298828125</v>
      </c>
      <c r="CG138" s="104">
        <v>52</v>
      </c>
      <c r="CH138" s="105">
        <v>71</v>
      </c>
      <c r="CI138" s="103">
        <v>15575.07254829151</v>
      </c>
      <c r="CJ138" s="103">
        <v>4246440</v>
      </c>
      <c r="CK138" s="103">
        <v>3926469</v>
      </c>
      <c r="CL138" s="103">
        <v>74340</v>
      </c>
      <c r="CM138" s="103"/>
    </row>
    <row r="139" spans="1:91" x14ac:dyDescent="0.3">
      <c r="A139" s="123" t="s">
        <v>247</v>
      </c>
      <c r="B139" s="106" t="s">
        <v>246</v>
      </c>
      <c r="C139" s="103">
        <v>15324.563945705264</v>
      </c>
      <c r="D139" s="103">
        <v>14852.775762610525</v>
      </c>
      <c r="E139" s="103">
        <v>36931.208499999993</v>
      </c>
      <c r="F139" s="103">
        <v>357.93</v>
      </c>
      <c r="G139" s="103">
        <v>2428.1820000000002</v>
      </c>
      <c r="H139" s="103">
        <v>0</v>
      </c>
      <c r="I139" s="103">
        <v>9412.5460000000021</v>
      </c>
      <c r="J139" s="103">
        <v>86285</v>
      </c>
      <c r="K139" s="104">
        <v>5.7000000000000002E-2</v>
      </c>
      <c r="L139" s="104">
        <v>0</v>
      </c>
      <c r="M139" s="103">
        <v>2703562.6650899998</v>
      </c>
      <c r="N139" s="103" t="s">
        <v>435</v>
      </c>
      <c r="O139" s="103" t="s">
        <v>435</v>
      </c>
      <c r="P139" s="103" t="s">
        <v>435</v>
      </c>
      <c r="Q139" s="103">
        <v>282366</v>
      </c>
      <c r="R139" s="103">
        <v>5577657</v>
      </c>
      <c r="S139" s="103">
        <v>92212</v>
      </c>
      <c r="T139" s="103">
        <v>4844669</v>
      </c>
      <c r="U139" s="103">
        <v>2727962</v>
      </c>
      <c r="V139" s="103">
        <v>2084523.68074</v>
      </c>
      <c r="W139" s="103">
        <v>5926082.0695200004</v>
      </c>
      <c r="X139" s="104">
        <v>19.004363379410854</v>
      </c>
      <c r="Y139" s="104">
        <v>2.4848112845250689</v>
      </c>
      <c r="Z139" s="104">
        <v>13.169</v>
      </c>
      <c r="AA139" s="104" t="s">
        <v>435</v>
      </c>
      <c r="AB139" s="104">
        <v>14.46893</v>
      </c>
      <c r="AC139" s="104" t="s">
        <v>435</v>
      </c>
      <c r="AD139" s="103">
        <v>103</v>
      </c>
      <c r="AE139" s="103">
        <v>20</v>
      </c>
      <c r="AF139" s="105" t="s">
        <v>435</v>
      </c>
      <c r="AG139" s="104">
        <v>12.484</v>
      </c>
      <c r="AH139" s="104">
        <v>0.45691415367404548</v>
      </c>
      <c r="AI139" s="104">
        <v>7.3571413113642598E-2</v>
      </c>
      <c r="AJ139" s="103">
        <v>0</v>
      </c>
      <c r="AK139" s="103">
        <v>0</v>
      </c>
      <c r="AL139" s="104">
        <v>0.54307562286326538</v>
      </c>
      <c r="AM139" s="104" t="s">
        <v>435</v>
      </c>
      <c r="AN139" s="104">
        <v>243.02798999999999</v>
      </c>
      <c r="AO139" s="104">
        <v>440.12</v>
      </c>
      <c r="AP139" s="104">
        <v>508.58</v>
      </c>
      <c r="AQ139" s="104">
        <v>3.4336501482382356</v>
      </c>
      <c r="AR139" s="104">
        <v>1.2236643364035203E-2</v>
      </c>
      <c r="AS139" s="105">
        <v>47.8</v>
      </c>
      <c r="AT139" s="105">
        <v>27.9</v>
      </c>
      <c r="AU139" s="103">
        <v>432</v>
      </c>
      <c r="AV139" s="105">
        <v>0.9</v>
      </c>
      <c r="AW139" s="104">
        <v>0.6</v>
      </c>
      <c r="AX139" s="104">
        <v>181.87200000000001</v>
      </c>
      <c r="AY139" s="103">
        <v>6546649</v>
      </c>
      <c r="AZ139" s="104">
        <v>0.74038999662986482</v>
      </c>
      <c r="BA139" s="104">
        <v>41.9</v>
      </c>
      <c r="BB139" s="103">
        <v>0</v>
      </c>
      <c r="BC139" s="103">
        <v>545036</v>
      </c>
      <c r="BD139" s="103">
        <v>16451</v>
      </c>
      <c r="BE139" s="103">
        <v>12000</v>
      </c>
      <c r="BF139" s="103">
        <v>10177</v>
      </c>
      <c r="BG139" s="103">
        <v>0</v>
      </c>
      <c r="BH139" s="103">
        <v>101</v>
      </c>
      <c r="BI139" s="105">
        <v>8.9</v>
      </c>
      <c r="BJ139" s="103">
        <v>964713</v>
      </c>
      <c r="BK139" s="103" t="s">
        <v>435</v>
      </c>
      <c r="BL139" s="104">
        <v>509.54424993100002</v>
      </c>
      <c r="BM139" s="105">
        <v>20</v>
      </c>
      <c r="BN139" s="105">
        <v>61.6</v>
      </c>
      <c r="BO139" s="104">
        <v>47.617715781255299</v>
      </c>
      <c r="BP139" s="105">
        <v>48.727631460823403</v>
      </c>
      <c r="BQ139" s="104">
        <v>0.28000000000000003</v>
      </c>
      <c r="BR139" s="104">
        <v>2.333333333333333</v>
      </c>
      <c r="BS139" s="104">
        <v>-0.67734020948410034</v>
      </c>
      <c r="BT139" s="103">
        <v>28</v>
      </c>
      <c r="BU139" s="105">
        <v>54.427448272705099</v>
      </c>
      <c r="BV139" s="104">
        <v>61.6</v>
      </c>
      <c r="BW139" s="104">
        <v>11.209196592857801</v>
      </c>
      <c r="BX139" s="104">
        <v>47.617715781255299</v>
      </c>
      <c r="BY139" s="103">
        <v>14000</v>
      </c>
      <c r="BZ139" s="105">
        <v>12.94927</v>
      </c>
      <c r="CA139" s="105">
        <v>41.32705</v>
      </c>
      <c r="CB139" s="104" t="s">
        <v>435</v>
      </c>
      <c r="CC139" s="103">
        <v>62</v>
      </c>
      <c r="CD139" s="103" t="s">
        <v>435</v>
      </c>
      <c r="CE139" s="103">
        <v>44</v>
      </c>
      <c r="CF139" s="104">
        <v>92.267341613769503</v>
      </c>
      <c r="CG139" s="104">
        <v>145</v>
      </c>
      <c r="CH139" s="105">
        <v>36</v>
      </c>
      <c r="CI139" s="103">
        <v>2722.6046794015115</v>
      </c>
      <c r="CJ139" s="103">
        <v>8776119</v>
      </c>
      <c r="CK139" s="103">
        <v>7619178</v>
      </c>
      <c r="CL139" s="103">
        <v>452860</v>
      </c>
      <c r="CM139" s="103"/>
    </row>
    <row r="140" spans="1:91" x14ac:dyDescent="0.3">
      <c r="A140" s="123" t="s">
        <v>249</v>
      </c>
      <c r="B140" s="106" t="s">
        <v>248</v>
      </c>
      <c r="C140" s="103">
        <v>0.80564384058947369</v>
      </c>
      <c r="D140" s="103">
        <v>0</v>
      </c>
      <c r="E140" s="103">
        <v>29225.708500000001</v>
      </c>
      <c r="F140" s="103">
        <v>0</v>
      </c>
      <c r="G140" s="103">
        <v>0</v>
      </c>
      <c r="H140" s="103">
        <v>0</v>
      </c>
      <c r="I140" s="103">
        <v>0</v>
      </c>
      <c r="J140" s="103">
        <v>50796</v>
      </c>
      <c r="K140" s="104">
        <v>0.2</v>
      </c>
      <c r="L140" s="104">
        <v>0</v>
      </c>
      <c r="M140" s="103" t="s">
        <v>435</v>
      </c>
      <c r="N140" s="103" t="s">
        <v>435</v>
      </c>
      <c r="O140" s="103" t="s">
        <v>435</v>
      </c>
      <c r="P140" s="103" t="s">
        <v>435</v>
      </c>
      <c r="Q140" s="103">
        <v>140892</v>
      </c>
      <c r="R140" s="103">
        <v>964026</v>
      </c>
      <c r="S140" s="103">
        <v>5</v>
      </c>
      <c r="T140" s="103">
        <v>0</v>
      </c>
      <c r="U140" s="103">
        <v>5396645</v>
      </c>
      <c r="V140" s="103">
        <v>6580166.09571</v>
      </c>
      <c r="W140" s="103">
        <v>5730371.4868900003</v>
      </c>
      <c r="X140" s="104">
        <v>17.508358922728416</v>
      </c>
      <c r="Y140" s="104">
        <v>1.7516862099169954</v>
      </c>
      <c r="Z140" s="104">
        <v>61.585000000000001</v>
      </c>
      <c r="AA140" s="104">
        <v>0</v>
      </c>
      <c r="AB140" s="104">
        <v>0.66178999999999999</v>
      </c>
      <c r="AC140" s="104">
        <v>79.601529999999997</v>
      </c>
      <c r="AD140" s="103">
        <v>1811</v>
      </c>
      <c r="AE140" s="103">
        <v>80</v>
      </c>
      <c r="AF140" s="105">
        <v>17.600000000000001</v>
      </c>
      <c r="AG140" s="104">
        <v>9.9079999999999995</v>
      </c>
      <c r="AH140" s="104">
        <v>0.30482960802793163</v>
      </c>
      <c r="AI140" s="104">
        <v>3.7770894423658087E-2</v>
      </c>
      <c r="AJ140" s="103">
        <v>0</v>
      </c>
      <c r="AK140" s="103">
        <v>0</v>
      </c>
      <c r="AL140" s="104">
        <v>0.72434766179846222</v>
      </c>
      <c r="AM140" s="104">
        <v>1.884858E-2</v>
      </c>
      <c r="AN140" s="104">
        <v>20.284199999999998</v>
      </c>
      <c r="AO140" s="104">
        <v>42.39</v>
      </c>
      <c r="AP140" s="104">
        <v>63.99</v>
      </c>
      <c r="AQ140" s="104">
        <v>0.41048231667933427</v>
      </c>
      <c r="AR140" s="104">
        <v>1.6862255110050697</v>
      </c>
      <c r="AS140" s="105">
        <v>20.2</v>
      </c>
      <c r="AT140" s="105">
        <v>1.3</v>
      </c>
      <c r="AU140" s="103">
        <v>44</v>
      </c>
      <c r="AV140" s="105">
        <v>0.5</v>
      </c>
      <c r="AW140" s="104">
        <v>0.36</v>
      </c>
      <c r="AX140" s="104">
        <v>0</v>
      </c>
      <c r="AY140" s="103">
        <v>1974853</v>
      </c>
      <c r="AZ140" s="104">
        <v>0.48232451621984185</v>
      </c>
      <c r="BA140" s="104">
        <v>48.8</v>
      </c>
      <c r="BB140" s="103">
        <v>0</v>
      </c>
      <c r="BC140" s="103">
        <v>46300</v>
      </c>
      <c r="BD140" s="103">
        <v>623190</v>
      </c>
      <c r="BE140" s="103">
        <v>0</v>
      </c>
      <c r="BF140" s="103">
        <v>618</v>
      </c>
      <c r="BG140" s="103">
        <v>0</v>
      </c>
      <c r="BH140" s="103">
        <v>112</v>
      </c>
      <c r="BI140" s="105">
        <v>10.7</v>
      </c>
      <c r="BJ140" s="103">
        <v>560631</v>
      </c>
      <c r="BK140" s="103">
        <v>1584000</v>
      </c>
      <c r="BL140" s="104">
        <v>8.6033632623600003</v>
      </c>
      <c r="BM140" s="105">
        <v>60</v>
      </c>
      <c r="BN140" s="105">
        <v>94.020799999999994</v>
      </c>
      <c r="BO140" s="104">
        <v>106.95257923084699</v>
      </c>
      <c r="BP140" s="105">
        <v>55.5</v>
      </c>
      <c r="BQ140" s="104">
        <v>0.77</v>
      </c>
      <c r="BR140" s="104">
        <v>3.5166666666666671</v>
      </c>
      <c r="BS140" s="104">
        <v>-0.51721441745758057</v>
      </c>
      <c r="BT140" s="103">
        <v>28</v>
      </c>
      <c r="BU140" s="105">
        <v>99.300003051757798</v>
      </c>
      <c r="BV140" s="104">
        <v>94.020799999999994</v>
      </c>
      <c r="BW140" s="104">
        <v>64.993543023575597</v>
      </c>
      <c r="BX140" s="104">
        <v>106.95257923084699</v>
      </c>
      <c r="BY140" s="103">
        <v>74000</v>
      </c>
      <c r="BZ140" s="105">
        <v>89.783690000000007</v>
      </c>
      <c r="CA140" s="105">
        <v>99.610199999999992</v>
      </c>
      <c r="CB140" s="104">
        <v>13.66</v>
      </c>
      <c r="CC140" s="103">
        <v>92</v>
      </c>
      <c r="CD140" s="103">
        <v>82</v>
      </c>
      <c r="CE140" s="103">
        <v>93</v>
      </c>
      <c r="CF140" s="104">
        <v>767.76708984375</v>
      </c>
      <c r="CG140" s="104">
        <v>129</v>
      </c>
      <c r="CH140" s="105">
        <v>62</v>
      </c>
      <c r="CI140" s="103">
        <v>5871.4670644173784</v>
      </c>
      <c r="CJ140" s="103">
        <v>7044639</v>
      </c>
      <c r="CK140" s="103">
        <v>6620174</v>
      </c>
      <c r="CL140" s="103">
        <v>397300</v>
      </c>
      <c r="CM140" s="103"/>
    </row>
    <row r="141" spans="1:91" x14ac:dyDescent="0.3">
      <c r="A141" s="123" t="s">
        <v>251</v>
      </c>
      <c r="B141" s="106" t="s">
        <v>250</v>
      </c>
      <c r="C141" s="103">
        <v>64186.410114526319</v>
      </c>
      <c r="D141" s="103">
        <v>55733.586458736841</v>
      </c>
      <c r="E141" s="103">
        <v>174814.49000000002</v>
      </c>
      <c r="F141" s="103">
        <v>2270.9360000000001</v>
      </c>
      <c r="G141" s="103">
        <v>0</v>
      </c>
      <c r="H141" s="103">
        <v>0</v>
      </c>
      <c r="I141" s="103">
        <v>0</v>
      </c>
      <c r="J141" s="103">
        <v>94900</v>
      </c>
      <c r="K141" s="104">
        <v>0.14299999999999999</v>
      </c>
      <c r="L141" s="104">
        <v>9.0909090909090898E-2</v>
      </c>
      <c r="M141" s="103" t="s">
        <v>435</v>
      </c>
      <c r="N141" s="103" t="s">
        <v>435</v>
      </c>
      <c r="O141" s="103" t="s">
        <v>435</v>
      </c>
      <c r="P141" s="103" t="s">
        <v>435</v>
      </c>
      <c r="Q141" s="103">
        <v>5914417</v>
      </c>
      <c r="R141" s="103">
        <v>4831830</v>
      </c>
      <c r="S141" s="103">
        <v>1844994</v>
      </c>
      <c r="T141" s="103">
        <v>1207839</v>
      </c>
      <c r="U141" s="103">
        <v>6365488</v>
      </c>
      <c r="V141" s="103">
        <v>15327273.142999999</v>
      </c>
      <c r="W141" s="103">
        <v>18522270.857700001</v>
      </c>
      <c r="X141" s="104">
        <v>24.99160625</v>
      </c>
      <c r="Y141" s="104">
        <v>1.9585646255546465</v>
      </c>
      <c r="Z141" s="104">
        <v>77.906999999999996</v>
      </c>
      <c r="AA141" s="104">
        <v>3.7521822789402401</v>
      </c>
      <c r="AB141" s="104">
        <v>6.5294699999999999</v>
      </c>
      <c r="AC141" s="104" t="s">
        <v>435</v>
      </c>
      <c r="AD141" s="103">
        <v>1017</v>
      </c>
      <c r="AE141" s="103">
        <v>40</v>
      </c>
      <c r="AF141" s="105">
        <v>33.799999999999997</v>
      </c>
      <c r="AG141" s="104">
        <v>8.6440000000000001</v>
      </c>
      <c r="AH141" s="104">
        <v>0.36925896123500418</v>
      </c>
      <c r="AI141" s="104">
        <v>2.0544613725293828E-2</v>
      </c>
      <c r="AJ141" s="103">
        <v>0</v>
      </c>
      <c r="AK141" s="103">
        <v>0</v>
      </c>
      <c r="AL141" s="104">
        <v>0.75910357399938877</v>
      </c>
      <c r="AM141" s="104">
        <v>5.2671419999999997E-2</v>
      </c>
      <c r="AN141" s="104">
        <v>620.42948000000001</v>
      </c>
      <c r="AO141" s="104">
        <v>-155.88999999999999</v>
      </c>
      <c r="AP141" s="104">
        <v>353.4</v>
      </c>
      <c r="AQ141" s="104">
        <v>0.20912604959422362</v>
      </c>
      <c r="AR141" s="104">
        <v>1.4522977249546003</v>
      </c>
      <c r="AS141" s="105">
        <v>14.3</v>
      </c>
      <c r="AT141" s="105">
        <v>3.1</v>
      </c>
      <c r="AU141" s="103">
        <v>116</v>
      </c>
      <c r="AV141" s="105">
        <v>0.3</v>
      </c>
      <c r="AW141" s="104">
        <v>0.16</v>
      </c>
      <c r="AX141" s="104">
        <v>5.6</v>
      </c>
      <c r="AY141" s="103">
        <v>2679217</v>
      </c>
      <c r="AZ141" s="104">
        <v>0.3809247043772791</v>
      </c>
      <c r="BA141" s="104">
        <v>43.3</v>
      </c>
      <c r="BB141" s="103">
        <v>2188505</v>
      </c>
      <c r="BC141" s="103">
        <v>9319</v>
      </c>
      <c r="BD141" s="103">
        <v>42679</v>
      </c>
      <c r="BE141" s="103">
        <v>59000</v>
      </c>
      <c r="BF141" s="103">
        <v>233400</v>
      </c>
      <c r="BG141" s="103">
        <v>0</v>
      </c>
      <c r="BH141" s="103">
        <v>117</v>
      </c>
      <c r="BI141" s="105">
        <v>9.6999999999999993</v>
      </c>
      <c r="BJ141" s="103">
        <v>17758527.272</v>
      </c>
      <c r="BK141" s="103">
        <v>4032000</v>
      </c>
      <c r="BL141" s="104">
        <v>2.03204110716</v>
      </c>
      <c r="BM141" s="105">
        <v>40</v>
      </c>
      <c r="BN141" s="105">
        <v>94.408270000000002</v>
      </c>
      <c r="BO141" s="104">
        <v>123.759754471224</v>
      </c>
      <c r="BP141" s="105">
        <v>75.985365949383194</v>
      </c>
      <c r="BQ141" s="104">
        <v>0.38</v>
      </c>
      <c r="BR141" s="104">
        <v>3.55</v>
      </c>
      <c r="BS141" s="104">
        <v>-0.24543094635009766</v>
      </c>
      <c r="BT141" s="103">
        <v>36</v>
      </c>
      <c r="BU141" s="105">
        <v>96.362991333007798</v>
      </c>
      <c r="BV141" s="104">
        <v>94.408270000000002</v>
      </c>
      <c r="BW141" s="104">
        <v>52.540310171365398</v>
      </c>
      <c r="BX141" s="104">
        <v>123.759754471224</v>
      </c>
      <c r="BY141" s="103">
        <v>84000</v>
      </c>
      <c r="BZ141" s="105">
        <v>74.342950000000002</v>
      </c>
      <c r="CA141" s="105">
        <v>91.127870000000001</v>
      </c>
      <c r="CB141" s="104">
        <v>12.7</v>
      </c>
      <c r="CC141" s="103">
        <v>83</v>
      </c>
      <c r="CD141" s="103">
        <v>66</v>
      </c>
      <c r="CE141" s="103">
        <v>80</v>
      </c>
      <c r="CF141" s="104">
        <v>680.99951171875</v>
      </c>
      <c r="CG141" s="104">
        <v>88</v>
      </c>
      <c r="CH141" s="105">
        <v>55</v>
      </c>
      <c r="CI141" s="103">
        <v>6947.2566270937987</v>
      </c>
      <c r="CJ141" s="103">
        <v>32510462</v>
      </c>
      <c r="CK141" s="103">
        <v>31372221</v>
      </c>
      <c r="CL141" s="103">
        <v>1280000</v>
      </c>
      <c r="CM141" s="103"/>
    </row>
    <row r="142" spans="1:91" x14ac:dyDescent="0.3">
      <c r="A142" s="123" t="s">
        <v>253</v>
      </c>
      <c r="B142" s="106" t="s">
        <v>252</v>
      </c>
      <c r="C142" s="103">
        <v>198730.81940989473</v>
      </c>
      <c r="D142" s="103">
        <v>167963.09058399999</v>
      </c>
      <c r="E142" s="103">
        <v>484019.65700000001</v>
      </c>
      <c r="F142" s="103">
        <v>4514.1379999999999</v>
      </c>
      <c r="G142" s="103">
        <v>1744679.1390000002</v>
      </c>
      <c r="H142" s="103">
        <v>1222043.2575000001</v>
      </c>
      <c r="I142" s="103">
        <v>769583.64600000007</v>
      </c>
      <c r="J142" s="103">
        <v>115830</v>
      </c>
      <c r="K142" s="104">
        <v>0.2</v>
      </c>
      <c r="L142" s="104">
        <v>3.03030303030303E-2</v>
      </c>
      <c r="M142" s="103">
        <v>15865392.249500001</v>
      </c>
      <c r="N142" s="103" t="s">
        <v>435</v>
      </c>
      <c r="O142" s="103" t="s">
        <v>435</v>
      </c>
      <c r="P142" s="103" t="s">
        <v>435</v>
      </c>
      <c r="Q142" s="103">
        <v>23437080</v>
      </c>
      <c r="R142" s="103">
        <v>29281170</v>
      </c>
      <c r="S142" s="103">
        <v>15284181</v>
      </c>
      <c r="T142" s="103">
        <v>37380626</v>
      </c>
      <c r="U142" s="103">
        <v>80286106</v>
      </c>
      <c r="V142" s="103">
        <v>84787656.054100007</v>
      </c>
      <c r="W142" s="103">
        <v>85455276.141800001</v>
      </c>
      <c r="X142" s="104">
        <v>357.68830532917463</v>
      </c>
      <c r="Y142" s="104">
        <v>1.8769610444792855</v>
      </c>
      <c r="Z142" s="104">
        <v>46.906999999999996</v>
      </c>
      <c r="AA142" s="104">
        <v>4.7420389623737602</v>
      </c>
      <c r="AB142" s="104">
        <v>5.0860599999999998</v>
      </c>
      <c r="AC142" s="104">
        <v>78.462959999999995</v>
      </c>
      <c r="AD142" s="103">
        <v>10865</v>
      </c>
      <c r="AE142" s="103" t="s">
        <v>435</v>
      </c>
      <c r="AF142" s="105">
        <v>43.5</v>
      </c>
      <c r="AG142" s="104">
        <v>9.9670000000000005</v>
      </c>
      <c r="AH142" s="104">
        <v>0.83854374034337253</v>
      </c>
      <c r="AI142" s="104">
        <v>0.52508596410282826</v>
      </c>
      <c r="AJ142" s="103">
        <v>0</v>
      </c>
      <c r="AK142" s="103">
        <v>4</v>
      </c>
      <c r="AL142" s="104">
        <v>0.71186020690244722</v>
      </c>
      <c r="AM142" s="104">
        <v>2.4249340000000001E-2</v>
      </c>
      <c r="AN142" s="104">
        <v>760.59190000000001</v>
      </c>
      <c r="AO142" s="104">
        <v>163.28</v>
      </c>
      <c r="AP142" s="104">
        <v>462.09</v>
      </c>
      <c r="AQ142" s="104">
        <v>0.13614718434108902</v>
      </c>
      <c r="AR142" s="104">
        <v>10.21695714232948</v>
      </c>
      <c r="AS142" s="105">
        <v>28.4</v>
      </c>
      <c r="AT142" s="105">
        <v>21.5</v>
      </c>
      <c r="AU142" s="103">
        <v>554</v>
      </c>
      <c r="AV142" s="105">
        <v>0.1</v>
      </c>
      <c r="AW142" s="104">
        <v>0.2</v>
      </c>
      <c r="AX142" s="104">
        <v>0.25</v>
      </c>
      <c r="AY142" s="103">
        <v>49143290</v>
      </c>
      <c r="AZ142" s="104">
        <v>0.425242087665054</v>
      </c>
      <c r="BA142" s="104">
        <v>40.1</v>
      </c>
      <c r="BB142" s="103">
        <v>4866405</v>
      </c>
      <c r="BC142" s="103">
        <v>11282941</v>
      </c>
      <c r="BD142" s="103">
        <v>5346441</v>
      </c>
      <c r="BE142" s="103">
        <v>301000</v>
      </c>
      <c r="BF142" s="103">
        <v>890</v>
      </c>
      <c r="BG142" s="103">
        <v>0</v>
      </c>
      <c r="BH142" s="103">
        <v>120</v>
      </c>
      <c r="BI142" s="105">
        <v>13.3</v>
      </c>
      <c r="BJ142" s="103">
        <v>43080118</v>
      </c>
      <c r="BK142" s="103">
        <v>6621000</v>
      </c>
      <c r="BL142" s="104">
        <v>21.59591575</v>
      </c>
      <c r="BM142" s="105" t="s">
        <v>435</v>
      </c>
      <c r="BN142" s="105">
        <v>98.182550000000006</v>
      </c>
      <c r="BO142" s="104">
        <v>126.19863927892</v>
      </c>
      <c r="BP142" s="105">
        <v>73.7912139515729</v>
      </c>
      <c r="BQ142" s="104">
        <v>0.35</v>
      </c>
      <c r="BR142" s="104">
        <v>3.6166666666666671</v>
      </c>
      <c r="BS142" s="104">
        <v>4.9509420990943909E-2</v>
      </c>
      <c r="BT142" s="103">
        <v>34</v>
      </c>
      <c r="BU142" s="105">
        <v>93</v>
      </c>
      <c r="BV142" s="104">
        <v>98.182550000000006</v>
      </c>
      <c r="BW142" s="104">
        <v>60.054760333691299</v>
      </c>
      <c r="BX142" s="104">
        <v>126.19863927892</v>
      </c>
      <c r="BY142" s="103">
        <v>150000</v>
      </c>
      <c r="BZ142" s="105">
        <v>76.533500000000004</v>
      </c>
      <c r="CA142" s="105">
        <v>93.568380000000005</v>
      </c>
      <c r="CB142" s="104" t="s">
        <v>435</v>
      </c>
      <c r="CC142" s="103">
        <v>88</v>
      </c>
      <c r="CD142" s="103">
        <v>80</v>
      </c>
      <c r="CE142" s="103">
        <v>61</v>
      </c>
      <c r="CF142" s="104">
        <v>342.28683471679699</v>
      </c>
      <c r="CG142" s="104">
        <v>121</v>
      </c>
      <c r="CH142" s="105" t="s">
        <v>435</v>
      </c>
      <c r="CI142" s="103">
        <v>3102.7133632993136</v>
      </c>
      <c r="CJ142" s="103">
        <v>108116622</v>
      </c>
      <c r="CK142" s="103">
        <v>100699432</v>
      </c>
      <c r="CL142" s="103">
        <v>298170</v>
      </c>
      <c r="CM142" s="103"/>
    </row>
    <row r="143" spans="1:91" x14ac:dyDescent="0.3">
      <c r="A143" s="123" t="s">
        <v>255</v>
      </c>
      <c r="B143" s="106" t="s">
        <v>254</v>
      </c>
      <c r="C143" s="103">
        <v>397.98060528210522</v>
      </c>
      <c r="D143" s="103">
        <v>0</v>
      </c>
      <c r="E143" s="103">
        <v>170252.84900000002</v>
      </c>
      <c r="F143" s="103">
        <v>0</v>
      </c>
      <c r="G143" s="103">
        <v>0</v>
      </c>
      <c r="H143" s="103">
        <v>0</v>
      </c>
      <c r="I143" s="103">
        <v>0</v>
      </c>
      <c r="J143" s="103">
        <v>0</v>
      </c>
      <c r="K143" s="104">
        <v>2.9000000000000001E-2</v>
      </c>
      <c r="L143" s="104">
        <v>9.0909090909090898E-2</v>
      </c>
      <c r="M143" s="103">
        <v>3852.5614013700001</v>
      </c>
      <c r="N143" s="103" t="s">
        <v>435</v>
      </c>
      <c r="O143" s="103" t="s">
        <v>435</v>
      </c>
      <c r="P143" s="103" t="s">
        <v>435</v>
      </c>
      <c r="Q143" s="103">
        <v>0</v>
      </c>
      <c r="R143" s="103">
        <v>0</v>
      </c>
      <c r="S143" s="103">
        <v>0</v>
      </c>
      <c r="T143" s="103">
        <v>0</v>
      </c>
      <c r="U143" s="103">
        <v>0</v>
      </c>
      <c r="V143" s="103">
        <v>0</v>
      </c>
      <c r="W143" s="103">
        <v>0</v>
      </c>
      <c r="X143" s="104">
        <v>124.03588621444202</v>
      </c>
      <c r="Y143" s="104">
        <v>-6.84271651373589E-2</v>
      </c>
      <c r="Z143" s="104">
        <v>60.058</v>
      </c>
      <c r="AA143" s="104">
        <v>2.81580919217578</v>
      </c>
      <c r="AB143" s="104">
        <v>0</v>
      </c>
      <c r="AC143" s="104" t="s">
        <v>435</v>
      </c>
      <c r="AD143" s="103">
        <v>1493</v>
      </c>
      <c r="AE143" s="103" t="s">
        <v>435</v>
      </c>
      <c r="AF143" s="105">
        <v>0.01</v>
      </c>
      <c r="AG143" s="104">
        <v>4.9589999999999996</v>
      </c>
      <c r="AH143" s="104">
        <v>9.0604253246277817E-3</v>
      </c>
      <c r="AI143" s="104">
        <v>6.5780327017584857E-3</v>
      </c>
      <c r="AJ143" s="103">
        <v>0</v>
      </c>
      <c r="AK143" s="103">
        <v>0</v>
      </c>
      <c r="AL143" s="104">
        <v>0.87176786789691718</v>
      </c>
      <c r="AM143" s="104" t="s">
        <v>435</v>
      </c>
      <c r="AN143" s="104">
        <v>0</v>
      </c>
      <c r="AO143" s="104">
        <v>0</v>
      </c>
      <c r="AP143" s="104">
        <v>0</v>
      </c>
      <c r="AQ143" s="104" t="s">
        <v>435</v>
      </c>
      <c r="AR143" s="104">
        <v>1.2143485426253828</v>
      </c>
      <c r="AS143" s="105">
        <v>4.4000000000000004</v>
      </c>
      <c r="AT143" s="105" t="s">
        <v>435</v>
      </c>
      <c r="AU143" s="103">
        <v>17</v>
      </c>
      <c r="AV143" s="105">
        <v>0.1</v>
      </c>
      <c r="AW143" s="104" t="s">
        <v>435</v>
      </c>
      <c r="AX143" s="104" t="s">
        <v>435</v>
      </c>
      <c r="AY143" s="103">
        <v>104</v>
      </c>
      <c r="AZ143" s="104">
        <v>0.12005188897716246</v>
      </c>
      <c r="BA143" s="104">
        <v>30.8</v>
      </c>
      <c r="BB143" s="103">
        <v>5844</v>
      </c>
      <c r="BC143" s="103">
        <v>0</v>
      </c>
      <c r="BD143" s="103">
        <v>157</v>
      </c>
      <c r="BE143" s="103">
        <v>0</v>
      </c>
      <c r="BF143" s="103">
        <v>15571</v>
      </c>
      <c r="BG143" s="103">
        <v>0</v>
      </c>
      <c r="BH143" s="103">
        <v>138</v>
      </c>
      <c r="BI143" s="105">
        <v>2.4</v>
      </c>
      <c r="BJ143" s="103">
        <v>9277538</v>
      </c>
      <c r="BK143" s="103">
        <v>18258000</v>
      </c>
      <c r="BL143" s="104">
        <v>1.51354895105</v>
      </c>
      <c r="BM143" s="105" t="s">
        <v>435</v>
      </c>
      <c r="BN143" s="105">
        <v>98.742739999999998</v>
      </c>
      <c r="BO143" s="104">
        <v>134.748422481841</v>
      </c>
      <c r="BP143" s="105">
        <v>94.291118154989604</v>
      </c>
      <c r="BQ143" s="104" t="s">
        <v>435</v>
      </c>
      <c r="BR143" s="104">
        <v>3.2833333333333328</v>
      </c>
      <c r="BS143" s="104">
        <v>0.66265082359313965</v>
      </c>
      <c r="BT143" s="103">
        <v>58</v>
      </c>
      <c r="BU143" s="105">
        <v>100</v>
      </c>
      <c r="BV143" s="104">
        <v>98.742739999999998</v>
      </c>
      <c r="BW143" s="104">
        <v>77.5417345350006</v>
      </c>
      <c r="BX143" s="104">
        <v>134.748422481841</v>
      </c>
      <c r="BY143" s="103">
        <v>610000</v>
      </c>
      <c r="BZ143" s="105">
        <v>98.796610000000001</v>
      </c>
      <c r="CA143" s="105">
        <v>99.724680000000006</v>
      </c>
      <c r="CB143" s="104">
        <v>23.997999999999998</v>
      </c>
      <c r="CC143" s="103">
        <v>98</v>
      </c>
      <c r="CD143" s="103">
        <v>93</v>
      </c>
      <c r="CE143" s="103" t="s">
        <v>435</v>
      </c>
      <c r="CF143" s="104">
        <v>1784.39697265625</v>
      </c>
      <c r="CG143" s="104">
        <v>2</v>
      </c>
      <c r="CH143" s="105" t="s">
        <v>435</v>
      </c>
      <c r="CI143" s="103">
        <v>15424.046025445443</v>
      </c>
      <c r="CJ143" s="103">
        <v>37887771</v>
      </c>
      <c r="CK143" s="103">
        <v>38596272</v>
      </c>
      <c r="CL143" s="103">
        <v>304150</v>
      </c>
      <c r="CM143" s="103"/>
    </row>
    <row r="144" spans="1:91" x14ac:dyDescent="0.3">
      <c r="A144" s="123" t="s">
        <v>257</v>
      </c>
      <c r="B144" s="106" t="s">
        <v>256</v>
      </c>
      <c r="C144" s="103">
        <v>9264.7998979157892</v>
      </c>
      <c r="D144" s="103">
        <v>0</v>
      </c>
      <c r="E144" s="103">
        <v>17422.981</v>
      </c>
      <c r="F144" s="103">
        <v>31.713999999999999</v>
      </c>
      <c r="G144" s="103">
        <v>469.83850000000001</v>
      </c>
      <c r="H144" s="103">
        <v>0</v>
      </c>
      <c r="I144" s="103">
        <v>0</v>
      </c>
      <c r="J144" s="103">
        <v>0</v>
      </c>
      <c r="K144" s="104">
        <v>5.7000000000000002E-2</v>
      </c>
      <c r="L144" s="104">
        <v>0.12121212121212099</v>
      </c>
      <c r="M144" s="103">
        <v>0</v>
      </c>
      <c r="N144" s="103" t="s">
        <v>435</v>
      </c>
      <c r="O144" s="103" t="s">
        <v>435</v>
      </c>
      <c r="P144" s="103" t="s">
        <v>435</v>
      </c>
      <c r="Q144" s="103">
        <v>0</v>
      </c>
      <c r="R144" s="103">
        <v>0</v>
      </c>
      <c r="S144" s="103">
        <v>0</v>
      </c>
      <c r="T144" s="103">
        <v>0</v>
      </c>
      <c r="U144" s="103">
        <v>0</v>
      </c>
      <c r="V144" s="103">
        <v>1089711.84598</v>
      </c>
      <c r="W144" s="103">
        <v>293586.05881299998</v>
      </c>
      <c r="X144" s="104">
        <v>112.23945350807048</v>
      </c>
      <c r="Y144" s="104">
        <v>0.68077714682127899</v>
      </c>
      <c r="Z144" s="104">
        <v>65.210999999999999</v>
      </c>
      <c r="AA144" s="104">
        <v>2.6557599190948298</v>
      </c>
      <c r="AB144" s="104">
        <v>0</v>
      </c>
      <c r="AC144" s="104" t="s">
        <v>435</v>
      </c>
      <c r="AD144" s="103">
        <v>6284</v>
      </c>
      <c r="AE144" s="103">
        <v>80</v>
      </c>
      <c r="AF144" s="105">
        <v>3.6</v>
      </c>
      <c r="AG144" s="104">
        <v>3.9729999999999999</v>
      </c>
      <c r="AH144" s="104">
        <v>2.7610612766834357E-3</v>
      </c>
      <c r="AI144" s="104">
        <v>1.2782870287568044E-3</v>
      </c>
      <c r="AJ144" s="103">
        <v>0</v>
      </c>
      <c r="AK144" s="103">
        <v>0</v>
      </c>
      <c r="AL144" s="104">
        <v>0.85021161872586037</v>
      </c>
      <c r="AM144" s="104" t="s">
        <v>435</v>
      </c>
      <c r="AN144" s="104">
        <v>0</v>
      </c>
      <c r="AO144" s="104">
        <v>0</v>
      </c>
      <c r="AP144" s="104">
        <v>0</v>
      </c>
      <c r="AQ144" s="104" t="s">
        <v>435</v>
      </c>
      <c r="AR144" s="104">
        <v>0.20932384909789131</v>
      </c>
      <c r="AS144" s="105">
        <v>3.7</v>
      </c>
      <c r="AT144" s="105" t="s">
        <v>435</v>
      </c>
      <c r="AU144" s="103">
        <v>20</v>
      </c>
      <c r="AV144" s="105" t="s">
        <v>435</v>
      </c>
      <c r="AW144" s="104">
        <v>0.15</v>
      </c>
      <c r="AX144" s="104" t="s">
        <v>435</v>
      </c>
      <c r="AY144" s="103">
        <v>13</v>
      </c>
      <c r="AZ144" s="104">
        <v>8.0794128901628182E-2</v>
      </c>
      <c r="BA144" s="104">
        <v>35.5</v>
      </c>
      <c r="BB144" s="103">
        <v>3475</v>
      </c>
      <c r="BC144" s="103">
        <v>417</v>
      </c>
      <c r="BD144" s="103">
        <v>0</v>
      </c>
      <c r="BE144" s="103">
        <v>0</v>
      </c>
      <c r="BF144" s="103">
        <v>2221</v>
      </c>
      <c r="BG144" s="103">
        <v>0</v>
      </c>
      <c r="BH144" s="103">
        <v>139</v>
      </c>
      <c r="BI144" s="105">
        <v>2.4</v>
      </c>
      <c r="BJ144" s="103">
        <v>17367956</v>
      </c>
      <c r="BK144" s="103">
        <v>15432000</v>
      </c>
      <c r="BL144" s="104">
        <v>3.8517716861300002</v>
      </c>
      <c r="BM144" s="105">
        <v>80</v>
      </c>
      <c r="BN144" s="105">
        <v>96.137590000000003</v>
      </c>
      <c r="BO144" s="104">
        <v>115.633042396921</v>
      </c>
      <c r="BP144" s="105">
        <v>63.747282182248398</v>
      </c>
      <c r="BQ144" s="104">
        <v>0.18</v>
      </c>
      <c r="BR144" s="104">
        <v>3.95</v>
      </c>
      <c r="BS144" s="104">
        <v>1.2089089155197144</v>
      </c>
      <c r="BT144" s="103">
        <v>62</v>
      </c>
      <c r="BU144" s="105">
        <v>100</v>
      </c>
      <c r="BV144" s="104">
        <v>96.137590000000003</v>
      </c>
      <c r="BW144" s="104">
        <v>74.660968112832407</v>
      </c>
      <c r="BX144" s="104">
        <v>115.633042396921</v>
      </c>
      <c r="BY144" s="103">
        <v>160000</v>
      </c>
      <c r="BZ144" s="105">
        <v>99.608929999999987</v>
      </c>
      <c r="CA144" s="105">
        <v>99.907659999999993</v>
      </c>
      <c r="CB144" s="104">
        <v>33.356000000000002</v>
      </c>
      <c r="CC144" s="103">
        <v>98</v>
      </c>
      <c r="CD144" s="103">
        <v>95</v>
      </c>
      <c r="CE144" s="103">
        <v>96</v>
      </c>
      <c r="CF144" s="104">
        <v>2778.41552734375</v>
      </c>
      <c r="CG144" s="104">
        <v>8</v>
      </c>
      <c r="CH144" s="105">
        <v>77</v>
      </c>
      <c r="CI144" s="103">
        <v>23145.734841456444</v>
      </c>
      <c r="CJ144" s="103">
        <v>10226178</v>
      </c>
      <c r="CK144" s="103">
        <v>10350768</v>
      </c>
      <c r="CL144" s="103">
        <v>91470</v>
      </c>
      <c r="CM144" s="103"/>
    </row>
    <row r="145" spans="1:91" x14ac:dyDescent="0.3">
      <c r="A145" s="123" t="s">
        <v>259</v>
      </c>
      <c r="B145" s="106" t="s">
        <v>258</v>
      </c>
      <c r="C145" s="103">
        <v>0</v>
      </c>
      <c r="D145" s="103">
        <v>0</v>
      </c>
      <c r="E145" s="103">
        <v>11.929500000000001</v>
      </c>
      <c r="F145" s="103">
        <v>5.6000000000000001E-2</v>
      </c>
      <c r="G145" s="103">
        <v>0</v>
      </c>
      <c r="H145" s="103">
        <v>0</v>
      </c>
      <c r="I145" s="103">
        <v>0</v>
      </c>
      <c r="J145" s="103">
        <v>0</v>
      </c>
      <c r="K145" s="104">
        <v>0</v>
      </c>
      <c r="L145" s="104">
        <v>0.18181818181818199</v>
      </c>
      <c r="M145" s="103">
        <v>0</v>
      </c>
      <c r="N145" s="103" t="s">
        <v>435</v>
      </c>
      <c r="O145" s="103" t="s">
        <v>435</v>
      </c>
      <c r="P145" s="103" t="s">
        <v>435</v>
      </c>
      <c r="Q145" s="103">
        <v>0</v>
      </c>
      <c r="R145" s="103">
        <v>0</v>
      </c>
      <c r="S145" s="103">
        <v>0</v>
      </c>
      <c r="T145" s="103">
        <v>0</v>
      </c>
      <c r="U145" s="103">
        <v>0</v>
      </c>
      <c r="V145" s="103">
        <v>1029335.73861</v>
      </c>
      <c r="W145" s="103">
        <v>738488.24876500003</v>
      </c>
      <c r="X145" s="104">
        <v>239.5931955211025</v>
      </c>
      <c r="Y145" s="104">
        <v>2.1261820981007777</v>
      </c>
      <c r="Z145" s="104">
        <v>99.135000000000005</v>
      </c>
      <c r="AA145" s="104" t="s">
        <v>435</v>
      </c>
      <c r="AB145" s="104">
        <v>0</v>
      </c>
      <c r="AC145" s="104" t="s">
        <v>435</v>
      </c>
      <c r="AD145" s="103">
        <v>672</v>
      </c>
      <c r="AE145" s="103">
        <v>100</v>
      </c>
      <c r="AF145" s="105" t="s">
        <v>435</v>
      </c>
      <c r="AG145" s="104">
        <v>4.7720000000000002</v>
      </c>
      <c r="AH145" s="104">
        <v>9.3331806639071323E-3</v>
      </c>
      <c r="AI145" s="104">
        <v>1.0645848558592261E-3</v>
      </c>
      <c r="AJ145" s="103">
        <v>0</v>
      </c>
      <c r="AK145" s="103">
        <v>0</v>
      </c>
      <c r="AL145" s="104">
        <v>0.84844076729078199</v>
      </c>
      <c r="AM145" s="104" t="s">
        <v>435</v>
      </c>
      <c r="AN145" s="104">
        <v>-81</v>
      </c>
      <c r="AO145" s="104">
        <v>0</v>
      </c>
      <c r="AP145" s="104">
        <v>0</v>
      </c>
      <c r="AQ145" s="104" t="s">
        <v>435</v>
      </c>
      <c r="AR145" s="104">
        <v>0.24405720700932296</v>
      </c>
      <c r="AS145" s="105">
        <v>6.8</v>
      </c>
      <c r="AT145" s="105" t="s">
        <v>435</v>
      </c>
      <c r="AU145" s="103">
        <v>26</v>
      </c>
      <c r="AV145" s="105">
        <v>0.1</v>
      </c>
      <c r="AW145" s="104">
        <v>0.12</v>
      </c>
      <c r="AX145" s="104" t="s">
        <v>435</v>
      </c>
      <c r="AY145" s="103">
        <v>21</v>
      </c>
      <c r="AZ145" s="104">
        <v>0.20243781868694255</v>
      </c>
      <c r="BA145" s="104" t="s">
        <v>435</v>
      </c>
      <c r="BB145" s="103">
        <v>0</v>
      </c>
      <c r="BC145" s="103">
        <v>1500</v>
      </c>
      <c r="BD145" s="103">
        <v>0</v>
      </c>
      <c r="BE145" s="103">
        <v>0</v>
      </c>
      <c r="BF145" s="103">
        <v>282</v>
      </c>
      <c r="BG145" s="103">
        <v>0</v>
      </c>
      <c r="BH145" s="103">
        <v>136</v>
      </c>
      <c r="BI145" s="105">
        <v>2.8</v>
      </c>
      <c r="BJ145" s="103">
        <v>29178923</v>
      </c>
      <c r="BK145" s="103">
        <v>2256500</v>
      </c>
      <c r="BL145" s="104">
        <v>20.0748304038</v>
      </c>
      <c r="BM145" s="105">
        <v>40</v>
      </c>
      <c r="BN145" s="105">
        <v>93.463970000000003</v>
      </c>
      <c r="BO145" s="104">
        <v>141.85582679831799</v>
      </c>
      <c r="BP145" s="105">
        <v>76.008138533910497</v>
      </c>
      <c r="BQ145" s="104">
        <v>0.57999999999999996</v>
      </c>
      <c r="BR145" s="104">
        <v>3.1333333333333333</v>
      </c>
      <c r="BS145" s="104">
        <v>0.63123637437820435</v>
      </c>
      <c r="BT145" s="103">
        <v>62</v>
      </c>
      <c r="BU145" s="105">
        <v>100</v>
      </c>
      <c r="BV145" s="104">
        <v>93.463970000000003</v>
      </c>
      <c r="BW145" s="104">
        <v>99.652849126117502</v>
      </c>
      <c r="BX145" s="104">
        <v>141.85582679831799</v>
      </c>
      <c r="BY145" s="103">
        <v>11000</v>
      </c>
      <c r="BZ145" s="105">
        <v>100</v>
      </c>
      <c r="CA145" s="105">
        <v>99.56810999999999</v>
      </c>
      <c r="CB145" s="104">
        <v>8.0000000000000002E-3</v>
      </c>
      <c r="CC145" s="103">
        <v>97</v>
      </c>
      <c r="CD145" s="103">
        <v>93</v>
      </c>
      <c r="CE145" s="103">
        <v>98</v>
      </c>
      <c r="CF145" s="104">
        <v>3926.12109375</v>
      </c>
      <c r="CG145" s="104">
        <v>9</v>
      </c>
      <c r="CH145" s="105">
        <v>87</v>
      </c>
      <c r="CI145" s="103">
        <v>69026.468802575095</v>
      </c>
      <c r="CJ145" s="103">
        <v>2832071</v>
      </c>
      <c r="CK145" s="103">
        <v>2236594</v>
      </c>
      <c r="CL145" s="103">
        <v>11610</v>
      </c>
      <c r="CM145" s="103"/>
    </row>
    <row r="146" spans="1:91" x14ac:dyDescent="0.3">
      <c r="A146" s="123" t="s">
        <v>261</v>
      </c>
      <c r="B146" s="106" t="s">
        <v>260</v>
      </c>
      <c r="C146" s="103">
        <v>37315.041629052634</v>
      </c>
      <c r="D146" s="103">
        <v>0</v>
      </c>
      <c r="E146" s="103">
        <v>165579.10950000002</v>
      </c>
      <c r="F146" s="103">
        <v>0</v>
      </c>
      <c r="G146" s="103">
        <v>0</v>
      </c>
      <c r="H146" s="103">
        <v>0</v>
      </c>
      <c r="I146" s="103">
        <v>0</v>
      </c>
      <c r="J146" s="103">
        <v>0</v>
      </c>
      <c r="K146" s="104">
        <v>2.9000000000000001E-2</v>
      </c>
      <c r="L146" s="104">
        <v>0.15151515151515199</v>
      </c>
      <c r="M146" s="103">
        <v>16072408.196</v>
      </c>
      <c r="N146" s="103" t="s">
        <v>435</v>
      </c>
      <c r="O146" s="103" t="s">
        <v>435</v>
      </c>
      <c r="P146" s="103" t="s">
        <v>435</v>
      </c>
      <c r="Q146" s="103">
        <v>0</v>
      </c>
      <c r="R146" s="103">
        <v>0</v>
      </c>
      <c r="S146" s="103">
        <v>0</v>
      </c>
      <c r="T146" s="103">
        <v>0</v>
      </c>
      <c r="U146" s="103">
        <v>0</v>
      </c>
      <c r="V146" s="103">
        <v>0</v>
      </c>
      <c r="W146" s="103">
        <v>0</v>
      </c>
      <c r="X146" s="104">
        <v>84.639847009735746</v>
      </c>
      <c r="Y146" s="104">
        <v>-0.46653242586622734</v>
      </c>
      <c r="Z146" s="104">
        <v>53.997999999999998</v>
      </c>
      <c r="AA146" s="104">
        <v>2.8793173556584399</v>
      </c>
      <c r="AB146" s="104">
        <v>0</v>
      </c>
      <c r="AC146" s="104" t="s">
        <v>435</v>
      </c>
      <c r="AD146" s="103">
        <v>11501</v>
      </c>
      <c r="AE146" s="103">
        <v>80</v>
      </c>
      <c r="AF146" s="105">
        <v>14.4</v>
      </c>
      <c r="AG146" s="104">
        <v>4.8550000000000004</v>
      </c>
      <c r="AH146" s="104">
        <v>0.18583239532469742</v>
      </c>
      <c r="AI146" s="104">
        <v>0.12542202393850238</v>
      </c>
      <c r="AJ146" s="103">
        <v>0</v>
      </c>
      <c r="AK146" s="103">
        <v>0</v>
      </c>
      <c r="AL146" s="104">
        <v>0.81556965646303636</v>
      </c>
      <c r="AM146" s="104" t="s">
        <v>435</v>
      </c>
      <c r="AN146" s="104">
        <v>0</v>
      </c>
      <c r="AO146" s="104">
        <v>0</v>
      </c>
      <c r="AP146" s="104">
        <v>0</v>
      </c>
      <c r="AQ146" s="104" t="s">
        <v>435</v>
      </c>
      <c r="AR146" s="104">
        <v>2.915430077642057</v>
      </c>
      <c r="AS146" s="105">
        <v>7.3</v>
      </c>
      <c r="AT146" s="105" t="s">
        <v>435</v>
      </c>
      <c r="AU146" s="103">
        <v>72</v>
      </c>
      <c r="AV146" s="105">
        <v>0.1</v>
      </c>
      <c r="AW146" s="104">
        <v>7.0000000000000007E-2</v>
      </c>
      <c r="AX146" s="104" t="s">
        <v>435</v>
      </c>
      <c r="AY146" s="103">
        <v>22</v>
      </c>
      <c r="AZ146" s="104">
        <v>0.31603010734093895</v>
      </c>
      <c r="BA146" s="104">
        <v>35.9</v>
      </c>
      <c r="BB146" s="103">
        <v>137</v>
      </c>
      <c r="BC146" s="103">
        <v>2700</v>
      </c>
      <c r="BD146" s="103">
        <v>362</v>
      </c>
      <c r="BE146" s="103">
        <v>0</v>
      </c>
      <c r="BF146" s="103">
        <v>5644</v>
      </c>
      <c r="BG146" s="103">
        <v>0</v>
      </c>
      <c r="BH146" s="103">
        <v>145</v>
      </c>
      <c r="BI146" s="105">
        <v>2.4</v>
      </c>
      <c r="BJ146" s="103">
        <v>4908235</v>
      </c>
      <c r="BK146" s="103">
        <v>10926000</v>
      </c>
      <c r="BL146" s="104">
        <v>8.6291913215000002E-2</v>
      </c>
      <c r="BM146" s="105">
        <v>40</v>
      </c>
      <c r="BN146" s="105">
        <v>98.844499999999996</v>
      </c>
      <c r="BO146" s="104">
        <v>116.24560381427101</v>
      </c>
      <c r="BP146" s="105">
        <v>20</v>
      </c>
      <c r="BQ146" s="104" t="s">
        <v>435</v>
      </c>
      <c r="BR146" s="104">
        <v>3.5</v>
      </c>
      <c r="BS146" s="104">
        <v>-0.25344175100326538</v>
      </c>
      <c r="BT146" s="103">
        <v>44</v>
      </c>
      <c r="BU146" s="105">
        <v>100</v>
      </c>
      <c r="BV146" s="104">
        <v>98.844499999999996</v>
      </c>
      <c r="BW146" s="104">
        <v>70.681277927326803</v>
      </c>
      <c r="BX146" s="104">
        <v>116.24560381427101</v>
      </c>
      <c r="BY146" s="103">
        <v>200000</v>
      </c>
      <c r="BZ146" s="105">
        <v>84.309929999999994</v>
      </c>
      <c r="CA146" s="105">
        <v>100</v>
      </c>
      <c r="CB146" s="104">
        <v>22.585999999999999</v>
      </c>
      <c r="CC146" s="103">
        <v>82</v>
      </c>
      <c r="CD146" s="103">
        <v>75</v>
      </c>
      <c r="CE146" s="103" t="s">
        <v>435</v>
      </c>
      <c r="CF146" s="104">
        <v>1152.17541503906</v>
      </c>
      <c r="CG146" s="104">
        <v>19</v>
      </c>
      <c r="CH146" s="105">
        <v>72</v>
      </c>
      <c r="CI146" s="103">
        <v>12301.186403430165</v>
      </c>
      <c r="CJ146" s="103">
        <v>19364558</v>
      </c>
      <c r="CK146" s="103">
        <v>19528594</v>
      </c>
      <c r="CL146" s="103">
        <v>230160</v>
      </c>
      <c r="CM146" s="103"/>
    </row>
    <row r="147" spans="1:91" x14ac:dyDescent="0.3">
      <c r="A147" s="123" t="s">
        <v>376</v>
      </c>
      <c r="B147" s="106" t="s">
        <v>262</v>
      </c>
      <c r="C147" s="103">
        <v>21468.456123578948</v>
      </c>
      <c r="D147" s="103">
        <v>1159.7360713473686</v>
      </c>
      <c r="E147" s="103">
        <v>1004502.8620000001</v>
      </c>
      <c r="F147" s="103">
        <v>55.793999999999997</v>
      </c>
      <c r="G147" s="103">
        <v>19041.7425</v>
      </c>
      <c r="H147" s="103">
        <v>573.01949999999999</v>
      </c>
      <c r="I147" s="103">
        <v>9677.9259999999995</v>
      </c>
      <c r="J147" s="103">
        <v>28571</v>
      </c>
      <c r="K147" s="104">
        <v>0.14299999999999999</v>
      </c>
      <c r="L147" s="104">
        <v>0.15151515151515199</v>
      </c>
      <c r="M147" s="103">
        <v>15548011.4915</v>
      </c>
      <c r="N147" s="103" t="s">
        <v>435</v>
      </c>
      <c r="O147" s="103" t="s">
        <v>435</v>
      </c>
      <c r="P147" s="103" t="s">
        <v>435</v>
      </c>
      <c r="Q147" s="103">
        <v>0</v>
      </c>
      <c r="R147" s="103">
        <v>0</v>
      </c>
      <c r="S147" s="103">
        <v>0</v>
      </c>
      <c r="T147" s="103">
        <v>0</v>
      </c>
      <c r="U147" s="103">
        <v>0</v>
      </c>
      <c r="V147" s="103">
        <v>0</v>
      </c>
      <c r="W147" s="103">
        <v>152856.79917099999</v>
      </c>
      <c r="X147" s="104">
        <v>8.8220795548844197</v>
      </c>
      <c r="Y147" s="104">
        <v>0.17667648752168183</v>
      </c>
      <c r="Z147" s="104">
        <v>74.433000000000007</v>
      </c>
      <c r="AA147" s="104">
        <v>2.5835493606039401</v>
      </c>
      <c r="AB147" s="104">
        <v>0</v>
      </c>
      <c r="AC147" s="104" t="s">
        <v>435</v>
      </c>
      <c r="AD147" s="103">
        <v>64328</v>
      </c>
      <c r="AE147" s="103">
        <v>100</v>
      </c>
      <c r="AF147" s="105" t="s">
        <v>435</v>
      </c>
      <c r="AG147" s="104">
        <v>6.444</v>
      </c>
      <c r="AH147" s="104">
        <v>0.93360785883306041</v>
      </c>
      <c r="AI147" s="104">
        <v>0.75691505140357618</v>
      </c>
      <c r="AJ147" s="103">
        <v>0</v>
      </c>
      <c r="AK147" s="103">
        <v>0</v>
      </c>
      <c r="AL147" s="104">
        <v>0.82403789014306328</v>
      </c>
      <c r="AM147" s="104" t="s">
        <v>435</v>
      </c>
      <c r="AN147" s="104">
        <v>6.4135200000000001</v>
      </c>
      <c r="AO147" s="104">
        <v>0</v>
      </c>
      <c r="AP147" s="104">
        <v>0</v>
      </c>
      <c r="AQ147" s="104" t="s">
        <v>435</v>
      </c>
      <c r="AR147" s="104">
        <v>0.51945255710302252</v>
      </c>
      <c r="AS147" s="105">
        <v>7.2</v>
      </c>
      <c r="AT147" s="105" t="s">
        <v>435</v>
      </c>
      <c r="AU147" s="103">
        <v>60</v>
      </c>
      <c r="AV147" s="105" t="s">
        <v>435</v>
      </c>
      <c r="AW147" s="104">
        <v>1.3</v>
      </c>
      <c r="AX147" s="104" t="s">
        <v>435</v>
      </c>
      <c r="AY147" s="103">
        <v>3</v>
      </c>
      <c r="AZ147" s="104">
        <v>0.25525934654430249</v>
      </c>
      <c r="BA147" s="104">
        <v>37.700000000000003</v>
      </c>
      <c r="BB147" s="103">
        <v>15922</v>
      </c>
      <c r="BC147" s="103">
        <v>14975</v>
      </c>
      <c r="BD147" s="103">
        <v>43204</v>
      </c>
      <c r="BE147" s="103">
        <v>2300</v>
      </c>
      <c r="BF147" s="103">
        <v>78778</v>
      </c>
      <c r="BG147" s="103">
        <v>32</v>
      </c>
      <c r="BH147" s="103">
        <v>138</v>
      </c>
      <c r="BI147" s="105">
        <v>2.4</v>
      </c>
      <c r="BJ147" s="103">
        <v>99327311</v>
      </c>
      <c r="BK147" s="103">
        <v>24390000</v>
      </c>
      <c r="BL147" s="104">
        <v>7.8275862069000004</v>
      </c>
      <c r="BM147" s="105">
        <v>100</v>
      </c>
      <c r="BN147" s="105">
        <v>99.730059999999995</v>
      </c>
      <c r="BO147" s="104">
        <v>157.43131196296099</v>
      </c>
      <c r="BP147" s="105">
        <v>76.817674907629396</v>
      </c>
      <c r="BQ147" s="104" t="s">
        <v>435</v>
      </c>
      <c r="BR147" s="104" t="s">
        <v>435</v>
      </c>
      <c r="BS147" s="104">
        <v>-6.0885753482580185E-2</v>
      </c>
      <c r="BT147" s="103">
        <v>28</v>
      </c>
      <c r="BU147" s="105">
        <v>100</v>
      </c>
      <c r="BV147" s="104">
        <v>99.730059999999995</v>
      </c>
      <c r="BW147" s="104">
        <v>80.8647214200397</v>
      </c>
      <c r="BX147" s="104">
        <v>157.43131196296099</v>
      </c>
      <c r="BY147" s="103">
        <v>1900000</v>
      </c>
      <c r="BZ147" s="105">
        <v>90.482230000000001</v>
      </c>
      <c r="CA147" s="105">
        <v>97.089910000000003</v>
      </c>
      <c r="CB147" s="104">
        <v>40.138999999999996</v>
      </c>
      <c r="CC147" s="103">
        <v>97</v>
      </c>
      <c r="CD147" s="103">
        <v>97</v>
      </c>
      <c r="CE147" s="103">
        <v>70</v>
      </c>
      <c r="CF147" s="104">
        <v>1329.29248046875</v>
      </c>
      <c r="CG147" s="104">
        <v>17</v>
      </c>
      <c r="CH147" s="105">
        <v>100</v>
      </c>
      <c r="CI147" s="103">
        <v>11288.8724435206</v>
      </c>
      <c r="CJ147" s="103">
        <v>145872260</v>
      </c>
      <c r="CK147" s="103">
        <v>143463427</v>
      </c>
      <c r="CL147" s="103">
        <v>16376870</v>
      </c>
      <c r="CM147" s="103"/>
    </row>
    <row r="148" spans="1:91" x14ac:dyDescent="0.3">
      <c r="A148" s="123" t="s">
        <v>264</v>
      </c>
      <c r="B148" s="106" t="s">
        <v>263</v>
      </c>
      <c r="C148" s="103">
        <v>14489.248215494736</v>
      </c>
      <c r="D148" s="103">
        <v>0</v>
      </c>
      <c r="E148" s="103">
        <v>32010.6535</v>
      </c>
      <c r="F148" s="103">
        <v>0</v>
      </c>
      <c r="G148" s="103">
        <v>0</v>
      </c>
      <c r="H148" s="103">
        <v>0</v>
      </c>
      <c r="I148" s="103">
        <v>0</v>
      </c>
      <c r="J148" s="103">
        <v>70187</v>
      </c>
      <c r="K148" s="104">
        <v>0.14299999999999999</v>
      </c>
      <c r="L148" s="104">
        <v>0.12121212121212099</v>
      </c>
      <c r="M148" s="103">
        <v>3559246.56152</v>
      </c>
      <c r="N148" s="103">
        <v>50111.843868299999</v>
      </c>
      <c r="O148" s="103">
        <v>0</v>
      </c>
      <c r="P148" s="103">
        <v>1869816.4439000001</v>
      </c>
      <c r="Q148" s="103">
        <v>10018631</v>
      </c>
      <c r="R148" s="103">
        <v>0</v>
      </c>
      <c r="S148" s="103">
        <v>0</v>
      </c>
      <c r="T148" s="103">
        <v>8285477</v>
      </c>
      <c r="U148" s="103">
        <v>7061341</v>
      </c>
      <c r="V148" s="103">
        <v>5383534.6682799999</v>
      </c>
      <c r="W148" s="103">
        <v>1408190.4318299999</v>
      </c>
      <c r="X148" s="104">
        <v>498.65987028779892</v>
      </c>
      <c r="Y148" s="104">
        <v>3.1449775497011627</v>
      </c>
      <c r="Z148" s="104">
        <v>17.210999999999999</v>
      </c>
      <c r="AA148" s="104">
        <v>4.2592924568413499</v>
      </c>
      <c r="AB148" s="104">
        <v>2.1901199999999998</v>
      </c>
      <c r="AC148" s="104">
        <v>4.6172800000000001</v>
      </c>
      <c r="AD148" s="103">
        <v>4221</v>
      </c>
      <c r="AE148" s="103">
        <v>80</v>
      </c>
      <c r="AF148" s="105">
        <v>45.5</v>
      </c>
      <c r="AG148" s="104">
        <v>14.641999999999999</v>
      </c>
      <c r="AH148" s="104">
        <v>0.3034135128402512</v>
      </c>
      <c r="AI148" s="104">
        <v>0.11189360042788198</v>
      </c>
      <c r="AJ148" s="103">
        <v>0</v>
      </c>
      <c r="AK148" s="103">
        <v>0</v>
      </c>
      <c r="AL148" s="104">
        <v>0.53601472009744511</v>
      </c>
      <c r="AM148" s="104">
        <v>0.25867765999999998</v>
      </c>
      <c r="AN148" s="104">
        <v>436.56067000000002</v>
      </c>
      <c r="AO148" s="104">
        <v>507.73</v>
      </c>
      <c r="AP148" s="104">
        <v>497.87</v>
      </c>
      <c r="AQ148" s="104">
        <v>12.024621772685979</v>
      </c>
      <c r="AR148" s="104">
        <v>2.7398842131029091</v>
      </c>
      <c r="AS148" s="105">
        <v>35.299999999999997</v>
      </c>
      <c r="AT148" s="105">
        <v>9.3000000000000007</v>
      </c>
      <c r="AU148" s="103">
        <v>57</v>
      </c>
      <c r="AV148" s="105">
        <v>3.1</v>
      </c>
      <c r="AW148" s="104">
        <v>1.06</v>
      </c>
      <c r="AX148" s="104">
        <v>505.57100000000003</v>
      </c>
      <c r="AY148" s="103">
        <v>5328513</v>
      </c>
      <c r="AZ148" s="104">
        <v>0.41238544774649744</v>
      </c>
      <c r="BA148" s="104">
        <v>43.7</v>
      </c>
      <c r="BB148" s="103">
        <v>6553</v>
      </c>
      <c r="BC148" s="103">
        <v>26423</v>
      </c>
      <c r="BD148" s="103">
        <v>5958</v>
      </c>
      <c r="BE148" s="103">
        <v>0</v>
      </c>
      <c r="BF148" s="103">
        <v>150316</v>
      </c>
      <c r="BG148" s="103">
        <v>3077</v>
      </c>
      <c r="BH148" s="103">
        <v>99</v>
      </c>
      <c r="BI148" s="105">
        <v>36.799999999999997</v>
      </c>
      <c r="BJ148" s="103">
        <v>1073528</v>
      </c>
      <c r="BK148" s="103" t="s">
        <v>435</v>
      </c>
      <c r="BL148" s="104">
        <v>3.3593220338999998</v>
      </c>
      <c r="BM148" s="105">
        <v>40</v>
      </c>
      <c r="BN148" s="105">
        <v>73.215590000000006</v>
      </c>
      <c r="BO148" s="104">
        <v>78.854110357934502</v>
      </c>
      <c r="BP148" s="105">
        <v>46.729078059180303</v>
      </c>
      <c r="BQ148" s="104" t="s">
        <v>435</v>
      </c>
      <c r="BR148" s="104">
        <v>3.8</v>
      </c>
      <c r="BS148" s="104">
        <v>0.2068089097738266</v>
      </c>
      <c r="BT148" s="103">
        <v>53</v>
      </c>
      <c r="BU148" s="105">
        <v>34.099998474121101</v>
      </c>
      <c r="BV148" s="104">
        <v>73.215590000000006</v>
      </c>
      <c r="BW148" s="104">
        <v>21.767632621378201</v>
      </c>
      <c r="BX148" s="104">
        <v>78.854110357934502</v>
      </c>
      <c r="BY148" s="103">
        <v>8100</v>
      </c>
      <c r="BZ148" s="105">
        <v>66.573840000000004</v>
      </c>
      <c r="CA148" s="105">
        <v>57.713279999999997</v>
      </c>
      <c r="CB148" s="104">
        <v>1.3460000000000001</v>
      </c>
      <c r="CC148" s="103">
        <v>98</v>
      </c>
      <c r="CD148" s="103">
        <v>95</v>
      </c>
      <c r="CE148" s="103">
        <v>98</v>
      </c>
      <c r="CF148" s="104">
        <v>130.38063049316401</v>
      </c>
      <c r="CG148" s="104">
        <v>248</v>
      </c>
      <c r="CH148" s="105">
        <v>67</v>
      </c>
      <c r="CI148" s="103">
        <v>772.9678383822253</v>
      </c>
      <c r="CJ148" s="103">
        <v>12626938</v>
      </c>
      <c r="CK148" s="103">
        <v>11607317</v>
      </c>
      <c r="CL148" s="103">
        <v>24670</v>
      </c>
      <c r="CM148" s="103"/>
    </row>
    <row r="149" spans="1:91" x14ac:dyDescent="0.3">
      <c r="A149" s="123" t="s">
        <v>266</v>
      </c>
      <c r="B149" s="106" t="s">
        <v>265</v>
      </c>
      <c r="C149" s="103">
        <v>99.295740294105258</v>
      </c>
      <c r="D149" s="103">
        <v>0</v>
      </c>
      <c r="E149" s="103" t="s">
        <v>435</v>
      </c>
      <c r="F149" s="103">
        <v>0</v>
      </c>
      <c r="G149" s="103">
        <v>1054.1959999999999</v>
      </c>
      <c r="H149" s="103">
        <v>332.904</v>
      </c>
      <c r="I149" s="103">
        <v>307.39799999999997</v>
      </c>
      <c r="J149" s="103">
        <v>0</v>
      </c>
      <c r="K149" s="104">
        <v>0</v>
      </c>
      <c r="L149" s="104">
        <v>0.27272727272727298</v>
      </c>
      <c r="M149" s="103" t="s">
        <v>435</v>
      </c>
      <c r="N149" s="103" t="s">
        <v>435</v>
      </c>
      <c r="O149" s="103" t="s">
        <v>435</v>
      </c>
      <c r="P149" s="103" t="s">
        <v>435</v>
      </c>
      <c r="Q149" s="103">
        <v>0</v>
      </c>
      <c r="R149" s="103">
        <v>0</v>
      </c>
      <c r="S149" s="103">
        <v>0</v>
      </c>
      <c r="T149" s="103">
        <v>0</v>
      </c>
      <c r="U149" s="103">
        <v>11240</v>
      </c>
      <c r="V149" s="103">
        <v>23493.974409099999</v>
      </c>
      <c r="W149" s="103">
        <v>32472.3569231</v>
      </c>
      <c r="X149" s="104">
        <v>201.69615384615383</v>
      </c>
      <c r="Y149" s="104">
        <v>0.76504804808207139</v>
      </c>
      <c r="Z149" s="104">
        <v>30.776</v>
      </c>
      <c r="AA149" s="104" t="s">
        <v>435</v>
      </c>
      <c r="AB149" s="104">
        <v>0.44413000000000002</v>
      </c>
      <c r="AC149" s="104" t="s">
        <v>435</v>
      </c>
      <c r="AD149" s="103" t="s">
        <v>435</v>
      </c>
      <c r="AE149" s="103">
        <v>80</v>
      </c>
      <c r="AF149" s="105" t="s">
        <v>435</v>
      </c>
      <c r="AG149" s="104" t="s">
        <v>435</v>
      </c>
      <c r="AH149" s="104">
        <v>7.6579318771372552E-5</v>
      </c>
      <c r="AI149" s="104">
        <v>7.7467270626283002E-6</v>
      </c>
      <c r="AJ149" s="103">
        <v>0</v>
      </c>
      <c r="AK149" s="103">
        <v>0</v>
      </c>
      <c r="AL149" s="104">
        <v>0.77681460499009869</v>
      </c>
      <c r="AM149" s="104" t="s">
        <v>435</v>
      </c>
      <c r="AN149" s="104">
        <v>0</v>
      </c>
      <c r="AO149" s="104">
        <v>0</v>
      </c>
      <c r="AP149" s="104">
        <v>0</v>
      </c>
      <c r="AQ149" s="104" t="s">
        <v>435</v>
      </c>
      <c r="AR149" s="104">
        <v>2.5580492205616197</v>
      </c>
      <c r="AS149" s="105">
        <v>12</v>
      </c>
      <c r="AT149" s="105" t="s">
        <v>435</v>
      </c>
      <c r="AU149" s="103">
        <v>2.0999999046325701</v>
      </c>
      <c r="AV149" s="105" t="s">
        <v>435</v>
      </c>
      <c r="AW149" s="104" t="s">
        <v>435</v>
      </c>
      <c r="AX149" s="104" t="s">
        <v>435</v>
      </c>
      <c r="AY149" s="103">
        <v>10</v>
      </c>
      <c r="AZ149" s="104" t="s">
        <v>435</v>
      </c>
      <c r="BA149" s="104" t="s">
        <v>435</v>
      </c>
      <c r="BB149" s="103">
        <v>0</v>
      </c>
      <c r="BC149" s="103">
        <v>0</v>
      </c>
      <c r="BD149" s="103">
        <v>0</v>
      </c>
      <c r="BE149" s="103">
        <v>0</v>
      </c>
      <c r="BF149" s="103">
        <v>4</v>
      </c>
      <c r="BG149" s="103">
        <v>0</v>
      </c>
      <c r="BH149" s="103">
        <v>100</v>
      </c>
      <c r="BI149" s="105">
        <v>5.7</v>
      </c>
      <c r="BJ149" s="103" t="s">
        <v>435</v>
      </c>
      <c r="BK149" s="103" t="s">
        <v>435</v>
      </c>
      <c r="BL149" s="104">
        <v>6.9725274725300004</v>
      </c>
      <c r="BM149" s="105">
        <v>20</v>
      </c>
      <c r="BN149" s="105" t="s">
        <v>435</v>
      </c>
      <c r="BO149" s="104">
        <v>147.714477855702</v>
      </c>
      <c r="BP149" s="105">
        <v>65.56</v>
      </c>
      <c r="BQ149" s="104" t="s">
        <v>435</v>
      </c>
      <c r="BR149" s="104">
        <v>3.4</v>
      </c>
      <c r="BS149" s="104">
        <v>0.55141478776931763</v>
      </c>
      <c r="BT149" s="103" t="s">
        <v>435</v>
      </c>
      <c r="BU149" s="105">
        <v>100</v>
      </c>
      <c r="BV149" s="104" t="s">
        <v>435</v>
      </c>
      <c r="BW149" s="104">
        <v>80.710190808323006</v>
      </c>
      <c r="BX149" s="104">
        <v>147.714477855702</v>
      </c>
      <c r="BY149" s="103">
        <v>430</v>
      </c>
      <c r="BZ149" s="105">
        <v>91.609129999999993</v>
      </c>
      <c r="CA149" s="105">
        <v>98.967600000000004</v>
      </c>
      <c r="CB149" s="104">
        <v>25.23</v>
      </c>
      <c r="CC149" s="103">
        <v>97</v>
      </c>
      <c r="CD149" s="103">
        <v>95</v>
      </c>
      <c r="CE149" s="103" t="s">
        <v>435</v>
      </c>
      <c r="CF149" s="104">
        <v>1479.57080078125</v>
      </c>
      <c r="CG149" s="104" t="s">
        <v>435</v>
      </c>
      <c r="CH149" s="105">
        <v>48</v>
      </c>
      <c r="CI149" s="103">
        <v>19829.428316972793</v>
      </c>
      <c r="CJ149" s="103">
        <v>52834</v>
      </c>
      <c r="CK149" s="103">
        <v>55572</v>
      </c>
      <c r="CL149" s="103">
        <v>260</v>
      </c>
      <c r="CM149" s="103"/>
    </row>
    <row r="150" spans="1:91" x14ac:dyDescent="0.3">
      <c r="A150" s="123" t="s">
        <v>268</v>
      </c>
      <c r="B150" s="106" t="s">
        <v>267</v>
      </c>
      <c r="C150" s="103">
        <v>321.18517528210526</v>
      </c>
      <c r="D150" s="103">
        <v>0</v>
      </c>
      <c r="E150" s="103" t="s">
        <v>435</v>
      </c>
      <c r="F150" s="103">
        <v>0</v>
      </c>
      <c r="G150" s="103">
        <v>2587.83</v>
      </c>
      <c r="H150" s="103">
        <v>369.69</v>
      </c>
      <c r="I150" s="103">
        <v>559.39200000000005</v>
      </c>
      <c r="J150" s="103">
        <v>0</v>
      </c>
      <c r="K150" s="104">
        <v>2.9000000000000001E-2</v>
      </c>
      <c r="L150" s="104">
        <v>9.0909090909090898E-2</v>
      </c>
      <c r="M150" s="103" t="s">
        <v>435</v>
      </c>
      <c r="N150" s="103" t="s">
        <v>435</v>
      </c>
      <c r="O150" s="103" t="s">
        <v>435</v>
      </c>
      <c r="P150" s="103" t="s">
        <v>435</v>
      </c>
      <c r="Q150" s="103">
        <v>0</v>
      </c>
      <c r="R150" s="103">
        <v>0</v>
      </c>
      <c r="S150" s="103">
        <v>0</v>
      </c>
      <c r="T150" s="103">
        <v>0</v>
      </c>
      <c r="U150" s="103">
        <v>158035</v>
      </c>
      <c r="V150" s="103">
        <v>172947.55188000001</v>
      </c>
      <c r="W150" s="103">
        <v>156667.26029499999</v>
      </c>
      <c r="X150" s="104">
        <v>298.17868852459014</v>
      </c>
      <c r="Y150" s="104">
        <v>0.86915937687230183</v>
      </c>
      <c r="Z150" s="104">
        <v>18.678000000000001</v>
      </c>
      <c r="AA150" s="104" t="s">
        <v>435</v>
      </c>
      <c r="AB150" s="104">
        <v>0.79705999999999999</v>
      </c>
      <c r="AC150" s="104">
        <v>87.20196</v>
      </c>
      <c r="AD150" s="103">
        <v>25</v>
      </c>
      <c r="AE150" s="103">
        <v>80</v>
      </c>
      <c r="AF150" s="105">
        <v>11.9</v>
      </c>
      <c r="AG150" s="104">
        <v>5.98</v>
      </c>
      <c r="AH150" s="104">
        <v>1.2560705625249424E-3</v>
      </c>
      <c r="AI150" s="104">
        <v>1.0042173061038358E-3</v>
      </c>
      <c r="AJ150" s="103">
        <v>0</v>
      </c>
      <c r="AK150" s="103">
        <v>0</v>
      </c>
      <c r="AL150" s="104">
        <v>0.74493124350180795</v>
      </c>
      <c r="AM150" s="104">
        <v>7.20186E-3</v>
      </c>
      <c r="AN150" s="104">
        <v>0</v>
      </c>
      <c r="AO150" s="104">
        <v>4.74</v>
      </c>
      <c r="AP150" s="104">
        <v>2.44</v>
      </c>
      <c r="AQ150" s="104">
        <v>0.47276680872948779</v>
      </c>
      <c r="AR150" s="104">
        <v>2.2365721223135977</v>
      </c>
      <c r="AS150" s="105">
        <v>16.600000000000001</v>
      </c>
      <c r="AT150" s="105">
        <v>2.8</v>
      </c>
      <c r="AU150" s="103">
        <v>7.6999998092651403</v>
      </c>
      <c r="AV150" s="105" t="s">
        <v>435</v>
      </c>
      <c r="AW150" s="104" t="s">
        <v>435</v>
      </c>
      <c r="AX150" s="104" t="s">
        <v>435</v>
      </c>
      <c r="AY150" s="103">
        <v>23465</v>
      </c>
      <c r="AZ150" s="104">
        <v>0.33299378596726803</v>
      </c>
      <c r="BA150" s="104">
        <v>51.2</v>
      </c>
      <c r="BB150" s="103">
        <v>0</v>
      </c>
      <c r="BC150" s="103">
        <v>0</v>
      </c>
      <c r="BD150" s="103">
        <v>0</v>
      </c>
      <c r="BE150" s="103">
        <v>0</v>
      </c>
      <c r="BF150" s="103">
        <v>2</v>
      </c>
      <c r="BG150" s="103">
        <v>0</v>
      </c>
      <c r="BH150" s="103">
        <v>94</v>
      </c>
      <c r="BI150" s="105">
        <v>18.100000000000001</v>
      </c>
      <c r="BJ150" s="103" t="s">
        <v>435</v>
      </c>
      <c r="BK150" s="103">
        <v>386000</v>
      </c>
      <c r="BL150" s="104">
        <v>1.34630350195</v>
      </c>
      <c r="BM150" s="105">
        <v>100</v>
      </c>
      <c r="BN150" s="105" t="s">
        <v>435</v>
      </c>
      <c r="BO150" s="104">
        <v>101.679595797437</v>
      </c>
      <c r="BP150" s="105">
        <v>29.4117301129981</v>
      </c>
      <c r="BQ150" s="104" t="s">
        <v>435</v>
      </c>
      <c r="BR150" s="104">
        <v>2.916666666666667</v>
      </c>
      <c r="BS150" s="104">
        <v>0.19567032158374786</v>
      </c>
      <c r="BT150" s="103">
        <v>55</v>
      </c>
      <c r="BU150" s="105">
        <v>98.759788513183594</v>
      </c>
      <c r="BV150" s="104" t="s">
        <v>435</v>
      </c>
      <c r="BW150" s="104">
        <v>50.815244776403802</v>
      </c>
      <c r="BX150" s="104">
        <v>101.679595797437</v>
      </c>
      <c r="BY150" s="103">
        <v>690</v>
      </c>
      <c r="BZ150" s="105">
        <v>88.352909999999994</v>
      </c>
      <c r="CA150" s="105">
        <v>98.162000000000006</v>
      </c>
      <c r="CB150" s="104" t="s">
        <v>435</v>
      </c>
      <c r="CC150" s="103">
        <v>80</v>
      </c>
      <c r="CD150" s="103">
        <v>73</v>
      </c>
      <c r="CE150" s="103" t="s">
        <v>435</v>
      </c>
      <c r="CF150" s="104">
        <v>677.40155029296898</v>
      </c>
      <c r="CG150" s="104">
        <v>117</v>
      </c>
      <c r="CH150" s="105">
        <v>60</v>
      </c>
      <c r="CI150" s="103">
        <v>10315.026075121519</v>
      </c>
      <c r="CJ150" s="103">
        <v>182795</v>
      </c>
      <c r="CK150" s="103">
        <v>184999</v>
      </c>
      <c r="CL150" s="103">
        <v>610</v>
      </c>
      <c r="CM150" s="103"/>
    </row>
    <row r="151" spans="1:91" x14ac:dyDescent="0.3">
      <c r="A151" s="123" t="s">
        <v>270</v>
      </c>
      <c r="B151" s="106" t="s">
        <v>269</v>
      </c>
      <c r="C151" s="103">
        <v>212.84397038105263</v>
      </c>
      <c r="D151" s="103">
        <v>0</v>
      </c>
      <c r="E151" s="103" t="s">
        <v>435</v>
      </c>
      <c r="F151" s="103">
        <v>0</v>
      </c>
      <c r="G151" s="103">
        <v>1530.9139999999998</v>
      </c>
      <c r="H151" s="103">
        <v>216.29450000000003</v>
      </c>
      <c r="I151" s="103">
        <v>268.32</v>
      </c>
      <c r="J151" s="103">
        <v>0</v>
      </c>
      <c r="K151" s="104">
        <v>2.9000000000000001E-2</v>
      </c>
      <c r="L151" s="104" t="s">
        <v>435</v>
      </c>
      <c r="M151" s="103" t="s">
        <v>435</v>
      </c>
      <c r="N151" s="103" t="s">
        <v>435</v>
      </c>
      <c r="O151" s="103" t="s">
        <v>435</v>
      </c>
      <c r="P151" s="103" t="s">
        <v>435</v>
      </c>
      <c r="Q151" s="103">
        <v>0</v>
      </c>
      <c r="R151" s="103">
        <v>0</v>
      </c>
      <c r="S151" s="103">
        <v>0</v>
      </c>
      <c r="T151" s="103">
        <v>0</v>
      </c>
      <c r="U151" s="103">
        <v>44579</v>
      </c>
      <c r="V151" s="103">
        <v>97011.272409700003</v>
      </c>
      <c r="W151" s="103">
        <v>67852.068111200002</v>
      </c>
      <c r="X151" s="104">
        <v>282.58974358974359</v>
      </c>
      <c r="Y151" s="104">
        <v>1.1433690991796612</v>
      </c>
      <c r="Z151" s="104">
        <v>52.198</v>
      </c>
      <c r="AA151" s="104" t="s">
        <v>435</v>
      </c>
      <c r="AB151" s="104">
        <v>3.3587899999999999</v>
      </c>
      <c r="AC151" s="104" t="s">
        <v>435</v>
      </c>
      <c r="AD151" s="103">
        <v>40</v>
      </c>
      <c r="AE151" s="103">
        <v>80</v>
      </c>
      <c r="AF151" s="105" t="s">
        <v>435</v>
      </c>
      <c r="AG151" s="104">
        <v>7.0730000000000004</v>
      </c>
      <c r="AH151" s="104">
        <v>7.4668036153203434E-4</v>
      </c>
      <c r="AI151" s="104">
        <v>1.8216659178063221E-3</v>
      </c>
      <c r="AJ151" s="103">
        <v>0</v>
      </c>
      <c r="AK151" s="103">
        <v>0</v>
      </c>
      <c r="AL151" s="104">
        <v>0.7278645625535235</v>
      </c>
      <c r="AM151" s="104" t="s">
        <v>435</v>
      </c>
      <c r="AN151" s="104">
        <v>0</v>
      </c>
      <c r="AO151" s="104">
        <v>4.05</v>
      </c>
      <c r="AP151" s="104">
        <v>0.55000000000000004</v>
      </c>
      <c r="AQ151" s="104">
        <v>2.1827505964825606</v>
      </c>
      <c r="AR151" s="104">
        <v>5.7649367221120542</v>
      </c>
      <c r="AS151" s="105">
        <v>16.399999999999999</v>
      </c>
      <c r="AT151" s="105" t="s">
        <v>435</v>
      </c>
      <c r="AU151" s="103">
        <v>2.0999999046325701</v>
      </c>
      <c r="AV151" s="105" t="s">
        <v>435</v>
      </c>
      <c r="AW151" s="104" t="s">
        <v>435</v>
      </c>
      <c r="AX151" s="104" t="s">
        <v>435</v>
      </c>
      <c r="AY151" s="103">
        <v>5</v>
      </c>
      <c r="AZ151" s="104" t="s">
        <v>435</v>
      </c>
      <c r="BA151" s="104" t="s">
        <v>435</v>
      </c>
      <c r="BB151" s="103">
        <v>0</v>
      </c>
      <c r="BC151" s="103">
        <v>0</v>
      </c>
      <c r="BD151" s="103">
        <v>0</v>
      </c>
      <c r="BE151" s="103">
        <v>0</v>
      </c>
      <c r="BF151" s="103">
        <v>0</v>
      </c>
      <c r="BG151" s="103">
        <v>0</v>
      </c>
      <c r="BH151" s="103">
        <v>121</v>
      </c>
      <c r="BI151" s="105">
        <v>5.7</v>
      </c>
      <c r="BJ151" s="103" t="s">
        <v>435</v>
      </c>
      <c r="BK151" s="103">
        <v>76000</v>
      </c>
      <c r="BL151" s="104">
        <v>4.3398791540800001</v>
      </c>
      <c r="BM151" s="105">
        <v>20</v>
      </c>
      <c r="BN151" s="105" t="s">
        <v>435</v>
      </c>
      <c r="BO151" s="104">
        <v>96.065728466305501</v>
      </c>
      <c r="BP151" s="105">
        <v>28</v>
      </c>
      <c r="BQ151" s="104" t="s">
        <v>435</v>
      </c>
      <c r="BR151" s="104" t="s">
        <v>435</v>
      </c>
      <c r="BS151" s="104">
        <v>0.19567032158374786</v>
      </c>
      <c r="BT151" s="103">
        <v>59</v>
      </c>
      <c r="BU151" s="105">
        <v>100</v>
      </c>
      <c r="BV151" s="104" t="s">
        <v>435</v>
      </c>
      <c r="BW151" s="104">
        <v>22.394261192129999</v>
      </c>
      <c r="BX151" s="104">
        <v>96.065728466305501</v>
      </c>
      <c r="BY151" s="103">
        <v>410</v>
      </c>
      <c r="BZ151" s="105">
        <v>87.184340000000006</v>
      </c>
      <c r="CA151" s="105">
        <v>95.145219999999995</v>
      </c>
      <c r="CB151" s="104" t="s">
        <v>435</v>
      </c>
      <c r="CC151" s="103">
        <v>99</v>
      </c>
      <c r="CD151" s="103">
        <v>99</v>
      </c>
      <c r="CE151" s="103" t="s">
        <v>435</v>
      </c>
      <c r="CF151" s="104">
        <v>409.14004516601602</v>
      </c>
      <c r="CG151" s="104">
        <v>68</v>
      </c>
      <c r="CH151" s="105">
        <v>45</v>
      </c>
      <c r="CI151" s="103">
        <v>7377.6788319941388</v>
      </c>
      <c r="CJ151" s="103">
        <v>110593</v>
      </c>
      <c r="CK151" s="103">
        <v>109462</v>
      </c>
      <c r="CL151" s="103">
        <v>390</v>
      </c>
      <c r="CM151" s="103"/>
    </row>
    <row r="152" spans="1:91" x14ac:dyDescent="0.3">
      <c r="A152" s="123" t="s">
        <v>272</v>
      </c>
      <c r="B152" s="106" t="s">
        <v>271</v>
      </c>
      <c r="C152" s="103">
        <v>337.49091137894737</v>
      </c>
      <c r="D152" s="103">
        <v>0</v>
      </c>
      <c r="E152" s="103" t="s">
        <v>435</v>
      </c>
      <c r="F152" s="103">
        <v>4.1459999999999999</v>
      </c>
      <c r="G152" s="103">
        <v>3667.8739999999998</v>
      </c>
      <c r="H152" s="103">
        <v>386.09199999999998</v>
      </c>
      <c r="I152" s="103">
        <v>0</v>
      </c>
      <c r="J152" s="103">
        <v>0</v>
      </c>
      <c r="K152" s="104">
        <v>2.9000000000000001E-2</v>
      </c>
      <c r="L152" s="104" t="s">
        <v>435</v>
      </c>
      <c r="M152" s="103" t="s">
        <v>435</v>
      </c>
      <c r="N152" s="103" t="s">
        <v>435</v>
      </c>
      <c r="O152" s="103" t="s">
        <v>435</v>
      </c>
      <c r="P152" s="103" t="s">
        <v>435</v>
      </c>
      <c r="Q152" s="103">
        <v>0</v>
      </c>
      <c r="R152" s="103">
        <v>0</v>
      </c>
      <c r="S152" s="103">
        <v>0</v>
      </c>
      <c r="T152" s="103">
        <v>0</v>
      </c>
      <c r="U152" s="103">
        <v>24406</v>
      </c>
      <c r="V152" s="103">
        <v>26429.168429900001</v>
      </c>
      <c r="W152" s="103">
        <v>125734.406527</v>
      </c>
      <c r="X152" s="104">
        <v>69.303886925795055</v>
      </c>
      <c r="Y152" s="104">
        <v>-0.74068224900403512</v>
      </c>
      <c r="Z152" s="104">
        <v>18.242999999999999</v>
      </c>
      <c r="AA152" s="104" t="s">
        <v>435</v>
      </c>
      <c r="AB152" s="104">
        <v>0.10414</v>
      </c>
      <c r="AC152" s="104" t="s">
        <v>435</v>
      </c>
      <c r="AD152" s="103">
        <v>12</v>
      </c>
      <c r="AE152" s="103">
        <v>100</v>
      </c>
      <c r="AF152" s="105" t="s">
        <v>435</v>
      </c>
      <c r="AG152" s="104">
        <v>13.951000000000001</v>
      </c>
      <c r="AH152" s="104">
        <v>1.480750247585249E-3</v>
      </c>
      <c r="AI152" s="104">
        <v>8.3971554783305788E-5</v>
      </c>
      <c r="AJ152" s="103">
        <v>0</v>
      </c>
      <c r="AK152" s="103">
        <v>0</v>
      </c>
      <c r="AL152" s="104">
        <v>0.70677076195627786</v>
      </c>
      <c r="AM152" s="104" t="s">
        <v>435</v>
      </c>
      <c r="AN152" s="104">
        <v>43.373690000000003</v>
      </c>
      <c r="AO152" s="104">
        <v>76.87</v>
      </c>
      <c r="AP152" s="104">
        <v>74.36</v>
      </c>
      <c r="AQ152" s="104">
        <v>14.532742906441577</v>
      </c>
      <c r="AR152" s="104">
        <v>17.96038175300777</v>
      </c>
      <c r="AS152" s="105">
        <v>15.8</v>
      </c>
      <c r="AT152" s="105">
        <v>2.7</v>
      </c>
      <c r="AU152" s="103">
        <v>18</v>
      </c>
      <c r="AV152" s="105" t="s">
        <v>435</v>
      </c>
      <c r="AW152" s="104" t="s">
        <v>435</v>
      </c>
      <c r="AX152" s="104" t="s">
        <v>435</v>
      </c>
      <c r="AY152" s="103">
        <v>61325</v>
      </c>
      <c r="AZ152" s="104">
        <v>0.36440432933980704</v>
      </c>
      <c r="BA152" s="104">
        <v>38.700000000000003</v>
      </c>
      <c r="BB152" s="103">
        <v>0</v>
      </c>
      <c r="BC152" s="103">
        <v>0</v>
      </c>
      <c r="BD152" s="103">
        <v>2936</v>
      </c>
      <c r="BE152" s="202">
        <v>0</v>
      </c>
      <c r="BF152" s="202">
        <v>0</v>
      </c>
      <c r="BG152" s="202">
        <v>0</v>
      </c>
      <c r="BH152" s="103">
        <v>131</v>
      </c>
      <c r="BI152" s="105">
        <v>2.7</v>
      </c>
      <c r="BJ152" s="103">
        <v>137770</v>
      </c>
      <c r="BK152" s="103">
        <v>146000</v>
      </c>
      <c r="BL152" s="104">
        <v>1.8678889650399999</v>
      </c>
      <c r="BM152" s="105">
        <v>40</v>
      </c>
      <c r="BN152" s="105">
        <v>99.095770000000002</v>
      </c>
      <c r="BO152" s="104">
        <v>63.583172939104799</v>
      </c>
      <c r="BP152" s="105">
        <v>80.075758618367701</v>
      </c>
      <c r="BQ152" s="104" t="s">
        <v>435</v>
      </c>
      <c r="BR152" s="104">
        <v>3.15</v>
      </c>
      <c r="BS152" s="104">
        <v>0.59075874090194702</v>
      </c>
      <c r="BT152" s="103" t="s">
        <v>435</v>
      </c>
      <c r="BU152" s="105">
        <v>96.800003051757798</v>
      </c>
      <c r="BV152" s="104">
        <v>99.095770000000002</v>
      </c>
      <c r="BW152" s="104">
        <v>33.610939319504602</v>
      </c>
      <c r="BX152" s="104">
        <v>63.583172939104799</v>
      </c>
      <c r="BY152" s="103">
        <v>1600</v>
      </c>
      <c r="BZ152" s="105">
        <v>98.167940000000002</v>
      </c>
      <c r="CA152" s="105">
        <v>97.382599999999996</v>
      </c>
      <c r="CB152" s="104">
        <v>3.4089999999999998</v>
      </c>
      <c r="CC152" s="103">
        <v>74</v>
      </c>
      <c r="CD152" s="103">
        <v>42</v>
      </c>
      <c r="CE152" s="103" t="s">
        <v>435</v>
      </c>
      <c r="CF152" s="104">
        <v>352.79971313476602</v>
      </c>
      <c r="CG152" s="104">
        <v>43</v>
      </c>
      <c r="CH152" s="105">
        <v>73</v>
      </c>
      <c r="CI152" s="103">
        <v>4392.46775479595</v>
      </c>
      <c r="CJ152" s="103">
        <v>197093</v>
      </c>
      <c r="CK152" s="103">
        <v>193228</v>
      </c>
      <c r="CL152" s="103">
        <v>2830</v>
      </c>
      <c r="CM152" s="103"/>
    </row>
    <row r="153" spans="1:91" x14ac:dyDescent="0.3">
      <c r="A153" s="123" t="s">
        <v>274</v>
      </c>
      <c r="B153" s="106" t="s">
        <v>273</v>
      </c>
      <c r="C153" s="103">
        <v>0</v>
      </c>
      <c r="D153" s="103">
        <v>0</v>
      </c>
      <c r="E153" s="103" t="s">
        <v>435</v>
      </c>
      <c r="F153" s="103">
        <v>0</v>
      </c>
      <c r="G153" s="103">
        <v>0</v>
      </c>
      <c r="H153" s="103">
        <v>0</v>
      </c>
      <c r="I153" s="103">
        <v>0</v>
      </c>
      <c r="J153" s="103">
        <v>0</v>
      </c>
      <c r="K153" s="104">
        <v>0</v>
      </c>
      <c r="L153" s="104">
        <v>0.39393939393939398</v>
      </c>
      <c r="M153" s="103">
        <v>41318.449078799997</v>
      </c>
      <c r="N153" s="103">
        <v>0</v>
      </c>
      <c r="O153" s="103">
        <v>0</v>
      </c>
      <c r="P153" s="103">
        <v>27563.566226999999</v>
      </c>
      <c r="Q153" s="103">
        <v>171996</v>
      </c>
      <c r="R153" s="103">
        <v>0</v>
      </c>
      <c r="S153" s="103">
        <v>0</v>
      </c>
      <c r="T153" s="103">
        <v>164931</v>
      </c>
      <c r="U153" s="103">
        <v>67527</v>
      </c>
      <c r="V153" s="103">
        <v>60719.752788099999</v>
      </c>
      <c r="W153" s="103">
        <v>170698.06606400001</v>
      </c>
      <c r="X153" s="104">
        <v>219.82083333333333</v>
      </c>
      <c r="Y153" s="104">
        <v>3.0378352352737221</v>
      </c>
      <c r="Z153" s="104">
        <v>72.802999999999997</v>
      </c>
      <c r="AA153" s="104">
        <v>3.8364511228465501</v>
      </c>
      <c r="AB153" s="104">
        <v>47.433819999999997</v>
      </c>
      <c r="AC153" s="104">
        <v>41.339869999999998</v>
      </c>
      <c r="AD153" s="103">
        <v>65</v>
      </c>
      <c r="AE153" s="103">
        <v>0</v>
      </c>
      <c r="AF153" s="105">
        <v>86.6</v>
      </c>
      <c r="AG153" s="104">
        <v>14.675000000000001</v>
      </c>
      <c r="AH153" s="104">
        <v>3.8496674714689253E-3</v>
      </c>
      <c r="AI153" s="104">
        <v>8.0133813396174106E-3</v>
      </c>
      <c r="AJ153" s="103">
        <v>0</v>
      </c>
      <c r="AK153" s="103">
        <v>0</v>
      </c>
      <c r="AL153" s="104">
        <v>0.60855618941320344</v>
      </c>
      <c r="AM153" s="104">
        <v>9.1964879999999999E-2</v>
      </c>
      <c r="AN153" s="104">
        <v>0</v>
      </c>
      <c r="AO153" s="104">
        <v>15.09</v>
      </c>
      <c r="AP153" s="104">
        <v>18.57</v>
      </c>
      <c r="AQ153" s="104">
        <v>10.438690653517897</v>
      </c>
      <c r="AR153" s="104">
        <v>4.2093930292671358</v>
      </c>
      <c r="AS153" s="105">
        <v>31.2</v>
      </c>
      <c r="AT153" s="105">
        <v>8.8000000000000007</v>
      </c>
      <c r="AU153" s="103">
        <v>118</v>
      </c>
      <c r="AV153" s="105">
        <v>0.8</v>
      </c>
      <c r="AW153" s="104" t="s">
        <v>435</v>
      </c>
      <c r="AX153" s="104">
        <v>10.957000000000001</v>
      </c>
      <c r="AY153" s="103">
        <v>192800</v>
      </c>
      <c r="AZ153" s="104">
        <v>0.546544797509109</v>
      </c>
      <c r="BA153" s="104">
        <v>30.8</v>
      </c>
      <c r="BB153" s="103">
        <v>0</v>
      </c>
      <c r="BC153" s="103">
        <v>0</v>
      </c>
      <c r="BD153" s="103">
        <v>0</v>
      </c>
      <c r="BE153" s="103">
        <v>0</v>
      </c>
      <c r="BF153" s="103">
        <v>0</v>
      </c>
      <c r="BG153" s="103">
        <v>0</v>
      </c>
      <c r="BH153" s="103">
        <v>118</v>
      </c>
      <c r="BI153" s="105">
        <v>7</v>
      </c>
      <c r="BJ153" s="103" t="s">
        <v>435</v>
      </c>
      <c r="BK153" s="103" t="s">
        <v>435</v>
      </c>
      <c r="BL153" s="104">
        <v>3.8106946123899998</v>
      </c>
      <c r="BM153" s="105">
        <v>0</v>
      </c>
      <c r="BN153" s="105">
        <v>92.816640000000007</v>
      </c>
      <c r="BO153" s="104">
        <v>77.056125253520904</v>
      </c>
      <c r="BP153" s="105">
        <v>25.664768041395298</v>
      </c>
      <c r="BQ153" s="104">
        <v>0.61</v>
      </c>
      <c r="BR153" s="104" t="s">
        <v>435</v>
      </c>
      <c r="BS153" s="104">
        <v>-0.63939034938812256</v>
      </c>
      <c r="BT153" s="103">
        <v>46</v>
      </c>
      <c r="BU153" s="105">
        <v>72.510704040527301</v>
      </c>
      <c r="BV153" s="104">
        <v>92.816640000000007</v>
      </c>
      <c r="BW153" s="104">
        <v>29.931229201821299</v>
      </c>
      <c r="BX153" s="104">
        <v>77.056125253520904</v>
      </c>
      <c r="BY153" s="103">
        <v>640</v>
      </c>
      <c r="BZ153" s="105">
        <v>42.974939999999997</v>
      </c>
      <c r="CA153" s="105">
        <v>84.29016</v>
      </c>
      <c r="CB153" s="104">
        <v>3.2</v>
      </c>
      <c r="CC153" s="103">
        <v>95</v>
      </c>
      <c r="CD153" s="103">
        <v>76</v>
      </c>
      <c r="CE153" s="103">
        <v>95</v>
      </c>
      <c r="CF153" s="104">
        <v>196.89688110351599</v>
      </c>
      <c r="CG153" s="104">
        <v>130</v>
      </c>
      <c r="CH153" s="105">
        <v>39</v>
      </c>
      <c r="CI153" s="103">
        <v>2001.1409022616363</v>
      </c>
      <c r="CJ153" s="103">
        <v>215048</v>
      </c>
      <c r="CK153" s="103">
        <v>190344</v>
      </c>
      <c r="CL153" s="103">
        <v>960</v>
      </c>
      <c r="CM153" s="103"/>
    </row>
    <row r="154" spans="1:91" x14ac:dyDescent="0.3">
      <c r="A154" s="123" t="s">
        <v>276</v>
      </c>
      <c r="B154" s="106" t="s">
        <v>275</v>
      </c>
      <c r="C154" s="103">
        <v>2534.3603270315789</v>
      </c>
      <c r="D154" s="103">
        <v>21.301569546105267</v>
      </c>
      <c r="E154" s="103">
        <v>24029.805500000002</v>
      </c>
      <c r="F154" s="103">
        <v>0</v>
      </c>
      <c r="G154" s="103">
        <v>0</v>
      </c>
      <c r="H154" s="103">
        <v>0</v>
      </c>
      <c r="I154" s="103">
        <v>0</v>
      </c>
      <c r="J154" s="103">
        <v>0</v>
      </c>
      <c r="K154" s="104">
        <v>0</v>
      </c>
      <c r="L154" s="104">
        <v>0.24242424242424199</v>
      </c>
      <c r="M154" s="103">
        <v>19351918.555</v>
      </c>
      <c r="N154" s="103" t="s">
        <v>435</v>
      </c>
      <c r="O154" s="103" t="s">
        <v>435</v>
      </c>
      <c r="P154" s="103" t="s">
        <v>435</v>
      </c>
      <c r="Q154" s="103">
        <v>323824</v>
      </c>
      <c r="R154" s="103">
        <v>0</v>
      </c>
      <c r="S154" s="103">
        <v>1274116</v>
      </c>
      <c r="T154" s="103">
        <v>609524</v>
      </c>
      <c r="U154" s="103">
        <v>5286783</v>
      </c>
      <c r="V154" s="103">
        <v>18991147.6708</v>
      </c>
      <c r="W154" s="103">
        <v>10303863.024900001</v>
      </c>
      <c r="X154" s="104">
        <v>15.676654308295614</v>
      </c>
      <c r="Y154" s="104">
        <v>2.064004378680262</v>
      </c>
      <c r="Z154" s="104">
        <v>83.843999999999994</v>
      </c>
      <c r="AA154" s="104" t="s">
        <v>435</v>
      </c>
      <c r="AB154" s="104">
        <v>0</v>
      </c>
      <c r="AC154" s="104" t="s">
        <v>435</v>
      </c>
      <c r="AD154" s="103">
        <v>2925</v>
      </c>
      <c r="AE154" s="103">
        <v>80</v>
      </c>
      <c r="AF154" s="105">
        <v>18</v>
      </c>
      <c r="AG154" s="104">
        <v>8.7449999999999992</v>
      </c>
      <c r="AH154" s="104">
        <v>0.57237840328044265</v>
      </c>
      <c r="AI154" s="104">
        <v>0.2634941129764361</v>
      </c>
      <c r="AJ154" s="103">
        <v>0</v>
      </c>
      <c r="AK154" s="103">
        <v>0</v>
      </c>
      <c r="AL154" s="104">
        <v>0.85696281313450284</v>
      </c>
      <c r="AM154" s="104" t="s">
        <v>435</v>
      </c>
      <c r="AN154" s="104">
        <v>0</v>
      </c>
      <c r="AO154" s="104">
        <v>0</v>
      </c>
      <c r="AP154" s="104">
        <v>0</v>
      </c>
      <c r="AQ154" s="104" t="s">
        <v>435</v>
      </c>
      <c r="AR154" s="104">
        <v>4.2581738131451517E-2</v>
      </c>
      <c r="AS154" s="105">
        <v>7.1</v>
      </c>
      <c r="AT154" s="105" t="s">
        <v>435</v>
      </c>
      <c r="AU154" s="103">
        <v>10</v>
      </c>
      <c r="AV154" s="105">
        <v>0.1</v>
      </c>
      <c r="AW154" s="104" t="s">
        <v>435</v>
      </c>
      <c r="AX154" s="104">
        <v>6.7000000000000004E-2</v>
      </c>
      <c r="AY154" s="103">
        <v>1021</v>
      </c>
      <c r="AZ154" s="104">
        <v>0.22353421915394123</v>
      </c>
      <c r="BA154" s="104" t="s">
        <v>435</v>
      </c>
      <c r="BB154" s="103">
        <v>481</v>
      </c>
      <c r="BC154" s="103">
        <v>0</v>
      </c>
      <c r="BD154" s="103">
        <v>1418</v>
      </c>
      <c r="BE154" s="103">
        <v>0</v>
      </c>
      <c r="BF154" s="103">
        <v>2436</v>
      </c>
      <c r="BG154" s="103">
        <v>0</v>
      </c>
      <c r="BH154" s="103">
        <v>130</v>
      </c>
      <c r="BI154" s="105">
        <v>7.1</v>
      </c>
      <c r="BJ154" s="103">
        <v>39141659.998999998</v>
      </c>
      <c r="BK154" s="103">
        <v>16109000</v>
      </c>
      <c r="BL154" s="104">
        <v>6.5225361587600004</v>
      </c>
      <c r="BM154" s="105">
        <v>60</v>
      </c>
      <c r="BN154" s="105">
        <v>95.328630000000004</v>
      </c>
      <c r="BO154" s="104">
        <v>122.573311215261</v>
      </c>
      <c r="BP154" s="105">
        <v>70.3308355269141</v>
      </c>
      <c r="BQ154" s="104">
        <v>0.45</v>
      </c>
      <c r="BR154" s="104" t="s">
        <v>435</v>
      </c>
      <c r="BS154" s="104">
        <v>0.32349821925163269</v>
      </c>
      <c r="BT154" s="103">
        <v>53</v>
      </c>
      <c r="BU154" s="105">
        <v>100</v>
      </c>
      <c r="BV154" s="104">
        <v>95.328630000000004</v>
      </c>
      <c r="BW154" s="104">
        <v>93.310001848034702</v>
      </c>
      <c r="BX154" s="104">
        <v>122.573311215261</v>
      </c>
      <c r="BY154" s="103">
        <v>130000</v>
      </c>
      <c r="BZ154" s="105">
        <v>100</v>
      </c>
      <c r="CA154" s="105">
        <v>100</v>
      </c>
      <c r="CB154" s="104">
        <v>23.900000000000002</v>
      </c>
      <c r="CC154" s="103">
        <v>98</v>
      </c>
      <c r="CD154" s="103">
        <v>96</v>
      </c>
      <c r="CE154" s="103">
        <v>98</v>
      </c>
      <c r="CF154" s="104">
        <v>3117.23364257813</v>
      </c>
      <c r="CG154" s="104">
        <v>17</v>
      </c>
      <c r="CH154" s="105">
        <v>69</v>
      </c>
      <c r="CI154" s="103">
        <v>23219.13048310333</v>
      </c>
      <c r="CJ154" s="103">
        <v>34268529</v>
      </c>
      <c r="CK154" s="103">
        <v>31550877</v>
      </c>
      <c r="CL154" s="103">
        <v>2149690</v>
      </c>
      <c r="CM154" s="103"/>
    </row>
    <row r="155" spans="1:91" x14ac:dyDescent="0.3">
      <c r="A155" s="123" t="s">
        <v>278</v>
      </c>
      <c r="B155" s="106" t="s">
        <v>277</v>
      </c>
      <c r="C155" s="103">
        <v>0</v>
      </c>
      <c r="D155" s="103">
        <v>0</v>
      </c>
      <c r="E155" s="103">
        <v>49271.836499999998</v>
      </c>
      <c r="F155" s="103">
        <v>43.514000000000003</v>
      </c>
      <c r="G155" s="103">
        <v>0</v>
      </c>
      <c r="H155" s="103">
        <v>0</v>
      </c>
      <c r="I155" s="103">
        <v>0</v>
      </c>
      <c r="J155" s="103">
        <v>50677</v>
      </c>
      <c r="K155" s="104">
        <v>8.5999999999999993E-2</v>
      </c>
      <c r="L155" s="104">
        <v>0.30303030303030298</v>
      </c>
      <c r="M155" s="103">
        <v>6316966.0351999998</v>
      </c>
      <c r="N155" s="103">
        <v>0</v>
      </c>
      <c r="O155" s="103">
        <v>183644.60959599999</v>
      </c>
      <c r="P155" s="103">
        <v>0</v>
      </c>
      <c r="Q155" s="103">
        <v>14762128</v>
      </c>
      <c r="R155" s="103">
        <v>0</v>
      </c>
      <c r="S155" s="103">
        <v>238765</v>
      </c>
      <c r="T155" s="103">
        <v>14523363</v>
      </c>
      <c r="U155" s="103">
        <v>3363938</v>
      </c>
      <c r="V155" s="103">
        <v>14088499.3025</v>
      </c>
      <c r="W155" s="103">
        <v>13859725.286699999</v>
      </c>
      <c r="X155" s="104">
        <v>82.347478315067775</v>
      </c>
      <c r="Y155" s="104">
        <v>3.744338711940618</v>
      </c>
      <c r="Z155" s="104">
        <v>47.192</v>
      </c>
      <c r="AA155" s="104">
        <v>8.3062047774780297</v>
      </c>
      <c r="AB155" s="104">
        <v>13.754429999999999</v>
      </c>
      <c r="AC155" s="104">
        <v>20.858720000000002</v>
      </c>
      <c r="AD155" s="103">
        <v>1453</v>
      </c>
      <c r="AE155" s="103">
        <v>40</v>
      </c>
      <c r="AF155" s="105">
        <v>29.5</v>
      </c>
      <c r="AG155" s="104">
        <v>15.862</v>
      </c>
      <c r="AH155" s="104">
        <v>0.64973752662529793</v>
      </c>
      <c r="AI155" s="104">
        <v>3.6885052186292781E-2</v>
      </c>
      <c r="AJ155" s="103">
        <v>0</v>
      </c>
      <c r="AK155" s="103">
        <v>0</v>
      </c>
      <c r="AL155" s="104">
        <v>0.51376957266273571</v>
      </c>
      <c r="AM155" s="104">
        <v>0.28798049999999997</v>
      </c>
      <c r="AN155" s="104">
        <v>192.65195</v>
      </c>
      <c r="AO155" s="104">
        <v>545.59</v>
      </c>
      <c r="AP155" s="104">
        <v>636.73</v>
      </c>
      <c r="AQ155" s="104">
        <v>4.2311755570815643</v>
      </c>
      <c r="AR155" s="104">
        <v>10.060390356187163</v>
      </c>
      <c r="AS155" s="105">
        <v>43.6</v>
      </c>
      <c r="AT155" s="105">
        <v>13.5</v>
      </c>
      <c r="AU155" s="103">
        <v>122</v>
      </c>
      <c r="AV155" s="105">
        <v>0.4</v>
      </c>
      <c r="AW155" s="104">
        <v>0.14000000000000001</v>
      </c>
      <c r="AX155" s="104">
        <v>64.620999999999995</v>
      </c>
      <c r="AY155" s="103">
        <v>12005592</v>
      </c>
      <c r="AZ155" s="104">
        <v>0.52272520758571139</v>
      </c>
      <c r="BA155" s="104">
        <v>40.299999999999997</v>
      </c>
      <c r="BB155" s="103">
        <v>0</v>
      </c>
      <c r="BC155" s="103">
        <v>0</v>
      </c>
      <c r="BD155" s="103">
        <v>8968</v>
      </c>
      <c r="BE155" s="103">
        <v>18000</v>
      </c>
      <c r="BF155" s="103">
        <v>16069</v>
      </c>
      <c r="BG155" s="103">
        <v>0</v>
      </c>
      <c r="BH155" s="103">
        <v>114</v>
      </c>
      <c r="BI155" s="105">
        <v>11.3</v>
      </c>
      <c r="BJ155" s="103">
        <v>21038</v>
      </c>
      <c r="BK155" s="103">
        <v>1365000</v>
      </c>
      <c r="BL155" s="104">
        <v>66.5</v>
      </c>
      <c r="BM155" s="105">
        <v>20</v>
      </c>
      <c r="BN155" s="105">
        <v>51.900419999999997</v>
      </c>
      <c r="BO155" s="104">
        <v>104.450641001826</v>
      </c>
      <c r="BP155" s="105">
        <v>56.5147081470678</v>
      </c>
      <c r="BQ155" s="104" t="s">
        <v>435</v>
      </c>
      <c r="BR155" s="104">
        <v>3.1166666666666667</v>
      </c>
      <c r="BS155" s="104">
        <v>-0.26781556010246277</v>
      </c>
      <c r="BT155" s="103">
        <v>45</v>
      </c>
      <c r="BU155" s="105">
        <v>61.700000762939503</v>
      </c>
      <c r="BV155" s="104">
        <v>51.900419999999997</v>
      </c>
      <c r="BW155" s="104">
        <v>46</v>
      </c>
      <c r="BX155" s="104">
        <v>104.450641001826</v>
      </c>
      <c r="BY155" s="103">
        <v>23000</v>
      </c>
      <c r="BZ155" s="105">
        <v>51.473990000000001</v>
      </c>
      <c r="CA155" s="105">
        <v>80.677850000000007</v>
      </c>
      <c r="CB155" s="104">
        <v>0.69199999999999995</v>
      </c>
      <c r="CC155" s="103">
        <v>93</v>
      </c>
      <c r="CD155" s="103">
        <v>70</v>
      </c>
      <c r="CE155" s="103">
        <v>92</v>
      </c>
      <c r="CF155" s="104">
        <v>141.69485473632801</v>
      </c>
      <c r="CG155" s="104">
        <v>315</v>
      </c>
      <c r="CH155" s="105">
        <v>45</v>
      </c>
      <c r="CI155" s="103">
        <v>1521.9535542168981</v>
      </c>
      <c r="CJ155" s="103">
        <v>16296362</v>
      </c>
      <c r="CK155" s="103">
        <v>15094183</v>
      </c>
      <c r="CL155" s="103">
        <v>192530</v>
      </c>
      <c r="CM155" s="103"/>
    </row>
    <row r="156" spans="1:91" x14ac:dyDescent="0.3">
      <c r="A156" s="123" t="s">
        <v>280</v>
      </c>
      <c r="B156" s="106" t="s">
        <v>279</v>
      </c>
      <c r="C156" s="103">
        <v>12237.548309768421</v>
      </c>
      <c r="D156" s="103">
        <v>0</v>
      </c>
      <c r="E156" s="103">
        <v>101726.91750000001</v>
      </c>
      <c r="F156" s="103">
        <v>0</v>
      </c>
      <c r="G156" s="103">
        <v>0</v>
      </c>
      <c r="H156" s="103">
        <v>0</v>
      </c>
      <c r="I156" s="103">
        <v>0</v>
      </c>
      <c r="J156" s="103">
        <v>0</v>
      </c>
      <c r="K156" s="104">
        <v>0</v>
      </c>
      <c r="L156" s="104">
        <v>0.15151515151515199</v>
      </c>
      <c r="M156" s="103">
        <v>4783542.3629299998</v>
      </c>
      <c r="N156" s="103" t="s">
        <v>435</v>
      </c>
      <c r="O156" s="103" t="s">
        <v>435</v>
      </c>
      <c r="P156" s="103" t="s">
        <v>435</v>
      </c>
      <c r="Q156" s="103">
        <v>0</v>
      </c>
      <c r="R156" s="103">
        <v>0</v>
      </c>
      <c r="S156" s="103">
        <v>0</v>
      </c>
      <c r="T156" s="103">
        <v>0</v>
      </c>
      <c r="U156" s="103">
        <v>0</v>
      </c>
      <c r="V156" s="103">
        <v>0</v>
      </c>
      <c r="W156" s="103">
        <v>0</v>
      </c>
      <c r="X156" s="104">
        <v>79.831740224102447</v>
      </c>
      <c r="Y156" s="104">
        <v>-0.28600227118850113</v>
      </c>
      <c r="Z156" s="104">
        <v>56.091999999999999</v>
      </c>
      <c r="AA156" s="104">
        <v>2.87916488134907</v>
      </c>
      <c r="AB156" s="104">
        <v>7.7100000000000002E-2</v>
      </c>
      <c r="AC156" s="104">
        <v>97.71893</v>
      </c>
      <c r="AD156" s="103">
        <v>5910</v>
      </c>
      <c r="AE156" s="103">
        <v>80</v>
      </c>
      <c r="AF156" s="105">
        <v>3.6</v>
      </c>
      <c r="AG156" s="104">
        <v>4.8099999999999996</v>
      </c>
      <c r="AH156" s="104">
        <v>0.18063608375529283</v>
      </c>
      <c r="AI156" s="104">
        <v>5.0719523110230529E-2</v>
      </c>
      <c r="AJ156" s="103">
        <v>0</v>
      </c>
      <c r="AK156" s="103">
        <v>0</v>
      </c>
      <c r="AL156" s="104">
        <v>0.79925978474895409</v>
      </c>
      <c r="AM156" s="104">
        <v>1.43994E-3</v>
      </c>
      <c r="AN156" s="104">
        <v>10.65973</v>
      </c>
      <c r="AO156" s="104">
        <v>252.28</v>
      </c>
      <c r="AP156" s="104">
        <v>237.06</v>
      </c>
      <c r="AQ156" s="104">
        <v>2.2245536155877614</v>
      </c>
      <c r="AR156" s="104">
        <v>8.5455822387513258</v>
      </c>
      <c r="AS156" s="105">
        <v>5.5</v>
      </c>
      <c r="AT156" s="105">
        <v>1.8</v>
      </c>
      <c r="AU156" s="103">
        <v>19</v>
      </c>
      <c r="AV156" s="105">
        <v>0.1</v>
      </c>
      <c r="AW156" s="104">
        <v>0.04</v>
      </c>
      <c r="AX156" s="104" t="s">
        <v>435</v>
      </c>
      <c r="AY156" s="103">
        <v>0</v>
      </c>
      <c r="AZ156" s="104">
        <v>0.16149411563078331</v>
      </c>
      <c r="BA156" s="104">
        <v>28.5</v>
      </c>
      <c r="BB156" s="103">
        <v>0</v>
      </c>
      <c r="BC156" s="103">
        <v>231</v>
      </c>
      <c r="BD156" s="103">
        <v>11650</v>
      </c>
      <c r="BE156" s="103">
        <v>0</v>
      </c>
      <c r="BF156" s="103">
        <v>31193</v>
      </c>
      <c r="BG156" s="103">
        <v>6</v>
      </c>
      <c r="BH156" s="103">
        <v>110</v>
      </c>
      <c r="BI156" s="105">
        <v>5.7</v>
      </c>
      <c r="BJ156" s="103">
        <v>2262703</v>
      </c>
      <c r="BK156" s="103">
        <v>1497000</v>
      </c>
      <c r="BL156" s="104">
        <v>1.20114837769</v>
      </c>
      <c r="BM156" s="105">
        <v>0</v>
      </c>
      <c r="BN156" s="105">
        <v>98.289199999999994</v>
      </c>
      <c r="BO156" s="104">
        <v>95.7809908126479</v>
      </c>
      <c r="BP156" s="105">
        <v>11.77318438</v>
      </c>
      <c r="BQ156" s="104">
        <v>0.74</v>
      </c>
      <c r="BR156" s="104">
        <v>3.0333333333333332</v>
      </c>
      <c r="BS156" s="104">
        <v>0.11161976307630539</v>
      </c>
      <c r="BT156" s="103">
        <v>39</v>
      </c>
      <c r="BU156" s="105">
        <v>100</v>
      </c>
      <c r="BV156" s="104">
        <v>98.289199999999994</v>
      </c>
      <c r="BW156" s="104">
        <v>73.360709154564006</v>
      </c>
      <c r="BX156" s="104">
        <v>95.7809908126479</v>
      </c>
      <c r="BY156" s="103">
        <v>66000</v>
      </c>
      <c r="BZ156" s="105">
        <v>97.5672</v>
      </c>
      <c r="CA156" s="105">
        <v>85.522109999999998</v>
      </c>
      <c r="CB156" s="104">
        <v>31.25</v>
      </c>
      <c r="CC156" s="103">
        <v>95</v>
      </c>
      <c r="CD156" s="103">
        <v>91</v>
      </c>
      <c r="CE156" s="103" t="s">
        <v>435</v>
      </c>
      <c r="CF156" s="104">
        <v>1322.56359863281</v>
      </c>
      <c r="CG156" s="104">
        <v>12</v>
      </c>
      <c r="CH156" s="105">
        <v>69</v>
      </c>
      <c r="CI156" s="103">
        <v>7233.9958742470399</v>
      </c>
      <c r="CJ156" s="103">
        <v>8772228</v>
      </c>
      <c r="CK156" s="103">
        <v>6976627</v>
      </c>
      <c r="CL156" s="103">
        <v>87460</v>
      </c>
      <c r="CM156" s="103"/>
    </row>
    <row r="157" spans="1:91" x14ac:dyDescent="0.3">
      <c r="A157" s="123" t="s">
        <v>282</v>
      </c>
      <c r="B157" s="106" t="s">
        <v>281</v>
      </c>
      <c r="C157" s="103">
        <v>0</v>
      </c>
      <c r="D157" s="103">
        <v>0</v>
      </c>
      <c r="E157" s="103" t="s">
        <v>435</v>
      </c>
      <c r="F157" s="103">
        <v>15.134</v>
      </c>
      <c r="G157" s="103">
        <v>0</v>
      </c>
      <c r="H157" s="103">
        <v>0</v>
      </c>
      <c r="I157" s="103">
        <v>0</v>
      </c>
      <c r="J157" s="103">
        <v>0</v>
      </c>
      <c r="K157" s="104">
        <v>0</v>
      </c>
      <c r="L157" s="104" t="s">
        <v>435</v>
      </c>
      <c r="M157" s="103">
        <v>0</v>
      </c>
      <c r="N157" s="103">
        <v>0</v>
      </c>
      <c r="O157" s="103">
        <v>0</v>
      </c>
      <c r="P157" s="103">
        <v>0</v>
      </c>
      <c r="Q157" s="103">
        <v>0</v>
      </c>
      <c r="R157" s="103">
        <v>0</v>
      </c>
      <c r="S157" s="103">
        <v>0</v>
      </c>
      <c r="T157" s="103">
        <v>0</v>
      </c>
      <c r="U157" s="103">
        <v>26106</v>
      </c>
      <c r="V157" s="103">
        <v>54213.107862800003</v>
      </c>
      <c r="W157" s="103">
        <v>33563.757316000003</v>
      </c>
      <c r="X157" s="104">
        <v>210.35217391304349</v>
      </c>
      <c r="Y157" s="104">
        <v>1.7154782365162755</v>
      </c>
      <c r="Z157" s="104">
        <v>56.691000000000003</v>
      </c>
      <c r="AA157" s="104" t="s">
        <v>435</v>
      </c>
      <c r="AB157" s="104">
        <v>0</v>
      </c>
      <c r="AC157" s="104" t="s">
        <v>435</v>
      </c>
      <c r="AD157" s="103" t="s">
        <v>435</v>
      </c>
      <c r="AE157" s="103">
        <v>80</v>
      </c>
      <c r="AF157" s="105" t="s">
        <v>435</v>
      </c>
      <c r="AG157" s="104">
        <v>8.2110000000000003</v>
      </c>
      <c r="AH157" s="104">
        <v>7.754058488610824E-4</v>
      </c>
      <c r="AI157" s="104">
        <v>2.6707557037173696E-4</v>
      </c>
      <c r="AJ157" s="103">
        <v>0</v>
      </c>
      <c r="AK157" s="103">
        <v>0</v>
      </c>
      <c r="AL157" s="104">
        <v>0.80139451479704182</v>
      </c>
      <c r="AM157" s="104" t="s">
        <v>435</v>
      </c>
      <c r="AN157" s="104">
        <v>0</v>
      </c>
      <c r="AO157" s="104">
        <v>9.6999999999999993</v>
      </c>
      <c r="AP157" s="104">
        <v>0</v>
      </c>
      <c r="AQ157" s="104">
        <v>1.1652732360469269</v>
      </c>
      <c r="AR157" s="104">
        <v>1.4283721509074039</v>
      </c>
      <c r="AS157" s="105">
        <v>14.5</v>
      </c>
      <c r="AT157" s="105">
        <v>3.6</v>
      </c>
      <c r="AU157" s="103">
        <v>19</v>
      </c>
      <c r="AV157" s="105" t="s">
        <v>435</v>
      </c>
      <c r="AW157" s="104" t="s">
        <v>435</v>
      </c>
      <c r="AX157" s="104" t="s">
        <v>435</v>
      </c>
      <c r="AY157" s="103">
        <v>0</v>
      </c>
      <c r="AZ157" s="104" t="s">
        <v>435</v>
      </c>
      <c r="BA157" s="104">
        <v>46.8</v>
      </c>
      <c r="BB157" s="103">
        <v>0</v>
      </c>
      <c r="BC157" s="103">
        <v>0</v>
      </c>
      <c r="BD157" s="103">
        <v>0</v>
      </c>
      <c r="BE157" s="202">
        <v>0</v>
      </c>
      <c r="BF157" s="202">
        <v>0</v>
      </c>
      <c r="BG157" s="202">
        <v>0</v>
      </c>
      <c r="BH157" s="103">
        <v>99</v>
      </c>
      <c r="BI157" s="105">
        <v>6.5</v>
      </c>
      <c r="BJ157" s="103">
        <v>455201</v>
      </c>
      <c r="BK157" s="103">
        <v>350000</v>
      </c>
      <c r="BL157" s="104">
        <v>0</v>
      </c>
      <c r="BM157" s="105">
        <v>40</v>
      </c>
      <c r="BN157" s="105">
        <v>95.867710000000002</v>
      </c>
      <c r="BO157" s="104">
        <v>184.29801433632699</v>
      </c>
      <c r="BP157" s="105">
        <v>84.449538780634199</v>
      </c>
      <c r="BQ157" s="104">
        <v>0.93</v>
      </c>
      <c r="BR157" s="104">
        <v>3.2833333333333328</v>
      </c>
      <c r="BS157" s="104">
        <v>0.50228399038314819</v>
      </c>
      <c r="BT157" s="103">
        <v>66</v>
      </c>
      <c r="BU157" s="105">
        <v>100</v>
      </c>
      <c r="BV157" s="104">
        <v>95.867710000000002</v>
      </c>
      <c r="BW157" s="104">
        <v>58.769811242530999</v>
      </c>
      <c r="BX157" s="104">
        <v>184.29801433632699</v>
      </c>
      <c r="BY157" s="103">
        <v>380</v>
      </c>
      <c r="BZ157" s="105">
        <v>100</v>
      </c>
      <c r="CA157" s="105">
        <v>96.249009999999998</v>
      </c>
      <c r="CB157" s="104">
        <v>9.4580000000000002</v>
      </c>
      <c r="CC157" s="103">
        <v>97</v>
      </c>
      <c r="CD157" s="103">
        <v>99</v>
      </c>
      <c r="CE157" s="103" t="s">
        <v>435</v>
      </c>
      <c r="CF157" s="104">
        <v>1122.56372070313</v>
      </c>
      <c r="CG157" s="104">
        <v>53</v>
      </c>
      <c r="CH157" s="105">
        <v>48</v>
      </c>
      <c r="CI157" s="103">
        <v>16433.935286515774</v>
      </c>
      <c r="CJ157" s="103">
        <v>97741</v>
      </c>
      <c r="CK157" s="103">
        <v>96471</v>
      </c>
      <c r="CL157" s="103">
        <v>460</v>
      </c>
      <c r="CM157" s="103"/>
    </row>
    <row r="158" spans="1:91" x14ac:dyDescent="0.3">
      <c r="A158" s="123" t="s">
        <v>284</v>
      </c>
      <c r="B158" s="106" t="s">
        <v>283</v>
      </c>
      <c r="C158" s="103">
        <v>0</v>
      </c>
      <c r="D158" s="103">
        <v>0</v>
      </c>
      <c r="E158" s="103">
        <v>25930.852999999996</v>
      </c>
      <c r="F158" s="103">
        <v>14.401999999999999</v>
      </c>
      <c r="G158" s="103">
        <v>0</v>
      </c>
      <c r="H158" s="103">
        <v>0</v>
      </c>
      <c r="I158" s="103">
        <v>0</v>
      </c>
      <c r="J158" s="103">
        <v>0</v>
      </c>
      <c r="K158" s="104">
        <v>0</v>
      </c>
      <c r="L158" s="104">
        <v>6.0606060606060601E-2</v>
      </c>
      <c r="M158" s="103">
        <v>1420810.8178300001</v>
      </c>
      <c r="N158" s="103">
        <v>589278.92882999999</v>
      </c>
      <c r="O158" s="103">
        <v>4259908.1006699996</v>
      </c>
      <c r="P158" s="103">
        <v>65845.683172300007</v>
      </c>
      <c r="Q158" s="103">
        <v>6245714</v>
      </c>
      <c r="R158" s="103">
        <v>0</v>
      </c>
      <c r="S158" s="103">
        <v>0</v>
      </c>
      <c r="T158" s="103">
        <v>6245714</v>
      </c>
      <c r="U158" s="103">
        <v>5103757</v>
      </c>
      <c r="V158" s="103">
        <v>4838601.8388299998</v>
      </c>
      <c r="W158" s="103">
        <v>6218485.6310599996</v>
      </c>
      <c r="X158" s="104">
        <v>105.98717096148518</v>
      </c>
      <c r="Y158" s="104">
        <v>3.1379549628759529</v>
      </c>
      <c r="Z158" s="104">
        <v>42.055</v>
      </c>
      <c r="AA158" s="104">
        <v>5.8990749876049096</v>
      </c>
      <c r="AB158" s="104">
        <v>17.622330000000002</v>
      </c>
      <c r="AC158" s="104">
        <v>19.27514</v>
      </c>
      <c r="AD158" s="103">
        <v>246</v>
      </c>
      <c r="AE158" s="103">
        <v>20</v>
      </c>
      <c r="AF158" s="105">
        <v>59.8</v>
      </c>
      <c r="AG158" s="104">
        <v>14.683999999999999</v>
      </c>
      <c r="AH158" s="104">
        <v>0.52252930660628782</v>
      </c>
      <c r="AI158" s="104">
        <v>0.10451153792399376</v>
      </c>
      <c r="AJ158" s="103">
        <v>0</v>
      </c>
      <c r="AK158" s="103">
        <v>0</v>
      </c>
      <c r="AL158" s="104">
        <v>0.43846528206823387</v>
      </c>
      <c r="AM158" s="104">
        <v>0.29669847999999999</v>
      </c>
      <c r="AN158" s="104">
        <v>87.645309999999995</v>
      </c>
      <c r="AO158" s="104">
        <v>282.79000000000002</v>
      </c>
      <c r="AP158" s="104">
        <v>255.11</v>
      </c>
      <c r="AQ158" s="104">
        <v>13.318436060000563</v>
      </c>
      <c r="AR158" s="104">
        <v>1.519807346058353</v>
      </c>
      <c r="AS158" s="105">
        <v>105.1</v>
      </c>
      <c r="AT158" s="105">
        <v>18.100000000000001</v>
      </c>
      <c r="AU158" s="103">
        <v>301</v>
      </c>
      <c r="AV158" s="105">
        <v>1.7</v>
      </c>
      <c r="AW158" s="104">
        <v>0.71</v>
      </c>
      <c r="AX158" s="104">
        <v>379.71499999999997</v>
      </c>
      <c r="AY158" s="103">
        <v>7000858</v>
      </c>
      <c r="AZ158" s="104">
        <v>0.64374360081377979</v>
      </c>
      <c r="BA158" s="104">
        <v>34</v>
      </c>
      <c r="BB158" s="103">
        <v>11916</v>
      </c>
      <c r="BC158" s="103">
        <v>0</v>
      </c>
      <c r="BD158" s="103">
        <v>5000</v>
      </c>
      <c r="BE158" s="103">
        <v>0</v>
      </c>
      <c r="BF158" s="103">
        <v>592</v>
      </c>
      <c r="BG158" s="103">
        <v>0</v>
      </c>
      <c r="BH158" s="103">
        <v>110</v>
      </c>
      <c r="BI158" s="105">
        <v>25.6</v>
      </c>
      <c r="BJ158" s="103" t="s">
        <v>435</v>
      </c>
      <c r="BK158" s="103" t="s">
        <v>435</v>
      </c>
      <c r="BL158" s="104">
        <v>2.2847419171899999</v>
      </c>
      <c r="BM158" s="105">
        <v>40</v>
      </c>
      <c r="BN158" s="105">
        <v>43.206330000000001</v>
      </c>
      <c r="BO158" s="104">
        <v>88.469895463971497</v>
      </c>
      <c r="BP158" s="105">
        <v>81.625667517265498</v>
      </c>
      <c r="BQ158" s="104">
        <v>0.37</v>
      </c>
      <c r="BR158" s="104">
        <v>3.6166666666666671</v>
      </c>
      <c r="BS158" s="104">
        <v>-1.142947793006897</v>
      </c>
      <c r="BT158" s="103">
        <v>33</v>
      </c>
      <c r="BU158" s="105">
        <v>23.399999618530298</v>
      </c>
      <c r="BV158" s="104">
        <v>43.206330000000001</v>
      </c>
      <c r="BW158" s="104">
        <v>9</v>
      </c>
      <c r="BX158" s="104">
        <v>88.469895463971497</v>
      </c>
      <c r="BY158" s="103">
        <v>15000</v>
      </c>
      <c r="BZ158" s="105">
        <v>15.652660000000001</v>
      </c>
      <c r="CA158" s="105">
        <v>60.806989999999999</v>
      </c>
      <c r="CB158" s="104">
        <v>0.25</v>
      </c>
      <c r="CC158" s="103">
        <v>90</v>
      </c>
      <c r="CD158" s="103">
        <v>55</v>
      </c>
      <c r="CE158" s="103">
        <v>90</v>
      </c>
      <c r="CF158" s="104">
        <v>244.04345703125</v>
      </c>
      <c r="CG158" s="104">
        <v>1120</v>
      </c>
      <c r="CH158" s="105">
        <v>38</v>
      </c>
      <c r="CI158" s="103">
        <v>522.85812840411779</v>
      </c>
      <c r="CJ158" s="103">
        <v>7813207</v>
      </c>
      <c r="CK158" s="103">
        <v>6449098</v>
      </c>
      <c r="CL158" s="103">
        <v>71620</v>
      </c>
      <c r="CM158" s="103"/>
    </row>
    <row r="159" spans="1:91" x14ac:dyDescent="0.3">
      <c r="A159" s="123" t="s">
        <v>286</v>
      </c>
      <c r="B159" s="106" t="s">
        <v>285</v>
      </c>
      <c r="C159" s="103">
        <v>0</v>
      </c>
      <c r="D159" s="103">
        <v>0</v>
      </c>
      <c r="E159" s="103" t="s">
        <v>435</v>
      </c>
      <c r="F159" s="103">
        <v>0</v>
      </c>
      <c r="G159" s="103">
        <v>0</v>
      </c>
      <c r="H159" s="103">
        <v>0</v>
      </c>
      <c r="I159" s="103">
        <v>0</v>
      </c>
      <c r="J159" s="103">
        <v>0</v>
      </c>
      <c r="K159" s="104">
        <v>0</v>
      </c>
      <c r="L159" s="104">
        <v>0.24242424242424199</v>
      </c>
      <c r="M159" s="103">
        <v>0</v>
      </c>
      <c r="N159" s="103" t="s">
        <v>435</v>
      </c>
      <c r="O159" s="103" t="s">
        <v>435</v>
      </c>
      <c r="P159" s="103" t="s">
        <v>435</v>
      </c>
      <c r="Q159" s="103">
        <v>193</v>
      </c>
      <c r="R159" s="103">
        <v>0</v>
      </c>
      <c r="S159" s="103">
        <v>193</v>
      </c>
      <c r="T159" s="103">
        <v>0</v>
      </c>
      <c r="U159" s="103">
        <v>4719815</v>
      </c>
      <c r="V159" s="103">
        <v>5244697.1886600005</v>
      </c>
      <c r="W159" s="103">
        <v>5111988.0390999997</v>
      </c>
      <c r="X159" s="104">
        <v>7952.9984184017976</v>
      </c>
      <c r="Y159" s="104">
        <v>0.46970429871412051</v>
      </c>
      <c r="Z159" s="104">
        <v>100</v>
      </c>
      <c r="AA159" s="104">
        <v>3.2914348296565201</v>
      </c>
      <c r="AB159" s="104">
        <v>0</v>
      </c>
      <c r="AC159" s="104" t="s">
        <v>435</v>
      </c>
      <c r="AD159" s="103">
        <v>1208</v>
      </c>
      <c r="AE159" s="103">
        <v>80</v>
      </c>
      <c r="AF159" s="105" t="s">
        <v>435</v>
      </c>
      <c r="AG159" s="104">
        <v>4.306</v>
      </c>
      <c r="AH159" s="104">
        <v>1.6565086769494777E-2</v>
      </c>
      <c r="AI159" s="104">
        <v>4.4185153211116135E-3</v>
      </c>
      <c r="AJ159" s="103">
        <v>0</v>
      </c>
      <c r="AK159" s="103">
        <v>0</v>
      </c>
      <c r="AL159" s="104">
        <v>0.93481897424708216</v>
      </c>
      <c r="AM159" s="104" t="s">
        <v>435</v>
      </c>
      <c r="AN159" s="104">
        <v>-0.5</v>
      </c>
      <c r="AO159" s="104">
        <v>0</v>
      </c>
      <c r="AP159" s="104">
        <v>0</v>
      </c>
      <c r="AQ159" s="104" t="s">
        <v>435</v>
      </c>
      <c r="AR159" s="104" t="s">
        <v>435</v>
      </c>
      <c r="AS159" s="105">
        <v>2.8</v>
      </c>
      <c r="AT159" s="105" t="s">
        <v>435</v>
      </c>
      <c r="AU159" s="103">
        <v>47</v>
      </c>
      <c r="AV159" s="105">
        <v>0.1479</v>
      </c>
      <c r="AW159" s="104">
        <v>0.13</v>
      </c>
      <c r="AX159" s="104" t="s">
        <v>435</v>
      </c>
      <c r="AY159" s="103">
        <v>2695</v>
      </c>
      <c r="AZ159" s="104">
        <v>6.49076863827589E-2</v>
      </c>
      <c r="BA159" s="104" t="s">
        <v>435</v>
      </c>
      <c r="BB159" s="103">
        <v>0</v>
      </c>
      <c r="BC159" s="103">
        <v>0</v>
      </c>
      <c r="BD159" s="103">
        <v>0</v>
      </c>
      <c r="BE159" s="103">
        <v>0</v>
      </c>
      <c r="BF159" s="103">
        <v>0</v>
      </c>
      <c r="BG159" s="103">
        <v>0</v>
      </c>
      <c r="BH159" s="103">
        <v>125</v>
      </c>
      <c r="BI159" s="105">
        <v>2.5</v>
      </c>
      <c r="BJ159" s="103">
        <v>40401515</v>
      </c>
      <c r="BK159" s="103">
        <v>13903000</v>
      </c>
      <c r="BL159" s="104">
        <v>4.7356842188900004</v>
      </c>
      <c r="BM159" s="105">
        <v>80</v>
      </c>
      <c r="BN159" s="105">
        <v>97.344859999999997</v>
      </c>
      <c r="BO159" s="104">
        <v>148.82156297378401</v>
      </c>
      <c r="BP159" s="105">
        <v>78.885426355477506</v>
      </c>
      <c r="BQ159" s="104">
        <v>0.24</v>
      </c>
      <c r="BR159" s="104">
        <v>4.5333333333333332</v>
      </c>
      <c r="BS159" s="104">
        <v>2.2314743995666504</v>
      </c>
      <c r="BT159" s="103">
        <v>85</v>
      </c>
      <c r="BU159" s="105">
        <v>100</v>
      </c>
      <c r="BV159" s="104">
        <v>97.344859999999997</v>
      </c>
      <c r="BW159" s="104">
        <v>88.165636031344704</v>
      </c>
      <c r="BX159" s="104">
        <v>148.82156297378401</v>
      </c>
      <c r="BY159" s="103">
        <v>5600</v>
      </c>
      <c r="BZ159" s="105">
        <v>100</v>
      </c>
      <c r="CA159" s="105">
        <v>100</v>
      </c>
      <c r="CB159" s="104">
        <v>23.062999999999999</v>
      </c>
      <c r="CC159" s="103">
        <v>96</v>
      </c>
      <c r="CD159" s="103">
        <v>90</v>
      </c>
      <c r="CE159" s="103">
        <v>83</v>
      </c>
      <c r="CF159" s="104">
        <v>4083.75170898438</v>
      </c>
      <c r="CG159" s="104">
        <v>8</v>
      </c>
      <c r="CH159" s="105">
        <v>91</v>
      </c>
      <c r="CI159" s="103">
        <v>64581.944018395363</v>
      </c>
      <c r="CJ159" s="103">
        <v>5804343</v>
      </c>
      <c r="CK159" s="103">
        <v>5603926</v>
      </c>
      <c r="CL159" s="103">
        <v>700</v>
      </c>
      <c r="CM159" s="103"/>
    </row>
    <row r="160" spans="1:91" x14ac:dyDescent="0.3">
      <c r="A160" s="123" t="s">
        <v>288</v>
      </c>
      <c r="B160" s="106" t="s">
        <v>287</v>
      </c>
      <c r="C160" s="103">
        <v>6897.6736865263156</v>
      </c>
      <c r="D160" s="103">
        <v>0</v>
      </c>
      <c r="E160" s="103">
        <v>52554.519499999995</v>
      </c>
      <c r="F160" s="103">
        <v>0</v>
      </c>
      <c r="G160" s="103">
        <v>0</v>
      </c>
      <c r="H160" s="103">
        <v>0</v>
      </c>
      <c r="I160" s="103">
        <v>0</v>
      </c>
      <c r="J160" s="103">
        <v>0</v>
      </c>
      <c r="K160" s="104">
        <v>0</v>
      </c>
      <c r="L160" s="104">
        <v>0.12121212121212099</v>
      </c>
      <c r="M160" s="103">
        <v>8312.9062149500005</v>
      </c>
      <c r="N160" s="103" t="s">
        <v>435</v>
      </c>
      <c r="O160" s="103" t="s">
        <v>435</v>
      </c>
      <c r="P160" s="103" t="s">
        <v>435</v>
      </c>
      <c r="Q160" s="103">
        <v>0</v>
      </c>
      <c r="R160" s="103">
        <v>0</v>
      </c>
      <c r="S160" s="103">
        <v>0</v>
      </c>
      <c r="T160" s="103">
        <v>0</v>
      </c>
      <c r="U160" s="103">
        <v>0</v>
      </c>
      <c r="V160" s="103">
        <v>0</v>
      </c>
      <c r="W160" s="103">
        <v>0</v>
      </c>
      <c r="X160" s="104">
        <v>113.29057820299501</v>
      </c>
      <c r="Y160" s="104">
        <v>9.6374378987545653E-2</v>
      </c>
      <c r="Z160" s="104">
        <v>53.725999999999999</v>
      </c>
      <c r="AA160" s="104">
        <v>2.8958627353152901</v>
      </c>
      <c r="AB160" s="104">
        <v>0</v>
      </c>
      <c r="AC160" s="104" t="s">
        <v>435</v>
      </c>
      <c r="AD160" s="103">
        <v>3171</v>
      </c>
      <c r="AE160" s="103">
        <v>60</v>
      </c>
      <c r="AF160" s="105" t="s">
        <v>435</v>
      </c>
      <c r="AG160" s="104">
        <v>5.202</v>
      </c>
      <c r="AH160" s="104">
        <v>2.319351066174858E-2</v>
      </c>
      <c r="AI160" s="104">
        <v>1.3984237039114649E-3</v>
      </c>
      <c r="AJ160" s="103">
        <v>0</v>
      </c>
      <c r="AK160" s="103">
        <v>0</v>
      </c>
      <c r="AL160" s="104">
        <v>0.85687822548540027</v>
      </c>
      <c r="AM160" s="104" t="s">
        <v>435</v>
      </c>
      <c r="AN160" s="104">
        <v>0</v>
      </c>
      <c r="AO160" s="104">
        <v>0</v>
      </c>
      <c r="AP160" s="104">
        <v>0</v>
      </c>
      <c r="AQ160" s="104" t="s">
        <v>435</v>
      </c>
      <c r="AR160" s="104">
        <v>1.9962536883324051</v>
      </c>
      <c r="AS160" s="105">
        <v>5.6</v>
      </c>
      <c r="AT160" s="105" t="s">
        <v>435</v>
      </c>
      <c r="AU160" s="103">
        <v>4.8000001907348597</v>
      </c>
      <c r="AV160" s="105">
        <v>0.1</v>
      </c>
      <c r="AW160" s="104">
        <v>0.04</v>
      </c>
      <c r="AX160" s="104" t="s">
        <v>435</v>
      </c>
      <c r="AY160" s="103">
        <v>9</v>
      </c>
      <c r="AZ160" s="104">
        <v>0.18995812399222112</v>
      </c>
      <c r="BA160" s="104">
        <v>26.5</v>
      </c>
      <c r="BB160" s="103">
        <v>0</v>
      </c>
      <c r="BC160" s="103">
        <v>0</v>
      </c>
      <c r="BD160" s="103">
        <v>0</v>
      </c>
      <c r="BE160" s="103">
        <v>0</v>
      </c>
      <c r="BF160" s="103">
        <v>966</v>
      </c>
      <c r="BG160" s="103">
        <v>0</v>
      </c>
      <c r="BH160" s="103">
        <v>116</v>
      </c>
      <c r="BI160" s="105">
        <v>3.4</v>
      </c>
      <c r="BJ160" s="103" t="s">
        <v>435</v>
      </c>
      <c r="BK160" s="103">
        <v>2162000</v>
      </c>
      <c r="BL160" s="104">
        <v>280.558517956</v>
      </c>
      <c r="BM160" s="105">
        <v>80</v>
      </c>
      <c r="BN160" s="105" t="s">
        <v>435</v>
      </c>
      <c r="BO160" s="104">
        <v>132.801822991835</v>
      </c>
      <c r="BP160" s="105">
        <v>11.000902271205</v>
      </c>
      <c r="BQ160" s="104" t="s">
        <v>435</v>
      </c>
      <c r="BR160" s="104">
        <v>3.65</v>
      </c>
      <c r="BS160" s="104">
        <v>0.70746153593063354</v>
      </c>
      <c r="BT160" s="103">
        <v>50</v>
      </c>
      <c r="BU160" s="105">
        <v>100</v>
      </c>
      <c r="BV160" s="104" t="s">
        <v>435</v>
      </c>
      <c r="BW160" s="104">
        <v>80.660335563768001</v>
      </c>
      <c r="BX160" s="104">
        <v>132.801822991835</v>
      </c>
      <c r="BY160" s="103">
        <v>84000</v>
      </c>
      <c r="BZ160" s="105">
        <v>97.938130000000001</v>
      </c>
      <c r="CA160" s="105">
        <v>99.787729999999996</v>
      </c>
      <c r="CB160" s="104">
        <v>24.643000000000001</v>
      </c>
      <c r="CC160" s="103">
        <v>96</v>
      </c>
      <c r="CD160" s="103">
        <v>97</v>
      </c>
      <c r="CE160" s="103">
        <v>96</v>
      </c>
      <c r="CF160" s="104">
        <v>2172.16040039063</v>
      </c>
      <c r="CG160" s="104">
        <v>5</v>
      </c>
      <c r="CH160" s="105">
        <v>69</v>
      </c>
      <c r="CI160" s="103">
        <v>19546.901902851343</v>
      </c>
      <c r="CJ160" s="103">
        <v>5457012</v>
      </c>
      <c r="CK160" s="103">
        <v>5424156</v>
      </c>
      <c r="CL160" s="103">
        <v>48088</v>
      </c>
      <c r="CM160" s="103"/>
    </row>
    <row r="161" spans="1:91" x14ac:dyDescent="0.3">
      <c r="A161" s="123" t="s">
        <v>290</v>
      </c>
      <c r="B161" s="106" t="s">
        <v>289</v>
      </c>
      <c r="C161" s="103">
        <v>4204.1292666947365</v>
      </c>
      <c r="D161" s="103">
        <v>0</v>
      </c>
      <c r="E161" s="103">
        <v>8919.3114999999998</v>
      </c>
      <c r="F161" s="103">
        <v>5.8120000000000003</v>
      </c>
      <c r="G161" s="103">
        <v>0</v>
      </c>
      <c r="H161" s="103">
        <v>0</v>
      </c>
      <c r="I161" s="103">
        <v>0</v>
      </c>
      <c r="J161" s="103">
        <v>0</v>
      </c>
      <c r="K161" s="104">
        <v>0</v>
      </c>
      <c r="L161" s="104">
        <v>9.0909090909090898E-2</v>
      </c>
      <c r="M161" s="103">
        <v>260.22295248500001</v>
      </c>
      <c r="N161" s="103" t="s">
        <v>435</v>
      </c>
      <c r="O161" s="103" t="s">
        <v>435</v>
      </c>
      <c r="P161" s="103" t="s">
        <v>435</v>
      </c>
      <c r="Q161" s="103">
        <v>0</v>
      </c>
      <c r="R161" s="103">
        <v>0</v>
      </c>
      <c r="S161" s="103">
        <v>0</v>
      </c>
      <c r="T161" s="103">
        <v>0</v>
      </c>
      <c r="U161" s="103">
        <v>0</v>
      </c>
      <c r="V161" s="103">
        <v>3677.8385238599999</v>
      </c>
      <c r="W161" s="103">
        <v>0</v>
      </c>
      <c r="X161" s="104">
        <v>102.63985950338169</v>
      </c>
      <c r="Y161" s="104">
        <v>0.54013904210608632</v>
      </c>
      <c r="Z161" s="104">
        <v>54.540999999999997</v>
      </c>
      <c r="AA161" s="104">
        <v>2.4722119000417901</v>
      </c>
      <c r="AB161" s="104">
        <v>0</v>
      </c>
      <c r="AC161" s="104" t="s">
        <v>435</v>
      </c>
      <c r="AD161" s="103">
        <v>1202</v>
      </c>
      <c r="AE161" s="103">
        <v>100</v>
      </c>
      <c r="AF161" s="105">
        <v>3.7</v>
      </c>
      <c r="AG161" s="104">
        <v>4.9489999999999998</v>
      </c>
      <c r="AH161" s="104">
        <v>1.2163039258223155E-3</v>
      </c>
      <c r="AI161" s="104">
        <v>4.7638585857610085E-4</v>
      </c>
      <c r="AJ161" s="103">
        <v>0</v>
      </c>
      <c r="AK161" s="103">
        <v>0</v>
      </c>
      <c r="AL161" s="104">
        <v>0.90160108101889302</v>
      </c>
      <c r="AM161" s="104" t="s">
        <v>435</v>
      </c>
      <c r="AN161" s="104">
        <v>0</v>
      </c>
      <c r="AO161" s="104">
        <v>0</v>
      </c>
      <c r="AP161" s="104">
        <v>0</v>
      </c>
      <c r="AQ161" s="104" t="s">
        <v>435</v>
      </c>
      <c r="AR161" s="104">
        <v>1.1259977172099978</v>
      </c>
      <c r="AS161" s="105">
        <v>2.1</v>
      </c>
      <c r="AT161" s="105" t="s">
        <v>435</v>
      </c>
      <c r="AU161" s="103">
        <v>5.6999998092651403</v>
      </c>
      <c r="AV161" s="105">
        <v>0.1</v>
      </c>
      <c r="AW161" s="104">
        <v>7.0000000000000007E-2</v>
      </c>
      <c r="AX161" s="104" t="s">
        <v>435</v>
      </c>
      <c r="AY161" s="103">
        <v>12</v>
      </c>
      <c r="AZ161" s="104">
        <v>6.860341454226615E-2</v>
      </c>
      <c r="BA161" s="104">
        <v>25.4</v>
      </c>
      <c r="BB161" s="103">
        <v>0</v>
      </c>
      <c r="BC161" s="103">
        <v>0</v>
      </c>
      <c r="BD161" s="103">
        <v>0</v>
      </c>
      <c r="BE161" s="103">
        <v>0</v>
      </c>
      <c r="BF161" s="103">
        <v>1012</v>
      </c>
      <c r="BG161" s="103">
        <v>0</v>
      </c>
      <c r="BH161" s="103">
        <v>126</v>
      </c>
      <c r="BI161" s="105">
        <v>2.4</v>
      </c>
      <c r="BJ161" s="103">
        <v>1094762</v>
      </c>
      <c r="BK161" s="103">
        <v>3586000</v>
      </c>
      <c r="BL161" s="104">
        <v>11.6683417085</v>
      </c>
      <c r="BM161" s="105">
        <v>60</v>
      </c>
      <c r="BN161" s="105">
        <v>99.7</v>
      </c>
      <c r="BO161" s="104">
        <v>118.674227092886</v>
      </c>
      <c r="BP161" s="105">
        <v>1.88</v>
      </c>
      <c r="BQ161" s="104">
        <v>0.7</v>
      </c>
      <c r="BR161" s="104">
        <v>4.6500000000000004</v>
      </c>
      <c r="BS161" s="104">
        <v>1.1258059740066528</v>
      </c>
      <c r="BT161" s="103">
        <v>60</v>
      </c>
      <c r="BU161" s="105">
        <v>100</v>
      </c>
      <c r="BV161" s="104">
        <v>99.7</v>
      </c>
      <c r="BW161" s="104">
        <v>79.749976595656193</v>
      </c>
      <c r="BX161" s="104">
        <v>118.674227092886</v>
      </c>
      <c r="BY161" s="103">
        <v>36000</v>
      </c>
      <c r="BZ161" s="105">
        <v>99.109560000000002</v>
      </c>
      <c r="CA161" s="105">
        <v>99.535020000000003</v>
      </c>
      <c r="CB161" s="104">
        <v>29.952999999999999</v>
      </c>
      <c r="CC161" s="103">
        <v>94</v>
      </c>
      <c r="CD161" s="103">
        <v>94</v>
      </c>
      <c r="CE161" s="103">
        <v>55</v>
      </c>
      <c r="CF161" s="104">
        <v>2772.22973632813</v>
      </c>
      <c r="CG161" s="104">
        <v>7</v>
      </c>
      <c r="CH161" s="105">
        <v>82</v>
      </c>
      <c r="CI161" s="103">
        <v>26234.022896250564</v>
      </c>
      <c r="CJ161" s="103">
        <v>2078654</v>
      </c>
      <c r="CK161" s="103">
        <v>2039019</v>
      </c>
      <c r="CL161" s="103">
        <v>20140</v>
      </c>
      <c r="CM161" s="103"/>
    </row>
    <row r="162" spans="1:91" x14ac:dyDescent="0.3">
      <c r="A162" s="123" t="s">
        <v>292</v>
      </c>
      <c r="B162" s="106" t="s">
        <v>291</v>
      </c>
      <c r="C162" s="103">
        <v>1069.1984974147369</v>
      </c>
      <c r="D162" s="103">
        <v>929.43561973894737</v>
      </c>
      <c r="E162" s="103" t="s">
        <v>435</v>
      </c>
      <c r="F162" s="103">
        <v>51.87</v>
      </c>
      <c r="G162" s="103">
        <v>3042.3579999999997</v>
      </c>
      <c r="H162" s="103">
        <v>150.95600000000002</v>
      </c>
      <c r="I162" s="103">
        <v>2450.8740000000003</v>
      </c>
      <c r="J162" s="103">
        <v>10</v>
      </c>
      <c r="K162" s="104">
        <v>8.5999999999999993E-2</v>
      </c>
      <c r="L162" s="104">
        <v>0.15151515151515199</v>
      </c>
      <c r="M162" s="103">
        <v>97477.266951199999</v>
      </c>
      <c r="N162" s="103" t="s">
        <v>435</v>
      </c>
      <c r="O162" s="103" t="s">
        <v>435</v>
      </c>
      <c r="P162" s="103" t="s">
        <v>435</v>
      </c>
      <c r="Q162" s="103">
        <v>0</v>
      </c>
      <c r="R162" s="103">
        <v>410947</v>
      </c>
      <c r="S162" s="103">
        <v>0</v>
      </c>
      <c r="T162" s="103">
        <v>410585</v>
      </c>
      <c r="U162" s="103">
        <v>204508</v>
      </c>
      <c r="V162" s="103">
        <v>168716.392789</v>
      </c>
      <c r="W162" s="103">
        <v>396012.74166599999</v>
      </c>
      <c r="X162" s="104">
        <v>23.324687388352984</v>
      </c>
      <c r="Y162" s="104">
        <v>4.5786559391481605</v>
      </c>
      <c r="Z162" s="104">
        <v>23.748999999999999</v>
      </c>
      <c r="AA162" s="104" t="s">
        <v>435</v>
      </c>
      <c r="AB162" s="104">
        <v>53.689839999999997</v>
      </c>
      <c r="AC162" s="104">
        <v>35.889670000000002</v>
      </c>
      <c r="AD162" s="103" t="s">
        <v>435</v>
      </c>
      <c r="AE162" s="103">
        <v>20</v>
      </c>
      <c r="AF162" s="105" t="s">
        <v>435</v>
      </c>
      <c r="AG162" s="104">
        <v>15.22</v>
      </c>
      <c r="AH162" s="104">
        <v>0.11058459669059245</v>
      </c>
      <c r="AI162" s="104">
        <v>2.2321791886400929E-2</v>
      </c>
      <c r="AJ162" s="103">
        <v>0</v>
      </c>
      <c r="AK162" s="103">
        <v>0</v>
      </c>
      <c r="AL162" s="104">
        <v>0.55734101604272246</v>
      </c>
      <c r="AM162" s="104" t="s">
        <v>435</v>
      </c>
      <c r="AN162" s="104">
        <v>10.108320000000001</v>
      </c>
      <c r="AO162" s="104">
        <v>156.34</v>
      </c>
      <c r="AP162" s="104">
        <v>166.09</v>
      </c>
      <c r="AQ162" s="104">
        <v>14.492946740070167</v>
      </c>
      <c r="AR162" s="104">
        <v>1.3851435113489918</v>
      </c>
      <c r="AS162" s="105">
        <v>20</v>
      </c>
      <c r="AT162" s="105">
        <v>15.5</v>
      </c>
      <c r="AU162" s="103">
        <v>76</v>
      </c>
      <c r="AV162" s="105" t="s">
        <v>435</v>
      </c>
      <c r="AW162" s="104" t="s">
        <v>435</v>
      </c>
      <c r="AX162" s="104">
        <v>170.98</v>
      </c>
      <c r="AY162" s="103">
        <v>530022</v>
      </c>
      <c r="AZ162" s="104" t="s">
        <v>435</v>
      </c>
      <c r="BA162" s="104">
        <v>37.1</v>
      </c>
      <c r="BB162" s="103">
        <v>0</v>
      </c>
      <c r="BC162" s="103">
        <v>1000</v>
      </c>
      <c r="BD162" s="103">
        <v>0</v>
      </c>
      <c r="BE162" s="103">
        <v>0</v>
      </c>
      <c r="BF162" s="103">
        <v>4</v>
      </c>
      <c r="BG162" s="103">
        <v>0</v>
      </c>
      <c r="BH162" s="103">
        <v>118</v>
      </c>
      <c r="BI162" s="105">
        <v>8.9</v>
      </c>
      <c r="BJ162" s="103">
        <v>427806</v>
      </c>
      <c r="BK162" s="103">
        <v>25700</v>
      </c>
      <c r="BL162" s="104">
        <v>11.0498266107</v>
      </c>
      <c r="BM162" s="105">
        <v>20</v>
      </c>
      <c r="BN162" s="105">
        <v>76.599999999999994</v>
      </c>
      <c r="BO162" s="104">
        <v>73.833779832336901</v>
      </c>
      <c r="BP162" s="105">
        <v>54</v>
      </c>
      <c r="BQ162" s="104">
        <v>0.48</v>
      </c>
      <c r="BR162" s="104">
        <v>2.35</v>
      </c>
      <c r="BS162" s="104">
        <v>-1.0542407035827637</v>
      </c>
      <c r="BT162" s="103">
        <v>42</v>
      </c>
      <c r="BU162" s="105">
        <v>62.895641326904297</v>
      </c>
      <c r="BV162" s="104">
        <v>76.599999999999994</v>
      </c>
      <c r="BW162" s="104">
        <v>11.9242290619686</v>
      </c>
      <c r="BX162" s="104">
        <v>73.833779832336901</v>
      </c>
      <c r="BY162" s="103">
        <v>1000</v>
      </c>
      <c r="BZ162" s="105">
        <v>33.528350000000003</v>
      </c>
      <c r="CA162" s="105">
        <v>67.775959999999998</v>
      </c>
      <c r="CB162" s="104">
        <v>1.9989999999999999</v>
      </c>
      <c r="CC162" s="103">
        <v>94</v>
      </c>
      <c r="CD162" s="103" t="s">
        <v>435</v>
      </c>
      <c r="CE162" s="103">
        <v>81</v>
      </c>
      <c r="CF162" s="104">
        <v>117.75787353515599</v>
      </c>
      <c r="CG162" s="104">
        <v>104</v>
      </c>
      <c r="CH162" s="105">
        <v>34</v>
      </c>
      <c r="CI162" s="103">
        <v>2162.6518039878079</v>
      </c>
      <c r="CJ162" s="103">
        <v>669821</v>
      </c>
      <c r="CK162" s="103">
        <v>583591</v>
      </c>
      <c r="CL162" s="103">
        <v>27990</v>
      </c>
      <c r="CM162" s="103"/>
    </row>
    <row r="163" spans="1:91" x14ac:dyDescent="0.3">
      <c r="A163" s="123" t="s">
        <v>294</v>
      </c>
      <c r="B163" s="106" t="s">
        <v>293</v>
      </c>
      <c r="C163" s="103">
        <v>890.6929000189474</v>
      </c>
      <c r="D163" s="103">
        <v>0</v>
      </c>
      <c r="E163" s="103">
        <v>117452.038</v>
      </c>
      <c r="F163" s="103">
        <v>273.74</v>
      </c>
      <c r="G163" s="103">
        <v>0</v>
      </c>
      <c r="H163" s="103">
        <v>0</v>
      </c>
      <c r="I163" s="103">
        <v>505.03700000000009</v>
      </c>
      <c r="J163" s="103">
        <v>542546</v>
      </c>
      <c r="K163" s="104">
        <v>0.314</v>
      </c>
      <c r="L163" s="104">
        <v>0.48484848484848497</v>
      </c>
      <c r="M163" s="103">
        <v>4491622.3062300002</v>
      </c>
      <c r="N163" s="103">
        <v>0</v>
      </c>
      <c r="O163" s="103">
        <v>0</v>
      </c>
      <c r="P163" s="103">
        <v>0</v>
      </c>
      <c r="Q163" s="103">
        <v>10127877</v>
      </c>
      <c r="R163" s="103">
        <v>489117</v>
      </c>
      <c r="S163" s="103">
        <v>1308840</v>
      </c>
      <c r="T163" s="103">
        <v>9269841</v>
      </c>
      <c r="U163" s="103">
        <v>1296115</v>
      </c>
      <c r="V163" s="103">
        <v>8608908.6276500002</v>
      </c>
      <c r="W163" s="103">
        <v>7998404.1770500001</v>
      </c>
      <c r="X163" s="104">
        <v>23.923476902477127</v>
      </c>
      <c r="Y163" s="104">
        <v>4.129874897118226</v>
      </c>
      <c r="Z163" s="104">
        <v>44.970999999999997</v>
      </c>
      <c r="AA163" s="104" t="s">
        <v>435</v>
      </c>
      <c r="AB163" s="104">
        <v>27.527159999999999</v>
      </c>
      <c r="AC163" s="104">
        <v>9.8312500000000007</v>
      </c>
      <c r="AD163" s="103">
        <v>2727</v>
      </c>
      <c r="AE163" s="103">
        <v>20</v>
      </c>
      <c r="AF163" s="105">
        <v>73.599999999999994</v>
      </c>
      <c r="AG163" s="104">
        <v>17.802</v>
      </c>
      <c r="AH163" s="104">
        <v>0.9761100540458183</v>
      </c>
      <c r="AI163" s="104">
        <v>0.93484134358777959</v>
      </c>
      <c r="AJ163" s="103">
        <v>5</v>
      </c>
      <c r="AK163" s="103">
        <v>0</v>
      </c>
      <c r="AL163" s="104" t="s">
        <v>435</v>
      </c>
      <c r="AM163" s="104" t="s">
        <v>435</v>
      </c>
      <c r="AN163" s="104">
        <v>24048.311860000002</v>
      </c>
      <c r="AO163" s="104">
        <v>1255.1199999999999</v>
      </c>
      <c r="AP163" s="104">
        <v>1144.3499999999999</v>
      </c>
      <c r="AQ163" s="104">
        <v>33.56373278119127</v>
      </c>
      <c r="AR163" s="104" t="s">
        <v>435</v>
      </c>
      <c r="AS163" s="105">
        <v>121.5</v>
      </c>
      <c r="AT163" s="105">
        <v>23</v>
      </c>
      <c r="AU163" s="103">
        <v>266</v>
      </c>
      <c r="AV163" s="105">
        <v>0.4</v>
      </c>
      <c r="AW163" s="104">
        <v>0.04</v>
      </c>
      <c r="AX163" s="104">
        <v>36.749000000000002</v>
      </c>
      <c r="AY163" s="103">
        <v>2532411</v>
      </c>
      <c r="AZ163" s="104" t="s">
        <v>435</v>
      </c>
      <c r="BA163" s="104" t="s">
        <v>435</v>
      </c>
      <c r="BB163" s="103">
        <v>13126</v>
      </c>
      <c r="BC163" s="103">
        <v>928000</v>
      </c>
      <c r="BD163" s="103">
        <v>2030000</v>
      </c>
      <c r="BE163" s="103">
        <v>2648000</v>
      </c>
      <c r="BF163" s="103">
        <v>33102</v>
      </c>
      <c r="BG163" s="103">
        <v>87544</v>
      </c>
      <c r="BH163" s="103">
        <v>94</v>
      </c>
      <c r="BI163" s="105">
        <v>20.6</v>
      </c>
      <c r="BJ163" s="103">
        <v>4486</v>
      </c>
      <c r="BK163" s="103" t="s">
        <v>435</v>
      </c>
      <c r="BL163" s="104">
        <v>68.331743561400003</v>
      </c>
      <c r="BM163" s="105">
        <v>20</v>
      </c>
      <c r="BN163" s="105" t="s">
        <v>435</v>
      </c>
      <c r="BO163" s="104">
        <v>50.9923024879823</v>
      </c>
      <c r="BP163" s="105">
        <v>6.6797280510287003</v>
      </c>
      <c r="BQ163" s="104">
        <v>0.46</v>
      </c>
      <c r="BR163" s="104" t="s">
        <v>435</v>
      </c>
      <c r="BS163" s="104">
        <v>-2.1910297870635986</v>
      </c>
      <c r="BT163" s="103">
        <v>9</v>
      </c>
      <c r="BU163" s="105">
        <v>32.9465141296387</v>
      </c>
      <c r="BV163" s="104" t="s">
        <v>435</v>
      </c>
      <c r="BW163" s="104">
        <v>2.0040486984309598</v>
      </c>
      <c r="BX163" s="104">
        <v>50.9923024879823</v>
      </c>
      <c r="BY163" s="103">
        <v>190000</v>
      </c>
      <c r="BZ163" s="105">
        <v>38.336379999999998</v>
      </c>
      <c r="CA163" s="105">
        <v>52.436190000000003</v>
      </c>
      <c r="CB163" s="104">
        <v>0.22900000000000001</v>
      </c>
      <c r="CC163" s="103">
        <v>42</v>
      </c>
      <c r="CD163" s="103" t="s">
        <v>435</v>
      </c>
      <c r="CE163" s="103" t="s">
        <v>435</v>
      </c>
      <c r="CF163" s="104" t="s">
        <v>435</v>
      </c>
      <c r="CG163" s="105">
        <v>829</v>
      </c>
      <c r="CH163" s="105">
        <v>31</v>
      </c>
      <c r="CI163" s="103">
        <v>498.66226052851056</v>
      </c>
      <c r="CJ163" s="103">
        <v>15442906</v>
      </c>
      <c r="CK163" s="103">
        <v>10794026</v>
      </c>
      <c r="CL163" s="103">
        <v>627340</v>
      </c>
      <c r="CM163" s="103"/>
    </row>
    <row r="164" spans="1:91" x14ac:dyDescent="0.3">
      <c r="A164" s="123" t="s">
        <v>296</v>
      </c>
      <c r="B164" s="106" t="s">
        <v>295</v>
      </c>
      <c r="C164" s="103">
        <v>2062.1192220147368</v>
      </c>
      <c r="D164" s="103">
        <v>0</v>
      </c>
      <c r="E164" s="103">
        <v>94026.545500000007</v>
      </c>
      <c r="F164" s="103">
        <v>15.678000000000001</v>
      </c>
      <c r="G164" s="103">
        <v>1393.2055</v>
      </c>
      <c r="H164" s="103">
        <v>0</v>
      </c>
      <c r="I164" s="103">
        <v>0</v>
      </c>
      <c r="J164" s="103">
        <v>576285</v>
      </c>
      <c r="K164" s="104">
        <v>0.2</v>
      </c>
      <c r="L164" s="104">
        <v>0.30303030303030298</v>
      </c>
      <c r="M164" s="103">
        <v>44310740.265199997</v>
      </c>
      <c r="N164" s="103">
        <v>0</v>
      </c>
      <c r="O164" s="103">
        <v>0</v>
      </c>
      <c r="P164" s="103">
        <v>17363.183800999999</v>
      </c>
      <c r="Q164" s="103">
        <v>17293125</v>
      </c>
      <c r="R164" s="103">
        <v>238322</v>
      </c>
      <c r="S164" s="103">
        <v>11070839</v>
      </c>
      <c r="T164" s="103">
        <v>6132281</v>
      </c>
      <c r="U164" s="103">
        <v>1023942</v>
      </c>
      <c r="V164" s="103">
        <v>24081220.4012</v>
      </c>
      <c r="W164" s="103">
        <v>1147350.73083</v>
      </c>
      <c r="X164" s="104">
        <v>47.630119776768417</v>
      </c>
      <c r="Y164" s="104">
        <v>2.1216655491676231</v>
      </c>
      <c r="Z164" s="104">
        <v>66.355000000000004</v>
      </c>
      <c r="AA164" s="104">
        <v>3.3847396929259301</v>
      </c>
      <c r="AB164" s="104">
        <v>1.44546</v>
      </c>
      <c r="AC164" s="104">
        <v>43.992570000000001</v>
      </c>
      <c r="AD164" s="103">
        <v>4451</v>
      </c>
      <c r="AE164" s="103">
        <v>80</v>
      </c>
      <c r="AF164" s="105">
        <v>26.3</v>
      </c>
      <c r="AG164" s="104">
        <v>9.8800000000000008</v>
      </c>
      <c r="AH164" s="104">
        <v>0.87499843588071902</v>
      </c>
      <c r="AI164" s="104">
        <v>0.74397783263503292</v>
      </c>
      <c r="AJ164" s="103">
        <v>0</v>
      </c>
      <c r="AK164" s="103">
        <v>0</v>
      </c>
      <c r="AL164" s="104">
        <v>0.70493748274928547</v>
      </c>
      <c r="AM164" s="104">
        <v>2.4890639999999999E-2</v>
      </c>
      <c r="AN164" s="104">
        <v>2.95546</v>
      </c>
      <c r="AO164" s="104">
        <v>777.71</v>
      </c>
      <c r="AP164" s="104">
        <v>771.85</v>
      </c>
      <c r="AQ164" s="104">
        <v>0.25650166354066622</v>
      </c>
      <c r="AR164" s="104">
        <v>0.25225937594305026</v>
      </c>
      <c r="AS164" s="105">
        <v>33.799999999999997</v>
      </c>
      <c r="AT164" s="105">
        <v>5.9</v>
      </c>
      <c r="AU164" s="103">
        <v>567</v>
      </c>
      <c r="AV164" s="105">
        <v>18.899999999999999</v>
      </c>
      <c r="AW164" s="104">
        <v>9.59</v>
      </c>
      <c r="AX164" s="104">
        <v>3.97</v>
      </c>
      <c r="AY164" s="103">
        <v>19334622</v>
      </c>
      <c r="AZ164" s="104">
        <v>0.421547312943652</v>
      </c>
      <c r="BA164" s="104">
        <v>63</v>
      </c>
      <c r="BB164" s="103">
        <v>13136</v>
      </c>
      <c r="BC164" s="103">
        <v>0</v>
      </c>
      <c r="BD164" s="103">
        <v>754520</v>
      </c>
      <c r="BE164" s="103">
        <v>0</v>
      </c>
      <c r="BF164" s="103">
        <v>306900</v>
      </c>
      <c r="BG164" s="103">
        <v>0</v>
      </c>
      <c r="BH164" s="103">
        <v>125</v>
      </c>
      <c r="BI164" s="105">
        <v>6.2</v>
      </c>
      <c r="BJ164" s="103">
        <v>23921748.070052501</v>
      </c>
      <c r="BK164" s="103">
        <v>10285000</v>
      </c>
      <c r="BL164" s="104">
        <v>5.8521710625200001</v>
      </c>
      <c r="BM164" s="105">
        <v>60</v>
      </c>
      <c r="BN164" s="105">
        <v>87.046670000000006</v>
      </c>
      <c r="BO164" s="104">
        <v>159.93066438115699</v>
      </c>
      <c r="BP164" s="105">
        <v>84.602245701652507</v>
      </c>
      <c r="BQ164" s="104">
        <v>0.27</v>
      </c>
      <c r="BR164" s="104">
        <v>3.45</v>
      </c>
      <c r="BS164" s="104">
        <v>0.34037861227989197</v>
      </c>
      <c r="BT164" s="103">
        <v>44</v>
      </c>
      <c r="BU164" s="105">
        <v>84.400001525878906</v>
      </c>
      <c r="BV164" s="104">
        <v>87.046670000000006</v>
      </c>
      <c r="BW164" s="104">
        <v>56.167394467338298</v>
      </c>
      <c r="BX164" s="104">
        <v>159.93066438115699</v>
      </c>
      <c r="BY164" s="103">
        <v>300000</v>
      </c>
      <c r="BZ164" s="105">
        <v>75.747100000000003</v>
      </c>
      <c r="CA164" s="105">
        <v>92.678700000000006</v>
      </c>
      <c r="CB164" s="104">
        <v>9.1010000000000009</v>
      </c>
      <c r="CC164" s="103">
        <v>66</v>
      </c>
      <c r="CD164" s="103">
        <v>60</v>
      </c>
      <c r="CE164" s="103">
        <v>60</v>
      </c>
      <c r="CF164" s="104">
        <v>1071.34704589844</v>
      </c>
      <c r="CG164" s="104">
        <v>119</v>
      </c>
      <c r="CH164" s="105">
        <v>66</v>
      </c>
      <c r="CI164" s="103">
        <v>6339.5743543386225</v>
      </c>
      <c r="CJ164" s="103">
        <v>58558267</v>
      </c>
      <c r="CK164" s="103">
        <v>54512273</v>
      </c>
      <c r="CL164" s="103">
        <v>1213090</v>
      </c>
      <c r="CM164" s="103"/>
    </row>
    <row r="165" spans="1:91" x14ac:dyDescent="0.3">
      <c r="A165" s="123" t="s">
        <v>299</v>
      </c>
      <c r="B165" s="106" t="s">
        <v>298</v>
      </c>
      <c r="C165" s="103">
        <v>5362.4674531578949</v>
      </c>
      <c r="D165" s="103">
        <v>0</v>
      </c>
      <c r="E165" s="103">
        <v>118139.95850000001</v>
      </c>
      <c r="F165" s="103">
        <v>0</v>
      </c>
      <c r="G165" s="103">
        <v>0</v>
      </c>
      <c r="H165" s="103">
        <v>0</v>
      </c>
      <c r="I165" s="103">
        <v>0</v>
      </c>
      <c r="J165" s="103">
        <v>225714</v>
      </c>
      <c r="K165" s="104">
        <v>5.7000000000000002E-2</v>
      </c>
      <c r="L165" s="104">
        <v>6.0606060606060601E-2</v>
      </c>
      <c r="M165" s="103">
        <v>5063351.3255799999</v>
      </c>
      <c r="N165" s="103">
        <v>234117.569479</v>
      </c>
      <c r="O165" s="103">
        <v>0</v>
      </c>
      <c r="P165" s="103">
        <v>513863.75959899998</v>
      </c>
      <c r="Q165" s="103">
        <v>4839085</v>
      </c>
      <c r="R165" s="103">
        <v>7412352</v>
      </c>
      <c r="S165" s="103">
        <v>20873</v>
      </c>
      <c r="T165" s="103">
        <v>12230564</v>
      </c>
      <c r="U165" s="103">
        <v>2285674</v>
      </c>
      <c r="V165" s="103">
        <v>12238915.2914</v>
      </c>
      <c r="W165" s="103">
        <v>8125044.8746600002</v>
      </c>
      <c r="X165" s="200">
        <f>CJ165/CL165</f>
        <v>17.168424826447357</v>
      </c>
      <c r="Y165" s="104">
        <v>1.9763657853535972</v>
      </c>
      <c r="Z165" s="104">
        <v>19.614999999999998</v>
      </c>
      <c r="AA165" s="104">
        <v>5.9479727880002997</v>
      </c>
      <c r="AB165" s="104">
        <v>62.815869999999997</v>
      </c>
      <c r="AC165" s="104" t="s">
        <v>435</v>
      </c>
      <c r="AD165" s="103">
        <v>2872</v>
      </c>
      <c r="AE165" s="103">
        <v>20</v>
      </c>
      <c r="AF165" s="105">
        <v>97.3</v>
      </c>
      <c r="AG165" s="104">
        <v>15.348000000000001</v>
      </c>
      <c r="AH165" s="104">
        <v>0.99307084549834179</v>
      </c>
      <c r="AI165" s="104">
        <v>0.96286229116717414</v>
      </c>
      <c r="AJ165" s="103">
        <v>4</v>
      </c>
      <c r="AK165" s="103">
        <v>4</v>
      </c>
      <c r="AL165" s="104">
        <v>0.4127704717348894</v>
      </c>
      <c r="AM165" s="104">
        <v>0.58015746000000001</v>
      </c>
      <c r="AN165" s="104">
        <v>29112.272509999999</v>
      </c>
      <c r="AO165" s="104">
        <v>1694.48</v>
      </c>
      <c r="AP165" s="104">
        <v>1373.52</v>
      </c>
      <c r="AQ165" s="104">
        <v>15.2786223457625</v>
      </c>
      <c r="AR165" s="104">
        <v>9.4910727693096142</v>
      </c>
      <c r="AS165" s="105">
        <v>98.6</v>
      </c>
      <c r="AT165" s="105">
        <v>27.6</v>
      </c>
      <c r="AU165" s="103">
        <v>146</v>
      </c>
      <c r="AV165" s="105">
        <v>2.7</v>
      </c>
      <c r="AW165" s="104">
        <v>2.0099999999999998</v>
      </c>
      <c r="AX165" s="104">
        <v>141.678</v>
      </c>
      <c r="AY165" s="103">
        <v>9500223</v>
      </c>
      <c r="AZ165" s="104" t="s">
        <v>435</v>
      </c>
      <c r="BA165" s="104">
        <v>46.3</v>
      </c>
      <c r="BB165" s="103">
        <v>0</v>
      </c>
      <c r="BC165" s="103">
        <v>0</v>
      </c>
      <c r="BD165" s="103">
        <v>234812</v>
      </c>
      <c r="BE165" s="103">
        <v>1665815</v>
      </c>
      <c r="BF165" s="103">
        <v>294562</v>
      </c>
      <c r="BG165" s="103">
        <v>136155</v>
      </c>
      <c r="BH165" s="103">
        <v>94</v>
      </c>
      <c r="BI165" s="105">
        <v>30.9</v>
      </c>
      <c r="BJ165" s="103" t="s">
        <v>435</v>
      </c>
      <c r="BK165" s="103" t="s">
        <v>435</v>
      </c>
      <c r="BL165" s="104">
        <v>2.8086459172099998</v>
      </c>
      <c r="BM165" s="105">
        <v>20</v>
      </c>
      <c r="BN165" s="105">
        <v>34.522759999999998</v>
      </c>
      <c r="BO165" s="104">
        <v>33.462968549262399</v>
      </c>
      <c r="BP165" s="105">
        <v>32.051002743617701</v>
      </c>
      <c r="BQ165" s="104">
        <v>0.74</v>
      </c>
      <c r="BR165" s="104" t="s">
        <v>435</v>
      </c>
      <c r="BS165" s="104">
        <v>-2.4494092464447021</v>
      </c>
      <c r="BT165" s="103">
        <v>12</v>
      </c>
      <c r="BU165" s="105">
        <v>25.3820705413818</v>
      </c>
      <c r="BV165" s="104">
        <v>34.522759999999998</v>
      </c>
      <c r="BW165" s="104">
        <v>7.9774289071602702</v>
      </c>
      <c r="BX165" s="104">
        <v>33.462968549262399</v>
      </c>
      <c r="BY165" s="103">
        <v>39000</v>
      </c>
      <c r="BZ165" s="105">
        <v>11.321680000000001</v>
      </c>
      <c r="CA165" s="105">
        <v>40.676009999999998</v>
      </c>
      <c r="CB165" s="104" t="s">
        <v>435</v>
      </c>
      <c r="CC165" s="103">
        <v>26</v>
      </c>
      <c r="CD165" s="103" t="s">
        <v>435</v>
      </c>
      <c r="CE165" s="103" t="s">
        <v>435</v>
      </c>
      <c r="CF165" s="104">
        <v>71.165435791015597</v>
      </c>
      <c r="CG165" s="104">
        <v>1150</v>
      </c>
      <c r="CH165" s="105">
        <v>39</v>
      </c>
      <c r="CI165" s="103">
        <v>283.4878017288263</v>
      </c>
      <c r="CJ165" s="103">
        <v>11062114</v>
      </c>
      <c r="CK165" s="103">
        <v>12271544</v>
      </c>
      <c r="CL165" s="103">
        <v>644329</v>
      </c>
      <c r="CM165" s="103"/>
    </row>
    <row r="166" spans="1:91" x14ac:dyDescent="0.3">
      <c r="A166" s="123" t="s">
        <v>301</v>
      </c>
      <c r="B166" s="106" t="s">
        <v>300</v>
      </c>
      <c r="C166" s="103">
        <v>16889.926963178947</v>
      </c>
      <c r="D166" s="103">
        <v>0</v>
      </c>
      <c r="E166" s="103">
        <v>118408.2055</v>
      </c>
      <c r="F166" s="103">
        <v>191.006</v>
      </c>
      <c r="G166" s="103">
        <v>0</v>
      </c>
      <c r="H166" s="103">
        <v>0</v>
      </c>
      <c r="I166" s="103">
        <v>0</v>
      </c>
      <c r="J166" s="103">
        <v>171428</v>
      </c>
      <c r="K166" s="104">
        <v>5.7000000000000002E-2</v>
      </c>
      <c r="L166" s="104">
        <v>0.12121212121212099</v>
      </c>
      <c r="M166" s="103">
        <v>0</v>
      </c>
      <c r="N166" s="103" t="s">
        <v>435</v>
      </c>
      <c r="O166" s="103" t="s">
        <v>435</v>
      </c>
      <c r="P166" s="103" t="s">
        <v>435</v>
      </c>
      <c r="Q166" s="103">
        <v>0</v>
      </c>
      <c r="R166" s="103">
        <v>0</v>
      </c>
      <c r="S166" s="103">
        <v>0</v>
      </c>
      <c r="T166" s="103">
        <v>0</v>
      </c>
      <c r="U166" s="103">
        <v>58747</v>
      </c>
      <c r="V166" s="103">
        <v>7580690.6853799997</v>
      </c>
      <c r="W166" s="103">
        <v>1227933.89928</v>
      </c>
      <c r="X166" s="104">
        <v>93.529058261587181</v>
      </c>
      <c r="Y166" s="104">
        <v>0.58021688320561415</v>
      </c>
      <c r="Z166" s="104">
        <v>80.320999999999998</v>
      </c>
      <c r="AA166" s="104">
        <v>2.6945177557428601</v>
      </c>
      <c r="AB166" s="104">
        <v>0</v>
      </c>
      <c r="AC166" s="104" t="s">
        <v>435</v>
      </c>
      <c r="AD166" s="103">
        <v>53636</v>
      </c>
      <c r="AE166" s="103">
        <v>80</v>
      </c>
      <c r="AF166" s="105">
        <v>7.8</v>
      </c>
      <c r="AG166" s="104">
        <v>4.3140000000000001</v>
      </c>
      <c r="AH166" s="104">
        <v>5.6233079696620072E-2</v>
      </c>
      <c r="AI166" s="104">
        <v>3.0495533167270803E-2</v>
      </c>
      <c r="AJ166" s="103">
        <v>0</v>
      </c>
      <c r="AK166" s="103">
        <v>0</v>
      </c>
      <c r="AL166" s="104">
        <v>0.89278846082546393</v>
      </c>
      <c r="AM166" s="104" t="s">
        <v>435</v>
      </c>
      <c r="AN166" s="104">
        <v>-0.46838000000000002</v>
      </c>
      <c r="AO166" s="104">
        <v>0</v>
      </c>
      <c r="AP166" s="104">
        <v>0</v>
      </c>
      <c r="AQ166" s="104" t="s">
        <v>435</v>
      </c>
      <c r="AR166" s="104">
        <v>0.23644196621445515</v>
      </c>
      <c r="AS166" s="105">
        <v>3</v>
      </c>
      <c r="AT166" s="105" t="s">
        <v>435</v>
      </c>
      <c r="AU166" s="103">
        <v>10</v>
      </c>
      <c r="AV166" s="105">
        <v>0.4</v>
      </c>
      <c r="AW166" s="104">
        <v>0.18</v>
      </c>
      <c r="AX166" s="104" t="s">
        <v>435</v>
      </c>
      <c r="AY166" s="103">
        <v>316</v>
      </c>
      <c r="AZ166" s="104">
        <v>7.4110250826202595E-2</v>
      </c>
      <c r="BA166" s="104">
        <v>36.200000000000003</v>
      </c>
      <c r="BB166" s="103">
        <v>1500</v>
      </c>
      <c r="BC166" s="103">
        <v>0</v>
      </c>
      <c r="BD166" s="103">
        <v>3820</v>
      </c>
      <c r="BE166" s="103">
        <v>0</v>
      </c>
      <c r="BF166" s="103">
        <v>99142</v>
      </c>
      <c r="BG166" s="103">
        <v>0</v>
      </c>
      <c r="BH166" s="103">
        <v>130</v>
      </c>
      <c r="BI166" s="105">
        <v>2.4</v>
      </c>
      <c r="BJ166" s="103">
        <v>80672105</v>
      </c>
      <c r="BK166" s="103">
        <v>81786000</v>
      </c>
      <c r="BL166" s="104">
        <v>20.641740775799999</v>
      </c>
      <c r="BM166" s="105">
        <v>80</v>
      </c>
      <c r="BN166" s="105">
        <v>98.436499999999995</v>
      </c>
      <c r="BO166" s="104">
        <v>115.994214789765</v>
      </c>
      <c r="BP166" s="105">
        <v>28</v>
      </c>
      <c r="BQ166" s="104" t="s">
        <v>435</v>
      </c>
      <c r="BR166" s="104">
        <v>4.1333333333333337</v>
      </c>
      <c r="BS166" s="104">
        <v>1.0021357536315918</v>
      </c>
      <c r="BT166" s="103">
        <v>62</v>
      </c>
      <c r="BU166" s="105">
        <v>100</v>
      </c>
      <c r="BV166" s="104">
        <v>98.436499999999995</v>
      </c>
      <c r="BW166" s="104">
        <v>86.107235525659107</v>
      </c>
      <c r="BX166" s="104">
        <v>115.994214789765</v>
      </c>
      <c r="BY166" s="103">
        <v>720000</v>
      </c>
      <c r="BZ166" s="105">
        <v>99.904229999999998</v>
      </c>
      <c r="CA166" s="105">
        <v>99.926280000000006</v>
      </c>
      <c r="CB166" s="104">
        <v>40.690999999999995</v>
      </c>
      <c r="CC166" s="103">
        <v>98</v>
      </c>
      <c r="CD166" s="103">
        <v>93</v>
      </c>
      <c r="CE166" s="103" t="s">
        <v>435</v>
      </c>
      <c r="CF166" s="104">
        <v>3259.802734375</v>
      </c>
      <c r="CG166" s="104">
        <v>4</v>
      </c>
      <c r="CH166" s="105">
        <v>84</v>
      </c>
      <c r="CI166" s="103">
        <v>30523.85923904735</v>
      </c>
      <c r="CJ166" s="103">
        <v>46736782</v>
      </c>
      <c r="CK166" s="103">
        <v>46113870</v>
      </c>
      <c r="CL166" s="103">
        <v>498800</v>
      </c>
      <c r="CM166" s="103"/>
    </row>
    <row r="167" spans="1:91" x14ac:dyDescent="0.3">
      <c r="A167" s="123" t="s">
        <v>303</v>
      </c>
      <c r="B167" s="106" t="s">
        <v>302</v>
      </c>
      <c r="C167" s="103">
        <v>0</v>
      </c>
      <c r="D167" s="103">
        <v>0</v>
      </c>
      <c r="E167" s="103">
        <v>117807.747</v>
      </c>
      <c r="F167" s="103">
        <v>644.41999999999996</v>
      </c>
      <c r="G167" s="103">
        <v>38089.501499999998</v>
      </c>
      <c r="H167" s="103">
        <v>0</v>
      </c>
      <c r="I167" s="103">
        <v>27459.300999999999</v>
      </c>
      <c r="J167" s="103">
        <v>243028</v>
      </c>
      <c r="K167" s="104">
        <v>0.17100000000000001</v>
      </c>
      <c r="L167" s="104">
        <v>0</v>
      </c>
      <c r="M167" s="103">
        <v>5391903.2847100003</v>
      </c>
      <c r="N167" s="103" t="s">
        <v>435</v>
      </c>
      <c r="O167" s="103" t="s">
        <v>435</v>
      </c>
      <c r="P167" s="103" t="s">
        <v>435</v>
      </c>
      <c r="Q167" s="103">
        <v>8462255</v>
      </c>
      <c r="R167" s="103">
        <v>3502811</v>
      </c>
      <c r="S167" s="103">
        <v>10215279</v>
      </c>
      <c r="T167" s="103">
        <v>0</v>
      </c>
      <c r="U167" s="103">
        <v>14961863</v>
      </c>
      <c r="V167" s="103">
        <v>18579745.6723</v>
      </c>
      <c r="W167" s="103">
        <v>19429962.743999999</v>
      </c>
      <c r="X167" s="104">
        <v>345.55892202200607</v>
      </c>
      <c r="Y167" s="104">
        <v>1.5475740945304033</v>
      </c>
      <c r="Z167" s="104">
        <v>18.475999999999999</v>
      </c>
      <c r="AA167" s="104" t="s">
        <v>435</v>
      </c>
      <c r="AB167" s="104">
        <v>0.55947000000000002</v>
      </c>
      <c r="AC167" s="104" t="s">
        <v>435</v>
      </c>
      <c r="AD167" s="103">
        <v>3700</v>
      </c>
      <c r="AE167" s="103">
        <v>20</v>
      </c>
      <c r="AF167" s="105" t="s">
        <v>435</v>
      </c>
      <c r="AG167" s="104">
        <v>7.867</v>
      </c>
      <c r="AH167" s="104">
        <v>0.25914202478175019</v>
      </c>
      <c r="AI167" s="104">
        <v>0.11685347064713808</v>
      </c>
      <c r="AJ167" s="103">
        <v>0</v>
      </c>
      <c r="AK167" s="103">
        <v>0</v>
      </c>
      <c r="AL167" s="104">
        <v>0.78011478203415774</v>
      </c>
      <c r="AM167" s="104" t="s">
        <v>435</v>
      </c>
      <c r="AN167" s="104">
        <v>104.51322999999999</v>
      </c>
      <c r="AO167" s="104">
        <v>107.65</v>
      </c>
      <c r="AP167" s="104">
        <v>125.68</v>
      </c>
      <c r="AQ167" s="104">
        <v>-0.29826755545909611</v>
      </c>
      <c r="AR167" s="104">
        <v>7.9223604974936208</v>
      </c>
      <c r="AS167" s="105">
        <v>7.4</v>
      </c>
      <c r="AT167" s="105">
        <v>20.5</v>
      </c>
      <c r="AU167" s="103">
        <v>64</v>
      </c>
      <c r="AV167" s="105">
        <v>0.1</v>
      </c>
      <c r="AW167" s="104">
        <v>0.02</v>
      </c>
      <c r="AX167" s="104">
        <v>0</v>
      </c>
      <c r="AY167" s="103">
        <v>187588</v>
      </c>
      <c r="AZ167" s="104">
        <v>0.37970115972501295</v>
      </c>
      <c r="BA167" s="104">
        <v>39.799999999999997</v>
      </c>
      <c r="BB167" s="103">
        <v>1208921</v>
      </c>
      <c r="BC167" s="103">
        <v>303712</v>
      </c>
      <c r="BD167" s="103">
        <v>383190</v>
      </c>
      <c r="BE167" s="103">
        <v>37000</v>
      </c>
      <c r="BF167" s="103">
        <v>1542</v>
      </c>
      <c r="BG167" s="103">
        <v>1421</v>
      </c>
      <c r="BH167" s="103">
        <v>115</v>
      </c>
      <c r="BI167" s="105">
        <v>9</v>
      </c>
      <c r="BJ167" s="103">
        <v>5882376</v>
      </c>
      <c r="BK167" s="103">
        <v>2116400</v>
      </c>
      <c r="BL167" s="104">
        <v>8.5658198614300005</v>
      </c>
      <c r="BM167" s="105">
        <v>60</v>
      </c>
      <c r="BN167" s="105">
        <v>91.895750000000007</v>
      </c>
      <c r="BO167" s="104">
        <v>142.65072345477699</v>
      </c>
      <c r="BP167" s="105">
        <v>45.4</v>
      </c>
      <c r="BQ167" s="104">
        <v>0.72</v>
      </c>
      <c r="BR167" s="104">
        <v>3.55</v>
      </c>
      <c r="BS167" s="104">
        <v>-0.23537933826446533</v>
      </c>
      <c r="BT167" s="103">
        <v>38</v>
      </c>
      <c r="BU167" s="105">
        <v>97.544975280761705</v>
      </c>
      <c r="BV167" s="104">
        <v>91.895750000000007</v>
      </c>
      <c r="BW167" s="104">
        <v>34.113347899961902</v>
      </c>
      <c r="BX167" s="104">
        <v>142.65072345477699</v>
      </c>
      <c r="BY167" s="103">
        <v>26000</v>
      </c>
      <c r="BZ167" s="105">
        <v>95.781729999999996</v>
      </c>
      <c r="CA167" s="105">
        <v>89.416290000000004</v>
      </c>
      <c r="CB167" s="104">
        <v>9.58</v>
      </c>
      <c r="CC167" s="103">
        <v>99</v>
      </c>
      <c r="CD167" s="103">
        <v>99</v>
      </c>
      <c r="CE167" s="103" t="s">
        <v>435</v>
      </c>
      <c r="CF167" s="104">
        <v>491.49337768554699</v>
      </c>
      <c r="CG167" s="104">
        <v>36</v>
      </c>
      <c r="CH167" s="105">
        <v>46</v>
      </c>
      <c r="CI167" s="103">
        <v>4102.4813501446724</v>
      </c>
      <c r="CJ167" s="103">
        <v>21323734</v>
      </c>
      <c r="CK167" s="103">
        <v>20715006</v>
      </c>
      <c r="CL167" s="103">
        <v>62710</v>
      </c>
      <c r="CM167" s="103"/>
    </row>
    <row r="168" spans="1:91" x14ac:dyDescent="0.3">
      <c r="A168" s="123" t="s">
        <v>305</v>
      </c>
      <c r="B168" s="106" t="s">
        <v>304</v>
      </c>
      <c r="C168" s="103">
        <v>0</v>
      </c>
      <c r="D168" s="103">
        <v>0</v>
      </c>
      <c r="E168" s="103">
        <v>384799.3980000001</v>
      </c>
      <c r="F168" s="103">
        <v>0</v>
      </c>
      <c r="G168" s="103">
        <v>0</v>
      </c>
      <c r="H168" s="103">
        <v>0</v>
      </c>
      <c r="I168" s="103">
        <v>0</v>
      </c>
      <c r="J168" s="103">
        <v>537428</v>
      </c>
      <c r="K168" s="104">
        <v>0.2</v>
      </c>
      <c r="L168" s="104">
        <v>0.18181818181818199</v>
      </c>
      <c r="M168" s="103">
        <v>25732164.607099999</v>
      </c>
      <c r="N168" s="103">
        <v>0</v>
      </c>
      <c r="O168" s="103">
        <v>0</v>
      </c>
      <c r="P168" s="103">
        <v>0</v>
      </c>
      <c r="Q168" s="103">
        <v>39921336</v>
      </c>
      <c r="R168" s="103">
        <v>230472</v>
      </c>
      <c r="S168" s="103">
        <v>6056642</v>
      </c>
      <c r="T168" s="103">
        <v>34095166</v>
      </c>
      <c r="U168" s="103">
        <v>11267410</v>
      </c>
      <c r="V168" s="103">
        <v>38253170.979800001</v>
      </c>
      <c r="W168" s="103">
        <v>13019550.972899999</v>
      </c>
      <c r="X168" s="200">
        <f>CJ168/CL168</f>
        <v>18.01903914141414</v>
      </c>
      <c r="Y168" s="104">
        <v>3.1805390888354435</v>
      </c>
      <c r="Z168" s="104">
        <v>34.642000000000003</v>
      </c>
      <c r="AA168" s="104">
        <v>5.5903759281281404</v>
      </c>
      <c r="AB168" s="104">
        <v>24.312619999999999</v>
      </c>
      <c r="AC168" s="104">
        <v>23.437360000000002</v>
      </c>
      <c r="AD168" s="103">
        <v>12008</v>
      </c>
      <c r="AE168" s="103">
        <v>80</v>
      </c>
      <c r="AF168" s="105">
        <v>93.6</v>
      </c>
      <c r="AG168" s="104">
        <v>14.589</v>
      </c>
      <c r="AH168" s="104">
        <v>0.97639356469264638</v>
      </c>
      <c r="AI168" s="104">
        <v>0.92543145901634583</v>
      </c>
      <c r="AJ168" s="103">
        <v>4</v>
      </c>
      <c r="AK168" s="103">
        <v>4</v>
      </c>
      <c r="AL168" s="104">
        <v>0.50749880927115976</v>
      </c>
      <c r="AM168" s="104">
        <v>0.27943960000000001</v>
      </c>
      <c r="AN168" s="104">
        <v>15947.06537</v>
      </c>
      <c r="AO168" s="104">
        <v>370.5</v>
      </c>
      <c r="AP168" s="104">
        <v>560.6</v>
      </c>
      <c r="AQ168" s="104">
        <v>2.5388252091515486</v>
      </c>
      <c r="AR168" s="104">
        <v>1.0408772615421711</v>
      </c>
      <c r="AS168" s="105">
        <v>60.5</v>
      </c>
      <c r="AT168" s="105">
        <v>33</v>
      </c>
      <c r="AU168" s="103">
        <v>77</v>
      </c>
      <c r="AV168" s="105">
        <v>0.2</v>
      </c>
      <c r="AW168" s="104">
        <v>0.22</v>
      </c>
      <c r="AX168" s="104">
        <v>37.448</v>
      </c>
      <c r="AY168" s="103">
        <v>11031353</v>
      </c>
      <c r="AZ168" s="104">
        <v>0.56036181188802303</v>
      </c>
      <c r="BA168" s="104">
        <v>35.4</v>
      </c>
      <c r="BB168" s="103">
        <v>86409</v>
      </c>
      <c r="BC168" s="103">
        <v>127476</v>
      </c>
      <c r="BD168" s="103">
        <v>353008</v>
      </c>
      <c r="BE168" s="103">
        <v>2072000</v>
      </c>
      <c r="BF168" s="103">
        <v>1081166</v>
      </c>
      <c r="BG168" s="103">
        <v>1805</v>
      </c>
      <c r="BH168" s="103">
        <v>111</v>
      </c>
      <c r="BI168" s="105">
        <v>20.100000000000001</v>
      </c>
      <c r="BJ168" s="103">
        <v>269958.48</v>
      </c>
      <c r="BK168" s="103">
        <v>813000</v>
      </c>
      <c r="BL168" s="104">
        <v>0.798542920494</v>
      </c>
      <c r="BM168" s="105">
        <v>20</v>
      </c>
      <c r="BN168" s="105">
        <v>60.697180000000003</v>
      </c>
      <c r="BO168" s="104">
        <v>72.007914159511799</v>
      </c>
      <c r="BP168" s="105">
        <v>28.573522782768499</v>
      </c>
      <c r="BQ168" s="104">
        <v>0.35</v>
      </c>
      <c r="BR168" s="104">
        <v>3.0533333333333332</v>
      </c>
      <c r="BS168" s="104">
        <v>-1.619856595993042</v>
      </c>
      <c r="BT168" s="103">
        <v>16</v>
      </c>
      <c r="BU168" s="105">
        <v>56.451549530029297</v>
      </c>
      <c r="BV168" s="104">
        <v>60.697180000000003</v>
      </c>
      <c r="BW168" s="104">
        <v>30.8702957284927</v>
      </c>
      <c r="BX168" s="104">
        <v>72.007914159511799</v>
      </c>
      <c r="BY168" s="103">
        <v>50000</v>
      </c>
      <c r="BZ168" s="105">
        <v>36.575029999999998</v>
      </c>
      <c r="CA168" s="105">
        <v>60.267090000000003</v>
      </c>
      <c r="CB168" s="104">
        <v>4.0999999999999996</v>
      </c>
      <c r="CC168" s="103">
        <v>95</v>
      </c>
      <c r="CD168" s="103">
        <v>72</v>
      </c>
      <c r="CE168" s="103">
        <v>95</v>
      </c>
      <c r="CF168" s="104">
        <v>297.85589599609398</v>
      </c>
      <c r="CG168" s="104">
        <v>295</v>
      </c>
      <c r="CH168" s="105">
        <v>65</v>
      </c>
      <c r="CI168" s="103">
        <v>977.27363572441698</v>
      </c>
      <c r="CJ168" s="103">
        <v>42813237</v>
      </c>
      <c r="CK168" s="103">
        <v>40278556</v>
      </c>
      <c r="CL168" s="103">
        <v>2376000</v>
      </c>
      <c r="CM168" s="103"/>
    </row>
    <row r="169" spans="1:91" x14ac:dyDescent="0.3">
      <c r="A169" s="123" t="s">
        <v>307</v>
      </c>
      <c r="B169" s="106" t="s">
        <v>306</v>
      </c>
      <c r="C169" s="103">
        <v>0</v>
      </c>
      <c r="D169" s="103">
        <v>0</v>
      </c>
      <c r="E169" s="103">
        <v>14977.762499999997</v>
      </c>
      <c r="F169" s="103">
        <v>0.14199999999999999</v>
      </c>
      <c r="G169" s="103">
        <v>0</v>
      </c>
      <c r="H169" s="103">
        <v>0</v>
      </c>
      <c r="I169" s="103">
        <v>0</v>
      </c>
      <c r="J169" s="103">
        <v>0</v>
      </c>
      <c r="K169" s="104">
        <v>0</v>
      </c>
      <c r="L169" s="104">
        <v>9.0909090909090898E-2</v>
      </c>
      <c r="M169" s="103" t="s">
        <v>435</v>
      </c>
      <c r="N169" s="103" t="s">
        <v>435</v>
      </c>
      <c r="O169" s="103" t="s">
        <v>435</v>
      </c>
      <c r="P169" s="103" t="s">
        <v>435</v>
      </c>
      <c r="Q169" s="103">
        <v>0</v>
      </c>
      <c r="R169" s="103">
        <v>45343</v>
      </c>
      <c r="S169" s="103">
        <v>0</v>
      </c>
      <c r="T169" s="103">
        <v>45343</v>
      </c>
      <c r="U169" s="103">
        <v>539669</v>
      </c>
      <c r="V169" s="103">
        <v>531429.42305400001</v>
      </c>
      <c r="W169" s="103">
        <v>541351.94094200002</v>
      </c>
      <c r="X169" s="104">
        <v>3.69225</v>
      </c>
      <c r="Y169" s="104">
        <v>0.98751431410701185</v>
      </c>
      <c r="Z169" s="104">
        <v>66.06</v>
      </c>
      <c r="AA169" s="104" t="s">
        <v>435</v>
      </c>
      <c r="AB169" s="104">
        <v>2.8108</v>
      </c>
      <c r="AC169" s="104">
        <v>67.778970000000001</v>
      </c>
      <c r="AD169" s="103">
        <v>68</v>
      </c>
      <c r="AE169" s="103">
        <v>80</v>
      </c>
      <c r="AF169" s="105">
        <v>5.9</v>
      </c>
      <c r="AG169" s="104">
        <v>9.0220000000000002</v>
      </c>
      <c r="AH169" s="104">
        <v>1.6028084253821739E-2</v>
      </c>
      <c r="AI169" s="104">
        <v>4.4774617319090475E-3</v>
      </c>
      <c r="AJ169" s="103">
        <v>0</v>
      </c>
      <c r="AK169" s="103">
        <v>0</v>
      </c>
      <c r="AL169" s="104">
        <v>0.7236928745393989</v>
      </c>
      <c r="AM169" s="104">
        <v>4.0718879999999999E-2</v>
      </c>
      <c r="AN169" s="104">
        <v>0</v>
      </c>
      <c r="AO169" s="104">
        <v>4.18</v>
      </c>
      <c r="AP169" s="104">
        <v>4.1100000000000003</v>
      </c>
      <c r="AQ169" s="104">
        <v>0.4077757976006624</v>
      </c>
      <c r="AR169" s="104">
        <v>1.4455296295628238E-2</v>
      </c>
      <c r="AS169" s="105">
        <v>18.899999999999999</v>
      </c>
      <c r="AT169" s="105">
        <v>5.8</v>
      </c>
      <c r="AU169" s="103">
        <v>29</v>
      </c>
      <c r="AV169" s="105">
        <v>1.4</v>
      </c>
      <c r="AW169" s="104">
        <v>1</v>
      </c>
      <c r="AX169" s="104">
        <v>0.48099999999999998</v>
      </c>
      <c r="AY169" s="103">
        <v>54467</v>
      </c>
      <c r="AZ169" s="104">
        <v>0.46510644942163415</v>
      </c>
      <c r="BA169" s="104" t="s">
        <v>435</v>
      </c>
      <c r="BB169" s="103">
        <v>0</v>
      </c>
      <c r="BC169" s="103">
        <v>0</v>
      </c>
      <c r="BD169" s="103">
        <v>0</v>
      </c>
      <c r="BE169" s="103">
        <v>0</v>
      </c>
      <c r="BF169" s="103">
        <v>255</v>
      </c>
      <c r="BG169" s="103">
        <v>0</v>
      </c>
      <c r="BH169" s="103">
        <v>115</v>
      </c>
      <c r="BI169" s="105">
        <v>8.5</v>
      </c>
      <c r="BJ169" s="103">
        <v>272347</v>
      </c>
      <c r="BK169" s="103">
        <v>278000</v>
      </c>
      <c r="BL169" s="104">
        <v>12.156920661499999</v>
      </c>
      <c r="BM169" s="105">
        <v>100</v>
      </c>
      <c r="BN169" s="105">
        <v>94.383269999999996</v>
      </c>
      <c r="BO169" s="104">
        <v>130.604697998229</v>
      </c>
      <c r="BP169" s="105">
        <v>96.409645279511295</v>
      </c>
      <c r="BQ169" s="104">
        <v>0.49</v>
      </c>
      <c r="BR169" s="104" t="s">
        <v>435</v>
      </c>
      <c r="BS169" s="104">
        <v>-0.65530365705490112</v>
      </c>
      <c r="BT169" s="103">
        <v>44</v>
      </c>
      <c r="BU169" s="105">
        <v>96.783142089843807</v>
      </c>
      <c r="BV169" s="104">
        <v>94.383269999999996</v>
      </c>
      <c r="BW169" s="104">
        <v>48.945173973855397</v>
      </c>
      <c r="BX169" s="104">
        <v>130.604697998229</v>
      </c>
      <c r="BY169" s="103">
        <v>6800</v>
      </c>
      <c r="BZ169" s="105">
        <v>84.457579999999993</v>
      </c>
      <c r="CA169" s="105">
        <v>95.42474</v>
      </c>
      <c r="CB169" s="104">
        <v>12.264999999999999</v>
      </c>
      <c r="CC169" s="103">
        <v>81</v>
      </c>
      <c r="CD169" s="103">
        <v>44</v>
      </c>
      <c r="CE169" s="103" t="s">
        <v>435</v>
      </c>
      <c r="CF169" s="104">
        <v>907.60437011718795</v>
      </c>
      <c r="CG169" s="104">
        <v>120</v>
      </c>
      <c r="CH169" s="105">
        <v>73</v>
      </c>
      <c r="CI169" s="103">
        <v>5950.21394733953</v>
      </c>
      <c r="CJ169" s="103">
        <v>581363</v>
      </c>
      <c r="CK169" s="103">
        <v>541749</v>
      </c>
      <c r="CL169" s="103">
        <v>156000</v>
      </c>
      <c r="CM169" s="103"/>
    </row>
    <row r="170" spans="1:91" x14ac:dyDescent="0.3">
      <c r="A170" s="123" t="s">
        <v>310</v>
      </c>
      <c r="B170" s="106" t="s">
        <v>309</v>
      </c>
      <c r="C170" s="103">
        <v>0</v>
      </c>
      <c r="D170" s="103">
        <v>0</v>
      </c>
      <c r="E170" s="103">
        <v>11306.486000000001</v>
      </c>
      <c r="F170" s="103">
        <v>0</v>
      </c>
      <c r="G170" s="103">
        <v>0</v>
      </c>
      <c r="H170" s="103">
        <v>0</v>
      </c>
      <c r="I170" s="103">
        <v>0</v>
      </c>
      <c r="J170" s="103">
        <v>0</v>
      </c>
      <c r="K170" s="104">
        <v>0</v>
      </c>
      <c r="L170" s="104">
        <v>9.0909090909090898E-2</v>
      </c>
      <c r="M170" s="103">
        <v>0</v>
      </c>
      <c r="N170" s="103" t="s">
        <v>435</v>
      </c>
      <c r="O170" s="103" t="s">
        <v>435</v>
      </c>
      <c r="P170" s="103" t="s">
        <v>435</v>
      </c>
      <c r="Q170" s="103">
        <v>0</v>
      </c>
      <c r="R170" s="103">
        <v>0</v>
      </c>
      <c r="S170" s="103">
        <v>0</v>
      </c>
      <c r="T170" s="103">
        <v>0</v>
      </c>
      <c r="U170" s="103">
        <v>0</v>
      </c>
      <c r="V170" s="103">
        <v>0</v>
      </c>
      <c r="W170" s="103">
        <v>0</v>
      </c>
      <c r="X170" s="104">
        <v>25.00104343129312</v>
      </c>
      <c r="Y170" s="104">
        <v>1.5663661701241571</v>
      </c>
      <c r="Z170" s="104">
        <v>87.430999999999997</v>
      </c>
      <c r="AA170" s="104" t="s">
        <v>435</v>
      </c>
      <c r="AB170" s="104">
        <v>0</v>
      </c>
      <c r="AC170" s="104" t="s">
        <v>435</v>
      </c>
      <c r="AD170" s="103">
        <v>4135</v>
      </c>
      <c r="AE170" s="103">
        <v>80</v>
      </c>
      <c r="AF170" s="105">
        <v>1E-3</v>
      </c>
      <c r="AG170" s="104">
        <v>5.9550000000000001</v>
      </c>
      <c r="AH170" s="104">
        <v>6.044647240196095E-3</v>
      </c>
      <c r="AI170" s="104">
        <v>5.4286352768456057E-3</v>
      </c>
      <c r="AJ170" s="103">
        <v>0</v>
      </c>
      <c r="AK170" s="103">
        <v>0</v>
      </c>
      <c r="AL170" s="104">
        <v>0.93662763438796726</v>
      </c>
      <c r="AM170" s="104" t="s">
        <v>435</v>
      </c>
      <c r="AN170" s="104">
        <v>-110.55534</v>
      </c>
      <c r="AO170" s="104">
        <v>0</v>
      </c>
      <c r="AP170" s="104">
        <v>0</v>
      </c>
      <c r="AQ170" s="104" t="s">
        <v>435</v>
      </c>
      <c r="AR170" s="104">
        <v>0.56568787154405564</v>
      </c>
      <c r="AS170" s="105">
        <v>2.7</v>
      </c>
      <c r="AT170" s="105" t="s">
        <v>435</v>
      </c>
      <c r="AU170" s="103">
        <v>5.6999998092651403</v>
      </c>
      <c r="AV170" s="105">
        <v>0.2</v>
      </c>
      <c r="AW170" s="104" t="s">
        <v>435</v>
      </c>
      <c r="AX170" s="104" t="s">
        <v>435</v>
      </c>
      <c r="AY170" s="103">
        <v>140</v>
      </c>
      <c r="AZ170" s="104">
        <v>4.0217716587950703E-2</v>
      </c>
      <c r="BA170" s="104">
        <v>29.2</v>
      </c>
      <c r="BB170" s="103">
        <v>0</v>
      </c>
      <c r="BC170" s="103">
        <v>0</v>
      </c>
      <c r="BD170" s="103">
        <v>0</v>
      </c>
      <c r="BE170" s="103">
        <v>0</v>
      </c>
      <c r="BF170" s="103">
        <v>286168</v>
      </c>
      <c r="BG170" s="103">
        <v>0</v>
      </c>
      <c r="BH170" s="103">
        <v>126</v>
      </c>
      <c r="BI170" s="105">
        <v>2.4</v>
      </c>
      <c r="BJ170" s="103" t="s">
        <v>435</v>
      </c>
      <c r="BK170" s="103">
        <v>7054000</v>
      </c>
      <c r="BL170" s="104">
        <v>3.1210481825900001</v>
      </c>
      <c r="BM170" s="105">
        <v>100</v>
      </c>
      <c r="BN170" s="105" t="s">
        <v>435</v>
      </c>
      <c r="BO170" s="104">
        <v>126.830747365679</v>
      </c>
      <c r="BP170" s="105">
        <v>93.713865910128305</v>
      </c>
      <c r="BQ170" s="104">
        <v>0.8</v>
      </c>
      <c r="BR170" s="104">
        <v>3.9833333333333329</v>
      </c>
      <c r="BS170" s="104">
        <v>1.8309750556945801</v>
      </c>
      <c r="BT170" s="103">
        <v>85</v>
      </c>
      <c r="BU170" s="105">
        <v>100</v>
      </c>
      <c r="BV170" s="104" t="s">
        <v>435</v>
      </c>
      <c r="BW170" s="104">
        <v>92.141677053550794</v>
      </c>
      <c r="BX170" s="104">
        <v>126.830747365679</v>
      </c>
      <c r="BY170" s="103">
        <v>300000</v>
      </c>
      <c r="BZ170" s="105">
        <v>99.295519999999996</v>
      </c>
      <c r="CA170" s="105">
        <v>100</v>
      </c>
      <c r="CB170" s="104">
        <v>53.996000000000002</v>
      </c>
      <c r="CC170" s="103">
        <v>97</v>
      </c>
      <c r="CD170" s="103">
        <v>95</v>
      </c>
      <c r="CE170" s="103">
        <v>96</v>
      </c>
      <c r="CF170" s="104">
        <v>5386.73388671875</v>
      </c>
      <c r="CG170" s="104">
        <v>4</v>
      </c>
      <c r="CH170" s="105">
        <v>92</v>
      </c>
      <c r="CI170" s="103">
        <v>54111.972172367052</v>
      </c>
      <c r="CJ170" s="103">
        <v>10036391</v>
      </c>
      <c r="CK170" s="103">
        <v>9780300</v>
      </c>
      <c r="CL170" s="103">
        <v>410340</v>
      </c>
      <c r="CM170" s="103"/>
    </row>
    <row r="171" spans="1:91" x14ac:dyDescent="0.3">
      <c r="A171" s="123" t="s">
        <v>312</v>
      </c>
      <c r="B171" s="106" t="s">
        <v>311</v>
      </c>
      <c r="C171" s="103">
        <v>12687.496481852631</v>
      </c>
      <c r="D171" s="103">
        <v>0</v>
      </c>
      <c r="E171" s="103">
        <v>26125.339499999998</v>
      </c>
      <c r="F171" s="103">
        <v>0</v>
      </c>
      <c r="G171" s="103">
        <v>0</v>
      </c>
      <c r="H171" s="103">
        <v>0</v>
      </c>
      <c r="I171" s="103">
        <v>0</v>
      </c>
      <c r="J171" s="103">
        <v>0</v>
      </c>
      <c r="K171" s="104">
        <v>0</v>
      </c>
      <c r="L171" s="104">
        <v>3.03030303030303E-2</v>
      </c>
      <c r="M171" s="103">
        <v>0</v>
      </c>
      <c r="N171" s="103" t="s">
        <v>435</v>
      </c>
      <c r="O171" s="103" t="s">
        <v>435</v>
      </c>
      <c r="P171" s="103" t="s">
        <v>435</v>
      </c>
      <c r="Q171" s="103">
        <v>0</v>
      </c>
      <c r="R171" s="103">
        <v>0</v>
      </c>
      <c r="S171" s="103">
        <v>0</v>
      </c>
      <c r="T171" s="103">
        <v>0</v>
      </c>
      <c r="U171" s="103">
        <v>0</v>
      </c>
      <c r="V171" s="103">
        <v>0</v>
      </c>
      <c r="W171" s="103">
        <v>0</v>
      </c>
      <c r="X171" s="104">
        <v>215.52137841709444</v>
      </c>
      <c r="Y171" s="104">
        <v>0.81141963587287846</v>
      </c>
      <c r="Z171" s="104">
        <v>73.796999999999997</v>
      </c>
      <c r="AA171" s="104" t="s">
        <v>435</v>
      </c>
      <c r="AB171" s="104">
        <v>0</v>
      </c>
      <c r="AC171" s="104" t="s">
        <v>435</v>
      </c>
      <c r="AD171" s="103">
        <v>3455</v>
      </c>
      <c r="AE171" s="103" t="s">
        <v>435</v>
      </c>
      <c r="AF171" s="105" t="s">
        <v>435</v>
      </c>
      <c r="AG171" s="104">
        <v>5.2249999999999996</v>
      </c>
      <c r="AH171" s="104">
        <v>8.504598390636808E-3</v>
      </c>
      <c r="AI171" s="104">
        <v>1.3625569904151696E-3</v>
      </c>
      <c r="AJ171" s="103">
        <v>0</v>
      </c>
      <c r="AK171" s="103">
        <v>0</v>
      </c>
      <c r="AL171" s="104">
        <v>0.94593611662915211</v>
      </c>
      <c r="AM171" s="104" t="s">
        <v>435</v>
      </c>
      <c r="AN171" s="104">
        <v>-22.17343</v>
      </c>
      <c r="AO171" s="104">
        <v>0</v>
      </c>
      <c r="AP171" s="104">
        <v>0</v>
      </c>
      <c r="AQ171" s="104" t="s">
        <v>435</v>
      </c>
      <c r="AR171" s="104">
        <v>0.3638646291343241</v>
      </c>
      <c r="AS171" s="105">
        <v>4.0999999999999996</v>
      </c>
      <c r="AT171" s="105" t="s">
        <v>435</v>
      </c>
      <c r="AU171" s="103">
        <v>7.1999998092651403</v>
      </c>
      <c r="AV171" s="105">
        <v>0.3</v>
      </c>
      <c r="AW171" s="104" t="s">
        <v>435</v>
      </c>
      <c r="AX171" s="104" t="s">
        <v>435</v>
      </c>
      <c r="AY171" s="103">
        <v>0</v>
      </c>
      <c r="AZ171" s="104">
        <v>3.6718722187391362E-2</v>
      </c>
      <c r="BA171" s="104">
        <v>32.299999999999997</v>
      </c>
      <c r="BB171" s="103">
        <v>200</v>
      </c>
      <c r="BC171" s="103">
        <v>16</v>
      </c>
      <c r="BD171" s="103">
        <v>0</v>
      </c>
      <c r="BE171" s="103">
        <v>0</v>
      </c>
      <c r="BF171" s="103">
        <v>118834</v>
      </c>
      <c r="BG171" s="103">
        <v>0</v>
      </c>
      <c r="BH171" s="103">
        <v>131</v>
      </c>
      <c r="BI171" s="105">
        <v>2.4</v>
      </c>
      <c r="BJ171" s="103">
        <v>28857994</v>
      </c>
      <c r="BK171" s="103">
        <v>9889000</v>
      </c>
      <c r="BL171" s="104">
        <v>0.77574445045999996</v>
      </c>
      <c r="BM171" s="105" t="s">
        <v>435</v>
      </c>
      <c r="BN171" s="105" t="s">
        <v>435</v>
      </c>
      <c r="BO171" s="104">
        <v>126.77270872433699</v>
      </c>
      <c r="BP171" s="105">
        <v>31.869627268866001</v>
      </c>
      <c r="BQ171" s="104" t="s">
        <v>435</v>
      </c>
      <c r="BR171" s="104">
        <v>4.6500000000000004</v>
      </c>
      <c r="BS171" s="104">
        <v>2.0396208763122559</v>
      </c>
      <c r="BT171" s="103">
        <v>85</v>
      </c>
      <c r="BU171" s="105">
        <v>100</v>
      </c>
      <c r="BV171" s="104" t="s">
        <v>435</v>
      </c>
      <c r="BW171" s="104">
        <v>89.686147669999997</v>
      </c>
      <c r="BX171" s="104">
        <v>126.77270872433699</v>
      </c>
      <c r="BY171" s="103">
        <v>160000</v>
      </c>
      <c r="BZ171" s="105">
        <v>99.890370000000004</v>
      </c>
      <c r="CA171" s="105">
        <v>100</v>
      </c>
      <c r="CB171" s="104">
        <v>42.363</v>
      </c>
      <c r="CC171" s="103">
        <v>97</v>
      </c>
      <c r="CD171" s="103">
        <v>89</v>
      </c>
      <c r="CE171" s="103">
        <v>83</v>
      </c>
      <c r="CF171" s="104">
        <v>7867.39453125</v>
      </c>
      <c r="CG171" s="104">
        <v>5</v>
      </c>
      <c r="CH171" s="105" t="s">
        <v>435</v>
      </c>
      <c r="CI171" s="103">
        <v>82838.929444576119</v>
      </c>
      <c r="CJ171" s="103">
        <v>8591361</v>
      </c>
      <c r="CK171" s="103">
        <v>8272141</v>
      </c>
      <c r="CL171" s="103">
        <v>40000</v>
      </c>
      <c r="CM171" s="103"/>
    </row>
    <row r="172" spans="1:91" x14ac:dyDescent="0.3">
      <c r="A172" s="123" t="s">
        <v>749</v>
      </c>
      <c r="B172" s="106" t="s">
        <v>313</v>
      </c>
      <c r="C172" s="103">
        <v>32574.849164210525</v>
      </c>
      <c r="D172" s="103">
        <v>3887.3047287157892</v>
      </c>
      <c r="E172" s="103">
        <v>69829.046500000011</v>
      </c>
      <c r="F172" s="103">
        <v>20.244</v>
      </c>
      <c r="G172" s="103">
        <v>0</v>
      </c>
      <c r="H172" s="103">
        <v>0</v>
      </c>
      <c r="I172" s="103">
        <v>0</v>
      </c>
      <c r="J172" s="103">
        <v>46542</v>
      </c>
      <c r="K172" s="104">
        <v>5.7000000000000002E-2</v>
      </c>
      <c r="L172" s="104">
        <v>0.30303030303030298</v>
      </c>
      <c r="M172" s="103">
        <v>14030954.017899999</v>
      </c>
      <c r="N172" s="103" t="s">
        <v>435</v>
      </c>
      <c r="O172" s="103" t="s">
        <v>435</v>
      </c>
      <c r="P172" s="103" t="s">
        <v>435</v>
      </c>
      <c r="Q172" s="103">
        <v>430</v>
      </c>
      <c r="R172" s="103">
        <v>0</v>
      </c>
      <c r="S172" s="103">
        <v>0</v>
      </c>
      <c r="T172" s="103">
        <v>0</v>
      </c>
      <c r="U172" s="103">
        <v>357231</v>
      </c>
      <c r="V172" s="103">
        <v>13177759.557700001</v>
      </c>
      <c r="W172" s="103">
        <v>880563.75783300004</v>
      </c>
      <c r="X172" s="104">
        <v>92.067107771061373</v>
      </c>
      <c r="Y172" s="104">
        <v>0.27777549577737687</v>
      </c>
      <c r="Z172" s="104">
        <v>54.161999999999999</v>
      </c>
      <c r="AA172" s="104" t="s">
        <v>435</v>
      </c>
      <c r="AB172" s="104">
        <v>0.67603000000000002</v>
      </c>
      <c r="AC172" s="104">
        <v>70.598089999999999</v>
      </c>
      <c r="AD172" s="103">
        <v>15961</v>
      </c>
      <c r="AE172" s="103">
        <v>40</v>
      </c>
      <c r="AF172" s="105">
        <v>15.3</v>
      </c>
      <c r="AG172" s="104">
        <v>10.699</v>
      </c>
      <c r="AH172" s="104">
        <v>0.96918848536125957</v>
      </c>
      <c r="AI172" s="104">
        <v>0.97467064418501626</v>
      </c>
      <c r="AJ172" s="103">
        <v>5</v>
      </c>
      <c r="AK172" s="103">
        <v>5</v>
      </c>
      <c r="AL172" s="104">
        <v>0.54890322092862831</v>
      </c>
      <c r="AM172" s="104">
        <v>2.8774330000000001E-2</v>
      </c>
      <c r="AN172" s="104">
        <v>55895.812890000001</v>
      </c>
      <c r="AO172" s="104">
        <v>2566.2800000000002</v>
      </c>
      <c r="AP172" s="104">
        <v>2504.39</v>
      </c>
      <c r="AQ172" s="104" t="s">
        <v>435</v>
      </c>
      <c r="AR172" s="104" t="s">
        <v>435</v>
      </c>
      <c r="AS172" s="105">
        <v>16.7</v>
      </c>
      <c r="AT172" s="105">
        <v>10.1</v>
      </c>
      <c r="AU172" s="103">
        <v>19</v>
      </c>
      <c r="AV172" s="105">
        <v>0.1</v>
      </c>
      <c r="AW172" s="104" t="s">
        <v>435</v>
      </c>
      <c r="AX172" s="104">
        <v>0</v>
      </c>
      <c r="AY172" s="103">
        <v>1925000</v>
      </c>
      <c r="AZ172" s="104">
        <v>0.54677704068565247</v>
      </c>
      <c r="BA172" s="104" t="s">
        <v>435</v>
      </c>
      <c r="BB172" s="103">
        <v>0</v>
      </c>
      <c r="BC172" s="103">
        <v>0</v>
      </c>
      <c r="BD172" s="103">
        <v>235000</v>
      </c>
      <c r="BE172" s="103">
        <v>6119000</v>
      </c>
      <c r="BF172" s="103">
        <v>680613</v>
      </c>
      <c r="BG172" s="103">
        <v>210947</v>
      </c>
      <c r="BH172" s="103">
        <v>127</v>
      </c>
      <c r="BI172" s="105">
        <v>29</v>
      </c>
      <c r="BJ172" s="103">
        <v>17896.921165363201</v>
      </c>
      <c r="BK172" s="103" t="s">
        <v>435</v>
      </c>
      <c r="BL172" s="104">
        <v>1.7384587256599999</v>
      </c>
      <c r="BM172" s="105">
        <v>80</v>
      </c>
      <c r="BN172" s="105" t="s">
        <v>435</v>
      </c>
      <c r="BO172" s="104">
        <v>101.089515367225</v>
      </c>
      <c r="BP172" s="105">
        <v>20.470000000054998</v>
      </c>
      <c r="BQ172" s="104" t="s">
        <v>435</v>
      </c>
      <c r="BR172" s="104">
        <v>3.15</v>
      </c>
      <c r="BS172" s="104">
        <v>-1.6711690425872803</v>
      </c>
      <c r="BT172" s="103">
        <v>13</v>
      </c>
      <c r="BU172" s="105">
        <v>89.638786315917997</v>
      </c>
      <c r="BV172" s="104" t="s">
        <v>435</v>
      </c>
      <c r="BW172" s="104">
        <v>34.253401925232097</v>
      </c>
      <c r="BX172" s="104">
        <v>101.089515367225</v>
      </c>
      <c r="BY172" s="103">
        <v>65000</v>
      </c>
      <c r="BZ172" s="105">
        <v>91.22287</v>
      </c>
      <c r="CA172" s="105">
        <v>97.21651</v>
      </c>
      <c r="CB172" s="104">
        <v>12.2</v>
      </c>
      <c r="CC172" s="103">
        <v>48</v>
      </c>
      <c r="CD172" s="103">
        <v>59</v>
      </c>
      <c r="CE172" s="103" t="s">
        <v>435</v>
      </c>
      <c r="CF172" s="104">
        <v>159.71609497070301</v>
      </c>
      <c r="CG172" s="104">
        <v>31</v>
      </c>
      <c r="CH172" s="105">
        <v>75</v>
      </c>
      <c r="CI172" s="103">
        <v>2900</v>
      </c>
      <c r="CJ172" s="103">
        <v>17070132</v>
      </c>
      <c r="CK172" s="103">
        <v>18509529</v>
      </c>
      <c r="CL172" s="103">
        <v>183630</v>
      </c>
      <c r="CM172" s="103"/>
    </row>
    <row r="173" spans="1:91" x14ac:dyDescent="0.3">
      <c r="A173" s="123" t="s">
        <v>316</v>
      </c>
      <c r="B173" s="106" t="s">
        <v>315</v>
      </c>
      <c r="C173" s="103">
        <v>17861.190740968421</v>
      </c>
      <c r="D173" s="103">
        <v>7620.1697402947366</v>
      </c>
      <c r="E173" s="103">
        <v>48382.262000000002</v>
      </c>
      <c r="F173" s="103">
        <v>0</v>
      </c>
      <c r="G173" s="103">
        <v>0</v>
      </c>
      <c r="H173" s="103">
        <v>0</v>
      </c>
      <c r="I173" s="103">
        <v>0</v>
      </c>
      <c r="J173" s="103">
        <v>108571</v>
      </c>
      <c r="K173" s="104">
        <v>5.7000000000000002E-2</v>
      </c>
      <c r="L173" s="104">
        <v>0.36363636363636398</v>
      </c>
      <c r="M173" s="103">
        <v>7090611.4871699996</v>
      </c>
      <c r="N173" s="103" t="s">
        <v>435</v>
      </c>
      <c r="O173" s="103" t="s">
        <v>435</v>
      </c>
      <c r="P173" s="103" t="s">
        <v>435</v>
      </c>
      <c r="Q173" s="103">
        <v>3904087</v>
      </c>
      <c r="R173" s="103">
        <v>1389125</v>
      </c>
      <c r="S173" s="103">
        <v>1395891</v>
      </c>
      <c r="T173" s="103">
        <v>271</v>
      </c>
      <c r="U173" s="103">
        <v>591611</v>
      </c>
      <c r="V173" s="103">
        <v>4616336.5501600001</v>
      </c>
      <c r="W173" s="103">
        <v>558650.28695400001</v>
      </c>
      <c r="X173" s="104">
        <v>65.572714172490819</v>
      </c>
      <c r="Y173" s="104">
        <v>3.0152145621118658</v>
      </c>
      <c r="Z173" s="104">
        <v>27.134</v>
      </c>
      <c r="AA173" s="104">
        <v>6.2705799674902396</v>
      </c>
      <c r="AB173" s="104">
        <v>6.5920000000000006E-2</v>
      </c>
      <c r="AC173" s="104">
        <v>72.703500000000005</v>
      </c>
      <c r="AD173" s="103" t="s">
        <v>435</v>
      </c>
      <c r="AE173" s="103">
        <v>60</v>
      </c>
      <c r="AF173" s="105">
        <v>26</v>
      </c>
      <c r="AG173" s="104">
        <v>14.449</v>
      </c>
      <c r="AH173" s="104">
        <v>0.65123859424331498</v>
      </c>
      <c r="AI173" s="104">
        <v>0.16213733370128369</v>
      </c>
      <c r="AJ173" s="103">
        <v>0</v>
      </c>
      <c r="AK173" s="103">
        <v>0</v>
      </c>
      <c r="AL173" s="104">
        <v>0.65603911020238426</v>
      </c>
      <c r="AM173" s="104">
        <v>2.9005920000000001E-2</v>
      </c>
      <c r="AN173" s="104">
        <v>65.323840000000004</v>
      </c>
      <c r="AO173" s="104">
        <v>112.38</v>
      </c>
      <c r="AP173" s="104">
        <v>140.72999999999999</v>
      </c>
      <c r="AQ173" s="104">
        <v>4.4999405659963383</v>
      </c>
      <c r="AR173" s="104">
        <v>29.022406983443183</v>
      </c>
      <c r="AS173" s="105">
        <v>34.799999999999997</v>
      </c>
      <c r="AT173" s="105">
        <v>13.3</v>
      </c>
      <c r="AU173" s="103">
        <v>85</v>
      </c>
      <c r="AV173" s="105">
        <v>0.3</v>
      </c>
      <c r="AW173" s="104">
        <v>0.25</v>
      </c>
      <c r="AX173" s="104">
        <v>0</v>
      </c>
      <c r="AY173" s="103">
        <v>2844918</v>
      </c>
      <c r="AZ173" s="104">
        <v>0.37746660953615396</v>
      </c>
      <c r="BA173" s="104">
        <v>34</v>
      </c>
      <c r="BB173" s="103">
        <v>700</v>
      </c>
      <c r="BC173" s="103">
        <v>5725</v>
      </c>
      <c r="BD173" s="103">
        <v>6750</v>
      </c>
      <c r="BE173" s="103">
        <v>0</v>
      </c>
      <c r="BF173" s="103">
        <v>2972</v>
      </c>
      <c r="BG173" s="103">
        <v>0</v>
      </c>
      <c r="BH173" s="103">
        <v>92</v>
      </c>
      <c r="BI173" s="105">
        <v>5.6</v>
      </c>
      <c r="BJ173" s="103">
        <v>492320</v>
      </c>
      <c r="BK173" s="103">
        <v>431000</v>
      </c>
      <c r="BL173" s="104">
        <v>30.368326434099998</v>
      </c>
      <c r="BM173" s="105">
        <v>20</v>
      </c>
      <c r="BN173" s="105">
        <v>99.8</v>
      </c>
      <c r="BO173" s="104">
        <v>111.528165591399</v>
      </c>
      <c r="BP173" s="105">
        <v>13</v>
      </c>
      <c r="BQ173" s="104">
        <v>0.9</v>
      </c>
      <c r="BR173" s="104">
        <v>3.166666666666667</v>
      </c>
      <c r="BS173" s="104">
        <v>-1.0977039337158203</v>
      </c>
      <c r="BT173" s="103">
        <v>25</v>
      </c>
      <c r="BU173" s="105">
        <v>99.300003051757798</v>
      </c>
      <c r="BV173" s="104">
        <v>99.8</v>
      </c>
      <c r="BW173" s="104">
        <v>21.959999999615</v>
      </c>
      <c r="BX173" s="104">
        <v>111.528165591399</v>
      </c>
      <c r="BY173" s="103">
        <v>14000</v>
      </c>
      <c r="BZ173" s="105">
        <v>97.023060000000001</v>
      </c>
      <c r="CA173" s="105">
        <v>81.196280000000002</v>
      </c>
      <c r="CB173" s="104">
        <v>17.003</v>
      </c>
      <c r="CC173" s="103">
        <v>96</v>
      </c>
      <c r="CD173" s="103">
        <v>98</v>
      </c>
      <c r="CE173" s="103" t="s">
        <v>435</v>
      </c>
      <c r="CF173" s="104">
        <v>208.50648498535199</v>
      </c>
      <c r="CG173" s="104">
        <v>17</v>
      </c>
      <c r="CH173" s="105">
        <v>58</v>
      </c>
      <c r="CI173" s="103">
        <v>826.62153053870361</v>
      </c>
      <c r="CJ173" s="103">
        <v>9321023</v>
      </c>
      <c r="CK173" s="103">
        <v>8484066</v>
      </c>
      <c r="CL173" s="103">
        <v>139960</v>
      </c>
      <c r="CM173" s="103"/>
    </row>
    <row r="174" spans="1:91" x14ac:dyDescent="0.3">
      <c r="A174" s="123" t="s">
        <v>750</v>
      </c>
      <c r="B174" s="106" t="s">
        <v>317</v>
      </c>
      <c r="C174" s="103">
        <v>46122.105981473687</v>
      </c>
      <c r="D174" s="103">
        <v>0</v>
      </c>
      <c r="E174" s="103">
        <v>162087.94399999999</v>
      </c>
      <c r="F174" s="103">
        <v>51.625999999999998</v>
      </c>
      <c r="G174" s="103">
        <v>480.35700000000003</v>
      </c>
      <c r="H174" s="103">
        <v>0</v>
      </c>
      <c r="I174" s="103">
        <v>120.48400000000001</v>
      </c>
      <c r="J174" s="103">
        <v>361828</v>
      </c>
      <c r="K174" s="104">
        <v>0.22900000000000001</v>
      </c>
      <c r="L174" s="104">
        <v>6.0606060606060601E-2</v>
      </c>
      <c r="M174" s="103">
        <v>22366047.341800001</v>
      </c>
      <c r="N174" s="103">
        <v>280912.06005999999</v>
      </c>
      <c r="O174" s="103">
        <v>0</v>
      </c>
      <c r="P174" s="103">
        <v>1778417.7252700001</v>
      </c>
      <c r="Q174" s="103">
        <v>52663712</v>
      </c>
      <c r="R174" s="103">
        <v>0</v>
      </c>
      <c r="S174" s="103">
        <v>16333</v>
      </c>
      <c r="T174" s="103">
        <v>51410017</v>
      </c>
      <c r="U174" s="103">
        <v>22695349</v>
      </c>
      <c r="V174" s="103">
        <v>45761087.497400001</v>
      </c>
      <c r="W174" s="103">
        <v>31741156.0702</v>
      </c>
      <c r="X174" s="104">
        <v>63.579078798825918</v>
      </c>
      <c r="Y174" s="104">
        <v>5.1454878639094863</v>
      </c>
      <c r="Z174" s="104">
        <v>33.776000000000003</v>
      </c>
      <c r="AA174" s="104">
        <v>4.8515478517615502</v>
      </c>
      <c r="AB174" s="104">
        <v>11.74872</v>
      </c>
      <c r="AC174" s="104">
        <v>47.952689999999997</v>
      </c>
      <c r="AD174" s="103">
        <v>5424</v>
      </c>
      <c r="AE174" s="103">
        <v>60</v>
      </c>
      <c r="AF174" s="105">
        <v>41.7</v>
      </c>
      <c r="AG174" s="104">
        <v>16.425999999999998</v>
      </c>
      <c r="AH174" s="104">
        <v>0.62897638962413127</v>
      </c>
      <c r="AI174" s="104">
        <v>0.19284654754642969</v>
      </c>
      <c r="AJ174" s="103">
        <v>0</v>
      </c>
      <c r="AK174" s="103">
        <v>0</v>
      </c>
      <c r="AL174" s="104">
        <v>0.52830262560968921</v>
      </c>
      <c r="AM174" s="104">
        <v>0.27343149999999999</v>
      </c>
      <c r="AN174" s="104">
        <v>984.68481999999995</v>
      </c>
      <c r="AO174" s="104">
        <v>1427.38</v>
      </c>
      <c r="AP174" s="104">
        <v>1501.8</v>
      </c>
      <c r="AQ174" s="104">
        <v>4.3644136301013967</v>
      </c>
      <c r="AR174" s="104">
        <v>0.71189919166625393</v>
      </c>
      <c r="AS174" s="105">
        <v>53</v>
      </c>
      <c r="AT174" s="105">
        <v>13.7</v>
      </c>
      <c r="AU174" s="103">
        <v>269</v>
      </c>
      <c r="AV174" s="105">
        <v>4.7</v>
      </c>
      <c r="AW174" s="104">
        <v>2.21</v>
      </c>
      <c r="AX174" s="104">
        <v>113.03100000000001</v>
      </c>
      <c r="AY174" s="103">
        <v>26709403</v>
      </c>
      <c r="AZ174" s="104">
        <v>0.53851305935162097</v>
      </c>
      <c r="BA174" s="104">
        <v>37.799999999999997</v>
      </c>
      <c r="BB174" s="103">
        <v>0</v>
      </c>
      <c r="BC174" s="103">
        <v>15873</v>
      </c>
      <c r="BD174" s="103">
        <v>2005000</v>
      </c>
      <c r="BE174" s="103">
        <v>0</v>
      </c>
      <c r="BF174" s="103">
        <v>284532</v>
      </c>
      <c r="BG174" s="103">
        <v>0</v>
      </c>
      <c r="BH174" s="103">
        <v>108</v>
      </c>
      <c r="BI174" s="105">
        <v>30.7</v>
      </c>
      <c r="BJ174" s="103">
        <v>1481557</v>
      </c>
      <c r="BK174" s="103">
        <v>1275000</v>
      </c>
      <c r="BL174" s="104">
        <v>2.5054430387000002</v>
      </c>
      <c r="BM174" s="105">
        <v>40</v>
      </c>
      <c r="BN174" s="105">
        <v>77.887230000000002</v>
      </c>
      <c r="BO174" s="104">
        <v>77.241352232836505</v>
      </c>
      <c r="BP174" s="105">
        <v>52.891929343967597</v>
      </c>
      <c r="BQ174" s="104">
        <v>0.65</v>
      </c>
      <c r="BR174" s="104">
        <v>3.583333333333333</v>
      </c>
      <c r="BS174" s="104">
        <v>-0.75626581907272339</v>
      </c>
      <c r="BT174" s="103">
        <v>37</v>
      </c>
      <c r="BU174" s="105">
        <v>32.813331604003899</v>
      </c>
      <c r="BV174" s="104">
        <v>77.887230000000002</v>
      </c>
      <c r="BW174" s="104">
        <v>25</v>
      </c>
      <c r="BX174" s="104">
        <v>77.241352232836505</v>
      </c>
      <c r="BY174" s="103">
        <v>72000</v>
      </c>
      <c r="BZ174" s="105">
        <v>29.913439999999998</v>
      </c>
      <c r="CA174" s="105">
        <v>56.72645</v>
      </c>
      <c r="CB174" s="104">
        <v>0.39899999999999997</v>
      </c>
      <c r="CC174" s="103">
        <v>97</v>
      </c>
      <c r="CD174" s="103">
        <v>79</v>
      </c>
      <c r="CE174" s="103">
        <v>97</v>
      </c>
      <c r="CF174" s="104">
        <v>111.978843688965</v>
      </c>
      <c r="CG174" s="104">
        <v>524</v>
      </c>
      <c r="CH174" s="105">
        <v>47</v>
      </c>
      <c r="CI174" s="103">
        <v>1050.6752537984601</v>
      </c>
      <c r="CJ174" s="103">
        <v>58005461</v>
      </c>
      <c r="CK174" s="103">
        <v>53399383</v>
      </c>
      <c r="CL174" s="103">
        <v>885800</v>
      </c>
      <c r="CM174" s="103"/>
    </row>
    <row r="175" spans="1:91" x14ac:dyDescent="0.3">
      <c r="A175" s="123" t="s">
        <v>319</v>
      </c>
      <c r="B175" s="106" t="s">
        <v>318</v>
      </c>
      <c r="C175" s="103">
        <v>3247.1981131157895</v>
      </c>
      <c r="D175" s="103">
        <v>0</v>
      </c>
      <c r="E175" s="103">
        <v>753363.89150000003</v>
      </c>
      <c r="F175" s="103">
        <v>271.822</v>
      </c>
      <c r="G175" s="103">
        <v>146985.86700000003</v>
      </c>
      <c r="H175" s="103">
        <v>2756.5545000000002</v>
      </c>
      <c r="I175" s="103">
        <v>28346.964000000004</v>
      </c>
      <c r="J175" s="103">
        <v>1199502</v>
      </c>
      <c r="K175" s="104">
        <v>0.314</v>
      </c>
      <c r="L175" s="104">
        <v>6.0606060606060601E-2</v>
      </c>
      <c r="M175" s="103">
        <v>72272.163816500004</v>
      </c>
      <c r="N175" s="103" t="s">
        <v>435</v>
      </c>
      <c r="O175" s="103" t="s">
        <v>435</v>
      </c>
      <c r="P175" s="103" t="s">
        <v>435</v>
      </c>
      <c r="Q175" s="103">
        <v>21889568</v>
      </c>
      <c r="R175" s="103">
        <v>15780721</v>
      </c>
      <c r="S175" s="103">
        <v>20426074</v>
      </c>
      <c r="T175" s="103">
        <v>16236457</v>
      </c>
      <c r="U175" s="103">
        <v>56650072</v>
      </c>
      <c r="V175" s="103">
        <v>65540945.520300001</v>
      </c>
      <c r="W175" s="103">
        <v>67036816.655699998</v>
      </c>
      <c r="X175" s="104">
        <v>135.89720683513085</v>
      </c>
      <c r="Y175" s="104">
        <v>1.8263334906398347</v>
      </c>
      <c r="Z175" s="104">
        <v>49.948999999999998</v>
      </c>
      <c r="AA175" s="104" t="s">
        <v>435</v>
      </c>
      <c r="AB175" s="104">
        <v>0</v>
      </c>
      <c r="AC175" s="104">
        <v>90.67013</v>
      </c>
      <c r="AD175" s="103">
        <v>10130</v>
      </c>
      <c r="AE175" s="103">
        <v>80</v>
      </c>
      <c r="AF175" s="105">
        <v>24.6</v>
      </c>
      <c r="AG175" s="104">
        <v>5.2389999999999999</v>
      </c>
      <c r="AH175" s="104">
        <v>0.74706081114253764</v>
      </c>
      <c r="AI175" s="104">
        <v>0.12794139742221783</v>
      </c>
      <c r="AJ175" s="103">
        <v>0</v>
      </c>
      <c r="AK175" s="103">
        <v>0</v>
      </c>
      <c r="AL175" s="104">
        <v>0.76460493758490322</v>
      </c>
      <c r="AM175" s="104">
        <v>3.0710400000000001E-3</v>
      </c>
      <c r="AN175" s="104">
        <v>430.05561999999998</v>
      </c>
      <c r="AO175" s="104">
        <v>192.23</v>
      </c>
      <c r="AP175" s="104">
        <v>-457.99</v>
      </c>
      <c r="AQ175" s="104">
        <v>-8.7749402048368869E-2</v>
      </c>
      <c r="AR175" s="104">
        <v>1.477909184275487</v>
      </c>
      <c r="AS175" s="105">
        <v>9.1</v>
      </c>
      <c r="AT175" s="105">
        <v>6.7</v>
      </c>
      <c r="AU175" s="103">
        <v>156</v>
      </c>
      <c r="AV175" s="105">
        <v>1.1000000000000001</v>
      </c>
      <c r="AW175" s="104" t="s">
        <v>435</v>
      </c>
      <c r="AX175" s="104">
        <v>0.84299999999999997</v>
      </c>
      <c r="AY175" s="103">
        <v>53368</v>
      </c>
      <c r="AZ175" s="104">
        <v>0.3767229000991229</v>
      </c>
      <c r="BA175" s="104">
        <v>36.5</v>
      </c>
      <c r="BB175" s="103">
        <v>3819058</v>
      </c>
      <c r="BC175" s="103">
        <v>0</v>
      </c>
      <c r="BD175" s="103">
        <v>878885</v>
      </c>
      <c r="BE175" s="103">
        <v>41000</v>
      </c>
      <c r="BF175" s="103">
        <v>103189</v>
      </c>
      <c r="BG175" s="103">
        <v>0</v>
      </c>
      <c r="BH175" s="103">
        <v>116</v>
      </c>
      <c r="BI175" s="105">
        <v>7.8</v>
      </c>
      <c r="BJ175" s="103">
        <v>76053042.753999993</v>
      </c>
      <c r="BK175" s="103">
        <v>35592000</v>
      </c>
      <c r="BL175" s="104">
        <v>2.2858767341399999</v>
      </c>
      <c r="BM175" s="105">
        <v>60</v>
      </c>
      <c r="BN175" s="105">
        <v>92.868309999999994</v>
      </c>
      <c r="BO175" s="104">
        <v>180.18261187527801</v>
      </c>
      <c r="BP175" s="105">
        <v>72.156814467605798</v>
      </c>
      <c r="BQ175" s="104">
        <v>0.26</v>
      </c>
      <c r="BR175" s="104">
        <v>3.1166666666666667</v>
      </c>
      <c r="BS175" s="104">
        <v>0.34995955228805542</v>
      </c>
      <c r="BT175" s="103">
        <v>36</v>
      </c>
      <c r="BU175" s="105">
        <v>100</v>
      </c>
      <c r="BV175" s="104">
        <v>92.868309999999994</v>
      </c>
      <c r="BW175" s="104">
        <v>56.817480930145599</v>
      </c>
      <c r="BX175" s="104">
        <v>180.18261187527801</v>
      </c>
      <c r="BY175" s="103">
        <v>230000</v>
      </c>
      <c r="BZ175" s="105">
        <v>98.750730000000004</v>
      </c>
      <c r="CA175" s="105">
        <v>99.930710000000005</v>
      </c>
      <c r="CB175" s="104">
        <v>8.0960000000000001</v>
      </c>
      <c r="CC175" s="103">
        <v>99</v>
      </c>
      <c r="CD175" s="103">
        <v>95</v>
      </c>
      <c r="CE175" s="103" t="s">
        <v>435</v>
      </c>
      <c r="CF175" s="104">
        <v>635.02178955078102</v>
      </c>
      <c r="CG175" s="104">
        <v>37</v>
      </c>
      <c r="CH175" s="105">
        <v>79</v>
      </c>
      <c r="CI175" s="103">
        <v>7273.5632073209154</v>
      </c>
      <c r="CJ175" s="103">
        <v>69625581</v>
      </c>
      <c r="CK175" s="103">
        <v>68083396</v>
      </c>
      <c r="CL175" s="103">
        <v>510890</v>
      </c>
      <c r="CM175" s="103"/>
    </row>
    <row r="176" spans="1:91" x14ac:dyDescent="0.3">
      <c r="A176" s="123" t="s">
        <v>372</v>
      </c>
      <c r="B176" s="106" t="s">
        <v>91</v>
      </c>
      <c r="C176" s="103">
        <v>2291.0791277263156</v>
      </c>
      <c r="D176" s="103">
        <v>146.20146692926315</v>
      </c>
      <c r="E176" s="103">
        <v>1073.9865</v>
      </c>
      <c r="F176" s="103">
        <v>5.8579999999999997</v>
      </c>
      <c r="G176" s="103">
        <v>7090.3680000000004</v>
      </c>
      <c r="H176" s="103">
        <v>589.87199999999996</v>
      </c>
      <c r="I176" s="103">
        <v>1546.1760000000004</v>
      </c>
      <c r="J176" s="103">
        <v>3428</v>
      </c>
      <c r="K176" s="104">
        <v>5.7000000000000002E-2</v>
      </c>
      <c r="L176" s="104">
        <v>0</v>
      </c>
      <c r="M176" s="103">
        <v>401760.90961899998</v>
      </c>
      <c r="N176" s="103" t="s">
        <v>435</v>
      </c>
      <c r="O176" s="103" t="s">
        <v>435</v>
      </c>
      <c r="P176" s="103" t="s">
        <v>435</v>
      </c>
      <c r="Q176" s="103">
        <v>0</v>
      </c>
      <c r="R176" s="103">
        <v>1109930</v>
      </c>
      <c r="S176" s="103">
        <v>0</v>
      </c>
      <c r="T176" s="103">
        <v>1092075</v>
      </c>
      <c r="U176" s="103">
        <v>694617</v>
      </c>
      <c r="V176" s="103">
        <v>865154.61418000003</v>
      </c>
      <c r="W176" s="103">
        <v>1110504.6949499999</v>
      </c>
      <c r="X176" s="104">
        <v>85.270477471418971</v>
      </c>
      <c r="Y176" s="104">
        <v>3.1721409289525542</v>
      </c>
      <c r="Z176" s="104">
        <v>30.577999999999999</v>
      </c>
      <c r="AA176" s="104">
        <v>5.84475998532508</v>
      </c>
      <c r="AB176" s="104">
        <v>19.515039999999999</v>
      </c>
      <c r="AC176" s="104">
        <v>28.178229999999999</v>
      </c>
      <c r="AD176" s="103" t="s">
        <v>435</v>
      </c>
      <c r="AE176" s="103">
        <v>40</v>
      </c>
      <c r="AF176" s="105">
        <v>34</v>
      </c>
      <c r="AG176" s="104">
        <v>13.461</v>
      </c>
      <c r="AH176" s="104">
        <v>0.15563377400752412</v>
      </c>
      <c r="AI176" s="104">
        <v>6.6977868280404876E-2</v>
      </c>
      <c r="AJ176" s="103">
        <v>0</v>
      </c>
      <c r="AK176" s="103">
        <v>0</v>
      </c>
      <c r="AL176" s="104">
        <v>0.62588705743373807</v>
      </c>
      <c r="AM176" s="104">
        <v>0.20961753999999999</v>
      </c>
      <c r="AN176" s="104">
        <v>31.487729999999999</v>
      </c>
      <c r="AO176" s="104">
        <v>163.53</v>
      </c>
      <c r="AP176" s="104">
        <v>157.84</v>
      </c>
      <c r="AQ176" s="104">
        <v>8.5802626781471822</v>
      </c>
      <c r="AR176" s="104">
        <v>3.7319229806106384</v>
      </c>
      <c r="AS176" s="105">
        <v>45.8</v>
      </c>
      <c r="AT176" s="105">
        <v>37.700000000000003</v>
      </c>
      <c r="AU176" s="103">
        <v>498</v>
      </c>
      <c r="AV176" s="105" t="s">
        <v>435</v>
      </c>
      <c r="AW176" s="104" t="s">
        <v>435</v>
      </c>
      <c r="AX176" s="104">
        <v>0.06</v>
      </c>
      <c r="AY176" s="103">
        <v>1279948</v>
      </c>
      <c r="AZ176" s="104" t="s">
        <v>435</v>
      </c>
      <c r="BA176" s="104">
        <v>28.7</v>
      </c>
      <c r="BB176" s="103">
        <v>0</v>
      </c>
      <c r="BC176" s="103">
        <v>0</v>
      </c>
      <c r="BD176" s="103">
        <v>0</v>
      </c>
      <c r="BE176" s="103">
        <v>0</v>
      </c>
      <c r="BF176" s="103">
        <v>0</v>
      </c>
      <c r="BG176" s="103">
        <v>0</v>
      </c>
      <c r="BH176" s="103">
        <v>103</v>
      </c>
      <c r="BI176" s="105">
        <v>24.9</v>
      </c>
      <c r="BJ176" s="103" t="s">
        <v>435</v>
      </c>
      <c r="BK176" s="103">
        <v>74000</v>
      </c>
      <c r="BL176" s="104">
        <v>11.3701766784</v>
      </c>
      <c r="BM176" s="105">
        <v>80</v>
      </c>
      <c r="BN176" s="105">
        <v>68.066829999999996</v>
      </c>
      <c r="BO176" s="104">
        <v>115.814283258174</v>
      </c>
      <c r="BP176" s="105">
        <v>25.246249590000001</v>
      </c>
      <c r="BQ176" s="104" t="s">
        <v>435</v>
      </c>
      <c r="BR176" s="104">
        <v>2.4833333333333334</v>
      </c>
      <c r="BS176" s="104">
        <v>-0.98260736465454102</v>
      </c>
      <c r="BT176" s="103">
        <v>38</v>
      </c>
      <c r="BU176" s="105">
        <v>80.380752563476605</v>
      </c>
      <c r="BV176" s="104">
        <v>68.066829999999996</v>
      </c>
      <c r="BW176" s="104">
        <v>27.4927317258886</v>
      </c>
      <c r="BX176" s="104">
        <v>115.814283258174</v>
      </c>
      <c r="BY176" s="103">
        <v>2900</v>
      </c>
      <c r="BZ176" s="105">
        <v>53.519010000000002</v>
      </c>
      <c r="CA176" s="105">
        <v>78.343869999999995</v>
      </c>
      <c r="CB176" s="104">
        <v>7.1970000000000001</v>
      </c>
      <c r="CC176" s="103">
        <v>76</v>
      </c>
      <c r="CD176" s="103">
        <v>50</v>
      </c>
      <c r="CE176" s="103" t="s">
        <v>435</v>
      </c>
      <c r="CF176" s="104">
        <v>121.675773620605</v>
      </c>
      <c r="CG176" s="104">
        <v>142</v>
      </c>
      <c r="CH176" s="105">
        <v>44</v>
      </c>
      <c r="CI176" s="103">
        <v>2035.5339076888138</v>
      </c>
      <c r="CJ176" s="103">
        <v>1293120</v>
      </c>
      <c r="CK176" s="103">
        <v>1185524</v>
      </c>
      <c r="CL176" s="103">
        <v>14870</v>
      </c>
      <c r="CM176" s="103"/>
    </row>
    <row r="177" spans="1:91" x14ac:dyDescent="0.3">
      <c r="A177" s="123" t="s">
        <v>321</v>
      </c>
      <c r="B177" s="106" t="s">
        <v>320</v>
      </c>
      <c r="C177" s="103">
        <v>0</v>
      </c>
      <c r="D177" s="103">
        <v>0</v>
      </c>
      <c r="E177" s="103">
        <v>22786.5805</v>
      </c>
      <c r="F177" s="103">
        <v>0</v>
      </c>
      <c r="G177" s="103">
        <v>0</v>
      </c>
      <c r="H177" s="103">
        <v>0</v>
      </c>
      <c r="I177" s="103">
        <v>0</v>
      </c>
      <c r="J177" s="103">
        <v>11428</v>
      </c>
      <c r="K177" s="104">
        <v>2.9000000000000001E-2</v>
      </c>
      <c r="L177" s="104">
        <v>6.0606060606060601E-2</v>
      </c>
      <c r="M177" s="103">
        <v>3076382.1566499998</v>
      </c>
      <c r="N177" s="103">
        <v>226147.182042</v>
      </c>
      <c r="O177" s="103">
        <v>2115943.70633</v>
      </c>
      <c r="P177" s="103">
        <v>222712.405703</v>
      </c>
      <c r="Q177" s="103">
        <v>7261444</v>
      </c>
      <c r="R177" s="103">
        <v>0</v>
      </c>
      <c r="S177" s="103">
        <v>0</v>
      </c>
      <c r="T177" s="103">
        <v>7261444</v>
      </c>
      <c r="U177" s="103">
        <v>4694536</v>
      </c>
      <c r="V177" s="103">
        <v>6856614.0885800002</v>
      </c>
      <c r="W177" s="103">
        <v>7235096.29825</v>
      </c>
      <c r="X177" s="104">
        <v>145.04677330391615</v>
      </c>
      <c r="Y177" s="104">
        <v>3.7492725023574169</v>
      </c>
      <c r="Z177" s="104">
        <v>41.701999999999998</v>
      </c>
      <c r="AA177" s="104">
        <v>4.5513104055187199</v>
      </c>
      <c r="AB177" s="104">
        <v>47.690350000000002</v>
      </c>
      <c r="AC177" s="104">
        <v>10.47481</v>
      </c>
      <c r="AD177" s="103">
        <v>2438</v>
      </c>
      <c r="AE177" s="103">
        <v>40</v>
      </c>
      <c r="AF177" s="105">
        <v>53</v>
      </c>
      <c r="AG177" s="104">
        <v>14.898</v>
      </c>
      <c r="AH177" s="104">
        <v>0.26083156824346243</v>
      </c>
      <c r="AI177" s="104">
        <v>4.3649344807512785E-2</v>
      </c>
      <c r="AJ177" s="103">
        <v>0</v>
      </c>
      <c r="AK177" s="103">
        <v>0</v>
      </c>
      <c r="AL177" s="104">
        <v>0.5127327360358469</v>
      </c>
      <c r="AM177" s="104">
        <v>0.24868223</v>
      </c>
      <c r="AN177" s="104">
        <v>37.003779999999999</v>
      </c>
      <c r="AO177" s="104">
        <v>78.709999999999994</v>
      </c>
      <c r="AP177" s="104">
        <v>100.04</v>
      </c>
      <c r="AQ177" s="104">
        <v>5.5115348534150597</v>
      </c>
      <c r="AR177" s="104">
        <v>9.24119984552107</v>
      </c>
      <c r="AS177" s="105">
        <v>69.8</v>
      </c>
      <c r="AT177" s="105">
        <v>16.2</v>
      </c>
      <c r="AU177" s="103">
        <v>41</v>
      </c>
      <c r="AV177" s="105">
        <v>2.1</v>
      </c>
      <c r="AW177" s="104">
        <v>0.99</v>
      </c>
      <c r="AX177" s="104">
        <v>370.86200000000002</v>
      </c>
      <c r="AY177" s="103">
        <v>5376102</v>
      </c>
      <c r="AZ177" s="104">
        <v>0.56568342780511738</v>
      </c>
      <c r="BA177" s="104">
        <v>43.1</v>
      </c>
      <c r="BB177" s="103">
        <v>3612</v>
      </c>
      <c r="BC177" s="103">
        <v>0</v>
      </c>
      <c r="BD177" s="103">
        <v>0</v>
      </c>
      <c r="BE177" s="103">
        <v>0</v>
      </c>
      <c r="BF177" s="103">
        <v>12784</v>
      </c>
      <c r="BG177" s="103">
        <v>2</v>
      </c>
      <c r="BH177" s="103">
        <v>113</v>
      </c>
      <c r="BI177" s="105">
        <v>16.100000000000001</v>
      </c>
      <c r="BJ177" s="103">
        <v>566295</v>
      </c>
      <c r="BK177" s="103">
        <v>496000</v>
      </c>
      <c r="BL177" s="104">
        <v>0.47155425219899999</v>
      </c>
      <c r="BM177" s="105">
        <v>40</v>
      </c>
      <c r="BN177" s="105">
        <v>63.745620000000002</v>
      </c>
      <c r="BO177" s="104">
        <v>77.886101735649504</v>
      </c>
      <c r="BP177" s="105">
        <v>12.360224969290501</v>
      </c>
      <c r="BQ177" s="104">
        <v>0.49</v>
      </c>
      <c r="BR177" s="104">
        <v>1.3166666666666667</v>
      </c>
      <c r="BS177" s="104">
        <v>-1.0577911138534546</v>
      </c>
      <c r="BT177" s="103">
        <v>29</v>
      </c>
      <c r="BU177" s="105">
        <v>48</v>
      </c>
      <c r="BV177" s="104">
        <v>63.745620000000002</v>
      </c>
      <c r="BW177" s="104">
        <v>12.360224970000001</v>
      </c>
      <c r="BX177" s="104">
        <v>77.886101735649504</v>
      </c>
      <c r="BY177" s="103">
        <v>13000</v>
      </c>
      <c r="BZ177" s="105">
        <v>16.132100000000001</v>
      </c>
      <c r="CA177" s="105">
        <v>65.128839999999997</v>
      </c>
      <c r="CB177" s="104">
        <v>0.48699999999999999</v>
      </c>
      <c r="CC177" s="103">
        <v>90</v>
      </c>
      <c r="CD177" s="103" t="s">
        <v>435</v>
      </c>
      <c r="CE177" s="103">
        <v>90</v>
      </c>
      <c r="CF177" s="104">
        <v>99.903137207031307</v>
      </c>
      <c r="CG177" s="104">
        <v>396</v>
      </c>
      <c r="CH177" s="105">
        <v>32</v>
      </c>
      <c r="CI177" s="103">
        <v>671.84068755877308</v>
      </c>
      <c r="CJ177" s="103">
        <v>8082359</v>
      </c>
      <c r="CK177" s="103">
        <v>7264896</v>
      </c>
      <c r="CL177" s="103">
        <v>54390</v>
      </c>
      <c r="CM177" s="103"/>
    </row>
    <row r="178" spans="1:91" x14ac:dyDescent="0.3">
      <c r="A178" s="123" t="s">
        <v>323</v>
      </c>
      <c r="B178" s="106" t="s">
        <v>322</v>
      </c>
      <c r="C178" s="103">
        <v>187.49025647831579</v>
      </c>
      <c r="D178" s="103">
        <v>187.49025647831579</v>
      </c>
      <c r="E178" s="103" t="s">
        <v>435</v>
      </c>
      <c r="F178" s="103">
        <v>6.7560000000000002</v>
      </c>
      <c r="G178" s="103">
        <v>2014.893</v>
      </c>
      <c r="H178" s="103">
        <v>636.28200000000004</v>
      </c>
      <c r="I178" s="103">
        <v>97.488</v>
      </c>
      <c r="J178" s="103">
        <v>0</v>
      </c>
      <c r="K178" s="104">
        <v>2.9000000000000001E-2</v>
      </c>
      <c r="L178" s="104" t="s">
        <v>435</v>
      </c>
      <c r="M178" s="103" t="s">
        <v>435</v>
      </c>
      <c r="N178" s="103" t="s">
        <v>435</v>
      </c>
      <c r="O178" s="103" t="s">
        <v>435</v>
      </c>
      <c r="P178" s="103" t="s">
        <v>435</v>
      </c>
      <c r="Q178" s="103">
        <v>0</v>
      </c>
      <c r="R178" s="103">
        <v>0</v>
      </c>
      <c r="S178" s="103">
        <v>0</v>
      </c>
      <c r="T178" s="103">
        <v>0</v>
      </c>
      <c r="U178" s="103">
        <v>42929</v>
      </c>
      <c r="V178" s="103">
        <v>83341.631955699995</v>
      </c>
      <c r="W178" s="103">
        <v>87873.482652299994</v>
      </c>
      <c r="X178" s="104">
        <v>143.32916666666668</v>
      </c>
      <c r="Y178" s="104">
        <v>1.0020714561714636</v>
      </c>
      <c r="Z178" s="104">
        <v>23.131</v>
      </c>
      <c r="AA178" s="104" t="s">
        <v>435</v>
      </c>
      <c r="AB178" s="104">
        <v>0</v>
      </c>
      <c r="AC178" s="104" t="s">
        <v>435</v>
      </c>
      <c r="AD178" s="103">
        <v>18</v>
      </c>
      <c r="AE178" s="103">
        <v>80</v>
      </c>
      <c r="AF178" s="105" t="s">
        <v>435</v>
      </c>
      <c r="AG178" s="104">
        <v>11.714</v>
      </c>
      <c r="AH178" s="104">
        <v>3.7843390994919445E-3</v>
      </c>
      <c r="AI178" s="104">
        <v>1.5492419938983141E-4</v>
      </c>
      <c r="AJ178" s="103">
        <v>0</v>
      </c>
      <c r="AK178" s="103">
        <v>0</v>
      </c>
      <c r="AL178" s="104">
        <v>0.71743036128923254</v>
      </c>
      <c r="AM178" s="104" t="s">
        <v>435</v>
      </c>
      <c r="AN178" s="104">
        <v>138.15486999999999</v>
      </c>
      <c r="AO178" s="104">
        <v>55.78</v>
      </c>
      <c r="AP178" s="104">
        <v>63.72</v>
      </c>
      <c r="AQ178" s="104">
        <v>19.117221535557757</v>
      </c>
      <c r="AR178" s="104">
        <v>40.699856907248432</v>
      </c>
      <c r="AS178" s="105">
        <v>15.6</v>
      </c>
      <c r="AT178" s="105">
        <v>1.9</v>
      </c>
      <c r="AU178" s="103">
        <v>12</v>
      </c>
      <c r="AV178" s="105" t="s">
        <v>435</v>
      </c>
      <c r="AW178" s="104" t="s">
        <v>435</v>
      </c>
      <c r="AX178" s="104" t="s">
        <v>435</v>
      </c>
      <c r="AY178" s="103">
        <v>37131</v>
      </c>
      <c r="AZ178" s="104">
        <v>0.41808821128065377</v>
      </c>
      <c r="BA178" s="104">
        <v>37.6</v>
      </c>
      <c r="BB178" s="103">
        <v>0</v>
      </c>
      <c r="BC178" s="103">
        <v>87000</v>
      </c>
      <c r="BD178" s="103">
        <v>394</v>
      </c>
      <c r="BE178" s="103">
        <v>0</v>
      </c>
      <c r="BF178" s="103">
        <v>0</v>
      </c>
      <c r="BG178" s="103">
        <v>0</v>
      </c>
      <c r="BH178" s="103">
        <v>87</v>
      </c>
      <c r="BI178" s="105">
        <v>3.6</v>
      </c>
      <c r="BJ178" s="103" t="s">
        <v>435</v>
      </c>
      <c r="BK178" s="103">
        <v>62500</v>
      </c>
      <c r="BL178" s="104">
        <v>78.084415584400006</v>
      </c>
      <c r="BM178" s="105">
        <v>0</v>
      </c>
      <c r="BN178" s="105">
        <v>99.414370000000005</v>
      </c>
      <c r="BO178" s="104">
        <v>104.594125798231</v>
      </c>
      <c r="BP178" s="105">
        <v>39.950000000000003</v>
      </c>
      <c r="BQ178" s="104" t="s">
        <v>435</v>
      </c>
      <c r="BR178" s="104">
        <v>2.666666666666667</v>
      </c>
      <c r="BS178" s="104">
        <v>0.13935482501983643</v>
      </c>
      <c r="BT178" s="103" t="s">
        <v>435</v>
      </c>
      <c r="BU178" s="105">
        <v>97.967590332031307</v>
      </c>
      <c r="BV178" s="104">
        <v>99.414370000000005</v>
      </c>
      <c r="BW178" s="104">
        <v>41.248727643705003</v>
      </c>
      <c r="BX178" s="104">
        <v>104.594125798231</v>
      </c>
      <c r="BY178" s="103">
        <v>720</v>
      </c>
      <c r="BZ178" s="105">
        <v>93.445269999999994</v>
      </c>
      <c r="CA178" s="105">
        <v>99.906829999999999</v>
      </c>
      <c r="CB178" s="104">
        <v>5.2229999999999999</v>
      </c>
      <c r="CC178" s="103">
        <v>81</v>
      </c>
      <c r="CD178" s="103">
        <v>85</v>
      </c>
      <c r="CE178" s="103" t="s">
        <v>435</v>
      </c>
      <c r="CF178" s="104">
        <v>311.42813110351602</v>
      </c>
      <c r="CG178" s="104">
        <v>52</v>
      </c>
      <c r="CH178" s="105">
        <v>57</v>
      </c>
      <c r="CI178" s="103">
        <v>4364.0155613494944</v>
      </c>
      <c r="CJ178" s="103">
        <v>104497</v>
      </c>
      <c r="CK178" s="103">
        <v>106170</v>
      </c>
      <c r="CL178" s="103">
        <v>720</v>
      </c>
      <c r="CM178" s="103"/>
    </row>
    <row r="179" spans="1:91" x14ac:dyDescent="0.3">
      <c r="A179" s="123" t="s">
        <v>325</v>
      </c>
      <c r="B179" s="106" t="s">
        <v>324</v>
      </c>
      <c r="C179" s="103">
        <v>2494.8842488631576</v>
      </c>
      <c r="D179" s="103">
        <v>319.80969429052629</v>
      </c>
      <c r="E179" s="103">
        <v>163.00200000000001</v>
      </c>
      <c r="F179" s="103">
        <v>0</v>
      </c>
      <c r="G179" s="103">
        <v>2991.4539999999997</v>
      </c>
      <c r="H179" s="103">
        <v>0</v>
      </c>
      <c r="I179" s="103">
        <v>2146.1759999999999</v>
      </c>
      <c r="J179" s="103">
        <v>0</v>
      </c>
      <c r="K179" s="104">
        <v>2.9000000000000001E-2</v>
      </c>
      <c r="L179" s="104">
        <v>0.12121212121212099</v>
      </c>
      <c r="M179" s="103" t="s">
        <v>435</v>
      </c>
      <c r="N179" s="103" t="s">
        <v>435</v>
      </c>
      <c r="O179" s="103" t="s">
        <v>435</v>
      </c>
      <c r="P179" s="103" t="s">
        <v>435</v>
      </c>
      <c r="Q179" s="103">
        <v>0</v>
      </c>
      <c r="R179" s="103">
        <v>0</v>
      </c>
      <c r="S179" s="103">
        <v>0</v>
      </c>
      <c r="T179" s="103">
        <v>0</v>
      </c>
      <c r="U179" s="103">
        <v>1141668</v>
      </c>
      <c r="V179" s="103">
        <v>1214668.3044199999</v>
      </c>
      <c r="W179" s="103">
        <v>1268014.07984</v>
      </c>
      <c r="X179" s="104">
        <v>270.92748538011693</v>
      </c>
      <c r="Y179" s="104">
        <v>0.37761518679985279</v>
      </c>
      <c r="Z179" s="104">
        <v>53.183999999999997</v>
      </c>
      <c r="AA179" s="104">
        <v>3.29086780304119</v>
      </c>
      <c r="AB179" s="104">
        <v>7.4160000000000004E-2</v>
      </c>
      <c r="AC179" s="104">
        <v>89.443200000000004</v>
      </c>
      <c r="AD179" s="103">
        <v>445</v>
      </c>
      <c r="AE179" s="103">
        <v>40</v>
      </c>
      <c r="AF179" s="105">
        <v>5.4</v>
      </c>
      <c r="AG179" s="104">
        <v>6.4729999999999999</v>
      </c>
      <c r="AH179" s="104">
        <v>0.11077551667281321</v>
      </c>
      <c r="AI179" s="104">
        <v>1.1730432015947282E-2</v>
      </c>
      <c r="AJ179" s="103">
        <v>0</v>
      </c>
      <c r="AK179" s="103">
        <v>0</v>
      </c>
      <c r="AL179" s="104">
        <v>0.79902847862428528</v>
      </c>
      <c r="AM179" s="104">
        <v>2.4179200000000001E-3</v>
      </c>
      <c r="AN179" s="104">
        <v>79.594530000000006</v>
      </c>
      <c r="AO179" s="104">
        <v>0</v>
      </c>
      <c r="AP179" s="104">
        <v>0</v>
      </c>
      <c r="AQ179" s="104" t="s">
        <v>435</v>
      </c>
      <c r="AR179" s="104">
        <v>0.582608650867943</v>
      </c>
      <c r="AS179" s="105">
        <v>18.3</v>
      </c>
      <c r="AT179" s="105">
        <v>5.5</v>
      </c>
      <c r="AU179" s="103">
        <v>17</v>
      </c>
      <c r="AV179" s="105">
        <v>1.2</v>
      </c>
      <c r="AW179" s="104">
        <v>0.42</v>
      </c>
      <c r="AX179" s="104" t="s">
        <v>435</v>
      </c>
      <c r="AY179" s="103">
        <v>18226</v>
      </c>
      <c r="AZ179" s="104">
        <v>0.32349148619565815</v>
      </c>
      <c r="BA179" s="104" t="s">
        <v>435</v>
      </c>
      <c r="BB179" s="103">
        <v>0</v>
      </c>
      <c r="BC179" s="103">
        <v>150000</v>
      </c>
      <c r="BD179" s="103">
        <v>0</v>
      </c>
      <c r="BE179" s="103">
        <v>0</v>
      </c>
      <c r="BF179" s="103">
        <v>10733</v>
      </c>
      <c r="BG179" s="103">
        <v>0</v>
      </c>
      <c r="BH179" s="103">
        <v>128</v>
      </c>
      <c r="BI179" s="105">
        <v>5.5</v>
      </c>
      <c r="BJ179" s="103">
        <v>2525130</v>
      </c>
      <c r="BK179" s="103">
        <v>395000</v>
      </c>
      <c r="BL179" s="104">
        <v>1.01881467545</v>
      </c>
      <c r="BM179" s="105">
        <v>40</v>
      </c>
      <c r="BN179" s="105">
        <v>98.7</v>
      </c>
      <c r="BO179" s="104">
        <v>141.92934022044199</v>
      </c>
      <c r="BP179" s="105">
        <v>73.296941218485998</v>
      </c>
      <c r="BQ179" s="104">
        <v>0.38</v>
      </c>
      <c r="BR179" s="104">
        <v>3.2333333333333329</v>
      </c>
      <c r="BS179" s="104">
        <v>0.19023792445659637</v>
      </c>
      <c r="BT179" s="103">
        <v>40</v>
      </c>
      <c r="BU179" s="105">
        <v>100</v>
      </c>
      <c r="BV179" s="104">
        <v>98.7</v>
      </c>
      <c r="BW179" s="104">
        <v>77.326052926286707</v>
      </c>
      <c r="BX179" s="104">
        <v>141.92934022044199</v>
      </c>
      <c r="BY179" s="103">
        <v>8900</v>
      </c>
      <c r="BZ179" s="105">
        <v>93.398910000000001</v>
      </c>
      <c r="CA179" s="105">
        <v>98.184960000000004</v>
      </c>
      <c r="CB179" s="104">
        <v>26.697000000000003</v>
      </c>
      <c r="CC179" s="103">
        <v>89</v>
      </c>
      <c r="CD179" s="103">
        <v>65</v>
      </c>
      <c r="CE179" s="103">
        <v>93</v>
      </c>
      <c r="CF179" s="104">
        <v>2180.5234375</v>
      </c>
      <c r="CG179" s="104">
        <v>67</v>
      </c>
      <c r="CH179" s="105">
        <v>49</v>
      </c>
      <c r="CI179" s="103">
        <v>16843.701611713033</v>
      </c>
      <c r="CJ179" s="103">
        <v>1394969</v>
      </c>
      <c r="CK179" s="103">
        <v>1360088</v>
      </c>
      <c r="CL179" s="103">
        <v>5130</v>
      </c>
      <c r="CM179" s="103"/>
    </row>
    <row r="180" spans="1:91" x14ac:dyDescent="0.3">
      <c r="A180" s="123" t="s">
        <v>327</v>
      </c>
      <c r="B180" s="106" t="s">
        <v>326</v>
      </c>
      <c r="C180" s="103">
        <v>19656.139016905261</v>
      </c>
      <c r="D180" s="103">
        <v>0</v>
      </c>
      <c r="E180" s="103">
        <v>18320.093499999999</v>
      </c>
      <c r="F180" s="103">
        <v>135.55199999999999</v>
      </c>
      <c r="G180" s="103">
        <v>0</v>
      </c>
      <c r="H180" s="103">
        <v>0</v>
      </c>
      <c r="I180" s="103">
        <v>0</v>
      </c>
      <c r="J180" s="103">
        <v>0</v>
      </c>
      <c r="K180" s="104">
        <v>2.9000000000000001E-2</v>
      </c>
      <c r="L180" s="104">
        <v>0.33333333333333298</v>
      </c>
      <c r="M180" s="103">
        <v>0</v>
      </c>
      <c r="N180" s="103">
        <v>0</v>
      </c>
      <c r="O180" s="103">
        <v>0</v>
      </c>
      <c r="P180" s="103">
        <v>0</v>
      </c>
      <c r="Q180" s="103">
        <v>0</v>
      </c>
      <c r="R180" s="103">
        <v>0</v>
      </c>
      <c r="S180" s="103">
        <v>0</v>
      </c>
      <c r="T180" s="103">
        <v>0</v>
      </c>
      <c r="U180" s="103">
        <v>0</v>
      </c>
      <c r="V180" s="103">
        <v>5555299.3718900001</v>
      </c>
      <c r="W180" s="103">
        <v>70045.680512999999</v>
      </c>
      <c r="X180" s="104">
        <v>74.44132337796087</v>
      </c>
      <c r="Y180" s="104">
        <v>1.5862776361422932</v>
      </c>
      <c r="Z180" s="104">
        <v>68.944999999999993</v>
      </c>
      <c r="AA180" s="104" t="s">
        <v>435</v>
      </c>
      <c r="AB180" s="104">
        <v>0</v>
      </c>
      <c r="AC180" s="104">
        <v>78.686890000000005</v>
      </c>
      <c r="AD180" s="103">
        <v>2030</v>
      </c>
      <c r="AE180" s="103">
        <v>60</v>
      </c>
      <c r="AF180" s="105">
        <v>8</v>
      </c>
      <c r="AG180" s="104">
        <v>8.7159999999999993</v>
      </c>
      <c r="AH180" s="104">
        <v>0.22091047565991517</v>
      </c>
      <c r="AI180" s="104">
        <v>0.10635756942102478</v>
      </c>
      <c r="AJ180" s="103">
        <v>0</v>
      </c>
      <c r="AK180" s="103">
        <v>0</v>
      </c>
      <c r="AL180" s="104">
        <v>0.73920055857580746</v>
      </c>
      <c r="AM180" s="104">
        <v>5.25341E-3</v>
      </c>
      <c r="AN180" s="104">
        <v>46.978050000000003</v>
      </c>
      <c r="AO180" s="104">
        <v>386.93</v>
      </c>
      <c r="AP180" s="104">
        <v>428.84</v>
      </c>
      <c r="AQ180" s="104">
        <v>2.0917640235502506</v>
      </c>
      <c r="AR180" s="104">
        <v>4.7710884357364449</v>
      </c>
      <c r="AS180" s="105">
        <v>17</v>
      </c>
      <c r="AT180" s="105">
        <v>2.2999999999999998</v>
      </c>
      <c r="AU180" s="103">
        <v>34</v>
      </c>
      <c r="AV180" s="105">
        <v>0.1</v>
      </c>
      <c r="AW180" s="104">
        <v>0.05</v>
      </c>
      <c r="AX180" s="104" t="s">
        <v>435</v>
      </c>
      <c r="AY180" s="103">
        <v>4800</v>
      </c>
      <c r="AZ180" s="104">
        <v>0.30031952806041373</v>
      </c>
      <c r="BA180" s="104">
        <v>32.799999999999997</v>
      </c>
      <c r="BB180" s="103">
        <v>2000</v>
      </c>
      <c r="BC180" s="103">
        <v>30000</v>
      </c>
      <c r="BD180" s="103">
        <v>0</v>
      </c>
      <c r="BE180" s="103">
        <v>0</v>
      </c>
      <c r="BF180" s="103">
        <v>1322</v>
      </c>
      <c r="BG180" s="103">
        <v>0</v>
      </c>
      <c r="BH180" s="103">
        <v>144</v>
      </c>
      <c r="BI180" s="105">
        <v>4.3</v>
      </c>
      <c r="BJ180" s="103">
        <v>4274199</v>
      </c>
      <c r="BK180" s="103">
        <v>7052000</v>
      </c>
      <c r="BL180" s="104">
        <v>1.4082700301</v>
      </c>
      <c r="BM180" s="105">
        <v>40</v>
      </c>
      <c r="BN180" s="105">
        <v>79.036429999999996</v>
      </c>
      <c r="BO180" s="104">
        <v>127.70719678802</v>
      </c>
      <c r="BP180" s="105">
        <v>55.5</v>
      </c>
      <c r="BQ180" s="104">
        <v>0.25</v>
      </c>
      <c r="BR180" s="104">
        <v>2.4333333333333331</v>
      </c>
      <c r="BS180" s="104">
        <v>-0.10526178777217865</v>
      </c>
      <c r="BT180" s="103">
        <v>43</v>
      </c>
      <c r="BU180" s="105">
        <v>100</v>
      </c>
      <c r="BV180" s="104">
        <v>79.036429999999996</v>
      </c>
      <c r="BW180" s="104">
        <v>64.190810232738698</v>
      </c>
      <c r="BX180" s="104">
        <v>127.70719678802</v>
      </c>
      <c r="BY180" s="103">
        <v>55000</v>
      </c>
      <c r="BZ180" s="105">
        <v>90.921390000000002</v>
      </c>
      <c r="CA180" s="105">
        <v>96.2547</v>
      </c>
      <c r="CB180" s="104">
        <v>12.722</v>
      </c>
      <c r="CC180" s="103">
        <v>98</v>
      </c>
      <c r="CD180" s="103">
        <v>97</v>
      </c>
      <c r="CE180" s="103" t="s">
        <v>435</v>
      </c>
      <c r="CF180" s="104">
        <v>806.34362792968795</v>
      </c>
      <c r="CG180" s="104">
        <v>43</v>
      </c>
      <c r="CH180" s="105">
        <v>66</v>
      </c>
      <c r="CI180" s="103">
        <v>3446.607237920216</v>
      </c>
      <c r="CJ180" s="103">
        <v>11694721</v>
      </c>
      <c r="CK180" s="103">
        <v>11254715</v>
      </c>
      <c r="CL180" s="103">
        <v>155360</v>
      </c>
      <c r="CM180" s="103"/>
    </row>
    <row r="181" spans="1:91" x14ac:dyDescent="0.3">
      <c r="A181" s="123" t="s">
        <v>329</v>
      </c>
      <c r="B181" s="106" t="s">
        <v>328</v>
      </c>
      <c r="C181" s="103">
        <v>158865.82528463157</v>
      </c>
      <c r="D181" s="103">
        <v>66510.410494947369</v>
      </c>
      <c r="E181" s="103">
        <v>174433.64199999999</v>
      </c>
      <c r="F181" s="103">
        <v>231.11799999999999</v>
      </c>
      <c r="G181" s="103">
        <v>0</v>
      </c>
      <c r="H181" s="103">
        <v>0</v>
      </c>
      <c r="I181" s="103">
        <v>0</v>
      </c>
      <c r="J181" s="103">
        <v>0</v>
      </c>
      <c r="K181" s="104">
        <v>0</v>
      </c>
      <c r="L181" s="104">
        <v>0.15151515151515199</v>
      </c>
      <c r="M181" s="103">
        <v>61508730.336499996</v>
      </c>
      <c r="N181" s="103" t="s">
        <v>435</v>
      </c>
      <c r="O181" s="103" t="s">
        <v>435</v>
      </c>
      <c r="P181" s="103" t="s">
        <v>435</v>
      </c>
      <c r="Q181" s="103">
        <v>1053055</v>
      </c>
      <c r="R181" s="103">
        <v>232969</v>
      </c>
      <c r="S181" s="103">
        <v>0</v>
      </c>
      <c r="T181" s="103">
        <v>0</v>
      </c>
      <c r="U181" s="103">
        <v>1000248</v>
      </c>
      <c r="V181" s="103">
        <v>17306676.475900002</v>
      </c>
      <c r="W181" s="103">
        <v>5825579.0379400002</v>
      </c>
      <c r="X181" s="104">
        <v>106.96012889310448</v>
      </c>
      <c r="Y181" s="104">
        <v>2.1567268877723351</v>
      </c>
      <c r="Z181" s="104">
        <v>75.143000000000001</v>
      </c>
      <c r="AA181" s="104" t="s">
        <v>435</v>
      </c>
      <c r="AB181" s="104">
        <v>0.31678000000000001</v>
      </c>
      <c r="AC181" s="104" t="s">
        <v>435</v>
      </c>
      <c r="AD181" s="103">
        <v>21999</v>
      </c>
      <c r="AE181" s="103">
        <v>60</v>
      </c>
      <c r="AF181" s="105">
        <v>8.1</v>
      </c>
      <c r="AG181" s="104">
        <v>7.98</v>
      </c>
      <c r="AH181" s="104">
        <v>0.9130834455892185</v>
      </c>
      <c r="AI181" s="104">
        <v>0.79400619256549476</v>
      </c>
      <c r="AJ181" s="103">
        <v>0</v>
      </c>
      <c r="AK181" s="103">
        <v>5</v>
      </c>
      <c r="AL181" s="104">
        <v>0.80649017591084815</v>
      </c>
      <c r="AM181" s="104" t="s">
        <v>435</v>
      </c>
      <c r="AN181" s="104">
        <v>27910.229619999998</v>
      </c>
      <c r="AO181" s="104">
        <v>1455.5</v>
      </c>
      <c r="AP181" s="104">
        <v>712.25</v>
      </c>
      <c r="AQ181" s="104">
        <v>0.15631352750278954</v>
      </c>
      <c r="AR181" s="104">
        <v>0.14545919742301436</v>
      </c>
      <c r="AS181" s="105">
        <v>10.6</v>
      </c>
      <c r="AT181" s="105">
        <v>1.9</v>
      </c>
      <c r="AU181" s="103">
        <v>17</v>
      </c>
      <c r="AV181" s="105" t="s">
        <v>435</v>
      </c>
      <c r="AW181" s="104" t="s">
        <v>435</v>
      </c>
      <c r="AX181" s="104">
        <v>0</v>
      </c>
      <c r="AY181" s="103">
        <v>0</v>
      </c>
      <c r="AZ181" s="104">
        <v>0.30502492162551387</v>
      </c>
      <c r="BA181" s="104">
        <v>41.9</v>
      </c>
      <c r="BB181" s="103">
        <v>630</v>
      </c>
      <c r="BC181" s="103">
        <v>100</v>
      </c>
      <c r="BD181" s="103">
        <v>1673</v>
      </c>
      <c r="BE181" s="103">
        <v>1097000</v>
      </c>
      <c r="BF181" s="103">
        <v>3959169</v>
      </c>
      <c r="BG181" s="103">
        <v>1</v>
      </c>
      <c r="BH181" s="103">
        <v>157</v>
      </c>
      <c r="BI181" s="105">
        <v>2.4</v>
      </c>
      <c r="BJ181" s="103">
        <v>115595495.817</v>
      </c>
      <c r="BK181" s="103">
        <v>37601000</v>
      </c>
      <c r="BL181" s="104">
        <v>2.4974248009000002</v>
      </c>
      <c r="BM181" s="105">
        <v>100</v>
      </c>
      <c r="BN181" s="105">
        <v>96.150530000000003</v>
      </c>
      <c r="BO181" s="104">
        <v>97.3013278781048</v>
      </c>
      <c r="BP181" s="105">
        <v>64.684617683537098</v>
      </c>
      <c r="BQ181" s="104">
        <v>0.57999999999999996</v>
      </c>
      <c r="BR181" s="104">
        <v>4.1666666666666661</v>
      </c>
      <c r="BS181" s="104">
        <v>6.0967621393501759E-3</v>
      </c>
      <c r="BT181" s="103">
        <v>39</v>
      </c>
      <c r="BU181" s="105">
        <v>100</v>
      </c>
      <c r="BV181" s="104">
        <v>96.150530000000003</v>
      </c>
      <c r="BW181" s="104">
        <v>71.042761072829194</v>
      </c>
      <c r="BX181" s="104">
        <v>97.3013278781048</v>
      </c>
      <c r="BY181" s="103">
        <v>400000</v>
      </c>
      <c r="BZ181" s="105">
        <v>97.297239999999988</v>
      </c>
      <c r="CA181" s="105">
        <v>98.875720000000001</v>
      </c>
      <c r="CB181" s="104">
        <v>17.605</v>
      </c>
      <c r="CC181" s="103">
        <v>96</v>
      </c>
      <c r="CD181" s="103">
        <v>86</v>
      </c>
      <c r="CE181" s="103">
        <v>96</v>
      </c>
      <c r="CF181" s="104">
        <v>1089.24499511719</v>
      </c>
      <c r="CG181" s="104">
        <v>17</v>
      </c>
      <c r="CH181" s="105">
        <v>73</v>
      </c>
      <c r="CI181" s="103">
        <v>9311.3661172816719</v>
      </c>
      <c r="CJ181" s="103">
        <v>83429607</v>
      </c>
      <c r="CK181" s="103">
        <v>78665398</v>
      </c>
      <c r="CL181" s="103">
        <v>769630</v>
      </c>
      <c r="CM181" s="103"/>
    </row>
    <row r="182" spans="1:91" x14ac:dyDescent="0.3">
      <c r="A182" s="123" t="s">
        <v>331</v>
      </c>
      <c r="B182" s="106" t="s">
        <v>330</v>
      </c>
      <c r="C182" s="103">
        <v>4624.2701971368424</v>
      </c>
      <c r="D182" s="103">
        <v>4.9940008866105265E-2</v>
      </c>
      <c r="E182" s="103">
        <v>48635.325000000004</v>
      </c>
      <c r="F182" s="103">
        <v>0</v>
      </c>
      <c r="G182" s="103">
        <v>0</v>
      </c>
      <c r="H182" s="103">
        <v>0</v>
      </c>
      <c r="I182" s="103">
        <v>0</v>
      </c>
      <c r="J182" s="103">
        <v>0</v>
      </c>
      <c r="K182" s="104">
        <v>0</v>
      </c>
      <c r="L182" s="104">
        <v>0.27272727272727298</v>
      </c>
      <c r="M182" s="103">
        <v>4905017.4827300003</v>
      </c>
      <c r="N182" s="103" t="s">
        <v>435</v>
      </c>
      <c r="O182" s="103" t="s">
        <v>435</v>
      </c>
      <c r="P182" s="103" t="s">
        <v>435</v>
      </c>
      <c r="Q182" s="103">
        <v>0</v>
      </c>
      <c r="R182" s="103">
        <v>0</v>
      </c>
      <c r="S182" s="103">
        <v>0</v>
      </c>
      <c r="T182" s="103">
        <v>0</v>
      </c>
      <c r="U182" s="103">
        <v>0</v>
      </c>
      <c r="V182" s="103">
        <v>2608701.4527500002</v>
      </c>
      <c r="W182" s="103">
        <v>47190.205779999997</v>
      </c>
      <c r="X182" s="104">
        <v>12.450594769433746</v>
      </c>
      <c r="Y182" s="104">
        <v>2.4629175837165831</v>
      </c>
      <c r="Z182" s="104">
        <v>51.593000000000004</v>
      </c>
      <c r="AA182" s="104" t="s">
        <v>435</v>
      </c>
      <c r="AB182" s="104">
        <v>0</v>
      </c>
      <c r="AC182" s="104">
        <v>100</v>
      </c>
      <c r="AD182" s="103">
        <v>2939</v>
      </c>
      <c r="AE182" s="103">
        <v>60</v>
      </c>
      <c r="AF182" s="105" t="s">
        <v>435</v>
      </c>
      <c r="AG182" s="104">
        <v>11.37</v>
      </c>
      <c r="AH182" s="104">
        <v>0.11540856816450068</v>
      </c>
      <c r="AI182" s="104">
        <v>1.6336698836441663E-2</v>
      </c>
      <c r="AJ182" s="103">
        <v>0</v>
      </c>
      <c r="AK182" s="103">
        <v>0</v>
      </c>
      <c r="AL182" s="104">
        <v>0.71013082893426349</v>
      </c>
      <c r="AM182" s="104">
        <v>1.45477E-3</v>
      </c>
      <c r="AN182" s="104">
        <v>0</v>
      </c>
      <c r="AO182" s="104">
        <v>5.37</v>
      </c>
      <c r="AP182" s="104">
        <v>5.94</v>
      </c>
      <c r="AQ182" s="104">
        <v>4.5819883446309377E-2</v>
      </c>
      <c r="AR182" s="104">
        <v>3.9300818940513089E-3</v>
      </c>
      <c r="AS182" s="105">
        <v>45.8</v>
      </c>
      <c r="AT182" s="105">
        <v>3.2</v>
      </c>
      <c r="AU182" s="103">
        <v>43</v>
      </c>
      <c r="AV182" s="105" t="s">
        <v>435</v>
      </c>
      <c r="AW182" s="104" t="s">
        <v>435</v>
      </c>
      <c r="AX182" s="104">
        <v>0</v>
      </c>
      <c r="AY182" s="103">
        <v>182</v>
      </c>
      <c r="AZ182" s="104" t="s">
        <v>435</v>
      </c>
      <c r="BA182" s="104" t="s">
        <v>435</v>
      </c>
      <c r="BB182" s="103">
        <v>0</v>
      </c>
      <c r="BC182" s="103">
        <v>0</v>
      </c>
      <c r="BD182" s="103">
        <v>0</v>
      </c>
      <c r="BE182" s="103">
        <v>0</v>
      </c>
      <c r="BF182" s="103">
        <v>22</v>
      </c>
      <c r="BG182" s="103">
        <v>0</v>
      </c>
      <c r="BH182" s="103">
        <v>121</v>
      </c>
      <c r="BI182" s="105">
        <v>5.4</v>
      </c>
      <c r="BJ182" s="103">
        <v>2457474</v>
      </c>
      <c r="BK182" s="103" t="s">
        <v>435</v>
      </c>
      <c r="BL182" s="104">
        <v>3.37008320726</v>
      </c>
      <c r="BM182" s="105">
        <v>60</v>
      </c>
      <c r="BN182" s="105">
        <v>99.7</v>
      </c>
      <c r="BO182" s="104">
        <v>162.861103290621</v>
      </c>
      <c r="BP182" s="105">
        <v>17.990324461341</v>
      </c>
      <c r="BQ182" s="104" t="s">
        <v>435</v>
      </c>
      <c r="BR182" s="104" t="s">
        <v>435</v>
      </c>
      <c r="BS182" s="104">
        <v>-1.0441019535064697</v>
      </c>
      <c r="BT182" s="103">
        <v>19</v>
      </c>
      <c r="BU182" s="105">
        <v>100</v>
      </c>
      <c r="BV182" s="104">
        <v>99.7</v>
      </c>
      <c r="BW182" s="104">
        <v>21.250997410369099</v>
      </c>
      <c r="BX182" s="104">
        <v>162.861103290621</v>
      </c>
      <c r="BY182" s="103">
        <v>20000</v>
      </c>
      <c r="BZ182" s="105">
        <v>98.699200000000005</v>
      </c>
      <c r="CA182" s="105">
        <v>98.814329999999998</v>
      </c>
      <c r="CB182" s="104">
        <v>22.248000000000001</v>
      </c>
      <c r="CC182" s="103">
        <v>99</v>
      </c>
      <c r="CD182" s="103">
        <v>99</v>
      </c>
      <c r="CE182" s="103" t="s">
        <v>435</v>
      </c>
      <c r="CF182" s="104">
        <v>1116.85998535156</v>
      </c>
      <c r="CG182" s="104">
        <v>7</v>
      </c>
      <c r="CH182" s="105">
        <v>67</v>
      </c>
      <c r="CI182" s="103">
        <v>6966.6354106307708</v>
      </c>
      <c r="CJ182" s="103">
        <v>5942094</v>
      </c>
      <c r="CK182" s="103">
        <v>5395326</v>
      </c>
      <c r="CL182" s="103">
        <v>469930</v>
      </c>
      <c r="CM182" s="103"/>
    </row>
    <row r="183" spans="1:91" x14ac:dyDescent="0.3">
      <c r="A183" s="123" t="s">
        <v>333</v>
      </c>
      <c r="B183" s="106" t="s">
        <v>332</v>
      </c>
      <c r="C183" s="103">
        <v>0</v>
      </c>
      <c r="D183" s="103">
        <v>0</v>
      </c>
      <c r="E183" s="103" t="s">
        <v>435</v>
      </c>
      <c r="F183" s="103">
        <v>1.962</v>
      </c>
      <c r="G183" s="103">
        <v>13.0655</v>
      </c>
      <c r="H183" s="103">
        <v>0</v>
      </c>
      <c r="I183" s="103">
        <v>0</v>
      </c>
      <c r="J183" s="103">
        <v>0</v>
      </c>
      <c r="K183" s="104">
        <v>2.9000000000000001E-2</v>
      </c>
      <c r="L183" s="104" t="s">
        <v>435</v>
      </c>
      <c r="M183" s="103" t="s">
        <v>435</v>
      </c>
      <c r="N183" s="103" t="s">
        <v>435</v>
      </c>
      <c r="O183" s="103" t="s">
        <v>435</v>
      </c>
      <c r="P183" s="103" t="s">
        <v>435</v>
      </c>
      <c r="Q183" s="103">
        <v>0</v>
      </c>
      <c r="R183" s="103">
        <v>0</v>
      </c>
      <c r="S183" s="103">
        <v>0</v>
      </c>
      <c r="T183" s="103">
        <v>0</v>
      </c>
      <c r="U183" s="103">
        <v>0</v>
      </c>
      <c r="V183" s="103">
        <v>1055.00875473</v>
      </c>
      <c r="W183" s="103">
        <v>5149.7409286499997</v>
      </c>
      <c r="X183" s="104">
        <v>383.6</v>
      </c>
      <c r="Y183" s="104">
        <v>2.5821540437990365</v>
      </c>
      <c r="Z183" s="104">
        <v>62.387</v>
      </c>
      <c r="AA183" s="104" t="s">
        <v>435</v>
      </c>
      <c r="AB183" s="104">
        <v>7.03843</v>
      </c>
      <c r="AC183" s="104" t="s">
        <v>435</v>
      </c>
      <c r="AD183" s="103" t="s">
        <v>435</v>
      </c>
      <c r="AE183" s="103">
        <v>20</v>
      </c>
      <c r="AF183" s="105" t="s">
        <v>435</v>
      </c>
      <c r="AG183" s="104" t="s">
        <v>435</v>
      </c>
      <c r="AH183" s="104">
        <v>1.1854087322342206E-4</v>
      </c>
      <c r="AI183" s="104">
        <v>1.4366072722639738E-5</v>
      </c>
      <c r="AJ183" s="103">
        <v>0</v>
      </c>
      <c r="AK183" s="103">
        <v>0</v>
      </c>
      <c r="AL183" s="104" t="s">
        <v>435</v>
      </c>
      <c r="AM183" s="104" t="s">
        <v>435</v>
      </c>
      <c r="AN183" s="104">
        <v>0.45745999999999998</v>
      </c>
      <c r="AO183" s="104">
        <v>13.3</v>
      </c>
      <c r="AP183" s="104">
        <v>12.2</v>
      </c>
      <c r="AQ183" s="104">
        <v>29.341428088451387</v>
      </c>
      <c r="AR183" s="104">
        <v>9.4952829012491016</v>
      </c>
      <c r="AS183" s="105">
        <v>24.4</v>
      </c>
      <c r="AT183" s="105">
        <v>1.6</v>
      </c>
      <c r="AU183" s="103">
        <v>236</v>
      </c>
      <c r="AV183" s="105" t="s">
        <v>435</v>
      </c>
      <c r="AW183" s="104" t="s">
        <v>435</v>
      </c>
      <c r="AX183" s="104" t="s">
        <v>435</v>
      </c>
      <c r="AY183" s="103">
        <v>10782</v>
      </c>
      <c r="AZ183" s="104" t="s">
        <v>435</v>
      </c>
      <c r="BA183" s="104">
        <v>39.1</v>
      </c>
      <c r="BB183" s="103">
        <v>0</v>
      </c>
      <c r="BC183" s="103">
        <v>0</v>
      </c>
      <c r="BD183" s="103">
        <v>0</v>
      </c>
      <c r="BE183" s="202">
        <v>0</v>
      </c>
      <c r="BF183" s="202">
        <v>0</v>
      </c>
      <c r="BG183" s="202">
        <v>0</v>
      </c>
      <c r="BH183" s="103">
        <v>87</v>
      </c>
      <c r="BI183" s="105">
        <v>3.6</v>
      </c>
      <c r="BJ183" s="103" t="s">
        <v>435</v>
      </c>
      <c r="BK183" s="103">
        <v>2500</v>
      </c>
      <c r="BL183" s="104">
        <v>415</v>
      </c>
      <c r="BM183" s="105">
        <v>20</v>
      </c>
      <c r="BN183" s="105" t="s">
        <v>435</v>
      </c>
      <c r="BO183" s="104">
        <v>70.360598065083593</v>
      </c>
      <c r="BP183" s="105">
        <v>46.009151511057802</v>
      </c>
      <c r="BQ183" s="104" t="s">
        <v>435</v>
      </c>
      <c r="BR183" s="104" t="s">
        <v>435</v>
      </c>
      <c r="BS183" s="104">
        <v>-0.69365179538726807</v>
      </c>
      <c r="BT183" s="103" t="s">
        <v>435</v>
      </c>
      <c r="BU183" s="105">
        <v>100</v>
      </c>
      <c r="BV183" s="104" t="s">
        <v>435</v>
      </c>
      <c r="BW183" s="104">
        <v>49.318338621032197</v>
      </c>
      <c r="BX183" s="104">
        <v>70.360598065083593</v>
      </c>
      <c r="BY183" s="103">
        <v>47</v>
      </c>
      <c r="BZ183" s="105">
        <v>84.078469999999996</v>
      </c>
      <c r="CA183" s="105">
        <v>99.272239999999996</v>
      </c>
      <c r="CB183" s="104">
        <v>9.1739999999999995</v>
      </c>
      <c r="CC183" s="103">
        <v>96</v>
      </c>
      <c r="CD183" s="103">
        <v>94</v>
      </c>
      <c r="CE183" s="103" t="s">
        <v>435</v>
      </c>
      <c r="CF183" s="104">
        <v>601.02722167968795</v>
      </c>
      <c r="CG183" s="104" t="s">
        <v>435</v>
      </c>
      <c r="CH183" s="105">
        <v>54</v>
      </c>
      <c r="CI183" s="103">
        <v>3700.7106771347076</v>
      </c>
      <c r="CJ183" s="103">
        <v>11655</v>
      </c>
      <c r="CK183" s="103">
        <v>9916</v>
      </c>
      <c r="CL183" s="103">
        <v>30</v>
      </c>
      <c r="CM183" s="103"/>
    </row>
    <row r="184" spans="1:91" x14ac:dyDescent="0.3">
      <c r="A184" s="123" t="s">
        <v>335</v>
      </c>
      <c r="B184" s="106" t="s">
        <v>334</v>
      </c>
      <c r="C184" s="103">
        <v>24641.960995999998</v>
      </c>
      <c r="D184" s="103">
        <v>0</v>
      </c>
      <c r="E184" s="103">
        <v>87717.372499999983</v>
      </c>
      <c r="F184" s="103">
        <v>0</v>
      </c>
      <c r="G184" s="103">
        <v>0</v>
      </c>
      <c r="H184" s="103">
        <v>0</v>
      </c>
      <c r="I184" s="103">
        <v>0</v>
      </c>
      <c r="J184" s="103">
        <v>127142</v>
      </c>
      <c r="K184" s="104">
        <v>0.2</v>
      </c>
      <c r="L184" s="104">
        <v>9.0909090909090898E-2</v>
      </c>
      <c r="M184" s="103">
        <v>8554600.3891499992</v>
      </c>
      <c r="N184" s="103">
        <v>3777986.0006900001</v>
      </c>
      <c r="O184" s="103">
        <v>0</v>
      </c>
      <c r="P184" s="103">
        <v>22695373.823600002</v>
      </c>
      <c r="Q184" s="103">
        <v>36951519</v>
      </c>
      <c r="R184" s="103">
        <v>1820510</v>
      </c>
      <c r="S184" s="103">
        <v>23677</v>
      </c>
      <c r="T184" s="103">
        <v>37971511</v>
      </c>
      <c r="U184" s="103">
        <v>33098318</v>
      </c>
      <c r="V184" s="103">
        <v>31811401.322799999</v>
      </c>
      <c r="W184" s="103">
        <v>23145076.807500001</v>
      </c>
      <c r="X184" s="104">
        <v>213.06173449032516</v>
      </c>
      <c r="Y184" s="104">
        <v>6.1826603008707259</v>
      </c>
      <c r="Z184" s="104">
        <v>23.774000000000001</v>
      </c>
      <c r="AA184" s="104">
        <v>4.5343375628240601</v>
      </c>
      <c r="AB184" s="104">
        <v>5.6236699999999997</v>
      </c>
      <c r="AC184" s="104">
        <v>21.222490000000001</v>
      </c>
      <c r="AD184" s="103">
        <v>854</v>
      </c>
      <c r="AE184" s="103">
        <v>20</v>
      </c>
      <c r="AF184" s="105">
        <v>47.5</v>
      </c>
      <c r="AG184" s="104">
        <v>17.361000000000001</v>
      </c>
      <c r="AH184" s="104">
        <v>0.86291534623579236</v>
      </c>
      <c r="AI184" s="104">
        <v>0.71997642603615319</v>
      </c>
      <c r="AJ184" s="103">
        <v>0</v>
      </c>
      <c r="AK184" s="103">
        <v>0</v>
      </c>
      <c r="AL184" s="104">
        <v>0.52819090345815289</v>
      </c>
      <c r="AM184" s="104">
        <v>0.26884636000000001</v>
      </c>
      <c r="AN184" s="104">
        <v>6179.1183300000002</v>
      </c>
      <c r="AO184" s="104">
        <v>1287.45</v>
      </c>
      <c r="AP184" s="104">
        <v>1232.3499999999999</v>
      </c>
      <c r="AQ184" s="104">
        <v>7.2983970733573145</v>
      </c>
      <c r="AR184" s="104">
        <v>4.4805182057641373</v>
      </c>
      <c r="AS184" s="105">
        <v>46.4</v>
      </c>
      <c r="AT184" s="105">
        <v>10.5</v>
      </c>
      <c r="AU184" s="103">
        <v>201</v>
      </c>
      <c r="AV184" s="105">
        <v>6.5</v>
      </c>
      <c r="AW184" s="104">
        <v>2.52</v>
      </c>
      <c r="AX184" s="104">
        <v>200.65600000000001</v>
      </c>
      <c r="AY184" s="103">
        <v>22879141</v>
      </c>
      <c r="AZ184" s="104">
        <v>0.53064898669177052</v>
      </c>
      <c r="BA184" s="104">
        <v>42.8</v>
      </c>
      <c r="BB184" s="103">
        <v>14</v>
      </c>
      <c r="BC184" s="103">
        <v>1000</v>
      </c>
      <c r="BD184" s="103">
        <v>204803</v>
      </c>
      <c r="BE184" s="103">
        <v>32000</v>
      </c>
      <c r="BF184" s="103">
        <v>1419623</v>
      </c>
      <c r="BG184" s="103">
        <v>1</v>
      </c>
      <c r="BH184" s="103">
        <v>95</v>
      </c>
      <c r="BI184" s="105">
        <v>41</v>
      </c>
      <c r="BJ184" s="103">
        <v>21537</v>
      </c>
      <c r="BK184" s="103">
        <v>1402000</v>
      </c>
      <c r="BL184" s="104">
        <v>4.9357589964799997</v>
      </c>
      <c r="BM184" s="105">
        <v>20</v>
      </c>
      <c r="BN184" s="105">
        <v>76.527500000000003</v>
      </c>
      <c r="BO184" s="104">
        <v>57.272607320230698</v>
      </c>
      <c r="BP184" s="105">
        <v>21.876170460000001</v>
      </c>
      <c r="BQ184" s="104">
        <v>0.67</v>
      </c>
      <c r="BR184" s="104" t="s">
        <v>435</v>
      </c>
      <c r="BS184" s="104">
        <v>-0.60603994131088257</v>
      </c>
      <c r="BT184" s="103">
        <v>28</v>
      </c>
      <c r="BU184" s="105">
        <v>22</v>
      </c>
      <c r="BV184" s="104">
        <v>76.527500000000003</v>
      </c>
      <c r="BW184" s="104">
        <v>23.706530910614202</v>
      </c>
      <c r="BX184" s="104">
        <v>57.272607320230698</v>
      </c>
      <c r="BY184" s="103">
        <v>46000</v>
      </c>
      <c r="BZ184" s="105">
        <v>18.47232</v>
      </c>
      <c r="CA184" s="105">
        <v>49.104030000000002</v>
      </c>
      <c r="CB184" s="104">
        <v>0.90800000000000003</v>
      </c>
      <c r="CC184" s="103">
        <v>85</v>
      </c>
      <c r="CD184" s="103" t="s">
        <v>435</v>
      </c>
      <c r="CE184" s="103">
        <v>81</v>
      </c>
      <c r="CF184" s="104">
        <v>117.11069488525401</v>
      </c>
      <c r="CG184" s="104">
        <v>375</v>
      </c>
      <c r="CH184" s="105">
        <v>51</v>
      </c>
      <c r="CI184" s="103">
        <v>643.13967019167194</v>
      </c>
      <c r="CJ184" s="103">
        <v>44269587</v>
      </c>
      <c r="CK184" s="103">
        <v>39170819</v>
      </c>
      <c r="CL184" s="103">
        <v>199810</v>
      </c>
      <c r="CM184" s="103"/>
    </row>
    <row r="185" spans="1:91" x14ac:dyDescent="0.3">
      <c r="A185" s="123" t="s">
        <v>337</v>
      </c>
      <c r="B185" s="106" t="s">
        <v>336</v>
      </c>
      <c r="C185" s="103">
        <v>5568.0728434315788</v>
      </c>
      <c r="D185" s="103">
        <v>0</v>
      </c>
      <c r="E185" s="103">
        <v>308055.6605</v>
      </c>
      <c r="F185" s="103">
        <v>0</v>
      </c>
      <c r="G185" s="103">
        <v>0</v>
      </c>
      <c r="H185" s="103">
        <v>0</v>
      </c>
      <c r="I185" s="103">
        <v>0</v>
      </c>
      <c r="J185" s="103">
        <v>0</v>
      </c>
      <c r="K185" s="104">
        <v>2.9000000000000001E-2</v>
      </c>
      <c r="L185" s="104">
        <v>0.18181818181818199</v>
      </c>
      <c r="M185" s="103">
        <v>23758509.3739</v>
      </c>
      <c r="N185" s="103" t="s">
        <v>435</v>
      </c>
      <c r="O185" s="103" t="s">
        <v>435</v>
      </c>
      <c r="P185" s="103" t="s">
        <v>435</v>
      </c>
      <c r="Q185" s="103">
        <v>0</v>
      </c>
      <c r="R185" s="103">
        <v>0</v>
      </c>
      <c r="S185" s="103">
        <v>0</v>
      </c>
      <c r="T185" s="103">
        <v>0</v>
      </c>
      <c r="U185" s="103">
        <v>0</v>
      </c>
      <c r="V185" s="103">
        <v>0</v>
      </c>
      <c r="W185" s="103">
        <v>0</v>
      </c>
      <c r="X185" s="104">
        <v>77.02966735141294</v>
      </c>
      <c r="Y185" s="104">
        <v>-0.31347150121999229</v>
      </c>
      <c r="Z185" s="104">
        <v>69.352000000000004</v>
      </c>
      <c r="AA185" s="104">
        <v>2.4582984193627602</v>
      </c>
      <c r="AB185" s="104">
        <v>1.1800000000000001E-3</v>
      </c>
      <c r="AC185" s="104" t="s">
        <v>435</v>
      </c>
      <c r="AD185" s="103">
        <v>16551</v>
      </c>
      <c r="AE185" s="103">
        <v>80</v>
      </c>
      <c r="AF185" s="105">
        <v>19</v>
      </c>
      <c r="AG185" s="104">
        <v>4.9640000000000004</v>
      </c>
      <c r="AH185" s="104">
        <v>0.95611619244055379</v>
      </c>
      <c r="AI185" s="104">
        <v>0.9664403790433288</v>
      </c>
      <c r="AJ185" s="103">
        <v>0</v>
      </c>
      <c r="AK185" s="103">
        <v>4</v>
      </c>
      <c r="AL185" s="104">
        <v>0.74974595164376712</v>
      </c>
      <c r="AM185" s="104">
        <v>8.2671999999999997E-4</v>
      </c>
      <c r="AN185" s="104">
        <v>3503.3371400000001</v>
      </c>
      <c r="AO185" s="104">
        <v>749.49</v>
      </c>
      <c r="AP185" s="104">
        <v>776.94</v>
      </c>
      <c r="AQ185" s="104">
        <v>0.95574626109663618</v>
      </c>
      <c r="AR185" s="104">
        <v>11.231165120130745</v>
      </c>
      <c r="AS185" s="105">
        <v>8.6999999999999993</v>
      </c>
      <c r="AT185" s="105" t="s">
        <v>435</v>
      </c>
      <c r="AU185" s="103">
        <v>84</v>
      </c>
      <c r="AV185" s="105">
        <v>0.9</v>
      </c>
      <c r="AW185" s="104">
        <v>0.55000000000000004</v>
      </c>
      <c r="AX185" s="104" t="s">
        <v>435</v>
      </c>
      <c r="AY185" s="103">
        <v>0</v>
      </c>
      <c r="AZ185" s="104">
        <v>0.28448561896598867</v>
      </c>
      <c r="BA185" s="104">
        <v>25</v>
      </c>
      <c r="BB185" s="103">
        <v>0</v>
      </c>
      <c r="BC185" s="103">
        <v>600</v>
      </c>
      <c r="BD185" s="103">
        <v>0</v>
      </c>
      <c r="BE185" s="103">
        <v>800000</v>
      </c>
      <c r="BF185" s="103">
        <v>9028</v>
      </c>
      <c r="BG185" s="103">
        <v>6</v>
      </c>
      <c r="BH185" s="103">
        <v>119</v>
      </c>
      <c r="BI185" s="105">
        <v>3.5</v>
      </c>
      <c r="BJ185" s="103">
        <v>7854842</v>
      </c>
      <c r="BK185" s="103">
        <v>14230000</v>
      </c>
      <c r="BL185" s="104">
        <v>5.3252437616500004</v>
      </c>
      <c r="BM185" s="105">
        <v>20</v>
      </c>
      <c r="BN185" s="105">
        <v>99.974350000000001</v>
      </c>
      <c r="BO185" s="104">
        <v>127.75386102215199</v>
      </c>
      <c r="BP185" s="105">
        <v>53</v>
      </c>
      <c r="BQ185" s="104">
        <v>0.13</v>
      </c>
      <c r="BR185" s="104" t="s">
        <v>435</v>
      </c>
      <c r="BS185" s="104">
        <v>-0.41521993279457092</v>
      </c>
      <c r="BT185" s="103">
        <v>30</v>
      </c>
      <c r="BU185" s="105">
        <v>100</v>
      </c>
      <c r="BV185" s="104">
        <v>99.974350000000001</v>
      </c>
      <c r="BW185" s="104">
        <v>62.553155393386902</v>
      </c>
      <c r="BX185" s="104">
        <v>127.75386102215199</v>
      </c>
      <c r="BY185" s="103">
        <v>430000</v>
      </c>
      <c r="BZ185" s="105">
        <v>96.224360000000004</v>
      </c>
      <c r="CA185" s="105">
        <v>93.790819999999997</v>
      </c>
      <c r="CB185" s="104">
        <v>30.074999999999999</v>
      </c>
      <c r="CC185" s="103">
        <v>50</v>
      </c>
      <c r="CD185" s="103">
        <v>84</v>
      </c>
      <c r="CE185" s="103" t="s">
        <v>435</v>
      </c>
      <c r="CF185" s="104">
        <v>534.19104003906295</v>
      </c>
      <c r="CG185" s="104">
        <v>19</v>
      </c>
      <c r="CH185" s="105">
        <v>75</v>
      </c>
      <c r="CI185" s="103">
        <v>3095.1735805358599</v>
      </c>
      <c r="CJ185" s="103">
        <v>43993643</v>
      </c>
      <c r="CK185" s="103">
        <v>44819394</v>
      </c>
      <c r="CL185" s="103">
        <v>579320</v>
      </c>
      <c r="CM185" s="103"/>
    </row>
    <row r="186" spans="1:91" x14ac:dyDescent="0.3">
      <c r="A186" s="123" t="s">
        <v>339</v>
      </c>
      <c r="B186" s="106" t="s">
        <v>338</v>
      </c>
      <c r="C186" s="103">
        <v>0</v>
      </c>
      <c r="D186" s="103">
        <v>0</v>
      </c>
      <c r="E186" s="103">
        <v>18380.936000000002</v>
      </c>
      <c r="F186" s="103">
        <v>66.17</v>
      </c>
      <c r="G186" s="103">
        <v>920.39549999999997</v>
      </c>
      <c r="H186" s="103">
        <v>0</v>
      </c>
      <c r="I186" s="103">
        <v>1945.95</v>
      </c>
      <c r="J186" s="103">
        <v>0</v>
      </c>
      <c r="K186" s="104">
        <v>0</v>
      </c>
      <c r="L186" s="104">
        <v>0.24242424242424199</v>
      </c>
      <c r="M186" s="103">
        <v>4703395.0826199995</v>
      </c>
      <c r="N186" s="103" t="s">
        <v>435</v>
      </c>
      <c r="O186" s="103" t="s">
        <v>435</v>
      </c>
      <c r="P186" s="103" t="s">
        <v>435</v>
      </c>
      <c r="Q186" s="103">
        <v>0</v>
      </c>
      <c r="R186" s="103">
        <v>0</v>
      </c>
      <c r="S186" s="103">
        <v>0</v>
      </c>
      <c r="T186" s="103">
        <v>0</v>
      </c>
      <c r="U186" s="103">
        <v>3354813</v>
      </c>
      <c r="V186" s="103">
        <v>6913816.3025900004</v>
      </c>
      <c r="W186" s="103">
        <v>7506701.8178200005</v>
      </c>
      <c r="X186" s="104">
        <v>135.60911010982821</v>
      </c>
      <c r="Y186" s="104">
        <v>1.8210756569415412</v>
      </c>
      <c r="Z186" s="104">
        <v>86.522000000000006</v>
      </c>
      <c r="AA186" s="104" t="s">
        <v>435</v>
      </c>
      <c r="AB186" s="104">
        <v>5.8700000000000002E-2</v>
      </c>
      <c r="AC186" s="104" t="s">
        <v>435</v>
      </c>
      <c r="AD186" s="103">
        <v>1252</v>
      </c>
      <c r="AE186" s="103">
        <v>100</v>
      </c>
      <c r="AF186" s="105" t="s">
        <v>435</v>
      </c>
      <c r="AG186" s="104">
        <v>5.125</v>
      </c>
      <c r="AH186" s="104">
        <v>9.2834193874962168E-3</v>
      </c>
      <c r="AI186" s="104">
        <v>4.1253769690773592E-3</v>
      </c>
      <c r="AJ186" s="103">
        <v>0</v>
      </c>
      <c r="AK186" s="103">
        <v>0</v>
      </c>
      <c r="AL186" s="104">
        <v>0.86643767020376405</v>
      </c>
      <c r="AM186" s="104" t="s">
        <v>435</v>
      </c>
      <c r="AN186" s="104">
        <v>0.3</v>
      </c>
      <c r="AO186" s="104">
        <v>0</v>
      </c>
      <c r="AP186" s="104">
        <v>0</v>
      </c>
      <c r="AQ186" s="104" t="s">
        <v>435</v>
      </c>
      <c r="AR186" s="104" t="s">
        <v>435</v>
      </c>
      <c r="AS186" s="105">
        <v>7.6</v>
      </c>
      <c r="AT186" s="105" t="s">
        <v>435</v>
      </c>
      <c r="AU186" s="103">
        <v>0.81000000238418601</v>
      </c>
      <c r="AV186" s="105" t="s">
        <v>435</v>
      </c>
      <c r="AW186" s="104" t="s">
        <v>435</v>
      </c>
      <c r="AX186" s="104">
        <v>0</v>
      </c>
      <c r="AY186" s="103">
        <v>0</v>
      </c>
      <c r="AZ186" s="104">
        <v>0.11309898427562903</v>
      </c>
      <c r="BA186" s="104" t="s">
        <v>435</v>
      </c>
      <c r="BB186" s="103">
        <v>188</v>
      </c>
      <c r="BC186" s="103">
        <v>0</v>
      </c>
      <c r="BD186" s="103">
        <v>0</v>
      </c>
      <c r="BE186" s="103">
        <v>0</v>
      </c>
      <c r="BF186" s="103">
        <v>7670</v>
      </c>
      <c r="BG186" s="103">
        <v>0</v>
      </c>
      <c r="BH186" s="103">
        <v>128</v>
      </c>
      <c r="BI186" s="105">
        <v>2.6</v>
      </c>
      <c r="BJ186" s="103">
        <v>95533069</v>
      </c>
      <c r="BK186" s="103" t="s">
        <v>435</v>
      </c>
      <c r="BL186" s="104">
        <v>1.58726962986</v>
      </c>
      <c r="BM186" s="105">
        <v>80</v>
      </c>
      <c r="BN186" s="105" t="s">
        <v>435</v>
      </c>
      <c r="BO186" s="104">
        <v>208.50483321546699</v>
      </c>
      <c r="BP186" s="105">
        <v>94.819922538344599</v>
      </c>
      <c r="BQ186" s="104" t="s">
        <v>435</v>
      </c>
      <c r="BR186" s="104">
        <v>4.1500000000000004</v>
      </c>
      <c r="BS186" s="104">
        <v>1.4312909841537476</v>
      </c>
      <c r="BT186" s="103">
        <v>71</v>
      </c>
      <c r="BU186" s="105">
        <v>100</v>
      </c>
      <c r="BV186" s="104" t="s">
        <v>435</v>
      </c>
      <c r="BW186" s="104">
        <v>98.450001781719394</v>
      </c>
      <c r="BX186" s="104">
        <v>208.50483321546699</v>
      </c>
      <c r="BY186" s="103">
        <v>40000</v>
      </c>
      <c r="BZ186" s="105">
        <v>98.585999999999999</v>
      </c>
      <c r="CA186" s="105">
        <v>98.045509999999993</v>
      </c>
      <c r="CB186" s="104">
        <v>23.944000000000003</v>
      </c>
      <c r="CC186" s="103">
        <v>97</v>
      </c>
      <c r="CD186" s="103">
        <v>99</v>
      </c>
      <c r="CE186" s="103">
        <v>96</v>
      </c>
      <c r="CF186" s="104">
        <v>2546.1875</v>
      </c>
      <c r="CG186" s="104">
        <v>3</v>
      </c>
      <c r="CH186" s="105">
        <v>95</v>
      </c>
      <c r="CI186" s="103">
        <v>43004.948646234065</v>
      </c>
      <c r="CJ186" s="103">
        <v>9770526</v>
      </c>
      <c r="CK186" s="103">
        <v>9144171</v>
      </c>
      <c r="CL186" s="103">
        <v>83600</v>
      </c>
      <c r="CM186" s="103"/>
    </row>
    <row r="187" spans="1:91" x14ac:dyDescent="0.3">
      <c r="A187" s="123" t="s">
        <v>751</v>
      </c>
      <c r="B187" s="106" t="s">
        <v>340</v>
      </c>
      <c r="C187" s="103">
        <v>65.015626768631577</v>
      </c>
      <c r="D187" s="103">
        <v>0</v>
      </c>
      <c r="E187" s="103">
        <v>76865.536500000002</v>
      </c>
      <c r="F187" s="103">
        <v>18.47</v>
      </c>
      <c r="G187" s="103">
        <v>0</v>
      </c>
      <c r="H187" s="103">
        <v>0</v>
      </c>
      <c r="I187" s="103">
        <v>0</v>
      </c>
      <c r="J187" s="103">
        <v>0</v>
      </c>
      <c r="K187" s="104">
        <v>0</v>
      </c>
      <c r="L187" s="104">
        <v>3.03030303030303E-2</v>
      </c>
      <c r="M187" s="103">
        <v>0</v>
      </c>
      <c r="N187" s="103" t="s">
        <v>435</v>
      </c>
      <c r="O187" s="103" t="s">
        <v>435</v>
      </c>
      <c r="P187" s="103" t="s">
        <v>435</v>
      </c>
      <c r="Q187" s="103">
        <v>0</v>
      </c>
      <c r="R187" s="103">
        <v>0</v>
      </c>
      <c r="S187" s="103">
        <v>0</v>
      </c>
      <c r="T187" s="103">
        <v>0</v>
      </c>
      <c r="U187" s="103">
        <v>0</v>
      </c>
      <c r="V187" s="103">
        <v>0</v>
      </c>
      <c r="W187" s="103">
        <v>0</v>
      </c>
      <c r="X187" s="104">
        <v>274.82739222089032</v>
      </c>
      <c r="Y187" s="104">
        <v>0.95525564961731346</v>
      </c>
      <c r="Z187" s="104">
        <v>83.397999999999996</v>
      </c>
      <c r="AA187" s="104">
        <v>2.3468577528801</v>
      </c>
      <c r="AB187" s="104">
        <v>0</v>
      </c>
      <c r="AC187" s="104" t="s">
        <v>435</v>
      </c>
      <c r="AD187" s="103">
        <v>31913</v>
      </c>
      <c r="AE187" s="103">
        <v>100</v>
      </c>
      <c r="AF187" s="105" t="s">
        <v>435</v>
      </c>
      <c r="AG187" s="104">
        <v>5.851</v>
      </c>
      <c r="AH187" s="104">
        <v>0.11162268013413437</v>
      </c>
      <c r="AI187" s="104">
        <v>3.5972589899272808E-2</v>
      </c>
      <c r="AJ187" s="103">
        <v>0</v>
      </c>
      <c r="AK187" s="103">
        <v>0</v>
      </c>
      <c r="AL187" s="104">
        <v>0.92035154845353939</v>
      </c>
      <c r="AM187" s="104" t="s">
        <v>435</v>
      </c>
      <c r="AN187" s="104">
        <v>-3.7460100000000001</v>
      </c>
      <c r="AO187" s="104">
        <v>0</v>
      </c>
      <c r="AP187" s="104">
        <v>0</v>
      </c>
      <c r="AQ187" s="104" t="s">
        <v>435</v>
      </c>
      <c r="AR187" s="104">
        <v>0.15374192637828341</v>
      </c>
      <c r="AS187" s="105">
        <v>4.3</v>
      </c>
      <c r="AT187" s="105" t="s">
        <v>435</v>
      </c>
      <c r="AU187" s="103">
        <v>8.8999996185302699</v>
      </c>
      <c r="AV187" s="105">
        <v>0.3</v>
      </c>
      <c r="AW187" s="104" t="s">
        <v>435</v>
      </c>
      <c r="AX187" s="104" t="s">
        <v>435</v>
      </c>
      <c r="AY187" s="103">
        <v>473</v>
      </c>
      <c r="AZ187" s="104">
        <v>0.11919006989133973</v>
      </c>
      <c r="BA187" s="104">
        <v>33.200000000000003</v>
      </c>
      <c r="BB187" s="103">
        <v>70</v>
      </c>
      <c r="BC187" s="103">
        <v>4</v>
      </c>
      <c r="BD187" s="103">
        <v>0</v>
      </c>
      <c r="BE187" s="103">
        <v>0</v>
      </c>
      <c r="BF187" s="103">
        <v>171964</v>
      </c>
      <c r="BG187" s="103">
        <v>0</v>
      </c>
      <c r="BH187" s="103">
        <v>135</v>
      </c>
      <c r="BI187" s="105">
        <v>2.4</v>
      </c>
      <c r="BJ187" s="103">
        <v>165388610</v>
      </c>
      <c r="BK187" s="103">
        <v>37651000</v>
      </c>
      <c r="BL187" s="104">
        <v>6.0803916891899998</v>
      </c>
      <c r="BM187" s="105">
        <v>40</v>
      </c>
      <c r="BN187" s="105" t="s">
        <v>435</v>
      </c>
      <c r="BO187" s="104">
        <v>118.365129179661</v>
      </c>
      <c r="BP187" s="105">
        <v>94.775800631888202</v>
      </c>
      <c r="BQ187" s="104">
        <v>0.41</v>
      </c>
      <c r="BR187" s="104">
        <v>4.1500000000000004</v>
      </c>
      <c r="BS187" s="104">
        <v>1.3418837785720825</v>
      </c>
      <c r="BT187" s="103">
        <v>77</v>
      </c>
      <c r="BU187" s="105">
        <v>100</v>
      </c>
      <c r="BV187" s="104" t="s">
        <v>435</v>
      </c>
      <c r="BW187" s="104">
        <v>94.896741760595404</v>
      </c>
      <c r="BX187" s="104">
        <v>118.365129179661</v>
      </c>
      <c r="BY187" s="103">
        <v>650000</v>
      </c>
      <c r="BZ187" s="105">
        <v>99.110289999999992</v>
      </c>
      <c r="CA187" s="105">
        <v>100</v>
      </c>
      <c r="CB187" s="104">
        <v>28.058</v>
      </c>
      <c r="CC187" s="103">
        <v>94</v>
      </c>
      <c r="CD187" s="103">
        <v>88</v>
      </c>
      <c r="CE187" s="103">
        <v>92</v>
      </c>
      <c r="CF187" s="104">
        <v>4177.81494140625</v>
      </c>
      <c r="CG187" s="104">
        <v>7</v>
      </c>
      <c r="CH187" s="105">
        <v>93</v>
      </c>
      <c r="CI187" s="103">
        <v>42491.364435097283</v>
      </c>
      <c r="CJ187" s="103">
        <v>67530161</v>
      </c>
      <c r="CK187" s="103">
        <v>64703126</v>
      </c>
      <c r="CL187" s="103">
        <v>241930</v>
      </c>
      <c r="CM187" s="103"/>
    </row>
    <row r="188" spans="1:91" x14ac:dyDescent="0.3">
      <c r="A188" s="123" t="s">
        <v>342</v>
      </c>
      <c r="B188" s="106" t="s">
        <v>341</v>
      </c>
      <c r="C188" s="103">
        <v>125614.44071705262</v>
      </c>
      <c r="D188" s="103">
        <v>56886.224822736847</v>
      </c>
      <c r="E188" s="103">
        <v>386392.353</v>
      </c>
      <c r="F188" s="103">
        <v>1383.6659999999999</v>
      </c>
      <c r="G188" s="103">
        <v>1059927.7945000001</v>
      </c>
      <c r="H188" s="103">
        <v>98444.48550000001</v>
      </c>
      <c r="I188" s="103">
        <v>585120.22900000005</v>
      </c>
      <c r="J188" s="103">
        <v>0</v>
      </c>
      <c r="K188" s="104">
        <v>0.42899999999999999</v>
      </c>
      <c r="L188" s="104">
        <v>0.12121212121212099</v>
      </c>
      <c r="M188" s="103" t="s">
        <v>435</v>
      </c>
      <c r="N188" s="103" t="s">
        <v>435</v>
      </c>
      <c r="O188" s="103" t="s">
        <v>435</v>
      </c>
      <c r="P188" s="103" t="s">
        <v>435</v>
      </c>
      <c r="Q188" s="103">
        <v>0</v>
      </c>
      <c r="R188" s="103">
        <v>0</v>
      </c>
      <c r="S188" s="103">
        <v>0</v>
      </c>
      <c r="T188" s="103">
        <v>0</v>
      </c>
      <c r="U188" s="103">
        <v>52512118</v>
      </c>
      <c r="V188" s="103">
        <v>167510449.382</v>
      </c>
      <c r="W188" s="103">
        <v>34957235.908</v>
      </c>
      <c r="X188" s="104">
        <v>35.76608858016796</v>
      </c>
      <c r="Y188" s="104">
        <v>0.8604331671856581</v>
      </c>
      <c r="Z188" s="104">
        <v>82.256</v>
      </c>
      <c r="AA188" s="104">
        <v>2.5768314761061801</v>
      </c>
      <c r="AB188" s="104">
        <v>0</v>
      </c>
      <c r="AC188" s="104" t="s">
        <v>435</v>
      </c>
      <c r="AD188" s="103">
        <v>180244</v>
      </c>
      <c r="AE188" s="103">
        <v>100</v>
      </c>
      <c r="AF188" s="105" t="s">
        <v>435</v>
      </c>
      <c r="AG188" s="104">
        <v>5.9580000000000002</v>
      </c>
      <c r="AH188" s="104">
        <v>0.88776772581416441</v>
      </c>
      <c r="AI188" s="104">
        <v>0.8647200721426147</v>
      </c>
      <c r="AJ188" s="103">
        <v>0</v>
      </c>
      <c r="AK188" s="103">
        <v>0</v>
      </c>
      <c r="AL188" s="104">
        <v>0.91992574937460314</v>
      </c>
      <c r="AM188" s="104" t="s">
        <v>435</v>
      </c>
      <c r="AN188" s="104">
        <v>-92.517020000000002</v>
      </c>
      <c r="AO188" s="104">
        <v>0</v>
      </c>
      <c r="AP188" s="104">
        <v>0</v>
      </c>
      <c r="AQ188" s="104" t="s">
        <v>435</v>
      </c>
      <c r="AR188" s="104">
        <v>3.2456622495515411E-2</v>
      </c>
      <c r="AS188" s="105">
        <v>6.5</v>
      </c>
      <c r="AT188" s="105">
        <v>0.5</v>
      </c>
      <c r="AU188" s="103">
        <v>3.0999999046325701</v>
      </c>
      <c r="AV188" s="105" t="s">
        <v>435</v>
      </c>
      <c r="AW188" s="104" t="s">
        <v>435</v>
      </c>
      <c r="AX188" s="104" t="s">
        <v>435</v>
      </c>
      <c r="AY188" s="103">
        <v>539</v>
      </c>
      <c r="AZ188" s="104">
        <v>0.18160346074953182</v>
      </c>
      <c r="BA188" s="104">
        <v>41.5</v>
      </c>
      <c r="BB188" s="103">
        <v>866835</v>
      </c>
      <c r="BC188" s="103">
        <v>1763777</v>
      </c>
      <c r="BD188" s="103">
        <v>19489</v>
      </c>
      <c r="BE188" s="103">
        <v>0</v>
      </c>
      <c r="BF188" s="103">
        <v>1032235</v>
      </c>
      <c r="BG188" s="103">
        <v>0</v>
      </c>
      <c r="BH188" s="103">
        <v>148</v>
      </c>
      <c r="BI188" s="105">
        <v>2.4</v>
      </c>
      <c r="BJ188" s="103">
        <v>889022000</v>
      </c>
      <c r="BK188" s="103">
        <v>76941000</v>
      </c>
      <c r="BL188" s="104">
        <v>23.3613075966</v>
      </c>
      <c r="BM188" s="105">
        <v>80</v>
      </c>
      <c r="BN188" s="105" t="s">
        <v>435</v>
      </c>
      <c r="BO188" s="104">
        <v>129.014007543009</v>
      </c>
      <c r="BP188" s="105">
        <v>76.176736982841007</v>
      </c>
      <c r="BQ188" s="104">
        <v>0.3</v>
      </c>
      <c r="BR188" s="104">
        <v>3.8</v>
      </c>
      <c r="BS188" s="104">
        <v>1.5769983530044556</v>
      </c>
      <c r="BT188" s="103">
        <v>69</v>
      </c>
      <c r="BU188" s="105">
        <v>100</v>
      </c>
      <c r="BV188" s="104" t="s">
        <v>435</v>
      </c>
      <c r="BW188" s="104">
        <v>87.266112824591502</v>
      </c>
      <c r="BX188" s="104">
        <v>129.014007543009</v>
      </c>
      <c r="BY188" s="103">
        <v>6600000</v>
      </c>
      <c r="BZ188" s="105">
        <v>99.970020000000005</v>
      </c>
      <c r="CA188" s="105">
        <v>99.269189999999995</v>
      </c>
      <c r="CB188" s="104">
        <v>25.948</v>
      </c>
      <c r="CC188" s="103">
        <v>95</v>
      </c>
      <c r="CD188" s="103">
        <v>94</v>
      </c>
      <c r="CE188" s="103">
        <v>93</v>
      </c>
      <c r="CF188" s="104">
        <v>9869.7421875</v>
      </c>
      <c r="CG188" s="104">
        <v>19</v>
      </c>
      <c r="CH188" s="105">
        <v>91</v>
      </c>
      <c r="CI188" s="103">
        <v>62641.014097357256</v>
      </c>
      <c r="CJ188" s="103">
        <v>329064917</v>
      </c>
      <c r="CK188" s="103">
        <v>321736632</v>
      </c>
      <c r="CL188" s="103">
        <v>9147420</v>
      </c>
      <c r="CM188" s="103"/>
    </row>
    <row r="189" spans="1:91" x14ac:dyDescent="0.3">
      <c r="A189" s="123" t="s">
        <v>344</v>
      </c>
      <c r="B189" s="106" t="s">
        <v>343</v>
      </c>
      <c r="C189" s="103">
        <v>28.182204410105264</v>
      </c>
      <c r="D189" s="103">
        <v>0</v>
      </c>
      <c r="E189" s="103">
        <v>12233.434000000003</v>
      </c>
      <c r="F189" s="103">
        <v>0</v>
      </c>
      <c r="G189" s="103">
        <v>0</v>
      </c>
      <c r="H189" s="103">
        <v>0</v>
      </c>
      <c r="I189" s="103">
        <v>0</v>
      </c>
      <c r="J189" s="103">
        <v>318</v>
      </c>
      <c r="K189" s="104">
        <v>5.7000000000000002E-2</v>
      </c>
      <c r="L189" s="104">
        <v>9.0909090909090898E-2</v>
      </c>
      <c r="M189" s="103" t="s">
        <v>435</v>
      </c>
      <c r="N189" s="103" t="s">
        <v>435</v>
      </c>
      <c r="O189" s="103" t="s">
        <v>435</v>
      </c>
      <c r="P189" s="103" t="s">
        <v>435</v>
      </c>
      <c r="Q189" s="103">
        <v>0</v>
      </c>
      <c r="R189" s="103">
        <v>0</v>
      </c>
      <c r="S189" s="103">
        <v>0</v>
      </c>
      <c r="T189" s="103">
        <v>0</v>
      </c>
      <c r="U189" s="103">
        <v>110518</v>
      </c>
      <c r="V189" s="103">
        <v>2392945.5347600002</v>
      </c>
      <c r="W189" s="103">
        <v>171044.412254</v>
      </c>
      <c r="X189" s="104">
        <v>19.708027653982402</v>
      </c>
      <c r="Y189" s="104">
        <v>0.4661501530096302</v>
      </c>
      <c r="Z189" s="104">
        <v>95.334000000000003</v>
      </c>
      <c r="AA189" s="104">
        <v>2.7955466661792601</v>
      </c>
      <c r="AB189" s="104">
        <v>0.39860000000000001</v>
      </c>
      <c r="AC189" s="104" t="s">
        <v>435</v>
      </c>
      <c r="AD189" s="103">
        <v>4358</v>
      </c>
      <c r="AE189" s="103">
        <v>80</v>
      </c>
      <c r="AF189" s="105" t="s">
        <v>435</v>
      </c>
      <c r="AG189" s="104">
        <v>6.87</v>
      </c>
      <c r="AH189" s="104">
        <v>5.6337305973788781E-3</v>
      </c>
      <c r="AI189" s="104">
        <v>8.9231555943072652E-3</v>
      </c>
      <c r="AJ189" s="103">
        <v>0</v>
      </c>
      <c r="AK189" s="103">
        <v>0</v>
      </c>
      <c r="AL189" s="104">
        <v>0.80776381415357734</v>
      </c>
      <c r="AM189" s="104" t="s">
        <v>435</v>
      </c>
      <c r="AN189" s="104">
        <v>8.5139999999999993</v>
      </c>
      <c r="AO189" s="104">
        <v>31.69</v>
      </c>
      <c r="AP189" s="104">
        <v>0</v>
      </c>
      <c r="AQ189" s="104">
        <v>7.8038936594154507E-2</v>
      </c>
      <c r="AR189" s="104">
        <v>0.17495706940622871</v>
      </c>
      <c r="AS189" s="105">
        <v>7.6</v>
      </c>
      <c r="AT189" s="105">
        <v>4</v>
      </c>
      <c r="AU189" s="103">
        <v>31</v>
      </c>
      <c r="AV189" s="105">
        <v>0.6</v>
      </c>
      <c r="AW189" s="104">
        <v>0.38</v>
      </c>
      <c r="AX189" s="104" t="s">
        <v>435</v>
      </c>
      <c r="AY189" s="103">
        <v>5</v>
      </c>
      <c r="AZ189" s="104">
        <v>0.27532989819220033</v>
      </c>
      <c r="BA189" s="104">
        <v>39.5</v>
      </c>
      <c r="BB189" s="103">
        <v>6639</v>
      </c>
      <c r="BC189" s="103">
        <v>11135</v>
      </c>
      <c r="BD189" s="103">
        <v>13103</v>
      </c>
      <c r="BE189" s="103">
        <v>0</v>
      </c>
      <c r="BF189" s="103">
        <v>6816</v>
      </c>
      <c r="BG189" s="103">
        <v>0</v>
      </c>
      <c r="BH189" s="103">
        <v>131</v>
      </c>
      <c r="BI189" s="105">
        <v>2.4</v>
      </c>
      <c r="BJ189" s="103" t="s">
        <v>435</v>
      </c>
      <c r="BK189" s="103">
        <v>3674000</v>
      </c>
      <c r="BL189" s="104">
        <v>13.5216601816</v>
      </c>
      <c r="BM189" s="105">
        <v>80</v>
      </c>
      <c r="BN189" s="105">
        <v>98.703860000000006</v>
      </c>
      <c r="BO189" s="104">
        <v>149.90422652810699</v>
      </c>
      <c r="BP189" s="105">
        <v>66.400000000000006</v>
      </c>
      <c r="BQ189" s="104">
        <v>0.42</v>
      </c>
      <c r="BR189" s="104">
        <v>3.416666666666667</v>
      </c>
      <c r="BS189" s="104">
        <v>0.55821478366851807</v>
      </c>
      <c r="BT189" s="103">
        <v>71</v>
      </c>
      <c r="BU189" s="105">
        <v>100</v>
      </c>
      <c r="BV189" s="104">
        <v>98.703860000000006</v>
      </c>
      <c r="BW189" s="104">
        <v>74.7671347261997</v>
      </c>
      <c r="BX189" s="104">
        <v>149.90422652810699</v>
      </c>
      <c r="BY189" s="103">
        <v>58000</v>
      </c>
      <c r="BZ189" s="105">
        <v>96.596190000000007</v>
      </c>
      <c r="CA189" s="105">
        <v>99.402360000000002</v>
      </c>
      <c r="CB189" s="104">
        <v>50.499000000000002</v>
      </c>
      <c r="CC189" s="103">
        <v>95</v>
      </c>
      <c r="CD189" s="103">
        <v>92</v>
      </c>
      <c r="CE189" s="103">
        <v>94</v>
      </c>
      <c r="CF189" s="104">
        <v>1958.90026855469</v>
      </c>
      <c r="CG189" s="104">
        <v>17</v>
      </c>
      <c r="CH189" s="105">
        <v>85</v>
      </c>
      <c r="CI189" s="103">
        <v>17277.97011054961</v>
      </c>
      <c r="CJ189" s="103">
        <v>3461731</v>
      </c>
      <c r="CK189" s="103">
        <v>3428821</v>
      </c>
      <c r="CL189" s="103">
        <v>175020</v>
      </c>
      <c r="CM189" s="103"/>
    </row>
    <row r="190" spans="1:91" x14ac:dyDescent="0.3">
      <c r="A190" s="123" t="s">
        <v>346</v>
      </c>
      <c r="B190" s="106" t="s">
        <v>345</v>
      </c>
      <c r="C190" s="103">
        <v>44012.257646947372</v>
      </c>
      <c r="D190" s="103">
        <v>8422.7054076421064</v>
      </c>
      <c r="E190" s="103">
        <v>161619.459</v>
      </c>
      <c r="F190" s="103">
        <v>0</v>
      </c>
      <c r="G190" s="103">
        <v>0</v>
      </c>
      <c r="H190" s="103">
        <v>0</v>
      </c>
      <c r="I190" s="103">
        <v>0</v>
      </c>
      <c r="J190" s="103">
        <v>17142</v>
      </c>
      <c r="K190" s="104">
        <v>2.9000000000000001E-2</v>
      </c>
      <c r="L190" s="104">
        <v>0.45454545454545497</v>
      </c>
      <c r="M190" s="103">
        <v>26791305.673300002</v>
      </c>
      <c r="N190" s="103" t="s">
        <v>435</v>
      </c>
      <c r="O190" s="103" t="s">
        <v>435</v>
      </c>
      <c r="P190" s="103" t="s">
        <v>435</v>
      </c>
      <c r="Q190" s="103">
        <v>521193</v>
      </c>
      <c r="R190" s="103">
        <v>0</v>
      </c>
      <c r="S190" s="103">
        <v>0</v>
      </c>
      <c r="T190" s="103">
        <v>0</v>
      </c>
      <c r="U190" s="103">
        <v>0</v>
      </c>
      <c r="V190" s="103">
        <v>14103357.446799999</v>
      </c>
      <c r="W190" s="103">
        <v>245455.52692999999</v>
      </c>
      <c r="X190" s="104">
        <v>77.469205453690648</v>
      </c>
      <c r="Y190" s="104">
        <v>1.5923305117640976</v>
      </c>
      <c r="Z190" s="104">
        <v>50.478000000000002</v>
      </c>
      <c r="AA190" s="104" t="s">
        <v>435</v>
      </c>
      <c r="AB190" s="104">
        <v>0</v>
      </c>
      <c r="AC190" s="104" t="s">
        <v>435</v>
      </c>
      <c r="AD190" s="103">
        <v>19961</v>
      </c>
      <c r="AE190" s="103">
        <v>0</v>
      </c>
      <c r="AF190" s="105">
        <v>52.2</v>
      </c>
      <c r="AG190" s="104">
        <v>10.414</v>
      </c>
      <c r="AH190" s="104">
        <v>0.19329499927276475</v>
      </c>
      <c r="AI190" s="104">
        <v>5.4210990396799413E-2</v>
      </c>
      <c r="AJ190" s="103">
        <v>0</v>
      </c>
      <c r="AK190" s="103">
        <v>0</v>
      </c>
      <c r="AL190" s="104">
        <v>0.71047761828358469</v>
      </c>
      <c r="AM190" s="104" t="s">
        <v>435</v>
      </c>
      <c r="AN190" s="104">
        <v>2.1575000000000002</v>
      </c>
      <c r="AO190" s="104">
        <v>335.85</v>
      </c>
      <c r="AP190" s="104">
        <v>255.71</v>
      </c>
      <c r="AQ190" s="104">
        <v>1.0685654322076963</v>
      </c>
      <c r="AR190" s="104">
        <v>15.068565370355358</v>
      </c>
      <c r="AS190" s="105">
        <v>21.4</v>
      </c>
      <c r="AT190" s="105" t="s">
        <v>435</v>
      </c>
      <c r="AU190" s="103">
        <v>73</v>
      </c>
      <c r="AV190" s="105">
        <v>0.2</v>
      </c>
      <c r="AW190" s="104">
        <v>0.35</v>
      </c>
      <c r="AX190" s="104">
        <v>0</v>
      </c>
      <c r="AY190" s="103">
        <v>405951</v>
      </c>
      <c r="AZ190" s="104">
        <v>0.30309940320102813</v>
      </c>
      <c r="BA190" s="104" t="s">
        <v>435</v>
      </c>
      <c r="BB190" s="103">
        <v>0</v>
      </c>
      <c r="BC190" s="103">
        <v>0</v>
      </c>
      <c r="BD190" s="103">
        <v>0</v>
      </c>
      <c r="BE190" s="103">
        <v>0</v>
      </c>
      <c r="BF190" s="103">
        <v>14</v>
      </c>
      <c r="BG190" s="103">
        <v>4</v>
      </c>
      <c r="BH190" s="103">
        <v>117</v>
      </c>
      <c r="BI190" s="105">
        <v>6.3</v>
      </c>
      <c r="BJ190" s="103">
        <v>3056558</v>
      </c>
      <c r="BK190" s="103">
        <v>2690000</v>
      </c>
      <c r="BL190" s="104">
        <v>1.7971534314199999</v>
      </c>
      <c r="BM190" s="105">
        <v>0</v>
      </c>
      <c r="BN190" s="105">
        <v>99.98657</v>
      </c>
      <c r="BO190" s="104">
        <v>71.517371282220907</v>
      </c>
      <c r="BP190" s="105">
        <v>46.791286940780601</v>
      </c>
      <c r="BQ190" s="104" t="s">
        <v>435</v>
      </c>
      <c r="BR190" s="104">
        <v>3.95</v>
      </c>
      <c r="BS190" s="104">
        <v>-0.54708278179168701</v>
      </c>
      <c r="BT190" s="103">
        <v>25</v>
      </c>
      <c r="BU190" s="105">
        <v>100</v>
      </c>
      <c r="BV190" s="104">
        <v>99.98657</v>
      </c>
      <c r="BW190" s="104">
        <v>55.2</v>
      </c>
      <c r="BX190" s="104">
        <v>71.517371282220907</v>
      </c>
      <c r="BY190" s="103">
        <v>81000</v>
      </c>
      <c r="BZ190" s="105">
        <v>100</v>
      </c>
      <c r="CA190" s="105">
        <v>97.833460000000002</v>
      </c>
      <c r="CB190" s="104">
        <v>23.685000000000002</v>
      </c>
      <c r="CC190" s="103">
        <v>99</v>
      </c>
      <c r="CD190" s="103">
        <v>99</v>
      </c>
      <c r="CE190" s="103">
        <v>99</v>
      </c>
      <c r="CF190" s="104">
        <v>416.90399169921898</v>
      </c>
      <c r="CG190" s="104">
        <v>29</v>
      </c>
      <c r="CH190" s="105">
        <v>44</v>
      </c>
      <c r="CI190" s="103">
        <v>1532.3716391939595</v>
      </c>
      <c r="CJ190" s="103">
        <v>32981714.999999996</v>
      </c>
      <c r="CK190" s="103">
        <v>30035907</v>
      </c>
      <c r="CL190" s="103">
        <v>425400</v>
      </c>
      <c r="CM190" s="103"/>
    </row>
    <row r="191" spans="1:91" x14ac:dyDescent="0.3">
      <c r="A191" s="123" t="s">
        <v>348</v>
      </c>
      <c r="B191" s="106" t="s">
        <v>347</v>
      </c>
      <c r="C191" s="103">
        <v>422.52237854947367</v>
      </c>
      <c r="D191" s="103">
        <v>422.52237854947367</v>
      </c>
      <c r="E191" s="103" t="s">
        <v>435</v>
      </c>
      <c r="F191" s="103">
        <v>24.224</v>
      </c>
      <c r="G191" s="103">
        <v>3635.0859999999998</v>
      </c>
      <c r="H191" s="103">
        <v>139.19499999999999</v>
      </c>
      <c r="I191" s="103">
        <v>913.84900000000016</v>
      </c>
      <c r="J191" s="103">
        <v>0</v>
      </c>
      <c r="K191" s="104">
        <v>0</v>
      </c>
      <c r="L191" s="104">
        <v>9.0909090909090898E-2</v>
      </c>
      <c r="M191" s="103">
        <v>0</v>
      </c>
      <c r="N191" s="103" t="s">
        <v>435</v>
      </c>
      <c r="O191" s="103" t="s">
        <v>435</v>
      </c>
      <c r="P191" s="103" t="s">
        <v>435</v>
      </c>
      <c r="Q191" s="103">
        <v>112</v>
      </c>
      <c r="R191" s="103">
        <v>205691</v>
      </c>
      <c r="S191" s="103">
        <v>112</v>
      </c>
      <c r="T191" s="103">
        <v>205644</v>
      </c>
      <c r="U191" s="103">
        <v>116075</v>
      </c>
      <c r="V191" s="103">
        <v>148381.052635</v>
      </c>
      <c r="W191" s="103">
        <v>183934.41721099999</v>
      </c>
      <c r="X191" s="104">
        <v>24.009844134536504</v>
      </c>
      <c r="Y191" s="104">
        <v>2.9203460635109293</v>
      </c>
      <c r="Z191" s="104">
        <v>25.274000000000001</v>
      </c>
      <c r="AA191" s="104" t="s">
        <v>435</v>
      </c>
      <c r="AB191" s="104">
        <v>0.55081999999999998</v>
      </c>
      <c r="AC191" s="104">
        <v>25.209150000000001</v>
      </c>
      <c r="AD191" s="103">
        <v>20</v>
      </c>
      <c r="AE191" s="103">
        <v>20</v>
      </c>
      <c r="AF191" s="105" t="s">
        <v>435</v>
      </c>
      <c r="AG191" s="104">
        <v>13.792999999999999</v>
      </c>
      <c r="AH191" s="104">
        <v>2.0702728390808848E-3</v>
      </c>
      <c r="AI191" s="104">
        <v>9.3837029010196177E-4</v>
      </c>
      <c r="AJ191" s="103">
        <v>0</v>
      </c>
      <c r="AK191" s="103">
        <v>0</v>
      </c>
      <c r="AL191" s="104">
        <v>0.59684831196710031</v>
      </c>
      <c r="AM191" s="104">
        <v>0.17388290000000001</v>
      </c>
      <c r="AN191" s="104">
        <v>44.789009999999998</v>
      </c>
      <c r="AO191" s="104">
        <v>103.3</v>
      </c>
      <c r="AP191" s="104">
        <v>82.78</v>
      </c>
      <c r="AQ191" s="104">
        <v>13.419620603216586</v>
      </c>
      <c r="AR191" s="104">
        <v>3.8519749186963597</v>
      </c>
      <c r="AS191" s="105">
        <v>26.4</v>
      </c>
      <c r="AT191" s="105">
        <v>10.7</v>
      </c>
      <c r="AU191" s="103">
        <v>51</v>
      </c>
      <c r="AV191" s="105" t="s">
        <v>435</v>
      </c>
      <c r="AW191" s="104" t="s">
        <v>435</v>
      </c>
      <c r="AX191" s="104">
        <v>8.2170000000000005</v>
      </c>
      <c r="AY191" s="103">
        <v>277708</v>
      </c>
      <c r="AZ191" s="104" t="s">
        <v>435</v>
      </c>
      <c r="BA191" s="104">
        <v>37.6</v>
      </c>
      <c r="BB191" s="103">
        <v>13564</v>
      </c>
      <c r="BC191" s="103">
        <v>7286</v>
      </c>
      <c r="BD191" s="103">
        <v>0</v>
      </c>
      <c r="BE191" s="103">
        <v>0</v>
      </c>
      <c r="BF191" s="103">
        <v>1</v>
      </c>
      <c r="BG191" s="103">
        <v>0</v>
      </c>
      <c r="BH191" s="103">
        <v>128</v>
      </c>
      <c r="BI191" s="105">
        <v>7.2</v>
      </c>
      <c r="BJ191" s="103">
        <v>374603</v>
      </c>
      <c r="BK191" s="103">
        <v>109000</v>
      </c>
      <c r="BL191" s="104">
        <v>636.93099489799999</v>
      </c>
      <c r="BM191" s="105">
        <v>20</v>
      </c>
      <c r="BN191" s="105">
        <v>87.506309999999999</v>
      </c>
      <c r="BO191" s="104">
        <v>85.905425720923901</v>
      </c>
      <c r="BP191" s="105">
        <v>24</v>
      </c>
      <c r="BQ191" s="104" t="s">
        <v>435</v>
      </c>
      <c r="BR191" s="104">
        <v>2.85</v>
      </c>
      <c r="BS191" s="104">
        <v>-0.49171167612075806</v>
      </c>
      <c r="BT191" s="103">
        <v>46</v>
      </c>
      <c r="BU191" s="105">
        <v>62.784294128417997</v>
      </c>
      <c r="BV191" s="104">
        <v>87.506309999999999</v>
      </c>
      <c r="BW191" s="104">
        <v>25.719787835664</v>
      </c>
      <c r="BX191" s="104">
        <v>85.905425720923901</v>
      </c>
      <c r="BY191" s="103">
        <v>1000</v>
      </c>
      <c r="BZ191" s="105">
        <v>34.067059999999998</v>
      </c>
      <c r="CA191" s="105">
        <v>91.256810000000002</v>
      </c>
      <c r="CB191" s="104">
        <v>1.706</v>
      </c>
      <c r="CC191" s="103">
        <v>85</v>
      </c>
      <c r="CD191" s="103" t="s">
        <v>435</v>
      </c>
      <c r="CE191" s="103" t="s">
        <v>435</v>
      </c>
      <c r="CF191" s="104">
        <v>116.092475891113</v>
      </c>
      <c r="CG191" s="104">
        <v>72</v>
      </c>
      <c r="CH191" s="105">
        <v>34</v>
      </c>
      <c r="CI191" s="103">
        <v>3033.408146446066</v>
      </c>
      <c r="CJ191" s="103">
        <v>299882</v>
      </c>
      <c r="CK191" s="103">
        <v>264645</v>
      </c>
      <c r="CL191" s="103">
        <v>12190</v>
      </c>
      <c r="CM191" s="103"/>
    </row>
    <row r="192" spans="1:91" x14ac:dyDescent="0.3">
      <c r="A192" s="123" t="s">
        <v>752</v>
      </c>
      <c r="B192" s="106" t="s">
        <v>349</v>
      </c>
      <c r="C192" s="103">
        <v>58290.058104421048</v>
      </c>
      <c r="D192" s="103">
        <v>20768.857066021053</v>
      </c>
      <c r="E192" s="103">
        <v>113901.955</v>
      </c>
      <c r="F192" s="103">
        <v>113.104</v>
      </c>
      <c r="G192" s="103">
        <v>37295.661</v>
      </c>
      <c r="H192" s="103">
        <v>23.084500000000002</v>
      </c>
      <c r="I192" s="103">
        <v>63812.089000000007</v>
      </c>
      <c r="J192" s="103">
        <v>0</v>
      </c>
      <c r="K192" s="104">
        <v>2.9000000000000001E-2</v>
      </c>
      <c r="L192" s="104">
        <v>6.0606060606060601E-2</v>
      </c>
      <c r="M192" s="103" t="s">
        <v>435</v>
      </c>
      <c r="N192" s="103" t="s">
        <v>435</v>
      </c>
      <c r="O192" s="103" t="s">
        <v>435</v>
      </c>
      <c r="P192" s="103" t="s">
        <v>435</v>
      </c>
      <c r="Q192" s="103">
        <v>20932385</v>
      </c>
      <c r="R192" s="103">
        <v>4801190</v>
      </c>
      <c r="S192" s="103">
        <v>74</v>
      </c>
      <c r="T192" s="103">
        <v>1187249</v>
      </c>
      <c r="U192" s="103">
        <v>22567551</v>
      </c>
      <c r="V192" s="103">
        <v>27796955.2947</v>
      </c>
      <c r="W192" s="103">
        <v>24844716.027100001</v>
      </c>
      <c r="X192" s="104">
        <v>32.730791905220791</v>
      </c>
      <c r="Y192" s="104">
        <v>-1.7575157682907845</v>
      </c>
      <c r="Z192" s="104">
        <v>88.207999999999998</v>
      </c>
      <c r="AA192" s="104" t="s">
        <v>435</v>
      </c>
      <c r="AB192" s="104">
        <v>3.0238499999999999</v>
      </c>
      <c r="AC192" s="104" t="s">
        <v>435</v>
      </c>
      <c r="AD192" s="103">
        <v>14548</v>
      </c>
      <c r="AE192" s="103">
        <v>80</v>
      </c>
      <c r="AF192" s="105">
        <v>34.9</v>
      </c>
      <c r="AG192" s="104">
        <v>8.484</v>
      </c>
      <c r="AH192" s="104">
        <v>0.83599391906620957</v>
      </c>
      <c r="AI192" s="104">
        <v>0.39082304221416109</v>
      </c>
      <c r="AJ192" s="103">
        <v>0</v>
      </c>
      <c r="AK192" s="103">
        <v>0</v>
      </c>
      <c r="AL192" s="104">
        <v>0.72577344925452913</v>
      </c>
      <c r="AM192" s="104" t="s">
        <v>435</v>
      </c>
      <c r="AN192" s="104">
        <v>2227.6398199999999</v>
      </c>
      <c r="AO192" s="104">
        <v>74.37</v>
      </c>
      <c r="AP192" s="104">
        <v>110.84</v>
      </c>
      <c r="AQ192" s="104">
        <v>9.0431828090465835E-3</v>
      </c>
      <c r="AR192" s="104">
        <v>2.6536234508126678E-2</v>
      </c>
      <c r="AS192" s="105">
        <v>24.5</v>
      </c>
      <c r="AT192" s="105">
        <v>2.9</v>
      </c>
      <c r="AU192" s="103">
        <v>42</v>
      </c>
      <c r="AV192" s="105">
        <v>0.6</v>
      </c>
      <c r="AW192" s="104" t="s">
        <v>435</v>
      </c>
      <c r="AX192" s="104">
        <v>47.561999999999998</v>
      </c>
      <c r="AY192" s="103">
        <v>4454888</v>
      </c>
      <c r="AZ192" s="104">
        <v>0.45795582144607083</v>
      </c>
      <c r="BA192" s="104" t="s">
        <v>435</v>
      </c>
      <c r="BB192" s="103">
        <v>0</v>
      </c>
      <c r="BC192" s="103">
        <v>10700</v>
      </c>
      <c r="BD192" s="103">
        <v>2000</v>
      </c>
      <c r="BE192" s="103">
        <v>0</v>
      </c>
      <c r="BF192" s="103">
        <v>67431</v>
      </c>
      <c r="BG192" s="103">
        <v>3</v>
      </c>
      <c r="BH192" s="103">
        <v>99</v>
      </c>
      <c r="BI192" s="105">
        <v>21.2</v>
      </c>
      <c r="BJ192" s="103">
        <v>2137771</v>
      </c>
      <c r="BK192" s="103">
        <v>427000</v>
      </c>
      <c r="BL192" s="104">
        <v>2.1106818872300002</v>
      </c>
      <c r="BM192" s="105">
        <v>80</v>
      </c>
      <c r="BN192" s="105">
        <v>97.127089999999995</v>
      </c>
      <c r="BO192" s="104">
        <v>71.766138110420002</v>
      </c>
      <c r="BP192" s="105">
        <v>60</v>
      </c>
      <c r="BQ192" s="104">
        <v>0.16</v>
      </c>
      <c r="BR192" s="104">
        <v>4</v>
      </c>
      <c r="BS192" s="104">
        <v>-1.5815174579620361</v>
      </c>
      <c r="BT192" s="103">
        <v>16</v>
      </c>
      <c r="BU192" s="105">
        <v>100</v>
      </c>
      <c r="BV192" s="104">
        <v>97.127089999999995</v>
      </c>
      <c r="BW192" s="104">
        <v>72</v>
      </c>
      <c r="BX192" s="104">
        <v>71.766138110420002</v>
      </c>
      <c r="BY192" s="103">
        <v>70000</v>
      </c>
      <c r="BZ192" s="105">
        <v>93.935020000000009</v>
      </c>
      <c r="CA192" s="105">
        <v>95.723709999999997</v>
      </c>
      <c r="CB192" s="104" t="s">
        <v>435</v>
      </c>
      <c r="CC192" s="103">
        <v>84</v>
      </c>
      <c r="CD192" s="103">
        <v>59</v>
      </c>
      <c r="CE192" s="103">
        <v>0</v>
      </c>
      <c r="CF192" s="104">
        <v>940</v>
      </c>
      <c r="CG192" s="104">
        <v>125</v>
      </c>
      <c r="CH192" s="105">
        <v>67</v>
      </c>
      <c r="CI192" s="103">
        <v>16054.490513096169</v>
      </c>
      <c r="CJ192" s="103">
        <v>28515829</v>
      </c>
      <c r="CK192" s="103">
        <v>31144629</v>
      </c>
      <c r="CL192" s="103">
        <v>882050</v>
      </c>
      <c r="CM192" s="103"/>
    </row>
    <row r="193" spans="1:91" x14ac:dyDescent="0.3">
      <c r="A193" s="123" t="s">
        <v>374</v>
      </c>
      <c r="B193" s="106" t="s">
        <v>350</v>
      </c>
      <c r="C193" s="103">
        <v>35679.940512421053</v>
      </c>
      <c r="D193" s="103">
        <v>0</v>
      </c>
      <c r="E193" s="103">
        <v>1754932.6030000004</v>
      </c>
      <c r="F193" s="103">
        <v>413.61599999999999</v>
      </c>
      <c r="G193" s="103">
        <v>837427.8324999999</v>
      </c>
      <c r="H193" s="103">
        <v>72120.209499999997</v>
      </c>
      <c r="I193" s="103">
        <v>464987.76000000007</v>
      </c>
      <c r="J193" s="103">
        <v>224571</v>
      </c>
      <c r="K193" s="104">
        <v>0.17100000000000001</v>
      </c>
      <c r="L193" s="104">
        <v>0</v>
      </c>
      <c r="M193" s="103">
        <v>39627837.580300003</v>
      </c>
      <c r="N193" s="103" t="s">
        <v>435</v>
      </c>
      <c r="O193" s="103" t="s">
        <v>435</v>
      </c>
      <c r="P193" s="103" t="s">
        <v>435</v>
      </c>
      <c r="Q193" s="103">
        <v>44491103</v>
      </c>
      <c r="R193" s="103">
        <v>5254699</v>
      </c>
      <c r="S193" s="103">
        <v>39983033</v>
      </c>
      <c r="T193" s="103">
        <v>13465327</v>
      </c>
      <c r="U193" s="103">
        <v>73453318</v>
      </c>
      <c r="V193" s="103">
        <v>88533410.416700006</v>
      </c>
      <c r="W193" s="103">
        <v>90180301.820800006</v>
      </c>
      <c r="X193" s="104">
        <v>308.12524591221336</v>
      </c>
      <c r="Y193" s="104">
        <v>2.9778206972095491</v>
      </c>
      <c r="Z193" s="104">
        <v>35.918999999999997</v>
      </c>
      <c r="AA193" s="104">
        <v>3.78309935825152</v>
      </c>
      <c r="AB193" s="104">
        <v>2.9892400000000001</v>
      </c>
      <c r="AC193" s="104">
        <v>85.846540000000005</v>
      </c>
      <c r="AD193" s="103">
        <v>29800</v>
      </c>
      <c r="AE193" s="103">
        <v>60</v>
      </c>
      <c r="AF193" s="105">
        <v>14.4</v>
      </c>
      <c r="AG193" s="104">
        <v>8.18</v>
      </c>
      <c r="AH193" s="104">
        <v>0.23543720125414341</v>
      </c>
      <c r="AI193" s="104">
        <v>0.14400238137493013</v>
      </c>
      <c r="AJ193" s="103">
        <v>0</v>
      </c>
      <c r="AK193" s="103">
        <v>0</v>
      </c>
      <c r="AL193" s="104">
        <v>0.69266929654532661</v>
      </c>
      <c r="AM193" s="104">
        <v>1.9334170000000001E-2</v>
      </c>
      <c r="AN193" s="104">
        <v>54.395060000000001</v>
      </c>
      <c r="AO193" s="104">
        <v>1540.21</v>
      </c>
      <c r="AP193" s="104">
        <v>777.99</v>
      </c>
      <c r="AQ193" s="104">
        <v>0.71620303405014041</v>
      </c>
      <c r="AR193" s="104">
        <v>6.4979929976949249</v>
      </c>
      <c r="AS193" s="105">
        <v>20.7</v>
      </c>
      <c r="AT193" s="105">
        <v>14.1</v>
      </c>
      <c r="AU193" s="103">
        <v>129</v>
      </c>
      <c r="AV193" s="105">
        <v>0.4</v>
      </c>
      <c r="AW193" s="104" t="s">
        <v>435</v>
      </c>
      <c r="AX193" s="104">
        <v>7.8E-2</v>
      </c>
      <c r="AY193" s="103">
        <v>6953978</v>
      </c>
      <c r="AZ193" s="104">
        <v>0.3138494002746719</v>
      </c>
      <c r="BA193" s="104">
        <v>35.299999999999997</v>
      </c>
      <c r="BB193" s="103">
        <v>5133216</v>
      </c>
      <c r="BC193" s="103">
        <v>283756</v>
      </c>
      <c r="BD193" s="103">
        <v>146909</v>
      </c>
      <c r="BE193" s="103">
        <v>0</v>
      </c>
      <c r="BF193" s="103">
        <v>0</v>
      </c>
      <c r="BG193" s="103">
        <v>0</v>
      </c>
      <c r="BH193" s="103">
        <v>126</v>
      </c>
      <c r="BI193" s="105">
        <v>9.3000000000000007</v>
      </c>
      <c r="BJ193" s="103">
        <v>47049671</v>
      </c>
      <c r="BK193" s="103">
        <v>12922000</v>
      </c>
      <c r="BL193" s="104">
        <v>0.87284838163800005</v>
      </c>
      <c r="BM193" s="105">
        <v>40</v>
      </c>
      <c r="BN193" s="105">
        <v>95.000380000000007</v>
      </c>
      <c r="BO193" s="104">
        <v>147.19527341197301</v>
      </c>
      <c r="BP193" s="105">
        <v>46.5</v>
      </c>
      <c r="BQ193" s="104">
        <v>0.81</v>
      </c>
      <c r="BR193" s="104">
        <v>3.3166666666666673</v>
      </c>
      <c r="BS193" s="104">
        <v>-3.444779897108674E-3</v>
      </c>
      <c r="BT193" s="103">
        <v>37</v>
      </c>
      <c r="BU193" s="105">
        <v>100</v>
      </c>
      <c r="BV193" s="104">
        <v>95.000380000000007</v>
      </c>
      <c r="BW193" s="104">
        <v>70.349635576212094</v>
      </c>
      <c r="BX193" s="104">
        <v>147.19527341197301</v>
      </c>
      <c r="BY193" s="103">
        <v>77000</v>
      </c>
      <c r="BZ193" s="105">
        <v>83.515050000000002</v>
      </c>
      <c r="CA193" s="105">
        <v>94.718810000000005</v>
      </c>
      <c r="CB193" s="104">
        <v>8.1989999999999998</v>
      </c>
      <c r="CC193" s="103">
        <v>94</v>
      </c>
      <c r="CD193" s="103">
        <v>93</v>
      </c>
      <c r="CE193" s="103" t="s">
        <v>435</v>
      </c>
      <c r="CF193" s="104">
        <v>356.27966308593801</v>
      </c>
      <c r="CG193" s="104">
        <v>43</v>
      </c>
      <c r="CH193" s="105">
        <v>61</v>
      </c>
      <c r="CI193" s="103">
        <v>2563.8207305808528</v>
      </c>
      <c r="CJ193" s="103">
        <v>96462108</v>
      </c>
      <c r="CK193" s="103">
        <v>93457550</v>
      </c>
      <c r="CL193" s="103">
        <v>310070</v>
      </c>
      <c r="CM193" s="103"/>
    </row>
    <row r="194" spans="1:91" x14ac:dyDescent="0.3">
      <c r="A194" s="123" t="s">
        <v>352</v>
      </c>
      <c r="B194" s="106" t="s">
        <v>351</v>
      </c>
      <c r="C194" s="103">
        <v>2553.4173537263155</v>
      </c>
      <c r="D194" s="103">
        <v>0</v>
      </c>
      <c r="E194" s="103">
        <v>60809.649999999994</v>
      </c>
      <c r="F194" s="103">
        <v>22.303999999999998</v>
      </c>
      <c r="G194" s="103">
        <v>0</v>
      </c>
      <c r="H194" s="103">
        <v>0</v>
      </c>
      <c r="I194" s="103">
        <v>0</v>
      </c>
      <c r="J194" s="103">
        <v>0</v>
      </c>
      <c r="K194" s="104">
        <v>0</v>
      </c>
      <c r="L194" s="104">
        <v>0.15151515151515199</v>
      </c>
      <c r="M194" s="103">
        <v>17259512.627300002</v>
      </c>
      <c r="N194" s="103" t="s">
        <v>435</v>
      </c>
      <c r="O194" s="103" t="s">
        <v>435</v>
      </c>
      <c r="P194" s="103" t="s">
        <v>435</v>
      </c>
      <c r="Q194" s="103">
        <v>23955260</v>
      </c>
      <c r="R194" s="103">
        <v>309</v>
      </c>
      <c r="S194" s="103">
        <v>13288133</v>
      </c>
      <c r="T194" s="103">
        <v>10674821</v>
      </c>
      <c r="U194" s="103">
        <v>1542970</v>
      </c>
      <c r="V194" s="103">
        <v>12719146.6239</v>
      </c>
      <c r="W194" s="103">
        <v>10033907.904200001</v>
      </c>
      <c r="X194" s="104">
        <v>53.977852908309181</v>
      </c>
      <c r="Y194" s="104">
        <v>4.0802088065866675</v>
      </c>
      <c r="Z194" s="104">
        <v>36.642000000000003</v>
      </c>
      <c r="AA194" s="104">
        <v>6.67268064092928</v>
      </c>
      <c r="AB194" s="104">
        <v>19.57348</v>
      </c>
      <c r="AC194" s="104">
        <v>49.542349999999999</v>
      </c>
      <c r="AD194" s="103">
        <v>763</v>
      </c>
      <c r="AE194" s="103">
        <v>40</v>
      </c>
      <c r="AF194" s="105">
        <v>56.4</v>
      </c>
      <c r="AG194" s="104">
        <v>14.055</v>
      </c>
      <c r="AH194" s="104">
        <v>0.99266009185120363</v>
      </c>
      <c r="AI194" s="104">
        <v>0.95757824263236646</v>
      </c>
      <c r="AJ194" s="103">
        <v>5</v>
      </c>
      <c r="AK194" s="103">
        <v>4</v>
      </c>
      <c r="AL194" s="104">
        <v>0.46271714702881972</v>
      </c>
      <c r="AM194" s="104">
        <v>0.24073454999999999</v>
      </c>
      <c r="AN194" s="104">
        <v>93265.954429999998</v>
      </c>
      <c r="AO194" s="104">
        <v>1269.8800000000001</v>
      </c>
      <c r="AP194" s="104">
        <v>1353.54</v>
      </c>
      <c r="AQ194" s="104">
        <v>2.8650821196667358</v>
      </c>
      <c r="AR194" s="104">
        <v>12.44872566049172</v>
      </c>
      <c r="AS194" s="105">
        <v>55</v>
      </c>
      <c r="AT194" s="105">
        <v>16.3</v>
      </c>
      <c r="AU194" s="103">
        <v>48</v>
      </c>
      <c r="AV194" s="105">
        <v>0.1</v>
      </c>
      <c r="AW194" s="104" t="s">
        <v>435</v>
      </c>
      <c r="AX194" s="104">
        <v>41.890999999999998</v>
      </c>
      <c r="AY194" s="103">
        <v>7342169</v>
      </c>
      <c r="AZ194" s="104">
        <v>0.83417374246468834</v>
      </c>
      <c r="BA194" s="104">
        <v>36.700000000000003</v>
      </c>
      <c r="BB194" s="103">
        <v>306</v>
      </c>
      <c r="BC194" s="103">
        <v>15874</v>
      </c>
      <c r="BD194" s="103">
        <v>601028</v>
      </c>
      <c r="BE194" s="103">
        <v>3966897</v>
      </c>
      <c r="BF194" s="103">
        <v>277983</v>
      </c>
      <c r="BG194" s="103">
        <v>2</v>
      </c>
      <c r="BH194" s="103">
        <v>91</v>
      </c>
      <c r="BI194" s="105">
        <v>38.9</v>
      </c>
      <c r="BJ194" s="103">
        <v>336310</v>
      </c>
      <c r="BK194" s="103" t="s">
        <v>435</v>
      </c>
      <c r="BL194" s="104">
        <v>77.708689760300004</v>
      </c>
      <c r="BM194" s="105">
        <v>40</v>
      </c>
      <c r="BN194" s="105" t="s">
        <v>435</v>
      </c>
      <c r="BO194" s="104">
        <v>53.678933163332502</v>
      </c>
      <c r="BP194" s="105">
        <v>24.579208363621099</v>
      </c>
      <c r="BQ194" s="104">
        <v>0.25</v>
      </c>
      <c r="BR194" s="104">
        <v>1.6</v>
      </c>
      <c r="BS194" s="104">
        <v>-2.2443537712097168</v>
      </c>
      <c r="BT194" s="103">
        <v>15</v>
      </c>
      <c r="BU194" s="105">
        <v>79.199996948242202</v>
      </c>
      <c r="BV194" s="104" t="s">
        <v>435</v>
      </c>
      <c r="BW194" s="104">
        <v>26.718354766297701</v>
      </c>
      <c r="BX194" s="104">
        <v>53.678933163332502</v>
      </c>
      <c r="BY194" s="103">
        <v>22000</v>
      </c>
      <c r="BZ194" s="105">
        <v>59.052999999999997</v>
      </c>
      <c r="CA194" s="105">
        <v>63.473469999999999</v>
      </c>
      <c r="CB194" s="104">
        <v>3.1040000000000001</v>
      </c>
      <c r="CC194" s="103">
        <v>68</v>
      </c>
      <c r="CD194" s="103">
        <v>46</v>
      </c>
      <c r="CE194" s="103">
        <v>68</v>
      </c>
      <c r="CF194" s="104">
        <v>144.49987792968801</v>
      </c>
      <c r="CG194" s="104">
        <v>164</v>
      </c>
      <c r="CH194" s="105">
        <v>52</v>
      </c>
      <c r="CI194" s="103">
        <v>944.40849937341932</v>
      </c>
      <c r="CJ194" s="103">
        <v>29161922</v>
      </c>
      <c r="CK194" s="103">
        <v>26827573</v>
      </c>
      <c r="CL194" s="103">
        <v>527970</v>
      </c>
      <c r="CM194" s="103"/>
    </row>
    <row r="195" spans="1:91" x14ac:dyDescent="0.3">
      <c r="A195" s="123" t="s">
        <v>354</v>
      </c>
      <c r="B195" s="106" t="s">
        <v>353</v>
      </c>
      <c r="C195" s="103">
        <v>5667.20676328421</v>
      </c>
      <c r="D195" s="103">
        <v>0</v>
      </c>
      <c r="E195" s="103">
        <v>72612.310500000007</v>
      </c>
      <c r="F195" s="103">
        <v>0</v>
      </c>
      <c r="G195" s="103">
        <v>0</v>
      </c>
      <c r="H195" s="103">
        <v>0</v>
      </c>
      <c r="I195" s="103">
        <v>0</v>
      </c>
      <c r="J195" s="103">
        <v>119234</v>
      </c>
      <c r="K195" s="104">
        <v>8.5999999999999993E-2</v>
      </c>
      <c r="L195" s="104">
        <v>3.03030303030303E-2</v>
      </c>
      <c r="M195" s="103">
        <v>5390597.6914499998</v>
      </c>
      <c r="N195" s="103">
        <v>0</v>
      </c>
      <c r="O195" s="103">
        <v>0</v>
      </c>
      <c r="P195" s="103">
        <v>352724.38487100002</v>
      </c>
      <c r="Q195" s="103">
        <v>16178877</v>
      </c>
      <c r="R195" s="103">
        <v>0</v>
      </c>
      <c r="S195" s="103">
        <v>0</v>
      </c>
      <c r="T195" s="103">
        <v>16178877</v>
      </c>
      <c r="U195" s="103">
        <v>3734187</v>
      </c>
      <c r="V195" s="103">
        <v>15396521.364</v>
      </c>
      <c r="W195" s="103">
        <v>8850731.6824099999</v>
      </c>
      <c r="X195" s="104">
        <v>23.341478900711603</v>
      </c>
      <c r="Y195" s="104">
        <v>4.1729703753938914</v>
      </c>
      <c r="Z195" s="104">
        <v>43.521000000000001</v>
      </c>
      <c r="AA195" s="104">
        <v>5.1307888553671104</v>
      </c>
      <c r="AB195" s="104">
        <v>19.302869999999999</v>
      </c>
      <c r="AC195" s="104">
        <v>13.938079999999999</v>
      </c>
      <c r="AD195" s="103">
        <v>1667</v>
      </c>
      <c r="AE195" s="103">
        <v>20</v>
      </c>
      <c r="AF195" s="105">
        <v>63.3</v>
      </c>
      <c r="AG195" s="104">
        <v>16.245000000000001</v>
      </c>
      <c r="AH195" s="104">
        <v>0.2064934541421474</v>
      </c>
      <c r="AI195" s="104">
        <v>1.1641531900321017E-2</v>
      </c>
      <c r="AJ195" s="103">
        <v>0</v>
      </c>
      <c r="AK195" s="103">
        <v>0</v>
      </c>
      <c r="AL195" s="104">
        <v>0.591462439752522</v>
      </c>
      <c r="AM195" s="104">
        <v>0.26134053000000002</v>
      </c>
      <c r="AN195" s="104">
        <v>450.07137999999998</v>
      </c>
      <c r="AO195" s="104">
        <v>731.34</v>
      </c>
      <c r="AP195" s="104">
        <v>676.64</v>
      </c>
      <c r="AQ195" s="104">
        <v>3.8218112758731762</v>
      </c>
      <c r="AR195" s="104">
        <v>0.40031935616098613</v>
      </c>
      <c r="AS195" s="105">
        <v>57.8</v>
      </c>
      <c r="AT195" s="105">
        <v>14.8</v>
      </c>
      <c r="AU195" s="103">
        <v>361</v>
      </c>
      <c r="AV195" s="105">
        <v>12.4</v>
      </c>
      <c r="AW195" s="104">
        <v>6.26</v>
      </c>
      <c r="AX195" s="104">
        <v>203.31700000000001</v>
      </c>
      <c r="AY195" s="103">
        <v>12635340</v>
      </c>
      <c r="AZ195" s="104">
        <v>0.54032529940484386</v>
      </c>
      <c r="BA195" s="104">
        <v>57.1</v>
      </c>
      <c r="BB195" s="103">
        <v>4371</v>
      </c>
      <c r="BC195" s="103">
        <v>0</v>
      </c>
      <c r="BD195" s="103">
        <v>0</v>
      </c>
      <c r="BE195" s="103">
        <v>0</v>
      </c>
      <c r="BF195" s="103">
        <v>59051</v>
      </c>
      <c r="BG195" s="103">
        <v>0</v>
      </c>
      <c r="BH195" s="103">
        <v>91</v>
      </c>
      <c r="BI195" s="105">
        <v>46.7</v>
      </c>
      <c r="BJ195" s="103">
        <v>8904</v>
      </c>
      <c r="BK195" s="103">
        <v>1083000</v>
      </c>
      <c r="BL195" s="104">
        <v>1.2683754762699999</v>
      </c>
      <c r="BM195" s="105">
        <v>20</v>
      </c>
      <c r="BN195" s="105">
        <v>86.747960000000006</v>
      </c>
      <c r="BO195" s="104">
        <v>89.157044367044406</v>
      </c>
      <c r="BP195" s="105">
        <v>25.5065788475702</v>
      </c>
      <c r="BQ195" s="104">
        <v>0.7</v>
      </c>
      <c r="BR195" s="104">
        <v>3.5833333333333335</v>
      </c>
      <c r="BS195" s="104">
        <v>-0.55920928716659546</v>
      </c>
      <c r="BT195" s="103">
        <v>34</v>
      </c>
      <c r="BU195" s="105">
        <v>40.299999237060497</v>
      </c>
      <c r="BV195" s="104">
        <v>86.747960000000006</v>
      </c>
      <c r="BW195" s="104">
        <v>14.299997095001199</v>
      </c>
      <c r="BX195" s="104">
        <v>89.157044367044406</v>
      </c>
      <c r="BY195" s="103">
        <v>31000</v>
      </c>
      <c r="BZ195" s="105">
        <v>26.37012</v>
      </c>
      <c r="CA195" s="105">
        <v>59.963760000000001</v>
      </c>
      <c r="CB195" s="104">
        <v>0.91300000000000003</v>
      </c>
      <c r="CC195" s="103">
        <v>94</v>
      </c>
      <c r="CD195" s="103">
        <v>64</v>
      </c>
      <c r="CE195" s="103">
        <v>94</v>
      </c>
      <c r="CF195" s="104">
        <v>175.17834472656301</v>
      </c>
      <c r="CG195" s="104">
        <v>213</v>
      </c>
      <c r="CH195" s="105">
        <v>31</v>
      </c>
      <c r="CI195" s="103">
        <v>1539.9001577990691</v>
      </c>
      <c r="CJ195" s="103">
        <v>17861034</v>
      </c>
      <c r="CK195" s="103">
        <v>16185104</v>
      </c>
      <c r="CL195" s="103">
        <v>743390</v>
      </c>
      <c r="CM195" s="103"/>
    </row>
    <row r="196" spans="1:91" x14ac:dyDescent="0.3">
      <c r="A196" s="123" t="s">
        <v>356</v>
      </c>
      <c r="B196" s="106" t="s">
        <v>355</v>
      </c>
      <c r="C196" s="103">
        <v>2631.5099720421049</v>
      </c>
      <c r="D196" s="103">
        <v>0</v>
      </c>
      <c r="E196" s="103">
        <v>93451.054499999998</v>
      </c>
      <c r="F196" s="103">
        <v>0</v>
      </c>
      <c r="G196" s="103">
        <v>1189.3835000000001</v>
      </c>
      <c r="H196" s="103">
        <v>0</v>
      </c>
      <c r="I196" s="103">
        <v>0</v>
      </c>
      <c r="J196" s="103">
        <v>546360</v>
      </c>
      <c r="K196" s="104">
        <v>0.17100000000000001</v>
      </c>
      <c r="L196" s="104">
        <v>0.30303030303030298</v>
      </c>
      <c r="M196" s="103">
        <v>5489120.7650199998</v>
      </c>
      <c r="N196" s="103">
        <v>0</v>
      </c>
      <c r="O196" s="103">
        <v>0</v>
      </c>
      <c r="P196" s="103">
        <v>33381.825755600003</v>
      </c>
      <c r="Q196" s="103">
        <v>15585329</v>
      </c>
      <c r="R196" s="103">
        <v>0</v>
      </c>
      <c r="S196" s="103">
        <v>0</v>
      </c>
      <c r="T196" s="103">
        <v>15529218</v>
      </c>
      <c r="U196" s="103">
        <v>607983</v>
      </c>
      <c r="V196" s="103">
        <v>12764633.715</v>
      </c>
      <c r="W196" s="103">
        <v>680599.91834400001</v>
      </c>
      <c r="X196" s="104">
        <v>37.324590926715778</v>
      </c>
      <c r="Y196" s="104">
        <v>1.3238922292446178</v>
      </c>
      <c r="Z196" s="104">
        <v>32.209000000000003</v>
      </c>
      <c r="AA196" s="104">
        <v>4.0771793327345298</v>
      </c>
      <c r="AB196" s="104">
        <v>24.930720000000001</v>
      </c>
      <c r="AC196" s="104">
        <v>36.791260000000001</v>
      </c>
      <c r="AD196" s="103">
        <v>5339</v>
      </c>
      <c r="AE196" s="103">
        <v>80</v>
      </c>
      <c r="AF196" s="105">
        <v>28.3</v>
      </c>
      <c r="AG196" s="104">
        <v>14.599</v>
      </c>
      <c r="AH196" s="104">
        <v>0.56000015382935231</v>
      </c>
      <c r="AI196" s="104">
        <v>7.0770573208637222E-2</v>
      </c>
      <c r="AJ196" s="103">
        <v>0</v>
      </c>
      <c r="AK196" s="103">
        <v>0</v>
      </c>
      <c r="AL196" s="104">
        <v>0.56310016881711389</v>
      </c>
      <c r="AM196" s="104">
        <v>0.13651252999999999</v>
      </c>
      <c r="AN196" s="104">
        <v>3666.34852</v>
      </c>
      <c r="AO196" s="104">
        <v>473.55</v>
      </c>
      <c r="AP196" s="104">
        <v>469.62</v>
      </c>
      <c r="AQ196" s="104">
        <v>2.571303152764064</v>
      </c>
      <c r="AR196" s="104">
        <v>5.9871091294540744</v>
      </c>
      <c r="AS196" s="105">
        <v>46.2</v>
      </c>
      <c r="AT196" s="105">
        <v>8.4</v>
      </c>
      <c r="AU196" s="103">
        <v>221</v>
      </c>
      <c r="AV196" s="105">
        <v>13.5</v>
      </c>
      <c r="AW196" s="104">
        <v>5.4</v>
      </c>
      <c r="AX196" s="104">
        <v>95.222999999999999</v>
      </c>
      <c r="AY196" s="103">
        <v>10660813</v>
      </c>
      <c r="AZ196" s="104">
        <v>0.52499423267530898</v>
      </c>
      <c r="BA196" s="104">
        <v>43.2</v>
      </c>
      <c r="BB196" s="103">
        <v>113023</v>
      </c>
      <c r="BC196" s="103">
        <v>5164</v>
      </c>
      <c r="BD196" s="103">
        <v>7870186</v>
      </c>
      <c r="BE196" s="103">
        <v>0</v>
      </c>
      <c r="BF196" s="103">
        <v>22840</v>
      </c>
      <c r="BG196" s="103">
        <v>21</v>
      </c>
      <c r="BH196" s="103">
        <v>85</v>
      </c>
      <c r="BI196" s="105">
        <v>51.3</v>
      </c>
      <c r="BJ196" s="103">
        <v>282539</v>
      </c>
      <c r="BK196" s="103">
        <v>2423000</v>
      </c>
      <c r="BL196" s="104">
        <v>1.3038694393300001</v>
      </c>
      <c r="BM196" s="105">
        <v>20</v>
      </c>
      <c r="BN196" s="105">
        <v>88.693420000000003</v>
      </c>
      <c r="BO196" s="104">
        <v>89.404868908099203</v>
      </c>
      <c r="BP196" s="105">
        <v>23.11998904</v>
      </c>
      <c r="BQ196" s="104">
        <v>0.7</v>
      </c>
      <c r="BR196" s="104">
        <v>3.9666666666666672</v>
      </c>
      <c r="BS196" s="104">
        <v>-1.1988600492477417</v>
      </c>
      <c r="BT196" s="103">
        <v>24</v>
      </c>
      <c r="BU196" s="105">
        <v>40.4213676452637</v>
      </c>
      <c r="BV196" s="104">
        <v>88.693420000000003</v>
      </c>
      <c r="BW196" s="104">
        <v>27.055487687833601</v>
      </c>
      <c r="BX196" s="104">
        <v>89.404868908099203</v>
      </c>
      <c r="BY196" s="103">
        <v>49000</v>
      </c>
      <c r="BZ196" s="105">
        <v>36.221400000000003</v>
      </c>
      <c r="CA196" s="105">
        <v>64.051230000000004</v>
      </c>
      <c r="CB196" s="104">
        <v>0.76300000000000012</v>
      </c>
      <c r="CC196" s="103">
        <v>89</v>
      </c>
      <c r="CD196" s="103">
        <v>78</v>
      </c>
      <c r="CE196" s="103">
        <v>89</v>
      </c>
      <c r="CF196" s="104">
        <v>185.04827880859401</v>
      </c>
      <c r="CG196" s="104">
        <v>458</v>
      </c>
      <c r="CH196" s="105">
        <v>55</v>
      </c>
      <c r="CI196" s="103">
        <v>2146.996384877074</v>
      </c>
      <c r="CJ196" s="103">
        <v>14645473</v>
      </c>
      <c r="CK196" s="103">
        <v>15615363</v>
      </c>
      <c r="CL196" s="103">
        <v>386850</v>
      </c>
      <c r="CM196" s="103"/>
    </row>
  </sheetData>
  <sheetProtection algorithmName="SHA-512" hashValue="r2qfkQnHBzyZXnSUmPwQk0Kq9LKxwMoFF+/9FeaG+QOw1wIBVyE463BHXpgFMQ07XrfJ2fuq0xG9fjT/h/3qgg==" saltValue="8vKJyUGu+CerDd53j5KolQ==" spinCount="100000" sheet="1" formatCells="0" formatRows="0" insertColumns="0" insertRows="0" insertHyperlinks="0" deleteColumns="0" deleteRows="0" sort="0" autoFilter="0" pivotTables="0"/>
  <sortState ref="A6:BE196">
    <sortCondition ref="A6:A196"/>
  </sortState>
  <mergeCells count="1">
    <mergeCell ref="A1:CL1"/>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B194"/>
  <sheetViews>
    <sheetView showGridLines="0" zoomScale="80" zoomScaleNormal="80" workbookViewId="0">
      <pane xSplit="2" ySplit="3" topLeftCell="BG4" activePane="bottomRight" state="frozen"/>
      <selection pane="topRight" activeCell="C1" sqref="C1"/>
      <selection pane="bottomLeft" activeCell="A5" sqref="A5"/>
      <selection pane="bottomRight" sqref="A1:CB1"/>
    </sheetView>
  </sheetViews>
  <sheetFormatPr defaultColWidth="9.109375" defaultRowHeight="14.4" x14ac:dyDescent="0.3"/>
  <cols>
    <col min="1" max="1" width="49.44140625" style="4" bestFit="1" customWidth="1"/>
    <col min="2" max="2" width="5.5546875" style="4" bestFit="1" customWidth="1"/>
    <col min="3" max="32" width="11.44140625" style="4" customWidth="1"/>
    <col min="33" max="33" width="11.44140625" style="207" customWidth="1"/>
    <col min="34" max="50" width="11.44140625" style="4" customWidth="1"/>
    <col min="51" max="56" width="9.109375" style="4"/>
    <col min="57" max="57" width="11.5546875" style="4" bestFit="1" customWidth="1"/>
    <col min="58" max="58" width="12.6640625" style="4" customWidth="1"/>
    <col min="59" max="59" width="9.109375" style="209"/>
    <col min="60" max="16384" width="9.109375" style="4"/>
  </cols>
  <sheetData>
    <row r="1" spans="1:80" x14ac:dyDescent="0.3">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row>
    <row r="2" spans="1:80" s="16" customFormat="1" ht="121.5" customHeight="1" x14ac:dyDescent="0.25">
      <c r="A2" s="136" t="s">
        <v>379</v>
      </c>
      <c r="B2" s="137" t="s">
        <v>357</v>
      </c>
      <c r="C2" s="133" t="str">
        <f>'Indicator Data'!C2</f>
        <v>Physical exposure to earthquake MMI VI</v>
      </c>
      <c r="D2" s="133" t="str">
        <f>'Indicator Data'!D2</f>
        <v>Physical exposure to earthquake MMI VIII</v>
      </c>
      <c r="E2" s="133" t="str">
        <f>'Indicator Data'!E2</f>
        <v>Annual Expected Exposed People to Floods</v>
      </c>
      <c r="F2" s="133" t="str">
        <f>'Indicator Data'!F2</f>
        <v>Annual Expected Exposed People to Tsunamis</v>
      </c>
      <c r="G2" s="133" t="str">
        <f>'Indicator Data'!G2</f>
        <v>Annual Expected Exposed People to Cyclone's Wind SS1</v>
      </c>
      <c r="H2" s="133" t="str">
        <f>'Indicator Data'!H2</f>
        <v>Annual Expected Exposed People to Cyclone's Wind SS3</v>
      </c>
      <c r="I2" s="133" t="str">
        <f>'Indicator Data'!I2</f>
        <v>Annual Expected Exposed People to Cyclone Surge</v>
      </c>
      <c r="J2" s="133" t="str">
        <f>'Indicator Data'!J2</f>
        <v>Total affected by Drought</v>
      </c>
      <c r="K2" s="133" t="str">
        <f>'Indicator Data'!K2</f>
        <v>Frequency of Drought events</v>
      </c>
      <c r="L2" s="133" t="str">
        <f>'Indicator Data'!L2</f>
        <v>Agriculture Drought probability</v>
      </c>
      <c r="M2" s="133" t="str">
        <f>'Indicator Data'!M2</f>
        <v>Population exposed to CCHF (zoonoses)</v>
      </c>
      <c r="N2" s="133" t="str">
        <f>'Indicator Data'!N2</f>
        <v>Population exposed to EDV (zoonoses)</v>
      </c>
      <c r="O2" s="133" t="str">
        <f>'Indicator Data'!O2</f>
        <v>Population exposed to Lassa Fever (zoonoses)</v>
      </c>
      <c r="P2" s="133" t="str">
        <f>'Indicator Data'!P2</f>
        <v>Population exposed to MVD (zoonoses)</v>
      </c>
      <c r="Q2" s="133" t="str">
        <f>'Indicator Data'!Q2</f>
        <v>Populations at risk of Plasmodium vivax malaria in 2010 - Unstable trasmission (vector borne)</v>
      </c>
      <c r="R2" s="133" t="str">
        <f>'Indicator Data'!R2</f>
        <v>Populations at risk of Plasmodium vivax malaria in 2010  - Stable trasmission (vector borne)</v>
      </c>
      <c r="S2" s="133" t="str">
        <f>'Indicator Data'!S2</f>
        <v>Populations at risk of Plasmodium falciparum malaria in 2010 - Unstable trasmission (vector borne)</v>
      </c>
      <c r="T2" s="133" t="str">
        <f>'Indicator Data'!T2</f>
        <v>Populations at risk of Plasmodium falciparum malaria in 2010 - Stable trasmission (vector borne)</v>
      </c>
      <c r="U2" s="133" t="str">
        <f>'Indicator Data'!U2</f>
        <v>Population exposed to Zika (vector borne)</v>
      </c>
      <c r="V2" s="133" t="str">
        <f>'Indicator Data'!V2</f>
        <v>Population at Risk to Aedes (vector borne)</v>
      </c>
      <c r="W2" s="133" t="str">
        <f>'Indicator Data'!W2</f>
        <v>Population exposed to Dengue (vector borne)</v>
      </c>
      <c r="X2" s="133" t="str">
        <f>'Indicator Data'!X2</f>
        <v>Population density (people per sq. km of land area)</v>
      </c>
      <c r="Y2" s="133" t="str">
        <f>'Indicator Data'!Y2</f>
        <v>Urban population growth (annual %)</v>
      </c>
      <c r="Z2" s="133" t="str">
        <f>'Indicator Data'!Z2</f>
        <v>Population living in urban areas (%)</v>
      </c>
      <c r="AA2" s="133" t="str">
        <f>'Indicator Data'!AA2</f>
        <v>Household size</v>
      </c>
      <c r="AB2" s="133" t="str">
        <f>'Indicator Data'!AB2</f>
        <v>People practicing open defecation (% of population)</v>
      </c>
      <c r="AC2" s="133" t="str">
        <f>'Indicator Data'!AC2</f>
        <v>Proportion of population with basic handwashing facilities on premises (% of population)</v>
      </c>
      <c r="AD2" s="133" t="str">
        <f>'Indicator Data'!AD2</f>
        <v>Number of vets</v>
      </c>
      <c r="AE2" s="133" t="str">
        <f>'Indicator Data'!AE2</f>
        <v>IHR capacity score: Food safety</v>
      </c>
      <c r="AF2" s="133" t="str">
        <f>'Indicator Data'!AF2</f>
        <v>Population living in slums (% of urban population)</v>
      </c>
      <c r="AG2" s="133" t="str">
        <f>'Indicator Data'!AG2</f>
        <v>Children under 5 (% of population)</v>
      </c>
      <c r="AH2" s="133" t="str">
        <f>'Indicator Data'!AH2</f>
        <v>GCRI Violent Conflict probability</v>
      </c>
      <c r="AI2" s="133" t="str">
        <f>'Indicator Data'!AI2</f>
        <v>GCRI Highly Violent Conflict probability</v>
      </c>
      <c r="AJ2" s="133" t="str">
        <f>'Indicator Data'!AJ2</f>
        <v>National Power Conflict Intensity (Highly Violent)</v>
      </c>
      <c r="AK2" s="133" t="str">
        <f>'Indicator Data'!AK2</f>
        <v>Subnational Conflict Intensity (Highly Violent)</v>
      </c>
      <c r="AL2" s="133" t="str">
        <f>'Indicator Data'!AL2</f>
        <v>Human Development Index</v>
      </c>
      <c r="AM2" s="133" t="str">
        <f>'Indicator Data'!AM2</f>
        <v>Multidimensional Poverty Index</v>
      </c>
      <c r="AN2" s="133" t="str">
        <f>'Indicator Data'!AN2</f>
        <v>Humanitarian Aid (FTS)</v>
      </c>
      <c r="AO2" s="133" t="str">
        <f>'Indicator Data'!AO2</f>
        <v>Development Aid (ODA)</v>
      </c>
      <c r="AP2" s="133" t="str">
        <f>'Indicator Data'!AP2</f>
        <v>Development Aid (ODA)</v>
      </c>
      <c r="AQ2" s="133" t="str">
        <f>'Indicator Data'!AQ2</f>
        <v>Net ODA received (% of GNI)</v>
      </c>
      <c r="AR2" s="133" t="str">
        <f>'Indicator Data'!AR2</f>
        <v>Volume of remittances (in USD) as a proportion of total GDP (%)</v>
      </c>
      <c r="AS2" s="133" t="str">
        <f>'Indicator Data'!AS2</f>
        <v>Mortality rate, under-5</v>
      </c>
      <c r="AT2" s="133" t="str">
        <f>'Indicator Data'!AT2</f>
        <v>U5 Under weight</v>
      </c>
      <c r="AU2" s="133" t="str">
        <f>'Indicator Data'!AU2</f>
        <v>Incidence of Tuberculosis</v>
      </c>
      <c r="AV2" s="133" t="str">
        <f>'Indicator Data'!AV2</f>
        <v>Estimated number of people living with HIV - Adult (&gt;15) rate</v>
      </c>
      <c r="AW2" s="133" t="str">
        <f>'Indicator Data'!AW2</f>
        <v>Number of new HIV infections per 1,000 uninfected population</v>
      </c>
      <c r="AX2" s="133" t="str">
        <f>'Indicator Data'!AX2</f>
        <v>Malaria incidence per 1,000 population at risk</v>
      </c>
      <c r="AY2" s="133" t="str">
        <f>'Indicator Data'!AY2</f>
        <v>Number of people requiring interventions against neglected tropical diseases</v>
      </c>
      <c r="AZ2" s="133" t="str">
        <f>'Indicator Data'!AZ2</f>
        <v>Gender Inequality Index</v>
      </c>
      <c r="BA2" s="133" t="str">
        <f>'Indicator Data'!BA2</f>
        <v>Income Gini coefficient</v>
      </c>
      <c r="BB2" s="133" t="str">
        <f>'Indicator Data'!BB2</f>
        <v>People affected by Natural Disasters</v>
      </c>
      <c r="BC2" s="133" t="str">
        <f>'Indicator Data'!BC2</f>
        <v>People affected by Natural Disasters</v>
      </c>
      <c r="BD2" s="133" t="str">
        <f>'Indicator Data'!BD2</f>
        <v>People affected by Natural Disasters</v>
      </c>
      <c r="BE2" s="133" t="str">
        <f>'Indicator Data'!BE2</f>
        <v>Internally displaced persons (IDPs)</v>
      </c>
      <c r="BF2" s="133" t="str">
        <f>'Indicator Data'!BF2</f>
        <v>Refugees and asylum-seekers by country of asylum</v>
      </c>
      <c r="BG2" s="133" t="str">
        <f>'Indicator Data'!BG2</f>
        <v>Returned Refugees</v>
      </c>
      <c r="BH2" s="133" t="str">
        <f>'Indicator Data'!BH2</f>
        <v>Average Dietary Energy Supply Adequacy</v>
      </c>
      <c r="BI2" s="133" t="str">
        <f>'Indicator Data'!BI2</f>
        <v>Prevalence of Undernourishment</v>
      </c>
      <c r="BJ2" s="133" t="str">
        <f>'Indicator Data'!BR2</f>
        <v>HFA Scores Last recent</v>
      </c>
      <c r="BK2" s="133" t="str">
        <f>'Indicator Data'!BS2</f>
        <v>Government Effectiveness</v>
      </c>
      <c r="BL2" s="133" t="str">
        <f>'Indicator Data'!BT2</f>
        <v>Corruption Perception Index</v>
      </c>
      <c r="BM2" s="133" t="str">
        <f>'Indicator Data'!BU2</f>
        <v>Access to electricity</v>
      </c>
      <c r="BN2" s="133" t="str">
        <f>'Indicator Data'!BV2</f>
        <v>Adult literacy rate</v>
      </c>
      <c r="BO2" s="133" t="str">
        <f>'Indicator Data'!BW2</f>
        <v>Internet users</v>
      </c>
      <c r="BP2" s="133" t="str">
        <f>'Indicator Data'!BX2</f>
        <v>Mobile cellular subscriptions</v>
      </c>
      <c r="BQ2" s="133" t="str">
        <f>'Indicator Data'!BY2</f>
        <v>Road lenght</v>
      </c>
      <c r="BR2" s="133" t="str">
        <f>'Indicator Data'!BZ2</f>
        <v>People using at least basic sanitation services (% of population)</v>
      </c>
      <c r="BS2" s="133" t="str">
        <f>'Indicator Data'!CA2</f>
        <v>People using at least basic drinking water services (% of population)</v>
      </c>
      <c r="BT2" s="133" t="str">
        <f>'Indicator Data'!CB2</f>
        <v>Physicians Density</v>
      </c>
      <c r="BU2" s="133" t="str">
        <f>'Indicator Data'!CC2</f>
        <v>Proportion of the target population with access to 3 doses of diphtheria-tetanus-pertussis (DTP3) (%)</v>
      </c>
      <c r="BV2" s="133" t="str">
        <f>'Indicator Data'!CD2</f>
        <v>Proportion of the target population with access to measles-containing-vaccine second-dose (MCV2) (%)</v>
      </c>
      <c r="BW2" s="133" t="str">
        <f>'Indicator Data'!CE2</f>
        <v>Proportion of the target population with access to pneumococcal conjugate 3rd dose (PCV3) (%)</v>
      </c>
      <c r="BX2" s="133" t="str">
        <f>'Indicator Data'!CF2</f>
        <v>Current health expenditure per capita</v>
      </c>
      <c r="BY2" s="133" t="str">
        <f>'Indicator Data'!CG2</f>
        <v>Maternal Mortality Ratio</v>
      </c>
      <c r="BZ2" s="133" t="str">
        <f>'Indicator Data'!CI2</f>
        <v>GDP per capita (current US$)</v>
      </c>
      <c r="CA2" s="133" t="str">
        <f>'Indicator Data'!CJ2</f>
        <v>Total Population</v>
      </c>
      <c r="CB2" s="133" t="str">
        <f>'Indicator Data'!CK2</f>
        <v>Total Population (GHS-POP-R2019)</v>
      </c>
    </row>
    <row r="3" spans="1:80" ht="26.4" x14ac:dyDescent="0.3">
      <c r="A3" s="124" t="s">
        <v>836</v>
      </c>
      <c r="B3" s="106"/>
      <c r="C3" s="150">
        <f>'Indicator Data'!C3</f>
        <v>2015</v>
      </c>
      <c r="D3" s="150">
        <f>'Indicator Data'!D3</f>
        <v>2015</v>
      </c>
      <c r="E3" s="150">
        <f>'Indicator Data'!E3</f>
        <v>2015</v>
      </c>
      <c r="F3" s="150">
        <f>'Indicator Data'!F3</f>
        <v>2015</v>
      </c>
      <c r="G3" s="150">
        <f>'Indicator Data'!G3</f>
        <v>2015</v>
      </c>
      <c r="H3" s="150">
        <f>'Indicator Data'!H3</f>
        <v>2015</v>
      </c>
      <c r="I3" s="150">
        <f>'Indicator Data'!I3</f>
        <v>2015</v>
      </c>
      <c r="J3" s="150" t="str">
        <f>'Indicator Data'!J3</f>
        <v>1984-2018</v>
      </c>
      <c r="K3" s="150" t="str">
        <f>'Indicator Data'!K3</f>
        <v>1984-2018</v>
      </c>
      <c r="L3" s="150" t="str">
        <f>'Indicator Data'!L3</f>
        <v>1984-2016</v>
      </c>
      <c r="M3" s="150">
        <f>'Indicator Data'!M3</f>
        <v>2015</v>
      </c>
      <c r="N3" s="150">
        <f>'Indicator Data'!N3</f>
        <v>2015</v>
      </c>
      <c r="O3" s="150">
        <f>'Indicator Data'!O3</f>
        <v>2015</v>
      </c>
      <c r="P3" s="150">
        <f>'Indicator Data'!P3</f>
        <v>2015</v>
      </c>
      <c r="Q3" s="150">
        <f>'Indicator Data'!Q3</f>
        <v>2010</v>
      </c>
      <c r="R3" s="150">
        <f>'Indicator Data'!R3</f>
        <v>2010</v>
      </c>
      <c r="S3" s="150">
        <f>'Indicator Data'!S3</f>
        <v>2010</v>
      </c>
      <c r="T3" s="150">
        <f>'Indicator Data'!T3</f>
        <v>2010</v>
      </c>
      <c r="U3" s="150">
        <f>'Indicator Data'!U3</f>
        <v>2015</v>
      </c>
      <c r="V3" s="150">
        <f>'Indicator Data'!V3</f>
        <v>2015</v>
      </c>
      <c r="W3" s="150">
        <f>'Indicator Data'!W3</f>
        <v>2015</v>
      </c>
      <c r="X3" s="150">
        <f>'Indicator Data'!X3</f>
        <v>2018</v>
      </c>
      <c r="Y3" s="150">
        <f>'Indicator Data'!Y3</f>
        <v>2018</v>
      </c>
      <c r="Z3" s="150">
        <f>'Indicator Data'!Z3</f>
        <v>2018</v>
      </c>
      <c r="AA3" s="150" t="str">
        <f>'Indicator Data'!AA3</f>
        <v>2006-2016</v>
      </c>
      <c r="AB3" s="150" t="str">
        <f>'Indicator Data'!AB3</f>
        <v>2007-2017</v>
      </c>
      <c r="AC3" s="150" t="str">
        <f>'Indicator Data'!AC3</f>
        <v>2010-2017</v>
      </c>
      <c r="AD3" s="150" t="str">
        <f>'Indicator Data'!AD3</f>
        <v>2014-2018</v>
      </c>
      <c r="AE3" s="150">
        <f>'Indicator Data'!AE3</f>
        <v>2018</v>
      </c>
      <c r="AF3" s="150" t="str">
        <f>'Indicator Data'!AF3</f>
        <v>2014-2016</v>
      </c>
      <c r="AG3" s="150">
        <f>'Indicator Data'!AG3</f>
        <v>2019</v>
      </c>
      <c r="AH3" s="150">
        <f>'Indicator Data'!AH3</f>
        <v>2019</v>
      </c>
      <c r="AI3" s="150">
        <f>'Indicator Data'!AI3</f>
        <v>2019</v>
      </c>
      <c r="AJ3" s="150">
        <f>'Indicator Data'!AJ3</f>
        <v>2019</v>
      </c>
      <c r="AK3" s="150">
        <f>'Indicator Data'!AK3</f>
        <v>2019</v>
      </c>
      <c r="AL3" s="150">
        <f>'Indicator Data'!AL3</f>
        <v>2018</v>
      </c>
      <c r="AM3" s="150" t="str">
        <f>'Indicator Data'!AM3</f>
        <v>2007-2018</v>
      </c>
      <c r="AN3" s="150" t="str">
        <f>'Indicator Data'!AN3</f>
        <v>2018-2020</v>
      </c>
      <c r="AO3" s="150">
        <f>'Indicator Data'!AO3</f>
        <v>2017</v>
      </c>
      <c r="AP3" s="150">
        <f>'Indicator Data'!AP3</f>
        <v>2018</v>
      </c>
      <c r="AQ3" s="150">
        <f>'Indicator Data'!AQ3</f>
        <v>2018</v>
      </c>
      <c r="AR3" s="150" t="str">
        <f>'Indicator Data'!AR3</f>
        <v>2014-2018</v>
      </c>
      <c r="AS3" s="150">
        <f>'Indicator Data'!AS3</f>
        <v>2018</v>
      </c>
      <c r="AT3" s="150" t="str">
        <f>'Indicator Data'!AT3</f>
        <v>2007-2017</v>
      </c>
      <c r="AU3" s="150">
        <f>'Indicator Data'!AU3</f>
        <v>2017</v>
      </c>
      <c r="AV3" s="150">
        <f>'Indicator Data'!AV3</f>
        <v>2017</v>
      </c>
      <c r="AW3" s="150">
        <f>'Indicator Data'!AW3</f>
        <v>2017</v>
      </c>
      <c r="AX3" s="150">
        <f>'Indicator Data'!AX3</f>
        <v>2017</v>
      </c>
      <c r="AY3" s="150">
        <f>'Indicator Data'!AY3</f>
        <v>2017</v>
      </c>
      <c r="AZ3" s="150">
        <f>'Indicator Data'!AZ3</f>
        <v>2018</v>
      </c>
      <c r="BA3" s="150" t="str">
        <f>'Indicator Data'!BA3</f>
        <v>2005-2017</v>
      </c>
      <c r="BB3" s="150">
        <f>'Indicator Data'!BB3</f>
        <v>2017</v>
      </c>
      <c r="BC3" s="150">
        <f>'Indicator Data'!BC3</f>
        <v>2018</v>
      </c>
      <c r="BD3" s="150">
        <f>'Indicator Data'!BD3</f>
        <v>2019</v>
      </c>
      <c r="BE3" s="150">
        <f>'Indicator Data'!BE3</f>
        <v>2020</v>
      </c>
      <c r="BF3" s="150">
        <f>'Indicator Data'!BF3</f>
        <v>2020</v>
      </c>
      <c r="BG3" s="150">
        <f>'Indicator Data'!BG3</f>
        <v>2018</v>
      </c>
      <c r="BH3" s="150" t="str">
        <f>'Indicator Data'!BH3</f>
        <v>2016-2018</v>
      </c>
      <c r="BI3" s="150" t="str">
        <f>'Indicator Data'!BI3</f>
        <v>2016-2018</v>
      </c>
      <c r="BJ3" s="150" t="str">
        <f>'Indicator Data'!BR3</f>
        <v>2007-2015</v>
      </c>
      <c r="BK3" s="150">
        <f>'Indicator Data'!BS3</f>
        <v>2018</v>
      </c>
      <c r="BL3" s="150">
        <f>'Indicator Data'!BT3</f>
        <v>2019</v>
      </c>
      <c r="BM3" s="150">
        <f>'Indicator Data'!BU3</f>
        <v>2017</v>
      </c>
      <c r="BN3" s="150" t="str">
        <f>'Indicator Data'!BV3</f>
        <v>2008-2018</v>
      </c>
      <c r="BO3" s="150">
        <f>'Indicator Data'!BW3</f>
        <v>2018</v>
      </c>
      <c r="BP3" s="150">
        <f>'Indicator Data'!BX3</f>
        <v>2018</v>
      </c>
      <c r="BQ3" s="150">
        <f>'Indicator Data'!BY3</f>
        <v>2014</v>
      </c>
      <c r="BR3" s="150" t="str">
        <f>'Indicator Data'!BZ3</f>
        <v>2013-2017</v>
      </c>
      <c r="BS3" s="150" t="str">
        <f>'Indicator Data'!CA3</f>
        <v>2013-2017</v>
      </c>
      <c r="BT3" s="150" t="str">
        <f>'Indicator Data'!CB3</f>
        <v>2011-2018</v>
      </c>
      <c r="BU3" s="150">
        <f>'Indicator Data'!CC3</f>
        <v>2017</v>
      </c>
      <c r="BV3" s="150">
        <f>'Indicator Data'!CD3</f>
        <v>2017</v>
      </c>
      <c r="BW3" s="150">
        <f>'Indicator Data'!CE3</f>
        <v>2017</v>
      </c>
      <c r="BX3" s="150" t="str">
        <f>'Indicator Data'!CF3</f>
        <v>2011-2016</v>
      </c>
      <c r="BY3" s="150">
        <f>'Indicator Data'!CG3</f>
        <v>2017</v>
      </c>
      <c r="BZ3" s="150">
        <f>'Indicator Data'!CI3</f>
        <v>2018</v>
      </c>
      <c r="CA3" s="150">
        <f>'Indicator Data'!CJ3</f>
        <v>2019</v>
      </c>
      <c r="CB3" s="150">
        <f>'Indicator Data'!CK3</f>
        <v>2015</v>
      </c>
    </row>
    <row r="4" spans="1:80" x14ac:dyDescent="0.3">
      <c r="A4" s="123" t="str">
        <f>'Indicator Data'!A6</f>
        <v>Afghanistan</v>
      </c>
      <c r="B4" s="106" t="str">
        <f>'Indicator Data'!B6</f>
        <v>AFG</v>
      </c>
      <c r="C4" s="151">
        <v>2015</v>
      </c>
      <c r="D4" s="151">
        <v>2015</v>
      </c>
      <c r="E4" s="151">
        <v>2015</v>
      </c>
      <c r="F4" s="151">
        <v>2015</v>
      </c>
      <c r="G4" s="151">
        <v>2015</v>
      </c>
      <c r="H4" s="151">
        <v>2015</v>
      </c>
      <c r="I4" s="151">
        <v>2015</v>
      </c>
      <c r="J4" s="151">
        <v>2018</v>
      </c>
      <c r="K4" s="151">
        <v>2018</v>
      </c>
      <c r="L4" s="151">
        <v>2016</v>
      </c>
      <c r="M4" s="153">
        <v>2015</v>
      </c>
      <c r="N4" s="153">
        <v>2015</v>
      </c>
      <c r="O4" s="153">
        <v>2015</v>
      </c>
      <c r="P4" s="153">
        <v>2015</v>
      </c>
      <c r="Q4" s="153">
        <v>2010</v>
      </c>
      <c r="R4" s="153">
        <v>2010</v>
      </c>
      <c r="S4" s="153">
        <v>2010</v>
      </c>
      <c r="T4" s="153">
        <v>2010</v>
      </c>
      <c r="U4" s="153">
        <v>2015</v>
      </c>
      <c r="V4" s="153">
        <v>2015</v>
      </c>
      <c r="W4" s="153">
        <v>2015</v>
      </c>
      <c r="X4" s="153">
        <v>2018</v>
      </c>
      <c r="Y4" s="153">
        <v>2018</v>
      </c>
      <c r="Z4" s="153">
        <v>2018</v>
      </c>
      <c r="AA4" s="153">
        <v>2015</v>
      </c>
      <c r="AB4" s="152">
        <v>2017</v>
      </c>
      <c r="AC4" s="153">
        <v>2017</v>
      </c>
      <c r="AD4" s="153">
        <v>2017</v>
      </c>
      <c r="AE4" s="153">
        <v>2018</v>
      </c>
      <c r="AF4" s="155">
        <v>2016</v>
      </c>
      <c r="AG4" s="155">
        <v>2019</v>
      </c>
      <c r="AH4" s="153">
        <v>2019</v>
      </c>
      <c r="AI4" s="153">
        <v>2019</v>
      </c>
      <c r="AJ4" s="153">
        <v>2018</v>
      </c>
      <c r="AK4" s="153">
        <v>2018</v>
      </c>
      <c r="AL4" s="153">
        <v>2017</v>
      </c>
      <c r="AM4" s="153">
        <v>2016</v>
      </c>
      <c r="AN4" s="153">
        <v>2019</v>
      </c>
      <c r="AO4" s="153">
        <v>2016</v>
      </c>
      <c r="AP4" s="153">
        <v>2017</v>
      </c>
      <c r="AQ4" s="153">
        <v>2017</v>
      </c>
      <c r="AR4" s="153">
        <v>2018</v>
      </c>
      <c r="AS4" s="153">
        <v>2017</v>
      </c>
      <c r="AT4" s="153" t="s">
        <v>818</v>
      </c>
      <c r="AU4" s="164">
        <v>2017</v>
      </c>
      <c r="AV4" s="164">
        <v>2016</v>
      </c>
      <c r="AW4" s="153" t="s">
        <v>818</v>
      </c>
      <c r="AX4" s="153">
        <v>2017</v>
      </c>
      <c r="AY4" s="153">
        <v>2017</v>
      </c>
      <c r="AZ4" s="208">
        <v>2017</v>
      </c>
      <c r="BA4" s="153" t="s">
        <v>818</v>
      </c>
      <c r="BB4" s="153">
        <v>2017</v>
      </c>
      <c r="BC4" s="153">
        <v>2018</v>
      </c>
      <c r="BD4" s="153">
        <v>2019</v>
      </c>
      <c r="BE4" s="153" t="s">
        <v>1186</v>
      </c>
      <c r="BF4" s="153" t="s">
        <v>1186</v>
      </c>
      <c r="BG4" s="153" t="s">
        <v>1186</v>
      </c>
      <c r="BH4" s="153">
        <v>2018</v>
      </c>
      <c r="BI4" s="153">
        <v>2018</v>
      </c>
      <c r="BJ4" s="153">
        <v>2015</v>
      </c>
      <c r="BK4" s="153">
        <v>2017</v>
      </c>
      <c r="BL4" s="153">
        <v>2018</v>
      </c>
      <c r="BM4" s="153">
        <v>2017</v>
      </c>
      <c r="BN4" s="153">
        <v>2015</v>
      </c>
      <c r="BO4" s="153">
        <v>2016</v>
      </c>
      <c r="BP4" s="153">
        <v>2017</v>
      </c>
      <c r="BQ4" s="153">
        <v>2014</v>
      </c>
      <c r="BR4" s="153">
        <v>2017</v>
      </c>
      <c r="BS4" s="153">
        <v>2017</v>
      </c>
      <c r="BT4" s="153">
        <v>2016</v>
      </c>
      <c r="BU4" s="153">
        <v>2017</v>
      </c>
      <c r="BV4" s="153">
        <v>2017</v>
      </c>
      <c r="BW4" s="153">
        <v>2017</v>
      </c>
      <c r="BX4" s="153">
        <v>2016</v>
      </c>
      <c r="BY4" s="153">
        <v>2015</v>
      </c>
      <c r="BZ4" s="153" t="s">
        <v>1189</v>
      </c>
      <c r="CA4" s="153">
        <v>2019</v>
      </c>
      <c r="CB4" s="153">
        <v>2015</v>
      </c>
    </row>
    <row r="5" spans="1:80" x14ac:dyDescent="0.3">
      <c r="A5" s="123" t="str">
        <f>'Indicator Data'!A7</f>
        <v>Albania</v>
      </c>
      <c r="B5" s="106" t="str">
        <f>'Indicator Data'!B7</f>
        <v>ALB</v>
      </c>
      <c r="C5" s="151">
        <v>2015</v>
      </c>
      <c r="D5" s="151">
        <v>2015</v>
      </c>
      <c r="E5" s="151">
        <v>2015</v>
      </c>
      <c r="F5" s="151">
        <v>2015</v>
      </c>
      <c r="G5" s="151">
        <v>2015</v>
      </c>
      <c r="H5" s="151">
        <v>2015</v>
      </c>
      <c r="I5" s="151">
        <v>2015</v>
      </c>
      <c r="J5" s="151">
        <v>2018</v>
      </c>
      <c r="K5" s="151">
        <v>2018</v>
      </c>
      <c r="L5" s="151">
        <v>2016</v>
      </c>
      <c r="M5" s="153">
        <v>2015</v>
      </c>
      <c r="N5" s="153">
        <v>2015</v>
      </c>
      <c r="O5" s="153">
        <v>2015</v>
      </c>
      <c r="P5" s="153">
        <v>2015</v>
      </c>
      <c r="Q5" s="153">
        <v>2010</v>
      </c>
      <c r="R5" s="153">
        <v>2010</v>
      </c>
      <c r="S5" s="153">
        <v>2010</v>
      </c>
      <c r="T5" s="153">
        <v>2010</v>
      </c>
      <c r="U5" s="153">
        <v>2015</v>
      </c>
      <c r="V5" s="153">
        <v>2015</v>
      </c>
      <c r="W5" s="153">
        <v>2015</v>
      </c>
      <c r="X5" s="153">
        <v>2018</v>
      </c>
      <c r="Y5" s="153">
        <v>2018</v>
      </c>
      <c r="Z5" s="153">
        <v>2018</v>
      </c>
      <c r="AA5" s="153">
        <v>2011</v>
      </c>
      <c r="AB5" s="152">
        <v>2017</v>
      </c>
      <c r="AC5" s="153" t="s">
        <v>818</v>
      </c>
      <c r="AD5" s="153">
        <v>2016</v>
      </c>
      <c r="AE5" s="153">
        <v>2018</v>
      </c>
      <c r="AF5" s="155" t="s">
        <v>818</v>
      </c>
      <c r="AG5" s="155">
        <v>2019</v>
      </c>
      <c r="AH5" s="153">
        <v>2019</v>
      </c>
      <c r="AI5" s="153">
        <v>2019</v>
      </c>
      <c r="AJ5" s="153">
        <v>2018</v>
      </c>
      <c r="AK5" s="153">
        <v>2018</v>
      </c>
      <c r="AL5" s="153">
        <v>2017</v>
      </c>
      <c r="AM5" s="153">
        <v>2009</v>
      </c>
      <c r="AN5" s="153">
        <v>2019</v>
      </c>
      <c r="AO5" s="153">
        <v>2016</v>
      </c>
      <c r="AP5" s="153">
        <v>2017</v>
      </c>
      <c r="AQ5" s="153">
        <v>2017</v>
      </c>
      <c r="AR5" s="153">
        <v>2018</v>
      </c>
      <c r="AS5" s="153">
        <v>2017</v>
      </c>
      <c r="AT5" s="153">
        <v>2009</v>
      </c>
      <c r="AU5" s="164">
        <v>2017</v>
      </c>
      <c r="AV5" s="164">
        <v>2017</v>
      </c>
      <c r="AW5" s="153">
        <v>2017</v>
      </c>
      <c r="AX5" s="153" t="s">
        <v>818</v>
      </c>
      <c r="AY5" s="153">
        <v>2017</v>
      </c>
      <c r="AZ5" s="208">
        <v>2017</v>
      </c>
      <c r="BA5" s="153" t="s">
        <v>1193</v>
      </c>
      <c r="BB5" s="153">
        <v>2017</v>
      </c>
      <c r="BC5" s="153">
        <v>2018</v>
      </c>
      <c r="BD5" s="153">
        <v>2019</v>
      </c>
      <c r="BE5" s="153" t="s">
        <v>818</v>
      </c>
      <c r="BF5" s="211" t="s">
        <v>1186</v>
      </c>
      <c r="BG5" s="210" t="s">
        <v>1186</v>
      </c>
      <c r="BH5" s="153">
        <v>2018</v>
      </c>
      <c r="BI5" s="153">
        <v>2018</v>
      </c>
      <c r="BJ5" s="153" t="s">
        <v>818</v>
      </c>
      <c r="BK5" s="153">
        <v>2017</v>
      </c>
      <c r="BL5" s="153">
        <v>2018</v>
      </c>
      <c r="BM5" s="153">
        <v>2017</v>
      </c>
      <c r="BN5" s="153">
        <v>2015</v>
      </c>
      <c r="BO5" s="153">
        <v>2016</v>
      </c>
      <c r="BP5" s="153">
        <v>2017</v>
      </c>
      <c r="BQ5" s="153">
        <v>2014</v>
      </c>
      <c r="BR5" s="153">
        <v>2017</v>
      </c>
      <c r="BS5" s="153">
        <v>2017</v>
      </c>
      <c r="BT5" s="153">
        <v>2016</v>
      </c>
      <c r="BU5" s="153">
        <v>2017</v>
      </c>
      <c r="BV5" s="153">
        <v>2017</v>
      </c>
      <c r="BW5" s="153">
        <v>2017</v>
      </c>
      <c r="BX5" s="153">
        <v>2016</v>
      </c>
      <c r="BY5" s="153">
        <v>2015</v>
      </c>
      <c r="BZ5" s="153" t="s">
        <v>1189</v>
      </c>
      <c r="CA5" s="153">
        <v>2019</v>
      </c>
      <c r="CB5" s="153">
        <v>2015</v>
      </c>
    </row>
    <row r="6" spans="1:80" x14ac:dyDescent="0.3">
      <c r="A6" s="123" t="str">
        <f>'Indicator Data'!A8</f>
        <v>Algeria</v>
      </c>
      <c r="B6" s="106" t="str">
        <f>'Indicator Data'!B8</f>
        <v>DZA</v>
      </c>
      <c r="C6" s="151">
        <v>2015</v>
      </c>
      <c r="D6" s="151">
        <v>2015</v>
      </c>
      <c r="E6" s="151">
        <v>2015</v>
      </c>
      <c r="F6" s="151">
        <v>2015</v>
      </c>
      <c r="G6" s="151">
        <v>2015</v>
      </c>
      <c r="H6" s="151">
        <v>2015</v>
      </c>
      <c r="I6" s="151">
        <v>2015</v>
      </c>
      <c r="J6" s="151">
        <v>2018</v>
      </c>
      <c r="K6" s="151">
        <v>2018</v>
      </c>
      <c r="L6" s="151">
        <v>2016</v>
      </c>
      <c r="M6" s="153">
        <v>2015</v>
      </c>
      <c r="N6" s="153">
        <v>2015</v>
      </c>
      <c r="O6" s="153">
        <v>2015</v>
      </c>
      <c r="P6" s="153">
        <v>2015</v>
      </c>
      <c r="Q6" s="153">
        <v>2010</v>
      </c>
      <c r="R6" s="153">
        <v>2010</v>
      </c>
      <c r="S6" s="153">
        <v>2010</v>
      </c>
      <c r="T6" s="153">
        <v>2010</v>
      </c>
      <c r="U6" s="153">
        <v>2015</v>
      </c>
      <c r="V6" s="153">
        <v>2015</v>
      </c>
      <c r="W6" s="153">
        <v>2015</v>
      </c>
      <c r="X6" s="153">
        <v>2018</v>
      </c>
      <c r="Y6" s="153">
        <v>2018</v>
      </c>
      <c r="Z6" s="153">
        <v>2018</v>
      </c>
      <c r="AA6" s="153" t="s">
        <v>818</v>
      </c>
      <c r="AB6" s="152">
        <v>2017</v>
      </c>
      <c r="AC6" s="153">
        <v>2017</v>
      </c>
      <c r="AD6" s="153">
        <v>2015</v>
      </c>
      <c r="AE6" s="153">
        <v>2018</v>
      </c>
      <c r="AF6" s="155" t="s">
        <v>818</v>
      </c>
      <c r="AG6" s="155">
        <v>2019</v>
      </c>
      <c r="AH6" s="153">
        <v>2019</v>
      </c>
      <c r="AI6" s="153">
        <v>2019</v>
      </c>
      <c r="AJ6" s="153">
        <v>2018</v>
      </c>
      <c r="AK6" s="153">
        <v>2018</v>
      </c>
      <c r="AL6" s="153">
        <v>2017</v>
      </c>
      <c r="AM6" s="153" t="s">
        <v>818</v>
      </c>
      <c r="AN6" s="153">
        <v>2019</v>
      </c>
      <c r="AO6" s="153">
        <v>2016</v>
      </c>
      <c r="AP6" s="153">
        <v>2017</v>
      </c>
      <c r="AQ6" s="153">
        <v>2017</v>
      </c>
      <c r="AR6" s="153">
        <v>2018</v>
      </c>
      <c r="AS6" s="153">
        <v>2017</v>
      </c>
      <c r="AT6" s="153">
        <v>2012</v>
      </c>
      <c r="AU6" s="164">
        <v>2017</v>
      </c>
      <c r="AV6" s="164">
        <v>2017</v>
      </c>
      <c r="AW6" s="153">
        <v>2017</v>
      </c>
      <c r="AX6" s="153">
        <v>2017</v>
      </c>
      <c r="AY6" s="153">
        <v>2017</v>
      </c>
      <c r="AZ6" s="208">
        <v>2017</v>
      </c>
      <c r="BA6" s="153" t="s">
        <v>1194</v>
      </c>
      <c r="BB6" s="153">
        <v>2017</v>
      </c>
      <c r="BC6" s="153">
        <v>2018</v>
      </c>
      <c r="BD6" s="153">
        <v>2019</v>
      </c>
      <c r="BE6" s="153" t="s">
        <v>818</v>
      </c>
      <c r="BF6" s="211" t="s">
        <v>1186</v>
      </c>
      <c r="BG6" s="210" t="s">
        <v>1186</v>
      </c>
      <c r="BH6" s="153">
        <v>2018</v>
      </c>
      <c r="BI6" s="153">
        <v>2018</v>
      </c>
      <c r="BJ6" s="153">
        <v>2013</v>
      </c>
      <c r="BK6" s="153">
        <v>2017</v>
      </c>
      <c r="BL6" s="153">
        <v>2018</v>
      </c>
      <c r="BM6" s="153">
        <v>2017</v>
      </c>
      <c r="BN6" s="153">
        <v>2015</v>
      </c>
      <c r="BO6" s="153">
        <v>2016</v>
      </c>
      <c r="BP6" s="153">
        <v>2017</v>
      </c>
      <c r="BQ6" s="153">
        <v>2014</v>
      </c>
      <c r="BR6" s="153">
        <v>2017</v>
      </c>
      <c r="BS6" s="153">
        <v>2017</v>
      </c>
      <c r="BT6" s="153">
        <v>2016</v>
      </c>
      <c r="BU6" s="153">
        <v>2017</v>
      </c>
      <c r="BV6" s="153">
        <v>2017</v>
      </c>
      <c r="BW6" s="153">
        <v>2017</v>
      </c>
      <c r="BX6" s="153">
        <v>2016</v>
      </c>
      <c r="BY6" s="153">
        <v>2015</v>
      </c>
      <c r="BZ6" s="153" t="s">
        <v>1189</v>
      </c>
      <c r="CA6" s="153">
        <v>2019</v>
      </c>
      <c r="CB6" s="153">
        <v>2015</v>
      </c>
    </row>
    <row r="7" spans="1:80" x14ac:dyDescent="0.3">
      <c r="A7" s="123" t="str">
        <f>'Indicator Data'!A9</f>
        <v>Angola</v>
      </c>
      <c r="B7" s="106" t="str">
        <f>'Indicator Data'!B9</f>
        <v>AGO</v>
      </c>
      <c r="C7" s="151">
        <v>2015</v>
      </c>
      <c r="D7" s="151">
        <v>2015</v>
      </c>
      <c r="E7" s="151">
        <v>2015</v>
      </c>
      <c r="F7" s="151">
        <v>2015</v>
      </c>
      <c r="G7" s="151">
        <v>2015</v>
      </c>
      <c r="H7" s="151">
        <v>2015</v>
      </c>
      <c r="I7" s="151">
        <v>2015</v>
      </c>
      <c r="J7" s="151">
        <v>2018</v>
      </c>
      <c r="K7" s="151">
        <v>2018</v>
      </c>
      <c r="L7" s="151">
        <v>2016</v>
      </c>
      <c r="M7" s="153">
        <v>2015</v>
      </c>
      <c r="N7" s="153">
        <v>2015</v>
      </c>
      <c r="O7" s="153">
        <v>2015</v>
      </c>
      <c r="P7" s="153">
        <v>2015</v>
      </c>
      <c r="Q7" s="153">
        <v>2010</v>
      </c>
      <c r="R7" s="153">
        <v>2010</v>
      </c>
      <c r="S7" s="153">
        <v>2010</v>
      </c>
      <c r="T7" s="153">
        <v>2010</v>
      </c>
      <c r="U7" s="153">
        <v>2015</v>
      </c>
      <c r="V7" s="153">
        <v>2015</v>
      </c>
      <c r="W7" s="153">
        <v>2015</v>
      </c>
      <c r="X7" s="153">
        <v>2018</v>
      </c>
      <c r="Y7" s="153">
        <v>2018</v>
      </c>
      <c r="Z7" s="153">
        <v>2018</v>
      </c>
      <c r="AA7" s="153">
        <v>2016</v>
      </c>
      <c r="AB7" s="152">
        <v>2017</v>
      </c>
      <c r="AC7" s="153">
        <v>2017</v>
      </c>
      <c r="AD7" s="153">
        <v>2017</v>
      </c>
      <c r="AE7" s="153">
        <v>2018</v>
      </c>
      <c r="AF7" s="155">
        <v>2016</v>
      </c>
      <c r="AG7" s="155">
        <v>2019</v>
      </c>
      <c r="AH7" s="153">
        <v>2019</v>
      </c>
      <c r="AI7" s="153">
        <v>2019</v>
      </c>
      <c r="AJ7" s="153">
        <v>2018</v>
      </c>
      <c r="AK7" s="153">
        <v>2018</v>
      </c>
      <c r="AL7" s="153">
        <v>2017</v>
      </c>
      <c r="AM7" s="153">
        <v>2016</v>
      </c>
      <c r="AN7" s="153">
        <v>2019</v>
      </c>
      <c r="AO7" s="153">
        <v>2016</v>
      </c>
      <c r="AP7" s="153">
        <v>2017</v>
      </c>
      <c r="AQ7" s="153">
        <v>2017</v>
      </c>
      <c r="AR7" s="153">
        <v>2018</v>
      </c>
      <c r="AS7" s="153">
        <v>2017</v>
      </c>
      <c r="AT7" s="153">
        <v>2016</v>
      </c>
      <c r="AU7" s="164">
        <v>2017</v>
      </c>
      <c r="AV7" s="164">
        <v>2017</v>
      </c>
      <c r="AW7" s="153">
        <v>2017</v>
      </c>
      <c r="AX7" s="153">
        <v>2017</v>
      </c>
      <c r="AY7" s="153">
        <v>2017</v>
      </c>
      <c r="AZ7" s="208" t="s">
        <v>818</v>
      </c>
      <c r="BA7" s="153">
        <v>2008</v>
      </c>
      <c r="BB7" s="153">
        <v>2017</v>
      </c>
      <c r="BC7" s="153">
        <v>2018</v>
      </c>
      <c r="BD7" s="153">
        <v>2019</v>
      </c>
      <c r="BE7" s="153" t="s">
        <v>818</v>
      </c>
      <c r="BF7" s="211">
        <v>43677</v>
      </c>
      <c r="BG7" s="210" t="s">
        <v>1186</v>
      </c>
      <c r="BH7" s="153">
        <v>2018</v>
      </c>
      <c r="BI7" s="153">
        <v>2018</v>
      </c>
      <c r="BJ7" s="153">
        <v>2013</v>
      </c>
      <c r="BK7" s="153">
        <v>2017</v>
      </c>
      <c r="BL7" s="153">
        <v>2018</v>
      </c>
      <c r="BM7" s="153">
        <v>2017</v>
      </c>
      <c r="BN7" s="153">
        <v>2015</v>
      </c>
      <c r="BO7" s="153">
        <v>2016</v>
      </c>
      <c r="BP7" s="153">
        <v>2017</v>
      </c>
      <c r="BQ7" s="153">
        <v>2014</v>
      </c>
      <c r="BR7" s="153">
        <v>2017</v>
      </c>
      <c r="BS7" s="153">
        <v>2017</v>
      </c>
      <c r="BT7" s="153">
        <v>2017</v>
      </c>
      <c r="BU7" s="153">
        <v>2017</v>
      </c>
      <c r="BV7" s="153">
        <v>2017</v>
      </c>
      <c r="BW7" s="153">
        <v>2017</v>
      </c>
      <c r="BX7" s="153">
        <v>2016</v>
      </c>
      <c r="BY7" s="153">
        <v>2015</v>
      </c>
      <c r="BZ7" s="153" t="s">
        <v>1189</v>
      </c>
      <c r="CA7" s="153">
        <v>2019</v>
      </c>
      <c r="CB7" s="153">
        <v>2015</v>
      </c>
    </row>
    <row r="8" spans="1:80" x14ac:dyDescent="0.3">
      <c r="A8" s="123" t="str">
        <f>'Indicator Data'!A10</f>
        <v>Antigua and Barbuda</v>
      </c>
      <c r="B8" s="106" t="str">
        <f>'Indicator Data'!B10</f>
        <v>ATG</v>
      </c>
      <c r="C8" s="151">
        <v>2015</v>
      </c>
      <c r="D8" s="151">
        <v>2015</v>
      </c>
      <c r="E8" s="151">
        <v>2015</v>
      </c>
      <c r="F8" s="151">
        <v>2015</v>
      </c>
      <c r="G8" s="151">
        <v>2015</v>
      </c>
      <c r="H8" s="151">
        <v>2015</v>
      </c>
      <c r="I8" s="151">
        <v>2015</v>
      </c>
      <c r="J8" s="151">
        <v>2018</v>
      </c>
      <c r="K8" s="151">
        <v>2018</v>
      </c>
      <c r="L8" s="151">
        <v>2016</v>
      </c>
      <c r="M8" s="153">
        <v>2015</v>
      </c>
      <c r="N8" s="153">
        <v>2015</v>
      </c>
      <c r="O8" s="153">
        <v>2015</v>
      </c>
      <c r="P8" s="153">
        <v>2015</v>
      </c>
      <c r="Q8" s="153">
        <v>2010</v>
      </c>
      <c r="R8" s="153">
        <v>2010</v>
      </c>
      <c r="S8" s="153">
        <v>2010</v>
      </c>
      <c r="T8" s="153">
        <v>2010</v>
      </c>
      <c r="U8" s="153">
        <v>2015</v>
      </c>
      <c r="V8" s="153">
        <v>2015</v>
      </c>
      <c r="W8" s="153">
        <v>2015</v>
      </c>
      <c r="X8" s="153">
        <v>2018</v>
      </c>
      <c r="Y8" s="153">
        <v>2018</v>
      </c>
      <c r="Z8" s="153">
        <v>2018</v>
      </c>
      <c r="AA8" s="153" t="s">
        <v>818</v>
      </c>
      <c r="AB8" s="152">
        <v>2017</v>
      </c>
      <c r="AC8" s="153" t="s">
        <v>818</v>
      </c>
      <c r="AD8" s="153">
        <v>2014</v>
      </c>
      <c r="AE8" s="153">
        <v>2018</v>
      </c>
      <c r="AF8" s="155" t="s">
        <v>818</v>
      </c>
      <c r="AG8" s="155">
        <v>2019</v>
      </c>
      <c r="AH8" s="153">
        <v>2019</v>
      </c>
      <c r="AI8" s="153">
        <v>2019</v>
      </c>
      <c r="AJ8" s="153">
        <v>2018</v>
      </c>
      <c r="AK8" s="153">
        <v>2018</v>
      </c>
      <c r="AL8" s="153">
        <v>2017</v>
      </c>
      <c r="AM8" s="153" t="s">
        <v>818</v>
      </c>
      <c r="AN8" s="153">
        <v>2019</v>
      </c>
      <c r="AO8" s="153">
        <v>2016</v>
      </c>
      <c r="AP8" s="153">
        <v>2017</v>
      </c>
      <c r="AQ8" s="153">
        <v>2017</v>
      </c>
      <c r="AR8" s="153">
        <v>2018</v>
      </c>
      <c r="AS8" s="153">
        <v>2017</v>
      </c>
      <c r="AT8" s="153" t="s">
        <v>818</v>
      </c>
      <c r="AU8" s="164">
        <v>2017</v>
      </c>
      <c r="AV8" s="164" t="s">
        <v>818</v>
      </c>
      <c r="AW8" s="153" t="s">
        <v>818</v>
      </c>
      <c r="AX8" s="153" t="s">
        <v>818</v>
      </c>
      <c r="AY8" s="153">
        <v>2017</v>
      </c>
      <c r="AZ8" s="208" t="s">
        <v>818</v>
      </c>
      <c r="BA8" s="153" t="s">
        <v>818</v>
      </c>
      <c r="BB8" s="153">
        <v>2017</v>
      </c>
      <c r="BC8" s="153">
        <v>2018</v>
      </c>
      <c r="BD8" s="153">
        <v>2019</v>
      </c>
      <c r="BE8" s="153" t="s">
        <v>818</v>
      </c>
      <c r="BF8" s="211" t="s">
        <v>1186</v>
      </c>
      <c r="BG8" s="210" t="s">
        <v>1186</v>
      </c>
      <c r="BH8" s="153">
        <v>2018</v>
      </c>
      <c r="BI8" s="153">
        <v>2018</v>
      </c>
      <c r="BJ8" s="153">
        <v>2013</v>
      </c>
      <c r="BK8" s="153">
        <v>2017</v>
      </c>
      <c r="BL8" s="153" t="s">
        <v>818</v>
      </c>
      <c r="BM8" s="153">
        <v>2017</v>
      </c>
      <c r="BN8" s="153">
        <v>2014</v>
      </c>
      <c r="BO8" s="153">
        <v>2016</v>
      </c>
      <c r="BP8" s="153">
        <v>2017</v>
      </c>
      <c r="BQ8" s="153">
        <v>2014</v>
      </c>
      <c r="BR8" s="153">
        <v>2017</v>
      </c>
      <c r="BS8" s="153">
        <v>2017</v>
      </c>
      <c r="BT8" s="153">
        <v>2017</v>
      </c>
      <c r="BU8" s="153">
        <v>2017</v>
      </c>
      <c r="BV8" s="153">
        <v>2017</v>
      </c>
      <c r="BW8" s="153" t="s">
        <v>818</v>
      </c>
      <c r="BX8" s="153">
        <v>2016</v>
      </c>
      <c r="BY8" s="153" t="s">
        <v>818</v>
      </c>
      <c r="BZ8" s="153" t="s">
        <v>1189</v>
      </c>
      <c r="CA8" s="153">
        <v>2019</v>
      </c>
      <c r="CB8" s="153">
        <v>2015</v>
      </c>
    </row>
    <row r="9" spans="1:80" x14ac:dyDescent="0.3">
      <c r="A9" s="123" t="str">
        <f>'Indicator Data'!A11</f>
        <v>Argentina</v>
      </c>
      <c r="B9" s="106" t="str">
        <f>'Indicator Data'!B11</f>
        <v>ARG</v>
      </c>
      <c r="C9" s="151">
        <v>2015</v>
      </c>
      <c r="D9" s="151">
        <v>2015</v>
      </c>
      <c r="E9" s="151">
        <v>2015</v>
      </c>
      <c r="F9" s="151">
        <v>2015</v>
      </c>
      <c r="G9" s="151">
        <v>2015</v>
      </c>
      <c r="H9" s="151">
        <v>2015</v>
      </c>
      <c r="I9" s="151">
        <v>2015</v>
      </c>
      <c r="J9" s="151">
        <v>2018</v>
      </c>
      <c r="K9" s="151">
        <v>2018</v>
      </c>
      <c r="L9" s="151">
        <v>2016</v>
      </c>
      <c r="M9" s="153">
        <v>2015</v>
      </c>
      <c r="N9" s="153">
        <v>2015</v>
      </c>
      <c r="O9" s="153">
        <v>2015</v>
      </c>
      <c r="P9" s="153">
        <v>2015</v>
      </c>
      <c r="Q9" s="153">
        <v>2010</v>
      </c>
      <c r="R9" s="153">
        <v>2010</v>
      </c>
      <c r="S9" s="153">
        <v>2010</v>
      </c>
      <c r="T9" s="153">
        <v>2010</v>
      </c>
      <c r="U9" s="153">
        <v>2015</v>
      </c>
      <c r="V9" s="153">
        <v>2015</v>
      </c>
      <c r="W9" s="153">
        <v>2015</v>
      </c>
      <c r="X9" s="153">
        <v>2018</v>
      </c>
      <c r="Y9" s="153">
        <v>2018</v>
      </c>
      <c r="Z9" s="153">
        <v>2018</v>
      </c>
      <c r="AA9" s="153">
        <v>2010</v>
      </c>
      <c r="AB9" s="152">
        <v>2014</v>
      </c>
      <c r="AC9" s="153" t="s">
        <v>818</v>
      </c>
      <c r="AD9" s="153">
        <v>2018</v>
      </c>
      <c r="AE9" s="153">
        <v>2018</v>
      </c>
      <c r="AF9" s="155">
        <v>2016</v>
      </c>
      <c r="AG9" s="155">
        <v>2019</v>
      </c>
      <c r="AH9" s="153">
        <v>2019</v>
      </c>
      <c r="AI9" s="153">
        <v>2019</v>
      </c>
      <c r="AJ9" s="153">
        <v>2018</v>
      </c>
      <c r="AK9" s="153">
        <v>2018</v>
      </c>
      <c r="AL9" s="153">
        <v>2017</v>
      </c>
      <c r="AM9" s="153" t="s">
        <v>818</v>
      </c>
      <c r="AN9" s="153">
        <v>2019</v>
      </c>
      <c r="AO9" s="153">
        <v>2016</v>
      </c>
      <c r="AP9" s="153">
        <v>2017</v>
      </c>
      <c r="AQ9" s="153">
        <v>2017</v>
      </c>
      <c r="AR9" s="153">
        <v>2018</v>
      </c>
      <c r="AS9" s="153">
        <v>2017</v>
      </c>
      <c r="AT9" s="153" t="s">
        <v>818</v>
      </c>
      <c r="AU9" s="164">
        <v>2017</v>
      </c>
      <c r="AV9" s="164">
        <v>2017</v>
      </c>
      <c r="AW9" s="153">
        <v>2017</v>
      </c>
      <c r="AX9" s="153">
        <v>2017</v>
      </c>
      <c r="AY9" s="153">
        <v>2017</v>
      </c>
      <c r="AZ9" s="208">
        <v>2017</v>
      </c>
      <c r="BA9" s="153" t="s">
        <v>1187</v>
      </c>
      <c r="BB9" s="153">
        <v>2017</v>
      </c>
      <c r="BC9" s="153">
        <v>2018</v>
      </c>
      <c r="BD9" s="153">
        <v>2019</v>
      </c>
      <c r="BE9" s="153" t="s">
        <v>818</v>
      </c>
      <c r="BF9" s="211" t="s">
        <v>1186</v>
      </c>
      <c r="BG9" s="210" t="s">
        <v>1186</v>
      </c>
      <c r="BH9" s="153">
        <v>2018</v>
      </c>
      <c r="BI9" s="153">
        <v>2018</v>
      </c>
      <c r="BJ9" s="153">
        <v>2015</v>
      </c>
      <c r="BK9" s="153">
        <v>2017</v>
      </c>
      <c r="BL9" s="153">
        <v>2018</v>
      </c>
      <c r="BM9" s="153">
        <v>2017</v>
      </c>
      <c r="BN9" s="153">
        <v>2015</v>
      </c>
      <c r="BO9" s="153">
        <v>2016</v>
      </c>
      <c r="BP9" s="153">
        <v>2017</v>
      </c>
      <c r="BQ9" s="153">
        <v>2014</v>
      </c>
      <c r="BR9" s="153">
        <v>2016</v>
      </c>
      <c r="BS9" s="153">
        <v>2016</v>
      </c>
      <c r="BT9" s="153">
        <v>2017</v>
      </c>
      <c r="BU9" s="153">
        <v>2017</v>
      </c>
      <c r="BV9" s="153">
        <v>2017</v>
      </c>
      <c r="BW9" s="153">
        <v>2017</v>
      </c>
      <c r="BX9" s="153">
        <v>2016</v>
      </c>
      <c r="BY9" s="153">
        <v>2015</v>
      </c>
      <c r="BZ9" s="153" t="s">
        <v>1189</v>
      </c>
      <c r="CA9" s="153">
        <v>2019</v>
      </c>
      <c r="CB9" s="153">
        <v>2015</v>
      </c>
    </row>
    <row r="10" spans="1:80" x14ac:dyDescent="0.3">
      <c r="A10" s="123" t="str">
        <f>'Indicator Data'!A12</f>
        <v>Armenia</v>
      </c>
      <c r="B10" s="106" t="str">
        <f>'Indicator Data'!B12</f>
        <v>ARM</v>
      </c>
      <c r="C10" s="151">
        <v>2015</v>
      </c>
      <c r="D10" s="151">
        <v>2015</v>
      </c>
      <c r="E10" s="151">
        <v>2015</v>
      </c>
      <c r="F10" s="151">
        <v>2015</v>
      </c>
      <c r="G10" s="151">
        <v>2015</v>
      </c>
      <c r="H10" s="151">
        <v>2015</v>
      </c>
      <c r="I10" s="151">
        <v>2015</v>
      </c>
      <c r="J10" s="151">
        <v>2018</v>
      </c>
      <c r="K10" s="151">
        <v>2018</v>
      </c>
      <c r="L10" s="151">
        <v>2016</v>
      </c>
      <c r="M10" s="153">
        <v>2015</v>
      </c>
      <c r="N10" s="153">
        <v>2015</v>
      </c>
      <c r="O10" s="153">
        <v>2015</v>
      </c>
      <c r="P10" s="153">
        <v>2015</v>
      </c>
      <c r="Q10" s="153">
        <v>2010</v>
      </c>
      <c r="R10" s="153">
        <v>2010</v>
      </c>
      <c r="S10" s="153">
        <v>2010</v>
      </c>
      <c r="T10" s="153">
        <v>2010</v>
      </c>
      <c r="U10" s="153">
        <v>2015</v>
      </c>
      <c r="V10" s="153">
        <v>2015</v>
      </c>
      <c r="W10" s="153">
        <v>2015</v>
      </c>
      <c r="X10" s="153">
        <v>2018</v>
      </c>
      <c r="Y10" s="153">
        <v>2018</v>
      </c>
      <c r="Z10" s="153">
        <v>2018</v>
      </c>
      <c r="AA10" s="153">
        <v>2011</v>
      </c>
      <c r="AB10" s="152">
        <v>2017</v>
      </c>
      <c r="AC10" s="153">
        <v>2017</v>
      </c>
      <c r="AD10" s="153">
        <v>2018</v>
      </c>
      <c r="AE10" s="153">
        <v>2018</v>
      </c>
      <c r="AF10" s="155">
        <v>2016</v>
      </c>
      <c r="AG10" s="155">
        <v>2019</v>
      </c>
      <c r="AH10" s="153">
        <v>2019</v>
      </c>
      <c r="AI10" s="153">
        <v>2019</v>
      </c>
      <c r="AJ10" s="153">
        <v>2018</v>
      </c>
      <c r="AK10" s="153">
        <v>2018</v>
      </c>
      <c r="AL10" s="153">
        <v>2017</v>
      </c>
      <c r="AM10" s="153">
        <v>2016</v>
      </c>
      <c r="AN10" s="153">
        <v>2019</v>
      </c>
      <c r="AO10" s="153">
        <v>2016</v>
      </c>
      <c r="AP10" s="153">
        <v>2017</v>
      </c>
      <c r="AQ10" s="153">
        <v>2017</v>
      </c>
      <c r="AR10" s="153">
        <v>2018</v>
      </c>
      <c r="AS10" s="153">
        <v>2017</v>
      </c>
      <c r="AT10" s="153">
        <v>2016</v>
      </c>
      <c r="AU10" s="164">
        <v>2017</v>
      </c>
      <c r="AV10" s="164">
        <v>2017</v>
      </c>
      <c r="AW10" s="153">
        <v>2017</v>
      </c>
      <c r="AX10" s="153">
        <v>2017</v>
      </c>
      <c r="AY10" s="153">
        <v>2017</v>
      </c>
      <c r="AZ10" s="208">
        <v>2017</v>
      </c>
      <c r="BA10" s="153" t="s">
        <v>1187</v>
      </c>
      <c r="BB10" s="153">
        <v>2017</v>
      </c>
      <c r="BC10" s="153">
        <v>2018</v>
      </c>
      <c r="BD10" s="153">
        <v>2019</v>
      </c>
      <c r="BE10" s="153" t="s">
        <v>818</v>
      </c>
      <c r="BF10" s="211" t="s">
        <v>1186</v>
      </c>
      <c r="BG10" s="210" t="s">
        <v>1186</v>
      </c>
      <c r="BH10" s="153">
        <v>2018</v>
      </c>
      <c r="BI10" s="153">
        <v>2018</v>
      </c>
      <c r="BJ10" s="153">
        <v>2013</v>
      </c>
      <c r="BK10" s="153">
        <v>2017</v>
      </c>
      <c r="BL10" s="153">
        <v>2018</v>
      </c>
      <c r="BM10" s="153">
        <v>2017</v>
      </c>
      <c r="BN10" s="153">
        <v>2015</v>
      </c>
      <c r="BO10" s="153">
        <v>2016</v>
      </c>
      <c r="BP10" s="153">
        <v>2017</v>
      </c>
      <c r="BQ10" s="153">
        <v>2014</v>
      </c>
      <c r="BR10" s="153">
        <v>2017</v>
      </c>
      <c r="BS10" s="153">
        <v>2017</v>
      </c>
      <c r="BT10" s="153">
        <v>2014</v>
      </c>
      <c r="BU10" s="153">
        <v>2017</v>
      </c>
      <c r="BV10" s="153">
        <v>2017</v>
      </c>
      <c r="BW10" s="153">
        <v>2017</v>
      </c>
      <c r="BX10" s="153">
        <v>2016</v>
      </c>
      <c r="BY10" s="153">
        <v>2015</v>
      </c>
      <c r="BZ10" s="153" t="s">
        <v>1189</v>
      </c>
      <c r="CA10" s="153">
        <v>2019</v>
      </c>
      <c r="CB10" s="153">
        <v>2015</v>
      </c>
    </row>
    <row r="11" spans="1:80" x14ac:dyDescent="0.3">
      <c r="A11" s="123" t="str">
        <f>'Indicator Data'!A13</f>
        <v>Australia</v>
      </c>
      <c r="B11" s="106" t="str">
        <f>'Indicator Data'!B13</f>
        <v>AUS</v>
      </c>
      <c r="C11" s="151">
        <v>2015</v>
      </c>
      <c r="D11" s="151">
        <v>2015</v>
      </c>
      <c r="E11" s="151">
        <v>2015</v>
      </c>
      <c r="F11" s="151">
        <v>2015</v>
      </c>
      <c r="G11" s="151">
        <v>2015</v>
      </c>
      <c r="H11" s="151">
        <v>2015</v>
      </c>
      <c r="I11" s="151">
        <v>2015</v>
      </c>
      <c r="J11" s="151">
        <v>2018</v>
      </c>
      <c r="K11" s="151">
        <v>2018</v>
      </c>
      <c r="L11" s="151">
        <v>2016</v>
      </c>
      <c r="M11" s="153">
        <v>2015</v>
      </c>
      <c r="N11" s="153">
        <v>2015</v>
      </c>
      <c r="O11" s="153">
        <v>2015</v>
      </c>
      <c r="P11" s="153">
        <v>2015</v>
      </c>
      <c r="Q11" s="153">
        <v>2010</v>
      </c>
      <c r="R11" s="153">
        <v>2010</v>
      </c>
      <c r="S11" s="153">
        <v>2010</v>
      </c>
      <c r="T11" s="153">
        <v>2010</v>
      </c>
      <c r="U11" s="153">
        <v>2015</v>
      </c>
      <c r="V11" s="153">
        <v>2015</v>
      </c>
      <c r="W11" s="153">
        <v>2015</v>
      </c>
      <c r="X11" s="153">
        <v>2018</v>
      </c>
      <c r="Y11" s="153">
        <v>2018</v>
      </c>
      <c r="Z11" s="153">
        <v>2018</v>
      </c>
      <c r="AA11" s="153">
        <v>2011</v>
      </c>
      <c r="AB11" s="152">
        <v>2017</v>
      </c>
      <c r="AC11" s="153" t="s">
        <v>818</v>
      </c>
      <c r="AD11" s="153">
        <v>2018</v>
      </c>
      <c r="AE11" s="153">
        <v>2018</v>
      </c>
      <c r="AF11" s="155" t="s">
        <v>818</v>
      </c>
      <c r="AG11" s="155">
        <v>2019</v>
      </c>
      <c r="AH11" s="153">
        <v>2019</v>
      </c>
      <c r="AI11" s="153">
        <v>2019</v>
      </c>
      <c r="AJ11" s="153">
        <v>2018</v>
      </c>
      <c r="AK11" s="153">
        <v>2018</v>
      </c>
      <c r="AL11" s="153">
        <v>2017</v>
      </c>
      <c r="AM11" s="153" t="s">
        <v>818</v>
      </c>
      <c r="AN11" s="153">
        <v>2019</v>
      </c>
      <c r="AO11" s="153">
        <v>2016</v>
      </c>
      <c r="AP11" s="153">
        <v>2017</v>
      </c>
      <c r="AQ11" s="153" t="s">
        <v>818</v>
      </c>
      <c r="AR11" s="153">
        <v>2018</v>
      </c>
      <c r="AS11" s="153">
        <v>2017</v>
      </c>
      <c r="AT11" s="153">
        <v>2007</v>
      </c>
      <c r="AU11" s="164">
        <v>2017</v>
      </c>
      <c r="AV11" s="164">
        <v>2017</v>
      </c>
      <c r="AW11" s="153">
        <v>2017</v>
      </c>
      <c r="AX11" s="153" t="s">
        <v>818</v>
      </c>
      <c r="AY11" s="153">
        <v>2017</v>
      </c>
      <c r="AZ11" s="208">
        <v>2017</v>
      </c>
      <c r="BA11" s="153" t="s">
        <v>1192</v>
      </c>
      <c r="BB11" s="153">
        <v>2017</v>
      </c>
      <c r="BC11" s="153">
        <v>2018</v>
      </c>
      <c r="BD11" s="153">
        <v>2019</v>
      </c>
      <c r="BE11" s="153" t="s">
        <v>818</v>
      </c>
      <c r="BF11" s="211" t="s">
        <v>1186</v>
      </c>
      <c r="BG11" s="210" t="s">
        <v>1186</v>
      </c>
      <c r="BH11" s="153">
        <v>2018</v>
      </c>
      <c r="BI11" s="153">
        <v>2018</v>
      </c>
      <c r="BJ11" s="153">
        <v>2015</v>
      </c>
      <c r="BK11" s="153">
        <v>2017</v>
      </c>
      <c r="BL11" s="153">
        <v>2018</v>
      </c>
      <c r="BM11" s="153">
        <v>2017</v>
      </c>
      <c r="BN11" s="153" t="s">
        <v>818</v>
      </c>
      <c r="BO11" s="153">
        <v>2016</v>
      </c>
      <c r="BP11" s="153">
        <v>2017</v>
      </c>
      <c r="BQ11" s="153">
        <v>2014</v>
      </c>
      <c r="BR11" s="153">
        <v>2017</v>
      </c>
      <c r="BS11" s="153">
        <v>2017</v>
      </c>
      <c r="BT11" s="153">
        <v>2016</v>
      </c>
      <c r="BU11" s="153">
        <v>2017</v>
      </c>
      <c r="BV11" s="153">
        <v>2017</v>
      </c>
      <c r="BW11" s="153">
        <v>2017</v>
      </c>
      <c r="BX11" s="153">
        <v>2016</v>
      </c>
      <c r="BY11" s="153">
        <v>2015</v>
      </c>
      <c r="BZ11" s="153" t="s">
        <v>1189</v>
      </c>
      <c r="CA11" s="153">
        <v>2019</v>
      </c>
      <c r="CB11" s="153">
        <v>2015</v>
      </c>
    </row>
    <row r="12" spans="1:80" x14ac:dyDescent="0.3">
      <c r="A12" s="123" t="str">
        <f>'Indicator Data'!A14</f>
        <v>Austria</v>
      </c>
      <c r="B12" s="106" t="str">
        <f>'Indicator Data'!B14</f>
        <v>AUT</v>
      </c>
      <c r="C12" s="151">
        <v>2015</v>
      </c>
      <c r="D12" s="151">
        <v>2015</v>
      </c>
      <c r="E12" s="151">
        <v>2015</v>
      </c>
      <c r="F12" s="151">
        <v>2015</v>
      </c>
      <c r="G12" s="151">
        <v>2015</v>
      </c>
      <c r="H12" s="151">
        <v>2015</v>
      </c>
      <c r="I12" s="151">
        <v>2015</v>
      </c>
      <c r="J12" s="151">
        <v>2018</v>
      </c>
      <c r="K12" s="151">
        <v>2018</v>
      </c>
      <c r="L12" s="151">
        <v>2016</v>
      </c>
      <c r="M12" s="153">
        <v>2015</v>
      </c>
      <c r="N12" s="153">
        <v>2015</v>
      </c>
      <c r="O12" s="153">
        <v>2015</v>
      </c>
      <c r="P12" s="153">
        <v>2015</v>
      </c>
      <c r="Q12" s="153">
        <v>2010</v>
      </c>
      <c r="R12" s="153">
        <v>2010</v>
      </c>
      <c r="S12" s="153">
        <v>2010</v>
      </c>
      <c r="T12" s="153">
        <v>2010</v>
      </c>
      <c r="U12" s="153">
        <v>2015</v>
      </c>
      <c r="V12" s="153">
        <v>2015</v>
      </c>
      <c r="W12" s="153">
        <v>2015</v>
      </c>
      <c r="X12" s="153">
        <v>2018</v>
      </c>
      <c r="Y12" s="153">
        <v>2018</v>
      </c>
      <c r="Z12" s="153">
        <v>2018</v>
      </c>
      <c r="AA12" s="153">
        <v>2011</v>
      </c>
      <c r="AB12" s="152">
        <v>2017</v>
      </c>
      <c r="AC12" s="153" t="s">
        <v>818</v>
      </c>
      <c r="AD12" s="153">
        <v>2017</v>
      </c>
      <c r="AE12" s="153">
        <v>2018</v>
      </c>
      <c r="AF12" s="155" t="s">
        <v>818</v>
      </c>
      <c r="AG12" s="155">
        <v>2019</v>
      </c>
      <c r="AH12" s="153">
        <v>2019</v>
      </c>
      <c r="AI12" s="153">
        <v>2019</v>
      </c>
      <c r="AJ12" s="153">
        <v>2018</v>
      </c>
      <c r="AK12" s="153">
        <v>2018</v>
      </c>
      <c r="AL12" s="153">
        <v>2017</v>
      </c>
      <c r="AM12" s="153" t="s">
        <v>818</v>
      </c>
      <c r="AN12" s="153">
        <v>2019</v>
      </c>
      <c r="AO12" s="153">
        <v>2016</v>
      </c>
      <c r="AP12" s="153">
        <v>2017</v>
      </c>
      <c r="AQ12" s="153" t="s">
        <v>818</v>
      </c>
      <c r="AR12" s="153">
        <v>2018</v>
      </c>
      <c r="AS12" s="153">
        <v>2017</v>
      </c>
      <c r="AT12" s="153" t="s">
        <v>818</v>
      </c>
      <c r="AU12" s="164">
        <v>2017</v>
      </c>
      <c r="AV12" s="164">
        <v>2017</v>
      </c>
      <c r="AW12" s="153">
        <v>2017</v>
      </c>
      <c r="AX12" s="153" t="s">
        <v>818</v>
      </c>
      <c r="AY12" s="153">
        <v>2017</v>
      </c>
      <c r="AZ12" s="208">
        <v>2017</v>
      </c>
      <c r="BA12" s="153" t="s">
        <v>1188</v>
      </c>
      <c r="BB12" s="153">
        <v>2017</v>
      </c>
      <c r="BC12" s="153">
        <v>2018</v>
      </c>
      <c r="BD12" s="153">
        <v>2019</v>
      </c>
      <c r="BE12" s="153" t="s">
        <v>818</v>
      </c>
      <c r="BF12" s="211" t="s">
        <v>1186</v>
      </c>
      <c r="BG12" s="210" t="s">
        <v>1186</v>
      </c>
      <c r="BH12" s="153">
        <v>2018</v>
      </c>
      <c r="BI12" s="153">
        <v>2018</v>
      </c>
      <c r="BJ12" s="153">
        <v>2015</v>
      </c>
      <c r="BK12" s="153">
        <v>2017</v>
      </c>
      <c r="BL12" s="153">
        <v>2018</v>
      </c>
      <c r="BM12" s="153">
        <v>2017</v>
      </c>
      <c r="BN12" s="153" t="s">
        <v>818</v>
      </c>
      <c r="BO12" s="153">
        <v>2016</v>
      </c>
      <c r="BP12" s="153">
        <v>2017</v>
      </c>
      <c r="BQ12" s="153">
        <v>2014</v>
      </c>
      <c r="BR12" s="153">
        <v>2017</v>
      </c>
      <c r="BS12" s="153">
        <v>2017</v>
      </c>
      <c r="BT12" s="153">
        <v>2016</v>
      </c>
      <c r="BU12" s="153">
        <v>2017</v>
      </c>
      <c r="BV12" s="153">
        <v>2017</v>
      </c>
      <c r="BW12" s="153" t="s">
        <v>818</v>
      </c>
      <c r="BX12" s="153">
        <v>2016</v>
      </c>
      <c r="BY12" s="153">
        <v>2015</v>
      </c>
      <c r="BZ12" s="153" t="s">
        <v>1189</v>
      </c>
      <c r="CA12" s="153">
        <v>2019</v>
      </c>
      <c r="CB12" s="153">
        <v>2015</v>
      </c>
    </row>
    <row r="13" spans="1:80" x14ac:dyDescent="0.3">
      <c r="A13" s="123" t="str">
        <f>'Indicator Data'!A15</f>
        <v>Azerbaijan</v>
      </c>
      <c r="B13" s="106" t="str">
        <f>'Indicator Data'!B15</f>
        <v>AZE</v>
      </c>
      <c r="C13" s="151">
        <v>2015</v>
      </c>
      <c r="D13" s="151">
        <v>2015</v>
      </c>
      <c r="E13" s="151">
        <v>2015</v>
      </c>
      <c r="F13" s="151">
        <v>2015</v>
      </c>
      <c r="G13" s="151">
        <v>2015</v>
      </c>
      <c r="H13" s="151">
        <v>2015</v>
      </c>
      <c r="I13" s="151">
        <v>2015</v>
      </c>
      <c r="J13" s="151">
        <v>2018</v>
      </c>
      <c r="K13" s="151">
        <v>2018</v>
      </c>
      <c r="L13" s="151">
        <v>2016</v>
      </c>
      <c r="M13" s="153">
        <v>2015</v>
      </c>
      <c r="N13" s="153">
        <v>2015</v>
      </c>
      <c r="O13" s="153">
        <v>2015</v>
      </c>
      <c r="P13" s="153">
        <v>2015</v>
      </c>
      <c r="Q13" s="153">
        <v>2010</v>
      </c>
      <c r="R13" s="153">
        <v>2010</v>
      </c>
      <c r="S13" s="153">
        <v>2010</v>
      </c>
      <c r="T13" s="153">
        <v>2010</v>
      </c>
      <c r="U13" s="153">
        <v>2015</v>
      </c>
      <c r="V13" s="153">
        <v>2015</v>
      </c>
      <c r="W13" s="153">
        <v>2015</v>
      </c>
      <c r="X13" s="153">
        <v>2018</v>
      </c>
      <c r="Y13" s="153">
        <v>2018</v>
      </c>
      <c r="Z13" s="153">
        <v>2018</v>
      </c>
      <c r="AA13" s="153">
        <v>2009</v>
      </c>
      <c r="AB13" s="152">
        <v>2017</v>
      </c>
      <c r="AC13" s="153">
        <v>2017</v>
      </c>
      <c r="AD13" s="153">
        <v>2018</v>
      </c>
      <c r="AE13" s="153">
        <v>2018</v>
      </c>
      <c r="AF13" s="155" t="s">
        <v>818</v>
      </c>
      <c r="AG13" s="155">
        <v>2019</v>
      </c>
      <c r="AH13" s="153">
        <v>2019</v>
      </c>
      <c r="AI13" s="153">
        <v>2019</v>
      </c>
      <c r="AJ13" s="153">
        <v>2018</v>
      </c>
      <c r="AK13" s="153">
        <v>2018</v>
      </c>
      <c r="AL13" s="153">
        <v>2017</v>
      </c>
      <c r="AM13" s="153" t="s">
        <v>818</v>
      </c>
      <c r="AN13" s="153">
        <v>2019</v>
      </c>
      <c r="AO13" s="153">
        <v>2016</v>
      </c>
      <c r="AP13" s="153">
        <v>2017</v>
      </c>
      <c r="AQ13" s="153">
        <v>2017</v>
      </c>
      <c r="AR13" s="153">
        <v>2018</v>
      </c>
      <c r="AS13" s="153">
        <v>2017</v>
      </c>
      <c r="AT13" s="153">
        <v>2013</v>
      </c>
      <c r="AU13" s="164">
        <v>2017</v>
      </c>
      <c r="AV13" s="164">
        <v>2017</v>
      </c>
      <c r="AW13" s="153">
        <v>2017</v>
      </c>
      <c r="AX13" s="153">
        <v>2017</v>
      </c>
      <c r="AY13" s="153">
        <v>2017</v>
      </c>
      <c r="AZ13" s="208">
        <v>2017</v>
      </c>
      <c r="BA13" s="153">
        <v>2005</v>
      </c>
      <c r="BB13" s="153">
        <v>2017</v>
      </c>
      <c r="BC13" s="153">
        <v>2018</v>
      </c>
      <c r="BD13" s="153">
        <v>2019</v>
      </c>
      <c r="BE13" s="153" t="s">
        <v>1186</v>
      </c>
      <c r="BF13" s="211" t="s">
        <v>1186</v>
      </c>
      <c r="BG13" s="210" t="s">
        <v>1186</v>
      </c>
      <c r="BH13" s="153">
        <v>2018</v>
      </c>
      <c r="BI13" s="153">
        <v>2018</v>
      </c>
      <c r="BJ13" s="153" t="s">
        <v>818</v>
      </c>
      <c r="BK13" s="153">
        <v>2017</v>
      </c>
      <c r="BL13" s="153">
        <v>2018</v>
      </c>
      <c r="BM13" s="153">
        <v>2017</v>
      </c>
      <c r="BN13" s="153">
        <v>2016</v>
      </c>
      <c r="BO13" s="153">
        <v>2016</v>
      </c>
      <c r="BP13" s="153">
        <v>2017</v>
      </c>
      <c r="BQ13" s="153">
        <v>2014</v>
      </c>
      <c r="BR13" s="153">
        <v>2017</v>
      </c>
      <c r="BS13" s="153">
        <v>2017</v>
      </c>
      <c r="BT13" s="153">
        <v>2014</v>
      </c>
      <c r="BU13" s="153">
        <v>2017</v>
      </c>
      <c r="BV13" s="153">
        <v>2017</v>
      </c>
      <c r="BW13" s="153">
        <v>2017</v>
      </c>
      <c r="BX13" s="153">
        <v>2016</v>
      </c>
      <c r="BY13" s="153">
        <v>2015</v>
      </c>
      <c r="BZ13" s="153" t="s">
        <v>1189</v>
      </c>
      <c r="CA13" s="153">
        <v>2019</v>
      </c>
      <c r="CB13" s="153">
        <v>2015</v>
      </c>
    </row>
    <row r="14" spans="1:80" x14ac:dyDescent="0.3">
      <c r="A14" s="123" t="str">
        <f>'Indicator Data'!A16</f>
        <v>Bahamas</v>
      </c>
      <c r="B14" s="106" t="str">
        <f>'Indicator Data'!B16</f>
        <v>BHS</v>
      </c>
      <c r="C14" s="151">
        <v>2015</v>
      </c>
      <c r="D14" s="151">
        <v>2015</v>
      </c>
      <c r="E14" s="151">
        <v>2015</v>
      </c>
      <c r="F14" s="151">
        <v>2015</v>
      </c>
      <c r="G14" s="151">
        <v>2015</v>
      </c>
      <c r="H14" s="151">
        <v>2015</v>
      </c>
      <c r="I14" s="151">
        <v>2015</v>
      </c>
      <c r="J14" s="151">
        <v>2018</v>
      </c>
      <c r="K14" s="151">
        <v>2018</v>
      </c>
      <c r="L14" s="151">
        <v>2016</v>
      </c>
      <c r="M14" s="153">
        <v>2015</v>
      </c>
      <c r="N14" s="153">
        <v>2015</v>
      </c>
      <c r="O14" s="153">
        <v>2015</v>
      </c>
      <c r="P14" s="153">
        <v>2015</v>
      </c>
      <c r="Q14" s="153">
        <v>2010</v>
      </c>
      <c r="R14" s="153">
        <v>2010</v>
      </c>
      <c r="S14" s="153">
        <v>2010</v>
      </c>
      <c r="T14" s="153">
        <v>2010</v>
      </c>
      <c r="U14" s="153">
        <v>2015</v>
      </c>
      <c r="V14" s="153">
        <v>2015</v>
      </c>
      <c r="W14" s="153">
        <v>2015</v>
      </c>
      <c r="X14" s="153">
        <v>2018</v>
      </c>
      <c r="Y14" s="153">
        <v>2018</v>
      </c>
      <c r="Z14" s="153">
        <v>2018</v>
      </c>
      <c r="AA14" s="153">
        <v>2010</v>
      </c>
      <c r="AB14" s="152">
        <v>2017</v>
      </c>
      <c r="AC14" s="153" t="s">
        <v>818</v>
      </c>
      <c r="AD14" s="153">
        <v>2017</v>
      </c>
      <c r="AE14" s="153">
        <v>2018</v>
      </c>
      <c r="AF14" s="155" t="s">
        <v>818</v>
      </c>
      <c r="AG14" s="155">
        <v>2019</v>
      </c>
      <c r="AH14" s="153">
        <v>2019</v>
      </c>
      <c r="AI14" s="153">
        <v>2019</v>
      </c>
      <c r="AJ14" s="153">
        <v>2018</v>
      </c>
      <c r="AK14" s="153">
        <v>2018</v>
      </c>
      <c r="AL14" s="153">
        <v>2017</v>
      </c>
      <c r="AM14" s="153" t="s">
        <v>818</v>
      </c>
      <c r="AN14" s="153">
        <v>2019</v>
      </c>
      <c r="AO14" s="153">
        <v>2016</v>
      </c>
      <c r="AP14" s="153">
        <v>2017</v>
      </c>
      <c r="AQ14" s="153" t="s">
        <v>818</v>
      </c>
      <c r="AR14" s="153" t="s">
        <v>818</v>
      </c>
      <c r="AS14" s="153">
        <v>2017</v>
      </c>
      <c r="AT14" s="153" t="s">
        <v>818</v>
      </c>
      <c r="AU14" s="164">
        <v>2017</v>
      </c>
      <c r="AV14" s="164">
        <v>2017</v>
      </c>
      <c r="AW14" s="153">
        <v>2017</v>
      </c>
      <c r="AX14" s="153" t="s">
        <v>818</v>
      </c>
      <c r="AY14" s="153">
        <v>2017</v>
      </c>
      <c r="AZ14" s="208">
        <v>2017</v>
      </c>
      <c r="BA14" s="153" t="s">
        <v>818</v>
      </c>
      <c r="BB14" s="153">
        <v>2017</v>
      </c>
      <c r="BC14" s="153">
        <v>2018</v>
      </c>
      <c r="BD14" s="153">
        <v>2019</v>
      </c>
      <c r="BE14" s="153" t="s">
        <v>818</v>
      </c>
      <c r="BF14" s="211" t="s">
        <v>1186</v>
      </c>
      <c r="BG14" s="210" t="s">
        <v>1186</v>
      </c>
      <c r="BH14" s="153">
        <v>2018</v>
      </c>
      <c r="BI14" s="153">
        <v>2018</v>
      </c>
      <c r="BJ14" s="153" t="s">
        <v>818</v>
      </c>
      <c r="BK14" s="153">
        <v>2017</v>
      </c>
      <c r="BL14" s="153">
        <v>2018</v>
      </c>
      <c r="BM14" s="153">
        <v>2017</v>
      </c>
      <c r="BN14" s="153" t="s">
        <v>818</v>
      </c>
      <c r="BO14" s="153">
        <v>2016</v>
      </c>
      <c r="BP14" s="153">
        <v>2017</v>
      </c>
      <c r="BQ14" s="153">
        <v>2014</v>
      </c>
      <c r="BR14" s="153">
        <v>2017</v>
      </c>
      <c r="BS14" s="153">
        <v>2017</v>
      </c>
      <c r="BT14" s="153">
        <v>2017</v>
      </c>
      <c r="BU14" s="153">
        <v>2017</v>
      </c>
      <c r="BV14" s="153">
        <v>2017</v>
      </c>
      <c r="BW14" s="153">
        <v>2017</v>
      </c>
      <c r="BX14" s="153">
        <v>2016</v>
      </c>
      <c r="BY14" s="153">
        <v>2015</v>
      </c>
      <c r="BZ14" s="153" t="s">
        <v>1187</v>
      </c>
      <c r="CA14" s="153">
        <v>2019</v>
      </c>
      <c r="CB14" s="153">
        <v>2015</v>
      </c>
    </row>
    <row r="15" spans="1:80" x14ac:dyDescent="0.3">
      <c r="A15" s="123" t="str">
        <f>'Indicator Data'!A17</f>
        <v>Bahrain</v>
      </c>
      <c r="B15" s="106" t="str">
        <f>'Indicator Data'!B17</f>
        <v>BHR</v>
      </c>
      <c r="C15" s="151">
        <v>2015</v>
      </c>
      <c r="D15" s="151">
        <v>2015</v>
      </c>
      <c r="E15" s="151">
        <v>2015</v>
      </c>
      <c r="F15" s="151">
        <v>2015</v>
      </c>
      <c r="G15" s="151">
        <v>2015</v>
      </c>
      <c r="H15" s="151">
        <v>2015</v>
      </c>
      <c r="I15" s="151">
        <v>2015</v>
      </c>
      <c r="J15" s="151">
        <v>2018</v>
      </c>
      <c r="K15" s="151">
        <v>2018</v>
      </c>
      <c r="L15" s="151">
        <v>2016</v>
      </c>
      <c r="M15" s="153">
        <v>2015</v>
      </c>
      <c r="N15" s="153">
        <v>2015</v>
      </c>
      <c r="O15" s="153">
        <v>2015</v>
      </c>
      <c r="P15" s="153">
        <v>2015</v>
      </c>
      <c r="Q15" s="153">
        <v>2010</v>
      </c>
      <c r="R15" s="153">
        <v>2010</v>
      </c>
      <c r="S15" s="153">
        <v>2010</v>
      </c>
      <c r="T15" s="153">
        <v>2010</v>
      </c>
      <c r="U15" s="153">
        <v>2015</v>
      </c>
      <c r="V15" s="153">
        <v>2015</v>
      </c>
      <c r="W15" s="153">
        <v>2015</v>
      </c>
      <c r="X15" s="153">
        <v>2018</v>
      </c>
      <c r="Y15" s="153">
        <v>2018</v>
      </c>
      <c r="Z15" s="153">
        <v>2018</v>
      </c>
      <c r="AA15" s="153" t="s">
        <v>818</v>
      </c>
      <c r="AB15" s="152">
        <v>2017</v>
      </c>
      <c r="AC15" s="153" t="s">
        <v>818</v>
      </c>
      <c r="AD15" s="153">
        <v>2017</v>
      </c>
      <c r="AE15" s="153">
        <v>2018</v>
      </c>
      <c r="AF15" s="155" t="s">
        <v>818</v>
      </c>
      <c r="AG15" s="155">
        <v>2019</v>
      </c>
      <c r="AH15" s="153">
        <v>2019</v>
      </c>
      <c r="AI15" s="153">
        <v>2019</v>
      </c>
      <c r="AJ15" s="153">
        <v>2018</v>
      </c>
      <c r="AK15" s="153">
        <v>2018</v>
      </c>
      <c r="AL15" s="153">
        <v>2017</v>
      </c>
      <c r="AM15" s="153" t="s">
        <v>818</v>
      </c>
      <c r="AN15" s="153">
        <v>2019</v>
      </c>
      <c r="AO15" s="153">
        <v>2016</v>
      </c>
      <c r="AP15" s="153">
        <v>2017</v>
      </c>
      <c r="AQ15" s="153" t="s">
        <v>818</v>
      </c>
      <c r="AR15" s="153" t="s">
        <v>818</v>
      </c>
      <c r="AS15" s="153">
        <v>2017</v>
      </c>
      <c r="AT15" s="153" t="s">
        <v>818</v>
      </c>
      <c r="AU15" s="164">
        <v>2017</v>
      </c>
      <c r="AV15" s="164">
        <v>2017</v>
      </c>
      <c r="AW15" s="153">
        <v>2017</v>
      </c>
      <c r="AX15" s="153" t="s">
        <v>818</v>
      </c>
      <c r="AY15" s="153">
        <v>2017</v>
      </c>
      <c r="AZ15" s="208">
        <v>2017</v>
      </c>
      <c r="BA15" s="153" t="s">
        <v>818</v>
      </c>
      <c r="BB15" s="153">
        <v>2017</v>
      </c>
      <c r="BC15" s="153">
        <v>2018</v>
      </c>
      <c r="BD15" s="153">
        <v>2019</v>
      </c>
      <c r="BE15" s="153" t="s">
        <v>818</v>
      </c>
      <c r="BF15" s="211" t="s">
        <v>1186</v>
      </c>
      <c r="BG15" s="210" t="s">
        <v>1186</v>
      </c>
      <c r="BH15" s="153">
        <v>2018</v>
      </c>
      <c r="BI15" s="153">
        <v>2018</v>
      </c>
      <c r="BJ15" s="153">
        <v>2013</v>
      </c>
      <c r="BK15" s="153">
        <v>2017</v>
      </c>
      <c r="BL15" s="153">
        <v>2018</v>
      </c>
      <c r="BM15" s="153">
        <v>2017</v>
      </c>
      <c r="BN15" s="153">
        <v>2015</v>
      </c>
      <c r="BO15" s="153">
        <v>2016</v>
      </c>
      <c r="BP15" s="153">
        <v>2017</v>
      </c>
      <c r="BQ15" s="153">
        <v>2014</v>
      </c>
      <c r="BR15" s="153">
        <v>2017</v>
      </c>
      <c r="BS15" s="153">
        <v>2017</v>
      </c>
      <c r="BT15" s="153">
        <v>2015</v>
      </c>
      <c r="BU15" s="153">
        <v>2017</v>
      </c>
      <c r="BV15" s="153">
        <v>2017</v>
      </c>
      <c r="BW15" s="153">
        <v>2017</v>
      </c>
      <c r="BX15" s="153">
        <v>2016</v>
      </c>
      <c r="BY15" s="153">
        <v>2015</v>
      </c>
      <c r="BZ15" s="153" t="s">
        <v>1189</v>
      </c>
      <c r="CA15" s="153">
        <v>2019</v>
      </c>
      <c r="CB15" s="153">
        <v>2015</v>
      </c>
    </row>
    <row r="16" spans="1:80" x14ac:dyDescent="0.3">
      <c r="A16" s="123" t="str">
        <f>'Indicator Data'!A18</f>
        <v>Bangladesh</v>
      </c>
      <c r="B16" s="106" t="str">
        <f>'Indicator Data'!B18</f>
        <v>BGD</v>
      </c>
      <c r="C16" s="151">
        <v>2015</v>
      </c>
      <c r="D16" s="151">
        <v>2015</v>
      </c>
      <c r="E16" s="151">
        <v>2015</v>
      </c>
      <c r="F16" s="151">
        <v>2015</v>
      </c>
      <c r="G16" s="151">
        <v>2015</v>
      </c>
      <c r="H16" s="151">
        <v>2015</v>
      </c>
      <c r="I16" s="151">
        <v>2015</v>
      </c>
      <c r="J16" s="151">
        <v>2018</v>
      </c>
      <c r="K16" s="151">
        <v>2018</v>
      </c>
      <c r="L16" s="151">
        <v>2016</v>
      </c>
      <c r="M16" s="153">
        <v>2015</v>
      </c>
      <c r="N16" s="153">
        <v>2015</v>
      </c>
      <c r="O16" s="153">
        <v>2015</v>
      </c>
      <c r="P16" s="153">
        <v>2015</v>
      </c>
      <c r="Q16" s="153">
        <v>2010</v>
      </c>
      <c r="R16" s="153">
        <v>2010</v>
      </c>
      <c r="S16" s="153">
        <v>2010</v>
      </c>
      <c r="T16" s="153">
        <v>2010</v>
      </c>
      <c r="U16" s="153">
        <v>2015</v>
      </c>
      <c r="V16" s="153">
        <v>2015</v>
      </c>
      <c r="W16" s="153">
        <v>2015</v>
      </c>
      <c r="X16" s="153">
        <v>2018</v>
      </c>
      <c r="Y16" s="153">
        <v>2018</v>
      </c>
      <c r="Z16" s="153">
        <v>2018</v>
      </c>
      <c r="AA16" s="153">
        <v>2014</v>
      </c>
      <c r="AB16" s="152">
        <v>2017</v>
      </c>
      <c r="AC16" s="153">
        <v>2017</v>
      </c>
      <c r="AD16" s="153">
        <v>2018</v>
      </c>
      <c r="AE16" s="153">
        <v>2018</v>
      </c>
      <c r="AF16" s="155">
        <v>2016</v>
      </c>
      <c r="AG16" s="155">
        <v>2019</v>
      </c>
      <c r="AH16" s="153">
        <v>2019</v>
      </c>
      <c r="AI16" s="153">
        <v>2019</v>
      </c>
      <c r="AJ16" s="153">
        <v>2018</v>
      </c>
      <c r="AK16" s="153">
        <v>2018</v>
      </c>
      <c r="AL16" s="153">
        <v>2017</v>
      </c>
      <c r="AM16" s="153">
        <v>2014</v>
      </c>
      <c r="AN16" s="153">
        <v>2019</v>
      </c>
      <c r="AO16" s="153">
        <v>2016</v>
      </c>
      <c r="AP16" s="153">
        <v>2017</v>
      </c>
      <c r="AQ16" s="153">
        <v>2017</v>
      </c>
      <c r="AR16" s="153">
        <v>2018</v>
      </c>
      <c r="AS16" s="153">
        <v>2017</v>
      </c>
      <c r="AT16" s="153">
        <v>2014</v>
      </c>
      <c r="AU16" s="164">
        <v>2017</v>
      </c>
      <c r="AV16" s="164">
        <v>2017</v>
      </c>
      <c r="AW16" s="153">
        <v>2017</v>
      </c>
      <c r="AX16" s="153">
        <v>2017</v>
      </c>
      <c r="AY16" s="153">
        <v>2017</v>
      </c>
      <c r="AZ16" s="208">
        <v>2017</v>
      </c>
      <c r="BA16" s="153" t="s">
        <v>1190</v>
      </c>
      <c r="BB16" s="153">
        <v>2017</v>
      </c>
      <c r="BC16" s="153">
        <v>2018</v>
      </c>
      <c r="BD16" s="153">
        <v>2019</v>
      </c>
      <c r="BE16" s="153" t="s">
        <v>1186</v>
      </c>
      <c r="BF16" s="211">
        <v>43692</v>
      </c>
      <c r="BG16" s="210" t="s">
        <v>1186</v>
      </c>
      <c r="BH16" s="153">
        <v>2018</v>
      </c>
      <c r="BI16" s="153">
        <v>2018</v>
      </c>
      <c r="BJ16" s="153">
        <v>2015</v>
      </c>
      <c r="BK16" s="153">
        <v>2017</v>
      </c>
      <c r="BL16" s="153">
        <v>2018</v>
      </c>
      <c r="BM16" s="153">
        <v>2017</v>
      </c>
      <c r="BN16" s="153">
        <v>2017</v>
      </c>
      <c r="BO16" s="153">
        <v>2016</v>
      </c>
      <c r="BP16" s="153">
        <v>2017</v>
      </c>
      <c r="BQ16" s="153">
        <v>2014</v>
      </c>
      <c r="BR16" s="153">
        <v>2017</v>
      </c>
      <c r="BS16" s="153">
        <v>2017</v>
      </c>
      <c r="BT16" s="153">
        <v>2017</v>
      </c>
      <c r="BU16" s="153">
        <v>2017</v>
      </c>
      <c r="BV16" s="153">
        <v>2017</v>
      </c>
      <c r="BW16" s="153">
        <v>2017</v>
      </c>
      <c r="BX16" s="153">
        <v>2016</v>
      </c>
      <c r="BY16" s="153">
        <v>2015</v>
      </c>
      <c r="BZ16" s="153" t="s">
        <v>1189</v>
      </c>
      <c r="CA16" s="153">
        <v>2019</v>
      </c>
      <c r="CB16" s="153">
        <v>2015</v>
      </c>
    </row>
    <row r="17" spans="1:80" x14ac:dyDescent="0.3">
      <c r="A17" s="123" t="str">
        <f>'Indicator Data'!A19</f>
        <v>Barbados</v>
      </c>
      <c r="B17" s="106" t="str">
        <f>'Indicator Data'!B19</f>
        <v>BRB</v>
      </c>
      <c r="C17" s="151">
        <v>2015</v>
      </c>
      <c r="D17" s="151">
        <v>2015</v>
      </c>
      <c r="E17" s="151">
        <v>2015</v>
      </c>
      <c r="F17" s="151">
        <v>2015</v>
      </c>
      <c r="G17" s="151">
        <v>2015</v>
      </c>
      <c r="H17" s="151">
        <v>2015</v>
      </c>
      <c r="I17" s="151">
        <v>2015</v>
      </c>
      <c r="J17" s="151">
        <v>2018</v>
      </c>
      <c r="K17" s="151">
        <v>2018</v>
      </c>
      <c r="L17" s="151">
        <v>2016</v>
      </c>
      <c r="M17" s="153">
        <v>2015</v>
      </c>
      <c r="N17" s="153">
        <v>2015</v>
      </c>
      <c r="O17" s="153">
        <v>2015</v>
      </c>
      <c r="P17" s="153">
        <v>2015</v>
      </c>
      <c r="Q17" s="153">
        <v>2010</v>
      </c>
      <c r="R17" s="153">
        <v>2010</v>
      </c>
      <c r="S17" s="153">
        <v>2010</v>
      </c>
      <c r="T17" s="153">
        <v>2010</v>
      </c>
      <c r="U17" s="153">
        <v>2015</v>
      </c>
      <c r="V17" s="153">
        <v>2015</v>
      </c>
      <c r="W17" s="153">
        <v>2015</v>
      </c>
      <c r="X17" s="153">
        <v>2018</v>
      </c>
      <c r="Y17" s="153">
        <v>2018</v>
      </c>
      <c r="Z17" s="153">
        <v>2018</v>
      </c>
      <c r="AA17" s="153" t="s">
        <v>818</v>
      </c>
      <c r="AB17" s="152">
        <v>2017</v>
      </c>
      <c r="AC17" s="153">
        <v>2016</v>
      </c>
      <c r="AD17" s="153">
        <v>2017</v>
      </c>
      <c r="AE17" s="153">
        <v>2018</v>
      </c>
      <c r="AF17" s="155" t="s">
        <v>818</v>
      </c>
      <c r="AG17" s="155">
        <v>2019</v>
      </c>
      <c r="AH17" s="153">
        <v>2019</v>
      </c>
      <c r="AI17" s="153">
        <v>2019</v>
      </c>
      <c r="AJ17" s="153">
        <v>2018</v>
      </c>
      <c r="AK17" s="153">
        <v>2018</v>
      </c>
      <c r="AL17" s="153">
        <v>2017</v>
      </c>
      <c r="AM17" s="153">
        <v>2012</v>
      </c>
      <c r="AN17" s="153">
        <v>2019</v>
      </c>
      <c r="AO17" s="153">
        <v>2016</v>
      </c>
      <c r="AP17" s="153">
        <v>2017</v>
      </c>
      <c r="AQ17" s="153" t="s">
        <v>818</v>
      </c>
      <c r="AR17" s="153">
        <v>2017</v>
      </c>
      <c r="AS17" s="153">
        <v>2017</v>
      </c>
      <c r="AT17" s="153">
        <v>2013</v>
      </c>
      <c r="AU17" s="164">
        <v>2017</v>
      </c>
      <c r="AV17" s="164">
        <v>2017</v>
      </c>
      <c r="AW17" s="153">
        <v>2017</v>
      </c>
      <c r="AX17" s="153" t="s">
        <v>818</v>
      </c>
      <c r="AY17" s="153">
        <v>2017</v>
      </c>
      <c r="AZ17" s="208">
        <v>2017</v>
      </c>
      <c r="BA17" s="153" t="s">
        <v>818</v>
      </c>
      <c r="BB17" s="153">
        <v>2017</v>
      </c>
      <c r="BC17" s="153">
        <v>2018</v>
      </c>
      <c r="BD17" s="153">
        <v>2019</v>
      </c>
      <c r="BE17" s="153" t="s">
        <v>818</v>
      </c>
      <c r="BF17" s="211" t="s">
        <v>1186</v>
      </c>
      <c r="BG17" s="210" t="s">
        <v>1186</v>
      </c>
      <c r="BH17" s="153">
        <v>2018</v>
      </c>
      <c r="BI17" s="153">
        <v>2018</v>
      </c>
      <c r="BJ17" s="153">
        <v>2013</v>
      </c>
      <c r="BK17" s="153">
        <v>2017</v>
      </c>
      <c r="BL17" s="153">
        <v>2018</v>
      </c>
      <c r="BM17" s="153">
        <v>2017</v>
      </c>
      <c r="BN17" s="153" t="s">
        <v>818</v>
      </c>
      <c r="BO17" s="153">
        <v>2016</v>
      </c>
      <c r="BP17" s="153">
        <v>2017</v>
      </c>
      <c r="BQ17" s="153">
        <v>2014</v>
      </c>
      <c r="BR17" s="153">
        <v>2017</v>
      </c>
      <c r="BS17" s="153">
        <v>2017</v>
      </c>
      <c r="BT17" s="153">
        <v>2017</v>
      </c>
      <c r="BU17" s="153">
        <v>2017</v>
      </c>
      <c r="BV17" s="153">
        <v>2017</v>
      </c>
      <c r="BW17" s="153">
        <v>2017</v>
      </c>
      <c r="BX17" s="153">
        <v>2016</v>
      </c>
      <c r="BY17" s="153">
        <v>2015</v>
      </c>
      <c r="BZ17" s="153" t="s">
        <v>1187</v>
      </c>
      <c r="CA17" s="153">
        <v>2019</v>
      </c>
      <c r="CB17" s="153">
        <v>2015</v>
      </c>
    </row>
    <row r="18" spans="1:80" x14ac:dyDescent="0.3">
      <c r="A18" s="123" t="str">
        <f>'Indicator Data'!A20</f>
        <v>Belarus</v>
      </c>
      <c r="B18" s="106" t="str">
        <f>'Indicator Data'!B20</f>
        <v>BLR</v>
      </c>
      <c r="C18" s="151">
        <v>2015</v>
      </c>
      <c r="D18" s="151">
        <v>2015</v>
      </c>
      <c r="E18" s="151">
        <v>2015</v>
      </c>
      <c r="F18" s="151">
        <v>2015</v>
      </c>
      <c r="G18" s="151">
        <v>2015</v>
      </c>
      <c r="H18" s="151">
        <v>2015</v>
      </c>
      <c r="I18" s="151">
        <v>2015</v>
      </c>
      <c r="J18" s="151">
        <v>2018</v>
      </c>
      <c r="K18" s="151">
        <v>2018</v>
      </c>
      <c r="L18" s="151">
        <v>2016</v>
      </c>
      <c r="M18" s="153">
        <v>2015</v>
      </c>
      <c r="N18" s="153">
        <v>2015</v>
      </c>
      <c r="O18" s="153">
        <v>2015</v>
      </c>
      <c r="P18" s="153">
        <v>2015</v>
      </c>
      <c r="Q18" s="153">
        <v>2010</v>
      </c>
      <c r="R18" s="153">
        <v>2010</v>
      </c>
      <c r="S18" s="153">
        <v>2010</v>
      </c>
      <c r="T18" s="153">
        <v>2010</v>
      </c>
      <c r="U18" s="153">
        <v>2015</v>
      </c>
      <c r="V18" s="153">
        <v>2015</v>
      </c>
      <c r="W18" s="153">
        <v>2015</v>
      </c>
      <c r="X18" s="153">
        <v>2018</v>
      </c>
      <c r="Y18" s="153">
        <v>2018</v>
      </c>
      <c r="Z18" s="153">
        <v>2018</v>
      </c>
      <c r="AA18" s="153">
        <v>2009</v>
      </c>
      <c r="AB18" s="152">
        <v>2017</v>
      </c>
      <c r="AC18" s="153" t="s">
        <v>818</v>
      </c>
      <c r="AD18" s="153">
        <v>2014</v>
      </c>
      <c r="AE18" s="153">
        <v>2018</v>
      </c>
      <c r="AF18" s="155">
        <v>2016</v>
      </c>
      <c r="AG18" s="155">
        <v>2019</v>
      </c>
      <c r="AH18" s="153">
        <v>2019</v>
      </c>
      <c r="AI18" s="153">
        <v>2019</v>
      </c>
      <c r="AJ18" s="153">
        <v>2018</v>
      </c>
      <c r="AK18" s="153">
        <v>2018</v>
      </c>
      <c r="AL18" s="153">
        <v>2017</v>
      </c>
      <c r="AM18" s="153" t="s">
        <v>818</v>
      </c>
      <c r="AN18" s="153">
        <v>2019</v>
      </c>
      <c r="AO18" s="153">
        <v>2016</v>
      </c>
      <c r="AP18" s="153">
        <v>2017</v>
      </c>
      <c r="AQ18" s="153">
        <v>2017</v>
      </c>
      <c r="AR18" s="153">
        <v>2018</v>
      </c>
      <c r="AS18" s="153">
        <v>2017</v>
      </c>
      <c r="AT18" s="153" t="s">
        <v>818</v>
      </c>
      <c r="AU18" s="164">
        <v>2017</v>
      </c>
      <c r="AV18" s="164">
        <v>2017</v>
      </c>
      <c r="AW18" s="153">
        <v>2017</v>
      </c>
      <c r="AX18" s="153" t="s">
        <v>818</v>
      </c>
      <c r="AY18" s="153">
        <v>2017</v>
      </c>
      <c r="AZ18" s="208">
        <v>2017</v>
      </c>
      <c r="BA18" s="153" t="s">
        <v>1187</v>
      </c>
      <c r="BB18" s="153">
        <v>2017</v>
      </c>
      <c r="BC18" s="153">
        <v>2018</v>
      </c>
      <c r="BD18" s="153">
        <v>2019</v>
      </c>
      <c r="BE18" s="153" t="s">
        <v>818</v>
      </c>
      <c r="BF18" s="211" t="s">
        <v>1186</v>
      </c>
      <c r="BG18" s="210" t="s">
        <v>1186</v>
      </c>
      <c r="BH18" s="153">
        <v>2018</v>
      </c>
      <c r="BI18" s="153">
        <v>2018</v>
      </c>
      <c r="BJ18" s="153">
        <v>2015</v>
      </c>
      <c r="BK18" s="153">
        <v>2017</v>
      </c>
      <c r="BL18" s="153">
        <v>2018</v>
      </c>
      <c r="BM18" s="153">
        <v>2017</v>
      </c>
      <c r="BN18" s="153">
        <v>2015</v>
      </c>
      <c r="BO18" s="153">
        <v>2016</v>
      </c>
      <c r="BP18" s="153">
        <v>2017</v>
      </c>
      <c r="BQ18" s="153">
        <v>2014</v>
      </c>
      <c r="BR18" s="153">
        <v>2017</v>
      </c>
      <c r="BS18" s="153">
        <v>2017</v>
      </c>
      <c r="BT18" s="153">
        <v>2014</v>
      </c>
      <c r="BU18" s="153">
        <v>2017</v>
      </c>
      <c r="BV18" s="153">
        <v>2017</v>
      </c>
      <c r="BW18" s="153" t="s">
        <v>818</v>
      </c>
      <c r="BX18" s="153">
        <v>2016</v>
      </c>
      <c r="BY18" s="153">
        <v>2015</v>
      </c>
      <c r="BZ18" s="153" t="s">
        <v>1189</v>
      </c>
      <c r="CA18" s="153">
        <v>2019</v>
      </c>
      <c r="CB18" s="153">
        <v>2015</v>
      </c>
    </row>
    <row r="19" spans="1:80" x14ac:dyDescent="0.3">
      <c r="A19" s="123" t="str">
        <f>'Indicator Data'!A21</f>
        <v>Belgium</v>
      </c>
      <c r="B19" s="106" t="str">
        <f>'Indicator Data'!B21</f>
        <v>BEL</v>
      </c>
      <c r="C19" s="151">
        <v>2015</v>
      </c>
      <c r="D19" s="151">
        <v>2015</v>
      </c>
      <c r="E19" s="151">
        <v>2015</v>
      </c>
      <c r="F19" s="151">
        <v>2015</v>
      </c>
      <c r="G19" s="151">
        <v>2015</v>
      </c>
      <c r="H19" s="151">
        <v>2015</v>
      </c>
      <c r="I19" s="151">
        <v>2015</v>
      </c>
      <c r="J19" s="151">
        <v>2018</v>
      </c>
      <c r="K19" s="151">
        <v>2018</v>
      </c>
      <c r="L19" s="151">
        <v>2016</v>
      </c>
      <c r="M19" s="153">
        <v>2015</v>
      </c>
      <c r="N19" s="153">
        <v>2015</v>
      </c>
      <c r="O19" s="153">
        <v>2015</v>
      </c>
      <c r="P19" s="153">
        <v>2015</v>
      </c>
      <c r="Q19" s="153">
        <v>2010</v>
      </c>
      <c r="R19" s="153">
        <v>2010</v>
      </c>
      <c r="S19" s="153">
        <v>2010</v>
      </c>
      <c r="T19" s="153">
        <v>2010</v>
      </c>
      <c r="U19" s="153">
        <v>2015</v>
      </c>
      <c r="V19" s="153">
        <v>2015</v>
      </c>
      <c r="W19" s="153">
        <v>2015</v>
      </c>
      <c r="X19" s="153">
        <v>2018</v>
      </c>
      <c r="Y19" s="153">
        <v>2018</v>
      </c>
      <c r="Z19" s="153">
        <v>2018</v>
      </c>
      <c r="AA19" s="153">
        <v>2011</v>
      </c>
      <c r="AB19" s="152">
        <v>2017</v>
      </c>
      <c r="AC19" s="153" t="s">
        <v>818</v>
      </c>
      <c r="AD19" s="153">
        <v>2018</v>
      </c>
      <c r="AE19" s="153">
        <v>2018</v>
      </c>
      <c r="AF19" s="155" t="s">
        <v>818</v>
      </c>
      <c r="AG19" s="155">
        <v>2019</v>
      </c>
      <c r="AH19" s="153">
        <v>2019</v>
      </c>
      <c r="AI19" s="153">
        <v>2019</v>
      </c>
      <c r="AJ19" s="153">
        <v>2018</v>
      </c>
      <c r="AK19" s="153">
        <v>2018</v>
      </c>
      <c r="AL19" s="153">
        <v>2017</v>
      </c>
      <c r="AM19" s="153" t="s">
        <v>818</v>
      </c>
      <c r="AN19" s="153">
        <v>2019</v>
      </c>
      <c r="AO19" s="153">
        <v>2016</v>
      </c>
      <c r="AP19" s="153">
        <v>2017</v>
      </c>
      <c r="AQ19" s="153" t="s">
        <v>818</v>
      </c>
      <c r="AR19" s="153">
        <v>2018</v>
      </c>
      <c r="AS19" s="153">
        <v>2017</v>
      </c>
      <c r="AT19" s="153" t="s">
        <v>818</v>
      </c>
      <c r="AU19" s="164">
        <v>2017</v>
      </c>
      <c r="AV19" s="164" t="s">
        <v>818</v>
      </c>
      <c r="AW19" s="153" t="s">
        <v>818</v>
      </c>
      <c r="AX19" s="153" t="s">
        <v>818</v>
      </c>
      <c r="AY19" s="153">
        <v>2017</v>
      </c>
      <c r="AZ19" s="208">
        <v>2017</v>
      </c>
      <c r="BA19" s="153" t="s">
        <v>1188</v>
      </c>
      <c r="BB19" s="153">
        <v>2017</v>
      </c>
      <c r="BC19" s="153">
        <v>2018</v>
      </c>
      <c r="BD19" s="153">
        <v>2019</v>
      </c>
      <c r="BE19" s="153" t="s">
        <v>818</v>
      </c>
      <c r="BF19" s="211" t="s">
        <v>1186</v>
      </c>
      <c r="BG19" s="210" t="s">
        <v>1186</v>
      </c>
      <c r="BH19" s="153">
        <v>2018</v>
      </c>
      <c r="BI19" s="153">
        <v>2018</v>
      </c>
      <c r="BJ19" s="153" t="s">
        <v>818</v>
      </c>
      <c r="BK19" s="153">
        <v>2017</v>
      </c>
      <c r="BL19" s="153">
        <v>2018</v>
      </c>
      <c r="BM19" s="153">
        <v>2017</v>
      </c>
      <c r="BN19" s="153" t="s">
        <v>818</v>
      </c>
      <c r="BO19" s="153">
        <v>2016</v>
      </c>
      <c r="BP19" s="153">
        <v>2017</v>
      </c>
      <c r="BQ19" s="153">
        <v>2014</v>
      </c>
      <c r="BR19" s="153">
        <v>2017</v>
      </c>
      <c r="BS19" s="153">
        <v>2017</v>
      </c>
      <c r="BT19" s="153">
        <v>2016</v>
      </c>
      <c r="BU19" s="153">
        <v>2017</v>
      </c>
      <c r="BV19" s="153">
        <v>2017</v>
      </c>
      <c r="BW19" s="153">
        <v>2017</v>
      </c>
      <c r="BX19" s="153">
        <v>2016</v>
      </c>
      <c r="BY19" s="153">
        <v>2015</v>
      </c>
      <c r="BZ19" s="153" t="s">
        <v>1189</v>
      </c>
      <c r="CA19" s="153">
        <v>2019</v>
      </c>
      <c r="CB19" s="153">
        <v>2015</v>
      </c>
    </row>
    <row r="20" spans="1:80" x14ac:dyDescent="0.3">
      <c r="A20" s="123" t="str">
        <f>'Indicator Data'!A22</f>
        <v>Belize</v>
      </c>
      <c r="B20" s="106" t="str">
        <f>'Indicator Data'!B22</f>
        <v>BLZ</v>
      </c>
      <c r="C20" s="151">
        <v>2015</v>
      </c>
      <c r="D20" s="151">
        <v>2015</v>
      </c>
      <c r="E20" s="151">
        <v>2015</v>
      </c>
      <c r="F20" s="151">
        <v>2015</v>
      </c>
      <c r="G20" s="151">
        <v>2015</v>
      </c>
      <c r="H20" s="151">
        <v>2015</v>
      </c>
      <c r="I20" s="151">
        <v>2015</v>
      </c>
      <c r="J20" s="151">
        <v>2018</v>
      </c>
      <c r="K20" s="151">
        <v>2018</v>
      </c>
      <c r="L20" s="151">
        <v>2016</v>
      </c>
      <c r="M20" s="153">
        <v>2015</v>
      </c>
      <c r="N20" s="153">
        <v>2015</v>
      </c>
      <c r="O20" s="153">
        <v>2015</v>
      </c>
      <c r="P20" s="153">
        <v>2015</v>
      </c>
      <c r="Q20" s="153">
        <v>2010</v>
      </c>
      <c r="R20" s="153">
        <v>2010</v>
      </c>
      <c r="S20" s="153">
        <v>2010</v>
      </c>
      <c r="T20" s="153">
        <v>2010</v>
      </c>
      <c r="U20" s="153">
        <v>2015</v>
      </c>
      <c r="V20" s="153">
        <v>2015</v>
      </c>
      <c r="W20" s="153">
        <v>2015</v>
      </c>
      <c r="X20" s="153">
        <v>2018</v>
      </c>
      <c r="Y20" s="153">
        <v>2018</v>
      </c>
      <c r="Z20" s="153">
        <v>2018</v>
      </c>
      <c r="AA20" s="153" t="s">
        <v>818</v>
      </c>
      <c r="AB20" s="152">
        <v>2017</v>
      </c>
      <c r="AC20" s="153">
        <v>2017</v>
      </c>
      <c r="AD20" s="153">
        <v>2014</v>
      </c>
      <c r="AE20" s="153">
        <v>2018</v>
      </c>
      <c r="AF20" s="155">
        <v>2016</v>
      </c>
      <c r="AG20" s="155">
        <v>2019</v>
      </c>
      <c r="AH20" s="153">
        <v>2019</v>
      </c>
      <c r="AI20" s="153">
        <v>2019</v>
      </c>
      <c r="AJ20" s="153">
        <v>2018</v>
      </c>
      <c r="AK20" s="153">
        <v>2018</v>
      </c>
      <c r="AL20" s="153">
        <v>2017</v>
      </c>
      <c r="AM20" s="153">
        <v>2016</v>
      </c>
      <c r="AN20" s="153">
        <v>2019</v>
      </c>
      <c r="AO20" s="153">
        <v>2016</v>
      </c>
      <c r="AP20" s="153">
        <v>2017</v>
      </c>
      <c r="AQ20" s="153">
        <v>2017</v>
      </c>
      <c r="AR20" s="153">
        <v>2018</v>
      </c>
      <c r="AS20" s="153">
        <v>2017</v>
      </c>
      <c r="AT20" s="153">
        <v>2011</v>
      </c>
      <c r="AU20" s="164">
        <v>2017</v>
      </c>
      <c r="AV20" s="164">
        <v>2017</v>
      </c>
      <c r="AW20" s="153">
        <v>2017</v>
      </c>
      <c r="AX20" s="153">
        <v>2017</v>
      </c>
      <c r="AY20" s="153">
        <v>2017</v>
      </c>
      <c r="AZ20" s="208">
        <v>2017</v>
      </c>
      <c r="BA20" s="153" t="s">
        <v>818</v>
      </c>
      <c r="BB20" s="153">
        <v>2017</v>
      </c>
      <c r="BC20" s="153">
        <v>2018</v>
      </c>
      <c r="BD20" s="153">
        <v>2019</v>
      </c>
      <c r="BE20" s="153" t="s">
        <v>818</v>
      </c>
      <c r="BF20" s="211" t="s">
        <v>1186</v>
      </c>
      <c r="BG20" s="210" t="s">
        <v>1186</v>
      </c>
      <c r="BH20" s="153">
        <v>2018</v>
      </c>
      <c r="BI20" s="153">
        <v>2018</v>
      </c>
      <c r="BJ20" s="153" t="s">
        <v>818</v>
      </c>
      <c r="BK20" s="153">
        <v>2017</v>
      </c>
      <c r="BL20" s="153" t="s">
        <v>818</v>
      </c>
      <c r="BM20" s="153">
        <v>2017</v>
      </c>
      <c r="BN20" s="153">
        <v>2015</v>
      </c>
      <c r="BO20" s="153">
        <v>2016</v>
      </c>
      <c r="BP20" s="153">
        <v>2017</v>
      </c>
      <c r="BQ20" s="153">
        <v>2014</v>
      </c>
      <c r="BR20" s="153">
        <v>2017</v>
      </c>
      <c r="BS20" s="153">
        <v>2017</v>
      </c>
      <c r="BT20" s="153">
        <v>2017</v>
      </c>
      <c r="BU20" s="153">
        <v>2017</v>
      </c>
      <c r="BV20" s="153">
        <v>2017</v>
      </c>
      <c r="BW20" s="153" t="s">
        <v>818</v>
      </c>
      <c r="BX20" s="153">
        <v>2016</v>
      </c>
      <c r="BY20" s="153">
        <v>2015</v>
      </c>
      <c r="BZ20" s="153" t="s">
        <v>1189</v>
      </c>
      <c r="CA20" s="153">
        <v>2019</v>
      </c>
      <c r="CB20" s="153">
        <v>2015</v>
      </c>
    </row>
    <row r="21" spans="1:80" x14ac:dyDescent="0.3">
      <c r="A21" s="123" t="str">
        <f>'Indicator Data'!A23</f>
        <v>Benin</v>
      </c>
      <c r="B21" s="106" t="str">
        <f>'Indicator Data'!B23</f>
        <v>BEN</v>
      </c>
      <c r="C21" s="151">
        <v>2015</v>
      </c>
      <c r="D21" s="151">
        <v>2015</v>
      </c>
      <c r="E21" s="151">
        <v>2015</v>
      </c>
      <c r="F21" s="151">
        <v>2015</v>
      </c>
      <c r="G21" s="151">
        <v>2015</v>
      </c>
      <c r="H21" s="151">
        <v>2015</v>
      </c>
      <c r="I21" s="151">
        <v>2015</v>
      </c>
      <c r="J21" s="151">
        <v>2018</v>
      </c>
      <c r="K21" s="151">
        <v>2018</v>
      </c>
      <c r="L21" s="151">
        <v>2016</v>
      </c>
      <c r="M21" s="153">
        <v>2015</v>
      </c>
      <c r="N21" s="153">
        <v>2015</v>
      </c>
      <c r="O21" s="153">
        <v>2015</v>
      </c>
      <c r="P21" s="153">
        <v>2015</v>
      </c>
      <c r="Q21" s="153">
        <v>2010</v>
      </c>
      <c r="R21" s="153">
        <v>2010</v>
      </c>
      <c r="S21" s="153">
        <v>2010</v>
      </c>
      <c r="T21" s="153">
        <v>2010</v>
      </c>
      <c r="U21" s="153">
        <v>2015</v>
      </c>
      <c r="V21" s="153">
        <v>2015</v>
      </c>
      <c r="W21" s="153">
        <v>2015</v>
      </c>
      <c r="X21" s="153">
        <v>2018</v>
      </c>
      <c r="Y21" s="153">
        <v>2018</v>
      </c>
      <c r="Z21" s="153">
        <v>2018</v>
      </c>
      <c r="AA21" s="153">
        <v>2012</v>
      </c>
      <c r="AB21" s="152">
        <v>2017</v>
      </c>
      <c r="AC21" s="153">
        <v>2017</v>
      </c>
      <c r="AD21" s="153">
        <v>2016</v>
      </c>
      <c r="AE21" s="153">
        <v>2018</v>
      </c>
      <c r="AF21" s="155">
        <v>2016</v>
      </c>
      <c r="AG21" s="155">
        <v>2019</v>
      </c>
      <c r="AH21" s="153">
        <v>2019</v>
      </c>
      <c r="AI21" s="153">
        <v>2019</v>
      </c>
      <c r="AJ21" s="153">
        <v>2018</v>
      </c>
      <c r="AK21" s="153">
        <v>2018</v>
      </c>
      <c r="AL21" s="153">
        <v>2017</v>
      </c>
      <c r="AM21" s="153">
        <v>2012</v>
      </c>
      <c r="AN21" s="153">
        <v>2019</v>
      </c>
      <c r="AO21" s="153">
        <v>2016</v>
      </c>
      <c r="AP21" s="153">
        <v>2017</v>
      </c>
      <c r="AQ21" s="153">
        <v>2017</v>
      </c>
      <c r="AR21" s="153">
        <v>2018</v>
      </c>
      <c r="AS21" s="153">
        <v>2017</v>
      </c>
      <c r="AT21" s="153">
        <v>2014</v>
      </c>
      <c r="AU21" s="164">
        <v>2017</v>
      </c>
      <c r="AV21" s="164">
        <v>2017</v>
      </c>
      <c r="AW21" s="153">
        <v>2017</v>
      </c>
      <c r="AX21" s="153">
        <v>2017</v>
      </c>
      <c r="AY21" s="153">
        <v>2017</v>
      </c>
      <c r="AZ21" s="208">
        <v>2017</v>
      </c>
      <c r="BA21" s="153" t="s">
        <v>1188</v>
      </c>
      <c r="BB21" s="153">
        <v>2017</v>
      </c>
      <c r="BC21" s="153">
        <v>2018</v>
      </c>
      <c r="BD21" s="153">
        <v>2019</v>
      </c>
      <c r="BE21" s="153" t="s">
        <v>818</v>
      </c>
      <c r="BF21" s="211" t="s">
        <v>1186</v>
      </c>
      <c r="BG21" s="210" t="s">
        <v>1186</v>
      </c>
      <c r="BH21" s="153">
        <v>2018</v>
      </c>
      <c r="BI21" s="153">
        <v>2018</v>
      </c>
      <c r="BJ21" s="153">
        <v>2015</v>
      </c>
      <c r="BK21" s="153">
        <v>2017</v>
      </c>
      <c r="BL21" s="153">
        <v>2018</v>
      </c>
      <c r="BM21" s="153">
        <v>2017</v>
      </c>
      <c r="BN21" s="153">
        <v>2015</v>
      </c>
      <c r="BO21" s="153">
        <v>2016</v>
      </c>
      <c r="BP21" s="153">
        <v>2017</v>
      </c>
      <c r="BQ21" s="153">
        <v>2014</v>
      </c>
      <c r="BR21" s="153">
        <v>2017</v>
      </c>
      <c r="BS21" s="153">
        <v>2017</v>
      </c>
      <c r="BT21" s="153">
        <v>2016</v>
      </c>
      <c r="BU21" s="153">
        <v>2017</v>
      </c>
      <c r="BV21" s="153" t="s">
        <v>818</v>
      </c>
      <c r="BW21" s="153">
        <v>2017</v>
      </c>
      <c r="BX21" s="153">
        <v>2016</v>
      </c>
      <c r="BY21" s="153">
        <v>2015</v>
      </c>
      <c r="BZ21" s="153" t="s">
        <v>1189</v>
      </c>
      <c r="CA21" s="153">
        <v>2019</v>
      </c>
      <c r="CB21" s="153">
        <v>2015</v>
      </c>
    </row>
    <row r="22" spans="1:80" x14ac:dyDescent="0.3">
      <c r="A22" s="123" t="str">
        <f>'Indicator Data'!A24</f>
        <v>Bhutan</v>
      </c>
      <c r="B22" s="106" t="str">
        <f>'Indicator Data'!B24</f>
        <v>BTN</v>
      </c>
      <c r="C22" s="151">
        <v>2015</v>
      </c>
      <c r="D22" s="151">
        <v>2015</v>
      </c>
      <c r="E22" s="151">
        <v>2015</v>
      </c>
      <c r="F22" s="151">
        <v>2015</v>
      </c>
      <c r="G22" s="151">
        <v>2015</v>
      </c>
      <c r="H22" s="151">
        <v>2015</v>
      </c>
      <c r="I22" s="151">
        <v>2015</v>
      </c>
      <c r="J22" s="151">
        <v>2018</v>
      </c>
      <c r="K22" s="151">
        <v>2018</v>
      </c>
      <c r="L22" s="151">
        <v>2016</v>
      </c>
      <c r="M22" s="153">
        <v>2015</v>
      </c>
      <c r="N22" s="153">
        <v>2015</v>
      </c>
      <c r="O22" s="153">
        <v>2015</v>
      </c>
      <c r="P22" s="153">
        <v>2015</v>
      </c>
      <c r="Q22" s="153">
        <v>2010</v>
      </c>
      <c r="R22" s="153">
        <v>2010</v>
      </c>
      <c r="S22" s="153">
        <v>2010</v>
      </c>
      <c r="T22" s="153">
        <v>2010</v>
      </c>
      <c r="U22" s="153">
        <v>2015</v>
      </c>
      <c r="V22" s="153">
        <v>2015</v>
      </c>
      <c r="W22" s="153">
        <v>2015</v>
      </c>
      <c r="X22" s="153">
        <v>2018</v>
      </c>
      <c r="Y22" s="153">
        <v>2018</v>
      </c>
      <c r="Z22" s="153">
        <v>2018</v>
      </c>
      <c r="AA22" s="153" t="s">
        <v>818</v>
      </c>
      <c r="AB22" s="152">
        <v>2017</v>
      </c>
      <c r="AC22" s="153">
        <v>2014</v>
      </c>
      <c r="AD22" s="153">
        <v>2018</v>
      </c>
      <c r="AE22" s="153">
        <v>2018</v>
      </c>
      <c r="AF22" s="155" t="s">
        <v>818</v>
      </c>
      <c r="AG22" s="155">
        <v>2019</v>
      </c>
      <c r="AH22" s="153">
        <v>2019</v>
      </c>
      <c r="AI22" s="153">
        <v>2019</v>
      </c>
      <c r="AJ22" s="153">
        <v>2018</v>
      </c>
      <c r="AK22" s="153">
        <v>2018</v>
      </c>
      <c r="AL22" s="153">
        <v>2017</v>
      </c>
      <c r="AM22" s="153">
        <v>2010</v>
      </c>
      <c r="AN22" s="153">
        <v>2019</v>
      </c>
      <c r="AO22" s="153">
        <v>2016</v>
      </c>
      <c r="AP22" s="153">
        <v>2017</v>
      </c>
      <c r="AQ22" s="153">
        <v>2017</v>
      </c>
      <c r="AR22" s="153">
        <v>2018</v>
      </c>
      <c r="AS22" s="153">
        <v>2017</v>
      </c>
      <c r="AT22" s="153">
        <v>2010</v>
      </c>
      <c r="AU22" s="164">
        <v>2017</v>
      </c>
      <c r="AV22" s="164">
        <v>2013</v>
      </c>
      <c r="AW22" s="153" t="s">
        <v>818</v>
      </c>
      <c r="AX22" s="153">
        <v>2017</v>
      </c>
      <c r="AY22" s="153">
        <v>2017</v>
      </c>
      <c r="AZ22" s="208">
        <v>2017</v>
      </c>
      <c r="BA22" s="153" t="s">
        <v>1187</v>
      </c>
      <c r="BB22" s="153">
        <v>2017</v>
      </c>
      <c r="BC22" s="153">
        <v>2018</v>
      </c>
      <c r="BD22" s="153">
        <v>2019</v>
      </c>
      <c r="BE22" s="153"/>
      <c r="BF22" s="211" t="s">
        <v>1186</v>
      </c>
      <c r="BG22" s="210" t="s">
        <v>1186</v>
      </c>
      <c r="BH22" s="153">
        <v>2018</v>
      </c>
      <c r="BI22" s="153">
        <v>2018</v>
      </c>
      <c r="BJ22" s="153">
        <v>2015</v>
      </c>
      <c r="BK22" s="153">
        <v>2017</v>
      </c>
      <c r="BL22" s="153">
        <v>2018</v>
      </c>
      <c r="BM22" s="153">
        <v>2017</v>
      </c>
      <c r="BN22" s="153">
        <v>2015</v>
      </c>
      <c r="BO22" s="153">
        <v>2016</v>
      </c>
      <c r="BP22" s="153">
        <v>2017</v>
      </c>
      <c r="BQ22" s="153">
        <v>2014</v>
      </c>
      <c r="BR22" s="153">
        <v>2017</v>
      </c>
      <c r="BS22" s="153">
        <v>2017</v>
      </c>
      <c r="BT22" s="153">
        <v>2017</v>
      </c>
      <c r="BU22" s="153">
        <v>2017</v>
      </c>
      <c r="BV22" s="153">
        <v>2017</v>
      </c>
      <c r="BW22" s="153" t="s">
        <v>818</v>
      </c>
      <c r="BX22" s="153">
        <v>2016</v>
      </c>
      <c r="BY22" s="153">
        <v>2015</v>
      </c>
      <c r="BZ22" s="153" t="s">
        <v>1189</v>
      </c>
      <c r="CA22" s="153">
        <v>2019</v>
      </c>
      <c r="CB22" s="153">
        <v>2015</v>
      </c>
    </row>
    <row r="23" spans="1:80" x14ac:dyDescent="0.3">
      <c r="A23" s="123" t="str">
        <f>'Indicator Data'!A25</f>
        <v>Bolivia</v>
      </c>
      <c r="B23" s="106" t="str">
        <f>'Indicator Data'!B25</f>
        <v>BOL</v>
      </c>
      <c r="C23" s="151">
        <v>2015</v>
      </c>
      <c r="D23" s="151">
        <v>2015</v>
      </c>
      <c r="E23" s="151">
        <v>2015</v>
      </c>
      <c r="F23" s="151">
        <v>2015</v>
      </c>
      <c r="G23" s="151">
        <v>2015</v>
      </c>
      <c r="H23" s="151">
        <v>2015</v>
      </c>
      <c r="I23" s="151">
        <v>2015</v>
      </c>
      <c r="J23" s="151">
        <v>2018</v>
      </c>
      <c r="K23" s="151">
        <v>2018</v>
      </c>
      <c r="L23" s="151">
        <v>2016</v>
      </c>
      <c r="M23" s="153">
        <v>2015</v>
      </c>
      <c r="N23" s="153">
        <v>2015</v>
      </c>
      <c r="O23" s="153">
        <v>2015</v>
      </c>
      <c r="P23" s="153">
        <v>2015</v>
      </c>
      <c r="Q23" s="153">
        <v>2010</v>
      </c>
      <c r="R23" s="153">
        <v>2010</v>
      </c>
      <c r="S23" s="153">
        <v>2010</v>
      </c>
      <c r="T23" s="153">
        <v>2010</v>
      </c>
      <c r="U23" s="153">
        <v>2015</v>
      </c>
      <c r="V23" s="153">
        <v>2015</v>
      </c>
      <c r="W23" s="153">
        <v>2015</v>
      </c>
      <c r="X23" s="153">
        <v>2018</v>
      </c>
      <c r="Y23" s="153">
        <v>2018</v>
      </c>
      <c r="Z23" s="153">
        <v>2018</v>
      </c>
      <c r="AA23" s="153">
        <v>2012</v>
      </c>
      <c r="AB23" s="152">
        <v>2017</v>
      </c>
      <c r="AC23" s="153">
        <v>2017</v>
      </c>
      <c r="AD23" s="153">
        <v>2018</v>
      </c>
      <c r="AE23" s="153">
        <v>2018</v>
      </c>
      <c r="AF23" s="155">
        <v>2016</v>
      </c>
      <c r="AG23" s="155">
        <v>2019</v>
      </c>
      <c r="AH23" s="153">
        <v>2019</v>
      </c>
      <c r="AI23" s="153">
        <v>2019</v>
      </c>
      <c r="AJ23" s="153">
        <v>2018</v>
      </c>
      <c r="AK23" s="153">
        <v>2018</v>
      </c>
      <c r="AL23" s="153">
        <v>2017</v>
      </c>
      <c r="AM23" s="153">
        <v>2008</v>
      </c>
      <c r="AN23" s="153">
        <v>2019</v>
      </c>
      <c r="AO23" s="153">
        <v>2016</v>
      </c>
      <c r="AP23" s="153">
        <v>2017</v>
      </c>
      <c r="AQ23" s="153">
        <v>2017</v>
      </c>
      <c r="AR23" s="153">
        <v>2018</v>
      </c>
      <c r="AS23" s="153">
        <v>2017</v>
      </c>
      <c r="AT23" s="153">
        <v>2016</v>
      </c>
      <c r="AU23" s="164">
        <v>2017</v>
      </c>
      <c r="AV23" s="164">
        <v>2017</v>
      </c>
      <c r="AW23" s="153">
        <v>2017</v>
      </c>
      <c r="AX23" s="153">
        <v>2017</v>
      </c>
      <c r="AY23" s="153">
        <v>2017</v>
      </c>
      <c r="AZ23" s="208">
        <v>2017</v>
      </c>
      <c r="BA23" s="153" t="s">
        <v>1187</v>
      </c>
      <c r="BB23" s="153">
        <v>2017</v>
      </c>
      <c r="BC23" s="153">
        <v>2018</v>
      </c>
      <c r="BD23" s="153">
        <v>2019</v>
      </c>
      <c r="BE23" s="153" t="s">
        <v>818</v>
      </c>
      <c r="BF23" s="211" t="s">
        <v>1186</v>
      </c>
      <c r="BG23" s="210" t="s">
        <v>1186</v>
      </c>
      <c r="BH23" s="153">
        <v>2018</v>
      </c>
      <c r="BI23" s="153">
        <v>2018</v>
      </c>
      <c r="BJ23" s="153">
        <v>2013</v>
      </c>
      <c r="BK23" s="153">
        <v>2017</v>
      </c>
      <c r="BL23" s="153">
        <v>2018</v>
      </c>
      <c r="BM23" s="153">
        <v>2017</v>
      </c>
      <c r="BN23" s="153">
        <v>2015</v>
      </c>
      <c r="BO23" s="153">
        <v>2016</v>
      </c>
      <c r="BP23" s="153">
        <v>2017</v>
      </c>
      <c r="BQ23" s="153">
        <v>2014</v>
      </c>
      <c r="BR23" s="153">
        <v>2017</v>
      </c>
      <c r="BS23" s="153">
        <v>2017</v>
      </c>
      <c r="BT23" s="153">
        <v>2016</v>
      </c>
      <c r="BU23" s="153">
        <v>2017</v>
      </c>
      <c r="BV23" s="153" t="s">
        <v>818</v>
      </c>
      <c r="BW23" s="153">
        <v>2017</v>
      </c>
      <c r="BX23" s="153">
        <v>2016</v>
      </c>
      <c r="BY23" s="153">
        <v>2015</v>
      </c>
      <c r="BZ23" s="153" t="s">
        <v>1189</v>
      </c>
      <c r="CA23" s="153">
        <v>2019</v>
      </c>
      <c r="CB23" s="153">
        <v>2015</v>
      </c>
    </row>
    <row r="24" spans="1:80" x14ac:dyDescent="0.3">
      <c r="A24" s="123" t="str">
        <f>'Indicator Data'!A26</f>
        <v>Bosnia and Herzegovina</v>
      </c>
      <c r="B24" s="106" t="str">
        <f>'Indicator Data'!B26</f>
        <v>BIH</v>
      </c>
      <c r="C24" s="151">
        <v>2015</v>
      </c>
      <c r="D24" s="151">
        <v>2015</v>
      </c>
      <c r="E24" s="151">
        <v>2015</v>
      </c>
      <c r="F24" s="151">
        <v>2015</v>
      </c>
      <c r="G24" s="151">
        <v>2015</v>
      </c>
      <c r="H24" s="151">
        <v>2015</v>
      </c>
      <c r="I24" s="151">
        <v>2015</v>
      </c>
      <c r="J24" s="151">
        <v>2018</v>
      </c>
      <c r="K24" s="151">
        <v>2018</v>
      </c>
      <c r="L24" s="151">
        <v>2016</v>
      </c>
      <c r="M24" s="153">
        <v>2015</v>
      </c>
      <c r="N24" s="153">
        <v>2015</v>
      </c>
      <c r="O24" s="153">
        <v>2015</v>
      </c>
      <c r="P24" s="153">
        <v>2015</v>
      </c>
      <c r="Q24" s="153">
        <v>2010</v>
      </c>
      <c r="R24" s="153">
        <v>2010</v>
      </c>
      <c r="S24" s="153">
        <v>2010</v>
      </c>
      <c r="T24" s="153">
        <v>2010</v>
      </c>
      <c r="U24" s="153">
        <v>2015</v>
      </c>
      <c r="V24" s="153">
        <v>2015</v>
      </c>
      <c r="W24" s="153">
        <v>2015</v>
      </c>
      <c r="X24" s="153">
        <v>2018</v>
      </c>
      <c r="Y24" s="153">
        <v>2018</v>
      </c>
      <c r="Z24" s="153">
        <v>2018</v>
      </c>
      <c r="AA24" s="153" t="s">
        <v>818</v>
      </c>
      <c r="AB24" s="152">
        <v>2017</v>
      </c>
      <c r="AC24" s="153">
        <v>2016</v>
      </c>
      <c r="AD24" s="153">
        <v>2017</v>
      </c>
      <c r="AE24" s="153">
        <v>2018</v>
      </c>
      <c r="AF24" s="155">
        <v>2016</v>
      </c>
      <c r="AG24" s="155">
        <v>2019</v>
      </c>
      <c r="AH24" s="153">
        <v>2019</v>
      </c>
      <c r="AI24" s="153">
        <v>2019</v>
      </c>
      <c r="AJ24" s="153">
        <v>2018</v>
      </c>
      <c r="AK24" s="153">
        <v>2018</v>
      </c>
      <c r="AL24" s="153">
        <v>2017</v>
      </c>
      <c r="AM24" s="153">
        <v>2012</v>
      </c>
      <c r="AN24" s="153">
        <v>2019</v>
      </c>
      <c r="AO24" s="153">
        <v>2016</v>
      </c>
      <c r="AP24" s="153">
        <v>2017</v>
      </c>
      <c r="AQ24" s="153">
        <v>2017</v>
      </c>
      <c r="AR24" s="153">
        <v>2018</v>
      </c>
      <c r="AS24" s="153">
        <v>2017</v>
      </c>
      <c r="AT24" s="153">
        <v>2012</v>
      </c>
      <c r="AU24" s="164">
        <v>2017</v>
      </c>
      <c r="AV24" s="164" t="s">
        <v>818</v>
      </c>
      <c r="AW24" s="153" t="s">
        <v>818</v>
      </c>
      <c r="AX24" s="153" t="s">
        <v>818</v>
      </c>
      <c r="AY24" s="153">
        <v>2017</v>
      </c>
      <c r="AZ24" s="208">
        <v>2017</v>
      </c>
      <c r="BA24" s="153" t="s">
        <v>1194</v>
      </c>
      <c r="BB24" s="153">
        <v>2017</v>
      </c>
      <c r="BC24" s="153">
        <v>2018</v>
      </c>
      <c r="BD24" s="153">
        <v>2019</v>
      </c>
      <c r="BE24" s="153" t="s">
        <v>1186</v>
      </c>
      <c r="BF24" s="211" t="s">
        <v>1186</v>
      </c>
      <c r="BG24" s="210" t="s">
        <v>1186</v>
      </c>
      <c r="BH24" s="153">
        <v>2018</v>
      </c>
      <c r="BI24" s="153">
        <v>2018</v>
      </c>
      <c r="BJ24" s="153" t="s">
        <v>818</v>
      </c>
      <c r="BK24" s="153">
        <v>2017</v>
      </c>
      <c r="BL24" s="153">
        <v>2018</v>
      </c>
      <c r="BM24" s="153">
        <v>2017</v>
      </c>
      <c r="BN24" s="153">
        <v>2015</v>
      </c>
      <c r="BO24" s="153">
        <v>2016</v>
      </c>
      <c r="BP24" s="153">
        <v>2017</v>
      </c>
      <c r="BQ24" s="153">
        <v>2014</v>
      </c>
      <c r="BR24" s="153">
        <v>2017</v>
      </c>
      <c r="BS24" s="153">
        <v>2017</v>
      </c>
      <c r="BT24" s="153">
        <v>2013</v>
      </c>
      <c r="BU24" s="153">
        <v>2017</v>
      </c>
      <c r="BV24" s="153">
        <v>2017</v>
      </c>
      <c r="BW24" s="153" t="s">
        <v>818</v>
      </c>
      <c r="BX24" s="153">
        <v>2016</v>
      </c>
      <c r="BY24" s="153">
        <v>2015</v>
      </c>
      <c r="BZ24" s="153" t="s">
        <v>1189</v>
      </c>
      <c r="CA24" s="153">
        <v>2019</v>
      </c>
      <c r="CB24" s="153">
        <v>2015</v>
      </c>
    </row>
    <row r="25" spans="1:80" x14ac:dyDescent="0.3">
      <c r="A25" s="123" t="str">
        <f>'Indicator Data'!A27</f>
        <v>Botswana</v>
      </c>
      <c r="B25" s="106" t="str">
        <f>'Indicator Data'!B27</f>
        <v>BWA</v>
      </c>
      <c r="C25" s="151">
        <v>2015</v>
      </c>
      <c r="D25" s="151">
        <v>2015</v>
      </c>
      <c r="E25" s="151">
        <v>2015</v>
      </c>
      <c r="F25" s="151">
        <v>2015</v>
      </c>
      <c r="G25" s="151">
        <v>2015</v>
      </c>
      <c r="H25" s="151">
        <v>2015</v>
      </c>
      <c r="I25" s="151">
        <v>2015</v>
      </c>
      <c r="J25" s="151">
        <v>2018</v>
      </c>
      <c r="K25" s="151">
        <v>2018</v>
      </c>
      <c r="L25" s="151">
        <v>2016</v>
      </c>
      <c r="M25" s="153">
        <v>2015</v>
      </c>
      <c r="N25" s="153">
        <v>2015</v>
      </c>
      <c r="O25" s="153">
        <v>2015</v>
      </c>
      <c r="P25" s="153">
        <v>2015</v>
      </c>
      <c r="Q25" s="153">
        <v>2010</v>
      </c>
      <c r="R25" s="153">
        <v>2010</v>
      </c>
      <c r="S25" s="153">
        <v>2010</v>
      </c>
      <c r="T25" s="153">
        <v>2010</v>
      </c>
      <c r="U25" s="153">
        <v>2015</v>
      </c>
      <c r="V25" s="153">
        <v>2015</v>
      </c>
      <c r="W25" s="153">
        <v>2015</v>
      </c>
      <c r="X25" s="153">
        <v>2018</v>
      </c>
      <c r="Y25" s="153">
        <v>2018</v>
      </c>
      <c r="Z25" s="153">
        <v>2018</v>
      </c>
      <c r="AA25" s="153">
        <v>2011</v>
      </c>
      <c r="AB25" s="152">
        <v>2017</v>
      </c>
      <c r="AC25" s="153" t="s">
        <v>818</v>
      </c>
      <c r="AD25" s="153">
        <v>2017</v>
      </c>
      <c r="AE25" s="153">
        <v>2018</v>
      </c>
      <c r="AF25" s="155" t="s">
        <v>818</v>
      </c>
      <c r="AG25" s="155">
        <v>2019</v>
      </c>
      <c r="AH25" s="153">
        <v>2019</v>
      </c>
      <c r="AI25" s="153">
        <v>2019</v>
      </c>
      <c r="AJ25" s="153">
        <v>2018</v>
      </c>
      <c r="AK25" s="153">
        <v>2018</v>
      </c>
      <c r="AL25" s="153">
        <v>2017</v>
      </c>
      <c r="AM25" s="153" t="s">
        <v>818</v>
      </c>
      <c r="AN25" s="153">
        <v>2019</v>
      </c>
      <c r="AO25" s="153">
        <v>2016</v>
      </c>
      <c r="AP25" s="153">
        <v>2017</v>
      </c>
      <c r="AQ25" s="153">
        <v>2017</v>
      </c>
      <c r="AR25" s="153">
        <v>2018</v>
      </c>
      <c r="AS25" s="153">
        <v>2017</v>
      </c>
      <c r="AT25" s="153">
        <v>2007</v>
      </c>
      <c r="AU25" s="164">
        <v>2017</v>
      </c>
      <c r="AV25" s="164">
        <v>2017</v>
      </c>
      <c r="AW25" s="153">
        <v>2017</v>
      </c>
      <c r="AX25" s="153">
        <v>2017</v>
      </c>
      <c r="AY25" s="153">
        <v>2017</v>
      </c>
      <c r="AZ25" s="208">
        <v>2017</v>
      </c>
      <c r="BA25" s="153" t="s">
        <v>1188</v>
      </c>
      <c r="BB25" s="153">
        <v>2017</v>
      </c>
      <c r="BC25" s="153">
        <v>2018</v>
      </c>
      <c r="BD25" s="153">
        <v>2019</v>
      </c>
      <c r="BE25" s="153" t="s">
        <v>818</v>
      </c>
      <c r="BF25" s="211" t="s">
        <v>1186</v>
      </c>
      <c r="BG25" s="210" t="s">
        <v>1186</v>
      </c>
      <c r="BH25" s="153">
        <v>2018</v>
      </c>
      <c r="BI25" s="153">
        <v>2018</v>
      </c>
      <c r="BJ25" s="153">
        <v>2015</v>
      </c>
      <c r="BK25" s="153">
        <v>2017</v>
      </c>
      <c r="BL25" s="153">
        <v>2018</v>
      </c>
      <c r="BM25" s="153">
        <v>2017</v>
      </c>
      <c r="BN25" s="153">
        <v>2015</v>
      </c>
      <c r="BO25" s="153">
        <v>2016</v>
      </c>
      <c r="BP25" s="153">
        <v>2017</v>
      </c>
      <c r="BQ25" s="153">
        <v>2014</v>
      </c>
      <c r="BR25" s="153">
        <v>2017</v>
      </c>
      <c r="BS25" s="153">
        <v>2017</v>
      </c>
      <c r="BT25" s="153">
        <v>2016</v>
      </c>
      <c r="BU25" s="153">
        <v>2017</v>
      </c>
      <c r="BV25" s="153">
        <v>2017</v>
      </c>
      <c r="BW25" s="153">
        <v>2017</v>
      </c>
      <c r="BX25" s="153">
        <v>2016</v>
      </c>
      <c r="BY25" s="153">
        <v>2015</v>
      </c>
      <c r="BZ25" s="153" t="s">
        <v>1189</v>
      </c>
      <c r="CA25" s="153">
        <v>2019</v>
      </c>
      <c r="CB25" s="153">
        <v>2015</v>
      </c>
    </row>
    <row r="26" spans="1:80" x14ac:dyDescent="0.3">
      <c r="A26" s="123" t="str">
        <f>'Indicator Data'!A28</f>
        <v>Brazil</v>
      </c>
      <c r="B26" s="106" t="str">
        <f>'Indicator Data'!B28</f>
        <v>BRA</v>
      </c>
      <c r="C26" s="151">
        <v>2015</v>
      </c>
      <c r="D26" s="151">
        <v>2015</v>
      </c>
      <c r="E26" s="151">
        <v>2015</v>
      </c>
      <c r="F26" s="151">
        <v>2015</v>
      </c>
      <c r="G26" s="151">
        <v>2015</v>
      </c>
      <c r="H26" s="151">
        <v>2015</v>
      </c>
      <c r="I26" s="151">
        <v>2015</v>
      </c>
      <c r="J26" s="151">
        <v>2018</v>
      </c>
      <c r="K26" s="151">
        <v>2018</v>
      </c>
      <c r="L26" s="151">
        <v>2016</v>
      </c>
      <c r="M26" s="153">
        <v>2015</v>
      </c>
      <c r="N26" s="153">
        <v>2015</v>
      </c>
      <c r="O26" s="153">
        <v>2015</v>
      </c>
      <c r="P26" s="153">
        <v>2015</v>
      </c>
      <c r="Q26" s="153">
        <v>2010</v>
      </c>
      <c r="R26" s="153">
        <v>2010</v>
      </c>
      <c r="S26" s="153">
        <v>2010</v>
      </c>
      <c r="T26" s="153">
        <v>2010</v>
      </c>
      <c r="U26" s="153">
        <v>2015</v>
      </c>
      <c r="V26" s="153">
        <v>2015</v>
      </c>
      <c r="W26" s="153">
        <v>2015</v>
      </c>
      <c r="X26" s="153">
        <v>2018</v>
      </c>
      <c r="Y26" s="153">
        <v>2018</v>
      </c>
      <c r="Z26" s="153">
        <v>2018</v>
      </c>
      <c r="AA26" s="153">
        <v>2010</v>
      </c>
      <c r="AB26" s="152">
        <v>2017</v>
      </c>
      <c r="AC26" s="153" t="s">
        <v>818</v>
      </c>
      <c r="AD26" s="153">
        <v>2018</v>
      </c>
      <c r="AE26" s="153">
        <v>2018</v>
      </c>
      <c r="AF26" s="155">
        <v>2016</v>
      </c>
      <c r="AG26" s="155">
        <v>2019</v>
      </c>
      <c r="AH26" s="153">
        <v>2019</v>
      </c>
      <c r="AI26" s="153">
        <v>2019</v>
      </c>
      <c r="AJ26" s="153">
        <v>2018</v>
      </c>
      <c r="AK26" s="153">
        <v>2018</v>
      </c>
      <c r="AL26" s="153">
        <v>2017</v>
      </c>
      <c r="AM26" s="153">
        <v>2014</v>
      </c>
      <c r="AN26" s="153">
        <v>2019</v>
      </c>
      <c r="AO26" s="153">
        <v>2016</v>
      </c>
      <c r="AP26" s="153">
        <v>2017</v>
      </c>
      <c r="AQ26" s="153">
        <v>2017</v>
      </c>
      <c r="AR26" s="153">
        <v>2018</v>
      </c>
      <c r="AS26" s="153">
        <v>2017</v>
      </c>
      <c r="AT26" s="153">
        <v>2007</v>
      </c>
      <c r="AU26" s="164">
        <v>2017</v>
      </c>
      <c r="AV26" s="164">
        <v>2017</v>
      </c>
      <c r="AW26" s="153">
        <v>2017</v>
      </c>
      <c r="AX26" s="153">
        <v>2017</v>
      </c>
      <c r="AY26" s="153">
        <v>2017</v>
      </c>
      <c r="AZ26" s="208">
        <v>2017</v>
      </c>
      <c r="BA26" s="153" t="s">
        <v>1187</v>
      </c>
      <c r="BB26" s="153">
        <v>2017</v>
      </c>
      <c r="BC26" s="153">
        <v>2018</v>
      </c>
      <c r="BD26" s="153">
        <v>2019</v>
      </c>
      <c r="BE26" s="153" t="s">
        <v>818</v>
      </c>
      <c r="BF26" s="211" t="s">
        <v>1186</v>
      </c>
      <c r="BG26" s="210" t="s">
        <v>1186</v>
      </c>
      <c r="BH26" s="153">
        <v>2018</v>
      </c>
      <c r="BI26" s="153">
        <v>2018</v>
      </c>
      <c r="BJ26" s="153">
        <v>2013</v>
      </c>
      <c r="BK26" s="153">
        <v>2017</v>
      </c>
      <c r="BL26" s="153">
        <v>2018</v>
      </c>
      <c r="BM26" s="153">
        <v>2017</v>
      </c>
      <c r="BN26" s="153">
        <v>2015</v>
      </c>
      <c r="BO26" s="153">
        <v>2016</v>
      </c>
      <c r="BP26" s="153">
        <v>2017</v>
      </c>
      <c r="BQ26" s="153">
        <v>2014</v>
      </c>
      <c r="BR26" s="153">
        <v>2017</v>
      </c>
      <c r="BS26" s="153">
        <v>2017</v>
      </c>
      <c r="BT26" s="153">
        <v>2018</v>
      </c>
      <c r="BU26" s="153">
        <v>2017</v>
      </c>
      <c r="BV26" s="153">
        <v>2017</v>
      </c>
      <c r="BW26" s="153">
        <v>2017</v>
      </c>
      <c r="BX26" s="153">
        <v>2016</v>
      </c>
      <c r="BY26" s="153">
        <v>2015</v>
      </c>
      <c r="BZ26" s="153" t="s">
        <v>1189</v>
      </c>
      <c r="CA26" s="153">
        <v>2019</v>
      </c>
      <c r="CB26" s="153">
        <v>2015</v>
      </c>
    </row>
    <row r="27" spans="1:80" x14ac:dyDescent="0.3">
      <c r="A27" s="123" t="str">
        <f>'Indicator Data'!A29</f>
        <v>Brunei Darussalam</v>
      </c>
      <c r="B27" s="106" t="str">
        <f>'Indicator Data'!B29</f>
        <v>BRN</v>
      </c>
      <c r="C27" s="151">
        <v>2015</v>
      </c>
      <c r="D27" s="151">
        <v>2015</v>
      </c>
      <c r="E27" s="151">
        <v>2015</v>
      </c>
      <c r="F27" s="151">
        <v>2015</v>
      </c>
      <c r="G27" s="151">
        <v>2015</v>
      </c>
      <c r="H27" s="151">
        <v>2015</v>
      </c>
      <c r="I27" s="151">
        <v>2015</v>
      </c>
      <c r="J27" s="151">
        <v>2018</v>
      </c>
      <c r="K27" s="151">
        <v>2018</v>
      </c>
      <c r="L27" s="151">
        <v>2016</v>
      </c>
      <c r="M27" s="153">
        <v>2015</v>
      </c>
      <c r="N27" s="153">
        <v>2015</v>
      </c>
      <c r="O27" s="153">
        <v>2015</v>
      </c>
      <c r="P27" s="153">
        <v>2015</v>
      </c>
      <c r="Q27" s="153">
        <v>2010</v>
      </c>
      <c r="R27" s="153">
        <v>2010</v>
      </c>
      <c r="S27" s="153">
        <v>2010</v>
      </c>
      <c r="T27" s="153">
        <v>2010</v>
      </c>
      <c r="U27" s="153">
        <v>2015</v>
      </c>
      <c r="V27" s="153">
        <v>2015</v>
      </c>
      <c r="W27" s="153">
        <v>2015</v>
      </c>
      <c r="X27" s="153">
        <v>2018</v>
      </c>
      <c r="Y27" s="153">
        <v>2018</v>
      </c>
      <c r="Z27" s="153">
        <v>2018</v>
      </c>
      <c r="AA27" s="153" t="s">
        <v>818</v>
      </c>
      <c r="AB27" s="152">
        <v>2015</v>
      </c>
      <c r="AC27" s="153" t="s">
        <v>818</v>
      </c>
      <c r="AD27" s="153">
        <v>2017</v>
      </c>
      <c r="AE27" s="153">
        <v>2018</v>
      </c>
      <c r="AF27" s="155" t="s">
        <v>818</v>
      </c>
      <c r="AG27" s="155">
        <v>2019</v>
      </c>
      <c r="AH27" s="153">
        <v>2019</v>
      </c>
      <c r="AI27" s="153">
        <v>2019</v>
      </c>
      <c r="AJ27" s="153">
        <v>2018</v>
      </c>
      <c r="AK27" s="153">
        <v>2018</v>
      </c>
      <c r="AL27" s="153">
        <v>2017</v>
      </c>
      <c r="AM27" s="153" t="s">
        <v>818</v>
      </c>
      <c r="AN27" s="153">
        <v>2019</v>
      </c>
      <c r="AO27" s="153">
        <v>2016</v>
      </c>
      <c r="AP27" s="153">
        <v>2017</v>
      </c>
      <c r="AQ27" s="153" t="s">
        <v>818</v>
      </c>
      <c r="AR27" s="153" t="s">
        <v>818</v>
      </c>
      <c r="AS27" s="153">
        <v>2017</v>
      </c>
      <c r="AT27" s="153">
        <v>2009</v>
      </c>
      <c r="AU27" s="164">
        <v>2017</v>
      </c>
      <c r="AV27" s="164">
        <v>2016</v>
      </c>
      <c r="AW27" s="153" t="s">
        <v>818</v>
      </c>
      <c r="AX27" s="153" t="s">
        <v>818</v>
      </c>
      <c r="AY27" s="153">
        <v>2017</v>
      </c>
      <c r="AZ27" s="208">
        <v>2017</v>
      </c>
      <c r="BA27" s="153" t="s">
        <v>818</v>
      </c>
      <c r="BB27" s="153">
        <v>2017</v>
      </c>
      <c r="BC27" s="153">
        <v>2018</v>
      </c>
      <c r="BD27" s="153">
        <v>2019</v>
      </c>
      <c r="BE27" s="153" t="s">
        <v>818</v>
      </c>
      <c r="BF27" s="211" t="s">
        <v>1186</v>
      </c>
      <c r="BG27" s="210" t="s">
        <v>1186</v>
      </c>
      <c r="BH27" s="153">
        <v>2018</v>
      </c>
      <c r="BI27" s="153">
        <v>2018</v>
      </c>
      <c r="BJ27" s="153">
        <v>2013</v>
      </c>
      <c r="BK27" s="153">
        <v>2017</v>
      </c>
      <c r="BL27" s="153">
        <v>2018</v>
      </c>
      <c r="BM27" s="153">
        <v>2017</v>
      </c>
      <c r="BN27" s="153">
        <v>2015</v>
      </c>
      <c r="BO27" s="153">
        <v>2016</v>
      </c>
      <c r="BP27" s="153">
        <v>2017</v>
      </c>
      <c r="BQ27" s="153">
        <v>2014</v>
      </c>
      <c r="BR27" s="153">
        <v>2015</v>
      </c>
      <c r="BS27" s="153">
        <v>2017</v>
      </c>
      <c r="BT27" s="153">
        <v>2015</v>
      </c>
      <c r="BU27" s="153">
        <v>2017</v>
      </c>
      <c r="BV27" s="153">
        <v>2017</v>
      </c>
      <c r="BW27" s="153" t="s">
        <v>818</v>
      </c>
      <c r="BX27" s="153">
        <v>2016</v>
      </c>
      <c r="BY27" s="153">
        <v>2015</v>
      </c>
      <c r="BZ27" s="153" t="s">
        <v>1189</v>
      </c>
      <c r="CA27" s="153">
        <v>2019</v>
      </c>
      <c r="CB27" s="153">
        <v>2015</v>
      </c>
    </row>
    <row r="28" spans="1:80" x14ac:dyDescent="0.3">
      <c r="A28" s="123" t="str">
        <f>'Indicator Data'!A30</f>
        <v>Bulgaria</v>
      </c>
      <c r="B28" s="106" t="str">
        <f>'Indicator Data'!B30</f>
        <v>BGR</v>
      </c>
      <c r="C28" s="151">
        <v>2015</v>
      </c>
      <c r="D28" s="151">
        <v>2015</v>
      </c>
      <c r="E28" s="151">
        <v>2015</v>
      </c>
      <c r="F28" s="151">
        <v>2015</v>
      </c>
      <c r="G28" s="151">
        <v>2015</v>
      </c>
      <c r="H28" s="151">
        <v>2015</v>
      </c>
      <c r="I28" s="151">
        <v>2015</v>
      </c>
      <c r="J28" s="151">
        <v>2018</v>
      </c>
      <c r="K28" s="151">
        <v>2018</v>
      </c>
      <c r="L28" s="151">
        <v>2016</v>
      </c>
      <c r="M28" s="153">
        <v>2015</v>
      </c>
      <c r="N28" s="153">
        <v>2015</v>
      </c>
      <c r="O28" s="153">
        <v>2015</v>
      </c>
      <c r="P28" s="153">
        <v>2015</v>
      </c>
      <c r="Q28" s="153">
        <v>2010</v>
      </c>
      <c r="R28" s="153">
        <v>2010</v>
      </c>
      <c r="S28" s="153">
        <v>2010</v>
      </c>
      <c r="T28" s="153">
        <v>2010</v>
      </c>
      <c r="U28" s="153">
        <v>2015</v>
      </c>
      <c r="V28" s="153">
        <v>2015</v>
      </c>
      <c r="W28" s="153">
        <v>2015</v>
      </c>
      <c r="X28" s="153">
        <v>2018</v>
      </c>
      <c r="Y28" s="153">
        <v>2018</v>
      </c>
      <c r="Z28" s="153">
        <v>2018</v>
      </c>
      <c r="AA28" s="153">
        <v>2011</v>
      </c>
      <c r="AB28" s="152">
        <v>2017</v>
      </c>
      <c r="AC28" s="153" t="s">
        <v>818</v>
      </c>
      <c r="AD28" s="153">
        <v>2018</v>
      </c>
      <c r="AE28" s="153">
        <v>2018</v>
      </c>
      <c r="AF28" s="155" t="s">
        <v>818</v>
      </c>
      <c r="AG28" s="155">
        <v>2019</v>
      </c>
      <c r="AH28" s="153">
        <v>2019</v>
      </c>
      <c r="AI28" s="153">
        <v>2019</v>
      </c>
      <c r="AJ28" s="153">
        <v>2018</v>
      </c>
      <c r="AK28" s="153">
        <v>2018</v>
      </c>
      <c r="AL28" s="153">
        <v>2017</v>
      </c>
      <c r="AM28" s="153" t="s">
        <v>818</v>
      </c>
      <c r="AN28" s="153">
        <v>2019</v>
      </c>
      <c r="AO28" s="153">
        <v>2016</v>
      </c>
      <c r="AP28" s="153">
        <v>2017</v>
      </c>
      <c r="AQ28" s="153" t="s">
        <v>818</v>
      </c>
      <c r="AR28" s="153">
        <v>2018</v>
      </c>
      <c r="AS28" s="153">
        <v>2017</v>
      </c>
      <c r="AT28" s="153" t="s">
        <v>818</v>
      </c>
      <c r="AU28" s="164">
        <v>2017</v>
      </c>
      <c r="AV28" s="164">
        <v>2017</v>
      </c>
      <c r="AW28" s="153">
        <v>2017</v>
      </c>
      <c r="AX28" s="153" t="s">
        <v>818</v>
      </c>
      <c r="AY28" s="153">
        <v>2017</v>
      </c>
      <c r="AZ28" s="208">
        <v>2017</v>
      </c>
      <c r="BA28" s="153" t="s">
        <v>1192</v>
      </c>
      <c r="BB28" s="153">
        <v>2017</v>
      </c>
      <c r="BC28" s="153">
        <v>2018</v>
      </c>
      <c r="BD28" s="153">
        <v>2019</v>
      </c>
      <c r="BE28" s="153" t="s">
        <v>818</v>
      </c>
      <c r="BF28" s="211" t="s">
        <v>1186</v>
      </c>
      <c r="BG28" s="210" t="s">
        <v>1186</v>
      </c>
      <c r="BH28" s="153">
        <v>2018</v>
      </c>
      <c r="BI28" s="153">
        <v>2018</v>
      </c>
      <c r="BJ28" s="153">
        <v>2015</v>
      </c>
      <c r="BK28" s="153">
        <v>2017</v>
      </c>
      <c r="BL28" s="153">
        <v>2018</v>
      </c>
      <c r="BM28" s="153">
        <v>2017</v>
      </c>
      <c r="BN28" s="153">
        <v>2015</v>
      </c>
      <c r="BO28" s="153">
        <v>2016</v>
      </c>
      <c r="BP28" s="153">
        <v>2017</v>
      </c>
      <c r="BQ28" s="153">
        <v>2014</v>
      </c>
      <c r="BR28" s="153">
        <v>2017</v>
      </c>
      <c r="BS28" s="153">
        <v>2017</v>
      </c>
      <c r="BT28" s="153">
        <v>2014</v>
      </c>
      <c r="BU28" s="153">
        <v>2017</v>
      </c>
      <c r="BV28" s="153">
        <v>2017</v>
      </c>
      <c r="BW28" s="153">
        <v>2017</v>
      </c>
      <c r="BX28" s="153">
        <v>2016</v>
      </c>
      <c r="BY28" s="153">
        <v>2015</v>
      </c>
      <c r="BZ28" s="153" t="s">
        <v>1189</v>
      </c>
      <c r="CA28" s="153">
        <v>2019</v>
      </c>
      <c r="CB28" s="153">
        <v>2015</v>
      </c>
    </row>
    <row r="29" spans="1:80" x14ac:dyDescent="0.3">
      <c r="A29" s="123" t="str">
        <f>'Indicator Data'!A31</f>
        <v>Burkina Faso</v>
      </c>
      <c r="B29" s="106" t="str">
        <f>'Indicator Data'!B31</f>
        <v>BFA</v>
      </c>
      <c r="C29" s="151">
        <v>2015</v>
      </c>
      <c r="D29" s="151">
        <v>2015</v>
      </c>
      <c r="E29" s="151">
        <v>2015</v>
      </c>
      <c r="F29" s="151">
        <v>2015</v>
      </c>
      <c r="G29" s="151">
        <v>2015</v>
      </c>
      <c r="H29" s="151">
        <v>2015</v>
      </c>
      <c r="I29" s="151">
        <v>2015</v>
      </c>
      <c r="J29" s="151">
        <v>2018</v>
      </c>
      <c r="K29" s="151">
        <v>2018</v>
      </c>
      <c r="L29" s="151">
        <v>2016</v>
      </c>
      <c r="M29" s="153">
        <v>2015</v>
      </c>
      <c r="N29" s="153">
        <v>2015</v>
      </c>
      <c r="O29" s="153">
        <v>2015</v>
      </c>
      <c r="P29" s="153">
        <v>2015</v>
      </c>
      <c r="Q29" s="153">
        <v>2010</v>
      </c>
      <c r="R29" s="153">
        <v>2010</v>
      </c>
      <c r="S29" s="153">
        <v>2010</v>
      </c>
      <c r="T29" s="153">
        <v>2010</v>
      </c>
      <c r="U29" s="153">
        <v>2015</v>
      </c>
      <c r="V29" s="153">
        <v>2015</v>
      </c>
      <c r="W29" s="153">
        <v>2015</v>
      </c>
      <c r="X29" s="153">
        <v>2018</v>
      </c>
      <c r="Y29" s="153">
        <v>2018</v>
      </c>
      <c r="Z29" s="153">
        <v>2018</v>
      </c>
      <c r="AA29" s="153">
        <v>2014</v>
      </c>
      <c r="AB29" s="152">
        <v>2017</v>
      </c>
      <c r="AC29" s="153">
        <v>2017</v>
      </c>
      <c r="AD29" s="153">
        <v>2018</v>
      </c>
      <c r="AE29" s="153">
        <v>2018</v>
      </c>
      <c r="AF29" s="155">
        <v>2016</v>
      </c>
      <c r="AG29" s="155">
        <v>2019</v>
      </c>
      <c r="AH29" s="153">
        <v>2019</v>
      </c>
      <c r="AI29" s="153">
        <v>2019</v>
      </c>
      <c r="AJ29" s="153">
        <v>2018</v>
      </c>
      <c r="AK29" s="153">
        <v>2018</v>
      </c>
      <c r="AL29" s="153">
        <v>2017</v>
      </c>
      <c r="AM29" s="153">
        <v>2010</v>
      </c>
      <c r="AN29" s="153">
        <v>2019</v>
      </c>
      <c r="AO29" s="153">
        <v>2016</v>
      </c>
      <c r="AP29" s="153">
        <v>2017</v>
      </c>
      <c r="AQ29" s="153">
        <v>2017</v>
      </c>
      <c r="AR29" s="153">
        <v>2018</v>
      </c>
      <c r="AS29" s="153">
        <v>2017</v>
      </c>
      <c r="AT29" s="153">
        <v>2016</v>
      </c>
      <c r="AU29" s="164">
        <v>2017</v>
      </c>
      <c r="AV29" s="164">
        <v>2017</v>
      </c>
      <c r="AW29" s="153">
        <v>2017</v>
      </c>
      <c r="AX29" s="153">
        <v>2017</v>
      </c>
      <c r="AY29" s="153">
        <v>2017</v>
      </c>
      <c r="AZ29" s="208">
        <v>2017</v>
      </c>
      <c r="BA29" s="153" t="s">
        <v>1192</v>
      </c>
      <c r="BB29" s="153">
        <v>2017</v>
      </c>
      <c r="BC29" s="153">
        <v>2018</v>
      </c>
      <c r="BD29" s="153">
        <v>2019</v>
      </c>
      <c r="BE29" s="153" t="s">
        <v>1186</v>
      </c>
      <c r="BF29" s="211">
        <v>43677</v>
      </c>
      <c r="BG29" s="210" t="s">
        <v>1186</v>
      </c>
      <c r="BH29" s="153">
        <v>2018</v>
      </c>
      <c r="BI29" s="153">
        <v>2018</v>
      </c>
      <c r="BJ29" s="153">
        <v>2015</v>
      </c>
      <c r="BK29" s="153">
        <v>2017</v>
      </c>
      <c r="BL29" s="153">
        <v>2018</v>
      </c>
      <c r="BM29" s="153">
        <v>2017</v>
      </c>
      <c r="BN29" s="153">
        <v>2015</v>
      </c>
      <c r="BO29" s="153">
        <v>2016</v>
      </c>
      <c r="BP29" s="153">
        <v>2017</v>
      </c>
      <c r="BQ29" s="153">
        <v>2014</v>
      </c>
      <c r="BR29" s="153">
        <v>2017</v>
      </c>
      <c r="BS29" s="153">
        <v>2017</v>
      </c>
      <c r="BT29" s="153">
        <v>2016</v>
      </c>
      <c r="BU29" s="153">
        <v>2017</v>
      </c>
      <c r="BV29" s="153">
        <v>2017</v>
      </c>
      <c r="BW29" s="153">
        <v>2017</v>
      </c>
      <c r="BX29" s="153">
        <v>2016</v>
      </c>
      <c r="BY29" s="153">
        <v>2015</v>
      </c>
      <c r="BZ29" s="153" t="s">
        <v>1189</v>
      </c>
      <c r="CA29" s="153">
        <v>2019</v>
      </c>
      <c r="CB29" s="153">
        <v>2015</v>
      </c>
    </row>
    <row r="30" spans="1:80" x14ac:dyDescent="0.3">
      <c r="A30" s="123" t="str">
        <f>'Indicator Data'!A32</f>
        <v>Burundi</v>
      </c>
      <c r="B30" s="106" t="str">
        <f>'Indicator Data'!B32</f>
        <v>BDI</v>
      </c>
      <c r="C30" s="151">
        <v>2015</v>
      </c>
      <c r="D30" s="151">
        <v>2015</v>
      </c>
      <c r="E30" s="151">
        <v>2015</v>
      </c>
      <c r="F30" s="151">
        <v>2015</v>
      </c>
      <c r="G30" s="151">
        <v>2015</v>
      </c>
      <c r="H30" s="151">
        <v>2015</v>
      </c>
      <c r="I30" s="151">
        <v>2015</v>
      </c>
      <c r="J30" s="151">
        <v>2018</v>
      </c>
      <c r="K30" s="151">
        <v>2018</v>
      </c>
      <c r="L30" s="151">
        <v>2016</v>
      </c>
      <c r="M30" s="153">
        <v>2015</v>
      </c>
      <c r="N30" s="153">
        <v>2015</v>
      </c>
      <c r="O30" s="153">
        <v>2015</v>
      </c>
      <c r="P30" s="153">
        <v>2015</v>
      </c>
      <c r="Q30" s="153">
        <v>2010</v>
      </c>
      <c r="R30" s="153">
        <v>2010</v>
      </c>
      <c r="S30" s="153">
        <v>2010</v>
      </c>
      <c r="T30" s="153">
        <v>2010</v>
      </c>
      <c r="U30" s="153">
        <v>2015</v>
      </c>
      <c r="V30" s="153">
        <v>2015</v>
      </c>
      <c r="W30" s="153">
        <v>2015</v>
      </c>
      <c r="X30" s="153">
        <v>2018</v>
      </c>
      <c r="Y30" s="153">
        <v>2018</v>
      </c>
      <c r="Z30" s="153">
        <v>2018</v>
      </c>
      <c r="AA30" s="153">
        <v>2016</v>
      </c>
      <c r="AB30" s="152">
        <v>2017</v>
      </c>
      <c r="AC30" s="153">
        <v>2017</v>
      </c>
      <c r="AD30" s="153">
        <v>2017</v>
      </c>
      <c r="AE30" s="153">
        <v>2018</v>
      </c>
      <c r="AF30" s="155">
        <v>2016</v>
      </c>
      <c r="AG30" s="155">
        <v>2019</v>
      </c>
      <c r="AH30" s="153">
        <v>2019</v>
      </c>
      <c r="AI30" s="153">
        <v>2019</v>
      </c>
      <c r="AJ30" s="153">
        <v>2018</v>
      </c>
      <c r="AK30" s="153">
        <v>2018</v>
      </c>
      <c r="AL30" s="153">
        <v>2017</v>
      </c>
      <c r="AM30" s="153">
        <v>2017</v>
      </c>
      <c r="AN30" s="153">
        <v>2019</v>
      </c>
      <c r="AO30" s="153">
        <v>2016</v>
      </c>
      <c r="AP30" s="153">
        <v>2017</v>
      </c>
      <c r="AQ30" s="153">
        <v>2017</v>
      </c>
      <c r="AR30" s="153">
        <v>2018</v>
      </c>
      <c r="AS30" s="153">
        <v>2017</v>
      </c>
      <c r="AT30" s="153">
        <v>2016</v>
      </c>
      <c r="AU30" s="164">
        <v>2017</v>
      </c>
      <c r="AV30" s="164">
        <v>2017</v>
      </c>
      <c r="AW30" s="153">
        <v>2017</v>
      </c>
      <c r="AX30" s="153">
        <v>2017</v>
      </c>
      <c r="AY30" s="153">
        <v>2017</v>
      </c>
      <c r="AZ30" s="208">
        <v>2017</v>
      </c>
      <c r="BA30" s="153" t="s">
        <v>1195</v>
      </c>
      <c r="BB30" s="153">
        <v>2017</v>
      </c>
      <c r="BC30" s="153">
        <v>2018</v>
      </c>
      <c r="BD30" s="153">
        <v>2019</v>
      </c>
      <c r="BE30" s="153" t="s">
        <v>1186</v>
      </c>
      <c r="BF30" s="211">
        <v>43677</v>
      </c>
      <c r="BG30" s="210" t="s">
        <v>1186</v>
      </c>
      <c r="BH30" s="153">
        <v>2018</v>
      </c>
      <c r="BI30" s="153">
        <v>2018</v>
      </c>
      <c r="BJ30" s="153">
        <v>2015</v>
      </c>
      <c r="BK30" s="153">
        <v>2017</v>
      </c>
      <c r="BL30" s="153">
        <v>2018</v>
      </c>
      <c r="BM30" s="153">
        <v>2017</v>
      </c>
      <c r="BN30" s="153">
        <v>2015</v>
      </c>
      <c r="BO30" s="153">
        <v>2016</v>
      </c>
      <c r="BP30" s="153">
        <v>2017</v>
      </c>
      <c r="BQ30" s="153">
        <v>2014</v>
      </c>
      <c r="BR30" s="153">
        <v>2017</v>
      </c>
      <c r="BS30" s="153">
        <v>2017</v>
      </c>
      <c r="BT30" s="153">
        <v>2016</v>
      </c>
      <c r="BU30" s="153">
        <v>2017</v>
      </c>
      <c r="BV30" s="153">
        <v>2017</v>
      </c>
      <c r="BW30" s="153">
        <v>2017</v>
      </c>
      <c r="BX30" s="153">
        <v>2016</v>
      </c>
      <c r="BY30" s="153">
        <v>2015</v>
      </c>
      <c r="BZ30" s="153" t="s">
        <v>1189</v>
      </c>
      <c r="CA30" s="153">
        <v>2019</v>
      </c>
      <c r="CB30" s="153">
        <v>2015</v>
      </c>
    </row>
    <row r="31" spans="1:80" x14ac:dyDescent="0.3">
      <c r="A31" s="123" t="str">
        <f>'Indicator Data'!A33</f>
        <v>Cabo Verde</v>
      </c>
      <c r="B31" s="106" t="str">
        <f>'Indicator Data'!B33</f>
        <v>CPV</v>
      </c>
      <c r="C31" s="151">
        <v>2015</v>
      </c>
      <c r="D31" s="151">
        <v>2015</v>
      </c>
      <c r="E31" s="151">
        <v>2015</v>
      </c>
      <c r="F31" s="151">
        <v>2015</v>
      </c>
      <c r="G31" s="151">
        <v>2015</v>
      </c>
      <c r="H31" s="151">
        <v>2015</v>
      </c>
      <c r="I31" s="151">
        <v>2015</v>
      </c>
      <c r="J31" s="151">
        <v>2018</v>
      </c>
      <c r="K31" s="151">
        <v>2018</v>
      </c>
      <c r="L31" s="151">
        <v>2016</v>
      </c>
      <c r="M31" s="153">
        <v>2015</v>
      </c>
      <c r="N31" s="153">
        <v>2015</v>
      </c>
      <c r="O31" s="153">
        <v>2015</v>
      </c>
      <c r="P31" s="153">
        <v>2015</v>
      </c>
      <c r="Q31" s="153">
        <v>2010</v>
      </c>
      <c r="R31" s="153">
        <v>2010</v>
      </c>
      <c r="S31" s="153">
        <v>2010</v>
      </c>
      <c r="T31" s="153">
        <v>2010</v>
      </c>
      <c r="U31" s="153">
        <v>2015</v>
      </c>
      <c r="V31" s="153">
        <v>2015</v>
      </c>
      <c r="W31" s="153">
        <v>2015</v>
      </c>
      <c r="X31" s="153">
        <v>2018</v>
      </c>
      <c r="Y31" s="153">
        <v>2018</v>
      </c>
      <c r="Z31" s="153">
        <v>2018</v>
      </c>
      <c r="AA31" s="153" t="s">
        <v>818</v>
      </c>
      <c r="AB31" s="152">
        <v>2017</v>
      </c>
      <c r="AC31" s="153" t="s">
        <v>818</v>
      </c>
      <c r="AD31" s="153">
        <v>2018</v>
      </c>
      <c r="AE31" s="153">
        <v>2018</v>
      </c>
      <c r="AF31" s="155" t="s">
        <v>818</v>
      </c>
      <c r="AG31" s="155">
        <v>2019</v>
      </c>
      <c r="AH31" s="153">
        <v>2019</v>
      </c>
      <c r="AI31" s="153">
        <v>2019</v>
      </c>
      <c r="AJ31" s="153">
        <v>2018</v>
      </c>
      <c r="AK31" s="153">
        <v>2018</v>
      </c>
      <c r="AL31" s="153">
        <v>2017</v>
      </c>
      <c r="AM31" s="153" t="s">
        <v>818</v>
      </c>
      <c r="AN31" s="153">
        <v>2019</v>
      </c>
      <c r="AO31" s="153">
        <v>2016</v>
      </c>
      <c r="AP31" s="153">
        <v>2017</v>
      </c>
      <c r="AQ31" s="153">
        <v>2017</v>
      </c>
      <c r="AR31" s="153">
        <v>2018</v>
      </c>
      <c r="AS31" s="153">
        <v>2017</v>
      </c>
      <c r="AT31" s="153" t="s">
        <v>818</v>
      </c>
      <c r="AU31" s="164">
        <v>2017</v>
      </c>
      <c r="AV31" s="164">
        <v>2017</v>
      </c>
      <c r="AW31" s="153">
        <v>2017</v>
      </c>
      <c r="AX31" s="153">
        <v>2017</v>
      </c>
      <c r="AY31" s="153">
        <v>2017</v>
      </c>
      <c r="AZ31" s="208" t="s">
        <v>818</v>
      </c>
      <c r="BA31" s="153">
        <v>2007</v>
      </c>
      <c r="BB31" s="153">
        <v>2017</v>
      </c>
      <c r="BC31" s="153">
        <v>2018</v>
      </c>
      <c r="BD31" s="153">
        <v>2019</v>
      </c>
      <c r="BE31" s="153"/>
      <c r="BF31" s="211" t="s">
        <v>1186</v>
      </c>
      <c r="BG31" s="210" t="s">
        <v>1186</v>
      </c>
      <c r="BH31" s="153">
        <v>2018</v>
      </c>
      <c r="BI31" s="153">
        <v>2018</v>
      </c>
      <c r="BJ31" s="153">
        <v>2015</v>
      </c>
      <c r="BK31" s="153">
        <v>2017</v>
      </c>
      <c r="BL31" s="153">
        <v>2018</v>
      </c>
      <c r="BM31" s="153">
        <v>2017</v>
      </c>
      <c r="BN31" s="153">
        <v>2015</v>
      </c>
      <c r="BO31" s="153">
        <v>2016</v>
      </c>
      <c r="BP31" s="153">
        <v>2017</v>
      </c>
      <c r="BQ31" s="153">
        <v>2014</v>
      </c>
      <c r="BR31" s="153">
        <v>2017</v>
      </c>
      <c r="BS31" s="153">
        <v>2017</v>
      </c>
      <c r="BT31" s="153">
        <v>2015</v>
      </c>
      <c r="BU31" s="153">
        <v>2017</v>
      </c>
      <c r="BV31" s="153">
        <v>2017</v>
      </c>
      <c r="BW31" s="153" t="s">
        <v>818</v>
      </c>
      <c r="BX31" s="153">
        <v>2016</v>
      </c>
      <c r="BY31" s="153">
        <v>2015</v>
      </c>
      <c r="BZ31" s="153" t="s">
        <v>1189</v>
      </c>
      <c r="CA31" s="153">
        <v>2019</v>
      </c>
      <c r="CB31" s="153">
        <v>2015</v>
      </c>
    </row>
    <row r="32" spans="1:80" x14ac:dyDescent="0.3">
      <c r="A32" s="123" t="str">
        <f>'Indicator Data'!A34</f>
        <v>Cambodia</v>
      </c>
      <c r="B32" s="106" t="str">
        <f>'Indicator Data'!B34</f>
        <v>KHM</v>
      </c>
      <c r="C32" s="151">
        <v>2015</v>
      </c>
      <c r="D32" s="151">
        <v>2015</v>
      </c>
      <c r="E32" s="151">
        <v>2015</v>
      </c>
      <c r="F32" s="151">
        <v>2015</v>
      </c>
      <c r="G32" s="151">
        <v>2015</v>
      </c>
      <c r="H32" s="151">
        <v>2015</v>
      </c>
      <c r="I32" s="151">
        <v>2015</v>
      </c>
      <c r="J32" s="151">
        <v>2018</v>
      </c>
      <c r="K32" s="151">
        <v>2018</v>
      </c>
      <c r="L32" s="151">
        <v>2016</v>
      </c>
      <c r="M32" s="153">
        <v>2015</v>
      </c>
      <c r="N32" s="153">
        <v>2015</v>
      </c>
      <c r="O32" s="153">
        <v>2015</v>
      </c>
      <c r="P32" s="153">
        <v>2015</v>
      </c>
      <c r="Q32" s="153">
        <v>2010</v>
      </c>
      <c r="R32" s="153">
        <v>2010</v>
      </c>
      <c r="S32" s="153">
        <v>2010</v>
      </c>
      <c r="T32" s="153">
        <v>2010</v>
      </c>
      <c r="U32" s="153">
        <v>2015</v>
      </c>
      <c r="V32" s="153">
        <v>2015</v>
      </c>
      <c r="W32" s="153">
        <v>2015</v>
      </c>
      <c r="X32" s="153">
        <v>2018</v>
      </c>
      <c r="Y32" s="153">
        <v>2018</v>
      </c>
      <c r="Z32" s="153">
        <v>2018</v>
      </c>
      <c r="AA32" s="153">
        <v>2014</v>
      </c>
      <c r="AB32" s="152">
        <v>2017</v>
      </c>
      <c r="AC32" s="153">
        <v>2017</v>
      </c>
      <c r="AD32" s="153">
        <v>2018</v>
      </c>
      <c r="AE32" s="153">
        <v>2018</v>
      </c>
      <c r="AF32" s="155">
        <v>2016</v>
      </c>
      <c r="AG32" s="155">
        <v>2019</v>
      </c>
      <c r="AH32" s="153">
        <v>2019</v>
      </c>
      <c r="AI32" s="153">
        <v>2019</v>
      </c>
      <c r="AJ32" s="153">
        <v>2018</v>
      </c>
      <c r="AK32" s="153">
        <v>2018</v>
      </c>
      <c r="AL32" s="153">
        <v>2017</v>
      </c>
      <c r="AM32" s="153">
        <v>2014</v>
      </c>
      <c r="AN32" s="153">
        <v>2019</v>
      </c>
      <c r="AO32" s="153">
        <v>2016</v>
      </c>
      <c r="AP32" s="153">
        <v>2017</v>
      </c>
      <c r="AQ32" s="153">
        <v>2017</v>
      </c>
      <c r="AR32" s="153">
        <v>2018</v>
      </c>
      <c r="AS32" s="153">
        <v>2017</v>
      </c>
      <c r="AT32" s="153">
        <v>2014</v>
      </c>
      <c r="AU32" s="164">
        <v>2017</v>
      </c>
      <c r="AV32" s="164">
        <v>2017</v>
      </c>
      <c r="AW32" s="153">
        <v>2017</v>
      </c>
      <c r="AX32" s="153">
        <v>2017</v>
      </c>
      <c r="AY32" s="153">
        <v>2017</v>
      </c>
      <c r="AZ32" s="208">
        <v>2017</v>
      </c>
      <c r="BA32" s="153" t="s">
        <v>818</v>
      </c>
      <c r="BB32" s="153">
        <v>2017</v>
      </c>
      <c r="BC32" s="153">
        <v>2018</v>
      </c>
      <c r="BD32" s="153">
        <v>2019</v>
      </c>
      <c r="BE32" s="153" t="s">
        <v>818</v>
      </c>
      <c r="BF32" s="211" t="s">
        <v>1186</v>
      </c>
      <c r="BG32" s="210" t="s">
        <v>1186</v>
      </c>
      <c r="BH32" s="153">
        <v>2018</v>
      </c>
      <c r="BI32" s="153">
        <v>2018</v>
      </c>
      <c r="BJ32" s="153">
        <v>2013</v>
      </c>
      <c r="BK32" s="153">
        <v>2017</v>
      </c>
      <c r="BL32" s="153">
        <v>2018</v>
      </c>
      <c r="BM32" s="153">
        <v>2017</v>
      </c>
      <c r="BN32" s="153">
        <v>2015</v>
      </c>
      <c r="BO32" s="153">
        <v>2016</v>
      </c>
      <c r="BP32" s="153">
        <v>2017</v>
      </c>
      <c r="BQ32" s="153">
        <v>2014</v>
      </c>
      <c r="BR32" s="153">
        <v>2017</v>
      </c>
      <c r="BS32" s="153">
        <v>2017</v>
      </c>
      <c r="BT32" s="153">
        <v>2014</v>
      </c>
      <c r="BU32" s="153">
        <v>2017</v>
      </c>
      <c r="BV32" s="153">
        <v>2017</v>
      </c>
      <c r="BW32" s="153">
        <v>2017</v>
      </c>
      <c r="BX32" s="153">
        <v>2016</v>
      </c>
      <c r="BY32" s="153">
        <v>2015</v>
      </c>
      <c r="BZ32" s="153" t="s">
        <v>1189</v>
      </c>
      <c r="CA32" s="153">
        <v>2019</v>
      </c>
      <c r="CB32" s="153">
        <v>2015</v>
      </c>
    </row>
    <row r="33" spans="1:80" x14ac:dyDescent="0.3">
      <c r="A33" s="123" t="str">
        <f>'Indicator Data'!A35</f>
        <v>Cameroon</v>
      </c>
      <c r="B33" s="106" t="str">
        <f>'Indicator Data'!B35</f>
        <v>CMR</v>
      </c>
      <c r="C33" s="151">
        <v>2015</v>
      </c>
      <c r="D33" s="151">
        <v>2015</v>
      </c>
      <c r="E33" s="151">
        <v>2015</v>
      </c>
      <c r="F33" s="151">
        <v>2015</v>
      </c>
      <c r="G33" s="151">
        <v>2015</v>
      </c>
      <c r="H33" s="151">
        <v>2015</v>
      </c>
      <c r="I33" s="151">
        <v>2015</v>
      </c>
      <c r="J33" s="151">
        <v>2018</v>
      </c>
      <c r="K33" s="151">
        <v>2018</v>
      </c>
      <c r="L33" s="151">
        <v>2016</v>
      </c>
      <c r="M33" s="153">
        <v>2015</v>
      </c>
      <c r="N33" s="153">
        <v>2015</v>
      </c>
      <c r="O33" s="153">
        <v>2015</v>
      </c>
      <c r="P33" s="153">
        <v>2015</v>
      </c>
      <c r="Q33" s="153">
        <v>2010</v>
      </c>
      <c r="R33" s="153">
        <v>2010</v>
      </c>
      <c r="S33" s="153">
        <v>2010</v>
      </c>
      <c r="T33" s="153">
        <v>2010</v>
      </c>
      <c r="U33" s="153">
        <v>2015</v>
      </c>
      <c r="V33" s="153">
        <v>2015</v>
      </c>
      <c r="W33" s="153">
        <v>2015</v>
      </c>
      <c r="X33" s="153">
        <v>2018</v>
      </c>
      <c r="Y33" s="153">
        <v>2018</v>
      </c>
      <c r="Z33" s="153">
        <v>2018</v>
      </c>
      <c r="AA33" s="153">
        <v>2011</v>
      </c>
      <c r="AB33" s="152">
        <v>2017</v>
      </c>
      <c r="AC33" s="153">
        <v>2017</v>
      </c>
      <c r="AD33" s="153">
        <v>2016</v>
      </c>
      <c r="AE33" s="153">
        <v>2018</v>
      </c>
      <c r="AF33" s="155">
        <v>2016</v>
      </c>
      <c r="AG33" s="155">
        <v>2019</v>
      </c>
      <c r="AH33" s="153">
        <v>2019</v>
      </c>
      <c r="AI33" s="153">
        <v>2019</v>
      </c>
      <c r="AJ33" s="153">
        <v>2018</v>
      </c>
      <c r="AK33" s="153">
        <v>2018</v>
      </c>
      <c r="AL33" s="153">
        <v>2017</v>
      </c>
      <c r="AM33" s="153">
        <v>2011</v>
      </c>
      <c r="AN33" s="153">
        <v>2019</v>
      </c>
      <c r="AO33" s="153">
        <v>2016</v>
      </c>
      <c r="AP33" s="153">
        <v>2017</v>
      </c>
      <c r="AQ33" s="153">
        <v>2017</v>
      </c>
      <c r="AR33" s="153">
        <v>2018</v>
      </c>
      <c r="AS33" s="153">
        <v>2017</v>
      </c>
      <c r="AT33" s="153">
        <v>2011</v>
      </c>
      <c r="AU33" s="164">
        <v>2017</v>
      </c>
      <c r="AV33" s="164">
        <v>2017</v>
      </c>
      <c r="AW33" s="153">
        <v>2017</v>
      </c>
      <c r="AX33" s="153">
        <v>2017</v>
      </c>
      <c r="AY33" s="153">
        <v>2017</v>
      </c>
      <c r="AZ33" s="208">
        <v>2017</v>
      </c>
      <c r="BA33" s="153" t="s">
        <v>1192</v>
      </c>
      <c r="BB33" s="153">
        <v>2017</v>
      </c>
      <c r="BC33" s="153">
        <v>2018</v>
      </c>
      <c r="BD33" s="153">
        <v>2019</v>
      </c>
      <c r="BE33" s="153" t="s">
        <v>1186</v>
      </c>
      <c r="BF33" s="211">
        <v>43677</v>
      </c>
      <c r="BG33" s="210" t="s">
        <v>1186</v>
      </c>
      <c r="BH33" s="153">
        <v>2018</v>
      </c>
      <c r="BI33" s="153">
        <v>2018</v>
      </c>
      <c r="BJ33" s="153">
        <v>2015</v>
      </c>
      <c r="BK33" s="153">
        <v>2017</v>
      </c>
      <c r="BL33" s="153">
        <v>2018</v>
      </c>
      <c r="BM33" s="153">
        <v>2017</v>
      </c>
      <c r="BN33" s="153">
        <v>2015</v>
      </c>
      <c r="BO33" s="153">
        <v>2016</v>
      </c>
      <c r="BP33" s="153">
        <v>2017</v>
      </c>
      <c r="BQ33" s="153">
        <v>2014</v>
      </c>
      <c r="BR33" s="153">
        <v>2017</v>
      </c>
      <c r="BS33" s="153">
        <v>2017</v>
      </c>
      <c r="BT33" s="153">
        <v>2011</v>
      </c>
      <c r="BU33" s="153">
        <v>2017</v>
      </c>
      <c r="BV33" s="153" t="s">
        <v>818</v>
      </c>
      <c r="BW33" s="153">
        <v>2017</v>
      </c>
      <c r="BX33" s="153">
        <v>2016</v>
      </c>
      <c r="BY33" s="153">
        <v>2015</v>
      </c>
      <c r="BZ33" s="153" t="s">
        <v>1189</v>
      </c>
      <c r="CA33" s="153">
        <v>2019</v>
      </c>
      <c r="CB33" s="153">
        <v>2015</v>
      </c>
    </row>
    <row r="34" spans="1:80" x14ac:dyDescent="0.3">
      <c r="A34" s="123" t="str">
        <f>'Indicator Data'!A36</f>
        <v>Canada</v>
      </c>
      <c r="B34" s="106" t="str">
        <f>'Indicator Data'!B36</f>
        <v>CAN</v>
      </c>
      <c r="C34" s="151">
        <v>2015</v>
      </c>
      <c r="D34" s="151">
        <v>2015</v>
      </c>
      <c r="E34" s="151">
        <v>2015</v>
      </c>
      <c r="F34" s="151">
        <v>2015</v>
      </c>
      <c r="G34" s="151">
        <v>2015</v>
      </c>
      <c r="H34" s="151">
        <v>2015</v>
      </c>
      <c r="I34" s="151">
        <v>2015</v>
      </c>
      <c r="J34" s="151">
        <v>2018</v>
      </c>
      <c r="K34" s="151">
        <v>2018</v>
      </c>
      <c r="L34" s="151">
        <v>2016</v>
      </c>
      <c r="M34" s="153">
        <v>2015</v>
      </c>
      <c r="N34" s="153">
        <v>2015</v>
      </c>
      <c r="O34" s="153">
        <v>2015</v>
      </c>
      <c r="P34" s="153">
        <v>2015</v>
      </c>
      <c r="Q34" s="153">
        <v>2010</v>
      </c>
      <c r="R34" s="153">
        <v>2010</v>
      </c>
      <c r="S34" s="153">
        <v>2010</v>
      </c>
      <c r="T34" s="153">
        <v>2010</v>
      </c>
      <c r="U34" s="153">
        <v>2015</v>
      </c>
      <c r="V34" s="153">
        <v>2015</v>
      </c>
      <c r="W34" s="153">
        <v>2015</v>
      </c>
      <c r="X34" s="153">
        <v>2018</v>
      </c>
      <c r="Y34" s="153">
        <v>2018</v>
      </c>
      <c r="Z34" s="153">
        <v>2018</v>
      </c>
      <c r="AA34" s="153">
        <v>2011</v>
      </c>
      <c r="AB34" s="152">
        <v>2017</v>
      </c>
      <c r="AC34" s="153" t="s">
        <v>818</v>
      </c>
      <c r="AD34" s="153">
        <v>2017</v>
      </c>
      <c r="AE34" s="153">
        <v>2018</v>
      </c>
      <c r="AF34" s="155">
        <v>2016</v>
      </c>
      <c r="AG34" s="155">
        <v>2019</v>
      </c>
      <c r="AH34" s="153">
        <v>2019</v>
      </c>
      <c r="AI34" s="153">
        <v>2019</v>
      </c>
      <c r="AJ34" s="153">
        <v>2018</v>
      </c>
      <c r="AK34" s="153">
        <v>2018</v>
      </c>
      <c r="AL34" s="153">
        <v>2017</v>
      </c>
      <c r="AM34" s="153" t="s">
        <v>818</v>
      </c>
      <c r="AN34" s="153">
        <v>2019</v>
      </c>
      <c r="AO34" s="153">
        <v>2016</v>
      </c>
      <c r="AP34" s="153">
        <v>2017</v>
      </c>
      <c r="AQ34" s="153" t="s">
        <v>818</v>
      </c>
      <c r="AR34" s="153">
        <v>2018</v>
      </c>
      <c r="AS34" s="153">
        <v>2017</v>
      </c>
      <c r="AT34" s="153" t="s">
        <v>818</v>
      </c>
      <c r="AU34" s="164">
        <v>2017</v>
      </c>
      <c r="AV34" s="164" t="s">
        <v>818</v>
      </c>
      <c r="AW34" s="153" t="s">
        <v>818</v>
      </c>
      <c r="AX34" s="153" t="s">
        <v>818</v>
      </c>
      <c r="AY34" s="153">
        <v>2017</v>
      </c>
      <c r="AZ34" s="208">
        <v>2017</v>
      </c>
      <c r="BA34" s="153" t="s">
        <v>1195</v>
      </c>
      <c r="BB34" s="153">
        <v>2017</v>
      </c>
      <c r="BC34" s="153">
        <v>2018</v>
      </c>
      <c r="BD34" s="153">
        <v>2019</v>
      </c>
      <c r="BE34" s="153" t="s">
        <v>818</v>
      </c>
      <c r="BF34" s="211" t="s">
        <v>1186</v>
      </c>
      <c r="BG34" s="210" t="s">
        <v>1186</v>
      </c>
      <c r="BH34" s="153">
        <v>2018</v>
      </c>
      <c r="BI34" s="153">
        <v>2018</v>
      </c>
      <c r="BJ34" s="153">
        <v>2013</v>
      </c>
      <c r="BK34" s="153">
        <v>2017</v>
      </c>
      <c r="BL34" s="153">
        <v>2018</v>
      </c>
      <c r="BM34" s="153">
        <v>2017</v>
      </c>
      <c r="BN34" s="153" t="s">
        <v>818</v>
      </c>
      <c r="BO34" s="153">
        <v>2016</v>
      </c>
      <c r="BP34" s="153">
        <v>2017</v>
      </c>
      <c r="BQ34" s="153">
        <v>2014</v>
      </c>
      <c r="BR34" s="153">
        <v>2017</v>
      </c>
      <c r="BS34" s="153">
        <v>2017</v>
      </c>
      <c r="BT34" s="153">
        <v>2017</v>
      </c>
      <c r="BU34" s="153">
        <v>2017</v>
      </c>
      <c r="BV34" s="153">
        <v>2017</v>
      </c>
      <c r="BW34" s="153">
        <v>2017</v>
      </c>
      <c r="BX34" s="153">
        <v>2016</v>
      </c>
      <c r="BY34" s="153">
        <v>2015</v>
      </c>
      <c r="BZ34" s="153" t="s">
        <v>1189</v>
      </c>
      <c r="CA34" s="153">
        <v>2019</v>
      </c>
      <c r="CB34" s="153">
        <v>2015</v>
      </c>
    </row>
    <row r="35" spans="1:80" x14ac:dyDescent="0.3">
      <c r="A35" s="123" t="str">
        <f>'Indicator Data'!A37</f>
        <v>Central African Republic</v>
      </c>
      <c r="B35" s="106" t="str">
        <f>'Indicator Data'!B37</f>
        <v>CAF</v>
      </c>
      <c r="C35" s="151">
        <v>2015</v>
      </c>
      <c r="D35" s="151">
        <v>2015</v>
      </c>
      <c r="E35" s="151">
        <v>2015</v>
      </c>
      <c r="F35" s="151">
        <v>2015</v>
      </c>
      <c r="G35" s="151">
        <v>2015</v>
      </c>
      <c r="H35" s="151">
        <v>2015</v>
      </c>
      <c r="I35" s="151">
        <v>2015</v>
      </c>
      <c r="J35" s="151">
        <v>2018</v>
      </c>
      <c r="K35" s="151">
        <v>2018</v>
      </c>
      <c r="L35" s="151">
        <v>2016</v>
      </c>
      <c r="M35" s="153">
        <v>2015</v>
      </c>
      <c r="N35" s="153">
        <v>2015</v>
      </c>
      <c r="O35" s="153">
        <v>2015</v>
      </c>
      <c r="P35" s="153">
        <v>2015</v>
      </c>
      <c r="Q35" s="153">
        <v>2010</v>
      </c>
      <c r="R35" s="153">
        <v>2010</v>
      </c>
      <c r="S35" s="153">
        <v>2010</v>
      </c>
      <c r="T35" s="153">
        <v>2010</v>
      </c>
      <c r="U35" s="153">
        <v>2015</v>
      </c>
      <c r="V35" s="153">
        <v>2015</v>
      </c>
      <c r="W35" s="153">
        <v>2015</v>
      </c>
      <c r="X35" s="153">
        <v>2018</v>
      </c>
      <c r="Y35" s="153">
        <v>2018</v>
      </c>
      <c r="Z35" s="153">
        <v>2018</v>
      </c>
      <c r="AA35" s="153"/>
      <c r="AB35" s="152">
        <v>2016</v>
      </c>
      <c r="AC35" s="153">
        <v>2014</v>
      </c>
      <c r="AD35" s="153">
        <v>2017</v>
      </c>
      <c r="AE35" s="153">
        <v>2018</v>
      </c>
      <c r="AF35" s="155">
        <v>2016</v>
      </c>
      <c r="AG35" s="155">
        <v>2019</v>
      </c>
      <c r="AH35" s="153">
        <v>2019</v>
      </c>
      <c r="AI35" s="153">
        <v>2019</v>
      </c>
      <c r="AJ35" s="153">
        <v>2018</v>
      </c>
      <c r="AK35" s="153">
        <v>2018</v>
      </c>
      <c r="AL35" s="153">
        <v>2017</v>
      </c>
      <c r="AM35" s="153">
        <v>2010</v>
      </c>
      <c r="AN35" s="153">
        <v>2019</v>
      </c>
      <c r="AO35" s="153">
        <v>2016</v>
      </c>
      <c r="AP35" s="153">
        <v>2017</v>
      </c>
      <c r="AQ35" s="153">
        <v>2017</v>
      </c>
      <c r="AR35" s="153" t="s">
        <v>818</v>
      </c>
      <c r="AS35" s="153">
        <v>2017</v>
      </c>
      <c r="AT35" s="153">
        <v>2010</v>
      </c>
      <c r="AU35" s="164">
        <v>2017</v>
      </c>
      <c r="AV35" s="164">
        <v>2017</v>
      </c>
      <c r="AW35" s="153">
        <v>2017</v>
      </c>
      <c r="AX35" s="153">
        <v>2017</v>
      </c>
      <c r="AY35" s="153">
        <v>2017</v>
      </c>
      <c r="AZ35" s="208">
        <v>2017</v>
      </c>
      <c r="BA35" s="153">
        <v>2008</v>
      </c>
      <c r="BB35" s="153">
        <v>2017</v>
      </c>
      <c r="BC35" s="153">
        <v>2018</v>
      </c>
      <c r="BD35" s="153">
        <v>2019</v>
      </c>
      <c r="BE35" s="153" t="s">
        <v>1186</v>
      </c>
      <c r="BF35" s="211">
        <v>43646</v>
      </c>
      <c r="BG35" s="210" t="s">
        <v>1186</v>
      </c>
      <c r="BH35" s="153">
        <v>2018</v>
      </c>
      <c r="BI35" s="153">
        <v>2018</v>
      </c>
      <c r="BJ35" s="153" t="s">
        <v>818</v>
      </c>
      <c r="BK35" s="153">
        <v>2017</v>
      </c>
      <c r="BL35" s="153">
        <v>2018</v>
      </c>
      <c r="BM35" s="153">
        <v>2017</v>
      </c>
      <c r="BN35" s="153">
        <v>2015</v>
      </c>
      <c r="BO35" s="153">
        <v>2016</v>
      </c>
      <c r="BP35" s="153">
        <v>2017</v>
      </c>
      <c r="BQ35" s="153">
        <v>2014</v>
      </c>
      <c r="BR35" s="153">
        <v>2016</v>
      </c>
      <c r="BS35" s="153">
        <v>2016</v>
      </c>
      <c r="BT35" s="153">
        <v>2015</v>
      </c>
      <c r="BU35" s="153">
        <v>2017</v>
      </c>
      <c r="BV35" s="153" t="s">
        <v>818</v>
      </c>
      <c r="BW35" s="153">
        <v>2017</v>
      </c>
      <c r="BX35" s="153">
        <v>2016</v>
      </c>
      <c r="BY35" s="153">
        <v>2015</v>
      </c>
      <c r="BZ35" s="153" t="s">
        <v>1189</v>
      </c>
      <c r="CA35" s="153">
        <v>2019</v>
      </c>
      <c r="CB35" s="153">
        <v>2015</v>
      </c>
    </row>
    <row r="36" spans="1:80" x14ac:dyDescent="0.3">
      <c r="A36" s="123" t="str">
        <f>'Indicator Data'!A38</f>
        <v>Chad</v>
      </c>
      <c r="B36" s="106" t="str">
        <f>'Indicator Data'!B38</f>
        <v>TCD</v>
      </c>
      <c r="C36" s="151">
        <v>2015</v>
      </c>
      <c r="D36" s="151">
        <v>2015</v>
      </c>
      <c r="E36" s="151">
        <v>2015</v>
      </c>
      <c r="F36" s="151">
        <v>2015</v>
      </c>
      <c r="G36" s="151">
        <v>2015</v>
      </c>
      <c r="H36" s="151">
        <v>2015</v>
      </c>
      <c r="I36" s="151">
        <v>2015</v>
      </c>
      <c r="J36" s="151">
        <v>2018</v>
      </c>
      <c r="K36" s="151">
        <v>2018</v>
      </c>
      <c r="L36" s="151">
        <v>2016</v>
      </c>
      <c r="M36" s="153">
        <v>2015</v>
      </c>
      <c r="N36" s="153">
        <v>2015</v>
      </c>
      <c r="O36" s="153">
        <v>2015</v>
      </c>
      <c r="P36" s="153">
        <v>2015</v>
      </c>
      <c r="Q36" s="153">
        <v>2010</v>
      </c>
      <c r="R36" s="153">
        <v>2010</v>
      </c>
      <c r="S36" s="153">
        <v>2010</v>
      </c>
      <c r="T36" s="153">
        <v>2010</v>
      </c>
      <c r="U36" s="153">
        <v>2015</v>
      </c>
      <c r="V36" s="153">
        <v>2015</v>
      </c>
      <c r="W36" s="153">
        <v>2015</v>
      </c>
      <c r="X36" s="153">
        <v>2018</v>
      </c>
      <c r="Y36" s="153">
        <v>2018</v>
      </c>
      <c r="Z36" s="153">
        <v>2018</v>
      </c>
      <c r="AA36" s="153">
        <v>2015</v>
      </c>
      <c r="AB36" s="152">
        <v>2017</v>
      </c>
      <c r="AC36" s="153">
        <v>2017</v>
      </c>
      <c r="AD36" s="153">
        <v>2018</v>
      </c>
      <c r="AE36" s="153">
        <v>2018</v>
      </c>
      <c r="AF36" s="155">
        <v>2016</v>
      </c>
      <c r="AG36" s="155">
        <v>2019</v>
      </c>
      <c r="AH36" s="153">
        <v>2019</v>
      </c>
      <c r="AI36" s="153">
        <v>2019</v>
      </c>
      <c r="AJ36" s="153">
        <v>2018</v>
      </c>
      <c r="AK36" s="153">
        <v>2018</v>
      </c>
      <c r="AL36" s="153">
        <v>2017</v>
      </c>
      <c r="AM36" s="153">
        <v>2015</v>
      </c>
      <c r="AN36" s="153">
        <v>2019</v>
      </c>
      <c r="AO36" s="153">
        <v>2016</v>
      </c>
      <c r="AP36" s="153">
        <v>2017</v>
      </c>
      <c r="AQ36" s="153">
        <v>2017</v>
      </c>
      <c r="AR36" s="153" t="s">
        <v>818</v>
      </c>
      <c r="AS36" s="153">
        <v>2017</v>
      </c>
      <c r="AT36" s="153">
        <v>2015</v>
      </c>
      <c r="AU36" s="164">
        <v>2017</v>
      </c>
      <c r="AV36" s="164">
        <v>2017</v>
      </c>
      <c r="AW36" s="153">
        <v>2017</v>
      </c>
      <c r="AX36" s="153">
        <v>2017</v>
      </c>
      <c r="AY36" s="153">
        <v>2017</v>
      </c>
      <c r="AZ36" s="208">
        <v>2017</v>
      </c>
      <c r="BA36" s="153" t="s">
        <v>1194</v>
      </c>
      <c r="BB36" s="153">
        <v>2017</v>
      </c>
      <c r="BC36" s="153">
        <v>2018</v>
      </c>
      <c r="BD36" s="153">
        <v>2019</v>
      </c>
      <c r="BE36" s="153" t="s">
        <v>1186</v>
      </c>
      <c r="BF36" s="211">
        <v>43646</v>
      </c>
      <c r="BG36" s="210" t="s">
        <v>1186</v>
      </c>
      <c r="BH36" s="153">
        <v>2018</v>
      </c>
      <c r="BI36" s="153">
        <v>2018</v>
      </c>
      <c r="BJ36" s="153" t="s">
        <v>818</v>
      </c>
      <c r="BK36" s="153">
        <v>2017</v>
      </c>
      <c r="BL36" s="153">
        <v>2018</v>
      </c>
      <c r="BM36" s="153">
        <v>2017</v>
      </c>
      <c r="BN36" s="153">
        <v>2016</v>
      </c>
      <c r="BO36" s="153">
        <v>2015</v>
      </c>
      <c r="BP36" s="153">
        <v>2017</v>
      </c>
      <c r="BQ36" s="153">
        <v>2014</v>
      </c>
      <c r="BR36" s="153">
        <v>2017</v>
      </c>
      <c r="BS36" s="153">
        <v>2017</v>
      </c>
      <c r="BT36" s="153">
        <v>2016</v>
      </c>
      <c r="BU36" s="153">
        <v>2017</v>
      </c>
      <c r="BV36" s="153" t="s">
        <v>818</v>
      </c>
      <c r="BW36" s="153" t="s">
        <v>818</v>
      </c>
      <c r="BX36" s="153">
        <v>2016</v>
      </c>
      <c r="BY36" s="153">
        <v>2015</v>
      </c>
      <c r="BZ36" s="153" t="s">
        <v>1189</v>
      </c>
      <c r="CA36" s="153">
        <v>2019</v>
      </c>
      <c r="CB36" s="153">
        <v>2015</v>
      </c>
    </row>
    <row r="37" spans="1:80" x14ac:dyDescent="0.3">
      <c r="A37" s="123" t="str">
        <f>'Indicator Data'!A39</f>
        <v>Chile</v>
      </c>
      <c r="B37" s="106" t="str">
        <f>'Indicator Data'!B39</f>
        <v>CHL</v>
      </c>
      <c r="C37" s="151">
        <v>2015</v>
      </c>
      <c r="D37" s="151">
        <v>2015</v>
      </c>
      <c r="E37" s="151">
        <v>2015</v>
      </c>
      <c r="F37" s="151">
        <v>2015</v>
      </c>
      <c r="G37" s="151">
        <v>2015</v>
      </c>
      <c r="H37" s="151">
        <v>2015</v>
      </c>
      <c r="I37" s="151">
        <v>2015</v>
      </c>
      <c r="J37" s="151">
        <v>2018</v>
      </c>
      <c r="K37" s="151">
        <v>2018</v>
      </c>
      <c r="L37" s="151">
        <v>2016</v>
      </c>
      <c r="M37" s="153">
        <v>2015</v>
      </c>
      <c r="N37" s="153">
        <v>2015</v>
      </c>
      <c r="O37" s="153">
        <v>2015</v>
      </c>
      <c r="P37" s="153">
        <v>2015</v>
      </c>
      <c r="Q37" s="153">
        <v>2010</v>
      </c>
      <c r="R37" s="153">
        <v>2010</v>
      </c>
      <c r="S37" s="153">
        <v>2010</v>
      </c>
      <c r="T37" s="153">
        <v>2010</v>
      </c>
      <c r="U37" s="153">
        <v>2015</v>
      </c>
      <c r="V37" s="153">
        <v>2015</v>
      </c>
      <c r="W37" s="153">
        <v>2015</v>
      </c>
      <c r="X37" s="153">
        <v>2018</v>
      </c>
      <c r="Y37" s="153">
        <v>2018</v>
      </c>
      <c r="Z37" s="153">
        <v>2018</v>
      </c>
      <c r="AA37" s="153"/>
      <c r="AB37" s="152">
        <v>2017</v>
      </c>
      <c r="AC37" s="153" t="s">
        <v>818</v>
      </c>
      <c r="AD37" s="153">
        <v>2018</v>
      </c>
      <c r="AE37" s="153">
        <v>2018</v>
      </c>
      <c r="AF37" s="155">
        <v>2015</v>
      </c>
      <c r="AG37" s="155">
        <v>2019</v>
      </c>
      <c r="AH37" s="153">
        <v>2019</v>
      </c>
      <c r="AI37" s="153">
        <v>2019</v>
      </c>
      <c r="AJ37" s="153">
        <v>2018</v>
      </c>
      <c r="AK37" s="153">
        <v>2018</v>
      </c>
      <c r="AL37" s="153">
        <v>2017</v>
      </c>
      <c r="AM37" s="153" t="s">
        <v>818</v>
      </c>
      <c r="AN37" s="153">
        <v>2019</v>
      </c>
      <c r="AO37" s="153">
        <v>2016</v>
      </c>
      <c r="AP37" s="153">
        <v>2017</v>
      </c>
      <c r="AQ37" s="153">
        <v>2017</v>
      </c>
      <c r="AR37" s="153">
        <v>2018</v>
      </c>
      <c r="AS37" s="153">
        <v>2017</v>
      </c>
      <c r="AT37" s="153">
        <v>2014</v>
      </c>
      <c r="AU37" s="164">
        <v>2017</v>
      </c>
      <c r="AV37" s="164">
        <v>2017</v>
      </c>
      <c r="AW37" s="153">
        <v>2017</v>
      </c>
      <c r="AX37" s="153" t="s">
        <v>818</v>
      </c>
      <c r="AY37" s="153">
        <v>2017</v>
      </c>
      <c r="AZ37" s="208">
        <v>2017</v>
      </c>
      <c r="BA37" s="153" t="s">
        <v>1187</v>
      </c>
      <c r="BB37" s="153">
        <v>2017</v>
      </c>
      <c r="BC37" s="153">
        <v>2018</v>
      </c>
      <c r="BD37" s="153">
        <v>2019</v>
      </c>
      <c r="BE37" s="153" t="s">
        <v>818</v>
      </c>
      <c r="BF37" s="211" t="s">
        <v>1186</v>
      </c>
      <c r="BG37" s="210" t="s">
        <v>1186</v>
      </c>
      <c r="BH37" s="153">
        <v>2018</v>
      </c>
      <c r="BI37" s="153">
        <v>2018</v>
      </c>
      <c r="BJ37" s="153">
        <v>2013</v>
      </c>
      <c r="BK37" s="153">
        <v>2017</v>
      </c>
      <c r="BL37" s="153">
        <v>2018</v>
      </c>
      <c r="BM37" s="153">
        <v>2017</v>
      </c>
      <c r="BN37" s="153">
        <v>2015</v>
      </c>
      <c r="BO37" s="153">
        <v>2016</v>
      </c>
      <c r="BP37" s="153">
        <v>2017</v>
      </c>
      <c r="BQ37" s="153">
        <v>2014</v>
      </c>
      <c r="BR37" s="153">
        <v>2017</v>
      </c>
      <c r="BS37" s="153">
        <v>2017</v>
      </c>
      <c r="BT37" s="153">
        <v>2016</v>
      </c>
      <c r="BU37" s="153">
        <v>2017</v>
      </c>
      <c r="BV37" s="153">
        <v>2017</v>
      </c>
      <c r="BW37" s="153">
        <v>2017</v>
      </c>
      <c r="BX37" s="153">
        <v>2016</v>
      </c>
      <c r="BY37" s="153">
        <v>2015</v>
      </c>
      <c r="BZ37" s="153" t="s">
        <v>1189</v>
      </c>
      <c r="CA37" s="153">
        <v>2019</v>
      </c>
      <c r="CB37" s="153">
        <v>2015</v>
      </c>
    </row>
    <row r="38" spans="1:80" x14ac:dyDescent="0.3">
      <c r="A38" s="123" t="str">
        <f>'Indicator Data'!A40</f>
        <v>China</v>
      </c>
      <c r="B38" s="106" t="str">
        <f>'Indicator Data'!B40</f>
        <v>CHN</v>
      </c>
      <c r="C38" s="151">
        <v>2015</v>
      </c>
      <c r="D38" s="151">
        <v>2015</v>
      </c>
      <c r="E38" s="151">
        <v>2015</v>
      </c>
      <c r="F38" s="151">
        <v>2015</v>
      </c>
      <c r="G38" s="151">
        <v>2015</v>
      </c>
      <c r="H38" s="151">
        <v>2015</v>
      </c>
      <c r="I38" s="151">
        <v>2015</v>
      </c>
      <c r="J38" s="151">
        <v>2018</v>
      </c>
      <c r="K38" s="151">
        <v>2018</v>
      </c>
      <c r="L38" s="151">
        <v>2016</v>
      </c>
      <c r="M38" s="153">
        <v>2015</v>
      </c>
      <c r="N38" s="153">
        <v>2015</v>
      </c>
      <c r="O38" s="153">
        <v>2015</v>
      </c>
      <c r="P38" s="153">
        <v>2015</v>
      </c>
      <c r="Q38" s="153">
        <v>2010</v>
      </c>
      <c r="R38" s="153">
        <v>2010</v>
      </c>
      <c r="S38" s="153">
        <v>2010</v>
      </c>
      <c r="T38" s="153">
        <v>2010</v>
      </c>
      <c r="U38" s="153">
        <v>2015</v>
      </c>
      <c r="V38" s="153">
        <v>2015</v>
      </c>
      <c r="W38" s="153">
        <v>2015</v>
      </c>
      <c r="X38" s="153">
        <v>2018</v>
      </c>
      <c r="Y38" s="153">
        <v>2018</v>
      </c>
      <c r="Z38" s="153">
        <v>2018</v>
      </c>
      <c r="AA38" s="153"/>
      <c r="AB38" s="152">
        <v>2017</v>
      </c>
      <c r="AC38" s="153" t="s">
        <v>818</v>
      </c>
      <c r="AD38" s="153">
        <v>2014</v>
      </c>
      <c r="AE38" s="153">
        <v>2018</v>
      </c>
      <c r="AF38" s="155">
        <v>2015</v>
      </c>
      <c r="AG38" s="155">
        <v>2019</v>
      </c>
      <c r="AH38" s="153">
        <v>2019</v>
      </c>
      <c r="AI38" s="153">
        <v>2019</v>
      </c>
      <c r="AJ38" s="153">
        <v>2018</v>
      </c>
      <c r="AK38" s="153">
        <v>2018</v>
      </c>
      <c r="AL38" s="153">
        <v>2017</v>
      </c>
      <c r="AM38" s="153">
        <v>2012</v>
      </c>
      <c r="AN38" s="153">
        <v>2019</v>
      </c>
      <c r="AO38" s="153">
        <v>2016</v>
      </c>
      <c r="AP38" s="153">
        <v>2017</v>
      </c>
      <c r="AQ38" s="153">
        <v>2017</v>
      </c>
      <c r="AR38" s="153">
        <v>2018</v>
      </c>
      <c r="AS38" s="153">
        <v>2017</v>
      </c>
      <c r="AT38" s="153">
        <v>2010</v>
      </c>
      <c r="AU38" s="164">
        <v>2017</v>
      </c>
      <c r="AV38" s="164" t="s">
        <v>818</v>
      </c>
      <c r="AW38" s="153" t="s">
        <v>818</v>
      </c>
      <c r="AX38" s="153">
        <v>2017</v>
      </c>
      <c r="AY38" s="153">
        <v>2017</v>
      </c>
      <c r="AZ38" s="208">
        <v>2017</v>
      </c>
      <c r="BA38" s="153" t="s">
        <v>1188</v>
      </c>
      <c r="BB38" s="153">
        <v>2017</v>
      </c>
      <c r="BC38" s="153">
        <v>2018</v>
      </c>
      <c r="BD38" s="153">
        <v>2019</v>
      </c>
      <c r="BE38" s="153" t="s">
        <v>818</v>
      </c>
      <c r="BF38" s="211" t="s">
        <v>1186</v>
      </c>
      <c r="BG38" s="210" t="s">
        <v>1186</v>
      </c>
      <c r="BH38" s="153">
        <v>2018</v>
      </c>
      <c r="BI38" s="153">
        <v>2018</v>
      </c>
      <c r="BJ38" s="153">
        <v>2013</v>
      </c>
      <c r="BK38" s="153">
        <v>2017</v>
      </c>
      <c r="BL38" s="153">
        <v>2018</v>
      </c>
      <c r="BM38" s="153">
        <v>2017</v>
      </c>
      <c r="BN38" s="153">
        <v>2015</v>
      </c>
      <c r="BO38" s="153">
        <v>2016</v>
      </c>
      <c r="BP38" s="153">
        <v>2017</v>
      </c>
      <c r="BQ38" s="153">
        <v>2014</v>
      </c>
      <c r="BR38" s="153">
        <v>2017</v>
      </c>
      <c r="BS38" s="153">
        <v>2017</v>
      </c>
      <c r="BT38" s="153">
        <v>2015</v>
      </c>
      <c r="BU38" s="153">
        <v>2017</v>
      </c>
      <c r="BV38" s="153">
        <v>2017</v>
      </c>
      <c r="BW38" s="153" t="s">
        <v>818</v>
      </c>
      <c r="BX38" s="153">
        <v>2016</v>
      </c>
      <c r="BY38" s="153">
        <v>2015</v>
      </c>
      <c r="BZ38" s="153" t="s">
        <v>1189</v>
      </c>
      <c r="CA38" s="153">
        <v>2019</v>
      </c>
      <c r="CB38" s="153">
        <v>2015</v>
      </c>
    </row>
    <row r="39" spans="1:80" x14ac:dyDescent="0.3">
      <c r="A39" s="123" t="str">
        <f>'Indicator Data'!A41</f>
        <v>Colombia</v>
      </c>
      <c r="B39" s="106" t="str">
        <f>'Indicator Data'!B41</f>
        <v>COL</v>
      </c>
      <c r="C39" s="151">
        <v>2015</v>
      </c>
      <c r="D39" s="151">
        <v>2015</v>
      </c>
      <c r="E39" s="151">
        <v>2015</v>
      </c>
      <c r="F39" s="151">
        <v>2015</v>
      </c>
      <c r="G39" s="151">
        <v>2015</v>
      </c>
      <c r="H39" s="151">
        <v>2015</v>
      </c>
      <c r="I39" s="151">
        <v>2015</v>
      </c>
      <c r="J39" s="151">
        <v>2018</v>
      </c>
      <c r="K39" s="151">
        <v>2018</v>
      </c>
      <c r="L39" s="151">
        <v>2016</v>
      </c>
      <c r="M39" s="153">
        <v>2015</v>
      </c>
      <c r="N39" s="153">
        <v>2015</v>
      </c>
      <c r="O39" s="153">
        <v>2015</v>
      </c>
      <c r="P39" s="153">
        <v>2015</v>
      </c>
      <c r="Q39" s="153">
        <v>2010</v>
      </c>
      <c r="R39" s="153">
        <v>2010</v>
      </c>
      <c r="S39" s="153">
        <v>2010</v>
      </c>
      <c r="T39" s="153">
        <v>2010</v>
      </c>
      <c r="U39" s="153">
        <v>2015</v>
      </c>
      <c r="V39" s="153">
        <v>2015</v>
      </c>
      <c r="W39" s="153">
        <v>2015</v>
      </c>
      <c r="X39" s="153">
        <v>2018</v>
      </c>
      <c r="Y39" s="153">
        <v>2018</v>
      </c>
      <c r="Z39" s="153">
        <v>2018</v>
      </c>
      <c r="AA39" s="153">
        <v>2015</v>
      </c>
      <c r="AB39" s="152">
        <v>2017</v>
      </c>
      <c r="AC39" s="153">
        <v>2017</v>
      </c>
      <c r="AD39" s="153">
        <v>2018</v>
      </c>
      <c r="AE39" s="153">
        <v>2018</v>
      </c>
      <c r="AF39" s="155">
        <v>2016</v>
      </c>
      <c r="AG39" s="155">
        <v>2019</v>
      </c>
      <c r="AH39" s="153">
        <v>2019</v>
      </c>
      <c r="AI39" s="153">
        <v>2019</v>
      </c>
      <c r="AJ39" s="153">
        <v>2018</v>
      </c>
      <c r="AK39" s="153">
        <v>2018</v>
      </c>
      <c r="AL39" s="153">
        <v>2017</v>
      </c>
      <c r="AM39" s="153">
        <v>2016</v>
      </c>
      <c r="AN39" s="153">
        <v>2019</v>
      </c>
      <c r="AO39" s="153">
        <v>2016</v>
      </c>
      <c r="AP39" s="153">
        <v>2017</v>
      </c>
      <c r="AQ39" s="153">
        <v>2017</v>
      </c>
      <c r="AR39" s="153">
        <v>2018</v>
      </c>
      <c r="AS39" s="153">
        <v>2017</v>
      </c>
      <c r="AT39" s="153">
        <v>2010</v>
      </c>
      <c r="AU39" s="164">
        <v>2017</v>
      </c>
      <c r="AV39" s="164">
        <v>2017</v>
      </c>
      <c r="AW39" s="153" t="s">
        <v>818</v>
      </c>
      <c r="AX39" s="153">
        <v>2017</v>
      </c>
      <c r="AY39" s="153">
        <v>2017</v>
      </c>
      <c r="AZ39" s="208">
        <v>2017</v>
      </c>
      <c r="BA39" s="153" t="s">
        <v>1187</v>
      </c>
      <c r="BB39" s="153">
        <v>2017</v>
      </c>
      <c r="BC39" s="153">
        <v>2018</v>
      </c>
      <c r="BD39" s="153">
        <v>2019</v>
      </c>
      <c r="BE39" s="153" t="s">
        <v>1186</v>
      </c>
      <c r="BF39" s="211" t="s">
        <v>1186</v>
      </c>
      <c r="BG39" s="210" t="s">
        <v>1186</v>
      </c>
      <c r="BH39" s="153">
        <v>2018</v>
      </c>
      <c r="BI39" s="153">
        <v>2018</v>
      </c>
      <c r="BJ39" s="153">
        <v>2015</v>
      </c>
      <c r="BK39" s="153">
        <v>2017</v>
      </c>
      <c r="BL39" s="153">
        <v>2018</v>
      </c>
      <c r="BM39" s="153">
        <v>2017</v>
      </c>
      <c r="BN39" s="153">
        <v>2015</v>
      </c>
      <c r="BO39" s="153">
        <v>2016</v>
      </c>
      <c r="BP39" s="153">
        <v>2017</v>
      </c>
      <c r="BQ39" s="153">
        <v>2014</v>
      </c>
      <c r="BR39" s="153">
        <v>2017</v>
      </c>
      <c r="BS39" s="153">
        <v>2017</v>
      </c>
      <c r="BT39" s="153">
        <v>2017</v>
      </c>
      <c r="BU39" s="153">
        <v>2017</v>
      </c>
      <c r="BV39" s="153">
        <v>2017</v>
      </c>
      <c r="BW39" s="153">
        <v>2017</v>
      </c>
      <c r="BX39" s="153">
        <v>2016</v>
      </c>
      <c r="BY39" s="153">
        <v>2015</v>
      </c>
      <c r="BZ39" s="153" t="s">
        <v>1189</v>
      </c>
      <c r="CA39" s="153">
        <v>2019</v>
      </c>
      <c r="CB39" s="153">
        <v>2015</v>
      </c>
    </row>
    <row r="40" spans="1:80" x14ac:dyDescent="0.3">
      <c r="A40" s="123" t="str">
        <f>'Indicator Data'!A42</f>
        <v>Comoros</v>
      </c>
      <c r="B40" s="106" t="str">
        <f>'Indicator Data'!B42</f>
        <v>COM</v>
      </c>
      <c r="C40" s="151">
        <v>2015</v>
      </c>
      <c r="D40" s="151">
        <v>2015</v>
      </c>
      <c r="E40" s="151">
        <v>2015</v>
      </c>
      <c r="F40" s="151">
        <v>2015</v>
      </c>
      <c r="G40" s="151">
        <v>2015</v>
      </c>
      <c r="H40" s="151">
        <v>2015</v>
      </c>
      <c r="I40" s="151">
        <v>2015</v>
      </c>
      <c r="J40" s="151">
        <v>2018</v>
      </c>
      <c r="K40" s="151">
        <v>2018</v>
      </c>
      <c r="L40" s="151">
        <v>2016</v>
      </c>
      <c r="M40" s="153">
        <v>2015</v>
      </c>
      <c r="N40" s="153">
        <v>2015</v>
      </c>
      <c r="O40" s="153">
        <v>2015</v>
      </c>
      <c r="P40" s="153">
        <v>2015</v>
      </c>
      <c r="Q40" s="153">
        <v>2010</v>
      </c>
      <c r="R40" s="153">
        <v>2010</v>
      </c>
      <c r="S40" s="153">
        <v>2010</v>
      </c>
      <c r="T40" s="153">
        <v>2010</v>
      </c>
      <c r="U40" s="153">
        <v>2015</v>
      </c>
      <c r="V40" s="153">
        <v>2015</v>
      </c>
      <c r="W40" s="153">
        <v>2015</v>
      </c>
      <c r="X40" s="153">
        <v>2018</v>
      </c>
      <c r="Y40" s="153">
        <v>2018</v>
      </c>
      <c r="Z40" s="153">
        <v>2018</v>
      </c>
      <c r="AA40" s="153">
        <v>2012</v>
      </c>
      <c r="AB40" s="152">
        <v>2017</v>
      </c>
      <c r="AC40" s="153">
        <v>2016</v>
      </c>
      <c r="AD40" s="153">
        <v>2017</v>
      </c>
      <c r="AE40" s="153">
        <v>2018</v>
      </c>
      <c r="AF40" s="155">
        <v>2016</v>
      </c>
      <c r="AG40" s="155">
        <v>2019</v>
      </c>
      <c r="AH40" s="153">
        <v>2019</v>
      </c>
      <c r="AI40" s="153">
        <v>2019</v>
      </c>
      <c r="AJ40" s="153">
        <v>2018</v>
      </c>
      <c r="AK40" s="153">
        <v>2018</v>
      </c>
      <c r="AL40" s="153">
        <v>2017</v>
      </c>
      <c r="AM40" s="153">
        <v>2012</v>
      </c>
      <c r="AN40" s="153">
        <v>2019</v>
      </c>
      <c r="AO40" s="153">
        <v>2016</v>
      </c>
      <c r="AP40" s="153">
        <v>2017</v>
      </c>
      <c r="AQ40" s="153">
        <v>2017</v>
      </c>
      <c r="AR40" s="153">
        <v>2018</v>
      </c>
      <c r="AS40" s="153">
        <v>2017</v>
      </c>
      <c r="AT40" s="153">
        <v>2012</v>
      </c>
      <c r="AU40" s="164">
        <v>2017</v>
      </c>
      <c r="AV40" s="164">
        <v>2017</v>
      </c>
      <c r="AW40" s="153">
        <v>2017</v>
      </c>
      <c r="AX40" s="153">
        <v>2017</v>
      </c>
      <c r="AY40" s="153">
        <v>2017</v>
      </c>
      <c r="AZ40" s="208" t="s">
        <v>818</v>
      </c>
      <c r="BA40" s="153" t="s">
        <v>1195</v>
      </c>
      <c r="BB40" s="153">
        <v>2017</v>
      </c>
      <c r="BC40" s="153">
        <v>2018</v>
      </c>
      <c r="BD40" s="153">
        <v>2019</v>
      </c>
      <c r="BE40" s="153" t="s">
        <v>818</v>
      </c>
      <c r="BF40" s="211" t="s">
        <v>1186</v>
      </c>
      <c r="BG40" s="210" t="s">
        <v>1186</v>
      </c>
      <c r="BH40" s="153">
        <v>2018</v>
      </c>
      <c r="BI40" s="153">
        <v>2018</v>
      </c>
      <c r="BJ40" s="153">
        <v>2013</v>
      </c>
      <c r="BK40" s="153">
        <v>2017</v>
      </c>
      <c r="BL40" s="153">
        <v>2018</v>
      </c>
      <c r="BM40" s="153">
        <v>2017</v>
      </c>
      <c r="BN40" s="153">
        <v>2015</v>
      </c>
      <c r="BO40" s="153">
        <v>2016</v>
      </c>
      <c r="BP40" s="153">
        <v>2017</v>
      </c>
      <c r="BQ40" s="153">
        <v>2014</v>
      </c>
      <c r="BR40" s="153">
        <v>2017</v>
      </c>
      <c r="BS40" s="153">
        <v>2017</v>
      </c>
      <c r="BT40" s="153">
        <v>2012</v>
      </c>
      <c r="BU40" s="153">
        <v>2017</v>
      </c>
      <c r="BV40" s="153" t="s">
        <v>818</v>
      </c>
      <c r="BW40" s="153" t="s">
        <v>818</v>
      </c>
      <c r="BX40" s="153">
        <v>2016</v>
      </c>
      <c r="BY40" s="153">
        <v>2015</v>
      </c>
      <c r="BZ40" s="153" t="s">
        <v>1189</v>
      </c>
      <c r="CA40" s="153">
        <v>2019</v>
      </c>
      <c r="CB40" s="153">
        <v>2015</v>
      </c>
    </row>
    <row r="41" spans="1:80" x14ac:dyDescent="0.3">
      <c r="A41" s="123" t="str">
        <f>'Indicator Data'!A43</f>
        <v>Congo</v>
      </c>
      <c r="B41" s="106" t="str">
        <f>'Indicator Data'!B43</f>
        <v>COG</v>
      </c>
      <c r="C41" s="151">
        <v>2015</v>
      </c>
      <c r="D41" s="151">
        <v>2015</v>
      </c>
      <c r="E41" s="151">
        <v>2015</v>
      </c>
      <c r="F41" s="151">
        <v>2015</v>
      </c>
      <c r="G41" s="151">
        <v>2015</v>
      </c>
      <c r="H41" s="151">
        <v>2015</v>
      </c>
      <c r="I41" s="151">
        <v>2015</v>
      </c>
      <c r="J41" s="151">
        <v>2018</v>
      </c>
      <c r="K41" s="151">
        <v>2018</v>
      </c>
      <c r="L41" s="151">
        <v>2016</v>
      </c>
      <c r="M41" s="153">
        <v>2015</v>
      </c>
      <c r="N41" s="153">
        <v>2015</v>
      </c>
      <c r="O41" s="153">
        <v>2015</v>
      </c>
      <c r="P41" s="153">
        <v>2015</v>
      </c>
      <c r="Q41" s="153">
        <v>2010</v>
      </c>
      <c r="R41" s="153">
        <v>2010</v>
      </c>
      <c r="S41" s="153">
        <v>2010</v>
      </c>
      <c r="T41" s="153">
        <v>2010</v>
      </c>
      <c r="U41" s="153">
        <v>2015</v>
      </c>
      <c r="V41" s="153">
        <v>2015</v>
      </c>
      <c r="W41" s="153">
        <v>2015</v>
      </c>
      <c r="X41" s="153">
        <v>2018</v>
      </c>
      <c r="Y41" s="153">
        <v>2018</v>
      </c>
      <c r="Z41" s="153">
        <v>2018</v>
      </c>
      <c r="AA41" s="153">
        <v>2011</v>
      </c>
      <c r="AB41" s="152">
        <v>2017</v>
      </c>
      <c r="AC41" s="153">
        <v>2017</v>
      </c>
      <c r="AD41" s="153">
        <v>2016</v>
      </c>
      <c r="AE41" s="153">
        <v>2018</v>
      </c>
      <c r="AF41" s="155">
        <v>2016</v>
      </c>
      <c r="AG41" s="155">
        <v>2019</v>
      </c>
      <c r="AH41" s="153">
        <v>2019</v>
      </c>
      <c r="AI41" s="153">
        <v>2019</v>
      </c>
      <c r="AJ41" s="153">
        <v>2018</v>
      </c>
      <c r="AK41" s="153">
        <v>2018</v>
      </c>
      <c r="AL41" s="153">
        <v>2017</v>
      </c>
      <c r="AM41" s="153">
        <v>2012</v>
      </c>
      <c r="AN41" s="153">
        <v>2019</v>
      </c>
      <c r="AO41" s="153">
        <v>2016</v>
      </c>
      <c r="AP41" s="153">
        <v>2017</v>
      </c>
      <c r="AQ41" s="153">
        <v>2017</v>
      </c>
      <c r="AR41" s="153">
        <v>2016</v>
      </c>
      <c r="AS41" s="153">
        <v>2017</v>
      </c>
      <c r="AT41" s="153">
        <v>2015</v>
      </c>
      <c r="AU41" s="164">
        <v>2017</v>
      </c>
      <c r="AV41" s="164">
        <v>2017</v>
      </c>
      <c r="AW41" s="153">
        <v>2017</v>
      </c>
      <c r="AX41" s="153">
        <v>2017</v>
      </c>
      <c r="AY41" s="153">
        <v>2017</v>
      </c>
      <c r="AZ41" s="208">
        <v>2017</v>
      </c>
      <c r="BA41" s="153" t="s">
        <v>1194</v>
      </c>
      <c r="BB41" s="153">
        <v>2017</v>
      </c>
      <c r="BC41" s="153">
        <v>2018</v>
      </c>
      <c r="BD41" s="153">
        <v>2019</v>
      </c>
      <c r="BE41" s="153" t="s">
        <v>1186</v>
      </c>
      <c r="BF41" s="211">
        <v>43677</v>
      </c>
      <c r="BG41" s="210" t="s">
        <v>1186</v>
      </c>
      <c r="BH41" s="153">
        <v>2018</v>
      </c>
      <c r="BI41" s="153">
        <v>2018</v>
      </c>
      <c r="BJ41" s="153" t="s">
        <v>818</v>
      </c>
      <c r="BK41" s="153">
        <v>2017</v>
      </c>
      <c r="BL41" s="153">
        <v>2018</v>
      </c>
      <c r="BM41" s="153">
        <v>2017</v>
      </c>
      <c r="BN41" s="153">
        <v>2015</v>
      </c>
      <c r="BO41" s="153">
        <v>2016</v>
      </c>
      <c r="BP41" s="153">
        <v>2017</v>
      </c>
      <c r="BQ41" s="153">
        <v>2014</v>
      </c>
      <c r="BR41" s="153">
        <v>2017</v>
      </c>
      <c r="BS41" s="153">
        <v>2017</v>
      </c>
      <c r="BT41" s="153">
        <v>2011</v>
      </c>
      <c r="BU41" s="153">
        <v>2017</v>
      </c>
      <c r="BV41" s="153" t="s">
        <v>818</v>
      </c>
      <c r="BW41" s="153">
        <v>2017</v>
      </c>
      <c r="BX41" s="153">
        <v>2016</v>
      </c>
      <c r="BY41" s="153">
        <v>2015</v>
      </c>
      <c r="BZ41" s="153" t="s">
        <v>1189</v>
      </c>
      <c r="CA41" s="153">
        <v>2019</v>
      </c>
      <c r="CB41" s="153">
        <v>2015</v>
      </c>
    </row>
    <row r="42" spans="1:80" x14ac:dyDescent="0.3">
      <c r="A42" s="123" t="str">
        <f>'Indicator Data'!A44</f>
        <v>Congo DR</v>
      </c>
      <c r="B42" s="106" t="str">
        <f>'Indicator Data'!B44</f>
        <v>COD</v>
      </c>
      <c r="C42" s="151">
        <v>2015</v>
      </c>
      <c r="D42" s="151">
        <v>2015</v>
      </c>
      <c r="E42" s="151">
        <v>2015</v>
      </c>
      <c r="F42" s="151">
        <v>2015</v>
      </c>
      <c r="G42" s="151">
        <v>2015</v>
      </c>
      <c r="H42" s="151">
        <v>2015</v>
      </c>
      <c r="I42" s="151">
        <v>2015</v>
      </c>
      <c r="J42" s="151">
        <v>2018</v>
      </c>
      <c r="K42" s="151">
        <v>2018</v>
      </c>
      <c r="L42" s="151">
        <v>2016</v>
      </c>
      <c r="M42" s="153">
        <v>2015</v>
      </c>
      <c r="N42" s="153">
        <v>2015</v>
      </c>
      <c r="O42" s="153">
        <v>2015</v>
      </c>
      <c r="P42" s="153">
        <v>2015</v>
      </c>
      <c r="Q42" s="153">
        <v>2010</v>
      </c>
      <c r="R42" s="153">
        <v>2010</v>
      </c>
      <c r="S42" s="153">
        <v>2010</v>
      </c>
      <c r="T42" s="153">
        <v>2010</v>
      </c>
      <c r="U42" s="153">
        <v>2015</v>
      </c>
      <c r="V42" s="153">
        <v>2015</v>
      </c>
      <c r="W42" s="153">
        <v>2015</v>
      </c>
      <c r="X42" s="153">
        <v>2018</v>
      </c>
      <c r="Y42" s="153">
        <v>2018</v>
      </c>
      <c r="Z42" s="153">
        <v>2018</v>
      </c>
      <c r="AA42" s="153">
        <v>2013</v>
      </c>
      <c r="AB42" s="152">
        <v>2017</v>
      </c>
      <c r="AC42" s="153">
        <v>2017</v>
      </c>
      <c r="AD42" s="153">
        <v>2017</v>
      </c>
      <c r="AE42" s="153">
        <v>2018</v>
      </c>
      <c r="AF42" s="155">
        <v>2016</v>
      </c>
      <c r="AG42" s="155">
        <v>2019</v>
      </c>
      <c r="AH42" s="153">
        <v>2019</v>
      </c>
      <c r="AI42" s="153">
        <v>2019</v>
      </c>
      <c r="AJ42" s="153">
        <v>2018</v>
      </c>
      <c r="AK42" s="153">
        <v>2018</v>
      </c>
      <c r="AL42" s="153">
        <v>2017</v>
      </c>
      <c r="AM42" s="153">
        <v>2014</v>
      </c>
      <c r="AN42" s="153">
        <v>2019</v>
      </c>
      <c r="AO42" s="153">
        <v>2016</v>
      </c>
      <c r="AP42" s="153">
        <v>2017</v>
      </c>
      <c r="AQ42" s="153">
        <v>2017</v>
      </c>
      <c r="AR42" s="153">
        <v>2018</v>
      </c>
      <c r="AS42" s="153">
        <v>2017</v>
      </c>
      <c r="AT42" s="153">
        <v>2013</v>
      </c>
      <c r="AU42" s="164">
        <v>2017</v>
      </c>
      <c r="AV42" s="164">
        <v>2017</v>
      </c>
      <c r="AW42" s="153">
        <v>2017</v>
      </c>
      <c r="AX42" s="153">
        <v>2017</v>
      </c>
      <c r="AY42" s="153">
        <v>2017</v>
      </c>
      <c r="AZ42" s="208">
        <v>2017</v>
      </c>
      <c r="BA42" s="153" t="s">
        <v>1193</v>
      </c>
      <c r="BB42" s="153">
        <v>2017</v>
      </c>
      <c r="BC42" s="153">
        <v>2018</v>
      </c>
      <c r="BD42" s="153">
        <v>2019</v>
      </c>
      <c r="BE42" s="153" t="s">
        <v>1186</v>
      </c>
      <c r="BF42" s="211">
        <v>43646</v>
      </c>
      <c r="BG42" s="210" t="s">
        <v>1186</v>
      </c>
      <c r="BH42" s="153">
        <v>2018</v>
      </c>
      <c r="BI42" s="153">
        <v>2018</v>
      </c>
      <c r="BJ42" s="153">
        <v>2015</v>
      </c>
      <c r="BK42" s="153">
        <v>2017</v>
      </c>
      <c r="BL42" s="153">
        <v>2018</v>
      </c>
      <c r="BM42" s="153">
        <v>2017</v>
      </c>
      <c r="BN42" s="153">
        <v>2016</v>
      </c>
      <c r="BO42" s="153">
        <v>2015</v>
      </c>
      <c r="BP42" s="153">
        <v>2017</v>
      </c>
      <c r="BQ42" s="153">
        <v>2014</v>
      </c>
      <c r="BR42" s="153">
        <v>2017</v>
      </c>
      <c r="BS42" s="153">
        <v>2017</v>
      </c>
      <c r="BT42" s="153">
        <v>2013</v>
      </c>
      <c r="BU42" s="153">
        <v>2017</v>
      </c>
      <c r="BV42" s="153" t="s">
        <v>818</v>
      </c>
      <c r="BW42" s="153">
        <v>2017</v>
      </c>
      <c r="BX42" s="153">
        <v>2016</v>
      </c>
      <c r="BY42" s="153">
        <v>2015</v>
      </c>
      <c r="BZ42" s="153" t="s">
        <v>1189</v>
      </c>
      <c r="CA42" s="153">
        <v>2019</v>
      </c>
      <c r="CB42" s="153">
        <v>2015</v>
      </c>
    </row>
    <row r="43" spans="1:80" x14ac:dyDescent="0.3">
      <c r="A43" s="123" t="str">
        <f>'Indicator Data'!A45</f>
        <v>Costa Rica</v>
      </c>
      <c r="B43" s="106" t="str">
        <f>'Indicator Data'!B45</f>
        <v>CRI</v>
      </c>
      <c r="C43" s="151">
        <v>2015</v>
      </c>
      <c r="D43" s="151">
        <v>2015</v>
      </c>
      <c r="E43" s="151">
        <v>2015</v>
      </c>
      <c r="F43" s="151">
        <v>2015</v>
      </c>
      <c r="G43" s="151">
        <v>2015</v>
      </c>
      <c r="H43" s="151">
        <v>2015</v>
      </c>
      <c r="I43" s="151">
        <v>2015</v>
      </c>
      <c r="J43" s="151">
        <v>2018</v>
      </c>
      <c r="K43" s="151">
        <v>2018</v>
      </c>
      <c r="L43" s="151">
        <v>2016</v>
      </c>
      <c r="M43" s="153">
        <v>2015</v>
      </c>
      <c r="N43" s="153">
        <v>2015</v>
      </c>
      <c r="O43" s="153">
        <v>2015</v>
      </c>
      <c r="P43" s="153">
        <v>2015</v>
      </c>
      <c r="Q43" s="153">
        <v>2010</v>
      </c>
      <c r="R43" s="153">
        <v>2010</v>
      </c>
      <c r="S43" s="153">
        <v>2010</v>
      </c>
      <c r="T43" s="153">
        <v>2010</v>
      </c>
      <c r="U43" s="153">
        <v>2015</v>
      </c>
      <c r="V43" s="153">
        <v>2015</v>
      </c>
      <c r="W43" s="153">
        <v>2015</v>
      </c>
      <c r="X43" s="153">
        <v>2018</v>
      </c>
      <c r="Y43" s="153">
        <v>2018</v>
      </c>
      <c r="Z43" s="153">
        <v>2018</v>
      </c>
      <c r="AA43" s="153">
        <v>2011</v>
      </c>
      <c r="AB43" s="152">
        <v>2017</v>
      </c>
      <c r="AC43" s="153">
        <v>2015</v>
      </c>
      <c r="AD43" s="153">
        <v>2017</v>
      </c>
      <c r="AE43" s="153">
        <v>2018</v>
      </c>
      <c r="AF43" s="155">
        <v>2016</v>
      </c>
      <c r="AG43" s="155">
        <v>2019</v>
      </c>
      <c r="AH43" s="153">
        <v>2019</v>
      </c>
      <c r="AI43" s="153">
        <v>2019</v>
      </c>
      <c r="AJ43" s="153">
        <v>2018</v>
      </c>
      <c r="AK43" s="153">
        <v>2018</v>
      </c>
      <c r="AL43" s="153">
        <v>2017</v>
      </c>
      <c r="AM43" s="153" t="s">
        <v>818</v>
      </c>
      <c r="AN43" s="153">
        <v>2019</v>
      </c>
      <c r="AO43" s="153">
        <v>2016</v>
      </c>
      <c r="AP43" s="153">
        <v>2017</v>
      </c>
      <c r="AQ43" s="153">
        <v>2017</v>
      </c>
      <c r="AR43" s="153">
        <v>2018</v>
      </c>
      <c r="AS43" s="153">
        <v>2017</v>
      </c>
      <c r="AT43" s="153">
        <v>2008</v>
      </c>
      <c r="AU43" s="164">
        <v>2017</v>
      </c>
      <c r="AV43" s="164">
        <v>2017</v>
      </c>
      <c r="AW43" s="153">
        <v>2017</v>
      </c>
      <c r="AX43" s="153">
        <v>2017</v>
      </c>
      <c r="AY43" s="153">
        <v>2017</v>
      </c>
      <c r="AZ43" s="208">
        <v>2017</v>
      </c>
      <c r="BA43" s="153" t="s">
        <v>1187</v>
      </c>
      <c r="BB43" s="153">
        <v>2017</v>
      </c>
      <c r="BC43" s="153">
        <v>2018</v>
      </c>
      <c r="BD43" s="153">
        <v>2019</v>
      </c>
      <c r="BE43" s="153" t="s">
        <v>818</v>
      </c>
      <c r="BF43" s="211" t="s">
        <v>1186</v>
      </c>
      <c r="BG43" s="210" t="s">
        <v>1186</v>
      </c>
      <c r="BH43" s="153">
        <v>2018</v>
      </c>
      <c r="BI43" s="153">
        <v>2018</v>
      </c>
      <c r="BJ43" s="153">
        <v>2013</v>
      </c>
      <c r="BK43" s="153">
        <v>2017</v>
      </c>
      <c r="BL43" s="153">
        <v>2018</v>
      </c>
      <c r="BM43" s="153">
        <v>2017</v>
      </c>
      <c r="BN43" s="153">
        <v>2015</v>
      </c>
      <c r="BO43" s="153">
        <v>2016</v>
      </c>
      <c r="BP43" s="153">
        <v>2017</v>
      </c>
      <c r="BQ43" s="153">
        <v>2014</v>
      </c>
      <c r="BR43" s="153">
        <v>2017</v>
      </c>
      <c r="BS43" s="153">
        <v>2017</v>
      </c>
      <c r="BT43" s="153">
        <v>2013</v>
      </c>
      <c r="BU43" s="153">
        <v>2017</v>
      </c>
      <c r="BV43" s="153">
        <v>2017</v>
      </c>
      <c r="BW43" s="153">
        <v>2017</v>
      </c>
      <c r="BX43" s="153">
        <v>2016</v>
      </c>
      <c r="BY43" s="153">
        <v>2015</v>
      </c>
      <c r="BZ43" s="153" t="s">
        <v>1189</v>
      </c>
      <c r="CA43" s="153">
        <v>2019</v>
      </c>
      <c r="CB43" s="153">
        <v>2015</v>
      </c>
    </row>
    <row r="44" spans="1:80" x14ac:dyDescent="0.3">
      <c r="A44" s="123" t="str">
        <f>'Indicator Data'!A46</f>
        <v>Côte d'Ivoire</v>
      </c>
      <c r="B44" s="106" t="str">
        <f>'Indicator Data'!B46</f>
        <v>CIV</v>
      </c>
      <c r="C44" s="151">
        <v>2015</v>
      </c>
      <c r="D44" s="151">
        <v>2015</v>
      </c>
      <c r="E44" s="151">
        <v>2015</v>
      </c>
      <c r="F44" s="151">
        <v>2015</v>
      </c>
      <c r="G44" s="151">
        <v>2015</v>
      </c>
      <c r="H44" s="151">
        <v>2015</v>
      </c>
      <c r="I44" s="151">
        <v>2015</v>
      </c>
      <c r="J44" s="151">
        <v>2018</v>
      </c>
      <c r="K44" s="151">
        <v>2018</v>
      </c>
      <c r="L44" s="151">
        <v>2016</v>
      </c>
      <c r="M44" s="153">
        <v>2015</v>
      </c>
      <c r="N44" s="153">
        <v>2015</v>
      </c>
      <c r="O44" s="153">
        <v>2015</v>
      </c>
      <c r="P44" s="153">
        <v>2015</v>
      </c>
      <c r="Q44" s="153">
        <v>2010</v>
      </c>
      <c r="R44" s="153">
        <v>2010</v>
      </c>
      <c r="S44" s="153">
        <v>2010</v>
      </c>
      <c r="T44" s="153">
        <v>2010</v>
      </c>
      <c r="U44" s="153">
        <v>2015</v>
      </c>
      <c r="V44" s="153">
        <v>2015</v>
      </c>
      <c r="W44" s="153">
        <v>2015</v>
      </c>
      <c r="X44" s="153">
        <v>2018</v>
      </c>
      <c r="Y44" s="153">
        <v>2018</v>
      </c>
      <c r="Z44" s="153">
        <v>2018</v>
      </c>
      <c r="AA44" s="153">
        <v>2012</v>
      </c>
      <c r="AB44" s="152">
        <v>2017</v>
      </c>
      <c r="AC44" s="153">
        <v>2017</v>
      </c>
      <c r="AD44" s="153">
        <v>2017</v>
      </c>
      <c r="AE44" s="153">
        <v>2018</v>
      </c>
      <c r="AF44" s="155">
        <v>2016</v>
      </c>
      <c r="AG44" s="155">
        <v>2019</v>
      </c>
      <c r="AH44" s="153">
        <v>2019</v>
      </c>
      <c r="AI44" s="153">
        <v>2019</v>
      </c>
      <c r="AJ44" s="153">
        <v>2018</v>
      </c>
      <c r="AK44" s="153">
        <v>2018</v>
      </c>
      <c r="AL44" s="153">
        <v>2017</v>
      </c>
      <c r="AM44" s="153">
        <v>2016</v>
      </c>
      <c r="AN44" s="153">
        <v>2019</v>
      </c>
      <c r="AO44" s="153">
        <v>2016</v>
      </c>
      <c r="AP44" s="153">
        <v>2017</v>
      </c>
      <c r="AQ44" s="153">
        <v>2017</v>
      </c>
      <c r="AR44" s="153">
        <v>2018</v>
      </c>
      <c r="AS44" s="153">
        <v>2017</v>
      </c>
      <c r="AT44" s="153">
        <v>2016</v>
      </c>
      <c r="AU44" s="164">
        <v>2017</v>
      </c>
      <c r="AV44" s="164">
        <v>2017</v>
      </c>
      <c r="AW44" s="153">
        <v>2017</v>
      </c>
      <c r="AX44" s="153">
        <v>2017</v>
      </c>
      <c r="AY44" s="153">
        <v>2017</v>
      </c>
      <c r="AZ44" s="208">
        <v>2017</v>
      </c>
      <c r="BA44" s="153" t="s">
        <v>1188</v>
      </c>
      <c r="BB44" s="153">
        <v>2017</v>
      </c>
      <c r="BC44" s="153">
        <v>2018</v>
      </c>
      <c r="BD44" s="153">
        <v>2019</v>
      </c>
      <c r="BE44" s="153" t="s">
        <v>1186</v>
      </c>
      <c r="BF44" s="211" t="s">
        <v>1186</v>
      </c>
      <c r="BG44" s="210" t="s">
        <v>1186</v>
      </c>
      <c r="BH44" s="153">
        <v>2018</v>
      </c>
      <c r="BI44" s="153">
        <v>2018</v>
      </c>
      <c r="BJ44" s="153">
        <v>2015</v>
      </c>
      <c r="BK44" s="153">
        <v>2017</v>
      </c>
      <c r="BL44" s="153">
        <v>2018</v>
      </c>
      <c r="BM44" s="153">
        <v>2017</v>
      </c>
      <c r="BN44" s="153">
        <v>2015</v>
      </c>
      <c r="BO44" s="153">
        <v>2016</v>
      </c>
      <c r="BP44" s="153">
        <v>2017</v>
      </c>
      <c r="BQ44" s="153">
        <v>2014</v>
      </c>
      <c r="BR44" s="153">
        <v>2017</v>
      </c>
      <c r="BS44" s="153">
        <v>2017</v>
      </c>
      <c r="BT44" s="153">
        <v>2014</v>
      </c>
      <c r="BU44" s="153">
        <v>2017</v>
      </c>
      <c r="BV44" s="153" t="s">
        <v>818</v>
      </c>
      <c r="BW44" s="153">
        <v>2017</v>
      </c>
      <c r="BX44" s="153">
        <v>2016</v>
      </c>
      <c r="BY44" s="153">
        <v>2015</v>
      </c>
      <c r="BZ44" s="153" t="s">
        <v>1189</v>
      </c>
      <c r="CA44" s="153">
        <v>2019</v>
      </c>
      <c r="CB44" s="153">
        <v>2015</v>
      </c>
    </row>
    <row r="45" spans="1:80" x14ac:dyDescent="0.3">
      <c r="A45" s="123" t="str">
        <f>'Indicator Data'!A47</f>
        <v>Croatia</v>
      </c>
      <c r="B45" s="106" t="str">
        <f>'Indicator Data'!B47</f>
        <v>HRV</v>
      </c>
      <c r="C45" s="151">
        <v>2015</v>
      </c>
      <c r="D45" s="151">
        <v>2015</v>
      </c>
      <c r="E45" s="151">
        <v>2015</v>
      </c>
      <c r="F45" s="151">
        <v>2015</v>
      </c>
      <c r="G45" s="151">
        <v>2015</v>
      </c>
      <c r="H45" s="151">
        <v>2015</v>
      </c>
      <c r="I45" s="151">
        <v>2015</v>
      </c>
      <c r="J45" s="151">
        <v>2018</v>
      </c>
      <c r="K45" s="151">
        <v>2018</v>
      </c>
      <c r="L45" s="151">
        <v>2016</v>
      </c>
      <c r="M45" s="153">
        <v>2015</v>
      </c>
      <c r="N45" s="153">
        <v>2015</v>
      </c>
      <c r="O45" s="153">
        <v>2015</v>
      </c>
      <c r="P45" s="153">
        <v>2015</v>
      </c>
      <c r="Q45" s="153">
        <v>2010</v>
      </c>
      <c r="R45" s="153">
        <v>2010</v>
      </c>
      <c r="S45" s="153">
        <v>2010</v>
      </c>
      <c r="T45" s="153">
        <v>2010</v>
      </c>
      <c r="U45" s="153">
        <v>2015</v>
      </c>
      <c r="V45" s="153">
        <v>2015</v>
      </c>
      <c r="W45" s="153">
        <v>2015</v>
      </c>
      <c r="X45" s="153">
        <v>2018</v>
      </c>
      <c r="Y45" s="153">
        <v>2018</v>
      </c>
      <c r="Z45" s="153">
        <v>2018</v>
      </c>
      <c r="AA45" s="153">
        <v>2011</v>
      </c>
      <c r="AB45" s="152">
        <v>2007</v>
      </c>
      <c r="AC45" s="153" t="s">
        <v>818</v>
      </c>
      <c r="AD45" s="153">
        <v>2018</v>
      </c>
      <c r="AE45" s="153">
        <v>2018</v>
      </c>
      <c r="AF45" s="155" t="s">
        <v>818</v>
      </c>
      <c r="AG45" s="155">
        <v>2019</v>
      </c>
      <c r="AH45" s="153">
        <v>2019</v>
      </c>
      <c r="AI45" s="153">
        <v>2019</v>
      </c>
      <c r="AJ45" s="153">
        <v>2018</v>
      </c>
      <c r="AK45" s="153">
        <v>2018</v>
      </c>
      <c r="AL45" s="153">
        <v>2017</v>
      </c>
      <c r="AM45" s="153" t="s">
        <v>818</v>
      </c>
      <c r="AN45" s="153">
        <v>2019</v>
      </c>
      <c r="AO45" s="153">
        <v>2016</v>
      </c>
      <c r="AP45" s="153">
        <v>2017</v>
      </c>
      <c r="AQ45" s="153" t="s">
        <v>818</v>
      </c>
      <c r="AR45" s="153">
        <v>2018</v>
      </c>
      <c r="AS45" s="153">
        <v>2017</v>
      </c>
      <c r="AT45" s="153" t="s">
        <v>818</v>
      </c>
      <c r="AU45" s="164">
        <v>2017</v>
      </c>
      <c r="AV45" s="164">
        <v>2016</v>
      </c>
      <c r="AW45" s="153" t="s">
        <v>818</v>
      </c>
      <c r="AX45" s="153" t="s">
        <v>818</v>
      </c>
      <c r="AY45" s="153">
        <v>2017</v>
      </c>
      <c r="AZ45" s="208">
        <v>2017</v>
      </c>
      <c r="BA45" s="153" t="s">
        <v>1188</v>
      </c>
      <c r="BB45" s="153">
        <v>2017</v>
      </c>
      <c r="BC45" s="153">
        <v>2018</v>
      </c>
      <c r="BD45" s="153">
        <v>2019</v>
      </c>
      <c r="BE45" s="153" t="s">
        <v>818</v>
      </c>
      <c r="BF45" s="211" t="s">
        <v>1186</v>
      </c>
      <c r="BG45" s="210" t="s">
        <v>1186</v>
      </c>
      <c r="BH45" s="153">
        <v>2018</v>
      </c>
      <c r="BI45" s="153">
        <v>2018</v>
      </c>
      <c r="BJ45" s="153">
        <v>2015</v>
      </c>
      <c r="BK45" s="153">
        <v>2017</v>
      </c>
      <c r="BL45" s="153">
        <v>2018</v>
      </c>
      <c r="BM45" s="153">
        <v>2017</v>
      </c>
      <c r="BN45" s="153">
        <v>2015</v>
      </c>
      <c r="BO45" s="153">
        <v>2016</v>
      </c>
      <c r="BP45" s="153">
        <v>2017</v>
      </c>
      <c r="BQ45" s="153">
        <v>2014</v>
      </c>
      <c r="BR45" s="153">
        <v>2017</v>
      </c>
      <c r="BS45" s="153">
        <v>2017</v>
      </c>
      <c r="BT45" s="153">
        <v>2016</v>
      </c>
      <c r="BU45" s="153">
        <v>2017</v>
      </c>
      <c r="BV45" s="153">
        <v>2017</v>
      </c>
      <c r="BW45" s="153" t="s">
        <v>818</v>
      </c>
      <c r="BX45" s="153">
        <v>2016</v>
      </c>
      <c r="BY45" s="153">
        <v>2015</v>
      </c>
      <c r="BZ45" s="153" t="s">
        <v>1189</v>
      </c>
      <c r="CA45" s="153">
        <v>2019</v>
      </c>
      <c r="CB45" s="153">
        <v>2015</v>
      </c>
    </row>
    <row r="46" spans="1:80" x14ac:dyDescent="0.3">
      <c r="A46" s="123" t="str">
        <f>'Indicator Data'!A48</f>
        <v>Cuba</v>
      </c>
      <c r="B46" s="106" t="str">
        <f>'Indicator Data'!B48</f>
        <v>CUB</v>
      </c>
      <c r="C46" s="151">
        <v>2015</v>
      </c>
      <c r="D46" s="151">
        <v>2015</v>
      </c>
      <c r="E46" s="151">
        <v>2015</v>
      </c>
      <c r="F46" s="151">
        <v>2015</v>
      </c>
      <c r="G46" s="151">
        <v>2015</v>
      </c>
      <c r="H46" s="151">
        <v>2015</v>
      </c>
      <c r="I46" s="151">
        <v>2015</v>
      </c>
      <c r="J46" s="151">
        <v>2018</v>
      </c>
      <c r="K46" s="151">
        <v>2018</v>
      </c>
      <c r="L46" s="151">
        <v>2016</v>
      </c>
      <c r="M46" s="153">
        <v>2015</v>
      </c>
      <c r="N46" s="153">
        <v>2015</v>
      </c>
      <c r="O46" s="153">
        <v>2015</v>
      </c>
      <c r="P46" s="153">
        <v>2015</v>
      </c>
      <c r="Q46" s="153">
        <v>2010</v>
      </c>
      <c r="R46" s="153">
        <v>2010</v>
      </c>
      <c r="S46" s="153">
        <v>2010</v>
      </c>
      <c r="T46" s="153">
        <v>2010</v>
      </c>
      <c r="U46" s="153">
        <v>2015</v>
      </c>
      <c r="V46" s="153">
        <v>2015</v>
      </c>
      <c r="W46" s="153">
        <v>2015</v>
      </c>
      <c r="X46" s="153">
        <v>2018</v>
      </c>
      <c r="Y46" s="153">
        <v>2018</v>
      </c>
      <c r="Z46" s="153">
        <v>2018</v>
      </c>
      <c r="AA46" s="153"/>
      <c r="AB46" s="152">
        <v>2017</v>
      </c>
      <c r="AC46" s="153">
        <v>2017</v>
      </c>
      <c r="AD46" s="153">
        <v>2018</v>
      </c>
      <c r="AE46" s="153">
        <v>2018</v>
      </c>
      <c r="AF46" s="155">
        <v>2016</v>
      </c>
      <c r="AG46" s="155">
        <v>2019</v>
      </c>
      <c r="AH46" s="153">
        <v>2019</v>
      </c>
      <c r="AI46" s="153">
        <v>2019</v>
      </c>
      <c r="AJ46" s="153">
        <v>2018</v>
      </c>
      <c r="AK46" s="153">
        <v>2018</v>
      </c>
      <c r="AL46" s="153">
        <v>2017</v>
      </c>
      <c r="AM46" s="153" t="s">
        <v>818</v>
      </c>
      <c r="AN46" s="153">
        <v>2019</v>
      </c>
      <c r="AO46" s="153">
        <v>2016</v>
      </c>
      <c r="AP46" s="153">
        <v>2017</v>
      </c>
      <c r="AQ46" s="153" t="s">
        <v>818</v>
      </c>
      <c r="AR46" s="153" t="s">
        <v>818</v>
      </c>
      <c r="AS46" s="153">
        <v>2017</v>
      </c>
      <c r="AT46" s="153" t="s">
        <v>818</v>
      </c>
      <c r="AU46" s="164">
        <v>2017</v>
      </c>
      <c r="AV46" s="164">
        <v>2017</v>
      </c>
      <c r="AW46" s="153">
        <v>2017</v>
      </c>
      <c r="AX46" s="153" t="s">
        <v>818</v>
      </c>
      <c r="AY46" s="153">
        <v>2017</v>
      </c>
      <c r="AZ46" s="208">
        <v>2017</v>
      </c>
      <c r="BA46" s="153" t="s">
        <v>818</v>
      </c>
      <c r="BB46" s="153">
        <v>2017</v>
      </c>
      <c r="BC46" s="153">
        <v>2018</v>
      </c>
      <c r="BD46" s="153">
        <v>2019</v>
      </c>
      <c r="BE46" s="153" t="s">
        <v>818</v>
      </c>
      <c r="BF46" s="211" t="s">
        <v>1186</v>
      </c>
      <c r="BG46" s="210" t="s">
        <v>1186</v>
      </c>
      <c r="BH46" s="153">
        <v>2018</v>
      </c>
      <c r="BI46" s="153">
        <v>2018</v>
      </c>
      <c r="BJ46" s="153">
        <v>2013</v>
      </c>
      <c r="BK46" s="153">
        <v>2017</v>
      </c>
      <c r="BL46" s="153">
        <v>2018</v>
      </c>
      <c r="BM46" s="153">
        <v>2017</v>
      </c>
      <c r="BN46" s="153">
        <v>2015</v>
      </c>
      <c r="BO46" s="153">
        <v>2016</v>
      </c>
      <c r="BP46" s="153">
        <v>2017</v>
      </c>
      <c r="BQ46" s="153">
        <v>2014</v>
      </c>
      <c r="BR46" s="153">
        <v>2017</v>
      </c>
      <c r="BS46" s="153">
        <v>2017</v>
      </c>
      <c r="BT46" s="153">
        <v>2017</v>
      </c>
      <c r="BU46" s="153">
        <v>2017</v>
      </c>
      <c r="BV46" s="153">
        <v>2017</v>
      </c>
      <c r="BW46" s="153" t="s">
        <v>818</v>
      </c>
      <c r="BX46" s="153">
        <v>2016</v>
      </c>
      <c r="BY46" s="153">
        <v>2015</v>
      </c>
      <c r="BZ46" s="153" t="s">
        <v>1187</v>
      </c>
      <c r="CA46" s="153">
        <v>2019</v>
      </c>
      <c r="CB46" s="153">
        <v>2015</v>
      </c>
    </row>
    <row r="47" spans="1:80" x14ac:dyDescent="0.3">
      <c r="A47" s="123" t="str">
        <f>'Indicator Data'!A49</f>
        <v>Cyprus</v>
      </c>
      <c r="B47" s="106" t="str">
        <f>'Indicator Data'!B49</f>
        <v>CYP</v>
      </c>
      <c r="C47" s="151">
        <v>2015</v>
      </c>
      <c r="D47" s="151">
        <v>2015</v>
      </c>
      <c r="E47" s="151">
        <v>2015</v>
      </c>
      <c r="F47" s="151">
        <v>2015</v>
      </c>
      <c r="G47" s="151">
        <v>2015</v>
      </c>
      <c r="H47" s="151">
        <v>2015</v>
      </c>
      <c r="I47" s="151">
        <v>2015</v>
      </c>
      <c r="J47" s="151">
        <v>2018</v>
      </c>
      <c r="K47" s="151">
        <v>2018</v>
      </c>
      <c r="L47" s="151">
        <v>2016</v>
      </c>
      <c r="M47" s="153">
        <v>2015</v>
      </c>
      <c r="N47" s="153">
        <v>2015</v>
      </c>
      <c r="O47" s="153">
        <v>2015</v>
      </c>
      <c r="P47" s="153">
        <v>2015</v>
      </c>
      <c r="Q47" s="153">
        <v>2010</v>
      </c>
      <c r="R47" s="153">
        <v>2010</v>
      </c>
      <c r="S47" s="153">
        <v>2010</v>
      </c>
      <c r="T47" s="153">
        <v>2010</v>
      </c>
      <c r="U47" s="153">
        <v>2015</v>
      </c>
      <c r="V47" s="153">
        <v>2015</v>
      </c>
      <c r="W47" s="153">
        <v>2015</v>
      </c>
      <c r="X47" s="153">
        <v>2018</v>
      </c>
      <c r="Y47" s="153">
        <v>2018</v>
      </c>
      <c r="Z47" s="153">
        <v>2018</v>
      </c>
      <c r="AA47" s="153">
        <v>2011</v>
      </c>
      <c r="AB47" s="152">
        <v>2017</v>
      </c>
      <c r="AC47" s="153" t="s">
        <v>818</v>
      </c>
      <c r="AD47" s="153">
        <v>2018</v>
      </c>
      <c r="AE47" s="153">
        <v>2018</v>
      </c>
      <c r="AF47" s="155" t="s">
        <v>818</v>
      </c>
      <c r="AG47" s="155">
        <v>2019</v>
      </c>
      <c r="AH47" s="153">
        <v>2019</v>
      </c>
      <c r="AI47" s="153">
        <v>2019</v>
      </c>
      <c r="AJ47" s="153">
        <v>2018</v>
      </c>
      <c r="AK47" s="153">
        <v>2018</v>
      </c>
      <c r="AL47" s="153">
        <v>2017</v>
      </c>
      <c r="AM47" s="153" t="s">
        <v>818</v>
      </c>
      <c r="AN47" s="153">
        <v>2019</v>
      </c>
      <c r="AO47" s="153">
        <v>2016</v>
      </c>
      <c r="AP47" s="153">
        <v>2017</v>
      </c>
      <c r="AQ47" s="153" t="s">
        <v>818</v>
      </c>
      <c r="AR47" s="153">
        <v>2018</v>
      </c>
      <c r="AS47" s="153">
        <v>2017</v>
      </c>
      <c r="AT47" s="153" t="s">
        <v>818</v>
      </c>
      <c r="AU47" s="164">
        <v>2017</v>
      </c>
      <c r="AV47" s="164">
        <v>2017</v>
      </c>
      <c r="AW47" s="153">
        <v>2017</v>
      </c>
      <c r="AX47" s="153" t="s">
        <v>818</v>
      </c>
      <c r="AY47" s="153">
        <v>2017</v>
      </c>
      <c r="AZ47" s="208">
        <v>2017</v>
      </c>
      <c r="BA47" s="153" t="s">
        <v>1188</v>
      </c>
      <c r="BB47" s="153">
        <v>2017</v>
      </c>
      <c r="BC47" s="153">
        <v>2018</v>
      </c>
      <c r="BD47" s="153">
        <v>2019</v>
      </c>
      <c r="BE47" s="153" t="s">
        <v>1186</v>
      </c>
      <c r="BF47" s="211" t="s">
        <v>1186</v>
      </c>
      <c r="BG47" s="210" t="s">
        <v>1186</v>
      </c>
      <c r="BH47" s="153">
        <v>2018</v>
      </c>
      <c r="BI47" s="153">
        <v>2018</v>
      </c>
      <c r="BJ47" s="153" t="s">
        <v>818</v>
      </c>
      <c r="BK47" s="153">
        <v>2017</v>
      </c>
      <c r="BL47" s="153">
        <v>2018</v>
      </c>
      <c r="BM47" s="153">
        <v>2017</v>
      </c>
      <c r="BN47" s="153">
        <v>2015</v>
      </c>
      <c r="BO47" s="153">
        <v>2016</v>
      </c>
      <c r="BP47" s="153">
        <v>2017</v>
      </c>
      <c r="BQ47" s="153">
        <v>2014</v>
      </c>
      <c r="BR47" s="153">
        <v>2017</v>
      </c>
      <c r="BS47" s="153">
        <v>2017</v>
      </c>
      <c r="BT47" s="153">
        <v>2016</v>
      </c>
      <c r="BU47" s="153">
        <v>2017</v>
      </c>
      <c r="BV47" s="153">
        <v>2017</v>
      </c>
      <c r="BW47" s="153">
        <v>2017</v>
      </c>
      <c r="BX47" s="153">
        <v>2016</v>
      </c>
      <c r="BY47" s="153">
        <v>2015</v>
      </c>
      <c r="BZ47" s="153" t="s">
        <v>1189</v>
      </c>
      <c r="CA47" s="153">
        <v>2019</v>
      </c>
      <c r="CB47" s="153">
        <v>2015</v>
      </c>
    </row>
    <row r="48" spans="1:80" x14ac:dyDescent="0.3">
      <c r="A48" s="123" t="str">
        <f>'Indicator Data'!A50</f>
        <v>Czech Republic</v>
      </c>
      <c r="B48" s="106" t="str">
        <f>'Indicator Data'!B50</f>
        <v>CZE</v>
      </c>
      <c r="C48" s="151">
        <v>2015</v>
      </c>
      <c r="D48" s="151">
        <v>2015</v>
      </c>
      <c r="E48" s="151">
        <v>2015</v>
      </c>
      <c r="F48" s="151">
        <v>2015</v>
      </c>
      <c r="G48" s="151">
        <v>2015</v>
      </c>
      <c r="H48" s="151">
        <v>2015</v>
      </c>
      <c r="I48" s="151">
        <v>2015</v>
      </c>
      <c r="J48" s="151">
        <v>2018</v>
      </c>
      <c r="K48" s="151">
        <v>2018</v>
      </c>
      <c r="L48" s="151">
        <v>2016</v>
      </c>
      <c r="M48" s="153">
        <v>2015</v>
      </c>
      <c r="N48" s="153">
        <v>2015</v>
      </c>
      <c r="O48" s="153">
        <v>2015</v>
      </c>
      <c r="P48" s="153">
        <v>2015</v>
      </c>
      <c r="Q48" s="153">
        <v>2010</v>
      </c>
      <c r="R48" s="153">
        <v>2010</v>
      </c>
      <c r="S48" s="153">
        <v>2010</v>
      </c>
      <c r="T48" s="153">
        <v>2010</v>
      </c>
      <c r="U48" s="153">
        <v>2015</v>
      </c>
      <c r="V48" s="153">
        <v>2015</v>
      </c>
      <c r="W48" s="153">
        <v>2015</v>
      </c>
      <c r="X48" s="153">
        <v>2018</v>
      </c>
      <c r="Y48" s="153">
        <v>2018</v>
      </c>
      <c r="Z48" s="153">
        <v>2018</v>
      </c>
      <c r="AA48" s="153">
        <v>2011</v>
      </c>
      <c r="AB48" s="152">
        <v>2017</v>
      </c>
      <c r="AC48" s="153" t="s">
        <v>818</v>
      </c>
      <c r="AD48" s="153">
        <v>2018</v>
      </c>
      <c r="AE48" s="153">
        <v>2018</v>
      </c>
      <c r="AF48" s="155" t="s">
        <v>818</v>
      </c>
      <c r="AG48" s="155">
        <v>2019</v>
      </c>
      <c r="AH48" s="153">
        <v>2019</v>
      </c>
      <c r="AI48" s="153">
        <v>2019</v>
      </c>
      <c r="AJ48" s="153">
        <v>2018</v>
      </c>
      <c r="AK48" s="153">
        <v>2018</v>
      </c>
      <c r="AL48" s="153">
        <v>2017</v>
      </c>
      <c r="AM48" s="153" t="s">
        <v>818</v>
      </c>
      <c r="AN48" s="153">
        <v>2019</v>
      </c>
      <c r="AO48" s="153">
        <v>2016</v>
      </c>
      <c r="AP48" s="153">
        <v>2017</v>
      </c>
      <c r="AQ48" s="153" t="s">
        <v>818</v>
      </c>
      <c r="AR48" s="153">
        <v>2018</v>
      </c>
      <c r="AS48" s="153">
        <v>2017</v>
      </c>
      <c r="AT48" s="153" t="s">
        <v>818</v>
      </c>
      <c r="AU48" s="164">
        <v>2017</v>
      </c>
      <c r="AV48" s="164">
        <v>2017</v>
      </c>
      <c r="AW48" s="153">
        <v>2017</v>
      </c>
      <c r="AX48" s="153" t="s">
        <v>818</v>
      </c>
      <c r="AY48" s="153">
        <v>2017</v>
      </c>
      <c r="AZ48" s="208">
        <v>2017</v>
      </c>
      <c r="BA48" s="153" t="s">
        <v>1188</v>
      </c>
      <c r="BB48" s="153">
        <v>2017</v>
      </c>
      <c r="BC48" s="153">
        <v>2018</v>
      </c>
      <c r="BD48" s="153">
        <v>2019</v>
      </c>
      <c r="BE48" s="153" t="s">
        <v>818</v>
      </c>
      <c r="BF48" s="211" t="s">
        <v>1186</v>
      </c>
      <c r="BG48" s="210" t="s">
        <v>1186</v>
      </c>
      <c r="BH48" s="153">
        <v>2018</v>
      </c>
      <c r="BI48" s="153">
        <v>2018</v>
      </c>
      <c r="BJ48" s="153">
        <v>2015</v>
      </c>
      <c r="BK48" s="153">
        <v>2017</v>
      </c>
      <c r="BL48" s="153">
        <v>2018</v>
      </c>
      <c r="BM48" s="153">
        <v>2017</v>
      </c>
      <c r="BN48" s="153" t="s">
        <v>818</v>
      </c>
      <c r="BO48" s="153">
        <v>2015</v>
      </c>
      <c r="BP48" s="153">
        <v>2017</v>
      </c>
      <c r="BQ48" s="153">
        <v>2014</v>
      </c>
      <c r="BR48" s="153">
        <v>2017</v>
      </c>
      <c r="BS48" s="153">
        <v>2017</v>
      </c>
      <c r="BT48" s="153">
        <v>2016</v>
      </c>
      <c r="BU48" s="153">
        <v>2017</v>
      </c>
      <c r="BV48" s="153">
        <v>2017</v>
      </c>
      <c r="BW48" s="153" t="s">
        <v>818</v>
      </c>
      <c r="BX48" s="153">
        <v>2016</v>
      </c>
      <c r="BY48" s="153">
        <v>2015</v>
      </c>
      <c r="BZ48" s="153" t="s">
        <v>1189</v>
      </c>
      <c r="CA48" s="153">
        <v>2019</v>
      </c>
      <c r="CB48" s="153">
        <v>2015</v>
      </c>
    </row>
    <row r="49" spans="1:80" x14ac:dyDescent="0.3">
      <c r="A49" s="123" t="str">
        <f>'Indicator Data'!A51</f>
        <v>Denmark</v>
      </c>
      <c r="B49" s="106" t="str">
        <f>'Indicator Data'!B51</f>
        <v>DNK</v>
      </c>
      <c r="C49" s="151">
        <v>2015</v>
      </c>
      <c r="D49" s="151">
        <v>2015</v>
      </c>
      <c r="E49" s="151">
        <v>2015</v>
      </c>
      <c r="F49" s="151">
        <v>2015</v>
      </c>
      <c r="G49" s="151">
        <v>2015</v>
      </c>
      <c r="H49" s="151">
        <v>2015</v>
      </c>
      <c r="I49" s="151">
        <v>2015</v>
      </c>
      <c r="J49" s="151">
        <v>2018</v>
      </c>
      <c r="K49" s="151">
        <v>2018</v>
      </c>
      <c r="L49" s="151">
        <v>2016</v>
      </c>
      <c r="M49" s="153">
        <v>2015</v>
      </c>
      <c r="N49" s="153">
        <v>2015</v>
      </c>
      <c r="O49" s="153">
        <v>2015</v>
      </c>
      <c r="P49" s="153">
        <v>2015</v>
      </c>
      <c r="Q49" s="153">
        <v>2010</v>
      </c>
      <c r="R49" s="153">
        <v>2010</v>
      </c>
      <c r="S49" s="153">
        <v>2010</v>
      </c>
      <c r="T49" s="153">
        <v>2010</v>
      </c>
      <c r="U49" s="153">
        <v>2015</v>
      </c>
      <c r="V49" s="153">
        <v>2015</v>
      </c>
      <c r="W49" s="153">
        <v>2015</v>
      </c>
      <c r="X49" s="153">
        <v>2018</v>
      </c>
      <c r="Y49" s="153">
        <v>2018</v>
      </c>
      <c r="Z49" s="153">
        <v>2018</v>
      </c>
      <c r="AA49" s="153" t="s">
        <v>818</v>
      </c>
      <c r="AB49" s="152">
        <v>2017</v>
      </c>
      <c r="AC49" s="153" t="s">
        <v>818</v>
      </c>
      <c r="AD49" s="153">
        <v>2018</v>
      </c>
      <c r="AE49" s="153">
        <v>2018</v>
      </c>
      <c r="AF49" s="155">
        <v>2016</v>
      </c>
      <c r="AG49" s="155">
        <v>2019</v>
      </c>
      <c r="AH49" s="153">
        <v>2019</v>
      </c>
      <c r="AI49" s="153">
        <v>2019</v>
      </c>
      <c r="AJ49" s="153">
        <v>2018</v>
      </c>
      <c r="AK49" s="153">
        <v>2018</v>
      </c>
      <c r="AL49" s="153">
        <v>2017</v>
      </c>
      <c r="AM49" s="153" t="s">
        <v>818</v>
      </c>
      <c r="AN49" s="153">
        <v>2019</v>
      </c>
      <c r="AO49" s="153">
        <v>2016</v>
      </c>
      <c r="AP49" s="153">
        <v>2017</v>
      </c>
      <c r="AQ49" s="153" t="s">
        <v>818</v>
      </c>
      <c r="AR49" s="153">
        <v>2018</v>
      </c>
      <c r="AS49" s="153">
        <v>2017</v>
      </c>
      <c r="AT49" s="153" t="s">
        <v>818</v>
      </c>
      <c r="AU49" s="164">
        <v>2017</v>
      </c>
      <c r="AV49" s="164">
        <v>2017</v>
      </c>
      <c r="AW49" s="153">
        <v>2017</v>
      </c>
      <c r="AX49" s="153" t="s">
        <v>818</v>
      </c>
      <c r="AY49" s="153">
        <v>2017</v>
      </c>
      <c r="AZ49" s="208">
        <v>2017</v>
      </c>
      <c r="BA49" s="153" t="s">
        <v>1188</v>
      </c>
      <c r="BB49" s="153">
        <v>2017</v>
      </c>
      <c r="BC49" s="153">
        <v>2018</v>
      </c>
      <c r="BD49" s="153">
        <v>2019</v>
      </c>
      <c r="BE49" s="153" t="s">
        <v>818</v>
      </c>
      <c r="BF49" s="211" t="s">
        <v>1186</v>
      </c>
      <c r="BG49" s="210" t="s">
        <v>1186</v>
      </c>
      <c r="BH49" s="153">
        <v>2018</v>
      </c>
      <c r="BI49" s="153">
        <v>2018</v>
      </c>
      <c r="BJ49" s="153">
        <v>2015</v>
      </c>
      <c r="BK49" s="153">
        <v>2017</v>
      </c>
      <c r="BL49" s="153">
        <v>2018</v>
      </c>
      <c r="BM49" s="153">
        <v>2017</v>
      </c>
      <c r="BN49" s="153" t="s">
        <v>818</v>
      </c>
      <c r="BO49" s="153">
        <v>2016</v>
      </c>
      <c r="BP49" s="153">
        <v>2017</v>
      </c>
      <c r="BQ49" s="153">
        <v>2014</v>
      </c>
      <c r="BR49" s="153">
        <v>2017</v>
      </c>
      <c r="BS49" s="153">
        <v>2017</v>
      </c>
      <c r="BT49" s="153">
        <v>2016</v>
      </c>
      <c r="BU49" s="153">
        <v>2017</v>
      </c>
      <c r="BV49" s="153">
        <v>2017</v>
      </c>
      <c r="BW49" s="153">
        <v>2017</v>
      </c>
      <c r="BX49" s="153">
        <v>2016</v>
      </c>
      <c r="BY49" s="153">
        <v>2015</v>
      </c>
      <c r="BZ49" s="153" t="s">
        <v>1189</v>
      </c>
      <c r="CA49" s="153">
        <v>2019</v>
      </c>
      <c r="CB49" s="153">
        <v>2015</v>
      </c>
    </row>
    <row r="50" spans="1:80" x14ac:dyDescent="0.3">
      <c r="A50" s="123" t="str">
        <f>'Indicator Data'!A52</f>
        <v>Djibouti</v>
      </c>
      <c r="B50" s="106" t="str">
        <f>'Indicator Data'!B52</f>
        <v>DJI</v>
      </c>
      <c r="C50" s="151">
        <v>2015</v>
      </c>
      <c r="D50" s="151">
        <v>2015</v>
      </c>
      <c r="E50" s="151">
        <v>2015</v>
      </c>
      <c r="F50" s="151">
        <v>2015</v>
      </c>
      <c r="G50" s="151">
        <v>2015</v>
      </c>
      <c r="H50" s="151">
        <v>2015</v>
      </c>
      <c r="I50" s="151">
        <v>2015</v>
      </c>
      <c r="J50" s="151">
        <v>2018</v>
      </c>
      <c r="K50" s="151">
        <v>2018</v>
      </c>
      <c r="L50" s="151">
        <v>2016</v>
      </c>
      <c r="M50" s="153">
        <v>2015</v>
      </c>
      <c r="N50" s="153">
        <v>2015</v>
      </c>
      <c r="O50" s="153">
        <v>2015</v>
      </c>
      <c r="P50" s="153">
        <v>2015</v>
      </c>
      <c r="Q50" s="153">
        <v>2010</v>
      </c>
      <c r="R50" s="153">
        <v>2010</v>
      </c>
      <c r="S50" s="153">
        <v>2010</v>
      </c>
      <c r="T50" s="153">
        <v>2010</v>
      </c>
      <c r="U50" s="153">
        <v>2015</v>
      </c>
      <c r="V50" s="153">
        <v>2015</v>
      </c>
      <c r="W50" s="153">
        <v>2015</v>
      </c>
      <c r="X50" s="153">
        <v>2018</v>
      </c>
      <c r="Y50" s="153">
        <v>2018</v>
      </c>
      <c r="Z50" s="153">
        <v>2018</v>
      </c>
      <c r="AA50" s="153" t="s">
        <v>818</v>
      </c>
      <c r="AB50" s="152">
        <v>2017</v>
      </c>
      <c r="AC50" s="153" t="s">
        <v>818</v>
      </c>
      <c r="AD50" s="153">
        <v>2018</v>
      </c>
      <c r="AE50" s="153">
        <v>2018</v>
      </c>
      <c r="AF50" s="155">
        <v>2016</v>
      </c>
      <c r="AG50" s="155">
        <v>2019</v>
      </c>
      <c r="AH50" s="153">
        <v>2019</v>
      </c>
      <c r="AI50" s="153">
        <v>2019</v>
      </c>
      <c r="AJ50" s="153">
        <v>2018</v>
      </c>
      <c r="AK50" s="153">
        <v>2018</v>
      </c>
      <c r="AL50" s="153">
        <v>2017</v>
      </c>
      <c r="AM50" s="153" t="s">
        <v>818</v>
      </c>
      <c r="AN50" s="153">
        <v>2019</v>
      </c>
      <c r="AO50" s="153">
        <v>2016</v>
      </c>
      <c r="AP50" s="153">
        <v>2017</v>
      </c>
      <c r="AQ50" s="153">
        <v>2017</v>
      </c>
      <c r="AR50" s="153">
        <v>2018</v>
      </c>
      <c r="AS50" s="153">
        <v>2017</v>
      </c>
      <c r="AT50" s="153">
        <v>2012</v>
      </c>
      <c r="AU50" s="164">
        <v>2017</v>
      </c>
      <c r="AV50" s="164">
        <v>2017</v>
      </c>
      <c r="AW50" s="153">
        <v>2017</v>
      </c>
      <c r="AX50" s="153">
        <v>2017</v>
      </c>
      <c r="AY50" s="153">
        <v>2017</v>
      </c>
      <c r="AZ50" s="208" t="s">
        <v>818</v>
      </c>
      <c r="BA50" s="153" t="s">
        <v>1187</v>
      </c>
      <c r="BB50" s="153">
        <v>2017</v>
      </c>
      <c r="BC50" s="153">
        <v>2018</v>
      </c>
      <c r="BD50" s="153">
        <v>2019</v>
      </c>
      <c r="BE50" s="153" t="s">
        <v>818</v>
      </c>
      <c r="BF50" s="211">
        <v>43465</v>
      </c>
      <c r="BG50" s="210" t="s">
        <v>1186</v>
      </c>
      <c r="BH50" s="153">
        <v>2018</v>
      </c>
      <c r="BI50" s="153">
        <v>2018</v>
      </c>
      <c r="BJ50" s="153">
        <v>2013</v>
      </c>
      <c r="BK50" s="153">
        <v>2017</v>
      </c>
      <c r="BL50" s="153">
        <v>2018</v>
      </c>
      <c r="BM50" s="153">
        <v>2017</v>
      </c>
      <c r="BN50" s="153" t="s">
        <v>818</v>
      </c>
      <c r="BO50" s="153">
        <v>2016</v>
      </c>
      <c r="BP50" s="153">
        <v>2017</v>
      </c>
      <c r="BQ50" s="153">
        <v>2014</v>
      </c>
      <c r="BR50" s="153">
        <v>2017</v>
      </c>
      <c r="BS50" s="153">
        <v>2017</v>
      </c>
      <c r="BT50" s="153">
        <v>2014</v>
      </c>
      <c r="BU50" s="153">
        <v>2017</v>
      </c>
      <c r="BV50" s="153">
        <v>2017</v>
      </c>
      <c r="BW50" s="153">
        <v>2017</v>
      </c>
      <c r="BX50" s="153">
        <v>2016</v>
      </c>
      <c r="BY50" s="153">
        <v>2015</v>
      </c>
      <c r="BZ50" s="153" t="s">
        <v>1189</v>
      </c>
      <c r="CA50" s="153">
        <v>2019</v>
      </c>
      <c r="CB50" s="153">
        <v>2015</v>
      </c>
    </row>
    <row r="51" spans="1:80" x14ac:dyDescent="0.3">
      <c r="A51" s="123" t="str">
        <f>'Indicator Data'!A53</f>
        <v>Dominica</v>
      </c>
      <c r="B51" s="106" t="str">
        <f>'Indicator Data'!B53</f>
        <v>DMA</v>
      </c>
      <c r="C51" s="151">
        <v>2015</v>
      </c>
      <c r="D51" s="151">
        <v>2015</v>
      </c>
      <c r="E51" s="151">
        <v>2015</v>
      </c>
      <c r="F51" s="151">
        <v>2015</v>
      </c>
      <c r="G51" s="151">
        <v>2015</v>
      </c>
      <c r="H51" s="151">
        <v>2015</v>
      </c>
      <c r="I51" s="151">
        <v>2015</v>
      </c>
      <c r="J51" s="151">
        <v>2018</v>
      </c>
      <c r="K51" s="151">
        <v>2018</v>
      </c>
      <c r="L51" s="151">
        <v>2016</v>
      </c>
      <c r="M51" s="153">
        <v>2015</v>
      </c>
      <c r="N51" s="153">
        <v>2015</v>
      </c>
      <c r="O51" s="153">
        <v>2015</v>
      </c>
      <c r="P51" s="153">
        <v>2015</v>
      </c>
      <c r="Q51" s="153">
        <v>2010</v>
      </c>
      <c r="R51" s="153">
        <v>2010</v>
      </c>
      <c r="S51" s="153">
        <v>2010</v>
      </c>
      <c r="T51" s="153">
        <v>2010</v>
      </c>
      <c r="U51" s="153">
        <v>2015</v>
      </c>
      <c r="V51" s="153">
        <v>2015</v>
      </c>
      <c r="W51" s="153">
        <v>2015</v>
      </c>
      <c r="X51" s="153">
        <v>2018</v>
      </c>
      <c r="Y51" s="153">
        <v>2018</v>
      </c>
      <c r="Z51" s="153">
        <v>2018</v>
      </c>
      <c r="AA51" s="153" t="s">
        <v>818</v>
      </c>
      <c r="AB51" s="152">
        <v>2015</v>
      </c>
      <c r="AC51" s="153" t="s">
        <v>818</v>
      </c>
      <c r="AD51" s="153">
        <v>2014</v>
      </c>
      <c r="AE51" s="153">
        <v>2018</v>
      </c>
      <c r="AF51" s="155" t="s">
        <v>818</v>
      </c>
      <c r="AG51" s="155">
        <v>2019</v>
      </c>
      <c r="AH51" s="153">
        <v>2019</v>
      </c>
      <c r="AI51" s="153">
        <v>2019</v>
      </c>
      <c r="AJ51" s="153">
        <v>2018</v>
      </c>
      <c r="AK51" s="153">
        <v>2018</v>
      </c>
      <c r="AL51" s="153">
        <v>2017</v>
      </c>
      <c r="AM51" s="153" t="s">
        <v>818</v>
      </c>
      <c r="AN51" s="153">
        <v>2019</v>
      </c>
      <c r="AO51" s="153">
        <v>2016</v>
      </c>
      <c r="AP51" s="153">
        <v>2017</v>
      </c>
      <c r="AQ51" s="153">
        <v>2017</v>
      </c>
      <c r="AR51" s="153">
        <v>2018</v>
      </c>
      <c r="AS51" s="153">
        <v>2017</v>
      </c>
      <c r="AT51" s="153" t="s">
        <v>818</v>
      </c>
      <c r="AU51" s="164">
        <v>2017</v>
      </c>
      <c r="AV51" s="164" t="s">
        <v>818</v>
      </c>
      <c r="AW51" s="153" t="s">
        <v>818</v>
      </c>
      <c r="AX51" s="153" t="s">
        <v>818</v>
      </c>
      <c r="AY51" s="153">
        <v>2017</v>
      </c>
      <c r="AZ51" s="208" t="s">
        <v>818</v>
      </c>
      <c r="BA51" s="153" t="s">
        <v>818</v>
      </c>
      <c r="BB51" s="153">
        <v>2017</v>
      </c>
      <c r="BC51" s="153">
        <v>2018</v>
      </c>
      <c r="BD51" s="153">
        <v>2019</v>
      </c>
      <c r="BE51" s="153" t="s">
        <v>818</v>
      </c>
      <c r="BF51" s="211" t="s">
        <v>1186</v>
      </c>
      <c r="BG51" s="210" t="s">
        <v>1186</v>
      </c>
      <c r="BH51" s="153">
        <v>2018</v>
      </c>
      <c r="BI51" s="153">
        <v>2018</v>
      </c>
      <c r="BJ51" s="153" t="s">
        <v>818</v>
      </c>
      <c r="BK51" s="153">
        <v>2017</v>
      </c>
      <c r="BL51" s="153">
        <v>2018</v>
      </c>
      <c r="BM51" s="153">
        <v>2017</v>
      </c>
      <c r="BN51" s="153" t="s">
        <v>818</v>
      </c>
      <c r="BO51" s="153">
        <v>2016</v>
      </c>
      <c r="BP51" s="153">
        <v>2017</v>
      </c>
      <c r="BQ51" s="153">
        <v>2014</v>
      </c>
      <c r="BR51" s="153">
        <v>2015</v>
      </c>
      <c r="BS51" s="153">
        <v>2015</v>
      </c>
      <c r="BT51" s="153">
        <v>2017</v>
      </c>
      <c r="BU51" s="153">
        <v>2017</v>
      </c>
      <c r="BV51" s="153">
        <v>2017</v>
      </c>
      <c r="BW51" s="153" t="s">
        <v>818</v>
      </c>
      <c r="BX51" s="153">
        <v>2016</v>
      </c>
      <c r="BY51" s="153" t="s">
        <v>818</v>
      </c>
      <c r="BZ51" s="153" t="s">
        <v>1189</v>
      </c>
      <c r="CA51" s="153">
        <v>2019</v>
      </c>
      <c r="CB51" s="153">
        <v>2015</v>
      </c>
    </row>
    <row r="52" spans="1:80" x14ac:dyDescent="0.3">
      <c r="A52" s="123" t="str">
        <f>'Indicator Data'!A54</f>
        <v>Dominican Republic</v>
      </c>
      <c r="B52" s="106" t="str">
        <f>'Indicator Data'!B54</f>
        <v>DOM</v>
      </c>
      <c r="C52" s="151">
        <v>2015</v>
      </c>
      <c r="D52" s="151">
        <v>2015</v>
      </c>
      <c r="E52" s="151">
        <v>2015</v>
      </c>
      <c r="F52" s="151">
        <v>2015</v>
      </c>
      <c r="G52" s="151">
        <v>2015</v>
      </c>
      <c r="H52" s="151">
        <v>2015</v>
      </c>
      <c r="I52" s="151">
        <v>2015</v>
      </c>
      <c r="J52" s="151">
        <v>2018</v>
      </c>
      <c r="K52" s="151">
        <v>2018</v>
      </c>
      <c r="L52" s="151">
        <v>2016</v>
      </c>
      <c r="M52" s="153">
        <v>2015</v>
      </c>
      <c r="N52" s="153">
        <v>2015</v>
      </c>
      <c r="O52" s="153">
        <v>2015</v>
      </c>
      <c r="P52" s="153">
        <v>2015</v>
      </c>
      <c r="Q52" s="153">
        <v>2010</v>
      </c>
      <c r="R52" s="153">
        <v>2010</v>
      </c>
      <c r="S52" s="153">
        <v>2010</v>
      </c>
      <c r="T52" s="153">
        <v>2010</v>
      </c>
      <c r="U52" s="153">
        <v>2015</v>
      </c>
      <c r="V52" s="153">
        <v>2015</v>
      </c>
      <c r="W52" s="153">
        <v>2015</v>
      </c>
      <c r="X52" s="153">
        <v>2018</v>
      </c>
      <c r="Y52" s="153">
        <v>2018</v>
      </c>
      <c r="Z52" s="153">
        <v>2018</v>
      </c>
      <c r="AA52" s="153">
        <v>2013</v>
      </c>
      <c r="AB52" s="152">
        <v>2017</v>
      </c>
      <c r="AC52" s="153">
        <v>2017</v>
      </c>
      <c r="AD52" s="153">
        <v>2017</v>
      </c>
      <c r="AE52" s="153">
        <v>2018</v>
      </c>
      <c r="AF52" s="155">
        <v>2016</v>
      </c>
      <c r="AG52" s="155">
        <v>2019</v>
      </c>
      <c r="AH52" s="153">
        <v>2019</v>
      </c>
      <c r="AI52" s="153">
        <v>2019</v>
      </c>
      <c r="AJ52" s="153">
        <v>2018</v>
      </c>
      <c r="AK52" s="153">
        <v>2018</v>
      </c>
      <c r="AL52" s="153">
        <v>2017</v>
      </c>
      <c r="AM52" s="153">
        <v>2013</v>
      </c>
      <c r="AN52" s="153">
        <v>2019</v>
      </c>
      <c r="AO52" s="153">
        <v>2016</v>
      </c>
      <c r="AP52" s="153">
        <v>2017</v>
      </c>
      <c r="AQ52" s="153">
        <v>2017</v>
      </c>
      <c r="AR52" s="153">
        <v>2018</v>
      </c>
      <c r="AS52" s="153">
        <v>2017</v>
      </c>
      <c r="AT52" s="153">
        <v>2013</v>
      </c>
      <c r="AU52" s="164">
        <v>2017</v>
      </c>
      <c r="AV52" s="164">
        <v>2017</v>
      </c>
      <c r="AW52" s="153">
        <v>2017</v>
      </c>
      <c r="AX52" s="153">
        <v>2017</v>
      </c>
      <c r="AY52" s="153">
        <v>2017</v>
      </c>
      <c r="AZ52" s="208">
        <v>2017</v>
      </c>
      <c r="BA52" s="153" t="s">
        <v>1190</v>
      </c>
      <c r="BB52" s="153">
        <v>2017</v>
      </c>
      <c r="BC52" s="153">
        <v>2018</v>
      </c>
      <c r="BD52" s="153">
        <v>2019</v>
      </c>
      <c r="BE52" s="153" t="s">
        <v>818</v>
      </c>
      <c r="BF52" s="211" t="s">
        <v>1186</v>
      </c>
      <c r="BG52" s="210" t="s">
        <v>1186</v>
      </c>
      <c r="BH52" s="153">
        <v>2018</v>
      </c>
      <c r="BI52" s="153">
        <v>2018</v>
      </c>
      <c r="BJ52" s="153">
        <v>2015</v>
      </c>
      <c r="BK52" s="153">
        <v>2017</v>
      </c>
      <c r="BL52" s="153">
        <v>2018</v>
      </c>
      <c r="BM52" s="153">
        <v>2017</v>
      </c>
      <c r="BN52" s="153">
        <v>2015</v>
      </c>
      <c r="BO52" s="153">
        <v>2016</v>
      </c>
      <c r="BP52" s="153">
        <v>2017</v>
      </c>
      <c r="BQ52" s="153">
        <v>2014</v>
      </c>
      <c r="BR52" s="153">
        <v>2017</v>
      </c>
      <c r="BS52" s="153">
        <v>2017</v>
      </c>
      <c r="BT52" s="153">
        <v>2017</v>
      </c>
      <c r="BU52" s="153">
        <v>2017</v>
      </c>
      <c r="BV52" s="153" t="s">
        <v>818</v>
      </c>
      <c r="BW52" s="153">
        <v>2017</v>
      </c>
      <c r="BX52" s="153">
        <v>2016</v>
      </c>
      <c r="BY52" s="153">
        <v>2015</v>
      </c>
      <c r="BZ52" s="153" t="s">
        <v>1189</v>
      </c>
      <c r="CA52" s="153">
        <v>2019</v>
      </c>
      <c r="CB52" s="153">
        <v>2015</v>
      </c>
    </row>
    <row r="53" spans="1:80" x14ac:dyDescent="0.3">
      <c r="A53" s="123" t="str">
        <f>'Indicator Data'!A55</f>
        <v>Ecuador</v>
      </c>
      <c r="B53" s="106" t="str">
        <f>'Indicator Data'!B55</f>
        <v>ECU</v>
      </c>
      <c r="C53" s="151">
        <v>2015</v>
      </c>
      <c r="D53" s="151">
        <v>2015</v>
      </c>
      <c r="E53" s="151">
        <v>2015</v>
      </c>
      <c r="F53" s="151">
        <v>2015</v>
      </c>
      <c r="G53" s="151">
        <v>2015</v>
      </c>
      <c r="H53" s="151">
        <v>2015</v>
      </c>
      <c r="I53" s="151">
        <v>2015</v>
      </c>
      <c r="J53" s="151">
        <v>2018</v>
      </c>
      <c r="K53" s="151">
        <v>2018</v>
      </c>
      <c r="L53" s="151">
        <v>2016</v>
      </c>
      <c r="M53" s="153">
        <v>2015</v>
      </c>
      <c r="N53" s="153">
        <v>2015</v>
      </c>
      <c r="O53" s="153">
        <v>2015</v>
      </c>
      <c r="P53" s="153">
        <v>2015</v>
      </c>
      <c r="Q53" s="153">
        <v>2010</v>
      </c>
      <c r="R53" s="153">
        <v>2010</v>
      </c>
      <c r="S53" s="153">
        <v>2010</v>
      </c>
      <c r="T53" s="153">
        <v>2010</v>
      </c>
      <c r="U53" s="153">
        <v>2015</v>
      </c>
      <c r="V53" s="153">
        <v>2015</v>
      </c>
      <c r="W53" s="153">
        <v>2015</v>
      </c>
      <c r="X53" s="153">
        <v>2018</v>
      </c>
      <c r="Y53" s="153">
        <v>2018</v>
      </c>
      <c r="Z53" s="153">
        <v>2018</v>
      </c>
      <c r="AA53" s="153">
        <v>2010</v>
      </c>
      <c r="AB53" s="152">
        <v>2017</v>
      </c>
      <c r="AC53" s="153">
        <v>2017</v>
      </c>
      <c r="AD53" s="153">
        <v>2018</v>
      </c>
      <c r="AE53" s="153">
        <v>2018</v>
      </c>
      <c r="AF53" s="155">
        <v>2016</v>
      </c>
      <c r="AG53" s="155">
        <v>2019</v>
      </c>
      <c r="AH53" s="153">
        <v>2019</v>
      </c>
      <c r="AI53" s="153">
        <v>2019</v>
      </c>
      <c r="AJ53" s="153">
        <v>2018</v>
      </c>
      <c r="AK53" s="153">
        <v>2018</v>
      </c>
      <c r="AL53" s="153">
        <v>2017</v>
      </c>
      <c r="AM53" s="153">
        <v>2014</v>
      </c>
      <c r="AN53" s="153">
        <v>2019</v>
      </c>
      <c r="AO53" s="153">
        <v>2016</v>
      </c>
      <c r="AP53" s="153">
        <v>2017</v>
      </c>
      <c r="AQ53" s="153">
        <v>2017</v>
      </c>
      <c r="AR53" s="153">
        <v>2018</v>
      </c>
      <c r="AS53" s="153">
        <v>2017</v>
      </c>
      <c r="AT53" s="153">
        <v>2012</v>
      </c>
      <c r="AU53" s="164">
        <v>2017</v>
      </c>
      <c r="AV53" s="164">
        <v>2017</v>
      </c>
      <c r="AW53" s="153">
        <v>2017</v>
      </c>
      <c r="AX53" s="153">
        <v>2017</v>
      </c>
      <c r="AY53" s="153">
        <v>2017</v>
      </c>
      <c r="AZ53" s="208">
        <v>2017</v>
      </c>
      <c r="BA53" s="153" t="s">
        <v>1187</v>
      </c>
      <c r="BB53" s="153">
        <v>2017</v>
      </c>
      <c r="BC53" s="153">
        <v>2018</v>
      </c>
      <c r="BD53" s="153">
        <v>2019</v>
      </c>
      <c r="BE53" s="153" t="s">
        <v>818</v>
      </c>
      <c r="BF53" s="211" t="s">
        <v>1186</v>
      </c>
      <c r="BG53" s="210" t="s">
        <v>1186</v>
      </c>
      <c r="BH53" s="153">
        <v>2018</v>
      </c>
      <c r="BI53" s="153">
        <v>2018</v>
      </c>
      <c r="BJ53" s="153">
        <v>2015</v>
      </c>
      <c r="BK53" s="153">
        <v>2017</v>
      </c>
      <c r="BL53" s="153">
        <v>2018</v>
      </c>
      <c r="BM53" s="153">
        <v>2017</v>
      </c>
      <c r="BN53" s="153">
        <v>2016</v>
      </c>
      <c r="BO53" s="153">
        <v>2016</v>
      </c>
      <c r="BP53" s="153">
        <v>2017</v>
      </c>
      <c r="BQ53" s="153">
        <v>2014</v>
      </c>
      <c r="BR53" s="153">
        <v>2017</v>
      </c>
      <c r="BS53" s="153">
        <v>2017</v>
      </c>
      <c r="BT53" s="153">
        <v>2016</v>
      </c>
      <c r="BU53" s="153">
        <v>2017</v>
      </c>
      <c r="BV53" s="153">
        <v>2017</v>
      </c>
      <c r="BW53" s="153">
        <v>2017</v>
      </c>
      <c r="BX53" s="153">
        <v>2016</v>
      </c>
      <c r="BY53" s="153">
        <v>2015</v>
      </c>
      <c r="BZ53" s="153" t="s">
        <v>1189</v>
      </c>
      <c r="CA53" s="153">
        <v>2019</v>
      </c>
      <c r="CB53" s="153">
        <v>2015</v>
      </c>
    </row>
    <row r="54" spans="1:80" x14ac:dyDescent="0.3">
      <c r="A54" s="123" t="str">
        <f>'Indicator Data'!A56</f>
        <v>Egypt</v>
      </c>
      <c r="B54" s="106" t="str">
        <f>'Indicator Data'!B56</f>
        <v>EGY</v>
      </c>
      <c r="C54" s="151">
        <v>2015</v>
      </c>
      <c r="D54" s="151">
        <v>2015</v>
      </c>
      <c r="E54" s="151">
        <v>2015</v>
      </c>
      <c r="F54" s="151">
        <v>2015</v>
      </c>
      <c r="G54" s="151">
        <v>2015</v>
      </c>
      <c r="H54" s="151">
        <v>2015</v>
      </c>
      <c r="I54" s="151">
        <v>2015</v>
      </c>
      <c r="J54" s="151">
        <v>2018</v>
      </c>
      <c r="K54" s="151">
        <v>2018</v>
      </c>
      <c r="L54" s="151">
        <v>2016</v>
      </c>
      <c r="M54" s="153">
        <v>2015</v>
      </c>
      <c r="N54" s="153">
        <v>2015</v>
      </c>
      <c r="O54" s="153">
        <v>2015</v>
      </c>
      <c r="P54" s="153">
        <v>2015</v>
      </c>
      <c r="Q54" s="153">
        <v>2010</v>
      </c>
      <c r="R54" s="153">
        <v>2010</v>
      </c>
      <c r="S54" s="153">
        <v>2010</v>
      </c>
      <c r="T54" s="153">
        <v>2010</v>
      </c>
      <c r="U54" s="153">
        <v>2015</v>
      </c>
      <c r="V54" s="153">
        <v>2015</v>
      </c>
      <c r="W54" s="153">
        <v>2015</v>
      </c>
      <c r="X54" s="153">
        <v>2018</v>
      </c>
      <c r="Y54" s="153">
        <v>2018</v>
      </c>
      <c r="Z54" s="153">
        <v>2018</v>
      </c>
      <c r="AA54" s="153">
        <v>2014</v>
      </c>
      <c r="AB54" s="152">
        <v>2017</v>
      </c>
      <c r="AC54" s="153">
        <v>2017</v>
      </c>
      <c r="AD54" s="153">
        <v>2017</v>
      </c>
      <c r="AE54" s="153">
        <v>2018</v>
      </c>
      <c r="AF54" s="155">
        <v>2016</v>
      </c>
      <c r="AG54" s="155">
        <v>2019</v>
      </c>
      <c r="AH54" s="153">
        <v>2019</v>
      </c>
      <c r="AI54" s="153">
        <v>2019</v>
      </c>
      <c r="AJ54" s="153">
        <v>2018</v>
      </c>
      <c r="AK54" s="153">
        <v>2018</v>
      </c>
      <c r="AL54" s="153">
        <v>2017</v>
      </c>
      <c r="AM54" s="153">
        <v>2014</v>
      </c>
      <c r="AN54" s="153">
        <v>2019</v>
      </c>
      <c r="AO54" s="153">
        <v>2016</v>
      </c>
      <c r="AP54" s="153">
        <v>2017</v>
      </c>
      <c r="AQ54" s="153">
        <v>2017</v>
      </c>
      <c r="AR54" s="153">
        <v>2018</v>
      </c>
      <c r="AS54" s="153">
        <v>2017</v>
      </c>
      <c r="AT54" s="153">
        <v>2014</v>
      </c>
      <c r="AU54" s="164">
        <v>2017</v>
      </c>
      <c r="AV54" s="164">
        <v>2017</v>
      </c>
      <c r="AW54" s="153">
        <v>2017</v>
      </c>
      <c r="AX54" s="153">
        <v>2017</v>
      </c>
      <c r="AY54" s="153">
        <v>2017</v>
      </c>
      <c r="AZ54" s="208">
        <v>2017</v>
      </c>
      <c r="BA54" s="153" t="s">
        <v>1188</v>
      </c>
      <c r="BB54" s="153">
        <v>2017</v>
      </c>
      <c r="BC54" s="153">
        <v>2018</v>
      </c>
      <c r="BD54" s="153">
        <v>2019</v>
      </c>
      <c r="BE54" s="153" t="s">
        <v>1186</v>
      </c>
      <c r="BF54" s="211">
        <v>43677</v>
      </c>
      <c r="BG54" s="210" t="s">
        <v>1186</v>
      </c>
      <c r="BH54" s="153">
        <v>2018</v>
      </c>
      <c r="BI54" s="153">
        <v>2018</v>
      </c>
      <c r="BJ54" s="153">
        <v>2015</v>
      </c>
      <c r="BK54" s="153">
        <v>2017</v>
      </c>
      <c r="BL54" s="153">
        <v>2018</v>
      </c>
      <c r="BM54" s="153">
        <v>2017</v>
      </c>
      <c r="BN54" s="153">
        <v>2017</v>
      </c>
      <c r="BO54" s="153">
        <v>2016</v>
      </c>
      <c r="BP54" s="153">
        <v>2017</v>
      </c>
      <c r="BQ54" s="153">
        <v>2014</v>
      </c>
      <c r="BR54" s="153">
        <v>2017</v>
      </c>
      <c r="BS54" s="153">
        <v>2017</v>
      </c>
      <c r="BT54" s="153">
        <v>2017</v>
      </c>
      <c r="BU54" s="153">
        <v>2017</v>
      </c>
      <c r="BV54" s="153">
        <v>2017</v>
      </c>
      <c r="BW54" s="153" t="s">
        <v>818</v>
      </c>
      <c r="BX54" s="153">
        <v>2016</v>
      </c>
      <c r="BY54" s="153">
        <v>2015</v>
      </c>
      <c r="BZ54" s="153" t="s">
        <v>1189</v>
      </c>
      <c r="CA54" s="153">
        <v>2019</v>
      </c>
      <c r="CB54" s="153">
        <v>2015</v>
      </c>
    </row>
    <row r="55" spans="1:80" x14ac:dyDescent="0.3">
      <c r="A55" s="123" t="str">
        <f>'Indicator Data'!A57</f>
        <v>El Salvador</v>
      </c>
      <c r="B55" s="106" t="str">
        <f>'Indicator Data'!B57</f>
        <v>SLV</v>
      </c>
      <c r="C55" s="151">
        <v>2015</v>
      </c>
      <c r="D55" s="151">
        <v>2015</v>
      </c>
      <c r="E55" s="151">
        <v>2015</v>
      </c>
      <c r="F55" s="151">
        <v>2015</v>
      </c>
      <c r="G55" s="151">
        <v>2015</v>
      </c>
      <c r="H55" s="151">
        <v>2015</v>
      </c>
      <c r="I55" s="151">
        <v>2015</v>
      </c>
      <c r="J55" s="151">
        <v>2018</v>
      </c>
      <c r="K55" s="151">
        <v>2018</v>
      </c>
      <c r="L55" s="151">
        <v>2016</v>
      </c>
      <c r="M55" s="153">
        <v>2015</v>
      </c>
      <c r="N55" s="153">
        <v>2015</v>
      </c>
      <c r="O55" s="153">
        <v>2015</v>
      </c>
      <c r="P55" s="153">
        <v>2015</v>
      </c>
      <c r="Q55" s="153">
        <v>2010</v>
      </c>
      <c r="R55" s="153">
        <v>2010</v>
      </c>
      <c r="S55" s="153">
        <v>2010</v>
      </c>
      <c r="T55" s="153">
        <v>2010</v>
      </c>
      <c r="U55" s="153">
        <v>2015</v>
      </c>
      <c r="V55" s="153">
        <v>2015</v>
      </c>
      <c r="W55" s="153">
        <v>2015</v>
      </c>
      <c r="X55" s="153">
        <v>2018</v>
      </c>
      <c r="Y55" s="153">
        <v>2018</v>
      </c>
      <c r="Z55" s="153">
        <v>2018</v>
      </c>
      <c r="AA55" s="153">
        <v>2007</v>
      </c>
      <c r="AB55" s="152">
        <v>2017</v>
      </c>
      <c r="AC55" s="153">
        <v>2017</v>
      </c>
      <c r="AD55" s="153">
        <v>2015</v>
      </c>
      <c r="AE55" s="153">
        <v>2018</v>
      </c>
      <c r="AF55" s="155">
        <v>2016</v>
      </c>
      <c r="AG55" s="155">
        <v>2019</v>
      </c>
      <c r="AH55" s="153">
        <v>2019</v>
      </c>
      <c r="AI55" s="153">
        <v>2019</v>
      </c>
      <c r="AJ55" s="153">
        <v>2018</v>
      </c>
      <c r="AK55" s="153">
        <v>2018</v>
      </c>
      <c r="AL55" s="153">
        <v>2017</v>
      </c>
      <c r="AM55" s="153" t="s">
        <v>818</v>
      </c>
      <c r="AN55" s="153">
        <v>2019</v>
      </c>
      <c r="AO55" s="153">
        <v>2016</v>
      </c>
      <c r="AP55" s="153">
        <v>2017</v>
      </c>
      <c r="AQ55" s="153">
        <v>2017</v>
      </c>
      <c r="AR55" s="153">
        <v>2018</v>
      </c>
      <c r="AS55" s="153">
        <v>2017</v>
      </c>
      <c r="AT55" s="153">
        <v>2008</v>
      </c>
      <c r="AU55" s="164">
        <v>2017</v>
      </c>
      <c r="AV55" s="164">
        <v>2017</v>
      </c>
      <c r="AW55" s="153">
        <v>2017</v>
      </c>
      <c r="AX55" s="153">
        <v>2017</v>
      </c>
      <c r="AY55" s="153">
        <v>2017</v>
      </c>
      <c r="AZ55" s="208">
        <v>2017</v>
      </c>
      <c r="BA55" s="153" t="s">
        <v>1187</v>
      </c>
      <c r="BB55" s="153">
        <v>2017</v>
      </c>
      <c r="BC55" s="153">
        <v>2018</v>
      </c>
      <c r="BD55" s="153">
        <v>2019</v>
      </c>
      <c r="BE55" s="153" t="s">
        <v>818</v>
      </c>
      <c r="BF55" s="211" t="s">
        <v>1186</v>
      </c>
      <c r="BG55" s="210" t="s">
        <v>1186</v>
      </c>
      <c r="BH55" s="153">
        <v>2018</v>
      </c>
      <c r="BI55" s="153">
        <v>2018</v>
      </c>
      <c r="BJ55" s="153">
        <v>2013</v>
      </c>
      <c r="BK55" s="153">
        <v>2017</v>
      </c>
      <c r="BL55" s="153">
        <v>2018</v>
      </c>
      <c r="BM55" s="153">
        <v>2017</v>
      </c>
      <c r="BN55" s="153">
        <v>2017</v>
      </c>
      <c r="BO55" s="153">
        <v>2016</v>
      </c>
      <c r="BP55" s="153">
        <v>2017</v>
      </c>
      <c r="BQ55" s="153">
        <v>2014</v>
      </c>
      <c r="BR55" s="153">
        <v>2017</v>
      </c>
      <c r="BS55" s="153">
        <v>2017</v>
      </c>
      <c r="BT55" s="153">
        <v>2016</v>
      </c>
      <c r="BU55" s="153">
        <v>2017</v>
      </c>
      <c r="BV55" s="153">
        <v>2017</v>
      </c>
      <c r="BW55" s="153">
        <v>2017</v>
      </c>
      <c r="BX55" s="153">
        <v>2016</v>
      </c>
      <c r="BY55" s="153">
        <v>2015</v>
      </c>
      <c r="BZ55" s="153" t="s">
        <v>1189</v>
      </c>
      <c r="CA55" s="153">
        <v>2019</v>
      </c>
      <c r="CB55" s="153">
        <v>2015</v>
      </c>
    </row>
    <row r="56" spans="1:80" x14ac:dyDescent="0.3">
      <c r="A56" s="123" t="str">
        <f>'Indicator Data'!A58</f>
        <v>Equatorial Guinea</v>
      </c>
      <c r="B56" s="106" t="str">
        <f>'Indicator Data'!B58</f>
        <v>GNQ</v>
      </c>
      <c r="C56" s="151">
        <v>2015</v>
      </c>
      <c r="D56" s="151">
        <v>2015</v>
      </c>
      <c r="E56" s="151">
        <v>2015</v>
      </c>
      <c r="F56" s="151">
        <v>2015</v>
      </c>
      <c r="G56" s="151">
        <v>2015</v>
      </c>
      <c r="H56" s="151">
        <v>2015</v>
      </c>
      <c r="I56" s="151">
        <v>2015</v>
      </c>
      <c r="J56" s="151">
        <v>2018</v>
      </c>
      <c r="K56" s="151">
        <v>2018</v>
      </c>
      <c r="L56" s="151">
        <v>2016</v>
      </c>
      <c r="M56" s="153">
        <v>2015</v>
      </c>
      <c r="N56" s="153">
        <v>2015</v>
      </c>
      <c r="O56" s="153">
        <v>2015</v>
      </c>
      <c r="P56" s="153">
        <v>2015</v>
      </c>
      <c r="Q56" s="153">
        <v>2010</v>
      </c>
      <c r="R56" s="153">
        <v>2010</v>
      </c>
      <c r="S56" s="153">
        <v>2010</v>
      </c>
      <c r="T56" s="153">
        <v>2010</v>
      </c>
      <c r="U56" s="153">
        <v>2015</v>
      </c>
      <c r="V56" s="153">
        <v>2015</v>
      </c>
      <c r="W56" s="153">
        <v>2015</v>
      </c>
      <c r="X56" s="153">
        <v>2018</v>
      </c>
      <c r="Y56" s="153">
        <v>2018</v>
      </c>
      <c r="Z56" s="153">
        <v>2018</v>
      </c>
      <c r="AA56" s="153" t="s">
        <v>818</v>
      </c>
      <c r="AB56" s="152">
        <v>2017</v>
      </c>
      <c r="AC56" s="153">
        <v>2015</v>
      </c>
      <c r="AD56" s="153">
        <v>2014</v>
      </c>
      <c r="AE56" s="153">
        <v>2018</v>
      </c>
      <c r="AF56" s="155">
        <v>2016</v>
      </c>
      <c r="AG56" s="155">
        <v>2019</v>
      </c>
      <c r="AH56" s="153">
        <v>2019</v>
      </c>
      <c r="AI56" s="153">
        <v>2019</v>
      </c>
      <c r="AJ56" s="153">
        <v>2018</v>
      </c>
      <c r="AK56" s="153">
        <v>2018</v>
      </c>
      <c r="AL56" s="153">
        <v>2017</v>
      </c>
      <c r="AM56" s="153" t="s">
        <v>818</v>
      </c>
      <c r="AN56" s="153">
        <v>2019</v>
      </c>
      <c r="AO56" s="153">
        <v>2016</v>
      </c>
      <c r="AP56" s="153">
        <v>2017</v>
      </c>
      <c r="AQ56" s="153">
        <v>2017</v>
      </c>
      <c r="AR56" s="153" t="s">
        <v>818</v>
      </c>
      <c r="AS56" s="153">
        <v>2017</v>
      </c>
      <c r="AT56" s="153">
        <v>2010</v>
      </c>
      <c r="AU56" s="164">
        <v>2017</v>
      </c>
      <c r="AV56" s="164">
        <v>2017</v>
      </c>
      <c r="AW56" s="153">
        <v>2017</v>
      </c>
      <c r="AX56" s="153">
        <v>2017</v>
      </c>
      <c r="AY56" s="153">
        <v>2017</v>
      </c>
      <c r="AZ56" s="208" t="s">
        <v>818</v>
      </c>
      <c r="BA56" s="153" t="s">
        <v>818</v>
      </c>
      <c r="BB56" s="153">
        <v>2017</v>
      </c>
      <c r="BC56" s="153">
        <v>2018</v>
      </c>
      <c r="BD56" s="153">
        <v>2019</v>
      </c>
      <c r="BE56" s="153" t="s">
        <v>818</v>
      </c>
      <c r="BF56" s="211" t="s">
        <v>1186</v>
      </c>
      <c r="BG56" s="210" t="s">
        <v>1186</v>
      </c>
      <c r="BH56" s="153">
        <v>2018</v>
      </c>
      <c r="BI56" s="153">
        <v>2018</v>
      </c>
      <c r="BJ56" s="153" t="s">
        <v>818</v>
      </c>
      <c r="BK56" s="153">
        <v>2017</v>
      </c>
      <c r="BL56" s="153">
        <v>2018</v>
      </c>
      <c r="BM56" s="153">
        <v>2017</v>
      </c>
      <c r="BN56" s="153">
        <v>2015</v>
      </c>
      <c r="BO56" s="153">
        <v>2016</v>
      </c>
      <c r="BP56" s="153">
        <v>2017</v>
      </c>
      <c r="BQ56" s="153">
        <v>2014</v>
      </c>
      <c r="BR56" s="153">
        <v>2017</v>
      </c>
      <c r="BS56" s="153">
        <v>2017</v>
      </c>
      <c r="BT56" s="153">
        <v>2017</v>
      </c>
      <c r="BU56" s="153">
        <v>2017</v>
      </c>
      <c r="BV56" s="153" t="s">
        <v>818</v>
      </c>
      <c r="BW56" s="153" t="s">
        <v>818</v>
      </c>
      <c r="BX56" s="153">
        <v>2016</v>
      </c>
      <c r="BY56" s="153">
        <v>2015</v>
      </c>
      <c r="BZ56" s="153" t="s">
        <v>1189</v>
      </c>
      <c r="CA56" s="153">
        <v>2019</v>
      </c>
      <c r="CB56" s="153">
        <v>2015</v>
      </c>
    </row>
    <row r="57" spans="1:80" x14ac:dyDescent="0.3">
      <c r="A57" s="123" t="str">
        <f>'Indicator Data'!A59</f>
        <v>Eritrea</v>
      </c>
      <c r="B57" s="106" t="str">
        <f>'Indicator Data'!B59</f>
        <v>ERI</v>
      </c>
      <c r="C57" s="151">
        <v>2015</v>
      </c>
      <c r="D57" s="151">
        <v>2015</v>
      </c>
      <c r="E57" s="151">
        <v>2015</v>
      </c>
      <c r="F57" s="151">
        <v>2015</v>
      </c>
      <c r="G57" s="151">
        <v>2015</v>
      </c>
      <c r="H57" s="151">
        <v>2015</v>
      </c>
      <c r="I57" s="151">
        <v>2015</v>
      </c>
      <c r="J57" s="151">
        <v>2018</v>
      </c>
      <c r="K57" s="151">
        <v>2018</v>
      </c>
      <c r="L57" s="151">
        <v>2016</v>
      </c>
      <c r="M57" s="153">
        <v>2015</v>
      </c>
      <c r="N57" s="153">
        <v>2015</v>
      </c>
      <c r="O57" s="153">
        <v>2015</v>
      </c>
      <c r="P57" s="153">
        <v>2015</v>
      </c>
      <c r="Q57" s="153">
        <v>2010</v>
      </c>
      <c r="R57" s="153">
        <v>2010</v>
      </c>
      <c r="S57" s="153">
        <v>2010</v>
      </c>
      <c r="T57" s="153">
        <v>2010</v>
      </c>
      <c r="U57" s="153">
        <v>2015</v>
      </c>
      <c r="V57" s="153">
        <v>2015</v>
      </c>
      <c r="W57" s="153">
        <v>2015</v>
      </c>
      <c r="X57" s="153">
        <v>2018</v>
      </c>
      <c r="Y57" s="153"/>
      <c r="Z57" s="153"/>
      <c r="AA57" s="153" t="s">
        <v>818</v>
      </c>
      <c r="AB57" s="152">
        <v>2016</v>
      </c>
      <c r="AC57" s="153" t="s">
        <v>818</v>
      </c>
      <c r="AD57" s="153">
        <v>2018</v>
      </c>
      <c r="AE57" s="153">
        <v>2018</v>
      </c>
      <c r="AF57" s="155" t="s">
        <v>818</v>
      </c>
      <c r="AG57" s="155">
        <v>2019</v>
      </c>
      <c r="AH57" s="153">
        <v>2019</v>
      </c>
      <c r="AI57" s="153">
        <v>2019</v>
      </c>
      <c r="AJ57" s="153">
        <v>2018</v>
      </c>
      <c r="AK57" s="153">
        <v>2018</v>
      </c>
      <c r="AL57" s="153">
        <v>2017</v>
      </c>
      <c r="AM57" s="153" t="s">
        <v>818</v>
      </c>
      <c r="AN57" s="153">
        <v>2019</v>
      </c>
      <c r="AO57" s="153">
        <v>2016</v>
      </c>
      <c r="AP57" s="153">
        <v>2017</v>
      </c>
      <c r="AQ57" s="153" t="s">
        <v>818</v>
      </c>
      <c r="AR57" s="153" t="s">
        <v>818</v>
      </c>
      <c r="AS57" s="153">
        <v>2017</v>
      </c>
      <c r="AT57" s="153">
        <v>2010</v>
      </c>
      <c r="AU57" s="164">
        <v>2017</v>
      </c>
      <c r="AV57" s="164">
        <v>2017</v>
      </c>
      <c r="AW57" s="153">
        <v>2017</v>
      </c>
      <c r="AX57" s="153">
        <v>2017</v>
      </c>
      <c r="AY57" s="153">
        <v>2017</v>
      </c>
      <c r="AZ57" s="208" t="s">
        <v>818</v>
      </c>
      <c r="BA57" s="153" t="s">
        <v>818</v>
      </c>
      <c r="BB57" s="153">
        <v>2017</v>
      </c>
      <c r="BC57" s="153">
        <v>2018</v>
      </c>
      <c r="BD57" s="153">
        <v>2019</v>
      </c>
      <c r="BE57" s="153" t="s">
        <v>818</v>
      </c>
      <c r="BF57" s="211" t="s">
        <v>1186</v>
      </c>
      <c r="BG57" s="210" t="s">
        <v>1186</v>
      </c>
      <c r="BH57" s="153">
        <v>2018</v>
      </c>
      <c r="BI57" s="153">
        <v>2018</v>
      </c>
      <c r="BJ57" s="153" t="s">
        <v>818</v>
      </c>
      <c r="BK57" s="153">
        <v>2017</v>
      </c>
      <c r="BL57" s="153">
        <v>2018</v>
      </c>
      <c r="BM57" s="153">
        <v>2017</v>
      </c>
      <c r="BN57" s="153">
        <v>2015</v>
      </c>
      <c r="BO57" s="153">
        <v>2016</v>
      </c>
      <c r="BP57" s="153">
        <v>2017</v>
      </c>
      <c r="BQ57" s="153">
        <v>2014</v>
      </c>
      <c r="BR57" s="153">
        <v>2016</v>
      </c>
      <c r="BS57" s="153">
        <v>2016</v>
      </c>
      <c r="BT57" s="153" t="s">
        <v>818</v>
      </c>
      <c r="BU57" s="153">
        <v>2017</v>
      </c>
      <c r="BV57" s="153">
        <v>2017</v>
      </c>
      <c r="BW57" s="153">
        <v>2017</v>
      </c>
      <c r="BX57" s="153">
        <v>2016</v>
      </c>
      <c r="BY57" s="153">
        <v>2015</v>
      </c>
      <c r="BZ57" s="153" t="s">
        <v>1194</v>
      </c>
      <c r="CA57" s="153">
        <v>2019</v>
      </c>
      <c r="CB57" s="153">
        <v>2015</v>
      </c>
    </row>
    <row r="58" spans="1:80" x14ac:dyDescent="0.3">
      <c r="A58" s="123" t="str">
        <f>'Indicator Data'!A60</f>
        <v>Estonia</v>
      </c>
      <c r="B58" s="106" t="str">
        <f>'Indicator Data'!B60</f>
        <v>EST</v>
      </c>
      <c r="C58" s="151">
        <v>2015</v>
      </c>
      <c r="D58" s="151">
        <v>2015</v>
      </c>
      <c r="E58" s="151">
        <v>2015</v>
      </c>
      <c r="F58" s="151">
        <v>2015</v>
      </c>
      <c r="G58" s="151">
        <v>2015</v>
      </c>
      <c r="H58" s="151">
        <v>2015</v>
      </c>
      <c r="I58" s="151">
        <v>2015</v>
      </c>
      <c r="J58" s="151">
        <v>2018</v>
      </c>
      <c r="K58" s="151">
        <v>2018</v>
      </c>
      <c r="L58" s="151">
        <v>2016</v>
      </c>
      <c r="M58" s="153">
        <v>2015</v>
      </c>
      <c r="N58" s="153">
        <v>2015</v>
      </c>
      <c r="O58" s="153">
        <v>2015</v>
      </c>
      <c r="P58" s="153">
        <v>2015</v>
      </c>
      <c r="Q58" s="153">
        <v>2010</v>
      </c>
      <c r="R58" s="153">
        <v>2010</v>
      </c>
      <c r="S58" s="153">
        <v>2010</v>
      </c>
      <c r="T58" s="153">
        <v>2010</v>
      </c>
      <c r="U58" s="153">
        <v>2015</v>
      </c>
      <c r="V58" s="153">
        <v>2015</v>
      </c>
      <c r="W58" s="153">
        <v>2015</v>
      </c>
      <c r="X58" s="153">
        <v>2018</v>
      </c>
      <c r="Y58" s="153">
        <v>2018</v>
      </c>
      <c r="Z58" s="153">
        <v>2018</v>
      </c>
      <c r="AA58" s="153">
        <v>2011</v>
      </c>
      <c r="AB58" s="152">
        <v>2017</v>
      </c>
      <c r="AC58" s="153" t="s">
        <v>818</v>
      </c>
      <c r="AD58" s="153">
        <v>2018</v>
      </c>
      <c r="AE58" s="153">
        <v>2018</v>
      </c>
      <c r="AF58" s="155" t="s">
        <v>818</v>
      </c>
      <c r="AG58" s="155">
        <v>2019</v>
      </c>
      <c r="AH58" s="153">
        <v>2019</v>
      </c>
      <c r="AI58" s="153">
        <v>2019</v>
      </c>
      <c r="AJ58" s="153">
        <v>2018</v>
      </c>
      <c r="AK58" s="153">
        <v>2018</v>
      </c>
      <c r="AL58" s="153">
        <v>2017</v>
      </c>
      <c r="AM58" s="153" t="s">
        <v>818</v>
      </c>
      <c r="AN58" s="153">
        <v>2019</v>
      </c>
      <c r="AO58" s="153">
        <v>2016</v>
      </c>
      <c r="AP58" s="153">
        <v>2017</v>
      </c>
      <c r="AQ58" s="153" t="s">
        <v>818</v>
      </c>
      <c r="AR58" s="153">
        <v>2018</v>
      </c>
      <c r="AS58" s="153">
        <v>2017</v>
      </c>
      <c r="AT58" s="153" t="s">
        <v>818</v>
      </c>
      <c r="AU58" s="164">
        <v>2017</v>
      </c>
      <c r="AV58" s="164">
        <v>2017</v>
      </c>
      <c r="AW58" s="153">
        <v>2017</v>
      </c>
      <c r="AX58" s="153" t="s">
        <v>818</v>
      </c>
      <c r="AY58" s="153">
        <v>2017</v>
      </c>
      <c r="AZ58" s="208">
        <v>2017</v>
      </c>
      <c r="BA58" s="153" t="s">
        <v>1188</v>
      </c>
      <c r="BB58" s="153">
        <v>2017</v>
      </c>
      <c r="BC58" s="153">
        <v>2018</v>
      </c>
      <c r="BD58" s="153">
        <v>2019</v>
      </c>
      <c r="BE58" s="153" t="s">
        <v>818</v>
      </c>
      <c r="BF58" s="211" t="s">
        <v>1186</v>
      </c>
      <c r="BG58" s="210" t="s">
        <v>1186</v>
      </c>
      <c r="BH58" s="153">
        <v>2018</v>
      </c>
      <c r="BI58" s="153">
        <v>2018</v>
      </c>
      <c r="BJ58" s="153" t="s">
        <v>818</v>
      </c>
      <c r="BK58" s="153">
        <v>2017</v>
      </c>
      <c r="BL58" s="153">
        <v>2018</v>
      </c>
      <c r="BM58" s="153">
        <v>2017</v>
      </c>
      <c r="BN58" s="153">
        <v>2015</v>
      </c>
      <c r="BO58" s="153">
        <v>2016</v>
      </c>
      <c r="BP58" s="153">
        <v>2017</v>
      </c>
      <c r="BQ58" s="153">
        <v>2014</v>
      </c>
      <c r="BR58" s="153">
        <v>2017</v>
      </c>
      <c r="BS58" s="153">
        <v>2017</v>
      </c>
      <c r="BT58" s="153">
        <v>2016</v>
      </c>
      <c r="BU58" s="153">
        <v>2017</v>
      </c>
      <c r="BV58" s="153">
        <v>2017</v>
      </c>
      <c r="BW58" s="153" t="s">
        <v>818</v>
      </c>
      <c r="BX58" s="153">
        <v>2016</v>
      </c>
      <c r="BY58" s="153">
        <v>2015</v>
      </c>
      <c r="BZ58" s="153" t="s">
        <v>1189</v>
      </c>
      <c r="CA58" s="153">
        <v>2019</v>
      </c>
      <c r="CB58" s="153">
        <v>2015</v>
      </c>
    </row>
    <row r="59" spans="1:80" x14ac:dyDescent="0.3">
      <c r="A59" s="123" t="str">
        <f>'Indicator Data'!A61</f>
        <v>Eswatini</v>
      </c>
      <c r="B59" s="106" t="str">
        <f>'Indicator Data'!B61</f>
        <v>SWZ</v>
      </c>
      <c r="C59" s="151">
        <v>2015</v>
      </c>
      <c r="D59" s="151">
        <v>2015</v>
      </c>
      <c r="E59" s="151">
        <v>2015</v>
      </c>
      <c r="F59" s="151">
        <v>2015</v>
      </c>
      <c r="G59" s="151">
        <v>2015</v>
      </c>
      <c r="H59" s="151">
        <v>2015</v>
      </c>
      <c r="I59" s="151">
        <v>2015</v>
      </c>
      <c r="J59" s="151">
        <v>2018</v>
      </c>
      <c r="K59" s="151">
        <v>2018</v>
      </c>
      <c r="L59" s="151">
        <v>2016</v>
      </c>
      <c r="M59" s="153">
        <v>2015</v>
      </c>
      <c r="N59" s="153">
        <v>2015</v>
      </c>
      <c r="O59" s="153">
        <v>2015</v>
      </c>
      <c r="P59" s="153">
        <v>2015</v>
      </c>
      <c r="Q59" s="153">
        <v>2010</v>
      </c>
      <c r="R59" s="153">
        <v>2010</v>
      </c>
      <c r="S59" s="153">
        <v>2010</v>
      </c>
      <c r="T59" s="153">
        <v>2010</v>
      </c>
      <c r="U59" s="153">
        <v>2015</v>
      </c>
      <c r="V59" s="153">
        <v>2015</v>
      </c>
      <c r="W59" s="153">
        <v>2015</v>
      </c>
      <c r="X59" s="153">
        <v>2018</v>
      </c>
      <c r="Y59" s="153">
        <v>2018</v>
      </c>
      <c r="Z59" s="153">
        <v>2018</v>
      </c>
      <c r="AA59" s="153">
        <v>2007</v>
      </c>
      <c r="AB59" s="152">
        <v>2017</v>
      </c>
      <c r="AC59" s="153">
        <v>2017</v>
      </c>
      <c r="AD59" s="153">
        <v>2018</v>
      </c>
      <c r="AE59" s="153">
        <v>2018</v>
      </c>
      <c r="AF59" s="155">
        <v>2016</v>
      </c>
      <c r="AG59" s="155">
        <v>2019</v>
      </c>
      <c r="AH59" s="153">
        <v>2019</v>
      </c>
      <c r="AI59" s="153">
        <v>2019</v>
      </c>
      <c r="AJ59" s="153">
        <v>2018</v>
      </c>
      <c r="AK59" s="153">
        <v>2018</v>
      </c>
      <c r="AL59" s="153">
        <v>2017</v>
      </c>
      <c r="AM59" s="153">
        <v>2010</v>
      </c>
      <c r="AN59" s="153">
        <v>2019</v>
      </c>
      <c r="AO59" s="153">
        <v>2016</v>
      </c>
      <c r="AP59" s="153">
        <v>2017</v>
      </c>
      <c r="AQ59" s="153" t="s">
        <v>818</v>
      </c>
      <c r="AR59" s="153">
        <v>2018</v>
      </c>
      <c r="AS59" s="153">
        <v>2017</v>
      </c>
      <c r="AT59" s="153">
        <v>2010</v>
      </c>
      <c r="AU59" s="164">
        <v>2016</v>
      </c>
      <c r="AV59" s="164">
        <v>2016</v>
      </c>
      <c r="AW59" s="153">
        <v>2017</v>
      </c>
      <c r="AX59" s="153">
        <v>2017</v>
      </c>
      <c r="AY59" s="153">
        <v>2017</v>
      </c>
      <c r="AZ59" s="208">
        <v>2017</v>
      </c>
      <c r="BA59" s="153">
        <v>2009</v>
      </c>
      <c r="BB59" s="153">
        <v>2017</v>
      </c>
      <c r="BC59" s="153">
        <v>2018</v>
      </c>
      <c r="BD59" s="153">
        <v>2019</v>
      </c>
      <c r="BE59" s="153" t="s">
        <v>818</v>
      </c>
      <c r="BF59" s="211" t="s">
        <v>1186</v>
      </c>
      <c r="BG59" s="210" t="s">
        <v>1186</v>
      </c>
      <c r="BH59" s="153">
        <v>2018</v>
      </c>
      <c r="BI59" s="153">
        <v>2018</v>
      </c>
      <c r="BJ59" s="153">
        <v>2015</v>
      </c>
      <c r="BK59" s="153">
        <v>2016</v>
      </c>
      <c r="BL59" s="153">
        <v>2018</v>
      </c>
      <c r="BM59" s="153">
        <v>2017</v>
      </c>
      <c r="BN59" s="153">
        <v>2015</v>
      </c>
      <c r="BO59" s="153">
        <v>2016</v>
      </c>
      <c r="BP59" s="153">
        <v>2017</v>
      </c>
      <c r="BQ59" s="153">
        <v>2014</v>
      </c>
      <c r="BR59" s="153">
        <v>2017</v>
      </c>
      <c r="BS59" s="153">
        <v>2017</v>
      </c>
      <c r="BT59" s="153">
        <v>2016</v>
      </c>
      <c r="BU59" s="153">
        <v>2017</v>
      </c>
      <c r="BV59" s="153">
        <v>2017</v>
      </c>
      <c r="BW59" s="153">
        <v>2017</v>
      </c>
      <c r="BX59" s="153">
        <v>2016</v>
      </c>
      <c r="BY59" s="153">
        <v>2015</v>
      </c>
      <c r="BZ59" s="153" t="s">
        <v>1189</v>
      </c>
      <c r="CA59" s="153">
        <v>2019</v>
      </c>
      <c r="CB59" s="153">
        <v>2015</v>
      </c>
    </row>
    <row r="60" spans="1:80" x14ac:dyDescent="0.3">
      <c r="A60" s="123" t="str">
        <f>'Indicator Data'!A62</f>
        <v>Ethiopia</v>
      </c>
      <c r="B60" s="106" t="str">
        <f>'Indicator Data'!B62</f>
        <v>ETH</v>
      </c>
      <c r="C60" s="151">
        <v>2015</v>
      </c>
      <c r="D60" s="151">
        <v>2015</v>
      </c>
      <c r="E60" s="151">
        <v>2015</v>
      </c>
      <c r="F60" s="151">
        <v>2015</v>
      </c>
      <c r="G60" s="151">
        <v>2015</v>
      </c>
      <c r="H60" s="151">
        <v>2015</v>
      </c>
      <c r="I60" s="151">
        <v>2015</v>
      </c>
      <c r="J60" s="151">
        <v>2018</v>
      </c>
      <c r="K60" s="151">
        <v>2018</v>
      </c>
      <c r="L60" s="151">
        <v>2016</v>
      </c>
      <c r="M60" s="153">
        <v>2015</v>
      </c>
      <c r="N60" s="153">
        <v>2015</v>
      </c>
      <c r="O60" s="153">
        <v>2015</v>
      </c>
      <c r="P60" s="153">
        <v>2015</v>
      </c>
      <c r="Q60" s="153">
        <v>2010</v>
      </c>
      <c r="R60" s="153">
        <v>2010</v>
      </c>
      <c r="S60" s="153">
        <v>2010</v>
      </c>
      <c r="T60" s="153">
        <v>2010</v>
      </c>
      <c r="U60" s="153">
        <v>2015</v>
      </c>
      <c r="V60" s="153">
        <v>2015</v>
      </c>
      <c r="W60" s="153">
        <v>2015</v>
      </c>
      <c r="X60" s="153">
        <v>2018</v>
      </c>
      <c r="Y60" s="153">
        <v>2018</v>
      </c>
      <c r="Z60" s="153">
        <v>2018</v>
      </c>
      <c r="AA60" s="153">
        <v>2016</v>
      </c>
      <c r="AB60" s="152">
        <v>2017</v>
      </c>
      <c r="AC60" s="153">
        <v>2017</v>
      </c>
      <c r="AD60" s="153">
        <v>2017</v>
      </c>
      <c r="AE60" s="153">
        <v>2018</v>
      </c>
      <c r="AF60" s="155">
        <v>2016</v>
      </c>
      <c r="AG60" s="155">
        <v>2019</v>
      </c>
      <c r="AH60" s="153">
        <v>2019</v>
      </c>
      <c r="AI60" s="153">
        <v>2019</v>
      </c>
      <c r="AJ60" s="153">
        <v>2018</v>
      </c>
      <c r="AK60" s="153">
        <v>2018</v>
      </c>
      <c r="AL60" s="153">
        <v>2017</v>
      </c>
      <c r="AM60" s="153">
        <v>2016</v>
      </c>
      <c r="AN60" s="153">
        <v>2019</v>
      </c>
      <c r="AO60" s="153">
        <v>2016</v>
      </c>
      <c r="AP60" s="153">
        <v>2017</v>
      </c>
      <c r="AQ60" s="153">
        <v>2017</v>
      </c>
      <c r="AR60" s="153">
        <v>2018</v>
      </c>
      <c r="AS60" s="153">
        <v>2017</v>
      </c>
      <c r="AT60" s="153">
        <v>2016</v>
      </c>
      <c r="AU60" s="164">
        <v>2017</v>
      </c>
      <c r="AV60" s="164">
        <v>2017</v>
      </c>
      <c r="AW60" s="153">
        <v>2017</v>
      </c>
      <c r="AX60" s="153">
        <v>2017</v>
      </c>
      <c r="AY60" s="153">
        <v>2017</v>
      </c>
      <c r="AZ60" s="208">
        <v>2017</v>
      </c>
      <c r="BA60" s="153" t="s">
        <v>1188</v>
      </c>
      <c r="BB60" s="153">
        <v>2017</v>
      </c>
      <c r="BC60" s="153">
        <v>2018</v>
      </c>
      <c r="BD60" s="153">
        <v>2019</v>
      </c>
      <c r="BE60" s="153" t="s">
        <v>1186</v>
      </c>
      <c r="BF60" s="211">
        <v>43646</v>
      </c>
      <c r="BG60" s="210" t="s">
        <v>1186</v>
      </c>
      <c r="BH60" s="153">
        <v>2018</v>
      </c>
      <c r="BI60" s="153">
        <v>2018</v>
      </c>
      <c r="BJ60" s="153">
        <v>2015</v>
      </c>
      <c r="BK60" s="153">
        <v>2017</v>
      </c>
      <c r="BL60" s="153">
        <v>2018</v>
      </c>
      <c r="BM60" s="153">
        <v>2017</v>
      </c>
      <c r="BN60" s="153">
        <v>2015</v>
      </c>
      <c r="BO60" s="153">
        <v>2016</v>
      </c>
      <c r="BP60" s="153">
        <v>2017</v>
      </c>
      <c r="BQ60" s="153">
        <v>2014</v>
      </c>
      <c r="BR60" s="153">
        <v>2017</v>
      </c>
      <c r="BS60" s="153">
        <v>2017</v>
      </c>
      <c r="BT60" s="153">
        <v>2017</v>
      </c>
      <c r="BU60" s="153">
        <v>2017</v>
      </c>
      <c r="BV60" s="153" t="s">
        <v>818</v>
      </c>
      <c r="BW60" s="153">
        <v>2017</v>
      </c>
      <c r="BX60" s="153">
        <v>2016</v>
      </c>
      <c r="BY60" s="153">
        <v>2015</v>
      </c>
      <c r="BZ60" s="153" t="s">
        <v>1189</v>
      </c>
      <c r="CA60" s="153">
        <v>2019</v>
      </c>
      <c r="CB60" s="153">
        <v>2015</v>
      </c>
    </row>
    <row r="61" spans="1:80" x14ac:dyDescent="0.3">
      <c r="A61" s="123" t="str">
        <f>'Indicator Data'!A63</f>
        <v>Fiji</v>
      </c>
      <c r="B61" s="106" t="str">
        <f>'Indicator Data'!B63</f>
        <v>FJI</v>
      </c>
      <c r="C61" s="151">
        <v>2015</v>
      </c>
      <c r="D61" s="151">
        <v>2015</v>
      </c>
      <c r="E61" s="151">
        <v>2015</v>
      </c>
      <c r="F61" s="151">
        <v>2015</v>
      </c>
      <c r="G61" s="151">
        <v>2015</v>
      </c>
      <c r="H61" s="151">
        <v>2015</v>
      </c>
      <c r="I61" s="151">
        <v>2015</v>
      </c>
      <c r="J61" s="151">
        <v>2018</v>
      </c>
      <c r="K61" s="151">
        <v>2018</v>
      </c>
      <c r="L61" s="151">
        <v>2016</v>
      </c>
      <c r="M61" s="153">
        <v>2015</v>
      </c>
      <c r="N61" s="153">
        <v>2015</v>
      </c>
      <c r="O61" s="153">
        <v>2015</v>
      </c>
      <c r="P61" s="153">
        <v>2015</v>
      </c>
      <c r="Q61" s="153">
        <v>2010</v>
      </c>
      <c r="R61" s="153">
        <v>2010</v>
      </c>
      <c r="S61" s="153">
        <v>2010</v>
      </c>
      <c r="T61" s="153">
        <v>2010</v>
      </c>
      <c r="U61" s="153">
        <v>2015</v>
      </c>
      <c r="V61" s="153">
        <v>2015</v>
      </c>
      <c r="W61" s="153">
        <v>2015</v>
      </c>
      <c r="X61" s="153">
        <v>2018</v>
      </c>
      <c r="Y61" s="153">
        <v>2018</v>
      </c>
      <c r="Z61" s="153">
        <v>2018</v>
      </c>
      <c r="AA61" s="153">
        <v>2007</v>
      </c>
      <c r="AB61" s="152">
        <v>2017</v>
      </c>
      <c r="AC61" s="153" t="s">
        <v>818</v>
      </c>
      <c r="AD61" s="153">
        <v>2018</v>
      </c>
      <c r="AE61" s="153">
        <v>2018</v>
      </c>
      <c r="AF61" s="155">
        <v>2016</v>
      </c>
      <c r="AG61" s="155">
        <v>2019</v>
      </c>
      <c r="AH61" s="153">
        <v>2019</v>
      </c>
      <c r="AI61" s="153">
        <v>2019</v>
      </c>
      <c r="AJ61" s="153">
        <v>2018</v>
      </c>
      <c r="AK61" s="153">
        <v>2018</v>
      </c>
      <c r="AL61" s="153">
        <v>2017</v>
      </c>
      <c r="AM61" s="153" t="s">
        <v>818</v>
      </c>
      <c r="AN61" s="153">
        <v>2019</v>
      </c>
      <c r="AO61" s="153">
        <v>2016</v>
      </c>
      <c r="AP61" s="153">
        <v>2017</v>
      </c>
      <c r="AQ61" s="153">
        <v>2017</v>
      </c>
      <c r="AR61" s="153">
        <v>2018</v>
      </c>
      <c r="AS61" s="153">
        <v>2017</v>
      </c>
      <c r="AT61" s="153" t="s">
        <v>818</v>
      </c>
      <c r="AU61" s="164">
        <v>2017</v>
      </c>
      <c r="AV61" s="164">
        <v>2016</v>
      </c>
      <c r="AW61" s="153" t="s">
        <v>818</v>
      </c>
      <c r="AX61" s="153" t="s">
        <v>818</v>
      </c>
      <c r="AY61" s="153">
        <v>2017</v>
      </c>
      <c r="AZ61" s="208">
        <v>2017</v>
      </c>
      <c r="BA61" s="153" t="s">
        <v>1195</v>
      </c>
      <c r="BB61" s="153">
        <v>2017</v>
      </c>
      <c r="BC61" s="153">
        <v>2018</v>
      </c>
      <c r="BD61" s="153">
        <v>2019</v>
      </c>
      <c r="BE61" s="153" t="s">
        <v>818</v>
      </c>
      <c r="BF61" s="211" t="s">
        <v>1186</v>
      </c>
      <c r="BG61" s="210" t="s">
        <v>1186</v>
      </c>
      <c r="BH61" s="153">
        <v>2018</v>
      </c>
      <c r="BI61" s="153">
        <v>2018</v>
      </c>
      <c r="BJ61" s="153">
        <v>2015</v>
      </c>
      <c r="BK61" s="153">
        <v>2017</v>
      </c>
      <c r="BL61" s="153" t="s">
        <v>818</v>
      </c>
      <c r="BM61" s="153">
        <v>2017</v>
      </c>
      <c r="BN61" s="153" t="s">
        <v>818</v>
      </c>
      <c r="BO61" s="153">
        <v>2016</v>
      </c>
      <c r="BP61" s="153">
        <v>2017</v>
      </c>
      <c r="BQ61" s="153">
        <v>2014</v>
      </c>
      <c r="BR61" s="153">
        <v>2017</v>
      </c>
      <c r="BS61" s="153">
        <v>2017</v>
      </c>
      <c r="BT61" s="153">
        <v>2015</v>
      </c>
      <c r="BU61" s="153">
        <v>2017</v>
      </c>
      <c r="BV61" s="153">
        <v>2017</v>
      </c>
      <c r="BW61" s="153">
        <v>2017</v>
      </c>
      <c r="BX61" s="153">
        <v>2016</v>
      </c>
      <c r="BY61" s="153">
        <v>2015</v>
      </c>
      <c r="BZ61" s="153" t="s">
        <v>1189</v>
      </c>
      <c r="CA61" s="153">
        <v>2019</v>
      </c>
      <c r="CB61" s="153">
        <v>2015</v>
      </c>
    </row>
    <row r="62" spans="1:80" x14ac:dyDescent="0.3">
      <c r="A62" s="123" t="str">
        <f>'Indicator Data'!A64</f>
        <v>Finland</v>
      </c>
      <c r="B62" s="106" t="str">
        <f>'Indicator Data'!B64</f>
        <v>FIN</v>
      </c>
      <c r="C62" s="151">
        <v>2015</v>
      </c>
      <c r="D62" s="151">
        <v>2015</v>
      </c>
      <c r="E62" s="151">
        <v>2015</v>
      </c>
      <c r="F62" s="151">
        <v>2015</v>
      </c>
      <c r="G62" s="151">
        <v>2015</v>
      </c>
      <c r="H62" s="151">
        <v>2015</v>
      </c>
      <c r="I62" s="151">
        <v>2015</v>
      </c>
      <c r="J62" s="151">
        <v>2018</v>
      </c>
      <c r="K62" s="151">
        <v>2018</v>
      </c>
      <c r="L62" s="151">
        <v>2016</v>
      </c>
      <c r="M62" s="153">
        <v>2015</v>
      </c>
      <c r="N62" s="153">
        <v>2015</v>
      </c>
      <c r="O62" s="153">
        <v>2015</v>
      </c>
      <c r="P62" s="153">
        <v>2015</v>
      </c>
      <c r="Q62" s="153">
        <v>2010</v>
      </c>
      <c r="R62" s="153">
        <v>2010</v>
      </c>
      <c r="S62" s="153">
        <v>2010</v>
      </c>
      <c r="T62" s="153">
        <v>2010</v>
      </c>
      <c r="U62" s="153">
        <v>2015</v>
      </c>
      <c r="V62" s="153">
        <v>2015</v>
      </c>
      <c r="W62" s="153">
        <v>2015</v>
      </c>
      <c r="X62" s="153">
        <v>2018</v>
      </c>
      <c r="Y62" s="153">
        <v>2018</v>
      </c>
      <c r="Z62" s="153">
        <v>2018</v>
      </c>
      <c r="AA62" s="153">
        <v>2010</v>
      </c>
      <c r="AB62" s="152">
        <v>2017</v>
      </c>
      <c r="AC62" s="153" t="s">
        <v>818</v>
      </c>
      <c r="AD62" s="153">
        <v>2018</v>
      </c>
      <c r="AE62" s="153">
        <v>2018</v>
      </c>
      <c r="AF62" s="155" t="s">
        <v>818</v>
      </c>
      <c r="AG62" s="155">
        <v>2019</v>
      </c>
      <c r="AH62" s="153">
        <v>2019</v>
      </c>
      <c r="AI62" s="153">
        <v>2019</v>
      </c>
      <c r="AJ62" s="153">
        <v>2018</v>
      </c>
      <c r="AK62" s="153">
        <v>2018</v>
      </c>
      <c r="AL62" s="153">
        <v>2017</v>
      </c>
      <c r="AM62" s="153" t="s">
        <v>818</v>
      </c>
      <c r="AN62" s="153">
        <v>2019</v>
      </c>
      <c r="AO62" s="153">
        <v>2016</v>
      </c>
      <c r="AP62" s="153">
        <v>2017</v>
      </c>
      <c r="AQ62" s="153" t="s">
        <v>818</v>
      </c>
      <c r="AR62" s="153">
        <v>2018</v>
      </c>
      <c r="AS62" s="153">
        <v>2017</v>
      </c>
      <c r="AT62" s="153" t="s">
        <v>818</v>
      </c>
      <c r="AU62" s="164">
        <v>2017</v>
      </c>
      <c r="AV62" s="164" t="s">
        <v>818</v>
      </c>
      <c r="AW62" s="153" t="s">
        <v>818</v>
      </c>
      <c r="AX62" s="153" t="s">
        <v>818</v>
      </c>
      <c r="AY62" s="153">
        <v>2017</v>
      </c>
      <c r="AZ62" s="208">
        <v>2017</v>
      </c>
      <c r="BA62" s="153" t="s">
        <v>1188</v>
      </c>
      <c r="BB62" s="153">
        <v>2017</v>
      </c>
      <c r="BC62" s="153">
        <v>2018</v>
      </c>
      <c r="BD62" s="153">
        <v>2019</v>
      </c>
      <c r="BE62" s="153" t="s">
        <v>818</v>
      </c>
      <c r="BF62" s="211" t="s">
        <v>1186</v>
      </c>
      <c r="BG62" s="210" t="s">
        <v>1186</v>
      </c>
      <c r="BH62" s="153">
        <v>2018</v>
      </c>
      <c r="BI62" s="153">
        <v>2018</v>
      </c>
      <c r="BJ62" s="153">
        <v>2015</v>
      </c>
      <c r="BK62" s="153">
        <v>2017</v>
      </c>
      <c r="BL62" s="153">
        <v>2018</v>
      </c>
      <c r="BM62" s="153">
        <v>2017</v>
      </c>
      <c r="BN62" s="153" t="s">
        <v>818</v>
      </c>
      <c r="BO62" s="153">
        <v>2016</v>
      </c>
      <c r="BP62" s="153">
        <v>2017</v>
      </c>
      <c r="BQ62" s="153">
        <v>2014</v>
      </c>
      <c r="BR62" s="153">
        <v>2017</v>
      </c>
      <c r="BS62" s="153">
        <v>2017</v>
      </c>
      <c r="BT62" s="153">
        <v>2016</v>
      </c>
      <c r="BU62" s="153">
        <v>2017</v>
      </c>
      <c r="BV62" s="153">
        <v>2017</v>
      </c>
      <c r="BW62" s="153">
        <v>2017</v>
      </c>
      <c r="BX62" s="153">
        <v>2016</v>
      </c>
      <c r="BY62" s="153">
        <v>2015</v>
      </c>
      <c r="BZ62" s="153" t="s">
        <v>1189</v>
      </c>
      <c r="CA62" s="153">
        <v>2019</v>
      </c>
      <c r="CB62" s="153">
        <v>2015</v>
      </c>
    </row>
    <row r="63" spans="1:80" x14ac:dyDescent="0.3">
      <c r="A63" s="123" t="str">
        <f>'Indicator Data'!A65</f>
        <v>France</v>
      </c>
      <c r="B63" s="106" t="str">
        <f>'Indicator Data'!B65</f>
        <v>FRA</v>
      </c>
      <c r="C63" s="151">
        <v>2015</v>
      </c>
      <c r="D63" s="151">
        <v>2015</v>
      </c>
      <c r="E63" s="151">
        <v>2015</v>
      </c>
      <c r="F63" s="151">
        <v>2015</v>
      </c>
      <c r="G63" s="151">
        <v>2015</v>
      </c>
      <c r="H63" s="151">
        <v>2015</v>
      </c>
      <c r="I63" s="151">
        <v>2015</v>
      </c>
      <c r="J63" s="151">
        <v>2018</v>
      </c>
      <c r="K63" s="151">
        <v>2018</v>
      </c>
      <c r="L63" s="151">
        <v>2016</v>
      </c>
      <c r="M63" s="153">
        <v>2015</v>
      </c>
      <c r="N63" s="153">
        <v>2015</v>
      </c>
      <c r="O63" s="153">
        <v>2015</v>
      </c>
      <c r="P63" s="153">
        <v>2015</v>
      </c>
      <c r="Q63" s="153">
        <v>2010</v>
      </c>
      <c r="R63" s="153">
        <v>2010</v>
      </c>
      <c r="S63" s="153">
        <v>2010</v>
      </c>
      <c r="T63" s="153">
        <v>2010</v>
      </c>
      <c r="U63" s="153">
        <v>2015</v>
      </c>
      <c r="V63" s="153">
        <v>2015</v>
      </c>
      <c r="W63" s="153">
        <v>2015</v>
      </c>
      <c r="X63" s="153">
        <v>2018</v>
      </c>
      <c r="Y63" s="153">
        <v>2018</v>
      </c>
      <c r="Z63" s="153">
        <v>2018</v>
      </c>
      <c r="AA63" s="153">
        <v>2011</v>
      </c>
      <c r="AB63" s="152">
        <v>2017</v>
      </c>
      <c r="AC63" s="153" t="s">
        <v>818</v>
      </c>
      <c r="AD63" s="153">
        <v>2017</v>
      </c>
      <c r="AE63" s="153">
        <v>2018</v>
      </c>
      <c r="AF63" s="155" t="s">
        <v>818</v>
      </c>
      <c r="AG63" s="155">
        <v>2019</v>
      </c>
      <c r="AH63" s="153">
        <v>2019</v>
      </c>
      <c r="AI63" s="153">
        <v>2019</v>
      </c>
      <c r="AJ63" s="153">
        <v>2018</v>
      </c>
      <c r="AK63" s="153">
        <v>2018</v>
      </c>
      <c r="AL63" s="153">
        <v>2017</v>
      </c>
      <c r="AM63" s="153" t="s">
        <v>818</v>
      </c>
      <c r="AN63" s="153">
        <v>2019</v>
      </c>
      <c r="AO63" s="153">
        <v>2016</v>
      </c>
      <c r="AP63" s="153">
        <v>2017</v>
      </c>
      <c r="AQ63" s="153" t="s">
        <v>818</v>
      </c>
      <c r="AR63" s="153">
        <v>2018</v>
      </c>
      <c r="AS63" s="153">
        <v>2017</v>
      </c>
      <c r="AT63" s="153" t="s">
        <v>818</v>
      </c>
      <c r="AU63" s="164">
        <v>2017</v>
      </c>
      <c r="AV63" s="164">
        <v>2017</v>
      </c>
      <c r="AW63" s="153">
        <v>2017</v>
      </c>
      <c r="AX63" s="153" t="s">
        <v>818</v>
      </c>
      <c r="AY63" s="153">
        <v>2017</v>
      </c>
      <c r="AZ63" s="208">
        <v>2017</v>
      </c>
      <c r="BA63" s="153" t="s">
        <v>1188</v>
      </c>
      <c r="BB63" s="153">
        <v>2017</v>
      </c>
      <c r="BC63" s="153">
        <v>2018</v>
      </c>
      <c r="BD63" s="153">
        <v>2019</v>
      </c>
      <c r="BE63" s="153" t="s">
        <v>818</v>
      </c>
      <c r="BF63" s="211" t="s">
        <v>1186</v>
      </c>
      <c r="BG63" s="210" t="s">
        <v>1186</v>
      </c>
      <c r="BH63" s="153">
        <v>2018</v>
      </c>
      <c r="BI63" s="153">
        <v>2018</v>
      </c>
      <c r="BJ63" s="153">
        <v>2015</v>
      </c>
      <c r="BK63" s="153">
        <v>2017</v>
      </c>
      <c r="BL63" s="153">
        <v>2018</v>
      </c>
      <c r="BM63" s="153">
        <v>2017</v>
      </c>
      <c r="BN63" s="153" t="s">
        <v>818</v>
      </c>
      <c r="BO63" s="153">
        <v>2016</v>
      </c>
      <c r="BP63" s="153">
        <v>2017</v>
      </c>
      <c r="BQ63" s="153">
        <v>2014</v>
      </c>
      <c r="BR63" s="153">
        <v>2017</v>
      </c>
      <c r="BS63" s="153">
        <v>2017</v>
      </c>
      <c r="BT63" s="153">
        <v>2016</v>
      </c>
      <c r="BU63" s="153">
        <v>2017</v>
      </c>
      <c r="BV63" s="153">
        <v>2017</v>
      </c>
      <c r="BW63" s="153">
        <v>2017</v>
      </c>
      <c r="BX63" s="153">
        <v>2016</v>
      </c>
      <c r="BY63" s="153">
        <v>2015</v>
      </c>
      <c r="BZ63" s="153" t="s">
        <v>1189</v>
      </c>
      <c r="CA63" s="153">
        <v>2019</v>
      </c>
      <c r="CB63" s="153">
        <v>2015</v>
      </c>
    </row>
    <row r="64" spans="1:80" x14ac:dyDescent="0.3">
      <c r="A64" s="123" t="str">
        <f>'Indicator Data'!A66</f>
        <v>Gabon</v>
      </c>
      <c r="B64" s="106" t="str">
        <f>'Indicator Data'!B66</f>
        <v>GAB</v>
      </c>
      <c r="C64" s="151">
        <v>2015</v>
      </c>
      <c r="D64" s="151">
        <v>2015</v>
      </c>
      <c r="E64" s="151">
        <v>2015</v>
      </c>
      <c r="F64" s="151">
        <v>2015</v>
      </c>
      <c r="G64" s="151">
        <v>2015</v>
      </c>
      <c r="H64" s="151">
        <v>2015</v>
      </c>
      <c r="I64" s="151">
        <v>2015</v>
      </c>
      <c r="J64" s="151">
        <v>2018</v>
      </c>
      <c r="K64" s="151">
        <v>2018</v>
      </c>
      <c r="L64" s="151">
        <v>2016</v>
      </c>
      <c r="M64" s="153">
        <v>2015</v>
      </c>
      <c r="N64" s="153">
        <v>2015</v>
      </c>
      <c r="O64" s="153">
        <v>2015</v>
      </c>
      <c r="P64" s="153">
        <v>2015</v>
      </c>
      <c r="Q64" s="153">
        <v>2010</v>
      </c>
      <c r="R64" s="153">
        <v>2010</v>
      </c>
      <c r="S64" s="153">
        <v>2010</v>
      </c>
      <c r="T64" s="153">
        <v>2010</v>
      </c>
      <c r="U64" s="153">
        <v>2015</v>
      </c>
      <c r="V64" s="153">
        <v>2015</v>
      </c>
      <c r="W64" s="153">
        <v>2015</v>
      </c>
      <c r="X64" s="153">
        <v>2018</v>
      </c>
      <c r="Y64" s="153">
        <v>2018</v>
      </c>
      <c r="Z64" s="153">
        <v>2018</v>
      </c>
      <c r="AA64" s="153">
        <v>2012</v>
      </c>
      <c r="AB64" s="152">
        <v>2017</v>
      </c>
      <c r="AC64" s="153" t="s">
        <v>818</v>
      </c>
      <c r="AD64" s="153">
        <v>2014</v>
      </c>
      <c r="AE64" s="153">
        <v>2018</v>
      </c>
      <c r="AF64" s="155">
        <v>2016</v>
      </c>
      <c r="AG64" s="155">
        <v>2019</v>
      </c>
      <c r="AH64" s="153">
        <v>2019</v>
      </c>
      <c r="AI64" s="153">
        <v>2019</v>
      </c>
      <c r="AJ64" s="153">
        <v>2018</v>
      </c>
      <c r="AK64" s="153">
        <v>2018</v>
      </c>
      <c r="AL64" s="153">
        <v>2017</v>
      </c>
      <c r="AM64" s="153">
        <v>2012</v>
      </c>
      <c r="AN64" s="153">
        <v>2019</v>
      </c>
      <c r="AO64" s="153">
        <v>2016</v>
      </c>
      <c r="AP64" s="153">
        <v>2017</v>
      </c>
      <c r="AQ64" s="153">
        <v>2017</v>
      </c>
      <c r="AR64" s="153">
        <v>2015</v>
      </c>
      <c r="AS64" s="153">
        <v>2017</v>
      </c>
      <c r="AT64" s="153">
        <v>2012</v>
      </c>
      <c r="AU64" s="164">
        <v>2017</v>
      </c>
      <c r="AV64" s="164">
        <v>2017</v>
      </c>
      <c r="AW64" s="153">
        <v>2017</v>
      </c>
      <c r="AX64" s="153">
        <v>2017</v>
      </c>
      <c r="AY64" s="153">
        <v>2017</v>
      </c>
      <c r="AZ64" s="208">
        <v>2017</v>
      </c>
      <c r="BA64" s="153" t="s">
        <v>1187</v>
      </c>
      <c r="BB64" s="153">
        <v>2017</v>
      </c>
      <c r="BC64" s="153">
        <v>2018</v>
      </c>
      <c r="BD64" s="153">
        <v>2019</v>
      </c>
      <c r="BE64" s="153" t="s">
        <v>818</v>
      </c>
      <c r="BF64" s="211" t="s">
        <v>1186</v>
      </c>
      <c r="BG64" s="210" t="s">
        <v>1186</v>
      </c>
      <c r="BH64" s="153">
        <v>2018</v>
      </c>
      <c r="BI64" s="153">
        <v>2018</v>
      </c>
      <c r="BJ64" s="153">
        <v>2015</v>
      </c>
      <c r="BK64" s="153">
        <v>2017</v>
      </c>
      <c r="BL64" s="153">
        <v>2018</v>
      </c>
      <c r="BM64" s="153">
        <v>2017</v>
      </c>
      <c r="BN64" s="153">
        <v>2015</v>
      </c>
      <c r="BO64" s="153">
        <v>2016</v>
      </c>
      <c r="BP64" s="153">
        <v>2017</v>
      </c>
      <c r="BQ64" s="153">
        <v>2014</v>
      </c>
      <c r="BR64" s="153">
        <v>2017</v>
      </c>
      <c r="BS64" s="153">
        <v>2017</v>
      </c>
      <c r="BT64" s="153">
        <v>2016</v>
      </c>
      <c r="BU64" s="153">
        <v>2017</v>
      </c>
      <c r="BV64" s="153" t="s">
        <v>818</v>
      </c>
      <c r="BW64" s="153" t="s">
        <v>818</v>
      </c>
      <c r="BX64" s="153">
        <v>2016</v>
      </c>
      <c r="BY64" s="153">
        <v>2015</v>
      </c>
      <c r="BZ64" s="153" t="s">
        <v>1189</v>
      </c>
      <c r="CA64" s="153">
        <v>2019</v>
      </c>
      <c r="CB64" s="153">
        <v>2015</v>
      </c>
    </row>
    <row r="65" spans="1:80" x14ac:dyDescent="0.3">
      <c r="A65" s="123" t="str">
        <f>'Indicator Data'!A67</f>
        <v>Gambia</v>
      </c>
      <c r="B65" s="106" t="str">
        <f>'Indicator Data'!B67</f>
        <v>GMB</v>
      </c>
      <c r="C65" s="151">
        <v>2015</v>
      </c>
      <c r="D65" s="151">
        <v>2015</v>
      </c>
      <c r="E65" s="151">
        <v>2015</v>
      </c>
      <c r="F65" s="151">
        <v>2015</v>
      </c>
      <c r="G65" s="151">
        <v>2015</v>
      </c>
      <c r="H65" s="151">
        <v>2015</v>
      </c>
      <c r="I65" s="151">
        <v>2015</v>
      </c>
      <c r="J65" s="151">
        <v>2018</v>
      </c>
      <c r="K65" s="151">
        <v>2018</v>
      </c>
      <c r="L65" s="151">
        <v>2016</v>
      </c>
      <c r="M65" s="153">
        <v>2015</v>
      </c>
      <c r="N65" s="153">
        <v>2015</v>
      </c>
      <c r="O65" s="153">
        <v>2015</v>
      </c>
      <c r="P65" s="153">
        <v>2015</v>
      </c>
      <c r="Q65" s="153">
        <v>2010</v>
      </c>
      <c r="R65" s="153">
        <v>2010</v>
      </c>
      <c r="S65" s="153">
        <v>2010</v>
      </c>
      <c r="T65" s="153">
        <v>2010</v>
      </c>
      <c r="U65" s="153">
        <v>2015</v>
      </c>
      <c r="V65" s="153">
        <v>2015</v>
      </c>
      <c r="W65" s="153">
        <v>2015</v>
      </c>
      <c r="X65" s="153">
        <v>2018</v>
      </c>
      <c r="Y65" s="153">
        <v>2018</v>
      </c>
      <c r="Z65" s="153">
        <v>2018</v>
      </c>
      <c r="AA65" s="153">
        <v>2013</v>
      </c>
      <c r="AB65" s="152">
        <v>2017</v>
      </c>
      <c r="AC65" s="153">
        <v>2017</v>
      </c>
      <c r="AD65" s="153">
        <v>2018</v>
      </c>
      <c r="AE65" s="153">
        <v>2018</v>
      </c>
      <c r="AF65" s="155">
        <v>2016</v>
      </c>
      <c r="AG65" s="155">
        <v>2019</v>
      </c>
      <c r="AH65" s="153">
        <v>2019</v>
      </c>
      <c r="AI65" s="153">
        <v>2019</v>
      </c>
      <c r="AJ65" s="153">
        <v>2018</v>
      </c>
      <c r="AK65" s="153">
        <v>2018</v>
      </c>
      <c r="AL65" s="153">
        <v>2017</v>
      </c>
      <c r="AM65" s="153">
        <v>2013</v>
      </c>
      <c r="AN65" s="153">
        <v>2019</v>
      </c>
      <c r="AO65" s="153">
        <v>2016</v>
      </c>
      <c r="AP65" s="153">
        <v>2017</v>
      </c>
      <c r="AQ65" s="153">
        <v>2017</v>
      </c>
      <c r="AR65" s="153">
        <v>2018</v>
      </c>
      <c r="AS65" s="153">
        <v>2017</v>
      </c>
      <c r="AT65" s="153">
        <v>2013</v>
      </c>
      <c r="AU65" s="164">
        <v>2017</v>
      </c>
      <c r="AV65" s="164">
        <v>2017</v>
      </c>
      <c r="AW65" s="153">
        <v>2017</v>
      </c>
      <c r="AX65" s="153">
        <v>2017</v>
      </c>
      <c r="AY65" s="153">
        <v>2017</v>
      </c>
      <c r="AZ65" s="208">
        <v>2017</v>
      </c>
      <c r="BA65" s="153" t="s">
        <v>1188</v>
      </c>
      <c r="BB65" s="153">
        <v>2017</v>
      </c>
      <c r="BC65" s="153">
        <v>2018</v>
      </c>
      <c r="BD65" s="153">
        <v>2019</v>
      </c>
      <c r="BE65" s="153" t="s">
        <v>818</v>
      </c>
      <c r="BF65" s="211" t="s">
        <v>1186</v>
      </c>
      <c r="BG65" s="210" t="s">
        <v>1186</v>
      </c>
      <c r="BH65" s="153">
        <v>2018</v>
      </c>
      <c r="BI65" s="153">
        <v>2018</v>
      </c>
      <c r="BJ65" s="153">
        <v>2015</v>
      </c>
      <c r="BK65" s="153">
        <v>2017</v>
      </c>
      <c r="BL65" s="153">
        <v>2018</v>
      </c>
      <c r="BM65" s="153">
        <v>2017</v>
      </c>
      <c r="BN65" s="153">
        <v>2015</v>
      </c>
      <c r="BO65" s="153">
        <v>2016</v>
      </c>
      <c r="BP65" s="153">
        <v>2017</v>
      </c>
      <c r="BQ65" s="153">
        <v>2014</v>
      </c>
      <c r="BR65" s="153">
        <v>2017</v>
      </c>
      <c r="BS65" s="153">
        <v>2017</v>
      </c>
      <c r="BT65" s="153">
        <v>2015</v>
      </c>
      <c r="BU65" s="153">
        <v>2017</v>
      </c>
      <c r="BV65" s="153">
        <v>2017</v>
      </c>
      <c r="BW65" s="153">
        <v>2017</v>
      </c>
      <c r="BX65" s="153">
        <v>2016</v>
      </c>
      <c r="BY65" s="153">
        <v>2015</v>
      </c>
      <c r="BZ65" s="153" t="s">
        <v>1189</v>
      </c>
      <c r="CA65" s="153">
        <v>2019</v>
      </c>
      <c r="CB65" s="153">
        <v>2015</v>
      </c>
    </row>
    <row r="66" spans="1:80" x14ac:dyDescent="0.3">
      <c r="A66" s="123" t="str">
        <f>'Indicator Data'!A68</f>
        <v>Georgia</v>
      </c>
      <c r="B66" s="106" t="str">
        <f>'Indicator Data'!B68</f>
        <v>GEO</v>
      </c>
      <c r="C66" s="151">
        <v>2015</v>
      </c>
      <c r="D66" s="151">
        <v>2015</v>
      </c>
      <c r="E66" s="151">
        <v>2015</v>
      </c>
      <c r="F66" s="151">
        <v>2015</v>
      </c>
      <c r="G66" s="151">
        <v>2015</v>
      </c>
      <c r="H66" s="151">
        <v>2015</v>
      </c>
      <c r="I66" s="151">
        <v>2015</v>
      </c>
      <c r="J66" s="151">
        <v>2018</v>
      </c>
      <c r="K66" s="151">
        <v>2018</v>
      </c>
      <c r="L66" s="151">
        <v>2016</v>
      </c>
      <c r="M66" s="153">
        <v>2015</v>
      </c>
      <c r="N66" s="153">
        <v>2015</v>
      </c>
      <c r="O66" s="153">
        <v>2015</v>
      </c>
      <c r="P66" s="153">
        <v>2015</v>
      </c>
      <c r="Q66" s="153">
        <v>2010</v>
      </c>
      <c r="R66" s="153">
        <v>2010</v>
      </c>
      <c r="S66" s="153">
        <v>2010</v>
      </c>
      <c r="T66" s="153">
        <v>2010</v>
      </c>
      <c r="U66" s="153">
        <v>2015</v>
      </c>
      <c r="V66" s="153">
        <v>2015</v>
      </c>
      <c r="W66" s="153">
        <v>2015</v>
      </c>
      <c r="X66" s="153">
        <v>2018</v>
      </c>
      <c r="Y66" s="153">
        <v>2018</v>
      </c>
      <c r="Z66" s="153">
        <v>2018</v>
      </c>
      <c r="AA66" s="153"/>
      <c r="AB66" s="152">
        <v>2017</v>
      </c>
      <c r="AC66" s="153" t="s">
        <v>818</v>
      </c>
      <c r="AD66" s="153">
        <v>2018</v>
      </c>
      <c r="AE66" s="153">
        <v>2018</v>
      </c>
      <c r="AF66" s="155">
        <v>2016</v>
      </c>
      <c r="AG66" s="155">
        <v>2019</v>
      </c>
      <c r="AH66" s="153">
        <v>2019</v>
      </c>
      <c r="AI66" s="153">
        <v>2019</v>
      </c>
      <c r="AJ66" s="153">
        <v>2018</v>
      </c>
      <c r="AK66" s="153">
        <v>2018</v>
      </c>
      <c r="AL66" s="153">
        <v>2017</v>
      </c>
      <c r="AM66" s="153" t="s">
        <v>818</v>
      </c>
      <c r="AN66" s="153">
        <v>2019</v>
      </c>
      <c r="AO66" s="153">
        <v>2016</v>
      </c>
      <c r="AP66" s="153">
        <v>2017</v>
      </c>
      <c r="AQ66" s="153">
        <v>2017</v>
      </c>
      <c r="AR66" s="153">
        <v>2018</v>
      </c>
      <c r="AS66" s="153">
        <v>2017</v>
      </c>
      <c r="AT66" s="153">
        <v>2009</v>
      </c>
      <c r="AU66" s="164">
        <v>2017</v>
      </c>
      <c r="AV66" s="164">
        <v>2017</v>
      </c>
      <c r="AW66" s="153">
        <v>2017</v>
      </c>
      <c r="AX66" s="153">
        <v>2017</v>
      </c>
      <c r="AY66" s="153">
        <v>2017</v>
      </c>
      <c r="AZ66" s="208">
        <v>2017</v>
      </c>
      <c r="BA66" s="153" t="s">
        <v>1187</v>
      </c>
      <c r="BB66" s="153">
        <v>2017</v>
      </c>
      <c r="BC66" s="153">
        <v>2018</v>
      </c>
      <c r="BD66" s="153">
        <v>2019</v>
      </c>
      <c r="BE66" s="153" t="s">
        <v>1186</v>
      </c>
      <c r="BF66" s="211" t="s">
        <v>1186</v>
      </c>
      <c r="BG66" s="210" t="s">
        <v>1186</v>
      </c>
      <c r="BH66" s="153">
        <v>2018</v>
      </c>
      <c r="BI66" s="153">
        <v>2018</v>
      </c>
      <c r="BJ66" s="153">
        <v>2015</v>
      </c>
      <c r="BK66" s="153">
        <v>2017</v>
      </c>
      <c r="BL66" s="153">
        <v>2018</v>
      </c>
      <c r="BM66" s="153">
        <v>2017</v>
      </c>
      <c r="BN66" s="153">
        <v>2015</v>
      </c>
      <c r="BO66" s="153">
        <v>2016</v>
      </c>
      <c r="BP66" s="153">
        <v>2017</v>
      </c>
      <c r="BQ66" s="153">
        <v>2014</v>
      </c>
      <c r="BR66" s="153">
        <v>2017</v>
      </c>
      <c r="BS66" s="153">
        <v>2017</v>
      </c>
      <c r="BT66" s="153">
        <v>2015</v>
      </c>
      <c r="BU66" s="153">
        <v>2017</v>
      </c>
      <c r="BV66" s="153">
        <v>2017</v>
      </c>
      <c r="BW66" s="153">
        <v>2017</v>
      </c>
      <c r="BX66" s="153">
        <v>2016</v>
      </c>
      <c r="BY66" s="153">
        <v>2015</v>
      </c>
      <c r="BZ66" s="153" t="s">
        <v>1189</v>
      </c>
      <c r="CA66" s="153">
        <v>2019</v>
      </c>
      <c r="CB66" s="153">
        <v>2015</v>
      </c>
    </row>
    <row r="67" spans="1:80" x14ac:dyDescent="0.3">
      <c r="A67" s="123" t="str">
        <f>'Indicator Data'!A69</f>
        <v>Germany</v>
      </c>
      <c r="B67" s="106" t="str">
        <f>'Indicator Data'!B69</f>
        <v>DEU</v>
      </c>
      <c r="C67" s="151">
        <v>2015</v>
      </c>
      <c r="D67" s="151">
        <v>2015</v>
      </c>
      <c r="E67" s="151">
        <v>2015</v>
      </c>
      <c r="F67" s="151">
        <v>2015</v>
      </c>
      <c r="G67" s="151">
        <v>2015</v>
      </c>
      <c r="H67" s="151">
        <v>2015</v>
      </c>
      <c r="I67" s="151">
        <v>2015</v>
      </c>
      <c r="J67" s="151">
        <v>2018</v>
      </c>
      <c r="K67" s="151">
        <v>2018</v>
      </c>
      <c r="L67" s="151">
        <v>2016</v>
      </c>
      <c r="M67" s="153">
        <v>2015</v>
      </c>
      <c r="N67" s="153">
        <v>2015</v>
      </c>
      <c r="O67" s="153">
        <v>2015</v>
      </c>
      <c r="P67" s="153">
        <v>2015</v>
      </c>
      <c r="Q67" s="153">
        <v>2010</v>
      </c>
      <c r="R67" s="153">
        <v>2010</v>
      </c>
      <c r="S67" s="153">
        <v>2010</v>
      </c>
      <c r="T67" s="153">
        <v>2010</v>
      </c>
      <c r="U67" s="153">
        <v>2015</v>
      </c>
      <c r="V67" s="153">
        <v>2015</v>
      </c>
      <c r="W67" s="153">
        <v>2015</v>
      </c>
      <c r="X67" s="153">
        <v>2018</v>
      </c>
      <c r="Y67" s="153">
        <v>2018</v>
      </c>
      <c r="Z67" s="153">
        <v>2018</v>
      </c>
      <c r="AA67" s="153">
        <v>2011</v>
      </c>
      <c r="AB67" s="152">
        <v>2017</v>
      </c>
      <c r="AC67" s="153" t="s">
        <v>818</v>
      </c>
      <c r="AD67" s="153">
        <v>2018</v>
      </c>
      <c r="AE67" s="153">
        <v>2018</v>
      </c>
      <c r="AF67" s="155">
        <v>2016</v>
      </c>
      <c r="AG67" s="155">
        <v>2019</v>
      </c>
      <c r="AH67" s="153">
        <v>2019</v>
      </c>
      <c r="AI67" s="153">
        <v>2019</v>
      </c>
      <c r="AJ67" s="153">
        <v>2018</v>
      </c>
      <c r="AK67" s="153">
        <v>2018</v>
      </c>
      <c r="AL67" s="153">
        <v>2017</v>
      </c>
      <c r="AM67" s="153" t="s">
        <v>818</v>
      </c>
      <c r="AN67" s="153">
        <v>2019</v>
      </c>
      <c r="AO67" s="153">
        <v>2016</v>
      </c>
      <c r="AP67" s="153">
        <v>2017</v>
      </c>
      <c r="AQ67" s="153" t="s">
        <v>818</v>
      </c>
      <c r="AR67" s="153">
        <v>2018</v>
      </c>
      <c r="AS67" s="153">
        <v>2017</v>
      </c>
      <c r="AT67" s="153" t="s">
        <v>818</v>
      </c>
      <c r="AU67" s="164">
        <v>2017</v>
      </c>
      <c r="AV67" s="164">
        <v>2017</v>
      </c>
      <c r="AW67" s="153" t="s">
        <v>818</v>
      </c>
      <c r="AX67" s="153" t="s">
        <v>818</v>
      </c>
      <c r="AY67" s="153">
        <v>2017</v>
      </c>
      <c r="AZ67" s="208">
        <v>2017</v>
      </c>
      <c r="BA67" s="153" t="s">
        <v>1188</v>
      </c>
      <c r="BB67" s="153">
        <v>2017</v>
      </c>
      <c r="BC67" s="153">
        <v>2018</v>
      </c>
      <c r="BD67" s="153">
        <v>2019</v>
      </c>
      <c r="BE67" s="153" t="s">
        <v>818</v>
      </c>
      <c r="BF67" s="211" t="s">
        <v>1186</v>
      </c>
      <c r="BG67" s="210" t="s">
        <v>1186</v>
      </c>
      <c r="BH67" s="153">
        <v>2018</v>
      </c>
      <c r="BI67" s="153">
        <v>2018</v>
      </c>
      <c r="BJ67" s="153">
        <v>2015</v>
      </c>
      <c r="BK67" s="153">
        <v>2017</v>
      </c>
      <c r="BL67" s="153">
        <v>2018</v>
      </c>
      <c r="BM67" s="153">
        <v>2017</v>
      </c>
      <c r="BN67" s="153" t="s">
        <v>818</v>
      </c>
      <c r="BO67" s="153">
        <v>2016</v>
      </c>
      <c r="BP67" s="153">
        <v>2017</v>
      </c>
      <c r="BQ67" s="153">
        <v>2014</v>
      </c>
      <c r="BR67" s="153">
        <v>2017</v>
      </c>
      <c r="BS67" s="153">
        <v>2017</v>
      </c>
      <c r="BT67" s="153">
        <v>2016</v>
      </c>
      <c r="BU67" s="153">
        <v>2017</v>
      </c>
      <c r="BV67" s="153">
        <v>2017</v>
      </c>
      <c r="BW67" s="153">
        <v>2017</v>
      </c>
      <c r="BX67" s="153">
        <v>2016</v>
      </c>
      <c r="BY67" s="153">
        <v>2015</v>
      </c>
      <c r="BZ67" s="153" t="s">
        <v>1189</v>
      </c>
      <c r="CA67" s="153">
        <v>2019</v>
      </c>
      <c r="CB67" s="153">
        <v>2015</v>
      </c>
    </row>
    <row r="68" spans="1:80" x14ac:dyDescent="0.3">
      <c r="A68" s="123" t="str">
        <f>'Indicator Data'!A70</f>
        <v>Ghana</v>
      </c>
      <c r="B68" s="106" t="str">
        <f>'Indicator Data'!B70</f>
        <v>GHA</v>
      </c>
      <c r="C68" s="151">
        <v>2015</v>
      </c>
      <c r="D68" s="151">
        <v>2015</v>
      </c>
      <c r="E68" s="151">
        <v>2015</v>
      </c>
      <c r="F68" s="151">
        <v>2015</v>
      </c>
      <c r="G68" s="151">
        <v>2015</v>
      </c>
      <c r="H68" s="151">
        <v>2015</v>
      </c>
      <c r="I68" s="151">
        <v>2015</v>
      </c>
      <c r="J68" s="151">
        <v>2018</v>
      </c>
      <c r="K68" s="151">
        <v>2018</v>
      </c>
      <c r="L68" s="151">
        <v>2016</v>
      </c>
      <c r="M68" s="153">
        <v>2015</v>
      </c>
      <c r="N68" s="153">
        <v>2015</v>
      </c>
      <c r="O68" s="153">
        <v>2015</v>
      </c>
      <c r="P68" s="153">
        <v>2015</v>
      </c>
      <c r="Q68" s="153">
        <v>2010</v>
      </c>
      <c r="R68" s="153">
        <v>2010</v>
      </c>
      <c r="S68" s="153">
        <v>2010</v>
      </c>
      <c r="T68" s="153">
        <v>2010</v>
      </c>
      <c r="U68" s="153">
        <v>2015</v>
      </c>
      <c r="V68" s="153">
        <v>2015</v>
      </c>
      <c r="W68" s="153">
        <v>2015</v>
      </c>
      <c r="X68" s="153">
        <v>2018</v>
      </c>
      <c r="Y68" s="153">
        <v>2018</v>
      </c>
      <c r="Z68" s="153">
        <v>2018</v>
      </c>
      <c r="AA68" s="153">
        <v>2014</v>
      </c>
      <c r="AB68" s="152">
        <v>2017</v>
      </c>
      <c r="AC68" s="153">
        <v>2017</v>
      </c>
      <c r="AD68" s="153">
        <v>2017</v>
      </c>
      <c r="AE68" s="153">
        <v>2018</v>
      </c>
      <c r="AF68" s="155">
        <v>2016</v>
      </c>
      <c r="AG68" s="155">
        <v>2019</v>
      </c>
      <c r="AH68" s="153">
        <v>2019</v>
      </c>
      <c r="AI68" s="153">
        <v>2019</v>
      </c>
      <c r="AJ68" s="153">
        <v>2018</v>
      </c>
      <c r="AK68" s="153">
        <v>2018</v>
      </c>
      <c r="AL68" s="153">
        <v>2017</v>
      </c>
      <c r="AM68" s="153">
        <v>2014</v>
      </c>
      <c r="AN68" s="153">
        <v>2019</v>
      </c>
      <c r="AO68" s="153">
        <v>2016</v>
      </c>
      <c r="AP68" s="153">
        <v>2017</v>
      </c>
      <c r="AQ68" s="153">
        <v>2017</v>
      </c>
      <c r="AR68" s="153">
        <v>2018</v>
      </c>
      <c r="AS68" s="153">
        <v>2017</v>
      </c>
      <c r="AT68" s="153">
        <v>2014</v>
      </c>
      <c r="AU68" s="164">
        <v>2017</v>
      </c>
      <c r="AV68" s="164">
        <v>2017</v>
      </c>
      <c r="AW68" s="153">
        <v>2017</v>
      </c>
      <c r="AX68" s="153">
        <v>2017</v>
      </c>
      <c r="AY68" s="153">
        <v>2017</v>
      </c>
      <c r="AZ68" s="208">
        <v>2017</v>
      </c>
      <c r="BA68" s="153" t="s">
        <v>1190</v>
      </c>
      <c r="BB68" s="153">
        <v>2017</v>
      </c>
      <c r="BC68" s="153">
        <v>2018</v>
      </c>
      <c r="BD68" s="153">
        <v>2019</v>
      </c>
      <c r="BE68" s="153" t="s">
        <v>1186</v>
      </c>
      <c r="BF68" s="211">
        <v>43646</v>
      </c>
      <c r="BG68" s="210" t="s">
        <v>1186</v>
      </c>
      <c r="BH68" s="153">
        <v>2018</v>
      </c>
      <c r="BI68" s="153">
        <v>2018</v>
      </c>
      <c r="BJ68" s="153">
        <v>2015</v>
      </c>
      <c r="BK68" s="153">
        <v>2017</v>
      </c>
      <c r="BL68" s="153">
        <v>2018</v>
      </c>
      <c r="BM68" s="153">
        <v>2017</v>
      </c>
      <c r="BN68" s="153">
        <v>2015</v>
      </c>
      <c r="BO68" s="153">
        <v>2016</v>
      </c>
      <c r="BP68" s="153">
        <v>2017</v>
      </c>
      <c r="BQ68" s="153">
        <v>2014</v>
      </c>
      <c r="BR68" s="153">
        <v>2017</v>
      </c>
      <c r="BS68" s="153">
        <v>2017</v>
      </c>
      <c r="BT68" s="153">
        <v>2017</v>
      </c>
      <c r="BU68" s="153">
        <v>2017</v>
      </c>
      <c r="BV68" s="153">
        <v>2017</v>
      </c>
      <c r="BW68" s="153">
        <v>2017</v>
      </c>
      <c r="BX68" s="153">
        <v>2016</v>
      </c>
      <c r="BY68" s="153">
        <v>2015</v>
      </c>
      <c r="BZ68" s="153" t="s">
        <v>1189</v>
      </c>
      <c r="CA68" s="153">
        <v>2019</v>
      </c>
      <c r="CB68" s="153">
        <v>2015</v>
      </c>
    </row>
    <row r="69" spans="1:80" x14ac:dyDescent="0.3">
      <c r="A69" s="123" t="str">
        <f>'Indicator Data'!A71</f>
        <v>Greece</v>
      </c>
      <c r="B69" s="106" t="str">
        <f>'Indicator Data'!B71</f>
        <v>GRC</v>
      </c>
      <c r="C69" s="151">
        <v>2015</v>
      </c>
      <c r="D69" s="151">
        <v>2015</v>
      </c>
      <c r="E69" s="151">
        <v>2015</v>
      </c>
      <c r="F69" s="151">
        <v>2015</v>
      </c>
      <c r="G69" s="151">
        <v>2015</v>
      </c>
      <c r="H69" s="151">
        <v>2015</v>
      </c>
      <c r="I69" s="151">
        <v>2015</v>
      </c>
      <c r="J69" s="151">
        <v>2018</v>
      </c>
      <c r="K69" s="151">
        <v>2018</v>
      </c>
      <c r="L69" s="151">
        <v>2016</v>
      </c>
      <c r="M69" s="153">
        <v>2015</v>
      </c>
      <c r="N69" s="153">
        <v>2015</v>
      </c>
      <c r="O69" s="153">
        <v>2015</v>
      </c>
      <c r="P69" s="153">
        <v>2015</v>
      </c>
      <c r="Q69" s="153">
        <v>2010</v>
      </c>
      <c r="R69" s="153">
        <v>2010</v>
      </c>
      <c r="S69" s="153">
        <v>2010</v>
      </c>
      <c r="T69" s="153">
        <v>2010</v>
      </c>
      <c r="U69" s="153">
        <v>2015</v>
      </c>
      <c r="V69" s="153">
        <v>2015</v>
      </c>
      <c r="W69" s="153">
        <v>2015</v>
      </c>
      <c r="X69" s="153">
        <v>2018</v>
      </c>
      <c r="Y69" s="153">
        <v>2018</v>
      </c>
      <c r="Z69" s="153">
        <v>2018</v>
      </c>
      <c r="AA69" s="153">
        <v>2011</v>
      </c>
      <c r="AB69" s="152">
        <v>2017</v>
      </c>
      <c r="AC69" s="153" t="s">
        <v>818</v>
      </c>
      <c r="AD69" s="153">
        <v>2015</v>
      </c>
      <c r="AE69" s="153">
        <v>2018</v>
      </c>
      <c r="AF69" s="155">
        <v>2016</v>
      </c>
      <c r="AG69" s="155">
        <v>2019</v>
      </c>
      <c r="AH69" s="153">
        <v>2019</v>
      </c>
      <c r="AI69" s="153">
        <v>2019</v>
      </c>
      <c r="AJ69" s="153">
        <v>2018</v>
      </c>
      <c r="AK69" s="153">
        <v>2018</v>
      </c>
      <c r="AL69" s="153">
        <v>2017</v>
      </c>
      <c r="AM69" s="153" t="s">
        <v>818</v>
      </c>
      <c r="AN69" s="153">
        <v>2019</v>
      </c>
      <c r="AO69" s="153">
        <v>2016</v>
      </c>
      <c r="AP69" s="153">
        <v>2017</v>
      </c>
      <c r="AQ69" s="153" t="s">
        <v>818</v>
      </c>
      <c r="AR69" s="153">
        <v>2018</v>
      </c>
      <c r="AS69" s="153">
        <v>2017</v>
      </c>
      <c r="AT69" s="153" t="s">
        <v>818</v>
      </c>
      <c r="AU69" s="164">
        <v>2017</v>
      </c>
      <c r="AV69" s="164">
        <v>2017</v>
      </c>
      <c r="AW69" s="153">
        <v>2017</v>
      </c>
      <c r="AX69" s="153" t="s">
        <v>818</v>
      </c>
      <c r="AY69" s="153">
        <v>2017</v>
      </c>
      <c r="AZ69" s="208">
        <v>2017</v>
      </c>
      <c r="BA69" s="153" t="s">
        <v>1188</v>
      </c>
      <c r="BB69" s="153">
        <v>2017</v>
      </c>
      <c r="BC69" s="153">
        <v>2018</v>
      </c>
      <c r="BD69" s="153">
        <v>2019</v>
      </c>
      <c r="BE69" s="153" t="s">
        <v>818</v>
      </c>
      <c r="BF69" s="211" t="s">
        <v>1186</v>
      </c>
      <c r="BG69" s="210" t="s">
        <v>1186</v>
      </c>
      <c r="BH69" s="153">
        <v>2018</v>
      </c>
      <c r="BI69" s="153">
        <v>2018</v>
      </c>
      <c r="BJ69" s="153">
        <v>2015</v>
      </c>
      <c r="BK69" s="153">
        <v>2017</v>
      </c>
      <c r="BL69" s="153">
        <v>2018</v>
      </c>
      <c r="BM69" s="153">
        <v>2017</v>
      </c>
      <c r="BN69" s="153">
        <v>2015</v>
      </c>
      <c r="BO69" s="153">
        <v>2016</v>
      </c>
      <c r="BP69" s="153">
        <v>2017</v>
      </c>
      <c r="BQ69" s="153">
        <v>2014</v>
      </c>
      <c r="BR69" s="153">
        <v>2017</v>
      </c>
      <c r="BS69" s="153">
        <v>2017</v>
      </c>
      <c r="BT69" s="153">
        <v>2016</v>
      </c>
      <c r="BU69" s="153">
        <v>2017</v>
      </c>
      <c r="BV69" s="153">
        <v>2017</v>
      </c>
      <c r="BW69" s="153">
        <v>2017</v>
      </c>
      <c r="BX69" s="153">
        <v>2016</v>
      </c>
      <c r="BY69" s="153">
        <v>2015</v>
      </c>
      <c r="BZ69" s="153" t="s">
        <v>1189</v>
      </c>
      <c r="CA69" s="153">
        <v>2019</v>
      </c>
      <c r="CB69" s="153">
        <v>2015</v>
      </c>
    </row>
    <row r="70" spans="1:80" x14ac:dyDescent="0.3">
      <c r="A70" s="123" t="str">
        <f>'Indicator Data'!A72</f>
        <v>Grenada</v>
      </c>
      <c r="B70" s="106" t="str">
        <f>'Indicator Data'!B72</f>
        <v>GRD</v>
      </c>
      <c r="C70" s="151">
        <v>2015</v>
      </c>
      <c r="D70" s="151">
        <v>2015</v>
      </c>
      <c r="E70" s="151">
        <v>2015</v>
      </c>
      <c r="F70" s="151">
        <v>2015</v>
      </c>
      <c r="G70" s="151">
        <v>2015</v>
      </c>
      <c r="H70" s="151">
        <v>2015</v>
      </c>
      <c r="I70" s="151">
        <v>2015</v>
      </c>
      <c r="J70" s="151">
        <v>2018</v>
      </c>
      <c r="K70" s="151">
        <v>2018</v>
      </c>
      <c r="L70" s="151">
        <v>2016</v>
      </c>
      <c r="M70" s="153">
        <v>2015</v>
      </c>
      <c r="N70" s="153">
        <v>2015</v>
      </c>
      <c r="O70" s="153">
        <v>2015</v>
      </c>
      <c r="P70" s="153">
        <v>2015</v>
      </c>
      <c r="Q70" s="153">
        <v>2010</v>
      </c>
      <c r="R70" s="153">
        <v>2010</v>
      </c>
      <c r="S70" s="153">
        <v>2010</v>
      </c>
      <c r="T70" s="153">
        <v>2010</v>
      </c>
      <c r="U70" s="153">
        <v>2015</v>
      </c>
      <c r="V70" s="153">
        <v>2015</v>
      </c>
      <c r="W70" s="153">
        <v>2015</v>
      </c>
      <c r="X70" s="153">
        <v>2018</v>
      </c>
      <c r="Y70" s="153">
        <v>2018</v>
      </c>
      <c r="Z70" s="153">
        <v>2018</v>
      </c>
      <c r="AA70" s="153" t="s">
        <v>818</v>
      </c>
      <c r="AB70" s="152">
        <v>2017</v>
      </c>
      <c r="AC70" s="153" t="s">
        <v>818</v>
      </c>
      <c r="AD70" s="153">
        <v>2014</v>
      </c>
      <c r="AE70" s="153">
        <v>2018</v>
      </c>
      <c r="AF70" s="155">
        <v>2015</v>
      </c>
      <c r="AG70" s="155">
        <v>2019</v>
      </c>
      <c r="AH70" s="153">
        <v>2019</v>
      </c>
      <c r="AI70" s="153">
        <v>2019</v>
      </c>
      <c r="AJ70" s="153">
        <v>2018</v>
      </c>
      <c r="AK70" s="153">
        <v>2018</v>
      </c>
      <c r="AL70" s="153">
        <v>2017</v>
      </c>
      <c r="AM70" s="153" t="s">
        <v>818</v>
      </c>
      <c r="AN70" s="153">
        <v>2019</v>
      </c>
      <c r="AO70" s="153">
        <v>2016</v>
      </c>
      <c r="AP70" s="153">
        <v>2017</v>
      </c>
      <c r="AQ70" s="153">
        <v>2017</v>
      </c>
      <c r="AR70" s="153">
        <v>2018</v>
      </c>
      <c r="AS70" s="153">
        <v>2017</v>
      </c>
      <c r="AT70" s="153" t="s">
        <v>818</v>
      </c>
      <c r="AU70" s="164">
        <v>2017</v>
      </c>
      <c r="AV70" s="164" t="s">
        <v>818</v>
      </c>
      <c r="AW70" s="153" t="s">
        <v>818</v>
      </c>
      <c r="AX70" s="153" t="s">
        <v>818</v>
      </c>
      <c r="AY70" s="153">
        <v>2017</v>
      </c>
      <c r="AZ70" s="208" t="s">
        <v>818</v>
      </c>
      <c r="BA70" s="153" t="s">
        <v>818</v>
      </c>
      <c r="BB70" s="153">
        <v>2017</v>
      </c>
      <c r="BC70" s="153">
        <v>2018</v>
      </c>
      <c r="BD70" s="153">
        <v>2019</v>
      </c>
      <c r="BE70" s="153" t="s">
        <v>818</v>
      </c>
      <c r="BF70" s="211" t="s">
        <v>1186</v>
      </c>
      <c r="BG70" s="210" t="s">
        <v>1186</v>
      </c>
      <c r="BH70" s="153">
        <v>2018</v>
      </c>
      <c r="BI70" s="153">
        <v>2018</v>
      </c>
      <c r="BJ70" s="153">
        <v>2013</v>
      </c>
      <c r="BK70" s="153">
        <v>2017</v>
      </c>
      <c r="BL70" s="153">
        <v>2018</v>
      </c>
      <c r="BM70" s="153">
        <v>2017</v>
      </c>
      <c r="BN70" s="153" t="s">
        <v>818</v>
      </c>
      <c r="BO70" s="153">
        <v>2016</v>
      </c>
      <c r="BP70" s="153">
        <v>2017</v>
      </c>
      <c r="BQ70" s="153">
        <v>2014</v>
      </c>
      <c r="BR70" s="153">
        <v>2017</v>
      </c>
      <c r="BS70" s="153">
        <v>2017</v>
      </c>
      <c r="BT70" s="153">
        <v>2017</v>
      </c>
      <c r="BU70" s="153">
        <v>2017</v>
      </c>
      <c r="BV70" s="153">
        <v>2017</v>
      </c>
      <c r="BW70" s="153" t="s">
        <v>818</v>
      </c>
      <c r="BX70" s="153">
        <v>2016</v>
      </c>
      <c r="BY70" s="153">
        <v>2015</v>
      </c>
      <c r="BZ70" s="153" t="s">
        <v>1189</v>
      </c>
      <c r="CA70" s="153">
        <v>2019</v>
      </c>
      <c r="CB70" s="153">
        <v>2015</v>
      </c>
    </row>
    <row r="71" spans="1:80" x14ac:dyDescent="0.3">
      <c r="A71" s="123" t="str">
        <f>'Indicator Data'!A73</f>
        <v>Guatemala</v>
      </c>
      <c r="B71" s="106" t="str">
        <f>'Indicator Data'!B73</f>
        <v>GTM</v>
      </c>
      <c r="C71" s="151">
        <v>2015</v>
      </c>
      <c r="D71" s="151">
        <v>2015</v>
      </c>
      <c r="E71" s="151">
        <v>2015</v>
      </c>
      <c r="F71" s="151">
        <v>2015</v>
      </c>
      <c r="G71" s="151">
        <v>2015</v>
      </c>
      <c r="H71" s="151">
        <v>2015</v>
      </c>
      <c r="I71" s="151">
        <v>2015</v>
      </c>
      <c r="J71" s="151">
        <v>2018</v>
      </c>
      <c r="K71" s="151">
        <v>2018</v>
      </c>
      <c r="L71" s="151">
        <v>2016</v>
      </c>
      <c r="M71" s="153">
        <v>2015</v>
      </c>
      <c r="N71" s="153">
        <v>2015</v>
      </c>
      <c r="O71" s="153">
        <v>2015</v>
      </c>
      <c r="P71" s="153">
        <v>2015</v>
      </c>
      <c r="Q71" s="153">
        <v>2010</v>
      </c>
      <c r="R71" s="153">
        <v>2010</v>
      </c>
      <c r="S71" s="153">
        <v>2010</v>
      </c>
      <c r="T71" s="153">
        <v>2010</v>
      </c>
      <c r="U71" s="153">
        <v>2015</v>
      </c>
      <c r="V71" s="153">
        <v>2015</v>
      </c>
      <c r="W71" s="153">
        <v>2015</v>
      </c>
      <c r="X71" s="153">
        <v>2018</v>
      </c>
      <c r="Y71" s="153">
        <v>2018</v>
      </c>
      <c r="Z71" s="153">
        <v>2018</v>
      </c>
      <c r="AA71" s="153">
        <v>2015</v>
      </c>
      <c r="AB71" s="152">
        <v>2017</v>
      </c>
      <c r="AC71" s="153">
        <v>2017</v>
      </c>
      <c r="AD71" s="153">
        <v>2017</v>
      </c>
      <c r="AE71" s="153">
        <v>2018</v>
      </c>
      <c r="AF71" s="155">
        <v>2016</v>
      </c>
      <c r="AG71" s="155">
        <v>2019</v>
      </c>
      <c r="AH71" s="153">
        <v>2019</v>
      </c>
      <c r="AI71" s="153">
        <v>2019</v>
      </c>
      <c r="AJ71" s="153">
        <v>2018</v>
      </c>
      <c r="AK71" s="153">
        <v>2018</v>
      </c>
      <c r="AL71" s="153">
        <v>2017</v>
      </c>
      <c r="AM71" s="153">
        <v>2015</v>
      </c>
      <c r="AN71" s="153">
        <v>2019</v>
      </c>
      <c r="AO71" s="153">
        <v>2016</v>
      </c>
      <c r="AP71" s="153">
        <v>2017</v>
      </c>
      <c r="AQ71" s="153">
        <v>2017</v>
      </c>
      <c r="AR71" s="153">
        <v>2018</v>
      </c>
      <c r="AS71" s="153">
        <v>2017</v>
      </c>
      <c r="AT71" s="153">
        <v>2015</v>
      </c>
      <c r="AU71" s="164">
        <v>2017</v>
      </c>
      <c r="AV71" s="164">
        <v>2017</v>
      </c>
      <c r="AW71" s="153">
        <v>2017</v>
      </c>
      <c r="AX71" s="153">
        <v>2017</v>
      </c>
      <c r="AY71" s="153">
        <v>2017</v>
      </c>
      <c r="AZ71" s="208">
        <v>2017</v>
      </c>
      <c r="BA71" s="153" t="s">
        <v>1192</v>
      </c>
      <c r="BB71" s="153">
        <v>2017</v>
      </c>
      <c r="BC71" s="153">
        <v>2018</v>
      </c>
      <c r="BD71" s="153">
        <v>2019</v>
      </c>
      <c r="BE71" s="153" t="s">
        <v>1186</v>
      </c>
      <c r="BF71" s="211" t="s">
        <v>1186</v>
      </c>
      <c r="BG71" s="210" t="s">
        <v>1186</v>
      </c>
      <c r="BH71" s="153">
        <v>2018</v>
      </c>
      <c r="BI71" s="153">
        <v>2018</v>
      </c>
      <c r="BJ71" s="153">
        <v>2015</v>
      </c>
      <c r="BK71" s="153">
        <v>2017</v>
      </c>
      <c r="BL71" s="153">
        <v>2018</v>
      </c>
      <c r="BM71" s="153">
        <v>2017</v>
      </c>
      <c r="BN71" s="153">
        <v>2015</v>
      </c>
      <c r="BO71" s="153">
        <v>2016</v>
      </c>
      <c r="BP71" s="153">
        <v>2017</v>
      </c>
      <c r="BQ71" s="153">
        <v>2014</v>
      </c>
      <c r="BR71" s="153">
        <v>2017</v>
      </c>
      <c r="BS71" s="153">
        <v>2017</v>
      </c>
      <c r="BT71" s="153">
        <v>2018</v>
      </c>
      <c r="BU71" s="153">
        <v>2017</v>
      </c>
      <c r="BV71" s="153">
        <v>2017</v>
      </c>
      <c r="BW71" s="153">
        <v>2017</v>
      </c>
      <c r="BX71" s="153">
        <v>2016</v>
      </c>
      <c r="BY71" s="153">
        <v>2015</v>
      </c>
      <c r="BZ71" s="153" t="s">
        <v>1189</v>
      </c>
      <c r="CA71" s="153">
        <v>2019</v>
      </c>
      <c r="CB71" s="153">
        <v>2015</v>
      </c>
    </row>
    <row r="72" spans="1:80" x14ac:dyDescent="0.3">
      <c r="A72" s="123" t="str">
        <f>'Indicator Data'!A74</f>
        <v>Guinea</v>
      </c>
      <c r="B72" s="106" t="str">
        <f>'Indicator Data'!B74</f>
        <v>GIN</v>
      </c>
      <c r="C72" s="151">
        <v>2015</v>
      </c>
      <c r="D72" s="151">
        <v>2015</v>
      </c>
      <c r="E72" s="151">
        <v>2015</v>
      </c>
      <c r="F72" s="151">
        <v>2015</v>
      </c>
      <c r="G72" s="151">
        <v>2015</v>
      </c>
      <c r="H72" s="151">
        <v>2015</v>
      </c>
      <c r="I72" s="151">
        <v>2015</v>
      </c>
      <c r="J72" s="151">
        <v>2018</v>
      </c>
      <c r="K72" s="151">
        <v>2018</v>
      </c>
      <c r="L72" s="151">
        <v>2016</v>
      </c>
      <c r="M72" s="153">
        <v>2015</v>
      </c>
      <c r="N72" s="153">
        <v>2015</v>
      </c>
      <c r="O72" s="153">
        <v>2015</v>
      </c>
      <c r="P72" s="153">
        <v>2015</v>
      </c>
      <c r="Q72" s="153">
        <v>2010</v>
      </c>
      <c r="R72" s="153">
        <v>2010</v>
      </c>
      <c r="S72" s="153">
        <v>2010</v>
      </c>
      <c r="T72" s="153">
        <v>2010</v>
      </c>
      <c r="U72" s="153">
        <v>2015</v>
      </c>
      <c r="V72" s="153">
        <v>2015</v>
      </c>
      <c r="W72" s="153">
        <v>2015</v>
      </c>
      <c r="X72" s="153">
        <v>2018</v>
      </c>
      <c r="Y72" s="153">
        <v>2018</v>
      </c>
      <c r="Z72" s="153">
        <v>2018</v>
      </c>
      <c r="AA72" s="153">
        <v>2012</v>
      </c>
      <c r="AB72" s="152">
        <v>2017</v>
      </c>
      <c r="AC72" s="153">
        <v>2017</v>
      </c>
      <c r="AD72" s="153">
        <v>2017</v>
      </c>
      <c r="AE72" s="153">
        <v>2018</v>
      </c>
      <c r="AF72" s="155">
        <v>2016</v>
      </c>
      <c r="AG72" s="155">
        <v>2019</v>
      </c>
      <c r="AH72" s="153">
        <v>2019</v>
      </c>
      <c r="AI72" s="153">
        <v>2019</v>
      </c>
      <c r="AJ72" s="153">
        <v>2018</v>
      </c>
      <c r="AK72" s="153">
        <v>2018</v>
      </c>
      <c r="AL72" s="153">
        <v>2017</v>
      </c>
      <c r="AM72" s="153">
        <v>2016</v>
      </c>
      <c r="AN72" s="153">
        <v>2019</v>
      </c>
      <c r="AO72" s="153">
        <v>2016</v>
      </c>
      <c r="AP72" s="153">
        <v>2017</v>
      </c>
      <c r="AQ72" s="153">
        <v>2017</v>
      </c>
      <c r="AR72" s="153">
        <v>2018</v>
      </c>
      <c r="AS72" s="153">
        <v>2017</v>
      </c>
      <c r="AT72" s="153">
        <v>2016</v>
      </c>
      <c r="AU72" s="164">
        <v>2017</v>
      </c>
      <c r="AV72" s="164">
        <v>2017</v>
      </c>
      <c r="AW72" s="153">
        <v>2017</v>
      </c>
      <c r="AX72" s="153">
        <v>2017</v>
      </c>
      <c r="AY72" s="153">
        <v>2017</v>
      </c>
      <c r="AZ72" s="208" t="s">
        <v>818</v>
      </c>
      <c r="BA72" s="153" t="s">
        <v>1193</v>
      </c>
      <c r="BB72" s="153">
        <v>2017</v>
      </c>
      <c r="BC72" s="153">
        <v>2018</v>
      </c>
      <c r="BD72" s="153">
        <v>2019</v>
      </c>
      <c r="BE72" s="153" t="s">
        <v>818</v>
      </c>
      <c r="BF72" s="211">
        <v>43646</v>
      </c>
      <c r="BG72" s="210" t="s">
        <v>1186</v>
      </c>
      <c r="BH72" s="153">
        <v>2018</v>
      </c>
      <c r="BI72" s="153">
        <v>2018</v>
      </c>
      <c r="BJ72" s="153">
        <v>2015</v>
      </c>
      <c r="BK72" s="153">
        <v>2017</v>
      </c>
      <c r="BL72" s="153">
        <v>2018</v>
      </c>
      <c r="BM72" s="153">
        <v>2017</v>
      </c>
      <c r="BN72" s="153">
        <v>2015</v>
      </c>
      <c r="BO72" s="153">
        <v>2016</v>
      </c>
      <c r="BP72" s="153">
        <v>2017</v>
      </c>
      <c r="BQ72" s="153">
        <v>2014</v>
      </c>
      <c r="BR72" s="153">
        <v>2017</v>
      </c>
      <c r="BS72" s="153">
        <v>2017</v>
      </c>
      <c r="BT72" s="153">
        <v>2016</v>
      </c>
      <c r="BU72" s="153">
        <v>2017</v>
      </c>
      <c r="BV72" s="153" t="s">
        <v>818</v>
      </c>
      <c r="BW72" s="153" t="s">
        <v>818</v>
      </c>
      <c r="BX72" s="153">
        <v>2016</v>
      </c>
      <c r="BY72" s="153">
        <v>2015</v>
      </c>
      <c r="BZ72" s="153" t="s">
        <v>1189</v>
      </c>
      <c r="CA72" s="153">
        <v>2019</v>
      </c>
      <c r="CB72" s="153">
        <v>2015</v>
      </c>
    </row>
    <row r="73" spans="1:80" x14ac:dyDescent="0.3">
      <c r="A73" s="123" t="str">
        <f>'Indicator Data'!A75</f>
        <v>Guinea-Bissau</v>
      </c>
      <c r="B73" s="106" t="str">
        <f>'Indicator Data'!B75</f>
        <v>GNB</v>
      </c>
      <c r="C73" s="151">
        <v>2015</v>
      </c>
      <c r="D73" s="151">
        <v>2015</v>
      </c>
      <c r="E73" s="151">
        <v>2015</v>
      </c>
      <c r="F73" s="151">
        <v>2015</v>
      </c>
      <c r="G73" s="151">
        <v>2015</v>
      </c>
      <c r="H73" s="151">
        <v>2015</v>
      </c>
      <c r="I73" s="151">
        <v>2015</v>
      </c>
      <c r="J73" s="151">
        <v>2018</v>
      </c>
      <c r="K73" s="151">
        <v>2018</v>
      </c>
      <c r="L73" s="151">
        <v>2016</v>
      </c>
      <c r="M73" s="153">
        <v>2015</v>
      </c>
      <c r="N73" s="153">
        <v>2015</v>
      </c>
      <c r="O73" s="153">
        <v>2015</v>
      </c>
      <c r="P73" s="153">
        <v>2015</v>
      </c>
      <c r="Q73" s="153">
        <v>2010</v>
      </c>
      <c r="R73" s="153">
        <v>2010</v>
      </c>
      <c r="S73" s="153">
        <v>2010</v>
      </c>
      <c r="T73" s="153">
        <v>2010</v>
      </c>
      <c r="U73" s="153">
        <v>2015</v>
      </c>
      <c r="V73" s="153">
        <v>2015</v>
      </c>
      <c r="W73" s="153">
        <v>2015</v>
      </c>
      <c r="X73" s="153">
        <v>2018</v>
      </c>
      <c r="Y73" s="153">
        <v>2018</v>
      </c>
      <c r="Z73" s="153">
        <v>2018</v>
      </c>
      <c r="AA73" s="153" t="s">
        <v>818</v>
      </c>
      <c r="AB73" s="152">
        <v>2017</v>
      </c>
      <c r="AC73" s="153">
        <v>2017</v>
      </c>
      <c r="AD73" s="153">
        <v>2018</v>
      </c>
      <c r="AE73" s="153">
        <v>2018</v>
      </c>
      <c r="AF73" s="155">
        <v>2016</v>
      </c>
      <c r="AG73" s="155">
        <v>2019</v>
      </c>
      <c r="AH73" s="153">
        <v>2019</v>
      </c>
      <c r="AI73" s="153">
        <v>2019</v>
      </c>
      <c r="AJ73" s="153">
        <v>2018</v>
      </c>
      <c r="AK73" s="153">
        <v>2018</v>
      </c>
      <c r="AL73" s="153">
        <v>2017</v>
      </c>
      <c r="AM73" s="153" t="s">
        <v>818</v>
      </c>
      <c r="AN73" s="153">
        <v>2019</v>
      </c>
      <c r="AO73" s="153">
        <v>2016</v>
      </c>
      <c r="AP73" s="153">
        <v>2017</v>
      </c>
      <c r="AQ73" s="153">
        <v>2017</v>
      </c>
      <c r="AR73" s="153">
        <v>2018</v>
      </c>
      <c r="AS73" s="153">
        <v>2017</v>
      </c>
      <c r="AT73" s="153">
        <v>2014</v>
      </c>
      <c r="AU73" s="164">
        <v>2017</v>
      </c>
      <c r="AV73" s="164">
        <v>2017</v>
      </c>
      <c r="AW73" s="153">
        <v>2017</v>
      </c>
      <c r="AX73" s="153">
        <v>2017</v>
      </c>
      <c r="AY73" s="153">
        <v>2017</v>
      </c>
      <c r="AZ73" s="208" t="s">
        <v>818</v>
      </c>
      <c r="BA73" s="153" t="s">
        <v>1191</v>
      </c>
      <c r="BB73" s="153">
        <v>2017</v>
      </c>
      <c r="BC73" s="153">
        <v>2018</v>
      </c>
      <c r="BD73" s="153">
        <v>2019</v>
      </c>
      <c r="BE73" s="153" t="s">
        <v>818</v>
      </c>
      <c r="BF73" s="211" t="s">
        <v>1186</v>
      </c>
      <c r="BG73" s="210" t="s">
        <v>1186</v>
      </c>
      <c r="BH73" s="153">
        <v>2018</v>
      </c>
      <c r="BI73" s="153">
        <v>2018</v>
      </c>
      <c r="BJ73" s="153">
        <v>2015</v>
      </c>
      <c r="BK73" s="153">
        <v>2017</v>
      </c>
      <c r="BL73" s="153">
        <v>2018</v>
      </c>
      <c r="BM73" s="153">
        <v>2017</v>
      </c>
      <c r="BN73" s="153">
        <v>2015</v>
      </c>
      <c r="BO73" s="153">
        <v>2016</v>
      </c>
      <c r="BP73" s="153">
        <v>2017</v>
      </c>
      <c r="BQ73" s="153">
        <v>2014</v>
      </c>
      <c r="BR73" s="153">
        <v>2017</v>
      </c>
      <c r="BS73" s="153">
        <v>2017</v>
      </c>
      <c r="BT73" s="153">
        <v>2015</v>
      </c>
      <c r="BU73" s="153">
        <v>2017</v>
      </c>
      <c r="BV73" s="153" t="s">
        <v>818</v>
      </c>
      <c r="BW73" s="153">
        <v>2017</v>
      </c>
      <c r="BX73" s="153">
        <v>2016</v>
      </c>
      <c r="BY73" s="153">
        <v>2015</v>
      </c>
      <c r="BZ73" s="153" t="s">
        <v>1189</v>
      </c>
      <c r="CA73" s="153">
        <v>2019</v>
      </c>
      <c r="CB73" s="153">
        <v>2015</v>
      </c>
    </row>
    <row r="74" spans="1:80" x14ac:dyDescent="0.3">
      <c r="A74" s="123" t="str">
        <f>'Indicator Data'!A76</f>
        <v>Guyana</v>
      </c>
      <c r="B74" s="106" t="str">
        <f>'Indicator Data'!B76</f>
        <v>GUY</v>
      </c>
      <c r="C74" s="151">
        <v>2015</v>
      </c>
      <c r="D74" s="151">
        <v>2015</v>
      </c>
      <c r="E74" s="151">
        <v>2015</v>
      </c>
      <c r="F74" s="151">
        <v>2015</v>
      </c>
      <c r="G74" s="151">
        <v>2015</v>
      </c>
      <c r="H74" s="151">
        <v>2015</v>
      </c>
      <c r="I74" s="151">
        <v>2015</v>
      </c>
      <c r="J74" s="151">
        <v>2018</v>
      </c>
      <c r="K74" s="151">
        <v>2018</v>
      </c>
      <c r="L74" s="151">
        <v>2016</v>
      </c>
      <c r="M74" s="153">
        <v>2015</v>
      </c>
      <c r="N74" s="153">
        <v>2015</v>
      </c>
      <c r="O74" s="153">
        <v>2015</v>
      </c>
      <c r="P74" s="153">
        <v>2015</v>
      </c>
      <c r="Q74" s="153">
        <v>2010</v>
      </c>
      <c r="R74" s="153">
        <v>2010</v>
      </c>
      <c r="S74" s="153">
        <v>2010</v>
      </c>
      <c r="T74" s="153">
        <v>2010</v>
      </c>
      <c r="U74" s="153">
        <v>2015</v>
      </c>
      <c r="V74" s="153">
        <v>2015</v>
      </c>
      <c r="W74" s="153">
        <v>2015</v>
      </c>
      <c r="X74" s="153">
        <v>2018</v>
      </c>
      <c r="Y74" s="153">
        <v>2018</v>
      </c>
      <c r="Z74" s="153">
        <v>2018</v>
      </c>
      <c r="AA74" s="153">
        <v>2009</v>
      </c>
      <c r="AB74" s="152">
        <v>2017</v>
      </c>
      <c r="AC74" s="153">
        <v>2017</v>
      </c>
      <c r="AD74" s="153">
        <v>2018</v>
      </c>
      <c r="AE74" s="153">
        <v>2018</v>
      </c>
      <c r="AF74" s="155">
        <v>2016</v>
      </c>
      <c r="AG74" s="155">
        <v>2019</v>
      </c>
      <c r="AH74" s="153">
        <v>2019</v>
      </c>
      <c r="AI74" s="153">
        <v>2019</v>
      </c>
      <c r="AJ74" s="153">
        <v>2018</v>
      </c>
      <c r="AK74" s="153">
        <v>2018</v>
      </c>
      <c r="AL74" s="153">
        <v>2017</v>
      </c>
      <c r="AM74" s="153">
        <v>2009</v>
      </c>
      <c r="AN74" s="153">
        <v>2019</v>
      </c>
      <c r="AO74" s="153">
        <v>2016</v>
      </c>
      <c r="AP74" s="153">
        <v>2017</v>
      </c>
      <c r="AQ74" s="153">
        <v>2017</v>
      </c>
      <c r="AR74" s="153">
        <v>2018</v>
      </c>
      <c r="AS74" s="153">
        <v>2017</v>
      </c>
      <c r="AT74" s="153">
        <v>2014</v>
      </c>
      <c r="AU74" s="164">
        <v>2017</v>
      </c>
      <c r="AV74" s="164">
        <v>2017</v>
      </c>
      <c r="AW74" s="153">
        <v>2017</v>
      </c>
      <c r="AX74" s="153">
        <v>2017</v>
      </c>
      <c r="AY74" s="153">
        <v>2017</v>
      </c>
      <c r="AZ74" s="208">
        <v>2017</v>
      </c>
      <c r="BA74" s="153" t="s">
        <v>818</v>
      </c>
      <c r="BB74" s="153">
        <v>2017</v>
      </c>
      <c r="BC74" s="153">
        <v>2018</v>
      </c>
      <c r="BD74" s="153">
        <v>2019</v>
      </c>
      <c r="BE74" s="153" t="s">
        <v>818</v>
      </c>
      <c r="BF74" s="211" t="s">
        <v>1186</v>
      </c>
      <c r="BG74" s="210" t="s">
        <v>1186</v>
      </c>
      <c r="BH74" s="153">
        <v>2018</v>
      </c>
      <c r="BI74" s="153">
        <v>2018</v>
      </c>
      <c r="BJ74" s="153" t="s">
        <v>818</v>
      </c>
      <c r="BK74" s="153">
        <v>2017</v>
      </c>
      <c r="BL74" s="153">
        <v>2018</v>
      </c>
      <c r="BM74" s="153">
        <v>2017</v>
      </c>
      <c r="BN74" s="153">
        <v>2015</v>
      </c>
      <c r="BO74" s="153">
        <v>2016</v>
      </c>
      <c r="BP74" s="153">
        <v>2017</v>
      </c>
      <c r="BQ74" s="153">
        <v>2014</v>
      </c>
      <c r="BR74" s="153">
        <v>2017</v>
      </c>
      <c r="BS74" s="153">
        <v>2017</v>
      </c>
      <c r="BT74" s="153">
        <v>2018</v>
      </c>
      <c r="BU74" s="153">
        <v>2017</v>
      </c>
      <c r="BV74" s="153">
        <v>2017</v>
      </c>
      <c r="BW74" s="153">
        <v>2017</v>
      </c>
      <c r="BX74" s="153">
        <v>2016</v>
      </c>
      <c r="BY74" s="153">
        <v>2015</v>
      </c>
      <c r="BZ74" s="153" t="s">
        <v>1189</v>
      </c>
      <c r="CA74" s="153">
        <v>2019</v>
      </c>
      <c r="CB74" s="153">
        <v>2015</v>
      </c>
    </row>
    <row r="75" spans="1:80" x14ac:dyDescent="0.3">
      <c r="A75" s="123" t="str">
        <f>'Indicator Data'!A77</f>
        <v>Haiti</v>
      </c>
      <c r="B75" s="106" t="str">
        <f>'Indicator Data'!B77</f>
        <v>HTI</v>
      </c>
      <c r="C75" s="151">
        <v>2015</v>
      </c>
      <c r="D75" s="151">
        <v>2015</v>
      </c>
      <c r="E75" s="151">
        <v>2015</v>
      </c>
      <c r="F75" s="151">
        <v>2015</v>
      </c>
      <c r="G75" s="151">
        <v>2015</v>
      </c>
      <c r="H75" s="151">
        <v>2015</v>
      </c>
      <c r="I75" s="151">
        <v>2015</v>
      </c>
      <c r="J75" s="151">
        <v>2018</v>
      </c>
      <c r="K75" s="151">
        <v>2018</v>
      </c>
      <c r="L75" s="151">
        <v>2016</v>
      </c>
      <c r="M75" s="153">
        <v>2015</v>
      </c>
      <c r="N75" s="153">
        <v>2015</v>
      </c>
      <c r="O75" s="153">
        <v>2015</v>
      </c>
      <c r="P75" s="153">
        <v>2015</v>
      </c>
      <c r="Q75" s="153">
        <v>2010</v>
      </c>
      <c r="R75" s="153">
        <v>2010</v>
      </c>
      <c r="S75" s="153">
        <v>2010</v>
      </c>
      <c r="T75" s="153">
        <v>2010</v>
      </c>
      <c r="U75" s="153">
        <v>2015</v>
      </c>
      <c r="V75" s="153">
        <v>2015</v>
      </c>
      <c r="W75" s="153">
        <v>2015</v>
      </c>
      <c r="X75" s="153">
        <v>2018</v>
      </c>
      <c r="Y75" s="153">
        <v>2018</v>
      </c>
      <c r="Z75" s="153">
        <v>2018</v>
      </c>
      <c r="AA75" s="153">
        <v>2012</v>
      </c>
      <c r="AB75" s="152">
        <v>2017</v>
      </c>
      <c r="AC75" s="153">
        <v>2017</v>
      </c>
      <c r="AD75" s="153">
        <v>2018</v>
      </c>
      <c r="AE75" s="153">
        <v>2018</v>
      </c>
      <c r="AF75" s="155">
        <v>2016</v>
      </c>
      <c r="AG75" s="155">
        <v>2019</v>
      </c>
      <c r="AH75" s="153">
        <v>2019</v>
      </c>
      <c r="AI75" s="153">
        <v>2019</v>
      </c>
      <c r="AJ75" s="153">
        <v>2018</v>
      </c>
      <c r="AK75" s="153">
        <v>2018</v>
      </c>
      <c r="AL75" s="153">
        <v>2017</v>
      </c>
      <c r="AM75" s="153">
        <v>2012</v>
      </c>
      <c r="AN75" s="153">
        <v>2019</v>
      </c>
      <c r="AO75" s="153">
        <v>2016</v>
      </c>
      <c r="AP75" s="153">
        <v>2017</v>
      </c>
      <c r="AQ75" s="153">
        <v>2017</v>
      </c>
      <c r="AR75" s="153">
        <v>2018</v>
      </c>
      <c r="AS75" s="153">
        <v>2017</v>
      </c>
      <c r="AT75" s="153">
        <v>2012</v>
      </c>
      <c r="AU75" s="164">
        <v>2017</v>
      </c>
      <c r="AV75" s="164">
        <v>2017</v>
      </c>
      <c r="AW75" s="153">
        <v>2017</v>
      </c>
      <c r="AX75" s="153">
        <v>2017</v>
      </c>
      <c r="AY75" s="153">
        <v>2017</v>
      </c>
      <c r="AZ75" s="208">
        <v>2017</v>
      </c>
      <c r="BA75" s="153" t="s">
        <v>1193</v>
      </c>
      <c r="BB75" s="153">
        <v>2017</v>
      </c>
      <c r="BC75" s="153">
        <v>2018</v>
      </c>
      <c r="BD75" s="153">
        <v>2019</v>
      </c>
      <c r="BE75" s="215">
        <v>43496</v>
      </c>
      <c r="BF75" s="211" t="s">
        <v>1186</v>
      </c>
      <c r="BG75" s="210" t="s">
        <v>1186</v>
      </c>
      <c r="BH75" s="153">
        <v>2018</v>
      </c>
      <c r="BI75" s="153">
        <v>2018</v>
      </c>
      <c r="BJ75" s="153">
        <v>2013</v>
      </c>
      <c r="BK75" s="153">
        <v>2017</v>
      </c>
      <c r="BL75" s="153">
        <v>2018</v>
      </c>
      <c r="BM75" s="153">
        <v>2017</v>
      </c>
      <c r="BN75" s="153">
        <v>2015</v>
      </c>
      <c r="BO75" s="153">
        <v>2016</v>
      </c>
      <c r="BP75" s="153">
        <v>2017</v>
      </c>
      <c r="BQ75" s="153">
        <v>2014</v>
      </c>
      <c r="BR75" s="153">
        <v>2017</v>
      </c>
      <c r="BS75" s="153">
        <v>2017</v>
      </c>
      <c r="BT75" s="153">
        <v>2018</v>
      </c>
      <c r="BU75" s="153">
        <v>2017</v>
      </c>
      <c r="BV75" s="153">
        <v>2017</v>
      </c>
      <c r="BW75" s="153" t="s">
        <v>818</v>
      </c>
      <c r="BX75" s="153">
        <v>2016</v>
      </c>
      <c r="BY75" s="153">
        <v>2015</v>
      </c>
      <c r="BZ75" s="153" t="s">
        <v>1189</v>
      </c>
      <c r="CA75" s="153">
        <v>2019</v>
      </c>
      <c r="CB75" s="153">
        <v>2015</v>
      </c>
    </row>
    <row r="76" spans="1:80" x14ac:dyDescent="0.3">
      <c r="A76" s="123" t="str">
        <f>'Indicator Data'!A78</f>
        <v>Honduras</v>
      </c>
      <c r="B76" s="106" t="str">
        <f>'Indicator Data'!B78</f>
        <v>HND</v>
      </c>
      <c r="C76" s="151">
        <v>2015</v>
      </c>
      <c r="D76" s="151">
        <v>2015</v>
      </c>
      <c r="E76" s="151">
        <v>2015</v>
      </c>
      <c r="F76" s="151">
        <v>2015</v>
      </c>
      <c r="G76" s="151">
        <v>2015</v>
      </c>
      <c r="H76" s="151">
        <v>2015</v>
      </c>
      <c r="I76" s="151">
        <v>2015</v>
      </c>
      <c r="J76" s="151">
        <v>2018</v>
      </c>
      <c r="K76" s="151">
        <v>2018</v>
      </c>
      <c r="L76" s="151">
        <v>2016</v>
      </c>
      <c r="M76" s="153">
        <v>2015</v>
      </c>
      <c r="N76" s="153">
        <v>2015</v>
      </c>
      <c r="O76" s="153">
        <v>2015</v>
      </c>
      <c r="P76" s="153">
        <v>2015</v>
      </c>
      <c r="Q76" s="153">
        <v>2010</v>
      </c>
      <c r="R76" s="153">
        <v>2010</v>
      </c>
      <c r="S76" s="153">
        <v>2010</v>
      </c>
      <c r="T76" s="153">
        <v>2010</v>
      </c>
      <c r="U76" s="153">
        <v>2015</v>
      </c>
      <c r="V76" s="153">
        <v>2015</v>
      </c>
      <c r="W76" s="153">
        <v>2015</v>
      </c>
      <c r="X76" s="153">
        <v>2018</v>
      </c>
      <c r="Y76" s="153">
        <v>2018</v>
      </c>
      <c r="Z76" s="153">
        <v>2018</v>
      </c>
      <c r="AA76" s="153">
        <v>2012</v>
      </c>
      <c r="AB76" s="152">
        <v>2017</v>
      </c>
      <c r="AC76" s="153">
        <v>2016</v>
      </c>
      <c r="AD76" s="153">
        <v>2015</v>
      </c>
      <c r="AE76" s="153">
        <v>2018</v>
      </c>
      <c r="AF76" s="155">
        <v>2016</v>
      </c>
      <c r="AG76" s="155">
        <v>2019</v>
      </c>
      <c r="AH76" s="153">
        <v>2019</v>
      </c>
      <c r="AI76" s="153">
        <v>2019</v>
      </c>
      <c r="AJ76" s="153">
        <v>2018</v>
      </c>
      <c r="AK76" s="153">
        <v>2018</v>
      </c>
      <c r="AL76" s="153">
        <v>2017</v>
      </c>
      <c r="AM76" s="153">
        <v>2012</v>
      </c>
      <c r="AN76" s="153">
        <v>2019</v>
      </c>
      <c r="AO76" s="153">
        <v>2016</v>
      </c>
      <c r="AP76" s="153">
        <v>2017</v>
      </c>
      <c r="AQ76" s="153">
        <v>2017</v>
      </c>
      <c r="AR76" s="153">
        <v>2018</v>
      </c>
      <c r="AS76" s="153">
        <v>2017</v>
      </c>
      <c r="AT76" s="153">
        <v>2012</v>
      </c>
      <c r="AU76" s="164">
        <v>2017</v>
      </c>
      <c r="AV76" s="164">
        <v>2017</v>
      </c>
      <c r="AW76" s="153">
        <v>2017</v>
      </c>
      <c r="AX76" s="153">
        <v>2017</v>
      </c>
      <c r="AY76" s="153">
        <v>2017</v>
      </c>
      <c r="AZ76" s="208">
        <v>2017</v>
      </c>
      <c r="BA76" s="153" t="s">
        <v>1187</v>
      </c>
      <c r="BB76" s="153">
        <v>2017</v>
      </c>
      <c r="BC76" s="153">
        <v>2018</v>
      </c>
      <c r="BD76" s="153">
        <v>2019</v>
      </c>
      <c r="BE76" s="153" t="s">
        <v>1186</v>
      </c>
      <c r="BF76" s="211" t="s">
        <v>1186</v>
      </c>
      <c r="BG76" s="210" t="s">
        <v>1186</v>
      </c>
      <c r="BH76" s="153">
        <v>2018</v>
      </c>
      <c r="BI76" s="153">
        <v>2018</v>
      </c>
      <c r="BJ76" s="153">
        <v>2013</v>
      </c>
      <c r="BK76" s="153">
        <v>2017</v>
      </c>
      <c r="BL76" s="153">
        <v>2018</v>
      </c>
      <c r="BM76" s="153">
        <v>2017</v>
      </c>
      <c r="BN76" s="153">
        <v>2016</v>
      </c>
      <c r="BO76" s="153">
        <v>2016</v>
      </c>
      <c r="BP76" s="153">
        <v>2017</v>
      </c>
      <c r="BQ76" s="153">
        <v>2014</v>
      </c>
      <c r="BR76" s="153">
        <v>2017</v>
      </c>
      <c r="BS76" s="153">
        <v>2017</v>
      </c>
      <c r="BT76" s="153">
        <v>2017</v>
      </c>
      <c r="BU76" s="153">
        <v>2017</v>
      </c>
      <c r="BV76" s="153" t="s">
        <v>818</v>
      </c>
      <c r="BW76" s="153">
        <v>2017</v>
      </c>
      <c r="BX76" s="153">
        <v>2016</v>
      </c>
      <c r="BY76" s="153">
        <v>2015</v>
      </c>
      <c r="BZ76" s="153" t="s">
        <v>1189</v>
      </c>
      <c r="CA76" s="153">
        <v>2019</v>
      </c>
      <c r="CB76" s="153">
        <v>2015</v>
      </c>
    </row>
    <row r="77" spans="1:80" x14ac:dyDescent="0.3">
      <c r="A77" s="123" t="str">
        <f>'Indicator Data'!A79</f>
        <v>Hungary</v>
      </c>
      <c r="B77" s="106" t="str">
        <f>'Indicator Data'!B79</f>
        <v>HUN</v>
      </c>
      <c r="C77" s="151">
        <v>2015</v>
      </c>
      <c r="D77" s="151">
        <v>2015</v>
      </c>
      <c r="E77" s="151">
        <v>2015</v>
      </c>
      <c r="F77" s="151">
        <v>2015</v>
      </c>
      <c r="G77" s="151">
        <v>2015</v>
      </c>
      <c r="H77" s="151">
        <v>2015</v>
      </c>
      <c r="I77" s="151">
        <v>2015</v>
      </c>
      <c r="J77" s="151">
        <v>2018</v>
      </c>
      <c r="K77" s="151">
        <v>2018</v>
      </c>
      <c r="L77" s="151">
        <v>2016</v>
      </c>
      <c r="M77" s="153">
        <v>2015</v>
      </c>
      <c r="N77" s="153">
        <v>2015</v>
      </c>
      <c r="O77" s="153">
        <v>2015</v>
      </c>
      <c r="P77" s="153">
        <v>2015</v>
      </c>
      <c r="Q77" s="153">
        <v>2010</v>
      </c>
      <c r="R77" s="153">
        <v>2010</v>
      </c>
      <c r="S77" s="153">
        <v>2010</v>
      </c>
      <c r="T77" s="153">
        <v>2010</v>
      </c>
      <c r="U77" s="153">
        <v>2015</v>
      </c>
      <c r="V77" s="153">
        <v>2015</v>
      </c>
      <c r="W77" s="153">
        <v>2015</v>
      </c>
      <c r="X77" s="153">
        <v>2018</v>
      </c>
      <c r="Y77" s="153">
        <v>2018</v>
      </c>
      <c r="Z77" s="153">
        <v>2018</v>
      </c>
      <c r="AA77" s="153">
        <v>2011</v>
      </c>
      <c r="AB77" s="152">
        <v>2017</v>
      </c>
      <c r="AC77" s="153" t="s">
        <v>818</v>
      </c>
      <c r="AD77" s="153">
        <v>2018</v>
      </c>
      <c r="AE77" s="153">
        <v>2018</v>
      </c>
      <c r="AF77" s="155">
        <v>2016</v>
      </c>
      <c r="AG77" s="155">
        <v>2019</v>
      </c>
      <c r="AH77" s="153">
        <v>2019</v>
      </c>
      <c r="AI77" s="153">
        <v>2019</v>
      </c>
      <c r="AJ77" s="153">
        <v>2018</v>
      </c>
      <c r="AK77" s="153">
        <v>2018</v>
      </c>
      <c r="AL77" s="153">
        <v>2017</v>
      </c>
      <c r="AM77" s="153" t="s">
        <v>818</v>
      </c>
      <c r="AN77" s="153">
        <v>2019</v>
      </c>
      <c r="AO77" s="153">
        <v>2016</v>
      </c>
      <c r="AP77" s="153">
        <v>2017</v>
      </c>
      <c r="AQ77" s="153" t="s">
        <v>818</v>
      </c>
      <c r="AR77" s="153">
        <v>2018</v>
      </c>
      <c r="AS77" s="153">
        <v>2017</v>
      </c>
      <c r="AT77" s="153" t="s">
        <v>818</v>
      </c>
      <c r="AU77" s="164">
        <v>2017</v>
      </c>
      <c r="AV77" s="164">
        <v>2017</v>
      </c>
      <c r="AW77" s="153">
        <v>2017</v>
      </c>
      <c r="AX77" s="153" t="s">
        <v>818</v>
      </c>
      <c r="AY77" s="153">
        <v>2017</v>
      </c>
      <c r="AZ77" s="208">
        <v>2017</v>
      </c>
      <c r="BA77" s="153" t="s">
        <v>1188</v>
      </c>
      <c r="BB77" s="153">
        <v>2017</v>
      </c>
      <c r="BC77" s="153">
        <v>2018</v>
      </c>
      <c r="BD77" s="153">
        <v>2019</v>
      </c>
      <c r="BE77" s="153" t="s">
        <v>818</v>
      </c>
      <c r="BF77" s="211" t="s">
        <v>1186</v>
      </c>
      <c r="BG77" s="210" t="s">
        <v>1186</v>
      </c>
      <c r="BH77" s="153">
        <v>2018</v>
      </c>
      <c r="BI77" s="153">
        <v>2018</v>
      </c>
      <c r="BJ77" s="153">
        <v>2015</v>
      </c>
      <c r="BK77" s="153">
        <v>2017</v>
      </c>
      <c r="BL77" s="153">
        <v>2018</v>
      </c>
      <c r="BM77" s="153">
        <v>2017</v>
      </c>
      <c r="BN77" s="153">
        <v>2015</v>
      </c>
      <c r="BO77" s="153">
        <v>2016</v>
      </c>
      <c r="BP77" s="153">
        <v>2017</v>
      </c>
      <c r="BQ77" s="153">
        <v>2014</v>
      </c>
      <c r="BR77" s="153">
        <v>2017</v>
      </c>
      <c r="BS77" s="153">
        <v>2017</v>
      </c>
      <c r="BT77" s="153">
        <v>2016</v>
      </c>
      <c r="BU77" s="153">
        <v>2017</v>
      </c>
      <c r="BV77" s="153">
        <v>2017</v>
      </c>
      <c r="BW77" s="153">
        <v>2017</v>
      </c>
      <c r="BX77" s="153">
        <v>2016</v>
      </c>
      <c r="BY77" s="153">
        <v>2015</v>
      </c>
      <c r="BZ77" s="153" t="s">
        <v>1189</v>
      </c>
      <c r="CA77" s="153">
        <v>2019</v>
      </c>
      <c r="CB77" s="153">
        <v>2015</v>
      </c>
    </row>
    <row r="78" spans="1:80" x14ac:dyDescent="0.3">
      <c r="A78" s="123" t="str">
        <f>'Indicator Data'!A80</f>
        <v>Iceland</v>
      </c>
      <c r="B78" s="106" t="str">
        <f>'Indicator Data'!B80</f>
        <v>ISL</v>
      </c>
      <c r="C78" s="151">
        <v>2015</v>
      </c>
      <c r="D78" s="151">
        <v>2015</v>
      </c>
      <c r="E78" s="151">
        <v>2015</v>
      </c>
      <c r="F78" s="151">
        <v>2015</v>
      </c>
      <c r="G78" s="151">
        <v>2015</v>
      </c>
      <c r="H78" s="151">
        <v>2015</v>
      </c>
      <c r="I78" s="151">
        <v>2015</v>
      </c>
      <c r="J78" s="151">
        <v>2018</v>
      </c>
      <c r="K78" s="151">
        <v>2018</v>
      </c>
      <c r="L78" s="151">
        <v>2016</v>
      </c>
      <c r="M78" s="153">
        <v>2015</v>
      </c>
      <c r="N78" s="153">
        <v>2015</v>
      </c>
      <c r="O78" s="153">
        <v>2015</v>
      </c>
      <c r="P78" s="153">
        <v>2015</v>
      </c>
      <c r="Q78" s="153">
        <v>2010</v>
      </c>
      <c r="R78" s="153">
        <v>2010</v>
      </c>
      <c r="S78" s="153">
        <v>2010</v>
      </c>
      <c r="T78" s="153">
        <v>2010</v>
      </c>
      <c r="U78" s="153">
        <v>2015</v>
      </c>
      <c r="V78" s="153">
        <v>2015</v>
      </c>
      <c r="W78" s="153">
        <v>2015</v>
      </c>
      <c r="X78" s="153">
        <v>2018</v>
      </c>
      <c r="Y78" s="153">
        <v>2018</v>
      </c>
      <c r="Z78" s="153">
        <v>2018</v>
      </c>
      <c r="AA78" s="153" t="s">
        <v>818</v>
      </c>
      <c r="AB78" s="152">
        <v>2017</v>
      </c>
      <c r="AC78" s="153" t="s">
        <v>818</v>
      </c>
      <c r="AD78" s="153">
        <v>2018</v>
      </c>
      <c r="AE78" s="153">
        <v>2018</v>
      </c>
      <c r="AF78" s="155" t="s">
        <v>818</v>
      </c>
      <c r="AG78" s="155">
        <v>2019</v>
      </c>
      <c r="AH78" s="153">
        <v>2019</v>
      </c>
      <c r="AI78" s="153">
        <v>2019</v>
      </c>
      <c r="AJ78" s="153">
        <v>2018</v>
      </c>
      <c r="AK78" s="153">
        <v>2018</v>
      </c>
      <c r="AL78" s="153">
        <v>2017</v>
      </c>
      <c r="AM78" s="153" t="s">
        <v>818</v>
      </c>
      <c r="AN78" s="153">
        <v>2019</v>
      </c>
      <c r="AO78" s="153">
        <v>2016</v>
      </c>
      <c r="AP78" s="153">
        <v>2017</v>
      </c>
      <c r="AQ78" s="153" t="s">
        <v>818</v>
      </c>
      <c r="AR78" s="153">
        <v>2018</v>
      </c>
      <c r="AS78" s="153">
        <v>2017</v>
      </c>
      <c r="AT78" s="153" t="s">
        <v>818</v>
      </c>
      <c r="AU78" s="164">
        <v>2017</v>
      </c>
      <c r="AV78" s="164" t="s">
        <v>818</v>
      </c>
      <c r="AW78" s="153" t="s">
        <v>818</v>
      </c>
      <c r="AX78" s="153" t="s">
        <v>818</v>
      </c>
      <c r="AY78" s="153">
        <v>2017</v>
      </c>
      <c r="AZ78" s="208">
        <v>2017</v>
      </c>
      <c r="BA78" s="153" t="s">
        <v>1192</v>
      </c>
      <c r="BB78" s="153">
        <v>2017</v>
      </c>
      <c r="BC78" s="153">
        <v>2018</v>
      </c>
      <c r="BD78" s="153">
        <v>2019</v>
      </c>
      <c r="BE78" s="153" t="s">
        <v>818</v>
      </c>
      <c r="BF78" s="211" t="s">
        <v>1186</v>
      </c>
      <c r="BG78" s="210" t="s">
        <v>1186</v>
      </c>
      <c r="BH78" s="153">
        <v>2018</v>
      </c>
      <c r="BI78" s="153">
        <v>2018</v>
      </c>
      <c r="BJ78" s="153" t="s">
        <v>818</v>
      </c>
      <c r="BK78" s="153">
        <v>2017</v>
      </c>
      <c r="BL78" s="153">
        <v>2018</v>
      </c>
      <c r="BM78" s="153">
        <v>2017</v>
      </c>
      <c r="BN78" s="153" t="s">
        <v>818</v>
      </c>
      <c r="BO78" s="153">
        <v>2016</v>
      </c>
      <c r="BP78" s="153">
        <v>2017</v>
      </c>
      <c r="BQ78" s="153">
        <v>2014</v>
      </c>
      <c r="BR78" s="153">
        <v>2017</v>
      </c>
      <c r="BS78" s="153">
        <v>2017</v>
      </c>
      <c r="BT78" s="153">
        <v>2017</v>
      </c>
      <c r="BU78" s="153">
        <v>2017</v>
      </c>
      <c r="BV78" s="153">
        <v>2017</v>
      </c>
      <c r="BW78" s="153">
        <v>2017</v>
      </c>
      <c r="BX78" s="153">
        <v>2016</v>
      </c>
      <c r="BY78" s="153">
        <v>2015</v>
      </c>
      <c r="BZ78" s="153" t="s">
        <v>1189</v>
      </c>
      <c r="CA78" s="153">
        <v>2019</v>
      </c>
      <c r="CB78" s="153">
        <v>2015</v>
      </c>
    </row>
    <row r="79" spans="1:80" x14ac:dyDescent="0.3">
      <c r="A79" s="123" t="str">
        <f>'Indicator Data'!A81</f>
        <v>India</v>
      </c>
      <c r="B79" s="106" t="str">
        <f>'Indicator Data'!B81</f>
        <v>IND</v>
      </c>
      <c r="C79" s="151">
        <v>2015</v>
      </c>
      <c r="D79" s="151">
        <v>2015</v>
      </c>
      <c r="E79" s="151">
        <v>2015</v>
      </c>
      <c r="F79" s="151">
        <v>2015</v>
      </c>
      <c r="G79" s="151">
        <v>2015</v>
      </c>
      <c r="H79" s="151">
        <v>2015</v>
      </c>
      <c r="I79" s="151">
        <v>2015</v>
      </c>
      <c r="J79" s="151">
        <v>2018</v>
      </c>
      <c r="K79" s="151">
        <v>2018</v>
      </c>
      <c r="L79" s="151">
        <v>2016</v>
      </c>
      <c r="M79" s="153">
        <v>2015</v>
      </c>
      <c r="N79" s="153">
        <v>2015</v>
      </c>
      <c r="O79" s="153">
        <v>2015</v>
      </c>
      <c r="P79" s="153">
        <v>2015</v>
      </c>
      <c r="Q79" s="153">
        <v>2010</v>
      </c>
      <c r="R79" s="153">
        <v>2010</v>
      </c>
      <c r="S79" s="153">
        <v>2010</v>
      </c>
      <c r="T79" s="153">
        <v>2010</v>
      </c>
      <c r="U79" s="153">
        <v>2015</v>
      </c>
      <c r="V79" s="153">
        <v>2015</v>
      </c>
      <c r="W79" s="153">
        <v>2015</v>
      </c>
      <c r="X79" s="153">
        <v>2018</v>
      </c>
      <c r="Y79" s="153">
        <v>2018</v>
      </c>
      <c r="Z79" s="153">
        <v>2018</v>
      </c>
      <c r="AA79" s="153">
        <v>2015</v>
      </c>
      <c r="AB79" s="152">
        <v>2017</v>
      </c>
      <c r="AC79" s="153">
        <v>2017</v>
      </c>
      <c r="AD79" s="153">
        <v>2017</v>
      </c>
      <c r="AE79" s="153">
        <v>2018</v>
      </c>
      <c r="AF79" s="155">
        <v>2016</v>
      </c>
      <c r="AG79" s="155">
        <v>2019</v>
      </c>
      <c r="AH79" s="153">
        <v>2019</v>
      </c>
      <c r="AI79" s="153">
        <v>2019</v>
      </c>
      <c r="AJ79" s="153">
        <v>2018</v>
      </c>
      <c r="AK79" s="153">
        <v>2018</v>
      </c>
      <c r="AL79" s="153">
        <v>2017</v>
      </c>
      <c r="AM79" s="153">
        <v>2016</v>
      </c>
      <c r="AN79" s="153">
        <v>2019</v>
      </c>
      <c r="AO79" s="153">
        <v>2016</v>
      </c>
      <c r="AP79" s="153">
        <v>2017</v>
      </c>
      <c r="AQ79" s="153">
        <v>2017</v>
      </c>
      <c r="AR79" s="153">
        <v>2018</v>
      </c>
      <c r="AS79" s="153">
        <v>2017</v>
      </c>
      <c r="AT79" s="153">
        <v>2006</v>
      </c>
      <c r="AU79" s="164">
        <v>2017</v>
      </c>
      <c r="AV79" s="164">
        <v>2017</v>
      </c>
      <c r="AW79" s="153">
        <v>2017</v>
      </c>
      <c r="AX79" s="153">
        <v>2017</v>
      </c>
      <c r="AY79" s="153">
        <v>2017</v>
      </c>
      <c r="AZ79" s="208">
        <v>2017</v>
      </c>
      <c r="BA79" s="153" t="s">
        <v>1194</v>
      </c>
      <c r="BB79" s="153">
        <v>2017</v>
      </c>
      <c r="BC79" s="153">
        <v>2018</v>
      </c>
      <c r="BD79" s="153">
        <v>2019</v>
      </c>
      <c r="BE79" s="153" t="s">
        <v>1186</v>
      </c>
      <c r="BF79" s="211" t="s">
        <v>1186</v>
      </c>
      <c r="BG79" s="210" t="s">
        <v>1186</v>
      </c>
      <c r="BH79" s="153">
        <v>2018</v>
      </c>
      <c r="BI79" s="153">
        <v>2018</v>
      </c>
      <c r="BJ79" s="153">
        <v>2015</v>
      </c>
      <c r="BK79" s="153">
        <v>2017</v>
      </c>
      <c r="BL79" s="153">
        <v>2018</v>
      </c>
      <c r="BM79" s="153">
        <v>2017</v>
      </c>
      <c r="BN79" s="153">
        <v>2015</v>
      </c>
      <c r="BO79" s="153">
        <v>2016</v>
      </c>
      <c r="BP79" s="153">
        <v>2017</v>
      </c>
      <c r="BQ79" s="153">
        <v>2014</v>
      </c>
      <c r="BR79" s="153">
        <v>2017</v>
      </c>
      <c r="BS79" s="153">
        <v>2017</v>
      </c>
      <c r="BT79" s="153">
        <v>2017</v>
      </c>
      <c r="BU79" s="153">
        <v>2017</v>
      </c>
      <c r="BV79" s="153">
        <v>2017</v>
      </c>
      <c r="BW79" s="153" t="s">
        <v>818</v>
      </c>
      <c r="BX79" s="153">
        <v>2016</v>
      </c>
      <c r="BY79" s="153">
        <v>2015</v>
      </c>
      <c r="BZ79" s="153" t="s">
        <v>1189</v>
      </c>
      <c r="CA79" s="153">
        <v>2019</v>
      </c>
      <c r="CB79" s="153">
        <v>2015</v>
      </c>
    </row>
    <row r="80" spans="1:80" x14ac:dyDescent="0.3">
      <c r="A80" s="123" t="str">
        <f>'Indicator Data'!A82</f>
        <v>Indonesia</v>
      </c>
      <c r="B80" s="106" t="str">
        <f>'Indicator Data'!B82</f>
        <v>IDN</v>
      </c>
      <c r="C80" s="151">
        <v>2015</v>
      </c>
      <c r="D80" s="151">
        <v>2015</v>
      </c>
      <c r="E80" s="151">
        <v>2015</v>
      </c>
      <c r="F80" s="151">
        <v>2015</v>
      </c>
      <c r="G80" s="151">
        <v>2015</v>
      </c>
      <c r="H80" s="151">
        <v>2015</v>
      </c>
      <c r="I80" s="151">
        <v>2015</v>
      </c>
      <c r="J80" s="151">
        <v>2018</v>
      </c>
      <c r="K80" s="151">
        <v>2018</v>
      </c>
      <c r="L80" s="151">
        <v>2016</v>
      </c>
      <c r="M80" s="153">
        <v>2015</v>
      </c>
      <c r="N80" s="153">
        <v>2015</v>
      </c>
      <c r="O80" s="153">
        <v>2015</v>
      </c>
      <c r="P80" s="153">
        <v>2015</v>
      </c>
      <c r="Q80" s="153">
        <v>2010</v>
      </c>
      <c r="R80" s="153">
        <v>2010</v>
      </c>
      <c r="S80" s="153">
        <v>2010</v>
      </c>
      <c r="T80" s="153">
        <v>2010</v>
      </c>
      <c r="U80" s="153">
        <v>2015</v>
      </c>
      <c r="V80" s="153">
        <v>2015</v>
      </c>
      <c r="W80" s="153">
        <v>2015</v>
      </c>
      <c r="X80" s="153">
        <v>2018</v>
      </c>
      <c r="Y80" s="153">
        <v>2018</v>
      </c>
      <c r="Z80" s="153">
        <v>2018</v>
      </c>
      <c r="AA80" s="153">
        <v>2012</v>
      </c>
      <c r="AB80" s="152">
        <v>2017</v>
      </c>
      <c r="AC80" s="153">
        <v>2017</v>
      </c>
      <c r="AD80" s="153">
        <v>2018</v>
      </c>
      <c r="AE80" s="153">
        <v>2018</v>
      </c>
      <c r="AF80" s="155">
        <v>2016</v>
      </c>
      <c r="AG80" s="155">
        <v>2019</v>
      </c>
      <c r="AH80" s="153">
        <v>2019</v>
      </c>
      <c r="AI80" s="153">
        <v>2019</v>
      </c>
      <c r="AJ80" s="153">
        <v>2018</v>
      </c>
      <c r="AK80" s="153">
        <v>2018</v>
      </c>
      <c r="AL80" s="153">
        <v>2017</v>
      </c>
      <c r="AM80" s="153">
        <v>2012</v>
      </c>
      <c r="AN80" s="153">
        <v>2019</v>
      </c>
      <c r="AO80" s="153">
        <v>2016</v>
      </c>
      <c r="AP80" s="153">
        <v>2017</v>
      </c>
      <c r="AQ80" s="153">
        <v>2017</v>
      </c>
      <c r="AR80" s="153">
        <v>2018</v>
      </c>
      <c r="AS80" s="153">
        <v>2017</v>
      </c>
      <c r="AT80" s="153">
        <v>2013</v>
      </c>
      <c r="AU80" s="164">
        <v>2017</v>
      </c>
      <c r="AV80" s="164">
        <v>2017</v>
      </c>
      <c r="AW80" s="153">
        <v>2017</v>
      </c>
      <c r="AX80" s="153">
        <v>2017</v>
      </c>
      <c r="AY80" s="153">
        <v>2017</v>
      </c>
      <c r="AZ80" s="208">
        <v>2017</v>
      </c>
      <c r="BA80" s="153" t="s">
        <v>1187</v>
      </c>
      <c r="BB80" s="153">
        <v>2017</v>
      </c>
      <c r="BC80" s="153">
        <v>2018</v>
      </c>
      <c r="BD80" s="153">
        <v>2019</v>
      </c>
      <c r="BE80" s="153" t="s">
        <v>1186</v>
      </c>
      <c r="BF80" s="211" t="s">
        <v>1186</v>
      </c>
      <c r="BG80" s="210" t="s">
        <v>1186</v>
      </c>
      <c r="BH80" s="153">
        <v>2018</v>
      </c>
      <c r="BI80" s="153">
        <v>2018</v>
      </c>
      <c r="BJ80" s="153">
        <v>2015</v>
      </c>
      <c r="BK80" s="153">
        <v>2017</v>
      </c>
      <c r="BL80" s="153">
        <v>2018</v>
      </c>
      <c r="BM80" s="153">
        <v>2017</v>
      </c>
      <c r="BN80" s="153">
        <v>2016</v>
      </c>
      <c r="BO80" s="153">
        <v>2016</v>
      </c>
      <c r="BP80" s="153">
        <v>2017</v>
      </c>
      <c r="BQ80" s="153">
        <v>2014</v>
      </c>
      <c r="BR80" s="153">
        <v>2017</v>
      </c>
      <c r="BS80" s="153">
        <v>2017</v>
      </c>
      <c r="BT80" s="153">
        <v>2017</v>
      </c>
      <c r="BU80" s="153">
        <v>2017</v>
      </c>
      <c r="BV80" s="153">
        <v>2017</v>
      </c>
      <c r="BW80" s="153" t="s">
        <v>818</v>
      </c>
      <c r="BX80" s="153">
        <v>2016</v>
      </c>
      <c r="BY80" s="153">
        <v>2015</v>
      </c>
      <c r="BZ80" s="153" t="s">
        <v>1189</v>
      </c>
      <c r="CA80" s="153">
        <v>2019</v>
      </c>
      <c r="CB80" s="153">
        <v>2015</v>
      </c>
    </row>
    <row r="81" spans="1:80" x14ac:dyDescent="0.3">
      <c r="A81" s="123" t="str">
        <f>'Indicator Data'!A83</f>
        <v>Iran</v>
      </c>
      <c r="B81" s="106" t="str">
        <f>'Indicator Data'!B83</f>
        <v>IRN</v>
      </c>
      <c r="C81" s="151">
        <v>2015</v>
      </c>
      <c r="D81" s="151">
        <v>2015</v>
      </c>
      <c r="E81" s="151">
        <v>2015</v>
      </c>
      <c r="F81" s="151">
        <v>2015</v>
      </c>
      <c r="G81" s="151">
        <v>2015</v>
      </c>
      <c r="H81" s="151">
        <v>2015</v>
      </c>
      <c r="I81" s="151">
        <v>2015</v>
      </c>
      <c r="J81" s="151">
        <v>2018</v>
      </c>
      <c r="K81" s="151">
        <v>2018</v>
      </c>
      <c r="L81" s="151">
        <v>2016</v>
      </c>
      <c r="M81" s="153">
        <v>2015</v>
      </c>
      <c r="N81" s="153">
        <v>2015</v>
      </c>
      <c r="O81" s="153">
        <v>2015</v>
      </c>
      <c r="P81" s="153">
        <v>2015</v>
      </c>
      <c r="Q81" s="153">
        <v>2010</v>
      </c>
      <c r="R81" s="153">
        <v>2010</v>
      </c>
      <c r="S81" s="153">
        <v>2010</v>
      </c>
      <c r="T81" s="153">
        <v>2010</v>
      </c>
      <c r="U81" s="153">
        <v>2015</v>
      </c>
      <c r="V81" s="153">
        <v>2015</v>
      </c>
      <c r="W81" s="153">
        <v>2015</v>
      </c>
      <c r="X81" s="153">
        <v>2018</v>
      </c>
      <c r="Y81" s="153">
        <v>2018</v>
      </c>
      <c r="Z81" s="153">
        <v>2018</v>
      </c>
      <c r="AA81" s="153">
        <v>2011</v>
      </c>
      <c r="AB81" s="152">
        <v>2016</v>
      </c>
      <c r="AC81" s="153" t="s">
        <v>818</v>
      </c>
      <c r="AD81" s="153">
        <v>2017</v>
      </c>
      <c r="AE81" s="153">
        <v>2018</v>
      </c>
      <c r="AF81" s="155">
        <v>2016</v>
      </c>
      <c r="AG81" s="155">
        <v>2019</v>
      </c>
      <c r="AH81" s="153">
        <v>2019</v>
      </c>
      <c r="AI81" s="153">
        <v>2019</v>
      </c>
      <c r="AJ81" s="153">
        <v>2018</v>
      </c>
      <c r="AK81" s="153">
        <v>2018</v>
      </c>
      <c r="AL81" s="153">
        <v>2017</v>
      </c>
      <c r="AM81" s="153" t="s">
        <v>818</v>
      </c>
      <c r="AN81" s="153">
        <v>2019</v>
      </c>
      <c r="AO81" s="153">
        <v>2016</v>
      </c>
      <c r="AP81" s="153">
        <v>2017</v>
      </c>
      <c r="AQ81" s="153">
        <v>2017</v>
      </c>
      <c r="AR81" s="153">
        <v>2017</v>
      </c>
      <c r="AS81" s="153">
        <v>2017</v>
      </c>
      <c r="AT81" s="153" t="s">
        <v>818</v>
      </c>
      <c r="AU81" s="164">
        <v>2017</v>
      </c>
      <c r="AV81" s="164">
        <v>2017</v>
      </c>
      <c r="AW81" s="153">
        <v>2017</v>
      </c>
      <c r="AX81" s="153">
        <v>2017</v>
      </c>
      <c r="AY81" s="153">
        <v>2017</v>
      </c>
      <c r="AZ81" s="208">
        <v>2017</v>
      </c>
      <c r="BA81" s="153" t="s">
        <v>1190</v>
      </c>
      <c r="BB81" s="153">
        <v>2017</v>
      </c>
      <c r="BC81" s="153">
        <v>2018</v>
      </c>
      <c r="BD81" s="153">
        <v>2019</v>
      </c>
      <c r="BE81" s="153" t="s">
        <v>818</v>
      </c>
      <c r="BF81" s="211" t="s">
        <v>1186</v>
      </c>
      <c r="BG81" s="210" t="s">
        <v>1186</v>
      </c>
      <c r="BH81" s="153">
        <v>2018</v>
      </c>
      <c r="BI81" s="153">
        <v>2018</v>
      </c>
      <c r="BJ81" s="153">
        <v>2013</v>
      </c>
      <c r="BK81" s="153">
        <v>2017</v>
      </c>
      <c r="BL81" s="153">
        <v>2018</v>
      </c>
      <c r="BM81" s="153">
        <v>2017</v>
      </c>
      <c r="BN81" s="153">
        <v>2015</v>
      </c>
      <c r="BO81" s="153">
        <v>2016</v>
      </c>
      <c r="BP81" s="153">
        <v>2017</v>
      </c>
      <c r="BQ81" s="153">
        <v>2014</v>
      </c>
      <c r="BR81" s="153">
        <v>2017</v>
      </c>
      <c r="BS81" s="153">
        <v>2017</v>
      </c>
      <c r="BT81" s="153">
        <v>2015</v>
      </c>
      <c r="BU81" s="153">
        <v>2017</v>
      </c>
      <c r="BV81" s="153">
        <v>2017</v>
      </c>
      <c r="BW81" s="153" t="s">
        <v>818</v>
      </c>
      <c r="BX81" s="153">
        <v>2016</v>
      </c>
      <c r="BY81" s="153">
        <v>2015</v>
      </c>
      <c r="BZ81" s="153" t="s">
        <v>1187</v>
      </c>
      <c r="CA81" s="153">
        <v>2019</v>
      </c>
      <c r="CB81" s="153">
        <v>2015</v>
      </c>
    </row>
    <row r="82" spans="1:80" x14ac:dyDescent="0.3">
      <c r="A82" s="123" t="str">
        <f>'Indicator Data'!A84</f>
        <v>Iraq</v>
      </c>
      <c r="B82" s="106" t="str">
        <f>'Indicator Data'!B84</f>
        <v>IRQ</v>
      </c>
      <c r="C82" s="151">
        <v>2015</v>
      </c>
      <c r="D82" s="151">
        <v>2015</v>
      </c>
      <c r="E82" s="151">
        <v>2015</v>
      </c>
      <c r="F82" s="151">
        <v>2015</v>
      </c>
      <c r="G82" s="151">
        <v>2015</v>
      </c>
      <c r="H82" s="151">
        <v>2015</v>
      </c>
      <c r="I82" s="151">
        <v>2015</v>
      </c>
      <c r="J82" s="151">
        <v>2018</v>
      </c>
      <c r="K82" s="151">
        <v>2018</v>
      </c>
      <c r="L82" s="151">
        <v>2016</v>
      </c>
      <c r="M82" s="153">
        <v>2015</v>
      </c>
      <c r="N82" s="153">
        <v>2015</v>
      </c>
      <c r="O82" s="153">
        <v>2015</v>
      </c>
      <c r="P82" s="153">
        <v>2015</v>
      </c>
      <c r="Q82" s="153">
        <v>2010</v>
      </c>
      <c r="R82" s="153">
        <v>2010</v>
      </c>
      <c r="S82" s="153">
        <v>2010</v>
      </c>
      <c r="T82" s="153">
        <v>2010</v>
      </c>
      <c r="U82" s="153">
        <v>2015</v>
      </c>
      <c r="V82" s="153">
        <v>2015</v>
      </c>
      <c r="W82" s="153">
        <v>2015</v>
      </c>
      <c r="X82" s="153">
        <v>2018</v>
      </c>
      <c r="Y82" s="153">
        <v>2018</v>
      </c>
      <c r="Z82" s="153">
        <v>2018</v>
      </c>
      <c r="AA82" s="153"/>
      <c r="AB82" s="152">
        <v>2017</v>
      </c>
      <c r="AC82" s="153">
        <v>2017</v>
      </c>
      <c r="AD82" s="153">
        <v>2018</v>
      </c>
      <c r="AE82" s="153">
        <v>2018</v>
      </c>
      <c r="AF82" s="155">
        <v>2016</v>
      </c>
      <c r="AG82" s="155">
        <v>2019</v>
      </c>
      <c r="AH82" s="153">
        <v>2019</v>
      </c>
      <c r="AI82" s="153">
        <v>2019</v>
      </c>
      <c r="AJ82" s="153">
        <v>2018</v>
      </c>
      <c r="AK82" s="153">
        <v>2018</v>
      </c>
      <c r="AL82" s="153">
        <v>2017</v>
      </c>
      <c r="AM82" s="153">
        <v>2011</v>
      </c>
      <c r="AN82" s="153">
        <v>2019</v>
      </c>
      <c r="AO82" s="153">
        <v>2016</v>
      </c>
      <c r="AP82" s="153">
        <v>2017</v>
      </c>
      <c r="AQ82" s="153">
        <v>2017</v>
      </c>
      <c r="AR82" s="153">
        <v>2018</v>
      </c>
      <c r="AS82" s="153">
        <v>2017</v>
      </c>
      <c r="AT82" s="153">
        <v>2011</v>
      </c>
      <c r="AU82" s="164">
        <v>2017</v>
      </c>
      <c r="AV82" s="164" t="s">
        <v>818</v>
      </c>
      <c r="AW82" s="153" t="s">
        <v>818</v>
      </c>
      <c r="AX82" s="153">
        <v>2017</v>
      </c>
      <c r="AY82" s="153">
        <v>2017</v>
      </c>
      <c r="AZ82" s="208">
        <v>2017</v>
      </c>
      <c r="BA82" s="153" t="s">
        <v>1193</v>
      </c>
      <c r="BB82" s="153">
        <v>2017</v>
      </c>
      <c r="BC82" s="153">
        <v>2018</v>
      </c>
      <c r="BD82" s="153">
        <v>2019</v>
      </c>
      <c r="BE82" s="153" t="s">
        <v>1186</v>
      </c>
      <c r="BF82" s="211">
        <v>43677</v>
      </c>
      <c r="BG82" s="210" t="s">
        <v>1186</v>
      </c>
      <c r="BH82" s="153">
        <v>2018</v>
      </c>
      <c r="BI82" s="153">
        <v>2018</v>
      </c>
      <c r="BJ82" s="153">
        <v>2015</v>
      </c>
      <c r="BK82" s="153">
        <v>2017</v>
      </c>
      <c r="BL82" s="153">
        <v>2018</v>
      </c>
      <c r="BM82" s="153">
        <v>2017</v>
      </c>
      <c r="BN82" s="153">
        <v>2015</v>
      </c>
      <c r="BO82" s="153">
        <v>2016</v>
      </c>
      <c r="BP82" s="153">
        <v>2017</v>
      </c>
      <c r="BQ82" s="153">
        <v>2014</v>
      </c>
      <c r="BR82" s="153">
        <v>2017</v>
      </c>
      <c r="BS82" s="153">
        <v>2017</v>
      </c>
      <c r="BT82" s="153">
        <v>2017</v>
      </c>
      <c r="BU82" s="153">
        <v>2017</v>
      </c>
      <c r="BV82" s="153">
        <v>2017</v>
      </c>
      <c r="BW82" s="153" t="s">
        <v>818</v>
      </c>
      <c r="BX82" s="153">
        <v>2015</v>
      </c>
      <c r="BY82" s="153">
        <v>2015</v>
      </c>
      <c r="BZ82" s="153" t="s">
        <v>1189</v>
      </c>
      <c r="CA82" s="153">
        <v>2019</v>
      </c>
      <c r="CB82" s="153">
        <v>2015</v>
      </c>
    </row>
    <row r="83" spans="1:80" x14ac:dyDescent="0.3">
      <c r="A83" s="123" t="str">
        <f>'Indicator Data'!A85</f>
        <v>Ireland</v>
      </c>
      <c r="B83" s="106" t="str">
        <f>'Indicator Data'!B85</f>
        <v>IRL</v>
      </c>
      <c r="C83" s="151">
        <v>2015</v>
      </c>
      <c r="D83" s="151">
        <v>2015</v>
      </c>
      <c r="E83" s="151">
        <v>2015</v>
      </c>
      <c r="F83" s="151">
        <v>2015</v>
      </c>
      <c r="G83" s="151">
        <v>2015</v>
      </c>
      <c r="H83" s="151">
        <v>2015</v>
      </c>
      <c r="I83" s="151">
        <v>2015</v>
      </c>
      <c r="J83" s="151">
        <v>2018</v>
      </c>
      <c r="K83" s="151">
        <v>2018</v>
      </c>
      <c r="L83" s="151">
        <v>2016</v>
      </c>
      <c r="M83" s="153">
        <v>2015</v>
      </c>
      <c r="N83" s="153">
        <v>2015</v>
      </c>
      <c r="O83" s="153">
        <v>2015</v>
      </c>
      <c r="P83" s="153">
        <v>2015</v>
      </c>
      <c r="Q83" s="153">
        <v>2010</v>
      </c>
      <c r="R83" s="153">
        <v>2010</v>
      </c>
      <c r="S83" s="153">
        <v>2010</v>
      </c>
      <c r="T83" s="153">
        <v>2010</v>
      </c>
      <c r="U83" s="153">
        <v>2015</v>
      </c>
      <c r="V83" s="153">
        <v>2015</v>
      </c>
      <c r="W83" s="153">
        <v>2015</v>
      </c>
      <c r="X83" s="153">
        <v>2018</v>
      </c>
      <c r="Y83" s="153">
        <v>2018</v>
      </c>
      <c r="Z83" s="153">
        <v>2018</v>
      </c>
      <c r="AA83" s="153">
        <v>2011</v>
      </c>
      <c r="AB83" s="152">
        <v>2017</v>
      </c>
      <c r="AC83" s="153" t="s">
        <v>818</v>
      </c>
      <c r="AD83" s="153">
        <v>2018</v>
      </c>
      <c r="AE83" s="153">
        <v>2018</v>
      </c>
      <c r="AF83" s="155" t="s">
        <v>818</v>
      </c>
      <c r="AG83" s="155">
        <v>2019</v>
      </c>
      <c r="AH83" s="153">
        <v>2019</v>
      </c>
      <c r="AI83" s="153">
        <v>2019</v>
      </c>
      <c r="AJ83" s="153">
        <v>2018</v>
      </c>
      <c r="AK83" s="153">
        <v>2018</v>
      </c>
      <c r="AL83" s="153">
        <v>2017</v>
      </c>
      <c r="AM83" s="153" t="s">
        <v>818</v>
      </c>
      <c r="AN83" s="153">
        <v>2019</v>
      </c>
      <c r="AO83" s="153">
        <v>2016</v>
      </c>
      <c r="AP83" s="153">
        <v>2017</v>
      </c>
      <c r="AQ83" s="153" t="s">
        <v>818</v>
      </c>
      <c r="AR83" s="153">
        <v>2018</v>
      </c>
      <c r="AS83" s="153">
        <v>2017</v>
      </c>
      <c r="AT83" s="153" t="s">
        <v>818</v>
      </c>
      <c r="AU83" s="164">
        <v>2017</v>
      </c>
      <c r="AV83" s="164">
        <v>2017</v>
      </c>
      <c r="AW83" s="153" t="s">
        <v>818</v>
      </c>
      <c r="AX83" s="153" t="s">
        <v>818</v>
      </c>
      <c r="AY83" s="153">
        <v>2017</v>
      </c>
      <c r="AZ83" s="208">
        <v>2017</v>
      </c>
      <c r="BA83" s="153" t="s">
        <v>1188</v>
      </c>
      <c r="BB83" s="153">
        <v>2017</v>
      </c>
      <c r="BC83" s="153">
        <v>2018</v>
      </c>
      <c r="BD83" s="153">
        <v>2019</v>
      </c>
      <c r="BE83" s="153" t="s">
        <v>818</v>
      </c>
      <c r="BF83" s="211" t="s">
        <v>1186</v>
      </c>
      <c r="BG83" s="210" t="s">
        <v>1186</v>
      </c>
      <c r="BH83" s="153">
        <v>2018</v>
      </c>
      <c r="BI83" s="153">
        <v>2018</v>
      </c>
      <c r="BJ83" s="153" t="s">
        <v>818</v>
      </c>
      <c r="BK83" s="153">
        <v>2017</v>
      </c>
      <c r="BL83" s="153">
        <v>2018</v>
      </c>
      <c r="BM83" s="153">
        <v>2017</v>
      </c>
      <c r="BN83" s="153" t="s">
        <v>818</v>
      </c>
      <c r="BO83" s="153">
        <v>2016</v>
      </c>
      <c r="BP83" s="153">
        <v>2017</v>
      </c>
      <c r="BQ83" s="153">
        <v>2014</v>
      </c>
      <c r="BR83" s="153">
        <v>2017</v>
      </c>
      <c r="BS83" s="153">
        <v>2017</v>
      </c>
      <c r="BT83" s="153">
        <v>2017</v>
      </c>
      <c r="BU83" s="153">
        <v>2017</v>
      </c>
      <c r="BV83" s="153" t="s">
        <v>818</v>
      </c>
      <c r="BW83" s="153">
        <v>2017</v>
      </c>
      <c r="BX83" s="153">
        <v>2016</v>
      </c>
      <c r="BY83" s="153">
        <v>2015</v>
      </c>
      <c r="BZ83" s="153" t="s">
        <v>1189</v>
      </c>
      <c r="CA83" s="153">
        <v>2019</v>
      </c>
      <c r="CB83" s="153">
        <v>2015</v>
      </c>
    </row>
    <row r="84" spans="1:80" x14ac:dyDescent="0.3">
      <c r="A84" s="123" t="str">
        <f>'Indicator Data'!A86</f>
        <v>Israel</v>
      </c>
      <c r="B84" s="106" t="str">
        <f>'Indicator Data'!B86</f>
        <v>ISR</v>
      </c>
      <c r="C84" s="151">
        <v>2015</v>
      </c>
      <c r="D84" s="151">
        <v>2015</v>
      </c>
      <c r="E84" s="151">
        <v>2015</v>
      </c>
      <c r="F84" s="151">
        <v>2015</v>
      </c>
      <c r="G84" s="151">
        <v>2015</v>
      </c>
      <c r="H84" s="151">
        <v>2015</v>
      </c>
      <c r="I84" s="151">
        <v>2015</v>
      </c>
      <c r="J84" s="151">
        <v>2018</v>
      </c>
      <c r="K84" s="151">
        <v>2018</v>
      </c>
      <c r="L84" s="151">
        <v>2016</v>
      </c>
      <c r="M84" s="153">
        <v>2015</v>
      </c>
      <c r="N84" s="153">
        <v>2015</v>
      </c>
      <c r="O84" s="153">
        <v>2015</v>
      </c>
      <c r="P84" s="153">
        <v>2015</v>
      </c>
      <c r="Q84" s="153">
        <v>2010</v>
      </c>
      <c r="R84" s="153">
        <v>2010</v>
      </c>
      <c r="S84" s="153">
        <v>2010</v>
      </c>
      <c r="T84" s="153">
        <v>2010</v>
      </c>
      <c r="U84" s="153">
        <v>2015</v>
      </c>
      <c r="V84" s="153">
        <v>2015</v>
      </c>
      <c r="W84" s="153">
        <v>2015</v>
      </c>
      <c r="X84" s="153">
        <v>2018</v>
      </c>
      <c r="Y84" s="153">
        <v>2018</v>
      </c>
      <c r="Z84" s="153">
        <v>2018</v>
      </c>
      <c r="AA84" s="153">
        <v>2008</v>
      </c>
      <c r="AB84" s="152">
        <v>2017</v>
      </c>
      <c r="AC84" s="153" t="s">
        <v>818</v>
      </c>
      <c r="AD84" s="153">
        <v>2018</v>
      </c>
      <c r="AE84" s="153">
        <v>2018</v>
      </c>
      <c r="AF84" s="155" t="s">
        <v>818</v>
      </c>
      <c r="AG84" s="155">
        <v>2019</v>
      </c>
      <c r="AH84" s="153">
        <v>2019</v>
      </c>
      <c r="AI84" s="153">
        <v>2019</v>
      </c>
      <c r="AJ84" s="153">
        <v>2018</v>
      </c>
      <c r="AK84" s="153">
        <v>2018</v>
      </c>
      <c r="AL84" s="153">
        <v>2017</v>
      </c>
      <c r="AM84" s="153" t="s">
        <v>818</v>
      </c>
      <c r="AN84" s="153">
        <v>2019</v>
      </c>
      <c r="AO84" s="153">
        <v>2016</v>
      </c>
      <c r="AP84" s="153">
        <v>2017</v>
      </c>
      <c r="AQ84" s="153" t="s">
        <v>818</v>
      </c>
      <c r="AR84" s="153">
        <v>2018</v>
      </c>
      <c r="AS84" s="153">
        <v>2017</v>
      </c>
      <c r="AT84" s="153" t="s">
        <v>818</v>
      </c>
      <c r="AU84" s="164">
        <v>2017</v>
      </c>
      <c r="AV84" s="164" t="s">
        <v>818</v>
      </c>
      <c r="AW84" s="153" t="s">
        <v>818</v>
      </c>
      <c r="AX84" s="153" t="s">
        <v>818</v>
      </c>
      <c r="AY84" s="153">
        <v>2017</v>
      </c>
      <c r="AZ84" s="208">
        <v>2017</v>
      </c>
      <c r="BA84" s="153" t="s">
        <v>1190</v>
      </c>
      <c r="BB84" s="153">
        <v>2017</v>
      </c>
      <c r="BC84" s="153">
        <v>2018</v>
      </c>
      <c r="BD84" s="153">
        <v>2019</v>
      </c>
      <c r="BE84" s="153" t="s">
        <v>818</v>
      </c>
      <c r="BF84" s="211" t="s">
        <v>1186</v>
      </c>
      <c r="BG84" s="210" t="s">
        <v>1186</v>
      </c>
      <c r="BH84" s="153">
        <v>2018</v>
      </c>
      <c r="BI84" s="153">
        <v>2018</v>
      </c>
      <c r="BJ84" s="153" t="s">
        <v>818</v>
      </c>
      <c r="BK84" s="153">
        <v>2017</v>
      </c>
      <c r="BL84" s="153">
        <v>2018</v>
      </c>
      <c r="BM84" s="153">
        <v>2017</v>
      </c>
      <c r="BN84" s="153" t="s">
        <v>818</v>
      </c>
      <c r="BO84" s="153">
        <v>2016</v>
      </c>
      <c r="BP84" s="153">
        <v>2017</v>
      </c>
      <c r="BQ84" s="153">
        <v>2014</v>
      </c>
      <c r="BR84" s="153">
        <v>2017</v>
      </c>
      <c r="BS84" s="153">
        <v>2017</v>
      </c>
      <c r="BT84" s="153">
        <v>2016</v>
      </c>
      <c r="BU84" s="153">
        <v>2017</v>
      </c>
      <c r="BV84" s="153">
        <v>2017</v>
      </c>
      <c r="BW84" s="153">
        <v>2017</v>
      </c>
      <c r="BX84" s="153">
        <v>2016</v>
      </c>
      <c r="BY84" s="153">
        <v>2015</v>
      </c>
      <c r="BZ84" s="153" t="s">
        <v>1189</v>
      </c>
      <c r="CA84" s="153">
        <v>2019</v>
      </c>
      <c r="CB84" s="153">
        <v>2015</v>
      </c>
    </row>
    <row r="85" spans="1:80" x14ac:dyDescent="0.3">
      <c r="A85" s="123" t="str">
        <f>'Indicator Data'!A87</f>
        <v>Italy</v>
      </c>
      <c r="B85" s="106" t="str">
        <f>'Indicator Data'!B87</f>
        <v>ITA</v>
      </c>
      <c r="C85" s="151">
        <v>2015</v>
      </c>
      <c r="D85" s="151">
        <v>2015</v>
      </c>
      <c r="E85" s="151">
        <v>2015</v>
      </c>
      <c r="F85" s="151">
        <v>2015</v>
      </c>
      <c r="G85" s="151">
        <v>2015</v>
      </c>
      <c r="H85" s="151">
        <v>2015</v>
      </c>
      <c r="I85" s="151">
        <v>2015</v>
      </c>
      <c r="J85" s="151">
        <v>2018</v>
      </c>
      <c r="K85" s="151">
        <v>2018</v>
      </c>
      <c r="L85" s="151">
        <v>2016</v>
      </c>
      <c r="M85" s="153">
        <v>2015</v>
      </c>
      <c r="N85" s="153">
        <v>2015</v>
      </c>
      <c r="O85" s="153">
        <v>2015</v>
      </c>
      <c r="P85" s="153">
        <v>2015</v>
      </c>
      <c r="Q85" s="153">
        <v>2010</v>
      </c>
      <c r="R85" s="153">
        <v>2010</v>
      </c>
      <c r="S85" s="153">
        <v>2010</v>
      </c>
      <c r="T85" s="153">
        <v>2010</v>
      </c>
      <c r="U85" s="153">
        <v>2015</v>
      </c>
      <c r="V85" s="153">
        <v>2015</v>
      </c>
      <c r="W85" s="153">
        <v>2015</v>
      </c>
      <c r="X85" s="153">
        <v>2018</v>
      </c>
      <c r="Y85" s="153">
        <v>2018</v>
      </c>
      <c r="Z85" s="153">
        <v>2018</v>
      </c>
      <c r="AA85" s="153">
        <v>2011</v>
      </c>
      <c r="AB85" s="152">
        <v>2017</v>
      </c>
      <c r="AC85" s="153" t="s">
        <v>818</v>
      </c>
      <c r="AD85" s="153">
        <v>2018</v>
      </c>
      <c r="AE85" s="153">
        <v>2018</v>
      </c>
      <c r="AF85" s="155" t="s">
        <v>818</v>
      </c>
      <c r="AG85" s="155">
        <v>2019</v>
      </c>
      <c r="AH85" s="153">
        <v>2019</v>
      </c>
      <c r="AI85" s="153">
        <v>2019</v>
      </c>
      <c r="AJ85" s="153">
        <v>2018</v>
      </c>
      <c r="AK85" s="153">
        <v>2018</v>
      </c>
      <c r="AL85" s="153">
        <v>2017</v>
      </c>
      <c r="AM85" s="153" t="s">
        <v>818</v>
      </c>
      <c r="AN85" s="153">
        <v>2019</v>
      </c>
      <c r="AO85" s="153">
        <v>2016</v>
      </c>
      <c r="AP85" s="153">
        <v>2017</v>
      </c>
      <c r="AQ85" s="153" t="s">
        <v>818</v>
      </c>
      <c r="AR85" s="153">
        <v>2018</v>
      </c>
      <c r="AS85" s="153">
        <v>2017</v>
      </c>
      <c r="AT85" s="153" t="s">
        <v>818</v>
      </c>
      <c r="AU85" s="164">
        <v>2017</v>
      </c>
      <c r="AV85" s="164">
        <v>2017</v>
      </c>
      <c r="AW85" s="153">
        <v>2017</v>
      </c>
      <c r="AX85" s="153" t="s">
        <v>818</v>
      </c>
      <c r="AY85" s="153">
        <v>2017</v>
      </c>
      <c r="AZ85" s="208">
        <v>2017</v>
      </c>
      <c r="BA85" s="153" t="s">
        <v>1188</v>
      </c>
      <c r="BB85" s="153">
        <v>2017</v>
      </c>
      <c r="BC85" s="153">
        <v>2018</v>
      </c>
      <c r="BD85" s="153">
        <v>2019</v>
      </c>
      <c r="BE85" s="153" t="s">
        <v>818</v>
      </c>
      <c r="BF85" s="211" t="s">
        <v>1186</v>
      </c>
      <c r="BG85" s="210" t="s">
        <v>1186</v>
      </c>
      <c r="BH85" s="153">
        <v>2018</v>
      </c>
      <c r="BI85" s="153">
        <v>2018</v>
      </c>
      <c r="BJ85" s="153">
        <v>2015</v>
      </c>
      <c r="BK85" s="153">
        <v>2017</v>
      </c>
      <c r="BL85" s="153">
        <v>2018</v>
      </c>
      <c r="BM85" s="153">
        <v>2017</v>
      </c>
      <c r="BN85" s="153">
        <v>2015</v>
      </c>
      <c r="BO85" s="153">
        <v>2016</v>
      </c>
      <c r="BP85" s="153">
        <v>2017</v>
      </c>
      <c r="BQ85" s="153">
        <v>2014</v>
      </c>
      <c r="BR85" s="153">
        <v>2017</v>
      </c>
      <c r="BS85" s="153">
        <v>2017</v>
      </c>
      <c r="BT85" s="153">
        <v>2017</v>
      </c>
      <c r="BU85" s="153">
        <v>2017</v>
      </c>
      <c r="BV85" s="153">
        <v>2017</v>
      </c>
      <c r="BW85" s="153">
        <v>2017</v>
      </c>
      <c r="BX85" s="153">
        <v>2016</v>
      </c>
      <c r="BY85" s="153">
        <v>2015</v>
      </c>
      <c r="BZ85" s="153" t="s">
        <v>1189</v>
      </c>
      <c r="CA85" s="153">
        <v>2019</v>
      </c>
      <c r="CB85" s="153">
        <v>2015</v>
      </c>
    </row>
    <row r="86" spans="1:80" x14ac:dyDescent="0.3">
      <c r="A86" s="123" t="str">
        <f>'Indicator Data'!A88</f>
        <v>Jamaica</v>
      </c>
      <c r="B86" s="106" t="str">
        <f>'Indicator Data'!B88</f>
        <v>JAM</v>
      </c>
      <c r="C86" s="151">
        <v>2015</v>
      </c>
      <c r="D86" s="151">
        <v>2015</v>
      </c>
      <c r="E86" s="151">
        <v>2015</v>
      </c>
      <c r="F86" s="151">
        <v>2015</v>
      </c>
      <c r="G86" s="151">
        <v>2015</v>
      </c>
      <c r="H86" s="151">
        <v>2015</v>
      </c>
      <c r="I86" s="151">
        <v>2015</v>
      </c>
      <c r="J86" s="151">
        <v>2018</v>
      </c>
      <c r="K86" s="151">
        <v>2018</v>
      </c>
      <c r="L86" s="151">
        <v>2016</v>
      </c>
      <c r="M86" s="153">
        <v>2015</v>
      </c>
      <c r="N86" s="153">
        <v>2015</v>
      </c>
      <c r="O86" s="153">
        <v>2015</v>
      </c>
      <c r="P86" s="153">
        <v>2015</v>
      </c>
      <c r="Q86" s="153">
        <v>2010</v>
      </c>
      <c r="R86" s="153">
        <v>2010</v>
      </c>
      <c r="S86" s="153">
        <v>2010</v>
      </c>
      <c r="T86" s="153">
        <v>2010</v>
      </c>
      <c r="U86" s="153">
        <v>2015</v>
      </c>
      <c r="V86" s="153">
        <v>2015</v>
      </c>
      <c r="W86" s="153">
        <v>2015</v>
      </c>
      <c r="X86" s="153">
        <v>2018</v>
      </c>
      <c r="Y86" s="153">
        <v>2018</v>
      </c>
      <c r="Z86" s="153">
        <v>2018</v>
      </c>
      <c r="AA86" s="153">
        <v>2011</v>
      </c>
      <c r="AB86" s="152">
        <v>2017</v>
      </c>
      <c r="AC86" s="153">
        <v>2015</v>
      </c>
      <c r="AD86" s="153">
        <v>2018</v>
      </c>
      <c r="AE86" s="153">
        <v>2018</v>
      </c>
      <c r="AF86" s="155">
        <v>2016</v>
      </c>
      <c r="AG86" s="155">
        <v>2019</v>
      </c>
      <c r="AH86" s="153">
        <v>2019</v>
      </c>
      <c r="AI86" s="153">
        <v>2019</v>
      </c>
      <c r="AJ86" s="153">
        <v>2018</v>
      </c>
      <c r="AK86" s="153">
        <v>2018</v>
      </c>
      <c r="AL86" s="153">
        <v>2017</v>
      </c>
      <c r="AM86" s="153">
        <v>2012</v>
      </c>
      <c r="AN86" s="153">
        <v>2019</v>
      </c>
      <c r="AO86" s="153">
        <v>2016</v>
      </c>
      <c r="AP86" s="153">
        <v>2017</v>
      </c>
      <c r="AQ86" s="153">
        <v>2017</v>
      </c>
      <c r="AR86" s="153">
        <v>2018</v>
      </c>
      <c r="AS86" s="153">
        <v>2017</v>
      </c>
      <c r="AT86" s="153">
        <v>2012</v>
      </c>
      <c r="AU86" s="164">
        <v>2017</v>
      </c>
      <c r="AV86" s="164">
        <v>2017</v>
      </c>
      <c r="AW86" s="153">
        <v>2017</v>
      </c>
      <c r="AX86" s="153" t="s">
        <v>818</v>
      </c>
      <c r="AY86" s="153">
        <v>2017</v>
      </c>
      <c r="AZ86" s="208">
        <v>2017</v>
      </c>
      <c r="BA86" s="153" t="s">
        <v>818</v>
      </c>
      <c r="BB86" s="153">
        <v>2017</v>
      </c>
      <c r="BC86" s="153">
        <v>2018</v>
      </c>
      <c r="BD86" s="153">
        <v>2019</v>
      </c>
      <c r="BE86" s="153" t="s">
        <v>818</v>
      </c>
      <c r="BF86" s="211" t="s">
        <v>1186</v>
      </c>
      <c r="BG86" s="210" t="s">
        <v>1186</v>
      </c>
      <c r="BH86" s="153">
        <v>2018</v>
      </c>
      <c r="BI86" s="153">
        <v>2018</v>
      </c>
      <c r="BJ86" s="153">
        <v>2013</v>
      </c>
      <c r="BK86" s="153">
        <v>2017</v>
      </c>
      <c r="BL86" s="153">
        <v>2018</v>
      </c>
      <c r="BM86" s="153">
        <v>2017</v>
      </c>
      <c r="BN86" s="153">
        <v>2015</v>
      </c>
      <c r="BO86" s="153">
        <v>2016</v>
      </c>
      <c r="BP86" s="153">
        <v>2017</v>
      </c>
      <c r="BQ86" s="153">
        <v>2014</v>
      </c>
      <c r="BR86" s="153">
        <v>2017</v>
      </c>
      <c r="BS86" s="153">
        <v>2017</v>
      </c>
      <c r="BT86" s="153">
        <v>2017</v>
      </c>
      <c r="BU86" s="153">
        <v>2017</v>
      </c>
      <c r="BV86" s="153">
        <v>2017</v>
      </c>
      <c r="BW86" s="153" t="s">
        <v>818</v>
      </c>
      <c r="BX86" s="153">
        <v>2016</v>
      </c>
      <c r="BY86" s="153">
        <v>2015</v>
      </c>
      <c r="BZ86" s="153" t="s">
        <v>1189</v>
      </c>
      <c r="CA86" s="153">
        <v>2019</v>
      </c>
      <c r="CB86" s="153">
        <v>2015</v>
      </c>
    </row>
    <row r="87" spans="1:80" x14ac:dyDescent="0.3">
      <c r="A87" s="123" t="str">
        <f>'Indicator Data'!A89</f>
        <v>Japan</v>
      </c>
      <c r="B87" s="106" t="str">
        <f>'Indicator Data'!B89</f>
        <v>JPN</v>
      </c>
      <c r="C87" s="151">
        <v>2015</v>
      </c>
      <c r="D87" s="151">
        <v>2015</v>
      </c>
      <c r="E87" s="151">
        <v>2015</v>
      </c>
      <c r="F87" s="151">
        <v>2015</v>
      </c>
      <c r="G87" s="151">
        <v>2015</v>
      </c>
      <c r="H87" s="151">
        <v>2015</v>
      </c>
      <c r="I87" s="151">
        <v>2015</v>
      </c>
      <c r="J87" s="151">
        <v>2018</v>
      </c>
      <c r="K87" s="151">
        <v>2018</v>
      </c>
      <c r="L87" s="151">
        <v>2016</v>
      </c>
      <c r="M87" s="153">
        <v>2015</v>
      </c>
      <c r="N87" s="153">
        <v>2015</v>
      </c>
      <c r="O87" s="153">
        <v>2015</v>
      </c>
      <c r="P87" s="153">
        <v>2015</v>
      </c>
      <c r="Q87" s="153">
        <v>2010</v>
      </c>
      <c r="R87" s="153">
        <v>2010</v>
      </c>
      <c r="S87" s="153">
        <v>2010</v>
      </c>
      <c r="T87" s="153">
        <v>2010</v>
      </c>
      <c r="U87" s="153">
        <v>2015</v>
      </c>
      <c r="V87" s="153">
        <v>2015</v>
      </c>
      <c r="W87" s="153">
        <v>2015</v>
      </c>
      <c r="X87" s="153">
        <v>2018</v>
      </c>
      <c r="Y87" s="153">
        <v>2018</v>
      </c>
      <c r="Z87" s="153">
        <v>2018</v>
      </c>
      <c r="AA87" s="153">
        <v>2010</v>
      </c>
      <c r="AB87" s="152">
        <v>2017</v>
      </c>
      <c r="AC87" s="153" t="s">
        <v>818</v>
      </c>
      <c r="AD87" s="153">
        <v>2017</v>
      </c>
      <c r="AE87" s="153">
        <v>2018</v>
      </c>
      <c r="AF87" s="155" t="s">
        <v>818</v>
      </c>
      <c r="AG87" s="155">
        <v>2019</v>
      </c>
      <c r="AH87" s="153">
        <v>2019</v>
      </c>
      <c r="AI87" s="153">
        <v>2019</v>
      </c>
      <c r="AJ87" s="153">
        <v>2018</v>
      </c>
      <c r="AK87" s="153">
        <v>2018</v>
      </c>
      <c r="AL87" s="153">
        <v>2017</v>
      </c>
      <c r="AM87" s="153" t="s">
        <v>818</v>
      </c>
      <c r="AN87" s="153">
        <v>2019</v>
      </c>
      <c r="AO87" s="153">
        <v>2016</v>
      </c>
      <c r="AP87" s="153">
        <v>2017</v>
      </c>
      <c r="AQ87" s="153" t="s">
        <v>818</v>
      </c>
      <c r="AR87" s="153">
        <v>2018</v>
      </c>
      <c r="AS87" s="153">
        <v>2017</v>
      </c>
      <c r="AT87" s="153">
        <v>2010</v>
      </c>
      <c r="AU87" s="164">
        <v>2017</v>
      </c>
      <c r="AV87" s="164">
        <v>2017</v>
      </c>
      <c r="AW87" s="153">
        <v>2017</v>
      </c>
      <c r="AX87" s="153" t="s">
        <v>818</v>
      </c>
      <c r="AY87" s="153">
        <v>2017</v>
      </c>
      <c r="AZ87" s="208">
        <v>2017</v>
      </c>
      <c r="BA87" s="153" t="s">
        <v>818</v>
      </c>
      <c r="BB87" s="153">
        <v>2017</v>
      </c>
      <c r="BC87" s="153">
        <v>2018</v>
      </c>
      <c r="BD87" s="153">
        <v>2019</v>
      </c>
      <c r="BE87" s="153" t="s">
        <v>818</v>
      </c>
      <c r="BF87" s="211" t="s">
        <v>1186</v>
      </c>
      <c r="BG87" s="210" t="s">
        <v>1186</v>
      </c>
      <c r="BH87" s="153">
        <v>2018</v>
      </c>
      <c r="BI87" s="153">
        <v>2018</v>
      </c>
      <c r="BJ87" s="153">
        <v>2013</v>
      </c>
      <c r="BK87" s="153">
        <v>2017</v>
      </c>
      <c r="BL87" s="153">
        <v>2018</v>
      </c>
      <c r="BM87" s="153">
        <v>2017</v>
      </c>
      <c r="BN87" s="153" t="s">
        <v>818</v>
      </c>
      <c r="BO87" s="153">
        <v>2016</v>
      </c>
      <c r="BP87" s="153">
        <v>2017</v>
      </c>
      <c r="BQ87" s="153">
        <v>2014</v>
      </c>
      <c r="BR87" s="153">
        <v>2017</v>
      </c>
      <c r="BS87" s="153">
        <v>2017</v>
      </c>
      <c r="BT87" s="153">
        <v>2016</v>
      </c>
      <c r="BU87" s="153">
        <v>2017</v>
      </c>
      <c r="BV87" s="153">
        <v>2017</v>
      </c>
      <c r="BW87" s="153">
        <v>2017</v>
      </c>
      <c r="BX87" s="153">
        <v>2016</v>
      </c>
      <c r="BY87" s="153">
        <v>2015</v>
      </c>
      <c r="BZ87" s="153" t="s">
        <v>1189</v>
      </c>
      <c r="CA87" s="153">
        <v>2019</v>
      </c>
      <c r="CB87" s="153">
        <v>2015</v>
      </c>
    </row>
    <row r="88" spans="1:80" x14ac:dyDescent="0.3">
      <c r="A88" s="123" t="str">
        <f>'Indicator Data'!A90</f>
        <v>Jordan</v>
      </c>
      <c r="B88" s="106" t="str">
        <f>'Indicator Data'!B90</f>
        <v>JOR</v>
      </c>
      <c r="C88" s="151">
        <v>2015</v>
      </c>
      <c r="D88" s="151">
        <v>2015</v>
      </c>
      <c r="E88" s="151">
        <v>2015</v>
      </c>
      <c r="F88" s="151">
        <v>2015</v>
      </c>
      <c r="G88" s="151">
        <v>2015</v>
      </c>
      <c r="H88" s="151">
        <v>2015</v>
      </c>
      <c r="I88" s="151">
        <v>2015</v>
      </c>
      <c r="J88" s="151">
        <v>2018</v>
      </c>
      <c r="K88" s="151">
        <v>2018</v>
      </c>
      <c r="L88" s="151">
        <v>2016</v>
      </c>
      <c r="M88" s="153">
        <v>2015</v>
      </c>
      <c r="N88" s="153">
        <v>2015</v>
      </c>
      <c r="O88" s="153">
        <v>2015</v>
      </c>
      <c r="P88" s="153">
        <v>2015</v>
      </c>
      <c r="Q88" s="153">
        <v>2010</v>
      </c>
      <c r="R88" s="153">
        <v>2010</v>
      </c>
      <c r="S88" s="153">
        <v>2010</v>
      </c>
      <c r="T88" s="153">
        <v>2010</v>
      </c>
      <c r="U88" s="153">
        <v>2015</v>
      </c>
      <c r="V88" s="153">
        <v>2015</v>
      </c>
      <c r="W88" s="153">
        <v>2015</v>
      </c>
      <c r="X88" s="153">
        <v>2018</v>
      </c>
      <c r="Y88" s="153">
        <v>2018</v>
      </c>
      <c r="Z88" s="153">
        <v>2018</v>
      </c>
      <c r="AA88" s="153">
        <v>2012</v>
      </c>
      <c r="AB88" s="152">
        <v>2017</v>
      </c>
      <c r="AC88" s="153" t="s">
        <v>818</v>
      </c>
      <c r="AD88" s="153">
        <v>2017</v>
      </c>
      <c r="AE88" s="153">
        <v>2018</v>
      </c>
      <c r="AF88" s="155">
        <v>2016</v>
      </c>
      <c r="AG88" s="155">
        <v>2019</v>
      </c>
      <c r="AH88" s="153">
        <v>2019</v>
      </c>
      <c r="AI88" s="153">
        <v>2019</v>
      </c>
      <c r="AJ88" s="153">
        <v>2018</v>
      </c>
      <c r="AK88" s="153">
        <v>2018</v>
      </c>
      <c r="AL88" s="153">
        <v>2017</v>
      </c>
      <c r="AM88" s="153">
        <v>2012</v>
      </c>
      <c r="AN88" s="153">
        <v>2019</v>
      </c>
      <c r="AO88" s="153">
        <v>2016</v>
      </c>
      <c r="AP88" s="153">
        <v>2017</v>
      </c>
      <c r="AQ88" s="153">
        <v>2017</v>
      </c>
      <c r="AR88" s="153">
        <v>2018</v>
      </c>
      <c r="AS88" s="153">
        <v>2017</v>
      </c>
      <c r="AT88" s="153">
        <v>2012</v>
      </c>
      <c r="AU88" s="164">
        <v>2017</v>
      </c>
      <c r="AV88" s="164">
        <v>2016</v>
      </c>
      <c r="AW88" s="153" t="s">
        <v>818</v>
      </c>
      <c r="AX88" s="153" t="s">
        <v>818</v>
      </c>
      <c r="AY88" s="153">
        <v>2017</v>
      </c>
      <c r="AZ88" s="208">
        <v>2017</v>
      </c>
      <c r="BA88" s="153" t="s">
        <v>1191</v>
      </c>
      <c r="BB88" s="153">
        <v>2017</v>
      </c>
      <c r="BC88" s="153">
        <v>2018</v>
      </c>
      <c r="BD88" s="153">
        <v>2019</v>
      </c>
      <c r="BE88" s="153" t="s">
        <v>818</v>
      </c>
      <c r="BF88" s="211">
        <v>43681</v>
      </c>
      <c r="BG88" s="210" t="s">
        <v>1186</v>
      </c>
      <c r="BH88" s="153">
        <v>2018</v>
      </c>
      <c r="BI88" s="153">
        <v>2018</v>
      </c>
      <c r="BJ88" s="153">
        <v>2013</v>
      </c>
      <c r="BK88" s="153">
        <v>2017</v>
      </c>
      <c r="BL88" s="153">
        <v>2018</v>
      </c>
      <c r="BM88" s="153">
        <v>2017</v>
      </c>
      <c r="BN88" s="153">
        <v>2015</v>
      </c>
      <c r="BO88" s="153">
        <v>2016</v>
      </c>
      <c r="BP88" s="153">
        <v>2017</v>
      </c>
      <c r="BQ88" s="153">
        <v>2014</v>
      </c>
      <c r="BR88" s="153">
        <v>2017</v>
      </c>
      <c r="BS88" s="153">
        <v>2017</v>
      </c>
      <c r="BT88" s="153">
        <v>2017</v>
      </c>
      <c r="BU88" s="153">
        <v>2017</v>
      </c>
      <c r="BV88" s="153">
        <v>2017</v>
      </c>
      <c r="BW88" s="153" t="s">
        <v>818</v>
      </c>
      <c r="BX88" s="153">
        <v>2016</v>
      </c>
      <c r="BY88" s="153">
        <v>2015</v>
      </c>
      <c r="BZ88" s="153" t="s">
        <v>1189</v>
      </c>
      <c r="CA88" s="153">
        <v>2019</v>
      </c>
      <c r="CB88" s="153">
        <v>2015</v>
      </c>
    </row>
    <row r="89" spans="1:80" x14ac:dyDescent="0.3">
      <c r="A89" s="123" t="str">
        <f>'Indicator Data'!A91</f>
        <v>Kazakhstan</v>
      </c>
      <c r="B89" s="106" t="str">
        <f>'Indicator Data'!B91</f>
        <v>KAZ</v>
      </c>
      <c r="C89" s="151">
        <v>2015</v>
      </c>
      <c r="D89" s="151">
        <v>2015</v>
      </c>
      <c r="E89" s="151">
        <v>2015</v>
      </c>
      <c r="F89" s="151">
        <v>2015</v>
      </c>
      <c r="G89" s="151">
        <v>2015</v>
      </c>
      <c r="H89" s="151">
        <v>2015</v>
      </c>
      <c r="I89" s="151">
        <v>2015</v>
      </c>
      <c r="J89" s="151">
        <v>2018</v>
      </c>
      <c r="K89" s="151">
        <v>2018</v>
      </c>
      <c r="L89" s="151">
        <v>2016</v>
      </c>
      <c r="M89" s="153">
        <v>2015</v>
      </c>
      <c r="N89" s="153">
        <v>2015</v>
      </c>
      <c r="O89" s="153">
        <v>2015</v>
      </c>
      <c r="P89" s="153">
        <v>2015</v>
      </c>
      <c r="Q89" s="153">
        <v>2010</v>
      </c>
      <c r="R89" s="153">
        <v>2010</v>
      </c>
      <c r="S89" s="153">
        <v>2010</v>
      </c>
      <c r="T89" s="153">
        <v>2010</v>
      </c>
      <c r="U89" s="153">
        <v>2015</v>
      </c>
      <c r="V89" s="153">
        <v>2015</v>
      </c>
      <c r="W89" s="153">
        <v>2015</v>
      </c>
      <c r="X89" s="153">
        <v>2018</v>
      </c>
      <c r="Y89" s="153">
        <v>2018</v>
      </c>
      <c r="Z89" s="153">
        <v>2018</v>
      </c>
      <c r="AA89" s="153">
        <v>2009</v>
      </c>
      <c r="AB89" s="152">
        <v>2017</v>
      </c>
      <c r="AC89" s="153">
        <v>2017</v>
      </c>
      <c r="AD89" s="153">
        <v>2018</v>
      </c>
      <c r="AE89" s="153">
        <v>2018</v>
      </c>
      <c r="AF89" s="155" t="s">
        <v>818</v>
      </c>
      <c r="AG89" s="155">
        <v>2019</v>
      </c>
      <c r="AH89" s="153">
        <v>2019</v>
      </c>
      <c r="AI89" s="153">
        <v>2019</v>
      </c>
      <c r="AJ89" s="153">
        <v>2018</v>
      </c>
      <c r="AK89" s="153">
        <v>2018</v>
      </c>
      <c r="AL89" s="153">
        <v>2017</v>
      </c>
      <c r="AM89" s="153">
        <v>2015</v>
      </c>
      <c r="AN89" s="153">
        <v>2019</v>
      </c>
      <c r="AO89" s="153">
        <v>2016</v>
      </c>
      <c r="AP89" s="153">
        <v>2017</v>
      </c>
      <c r="AQ89" s="153">
        <v>2017</v>
      </c>
      <c r="AR89" s="153">
        <v>2018</v>
      </c>
      <c r="AS89" s="153">
        <v>2017</v>
      </c>
      <c r="AT89" s="153">
        <v>2010</v>
      </c>
      <c r="AU89" s="164">
        <v>2017</v>
      </c>
      <c r="AV89" s="164">
        <v>2017</v>
      </c>
      <c r="AW89" s="153">
        <v>2017</v>
      </c>
      <c r="AX89" s="153">
        <v>2017</v>
      </c>
      <c r="AY89" s="153">
        <v>2017</v>
      </c>
      <c r="AZ89" s="208">
        <v>2017</v>
      </c>
      <c r="BA89" s="153" t="s">
        <v>1187</v>
      </c>
      <c r="BB89" s="153">
        <v>2017</v>
      </c>
      <c r="BC89" s="153">
        <v>2018</v>
      </c>
      <c r="BD89" s="153">
        <v>2019</v>
      </c>
      <c r="BE89" s="153" t="s">
        <v>818</v>
      </c>
      <c r="BF89" s="211" t="s">
        <v>1186</v>
      </c>
      <c r="BG89" s="210" t="s">
        <v>1186</v>
      </c>
      <c r="BH89" s="153">
        <v>2018</v>
      </c>
      <c r="BI89" s="153">
        <v>2018</v>
      </c>
      <c r="BJ89" s="153">
        <v>2013</v>
      </c>
      <c r="BK89" s="153">
        <v>2017</v>
      </c>
      <c r="BL89" s="153">
        <v>2018</v>
      </c>
      <c r="BM89" s="153">
        <v>2017</v>
      </c>
      <c r="BN89" s="153">
        <v>2015</v>
      </c>
      <c r="BO89" s="153">
        <v>2016</v>
      </c>
      <c r="BP89" s="153">
        <v>2017</v>
      </c>
      <c r="BQ89" s="153">
        <v>2014</v>
      </c>
      <c r="BR89" s="153">
        <v>2017</v>
      </c>
      <c r="BS89" s="153">
        <v>2017</v>
      </c>
      <c r="BT89" s="153">
        <v>2014</v>
      </c>
      <c r="BU89" s="153">
        <v>2017</v>
      </c>
      <c r="BV89" s="153">
        <v>2017</v>
      </c>
      <c r="BW89" s="153">
        <v>2017</v>
      </c>
      <c r="BX89" s="153">
        <v>2016</v>
      </c>
      <c r="BY89" s="153">
        <v>2015</v>
      </c>
      <c r="BZ89" s="153" t="s">
        <v>1189</v>
      </c>
      <c r="CA89" s="153">
        <v>2019</v>
      </c>
      <c r="CB89" s="153">
        <v>2015</v>
      </c>
    </row>
    <row r="90" spans="1:80" x14ac:dyDescent="0.3">
      <c r="A90" s="123" t="str">
        <f>'Indicator Data'!A92</f>
        <v>Kenya</v>
      </c>
      <c r="B90" s="106" t="str">
        <f>'Indicator Data'!B92</f>
        <v>KEN</v>
      </c>
      <c r="C90" s="151">
        <v>2015</v>
      </c>
      <c r="D90" s="151">
        <v>2015</v>
      </c>
      <c r="E90" s="151">
        <v>2015</v>
      </c>
      <c r="F90" s="151">
        <v>2015</v>
      </c>
      <c r="G90" s="151">
        <v>2015</v>
      </c>
      <c r="H90" s="151">
        <v>2015</v>
      </c>
      <c r="I90" s="151">
        <v>2015</v>
      </c>
      <c r="J90" s="151">
        <v>2018</v>
      </c>
      <c r="K90" s="151">
        <v>2018</v>
      </c>
      <c r="L90" s="151">
        <v>2016</v>
      </c>
      <c r="M90" s="153">
        <v>2015</v>
      </c>
      <c r="N90" s="153">
        <v>2015</v>
      </c>
      <c r="O90" s="153">
        <v>2015</v>
      </c>
      <c r="P90" s="153">
        <v>2015</v>
      </c>
      <c r="Q90" s="153">
        <v>2010</v>
      </c>
      <c r="R90" s="153">
        <v>2010</v>
      </c>
      <c r="S90" s="153">
        <v>2010</v>
      </c>
      <c r="T90" s="153">
        <v>2010</v>
      </c>
      <c r="U90" s="153">
        <v>2015</v>
      </c>
      <c r="V90" s="153">
        <v>2015</v>
      </c>
      <c r="W90" s="153">
        <v>2015</v>
      </c>
      <c r="X90" s="153">
        <v>2018</v>
      </c>
      <c r="Y90" s="153">
        <v>2018</v>
      </c>
      <c r="Z90" s="153">
        <v>2018</v>
      </c>
      <c r="AA90" s="153">
        <v>2015</v>
      </c>
      <c r="AB90" s="152">
        <v>2017</v>
      </c>
      <c r="AC90" s="153">
        <v>2017</v>
      </c>
      <c r="AD90" s="153">
        <v>2018</v>
      </c>
      <c r="AE90" s="153">
        <v>2018</v>
      </c>
      <c r="AF90" s="155">
        <v>2016</v>
      </c>
      <c r="AG90" s="155">
        <v>2019</v>
      </c>
      <c r="AH90" s="153">
        <v>2019</v>
      </c>
      <c r="AI90" s="153">
        <v>2019</v>
      </c>
      <c r="AJ90" s="153">
        <v>2018</v>
      </c>
      <c r="AK90" s="153">
        <v>2018</v>
      </c>
      <c r="AL90" s="153">
        <v>2017</v>
      </c>
      <c r="AM90" s="153">
        <v>2014</v>
      </c>
      <c r="AN90" s="153">
        <v>2019</v>
      </c>
      <c r="AO90" s="153">
        <v>2016</v>
      </c>
      <c r="AP90" s="153">
        <v>2017</v>
      </c>
      <c r="AQ90" s="153">
        <v>2017</v>
      </c>
      <c r="AR90" s="153">
        <v>2018</v>
      </c>
      <c r="AS90" s="153">
        <v>2017</v>
      </c>
      <c r="AT90" s="153">
        <v>2014</v>
      </c>
      <c r="AU90" s="164">
        <v>2017</v>
      </c>
      <c r="AV90" s="164">
        <v>2017</v>
      </c>
      <c r="AW90" s="153">
        <v>2017</v>
      </c>
      <c r="AX90" s="153">
        <v>2017</v>
      </c>
      <c r="AY90" s="153">
        <v>2017</v>
      </c>
      <c r="AZ90" s="208">
        <v>2017</v>
      </c>
      <c r="BA90" s="153" t="s">
        <v>1188</v>
      </c>
      <c r="BB90" s="153">
        <v>2017</v>
      </c>
      <c r="BC90" s="153">
        <v>2018</v>
      </c>
      <c r="BD90" s="153">
        <v>2019</v>
      </c>
      <c r="BE90" s="153" t="s">
        <v>1186</v>
      </c>
      <c r="BF90" s="211">
        <v>43677</v>
      </c>
      <c r="BG90" s="210" t="s">
        <v>1186</v>
      </c>
      <c r="BH90" s="153">
        <v>2018</v>
      </c>
      <c r="BI90" s="153">
        <v>2018</v>
      </c>
      <c r="BJ90" s="153">
        <v>2015</v>
      </c>
      <c r="BK90" s="153">
        <v>2017</v>
      </c>
      <c r="BL90" s="153">
        <v>2018</v>
      </c>
      <c r="BM90" s="153">
        <v>2017</v>
      </c>
      <c r="BN90" s="153">
        <v>2015</v>
      </c>
      <c r="BO90" s="153">
        <v>2016</v>
      </c>
      <c r="BP90" s="153">
        <v>2017</v>
      </c>
      <c r="BQ90" s="153">
        <v>2014</v>
      </c>
      <c r="BR90" s="153">
        <v>2017</v>
      </c>
      <c r="BS90" s="153">
        <v>2017</v>
      </c>
      <c r="BT90" s="153">
        <v>2014</v>
      </c>
      <c r="BU90" s="153">
        <v>2017</v>
      </c>
      <c r="BV90" s="153">
        <v>2017</v>
      </c>
      <c r="BW90" s="153">
        <v>2017</v>
      </c>
      <c r="BX90" s="153">
        <v>2016</v>
      </c>
      <c r="BY90" s="153">
        <v>2015</v>
      </c>
      <c r="BZ90" s="153" t="s">
        <v>1189</v>
      </c>
      <c r="CA90" s="153">
        <v>2019</v>
      </c>
      <c r="CB90" s="153">
        <v>2015</v>
      </c>
    </row>
    <row r="91" spans="1:80" x14ac:dyDescent="0.3">
      <c r="A91" s="123" t="str">
        <f>'Indicator Data'!A93</f>
        <v>Kiribati</v>
      </c>
      <c r="B91" s="106" t="str">
        <f>'Indicator Data'!B93</f>
        <v>KIR</v>
      </c>
      <c r="C91" s="151">
        <v>2015</v>
      </c>
      <c r="D91" s="151">
        <v>2015</v>
      </c>
      <c r="E91" s="151">
        <v>2015</v>
      </c>
      <c r="F91" s="151">
        <v>2015</v>
      </c>
      <c r="G91" s="151">
        <v>2015</v>
      </c>
      <c r="H91" s="151">
        <v>2015</v>
      </c>
      <c r="I91" s="151">
        <v>2015</v>
      </c>
      <c r="J91" s="151">
        <v>2018</v>
      </c>
      <c r="K91" s="151">
        <v>2018</v>
      </c>
      <c r="L91" s="151">
        <v>2016</v>
      </c>
      <c r="M91" s="153">
        <v>2015</v>
      </c>
      <c r="N91" s="153">
        <v>2015</v>
      </c>
      <c r="O91" s="153">
        <v>2015</v>
      </c>
      <c r="P91" s="153">
        <v>2015</v>
      </c>
      <c r="Q91" s="153">
        <v>2010</v>
      </c>
      <c r="R91" s="153">
        <v>2010</v>
      </c>
      <c r="S91" s="153">
        <v>2010</v>
      </c>
      <c r="T91" s="153">
        <v>2010</v>
      </c>
      <c r="U91" s="153">
        <v>2015</v>
      </c>
      <c r="V91" s="153">
        <v>2015</v>
      </c>
      <c r="W91" s="153">
        <v>2015</v>
      </c>
      <c r="X91" s="153">
        <v>2018</v>
      </c>
      <c r="Y91" s="153">
        <v>2018</v>
      </c>
      <c r="Z91" s="153">
        <v>2018</v>
      </c>
      <c r="AA91" s="153" t="s">
        <v>818</v>
      </c>
      <c r="AB91" s="152">
        <v>2017</v>
      </c>
      <c r="AC91" s="153" t="s">
        <v>818</v>
      </c>
      <c r="AD91" s="153">
        <v>2014</v>
      </c>
      <c r="AE91" s="153">
        <v>2018</v>
      </c>
      <c r="AF91" s="155" t="s">
        <v>818</v>
      </c>
      <c r="AG91" s="155">
        <v>2019</v>
      </c>
      <c r="AH91" s="153">
        <v>2019</v>
      </c>
      <c r="AI91" s="153">
        <v>2019</v>
      </c>
      <c r="AJ91" s="153">
        <v>2018</v>
      </c>
      <c r="AK91" s="153">
        <v>2018</v>
      </c>
      <c r="AL91" s="153" t="s">
        <v>818</v>
      </c>
      <c r="AM91" s="153" t="s">
        <v>818</v>
      </c>
      <c r="AN91" s="153">
        <v>2019</v>
      </c>
      <c r="AO91" s="153">
        <v>2016</v>
      </c>
      <c r="AP91" s="153">
        <v>2017</v>
      </c>
      <c r="AQ91" s="153">
        <v>2017</v>
      </c>
      <c r="AR91" s="153">
        <v>2018</v>
      </c>
      <c r="AS91" s="153">
        <v>2017</v>
      </c>
      <c r="AT91" s="153">
        <v>2009</v>
      </c>
      <c r="AU91" s="164">
        <v>2017</v>
      </c>
      <c r="AV91" s="164" t="s">
        <v>818</v>
      </c>
      <c r="AW91" s="153" t="s">
        <v>818</v>
      </c>
      <c r="AX91" s="153" t="s">
        <v>818</v>
      </c>
      <c r="AY91" s="153">
        <v>2017</v>
      </c>
      <c r="AZ91" s="208" t="s">
        <v>818</v>
      </c>
      <c r="BA91" s="153">
        <v>2006</v>
      </c>
      <c r="BB91" s="153">
        <v>2017</v>
      </c>
      <c r="BC91" s="153">
        <v>2018</v>
      </c>
      <c r="BD91" s="153">
        <v>2019</v>
      </c>
      <c r="BE91" s="153"/>
      <c r="BF91" s="211" t="s">
        <v>818</v>
      </c>
      <c r="BG91" s="210" t="s">
        <v>1186</v>
      </c>
      <c r="BH91" s="153">
        <v>2018</v>
      </c>
      <c r="BI91" s="153">
        <v>2018</v>
      </c>
      <c r="BJ91" s="153" t="s">
        <v>818</v>
      </c>
      <c r="BK91" s="153">
        <v>2017</v>
      </c>
      <c r="BL91" s="153" t="s">
        <v>818</v>
      </c>
      <c r="BM91" s="153">
        <v>2017</v>
      </c>
      <c r="BN91" s="153" t="s">
        <v>818</v>
      </c>
      <c r="BO91" s="153">
        <v>2016</v>
      </c>
      <c r="BP91" s="153">
        <v>2017</v>
      </c>
      <c r="BQ91" s="153">
        <v>2014</v>
      </c>
      <c r="BR91" s="153">
        <v>2017</v>
      </c>
      <c r="BS91" s="153">
        <v>2017</v>
      </c>
      <c r="BT91" s="153">
        <v>2013</v>
      </c>
      <c r="BU91" s="153">
        <v>2017</v>
      </c>
      <c r="BV91" s="153">
        <v>2017</v>
      </c>
      <c r="BW91" s="153">
        <v>2017</v>
      </c>
      <c r="BX91" s="153">
        <v>2016</v>
      </c>
      <c r="BY91" s="153">
        <v>2015</v>
      </c>
      <c r="BZ91" s="153" t="s">
        <v>1189</v>
      </c>
      <c r="CA91" s="153">
        <v>2019</v>
      </c>
      <c r="CB91" s="153">
        <v>2015</v>
      </c>
    </row>
    <row r="92" spans="1:80" x14ac:dyDescent="0.3">
      <c r="A92" s="123" t="str">
        <f>'Indicator Data'!A94</f>
        <v>Korea DPR</v>
      </c>
      <c r="B92" s="106" t="str">
        <f>'Indicator Data'!B94</f>
        <v>PRK</v>
      </c>
      <c r="C92" s="151">
        <v>2015</v>
      </c>
      <c r="D92" s="151">
        <v>2015</v>
      </c>
      <c r="E92" s="151">
        <v>2015</v>
      </c>
      <c r="F92" s="151">
        <v>2015</v>
      </c>
      <c r="G92" s="151">
        <v>2015</v>
      </c>
      <c r="H92" s="151">
        <v>2015</v>
      </c>
      <c r="I92" s="151">
        <v>2015</v>
      </c>
      <c r="J92" s="151">
        <v>2018</v>
      </c>
      <c r="K92" s="151">
        <v>2018</v>
      </c>
      <c r="L92" s="151">
        <v>2016</v>
      </c>
      <c r="M92" s="153">
        <v>2015</v>
      </c>
      <c r="N92" s="153">
        <v>2015</v>
      </c>
      <c r="O92" s="153">
        <v>2015</v>
      </c>
      <c r="P92" s="153">
        <v>2015</v>
      </c>
      <c r="Q92" s="153">
        <v>2010</v>
      </c>
      <c r="R92" s="153">
        <v>2010</v>
      </c>
      <c r="S92" s="153">
        <v>2010</v>
      </c>
      <c r="T92" s="153">
        <v>2010</v>
      </c>
      <c r="U92" s="153">
        <v>2015</v>
      </c>
      <c r="V92" s="153">
        <v>2015</v>
      </c>
      <c r="W92" s="153">
        <v>2015</v>
      </c>
      <c r="X92" s="153">
        <v>2018</v>
      </c>
      <c r="Y92" s="153">
        <v>2018</v>
      </c>
      <c r="Z92" s="153">
        <v>2018</v>
      </c>
      <c r="AA92" s="153">
        <v>2008</v>
      </c>
      <c r="AB92" s="152">
        <v>2017</v>
      </c>
      <c r="AC92" s="153" t="s">
        <v>818</v>
      </c>
      <c r="AD92" s="153">
        <v>2014</v>
      </c>
      <c r="AE92" s="153">
        <v>2018</v>
      </c>
      <c r="AF92" s="155" t="s">
        <v>818</v>
      </c>
      <c r="AG92" s="155">
        <v>2019</v>
      </c>
      <c r="AH92" s="153">
        <v>2019</v>
      </c>
      <c r="AI92" s="153">
        <v>2019</v>
      </c>
      <c r="AJ92" s="153">
        <v>2018</v>
      </c>
      <c r="AK92" s="153">
        <v>2018</v>
      </c>
      <c r="AL92" s="153">
        <v>2017</v>
      </c>
      <c r="AM92" s="153" t="s">
        <v>818</v>
      </c>
      <c r="AN92" s="153">
        <v>2019</v>
      </c>
      <c r="AO92" s="153">
        <v>2016</v>
      </c>
      <c r="AP92" s="153">
        <v>2017</v>
      </c>
      <c r="AQ92" s="153" t="s">
        <v>818</v>
      </c>
      <c r="AR92" s="153" t="s">
        <v>818</v>
      </c>
      <c r="AS92" s="153">
        <v>2017</v>
      </c>
      <c r="AT92" s="153">
        <v>2012</v>
      </c>
      <c r="AU92" s="164">
        <v>2017</v>
      </c>
      <c r="AV92" s="164" t="s">
        <v>818</v>
      </c>
      <c r="AW92" s="153" t="s">
        <v>818</v>
      </c>
      <c r="AX92" s="153">
        <v>2017</v>
      </c>
      <c r="AY92" s="153">
        <v>2017</v>
      </c>
      <c r="AZ92" s="208">
        <v>2017</v>
      </c>
      <c r="BA92" s="153" t="s">
        <v>818</v>
      </c>
      <c r="BB92" s="153">
        <v>2017</v>
      </c>
      <c r="BC92" s="153">
        <v>2018</v>
      </c>
      <c r="BD92" s="153">
        <v>2019</v>
      </c>
      <c r="BE92" s="153"/>
      <c r="BF92" s="211" t="s">
        <v>818</v>
      </c>
      <c r="BG92" s="210" t="s">
        <v>1186</v>
      </c>
      <c r="BH92" s="153">
        <v>2018</v>
      </c>
      <c r="BI92" s="153">
        <v>2018</v>
      </c>
      <c r="BJ92" s="153" t="s">
        <v>818</v>
      </c>
      <c r="BK92" s="153">
        <v>2017</v>
      </c>
      <c r="BL92" s="153">
        <v>2018</v>
      </c>
      <c r="BM92" s="153">
        <v>2017</v>
      </c>
      <c r="BN92" s="153">
        <v>2015</v>
      </c>
      <c r="BO92" s="153" t="s">
        <v>818</v>
      </c>
      <c r="BP92" s="153">
        <v>2017</v>
      </c>
      <c r="BQ92" s="153">
        <v>2014</v>
      </c>
      <c r="BR92" s="153">
        <v>2017</v>
      </c>
      <c r="BS92" s="153">
        <v>2017</v>
      </c>
      <c r="BT92" s="153">
        <v>2017</v>
      </c>
      <c r="BU92" s="153">
        <v>2017</v>
      </c>
      <c r="BV92" s="153">
        <v>2017</v>
      </c>
      <c r="BW92" s="153" t="s">
        <v>818</v>
      </c>
      <c r="BX92" s="153" t="s">
        <v>818</v>
      </c>
      <c r="BY92" s="153">
        <v>2015</v>
      </c>
      <c r="BZ92" s="153">
        <v>2015</v>
      </c>
      <c r="CA92" s="153">
        <v>2019</v>
      </c>
      <c r="CB92" s="153">
        <v>2015</v>
      </c>
    </row>
    <row r="93" spans="1:80" x14ac:dyDescent="0.3">
      <c r="A93" s="123" t="str">
        <f>'Indicator Data'!A95</f>
        <v>Korea Republic of</v>
      </c>
      <c r="B93" s="106" t="str">
        <f>'Indicator Data'!B95</f>
        <v>KOR</v>
      </c>
      <c r="C93" s="151">
        <v>2015</v>
      </c>
      <c r="D93" s="151">
        <v>2015</v>
      </c>
      <c r="E93" s="151">
        <v>2015</v>
      </c>
      <c r="F93" s="151">
        <v>2015</v>
      </c>
      <c r="G93" s="151">
        <v>2015</v>
      </c>
      <c r="H93" s="151">
        <v>2015</v>
      </c>
      <c r="I93" s="151">
        <v>2015</v>
      </c>
      <c r="J93" s="151">
        <v>2018</v>
      </c>
      <c r="K93" s="151">
        <v>2018</v>
      </c>
      <c r="L93" s="151">
        <v>2016</v>
      </c>
      <c r="M93" s="153">
        <v>2015</v>
      </c>
      <c r="N93" s="153">
        <v>2015</v>
      </c>
      <c r="O93" s="153">
        <v>2015</v>
      </c>
      <c r="P93" s="153">
        <v>2015</v>
      </c>
      <c r="Q93" s="153">
        <v>2010</v>
      </c>
      <c r="R93" s="153">
        <v>2010</v>
      </c>
      <c r="S93" s="153">
        <v>2010</v>
      </c>
      <c r="T93" s="153">
        <v>2010</v>
      </c>
      <c r="U93" s="153">
        <v>2015</v>
      </c>
      <c r="V93" s="153">
        <v>2015</v>
      </c>
      <c r="W93" s="153">
        <v>2015</v>
      </c>
      <c r="X93" s="153">
        <v>2018</v>
      </c>
      <c r="Y93" s="153">
        <v>2018</v>
      </c>
      <c r="Z93" s="153">
        <v>2018</v>
      </c>
      <c r="AA93" s="153"/>
      <c r="AB93" s="152">
        <v>2017</v>
      </c>
      <c r="AC93" s="153" t="s">
        <v>818</v>
      </c>
      <c r="AD93" s="153">
        <v>2015</v>
      </c>
      <c r="AE93" s="153">
        <v>2018</v>
      </c>
      <c r="AF93" s="155" t="s">
        <v>818</v>
      </c>
      <c r="AG93" s="155">
        <v>2019</v>
      </c>
      <c r="AH93" s="153">
        <v>2019</v>
      </c>
      <c r="AI93" s="153">
        <v>2019</v>
      </c>
      <c r="AJ93" s="153">
        <v>2018</v>
      </c>
      <c r="AK93" s="153">
        <v>2018</v>
      </c>
      <c r="AL93" s="153">
        <v>2017</v>
      </c>
      <c r="AM93" s="153" t="s">
        <v>818</v>
      </c>
      <c r="AN93" s="153">
        <v>2019</v>
      </c>
      <c r="AO93" s="153">
        <v>2016</v>
      </c>
      <c r="AP93" s="153">
        <v>2017</v>
      </c>
      <c r="AQ93" s="153" t="s">
        <v>818</v>
      </c>
      <c r="AR93" s="153">
        <v>2018</v>
      </c>
      <c r="AS93" s="153">
        <v>2017</v>
      </c>
      <c r="AT93" s="153">
        <v>2010</v>
      </c>
      <c r="AU93" s="164">
        <v>2017</v>
      </c>
      <c r="AV93" s="164" t="s">
        <v>818</v>
      </c>
      <c r="AW93" s="153" t="s">
        <v>818</v>
      </c>
      <c r="AX93" s="153">
        <v>2017</v>
      </c>
      <c r="AY93" s="153">
        <v>2017</v>
      </c>
      <c r="AZ93" s="208">
        <v>2017</v>
      </c>
      <c r="BA93" s="153" t="s">
        <v>1193</v>
      </c>
      <c r="BB93" s="153">
        <v>2017</v>
      </c>
      <c r="BC93" s="153">
        <v>2018</v>
      </c>
      <c r="BD93" s="153">
        <v>2019</v>
      </c>
      <c r="BE93" s="153" t="s">
        <v>818</v>
      </c>
      <c r="BF93" s="211" t="s">
        <v>1186</v>
      </c>
      <c r="BG93" s="210" t="s">
        <v>1186</v>
      </c>
      <c r="BH93" s="153">
        <v>2018</v>
      </c>
      <c r="BI93" s="153">
        <v>2018</v>
      </c>
      <c r="BJ93" s="153">
        <v>2013</v>
      </c>
      <c r="BK93" s="153">
        <v>2017</v>
      </c>
      <c r="BL93" s="153">
        <v>2018</v>
      </c>
      <c r="BM93" s="153">
        <v>2017</v>
      </c>
      <c r="BN93" s="153">
        <v>2008</v>
      </c>
      <c r="BO93" s="153">
        <v>2016</v>
      </c>
      <c r="BP93" s="153">
        <v>2017</v>
      </c>
      <c r="BQ93" s="153">
        <v>2014</v>
      </c>
      <c r="BR93" s="153">
        <v>2017</v>
      </c>
      <c r="BS93" s="153">
        <v>2017</v>
      </c>
      <c r="BT93" s="153">
        <v>2017</v>
      </c>
      <c r="BU93" s="153">
        <v>2017</v>
      </c>
      <c r="BV93" s="153">
        <v>2017</v>
      </c>
      <c r="BW93" s="153">
        <v>2017</v>
      </c>
      <c r="BX93" s="153">
        <v>2016</v>
      </c>
      <c r="BY93" s="153">
        <v>2015</v>
      </c>
      <c r="BZ93" s="153" t="s">
        <v>1189</v>
      </c>
      <c r="CA93" s="153">
        <v>2019</v>
      </c>
      <c r="CB93" s="153">
        <v>2015</v>
      </c>
    </row>
    <row r="94" spans="1:80" x14ac:dyDescent="0.3">
      <c r="A94" s="123" t="str">
        <f>'Indicator Data'!A96</f>
        <v>Kuwait</v>
      </c>
      <c r="B94" s="106" t="str">
        <f>'Indicator Data'!B96</f>
        <v>KWT</v>
      </c>
      <c r="C94" s="151">
        <v>2015</v>
      </c>
      <c r="D94" s="151">
        <v>2015</v>
      </c>
      <c r="E94" s="151">
        <v>2015</v>
      </c>
      <c r="F94" s="151">
        <v>2015</v>
      </c>
      <c r="G94" s="151">
        <v>2015</v>
      </c>
      <c r="H94" s="151">
        <v>2015</v>
      </c>
      <c r="I94" s="151">
        <v>2015</v>
      </c>
      <c r="J94" s="151">
        <v>2018</v>
      </c>
      <c r="K94" s="151">
        <v>2018</v>
      </c>
      <c r="L94" s="151">
        <v>2016</v>
      </c>
      <c r="M94" s="153">
        <v>2015</v>
      </c>
      <c r="N94" s="153">
        <v>2015</v>
      </c>
      <c r="O94" s="153">
        <v>2015</v>
      </c>
      <c r="P94" s="153">
        <v>2015</v>
      </c>
      <c r="Q94" s="153">
        <v>2010</v>
      </c>
      <c r="R94" s="153">
        <v>2010</v>
      </c>
      <c r="S94" s="153">
        <v>2010</v>
      </c>
      <c r="T94" s="153">
        <v>2010</v>
      </c>
      <c r="U94" s="153">
        <v>2015</v>
      </c>
      <c r="V94" s="153">
        <v>2015</v>
      </c>
      <c r="W94" s="153">
        <v>2015</v>
      </c>
      <c r="X94" s="153">
        <v>2018</v>
      </c>
      <c r="Y94" s="153">
        <v>2018</v>
      </c>
      <c r="Z94" s="153">
        <v>2018</v>
      </c>
      <c r="AA94" s="153" t="s">
        <v>818</v>
      </c>
      <c r="AB94" s="152">
        <v>2017</v>
      </c>
      <c r="AC94" s="153" t="s">
        <v>818</v>
      </c>
      <c r="AD94" s="153">
        <v>2018</v>
      </c>
      <c r="AE94" s="153">
        <v>2018</v>
      </c>
      <c r="AF94" s="155" t="s">
        <v>818</v>
      </c>
      <c r="AG94" s="155">
        <v>2019</v>
      </c>
      <c r="AH94" s="153">
        <v>2019</v>
      </c>
      <c r="AI94" s="153">
        <v>2019</v>
      </c>
      <c r="AJ94" s="153">
        <v>2018</v>
      </c>
      <c r="AK94" s="153">
        <v>2018</v>
      </c>
      <c r="AL94" s="153">
        <v>2017</v>
      </c>
      <c r="AM94" s="153" t="s">
        <v>818</v>
      </c>
      <c r="AN94" s="153">
        <v>2019</v>
      </c>
      <c r="AO94" s="153">
        <v>2016</v>
      </c>
      <c r="AP94" s="153">
        <v>2017</v>
      </c>
      <c r="AQ94" s="153" t="s">
        <v>818</v>
      </c>
      <c r="AR94" s="153">
        <v>2018</v>
      </c>
      <c r="AS94" s="153">
        <v>2017</v>
      </c>
      <c r="AT94" s="153">
        <v>2014</v>
      </c>
      <c r="AU94" s="164">
        <v>2017</v>
      </c>
      <c r="AV94" s="164">
        <v>2017</v>
      </c>
      <c r="AW94" s="153">
        <v>2017</v>
      </c>
      <c r="AX94" s="153" t="s">
        <v>818</v>
      </c>
      <c r="AY94" s="153">
        <v>2017</v>
      </c>
      <c r="AZ94" s="208">
        <v>2017</v>
      </c>
      <c r="BA94" s="153" t="s">
        <v>818</v>
      </c>
      <c r="BB94" s="153">
        <v>2017</v>
      </c>
      <c r="BC94" s="153">
        <v>2018</v>
      </c>
      <c r="BD94" s="153">
        <v>2019</v>
      </c>
      <c r="BE94" s="153" t="s">
        <v>818</v>
      </c>
      <c r="BF94" s="211" t="s">
        <v>1186</v>
      </c>
      <c r="BG94" s="210" t="s">
        <v>1186</v>
      </c>
      <c r="BH94" s="153">
        <v>2018</v>
      </c>
      <c r="BI94" s="153">
        <v>2018</v>
      </c>
      <c r="BJ94" s="153" t="s">
        <v>818</v>
      </c>
      <c r="BK94" s="153">
        <v>2017</v>
      </c>
      <c r="BL94" s="153">
        <v>2018</v>
      </c>
      <c r="BM94" s="153">
        <v>2017</v>
      </c>
      <c r="BN94" s="153">
        <v>2018</v>
      </c>
      <c r="BO94" s="153">
        <v>2016</v>
      </c>
      <c r="BP94" s="153">
        <v>2017</v>
      </c>
      <c r="BQ94" s="153">
        <v>2014</v>
      </c>
      <c r="BR94" s="153">
        <v>2017</v>
      </c>
      <c r="BS94" s="153">
        <v>2017</v>
      </c>
      <c r="BT94" s="153">
        <v>2015</v>
      </c>
      <c r="BU94" s="153">
        <v>2017</v>
      </c>
      <c r="BV94" s="153">
        <v>2017</v>
      </c>
      <c r="BW94" s="153">
        <v>2017</v>
      </c>
      <c r="BX94" s="153">
        <v>2016</v>
      </c>
      <c r="BY94" s="153">
        <v>2015</v>
      </c>
      <c r="BZ94" s="153" t="s">
        <v>1189</v>
      </c>
      <c r="CA94" s="153">
        <v>2019</v>
      </c>
      <c r="CB94" s="153">
        <v>2015</v>
      </c>
    </row>
    <row r="95" spans="1:80" x14ac:dyDescent="0.3">
      <c r="A95" s="123" t="str">
        <f>'Indicator Data'!A97</f>
        <v>Kyrgyzstan</v>
      </c>
      <c r="B95" s="106" t="str">
        <f>'Indicator Data'!B97</f>
        <v>KGZ</v>
      </c>
      <c r="C95" s="151">
        <v>2015</v>
      </c>
      <c r="D95" s="151">
        <v>2015</v>
      </c>
      <c r="E95" s="151">
        <v>2015</v>
      </c>
      <c r="F95" s="151">
        <v>2015</v>
      </c>
      <c r="G95" s="151">
        <v>2015</v>
      </c>
      <c r="H95" s="151">
        <v>2015</v>
      </c>
      <c r="I95" s="151">
        <v>2015</v>
      </c>
      <c r="J95" s="151">
        <v>2018</v>
      </c>
      <c r="K95" s="151">
        <v>2018</v>
      </c>
      <c r="L95" s="151">
        <v>2016</v>
      </c>
      <c r="M95" s="153">
        <v>2015</v>
      </c>
      <c r="N95" s="153">
        <v>2015</v>
      </c>
      <c r="O95" s="153">
        <v>2015</v>
      </c>
      <c r="P95" s="153">
        <v>2015</v>
      </c>
      <c r="Q95" s="153">
        <v>2010</v>
      </c>
      <c r="R95" s="153">
        <v>2010</v>
      </c>
      <c r="S95" s="153">
        <v>2010</v>
      </c>
      <c r="T95" s="153">
        <v>2010</v>
      </c>
      <c r="U95" s="153">
        <v>2015</v>
      </c>
      <c r="V95" s="153">
        <v>2015</v>
      </c>
      <c r="W95" s="153">
        <v>2015</v>
      </c>
      <c r="X95" s="153">
        <v>2018</v>
      </c>
      <c r="Y95" s="153">
        <v>2018</v>
      </c>
      <c r="Z95" s="153">
        <v>2018</v>
      </c>
      <c r="AA95" s="153">
        <v>2012</v>
      </c>
      <c r="AB95" s="152">
        <v>2017</v>
      </c>
      <c r="AC95" s="153">
        <v>2017</v>
      </c>
      <c r="AD95" s="153">
        <v>2018</v>
      </c>
      <c r="AE95" s="153">
        <v>2018</v>
      </c>
      <c r="AF95" s="155">
        <v>2016</v>
      </c>
      <c r="AG95" s="155">
        <v>2019</v>
      </c>
      <c r="AH95" s="153">
        <v>2019</v>
      </c>
      <c r="AI95" s="153">
        <v>2019</v>
      </c>
      <c r="AJ95" s="153">
        <v>2018</v>
      </c>
      <c r="AK95" s="153">
        <v>2018</v>
      </c>
      <c r="AL95" s="153">
        <v>2017</v>
      </c>
      <c r="AM95" s="153">
        <v>2014</v>
      </c>
      <c r="AN95" s="153">
        <v>2019</v>
      </c>
      <c r="AO95" s="153">
        <v>2016</v>
      </c>
      <c r="AP95" s="153">
        <v>2017</v>
      </c>
      <c r="AQ95" s="153">
        <v>2017</v>
      </c>
      <c r="AR95" s="153">
        <v>2018</v>
      </c>
      <c r="AS95" s="153">
        <v>2017</v>
      </c>
      <c r="AT95" s="153">
        <v>2014</v>
      </c>
      <c r="AU95" s="164">
        <v>2017</v>
      </c>
      <c r="AV95" s="164">
        <v>2017</v>
      </c>
      <c r="AW95" s="153">
        <v>2017</v>
      </c>
      <c r="AX95" s="153">
        <v>2017</v>
      </c>
      <c r="AY95" s="153">
        <v>2017</v>
      </c>
      <c r="AZ95" s="208">
        <v>2017</v>
      </c>
      <c r="BA95" s="153" t="s">
        <v>1187</v>
      </c>
      <c r="BB95" s="153">
        <v>2017</v>
      </c>
      <c r="BC95" s="153">
        <v>2018</v>
      </c>
      <c r="BD95" s="153">
        <v>2019</v>
      </c>
      <c r="BE95" s="153" t="s">
        <v>818</v>
      </c>
      <c r="BF95" s="211" t="s">
        <v>1186</v>
      </c>
      <c r="BG95" s="210" t="s">
        <v>1186</v>
      </c>
      <c r="BH95" s="153">
        <v>2018</v>
      </c>
      <c r="BI95" s="153">
        <v>2018</v>
      </c>
      <c r="BJ95" s="153">
        <v>2015</v>
      </c>
      <c r="BK95" s="153">
        <v>2017</v>
      </c>
      <c r="BL95" s="153">
        <v>2018</v>
      </c>
      <c r="BM95" s="153">
        <v>2017</v>
      </c>
      <c r="BN95" s="153">
        <v>2015</v>
      </c>
      <c r="BO95" s="153">
        <v>2016</v>
      </c>
      <c r="BP95" s="153">
        <v>2017</v>
      </c>
      <c r="BQ95" s="153">
        <v>2014</v>
      </c>
      <c r="BR95" s="153">
        <v>2017</v>
      </c>
      <c r="BS95" s="153">
        <v>2017</v>
      </c>
      <c r="BT95" s="153">
        <v>2014</v>
      </c>
      <c r="BU95" s="153">
        <v>2017</v>
      </c>
      <c r="BV95" s="153">
        <v>2017</v>
      </c>
      <c r="BW95" s="153" t="s">
        <v>818</v>
      </c>
      <c r="BX95" s="153">
        <v>2016</v>
      </c>
      <c r="BY95" s="153">
        <v>2015</v>
      </c>
      <c r="BZ95" s="153" t="s">
        <v>1189</v>
      </c>
      <c r="CA95" s="153">
        <v>2019</v>
      </c>
      <c r="CB95" s="153">
        <v>2015</v>
      </c>
    </row>
    <row r="96" spans="1:80" x14ac:dyDescent="0.3">
      <c r="A96" s="123" t="str">
        <f>'Indicator Data'!A98</f>
        <v>Lao PDR</v>
      </c>
      <c r="B96" s="106" t="str">
        <f>'Indicator Data'!B98</f>
        <v>LAO</v>
      </c>
      <c r="C96" s="151">
        <v>2015</v>
      </c>
      <c r="D96" s="151">
        <v>2015</v>
      </c>
      <c r="E96" s="151">
        <v>2015</v>
      </c>
      <c r="F96" s="151">
        <v>2015</v>
      </c>
      <c r="G96" s="151">
        <v>2015</v>
      </c>
      <c r="H96" s="151">
        <v>2015</v>
      </c>
      <c r="I96" s="151">
        <v>2015</v>
      </c>
      <c r="J96" s="151">
        <v>2018</v>
      </c>
      <c r="K96" s="151">
        <v>2018</v>
      </c>
      <c r="L96" s="151">
        <v>2016</v>
      </c>
      <c r="M96" s="153">
        <v>2015</v>
      </c>
      <c r="N96" s="153">
        <v>2015</v>
      </c>
      <c r="O96" s="153">
        <v>2015</v>
      </c>
      <c r="P96" s="153">
        <v>2015</v>
      </c>
      <c r="Q96" s="153">
        <v>2010</v>
      </c>
      <c r="R96" s="153">
        <v>2010</v>
      </c>
      <c r="S96" s="153">
        <v>2010</v>
      </c>
      <c r="T96" s="153">
        <v>2010</v>
      </c>
      <c r="U96" s="153">
        <v>2015</v>
      </c>
      <c r="V96" s="153">
        <v>2015</v>
      </c>
      <c r="W96" s="153">
        <v>2015</v>
      </c>
      <c r="X96" s="153">
        <v>2018</v>
      </c>
      <c r="Y96" s="153">
        <v>2018</v>
      </c>
      <c r="Z96" s="153">
        <v>2018</v>
      </c>
      <c r="AA96" s="153" t="s">
        <v>818</v>
      </c>
      <c r="AB96" s="152">
        <v>2017</v>
      </c>
      <c r="AC96" s="153">
        <v>2017</v>
      </c>
      <c r="AD96" s="153">
        <v>2017</v>
      </c>
      <c r="AE96" s="153">
        <v>2018</v>
      </c>
      <c r="AF96" s="155">
        <v>2016</v>
      </c>
      <c r="AG96" s="155">
        <v>2019</v>
      </c>
      <c r="AH96" s="153">
        <v>2019</v>
      </c>
      <c r="AI96" s="153">
        <v>2019</v>
      </c>
      <c r="AJ96" s="153">
        <v>2018</v>
      </c>
      <c r="AK96" s="153">
        <v>2018</v>
      </c>
      <c r="AL96" s="153">
        <v>2017</v>
      </c>
      <c r="AM96" s="153">
        <v>2012</v>
      </c>
      <c r="AN96" s="153">
        <v>2019</v>
      </c>
      <c r="AO96" s="153">
        <v>2016</v>
      </c>
      <c r="AP96" s="153">
        <v>2017</v>
      </c>
      <c r="AQ96" s="153">
        <v>2017</v>
      </c>
      <c r="AR96" s="153">
        <v>2018</v>
      </c>
      <c r="AS96" s="153">
        <v>2017</v>
      </c>
      <c r="AT96" s="153">
        <v>2011</v>
      </c>
      <c r="AU96" s="164">
        <v>2017</v>
      </c>
      <c r="AV96" s="164">
        <v>2017</v>
      </c>
      <c r="AW96" s="153" t="s">
        <v>818</v>
      </c>
      <c r="AX96" s="153">
        <v>2017</v>
      </c>
      <c r="AY96" s="153">
        <v>2017</v>
      </c>
      <c r="AZ96" s="208">
        <v>2015</v>
      </c>
      <c r="BA96" s="153" t="s">
        <v>1193</v>
      </c>
      <c r="BB96" s="153">
        <v>2017</v>
      </c>
      <c r="BC96" s="153">
        <v>2018</v>
      </c>
      <c r="BD96" s="153">
        <v>2019</v>
      </c>
      <c r="BE96" s="153" t="s">
        <v>818</v>
      </c>
      <c r="BF96" s="211" t="s">
        <v>1186</v>
      </c>
      <c r="BG96" s="210" t="s">
        <v>1186</v>
      </c>
      <c r="BH96" s="153">
        <v>2018</v>
      </c>
      <c r="BI96" s="153">
        <v>2018</v>
      </c>
      <c r="BJ96" s="153">
        <v>2015</v>
      </c>
      <c r="BK96" s="153">
        <v>2017</v>
      </c>
      <c r="BL96" s="153">
        <v>2018</v>
      </c>
      <c r="BM96" s="153">
        <v>2017</v>
      </c>
      <c r="BN96" s="153">
        <v>2015</v>
      </c>
      <c r="BO96" s="153">
        <v>2016</v>
      </c>
      <c r="BP96" s="153">
        <v>2017</v>
      </c>
      <c r="BQ96" s="153">
        <v>2014</v>
      </c>
      <c r="BR96" s="153">
        <v>2017</v>
      </c>
      <c r="BS96" s="153">
        <v>2017</v>
      </c>
      <c r="BT96" s="153">
        <v>2014</v>
      </c>
      <c r="BU96" s="153">
        <v>2017</v>
      </c>
      <c r="BV96" s="153" t="s">
        <v>818</v>
      </c>
      <c r="BW96" s="153">
        <v>2017</v>
      </c>
      <c r="BX96" s="153">
        <v>2016</v>
      </c>
      <c r="BY96" s="153">
        <v>2015</v>
      </c>
      <c r="BZ96" s="153" t="s">
        <v>1189</v>
      </c>
      <c r="CA96" s="153">
        <v>2019</v>
      </c>
      <c r="CB96" s="153">
        <v>2015</v>
      </c>
    </row>
    <row r="97" spans="1:80" x14ac:dyDescent="0.3">
      <c r="A97" s="123" t="str">
        <f>'Indicator Data'!A99</f>
        <v>Latvia</v>
      </c>
      <c r="B97" s="106" t="str">
        <f>'Indicator Data'!B99</f>
        <v>LVA</v>
      </c>
      <c r="C97" s="151">
        <v>2015</v>
      </c>
      <c r="D97" s="151">
        <v>2015</v>
      </c>
      <c r="E97" s="151">
        <v>2015</v>
      </c>
      <c r="F97" s="151">
        <v>2015</v>
      </c>
      <c r="G97" s="151">
        <v>2015</v>
      </c>
      <c r="H97" s="151">
        <v>2015</v>
      </c>
      <c r="I97" s="151">
        <v>2015</v>
      </c>
      <c r="J97" s="151">
        <v>2018</v>
      </c>
      <c r="K97" s="151">
        <v>2018</v>
      </c>
      <c r="L97" s="151">
        <v>2016</v>
      </c>
      <c r="M97" s="153">
        <v>2015</v>
      </c>
      <c r="N97" s="153">
        <v>2015</v>
      </c>
      <c r="O97" s="153">
        <v>2015</v>
      </c>
      <c r="P97" s="153">
        <v>2015</v>
      </c>
      <c r="Q97" s="153">
        <v>2010</v>
      </c>
      <c r="R97" s="153">
        <v>2010</v>
      </c>
      <c r="S97" s="153">
        <v>2010</v>
      </c>
      <c r="T97" s="153">
        <v>2010</v>
      </c>
      <c r="U97" s="153">
        <v>2015</v>
      </c>
      <c r="V97" s="153">
        <v>2015</v>
      </c>
      <c r="W97" s="153">
        <v>2015</v>
      </c>
      <c r="X97" s="153">
        <v>2018</v>
      </c>
      <c r="Y97" s="153">
        <v>2018</v>
      </c>
      <c r="Z97" s="153">
        <v>2018</v>
      </c>
      <c r="AA97" s="153">
        <v>2011</v>
      </c>
      <c r="AB97" s="152">
        <v>2017</v>
      </c>
      <c r="AC97" s="153" t="s">
        <v>818</v>
      </c>
      <c r="AD97" s="153">
        <v>2018</v>
      </c>
      <c r="AE97" s="153">
        <v>2018</v>
      </c>
      <c r="AF97" s="155" t="s">
        <v>818</v>
      </c>
      <c r="AG97" s="155">
        <v>2019</v>
      </c>
      <c r="AH97" s="153">
        <v>2019</v>
      </c>
      <c r="AI97" s="153">
        <v>2019</v>
      </c>
      <c r="AJ97" s="153">
        <v>2018</v>
      </c>
      <c r="AK97" s="153">
        <v>2018</v>
      </c>
      <c r="AL97" s="153">
        <v>2017</v>
      </c>
      <c r="AM97" s="153" t="s">
        <v>818</v>
      </c>
      <c r="AN97" s="153">
        <v>2019</v>
      </c>
      <c r="AO97" s="153">
        <v>2016</v>
      </c>
      <c r="AP97" s="153">
        <v>2017</v>
      </c>
      <c r="AQ97" s="153" t="s">
        <v>818</v>
      </c>
      <c r="AR97" s="153">
        <v>2018</v>
      </c>
      <c r="AS97" s="153">
        <v>2017</v>
      </c>
      <c r="AT97" s="153" t="s">
        <v>818</v>
      </c>
      <c r="AU97" s="164">
        <v>2017</v>
      </c>
      <c r="AV97" s="164">
        <v>2016</v>
      </c>
      <c r="AW97" s="153" t="s">
        <v>818</v>
      </c>
      <c r="AX97" s="153" t="s">
        <v>818</v>
      </c>
      <c r="AY97" s="153">
        <v>2017</v>
      </c>
      <c r="AZ97" s="208">
        <v>2017</v>
      </c>
      <c r="BA97" s="153" t="s">
        <v>1188</v>
      </c>
      <c r="BB97" s="153">
        <v>2017</v>
      </c>
      <c r="BC97" s="153">
        <v>2018</v>
      </c>
      <c r="BD97" s="153">
        <v>2019</v>
      </c>
      <c r="BE97" s="153" t="s">
        <v>818</v>
      </c>
      <c r="BF97" s="211" t="s">
        <v>1186</v>
      </c>
      <c r="BG97" s="210" t="s">
        <v>1186</v>
      </c>
      <c r="BH97" s="153">
        <v>2018</v>
      </c>
      <c r="BI97" s="153">
        <v>2018</v>
      </c>
      <c r="BJ97" s="153" t="s">
        <v>818</v>
      </c>
      <c r="BK97" s="153">
        <v>2017</v>
      </c>
      <c r="BL97" s="153">
        <v>2018</v>
      </c>
      <c r="BM97" s="153">
        <v>2017</v>
      </c>
      <c r="BN97" s="153">
        <v>2015</v>
      </c>
      <c r="BO97" s="153">
        <v>2016</v>
      </c>
      <c r="BP97" s="153">
        <v>2017</v>
      </c>
      <c r="BQ97" s="153">
        <v>2014</v>
      </c>
      <c r="BR97" s="153">
        <v>2017</v>
      </c>
      <c r="BS97" s="153">
        <v>2017</v>
      </c>
      <c r="BT97" s="153">
        <v>2016</v>
      </c>
      <c r="BU97" s="153">
        <v>2017</v>
      </c>
      <c r="BV97" s="153">
        <v>2017</v>
      </c>
      <c r="BW97" s="153">
        <v>2017</v>
      </c>
      <c r="BX97" s="153">
        <v>2016</v>
      </c>
      <c r="BY97" s="153">
        <v>2015</v>
      </c>
      <c r="BZ97" s="153" t="s">
        <v>1189</v>
      </c>
      <c r="CA97" s="153">
        <v>2019</v>
      </c>
      <c r="CB97" s="153">
        <v>2015</v>
      </c>
    </row>
    <row r="98" spans="1:80" x14ac:dyDescent="0.3">
      <c r="A98" s="123" t="str">
        <f>'Indicator Data'!A100</f>
        <v>Lebanon</v>
      </c>
      <c r="B98" s="106" t="str">
        <f>'Indicator Data'!B100</f>
        <v>LBN</v>
      </c>
      <c r="C98" s="151">
        <v>2015</v>
      </c>
      <c r="D98" s="151">
        <v>2015</v>
      </c>
      <c r="E98" s="151">
        <v>2015</v>
      </c>
      <c r="F98" s="151">
        <v>2015</v>
      </c>
      <c r="G98" s="151">
        <v>2015</v>
      </c>
      <c r="H98" s="151">
        <v>2015</v>
      </c>
      <c r="I98" s="151">
        <v>2015</v>
      </c>
      <c r="J98" s="151">
        <v>2018</v>
      </c>
      <c r="K98" s="151">
        <v>2018</v>
      </c>
      <c r="L98" s="151">
        <v>2016</v>
      </c>
      <c r="M98" s="153">
        <v>2015</v>
      </c>
      <c r="N98" s="153">
        <v>2015</v>
      </c>
      <c r="O98" s="153">
        <v>2015</v>
      </c>
      <c r="P98" s="153">
        <v>2015</v>
      </c>
      <c r="Q98" s="153">
        <v>2010</v>
      </c>
      <c r="R98" s="153">
        <v>2010</v>
      </c>
      <c r="S98" s="153">
        <v>2010</v>
      </c>
      <c r="T98" s="153">
        <v>2010</v>
      </c>
      <c r="U98" s="153">
        <v>2015</v>
      </c>
      <c r="V98" s="153">
        <v>2015</v>
      </c>
      <c r="W98" s="153">
        <v>2015</v>
      </c>
      <c r="X98" s="153">
        <v>2018</v>
      </c>
      <c r="Y98" s="153">
        <v>2018</v>
      </c>
      <c r="Z98" s="153">
        <v>2018</v>
      </c>
      <c r="AA98" s="153" t="s">
        <v>818</v>
      </c>
      <c r="AB98" s="152">
        <v>2017</v>
      </c>
      <c r="AC98" s="153" t="s">
        <v>818</v>
      </c>
      <c r="AD98" s="153">
        <v>2014</v>
      </c>
      <c r="AE98" s="153">
        <v>2018</v>
      </c>
      <c r="AF98" s="155">
        <v>2015</v>
      </c>
      <c r="AG98" s="155">
        <v>2019</v>
      </c>
      <c r="AH98" s="153">
        <v>2019</v>
      </c>
      <c r="AI98" s="153">
        <v>2019</v>
      </c>
      <c r="AJ98" s="153">
        <v>2018</v>
      </c>
      <c r="AK98" s="153">
        <v>2018</v>
      </c>
      <c r="AL98" s="153">
        <v>2017</v>
      </c>
      <c r="AM98" s="153" t="s">
        <v>818</v>
      </c>
      <c r="AN98" s="153">
        <v>2019</v>
      </c>
      <c r="AO98" s="153">
        <v>2016</v>
      </c>
      <c r="AP98" s="153">
        <v>2017</v>
      </c>
      <c r="AQ98" s="153">
        <v>2017</v>
      </c>
      <c r="AR98" s="153">
        <v>2018</v>
      </c>
      <c r="AS98" s="153">
        <v>2017</v>
      </c>
      <c r="AT98" s="153" t="s">
        <v>818</v>
      </c>
      <c r="AU98" s="164">
        <v>2017</v>
      </c>
      <c r="AV98" s="164">
        <v>2017</v>
      </c>
      <c r="AW98" s="153">
        <v>2017</v>
      </c>
      <c r="AX98" s="153" t="s">
        <v>818</v>
      </c>
      <c r="AY98" s="153">
        <v>2017</v>
      </c>
      <c r="AZ98" s="208">
        <v>2017</v>
      </c>
      <c r="BA98" s="153" t="s">
        <v>1194</v>
      </c>
      <c r="BB98" s="153">
        <v>2017</v>
      </c>
      <c r="BC98" s="153">
        <v>2018</v>
      </c>
      <c r="BD98" s="153">
        <v>2019</v>
      </c>
      <c r="BE98" s="153" t="s">
        <v>1186</v>
      </c>
      <c r="BF98" s="211">
        <v>43677</v>
      </c>
      <c r="BG98" s="210" t="s">
        <v>1186</v>
      </c>
      <c r="BH98" s="153">
        <v>2018</v>
      </c>
      <c r="BI98" s="153">
        <v>2018</v>
      </c>
      <c r="BJ98" s="153">
        <v>2015</v>
      </c>
      <c r="BK98" s="153">
        <v>2017</v>
      </c>
      <c r="BL98" s="153">
        <v>2018</v>
      </c>
      <c r="BM98" s="153">
        <v>2017</v>
      </c>
      <c r="BN98" s="153">
        <v>2015</v>
      </c>
      <c r="BO98" s="153">
        <v>2016</v>
      </c>
      <c r="BP98" s="153">
        <v>2017</v>
      </c>
      <c r="BQ98" s="153">
        <v>2014</v>
      </c>
      <c r="BR98" s="153">
        <v>2017</v>
      </c>
      <c r="BS98" s="153">
        <v>2017</v>
      </c>
      <c r="BT98" s="153">
        <v>2017</v>
      </c>
      <c r="BU98" s="153">
        <v>2017</v>
      </c>
      <c r="BV98" s="153">
        <v>2017</v>
      </c>
      <c r="BW98" s="153" t="s">
        <v>818</v>
      </c>
      <c r="BX98" s="153">
        <v>2016</v>
      </c>
      <c r="BY98" s="153">
        <v>2015</v>
      </c>
      <c r="BZ98" s="153" t="s">
        <v>1189</v>
      </c>
      <c r="CA98" s="153">
        <v>2019</v>
      </c>
      <c r="CB98" s="153">
        <v>2015</v>
      </c>
    </row>
    <row r="99" spans="1:80" x14ac:dyDescent="0.3">
      <c r="A99" s="123" t="str">
        <f>'Indicator Data'!A101</f>
        <v>Lesotho</v>
      </c>
      <c r="B99" s="106" t="str">
        <f>'Indicator Data'!B101</f>
        <v>LSO</v>
      </c>
      <c r="C99" s="151">
        <v>2015</v>
      </c>
      <c r="D99" s="151">
        <v>2015</v>
      </c>
      <c r="E99" s="151">
        <v>2015</v>
      </c>
      <c r="F99" s="151">
        <v>2015</v>
      </c>
      <c r="G99" s="151">
        <v>2015</v>
      </c>
      <c r="H99" s="151">
        <v>2015</v>
      </c>
      <c r="I99" s="151">
        <v>2015</v>
      </c>
      <c r="J99" s="151">
        <v>2018</v>
      </c>
      <c r="K99" s="151">
        <v>2018</v>
      </c>
      <c r="L99" s="151">
        <v>2016</v>
      </c>
      <c r="M99" s="153">
        <v>2015</v>
      </c>
      <c r="N99" s="153">
        <v>2015</v>
      </c>
      <c r="O99" s="153">
        <v>2015</v>
      </c>
      <c r="P99" s="153">
        <v>2015</v>
      </c>
      <c r="Q99" s="153">
        <v>2010</v>
      </c>
      <c r="R99" s="153">
        <v>2010</v>
      </c>
      <c r="S99" s="153">
        <v>2010</v>
      </c>
      <c r="T99" s="153">
        <v>2010</v>
      </c>
      <c r="U99" s="153">
        <v>2015</v>
      </c>
      <c r="V99" s="153">
        <v>2015</v>
      </c>
      <c r="W99" s="153">
        <v>2015</v>
      </c>
      <c r="X99" s="153">
        <v>2018</v>
      </c>
      <c r="Y99" s="153">
        <v>2018</v>
      </c>
      <c r="Z99" s="153">
        <v>2018</v>
      </c>
      <c r="AA99" s="153">
        <v>2014</v>
      </c>
      <c r="AB99" s="152">
        <v>2017</v>
      </c>
      <c r="AC99" s="153">
        <v>2017</v>
      </c>
      <c r="AD99" s="153">
        <v>2015</v>
      </c>
      <c r="AE99" s="153">
        <v>2018</v>
      </c>
      <c r="AF99" s="155">
        <v>2016</v>
      </c>
      <c r="AG99" s="155">
        <v>2019</v>
      </c>
      <c r="AH99" s="153">
        <v>2019</v>
      </c>
      <c r="AI99" s="153">
        <v>2019</v>
      </c>
      <c r="AJ99" s="153">
        <v>2018</v>
      </c>
      <c r="AK99" s="153">
        <v>2018</v>
      </c>
      <c r="AL99" s="153">
        <v>2017</v>
      </c>
      <c r="AM99" s="153">
        <v>2009</v>
      </c>
      <c r="AN99" s="153">
        <v>2019</v>
      </c>
      <c r="AO99" s="153">
        <v>2016</v>
      </c>
      <c r="AP99" s="153">
        <v>2017</v>
      </c>
      <c r="AQ99" s="153">
        <v>2017</v>
      </c>
      <c r="AR99" s="153">
        <v>2018</v>
      </c>
      <c r="AS99" s="153">
        <v>2017</v>
      </c>
      <c r="AT99" s="153">
        <v>2014</v>
      </c>
      <c r="AU99" s="164">
        <v>2017</v>
      </c>
      <c r="AV99" s="164">
        <v>2017</v>
      </c>
      <c r="AW99" s="153">
        <v>2017</v>
      </c>
      <c r="AX99" s="153" t="s">
        <v>818</v>
      </c>
      <c r="AY99" s="153">
        <v>2017</v>
      </c>
      <c r="AZ99" s="208">
        <v>2017</v>
      </c>
      <c r="BA99" s="153" t="s">
        <v>1191</v>
      </c>
      <c r="BB99" s="153">
        <v>2017</v>
      </c>
      <c r="BC99" s="153">
        <v>2018</v>
      </c>
      <c r="BD99" s="153">
        <v>2019</v>
      </c>
      <c r="BE99" s="153" t="s">
        <v>818</v>
      </c>
      <c r="BF99" s="211" t="s">
        <v>1186</v>
      </c>
      <c r="BG99" s="210" t="s">
        <v>1186</v>
      </c>
      <c r="BH99" s="153">
        <v>2018</v>
      </c>
      <c r="BI99" s="153">
        <v>2018</v>
      </c>
      <c r="BJ99" s="153">
        <v>2015</v>
      </c>
      <c r="BK99" s="153">
        <v>2017</v>
      </c>
      <c r="BL99" s="153">
        <v>2018</v>
      </c>
      <c r="BM99" s="153">
        <v>2017</v>
      </c>
      <c r="BN99" s="153">
        <v>2015</v>
      </c>
      <c r="BO99" s="153">
        <v>2016</v>
      </c>
      <c r="BP99" s="153">
        <v>2017</v>
      </c>
      <c r="BQ99" s="153">
        <v>2014</v>
      </c>
      <c r="BR99" s="153">
        <v>2017</v>
      </c>
      <c r="BS99" s="153">
        <v>2017</v>
      </c>
      <c r="BT99" s="153" t="s">
        <v>818</v>
      </c>
      <c r="BU99" s="153">
        <v>2017</v>
      </c>
      <c r="BV99" s="153">
        <v>2017</v>
      </c>
      <c r="BW99" s="153">
        <v>2017</v>
      </c>
      <c r="BX99" s="153">
        <v>2016</v>
      </c>
      <c r="BY99" s="153">
        <v>2015</v>
      </c>
      <c r="BZ99" s="153" t="s">
        <v>1189</v>
      </c>
      <c r="CA99" s="153">
        <v>2019</v>
      </c>
      <c r="CB99" s="153">
        <v>2015</v>
      </c>
    </row>
    <row r="100" spans="1:80" x14ac:dyDescent="0.3">
      <c r="A100" s="123" t="str">
        <f>'Indicator Data'!A102</f>
        <v>Liberia</v>
      </c>
      <c r="B100" s="106" t="str">
        <f>'Indicator Data'!B102</f>
        <v>LBR</v>
      </c>
      <c r="C100" s="151">
        <v>2015</v>
      </c>
      <c r="D100" s="151">
        <v>2015</v>
      </c>
      <c r="E100" s="151">
        <v>2015</v>
      </c>
      <c r="F100" s="151">
        <v>2015</v>
      </c>
      <c r="G100" s="151">
        <v>2015</v>
      </c>
      <c r="H100" s="151">
        <v>2015</v>
      </c>
      <c r="I100" s="151">
        <v>2015</v>
      </c>
      <c r="J100" s="151">
        <v>2018</v>
      </c>
      <c r="K100" s="151">
        <v>2018</v>
      </c>
      <c r="L100" s="151">
        <v>2016</v>
      </c>
      <c r="M100" s="153">
        <v>2015</v>
      </c>
      <c r="N100" s="153">
        <v>2015</v>
      </c>
      <c r="O100" s="153">
        <v>2015</v>
      </c>
      <c r="P100" s="153">
        <v>2015</v>
      </c>
      <c r="Q100" s="153">
        <v>2010</v>
      </c>
      <c r="R100" s="153">
        <v>2010</v>
      </c>
      <c r="S100" s="153">
        <v>2010</v>
      </c>
      <c r="T100" s="153">
        <v>2010</v>
      </c>
      <c r="U100" s="153">
        <v>2015</v>
      </c>
      <c r="V100" s="153">
        <v>2015</v>
      </c>
      <c r="W100" s="153">
        <v>2015</v>
      </c>
      <c r="X100" s="153">
        <v>2018</v>
      </c>
      <c r="Y100" s="153">
        <v>2018</v>
      </c>
      <c r="Z100" s="153">
        <v>2018</v>
      </c>
      <c r="AA100" s="153">
        <v>2013</v>
      </c>
      <c r="AB100" s="152">
        <v>2017</v>
      </c>
      <c r="AC100" s="153">
        <v>2017</v>
      </c>
      <c r="AD100" s="153">
        <v>2014</v>
      </c>
      <c r="AE100" s="153">
        <v>2018</v>
      </c>
      <c r="AF100" s="155">
        <v>2016</v>
      </c>
      <c r="AG100" s="155">
        <v>2019</v>
      </c>
      <c r="AH100" s="153">
        <v>2019</v>
      </c>
      <c r="AI100" s="153">
        <v>2019</v>
      </c>
      <c r="AJ100" s="153">
        <v>2018</v>
      </c>
      <c r="AK100" s="153">
        <v>2018</v>
      </c>
      <c r="AL100" s="153">
        <v>2017</v>
      </c>
      <c r="AM100" s="153">
        <v>2013</v>
      </c>
      <c r="AN100" s="153">
        <v>2019</v>
      </c>
      <c r="AO100" s="153">
        <v>2016</v>
      </c>
      <c r="AP100" s="153">
        <v>2017</v>
      </c>
      <c r="AQ100" s="153">
        <v>2017</v>
      </c>
      <c r="AR100" s="153">
        <v>2018</v>
      </c>
      <c r="AS100" s="153">
        <v>2017</v>
      </c>
      <c r="AT100" s="153">
        <v>2013</v>
      </c>
      <c r="AU100" s="164">
        <v>2017</v>
      </c>
      <c r="AV100" s="164">
        <v>2017</v>
      </c>
      <c r="AW100" s="153">
        <v>2017</v>
      </c>
      <c r="AX100" s="153">
        <v>2017</v>
      </c>
      <c r="AY100" s="153">
        <v>2017</v>
      </c>
      <c r="AZ100" s="208">
        <v>2017</v>
      </c>
      <c r="BA100" s="153" t="s">
        <v>1190</v>
      </c>
      <c r="BB100" s="153">
        <v>2017</v>
      </c>
      <c r="BC100" s="153">
        <v>2018</v>
      </c>
      <c r="BD100" s="153">
        <v>2019</v>
      </c>
      <c r="BE100" s="153" t="s">
        <v>818</v>
      </c>
      <c r="BF100" s="211">
        <v>43646</v>
      </c>
      <c r="BG100" s="210" t="s">
        <v>1186</v>
      </c>
      <c r="BH100" s="153">
        <v>2018</v>
      </c>
      <c r="BI100" s="153">
        <v>2018</v>
      </c>
      <c r="BJ100" s="153" t="s">
        <v>818</v>
      </c>
      <c r="BK100" s="153">
        <v>2017</v>
      </c>
      <c r="BL100" s="153">
        <v>2018</v>
      </c>
      <c r="BM100" s="153">
        <v>2017</v>
      </c>
      <c r="BN100" s="153">
        <v>2015</v>
      </c>
      <c r="BO100" s="153">
        <v>2016</v>
      </c>
      <c r="BP100" s="153">
        <v>2017</v>
      </c>
      <c r="BQ100" s="153">
        <v>2014</v>
      </c>
      <c r="BR100" s="153">
        <v>2017</v>
      </c>
      <c r="BS100" s="153">
        <v>2017</v>
      </c>
      <c r="BT100" s="153">
        <v>2015</v>
      </c>
      <c r="BU100" s="153">
        <v>2017</v>
      </c>
      <c r="BV100" s="153" t="s">
        <v>818</v>
      </c>
      <c r="BW100" s="153">
        <v>2017</v>
      </c>
      <c r="BX100" s="153">
        <v>2016</v>
      </c>
      <c r="BY100" s="153">
        <v>2015</v>
      </c>
      <c r="BZ100" s="153" t="s">
        <v>1189</v>
      </c>
      <c r="CA100" s="153">
        <v>2019</v>
      </c>
      <c r="CB100" s="153">
        <v>2015</v>
      </c>
    </row>
    <row r="101" spans="1:80" x14ac:dyDescent="0.3">
      <c r="A101" s="123" t="str">
        <f>'Indicator Data'!A103</f>
        <v>Libya</v>
      </c>
      <c r="B101" s="106" t="str">
        <f>'Indicator Data'!B103</f>
        <v>LBY</v>
      </c>
      <c r="C101" s="151">
        <v>2015</v>
      </c>
      <c r="D101" s="151">
        <v>2015</v>
      </c>
      <c r="E101" s="151">
        <v>2015</v>
      </c>
      <c r="F101" s="151">
        <v>2015</v>
      </c>
      <c r="G101" s="151">
        <v>2015</v>
      </c>
      <c r="H101" s="151">
        <v>2015</v>
      </c>
      <c r="I101" s="151">
        <v>2015</v>
      </c>
      <c r="J101" s="151">
        <v>2018</v>
      </c>
      <c r="K101" s="151">
        <v>2018</v>
      </c>
      <c r="L101" s="151">
        <v>2016</v>
      </c>
      <c r="M101" s="153">
        <v>2015</v>
      </c>
      <c r="N101" s="153">
        <v>2015</v>
      </c>
      <c r="O101" s="153">
        <v>2015</v>
      </c>
      <c r="P101" s="153">
        <v>2015</v>
      </c>
      <c r="Q101" s="153">
        <v>2010</v>
      </c>
      <c r="R101" s="153">
        <v>2010</v>
      </c>
      <c r="S101" s="153">
        <v>2010</v>
      </c>
      <c r="T101" s="153">
        <v>2010</v>
      </c>
      <c r="U101" s="153">
        <v>2015</v>
      </c>
      <c r="V101" s="153">
        <v>2015</v>
      </c>
      <c r="W101" s="153">
        <v>2015</v>
      </c>
      <c r="X101" s="153">
        <v>2018</v>
      </c>
      <c r="Y101" s="153">
        <v>2018</v>
      </c>
      <c r="Z101" s="153">
        <v>2018</v>
      </c>
      <c r="AA101" s="153" t="s">
        <v>818</v>
      </c>
      <c r="AB101" s="152">
        <v>2017</v>
      </c>
      <c r="AC101" s="153" t="s">
        <v>818</v>
      </c>
      <c r="AD101" s="153">
        <v>2016</v>
      </c>
      <c r="AE101" s="153">
        <v>2018</v>
      </c>
      <c r="AF101" s="155" t="s">
        <v>818</v>
      </c>
      <c r="AG101" s="155">
        <v>2019</v>
      </c>
      <c r="AH101" s="153">
        <v>2019</v>
      </c>
      <c r="AI101" s="153">
        <v>2019</v>
      </c>
      <c r="AJ101" s="153">
        <v>2018</v>
      </c>
      <c r="AK101" s="153">
        <v>2018</v>
      </c>
      <c r="AL101" s="153">
        <v>2017</v>
      </c>
      <c r="AM101" s="153">
        <v>2007</v>
      </c>
      <c r="AN101" s="153">
        <v>2019</v>
      </c>
      <c r="AO101" s="153">
        <v>2016</v>
      </c>
      <c r="AP101" s="153">
        <v>2017</v>
      </c>
      <c r="AQ101" s="153">
        <v>2017</v>
      </c>
      <c r="AR101" s="153" t="s">
        <v>818</v>
      </c>
      <c r="AS101" s="153"/>
      <c r="AT101" s="153">
        <v>2007</v>
      </c>
      <c r="AU101" s="164">
        <v>2017</v>
      </c>
      <c r="AV101" s="164" t="s">
        <v>818</v>
      </c>
      <c r="AW101" s="153" t="s">
        <v>818</v>
      </c>
      <c r="AX101" s="153" t="s">
        <v>818</v>
      </c>
      <c r="AY101" s="153">
        <v>2017</v>
      </c>
      <c r="AZ101" s="208">
        <v>2017</v>
      </c>
      <c r="BA101" s="153" t="s">
        <v>818</v>
      </c>
      <c r="BB101" s="153">
        <v>2017</v>
      </c>
      <c r="BC101" s="153">
        <v>2018</v>
      </c>
      <c r="BD101" s="153">
        <v>2019</v>
      </c>
      <c r="BE101" s="215">
        <v>43616</v>
      </c>
      <c r="BF101" s="211" t="s">
        <v>1186</v>
      </c>
      <c r="BG101" s="210" t="s">
        <v>1186</v>
      </c>
      <c r="BH101" s="153">
        <v>2018</v>
      </c>
      <c r="BI101" s="153">
        <v>2018</v>
      </c>
      <c r="BJ101" s="153" t="s">
        <v>818</v>
      </c>
      <c r="BK101" s="153">
        <v>2017</v>
      </c>
      <c r="BL101" s="153">
        <v>2018</v>
      </c>
      <c r="BM101" s="153">
        <v>2017</v>
      </c>
      <c r="BN101" s="153">
        <v>2015</v>
      </c>
      <c r="BO101" s="153">
        <v>2016</v>
      </c>
      <c r="BP101" s="153">
        <v>2017</v>
      </c>
      <c r="BQ101" s="153">
        <v>2014</v>
      </c>
      <c r="BR101" s="153">
        <v>2017</v>
      </c>
      <c r="BS101" s="153">
        <v>2017</v>
      </c>
      <c r="BT101" s="153">
        <v>2017</v>
      </c>
      <c r="BU101" s="153">
        <v>2017</v>
      </c>
      <c r="BV101" s="153">
        <v>2017</v>
      </c>
      <c r="BW101" s="153">
        <v>2017</v>
      </c>
      <c r="BX101" s="153">
        <v>2011</v>
      </c>
      <c r="BY101" s="153">
        <v>2015</v>
      </c>
      <c r="BZ101" s="153" t="s">
        <v>1189</v>
      </c>
      <c r="CA101" s="153">
        <v>2019</v>
      </c>
      <c r="CB101" s="153">
        <v>2015</v>
      </c>
    </row>
    <row r="102" spans="1:80" x14ac:dyDescent="0.3">
      <c r="A102" s="123" t="str">
        <f>'Indicator Data'!A104</f>
        <v>Liechtenstein</v>
      </c>
      <c r="B102" s="106" t="str">
        <f>'Indicator Data'!B104</f>
        <v>LIE</v>
      </c>
      <c r="C102" s="151">
        <v>2015</v>
      </c>
      <c r="D102" s="151">
        <v>2015</v>
      </c>
      <c r="E102" s="151">
        <v>2015</v>
      </c>
      <c r="F102" s="151">
        <v>2015</v>
      </c>
      <c r="G102" s="151">
        <v>2015</v>
      </c>
      <c r="H102" s="151">
        <v>2015</v>
      </c>
      <c r="I102" s="151">
        <v>2015</v>
      </c>
      <c r="J102" s="151">
        <v>2018</v>
      </c>
      <c r="K102" s="151">
        <v>2018</v>
      </c>
      <c r="L102" s="151">
        <v>2016</v>
      </c>
      <c r="M102" s="153">
        <v>2015</v>
      </c>
      <c r="N102" s="153">
        <v>2015</v>
      </c>
      <c r="O102" s="153">
        <v>2015</v>
      </c>
      <c r="P102" s="153">
        <v>2015</v>
      </c>
      <c r="Q102" s="153">
        <v>2010</v>
      </c>
      <c r="R102" s="153">
        <v>2010</v>
      </c>
      <c r="S102" s="153">
        <v>2010</v>
      </c>
      <c r="T102" s="153">
        <v>2010</v>
      </c>
      <c r="U102" s="153">
        <v>2015</v>
      </c>
      <c r="V102" s="153">
        <v>2015</v>
      </c>
      <c r="W102" s="153">
        <v>2015</v>
      </c>
      <c r="X102" s="153">
        <v>2018</v>
      </c>
      <c r="Y102" s="153">
        <v>2018</v>
      </c>
      <c r="Z102" s="153">
        <v>2018</v>
      </c>
      <c r="AA102" s="153">
        <v>2010</v>
      </c>
      <c r="AB102" s="152">
        <v>2017</v>
      </c>
      <c r="AC102" s="153" t="s">
        <v>818</v>
      </c>
      <c r="AD102" s="153">
        <v>2018</v>
      </c>
      <c r="AE102" s="153">
        <v>2018</v>
      </c>
      <c r="AF102" s="155" t="s">
        <v>818</v>
      </c>
      <c r="AG102" s="155">
        <v>2019</v>
      </c>
      <c r="AH102" s="153">
        <v>2019</v>
      </c>
      <c r="AI102" s="153">
        <v>2019</v>
      </c>
      <c r="AJ102" s="153">
        <v>2018</v>
      </c>
      <c r="AK102" s="153">
        <v>2018</v>
      </c>
      <c r="AL102" s="153">
        <v>2017</v>
      </c>
      <c r="AM102" s="153" t="s">
        <v>818</v>
      </c>
      <c r="AN102" s="153">
        <v>2019</v>
      </c>
      <c r="AO102" s="153">
        <v>2016</v>
      </c>
      <c r="AP102" s="153">
        <v>2017</v>
      </c>
      <c r="AQ102" s="153" t="s">
        <v>818</v>
      </c>
      <c r="AR102" s="153" t="s">
        <v>818</v>
      </c>
      <c r="AS102" s="153">
        <v>2015</v>
      </c>
      <c r="AT102" s="153" t="s">
        <v>818</v>
      </c>
      <c r="AU102" s="164" t="s">
        <v>818</v>
      </c>
      <c r="AV102" s="164" t="s">
        <v>818</v>
      </c>
      <c r="AW102" s="153" t="s">
        <v>818</v>
      </c>
      <c r="AX102" s="153" t="s">
        <v>818</v>
      </c>
      <c r="AY102" s="153" t="s">
        <v>818</v>
      </c>
      <c r="AZ102" s="208" t="s">
        <v>818</v>
      </c>
      <c r="BA102" s="153" t="s">
        <v>818</v>
      </c>
      <c r="BB102" s="153">
        <v>2017</v>
      </c>
      <c r="BC102" s="153">
        <v>2018</v>
      </c>
      <c r="BD102" s="153">
        <v>2019</v>
      </c>
      <c r="BE102" s="153" t="s">
        <v>818</v>
      </c>
      <c r="BF102" s="211" t="s">
        <v>1186</v>
      </c>
      <c r="BG102" s="210" t="s">
        <v>1186</v>
      </c>
      <c r="BH102" s="153">
        <v>2018</v>
      </c>
      <c r="BI102" s="153">
        <v>2018</v>
      </c>
      <c r="BJ102" s="153" t="s">
        <v>818</v>
      </c>
      <c r="BK102" s="153">
        <v>2017</v>
      </c>
      <c r="BL102" s="153" t="s">
        <v>818</v>
      </c>
      <c r="BM102" s="153">
        <v>2017</v>
      </c>
      <c r="BN102" s="153" t="s">
        <v>818</v>
      </c>
      <c r="BO102" s="153">
        <v>2016</v>
      </c>
      <c r="BP102" s="153">
        <v>2017</v>
      </c>
      <c r="BQ102" s="153">
        <v>2014</v>
      </c>
      <c r="BR102" s="153">
        <v>2017</v>
      </c>
      <c r="BS102" s="153">
        <v>2017</v>
      </c>
      <c r="BT102" s="153"/>
      <c r="BU102" s="153" t="s">
        <v>818</v>
      </c>
      <c r="BV102" s="153" t="s">
        <v>818</v>
      </c>
      <c r="BW102" s="153" t="s">
        <v>818</v>
      </c>
      <c r="BX102" s="153" t="s">
        <v>818</v>
      </c>
      <c r="BY102" s="153" t="s">
        <v>818</v>
      </c>
      <c r="BZ102" s="153" t="s">
        <v>1190</v>
      </c>
      <c r="CA102" s="153">
        <v>2019</v>
      </c>
      <c r="CB102" s="153">
        <v>2015</v>
      </c>
    </row>
    <row r="103" spans="1:80" x14ac:dyDescent="0.3">
      <c r="A103" s="123" t="str">
        <f>'Indicator Data'!A105</f>
        <v>Lithuania</v>
      </c>
      <c r="B103" s="106" t="str">
        <f>'Indicator Data'!B105</f>
        <v>LTU</v>
      </c>
      <c r="C103" s="151">
        <v>2015</v>
      </c>
      <c r="D103" s="151">
        <v>2015</v>
      </c>
      <c r="E103" s="151">
        <v>2015</v>
      </c>
      <c r="F103" s="151">
        <v>2015</v>
      </c>
      <c r="G103" s="151">
        <v>2015</v>
      </c>
      <c r="H103" s="151">
        <v>2015</v>
      </c>
      <c r="I103" s="151">
        <v>2015</v>
      </c>
      <c r="J103" s="151">
        <v>2018</v>
      </c>
      <c r="K103" s="151">
        <v>2018</v>
      </c>
      <c r="L103" s="151">
        <v>2016</v>
      </c>
      <c r="M103" s="153">
        <v>2015</v>
      </c>
      <c r="N103" s="153">
        <v>2015</v>
      </c>
      <c r="O103" s="153">
        <v>2015</v>
      </c>
      <c r="P103" s="153">
        <v>2015</v>
      </c>
      <c r="Q103" s="153">
        <v>2010</v>
      </c>
      <c r="R103" s="153">
        <v>2010</v>
      </c>
      <c r="S103" s="153">
        <v>2010</v>
      </c>
      <c r="T103" s="153">
        <v>2010</v>
      </c>
      <c r="U103" s="153">
        <v>2015</v>
      </c>
      <c r="V103" s="153">
        <v>2015</v>
      </c>
      <c r="W103" s="153">
        <v>2015</v>
      </c>
      <c r="X103" s="153">
        <v>2018</v>
      </c>
      <c r="Y103" s="153">
        <v>2018</v>
      </c>
      <c r="Z103" s="153">
        <v>2018</v>
      </c>
      <c r="AA103" s="153">
        <v>2011</v>
      </c>
      <c r="AB103" s="152">
        <v>2017</v>
      </c>
      <c r="AC103" s="153" t="s">
        <v>818</v>
      </c>
      <c r="AD103" s="153">
        <v>2018</v>
      </c>
      <c r="AE103" s="153">
        <v>2018</v>
      </c>
      <c r="AF103" s="155" t="s">
        <v>818</v>
      </c>
      <c r="AG103" s="155">
        <v>2019</v>
      </c>
      <c r="AH103" s="153">
        <v>2019</v>
      </c>
      <c r="AI103" s="153">
        <v>2019</v>
      </c>
      <c r="AJ103" s="153">
        <v>2018</v>
      </c>
      <c r="AK103" s="153">
        <v>2018</v>
      </c>
      <c r="AL103" s="153">
        <v>2017</v>
      </c>
      <c r="AM103" s="153" t="s">
        <v>818</v>
      </c>
      <c r="AN103" s="153">
        <v>2019</v>
      </c>
      <c r="AO103" s="153">
        <v>2016</v>
      </c>
      <c r="AP103" s="153">
        <v>2017</v>
      </c>
      <c r="AQ103" s="153" t="s">
        <v>818</v>
      </c>
      <c r="AR103" s="153">
        <v>2018</v>
      </c>
      <c r="AS103" s="153">
        <v>2015</v>
      </c>
      <c r="AT103" s="153" t="s">
        <v>818</v>
      </c>
      <c r="AU103" s="164">
        <v>2017</v>
      </c>
      <c r="AV103" s="164">
        <v>2017</v>
      </c>
      <c r="AW103" s="153">
        <v>2017</v>
      </c>
      <c r="AX103" s="153" t="s">
        <v>818</v>
      </c>
      <c r="AY103" s="153">
        <v>2017</v>
      </c>
      <c r="AZ103" s="208">
        <v>2017</v>
      </c>
      <c r="BA103" s="153" t="s">
        <v>1188</v>
      </c>
      <c r="BB103" s="153">
        <v>2017</v>
      </c>
      <c r="BC103" s="153">
        <v>2018</v>
      </c>
      <c r="BD103" s="153">
        <v>2019</v>
      </c>
      <c r="BE103" s="153" t="s">
        <v>818</v>
      </c>
      <c r="BF103" s="211" t="s">
        <v>1186</v>
      </c>
      <c r="BG103" s="210" t="s">
        <v>1186</v>
      </c>
      <c r="BH103" s="153">
        <v>2018</v>
      </c>
      <c r="BI103" s="153">
        <v>2018</v>
      </c>
      <c r="BJ103" s="153" t="s">
        <v>818</v>
      </c>
      <c r="BK103" s="153">
        <v>2017</v>
      </c>
      <c r="BL103" s="153">
        <v>2018</v>
      </c>
      <c r="BM103" s="153">
        <v>2017</v>
      </c>
      <c r="BN103" s="153">
        <v>2015</v>
      </c>
      <c r="BO103" s="153">
        <v>2016</v>
      </c>
      <c r="BP103" s="153">
        <v>2017</v>
      </c>
      <c r="BQ103" s="153">
        <v>2014</v>
      </c>
      <c r="BR103" s="153">
        <v>2017</v>
      </c>
      <c r="BS103" s="153">
        <v>2017</v>
      </c>
      <c r="BT103" s="153">
        <v>2016</v>
      </c>
      <c r="BU103" s="153">
        <v>2017</v>
      </c>
      <c r="BV103" s="153">
        <v>2017</v>
      </c>
      <c r="BW103" s="153">
        <v>2017</v>
      </c>
      <c r="BX103" s="153">
        <v>2016</v>
      </c>
      <c r="BY103" s="153">
        <v>2015</v>
      </c>
      <c r="BZ103" s="153" t="s">
        <v>1189</v>
      </c>
      <c r="CA103" s="153">
        <v>2019</v>
      </c>
      <c r="CB103" s="153">
        <v>2015</v>
      </c>
    </row>
    <row r="104" spans="1:80" x14ac:dyDescent="0.3">
      <c r="A104" s="123" t="str">
        <f>'Indicator Data'!A106</f>
        <v>Luxembourg</v>
      </c>
      <c r="B104" s="106" t="str">
        <f>'Indicator Data'!B106</f>
        <v>LUX</v>
      </c>
      <c r="C104" s="151">
        <v>2015</v>
      </c>
      <c r="D104" s="151">
        <v>2015</v>
      </c>
      <c r="E104" s="151">
        <v>2015</v>
      </c>
      <c r="F104" s="151">
        <v>2015</v>
      </c>
      <c r="G104" s="151">
        <v>2015</v>
      </c>
      <c r="H104" s="151">
        <v>2015</v>
      </c>
      <c r="I104" s="151">
        <v>2015</v>
      </c>
      <c r="J104" s="151">
        <v>2018</v>
      </c>
      <c r="K104" s="151">
        <v>2018</v>
      </c>
      <c r="L104" s="151">
        <v>2016</v>
      </c>
      <c r="M104" s="153">
        <v>2015</v>
      </c>
      <c r="N104" s="153">
        <v>2015</v>
      </c>
      <c r="O104" s="153">
        <v>2015</v>
      </c>
      <c r="P104" s="153">
        <v>2015</v>
      </c>
      <c r="Q104" s="153">
        <v>2010</v>
      </c>
      <c r="R104" s="153">
        <v>2010</v>
      </c>
      <c r="S104" s="153">
        <v>2010</v>
      </c>
      <c r="T104" s="153">
        <v>2010</v>
      </c>
      <c r="U104" s="153">
        <v>2015</v>
      </c>
      <c r="V104" s="153">
        <v>2015</v>
      </c>
      <c r="W104" s="153">
        <v>2015</v>
      </c>
      <c r="X104" s="153">
        <v>2018</v>
      </c>
      <c r="Y104" s="153">
        <v>2018</v>
      </c>
      <c r="Z104" s="153">
        <v>2018</v>
      </c>
      <c r="AA104" s="153">
        <v>2011</v>
      </c>
      <c r="AB104" s="152">
        <v>2017</v>
      </c>
      <c r="AC104" s="153" t="s">
        <v>818</v>
      </c>
      <c r="AD104" s="153">
        <v>2014</v>
      </c>
      <c r="AE104" s="153">
        <v>2018</v>
      </c>
      <c r="AF104" s="155" t="s">
        <v>818</v>
      </c>
      <c r="AG104" s="155">
        <v>2019</v>
      </c>
      <c r="AH104" s="153">
        <v>2019</v>
      </c>
      <c r="AI104" s="153">
        <v>2019</v>
      </c>
      <c r="AJ104" s="153">
        <v>2018</v>
      </c>
      <c r="AK104" s="153">
        <v>2018</v>
      </c>
      <c r="AL104" s="153">
        <v>2017</v>
      </c>
      <c r="AM104" s="153" t="s">
        <v>818</v>
      </c>
      <c r="AN104" s="153">
        <v>2019</v>
      </c>
      <c r="AO104" s="153">
        <v>2016</v>
      </c>
      <c r="AP104" s="153">
        <v>2017</v>
      </c>
      <c r="AQ104" s="153" t="s">
        <v>818</v>
      </c>
      <c r="AR104" s="153">
        <v>2018</v>
      </c>
      <c r="AS104" s="153">
        <v>2015</v>
      </c>
      <c r="AT104" s="153" t="s">
        <v>818</v>
      </c>
      <c r="AU104" s="164">
        <v>2017</v>
      </c>
      <c r="AV104" s="164">
        <v>2017</v>
      </c>
      <c r="AW104" s="153">
        <v>2017</v>
      </c>
      <c r="AX104" s="153" t="s">
        <v>818</v>
      </c>
      <c r="AY104" s="153">
        <v>2017</v>
      </c>
      <c r="AZ104" s="208">
        <v>2017</v>
      </c>
      <c r="BA104" s="153" t="s">
        <v>1188</v>
      </c>
      <c r="BB104" s="153">
        <v>2017</v>
      </c>
      <c r="BC104" s="153">
        <v>2018</v>
      </c>
      <c r="BD104" s="153">
        <v>2019</v>
      </c>
      <c r="BE104" s="153" t="s">
        <v>818</v>
      </c>
      <c r="BF104" s="211" t="s">
        <v>1186</v>
      </c>
      <c r="BG104" s="210" t="s">
        <v>1186</v>
      </c>
      <c r="BH104" s="153">
        <v>2018</v>
      </c>
      <c r="BI104" s="153">
        <v>2018</v>
      </c>
      <c r="BJ104" s="153" t="s">
        <v>818</v>
      </c>
      <c r="BK104" s="153">
        <v>2017</v>
      </c>
      <c r="BL104" s="153">
        <v>2018</v>
      </c>
      <c r="BM104" s="153">
        <v>2017</v>
      </c>
      <c r="BN104" s="153" t="s">
        <v>818</v>
      </c>
      <c r="BO104" s="153">
        <v>2016</v>
      </c>
      <c r="BP104" s="153">
        <v>2017</v>
      </c>
      <c r="BQ104" s="153">
        <v>2014</v>
      </c>
      <c r="BR104" s="153">
        <v>2017</v>
      </c>
      <c r="BS104" s="153">
        <v>2017</v>
      </c>
      <c r="BT104" s="153">
        <v>2017</v>
      </c>
      <c r="BU104" s="153">
        <v>2017</v>
      </c>
      <c r="BV104" s="153">
        <v>2017</v>
      </c>
      <c r="BW104" s="153">
        <v>2017</v>
      </c>
      <c r="BX104" s="153">
        <v>2016</v>
      </c>
      <c r="BY104" s="153">
        <v>2015</v>
      </c>
      <c r="BZ104" s="153" t="s">
        <v>1189</v>
      </c>
      <c r="CA104" s="153">
        <v>2019</v>
      </c>
      <c r="CB104" s="153">
        <v>2015</v>
      </c>
    </row>
    <row r="105" spans="1:80" x14ac:dyDescent="0.3">
      <c r="A105" s="123" t="str">
        <f>'Indicator Data'!A107</f>
        <v>Madagascar</v>
      </c>
      <c r="B105" s="106" t="str">
        <f>'Indicator Data'!B107</f>
        <v>MDG</v>
      </c>
      <c r="C105" s="151">
        <v>2015</v>
      </c>
      <c r="D105" s="151">
        <v>2015</v>
      </c>
      <c r="E105" s="151">
        <v>2015</v>
      </c>
      <c r="F105" s="151">
        <v>2015</v>
      </c>
      <c r="G105" s="151">
        <v>2015</v>
      </c>
      <c r="H105" s="151">
        <v>2015</v>
      </c>
      <c r="I105" s="151">
        <v>2015</v>
      </c>
      <c r="J105" s="151">
        <v>2018</v>
      </c>
      <c r="K105" s="151">
        <v>2018</v>
      </c>
      <c r="L105" s="151">
        <v>2016</v>
      </c>
      <c r="M105" s="153">
        <v>2015</v>
      </c>
      <c r="N105" s="153">
        <v>2015</v>
      </c>
      <c r="O105" s="153">
        <v>2015</v>
      </c>
      <c r="P105" s="153">
        <v>2015</v>
      </c>
      <c r="Q105" s="153">
        <v>2010</v>
      </c>
      <c r="R105" s="153">
        <v>2010</v>
      </c>
      <c r="S105" s="153">
        <v>2010</v>
      </c>
      <c r="T105" s="153">
        <v>2010</v>
      </c>
      <c r="U105" s="153">
        <v>2015</v>
      </c>
      <c r="V105" s="153">
        <v>2015</v>
      </c>
      <c r="W105" s="153">
        <v>2015</v>
      </c>
      <c r="X105" s="153">
        <v>2018</v>
      </c>
      <c r="Y105" s="153">
        <v>2018</v>
      </c>
      <c r="Z105" s="153">
        <v>2018</v>
      </c>
      <c r="AA105" s="153">
        <v>2011</v>
      </c>
      <c r="AB105" s="152">
        <v>2017</v>
      </c>
      <c r="AC105" s="153">
        <v>2015</v>
      </c>
      <c r="AD105" s="153">
        <v>2018</v>
      </c>
      <c r="AE105" s="153">
        <v>2018</v>
      </c>
      <c r="AF105" s="155">
        <v>2016</v>
      </c>
      <c r="AG105" s="155">
        <v>2019</v>
      </c>
      <c r="AH105" s="153">
        <v>2019</v>
      </c>
      <c r="AI105" s="153">
        <v>2019</v>
      </c>
      <c r="AJ105" s="153">
        <v>2018</v>
      </c>
      <c r="AK105" s="153">
        <v>2018</v>
      </c>
      <c r="AL105" s="153">
        <v>2017</v>
      </c>
      <c r="AM105" s="153">
        <v>2009</v>
      </c>
      <c r="AN105" s="153">
        <v>2019</v>
      </c>
      <c r="AO105" s="153">
        <v>2016</v>
      </c>
      <c r="AP105" s="153">
        <v>2017</v>
      </c>
      <c r="AQ105" s="153">
        <v>2017</v>
      </c>
      <c r="AR105" s="153">
        <v>2018</v>
      </c>
      <c r="AS105" s="153">
        <v>2015</v>
      </c>
      <c r="AT105" s="153" t="s">
        <v>818</v>
      </c>
      <c r="AU105" s="164">
        <v>2017</v>
      </c>
      <c r="AV105" s="164">
        <v>2017</v>
      </c>
      <c r="AW105" s="153">
        <v>2017</v>
      </c>
      <c r="AX105" s="153">
        <v>2017</v>
      </c>
      <c r="AY105" s="153">
        <v>2017</v>
      </c>
      <c r="AZ105" s="208" t="s">
        <v>818</v>
      </c>
      <c r="BA105" s="153" t="s">
        <v>1193</v>
      </c>
      <c r="BB105" s="153">
        <v>2017</v>
      </c>
      <c r="BC105" s="153">
        <v>2018</v>
      </c>
      <c r="BD105" s="153">
        <v>2019</v>
      </c>
      <c r="BE105" s="153" t="s">
        <v>1186</v>
      </c>
      <c r="BF105" s="211" t="s">
        <v>1186</v>
      </c>
      <c r="BG105" s="210" t="s">
        <v>1186</v>
      </c>
      <c r="BH105" s="153">
        <v>2018</v>
      </c>
      <c r="BI105" s="153">
        <v>2018</v>
      </c>
      <c r="BJ105" s="153">
        <v>2015</v>
      </c>
      <c r="BK105" s="153">
        <v>2017</v>
      </c>
      <c r="BL105" s="153">
        <v>2018</v>
      </c>
      <c r="BM105" s="153">
        <v>2017</v>
      </c>
      <c r="BN105" s="153">
        <v>2015</v>
      </c>
      <c r="BO105" s="153">
        <v>2016</v>
      </c>
      <c r="BP105" s="153">
        <v>2017</v>
      </c>
      <c r="BQ105" s="153">
        <v>2014</v>
      </c>
      <c r="BR105" s="153">
        <v>2017</v>
      </c>
      <c r="BS105" s="153">
        <v>2017</v>
      </c>
      <c r="BT105" s="153">
        <v>2014</v>
      </c>
      <c r="BU105" s="153">
        <v>2017</v>
      </c>
      <c r="BV105" s="153" t="s">
        <v>818</v>
      </c>
      <c r="BW105" s="153">
        <v>2017</v>
      </c>
      <c r="BX105" s="153">
        <v>2016</v>
      </c>
      <c r="BY105" s="153">
        <v>2015</v>
      </c>
      <c r="BZ105" s="153" t="s">
        <v>1189</v>
      </c>
      <c r="CA105" s="153">
        <v>2019</v>
      </c>
      <c r="CB105" s="153">
        <v>2015</v>
      </c>
    </row>
    <row r="106" spans="1:80" x14ac:dyDescent="0.3">
      <c r="A106" s="123" t="str">
        <f>'Indicator Data'!A108</f>
        <v>Malawi</v>
      </c>
      <c r="B106" s="106" t="str">
        <f>'Indicator Data'!B108</f>
        <v>MWI</v>
      </c>
      <c r="C106" s="151">
        <v>2015</v>
      </c>
      <c r="D106" s="151">
        <v>2015</v>
      </c>
      <c r="E106" s="151">
        <v>2015</v>
      </c>
      <c r="F106" s="151">
        <v>2015</v>
      </c>
      <c r="G106" s="151">
        <v>2015</v>
      </c>
      <c r="H106" s="151">
        <v>2015</v>
      </c>
      <c r="I106" s="151">
        <v>2015</v>
      </c>
      <c r="J106" s="151">
        <v>2018</v>
      </c>
      <c r="K106" s="151">
        <v>2018</v>
      </c>
      <c r="L106" s="151">
        <v>2016</v>
      </c>
      <c r="M106" s="153">
        <v>2015</v>
      </c>
      <c r="N106" s="153">
        <v>2015</v>
      </c>
      <c r="O106" s="153">
        <v>2015</v>
      </c>
      <c r="P106" s="153">
        <v>2015</v>
      </c>
      <c r="Q106" s="153">
        <v>2010</v>
      </c>
      <c r="R106" s="153">
        <v>2010</v>
      </c>
      <c r="S106" s="153">
        <v>2010</v>
      </c>
      <c r="T106" s="153">
        <v>2010</v>
      </c>
      <c r="U106" s="153">
        <v>2015</v>
      </c>
      <c r="V106" s="153">
        <v>2015</v>
      </c>
      <c r="W106" s="153">
        <v>2015</v>
      </c>
      <c r="X106" s="153">
        <v>2018</v>
      </c>
      <c r="Y106" s="153">
        <v>2018</v>
      </c>
      <c r="Z106" s="153">
        <v>2018</v>
      </c>
      <c r="AA106" s="153">
        <v>2015</v>
      </c>
      <c r="AB106" s="152">
        <v>2017</v>
      </c>
      <c r="AC106" s="153">
        <v>2017</v>
      </c>
      <c r="AD106" s="153">
        <v>2018</v>
      </c>
      <c r="AE106" s="153">
        <v>2018</v>
      </c>
      <c r="AF106" s="155">
        <v>2016</v>
      </c>
      <c r="AG106" s="155">
        <v>2019</v>
      </c>
      <c r="AH106" s="153">
        <v>2019</v>
      </c>
      <c r="AI106" s="153">
        <v>2019</v>
      </c>
      <c r="AJ106" s="153">
        <v>2018</v>
      </c>
      <c r="AK106" s="153">
        <v>2018</v>
      </c>
      <c r="AL106" s="153">
        <v>2017</v>
      </c>
      <c r="AM106" s="153">
        <v>2016</v>
      </c>
      <c r="AN106" s="153">
        <v>2019</v>
      </c>
      <c r="AO106" s="153">
        <v>2016</v>
      </c>
      <c r="AP106" s="153">
        <v>2017</v>
      </c>
      <c r="AQ106" s="153">
        <v>2017</v>
      </c>
      <c r="AR106" s="153">
        <v>2018</v>
      </c>
      <c r="AS106" s="153">
        <v>2015</v>
      </c>
      <c r="AT106" s="153">
        <v>2014</v>
      </c>
      <c r="AU106" s="164">
        <v>2017</v>
      </c>
      <c r="AV106" s="164">
        <v>2017</v>
      </c>
      <c r="AW106" s="153">
        <v>2017</v>
      </c>
      <c r="AX106" s="153">
        <v>2017</v>
      </c>
      <c r="AY106" s="153">
        <v>2017</v>
      </c>
      <c r="AZ106" s="208">
        <v>2017</v>
      </c>
      <c r="BA106" s="153" t="s">
        <v>1190</v>
      </c>
      <c r="BB106" s="153">
        <v>2017</v>
      </c>
      <c r="BC106" s="153">
        <v>2018</v>
      </c>
      <c r="BD106" s="153">
        <v>2019</v>
      </c>
      <c r="BE106" s="153" t="s">
        <v>818</v>
      </c>
      <c r="BF106" s="211">
        <v>43677</v>
      </c>
      <c r="BG106" s="210" t="s">
        <v>1186</v>
      </c>
      <c r="BH106" s="153">
        <v>2018</v>
      </c>
      <c r="BI106" s="153">
        <v>2018</v>
      </c>
      <c r="BJ106" s="153">
        <v>2015</v>
      </c>
      <c r="BK106" s="153">
        <v>2017</v>
      </c>
      <c r="BL106" s="153">
        <v>2018</v>
      </c>
      <c r="BM106" s="153">
        <v>2017</v>
      </c>
      <c r="BN106" s="153">
        <v>2015</v>
      </c>
      <c r="BO106" s="153">
        <v>2016</v>
      </c>
      <c r="BP106" s="153">
        <v>2017</v>
      </c>
      <c r="BQ106" s="153">
        <v>2014</v>
      </c>
      <c r="BR106" s="153">
        <v>2017</v>
      </c>
      <c r="BS106" s="153">
        <v>2017</v>
      </c>
      <c r="BT106" s="153">
        <v>2016</v>
      </c>
      <c r="BU106" s="153">
        <v>2017</v>
      </c>
      <c r="BV106" s="153">
        <v>2017</v>
      </c>
      <c r="BW106" s="153">
        <v>2017</v>
      </c>
      <c r="BX106" s="153">
        <v>2016</v>
      </c>
      <c r="BY106" s="153">
        <v>2015</v>
      </c>
      <c r="BZ106" s="153" t="s">
        <v>1189</v>
      </c>
      <c r="CA106" s="153">
        <v>2019</v>
      </c>
      <c r="CB106" s="153">
        <v>2015</v>
      </c>
    </row>
    <row r="107" spans="1:80" x14ac:dyDescent="0.3">
      <c r="A107" s="123" t="str">
        <f>'Indicator Data'!A109</f>
        <v>Malaysia</v>
      </c>
      <c r="B107" s="106" t="str">
        <f>'Indicator Data'!B109</f>
        <v>MYS</v>
      </c>
      <c r="C107" s="151">
        <v>2015</v>
      </c>
      <c r="D107" s="151">
        <v>2015</v>
      </c>
      <c r="E107" s="151">
        <v>2015</v>
      </c>
      <c r="F107" s="151">
        <v>2015</v>
      </c>
      <c r="G107" s="151">
        <v>2015</v>
      </c>
      <c r="H107" s="151">
        <v>2015</v>
      </c>
      <c r="I107" s="151">
        <v>2015</v>
      </c>
      <c r="J107" s="151">
        <v>2018</v>
      </c>
      <c r="K107" s="151">
        <v>2018</v>
      </c>
      <c r="L107" s="151">
        <v>2016</v>
      </c>
      <c r="M107" s="153">
        <v>2015</v>
      </c>
      <c r="N107" s="153">
        <v>2015</v>
      </c>
      <c r="O107" s="153">
        <v>2015</v>
      </c>
      <c r="P107" s="153">
        <v>2015</v>
      </c>
      <c r="Q107" s="153">
        <v>2010</v>
      </c>
      <c r="R107" s="153">
        <v>2010</v>
      </c>
      <c r="S107" s="153">
        <v>2010</v>
      </c>
      <c r="T107" s="153">
        <v>2010</v>
      </c>
      <c r="U107" s="153">
        <v>2015</v>
      </c>
      <c r="V107" s="153">
        <v>2015</v>
      </c>
      <c r="W107" s="153">
        <v>2015</v>
      </c>
      <c r="X107" s="153">
        <v>2018</v>
      </c>
      <c r="Y107" s="153">
        <v>2018</v>
      </c>
      <c r="Z107" s="153">
        <v>2018</v>
      </c>
      <c r="AA107" s="153"/>
      <c r="AB107" s="152">
        <v>2016</v>
      </c>
      <c r="AC107" s="153" t="s">
        <v>818</v>
      </c>
      <c r="AD107" s="153">
        <v>2017</v>
      </c>
      <c r="AE107" s="153">
        <v>2018</v>
      </c>
      <c r="AF107" s="155" t="s">
        <v>818</v>
      </c>
      <c r="AG107" s="155">
        <v>2019</v>
      </c>
      <c r="AH107" s="153">
        <v>2019</v>
      </c>
      <c r="AI107" s="153">
        <v>2019</v>
      </c>
      <c r="AJ107" s="153">
        <v>2018</v>
      </c>
      <c r="AK107" s="153">
        <v>2018</v>
      </c>
      <c r="AL107" s="153">
        <v>2017</v>
      </c>
      <c r="AM107" s="153" t="s">
        <v>818</v>
      </c>
      <c r="AN107" s="153">
        <v>2019</v>
      </c>
      <c r="AO107" s="153">
        <v>2016</v>
      </c>
      <c r="AP107" s="153">
        <v>2017</v>
      </c>
      <c r="AQ107" s="153">
        <v>2017</v>
      </c>
      <c r="AR107" s="153">
        <v>2018</v>
      </c>
      <c r="AS107" s="153">
        <v>2015</v>
      </c>
      <c r="AT107" s="153">
        <v>2016</v>
      </c>
      <c r="AU107" s="164">
        <v>2017</v>
      </c>
      <c r="AV107" s="164">
        <v>2017</v>
      </c>
      <c r="AW107" s="153">
        <v>2017</v>
      </c>
      <c r="AX107" s="153">
        <v>2017</v>
      </c>
      <c r="AY107" s="153">
        <v>2017</v>
      </c>
      <c r="AZ107" s="208">
        <v>2017</v>
      </c>
      <c r="BA107" s="153" t="s">
        <v>1188</v>
      </c>
      <c r="BB107" s="153">
        <v>2017</v>
      </c>
      <c r="BC107" s="153">
        <v>2018</v>
      </c>
      <c r="BD107" s="153">
        <v>2019</v>
      </c>
      <c r="BE107" s="153" t="s">
        <v>818</v>
      </c>
      <c r="BF107" s="211" t="s">
        <v>1186</v>
      </c>
      <c r="BG107" s="210" t="s">
        <v>1186</v>
      </c>
      <c r="BH107" s="153">
        <v>2018</v>
      </c>
      <c r="BI107" s="153">
        <v>2018</v>
      </c>
      <c r="BJ107" s="153">
        <v>2013</v>
      </c>
      <c r="BK107" s="153">
        <v>2017</v>
      </c>
      <c r="BL107" s="153">
        <v>2018</v>
      </c>
      <c r="BM107" s="153">
        <v>2017</v>
      </c>
      <c r="BN107" s="153">
        <v>2015</v>
      </c>
      <c r="BO107" s="153">
        <v>2016</v>
      </c>
      <c r="BP107" s="153">
        <v>2017</v>
      </c>
      <c r="BQ107" s="153">
        <v>2014</v>
      </c>
      <c r="BR107" s="153">
        <v>2017</v>
      </c>
      <c r="BS107" s="153">
        <v>2017</v>
      </c>
      <c r="BT107" s="153">
        <v>2015</v>
      </c>
      <c r="BU107" s="153">
        <v>2017</v>
      </c>
      <c r="BV107" s="153">
        <v>2017</v>
      </c>
      <c r="BW107" s="153" t="s">
        <v>818</v>
      </c>
      <c r="BX107" s="153">
        <v>2016</v>
      </c>
      <c r="BY107" s="153">
        <v>2015</v>
      </c>
      <c r="BZ107" s="153" t="s">
        <v>1189</v>
      </c>
      <c r="CA107" s="153">
        <v>2019</v>
      </c>
      <c r="CB107" s="153">
        <v>2015</v>
      </c>
    </row>
    <row r="108" spans="1:80" x14ac:dyDescent="0.3">
      <c r="A108" s="123" t="str">
        <f>'Indicator Data'!A110</f>
        <v>Maldives</v>
      </c>
      <c r="B108" s="106" t="str">
        <f>'Indicator Data'!B110</f>
        <v>MDV</v>
      </c>
      <c r="C108" s="151">
        <v>2015</v>
      </c>
      <c r="D108" s="151">
        <v>2015</v>
      </c>
      <c r="E108" s="151">
        <v>2015</v>
      </c>
      <c r="F108" s="151">
        <v>2015</v>
      </c>
      <c r="G108" s="151">
        <v>2015</v>
      </c>
      <c r="H108" s="151">
        <v>2015</v>
      </c>
      <c r="I108" s="151">
        <v>2015</v>
      </c>
      <c r="J108" s="151">
        <v>2018</v>
      </c>
      <c r="K108" s="151">
        <v>2018</v>
      </c>
      <c r="L108" s="151">
        <v>2016</v>
      </c>
      <c r="M108" s="153">
        <v>2015</v>
      </c>
      <c r="N108" s="153">
        <v>2015</v>
      </c>
      <c r="O108" s="153">
        <v>2015</v>
      </c>
      <c r="P108" s="153">
        <v>2015</v>
      </c>
      <c r="Q108" s="153">
        <v>2010</v>
      </c>
      <c r="R108" s="153">
        <v>2010</v>
      </c>
      <c r="S108" s="153">
        <v>2010</v>
      </c>
      <c r="T108" s="153">
        <v>2010</v>
      </c>
      <c r="U108" s="153">
        <v>2015</v>
      </c>
      <c r="V108" s="153">
        <v>2015</v>
      </c>
      <c r="W108" s="153">
        <v>2015</v>
      </c>
      <c r="X108" s="153">
        <v>2018</v>
      </c>
      <c r="Y108" s="153">
        <v>2018</v>
      </c>
      <c r="Z108" s="153">
        <v>2018</v>
      </c>
      <c r="AA108" s="153">
        <v>2014</v>
      </c>
      <c r="AB108" s="152">
        <v>2017</v>
      </c>
      <c r="AC108" s="153">
        <v>2017</v>
      </c>
      <c r="AD108" s="153">
        <v>2014</v>
      </c>
      <c r="AE108" s="153">
        <v>2018</v>
      </c>
      <c r="AF108" s="155">
        <v>2016</v>
      </c>
      <c r="AG108" s="155">
        <v>2019</v>
      </c>
      <c r="AH108" s="153">
        <v>2019</v>
      </c>
      <c r="AI108" s="153">
        <v>2019</v>
      </c>
      <c r="AJ108" s="153">
        <v>2018</v>
      </c>
      <c r="AK108" s="153">
        <v>2018</v>
      </c>
      <c r="AL108" s="153">
        <v>2017</v>
      </c>
      <c r="AM108" s="153">
        <v>2009</v>
      </c>
      <c r="AN108" s="153">
        <v>2019</v>
      </c>
      <c r="AO108" s="153">
        <v>2016</v>
      </c>
      <c r="AP108" s="153">
        <v>2017</v>
      </c>
      <c r="AQ108" s="153">
        <v>2017</v>
      </c>
      <c r="AR108" s="153">
        <v>2018</v>
      </c>
      <c r="AS108" s="153">
        <v>2015</v>
      </c>
      <c r="AT108" s="153">
        <v>2009</v>
      </c>
      <c r="AU108" s="164">
        <v>2017</v>
      </c>
      <c r="AV108" s="164">
        <v>2013</v>
      </c>
      <c r="AW108" s="153" t="s">
        <v>818</v>
      </c>
      <c r="AX108" s="153" t="s">
        <v>818</v>
      </c>
      <c r="AY108" s="153">
        <v>2017</v>
      </c>
      <c r="AZ108" s="208">
        <v>2017</v>
      </c>
      <c r="BA108" s="153">
        <v>2009</v>
      </c>
      <c r="BB108" s="153">
        <v>2017</v>
      </c>
      <c r="BC108" s="153">
        <v>2018</v>
      </c>
      <c r="BD108" s="153">
        <v>2019</v>
      </c>
      <c r="BE108" s="153"/>
      <c r="BF108" s="211" t="s">
        <v>818</v>
      </c>
      <c r="BG108" s="210" t="s">
        <v>1186</v>
      </c>
      <c r="BH108" s="153">
        <v>2018</v>
      </c>
      <c r="BI108" s="153">
        <v>2018</v>
      </c>
      <c r="BJ108" s="153">
        <v>2013</v>
      </c>
      <c r="BK108" s="153">
        <v>2017</v>
      </c>
      <c r="BL108" s="153">
        <v>2018</v>
      </c>
      <c r="BM108" s="153">
        <v>2017</v>
      </c>
      <c r="BN108" s="153">
        <v>2015</v>
      </c>
      <c r="BO108" s="153">
        <v>2016</v>
      </c>
      <c r="BP108" s="153">
        <v>2017</v>
      </c>
      <c r="BQ108" s="153">
        <v>2014</v>
      </c>
      <c r="BR108" s="153">
        <v>2017</v>
      </c>
      <c r="BS108" s="153">
        <v>2017</v>
      </c>
      <c r="BT108" s="153">
        <v>2016</v>
      </c>
      <c r="BU108" s="153">
        <v>2017</v>
      </c>
      <c r="BV108" s="153">
        <v>2017</v>
      </c>
      <c r="BW108" s="153" t="s">
        <v>818</v>
      </c>
      <c r="BX108" s="153">
        <v>2016</v>
      </c>
      <c r="BY108" s="153">
        <v>2015</v>
      </c>
      <c r="BZ108" s="153" t="s">
        <v>1189</v>
      </c>
      <c r="CA108" s="153">
        <v>2019</v>
      </c>
      <c r="CB108" s="153">
        <v>2015</v>
      </c>
    </row>
    <row r="109" spans="1:80" x14ac:dyDescent="0.3">
      <c r="A109" s="123" t="str">
        <f>'Indicator Data'!A111</f>
        <v>Mali</v>
      </c>
      <c r="B109" s="106" t="str">
        <f>'Indicator Data'!B111</f>
        <v>MLI</v>
      </c>
      <c r="C109" s="151">
        <v>2015</v>
      </c>
      <c r="D109" s="151">
        <v>2015</v>
      </c>
      <c r="E109" s="151">
        <v>2015</v>
      </c>
      <c r="F109" s="151">
        <v>2015</v>
      </c>
      <c r="G109" s="151">
        <v>2015</v>
      </c>
      <c r="H109" s="151">
        <v>2015</v>
      </c>
      <c r="I109" s="151">
        <v>2015</v>
      </c>
      <c r="J109" s="151">
        <v>2018</v>
      </c>
      <c r="K109" s="151">
        <v>2018</v>
      </c>
      <c r="L109" s="151">
        <v>2016</v>
      </c>
      <c r="M109" s="153">
        <v>2015</v>
      </c>
      <c r="N109" s="153">
        <v>2015</v>
      </c>
      <c r="O109" s="153">
        <v>2015</v>
      </c>
      <c r="P109" s="153">
        <v>2015</v>
      </c>
      <c r="Q109" s="153">
        <v>2010</v>
      </c>
      <c r="R109" s="153">
        <v>2010</v>
      </c>
      <c r="S109" s="153">
        <v>2010</v>
      </c>
      <c r="T109" s="153">
        <v>2010</v>
      </c>
      <c r="U109" s="153">
        <v>2015</v>
      </c>
      <c r="V109" s="153">
        <v>2015</v>
      </c>
      <c r="W109" s="153">
        <v>2015</v>
      </c>
      <c r="X109" s="153">
        <v>2018</v>
      </c>
      <c r="Y109" s="153">
        <v>2018</v>
      </c>
      <c r="Z109" s="153">
        <v>2018</v>
      </c>
      <c r="AA109" s="153">
        <v>2012</v>
      </c>
      <c r="AB109" s="152">
        <v>2017</v>
      </c>
      <c r="AC109" s="153">
        <v>2017</v>
      </c>
      <c r="AD109" s="153">
        <v>2018</v>
      </c>
      <c r="AE109" s="153">
        <v>2018</v>
      </c>
      <c r="AF109" s="155">
        <v>2016</v>
      </c>
      <c r="AG109" s="155">
        <v>2019</v>
      </c>
      <c r="AH109" s="153">
        <v>2019</v>
      </c>
      <c r="AI109" s="153">
        <v>2019</v>
      </c>
      <c r="AJ109" s="153">
        <v>2018</v>
      </c>
      <c r="AK109" s="153">
        <v>2018</v>
      </c>
      <c r="AL109" s="153">
        <v>2017</v>
      </c>
      <c r="AM109" s="153">
        <v>2015</v>
      </c>
      <c r="AN109" s="153">
        <v>2019</v>
      </c>
      <c r="AO109" s="153">
        <v>2016</v>
      </c>
      <c r="AP109" s="153">
        <v>2017</v>
      </c>
      <c r="AQ109" s="153">
        <v>2017</v>
      </c>
      <c r="AR109" s="153">
        <v>2018</v>
      </c>
      <c r="AS109" s="153">
        <v>2015</v>
      </c>
      <c r="AT109" s="153">
        <v>2006</v>
      </c>
      <c r="AU109" s="164">
        <v>2017</v>
      </c>
      <c r="AV109" s="164">
        <v>2017</v>
      </c>
      <c r="AW109" s="153">
        <v>2017</v>
      </c>
      <c r="AX109" s="153">
        <v>2017</v>
      </c>
      <c r="AY109" s="153">
        <v>2017</v>
      </c>
      <c r="AZ109" s="208">
        <v>2017</v>
      </c>
      <c r="BA109" s="153">
        <v>2009</v>
      </c>
      <c r="BB109" s="153">
        <v>2017</v>
      </c>
      <c r="BC109" s="153">
        <v>2018</v>
      </c>
      <c r="BD109" s="153">
        <v>2019</v>
      </c>
      <c r="BE109" s="153" t="s">
        <v>1186</v>
      </c>
      <c r="BF109" s="211" t="s">
        <v>1186</v>
      </c>
      <c r="BG109" s="210" t="s">
        <v>1186</v>
      </c>
      <c r="BH109" s="153">
        <v>2018</v>
      </c>
      <c r="BI109" s="153">
        <v>2018</v>
      </c>
      <c r="BJ109" s="153">
        <v>2015</v>
      </c>
      <c r="BK109" s="153">
        <v>2017</v>
      </c>
      <c r="BL109" s="153">
        <v>2018</v>
      </c>
      <c r="BM109" s="153">
        <v>2017</v>
      </c>
      <c r="BN109" s="153">
        <v>2015</v>
      </c>
      <c r="BO109" s="153">
        <v>2016</v>
      </c>
      <c r="BP109" s="153">
        <v>2017</v>
      </c>
      <c r="BQ109" s="153">
        <v>2014</v>
      </c>
      <c r="BR109" s="153">
        <v>2017</v>
      </c>
      <c r="BS109" s="153">
        <v>2017</v>
      </c>
      <c r="BT109" s="153">
        <v>2016</v>
      </c>
      <c r="BU109" s="153">
        <v>2017</v>
      </c>
      <c r="BV109" s="153" t="s">
        <v>818</v>
      </c>
      <c r="BW109" s="153">
        <v>2017</v>
      </c>
      <c r="BX109" s="153">
        <v>2016</v>
      </c>
      <c r="BY109" s="153">
        <v>2015</v>
      </c>
      <c r="BZ109" s="153" t="s">
        <v>1189</v>
      </c>
      <c r="CA109" s="153">
        <v>2019</v>
      </c>
      <c r="CB109" s="153">
        <v>2015</v>
      </c>
    </row>
    <row r="110" spans="1:80" x14ac:dyDescent="0.3">
      <c r="A110" s="123" t="str">
        <f>'Indicator Data'!A112</f>
        <v>Malta</v>
      </c>
      <c r="B110" s="106" t="str">
        <f>'Indicator Data'!B112</f>
        <v>MLT</v>
      </c>
      <c r="C110" s="151">
        <v>2015</v>
      </c>
      <c r="D110" s="151">
        <v>2015</v>
      </c>
      <c r="E110" s="151">
        <v>2015</v>
      </c>
      <c r="F110" s="151">
        <v>2015</v>
      </c>
      <c r="G110" s="151">
        <v>2015</v>
      </c>
      <c r="H110" s="151">
        <v>2015</v>
      </c>
      <c r="I110" s="151">
        <v>2015</v>
      </c>
      <c r="J110" s="151">
        <v>2018</v>
      </c>
      <c r="K110" s="151">
        <v>2018</v>
      </c>
      <c r="L110" s="151">
        <v>2016</v>
      </c>
      <c r="M110" s="153">
        <v>2015</v>
      </c>
      <c r="N110" s="153">
        <v>2015</v>
      </c>
      <c r="O110" s="153">
        <v>2015</v>
      </c>
      <c r="P110" s="153">
        <v>2015</v>
      </c>
      <c r="Q110" s="153">
        <v>2010</v>
      </c>
      <c r="R110" s="153">
        <v>2010</v>
      </c>
      <c r="S110" s="153">
        <v>2010</v>
      </c>
      <c r="T110" s="153">
        <v>2010</v>
      </c>
      <c r="U110" s="153">
        <v>2015</v>
      </c>
      <c r="V110" s="153">
        <v>2015</v>
      </c>
      <c r="W110" s="153">
        <v>2015</v>
      </c>
      <c r="X110" s="153">
        <v>2018</v>
      </c>
      <c r="Y110" s="153">
        <v>2018</v>
      </c>
      <c r="Z110" s="153">
        <v>2018</v>
      </c>
      <c r="AA110" s="153">
        <v>2011</v>
      </c>
      <c r="AB110" s="152">
        <v>2017</v>
      </c>
      <c r="AC110" s="153" t="s">
        <v>818</v>
      </c>
      <c r="AD110" s="153">
        <v>2015</v>
      </c>
      <c r="AE110" s="153">
        <v>2018</v>
      </c>
      <c r="AF110" s="155" t="s">
        <v>818</v>
      </c>
      <c r="AG110" s="155">
        <v>2019</v>
      </c>
      <c r="AH110" s="153">
        <v>2019</v>
      </c>
      <c r="AI110" s="153">
        <v>2019</v>
      </c>
      <c r="AJ110" s="153">
        <v>2018</v>
      </c>
      <c r="AK110" s="153">
        <v>2018</v>
      </c>
      <c r="AL110" s="153" t="s">
        <v>818</v>
      </c>
      <c r="AM110" s="153" t="s">
        <v>818</v>
      </c>
      <c r="AN110" s="153">
        <v>2019</v>
      </c>
      <c r="AO110" s="153">
        <v>2016</v>
      </c>
      <c r="AP110" s="153">
        <v>2017</v>
      </c>
      <c r="AQ110" s="153" t="s">
        <v>818</v>
      </c>
      <c r="AR110" s="153">
        <v>2018</v>
      </c>
      <c r="AS110" s="153">
        <v>2015</v>
      </c>
      <c r="AT110" s="153" t="s">
        <v>818</v>
      </c>
      <c r="AU110" s="164">
        <v>2017</v>
      </c>
      <c r="AV110" s="164">
        <v>2016</v>
      </c>
      <c r="AW110" s="153" t="s">
        <v>818</v>
      </c>
      <c r="AX110" s="153" t="s">
        <v>818</v>
      </c>
      <c r="AY110" s="153">
        <v>2017</v>
      </c>
      <c r="AZ110" s="208">
        <v>2017</v>
      </c>
      <c r="BA110" s="153" t="s">
        <v>1188</v>
      </c>
      <c r="BB110" s="153">
        <v>2017</v>
      </c>
      <c r="BC110" s="153">
        <v>2018</v>
      </c>
      <c r="BD110" s="153">
        <v>2019</v>
      </c>
      <c r="BE110" s="153" t="s">
        <v>818</v>
      </c>
      <c r="BF110" s="211" t="s">
        <v>1186</v>
      </c>
      <c r="BG110" s="210" t="s">
        <v>1186</v>
      </c>
      <c r="BH110" s="153">
        <v>2018</v>
      </c>
      <c r="BI110" s="153">
        <v>2018</v>
      </c>
      <c r="BJ110" s="153" t="s">
        <v>818</v>
      </c>
      <c r="BK110" s="153">
        <v>2017</v>
      </c>
      <c r="BL110" s="153">
        <v>2018</v>
      </c>
      <c r="BM110" s="153">
        <v>2017</v>
      </c>
      <c r="BN110" s="153">
        <v>2015</v>
      </c>
      <c r="BO110" s="153">
        <v>2016</v>
      </c>
      <c r="BP110" s="153">
        <v>2017</v>
      </c>
      <c r="BQ110" s="153">
        <v>2014</v>
      </c>
      <c r="BR110" s="153">
        <v>2017</v>
      </c>
      <c r="BS110" s="153">
        <v>2017</v>
      </c>
      <c r="BT110" s="153">
        <v>2015</v>
      </c>
      <c r="BU110" s="153">
        <v>2017</v>
      </c>
      <c r="BV110" s="153">
        <v>2017</v>
      </c>
      <c r="BW110" s="153" t="s">
        <v>818</v>
      </c>
      <c r="BX110" s="153">
        <v>2016</v>
      </c>
      <c r="BY110" s="153">
        <v>2015</v>
      </c>
      <c r="BZ110" s="153" t="s">
        <v>1189</v>
      </c>
      <c r="CA110" s="153">
        <v>2019</v>
      </c>
      <c r="CB110" s="153">
        <v>2015</v>
      </c>
    </row>
    <row r="111" spans="1:80" x14ac:dyDescent="0.3">
      <c r="A111" s="123" t="str">
        <f>'Indicator Data'!A113</f>
        <v>Marshall Islands</v>
      </c>
      <c r="B111" s="106" t="str">
        <f>'Indicator Data'!B113</f>
        <v>MHL</v>
      </c>
      <c r="C111" s="151">
        <v>2015</v>
      </c>
      <c r="D111" s="151">
        <v>2015</v>
      </c>
      <c r="E111" s="151">
        <v>2015</v>
      </c>
      <c r="F111" s="151">
        <v>2015</v>
      </c>
      <c r="G111" s="151">
        <v>2015</v>
      </c>
      <c r="H111" s="151">
        <v>2015</v>
      </c>
      <c r="I111" s="151">
        <v>2015</v>
      </c>
      <c r="J111" s="151">
        <v>2018</v>
      </c>
      <c r="K111" s="151">
        <v>2018</v>
      </c>
      <c r="L111" s="151">
        <v>2016</v>
      </c>
      <c r="M111" s="153">
        <v>2015</v>
      </c>
      <c r="N111" s="153">
        <v>2015</v>
      </c>
      <c r="O111" s="153">
        <v>2015</v>
      </c>
      <c r="P111" s="153">
        <v>2015</v>
      </c>
      <c r="Q111" s="153">
        <v>2010</v>
      </c>
      <c r="R111" s="153">
        <v>2010</v>
      </c>
      <c r="S111" s="153">
        <v>2010</v>
      </c>
      <c r="T111" s="153">
        <v>2010</v>
      </c>
      <c r="U111" s="153">
        <v>2015</v>
      </c>
      <c r="V111" s="153">
        <v>2015</v>
      </c>
      <c r="W111" s="153">
        <v>2015</v>
      </c>
      <c r="X111" s="153">
        <v>2018</v>
      </c>
      <c r="Y111" s="153">
        <v>2018</v>
      </c>
      <c r="Z111" s="153">
        <v>2018</v>
      </c>
      <c r="AA111" s="153" t="s">
        <v>818</v>
      </c>
      <c r="AB111" s="152">
        <v>2017</v>
      </c>
      <c r="AC111" s="153">
        <v>2017</v>
      </c>
      <c r="AD111" s="153">
        <v>2014</v>
      </c>
      <c r="AE111" s="153">
        <v>2018</v>
      </c>
      <c r="AF111" s="155" t="s">
        <v>818</v>
      </c>
      <c r="AG111" s="155">
        <v>2019</v>
      </c>
      <c r="AH111" s="153">
        <v>2019</v>
      </c>
      <c r="AI111" s="153">
        <v>2019</v>
      </c>
      <c r="AJ111" s="153">
        <v>2018</v>
      </c>
      <c r="AK111" s="153">
        <v>2018</v>
      </c>
      <c r="AL111" s="153">
        <v>2017</v>
      </c>
      <c r="AM111" s="153" t="s">
        <v>818</v>
      </c>
      <c r="AN111" s="153">
        <v>2019</v>
      </c>
      <c r="AO111" s="153">
        <v>2016</v>
      </c>
      <c r="AP111" s="153">
        <v>2017</v>
      </c>
      <c r="AQ111" s="153">
        <v>2017</v>
      </c>
      <c r="AR111" s="153">
        <v>2018</v>
      </c>
      <c r="AS111" s="153">
        <v>2015</v>
      </c>
      <c r="AT111" s="153">
        <v>2007</v>
      </c>
      <c r="AU111" s="164">
        <v>2017</v>
      </c>
      <c r="AV111" s="164" t="s">
        <v>818</v>
      </c>
      <c r="AW111" s="153" t="s">
        <v>818</v>
      </c>
      <c r="AX111" s="153" t="s">
        <v>818</v>
      </c>
      <c r="AY111" s="153">
        <v>2017</v>
      </c>
      <c r="AZ111" s="208" t="s">
        <v>818</v>
      </c>
      <c r="BA111" s="153" t="s">
        <v>818</v>
      </c>
      <c r="BB111" s="153">
        <v>2017</v>
      </c>
      <c r="BC111" s="153">
        <v>2018</v>
      </c>
      <c r="BD111" s="153">
        <v>2019</v>
      </c>
      <c r="BE111" s="153"/>
      <c r="BF111" s="211" t="s">
        <v>818</v>
      </c>
      <c r="BG111" s="210" t="s">
        <v>1186</v>
      </c>
      <c r="BH111" s="153">
        <v>2018</v>
      </c>
      <c r="BI111" s="153">
        <v>2018</v>
      </c>
      <c r="BJ111" s="153">
        <v>2013</v>
      </c>
      <c r="BK111" s="153">
        <v>2017</v>
      </c>
      <c r="BL111" s="153" t="s">
        <v>818</v>
      </c>
      <c r="BM111" s="153">
        <v>2017</v>
      </c>
      <c r="BN111" s="153">
        <v>2015</v>
      </c>
      <c r="BO111" s="153">
        <v>2016</v>
      </c>
      <c r="BP111" s="153">
        <v>2017</v>
      </c>
      <c r="BQ111" s="153">
        <v>2014</v>
      </c>
      <c r="BR111" s="153">
        <v>2017</v>
      </c>
      <c r="BS111" s="153">
        <v>2017</v>
      </c>
      <c r="BT111" s="153">
        <v>2012</v>
      </c>
      <c r="BU111" s="153">
        <v>2017</v>
      </c>
      <c r="BV111" s="153">
        <v>2017</v>
      </c>
      <c r="BW111" s="153">
        <v>2017</v>
      </c>
      <c r="BX111" s="153">
        <v>2016</v>
      </c>
      <c r="BY111" s="153" t="s">
        <v>818</v>
      </c>
      <c r="BZ111" s="153" t="s">
        <v>1189</v>
      </c>
      <c r="CA111" s="153">
        <v>2019</v>
      </c>
      <c r="CB111" s="153">
        <v>2015</v>
      </c>
    </row>
    <row r="112" spans="1:80" x14ac:dyDescent="0.3">
      <c r="A112" s="123" t="str">
        <f>'Indicator Data'!A114</f>
        <v>Mauritania</v>
      </c>
      <c r="B112" s="106" t="str">
        <f>'Indicator Data'!B114</f>
        <v>MRT</v>
      </c>
      <c r="C112" s="151">
        <v>2015</v>
      </c>
      <c r="D112" s="151">
        <v>2015</v>
      </c>
      <c r="E112" s="151">
        <v>2015</v>
      </c>
      <c r="F112" s="151">
        <v>2015</v>
      </c>
      <c r="G112" s="151">
        <v>2015</v>
      </c>
      <c r="H112" s="151">
        <v>2015</v>
      </c>
      <c r="I112" s="151">
        <v>2015</v>
      </c>
      <c r="J112" s="151">
        <v>2018</v>
      </c>
      <c r="K112" s="151">
        <v>2018</v>
      </c>
      <c r="L112" s="151">
        <v>2016</v>
      </c>
      <c r="M112" s="153">
        <v>2015</v>
      </c>
      <c r="N112" s="153">
        <v>2015</v>
      </c>
      <c r="O112" s="153">
        <v>2015</v>
      </c>
      <c r="P112" s="153">
        <v>2015</v>
      </c>
      <c r="Q112" s="153">
        <v>2010</v>
      </c>
      <c r="R112" s="153">
        <v>2010</v>
      </c>
      <c r="S112" s="153">
        <v>2010</v>
      </c>
      <c r="T112" s="153">
        <v>2010</v>
      </c>
      <c r="U112" s="153">
        <v>2015</v>
      </c>
      <c r="V112" s="153">
        <v>2015</v>
      </c>
      <c r="W112" s="153">
        <v>2015</v>
      </c>
      <c r="X112" s="153">
        <v>2018</v>
      </c>
      <c r="Y112" s="153">
        <v>2018</v>
      </c>
      <c r="Z112" s="153">
        <v>2018</v>
      </c>
      <c r="AA112" s="153" t="s">
        <v>818</v>
      </c>
      <c r="AB112" s="152">
        <v>2017</v>
      </c>
      <c r="AC112" s="153">
        <v>2017</v>
      </c>
      <c r="AD112" s="153">
        <v>2014</v>
      </c>
      <c r="AE112" s="153">
        <v>2018</v>
      </c>
      <c r="AF112" s="155">
        <v>2016</v>
      </c>
      <c r="AG112" s="155">
        <v>2019</v>
      </c>
      <c r="AH112" s="153">
        <v>2019</v>
      </c>
      <c r="AI112" s="153">
        <v>2019</v>
      </c>
      <c r="AJ112" s="153">
        <v>2018</v>
      </c>
      <c r="AK112" s="153">
        <v>2018</v>
      </c>
      <c r="AL112" s="153">
        <v>2017</v>
      </c>
      <c r="AM112" s="153">
        <v>2015</v>
      </c>
      <c r="AN112" s="153">
        <v>2019</v>
      </c>
      <c r="AO112" s="153">
        <v>2016</v>
      </c>
      <c r="AP112" s="153">
        <v>2017</v>
      </c>
      <c r="AQ112" s="153">
        <v>2017</v>
      </c>
      <c r="AR112" s="153">
        <v>2017</v>
      </c>
      <c r="AS112" s="153">
        <v>2015</v>
      </c>
      <c r="AT112" s="153">
        <v>2012</v>
      </c>
      <c r="AU112" s="164">
        <v>2017</v>
      </c>
      <c r="AV112" s="164">
        <v>2017</v>
      </c>
      <c r="AW112" s="153">
        <v>2017</v>
      </c>
      <c r="AX112" s="153">
        <v>2017</v>
      </c>
      <c r="AY112" s="153">
        <v>2017</v>
      </c>
      <c r="AZ112" s="208">
        <v>2017</v>
      </c>
      <c r="BA112" s="153" t="s">
        <v>1192</v>
      </c>
      <c r="BB112" s="153">
        <v>2017</v>
      </c>
      <c r="BC112" s="153">
        <v>2018</v>
      </c>
      <c r="BD112" s="153">
        <v>2019</v>
      </c>
      <c r="BE112" s="153" t="s">
        <v>818</v>
      </c>
      <c r="BF112" s="211">
        <v>43677</v>
      </c>
      <c r="BG112" s="210" t="s">
        <v>1186</v>
      </c>
      <c r="BH112" s="153">
        <v>2018</v>
      </c>
      <c r="BI112" s="153">
        <v>2018</v>
      </c>
      <c r="BJ112" s="153">
        <v>2013</v>
      </c>
      <c r="BK112" s="153">
        <v>2017</v>
      </c>
      <c r="BL112" s="153">
        <v>2018</v>
      </c>
      <c r="BM112" s="153">
        <v>2017</v>
      </c>
      <c r="BN112" s="153">
        <v>2015</v>
      </c>
      <c r="BO112" s="153">
        <v>2016</v>
      </c>
      <c r="BP112" s="153">
        <v>2017</v>
      </c>
      <c r="BQ112" s="153">
        <v>2014</v>
      </c>
      <c r="BR112" s="153">
        <v>2017</v>
      </c>
      <c r="BS112" s="153">
        <v>2017</v>
      </c>
      <c r="BT112" s="153">
        <v>2017</v>
      </c>
      <c r="BU112" s="153">
        <v>2017</v>
      </c>
      <c r="BV112" s="153" t="s">
        <v>818</v>
      </c>
      <c r="BW112" s="153">
        <v>2017</v>
      </c>
      <c r="BX112" s="153">
        <v>2016</v>
      </c>
      <c r="BY112" s="153">
        <v>2015</v>
      </c>
      <c r="BZ112" s="153" t="s">
        <v>1189</v>
      </c>
      <c r="CA112" s="153">
        <v>2019</v>
      </c>
      <c r="CB112" s="153">
        <v>2015</v>
      </c>
    </row>
    <row r="113" spans="1:80" x14ac:dyDescent="0.3">
      <c r="A113" s="123" t="str">
        <f>'Indicator Data'!A115</f>
        <v>Mauritius</v>
      </c>
      <c r="B113" s="106" t="str">
        <f>'Indicator Data'!B115</f>
        <v>MUS</v>
      </c>
      <c r="C113" s="151">
        <v>2015</v>
      </c>
      <c r="D113" s="151">
        <v>2015</v>
      </c>
      <c r="E113" s="151">
        <v>2015</v>
      </c>
      <c r="F113" s="151">
        <v>2015</v>
      </c>
      <c r="G113" s="151">
        <v>2015</v>
      </c>
      <c r="H113" s="151">
        <v>2015</v>
      </c>
      <c r="I113" s="151">
        <v>2015</v>
      </c>
      <c r="J113" s="151">
        <v>2018</v>
      </c>
      <c r="K113" s="151">
        <v>2018</v>
      </c>
      <c r="L113" s="151">
        <v>2016</v>
      </c>
      <c r="M113" s="153">
        <v>2015</v>
      </c>
      <c r="N113" s="153">
        <v>2015</v>
      </c>
      <c r="O113" s="153">
        <v>2015</v>
      </c>
      <c r="P113" s="153">
        <v>2015</v>
      </c>
      <c r="Q113" s="153">
        <v>2010</v>
      </c>
      <c r="R113" s="153">
        <v>2010</v>
      </c>
      <c r="S113" s="153">
        <v>2010</v>
      </c>
      <c r="T113" s="153">
        <v>2010</v>
      </c>
      <c r="U113" s="153">
        <v>2015</v>
      </c>
      <c r="V113" s="153">
        <v>2015</v>
      </c>
      <c r="W113" s="153">
        <v>2015</v>
      </c>
      <c r="X113" s="153">
        <v>2018</v>
      </c>
      <c r="Y113" s="153">
        <v>2018</v>
      </c>
      <c r="Z113" s="153">
        <v>2018</v>
      </c>
      <c r="AA113" s="153">
        <v>2011</v>
      </c>
      <c r="AB113" s="152">
        <v>2017</v>
      </c>
      <c r="AC113" s="153" t="s">
        <v>818</v>
      </c>
      <c r="AD113" s="153">
        <v>2018</v>
      </c>
      <c r="AE113" s="153">
        <v>2018</v>
      </c>
      <c r="AF113" s="155" t="s">
        <v>818</v>
      </c>
      <c r="AG113" s="155">
        <v>2019</v>
      </c>
      <c r="AH113" s="153">
        <v>2019</v>
      </c>
      <c r="AI113" s="153">
        <v>2019</v>
      </c>
      <c r="AJ113" s="153">
        <v>2018</v>
      </c>
      <c r="AK113" s="153">
        <v>2018</v>
      </c>
      <c r="AL113" s="153">
        <v>2017</v>
      </c>
      <c r="AM113" s="153" t="s">
        <v>818</v>
      </c>
      <c r="AN113" s="153">
        <v>2019</v>
      </c>
      <c r="AO113" s="153">
        <v>2016</v>
      </c>
      <c r="AP113" s="153">
        <v>2017</v>
      </c>
      <c r="AQ113" s="153">
        <v>2017</v>
      </c>
      <c r="AR113" s="153">
        <v>2018</v>
      </c>
      <c r="AS113" s="153">
        <v>2015</v>
      </c>
      <c r="AT113" s="153" t="s">
        <v>818</v>
      </c>
      <c r="AU113" s="164">
        <v>2017</v>
      </c>
      <c r="AV113" s="164">
        <v>2015</v>
      </c>
      <c r="AW113" s="153" t="s">
        <v>818</v>
      </c>
      <c r="AX113" s="153" t="s">
        <v>818</v>
      </c>
      <c r="AY113" s="153">
        <v>2017</v>
      </c>
      <c r="AZ113" s="208">
        <v>2017</v>
      </c>
      <c r="BA113" s="153" t="s">
        <v>1193</v>
      </c>
      <c r="BB113" s="153">
        <v>2017</v>
      </c>
      <c r="BC113" s="153">
        <v>2018</v>
      </c>
      <c r="BD113" s="153">
        <v>2019</v>
      </c>
      <c r="BE113" s="153" t="s">
        <v>818</v>
      </c>
      <c r="BF113" s="211" t="s">
        <v>1186</v>
      </c>
      <c r="BG113" s="210" t="s">
        <v>1186</v>
      </c>
      <c r="BH113" s="153">
        <v>2018</v>
      </c>
      <c r="BI113" s="153">
        <v>2018</v>
      </c>
      <c r="BJ113" s="153">
        <v>2015</v>
      </c>
      <c r="BK113" s="153">
        <v>2017</v>
      </c>
      <c r="BL113" s="153">
        <v>2018</v>
      </c>
      <c r="BM113" s="153">
        <v>2017</v>
      </c>
      <c r="BN113" s="153">
        <v>2015</v>
      </c>
      <c r="BO113" s="153">
        <v>2016</v>
      </c>
      <c r="BP113" s="153">
        <v>2017</v>
      </c>
      <c r="BQ113" s="153">
        <v>2014</v>
      </c>
      <c r="BR113" s="153">
        <v>2017</v>
      </c>
      <c r="BS113" s="153">
        <v>2017</v>
      </c>
      <c r="BT113" s="153">
        <v>2015</v>
      </c>
      <c r="BU113" s="153">
        <v>2017</v>
      </c>
      <c r="BV113" s="153">
        <v>2017</v>
      </c>
      <c r="BW113" s="153">
        <v>2017</v>
      </c>
      <c r="BX113" s="153">
        <v>2016</v>
      </c>
      <c r="BY113" s="153">
        <v>2015</v>
      </c>
      <c r="BZ113" s="153" t="s">
        <v>1189</v>
      </c>
      <c r="CA113" s="153">
        <v>2019</v>
      </c>
      <c r="CB113" s="153">
        <v>2015</v>
      </c>
    </row>
    <row r="114" spans="1:80" x14ac:dyDescent="0.3">
      <c r="A114" s="123" t="str">
        <f>'Indicator Data'!A116</f>
        <v>Mexico</v>
      </c>
      <c r="B114" s="106" t="str">
        <f>'Indicator Data'!B116</f>
        <v>MEX</v>
      </c>
      <c r="C114" s="151">
        <v>2015</v>
      </c>
      <c r="D114" s="151">
        <v>2015</v>
      </c>
      <c r="E114" s="151">
        <v>2015</v>
      </c>
      <c r="F114" s="151">
        <v>2015</v>
      </c>
      <c r="G114" s="151">
        <v>2015</v>
      </c>
      <c r="H114" s="151">
        <v>2015</v>
      </c>
      <c r="I114" s="151">
        <v>2015</v>
      </c>
      <c r="J114" s="151">
        <v>2018</v>
      </c>
      <c r="K114" s="151">
        <v>2018</v>
      </c>
      <c r="L114" s="151">
        <v>2016</v>
      </c>
      <c r="M114" s="153">
        <v>2015</v>
      </c>
      <c r="N114" s="153">
        <v>2015</v>
      </c>
      <c r="O114" s="153">
        <v>2015</v>
      </c>
      <c r="P114" s="153">
        <v>2015</v>
      </c>
      <c r="Q114" s="153">
        <v>2010</v>
      </c>
      <c r="R114" s="153">
        <v>2010</v>
      </c>
      <c r="S114" s="153">
        <v>2010</v>
      </c>
      <c r="T114" s="153">
        <v>2010</v>
      </c>
      <c r="U114" s="153">
        <v>2015</v>
      </c>
      <c r="V114" s="153">
        <v>2015</v>
      </c>
      <c r="W114" s="153">
        <v>2015</v>
      </c>
      <c r="X114" s="153">
        <v>2018</v>
      </c>
      <c r="Y114" s="153">
        <v>2018</v>
      </c>
      <c r="Z114" s="153">
        <v>2018</v>
      </c>
      <c r="AA114" s="153">
        <v>2015</v>
      </c>
      <c r="AB114" s="152">
        <v>2017</v>
      </c>
      <c r="AC114" s="153">
        <v>2017</v>
      </c>
      <c r="AD114" s="153">
        <v>2018</v>
      </c>
      <c r="AE114" s="153">
        <v>2018</v>
      </c>
      <c r="AF114" s="155">
        <v>2016</v>
      </c>
      <c r="AG114" s="155">
        <v>2019</v>
      </c>
      <c r="AH114" s="153">
        <v>2019</v>
      </c>
      <c r="AI114" s="153">
        <v>2019</v>
      </c>
      <c r="AJ114" s="153">
        <v>2018</v>
      </c>
      <c r="AK114" s="153">
        <v>2018</v>
      </c>
      <c r="AL114" s="153">
        <v>2017</v>
      </c>
      <c r="AM114" s="153">
        <v>2016</v>
      </c>
      <c r="AN114" s="153">
        <v>2019</v>
      </c>
      <c r="AO114" s="153">
        <v>2016</v>
      </c>
      <c r="AP114" s="153">
        <v>2017</v>
      </c>
      <c r="AQ114" s="153">
        <v>2017</v>
      </c>
      <c r="AR114" s="153">
        <v>2018</v>
      </c>
      <c r="AS114" s="153">
        <v>2015</v>
      </c>
      <c r="AT114" s="153">
        <v>2012</v>
      </c>
      <c r="AU114" s="164">
        <v>2017</v>
      </c>
      <c r="AV114" s="164">
        <v>2017</v>
      </c>
      <c r="AW114" s="153">
        <v>2017</v>
      </c>
      <c r="AX114" s="153">
        <v>2017</v>
      </c>
      <c r="AY114" s="153">
        <v>2017</v>
      </c>
      <c r="AZ114" s="208">
        <v>2017</v>
      </c>
      <c r="BA114" s="153" t="s">
        <v>1190</v>
      </c>
      <c r="BB114" s="153">
        <v>2017</v>
      </c>
      <c r="BC114" s="153">
        <v>2018</v>
      </c>
      <c r="BD114" s="153">
        <v>2019</v>
      </c>
      <c r="BE114" s="153" t="s">
        <v>1186</v>
      </c>
      <c r="BF114" s="211" t="s">
        <v>1186</v>
      </c>
      <c r="BG114" s="210" t="s">
        <v>1186</v>
      </c>
      <c r="BH114" s="153">
        <v>2018</v>
      </c>
      <c r="BI114" s="153">
        <v>2018</v>
      </c>
      <c r="BJ114" s="153">
        <v>2015</v>
      </c>
      <c r="BK114" s="153">
        <v>2017</v>
      </c>
      <c r="BL114" s="153">
        <v>2018</v>
      </c>
      <c r="BM114" s="153">
        <v>2017</v>
      </c>
      <c r="BN114" s="153">
        <v>2015</v>
      </c>
      <c r="BO114" s="153">
        <v>2016</v>
      </c>
      <c r="BP114" s="153">
        <v>2017</v>
      </c>
      <c r="BQ114" s="153">
        <v>2014</v>
      </c>
      <c r="BR114" s="153">
        <v>2017</v>
      </c>
      <c r="BS114" s="153">
        <v>2017</v>
      </c>
      <c r="BT114" s="153">
        <v>2016</v>
      </c>
      <c r="BU114" s="153">
        <v>2017</v>
      </c>
      <c r="BV114" s="153">
        <v>2017</v>
      </c>
      <c r="BW114" s="153">
        <v>2017</v>
      </c>
      <c r="BX114" s="153">
        <v>2016</v>
      </c>
      <c r="BY114" s="153">
        <v>2015</v>
      </c>
      <c r="BZ114" s="153" t="s">
        <v>1189</v>
      </c>
      <c r="CA114" s="153">
        <v>2019</v>
      </c>
      <c r="CB114" s="153">
        <v>2015</v>
      </c>
    </row>
    <row r="115" spans="1:80" x14ac:dyDescent="0.3">
      <c r="A115" s="123" t="str">
        <f>'Indicator Data'!A117</f>
        <v>Micronesia</v>
      </c>
      <c r="B115" s="106" t="str">
        <f>'Indicator Data'!B117</f>
        <v>FSM</v>
      </c>
      <c r="C115" s="151">
        <v>2015</v>
      </c>
      <c r="D115" s="151">
        <v>2015</v>
      </c>
      <c r="E115" s="151">
        <v>2015</v>
      </c>
      <c r="F115" s="151">
        <v>2015</v>
      </c>
      <c r="G115" s="151">
        <v>2015</v>
      </c>
      <c r="H115" s="151">
        <v>2015</v>
      </c>
      <c r="I115" s="151">
        <v>2015</v>
      </c>
      <c r="J115" s="151">
        <v>2018</v>
      </c>
      <c r="K115" s="151">
        <v>2018</v>
      </c>
      <c r="L115" s="151">
        <v>2016</v>
      </c>
      <c r="M115" s="153">
        <v>2015</v>
      </c>
      <c r="N115" s="153">
        <v>2015</v>
      </c>
      <c r="O115" s="153">
        <v>2015</v>
      </c>
      <c r="P115" s="153">
        <v>2015</v>
      </c>
      <c r="Q115" s="153">
        <v>2010</v>
      </c>
      <c r="R115" s="153">
        <v>2010</v>
      </c>
      <c r="S115" s="153">
        <v>2010</v>
      </c>
      <c r="T115" s="153">
        <v>2010</v>
      </c>
      <c r="U115" s="153">
        <v>2015</v>
      </c>
      <c r="V115" s="153">
        <v>2015</v>
      </c>
      <c r="W115" s="153">
        <v>2015</v>
      </c>
      <c r="X115" s="153">
        <v>2018</v>
      </c>
      <c r="Y115" s="153">
        <v>2018</v>
      </c>
      <c r="Z115" s="153">
        <v>2018</v>
      </c>
      <c r="AA115" s="153" t="s">
        <v>818</v>
      </c>
      <c r="AB115" s="152">
        <v>2014</v>
      </c>
      <c r="AC115" s="153" t="s">
        <v>818</v>
      </c>
      <c r="AD115" s="153">
        <v>2017</v>
      </c>
      <c r="AE115" s="153">
        <v>2018</v>
      </c>
      <c r="AF115" s="155" t="s">
        <v>818</v>
      </c>
      <c r="AG115" s="155">
        <v>2019</v>
      </c>
      <c r="AH115" s="153">
        <v>2019</v>
      </c>
      <c r="AI115" s="153">
        <v>2019</v>
      </c>
      <c r="AJ115" s="153">
        <v>2018</v>
      </c>
      <c r="AK115" s="153">
        <v>2018</v>
      </c>
      <c r="AL115" s="153">
        <v>2017</v>
      </c>
      <c r="AM115" s="153" t="s">
        <v>818</v>
      </c>
      <c r="AN115" s="153">
        <v>2019</v>
      </c>
      <c r="AO115" s="153">
        <v>2016</v>
      </c>
      <c r="AP115" s="153">
        <v>2017</v>
      </c>
      <c r="AQ115" s="153">
        <v>2017</v>
      </c>
      <c r="AR115" s="153">
        <v>2018</v>
      </c>
      <c r="AS115" s="153">
        <v>2015</v>
      </c>
      <c r="AT115" s="153" t="s">
        <v>818</v>
      </c>
      <c r="AU115" s="164">
        <v>2017</v>
      </c>
      <c r="AV115" s="164" t="s">
        <v>818</v>
      </c>
      <c r="AW115" s="153" t="s">
        <v>818</v>
      </c>
      <c r="AX115" s="153" t="s">
        <v>818</v>
      </c>
      <c r="AY115" s="153">
        <v>2017</v>
      </c>
      <c r="AZ115" s="208" t="s">
        <v>818</v>
      </c>
      <c r="BA115" s="153" t="s">
        <v>1195</v>
      </c>
      <c r="BB115" s="153">
        <v>2017</v>
      </c>
      <c r="BC115" s="153">
        <v>2018</v>
      </c>
      <c r="BD115" s="153">
        <v>2019</v>
      </c>
      <c r="BE115" s="153" t="s">
        <v>818</v>
      </c>
      <c r="BF115" s="211" t="s">
        <v>1186</v>
      </c>
      <c r="BG115" s="210" t="s">
        <v>1186</v>
      </c>
      <c r="BH115" s="153">
        <v>2018</v>
      </c>
      <c r="BI115" s="153">
        <v>2018</v>
      </c>
      <c r="BJ115" s="153">
        <v>2013</v>
      </c>
      <c r="BK115" s="153">
        <v>2017</v>
      </c>
      <c r="BL115" s="153" t="s">
        <v>818</v>
      </c>
      <c r="BM115" s="153">
        <v>2017</v>
      </c>
      <c r="BN115" s="153" t="s">
        <v>818</v>
      </c>
      <c r="BO115" s="153">
        <v>2016</v>
      </c>
      <c r="BP115" s="153">
        <v>2017</v>
      </c>
      <c r="BQ115" s="153">
        <v>2014</v>
      </c>
      <c r="BR115" s="153">
        <v>2017</v>
      </c>
      <c r="BS115" s="153">
        <v>2017</v>
      </c>
      <c r="BT115" s="153" t="s">
        <v>818</v>
      </c>
      <c r="BU115" s="153">
        <v>2017</v>
      </c>
      <c r="BV115" s="153">
        <v>2017</v>
      </c>
      <c r="BW115" s="153">
        <v>2017</v>
      </c>
      <c r="BX115" s="153">
        <v>2016</v>
      </c>
      <c r="BY115" s="153">
        <v>2015</v>
      </c>
      <c r="BZ115" s="153" t="s">
        <v>1189</v>
      </c>
      <c r="CA115" s="153">
        <v>2019</v>
      </c>
      <c r="CB115" s="153">
        <v>2015</v>
      </c>
    </row>
    <row r="116" spans="1:80" x14ac:dyDescent="0.3">
      <c r="A116" s="123" t="str">
        <f>'Indicator Data'!A118</f>
        <v>Moldova Republic of</v>
      </c>
      <c r="B116" s="106" t="str">
        <f>'Indicator Data'!B118</f>
        <v>MDA</v>
      </c>
      <c r="C116" s="151">
        <v>2015</v>
      </c>
      <c r="D116" s="151">
        <v>2015</v>
      </c>
      <c r="E116" s="151">
        <v>2015</v>
      </c>
      <c r="F116" s="151">
        <v>2015</v>
      </c>
      <c r="G116" s="151">
        <v>2015</v>
      </c>
      <c r="H116" s="151">
        <v>2015</v>
      </c>
      <c r="I116" s="151">
        <v>2015</v>
      </c>
      <c r="J116" s="151">
        <v>2018</v>
      </c>
      <c r="K116" s="151">
        <v>2018</v>
      </c>
      <c r="L116" s="151">
        <v>2016</v>
      </c>
      <c r="M116" s="153">
        <v>2015</v>
      </c>
      <c r="N116" s="153">
        <v>2015</v>
      </c>
      <c r="O116" s="153">
        <v>2015</v>
      </c>
      <c r="P116" s="153">
        <v>2015</v>
      </c>
      <c r="Q116" s="153">
        <v>2010</v>
      </c>
      <c r="R116" s="153">
        <v>2010</v>
      </c>
      <c r="S116" s="153">
        <v>2010</v>
      </c>
      <c r="T116" s="153">
        <v>2010</v>
      </c>
      <c r="U116" s="153">
        <v>2015</v>
      </c>
      <c r="V116" s="153">
        <v>2015</v>
      </c>
      <c r="W116" s="153">
        <v>2015</v>
      </c>
      <c r="X116" s="153">
        <v>2018</v>
      </c>
      <c r="Y116" s="153">
        <v>2018</v>
      </c>
      <c r="Z116" s="153">
        <v>2018</v>
      </c>
      <c r="AA116" s="153"/>
      <c r="AB116" s="152">
        <v>2017</v>
      </c>
      <c r="AC116" s="153">
        <v>2016</v>
      </c>
      <c r="AD116" s="153">
        <v>2018</v>
      </c>
      <c r="AE116" s="153">
        <v>2018</v>
      </c>
      <c r="AF116" s="155">
        <v>2016</v>
      </c>
      <c r="AG116" s="155">
        <v>2019</v>
      </c>
      <c r="AH116" s="153">
        <v>2019</v>
      </c>
      <c r="AI116" s="153">
        <v>2019</v>
      </c>
      <c r="AJ116" s="153">
        <v>2018</v>
      </c>
      <c r="AK116" s="153">
        <v>2018</v>
      </c>
      <c r="AL116" s="153">
        <v>2017</v>
      </c>
      <c r="AM116" s="153">
        <v>2012</v>
      </c>
      <c r="AN116" s="153">
        <v>2019</v>
      </c>
      <c r="AO116" s="153">
        <v>2016</v>
      </c>
      <c r="AP116" s="153">
        <v>2017</v>
      </c>
      <c r="AQ116" s="153">
        <v>2017</v>
      </c>
      <c r="AR116" s="153">
        <v>2018</v>
      </c>
      <c r="AS116" s="153">
        <v>2015</v>
      </c>
      <c r="AT116" s="153">
        <v>2012</v>
      </c>
      <c r="AU116" s="164">
        <v>2017</v>
      </c>
      <c r="AV116" s="164">
        <v>2017</v>
      </c>
      <c r="AW116" s="153">
        <v>2017</v>
      </c>
      <c r="AX116" s="153" t="s">
        <v>818</v>
      </c>
      <c r="AY116" s="153">
        <v>2017</v>
      </c>
      <c r="AZ116" s="208">
        <v>2017</v>
      </c>
      <c r="BA116" s="153" t="s">
        <v>1187</v>
      </c>
      <c r="BB116" s="153">
        <v>2017</v>
      </c>
      <c r="BC116" s="153">
        <v>2018</v>
      </c>
      <c r="BD116" s="153">
        <v>2019</v>
      </c>
      <c r="BE116" s="153" t="s">
        <v>818</v>
      </c>
      <c r="BF116" s="211" t="s">
        <v>1186</v>
      </c>
      <c r="BG116" s="210" t="s">
        <v>1186</v>
      </c>
      <c r="BH116" s="153">
        <v>2018</v>
      </c>
      <c r="BI116" s="153">
        <v>2018</v>
      </c>
      <c r="BJ116" s="153">
        <v>2013</v>
      </c>
      <c r="BK116" s="153">
        <v>2017</v>
      </c>
      <c r="BL116" s="153">
        <v>2018</v>
      </c>
      <c r="BM116" s="153">
        <v>2017</v>
      </c>
      <c r="BN116" s="153">
        <v>2015</v>
      </c>
      <c r="BO116" s="153">
        <v>2016</v>
      </c>
      <c r="BP116" s="153">
        <v>2017</v>
      </c>
      <c r="BQ116" s="153">
        <v>2014</v>
      </c>
      <c r="BR116" s="153">
        <v>2017</v>
      </c>
      <c r="BS116" s="153">
        <v>2017</v>
      </c>
      <c r="BT116" s="153">
        <v>2015</v>
      </c>
      <c r="BU116" s="153">
        <v>2017</v>
      </c>
      <c r="BV116" s="153">
        <v>2017</v>
      </c>
      <c r="BW116" s="153">
        <v>2017</v>
      </c>
      <c r="BX116" s="153">
        <v>2016</v>
      </c>
      <c r="BY116" s="153">
        <v>2015</v>
      </c>
      <c r="BZ116" s="153" t="s">
        <v>1189</v>
      </c>
      <c r="CA116" s="153">
        <v>2019</v>
      </c>
      <c r="CB116" s="153">
        <v>2015</v>
      </c>
    </row>
    <row r="117" spans="1:80" x14ac:dyDescent="0.3">
      <c r="A117" s="123" t="str">
        <f>'Indicator Data'!A119</f>
        <v>Mongolia</v>
      </c>
      <c r="B117" s="106" t="str">
        <f>'Indicator Data'!B119</f>
        <v>MNG</v>
      </c>
      <c r="C117" s="151">
        <v>2015</v>
      </c>
      <c r="D117" s="151">
        <v>2015</v>
      </c>
      <c r="E117" s="151">
        <v>2015</v>
      </c>
      <c r="F117" s="151">
        <v>2015</v>
      </c>
      <c r="G117" s="151">
        <v>2015</v>
      </c>
      <c r="H117" s="151">
        <v>2015</v>
      </c>
      <c r="I117" s="151">
        <v>2015</v>
      </c>
      <c r="J117" s="151">
        <v>2018</v>
      </c>
      <c r="K117" s="151">
        <v>2018</v>
      </c>
      <c r="L117" s="151">
        <v>2016</v>
      </c>
      <c r="M117" s="153">
        <v>2015</v>
      </c>
      <c r="N117" s="153">
        <v>2015</v>
      </c>
      <c r="O117" s="153">
        <v>2015</v>
      </c>
      <c r="P117" s="153">
        <v>2015</v>
      </c>
      <c r="Q117" s="153">
        <v>2010</v>
      </c>
      <c r="R117" s="153">
        <v>2010</v>
      </c>
      <c r="S117" s="153">
        <v>2010</v>
      </c>
      <c r="T117" s="153">
        <v>2010</v>
      </c>
      <c r="U117" s="153">
        <v>2015</v>
      </c>
      <c r="V117" s="153">
        <v>2015</v>
      </c>
      <c r="W117" s="153">
        <v>2015</v>
      </c>
      <c r="X117" s="153">
        <v>2018</v>
      </c>
      <c r="Y117" s="153">
        <v>2018</v>
      </c>
      <c r="Z117" s="153">
        <v>2018</v>
      </c>
      <c r="AA117" s="153"/>
      <c r="AB117" s="152">
        <v>2017</v>
      </c>
      <c r="AC117" s="153">
        <v>2017</v>
      </c>
      <c r="AD117" s="153">
        <v>2018</v>
      </c>
      <c r="AE117" s="153">
        <v>2018</v>
      </c>
      <c r="AF117" s="155">
        <v>2016</v>
      </c>
      <c r="AG117" s="155">
        <v>2019</v>
      </c>
      <c r="AH117" s="153">
        <v>2019</v>
      </c>
      <c r="AI117" s="153">
        <v>2019</v>
      </c>
      <c r="AJ117" s="153">
        <v>2018</v>
      </c>
      <c r="AK117" s="153">
        <v>2018</v>
      </c>
      <c r="AL117" s="153">
        <v>2017</v>
      </c>
      <c r="AM117" s="153">
        <v>2010</v>
      </c>
      <c r="AN117" s="153">
        <v>2019</v>
      </c>
      <c r="AO117" s="153">
        <v>2016</v>
      </c>
      <c r="AP117" s="153">
        <v>2017</v>
      </c>
      <c r="AQ117" s="153">
        <v>2017</v>
      </c>
      <c r="AR117" s="153">
        <v>2018</v>
      </c>
      <c r="AS117" s="153">
        <v>2015</v>
      </c>
      <c r="AT117" s="153">
        <v>2013</v>
      </c>
      <c r="AU117" s="164">
        <v>2017</v>
      </c>
      <c r="AV117" s="164">
        <v>2017</v>
      </c>
      <c r="AW117" s="153">
        <v>2017</v>
      </c>
      <c r="AX117" s="153" t="s">
        <v>818</v>
      </c>
      <c r="AY117" s="153">
        <v>2017</v>
      </c>
      <c r="AZ117" s="208">
        <v>2017</v>
      </c>
      <c r="BA117" s="153" t="s">
        <v>1190</v>
      </c>
      <c r="BB117" s="153">
        <v>2017</v>
      </c>
      <c r="BC117" s="153">
        <v>2018</v>
      </c>
      <c r="BD117" s="153">
        <v>2019</v>
      </c>
      <c r="BE117" s="153" t="s">
        <v>818</v>
      </c>
      <c r="BF117" s="211" t="s">
        <v>1186</v>
      </c>
      <c r="BG117" s="210" t="s">
        <v>1186</v>
      </c>
      <c r="BH117" s="153">
        <v>2018</v>
      </c>
      <c r="BI117" s="153">
        <v>2018</v>
      </c>
      <c r="BJ117" s="153">
        <v>2015</v>
      </c>
      <c r="BK117" s="153">
        <v>2017</v>
      </c>
      <c r="BL117" s="153">
        <v>2018</v>
      </c>
      <c r="BM117" s="153">
        <v>2017</v>
      </c>
      <c r="BN117" s="153">
        <v>2015</v>
      </c>
      <c r="BO117" s="153">
        <v>2016</v>
      </c>
      <c r="BP117" s="153">
        <v>2017</v>
      </c>
      <c r="BQ117" s="153">
        <v>2014</v>
      </c>
      <c r="BR117" s="153">
        <v>2017</v>
      </c>
      <c r="BS117" s="153">
        <v>2017</v>
      </c>
      <c r="BT117" s="153">
        <v>2016</v>
      </c>
      <c r="BU117" s="153">
        <v>2017</v>
      </c>
      <c r="BV117" s="153">
        <v>2017</v>
      </c>
      <c r="BW117" s="153" t="s">
        <v>818</v>
      </c>
      <c r="BX117" s="153">
        <v>2016</v>
      </c>
      <c r="BY117" s="153">
        <v>2015</v>
      </c>
      <c r="BZ117" s="153" t="s">
        <v>1189</v>
      </c>
      <c r="CA117" s="153">
        <v>2019</v>
      </c>
      <c r="CB117" s="153">
        <v>2015</v>
      </c>
    </row>
    <row r="118" spans="1:80" x14ac:dyDescent="0.3">
      <c r="A118" s="123" t="str">
        <f>'Indicator Data'!A120</f>
        <v>Montenegro</v>
      </c>
      <c r="B118" s="106" t="str">
        <f>'Indicator Data'!B120</f>
        <v>MNE</v>
      </c>
      <c r="C118" s="151">
        <v>2015</v>
      </c>
      <c r="D118" s="151">
        <v>2015</v>
      </c>
      <c r="E118" s="151">
        <v>2015</v>
      </c>
      <c r="F118" s="151">
        <v>2015</v>
      </c>
      <c r="G118" s="151">
        <v>2015</v>
      </c>
      <c r="H118" s="151">
        <v>2015</v>
      </c>
      <c r="I118" s="151">
        <v>2015</v>
      </c>
      <c r="J118" s="151">
        <v>2018</v>
      </c>
      <c r="K118" s="151">
        <v>2018</v>
      </c>
      <c r="L118" s="151">
        <v>2016</v>
      </c>
      <c r="M118" s="153">
        <v>2015</v>
      </c>
      <c r="N118" s="153">
        <v>2015</v>
      </c>
      <c r="O118" s="153">
        <v>2015</v>
      </c>
      <c r="P118" s="153">
        <v>2015</v>
      </c>
      <c r="Q118" s="153">
        <v>2010</v>
      </c>
      <c r="R118" s="153">
        <v>2010</v>
      </c>
      <c r="S118" s="153">
        <v>2010</v>
      </c>
      <c r="T118" s="153">
        <v>2010</v>
      </c>
      <c r="U118" s="153">
        <v>2015</v>
      </c>
      <c r="V118" s="153">
        <v>2015</v>
      </c>
      <c r="W118" s="153">
        <v>2015</v>
      </c>
      <c r="X118" s="153">
        <v>2018</v>
      </c>
      <c r="Y118" s="153">
        <v>2018</v>
      </c>
      <c r="Z118" s="153">
        <v>2018</v>
      </c>
      <c r="AA118" s="153">
        <v>2011</v>
      </c>
      <c r="AB118" s="152">
        <v>2017</v>
      </c>
      <c r="AC118" s="153" t="s">
        <v>818</v>
      </c>
      <c r="AD118" s="153">
        <v>2018</v>
      </c>
      <c r="AE118" s="153">
        <v>2018</v>
      </c>
      <c r="AF118" s="155">
        <v>2016</v>
      </c>
      <c r="AG118" s="155">
        <v>2019</v>
      </c>
      <c r="AH118" s="153">
        <v>2019</v>
      </c>
      <c r="AI118" s="153">
        <v>2019</v>
      </c>
      <c r="AJ118" s="153">
        <v>2018</v>
      </c>
      <c r="AK118" s="153">
        <v>2018</v>
      </c>
      <c r="AL118" s="153">
        <v>2017</v>
      </c>
      <c r="AM118" s="153">
        <v>2013</v>
      </c>
      <c r="AN118" s="153">
        <v>2019</v>
      </c>
      <c r="AO118" s="153">
        <v>2016</v>
      </c>
      <c r="AP118" s="153">
        <v>2017</v>
      </c>
      <c r="AQ118" s="153">
        <v>2017</v>
      </c>
      <c r="AR118" s="153">
        <v>2018</v>
      </c>
      <c r="AS118" s="153">
        <v>2015</v>
      </c>
      <c r="AT118" s="153">
        <v>2013</v>
      </c>
      <c r="AU118" s="164">
        <v>2017</v>
      </c>
      <c r="AV118" s="164">
        <v>2017</v>
      </c>
      <c r="AW118" s="153">
        <v>2017</v>
      </c>
      <c r="AX118" s="153" t="s">
        <v>818</v>
      </c>
      <c r="AY118" s="153">
        <v>2017</v>
      </c>
      <c r="AZ118" s="208">
        <v>2017</v>
      </c>
      <c r="BA118" s="153" t="s">
        <v>1192</v>
      </c>
      <c r="BB118" s="153">
        <v>2017</v>
      </c>
      <c r="BC118" s="153">
        <v>2018</v>
      </c>
      <c r="BD118" s="153">
        <v>2019</v>
      </c>
      <c r="BE118" s="153" t="s">
        <v>818</v>
      </c>
      <c r="BF118" s="211" t="s">
        <v>1186</v>
      </c>
      <c r="BG118" s="210" t="s">
        <v>1186</v>
      </c>
      <c r="BH118" s="153">
        <v>2018</v>
      </c>
      <c r="BI118" s="153">
        <v>2018</v>
      </c>
      <c r="BJ118" s="153">
        <v>2013</v>
      </c>
      <c r="BK118" s="153">
        <v>2017</v>
      </c>
      <c r="BL118" s="153">
        <v>2018</v>
      </c>
      <c r="BM118" s="153">
        <v>2017</v>
      </c>
      <c r="BN118" s="153">
        <v>2015</v>
      </c>
      <c r="BO118" s="153">
        <v>2016</v>
      </c>
      <c r="BP118" s="153">
        <v>2017</v>
      </c>
      <c r="BQ118" s="153">
        <v>2014</v>
      </c>
      <c r="BR118" s="153">
        <v>2017</v>
      </c>
      <c r="BS118" s="153">
        <v>2017</v>
      </c>
      <c r="BT118" s="153">
        <v>2015</v>
      </c>
      <c r="BU118" s="153">
        <v>2017</v>
      </c>
      <c r="BV118" s="153">
        <v>2017</v>
      </c>
      <c r="BW118" s="153" t="s">
        <v>818</v>
      </c>
      <c r="BX118" s="153">
        <v>2016</v>
      </c>
      <c r="BY118" s="153">
        <v>2015</v>
      </c>
      <c r="BZ118" s="153" t="s">
        <v>1189</v>
      </c>
      <c r="CA118" s="153">
        <v>2019</v>
      </c>
      <c r="CB118" s="153">
        <v>2015</v>
      </c>
    </row>
    <row r="119" spans="1:80" x14ac:dyDescent="0.3">
      <c r="A119" s="123" t="str">
        <f>'Indicator Data'!A121</f>
        <v>Morocco</v>
      </c>
      <c r="B119" s="106" t="str">
        <f>'Indicator Data'!B121</f>
        <v>MAR</v>
      </c>
      <c r="C119" s="151">
        <v>2015</v>
      </c>
      <c r="D119" s="151">
        <v>2015</v>
      </c>
      <c r="E119" s="151">
        <v>2015</v>
      </c>
      <c r="F119" s="151">
        <v>2015</v>
      </c>
      <c r="G119" s="151">
        <v>2015</v>
      </c>
      <c r="H119" s="151">
        <v>2015</v>
      </c>
      <c r="I119" s="151">
        <v>2015</v>
      </c>
      <c r="J119" s="151">
        <v>2018</v>
      </c>
      <c r="K119" s="151">
        <v>2018</v>
      </c>
      <c r="L119" s="151">
        <v>2016</v>
      </c>
      <c r="M119" s="153">
        <v>2015</v>
      </c>
      <c r="N119" s="153">
        <v>2015</v>
      </c>
      <c r="O119" s="153">
        <v>2015</v>
      </c>
      <c r="P119" s="153">
        <v>2015</v>
      </c>
      <c r="Q119" s="153">
        <v>2010</v>
      </c>
      <c r="R119" s="153">
        <v>2010</v>
      </c>
      <c r="S119" s="153">
        <v>2010</v>
      </c>
      <c r="T119" s="153">
        <v>2010</v>
      </c>
      <c r="U119" s="153">
        <v>2015</v>
      </c>
      <c r="V119" s="153">
        <v>2015</v>
      </c>
      <c r="W119" s="153">
        <v>2015</v>
      </c>
      <c r="X119" s="153">
        <v>2018</v>
      </c>
      <c r="Y119" s="153">
        <v>2018</v>
      </c>
      <c r="Z119" s="153">
        <v>2018</v>
      </c>
      <c r="AA119" s="153">
        <v>2004</v>
      </c>
      <c r="AB119" s="152">
        <v>2017</v>
      </c>
      <c r="AC119" s="153" t="s">
        <v>818</v>
      </c>
      <c r="AD119" s="153">
        <v>2017</v>
      </c>
      <c r="AE119" s="153">
        <v>2018</v>
      </c>
      <c r="AF119" s="155">
        <v>2016</v>
      </c>
      <c r="AG119" s="155">
        <v>2019</v>
      </c>
      <c r="AH119" s="153">
        <v>2019</v>
      </c>
      <c r="AI119" s="153">
        <v>2019</v>
      </c>
      <c r="AJ119" s="153">
        <v>2018</v>
      </c>
      <c r="AK119" s="153">
        <v>2018</v>
      </c>
      <c r="AL119" s="153">
        <v>2017</v>
      </c>
      <c r="AM119" s="153">
        <v>2011</v>
      </c>
      <c r="AN119" s="153">
        <v>2019</v>
      </c>
      <c r="AO119" s="153">
        <v>2016</v>
      </c>
      <c r="AP119" s="153">
        <v>2017</v>
      </c>
      <c r="AQ119" s="153">
        <v>2017</v>
      </c>
      <c r="AR119" s="153">
        <v>2018</v>
      </c>
      <c r="AS119" s="153">
        <v>2015</v>
      </c>
      <c r="AT119" s="153">
        <v>2011</v>
      </c>
      <c r="AU119" s="164">
        <v>2017</v>
      </c>
      <c r="AV119" s="164">
        <v>2017</v>
      </c>
      <c r="AW119" s="153">
        <v>2017</v>
      </c>
      <c r="AX119" s="153">
        <v>2017</v>
      </c>
      <c r="AY119" s="153">
        <v>2017</v>
      </c>
      <c r="AZ119" s="208">
        <v>2017</v>
      </c>
      <c r="BA119" s="153" t="s">
        <v>1195</v>
      </c>
      <c r="BB119" s="153">
        <v>2017</v>
      </c>
      <c r="BC119" s="153">
        <v>2018</v>
      </c>
      <c r="BD119" s="153">
        <v>2019</v>
      </c>
      <c r="BE119" s="153" t="s">
        <v>818</v>
      </c>
      <c r="BF119" s="211" t="s">
        <v>1186</v>
      </c>
      <c r="BG119" s="210" t="s">
        <v>1186</v>
      </c>
      <c r="BH119" s="153">
        <v>2018</v>
      </c>
      <c r="BI119" s="153">
        <v>2018</v>
      </c>
      <c r="BJ119" s="153">
        <v>2013</v>
      </c>
      <c r="BK119" s="153">
        <v>2017</v>
      </c>
      <c r="BL119" s="153">
        <v>2018</v>
      </c>
      <c r="BM119" s="153">
        <v>2017</v>
      </c>
      <c r="BN119" s="153">
        <v>2015</v>
      </c>
      <c r="BO119" s="153">
        <v>2016</v>
      </c>
      <c r="BP119" s="153">
        <v>2017</v>
      </c>
      <c r="BQ119" s="153">
        <v>2014</v>
      </c>
      <c r="BR119" s="153">
        <v>2017</v>
      </c>
      <c r="BS119" s="153">
        <v>2017</v>
      </c>
      <c r="BT119" s="153">
        <v>2017</v>
      </c>
      <c r="BU119" s="153">
        <v>2017</v>
      </c>
      <c r="BV119" s="153">
        <v>2017</v>
      </c>
      <c r="BW119" s="153">
        <v>2017</v>
      </c>
      <c r="BX119" s="153">
        <v>2016</v>
      </c>
      <c r="BY119" s="153">
        <v>2015</v>
      </c>
      <c r="BZ119" s="153" t="s">
        <v>1189</v>
      </c>
      <c r="CA119" s="153">
        <v>2019</v>
      </c>
      <c r="CB119" s="153">
        <v>2015</v>
      </c>
    </row>
    <row r="120" spans="1:80" x14ac:dyDescent="0.3">
      <c r="A120" s="123" t="str">
        <f>'Indicator Data'!A122</f>
        <v>Mozambique</v>
      </c>
      <c r="B120" s="106" t="str">
        <f>'Indicator Data'!B122</f>
        <v>MOZ</v>
      </c>
      <c r="C120" s="151">
        <v>2015</v>
      </c>
      <c r="D120" s="151">
        <v>2015</v>
      </c>
      <c r="E120" s="151">
        <v>2015</v>
      </c>
      <c r="F120" s="151">
        <v>2015</v>
      </c>
      <c r="G120" s="151">
        <v>2015</v>
      </c>
      <c r="H120" s="151">
        <v>2015</v>
      </c>
      <c r="I120" s="151">
        <v>2015</v>
      </c>
      <c r="J120" s="151">
        <v>2018</v>
      </c>
      <c r="K120" s="151">
        <v>2018</v>
      </c>
      <c r="L120" s="151">
        <v>2016</v>
      </c>
      <c r="M120" s="153">
        <v>2015</v>
      </c>
      <c r="N120" s="153">
        <v>2015</v>
      </c>
      <c r="O120" s="153">
        <v>2015</v>
      </c>
      <c r="P120" s="153">
        <v>2015</v>
      </c>
      <c r="Q120" s="153">
        <v>2010</v>
      </c>
      <c r="R120" s="153">
        <v>2010</v>
      </c>
      <c r="S120" s="153">
        <v>2010</v>
      </c>
      <c r="T120" s="153">
        <v>2010</v>
      </c>
      <c r="U120" s="153">
        <v>2015</v>
      </c>
      <c r="V120" s="153">
        <v>2015</v>
      </c>
      <c r="W120" s="153">
        <v>2015</v>
      </c>
      <c r="X120" s="153">
        <v>2018</v>
      </c>
      <c r="Y120" s="153">
        <v>2018</v>
      </c>
      <c r="Z120" s="153">
        <v>2018</v>
      </c>
      <c r="AA120" s="153">
        <v>2011</v>
      </c>
      <c r="AB120" s="152">
        <v>2017</v>
      </c>
      <c r="AC120" s="153">
        <v>2015</v>
      </c>
      <c r="AD120" s="153">
        <v>2018</v>
      </c>
      <c r="AE120" s="153">
        <v>2018</v>
      </c>
      <c r="AF120" s="155">
        <v>2016</v>
      </c>
      <c r="AG120" s="155">
        <v>2019</v>
      </c>
      <c r="AH120" s="153">
        <v>2019</v>
      </c>
      <c r="AI120" s="153">
        <v>2019</v>
      </c>
      <c r="AJ120" s="153">
        <v>2018</v>
      </c>
      <c r="AK120" s="153">
        <v>2018</v>
      </c>
      <c r="AL120" s="153">
        <v>2017</v>
      </c>
      <c r="AM120" s="153">
        <v>2011</v>
      </c>
      <c r="AN120" s="153">
        <v>2019</v>
      </c>
      <c r="AO120" s="153">
        <v>2016</v>
      </c>
      <c r="AP120" s="153">
        <v>2017</v>
      </c>
      <c r="AQ120" s="153">
        <v>2017</v>
      </c>
      <c r="AR120" s="153">
        <v>2018</v>
      </c>
      <c r="AS120" s="153">
        <v>2015</v>
      </c>
      <c r="AT120" s="153">
        <v>2011</v>
      </c>
      <c r="AU120" s="164">
        <v>2017</v>
      </c>
      <c r="AV120" s="164">
        <v>2017</v>
      </c>
      <c r="AW120" s="153">
        <v>2017</v>
      </c>
      <c r="AX120" s="153">
        <v>2017</v>
      </c>
      <c r="AY120" s="153">
        <v>2017</v>
      </c>
      <c r="AZ120" s="208">
        <v>2017</v>
      </c>
      <c r="BA120" s="153" t="s">
        <v>1192</v>
      </c>
      <c r="BB120" s="153">
        <v>2017</v>
      </c>
      <c r="BC120" s="153">
        <v>2018</v>
      </c>
      <c r="BD120" s="153">
        <v>2019</v>
      </c>
      <c r="BE120" s="153" t="s">
        <v>1186</v>
      </c>
      <c r="BF120" s="211">
        <v>43677</v>
      </c>
      <c r="BG120" s="210" t="s">
        <v>1186</v>
      </c>
      <c r="BH120" s="153">
        <v>2018</v>
      </c>
      <c r="BI120" s="153">
        <v>2018</v>
      </c>
      <c r="BJ120" s="153">
        <v>2015</v>
      </c>
      <c r="BK120" s="153">
        <v>2017</v>
      </c>
      <c r="BL120" s="153">
        <v>2018</v>
      </c>
      <c r="BM120" s="153">
        <v>2017</v>
      </c>
      <c r="BN120" s="153">
        <v>2015</v>
      </c>
      <c r="BO120" s="153">
        <v>2016</v>
      </c>
      <c r="BP120" s="153">
        <v>2017</v>
      </c>
      <c r="BQ120" s="153">
        <v>2014</v>
      </c>
      <c r="BR120" s="153">
        <v>2017</v>
      </c>
      <c r="BS120" s="153">
        <v>2017</v>
      </c>
      <c r="BT120" s="153">
        <v>2017</v>
      </c>
      <c r="BU120" s="153">
        <v>2017</v>
      </c>
      <c r="BV120" s="153">
        <v>2017</v>
      </c>
      <c r="BW120" s="153">
        <v>2017</v>
      </c>
      <c r="BX120" s="153">
        <v>2016</v>
      </c>
      <c r="BY120" s="153">
        <v>2015</v>
      </c>
      <c r="BZ120" s="153" t="s">
        <v>1189</v>
      </c>
      <c r="CA120" s="153">
        <v>2019</v>
      </c>
      <c r="CB120" s="153">
        <v>2015</v>
      </c>
    </row>
    <row r="121" spans="1:80" x14ac:dyDescent="0.3">
      <c r="A121" s="123" t="str">
        <f>'Indicator Data'!A123</f>
        <v>Myanmar</v>
      </c>
      <c r="B121" s="106" t="str">
        <f>'Indicator Data'!B123</f>
        <v>MMR</v>
      </c>
      <c r="C121" s="151">
        <v>2015</v>
      </c>
      <c r="D121" s="151">
        <v>2015</v>
      </c>
      <c r="E121" s="151">
        <v>2015</v>
      </c>
      <c r="F121" s="151">
        <v>2015</v>
      </c>
      <c r="G121" s="151">
        <v>2015</v>
      </c>
      <c r="H121" s="151">
        <v>2015</v>
      </c>
      <c r="I121" s="151">
        <v>2015</v>
      </c>
      <c r="J121" s="151">
        <v>2018</v>
      </c>
      <c r="K121" s="151">
        <v>2018</v>
      </c>
      <c r="L121" s="151">
        <v>2016</v>
      </c>
      <c r="M121" s="153">
        <v>2015</v>
      </c>
      <c r="N121" s="153">
        <v>2015</v>
      </c>
      <c r="O121" s="153">
        <v>2015</v>
      </c>
      <c r="P121" s="153">
        <v>2015</v>
      </c>
      <c r="Q121" s="153">
        <v>2010</v>
      </c>
      <c r="R121" s="153">
        <v>2010</v>
      </c>
      <c r="S121" s="153">
        <v>2010</v>
      </c>
      <c r="T121" s="153">
        <v>2010</v>
      </c>
      <c r="U121" s="153">
        <v>2015</v>
      </c>
      <c r="V121" s="153">
        <v>2015</v>
      </c>
      <c r="W121" s="153">
        <v>2015</v>
      </c>
      <c r="X121" s="153">
        <v>2018</v>
      </c>
      <c r="Y121" s="153">
        <v>2018</v>
      </c>
      <c r="Z121" s="153">
        <v>2018</v>
      </c>
      <c r="AA121" s="153">
        <v>2016</v>
      </c>
      <c r="AB121" s="152">
        <v>2017</v>
      </c>
      <c r="AC121" s="153">
        <v>2017</v>
      </c>
      <c r="AD121" s="153">
        <v>2018</v>
      </c>
      <c r="AE121" s="153">
        <v>2018</v>
      </c>
      <c r="AF121" s="155">
        <v>2016</v>
      </c>
      <c r="AG121" s="155">
        <v>2019</v>
      </c>
      <c r="AH121" s="153">
        <v>2019</v>
      </c>
      <c r="AI121" s="153">
        <v>2019</v>
      </c>
      <c r="AJ121" s="153">
        <v>2018</v>
      </c>
      <c r="AK121" s="153">
        <v>2018</v>
      </c>
      <c r="AL121" s="153">
        <v>2017</v>
      </c>
      <c r="AM121" s="153">
        <v>2016</v>
      </c>
      <c r="AN121" s="153">
        <v>2019</v>
      </c>
      <c r="AO121" s="153">
        <v>2016</v>
      </c>
      <c r="AP121" s="153">
        <v>2017</v>
      </c>
      <c r="AQ121" s="153">
        <v>2017</v>
      </c>
      <c r="AR121" s="153">
        <v>2018</v>
      </c>
      <c r="AS121" s="153">
        <v>2015</v>
      </c>
      <c r="AT121" s="153">
        <v>2016</v>
      </c>
      <c r="AU121" s="164">
        <v>2017</v>
      </c>
      <c r="AV121" s="164">
        <v>2017</v>
      </c>
      <c r="AW121" s="153">
        <v>2017</v>
      </c>
      <c r="AX121" s="153">
        <v>2017</v>
      </c>
      <c r="AY121" s="153">
        <v>2017</v>
      </c>
      <c r="AZ121" s="208">
        <v>2017</v>
      </c>
      <c r="BA121" s="153" t="s">
        <v>1188</v>
      </c>
      <c r="BB121" s="153">
        <v>2017</v>
      </c>
      <c r="BC121" s="153">
        <v>2018</v>
      </c>
      <c r="BD121" s="153">
        <v>2019</v>
      </c>
      <c r="BE121" s="153" t="s">
        <v>1186</v>
      </c>
      <c r="BF121" s="211" t="s">
        <v>1186</v>
      </c>
      <c r="BG121" s="210" t="s">
        <v>1186</v>
      </c>
      <c r="BH121" s="153">
        <v>2018</v>
      </c>
      <c r="BI121" s="153">
        <v>2018</v>
      </c>
      <c r="BJ121" s="153">
        <v>2013</v>
      </c>
      <c r="BK121" s="153">
        <v>2017</v>
      </c>
      <c r="BL121" s="153">
        <v>2018</v>
      </c>
      <c r="BM121" s="153">
        <v>2017</v>
      </c>
      <c r="BN121" s="153">
        <v>2016</v>
      </c>
      <c r="BO121" s="153">
        <v>2016</v>
      </c>
      <c r="BP121" s="153">
        <v>2017</v>
      </c>
      <c r="BQ121" s="153">
        <v>2014</v>
      </c>
      <c r="BR121" s="153">
        <v>2017</v>
      </c>
      <c r="BS121" s="153">
        <v>2017</v>
      </c>
      <c r="BT121" s="153">
        <v>2017</v>
      </c>
      <c r="BU121" s="153">
        <v>2017</v>
      </c>
      <c r="BV121" s="153">
        <v>2017</v>
      </c>
      <c r="BW121" s="153">
        <v>2017</v>
      </c>
      <c r="BX121" s="153">
        <v>2016</v>
      </c>
      <c r="BY121" s="153">
        <v>2015</v>
      </c>
      <c r="BZ121" s="153" t="s">
        <v>1189</v>
      </c>
      <c r="CA121" s="153">
        <v>2019</v>
      </c>
      <c r="CB121" s="153">
        <v>2015</v>
      </c>
    </row>
    <row r="122" spans="1:80" x14ac:dyDescent="0.3">
      <c r="A122" s="123" t="str">
        <f>'Indicator Data'!A124</f>
        <v>Namibia</v>
      </c>
      <c r="B122" s="106" t="str">
        <f>'Indicator Data'!B124</f>
        <v>NAM</v>
      </c>
      <c r="C122" s="151">
        <v>2015</v>
      </c>
      <c r="D122" s="151">
        <v>2015</v>
      </c>
      <c r="E122" s="151">
        <v>2015</v>
      </c>
      <c r="F122" s="151">
        <v>2015</v>
      </c>
      <c r="G122" s="151">
        <v>2015</v>
      </c>
      <c r="H122" s="151">
        <v>2015</v>
      </c>
      <c r="I122" s="151">
        <v>2015</v>
      </c>
      <c r="J122" s="151">
        <v>2018</v>
      </c>
      <c r="K122" s="151">
        <v>2018</v>
      </c>
      <c r="L122" s="151">
        <v>2016</v>
      </c>
      <c r="M122" s="153">
        <v>2015</v>
      </c>
      <c r="N122" s="153">
        <v>2015</v>
      </c>
      <c r="O122" s="153">
        <v>2015</v>
      </c>
      <c r="P122" s="153">
        <v>2015</v>
      </c>
      <c r="Q122" s="153">
        <v>2010</v>
      </c>
      <c r="R122" s="153">
        <v>2010</v>
      </c>
      <c r="S122" s="153">
        <v>2010</v>
      </c>
      <c r="T122" s="153">
        <v>2010</v>
      </c>
      <c r="U122" s="153">
        <v>2015</v>
      </c>
      <c r="V122" s="153">
        <v>2015</v>
      </c>
      <c r="W122" s="153">
        <v>2015</v>
      </c>
      <c r="X122" s="153">
        <v>2018</v>
      </c>
      <c r="Y122" s="153">
        <v>2018</v>
      </c>
      <c r="Z122" s="153">
        <v>2018</v>
      </c>
      <c r="AA122" s="153">
        <v>2013</v>
      </c>
      <c r="AB122" s="152">
        <v>2017</v>
      </c>
      <c r="AC122" s="153">
        <v>2017</v>
      </c>
      <c r="AD122" s="153">
        <v>2018</v>
      </c>
      <c r="AE122" s="153">
        <v>2018</v>
      </c>
      <c r="AF122" s="155">
        <v>2016</v>
      </c>
      <c r="AG122" s="155">
        <v>2019</v>
      </c>
      <c r="AH122" s="153">
        <v>2019</v>
      </c>
      <c r="AI122" s="153">
        <v>2019</v>
      </c>
      <c r="AJ122" s="153">
        <v>2018</v>
      </c>
      <c r="AK122" s="153">
        <v>2018</v>
      </c>
      <c r="AL122" s="153" t="s">
        <v>818</v>
      </c>
      <c r="AM122" s="153">
        <v>2013</v>
      </c>
      <c r="AN122" s="153">
        <v>2019</v>
      </c>
      <c r="AO122" s="153">
        <v>2016</v>
      </c>
      <c r="AP122" s="153">
        <v>2017</v>
      </c>
      <c r="AQ122" s="153">
        <v>2017</v>
      </c>
      <c r="AR122" s="153">
        <v>2018</v>
      </c>
      <c r="AS122" s="153">
        <v>2015</v>
      </c>
      <c r="AT122" s="153">
        <v>2013</v>
      </c>
      <c r="AU122" s="164">
        <v>2017</v>
      </c>
      <c r="AV122" s="164">
        <v>2017</v>
      </c>
      <c r="AW122" s="153">
        <v>2017</v>
      </c>
      <c r="AX122" s="153">
        <v>2017</v>
      </c>
      <c r="AY122" s="153">
        <v>2017</v>
      </c>
      <c r="AZ122" s="208">
        <v>2017</v>
      </c>
      <c r="BA122" s="153" t="s">
        <v>1188</v>
      </c>
      <c r="BB122" s="153">
        <v>2017</v>
      </c>
      <c r="BC122" s="153">
        <v>2018</v>
      </c>
      <c r="BD122" s="153">
        <v>2019</v>
      </c>
      <c r="BE122" s="153" t="s">
        <v>818</v>
      </c>
      <c r="BF122" s="211" t="s">
        <v>1186</v>
      </c>
      <c r="BG122" s="210" t="s">
        <v>1186</v>
      </c>
      <c r="BH122" s="153">
        <v>2018</v>
      </c>
      <c r="BI122" s="153">
        <v>2018</v>
      </c>
      <c r="BJ122" s="153">
        <v>2013</v>
      </c>
      <c r="BK122" s="153">
        <v>2017</v>
      </c>
      <c r="BL122" s="153">
        <v>2018</v>
      </c>
      <c r="BM122" s="153">
        <v>2017</v>
      </c>
      <c r="BN122" s="153">
        <v>2015</v>
      </c>
      <c r="BO122" s="153">
        <v>2016</v>
      </c>
      <c r="BP122" s="153">
        <v>2017</v>
      </c>
      <c r="BQ122" s="153">
        <v>2014</v>
      </c>
      <c r="BR122" s="153">
        <v>2017</v>
      </c>
      <c r="BS122" s="153">
        <v>2017</v>
      </c>
      <c r="BT122" s="153" t="s">
        <v>818</v>
      </c>
      <c r="BU122" s="153">
        <v>2017</v>
      </c>
      <c r="BV122" s="153">
        <v>2017</v>
      </c>
      <c r="BW122" s="153">
        <v>2017</v>
      </c>
      <c r="BX122" s="153">
        <v>2016</v>
      </c>
      <c r="BY122" s="153">
        <v>2015</v>
      </c>
      <c r="BZ122" s="153" t="s">
        <v>1189</v>
      </c>
      <c r="CA122" s="153">
        <v>2019</v>
      </c>
      <c r="CB122" s="153">
        <v>2015</v>
      </c>
    </row>
    <row r="123" spans="1:80" x14ac:dyDescent="0.3">
      <c r="A123" s="123" t="str">
        <f>'Indicator Data'!A125</f>
        <v>Nauru</v>
      </c>
      <c r="B123" s="106" t="str">
        <f>'Indicator Data'!B125</f>
        <v>NRU</v>
      </c>
      <c r="C123" s="151">
        <v>2015</v>
      </c>
      <c r="D123" s="151">
        <v>2015</v>
      </c>
      <c r="E123" s="151">
        <v>2015</v>
      </c>
      <c r="F123" s="151">
        <v>2015</v>
      </c>
      <c r="G123" s="151">
        <v>2015</v>
      </c>
      <c r="H123" s="151">
        <v>2015</v>
      </c>
      <c r="I123" s="151">
        <v>2015</v>
      </c>
      <c r="J123" s="151">
        <v>2018</v>
      </c>
      <c r="K123" s="151">
        <v>2018</v>
      </c>
      <c r="L123" s="151">
        <v>2016</v>
      </c>
      <c r="M123" s="153">
        <v>2015</v>
      </c>
      <c r="N123" s="153">
        <v>2015</v>
      </c>
      <c r="O123" s="153">
        <v>2015</v>
      </c>
      <c r="P123" s="153">
        <v>2015</v>
      </c>
      <c r="Q123" s="153">
        <v>2010</v>
      </c>
      <c r="R123" s="153">
        <v>2010</v>
      </c>
      <c r="S123" s="153">
        <v>2010</v>
      </c>
      <c r="T123" s="153">
        <v>2010</v>
      </c>
      <c r="U123" s="153">
        <v>2015</v>
      </c>
      <c r="V123" s="153">
        <v>2015</v>
      </c>
      <c r="W123" s="153">
        <v>2015</v>
      </c>
      <c r="X123" s="153">
        <v>2018</v>
      </c>
      <c r="Y123" s="153">
        <v>2018</v>
      </c>
      <c r="Z123" s="153">
        <v>2018</v>
      </c>
      <c r="AA123" s="153" t="s">
        <v>818</v>
      </c>
      <c r="AB123" s="152">
        <v>2017</v>
      </c>
      <c r="AC123" s="153" t="s">
        <v>818</v>
      </c>
      <c r="AD123" s="153">
        <v>2014</v>
      </c>
      <c r="AE123" s="153">
        <v>2018</v>
      </c>
      <c r="AF123" s="155" t="s">
        <v>818</v>
      </c>
      <c r="AG123" s="155">
        <v>2019</v>
      </c>
      <c r="AH123" s="153">
        <v>2019</v>
      </c>
      <c r="AI123" s="153">
        <v>2019</v>
      </c>
      <c r="AJ123" s="153">
        <v>2018</v>
      </c>
      <c r="AK123" s="153">
        <v>2018</v>
      </c>
      <c r="AL123" s="153">
        <v>2017</v>
      </c>
      <c r="AM123" s="153" t="s">
        <v>818</v>
      </c>
      <c r="AN123" s="153">
        <v>2019</v>
      </c>
      <c r="AO123" s="153">
        <v>2016</v>
      </c>
      <c r="AP123" s="153">
        <v>2017</v>
      </c>
      <c r="AQ123" s="153">
        <v>2017</v>
      </c>
      <c r="AR123" s="153" t="s">
        <v>818</v>
      </c>
      <c r="AS123" s="153">
        <v>2015</v>
      </c>
      <c r="AT123" s="153">
        <v>2007</v>
      </c>
      <c r="AU123" s="164">
        <v>2017</v>
      </c>
      <c r="AV123" s="164" t="s">
        <v>818</v>
      </c>
      <c r="AW123" s="153" t="s">
        <v>818</v>
      </c>
      <c r="AX123" s="153" t="s">
        <v>818</v>
      </c>
      <c r="AY123" s="153">
        <v>2017</v>
      </c>
      <c r="AZ123" s="208" t="s">
        <v>818</v>
      </c>
      <c r="BA123" s="153" t="s">
        <v>818</v>
      </c>
      <c r="BB123" s="153">
        <v>2017</v>
      </c>
      <c r="BC123" s="153">
        <v>2018</v>
      </c>
      <c r="BD123" s="153">
        <v>2019</v>
      </c>
      <c r="BE123" s="153" t="s">
        <v>818</v>
      </c>
      <c r="BF123" s="211" t="s">
        <v>1186</v>
      </c>
      <c r="BG123" s="210" t="s">
        <v>1186</v>
      </c>
      <c r="BH123" s="153">
        <v>2018</v>
      </c>
      <c r="BI123" s="153">
        <v>2018</v>
      </c>
      <c r="BJ123" s="153">
        <v>2013</v>
      </c>
      <c r="BK123" s="153">
        <v>2017</v>
      </c>
      <c r="BL123" s="153" t="s">
        <v>818</v>
      </c>
      <c r="BM123" s="153">
        <v>2017</v>
      </c>
      <c r="BN123" s="153" t="s">
        <v>818</v>
      </c>
      <c r="BO123" s="153">
        <v>2011</v>
      </c>
      <c r="BP123" s="153">
        <v>2017</v>
      </c>
      <c r="BQ123" s="153">
        <v>2014</v>
      </c>
      <c r="BR123" s="153">
        <v>2017</v>
      </c>
      <c r="BS123" s="153">
        <v>2017</v>
      </c>
      <c r="BT123" s="153">
        <v>2015</v>
      </c>
      <c r="BU123" s="153">
        <v>2017</v>
      </c>
      <c r="BV123" s="153">
        <v>2017</v>
      </c>
      <c r="BW123" s="153" t="s">
        <v>818</v>
      </c>
      <c r="BX123" s="153">
        <v>2016</v>
      </c>
      <c r="BY123" s="153" t="s">
        <v>818</v>
      </c>
      <c r="BZ123" s="153" t="s">
        <v>1189</v>
      </c>
      <c r="CA123" s="153">
        <v>2019</v>
      </c>
      <c r="CB123" s="153">
        <v>2015</v>
      </c>
    </row>
    <row r="124" spans="1:80" x14ac:dyDescent="0.3">
      <c r="A124" s="123" t="str">
        <f>'Indicator Data'!A126</f>
        <v>Nepal</v>
      </c>
      <c r="B124" s="106" t="str">
        <f>'Indicator Data'!B126</f>
        <v>NPL</v>
      </c>
      <c r="C124" s="151">
        <v>2015</v>
      </c>
      <c r="D124" s="151">
        <v>2015</v>
      </c>
      <c r="E124" s="151">
        <v>2015</v>
      </c>
      <c r="F124" s="151">
        <v>2015</v>
      </c>
      <c r="G124" s="151">
        <v>2015</v>
      </c>
      <c r="H124" s="151">
        <v>2015</v>
      </c>
      <c r="I124" s="151">
        <v>2015</v>
      </c>
      <c r="J124" s="151">
        <v>2018</v>
      </c>
      <c r="K124" s="151">
        <v>2018</v>
      </c>
      <c r="L124" s="151">
        <v>2016</v>
      </c>
      <c r="M124" s="153">
        <v>2015</v>
      </c>
      <c r="N124" s="153">
        <v>2015</v>
      </c>
      <c r="O124" s="153">
        <v>2015</v>
      </c>
      <c r="P124" s="153">
        <v>2015</v>
      </c>
      <c r="Q124" s="153">
        <v>2010</v>
      </c>
      <c r="R124" s="153">
        <v>2010</v>
      </c>
      <c r="S124" s="153">
        <v>2010</v>
      </c>
      <c r="T124" s="153">
        <v>2010</v>
      </c>
      <c r="U124" s="153">
        <v>2015</v>
      </c>
      <c r="V124" s="153">
        <v>2015</v>
      </c>
      <c r="W124" s="153">
        <v>2015</v>
      </c>
      <c r="X124" s="153">
        <v>2018</v>
      </c>
      <c r="Y124" s="153">
        <v>2018</v>
      </c>
      <c r="Z124" s="153">
        <v>2018</v>
      </c>
      <c r="AA124" s="153">
        <v>2016</v>
      </c>
      <c r="AB124" s="152">
        <v>2017</v>
      </c>
      <c r="AC124" s="153">
        <v>2017</v>
      </c>
      <c r="AD124" s="153">
        <v>2018</v>
      </c>
      <c r="AE124" s="153">
        <v>2018</v>
      </c>
      <c r="AF124" s="155">
        <v>2016</v>
      </c>
      <c r="AG124" s="155">
        <v>2019</v>
      </c>
      <c r="AH124" s="153">
        <v>2019</v>
      </c>
      <c r="AI124" s="153">
        <v>2019</v>
      </c>
      <c r="AJ124" s="153">
        <v>2018</v>
      </c>
      <c r="AK124" s="153">
        <v>2018</v>
      </c>
      <c r="AL124" s="153">
        <v>2017</v>
      </c>
      <c r="AM124" s="153">
        <v>2016</v>
      </c>
      <c r="AN124" s="153">
        <v>2019</v>
      </c>
      <c r="AO124" s="153">
        <v>2016</v>
      </c>
      <c r="AP124" s="153">
        <v>2017</v>
      </c>
      <c r="AQ124" s="153">
        <v>2017</v>
      </c>
      <c r="AR124" s="153">
        <v>2018</v>
      </c>
      <c r="AS124" s="153">
        <v>2015</v>
      </c>
      <c r="AT124" s="153">
        <v>2016</v>
      </c>
      <c r="AU124" s="164">
        <v>2017</v>
      </c>
      <c r="AV124" s="164">
        <v>2017</v>
      </c>
      <c r="AW124" s="153">
        <v>2017</v>
      </c>
      <c r="AX124" s="153">
        <v>2017</v>
      </c>
      <c r="AY124" s="153">
        <v>2017</v>
      </c>
      <c r="AZ124" s="208">
        <v>2017</v>
      </c>
      <c r="BA124" s="153" t="s">
        <v>1191</v>
      </c>
      <c r="BB124" s="153">
        <v>2017</v>
      </c>
      <c r="BC124" s="153">
        <v>2018</v>
      </c>
      <c r="BD124" s="153">
        <v>2019</v>
      </c>
      <c r="BE124" s="153" t="s">
        <v>818</v>
      </c>
      <c r="BF124" s="211" t="s">
        <v>1186</v>
      </c>
      <c r="BG124" s="210" t="s">
        <v>1186</v>
      </c>
      <c r="BH124" s="153">
        <v>2018</v>
      </c>
      <c r="BI124" s="153">
        <v>2018</v>
      </c>
      <c r="BJ124" s="153">
        <v>2015</v>
      </c>
      <c r="BK124" s="153">
        <v>2017</v>
      </c>
      <c r="BL124" s="153">
        <v>2018</v>
      </c>
      <c r="BM124" s="153">
        <v>2017</v>
      </c>
      <c r="BN124" s="153">
        <v>2015</v>
      </c>
      <c r="BO124" s="153">
        <v>2016</v>
      </c>
      <c r="BP124" s="153">
        <v>2017</v>
      </c>
      <c r="BQ124" s="153">
        <v>2014</v>
      </c>
      <c r="BR124" s="153">
        <v>2017</v>
      </c>
      <c r="BS124" s="153">
        <v>2017</v>
      </c>
      <c r="BT124" s="153">
        <v>2017</v>
      </c>
      <c r="BU124" s="153">
        <v>2017</v>
      </c>
      <c r="BV124" s="153">
        <v>2017</v>
      </c>
      <c r="BW124" s="153">
        <v>2017</v>
      </c>
      <c r="BX124" s="153">
        <v>2016</v>
      </c>
      <c r="BY124" s="153">
        <v>2015</v>
      </c>
      <c r="BZ124" s="153" t="s">
        <v>1189</v>
      </c>
      <c r="CA124" s="153">
        <v>2019</v>
      </c>
      <c r="CB124" s="153">
        <v>2015</v>
      </c>
    </row>
    <row r="125" spans="1:80" x14ac:dyDescent="0.3">
      <c r="A125" s="123" t="str">
        <f>'Indicator Data'!A127</f>
        <v>Netherlands</v>
      </c>
      <c r="B125" s="106" t="str">
        <f>'Indicator Data'!B127</f>
        <v>NLD</v>
      </c>
      <c r="C125" s="151">
        <v>2015</v>
      </c>
      <c r="D125" s="151">
        <v>2015</v>
      </c>
      <c r="E125" s="151">
        <v>2015</v>
      </c>
      <c r="F125" s="151">
        <v>2015</v>
      </c>
      <c r="G125" s="151">
        <v>2015</v>
      </c>
      <c r="H125" s="151">
        <v>2015</v>
      </c>
      <c r="I125" s="151">
        <v>2015</v>
      </c>
      <c r="J125" s="151">
        <v>2018</v>
      </c>
      <c r="K125" s="151">
        <v>2018</v>
      </c>
      <c r="L125" s="151">
        <v>2016</v>
      </c>
      <c r="M125" s="153">
        <v>2015</v>
      </c>
      <c r="N125" s="153">
        <v>2015</v>
      </c>
      <c r="O125" s="153">
        <v>2015</v>
      </c>
      <c r="P125" s="153">
        <v>2015</v>
      </c>
      <c r="Q125" s="153">
        <v>2010</v>
      </c>
      <c r="R125" s="153">
        <v>2010</v>
      </c>
      <c r="S125" s="153">
        <v>2010</v>
      </c>
      <c r="T125" s="153">
        <v>2010</v>
      </c>
      <c r="U125" s="153">
        <v>2015</v>
      </c>
      <c r="V125" s="153">
        <v>2015</v>
      </c>
      <c r="W125" s="153">
        <v>2015</v>
      </c>
      <c r="X125" s="153">
        <v>2018</v>
      </c>
      <c r="Y125" s="153">
        <v>2018</v>
      </c>
      <c r="Z125" s="153">
        <v>2018</v>
      </c>
      <c r="AA125" s="153">
        <v>2011</v>
      </c>
      <c r="AB125" s="152">
        <v>2017</v>
      </c>
      <c r="AC125" s="153" t="s">
        <v>818</v>
      </c>
      <c r="AD125" s="153">
        <v>2018</v>
      </c>
      <c r="AE125" s="153">
        <v>2018</v>
      </c>
      <c r="AF125" s="155" t="s">
        <v>818</v>
      </c>
      <c r="AG125" s="155">
        <v>2019</v>
      </c>
      <c r="AH125" s="153">
        <v>2019</v>
      </c>
      <c r="AI125" s="153">
        <v>2019</v>
      </c>
      <c r="AJ125" s="153">
        <v>2018</v>
      </c>
      <c r="AK125" s="153">
        <v>2018</v>
      </c>
      <c r="AL125" s="153">
        <v>2017</v>
      </c>
      <c r="AM125" s="153" t="s">
        <v>818</v>
      </c>
      <c r="AN125" s="153">
        <v>2019</v>
      </c>
      <c r="AO125" s="153">
        <v>2016</v>
      </c>
      <c r="AP125" s="153">
        <v>2017</v>
      </c>
      <c r="AQ125" s="153" t="s">
        <v>818</v>
      </c>
      <c r="AR125" s="153">
        <v>2018</v>
      </c>
      <c r="AS125" s="153">
        <v>2015</v>
      </c>
      <c r="AT125" s="153" t="s">
        <v>818</v>
      </c>
      <c r="AU125" s="164">
        <v>2017</v>
      </c>
      <c r="AV125" s="164">
        <v>2017</v>
      </c>
      <c r="AW125" s="153">
        <v>2017</v>
      </c>
      <c r="AX125" s="153" t="s">
        <v>818</v>
      </c>
      <c r="AY125" s="153">
        <v>2017</v>
      </c>
      <c r="AZ125" s="208">
        <v>2017</v>
      </c>
      <c r="BA125" s="153" t="s">
        <v>1188</v>
      </c>
      <c r="BB125" s="153">
        <v>2017</v>
      </c>
      <c r="BC125" s="153">
        <v>2018</v>
      </c>
      <c r="BD125" s="153">
        <v>2019</v>
      </c>
      <c r="BE125" s="153" t="s">
        <v>818</v>
      </c>
      <c r="BF125" s="211" t="s">
        <v>1186</v>
      </c>
      <c r="BG125" s="210" t="s">
        <v>1186</v>
      </c>
      <c r="BH125" s="153">
        <v>2018</v>
      </c>
      <c r="BI125" s="153">
        <v>2018</v>
      </c>
      <c r="BJ125" s="153">
        <v>2015</v>
      </c>
      <c r="BK125" s="153">
        <v>2017</v>
      </c>
      <c r="BL125" s="153">
        <v>2018</v>
      </c>
      <c r="BM125" s="153">
        <v>2017</v>
      </c>
      <c r="BN125" s="153" t="s">
        <v>818</v>
      </c>
      <c r="BO125" s="153">
        <v>2016</v>
      </c>
      <c r="BP125" s="153">
        <v>2017</v>
      </c>
      <c r="BQ125" s="153">
        <v>2014</v>
      </c>
      <c r="BR125" s="153">
        <v>2017</v>
      </c>
      <c r="BS125" s="153">
        <v>2017</v>
      </c>
      <c r="BT125" s="153">
        <v>2016</v>
      </c>
      <c r="BU125" s="153">
        <v>2017</v>
      </c>
      <c r="BV125" s="153">
        <v>2017</v>
      </c>
      <c r="BW125" s="153">
        <v>2017</v>
      </c>
      <c r="BX125" s="153">
        <v>2016</v>
      </c>
      <c r="BY125" s="153">
        <v>2015</v>
      </c>
      <c r="BZ125" s="153" t="s">
        <v>1189</v>
      </c>
      <c r="CA125" s="153">
        <v>2019</v>
      </c>
      <c r="CB125" s="153">
        <v>2015</v>
      </c>
    </row>
    <row r="126" spans="1:80" x14ac:dyDescent="0.3">
      <c r="A126" s="123" t="str">
        <f>'Indicator Data'!A128</f>
        <v>New Zealand</v>
      </c>
      <c r="B126" s="106" t="str">
        <f>'Indicator Data'!B128</f>
        <v>NZL</v>
      </c>
      <c r="C126" s="151">
        <v>2015</v>
      </c>
      <c r="D126" s="151">
        <v>2015</v>
      </c>
      <c r="E126" s="151">
        <v>2015</v>
      </c>
      <c r="F126" s="151">
        <v>2015</v>
      </c>
      <c r="G126" s="151">
        <v>2015</v>
      </c>
      <c r="H126" s="151">
        <v>2015</v>
      </c>
      <c r="I126" s="151">
        <v>2015</v>
      </c>
      <c r="J126" s="151">
        <v>2018</v>
      </c>
      <c r="K126" s="151">
        <v>2018</v>
      </c>
      <c r="L126" s="151">
        <v>2016</v>
      </c>
      <c r="M126" s="153">
        <v>2015</v>
      </c>
      <c r="N126" s="153">
        <v>2015</v>
      </c>
      <c r="O126" s="153">
        <v>2015</v>
      </c>
      <c r="P126" s="153">
        <v>2015</v>
      </c>
      <c r="Q126" s="153">
        <v>2010</v>
      </c>
      <c r="R126" s="153">
        <v>2010</v>
      </c>
      <c r="S126" s="153">
        <v>2010</v>
      </c>
      <c r="T126" s="153">
        <v>2010</v>
      </c>
      <c r="U126" s="153">
        <v>2015</v>
      </c>
      <c r="V126" s="153">
        <v>2015</v>
      </c>
      <c r="W126" s="153">
        <v>2015</v>
      </c>
      <c r="X126" s="153">
        <v>2018</v>
      </c>
      <c r="Y126" s="153">
        <v>2018</v>
      </c>
      <c r="Z126" s="153">
        <v>2018</v>
      </c>
      <c r="AA126" s="153">
        <v>2006</v>
      </c>
      <c r="AB126" s="152">
        <v>2017</v>
      </c>
      <c r="AC126" s="153" t="s">
        <v>818</v>
      </c>
      <c r="AD126" s="153">
        <v>2018</v>
      </c>
      <c r="AE126" s="153">
        <v>2018</v>
      </c>
      <c r="AF126" s="155" t="s">
        <v>818</v>
      </c>
      <c r="AG126" s="155">
        <v>2019</v>
      </c>
      <c r="AH126" s="153">
        <v>2019</v>
      </c>
      <c r="AI126" s="153">
        <v>2019</v>
      </c>
      <c r="AJ126" s="153">
        <v>2018</v>
      </c>
      <c r="AK126" s="153">
        <v>2018</v>
      </c>
      <c r="AL126" s="153">
        <v>2017</v>
      </c>
      <c r="AM126" s="153" t="s">
        <v>818</v>
      </c>
      <c r="AN126" s="153">
        <v>2019</v>
      </c>
      <c r="AO126" s="153">
        <v>2016</v>
      </c>
      <c r="AP126" s="153">
        <v>2017</v>
      </c>
      <c r="AQ126" s="153" t="s">
        <v>818</v>
      </c>
      <c r="AR126" s="153">
        <v>2018</v>
      </c>
      <c r="AS126" s="153">
        <v>2015</v>
      </c>
      <c r="AT126" s="153" t="s">
        <v>818</v>
      </c>
      <c r="AU126" s="164">
        <v>2017</v>
      </c>
      <c r="AV126" s="164">
        <v>2017</v>
      </c>
      <c r="AW126" s="153" t="s">
        <v>818</v>
      </c>
      <c r="AX126" s="153" t="s">
        <v>818</v>
      </c>
      <c r="AY126" s="153">
        <v>2017</v>
      </c>
      <c r="AZ126" s="208">
        <v>2017</v>
      </c>
      <c r="BA126" s="153" t="s">
        <v>818</v>
      </c>
      <c r="BB126" s="153">
        <v>2017</v>
      </c>
      <c r="BC126" s="153">
        <v>2018</v>
      </c>
      <c r="BD126" s="153">
        <v>2019</v>
      </c>
      <c r="BE126" s="153" t="s">
        <v>818</v>
      </c>
      <c r="BF126" s="211" t="s">
        <v>1186</v>
      </c>
      <c r="BG126" s="210" t="s">
        <v>1186</v>
      </c>
      <c r="BH126" s="153">
        <v>2018</v>
      </c>
      <c r="BI126" s="153">
        <v>2018</v>
      </c>
      <c r="BJ126" s="153">
        <v>2015</v>
      </c>
      <c r="BK126" s="153">
        <v>2017</v>
      </c>
      <c r="BL126" s="153">
        <v>2018</v>
      </c>
      <c r="BM126" s="153">
        <v>2017</v>
      </c>
      <c r="BN126" s="153" t="s">
        <v>818</v>
      </c>
      <c r="BO126" s="153">
        <v>2016</v>
      </c>
      <c r="BP126" s="153">
        <v>2017</v>
      </c>
      <c r="BQ126" s="153">
        <v>2014</v>
      </c>
      <c r="BR126" s="153">
        <v>2017</v>
      </c>
      <c r="BS126" s="153">
        <v>2017</v>
      </c>
      <c r="BT126" s="153">
        <v>2016</v>
      </c>
      <c r="BU126" s="153">
        <v>2017</v>
      </c>
      <c r="BV126" s="153">
        <v>2017</v>
      </c>
      <c r="BW126" s="153">
        <v>2017</v>
      </c>
      <c r="BX126" s="153">
        <v>2016</v>
      </c>
      <c r="BY126" s="153">
        <v>2015</v>
      </c>
      <c r="BZ126" s="153" t="s">
        <v>1189</v>
      </c>
      <c r="CA126" s="153">
        <v>2019</v>
      </c>
      <c r="CB126" s="153">
        <v>2015</v>
      </c>
    </row>
    <row r="127" spans="1:80" x14ac:dyDescent="0.3">
      <c r="A127" s="123" t="str">
        <f>'Indicator Data'!A129</f>
        <v>Nicaragua</v>
      </c>
      <c r="B127" s="106" t="str">
        <f>'Indicator Data'!B129</f>
        <v>NIC</v>
      </c>
      <c r="C127" s="151">
        <v>2015</v>
      </c>
      <c r="D127" s="151">
        <v>2015</v>
      </c>
      <c r="E127" s="151">
        <v>2015</v>
      </c>
      <c r="F127" s="151">
        <v>2015</v>
      </c>
      <c r="G127" s="151">
        <v>2015</v>
      </c>
      <c r="H127" s="151">
        <v>2015</v>
      </c>
      <c r="I127" s="151">
        <v>2015</v>
      </c>
      <c r="J127" s="151">
        <v>2018</v>
      </c>
      <c r="K127" s="151">
        <v>2018</v>
      </c>
      <c r="L127" s="151">
        <v>2016</v>
      </c>
      <c r="M127" s="153">
        <v>2015</v>
      </c>
      <c r="N127" s="153">
        <v>2015</v>
      </c>
      <c r="O127" s="153">
        <v>2015</v>
      </c>
      <c r="P127" s="153">
        <v>2015</v>
      </c>
      <c r="Q127" s="153">
        <v>2010</v>
      </c>
      <c r="R127" s="153">
        <v>2010</v>
      </c>
      <c r="S127" s="153">
        <v>2010</v>
      </c>
      <c r="T127" s="153">
        <v>2010</v>
      </c>
      <c r="U127" s="153">
        <v>2015</v>
      </c>
      <c r="V127" s="153">
        <v>2015</v>
      </c>
      <c r="W127" s="153">
        <v>2015</v>
      </c>
      <c r="X127" s="153">
        <v>2018</v>
      </c>
      <c r="Y127" s="153">
        <v>2018</v>
      </c>
      <c r="Z127" s="153">
        <v>2018</v>
      </c>
      <c r="AA127" s="153"/>
      <c r="AB127" s="152">
        <v>2017</v>
      </c>
      <c r="AC127" s="153" t="s">
        <v>818</v>
      </c>
      <c r="AD127" s="153">
        <v>2018</v>
      </c>
      <c r="AE127" s="153">
        <v>2018</v>
      </c>
      <c r="AF127" s="155">
        <v>2016</v>
      </c>
      <c r="AG127" s="155">
        <v>2019</v>
      </c>
      <c r="AH127" s="153">
        <v>2019</v>
      </c>
      <c r="AI127" s="153">
        <v>2019</v>
      </c>
      <c r="AJ127" s="153">
        <v>2018</v>
      </c>
      <c r="AK127" s="153">
        <v>2018</v>
      </c>
      <c r="AL127" s="153">
        <v>2017</v>
      </c>
      <c r="AM127" s="153">
        <v>2012</v>
      </c>
      <c r="AN127" s="153">
        <v>2019</v>
      </c>
      <c r="AO127" s="153">
        <v>2016</v>
      </c>
      <c r="AP127" s="153">
        <v>2017</v>
      </c>
      <c r="AQ127" s="153">
        <v>2017</v>
      </c>
      <c r="AR127" s="153">
        <v>2018</v>
      </c>
      <c r="AS127" s="153">
        <v>2015</v>
      </c>
      <c r="AT127" s="153">
        <v>2006</v>
      </c>
      <c r="AU127" s="164">
        <v>2017</v>
      </c>
      <c r="AV127" s="164">
        <v>2017</v>
      </c>
      <c r="AW127" s="153">
        <v>2017</v>
      </c>
      <c r="AX127" s="153">
        <v>2017</v>
      </c>
      <c r="AY127" s="153">
        <v>2017</v>
      </c>
      <c r="AZ127" s="208">
        <v>2017</v>
      </c>
      <c r="BA127" s="153" t="s">
        <v>1192</v>
      </c>
      <c r="BB127" s="153">
        <v>2017</v>
      </c>
      <c r="BC127" s="153">
        <v>2018</v>
      </c>
      <c r="BD127" s="153">
        <v>2019</v>
      </c>
      <c r="BE127" s="153" t="s">
        <v>818</v>
      </c>
      <c r="BF127" s="211" t="s">
        <v>1186</v>
      </c>
      <c r="BG127" s="210" t="s">
        <v>1186</v>
      </c>
      <c r="BH127" s="153">
        <v>2018</v>
      </c>
      <c r="BI127" s="153">
        <v>2018</v>
      </c>
      <c r="BJ127" s="153">
        <v>2013</v>
      </c>
      <c r="BK127" s="153">
        <v>2017</v>
      </c>
      <c r="BL127" s="153">
        <v>2018</v>
      </c>
      <c r="BM127" s="153">
        <v>2017</v>
      </c>
      <c r="BN127" s="153">
        <v>2015</v>
      </c>
      <c r="BO127" s="153">
        <v>2016</v>
      </c>
      <c r="BP127" s="153">
        <v>2017</v>
      </c>
      <c r="BQ127" s="153">
        <v>2014</v>
      </c>
      <c r="BR127" s="153">
        <v>2017</v>
      </c>
      <c r="BS127" s="153">
        <v>2017</v>
      </c>
      <c r="BT127" s="153">
        <v>2018</v>
      </c>
      <c r="BU127" s="153">
        <v>2017</v>
      </c>
      <c r="BV127" s="153">
        <v>2017</v>
      </c>
      <c r="BW127" s="153">
        <v>2017</v>
      </c>
      <c r="BX127" s="153">
        <v>2016</v>
      </c>
      <c r="BY127" s="153">
        <v>2015</v>
      </c>
      <c r="BZ127" s="153" t="s">
        <v>1189</v>
      </c>
      <c r="CA127" s="153">
        <v>2019</v>
      </c>
      <c r="CB127" s="153">
        <v>2015</v>
      </c>
    </row>
    <row r="128" spans="1:80" x14ac:dyDescent="0.3">
      <c r="A128" s="123" t="str">
        <f>'Indicator Data'!A130</f>
        <v>Niger</v>
      </c>
      <c r="B128" s="106" t="str">
        <f>'Indicator Data'!B130</f>
        <v>NER</v>
      </c>
      <c r="C128" s="151">
        <v>2015</v>
      </c>
      <c r="D128" s="151">
        <v>2015</v>
      </c>
      <c r="E128" s="151">
        <v>2015</v>
      </c>
      <c r="F128" s="151">
        <v>2015</v>
      </c>
      <c r="G128" s="151">
        <v>2015</v>
      </c>
      <c r="H128" s="151">
        <v>2015</v>
      </c>
      <c r="I128" s="151">
        <v>2015</v>
      </c>
      <c r="J128" s="151">
        <v>2018</v>
      </c>
      <c r="K128" s="151">
        <v>2018</v>
      </c>
      <c r="L128" s="151">
        <v>2016</v>
      </c>
      <c r="M128" s="153">
        <v>2015</v>
      </c>
      <c r="N128" s="153">
        <v>2015</v>
      </c>
      <c r="O128" s="153">
        <v>2015</v>
      </c>
      <c r="P128" s="153">
        <v>2015</v>
      </c>
      <c r="Q128" s="153">
        <v>2010</v>
      </c>
      <c r="R128" s="153">
        <v>2010</v>
      </c>
      <c r="S128" s="153">
        <v>2010</v>
      </c>
      <c r="T128" s="153">
        <v>2010</v>
      </c>
      <c r="U128" s="153">
        <v>2015</v>
      </c>
      <c r="V128" s="153">
        <v>2015</v>
      </c>
      <c r="W128" s="153">
        <v>2015</v>
      </c>
      <c r="X128" s="153">
        <v>2018</v>
      </c>
      <c r="Y128" s="153">
        <v>2018</v>
      </c>
      <c r="Z128" s="153">
        <v>2018</v>
      </c>
      <c r="AA128" s="153">
        <v>2012</v>
      </c>
      <c r="AB128" s="152">
        <v>2017</v>
      </c>
      <c r="AC128" s="153">
        <v>2010</v>
      </c>
      <c r="AD128" s="153">
        <v>2014</v>
      </c>
      <c r="AE128" s="153">
        <v>2018</v>
      </c>
      <c r="AF128" s="155">
        <v>2016</v>
      </c>
      <c r="AG128" s="155">
        <v>2019</v>
      </c>
      <c r="AH128" s="153">
        <v>2019</v>
      </c>
      <c r="AI128" s="153">
        <v>2019</v>
      </c>
      <c r="AJ128" s="153">
        <v>2018</v>
      </c>
      <c r="AK128" s="153">
        <v>2018</v>
      </c>
      <c r="AL128" s="153">
        <v>2017</v>
      </c>
      <c r="AM128" s="153">
        <v>2012</v>
      </c>
      <c r="AN128" s="153">
        <v>2019</v>
      </c>
      <c r="AO128" s="153">
        <v>2016</v>
      </c>
      <c r="AP128" s="153">
        <v>2017</v>
      </c>
      <c r="AQ128" s="153">
        <v>2017</v>
      </c>
      <c r="AR128" s="153">
        <v>2018</v>
      </c>
      <c r="AS128" s="153">
        <v>2015</v>
      </c>
      <c r="AT128" s="153">
        <v>2016</v>
      </c>
      <c r="AU128" s="164">
        <v>2017</v>
      </c>
      <c r="AV128" s="164">
        <v>2017</v>
      </c>
      <c r="AW128" s="153">
        <v>2017</v>
      </c>
      <c r="AX128" s="153">
        <v>2017</v>
      </c>
      <c r="AY128" s="153">
        <v>2017</v>
      </c>
      <c r="AZ128" s="208">
        <v>2017</v>
      </c>
      <c r="BA128" s="153" t="s">
        <v>1192</v>
      </c>
      <c r="BB128" s="153">
        <v>2017</v>
      </c>
      <c r="BC128" s="153">
        <v>2018</v>
      </c>
      <c r="BD128" s="153">
        <v>2019</v>
      </c>
      <c r="BE128" s="153" t="s">
        <v>1186</v>
      </c>
      <c r="BF128" s="211">
        <v>43646</v>
      </c>
      <c r="BG128" s="210" t="s">
        <v>1186</v>
      </c>
      <c r="BH128" s="153">
        <v>2018</v>
      </c>
      <c r="BI128" s="153">
        <v>2018</v>
      </c>
      <c r="BJ128" s="153">
        <v>2015</v>
      </c>
      <c r="BK128" s="153">
        <v>2017</v>
      </c>
      <c r="BL128" s="153">
        <v>2018</v>
      </c>
      <c r="BM128" s="153">
        <v>2017</v>
      </c>
      <c r="BN128" s="153">
        <v>2015</v>
      </c>
      <c r="BO128" s="153">
        <v>2016</v>
      </c>
      <c r="BP128" s="153">
        <v>2017</v>
      </c>
      <c r="BQ128" s="153">
        <v>2014</v>
      </c>
      <c r="BR128" s="153">
        <v>2017</v>
      </c>
      <c r="BS128" s="153">
        <v>2017</v>
      </c>
      <c r="BT128" s="153">
        <v>2014</v>
      </c>
      <c r="BU128" s="153">
        <v>2017</v>
      </c>
      <c r="BV128" s="153">
        <v>2017</v>
      </c>
      <c r="BW128" s="153">
        <v>2017</v>
      </c>
      <c r="BX128" s="153">
        <v>2016</v>
      </c>
      <c r="BY128" s="153">
        <v>2015</v>
      </c>
      <c r="BZ128" s="153" t="s">
        <v>1189</v>
      </c>
      <c r="CA128" s="153">
        <v>2019</v>
      </c>
      <c r="CB128" s="153">
        <v>2015</v>
      </c>
    </row>
    <row r="129" spans="1:80" x14ac:dyDescent="0.3">
      <c r="A129" s="123" t="str">
        <f>'Indicator Data'!A131</f>
        <v>Nigeria</v>
      </c>
      <c r="B129" s="106" t="str">
        <f>'Indicator Data'!B131</f>
        <v>NGA</v>
      </c>
      <c r="C129" s="151">
        <v>2015</v>
      </c>
      <c r="D129" s="151">
        <v>2015</v>
      </c>
      <c r="E129" s="151">
        <v>2015</v>
      </c>
      <c r="F129" s="151">
        <v>2015</v>
      </c>
      <c r="G129" s="151">
        <v>2015</v>
      </c>
      <c r="H129" s="151">
        <v>2015</v>
      </c>
      <c r="I129" s="151">
        <v>2015</v>
      </c>
      <c r="J129" s="151">
        <v>2018</v>
      </c>
      <c r="K129" s="151">
        <v>2018</v>
      </c>
      <c r="L129" s="151">
        <v>2016</v>
      </c>
      <c r="M129" s="153">
        <v>2015</v>
      </c>
      <c r="N129" s="153">
        <v>2015</v>
      </c>
      <c r="O129" s="153">
        <v>2015</v>
      </c>
      <c r="P129" s="153">
        <v>2015</v>
      </c>
      <c r="Q129" s="153">
        <v>2010</v>
      </c>
      <c r="R129" s="153">
        <v>2010</v>
      </c>
      <c r="S129" s="153">
        <v>2010</v>
      </c>
      <c r="T129" s="153">
        <v>2010</v>
      </c>
      <c r="U129" s="153">
        <v>2015</v>
      </c>
      <c r="V129" s="153">
        <v>2015</v>
      </c>
      <c r="W129" s="153">
        <v>2015</v>
      </c>
      <c r="X129" s="153">
        <v>2018</v>
      </c>
      <c r="Y129" s="153">
        <v>2018</v>
      </c>
      <c r="Z129" s="153">
        <v>2018</v>
      </c>
      <c r="AA129" s="153">
        <v>2015</v>
      </c>
      <c r="AB129" s="152">
        <v>2017</v>
      </c>
      <c r="AC129" s="153">
        <v>2017</v>
      </c>
      <c r="AD129" s="153">
        <v>2018</v>
      </c>
      <c r="AE129" s="153">
        <v>2018</v>
      </c>
      <c r="AF129" s="155">
        <v>2016</v>
      </c>
      <c r="AG129" s="155">
        <v>2019</v>
      </c>
      <c r="AH129" s="153">
        <v>2019</v>
      </c>
      <c r="AI129" s="153">
        <v>2019</v>
      </c>
      <c r="AJ129" s="153">
        <v>2018</v>
      </c>
      <c r="AK129" s="153">
        <v>2018</v>
      </c>
      <c r="AL129" s="153">
        <v>2017</v>
      </c>
      <c r="AM129" s="153">
        <v>2017</v>
      </c>
      <c r="AN129" s="153">
        <v>2019</v>
      </c>
      <c r="AO129" s="153">
        <v>2016</v>
      </c>
      <c r="AP129" s="153">
        <v>2017</v>
      </c>
      <c r="AQ129" s="153">
        <v>2017</v>
      </c>
      <c r="AR129" s="153">
        <v>2018</v>
      </c>
      <c r="AS129" s="153">
        <v>2015</v>
      </c>
      <c r="AT129" s="153">
        <v>2016</v>
      </c>
      <c r="AU129" s="164">
        <v>2017</v>
      </c>
      <c r="AV129" s="164">
        <v>2017</v>
      </c>
      <c r="AW129" s="153" t="s">
        <v>818</v>
      </c>
      <c r="AX129" s="153">
        <v>2017</v>
      </c>
      <c r="AY129" s="153">
        <v>2017</v>
      </c>
      <c r="AZ129" s="208" t="s">
        <v>818</v>
      </c>
      <c r="BA129" s="153">
        <v>2009</v>
      </c>
      <c r="BB129" s="153">
        <v>2017</v>
      </c>
      <c r="BC129" s="153">
        <v>2018</v>
      </c>
      <c r="BD129" s="153">
        <v>2019</v>
      </c>
      <c r="BE129" s="153" t="s">
        <v>1186</v>
      </c>
      <c r="BF129" s="211" t="s">
        <v>1186</v>
      </c>
      <c r="BG129" s="210" t="s">
        <v>1186</v>
      </c>
      <c r="BH129" s="153">
        <v>2018</v>
      </c>
      <c r="BI129" s="153">
        <v>2018</v>
      </c>
      <c r="BJ129" s="153">
        <v>2015</v>
      </c>
      <c r="BK129" s="153">
        <v>2017</v>
      </c>
      <c r="BL129" s="153">
        <v>2018</v>
      </c>
      <c r="BM129" s="153">
        <v>2017</v>
      </c>
      <c r="BN129" s="153">
        <v>2015</v>
      </c>
      <c r="BO129" s="153">
        <v>2016</v>
      </c>
      <c r="BP129" s="153">
        <v>2017</v>
      </c>
      <c r="BQ129" s="153">
        <v>2014</v>
      </c>
      <c r="BR129" s="153">
        <v>2017</v>
      </c>
      <c r="BS129" s="153">
        <v>2017</v>
      </c>
      <c r="BT129" s="153">
        <v>2013</v>
      </c>
      <c r="BU129" s="153">
        <v>2017</v>
      </c>
      <c r="BV129" s="153" t="s">
        <v>818</v>
      </c>
      <c r="BW129" s="153">
        <v>2017</v>
      </c>
      <c r="BX129" s="153">
        <v>2016</v>
      </c>
      <c r="BY129" s="153">
        <v>2015</v>
      </c>
      <c r="BZ129" s="153" t="s">
        <v>1189</v>
      </c>
      <c r="CA129" s="153">
        <v>2019</v>
      </c>
      <c r="CB129" s="153">
        <v>2015</v>
      </c>
    </row>
    <row r="130" spans="1:80" x14ac:dyDescent="0.3">
      <c r="A130" s="123" t="str">
        <f>'Indicator Data'!A132</f>
        <v>North Macedonia</v>
      </c>
      <c r="B130" s="106" t="str">
        <f>'Indicator Data'!B132</f>
        <v>MKD</v>
      </c>
      <c r="C130" s="151">
        <v>2015</v>
      </c>
      <c r="D130" s="151">
        <v>2015</v>
      </c>
      <c r="E130" s="151">
        <v>2015</v>
      </c>
      <c r="F130" s="151">
        <v>2015</v>
      </c>
      <c r="G130" s="151">
        <v>2015</v>
      </c>
      <c r="H130" s="151">
        <v>2015</v>
      </c>
      <c r="I130" s="151">
        <v>2015</v>
      </c>
      <c r="J130" s="151">
        <v>2018</v>
      </c>
      <c r="K130" s="151">
        <v>2018</v>
      </c>
      <c r="L130" s="151">
        <v>2016</v>
      </c>
      <c r="M130" s="153">
        <v>2015</v>
      </c>
      <c r="N130" s="153">
        <v>2015</v>
      </c>
      <c r="O130" s="153">
        <v>2015</v>
      </c>
      <c r="P130" s="153">
        <v>2015</v>
      </c>
      <c r="Q130" s="153">
        <v>2010</v>
      </c>
      <c r="R130" s="153">
        <v>2010</v>
      </c>
      <c r="S130" s="153">
        <v>2010</v>
      </c>
      <c r="T130" s="153">
        <v>2010</v>
      </c>
      <c r="U130" s="153">
        <v>2015</v>
      </c>
      <c r="V130" s="153">
        <v>2015</v>
      </c>
      <c r="W130" s="153">
        <v>2015</v>
      </c>
      <c r="X130" s="153">
        <v>2018</v>
      </c>
      <c r="Y130" s="153">
        <v>2018</v>
      </c>
      <c r="Z130" s="153">
        <v>2018</v>
      </c>
      <c r="AA130" s="153" t="s">
        <v>818</v>
      </c>
      <c r="AB130" s="152">
        <v>2017</v>
      </c>
      <c r="AC130" s="153" t="s">
        <v>818</v>
      </c>
      <c r="AD130" s="153">
        <v>2018</v>
      </c>
      <c r="AE130" s="153">
        <v>2018</v>
      </c>
      <c r="AF130" s="155">
        <v>2016</v>
      </c>
      <c r="AG130" s="155">
        <v>2019</v>
      </c>
      <c r="AH130" s="153">
        <v>2019</v>
      </c>
      <c r="AI130" s="153">
        <v>2019</v>
      </c>
      <c r="AJ130" s="153">
        <v>2018</v>
      </c>
      <c r="AK130" s="153">
        <v>2018</v>
      </c>
      <c r="AL130" s="153">
        <v>2017</v>
      </c>
      <c r="AM130" s="153">
        <v>2011</v>
      </c>
      <c r="AN130" s="153">
        <v>2019</v>
      </c>
      <c r="AO130" s="153">
        <v>2016</v>
      </c>
      <c r="AP130" s="153">
        <v>2017</v>
      </c>
      <c r="AQ130" s="153">
        <v>2017</v>
      </c>
      <c r="AR130" s="153">
        <v>2018</v>
      </c>
      <c r="AS130" s="153">
        <v>2015</v>
      </c>
      <c r="AT130" s="153">
        <v>2011</v>
      </c>
      <c r="AU130" s="164">
        <v>2017</v>
      </c>
      <c r="AV130" s="164">
        <v>2017</v>
      </c>
      <c r="AW130" s="153">
        <v>2017</v>
      </c>
      <c r="AX130" s="153" t="s">
        <v>818</v>
      </c>
      <c r="AY130" s="153">
        <v>2017</v>
      </c>
      <c r="AZ130" s="208">
        <v>2017</v>
      </c>
      <c r="BA130" s="153" t="s">
        <v>1188</v>
      </c>
      <c r="BB130" s="153">
        <v>2017</v>
      </c>
      <c r="BC130" s="153">
        <v>2018</v>
      </c>
      <c r="BD130" s="153">
        <v>2019</v>
      </c>
      <c r="BE130" s="153" t="s">
        <v>1186</v>
      </c>
      <c r="BF130" s="211" t="s">
        <v>1186</v>
      </c>
      <c r="BG130" s="210" t="s">
        <v>1186</v>
      </c>
      <c r="BH130" s="153">
        <v>2018</v>
      </c>
      <c r="BI130" s="153">
        <v>2018</v>
      </c>
      <c r="BJ130" s="153">
        <v>2015</v>
      </c>
      <c r="BK130" s="153">
        <v>2017</v>
      </c>
      <c r="BL130" s="153">
        <v>2018</v>
      </c>
      <c r="BM130" s="153">
        <v>2017</v>
      </c>
      <c r="BN130" s="153">
        <v>2015</v>
      </c>
      <c r="BO130" s="153">
        <v>2016</v>
      </c>
      <c r="BP130" s="153">
        <v>2017</v>
      </c>
      <c r="BQ130" s="153">
        <v>2014</v>
      </c>
      <c r="BR130" s="153">
        <v>2017</v>
      </c>
      <c r="BS130" s="153">
        <v>2017</v>
      </c>
      <c r="BT130" s="153">
        <v>2015</v>
      </c>
      <c r="BU130" s="153">
        <v>2017</v>
      </c>
      <c r="BV130" s="153">
        <v>2017</v>
      </c>
      <c r="BW130" s="153" t="s">
        <v>818</v>
      </c>
      <c r="BX130" s="153">
        <v>2016</v>
      </c>
      <c r="BY130" s="153">
        <v>2015</v>
      </c>
      <c r="BZ130" s="153" t="s">
        <v>1189</v>
      </c>
      <c r="CA130" s="153">
        <v>2019</v>
      </c>
      <c r="CB130" s="153">
        <v>2015</v>
      </c>
    </row>
    <row r="131" spans="1:80" x14ac:dyDescent="0.3">
      <c r="A131" s="123" t="str">
        <f>'Indicator Data'!A133</f>
        <v>Norway</v>
      </c>
      <c r="B131" s="106" t="str">
        <f>'Indicator Data'!B133</f>
        <v>NOR</v>
      </c>
      <c r="C131" s="151">
        <v>2015</v>
      </c>
      <c r="D131" s="151">
        <v>2015</v>
      </c>
      <c r="E131" s="151">
        <v>2015</v>
      </c>
      <c r="F131" s="151">
        <v>2015</v>
      </c>
      <c r="G131" s="151">
        <v>2015</v>
      </c>
      <c r="H131" s="151">
        <v>2015</v>
      </c>
      <c r="I131" s="151">
        <v>2015</v>
      </c>
      <c r="J131" s="151">
        <v>2018</v>
      </c>
      <c r="K131" s="151">
        <v>2018</v>
      </c>
      <c r="L131" s="151">
        <v>2016</v>
      </c>
      <c r="M131" s="153">
        <v>2015</v>
      </c>
      <c r="N131" s="153">
        <v>2015</v>
      </c>
      <c r="O131" s="153">
        <v>2015</v>
      </c>
      <c r="P131" s="153">
        <v>2015</v>
      </c>
      <c r="Q131" s="153">
        <v>2010</v>
      </c>
      <c r="R131" s="153">
        <v>2010</v>
      </c>
      <c r="S131" s="153">
        <v>2010</v>
      </c>
      <c r="T131" s="153">
        <v>2010</v>
      </c>
      <c r="U131" s="153">
        <v>2015</v>
      </c>
      <c r="V131" s="153">
        <v>2015</v>
      </c>
      <c r="W131" s="153">
        <v>2015</v>
      </c>
      <c r="X131" s="153">
        <v>2018</v>
      </c>
      <c r="Y131" s="153">
        <v>2018</v>
      </c>
      <c r="Z131" s="153">
        <v>2018</v>
      </c>
      <c r="AA131" s="153">
        <v>2011</v>
      </c>
      <c r="AB131" s="152">
        <v>2017</v>
      </c>
      <c r="AC131" s="153" t="s">
        <v>818</v>
      </c>
      <c r="AD131" s="153">
        <v>2017</v>
      </c>
      <c r="AE131" s="153">
        <v>2018</v>
      </c>
      <c r="AF131" s="155">
        <v>2016</v>
      </c>
      <c r="AG131" s="155">
        <v>2019</v>
      </c>
      <c r="AH131" s="153">
        <v>2019</v>
      </c>
      <c r="AI131" s="153">
        <v>2019</v>
      </c>
      <c r="AJ131" s="153">
        <v>2018</v>
      </c>
      <c r="AK131" s="153">
        <v>2018</v>
      </c>
      <c r="AL131" s="153">
        <v>2017</v>
      </c>
      <c r="AM131" s="153" t="s">
        <v>818</v>
      </c>
      <c r="AN131" s="153">
        <v>2019</v>
      </c>
      <c r="AO131" s="153">
        <v>2016</v>
      </c>
      <c r="AP131" s="153">
        <v>2017</v>
      </c>
      <c r="AQ131" s="153" t="s">
        <v>818</v>
      </c>
      <c r="AR131" s="153">
        <v>2018</v>
      </c>
      <c r="AS131" s="153">
        <v>2015</v>
      </c>
      <c r="AT131" s="153" t="s">
        <v>818</v>
      </c>
      <c r="AU131" s="164">
        <v>2017</v>
      </c>
      <c r="AV131" s="164">
        <v>2017</v>
      </c>
      <c r="AW131" s="153" t="s">
        <v>818</v>
      </c>
      <c r="AX131" s="153" t="s">
        <v>818</v>
      </c>
      <c r="AY131" s="153">
        <v>2017</v>
      </c>
      <c r="AZ131" s="208">
        <v>2017</v>
      </c>
      <c r="BA131" s="153" t="s">
        <v>1188</v>
      </c>
      <c r="BB131" s="153">
        <v>2017</v>
      </c>
      <c r="BC131" s="153">
        <v>2018</v>
      </c>
      <c r="BD131" s="153">
        <v>2019</v>
      </c>
      <c r="BE131" s="153" t="s">
        <v>818</v>
      </c>
      <c r="BF131" s="211" t="s">
        <v>1186</v>
      </c>
      <c r="BG131" s="210" t="s">
        <v>1186</v>
      </c>
      <c r="BH131" s="153">
        <v>2018</v>
      </c>
      <c r="BI131" s="153">
        <v>2018</v>
      </c>
      <c r="BJ131" s="153">
        <v>2015</v>
      </c>
      <c r="BK131" s="153">
        <v>2017</v>
      </c>
      <c r="BL131" s="153">
        <v>2018</v>
      </c>
      <c r="BM131" s="153">
        <v>2017</v>
      </c>
      <c r="BN131" s="153" t="s">
        <v>818</v>
      </c>
      <c r="BO131" s="153">
        <v>2016</v>
      </c>
      <c r="BP131" s="153">
        <v>2017</v>
      </c>
      <c r="BQ131" s="153">
        <v>2014</v>
      </c>
      <c r="BR131" s="153">
        <v>2017</v>
      </c>
      <c r="BS131" s="153">
        <v>2017</v>
      </c>
      <c r="BT131" s="153">
        <v>2017</v>
      </c>
      <c r="BU131" s="153">
        <v>2017</v>
      </c>
      <c r="BV131" s="153">
        <v>2017</v>
      </c>
      <c r="BW131" s="153">
        <v>2017</v>
      </c>
      <c r="BX131" s="153">
        <v>2016</v>
      </c>
      <c r="BY131" s="153">
        <v>2015</v>
      </c>
      <c r="BZ131" s="153" t="s">
        <v>1189</v>
      </c>
      <c r="CA131" s="153">
        <v>2019</v>
      </c>
      <c r="CB131" s="153">
        <v>2015</v>
      </c>
    </row>
    <row r="132" spans="1:80" x14ac:dyDescent="0.3">
      <c r="A132" s="123" t="str">
        <f>'Indicator Data'!A134</f>
        <v>Oman</v>
      </c>
      <c r="B132" s="106" t="str">
        <f>'Indicator Data'!B134</f>
        <v>OMN</v>
      </c>
      <c r="C132" s="151">
        <v>2015</v>
      </c>
      <c r="D132" s="151">
        <v>2015</v>
      </c>
      <c r="E132" s="151">
        <v>2015</v>
      </c>
      <c r="F132" s="151">
        <v>2015</v>
      </c>
      <c r="G132" s="151">
        <v>2015</v>
      </c>
      <c r="H132" s="151">
        <v>2015</v>
      </c>
      <c r="I132" s="151">
        <v>2015</v>
      </c>
      <c r="J132" s="151">
        <v>2018</v>
      </c>
      <c r="K132" s="151">
        <v>2018</v>
      </c>
      <c r="L132" s="151">
        <v>2016</v>
      </c>
      <c r="M132" s="153">
        <v>2015</v>
      </c>
      <c r="N132" s="153">
        <v>2015</v>
      </c>
      <c r="O132" s="153">
        <v>2015</v>
      </c>
      <c r="P132" s="153">
        <v>2015</v>
      </c>
      <c r="Q132" s="153">
        <v>2010</v>
      </c>
      <c r="R132" s="153">
        <v>2010</v>
      </c>
      <c r="S132" s="153">
        <v>2010</v>
      </c>
      <c r="T132" s="153">
        <v>2010</v>
      </c>
      <c r="U132" s="153">
        <v>2015</v>
      </c>
      <c r="V132" s="153">
        <v>2015</v>
      </c>
      <c r="W132" s="153">
        <v>2015</v>
      </c>
      <c r="X132" s="153">
        <v>2018</v>
      </c>
      <c r="Y132" s="153">
        <v>2018</v>
      </c>
      <c r="Z132" s="153">
        <v>2018</v>
      </c>
      <c r="AA132" s="153"/>
      <c r="AB132" s="152">
        <v>2017</v>
      </c>
      <c r="AC132" s="153">
        <v>2017</v>
      </c>
      <c r="AD132" s="153">
        <v>2018</v>
      </c>
      <c r="AE132" s="153">
        <v>2018</v>
      </c>
      <c r="AF132" s="155" t="s">
        <v>818</v>
      </c>
      <c r="AG132" s="155">
        <v>2019</v>
      </c>
      <c r="AH132" s="153">
        <v>2019</v>
      </c>
      <c r="AI132" s="153">
        <v>2019</v>
      </c>
      <c r="AJ132" s="153">
        <v>2018</v>
      </c>
      <c r="AK132" s="153">
        <v>2018</v>
      </c>
      <c r="AL132" s="153">
        <v>2017</v>
      </c>
      <c r="AM132" s="153" t="s">
        <v>818</v>
      </c>
      <c r="AN132" s="153">
        <v>2019</v>
      </c>
      <c r="AO132" s="153">
        <v>2016</v>
      </c>
      <c r="AP132" s="153">
        <v>2017</v>
      </c>
      <c r="AQ132" s="153" t="s">
        <v>818</v>
      </c>
      <c r="AR132" s="153">
        <v>2018</v>
      </c>
      <c r="AS132" s="153">
        <v>2015</v>
      </c>
      <c r="AT132" s="153">
        <v>2009</v>
      </c>
      <c r="AU132" s="164">
        <v>2017</v>
      </c>
      <c r="AV132" s="164">
        <v>2014</v>
      </c>
      <c r="AW132" s="153" t="s">
        <v>818</v>
      </c>
      <c r="AX132" s="153">
        <v>2017</v>
      </c>
      <c r="AY132" s="153">
        <v>2017</v>
      </c>
      <c r="AZ132" s="208">
        <v>2017</v>
      </c>
      <c r="BA132" s="153" t="s">
        <v>818</v>
      </c>
      <c r="BB132" s="153">
        <v>2017</v>
      </c>
      <c r="BC132" s="153">
        <v>2018</v>
      </c>
      <c r="BD132" s="153">
        <v>2019</v>
      </c>
      <c r="BE132" s="153" t="s">
        <v>818</v>
      </c>
      <c r="BF132" s="211">
        <v>43465</v>
      </c>
      <c r="BG132" s="210" t="s">
        <v>1186</v>
      </c>
      <c r="BH132" s="153">
        <v>2018</v>
      </c>
      <c r="BI132" s="153">
        <v>2018</v>
      </c>
      <c r="BJ132" s="153" t="s">
        <v>818</v>
      </c>
      <c r="BK132" s="153">
        <v>2017</v>
      </c>
      <c r="BL132" s="153">
        <v>2018</v>
      </c>
      <c r="BM132" s="153">
        <v>2017</v>
      </c>
      <c r="BN132" s="153">
        <v>2017</v>
      </c>
      <c r="BO132" s="153">
        <v>2016</v>
      </c>
      <c r="BP132" s="153">
        <v>2017</v>
      </c>
      <c r="BQ132" s="153">
        <v>2014</v>
      </c>
      <c r="BR132" s="153">
        <v>2017</v>
      </c>
      <c r="BS132" s="153">
        <v>2017</v>
      </c>
      <c r="BT132" s="153">
        <v>2017</v>
      </c>
      <c r="BU132" s="153">
        <v>2017</v>
      </c>
      <c r="BV132" s="153">
        <v>2017</v>
      </c>
      <c r="BW132" s="153">
        <v>2017</v>
      </c>
      <c r="BX132" s="153">
        <v>2016</v>
      </c>
      <c r="BY132" s="153">
        <v>2015</v>
      </c>
      <c r="BZ132" s="153" t="s">
        <v>1189</v>
      </c>
      <c r="CA132" s="153">
        <v>2019</v>
      </c>
      <c r="CB132" s="153">
        <v>2015</v>
      </c>
    </row>
    <row r="133" spans="1:80" x14ac:dyDescent="0.3">
      <c r="A133" s="123" t="str">
        <f>'Indicator Data'!A135</f>
        <v>Pakistan</v>
      </c>
      <c r="B133" s="106" t="str">
        <f>'Indicator Data'!B135</f>
        <v>PAK</v>
      </c>
      <c r="C133" s="151">
        <v>2015</v>
      </c>
      <c r="D133" s="151">
        <v>2015</v>
      </c>
      <c r="E133" s="151">
        <v>2015</v>
      </c>
      <c r="F133" s="151">
        <v>2015</v>
      </c>
      <c r="G133" s="151">
        <v>2015</v>
      </c>
      <c r="H133" s="151">
        <v>2015</v>
      </c>
      <c r="I133" s="151">
        <v>2015</v>
      </c>
      <c r="J133" s="151">
        <v>2018</v>
      </c>
      <c r="K133" s="151">
        <v>2018</v>
      </c>
      <c r="L133" s="151">
        <v>2016</v>
      </c>
      <c r="M133" s="153">
        <v>2015</v>
      </c>
      <c r="N133" s="153">
        <v>2015</v>
      </c>
      <c r="O133" s="153">
        <v>2015</v>
      </c>
      <c r="P133" s="153">
        <v>2015</v>
      </c>
      <c r="Q133" s="153">
        <v>2010</v>
      </c>
      <c r="R133" s="153">
        <v>2010</v>
      </c>
      <c r="S133" s="153">
        <v>2010</v>
      </c>
      <c r="T133" s="153">
        <v>2010</v>
      </c>
      <c r="U133" s="153">
        <v>2015</v>
      </c>
      <c r="V133" s="153">
        <v>2015</v>
      </c>
      <c r="W133" s="153">
        <v>2015</v>
      </c>
      <c r="X133" s="153">
        <v>2018</v>
      </c>
      <c r="Y133" s="153">
        <v>2018</v>
      </c>
      <c r="Z133" s="153">
        <v>2018</v>
      </c>
      <c r="AA133" s="153">
        <v>2013</v>
      </c>
      <c r="AB133" s="152">
        <v>2017</v>
      </c>
      <c r="AC133" s="153">
        <v>2017</v>
      </c>
      <c r="AD133" s="153">
        <v>2017</v>
      </c>
      <c r="AE133" s="153">
        <v>2018</v>
      </c>
      <c r="AF133" s="155">
        <v>2016</v>
      </c>
      <c r="AG133" s="155">
        <v>2019</v>
      </c>
      <c r="AH133" s="153">
        <v>2019</v>
      </c>
      <c r="AI133" s="153">
        <v>2019</v>
      </c>
      <c r="AJ133" s="153">
        <v>2018</v>
      </c>
      <c r="AK133" s="153">
        <v>2018</v>
      </c>
      <c r="AL133" s="153">
        <v>2017</v>
      </c>
      <c r="AM133" s="153">
        <v>2013</v>
      </c>
      <c r="AN133" s="153">
        <v>2019</v>
      </c>
      <c r="AO133" s="153">
        <v>2016</v>
      </c>
      <c r="AP133" s="153">
        <v>2017</v>
      </c>
      <c r="AQ133" s="153">
        <v>2017</v>
      </c>
      <c r="AR133" s="153">
        <v>2018</v>
      </c>
      <c r="AS133" s="153">
        <v>2015</v>
      </c>
      <c r="AT133" s="153">
        <v>2012</v>
      </c>
      <c r="AU133" s="164">
        <v>2017</v>
      </c>
      <c r="AV133" s="164">
        <v>2017</v>
      </c>
      <c r="AW133" s="153">
        <v>2017</v>
      </c>
      <c r="AX133" s="153">
        <v>2017</v>
      </c>
      <c r="AY133" s="153">
        <v>2017</v>
      </c>
      <c r="AZ133" s="208">
        <v>2017</v>
      </c>
      <c r="BA133" s="153" t="s">
        <v>1188</v>
      </c>
      <c r="BB133" s="153">
        <v>2017</v>
      </c>
      <c r="BC133" s="153">
        <v>2018</v>
      </c>
      <c r="BD133" s="153">
        <v>2019</v>
      </c>
      <c r="BE133" s="153" t="s">
        <v>1186</v>
      </c>
      <c r="BF133" s="211" t="s">
        <v>1186</v>
      </c>
      <c r="BG133" s="210" t="s">
        <v>1186</v>
      </c>
      <c r="BH133" s="153">
        <v>2018</v>
      </c>
      <c r="BI133" s="153">
        <v>2018</v>
      </c>
      <c r="BJ133" s="153">
        <v>2015</v>
      </c>
      <c r="BK133" s="153">
        <v>2017</v>
      </c>
      <c r="BL133" s="153">
        <v>2018</v>
      </c>
      <c r="BM133" s="153">
        <v>2017</v>
      </c>
      <c r="BN133" s="153">
        <v>2015</v>
      </c>
      <c r="BO133" s="153">
        <v>2016</v>
      </c>
      <c r="BP133" s="153">
        <v>2017</v>
      </c>
      <c r="BQ133" s="153">
        <v>2014</v>
      </c>
      <c r="BR133" s="153">
        <v>2017</v>
      </c>
      <c r="BS133" s="153">
        <v>2017</v>
      </c>
      <c r="BT133" s="153">
        <v>2015</v>
      </c>
      <c r="BU133" s="153">
        <v>2017</v>
      </c>
      <c r="BV133" s="153">
        <v>2017</v>
      </c>
      <c r="BW133" s="153">
        <v>2017</v>
      </c>
      <c r="BX133" s="153">
        <v>2016</v>
      </c>
      <c r="BY133" s="153">
        <v>2015</v>
      </c>
      <c r="BZ133" s="153" t="s">
        <v>1189</v>
      </c>
      <c r="CA133" s="153">
        <v>2019</v>
      </c>
      <c r="CB133" s="153">
        <v>2015</v>
      </c>
    </row>
    <row r="134" spans="1:80" x14ac:dyDescent="0.3">
      <c r="A134" s="123" t="str">
        <f>'Indicator Data'!A136</f>
        <v>Palau</v>
      </c>
      <c r="B134" s="106" t="str">
        <f>'Indicator Data'!B136</f>
        <v>PLW</v>
      </c>
      <c r="C134" s="151">
        <v>2015</v>
      </c>
      <c r="D134" s="151">
        <v>2015</v>
      </c>
      <c r="E134" s="151">
        <v>2015</v>
      </c>
      <c r="F134" s="151">
        <v>2015</v>
      </c>
      <c r="G134" s="151">
        <v>2015</v>
      </c>
      <c r="H134" s="151">
        <v>2015</v>
      </c>
      <c r="I134" s="151">
        <v>2015</v>
      </c>
      <c r="J134" s="151">
        <v>2018</v>
      </c>
      <c r="K134" s="151">
        <v>2018</v>
      </c>
      <c r="L134" s="151">
        <v>2016</v>
      </c>
      <c r="M134" s="153">
        <v>2015</v>
      </c>
      <c r="N134" s="153">
        <v>2015</v>
      </c>
      <c r="O134" s="153">
        <v>2015</v>
      </c>
      <c r="P134" s="153">
        <v>2015</v>
      </c>
      <c r="Q134" s="153">
        <v>2010</v>
      </c>
      <c r="R134" s="153">
        <v>2010</v>
      </c>
      <c r="S134" s="153">
        <v>2010</v>
      </c>
      <c r="T134" s="153">
        <v>2010</v>
      </c>
      <c r="U134" s="153">
        <v>2015</v>
      </c>
      <c r="V134" s="153">
        <v>2015</v>
      </c>
      <c r="W134" s="153">
        <v>2015</v>
      </c>
      <c r="X134" s="153">
        <v>2018</v>
      </c>
      <c r="Y134" s="153">
        <v>2018</v>
      </c>
      <c r="Z134" s="153">
        <v>2018</v>
      </c>
      <c r="AA134" s="153" t="s">
        <v>818</v>
      </c>
      <c r="AB134" s="152">
        <v>2017</v>
      </c>
      <c r="AC134" s="153" t="s">
        <v>818</v>
      </c>
      <c r="AD134" s="153">
        <v>2015</v>
      </c>
      <c r="AE134" s="153">
        <v>2018</v>
      </c>
      <c r="AF134" s="155" t="s">
        <v>818</v>
      </c>
      <c r="AG134" s="155">
        <v>2019</v>
      </c>
      <c r="AH134" s="153">
        <v>2019</v>
      </c>
      <c r="AI134" s="153">
        <v>2019</v>
      </c>
      <c r="AJ134" s="153">
        <v>2018</v>
      </c>
      <c r="AK134" s="153">
        <v>2018</v>
      </c>
      <c r="AL134" s="153">
        <v>2017</v>
      </c>
      <c r="AM134" s="153" t="s">
        <v>818</v>
      </c>
      <c r="AN134" s="153">
        <v>2019</v>
      </c>
      <c r="AO134" s="153">
        <v>2016</v>
      </c>
      <c r="AP134" s="153">
        <v>2017</v>
      </c>
      <c r="AQ134" s="153">
        <v>2017</v>
      </c>
      <c r="AR134" s="153">
        <v>2018</v>
      </c>
      <c r="AS134" s="153">
        <v>2015</v>
      </c>
      <c r="AT134" s="153">
        <v>2010</v>
      </c>
      <c r="AU134" s="164">
        <v>2017</v>
      </c>
      <c r="AV134" s="164" t="s">
        <v>818</v>
      </c>
      <c r="AW134" s="153" t="s">
        <v>818</v>
      </c>
      <c r="AX134" s="153" t="s">
        <v>818</v>
      </c>
      <c r="AY134" s="153">
        <v>2017</v>
      </c>
      <c r="AZ134" s="208" t="s">
        <v>818</v>
      </c>
      <c r="BA134" s="153" t="s">
        <v>818</v>
      </c>
      <c r="BB134" s="153">
        <v>2017</v>
      </c>
      <c r="BC134" s="153">
        <v>2018</v>
      </c>
      <c r="BD134" s="153">
        <v>2019</v>
      </c>
      <c r="BE134" s="153" t="s">
        <v>818</v>
      </c>
      <c r="BF134" s="211" t="s">
        <v>1186</v>
      </c>
      <c r="BG134" s="210" t="s">
        <v>1186</v>
      </c>
      <c r="BH134" s="153">
        <v>2018</v>
      </c>
      <c r="BI134" s="153">
        <v>2018</v>
      </c>
      <c r="BJ134" s="153">
        <v>2013</v>
      </c>
      <c r="BK134" s="153">
        <v>2017</v>
      </c>
      <c r="BL134" s="153" t="s">
        <v>818</v>
      </c>
      <c r="BM134" s="153">
        <v>2017</v>
      </c>
      <c r="BN134" s="153">
        <v>2015</v>
      </c>
      <c r="BO134" s="153" t="s">
        <v>818</v>
      </c>
      <c r="BP134" s="153">
        <v>2015</v>
      </c>
      <c r="BQ134" s="153">
        <v>2014</v>
      </c>
      <c r="BR134" s="153">
        <v>2017</v>
      </c>
      <c r="BS134" s="153">
        <v>2017</v>
      </c>
      <c r="BT134" s="153">
        <v>2014</v>
      </c>
      <c r="BU134" s="153">
        <v>2017</v>
      </c>
      <c r="BV134" s="153">
        <v>2017</v>
      </c>
      <c r="BW134" s="153">
        <v>2017</v>
      </c>
      <c r="BX134" s="153">
        <v>2016</v>
      </c>
      <c r="BY134" s="153" t="s">
        <v>818</v>
      </c>
      <c r="BZ134" s="153" t="s">
        <v>1189</v>
      </c>
      <c r="CA134" s="153">
        <v>2019</v>
      </c>
      <c r="CB134" s="153">
        <v>2015</v>
      </c>
    </row>
    <row r="135" spans="1:80" x14ac:dyDescent="0.3">
      <c r="A135" s="123" t="str">
        <f>'Indicator Data'!A137</f>
        <v>Palestine</v>
      </c>
      <c r="B135" s="106" t="str">
        <f>'Indicator Data'!B137</f>
        <v>PSE</v>
      </c>
      <c r="C135" s="151">
        <v>2015</v>
      </c>
      <c r="D135" s="151">
        <v>2015</v>
      </c>
      <c r="E135" s="151">
        <v>2015</v>
      </c>
      <c r="F135" s="151">
        <v>2015</v>
      </c>
      <c r="G135" s="151">
        <v>2015</v>
      </c>
      <c r="H135" s="151">
        <v>2015</v>
      </c>
      <c r="I135" s="151">
        <v>2015</v>
      </c>
      <c r="J135" s="151">
        <v>2018</v>
      </c>
      <c r="K135" s="151">
        <v>2018</v>
      </c>
      <c r="L135" s="151">
        <v>2016</v>
      </c>
      <c r="M135" s="153">
        <v>2015</v>
      </c>
      <c r="N135" s="153">
        <v>2015</v>
      </c>
      <c r="O135" s="153">
        <v>2015</v>
      </c>
      <c r="P135" s="153">
        <v>2015</v>
      </c>
      <c r="Q135" s="153">
        <v>2010</v>
      </c>
      <c r="R135" s="153">
        <v>2010</v>
      </c>
      <c r="S135" s="153">
        <v>2010</v>
      </c>
      <c r="T135" s="153">
        <v>2010</v>
      </c>
      <c r="U135" s="153">
        <v>2015</v>
      </c>
      <c r="V135" s="153">
        <v>2015</v>
      </c>
      <c r="W135" s="153">
        <v>2015</v>
      </c>
      <c r="X135" s="153">
        <v>2018</v>
      </c>
      <c r="Y135" s="153">
        <v>2018</v>
      </c>
      <c r="Z135" s="153">
        <v>2018</v>
      </c>
      <c r="AA135" s="153">
        <v>2007</v>
      </c>
      <c r="AB135" s="152">
        <v>2017</v>
      </c>
      <c r="AC135" s="153" t="s">
        <v>818</v>
      </c>
      <c r="AD135" s="153">
        <v>2017</v>
      </c>
      <c r="AE135" s="153">
        <v>2018</v>
      </c>
      <c r="AF135" s="155">
        <v>2016</v>
      </c>
      <c r="AG135" s="155">
        <v>2019</v>
      </c>
      <c r="AH135" s="153">
        <v>2019</v>
      </c>
      <c r="AI135" s="153">
        <v>2019</v>
      </c>
      <c r="AJ135" s="153">
        <v>2018</v>
      </c>
      <c r="AK135" s="153">
        <v>2018</v>
      </c>
      <c r="AL135" s="153">
        <v>2017</v>
      </c>
      <c r="AM135" s="153">
        <v>2014</v>
      </c>
      <c r="AN135" s="153">
        <v>2019</v>
      </c>
      <c r="AO135" s="153">
        <v>2016</v>
      </c>
      <c r="AP135" s="153">
        <v>2017</v>
      </c>
      <c r="AQ135" s="153">
        <v>2017</v>
      </c>
      <c r="AR135" s="153">
        <v>2018</v>
      </c>
      <c r="AS135" s="153">
        <v>2015</v>
      </c>
      <c r="AT135" s="153">
        <v>2014</v>
      </c>
      <c r="AU135" s="164">
        <v>2017</v>
      </c>
      <c r="AV135" s="164" t="s">
        <v>818</v>
      </c>
      <c r="AW135" s="153" t="s">
        <v>818</v>
      </c>
      <c r="AX135" s="153" t="s">
        <v>818</v>
      </c>
      <c r="AY135" s="153" t="s">
        <v>818</v>
      </c>
      <c r="AZ135" s="208" t="s">
        <v>818</v>
      </c>
      <c r="BA135" s="153" t="s">
        <v>1190</v>
      </c>
      <c r="BB135" s="153">
        <v>2017</v>
      </c>
      <c r="BC135" s="153">
        <v>2018</v>
      </c>
      <c r="BD135" s="153">
        <v>2019</v>
      </c>
      <c r="BE135" s="153" t="s">
        <v>1186</v>
      </c>
      <c r="BF135" s="211" t="s">
        <v>1186</v>
      </c>
      <c r="BG135" s="210" t="s">
        <v>1186</v>
      </c>
      <c r="BH135" s="153">
        <v>2018</v>
      </c>
      <c r="BI135" s="153">
        <v>2018</v>
      </c>
      <c r="BJ135" s="153">
        <v>2015</v>
      </c>
      <c r="BK135" s="153">
        <v>2017</v>
      </c>
      <c r="BL135" s="153" t="s">
        <v>818</v>
      </c>
      <c r="BM135" s="153">
        <v>2017</v>
      </c>
      <c r="BN135" s="153">
        <v>2016</v>
      </c>
      <c r="BO135" s="153">
        <v>2016</v>
      </c>
      <c r="BP135" s="153">
        <v>2017</v>
      </c>
      <c r="BQ135" s="153">
        <v>2014</v>
      </c>
      <c r="BR135" s="153">
        <v>2017</v>
      </c>
      <c r="BS135" s="153">
        <v>2017</v>
      </c>
      <c r="BT135" s="153"/>
      <c r="BU135" s="153">
        <v>2017</v>
      </c>
      <c r="BV135" s="153">
        <v>2017</v>
      </c>
      <c r="BW135" s="153">
        <v>2017</v>
      </c>
      <c r="BX135" s="153" t="s">
        <v>818</v>
      </c>
      <c r="BY135" s="153">
        <v>2015</v>
      </c>
      <c r="BZ135" s="153" t="s">
        <v>1189</v>
      </c>
      <c r="CA135" s="153">
        <v>2019</v>
      </c>
      <c r="CB135" s="153">
        <v>2015</v>
      </c>
    </row>
    <row r="136" spans="1:80" x14ac:dyDescent="0.3">
      <c r="A136" s="123" t="str">
        <f>'Indicator Data'!A138</f>
        <v>Panama</v>
      </c>
      <c r="B136" s="106" t="str">
        <f>'Indicator Data'!B138</f>
        <v>PAN</v>
      </c>
      <c r="C136" s="151">
        <v>2015</v>
      </c>
      <c r="D136" s="151">
        <v>2015</v>
      </c>
      <c r="E136" s="151">
        <v>2015</v>
      </c>
      <c r="F136" s="151">
        <v>2015</v>
      </c>
      <c r="G136" s="151">
        <v>2015</v>
      </c>
      <c r="H136" s="151">
        <v>2015</v>
      </c>
      <c r="I136" s="151">
        <v>2015</v>
      </c>
      <c r="J136" s="151">
        <v>2018</v>
      </c>
      <c r="K136" s="151">
        <v>2018</v>
      </c>
      <c r="L136" s="151">
        <v>2016</v>
      </c>
      <c r="M136" s="153">
        <v>2015</v>
      </c>
      <c r="N136" s="153">
        <v>2015</v>
      </c>
      <c r="O136" s="153">
        <v>2015</v>
      </c>
      <c r="P136" s="153">
        <v>2015</v>
      </c>
      <c r="Q136" s="153">
        <v>2010</v>
      </c>
      <c r="R136" s="153">
        <v>2010</v>
      </c>
      <c r="S136" s="153">
        <v>2010</v>
      </c>
      <c r="T136" s="153">
        <v>2010</v>
      </c>
      <c r="U136" s="153">
        <v>2015</v>
      </c>
      <c r="V136" s="153">
        <v>2015</v>
      </c>
      <c r="W136" s="153">
        <v>2015</v>
      </c>
      <c r="X136" s="153">
        <v>2018</v>
      </c>
      <c r="Y136" s="153">
        <v>2018</v>
      </c>
      <c r="Z136" s="153">
        <v>2018</v>
      </c>
      <c r="AA136" s="153">
        <v>2010</v>
      </c>
      <c r="AB136" s="152">
        <v>2017</v>
      </c>
      <c r="AC136" s="153" t="s">
        <v>818</v>
      </c>
      <c r="AD136" s="153">
        <v>2017</v>
      </c>
      <c r="AE136" s="153">
        <v>2018</v>
      </c>
      <c r="AF136" s="155">
        <v>2016</v>
      </c>
      <c r="AG136" s="155">
        <v>2019</v>
      </c>
      <c r="AH136" s="153">
        <v>2019</v>
      </c>
      <c r="AI136" s="153">
        <v>2019</v>
      </c>
      <c r="AJ136" s="153">
        <v>2018</v>
      </c>
      <c r="AK136" s="153">
        <v>2018</v>
      </c>
      <c r="AL136" s="153">
        <v>2017</v>
      </c>
      <c r="AM136" s="153" t="s">
        <v>818</v>
      </c>
      <c r="AN136" s="153">
        <v>2019</v>
      </c>
      <c r="AO136" s="153">
        <v>2016</v>
      </c>
      <c r="AP136" s="153">
        <v>2017</v>
      </c>
      <c r="AQ136" s="153">
        <v>2017</v>
      </c>
      <c r="AR136" s="153">
        <v>2018</v>
      </c>
      <c r="AS136" s="153">
        <v>2015</v>
      </c>
      <c r="AT136" s="153">
        <v>2008</v>
      </c>
      <c r="AU136" s="164">
        <v>2017</v>
      </c>
      <c r="AV136" s="164">
        <v>2017</v>
      </c>
      <c r="AW136" s="153">
        <v>2017</v>
      </c>
      <c r="AX136" s="153">
        <v>2017</v>
      </c>
      <c r="AY136" s="153">
        <v>2017</v>
      </c>
      <c r="AZ136" s="208">
        <v>2017</v>
      </c>
      <c r="BA136" s="153" t="s">
        <v>1187</v>
      </c>
      <c r="BB136" s="153">
        <v>2017</v>
      </c>
      <c r="BC136" s="153">
        <v>2018</v>
      </c>
      <c r="BD136" s="153">
        <v>2019</v>
      </c>
      <c r="BE136" s="153" t="s">
        <v>818</v>
      </c>
      <c r="BF136" s="211" t="s">
        <v>1186</v>
      </c>
      <c r="BG136" s="210" t="s">
        <v>1186</v>
      </c>
      <c r="BH136" s="153">
        <v>2018</v>
      </c>
      <c r="BI136" s="153">
        <v>2018</v>
      </c>
      <c r="BJ136" s="153">
        <v>2013</v>
      </c>
      <c r="BK136" s="153">
        <v>2017</v>
      </c>
      <c r="BL136" s="153">
        <v>2018</v>
      </c>
      <c r="BM136" s="153">
        <v>2017</v>
      </c>
      <c r="BN136" s="153">
        <v>2015</v>
      </c>
      <c r="BO136" s="153">
        <v>2016</v>
      </c>
      <c r="BP136" s="153">
        <v>2017</v>
      </c>
      <c r="BQ136" s="153">
        <v>2014</v>
      </c>
      <c r="BR136" s="153">
        <v>2017</v>
      </c>
      <c r="BS136" s="153">
        <v>2017</v>
      </c>
      <c r="BT136" s="153">
        <v>2016</v>
      </c>
      <c r="BU136" s="153">
        <v>2017</v>
      </c>
      <c r="BV136" s="153">
        <v>2017</v>
      </c>
      <c r="BW136" s="153">
        <v>2017</v>
      </c>
      <c r="BX136" s="153">
        <v>2016</v>
      </c>
      <c r="BY136" s="153">
        <v>2015</v>
      </c>
      <c r="BZ136" s="153" t="s">
        <v>1189</v>
      </c>
      <c r="CA136" s="153">
        <v>2019</v>
      </c>
      <c r="CB136" s="153">
        <v>2015</v>
      </c>
    </row>
    <row r="137" spans="1:80" x14ac:dyDescent="0.3">
      <c r="A137" s="123" t="str">
        <f>'Indicator Data'!A139</f>
        <v>Papua New Guinea</v>
      </c>
      <c r="B137" s="106" t="str">
        <f>'Indicator Data'!B139</f>
        <v>PNG</v>
      </c>
      <c r="C137" s="151">
        <v>2015</v>
      </c>
      <c r="D137" s="151">
        <v>2015</v>
      </c>
      <c r="E137" s="151">
        <v>2015</v>
      </c>
      <c r="F137" s="151">
        <v>2015</v>
      </c>
      <c r="G137" s="151">
        <v>2015</v>
      </c>
      <c r="H137" s="151">
        <v>2015</v>
      </c>
      <c r="I137" s="151">
        <v>2015</v>
      </c>
      <c r="J137" s="151">
        <v>2018</v>
      </c>
      <c r="K137" s="151">
        <v>2018</v>
      </c>
      <c r="L137" s="151">
        <v>2016</v>
      </c>
      <c r="M137" s="153">
        <v>2015</v>
      </c>
      <c r="N137" s="153">
        <v>2015</v>
      </c>
      <c r="O137" s="153">
        <v>2015</v>
      </c>
      <c r="P137" s="153">
        <v>2015</v>
      </c>
      <c r="Q137" s="153">
        <v>2010</v>
      </c>
      <c r="R137" s="153">
        <v>2010</v>
      </c>
      <c r="S137" s="153">
        <v>2010</v>
      </c>
      <c r="T137" s="153">
        <v>2010</v>
      </c>
      <c r="U137" s="153">
        <v>2015</v>
      </c>
      <c r="V137" s="153">
        <v>2015</v>
      </c>
      <c r="W137" s="153">
        <v>2015</v>
      </c>
      <c r="X137" s="153">
        <v>2018</v>
      </c>
      <c r="Y137" s="153">
        <v>2018</v>
      </c>
      <c r="Z137" s="153">
        <v>2018</v>
      </c>
      <c r="AA137" s="153" t="s">
        <v>818</v>
      </c>
      <c r="AB137" s="152">
        <v>2017</v>
      </c>
      <c r="AC137" s="153" t="s">
        <v>818</v>
      </c>
      <c r="AD137" s="153">
        <v>2018</v>
      </c>
      <c r="AE137" s="153">
        <v>2018</v>
      </c>
      <c r="AF137" s="155" t="s">
        <v>818</v>
      </c>
      <c r="AG137" s="155">
        <v>2019</v>
      </c>
      <c r="AH137" s="153">
        <v>2019</v>
      </c>
      <c r="AI137" s="153">
        <v>2019</v>
      </c>
      <c r="AJ137" s="153">
        <v>2018</v>
      </c>
      <c r="AK137" s="153">
        <v>2018</v>
      </c>
      <c r="AL137" s="153">
        <v>2017</v>
      </c>
      <c r="AM137" s="153" t="s">
        <v>818</v>
      </c>
      <c r="AN137" s="153">
        <v>2019</v>
      </c>
      <c r="AO137" s="153">
        <v>2016</v>
      </c>
      <c r="AP137" s="153">
        <v>2017</v>
      </c>
      <c r="AQ137" s="153">
        <v>2017</v>
      </c>
      <c r="AR137" s="153">
        <v>2018</v>
      </c>
      <c r="AS137" s="153">
        <v>2015</v>
      </c>
      <c r="AT137" s="153">
        <v>2011</v>
      </c>
      <c r="AU137" s="164">
        <v>2017</v>
      </c>
      <c r="AV137" s="164">
        <v>2017</v>
      </c>
      <c r="AW137" s="153">
        <v>2017</v>
      </c>
      <c r="AX137" s="153">
        <v>2017</v>
      </c>
      <c r="AY137" s="153">
        <v>2017</v>
      </c>
      <c r="AZ137" s="208">
        <v>2017</v>
      </c>
      <c r="BA137" s="153">
        <v>2009</v>
      </c>
      <c r="BB137" s="153">
        <v>2017</v>
      </c>
      <c r="BC137" s="153">
        <v>2018</v>
      </c>
      <c r="BD137" s="153">
        <v>2019</v>
      </c>
      <c r="BE137" s="153" t="s">
        <v>1186</v>
      </c>
      <c r="BF137" s="211" t="s">
        <v>1186</v>
      </c>
      <c r="BG137" s="210" t="s">
        <v>1186</v>
      </c>
      <c r="BH137" s="153">
        <v>2018</v>
      </c>
      <c r="BI137" s="153">
        <v>2018</v>
      </c>
      <c r="BJ137" s="153">
        <v>2013</v>
      </c>
      <c r="BK137" s="153">
        <v>2017</v>
      </c>
      <c r="BL137" s="153">
        <v>2018</v>
      </c>
      <c r="BM137" s="153">
        <v>2017</v>
      </c>
      <c r="BN137" s="153">
        <v>2015</v>
      </c>
      <c r="BO137" s="153">
        <v>2016</v>
      </c>
      <c r="BP137" s="153">
        <v>2017</v>
      </c>
      <c r="BQ137" s="153">
        <v>2014</v>
      </c>
      <c r="BR137" s="153">
        <v>2017</v>
      </c>
      <c r="BS137" s="153">
        <v>2017</v>
      </c>
      <c r="BT137" s="153" t="s">
        <v>818</v>
      </c>
      <c r="BU137" s="153">
        <v>2017</v>
      </c>
      <c r="BV137" s="153" t="s">
        <v>818</v>
      </c>
      <c r="BW137" s="153">
        <v>2017</v>
      </c>
      <c r="BX137" s="153">
        <v>2016</v>
      </c>
      <c r="BY137" s="153">
        <v>2015</v>
      </c>
      <c r="BZ137" s="153" t="s">
        <v>1189</v>
      </c>
      <c r="CA137" s="153">
        <v>2019</v>
      </c>
      <c r="CB137" s="153">
        <v>2015</v>
      </c>
    </row>
    <row r="138" spans="1:80" x14ac:dyDescent="0.3">
      <c r="A138" s="123" t="str">
        <f>'Indicator Data'!A140</f>
        <v>Paraguay</v>
      </c>
      <c r="B138" s="106" t="str">
        <f>'Indicator Data'!B140</f>
        <v>PRY</v>
      </c>
      <c r="C138" s="151">
        <v>2015</v>
      </c>
      <c r="D138" s="151">
        <v>2015</v>
      </c>
      <c r="E138" s="151">
        <v>2015</v>
      </c>
      <c r="F138" s="151">
        <v>2015</v>
      </c>
      <c r="G138" s="151">
        <v>2015</v>
      </c>
      <c r="H138" s="151">
        <v>2015</v>
      </c>
      <c r="I138" s="151">
        <v>2015</v>
      </c>
      <c r="J138" s="151">
        <v>2018</v>
      </c>
      <c r="K138" s="151">
        <v>2018</v>
      </c>
      <c r="L138" s="151">
        <v>2016</v>
      </c>
      <c r="M138" s="153">
        <v>2015</v>
      </c>
      <c r="N138" s="153">
        <v>2015</v>
      </c>
      <c r="O138" s="153">
        <v>2015</v>
      </c>
      <c r="P138" s="153">
        <v>2015</v>
      </c>
      <c r="Q138" s="153">
        <v>2010</v>
      </c>
      <c r="R138" s="153">
        <v>2010</v>
      </c>
      <c r="S138" s="153">
        <v>2010</v>
      </c>
      <c r="T138" s="153">
        <v>2010</v>
      </c>
      <c r="U138" s="153">
        <v>2015</v>
      </c>
      <c r="V138" s="153">
        <v>2015</v>
      </c>
      <c r="W138" s="153">
        <v>2015</v>
      </c>
      <c r="X138" s="153">
        <v>2018</v>
      </c>
      <c r="Y138" s="153">
        <v>2018</v>
      </c>
      <c r="Z138" s="153">
        <v>2018</v>
      </c>
      <c r="AA138" s="153"/>
      <c r="AB138" s="152">
        <v>2017</v>
      </c>
      <c r="AC138" s="153">
        <v>2017</v>
      </c>
      <c r="AD138" s="153">
        <v>2018</v>
      </c>
      <c r="AE138" s="153">
        <v>2018</v>
      </c>
      <c r="AF138" s="155">
        <v>2015</v>
      </c>
      <c r="AG138" s="155">
        <v>2019</v>
      </c>
      <c r="AH138" s="153">
        <v>2019</v>
      </c>
      <c r="AI138" s="153">
        <v>2019</v>
      </c>
      <c r="AJ138" s="153">
        <v>2018</v>
      </c>
      <c r="AK138" s="153">
        <v>2018</v>
      </c>
      <c r="AL138" s="153">
        <v>2017</v>
      </c>
      <c r="AM138" s="153">
        <v>2016</v>
      </c>
      <c r="AN138" s="153">
        <v>2019</v>
      </c>
      <c r="AO138" s="153">
        <v>2016</v>
      </c>
      <c r="AP138" s="153">
        <v>2017</v>
      </c>
      <c r="AQ138" s="153">
        <v>2017</v>
      </c>
      <c r="AR138" s="153">
        <v>2018</v>
      </c>
      <c r="AS138" s="153">
        <v>2015</v>
      </c>
      <c r="AT138" s="153">
        <v>2016</v>
      </c>
      <c r="AU138" s="164">
        <v>2017</v>
      </c>
      <c r="AV138" s="164">
        <v>2017</v>
      </c>
      <c r="AW138" s="153">
        <v>2017</v>
      </c>
      <c r="AX138" s="153">
        <v>2017</v>
      </c>
      <c r="AY138" s="153">
        <v>2017</v>
      </c>
      <c r="AZ138" s="208">
        <v>2017</v>
      </c>
      <c r="BA138" s="153" t="s">
        <v>1187</v>
      </c>
      <c r="BB138" s="153">
        <v>2017</v>
      </c>
      <c r="BC138" s="153">
        <v>2018</v>
      </c>
      <c r="BD138" s="153">
        <v>2019</v>
      </c>
      <c r="BE138" s="153" t="s">
        <v>818</v>
      </c>
      <c r="BF138" s="211" t="s">
        <v>1186</v>
      </c>
      <c r="BG138" s="210" t="s">
        <v>1186</v>
      </c>
      <c r="BH138" s="153">
        <v>2018</v>
      </c>
      <c r="BI138" s="153">
        <v>2018</v>
      </c>
      <c r="BJ138" s="153">
        <v>2013</v>
      </c>
      <c r="BK138" s="153">
        <v>2017</v>
      </c>
      <c r="BL138" s="153">
        <v>2018</v>
      </c>
      <c r="BM138" s="153">
        <v>2017</v>
      </c>
      <c r="BN138" s="153">
        <v>2015</v>
      </c>
      <c r="BO138" s="153">
        <v>2016</v>
      </c>
      <c r="BP138" s="153">
        <v>2017</v>
      </c>
      <c r="BQ138" s="153">
        <v>2014</v>
      </c>
      <c r="BR138" s="153">
        <v>2017</v>
      </c>
      <c r="BS138" s="153">
        <v>2017</v>
      </c>
      <c r="BT138" s="153">
        <v>2018</v>
      </c>
      <c r="BU138" s="153">
        <v>2017</v>
      </c>
      <c r="BV138" s="153">
        <v>2017</v>
      </c>
      <c r="BW138" s="153">
        <v>2017</v>
      </c>
      <c r="BX138" s="153">
        <v>2016</v>
      </c>
      <c r="BY138" s="153">
        <v>2015</v>
      </c>
      <c r="BZ138" s="153" t="s">
        <v>1189</v>
      </c>
      <c r="CA138" s="153">
        <v>2019</v>
      </c>
      <c r="CB138" s="153">
        <v>2015</v>
      </c>
    </row>
    <row r="139" spans="1:80" x14ac:dyDescent="0.3">
      <c r="A139" s="123" t="str">
        <f>'Indicator Data'!A141</f>
        <v>Peru</v>
      </c>
      <c r="B139" s="106" t="str">
        <f>'Indicator Data'!B141</f>
        <v>PER</v>
      </c>
      <c r="C139" s="151">
        <v>2015</v>
      </c>
      <c r="D139" s="151">
        <v>2015</v>
      </c>
      <c r="E139" s="151">
        <v>2015</v>
      </c>
      <c r="F139" s="151">
        <v>2015</v>
      </c>
      <c r="G139" s="151">
        <v>2015</v>
      </c>
      <c r="H139" s="151">
        <v>2015</v>
      </c>
      <c r="I139" s="151">
        <v>2015</v>
      </c>
      <c r="J139" s="151">
        <v>2018</v>
      </c>
      <c r="K139" s="151">
        <v>2018</v>
      </c>
      <c r="L139" s="151">
        <v>2016</v>
      </c>
      <c r="M139" s="153">
        <v>2015</v>
      </c>
      <c r="N139" s="153">
        <v>2015</v>
      </c>
      <c r="O139" s="153">
        <v>2015</v>
      </c>
      <c r="P139" s="153">
        <v>2015</v>
      </c>
      <c r="Q139" s="153">
        <v>2010</v>
      </c>
      <c r="R139" s="153">
        <v>2010</v>
      </c>
      <c r="S139" s="153">
        <v>2010</v>
      </c>
      <c r="T139" s="153">
        <v>2010</v>
      </c>
      <c r="U139" s="153">
        <v>2015</v>
      </c>
      <c r="V139" s="153">
        <v>2015</v>
      </c>
      <c r="W139" s="153">
        <v>2015</v>
      </c>
      <c r="X139" s="153">
        <v>2018</v>
      </c>
      <c r="Y139" s="153">
        <v>2018</v>
      </c>
      <c r="Z139" s="153">
        <v>2018</v>
      </c>
      <c r="AA139" s="153">
        <v>2012</v>
      </c>
      <c r="AB139" s="152">
        <v>2017</v>
      </c>
      <c r="AC139" s="153" t="s">
        <v>818</v>
      </c>
      <c r="AD139" s="153">
        <v>2017</v>
      </c>
      <c r="AE139" s="153">
        <v>2018</v>
      </c>
      <c r="AF139" s="155">
        <v>2016</v>
      </c>
      <c r="AG139" s="155">
        <v>2019</v>
      </c>
      <c r="AH139" s="153">
        <v>2019</v>
      </c>
      <c r="AI139" s="153">
        <v>2019</v>
      </c>
      <c r="AJ139" s="153">
        <v>2018</v>
      </c>
      <c r="AK139" s="153">
        <v>2018</v>
      </c>
      <c r="AL139" s="153">
        <v>2017</v>
      </c>
      <c r="AM139" s="153">
        <v>2012</v>
      </c>
      <c r="AN139" s="153">
        <v>2019</v>
      </c>
      <c r="AO139" s="153">
        <v>2016</v>
      </c>
      <c r="AP139" s="153">
        <v>2017</v>
      </c>
      <c r="AQ139" s="153">
        <v>2017</v>
      </c>
      <c r="AR139" s="153">
        <v>2018</v>
      </c>
      <c r="AS139" s="153">
        <v>2015</v>
      </c>
      <c r="AT139" s="153">
        <v>2016</v>
      </c>
      <c r="AU139" s="164">
        <v>2017</v>
      </c>
      <c r="AV139" s="164">
        <v>2017</v>
      </c>
      <c r="AW139" s="153">
        <v>2017</v>
      </c>
      <c r="AX139" s="153">
        <v>2017</v>
      </c>
      <c r="AY139" s="153">
        <v>2017</v>
      </c>
      <c r="AZ139" s="208">
        <v>2017</v>
      </c>
      <c r="BA139" s="153" t="s">
        <v>1187</v>
      </c>
      <c r="BB139" s="153">
        <v>2017</v>
      </c>
      <c r="BC139" s="153">
        <v>2018</v>
      </c>
      <c r="BD139" s="153">
        <v>2019</v>
      </c>
      <c r="BE139" s="153" t="s">
        <v>1186</v>
      </c>
      <c r="BF139" s="211" t="s">
        <v>1186</v>
      </c>
      <c r="BG139" s="210" t="s">
        <v>1186</v>
      </c>
      <c r="BH139" s="153">
        <v>2018</v>
      </c>
      <c r="BI139" s="153">
        <v>2018</v>
      </c>
      <c r="BJ139" s="153">
        <v>2015</v>
      </c>
      <c r="BK139" s="153">
        <v>2017</v>
      </c>
      <c r="BL139" s="153">
        <v>2018</v>
      </c>
      <c r="BM139" s="153">
        <v>2017</v>
      </c>
      <c r="BN139" s="153">
        <v>2017</v>
      </c>
      <c r="BO139" s="153">
        <v>2016</v>
      </c>
      <c r="BP139" s="153">
        <v>2017</v>
      </c>
      <c r="BQ139" s="153">
        <v>2014</v>
      </c>
      <c r="BR139" s="153">
        <v>2017</v>
      </c>
      <c r="BS139" s="153">
        <v>2017</v>
      </c>
      <c r="BT139" s="153">
        <v>2016</v>
      </c>
      <c r="BU139" s="153">
        <v>2017</v>
      </c>
      <c r="BV139" s="153">
        <v>2017</v>
      </c>
      <c r="BW139" s="153">
        <v>2017</v>
      </c>
      <c r="BX139" s="153">
        <v>2016</v>
      </c>
      <c r="BY139" s="153">
        <v>2015</v>
      </c>
      <c r="BZ139" s="153" t="s">
        <v>1189</v>
      </c>
      <c r="CA139" s="153">
        <v>2019</v>
      </c>
      <c r="CB139" s="153">
        <v>2015</v>
      </c>
    </row>
    <row r="140" spans="1:80" x14ac:dyDescent="0.3">
      <c r="A140" s="123" t="str">
        <f>'Indicator Data'!A142</f>
        <v>Philippines</v>
      </c>
      <c r="B140" s="106" t="str">
        <f>'Indicator Data'!B142</f>
        <v>PHL</v>
      </c>
      <c r="C140" s="151">
        <v>2015</v>
      </c>
      <c r="D140" s="151">
        <v>2015</v>
      </c>
      <c r="E140" s="151">
        <v>2015</v>
      </c>
      <c r="F140" s="151">
        <v>2015</v>
      </c>
      <c r="G140" s="151">
        <v>2015</v>
      </c>
      <c r="H140" s="151">
        <v>2015</v>
      </c>
      <c r="I140" s="151">
        <v>2015</v>
      </c>
      <c r="J140" s="151">
        <v>2018</v>
      </c>
      <c r="K140" s="151">
        <v>2018</v>
      </c>
      <c r="L140" s="151">
        <v>2016</v>
      </c>
      <c r="M140" s="153">
        <v>2015</v>
      </c>
      <c r="N140" s="153">
        <v>2015</v>
      </c>
      <c r="O140" s="153">
        <v>2015</v>
      </c>
      <c r="P140" s="153">
        <v>2015</v>
      </c>
      <c r="Q140" s="153">
        <v>2010</v>
      </c>
      <c r="R140" s="153">
        <v>2010</v>
      </c>
      <c r="S140" s="153">
        <v>2010</v>
      </c>
      <c r="T140" s="153">
        <v>2010</v>
      </c>
      <c r="U140" s="153">
        <v>2015</v>
      </c>
      <c r="V140" s="153">
        <v>2015</v>
      </c>
      <c r="W140" s="153">
        <v>2015</v>
      </c>
      <c r="X140" s="153">
        <v>2018</v>
      </c>
      <c r="Y140" s="153">
        <v>2018</v>
      </c>
      <c r="Z140" s="153">
        <v>2018</v>
      </c>
      <c r="AA140" s="153">
        <v>2013</v>
      </c>
      <c r="AB140" s="152">
        <v>2017</v>
      </c>
      <c r="AC140" s="153">
        <v>2017</v>
      </c>
      <c r="AD140" s="153">
        <v>2017</v>
      </c>
      <c r="AE140" s="153">
        <v>2018</v>
      </c>
      <c r="AF140" s="155">
        <v>2016</v>
      </c>
      <c r="AG140" s="155">
        <v>2019</v>
      </c>
      <c r="AH140" s="153">
        <v>2019</v>
      </c>
      <c r="AI140" s="153">
        <v>2019</v>
      </c>
      <c r="AJ140" s="153">
        <v>2018</v>
      </c>
      <c r="AK140" s="153">
        <v>2018</v>
      </c>
      <c r="AL140" s="153">
        <v>2017</v>
      </c>
      <c r="AM140" s="153">
        <v>2013</v>
      </c>
      <c r="AN140" s="153">
        <v>2019</v>
      </c>
      <c r="AO140" s="153">
        <v>2016</v>
      </c>
      <c r="AP140" s="153">
        <v>2017</v>
      </c>
      <c r="AQ140" s="153">
        <v>2017</v>
      </c>
      <c r="AR140" s="153">
        <v>2018</v>
      </c>
      <c r="AS140" s="153">
        <v>2015</v>
      </c>
      <c r="AT140" s="153">
        <v>2011</v>
      </c>
      <c r="AU140" s="164">
        <v>2017</v>
      </c>
      <c r="AV140" s="164">
        <v>2017</v>
      </c>
      <c r="AW140" s="153">
        <v>2017</v>
      </c>
      <c r="AX140" s="153">
        <v>2017</v>
      </c>
      <c r="AY140" s="153">
        <v>2017</v>
      </c>
      <c r="AZ140" s="208">
        <v>2017</v>
      </c>
      <c r="BA140" s="153" t="s">
        <v>1188</v>
      </c>
      <c r="BB140" s="153">
        <v>2017</v>
      </c>
      <c r="BC140" s="153">
        <v>2018</v>
      </c>
      <c r="BD140" s="153">
        <v>2019</v>
      </c>
      <c r="BE140" s="153" t="s">
        <v>1186</v>
      </c>
      <c r="BF140" s="211" t="s">
        <v>1186</v>
      </c>
      <c r="BG140" s="210" t="s">
        <v>1186</v>
      </c>
      <c r="BH140" s="153">
        <v>2018</v>
      </c>
      <c r="BI140" s="153">
        <v>2018</v>
      </c>
      <c r="BJ140" s="153">
        <v>2015</v>
      </c>
      <c r="BK140" s="153">
        <v>2017</v>
      </c>
      <c r="BL140" s="153">
        <v>2018</v>
      </c>
      <c r="BM140" s="153">
        <v>2017</v>
      </c>
      <c r="BN140" s="153">
        <v>2015</v>
      </c>
      <c r="BO140" s="153">
        <v>2016</v>
      </c>
      <c r="BP140" s="153">
        <v>2017</v>
      </c>
      <c r="BQ140" s="153">
        <v>2014</v>
      </c>
      <c r="BR140" s="153">
        <v>2017</v>
      </c>
      <c r="BS140" s="153">
        <v>2017</v>
      </c>
      <c r="BT140" s="153" t="s">
        <v>818</v>
      </c>
      <c r="BU140" s="153">
        <v>2017</v>
      </c>
      <c r="BV140" s="153">
        <v>2017</v>
      </c>
      <c r="BW140" s="153">
        <v>2017</v>
      </c>
      <c r="BX140" s="153">
        <v>2016</v>
      </c>
      <c r="BY140" s="153">
        <v>2015</v>
      </c>
      <c r="BZ140" s="153" t="s">
        <v>1189</v>
      </c>
      <c r="CA140" s="153">
        <v>2019</v>
      </c>
      <c r="CB140" s="153">
        <v>2015</v>
      </c>
    </row>
    <row r="141" spans="1:80" x14ac:dyDescent="0.3">
      <c r="A141" s="123" t="str">
        <f>'Indicator Data'!A143</f>
        <v>Poland</v>
      </c>
      <c r="B141" s="106" t="str">
        <f>'Indicator Data'!B143</f>
        <v>POL</v>
      </c>
      <c r="C141" s="151">
        <v>2015</v>
      </c>
      <c r="D141" s="151">
        <v>2015</v>
      </c>
      <c r="E141" s="151">
        <v>2015</v>
      </c>
      <c r="F141" s="151">
        <v>2015</v>
      </c>
      <c r="G141" s="151">
        <v>2015</v>
      </c>
      <c r="H141" s="151">
        <v>2015</v>
      </c>
      <c r="I141" s="151">
        <v>2015</v>
      </c>
      <c r="J141" s="151">
        <v>2018</v>
      </c>
      <c r="K141" s="151">
        <v>2018</v>
      </c>
      <c r="L141" s="151">
        <v>2016</v>
      </c>
      <c r="M141" s="153">
        <v>2015</v>
      </c>
      <c r="N141" s="153">
        <v>2015</v>
      </c>
      <c r="O141" s="153">
        <v>2015</v>
      </c>
      <c r="P141" s="153">
        <v>2015</v>
      </c>
      <c r="Q141" s="153">
        <v>2010</v>
      </c>
      <c r="R141" s="153">
        <v>2010</v>
      </c>
      <c r="S141" s="153">
        <v>2010</v>
      </c>
      <c r="T141" s="153">
        <v>2010</v>
      </c>
      <c r="U141" s="153">
        <v>2015</v>
      </c>
      <c r="V141" s="153">
        <v>2015</v>
      </c>
      <c r="W141" s="153">
        <v>2015</v>
      </c>
      <c r="X141" s="153">
        <v>2018</v>
      </c>
      <c r="Y141" s="153">
        <v>2018</v>
      </c>
      <c r="Z141" s="153">
        <v>2018</v>
      </c>
      <c r="AA141" s="153">
        <v>2011</v>
      </c>
      <c r="AB141" s="152">
        <v>2017</v>
      </c>
      <c r="AC141" s="153" t="s">
        <v>818</v>
      </c>
      <c r="AD141" s="153">
        <v>2018</v>
      </c>
      <c r="AE141" s="153">
        <v>2018</v>
      </c>
      <c r="AF141" s="155">
        <v>2016</v>
      </c>
      <c r="AG141" s="155">
        <v>2019</v>
      </c>
      <c r="AH141" s="153">
        <v>2019</v>
      </c>
      <c r="AI141" s="153">
        <v>2019</v>
      </c>
      <c r="AJ141" s="153">
        <v>2018</v>
      </c>
      <c r="AK141" s="153">
        <v>2018</v>
      </c>
      <c r="AL141" s="153">
        <v>2017</v>
      </c>
      <c r="AM141" s="153" t="s">
        <v>818</v>
      </c>
      <c r="AN141" s="153">
        <v>2019</v>
      </c>
      <c r="AO141" s="153">
        <v>2016</v>
      </c>
      <c r="AP141" s="153">
        <v>2017</v>
      </c>
      <c r="AQ141" s="153" t="s">
        <v>818</v>
      </c>
      <c r="AR141" s="153">
        <v>2018</v>
      </c>
      <c r="AS141" s="153">
        <v>2015</v>
      </c>
      <c r="AT141" s="153" t="s">
        <v>818</v>
      </c>
      <c r="AU141" s="164">
        <v>2017</v>
      </c>
      <c r="AV141" s="164">
        <v>2014</v>
      </c>
      <c r="AW141" s="153" t="s">
        <v>818</v>
      </c>
      <c r="AX141" s="153" t="s">
        <v>818</v>
      </c>
      <c r="AY141" s="153">
        <v>2017</v>
      </c>
      <c r="AZ141" s="208">
        <v>2017</v>
      </c>
      <c r="BA141" s="153" t="s">
        <v>1190</v>
      </c>
      <c r="BB141" s="153">
        <v>2017</v>
      </c>
      <c r="BC141" s="153">
        <v>2018</v>
      </c>
      <c r="BD141" s="153">
        <v>2019</v>
      </c>
      <c r="BE141" s="153" t="s">
        <v>818</v>
      </c>
      <c r="BF141" s="211" t="s">
        <v>1186</v>
      </c>
      <c r="BG141" s="210" t="s">
        <v>1186</v>
      </c>
      <c r="BH141" s="153">
        <v>2018</v>
      </c>
      <c r="BI141" s="153">
        <v>2018</v>
      </c>
      <c r="BJ141" s="153">
        <v>2015</v>
      </c>
      <c r="BK141" s="153">
        <v>2017</v>
      </c>
      <c r="BL141" s="153">
        <v>2018</v>
      </c>
      <c r="BM141" s="153">
        <v>2017</v>
      </c>
      <c r="BN141" s="153">
        <v>2015</v>
      </c>
      <c r="BO141" s="153">
        <v>2016</v>
      </c>
      <c r="BP141" s="153">
        <v>2017</v>
      </c>
      <c r="BQ141" s="153">
        <v>2014</v>
      </c>
      <c r="BR141" s="153">
        <v>2017</v>
      </c>
      <c r="BS141" s="153">
        <v>2017</v>
      </c>
      <c r="BT141" s="153">
        <v>2016</v>
      </c>
      <c r="BU141" s="153">
        <v>2017</v>
      </c>
      <c r="BV141" s="153">
        <v>2017</v>
      </c>
      <c r="BW141" s="153" t="s">
        <v>818</v>
      </c>
      <c r="BX141" s="153">
        <v>2016</v>
      </c>
      <c r="BY141" s="153">
        <v>2015</v>
      </c>
      <c r="BZ141" s="153" t="s">
        <v>1189</v>
      </c>
      <c r="CA141" s="153">
        <v>2019</v>
      </c>
      <c r="CB141" s="153">
        <v>2015</v>
      </c>
    </row>
    <row r="142" spans="1:80" x14ac:dyDescent="0.3">
      <c r="A142" s="123" t="str">
        <f>'Indicator Data'!A144</f>
        <v>Portugal</v>
      </c>
      <c r="B142" s="106" t="str">
        <f>'Indicator Data'!B144</f>
        <v>PRT</v>
      </c>
      <c r="C142" s="151">
        <v>2015</v>
      </c>
      <c r="D142" s="151">
        <v>2015</v>
      </c>
      <c r="E142" s="151">
        <v>2015</v>
      </c>
      <c r="F142" s="151">
        <v>2015</v>
      </c>
      <c r="G142" s="151">
        <v>2015</v>
      </c>
      <c r="H142" s="151">
        <v>2015</v>
      </c>
      <c r="I142" s="151">
        <v>2015</v>
      </c>
      <c r="J142" s="151">
        <v>2018</v>
      </c>
      <c r="K142" s="151">
        <v>2018</v>
      </c>
      <c r="L142" s="151">
        <v>2016</v>
      </c>
      <c r="M142" s="153">
        <v>2015</v>
      </c>
      <c r="N142" s="153">
        <v>2015</v>
      </c>
      <c r="O142" s="153">
        <v>2015</v>
      </c>
      <c r="P142" s="153">
        <v>2015</v>
      </c>
      <c r="Q142" s="153">
        <v>2010</v>
      </c>
      <c r="R142" s="153">
        <v>2010</v>
      </c>
      <c r="S142" s="153">
        <v>2010</v>
      </c>
      <c r="T142" s="153">
        <v>2010</v>
      </c>
      <c r="U142" s="153">
        <v>2015</v>
      </c>
      <c r="V142" s="153">
        <v>2015</v>
      </c>
      <c r="W142" s="153">
        <v>2015</v>
      </c>
      <c r="X142" s="153">
        <v>2018</v>
      </c>
      <c r="Y142" s="153">
        <v>2018</v>
      </c>
      <c r="Z142" s="153">
        <v>2018</v>
      </c>
      <c r="AA142" s="153">
        <v>2011</v>
      </c>
      <c r="AB142" s="152">
        <v>2017</v>
      </c>
      <c r="AC142" s="153" t="s">
        <v>818</v>
      </c>
      <c r="AD142" s="153">
        <v>2017</v>
      </c>
      <c r="AE142" s="153">
        <v>2018</v>
      </c>
      <c r="AF142" s="155">
        <v>2016</v>
      </c>
      <c r="AG142" s="155">
        <v>2019</v>
      </c>
      <c r="AH142" s="153">
        <v>2019</v>
      </c>
      <c r="AI142" s="153">
        <v>2019</v>
      </c>
      <c r="AJ142" s="153">
        <v>2018</v>
      </c>
      <c r="AK142" s="153">
        <v>2018</v>
      </c>
      <c r="AL142" s="153">
        <v>2017</v>
      </c>
      <c r="AM142" s="153" t="s">
        <v>818</v>
      </c>
      <c r="AN142" s="153">
        <v>2019</v>
      </c>
      <c r="AO142" s="153">
        <v>2016</v>
      </c>
      <c r="AP142" s="153">
        <v>2017</v>
      </c>
      <c r="AQ142" s="153" t="s">
        <v>818</v>
      </c>
      <c r="AR142" s="153">
        <v>2018</v>
      </c>
      <c r="AS142" s="153">
        <v>2015</v>
      </c>
      <c r="AT142" s="153" t="s">
        <v>818</v>
      </c>
      <c r="AU142" s="164">
        <v>2017</v>
      </c>
      <c r="AV142" s="164">
        <v>2017</v>
      </c>
      <c r="AW142" s="153">
        <v>2017</v>
      </c>
      <c r="AX142" s="153" t="s">
        <v>818</v>
      </c>
      <c r="AY142" s="153">
        <v>2017</v>
      </c>
      <c r="AZ142" s="208">
        <v>2017</v>
      </c>
      <c r="BA142" s="153" t="s">
        <v>1188</v>
      </c>
      <c r="BB142" s="153">
        <v>2017</v>
      </c>
      <c r="BC142" s="153">
        <v>2018</v>
      </c>
      <c r="BD142" s="153">
        <v>2019</v>
      </c>
      <c r="BE142" s="153" t="s">
        <v>818</v>
      </c>
      <c r="BF142" s="211" t="s">
        <v>1186</v>
      </c>
      <c r="BG142" s="210" t="s">
        <v>1186</v>
      </c>
      <c r="BH142" s="153">
        <v>2018</v>
      </c>
      <c r="BI142" s="153">
        <v>2018</v>
      </c>
      <c r="BJ142" s="153">
        <v>2015</v>
      </c>
      <c r="BK142" s="153">
        <v>2017</v>
      </c>
      <c r="BL142" s="153">
        <v>2018</v>
      </c>
      <c r="BM142" s="153">
        <v>2017</v>
      </c>
      <c r="BN142" s="153">
        <v>2015</v>
      </c>
      <c r="BO142" s="153">
        <v>2014</v>
      </c>
      <c r="BP142" s="153">
        <v>2017</v>
      </c>
      <c r="BQ142" s="153">
        <v>2014</v>
      </c>
      <c r="BR142" s="153">
        <v>2017</v>
      </c>
      <c r="BS142" s="153">
        <v>2017</v>
      </c>
      <c r="BT142" s="153">
        <v>2016</v>
      </c>
      <c r="BU142" s="153">
        <v>2017</v>
      </c>
      <c r="BV142" s="153">
        <v>2017</v>
      </c>
      <c r="BW142" s="153" t="s">
        <v>818</v>
      </c>
      <c r="BX142" s="153">
        <v>2016</v>
      </c>
      <c r="BY142" s="153">
        <v>2015</v>
      </c>
      <c r="BZ142" s="153" t="s">
        <v>1189</v>
      </c>
      <c r="CA142" s="153">
        <v>2019</v>
      </c>
      <c r="CB142" s="153">
        <v>2015</v>
      </c>
    </row>
    <row r="143" spans="1:80" x14ac:dyDescent="0.3">
      <c r="A143" s="123" t="str">
        <f>'Indicator Data'!A145</f>
        <v>Qatar</v>
      </c>
      <c r="B143" s="106" t="str">
        <f>'Indicator Data'!B145</f>
        <v>QAT</v>
      </c>
      <c r="C143" s="151">
        <v>2015</v>
      </c>
      <c r="D143" s="151">
        <v>2015</v>
      </c>
      <c r="E143" s="151">
        <v>2015</v>
      </c>
      <c r="F143" s="151">
        <v>2015</v>
      </c>
      <c r="G143" s="151">
        <v>2015</v>
      </c>
      <c r="H143" s="151">
        <v>2015</v>
      </c>
      <c r="I143" s="151">
        <v>2015</v>
      </c>
      <c r="J143" s="151">
        <v>2018</v>
      </c>
      <c r="K143" s="151">
        <v>2018</v>
      </c>
      <c r="L143" s="151">
        <v>2016</v>
      </c>
      <c r="M143" s="153">
        <v>2015</v>
      </c>
      <c r="N143" s="153">
        <v>2015</v>
      </c>
      <c r="O143" s="153">
        <v>2015</v>
      </c>
      <c r="P143" s="153">
        <v>2015</v>
      </c>
      <c r="Q143" s="153">
        <v>2010</v>
      </c>
      <c r="R143" s="153">
        <v>2010</v>
      </c>
      <c r="S143" s="153">
        <v>2010</v>
      </c>
      <c r="T143" s="153">
        <v>2010</v>
      </c>
      <c r="U143" s="153">
        <v>2015</v>
      </c>
      <c r="V143" s="153">
        <v>2015</v>
      </c>
      <c r="W143" s="153">
        <v>2015</v>
      </c>
      <c r="X143" s="153">
        <v>2018</v>
      </c>
      <c r="Y143" s="153">
        <v>2018</v>
      </c>
      <c r="Z143" s="153">
        <v>2018</v>
      </c>
      <c r="AA143" s="153" t="s">
        <v>818</v>
      </c>
      <c r="AB143" s="152">
        <v>2017</v>
      </c>
      <c r="AC143" s="153" t="s">
        <v>818</v>
      </c>
      <c r="AD143" s="153">
        <v>2018</v>
      </c>
      <c r="AE143" s="153">
        <v>2018</v>
      </c>
      <c r="AF143" s="155" t="s">
        <v>818</v>
      </c>
      <c r="AG143" s="155">
        <v>2019</v>
      </c>
      <c r="AH143" s="153">
        <v>2019</v>
      </c>
      <c r="AI143" s="153">
        <v>2019</v>
      </c>
      <c r="AJ143" s="153">
        <v>2018</v>
      </c>
      <c r="AK143" s="153">
        <v>2018</v>
      </c>
      <c r="AL143" s="153">
        <v>2017</v>
      </c>
      <c r="AM143" s="153" t="s">
        <v>818</v>
      </c>
      <c r="AN143" s="153">
        <v>2019</v>
      </c>
      <c r="AO143" s="153">
        <v>2016</v>
      </c>
      <c r="AP143" s="153">
        <v>2017</v>
      </c>
      <c r="AQ143" s="153" t="s">
        <v>818</v>
      </c>
      <c r="AR143" s="153">
        <v>2018</v>
      </c>
      <c r="AS143" s="153">
        <v>2015</v>
      </c>
      <c r="AT143" s="153" t="s">
        <v>818</v>
      </c>
      <c r="AU143" s="164">
        <v>2017</v>
      </c>
      <c r="AV143" s="164">
        <v>2017</v>
      </c>
      <c r="AW143" s="153">
        <v>2017</v>
      </c>
      <c r="AX143" s="153" t="s">
        <v>818</v>
      </c>
      <c r="AY143" s="153">
        <v>2017</v>
      </c>
      <c r="AZ143" s="208">
        <v>2017</v>
      </c>
      <c r="BA143" s="153" t="s">
        <v>818</v>
      </c>
      <c r="BB143" s="153">
        <v>2017</v>
      </c>
      <c r="BC143" s="153">
        <v>2018</v>
      </c>
      <c r="BD143" s="153">
        <v>2019</v>
      </c>
      <c r="BE143" s="153" t="s">
        <v>818</v>
      </c>
      <c r="BF143" s="211" t="s">
        <v>1186</v>
      </c>
      <c r="BG143" s="210" t="s">
        <v>1186</v>
      </c>
      <c r="BH143" s="153">
        <v>2018</v>
      </c>
      <c r="BI143" s="153">
        <v>2018</v>
      </c>
      <c r="BJ143" s="153">
        <v>2015</v>
      </c>
      <c r="BK143" s="153">
        <v>2017</v>
      </c>
      <c r="BL143" s="153">
        <v>2018</v>
      </c>
      <c r="BM143" s="153">
        <v>2017</v>
      </c>
      <c r="BN143" s="153">
        <v>2015</v>
      </c>
      <c r="BO143" s="153">
        <v>2016</v>
      </c>
      <c r="BP143" s="153">
        <v>2017</v>
      </c>
      <c r="BQ143" s="153">
        <v>2014</v>
      </c>
      <c r="BR143" s="153">
        <v>2017</v>
      </c>
      <c r="BS143" s="153">
        <v>2017</v>
      </c>
      <c r="BT143" s="153">
        <v>2017</v>
      </c>
      <c r="BU143" s="153">
        <v>2017</v>
      </c>
      <c r="BV143" s="153">
        <v>2017</v>
      </c>
      <c r="BW143" s="153">
        <v>2017</v>
      </c>
      <c r="BX143" s="153">
        <v>2016</v>
      </c>
      <c r="BY143" s="153">
        <v>2015</v>
      </c>
      <c r="BZ143" s="153" t="s">
        <v>1189</v>
      </c>
      <c r="CA143" s="153">
        <v>2019</v>
      </c>
      <c r="CB143" s="153">
        <v>2015</v>
      </c>
    </row>
    <row r="144" spans="1:80" x14ac:dyDescent="0.3">
      <c r="A144" s="123" t="str">
        <f>'Indicator Data'!A146</f>
        <v>Romania</v>
      </c>
      <c r="B144" s="106" t="str">
        <f>'Indicator Data'!B146</f>
        <v>ROU</v>
      </c>
      <c r="C144" s="151">
        <v>2015</v>
      </c>
      <c r="D144" s="151">
        <v>2015</v>
      </c>
      <c r="E144" s="151">
        <v>2015</v>
      </c>
      <c r="F144" s="151">
        <v>2015</v>
      </c>
      <c r="G144" s="151">
        <v>2015</v>
      </c>
      <c r="H144" s="151">
        <v>2015</v>
      </c>
      <c r="I144" s="151">
        <v>2015</v>
      </c>
      <c r="J144" s="151">
        <v>2018</v>
      </c>
      <c r="K144" s="151">
        <v>2018</v>
      </c>
      <c r="L144" s="151">
        <v>2016</v>
      </c>
      <c r="M144" s="153">
        <v>2015</v>
      </c>
      <c r="N144" s="153">
        <v>2015</v>
      </c>
      <c r="O144" s="153">
        <v>2015</v>
      </c>
      <c r="P144" s="153">
        <v>2015</v>
      </c>
      <c r="Q144" s="153">
        <v>2010</v>
      </c>
      <c r="R144" s="153">
        <v>2010</v>
      </c>
      <c r="S144" s="153">
        <v>2010</v>
      </c>
      <c r="T144" s="153">
        <v>2010</v>
      </c>
      <c r="U144" s="153">
        <v>2015</v>
      </c>
      <c r="V144" s="153">
        <v>2015</v>
      </c>
      <c r="W144" s="153">
        <v>2015</v>
      </c>
      <c r="X144" s="153">
        <v>2018</v>
      </c>
      <c r="Y144" s="153">
        <v>2018</v>
      </c>
      <c r="Z144" s="153">
        <v>2018</v>
      </c>
      <c r="AA144" s="153">
        <v>2011</v>
      </c>
      <c r="AB144" s="152">
        <v>2017</v>
      </c>
      <c r="AC144" s="153" t="s">
        <v>818</v>
      </c>
      <c r="AD144" s="153">
        <v>2018</v>
      </c>
      <c r="AE144" s="153">
        <v>2018</v>
      </c>
      <c r="AF144" s="155">
        <v>2016</v>
      </c>
      <c r="AG144" s="155">
        <v>2019</v>
      </c>
      <c r="AH144" s="153">
        <v>2019</v>
      </c>
      <c r="AI144" s="153">
        <v>2019</v>
      </c>
      <c r="AJ144" s="153">
        <v>2018</v>
      </c>
      <c r="AK144" s="153">
        <v>2018</v>
      </c>
      <c r="AL144" s="153">
        <v>2017</v>
      </c>
      <c r="AM144" s="153" t="s">
        <v>818</v>
      </c>
      <c r="AN144" s="153">
        <v>2019</v>
      </c>
      <c r="AO144" s="153">
        <v>2016</v>
      </c>
      <c r="AP144" s="153">
        <v>2017</v>
      </c>
      <c r="AQ144" s="153" t="s">
        <v>818</v>
      </c>
      <c r="AR144" s="153">
        <v>2018</v>
      </c>
      <c r="AS144" s="153">
        <v>2015</v>
      </c>
      <c r="AT144" s="153" t="s">
        <v>818</v>
      </c>
      <c r="AU144" s="164">
        <v>2017</v>
      </c>
      <c r="AV144" s="164">
        <v>2017</v>
      </c>
      <c r="AW144" s="153">
        <v>2017</v>
      </c>
      <c r="AX144" s="153" t="s">
        <v>818</v>
      </c>
      <c r="AY144" s="153">
        <v>2017</v>
      </c>
      <c r="AZ144" s="208">
        <v>2017</v>
      </c>
      <c r="BA144" s="153" t="s">
        <v>1188</v>
      </c>
      <c r="BB144" s="153">
        <v>2017</v>
      </c>
      <c r="BC144" s="153">
        <v>2018</v>
      </c>
      <c r="BD144" s="153">
        <v>2019</v>
      </c>
      <c r="BE144" s="153" t="s">
        <v>818</v>
      </c>
      <c r="BF144" s="211" t="s">
        <v>1186</v>
      </c>
      <c r="BG144" s="210" t="s">
        <v>1186</v>
      </c>
      <c r="BH144" s="153">
        <v>2018</v>
      </c>
      <c r="BI144" s="153">
        <v>2018</v>
      </c>
      <c r="BJ144" s="153">
        <v>2015</v>
      </c>
      <c r="BK144" s="153">
        <v>2017</v>
      </c>
      <c r="BL144" s="153">
        <v>2018</v>
      </c>
      <c r="BM144" s="153">
        <v>2017</v>
      </c>
      <c r="BN144" s="153">
        <v>2015</v>
      </c>
      <c r="BO144" s="153">
        <v>2016</v>
      </c>
      <c r="BP144" s="153">
        <v>2017</v>
      </c>
      <c r="BQ144" s="153">
        <v>2014</v>
      </c>
      <c r="BR144" s="153">
        <v>2017</v>
      </c>
      <c r="BS144" s="153">
        <v>2017</v>
      </c>
      <c r="BT144" s="153">
        <v>2016</v>
      </c>
      <c r="BU144" s="153">
        <v>2017</v>
      </c>
      <c r="BV144" s="153">
        <v>2017</v>
      </c>
      <c r="BW144" s="153" t="s">
        <v>818</v>
      </c>
      <c r="BX144" s="153">
        <v>2016</v>
      </c>
      <c r="BY144" s="153">
        <v>2015</v>
      </c>
      <c r="BZ144" s="153" t="s">
        <v>1189</v>
      </c>
      <c r="CA144" s="153">
        <v>2019</v>
      </c>
      <c r="CB144" s="153">
        <v>2015</v>
      </c>
    </row>
    <row r="145" spans="1:80" x14ac:dyDescent="0.3">
      <c r="A145" s="123" t="str">
        <f>'Indicator Data'!A147</f>
        <v>Russian Federation</v>
      </c>
      <c r="B145" s="106" t="str">
        <f>'Indicator Data'!B147</f>
        <v>RUS</v>
      </c>
      <c r="C145" s="151">
        <v>2015</v>
      </c>
      <c r="D145" s="151">
        <v>2015</v>
      </c>
      <c r="E145" s="151">
        <v>2015</v>
      </c>
      <c r="F145" s="151">
        <v>2015</v>
      </c>
      <c r="G145" s="151">
        <v>2015</v>
      </c>
      <c r="H145" s="151">
        <v>2015</v>
      </c>
      <c r="I145" s="151">
        <v>2015</v>
      </c>
      <c r="J145" s="151">
        <v>2018</v>
      </c>
      <c r="K145" s="151">
        <v>2018</v>
      </c>
      <c r="L145" s="151">
        <v>2016</v>
      </c>
      <c r="M145" s="153">
        <v>2015</v>
      </c>
      <c r="N145" s="153">
        <v>2015</v>
      </c>
      <c r="O145" s="153">
        <v>2015</v>
      </c>
      <c r="P145" s="153">
        <v>2015</v>
      </c>
      <c r="Q145" s="153">
        <v>2010</v>
      </c>
      <c r="R145" s="153">
        <v>2010</v>
      </c>
      <c r="S145" s="153">
        <v>2010</v>
      </c>
      <c r="T145" s="153">
        <v>2010</v>
      </c>
      <c r="U145" s="153">
        <v>2015</v>
      </c>
      <c r="V145" s="153">
        <v>2015</v>
      </c>
      <c r="W145" s="153">
        <v>2015</v>
      </c>
      <c r="X145" s="153">
        <v>2018</v>
      </c>
      <c r="Y145" s="153">
        <v>2018</v>
      </c>
      <c r="Z145" s="153">
        <v>2018</v>
      </c>
      <c r="AA145" s="153">
        <v>2010</v>
      </c>
      <c r="AB145" s="152">
        <v>2017</v>
      </c>
      <c r="AC145" s="153" t="s">
        <v>818</v>
      </c>
      <c r="AD145" s="153">
        <v>2018</v>
      </c>
      <c r="AE145" s="153">
        <v>2018</v>
      </c>
      <c r="AF145" s="155" t="s">
        <v>818</v>
      </c>
      <c r="AG145" s="155">
        <v>2019</v>
      </c>
      <c r="AH145" s="153">
        <v>2019</v>
      </c>
      <c r="AI145" s="153">
        <v>2019</v>
      </c>
      <c r="AJ145" s="153">
        <v>2018</v>
      </c>
      <c r="AK145" s="153">
        <v>2018</v>
      </c>
      <c r="AL145" s="153">
        <v>2017</v>
      </c>
      <c r="AM145" s="153" t="s">
        <v>818</v>
      </c>
      <c r="AN145" s="153">
        <v>2019</v>
      </c>
      <c r="AO145" s="153">
        <v>2016</v>
      </c>
      <c r="AP145" s="153">
        <v>2017</v>
      </c>
      <c r="AQ145" s="153" t="s">
        <v>818</v>
      </c>
      <c r="AR145" s="153">
        <v>2018</v>
      </c>
      <c r="AS145" s="153">
        <v>2015</v>
      </c>
      <c r="AT145" s="153" t="s">
        <v>818</v>
      </c>
      <c r="AU145" s="164">
        <v>2017</v>
      </c>
      <c r="AV145" s="164">
        <v>2017</v>
      </c>
      <c r="AW145" s="153">
        <v>2017</v>
      </c>
      <c r="AX145" s="153" t="s">
        <v>818</v>
      </c>
      <c r="AY145" s="153">
        <v>2017</v>
      </c>
      <c r="AZ145" s="208">
        <v>2017</v>
      </c>
      <c r="BA145" s="153" t="s">
        <v>1188</v>
      </c>
      <c r="BB145" s="153">
        <v>2017</v>
      </c>
      <c r="BC145" s="153">
        <v>2018</v>
      </c>
      <c r="BD145" s="153">
        <v>2019</v>
      </c>
      <c r="BE145" s="153" t="s">
        <v>1186</v>
      </c>
      <c r="BF145" s="211" t="s">
        <v>1186</v>
      </c>
      <c r="BG145" s="210" t="s">
        <v>1186</v>
      </c>
      <c r="BH145" s="153">
        <v>2018</v>
      </c>
      <c r="BI145" s="153">
        <v>2018</v>
      </c>
      <c r="BJ145" s="153" t="s">
        <v>818</v>
      </c>
      <c r="BK145" s="153">
        <v>2017</v>
      </c>
      <c r="BL145" s="153">
        <v>2018</v>
      </c>
      <c r="BM145" s="153">
        <v>2017</v>
      </c>
      <c r="BN145" s="153">
        <v>2015</v>
      </c>
      <c r="BO145" s="153">
        <v>2016</v>
      </c>
      <c r="BP145" s="153">
        <v>2017</v>
      </c>
      <c r="BQ145" s="153">
        <v>2014</v>
      </c>
      <c r="BR145" s="153">
        <v>2017</v>
      </c>
      <c r="BS145" s="153">
        <v>2017</v>
      </c>
      <c r="BT145" s="153">
        <v>2016</v>
      </c>
      <c r="BU145" s="153">
        <v>2017</v>
      </c>
      <c r="BV145" s="153">
        <v>2017</v>
      </c>
      <c r="BW145" s="153">
        <v>2017</v>
      </c>
      <c r="BX145" s="153">
        <v>2016</v>
      </c>
      <c r="BY145" s="153">
        <v>2015</v>
      </c>
      <c r="BZ145" s="153" t="s">
        <v>1189</v>
      </c>
      <c r="CA145" s="153">
        <v>2019</v>
      </c>
      <c r="CB145" s="153">
        <v>2015</v>
      </c>
    </row>
    <row r="146" spans="1:80" x14ac:dyDescent="0.3">
      <c r="A146" s="123" t="str">
        <f>'Indicator Data'!A148</f>
        <v>Rwanda</v>
      </c>
      <c r="B146" s="106" t="str">
        <f>'Indicator Data'!B148</f>
        <v>RWA</v>
      </c>
      <c r="C146" s="151">
        <v>2015</v>
      </c>
      <c r="D146" s="151">
        <v>2015</v>
      </c>
      <c r="E146" s="151">
        <v>2015</v>
      </c>
      <c r="F146" s="151">
        <v>2015</v>
      </c>
      <c r="G146" s="151">
        <v>2015</v>
      </c>
      <c r="H146" s="151">
        <v>2015</v>
      </c>
      <c r="I146" s="151">
        <v>2015</v>
      </c>
      <c r="J146" s="151">
        <v>2018</v>
      </c>
      <c r="K146" s="151">
        <v>2018</v>
      </c>
      <c r="L146" s="151">
        <v>2016</v>
      </c>
      <c r="M146" s="153">
        <v>2015</v>
      </c>
      <c r="N146" s="153">
        <v>2015</v>
      </c>
      <c r="O146" s="153">
        <v>2015</v>
      </c>
      <c r="P146" s="153">
        <v>2015</v>
      </c>
      <c r="Q146" s="153">
        <v>2010</v>
      </c>
      <c r="R146" s="153">
        <v>2010</v>
      </c>
      <c r="S146" s="153">
        <v>2010</v>
      </c>
      <c r="T146" s="153">
        <v>2010</v>
      </c>
      <c r="U146" s="153">
        <v>2015</v>
      </c>
      <c r="V146" s="153">
        <v>2015</v>
      </c>
      <c r="W146" s="153">
        <v>2015</v>
      </c>
      <c r="X146" s="153">
        <v>2018</v>
      </c>
      <c r="Y146" s="153">
        <v>2018</v>
      </c>
      <c r="Z146" s="153">
        <v>2018</v>
      </c>
      <c r="AA146" s="153">
        <v>2015</v>
      </c>
      <c r="AB146" s="152">
        <v>2017</v>
      </c>
      <c r="AC146" s="153">
        <v>2017</v>
      </c>
      <c r="AD146" s="153">
        <v>2018</v>
      </c>
      <c r="AE146" s="153">
        <v>2018</v>
      </c>
      <c r="AF146" s="155">
        <v>2016</v>
      </c>
      <c r="AG146" s="155">
        <v>2019</v>
      </c>
      <c r="AH146" s="153">
        <v>2019</v>
      </c>
      <c r="AI146" s="153">
        <v>2019</v>
      </c>
      <c r="AJ146" s="153">
        <v>2018</v>
      </c>
      <c r="AK146" s="153">
        <v>2018</v>
      </c>
      <c r="AL146" s="153">
        <v>2017</v>
      </c>
      <c r="AM146" s="153">
        <v>2015</v>
      </c>
      <c r="AN146" s="153">
        <v>2019</v>
      </c>
      <c r="AO146" s="153">
        <v>2016</v>
      </c>
      <c r="AP146" s="153">
        <v>2017</v>
      </c>
      <c r="AQ146" s="153">
        <v>2017</v>
      </c>
      <c r="AR146" s="153">
        <v>2018</v>
      </c>
      <c r="AS146" s="153">
        <v>2015</v>
      </c>
      <c r="AT146" s="153">
        <v>2010</v>
      </c>
      <c r="AU146" s="164">
        <v>2017</v>
      </c>
      <c r="AV146" s="164">
        <v>2017</v>
      </c>
      <c r="AW146" s="153">
        <v>2017</v>
      </c>
      <c r="AX146" s="153">
        <v>2017</v>
      </c>
      <c r="AY146" s="153">
        <v>2017</v>
      </c>
      <c r="AZ146" s="208">
        <v>2017</v>
      </c>
      <c r="BA146" s="153" t="s">
        <v>1190</v>
      </c>
      <c r="BB146" s="153">
        <v>2017</v>
      </c>
      <c r="BC146" s="153">
        <v>2018</v>
      </c>
      <c r="BD146" s="153">
        <v>2019</v>
      </c>
      <c r="BE146" s="153" t="s">
        <v>818</v>
      </c>
      <c r="BF146" s="211">
        <v>43677</v>
      </c>
      <c r="BG146" s="210" t="s">
        <v>1186</v>
      </c>
      <c r="BH146" s="153">
        <v>2018</v>
      </c>
      <c r="BI146" s="153">
        <v>2018</v>
      </c>
      <c r="BJ146" s="153">
        <v>2015</v>
      </c>
      <c r="BK146" s="153">
        <v>2017</v>
      </c>
      <c r="BL146" s="153">
        <v>2018</v>
      </c>
      <c r="BM146" s="153">
        <v>2017</v>
      </c>
      <c r="BN146" s="153">
        <v>2015</v>
      </c>
      <c r="BO146" s="153">
        <v>2016</v>
      </c>
      <c r="BP146" s="153">
        <v>2017</v>
      </c>
      <c r="BQ146" s="153">
        <v>2014</v>
      </c>
      <c r="BR146" s="153">
        <v>2017</v>
      </c>
      <c r="BS146" s="153">
        <v>2017</v>
      </c>
      <c r="BT146" s="153">
        <v>2017</v>
      </c>
      <c r="BU146" s="153">
        <v>2017</v>
      </c>
      <c r="BV146" s="153">
        <v>2017</v>
      </c>
      <c r="BW146" s="153">
        <v>2017</v>
      </c>
      <c r="BX146" s="153">
        <v>2016</v>
      </c>
      <c r="BY146" s="153">
        <v>2015</v>
      </c>
      <c r="BZ146" s="153" t="s">
        <v>1189</v>
      </c>
      <c r="CA146" s="153">
        <v>2019</v>
      </c>
      <c r="CB146" s="153">
        <v>2015</v>
      </c>
    </row>
    <row r="147" spans="1:80" x14ac:dyDescent="0.3">
      <c r="A147" s="123" t="str">
        <f>'Indicator Data'!A149</f>
        <v>Saint Kitts and Nevis</v>
      </c>
      <c r="B147" s="106" t="str">
        <f>'Indicator Data'!B149</f>
        <v>KNA</v>
      </c>
      <c r="C147" s="151">
        <v>2015</v>
      </c>
      <c r="D147" s="151">
        <v>2015</v>
      </c>
      <c r="E147" s="151">
        <v>2015</v>
      </c>
      <c r="F147" s="151">
        <v>2015</v>
      </c>
      <c r="G147" s="151">
        <v>2015</v>
      </c>
      <c r="H147" s="151">
        <v>2015</v>
      </c>
      <c r="I147" s="151">
        <v>2015</v>
      </c>
      <c r="J147" s="151">
        <v>2018</v>
      </c>
      <c r="K147" s="151">
        <v>2018</v>
      </c>
      <c r="L147" s="151">
        <v>2016</v>
      </c>
      <c r="M147" s="153">
        <v>2015</v>
      </c>
      <c r="N147" s="153">
        <v>2015</v>
      </c>
      <c r="O147" s="153">
        <v>2015</v>
      </c>
      <c r="P147" s="153">
        <v>2015</v>
      </c>
      <c r="Q147" s="153">
        <v>2010</v>
      </c>
      <c r="R147" s="153">
        <v>2010</v>
      </c>
      <c r="S147" s="153">
        <v>2010</v>
      </c>
      <c r="T147" s="153">
        <v>2010</v>
      </c>
      <c r="U147" s="153">
        <v>2015</v>
      </c>
      <c r="V147" s="153">
        <v>2015</v>
      </c>
      <c r="W147" s="153">
        <v>2015</v>
      </c>
      <c r="X147" s="153">
        <v>2018</v>
      </c>
      <c r="Y147" s="153">
        <v>2018</v>
      </c>
      <c r="Z147" s="153">
        <v>2018</v>
      </c>
      <c r="AA147" s="153" t="s">
        <v>818</v>
      </c>
      <c r="AB147" s="152">
        <v>2013</v>
      </c>
      <c r="AC147" s="153" t="s">
        <v>818</v>
      </c>
      <c r="AD147" s="153">
        <v>2014</v>
      </c>
      <c r="AE147" s="153">
        <v>2018</v>
      </c>
      <c r="AF147" s="155" t="s">
        <v>818</v>
      </c>
      <c r="AG147" s="155">
        <v>2019</v>
      </c>
      <c r="AH147" s="153">
        <v>2019</v>
      </c>
      <c r="AI147" s="153">
        <v>2019</v>
      </c>
      <c r="AJ147" s="153">
        <v>2018</v>
      </c>
      <c r="AK147" s="153">
        <v>2018</v>
      </c>
      <c r="AL147" s="153">
        <v>2017</v>
      </c>
      <c r="AM147" s="153" t="s">
        <v>818</v>
      </c>
      <c r="AN147" s="153">
        <v>2019</v>
      </c>
      <c r="AO147" s="153">
        <v>2016</v>
      </c>
      <c r="AP147" s="153">
        <v>2017</v>
      </c>
      <c r="AQ147" s="153" t="s">
        <v>818</v>
      </c>
      <c r="AR147" s="153">
        <v>2018</v>
      </c>
      <c r="AS147" s="153">
        <v>2015</v>
      </c>
      <c r="AT147" s="153" t="s">
        <v>818</v>
      </c>
      <c r="AU147" s="164">
        <v>2017</v>
      </c>
      <c r="AV147" s="164" t="s">
        <v>818</v>
      </c>
      <c r="AW147" s="153" t="s">
        <v>818</v>
      </c>
      <c r="AX147" s="153" t="s">
        <v>818</v>
      </c>
      <c r="AY147" s="153">
        <v>2017</v>
      </c>
      <c r="AZ147" s="208" t="s">
        <v>818</v>
      </c>
      <c r="BA147" s="153" t="s">
        <v>818</v>
      </c>
      <c r="BB147" s="153">
        <v>2017</v>
      </c>
      <c r="BC147" s="153">
        <v>2018</v>
      </c>
      <c r="BD147" s="153">
        <v>2019</v>
      </c>
      <c r="BE147" s="153" t="s">
        <v>818</v>
      </c>
      <c r="BF147" s="211" t="s">
        <v>1186</v>
      </c>
      <c r="BG147" s="210" t="s">
        <v>1186</v>
      </c>
      <c r="BH147" s="153">
        <v>2018</v>
      </c>
      <c r="BI147" s="153">
        <v>2018</v>
      </c>
      <c r="BJ147" s="153">
        <v>2015</v>
      </c>
      <c r="BK147" s="153">
        <v>2017</v>
      </c>
      <c r="BL147" s="153" t="s">
        <v>818</v>
      </c>
      <c r="BM147" s="153">
        <v>2017</v>
      </c>
      <c r="BN147" s="153" t="s">
        <v>818</v>
      </c>
      <c r="BO147" s="153">
        <v>2016</v>
      </c>
      <c r="BP147" s="153">
        <v>2017</v>
      </c>
      <c r="BQ147" s="153">
        <v>2014</v>
      </c>
      <c r="BR147" s="153">
        <v>2013</v>
      </c>
      <c r="BS147" s="153">
        <v>2013</v>
      </c>
      <c r="BT147" s="153">
        <v>2015</v>
      </c>
      <c r="BU147" s="153">
        <v>2017</v>
      </c>
      <c r="BV147" s="153">
        <v>2017</v>
      </c>
      <c r="BW147" s="153" t="s">
        <v>818</v>
      </c>
      <c r="BX147" s="153">
        <v>2016</v>
      </c>
      <c r="BY147" s="153" t="s">
        <v>818</v>
      </c>
      <c r="BZ147" s="153" t="s">
        <v>1189</v>
      </c>
      <c r="CA147" s="153">
        <v>2019</v>
      </c>
      <c r="CB147" s="153">
        <v>2015</v>
      </c>
    </row>
    <row r="148" spans="1:80" x14ac:dyDescent="0.3">
      <c r="A148" s="123" t="str">
        <f>'Indicator Data'!A150</f>
        <v>Saint Lucia</v>
      </c>
      <c r="B148" s="106" t="str">
        <f>'Indicator Data'!B150</f>
        <v>LCA</v>
      </c>
      <c r="C148" s="151">
        <v>2015</v>
      </c>
      <c r="D148" s="151">
        <v>2015</v>
      </c>
      <c r="E148" s="151">
        <v>2015</v>
      </c>
      <c r="F148" s="151">
        <v>2015</v>
      </c>
      <c r="G148" s="151">
        <v>2015</v>
      </c>
      <c r="H148" s="151">
        <v>2015</v>
      </c>
      <c r="I148" s="151">
        <v>2015</v>
      </c>
      <c r="J148" s="151">
        <v>2018</v>
      </c>
      <c r="K148" s="151">
        <v>2018</v>
      </c>
      <c r="L148" s="151">
        <v>2016</v>
      </c>
      <c r="M148" s="153">
        <v>2015</v>
      </c>
      <c r="N148" s="153">
        <v>2015</v>
      </c>
      <c r="O148" s="153">
        <v>2015</v>
      </c>
      <c r="P148" s="153">
        <v>2015</v>
      </c>
      <c r="Q148" s="153">
        <v>2010</v>
      </c>
      <c r="R148" s="153">
        <v>2010</v>
      </c>
      <c r="S148" s="153">
        <v>2010</v>
      </c>
      <c r="T148" s="153">
        <v>2010</v>
      </c>
      <c r="U148" s="153">
        <v>2015</v>
      </c>
      <c r="V148" s="153">
        <v>2015</v>
      </c>
      <c r="W148" s="153">
        <v>2015</v>
      </c>
      <c r="X148" s="153">
        <v>2018</v>
      </c>
      <c r="Y148" s="153">
        <v>2018</v>
      </c>
      <c r="Z148" s="153">
        <v>2018</v>
      </c>
      <c r="AA148" s="153" t="s">
        <v>818</v>
      </c>
      <c r="AB148" s="152">
        <v>2017</v>
      </c>
      <c r="AC148" s="153">
        <v>2016</v>
      </c>
      <c r="AD148" s="153">
        <v>2018</v>
      </c>
      <c r="AE148" s="153">
        <v>2018</v>
      </c>
      <c r="AF148" s="155">
        <v>2016</v>
      </c>
      <c r="AG148" s="155">
        <v>2019</v>
      </c>
      <c r="AH148" s="153">
        <v>2019</v>
      </c>
      <c r="AI148" s="153">
        <v>2019</v>
      </c>
      <c r="AJ148" s="153">
        <v>2018</v>
      </c>
      <c r="AK148" s="153">
        <v>2018</v>
      </c>
      <c r="AL148" s="153">
        <v>2017</v>
      </c>
      <c r="AM148" s="153">
        <v>2012</v>
      </c>
      <c r="AN148" s="153">
        <v>2019</v>
      </c>
      <c r="AO148" s="153">
        <v>2016</v>
      </c>
      <c r="AP148" s="153">
        <v>2017</v>
      </c>
      <c r="AQ148" s="153">
        <v>2017</v>
      </c>
      <c r="AR148" s="153">
        <v>2018</v>
      </c>
      <c r="AS148" s="153">
        <v>2015</v>
      </c>
      <c r="AT148" s="153">
        <v>2012</v>
      </c>
      <c r="AU148" s="164">
        <v>2017</v>
      </c>
      <c r="AV148" s="164" t="s">
        <v>818</v>
      </c>
      <c r="AW148" s="153" t="s">
        <v>818</v>
      </c>
      <c r="AX148" s="153" t="s">
        <v>818</v>
      </c>
      <c r="AY148" s="153">
        <v>2017</v>
      </c>
      <c r="AZ148" s="208">
        <v>2017</v>
      </c>
      <c r="BA148" s="153" t="s">
        <v>1190</v>
      </c>
      <c r="BB148" s="153">
        <v>2017</v>
      </c>
      <c r="BC148" s="153">
        <v>2018</v>
      </c>
      <c r="BD148" s="153">
        <v>2019</v>
      </c>
      <c r="BE148" s="153" t="s">
        <v>818</v>
      </c>
      <c r="BF148" s="211" t="s">
        <v>1186</v>
      </c>
      <c r="BG148" s="210" t="s">
        <v>1186</v>
      </c>
      <c r="BH148" s="153">
        <v>2018</v>
      </c>
      <c r="BI148" s="153">
        <v>2018</v>
      </c>
      <c r="BJ148" s="153">
        <v>2013</v>
      </c>
      <c r="BK148" s="153">
        <v>2017</v>
      </c>
      <c r="BL148" s="153">
        <v>2018</v>
      </c>
      <c r="BM148" s="153">
        <v>2017</v>
      </c>
      <c r="BN148" s="153" t="s">
        <v>818</v>
      </c>
      <c r="BO148" s="153">
        <v>2016</v>
      </c>
      <c r="BP148" s="153">
        <v>2017</v>
      </c>
      <c r="BQ148" s="153">
        <v>2014</v>
      </c>
      <c r="BR148" s="153">
        <v>2017</v>
      </c>
      <c r="BS148" s="153">
        <v>2017</v>
      </c>
      <c r="BT148" s="153" t="s">
        <v>818</v>
      </c>
      <c r="BU148" s="153">
        <v>2017</v>
      </c>
      <c r="BV148" s="153">
        <v>2017</v>
      </c>
      <c r="BW148" s="153" t="s">
        <v>818</v>
      </c>
      <c r="BX148" s="153">
        <v>2016</v>
      </c>
      <c r="BY148" s="153">
        <v>2015</v>
      </c>
      <c r="BZ148" s="153" t="s">
        <v>1189</v>
      </c>
      <c r="CA148" s="153">
        <v>2019</v>
      </c>
      <c r="CB148" s="153">
        <v>2015</v>
      </c>
    </row>
    <row r="149" spans="1:80" x14ac:dyDescent="0.3">
      <c r="A149" s="123" t="str">
        <f>'Indicator Data'!A151</f>
        <v>Saint Vincent and the Grenadines</v>
      </c>
      <c r="B149" s="106" t="str">
        <f>'Indicator Data'!B151</f>
        <v>VCT</v>
      </c>
      <c r="C149" s="151">
        <v>2015</v>
      </c>
      <c r="D149" s="151">
        <v>2015</v>
      </c>
      <c r="E149" s="151">
        <v>2015</v>
      </c>
      <c r="F149" s="151">
        <v>2015</v>
      </c>
      <c r="G149" s="151">
        <v>2015</v>
      </c>
      <c r="H149" s="151">
        <v>2015</v>
      </c>
      <c r="I149" s="151">
        <v>2015</v>
      </c>
      <c r="J149" s="151">
        <v>2018</v>
      </c>
      <c r="K149" s="151">
        <v>2018</v>
      </c>
      <c r="L149" s="151">
        <v>2016</v>
      </c>
      <c r="M149" s="153">
        <v>2015</v>
      </c>
      <c r="N149" s="153">
        <v>2015</v>
      </c>
      <c r="O149" s="153">
        <v>2015</v>
      </c>
      <c r="P149" s="153">
        <v>2015</v>
      </c>
      <c r="Q149" s="153">
        <v>2010</v>
      </c>
      <c r="R149" s="153">
        <v>2010</v>
      </c>
      <c r="S149" s="153">
        <v>2010</v>
      </c>
      <c r="T149" s="153">
        <v>2010</v>
      </c>
      <c r="U149" s="153">
        <v>2015</v>
      </c>
      <c r="V149" s="153">
        <v>2015</v>
      </c>
      <c r="W149" s="153">
        <v>2015</v>
      </c>
      <c r="X149" s="153">
        <v>2018</v>
      </c>
      <c r="Y149" s="153">
        <v>2018</v>
      </c>
      <c r="Z149" s="153">
        <v>2018</v>
      </c>
      <c r="AA149" s="153" t="s">
        <v>818</v>
      </c>
      <c r="AB149" s="152">
        <v>2017</v>
      </c>
      <c r="AC149" s="153" t="s">
        <v>818</v>
      </c>
      <c r="AD149" s="153">
        <v>2017</v>
      </c>
      <c r="AE149" s="153">
        <v>2018</v>
      </c>
      <c r="AF149" s="155" t="s">
        <v>818</v>
      </c>
      <c r="AG149" s="155">
        <v>2019</v>
      </c>
      <c r="AH149" s="153">
        <v>2019</v>
      </c>
      <c r="AI149" s="153">
        <v>2019</v>
      </c>
      <c r="AJ149" s="153">
        <v>2018</v>
      </c>
      <c r="AK149" s="153">
        <v>2018</v>
      </c>
      <c r="AL149" s="153">
        <v>2017</v>
      </c>
      <c r="AM149" s="153" t="s">
        <v>818</v>
      </c>
      <c r="AN149" s="153">
        <v>2019</v>
      </c>
      <c r="AO149" s="153">
        <v>2016</v>
      </c>
      <c r="AP149" s="153">
        <v>2017</v>
      </c>
      <c r="AQ149" s="153">
        <v>2017</v>
      </c>
      <c r="AR149" s="153">
        <v>2018</v>
      </c>
      <c r="AS149" s="153">
        <v>2015</v>
      </c>
      <c r="AT149" s="153" t="s">
        <v>818</v>
      </c>
      <c r="AU149" s="164">
        <v>2017</v>
      </c>
      <c r="AV149" s="164" t="s">
        <v>818</v>
      </c>
      <c r="AW149" s="153" t="s">
        <v>818</v>
      </c>
      <c r="AX149" s="153" t="s">
        <v>818</v>
      </c>
      <c r="AY149" s="153">
        <v>2017</v>
      </c>
      <c r="AZ149" s="208" t="s">
        <v>818</v>
      </c>
      <c r="BA149" s="153" t="s">
        <v>818</v>
      </c>
      <c r="BB149" s="153">
        <v>2017</v>
      </c>
      <c r="BC149" s="153">
        <v>2018</v>
      </c>
      <c r="BD149" s="153">
        <v>2019</v>
      </c>
      <c r="BE149" s="153" t="s">
        <v>818</v>
      </c>
      <c r="BF149" s="211" t="s">
        <v>1186</v>
      </c>
      <c r="BG149" s="210" t="s">
        <v>1186</v>
      </c>
      <c r="BH149" s="153">
        <v>2018</v>
      </c>
      <c r="BI149" s="153">
        <v>2018</v>
      </c>
      <c r="BJ149" s="153" t="s">
        <v>818</v>
      </c>
      <c r="BK149" s="153">
        <v>2017</v>
      </c>
      <c r="BL149" s="153">
        <v>2018</v>
      </c>
      <c r="BM149" s="153">
        <v>2017</v>
      </c>
      <c r="BN149" s="153" t="s">
        <v>818</v>
      </c>
      <c r="BO149" s="153">
        <v>2016</v>
      </c>
      <c r="BP149" s="153">
        <v>2017</v>
      </c>
      <c r="BQ149" s="153">
        <v>2014</v>
      </c>
      <c r="BR149" s="153">
        <v>2017</v>
      </c>
      <c r="BS149" s="153">
        <v>2017</v>
      </c>
      <c r="BT149" s="153" t="s">
        <v>818</v>
      </c>
      <c r="BU149" s="153">
        <v>2017</v>
      </c>
      <c r="BV149" s="153">
        <v>2017</v>
      </c>
      <c r="BW149" s="153" t="s">
        <v>818</v>
      </c>
      <c r="BX149" s="153">
        <v>2016</v>
      </c>
      <c r="BY149" s="153">
        <v>2015</v>
      </c>
      <c r="BZ149" s="153" t="s">
        <v>1189</v>
      </c>
      <c r="CA149" s="153">
        <v>2019</v>
      </c>
      <c r="CB149" s="153">
        <v>2015</v>
      </c>
    </row>
    <row r="150" spans="1:80" x14ac:dyDescent="0.3">
      <c r="A150" s="123" t="str">
        <f>'Indicator Data'!A152</f>
        <v>Samoa</v>
      </c>
      <c r="B150" s="106" t="str">
        <f>'Indicator Data'!B152</f>
        <v>WSM</v>
      </c>
      <c r="C150" s="151">
        <v>2015</v>
      </c>
      <c r="D150" s="151">
        <v>2015</v>
      </c>
      <c r="E150" s="151">
        <v>2015</v>
      </c>
      <c r="F150" s="151">
        <v>2015</v>
      </c>
      <c r="G150" s="151">
        <v>2015</v>
      </c>
      <c r="H150" s="151">
        <v>2015</v>
      </c>
      <c r="I150" s="151">
        <v>2015</v>
      </c>
      <c r="J150" s="151">
        <v>2018</v>
      </c>
      <c r="K150" s="151">
        <v>2018</v>
      </c>
      <c r="L150" s="151">
        <v>2016</v>
      </c>
      <c r="M150" s="153">
        <v>2015</v>
      </c>
      <c r="N150" s="153">
        <v>2015</v>
      </c>
      <c r="O150" s="153">
        <v>2015</v>
      </c>
      <c r="P150" s="153">
        <v>2015</v>
      </c>
      <c r="Q150" s="153">
        <v>2010</v>
      </c>
      <c r="R150" s="153">
        <v>2010</v>
      </c>
      <c r="S150" s="153">
        <v>2010</v>
      </c>
      <c r="T150" s="153">
        <v>2010</v>
      </c>
      <c r="U150" s="153">
        <v>2015</v>
      </c>
      <c r="V150" s="153">
        <v>2015</v>
      </c>
      <c r="W150" s="153">
        <v>2015</v>
      </c>
      <c r="X150" s="153">
        <v>2018</v>
      </c>
      <c r="Y150" s="153">
        <v>2018</v>
      </c>
      <c r="Z150" s="153">
        <v>2018</v>
      </c>
      <c r="AA150" s="153" t="s">
        <v>818</v>
      </c>
      <c r="AB150" s="152">
        <v>2017</v>
      </c>
      <c r="AC150" s="153" t="s">
        <v>818</v>
      </c>
      <c r="AD150" s="153">
        <v>2018</v>
      </c>
      <c r="AE150" s="153">
        <v>2018</v>
      </c>
      <c r="AF150" s="155" t="s">
        <v>818</v>
      </c>
      <c r="AG150" s="155">
        <v>2019</v>
      </c>
      <c r="AH150" s="153">
        <v>2019</v>
      </c>
      <c r="AI150" s="153">
        <v>2019</v>
      </c>
      <c r="AJ150" s="153">
        <v>2018</v>
      </c>
      <c r="AK150" s="153">
        <v>2018</v>
      </c>
      <c r="AL150" s="153">
        <v>2017</v>
      </c>
      <c r="AM150" s="153" t="s">
        <v>818</v>
      </c>
      <c r="AN150" s="153">
        <v>2019</v>
      </c>
      <c r="AO150" s="153">
        <v>2016</v>
      </c>
      <c r="AP150" s="153">
        <v>2017</v>
      </c>
      <c r="AQ150" s="153">
        <v>2017</v>
      </c>
      <c r="AR150" s="153">
        <v>2018</v>
      </c>
      <c r="AS150" s="153">
        <v>2015</v>
      </c>
      <c r="AT150" s="153">
        <v>2014</v>
      </c>
      <c r="AU150" s="164">
        <v>2017</v>
      </c>
      <c r="AV150" s="164" t="s">
        <v>818</v>
      </c>
      <c r="AW150" s="153" t="s">
        <v>818</v>
      </c>
      <c r="AX150" s="153" t="s">
        <v>818</v>
      </c>
      <c r="AY150" s="153">
        <v>2017</v>
      </c>
      <c r="AZ150" s="208">
        <v>2017</v>
      </c>
      <c r="BA150" s="153" t="s">
        <v>1195</v>
      </c>
      <c r="BB150" s="153">
        <v>2017</v>
      </c>
      <c r="BC150" s="153">
        <v>2018</v>
      </c>
      <c r="BD150" s="153">
        <v>2019</v>
      </c>
      <c r="BE150" s="153"/>
      <c r="BF150" s="211" t="s">
        <v>1186</v>
      </c>
      <c r="BG150" s="210" t="s">
        <v>1186</v>
      </c>
      <c r="BH150" s="153">
        <v>2018</v>
      </c>
      <c r="BI150" s="153">
        <v>2018</v>
      </c>
      <c r="BJ150" s="153">
        <v>2013</v>
      </c>
      <c r="BK150" s="153">
        <v>2017</v>
      </c>
      <c r="BL150" s="153" t="s">
        <v>818</v>
      </c>
      <c r="BM150" s="153">
        <v>2017</v>
      </c>
      <c r="BN150" s="153">
        <v>2015</v>
      </c>
      <c r="BO150" s="153">
        <v>2016</v>
      </c>
      <c r="BP150" s="153">
        <v>2017</v>
      </c>
      <c r="BQ150" s="153">
        <v>2014</v>
      </c>
      <c r="BR150" s="153">
        <v>2017</v>
      </c>
      <c r="BS150" s="153">
        <v>2017</v>
      </c>
      <c r="BT150" s="153">
        <v>2016</v>
      </c>
      <c r="BU150" s="153">
        <v>2017</v>
      </c>
      <c r="BV150" s="153">
        <v>2017</v>
      </c>
      <c r="BW150" s="153" t="s">
        <v>818</v>
      </c>
      <c r="BX150" s="153">
        <v>2016</v>
      </c>
      <c r="BY150" s="153">
        <v>2015</v>
      </c>
      <c r="BZ150" s="153" t="s">
        <v>1189</v>
      </c>
      <c r="CA150" s="153">
        <v>2019</v>
      </c>
      <c r="CB150" s="153">
        <v>2015</v>
      </c>
    </row>
    <row r="151" spans="1:80" x14ac:dyDescent="0.3">
      <c r="A151" s="123" t="str">
        <f>'Indicator Data'!A153</f>
        <v>Sao Tome and Principe</v>
      </c>
      <c r="B151" s="106" t="str">
        <f>'Indicator Data'!B153</f>
        <v>STP</v>
      </c>
      <c r="C151" s="151">
        <v>2015</v>
      </c>
      <c r="D151" s="151">
        <v>2015</v>
      </c>
      <c r="E151" s="151">
        <v>2015</v>
      </c>
      <c r="F151" s="151">
        <v>2015</v>
      </c>
      <c r="G151" s="151">
        <v>2015</v>
      </c>
      <c r="H151" s="151">
        <v>2015</v>
      </c>
      <c r="I151" s="151">
        <v>2015</v>
      </c>
      <c r="J151" s="151">
        <v>2018</v>
      </c>
      <c r="K151" s="151">
        <v>2018</v>
      </c>
      <c r="L151" s="151">
        <v>2016</v>
      </c>
      <c r="M151" s="153">
        <v>2015</v>
      </c>
      <c r="N151" s="153">
        <v>2015</v>
      </c>
      <c r="O151" s="153">
        <v>2015</v>
      </c>
      <c r="P151" s="153">
        <v>2015</v>
      </c>
      <c r="Q151" s="153">
        <v>2010</v>
      </c>
      <c r="R151" s="153">
        <v>2010</v>
      </c>
      <c r="S151" s="153">
        <v>2010</v>
      </c>
      <c r="T151" s="153">
        <v>2010</v>
      </c>
      <c r="U151" s="153">
        <v>2015</v>
      </c>
      <c r="V151" s="153">
        <v>2015</v>
      </c>
      <c r="W151" s="153">
        <v>2015</v>
      </c>
      <c r="X151" s="153">
        <v>2018</v>
      </c>
      <c r="Y151" s="153">
        <v>2018</v>
      </c>
      <c r="Z151" s="153">
        <v>2018</v>
      </c>
      <c r="AA151" s="153">
        <v>2008</v>
      </c>
      <c r="AB151" s="152">
        <v>2017</v>
      </c>
      <c r="AC151" s="153">
        <v>2017</v>
      </c>
      <c r="AD151" s="153">
        <v>2018</v>
      </c>
      <c r="AE151" s="153">
        <v>2018</v>
      </c>
      <c r="AF151" s="155">
        <v>2016</v>
      </c>
      <c r="AG151" s="155">
        <v>2019</v>
      </c>
      <c r="AH151" s="153">
        <v>2019</v>
      </c>
      <c r="AI151" s="153">
        <v>2019</v>
      </c>
      <c r="AJ151" s="153">
        <v>2018</v>
      </c>
      <c r="AK151" s="153">
        <v>2018</v>
      </c>
      <c r="AL151" s="153">
        <v>2017</v>
      </c>
      <c r="AM151" s="153">
        <v>2009</v>
      </c>
      <c r="AN151" s="153">
        <v>2019</v>
      </c>
      <c r="AO151" s="153">
        <v>2016</v>
      </c>
      <c r="AP151" s="153">
        <v>2017</v>
      </c>
      <c r="AQ151" s="153">
        <v>2017</v>
      </c>
      <c r="AR151" s="153">
        <v>2018</v>
      </c>
      <c r="AS151" s="153">
        <v>2015</v>
      </c>
      <c r="AT151" s="153">
        <v>2008</v>
      </c>
      <c r="AU151" s="164">
        <v>2017</v>
      </c>
      <c r="AV151" s="164">
        <v>2014</v>
      </c>
      <c r="AW151" s="153" t="s">
        <v>818</v>
      </c>
      <c r="AX151" s="153">
        <v>2017</v>
      </c>
      <c r="AY151" s="153">
        <v>2017</v>
      </c>
      <c r="AZ151" s="208">
        <v>2017</v>
      </c>
      <c r="BA151" s="153" t="s">
        <v>1191</v>
      </c>
      <c r="BB151" s="153">
        <v>2017</v>
      </c>
      <c r="BC151" s="153">
        <v>2018</v>
      </c>
      <c r="BD151" s="153">
        <v>2019</v>
      </c>
      <c r="BE151" s="153" t="s">
        <v>818</v>
      </c>
      <c r="BF151" s="211" t="s">
        <v>1186</v>
      </c>
      <c r="BG151" s="210" t="s">
        <v>1186</v>
      </c>
      <c r="BH151" s="153">
        <v>2018</v>
      </c>
      <c r="BI151" s="153">
        <v>2018</v>
      </c>
      <c r="BJ151" s="153" t="s">
        <v>818</v>
      </c>
      <c r="BK151" s="153">
        <v>2017</v>
      </c>
      <c r="BL151" s="153">
        <v>2018</v>
      </c>
      <c r="BM151" s="153">
        <v>2017</v>
      </c>
      <c r="BN151" s="153">
        <v>2015</v>
      </c>
      <c r="BO151" s="153">
        <v>2016</v>
      </c>
      <c r="BP151" s="153">
        <v>2017</v>
      </c>
      <c r="BQ151" s="153">
        <v>2014</v>
      </c>
      <c r="BR151" s="153">
        <v>2017</v>
      </c>
      <c r="BS151" s="153">
        <v>2017</v>
      </c>
      <c r="BT151" s="153">
        <v>2015</v>
      </c>
      <c r="BU151" s="153">
        <v>2017</v>
      </c>
      <c r="BV151" s="153">
        <v>2017</v>
      </c>
      <c r="BW151" s="153">
        <v>2017</v>
      </c>
      <c r="BX151" s="153">
        <v>2016</v>
      </c>
      <c r="BY151" s="153">
        <v>2015</v>
      </c>
      <c r="BZ151" s="153" t="s">
        <v>1189</v>
      </c>
      <c r="CA151" s="153">
        <v>2019</v>
      </c>
      <c r="CB151" s="153">
        <v>2015</v>
      </c>
    </row>
    <row r="152" spans="1:80" x14ac:dyDescent="0.3">
      <c r="A152" s="123" t="str">
        <f>'Indicator Data'!A154</f>
        <v>Saudi Arabia</v>
      </c>
      <c r="B152" s="106" t="str">
        <f>'Indicator Data'!B154</f>
        <v>SAU</v>
      </c>
      <c r="C152" s="151">
        <v>2015</v>
      </c>
      <c r="D152" s="151">
        <v>2015</v>
      </c>
      <c r="E152" s="151">
        <v>2015</v>
      </c>
      <c r="F152" s="151">
        <v>2015</v>
      </c>
      <c r="G152" s="151">
        <v>2015</v>
      </c>
      <c r="H152" s="151">
        <v>2015</v>
      </c>
      <c r="I152" s="151">
        <v>2015</v>
      </c>
      <c r="J152" s="151">
        <v>2018</v>
      </c>
      <c r="K152" s="151">
        <v>2018</v>
      </c>
      <c r="L152" s="151">
        <v>2016</v>
      </c>
      <c r="M152" s="153">
        <v>2015</v>
      </c>
      <c r="N152" s="153">
        <v>2015</v>
      </c>
      <c r="O152" s="153">
        <v>2015</v>
      </c>
      <c r="P152" s="153">
        <v>2015</v>
      </c>
      <c r="Q152" s="153">
        <v>2010</v>
      </c>
      <c r="R152" s="153">
        <v>2010</v>
      </c>
      <c r="S152" s="153">
        <v>2010</v>
      </c>
      <c r="T152" s="153">
        <v>2010</v>
      </c>
      <c r="U152" s="153">
        <v>2015</v>
      </c>
      <c r="V152" s="153">
        <v>2015</v>
      </c>
      <c r="W152" s="153">
        <v>2015</v>
      </c>
      <c r="X152" s="153">
        <v>2018</v>
      </c>
      <c r="Y152" s="153">
        <v>2018</v>
      </c>
      <c r="Z152" s="153">
        <v>2018</v>
      </c>
      <c r="AA152" s="153" t="s">
        <v>818</v>
      </c>
      <c r="AB152" s="152">
        <v>2017</v>
      </c>
      <c r="AC152" s="153" t="s">
        <v>818</v>
      </c>
      <c r="AD152" s="153">
        <v>2018</v>
      </c>
      <c r="AE152" s="153">
        <v>2018</v>
      </c>
      <c r="AF152" s="155">
        <v>2015</v>
      </c>
      <c r="AG152" s="155">
        <v>2019</v>
      </c>
      <c r="AH152" s="153">
        <v>2019</v>
      </c>
      <c r="AI152" s="153">
        <v>2019</v>
      </c>
      <c r="AJ152" s="153">
        <v>2018</v>
      </c>
      <c r="AK152" s="153">
        <v>2018</v>
      </c>
      <c r="AL152" s="153">
        <v>2017</v>
      </c>
      <c r="AM152" s="153" t="s">
        <v>818</v>
      </c>
      <c r="AN152" s="153">
        <v>2019</v>
      </c>
      <c r="AO152" s="153">
        <v>2016</v>
      </c>
      <c r="AP152" s="153">
        <v>2017</v>
      </c>
      <c r="AQ152" s="153" t="s">
        <v>818</v>
      </c>
      <c r="AR152" s="153">
        <v>2018</v>
      </c>
      <c r="AS152" s="153">
        <v>2015</v>
      </c>
      <c r="AT152" s="153" t="s">
        <v>818</v>
      </c>
      <c r="AU152" s="164">
        <v>2017</v>
      </c>
      <c r="AV152" s="164">
        <v>2016</v>
      </c>
      <c r="AW152" s="153" t="s">
        <v>818</v>
      </c>
      <c r="AX152" s="153">
        <v>2017</v>
      </c>
      <c r="AY152" s="153">
        <v>2017</v>
      </c>
      <c r="AZ152" s="208">
        <v>2017</v>
      </c>
      <c r="BA152" s="153" t="s">
        <v>818</v>
      </c>
      <c r="BB152" s="153">
        <v>2017</v>
      </c>
      <c r="BC152" s="153">
        <v>2018</v>
      </c>
      <c r="BD152" s="153">
        <v>2019</v>
      </c>
      <c r="BE152" s="153" t="s">
        <v>818</v>
      </c>
      <c r="BF152" s="211">
        <v>43465</v>
      </c>
      <c r="BG152" s="210" t="s">
        <v>1186</v>
      </c>
      <c r="BH152" s="153">
        <v>2018</v>
      </c>
      <c r="BI152" s="153">
        <v>2018</v>
      </c>
      <c r="BJ152" s="153" t="s">
        <v>818</v>
      </c>
      <c r="BK152" s="153">
        <v>2017</v>
      </c>
      <c r="BL152" s="153">
        <v>2018</v>
      </c>
      <c r="BM152" s="153">
        <v>2017</v>
      </c>
      <c r="BN152" s="153">
        <v>2015</v>
      </c>
      <c r="BO152" s="153">
        <v>2016</v>
      </c>
      <c r="BP152" s="153">
        <v>2017</v>
      </c>
      <c r="BQ152" s="153">
        <v>2014</v>
      </c>
      <c r="BR152" s="153">
        <v>2017</v>
      </c>
      <c r="BS152" s="153">
        <v>2017</v>
      </c>
      <c r="BT152" s="153">
        <v>2016</v>
      </c>
      <c r="BU152" s="153">
        <v>2017</v>
      </c>
      <c r="BV152" s="153">
        <v>2017</v>
      </c>
      <c r="BW152" s="153">
        <v>2017</v>
      </c>
      <c r="BX152" s="153">
        <v>2016</v>
      </c>
      <c r="BY152" s="153">
        <v>2015</v>
      </c>
      <c r="BZ152" s="153" t="s">
        <v>1189</v>
      </c>
      <c r="CA152" s="153">
        <v>2019</v>
      </c>
      <c r="CB152" s="153">
        <v>2015</v>
      </c>
    </row>
    <row r="153" spans="1:80" x14ac:dyDescent="0.3">
      <c r="A153" s="123" t="str">
        <f>'Indicator Data'!A155</f>
        <v>Senegal</v>
      </c>
      <c r="B153" s="106" t="str">
        <f>'Indicator Data'!B155</f>
        <v>SEN</v>
      </c>
      <c r="C153" s="151">
        <v>2015</v>
      </c>
      <c r="D153" s="151">
        <v>2015</v>
      </c>
      <c r="E153" s="151">
        <v>2015</v>
      </c>
      <c r="F153" s="151">
        <v>2015</v>
      </c>
      <c r="G153" s="151">
        <v>2015</v>
      </c>
      <c r="H153" s="151">
        <v>2015</v>
      </c>
      <c r="I153" s="151">
        <v>2015</v>
      </c>
      <c r="J153" s="151">
        <v>2018</v>
      </c>
      <c r="K153" s="151">
        <v>2018</v>
      </c>
      <c r="L153" s="151">
        <v>2016</v>
      </c>
      <c r="M153" s="153">
        <v>2015</v>
      </c>
      <c r="N153" s="153">
        <v>2015</v>
      </c>
      <c r="O153" s="153">
        <v>2015</v>
      </c>
      <c r="P153" s="153">
        <v>2015</v>
      </c>
      <c r="Q153" s="153">
        <v>2010</v>
      </c>
      <c r="R153" s="153">
        <v>2010</v>
      </c>
      <c r="S153" s="153">
        <v>2010</v>
      </c>
      <c r="T153" s="153">
        <v>2010</v>
      </c>
      <c r="U153" s="153">
        <v>2015</v>
      </c>
      <c r="V153" s="153">
        <v>2015</v>
      </c>
      <c r="W153" s="153">
        <v>2015</v>
      </c>
      <c r="X153" s="153">
        <v>2018</v>
      </c>
      <c r="Y153" s="153">
        <v>2018</v>
      </c>
      <c r="Z153" s="153">
        <v>2018</v>
      </c>
      <c r="AA153" s="153">
        <v>2016</v>
      </c>
      <c r="AB153" s="152">
        <v>2017</v>
      </c>
      <c r="AC153" s="153">
        <v>2017</v>
      </c>
      <c r="AD153" s="153">
        <v>2017</v>
      </c>
      <c r="AE153" s="153">
        <v>2018</v>
      </c>
      <c r="AF153" s="155">
        <v>2016</v>
      </c>
      <c r="AG153" s="155">
        <v>2019</v>
      </c>
      <c r="AH153" s="153">
        <v>2019</v>
      </c>
      <c r="AI153" s="153">
        <v>2019</v>
      </c>
      <c r="AJ153" s="153">
        <v>2018</v>
      </c>
      <c r="AK153" s="153">
        <v>2018</v>
      </c>
      <c r="AL153" s="153">
        <v>2017</v>
      </c>
      <c r="AM153" s="153">
        <v>2016</v>
      </c>
      <c r="AN153" s="153">
        <v>2019</v>
      </c>
      <c r="AO153" s="153">
        <v>2016</v>
      </c>
      <c r="AP153" s="153">
        <v>2017</v>
      </c>
      <c r="AQ153" s="153">
        <v>2017</v>
      </c>
      <c r="AR153" s="153">
        <v>2018</v>
      </c>
      <c r="AS153" s="153">
        <v>2015</v>
      </c>
      <c r="AT153" s="153">
        <v>2016</v>
      </c>
      <c r="AU153" s="164">
        <v>2017</v>
      </c>
      <c r="AV153" s="164">
        <v>2017</v>
      </c>
      <c r="AW153" s="153">
        <v>2017</v>
      </c>
      <c r="AX153" s="153">
        <v>2017</v>
      </c>
      <c r="AY153" s="153">
        <v>2017</v>
      </c>
      <c r="AZ153" s="208">
        <v>2017</v>
      </c>
      <c r="BA153" s="153" t="s">
        <v>1194</v>
      </c>
      <c r="BB153" s="153">
        <v>2017</v>
      </c>
      <c r="BC153" s="153">
        <v>2018</v>
      </c>
      <c r="BD153" s="153">
        <v>2019</v>
      </c>
      <c r="BE153" s="153" t="s">
        <v>1186</v>
      </c>
      <c r="BF153" s="211" t="s">
        <v>1186</v>
      </c>
      <c r="BG153" s="210" t="s">
        <v>1186</v>
      </c>
      <c r="BH153" s="153">
        <v>2018</v>
      </c>
      <c r="BI153" s="153">
        <v>2018</v>
      </c>
      <c r="BJ153" s="153">
        <v>2015</v>
      </c>
      <c r="BK153" s="153">
        <v>2017</v>
      </c>
      <c r="BL153" s="153">
        <v>2018</v>
      </c>
      <c r="BM153" s="153">
        <v>2017</v>
      </c>
      <c r="BN153" s="153">
        <v>2017</v>
      </c>
      <c r="BO153" s="153">
        <v>2016</v>
      </c>
      <c r="BP153" s="153">
        <v>2017</v>
      </c>
      <c r="BQ153" s="153">
        <v>2014</v>
      </c>
      <c r="BR153" s="153">
        <v>2017</v>
      </c>
      <c r="BS153" s="153">
        <v>2017</v>
      </c>
      <c r="BT153" s="153">
        <v>2016</v>
      </c>
      <c r="BU153" s="153">
        <v>2017</v>
      </c>
      <c r="BV153" s="153">
        <v>2017</v>
      </c>
      <c r="BW153" s="153">
        <v>2017</v>
      </c>
      <c r="BX153" s="153">
        <v>2016</v>
      </c>
      <c r="BY153" s="153">
        <v>2015</v>
      </c>
      <c r="BZ153" s="153" t="s">
        <v>1189</v>
      </c>
      <c r="CA153" s="153">
        <v>2019</v>
      </c>
      <c r="CB153" s="153">
        <v>2015</v>
      </c>
    </row>
    <row r="154" spans="1:80" x14ac:dyDescent="0.3">
      <c r="A154" s="123" t="str">
        <f>'Indicator Data'!A156</f>
        <v>Serbia</v>
      </c>
      <c r="B154" s="106" t="str">
        <f>'Indicator Data'!B156</f>
        <v>SRB</v>
      </c>
      <c r="C154" s="151">
        <v>2015</v>
      </c>
      <c r="D154" s="151">
        <v>2015</v>
      </c>
      <c r="E154" s="151">
        <v>2015</v>
      </c>
      <c r="F154" s="151">
        <v>2015</v>
      </c>
      <c r="G154" s="151">
        <v>2015</v>
      </c>
      <c r="H154" s="151">
        <v>2015</v>
      </c>
      <c r="I154" s="151">
        <v>2015</v>
      </c>
      <c r="J154" s="151">
        <v>2018</v>
      </c>
      <c r="K154" s="151">
        <v>2018</v>
      </c>
      <c r="L154" s="151">
        <v>2016</v>
      </c>
      <c r="M154" s="153">
        <v>2015</v>
      </c>
      <c r="N154" s="153">
        <v>2015</v>
      </c>
      <c r="O154" s="153">
        <v>2015</v>
      </c>
      <c r="P154" s="153">
        <v>2015</v>
      </c>
      <c r="Q154" s="153">
        <v>2010</v>
      </c>
      <c r="R154" s="153">
        <v>2010</v>
      </c>
      <c r="S154" s="153">
        <v>2010</v>
      </c>
      <c r="T154" s="153">
        <v>2010</v>
      </c>
      <c r="U154" s="153">
        <v>2015</v>
      </c>
      <c r="V154" s="153">
        <v>2015</v>
      </c>
      <c r="W154" s="153">
        <v>2015</v>
      </c>
      <c r="X154" s="153">
        <v>2018</v>
      </c>
      <c r="Y154" s="153">
        <v>2018</v>
      </c>
      <c r="Z154" s="153">
        <v>2018</v>
      </c>
      <c r="AA154" s="153">
        <v>2011</v>
      </c>
      <c r="AB154" s="152">
        <v>2017</v>
      </c>
      <c r="AC154" s="153">
        <v>2014</v>
      </c>
      <c r="AD154" s="153">
        <v>2018</v>
      </c>
      <c r="AE154" s="153">
        <v>2018</v>
      </c>
      <c r="AF154" s="155">
        <v>2016</v>
      </c>
      <c r="AG154" s="155">
        <v>2019</v>
      </c>
      <c r="AH154" s="153">
        <v>2019</v>
      </c>
      <c r="AI154" s="153">
        <v>2019</v>
      </c>
      <c r="AJ154" s="153">
        <v>2018</v>
      </c>
      <c r="AK154" s="153">
        <v>2018</v>
      </c>
      <c r="AL154" s="153">
        <v>2017</v>
      </c>
      <c r="AM154" s="153">
        <v>2014</v>
      </c>
      <c r="AN154" s="153">
        <v>2019</v>
      </c>
      <c r="AO154" s="153">
        <v>2016</v>
      </c>
      <c r="AP154" s="153">
        <v>2017</v>
      </c>
      <c r="AQ154" s="153">
        <v>2017</v>
      </c>
      <c r="AR154" s="153">
        <v>2018</v>
      </c>
      <c r="AS154" s="153">
        <v>2015</v>
      </c>
      <c r="AT154" s="153">
        <v>2014</v>
      </c>
      <c r="AU154" s="164">
        <v>2017</v>
      </c>
      <c r="AV154" s="164">
        <v>2017</v>
      </c>
      <c r="AW154" s="153">
        <v>2017</v>
      </c>
      <c r="AX154" s="153" t="s">
        <v>818</v>
      </c>
      <c r="AY154" s="153">
        <v>2017</v>
      </c>
      <c r="AZ154" s="208">
        <v>2017</v>
      </c>
      <c r="BA154" s="153" t="s">
        <v>1188</v>
      </c>
      <c r="BB154" s="153">
        <v>2017</v>
      </c>
      <c r="BC154" s="153">
        <v>2018</v>
      </c>
      <c r="BD154" s="153">
        <v>2019</v>
      </c>
      <c r="BE154" s="153" t="s">
        <v>818</v>
      </c>
      <c r="BF154" s="211" t="s">
        <v>1186</v>
      </c>
      <c r="BG154" s="210" t="s">
        <v>1186</v>
      </c>
      <c r="BH154" s="153">
        <v>2018</v>
      </c>
      <c r="BI154" s="153">
        <v>2018</v>
      </c>
      <c r="BJ154" s="153">
        <v>2015</v>
      </c>
      <c r="BK154" s="153">
        <v>2017</v>
      </c>
      <c r="BL154" s="153">
        <v>2018</v>
      </c>
      <c r="BM154" s="153">
        <v>2017</v>
      </c>
      <c r="BN154" s="153">
        <v>2016</v>
      </c>
      <c r="BO154" s="153">
        <v>2016</v>
      </c>
      <c r="BP154" s="153">
        <v>2017</v>
      </c>
      <c r="BQ154" s="153">
        <v>2014</v>
      </c>
      <c r="BR154" s="153">
        <v>2017</v>
      </c>
      <c r="BS154" s="153">
        <v>2017</v>
      </c>
      <c r="BT154" s="153">
        <v>2016</v>
      </c>
      <c r="BU154" s="153">
        <v>2017</v>
      </c>
      <c r="BV154" s="153">
        <v>2017</v>
      </c>
      <c r="BW154" s="153" t="s">
        <v>818</v>
      </c>
      <c r="BX154" s="153">
        <v>2016</v>
      </c>
      <c r="BY154" s="153">
        <v>2015</v>
      </c>
      <c r="BZ154" s="153" t="s">
        <v>1189</v>
      </c>
      <c r="CA154" s="153">
        <v>2019</v>
      </c>
      <c r="CB154" s="153">
        <v>2015</v>
      </c>
    </row>
    <row r="155" spans="1:80" x14ac:dyDescent="0.3">
      <c r="A155" s="123" t="str">
        <f>'Indicator Data'!A157</f>
        <v>Seychelles</v>
      </c>
      <c r="B155" s="106" t="str">
        <f>'Indicator Data'!B157</f>
        <v>SYC</v>
      </c>
      <c r="C155" s="151">
        <v>2015</v>
      </c>
      <c r="D155" s="151">
        <v>2015</v>
      </c>
      <c r="E155" s="151">
        <v>2015</v>
      </c>
      <c r="F155" s="151">
        <v>2015</v>
      </c>
      <c r="G155" s="151">
        <v>2015</v>
      </c>
      <c r="H155" s="151">
        <v>2015</v>
      </c>
      <c r="I155" s="151">
        <v>2015</v>
      </c>
      <c r="J155" s="151">
        <v>2018</v>
      </c>
      <c r="K155" s="151">
        <v>2018</v>
      </c>
      <c r="L155" s="151">
        <v>2016</v>
      </c>
      <c r="M155" s="153">
        <v>2015</v>
      </c>
      <c r="N155" s="153">
        <v>2015</v>
      </c>
      <c r="O155" s="153">
        <v>2015</v>
      </c>
      <c r="P155" s="153">
        <v>2015</v>
      </c>
      <c r="Q155" s="153">
        <v>2010</v>
      </c>
      <c r="R155" s="153">
        <v>2010</v>
      </c>
      <c r="S155" s="153">
        <v>2010</v>
      </c>
      <c r="T155" s="153">
        <v>2010</v>
      </c>
      <c r="U155" s="153">
        <v>2015</v>
      </c>
      <c r="V155" s="153">
        <v>2015</v>
      </c>
      <c r="W155" s="153">
        <v>2015</v>
      </c>
      <c r="X155" s="153">
        <v>2018</v>
      </c>
      <c r="Y155" s="153">
        <v>2018</v>
      </c>
      <c r="Z155" s="153">
        <v>2018</v>
      </c>
      <c r="AA155" s="153"/>
      <c r="AB155" s="152">
        <v>2017</v>
      </c>
      <c r="AC155" s="153" t="s">
        <v>818</v>
      </c>
      <c r="AD155" s="153">
        <v>2014</v>
      </c>
      <c r="AE155" s="153">
        <v>2018</v>
      </c>
      <c r="AF155" s="155" t="s">
        <v>818</v>
      </c>
      <c r="AG155" s="155">
        <v>2019</v>
      </c>
      <c r="AH155" s="153">
        <v>2019</v>
      </c>
      <c r="AI155" s="153">
        <v>2019</v>
      </c>
      <c r="AJ155" s="153">
        <v>2018</v>
      </c>
      <c r="AK155" s="153">
        <v>2018</v>
      </c>
      <c r="AL155" s="153">
        <v>2017</v>
      </c>
      <c r="AM155" s="153" t="s">
        <v>818</v>
      </c>
      <c r="AN155" s="153">
        <v>2019</v>
      </c>
      <c r="AO155" s="153">
        <v>2016</v>
      </c>
      <c r="AP155" s="153">
        <v>2017</v>
      </c>
      <c r="AQ155" s="153">
        <v>2017</v>
      </c>
      <c r="AR155" s="153">
        <v>2018</v>
      </c>
      <c r="AS155" s="153">
        <v>2015</v>
      </c>
      <c r="AT155" s="153">
        <v>2012</v>
      </c>
      <c r="AU155" s="164">
        <v>2017</v>
      </c>
      <c r="AV155" s="164" t="s">
        <v>818</v>
      </c>
      <c r="AW155" s="153" t="s">
        <v>818</v>
      </c>
      <c r="AX155" s="153" t="s">
        <v>818</v>
      </c>
      <c r="AY155" s="153">
        <v>2017</v>
      </c>
      <c r="AZ155" s="208" t="s">
        <v>818</v>
      </c>
      <c r="BA155" s="153" t="s">
        <v>1195</v>
      </c>
      <c r="BB155" s="153">
        <v>2017</v>
      </c>
      <c r="BC155" s="153">
        <v>2018</v>
      </c>
      <c r="BD155" s="153">
        <v>2019</v>
      </c>
      <c r="BE155" s="153"/>
      <c r="BF155" s="211" t="s">
        <v>1186</v>
      </c>
      <c r="BG155" s="210" t="s">
        <v>1186</v>
      </c>
      <c r="BH155" s="153">
        <v>2018</v>
      </c>
      <c r="BI155" s="153">
        <v>2018</v>
      </c>
      <c r="BJ155" s="153">
        <v>2015</v>
      </c>
      <c r="BK155" s="153">
        <v>2017</v>
      </c>
      <c r="BL155" s="153">
        <v>2018</v>
      </c>
      <c r="BM155" s="153">
        <v>2017</v>
      </c>
      <c r="BN155" s="153">
        <v>2015</v>
      </c>
      <c r="BO155" s="153">
        <v>2016</v>
      </c>
      <c r="BP155" s="153">
        <v>2017</v>
      </c>
      <c r="BQ155" s="153">
        <v>2014</v>
      </c>
      <c r="BR155" s="153">
        <v>2017</v>
      </c>
      <c r="BS155" s="153">
        <v>2017</v>
      </c>
      <c r="BT155" s="153">
        <v>2016</v>
      </c>
      <c r="BU155" s="153">
        <v>2017</v>
      </c>
      <c r="BV155" s="153">
        <v>2017</v>
      </c>
      <c r="BW155" s="153" t="s">
        <v>818</v>
      </c>
      <c r="BX155" s="153">
        <v>2016</v>
      </c>
      <c r="BY155" s="153" t="s">
        <v>818</v>
      </c>
      <c r="BZ155" s="153" t="s">
        <v>1189</v>
      </c>
      <c r="CA155" s="153">
        <v>2019</v>
      </c>
      <c r="CB155" s="153">
        <v>2015</v>
      </c>
    </row>
    <row r="156" spans="1:80" x14ac:dyDescent="0.3">
      <c r="A156" s="123" t="str">
        <f>'Indicator Data'!A158</f>
        <v>Sierra Leone</v>
      </c>
      <c r="B156" s="106" t="str">
        <f>'Indicator Data'!B158</f>
        <v>SLE</v>
      </c>
      <c r="C156" s="151">
        <v>2015</v>
      </c>
      <c r="D156" s="151">
        <v>2015</v>
      </c>
      <c r="E156" s="151">
        <v>2015</v>
      </c>
      <c r="F156" s="151">
        <v>2015</v>
      </c>
      <c r="G156" s="151">
        <v>2015</v>
      </c>
      <c r="H156" s="151">
        <v>2015</v>
      </c>
      <c r="I156" s="151">
        <v>2015</v>
      </c>
      <c r="J156" s="151">
        <v>2018</v>
      </c>
      <c r="K156" s="151">
        <v>2018</v>
      </c>
      <c r="L156" s="151">
        <v>2016</v>
      </c>
      <c r="M156" s="153">
        <v>2015</v>
      </c>
      <c r="N156" s="153">
        <v>2015</v>
      </c>
      <c r="O156" s="153">
        <v>2015</v>
      </c>
      <c r="P156" s="153">
        <v>2015</v>
      </c>
      <c r="Q156" s="153">
        <v>2010</v>
      </c>
      <c r="R156" s="153">
        <v>2010</v>
      </c>
      <c r="S156" s="153">
        <v>2010</v>
      </c>
      <c r="T156" s="153">
        <v>2010</v>
      </c>
      <c r="U156" s="153">
        <v>2015</v>
      </c>
      <c r="V156" s="153">
        <v>2015</v>
      </c>
      <c r="W156" s="153">
        <v>2015</v>
      </c>
      <c r="X156" s="153">
        <v>2018</v>
      </c>
      <c r="Y156" s="153">
        <v>2018</v>
      </c>
      <c r="Z156" s="153">
        <v>2018</v>
      </c>
      <c r="AA156" s="153">
        <v>2013</v>
      </c>
      <c r="AB156" s="152">
        <v>2017</v>
      </c>
      <c r="AC156" s="153">
        <v>2017</v>
      </c>
      <c r="AD156" s="153">
        <v>2015</v>
      </c>
      <c r="AE156" s="153">
        <v>2018</v>
      </c>
      <c r="AF156" s="155">
        <v>2016</v>
      </c>
      <c r="AG156" s="155">
        <v>2019</v>
      </c>
      <c r="AH156" s="153">
        <v>2019</v>
      </c>
      <c r="AI156" s="153">
        <v>2019</v>
      </c>
      <c r="AJ156" s="153">
        <v>2018</v>
      </c>
      <c r="AK156" s="153">
        <v>2018</v>
      </c>
      <c r="AL156" s="153">
        <v>2017</v>
      </c>
      <c r="AM156" s="153">
        <v>2013</v>
      </c>
      <c r="AN156" s="153">
        <v>2019</v>
      </c>
      <c r="AO156" s="153">
        <v>2016</v>
      </c>
      <c r="AP156" s="153">
        <v>2017</v>
      </c>
      <c r="AQ156" s="153">
        <v>2017</v>
      </c>
      <c r="AR156" s="153">
        <v>2018</v>
      </c>
      <c r="AS156" s="153">
        <v>2015</v>
      </c>
      <c r="AT156" s="153">
        <v>2013</v>
      </c>
      <c r="AU156" s="164">
        <v>2017</v>
      </c>
      <c r="AV156" s="164">
        <v>2017</v>
      </c>
      <c r="AW156" s="153">
        <v>2017</v>
      </c>
      <c r="AX156" s="153">
        <v>2017</v>
      </c>
      <c r="AY156" s="153">
        <v>2017</v>
      </c>
      <c r="AZ156" s="208">
        <v>2017</v>
      </c>
      <c r="BA156" s="153" t="s">
        <v>1194</v>
      </c>
      <c r="BB156" s="153">
        <v>2017</v>
      </c>
      <c r="BC156" s="153">
        <v>2018</v>
      </c>
      <c r="BD156" s="153">
        <v>2019</v>
      </c>
      <c r="BE156" s="153" t="s">
        <v>818</v>
      </c>
      <c r="BF156" s="211" t="s">
        <v>1186</v>
      </c>
      <c r="BG156" s="210" t="s">
        <v>1186</v>
      </c>
      <c r="BH156" s="153">
        <v>2018</v>
      </c>
      <c r="BI156" s="153">
        <v>2018</v>
      </c>
      <c r="BJ156" s="153">
        <v>2013</v>
      </c>
      <c r="BK156" s="153">
        <v>2017</v>
      </c>
      <c r="BL156" s="153">
        <v>2018</v>
      </c>
      <c r="BM156" s="153">
        <v>2017</v>
      </c>
      <c r="BN156" s="153">
        <v>2015</v>
      </c>
      <c r="BO156" s="153">
        <v>2016</v>
      </c>
      <c r="BP156" s="153">
        <v>2017</v>
      </c>
      <c r="BQ156" s="153">
        <v>2014</v>
      </c>
      <c r="BR156" s="153">
        <v>2017</v>
      </c>
      <c r="BS156" s="153">
        <v>2017</v>
      </c>
      <c r="BT156" s="153">
        <v>2011</v>
      </c>
      <c r="BU156" s="153">
        <v>2017</v>
      </c>
      <c r="BV156" s="153">
        <v>2017</v>
      </c>
      <c r="BW156" s="153">
        <v>2017</v>
      </c>
      <c r="BX156" s="153">
        <v>2016</v>
      </c>
      <c r="BY156" s="153">
        <v>2015</v>
      </c>
      <c r="BZ156" s="153" t="s">
        <v>1189</v>
      </c>
      <c r="CA156" s="153">
        <v>2019</v>
      </c>
      <c r="CB156" s="153">
        <v>2015</v>
      </c>
    </row>
    <row r="157" spans="1:80" x14ac:dyDescent="0.3">
      <c r="A157" s="123" t="str">
        <f>'Indicator Data'!A159</f>
        <v>Singapore</v>
      </c>
      <c r="B157" s="106" t="str">
        <f>'Indicator Data'!B159</f>
        <v>SGP</v>
      </c>
      <c r="C157" s="151">
        <v>2015</v>
      </c>
      <c r="D157" s="151">
        <v>2015</v>
      </c>
      <c r="E157" s="151">
        <v>2015</v>
      </c>
      <c r="F157" s="151">
        <v>2015</v>
      </c>
      <c r="G157" s="151">
        <v>2015</v>
      </c>
      <c r="H157" s="151">
        <v>2015</v>
      </c>
      <c r="I157" s="151">
        <v>2015</v>
      </c>
      <c r="J157" s="151">
        <v>2018</v>
      </c>
      <c r="K157" s="151">
        <v>2018</v>
      </c>
      <c r="L157" s="151">
        <v>2016</v>
      </c>
      <c r="M157" s="153">
        <v>2015</v>
      </c>
      <c r="N157" s="153">
        <v>2015</v>
      </c>
      <c r="O157" s="153">
        <v>2015</v>
      </c>
      <c r="P157" s="153">
        <v>2015</v>
      </c>
      <c r="Q157" s="153">
        <v>2010</v>
      </c>
      <c r="R157" s="153">
        <v>2010</v>
      </c>
      <c r="S157" s="153">
        <v>2010</v>
      </c>
      <c r="T157" s="153">
        <v>2010</v>
      </c>
      <c r="U157" s="153">
        <v>2015</v>
      </c>
      <c r="V157" s="153">
        <v>2015</v>
      </c>
      <c r="W157" s="153">
        <v>2015</v>
      </c>
      <c r="X157" s="153">
        <v>2018</v>
      </c>
      <c r="Y157" s="153">
        <v>2018</v>
      </c>
      <c r="Z157" s="153">
        <v>2018</v>
      </c>
      <c r="AA157" s="153">
        <v>2010</v>
      </c>
      <c r="AB157" s="152">
        <v>2017</v>
      </c>
      <c r="AC157" s="153" t="s">
        <v>818</v>
      </c>
      <c r="AD157" s="153">
        <v>2018</v>
      </c>
      <c r="AE157" s="153">
        <v>2018</v>
      </c>
      <c r="AF157" s="155" t="s">
        <v>818</v>
      </c>
      <c r="AG157" s="155">
        <v>2019</v>
      </c>
      <c r="AH157" s="153">
        <v>2019</v>
      </c>
      <c r="AI157" s="153">
        <v>2019</v>
      </c>
      <c r="AJ157" s="153">
        <v>2018</v>
      </c>
      <c r="AK157" s="153">
        <v>2018</v>
      </c>
      <c r="AL157" s="153">
        <v>2017</v>
      </c>
      <c r="AM157" s="153" t="s">
        <v>818</v>
      </c>
      <c r="AN157" s="153">
        <v>2019</v>
      </c>
      <c r="AO157" s="153">
        <v>2016</v>
      </c>
      <c r="AP157" s="153">
        <v>2017</v>
      </c>
      <c r="AQ157" s="153" t="s">
        <v>818</v>
      </c>
      <c r="AR157" s="153" t="s">
        <v>818</v>
      </c>
      <c r="AS157" s="153">
        <v>2015</v>
      </c>
      <c r="AT157" s="153" t="s">
        <v>818</v>
      </c>
      <c r="AU157" s="164">
        <v>2017</v>
      </c>
      <c r="AV157" s="164">
        <v>2017</v>
      </c>
      <c r="AW157" s="153">
        <v>2017</v>
      </c>
      <c r="AX157" s="153" t="s">
        <v>818</v>
      </c>
      <c r="AY157" s="153">
        <v>2017</v>
      </c>
      <c r="AZ157" s="208">
        <v>2017</v>
      </c>
      <c r="BA157" s="153" t="s">
        <v>818</v>
      </c>
      <c r="BB157" s="153">
        <v>2017</v>
      </c>
      <c r="BC157" s="153">
        <v>2018</v>
      </c>
      <c r="BD157" s="153">
        <v>2019</v>
      </c>
      <c r="BE157" s="153" t="s">
        <v>818</v>
      </c>
      <c r="BF157" s="211" t="s">
        <v>1186</v>
      </c>
      <c r="BG157" s="210" t="s">
        <v>1186</v>
      </c>
      <c r="BH157" s="153">
        <v>2018</v>
      </c>
      <c r="BI157" s="153">
        <v>2018</v>
      </c>
      <c r="BJ157" s="153">
        <v>2013</v>
      </c>
      <c r="BK157" s="153">
        <v>2017</v>
      </c>
      <c r="BL157" s="153">
        <v>2018</v>
      </c>
      <c r="BM157" s="153">
        <v>2017</v>
      </c>
      <c r="BN157" s="153">
        <v>2016</v>
      </c>
      <c r="BO157" s="153">
        <v>2016</v>
      </c>
      <c r="BP157" s="153">
        <v>2017</v>
      </c>
      <c r="BQ157" s="153">
        <v>2014</v>
      </c>
      <c r="BR157" s="153">
        <v>2017</v>
      </c>
      <c r="BS157" s="153">
        <v>2017</v>
      </c>
      <c r="BT157" s="153">
        <v>2016</v>
      </c>
      <c r="BU157" s="153">
        <v>2017</v>
      </c>
      <c r="BV157" s="153">
        <v>2017</v>
      </c>
      <c r="BW157" s="153">
        <v>2017</v>
      </c>
      <c r="BX157" s="153">
        <v>2016</v>
      </c>
      <c r="BY157" s="153">
        <v>2015</v>
      </c>
      <c r="BZ157" s="153" t="s">
        <v>1189</v>
      </c>
      <c r="CA157" s="153">
        <v>2019</v>
      </c>
      <c r="CB157" s="153">
        <v>2015</v>
      </c>
    </row>
    <row r="158" spans="1:80" x14ac:dyDescent="0.3">
      <c r="A158" s="123" t="str">
        <f>'Indicator Data'!A160</f>
        <v>Slovakia</v>
      </c>
      <c r="B158" s="106" t="str">
        <f>'Indicator Data'!B160</f>
        <v>SVK</v>
      </c>
      <c r="C158" s="151">
        <v>2015</v>
      </c>
      <c r="D158" s="151">
        <v>2015</v>
      </c>
      <c r="E158" s="151">
        <v>2015</v>
      </c>
      <c r="F158" s="151">
        <v>2015</v>
      </c>
      <c r="G158" s="151">
        <v>2015</v>
      </c>
      <c r="H158" s="151">
        <v>2015</v>
      </c>
      <c r="I158" s="151">
        <v>2015</v>
      </c>
      <c r="J158" s="151">
        <v>2018</v>
      </c>
      <c r="K158" s="151">
        <v>2018</v>
      </c>
      <c r="L158" s="151">
        <v>2016</v>
      </c>
      <c r="M158" s="153">
        <v>2015</v>
      </c>
      <c r="N158" s="153">
        <v>2015</v>
      </c>
      <c r="O158" s="153">
        <v>2015</v>
      </c>
      <c r="P158" s="153">
        <v>2015</v>
      </c>
      <c r="Q158" s="153">
        <v>2010</v>
      </c>
      <c r="R158" s="153">
        <v>2010</v>
      </c>
      <c r="S158" s="153">
        <v>2010</v>
      </c>
      <c r="T158" s="153">
        <v>2010</v>
      </c>
      <c r="U158" s="153">
        <v>2015</v>
      </c>
      <c r="V158" s="153">
        <v>2015</v>
      </c>
      <c r="W158" s="153">
        <v>2015</v>
      </c>
      <c r="X158" s="153">
        <v>2018</v>
      </c>
      <c r="Y158" s="153">
        <v>2018</v>
      </c>
      <c r="Z158" s="153">
        <v>2018</v>
      </c>
      <c r="AA158" s="153">
        <v>2011</v>
      </c>
      <c r="AB158" s="152">
        <v>2017</v>
      </c>
      <c r="AC158" s="153" t="s">
        <v>818</v>
      </c>
      <c r="AD158" s="153">
        <v>2018</v>
      </c>
      <c r="AE158" s="153">
        <v>2018</v>
      </c>
      <c r="AF158" s="155" t="s">
        <v>818</v>
      </c>
      <c r="AG158" s="155">
        <v>2019</v>
      </c>
      <c r="AH158" s="153">
        <v>2019</v>
      </c>
      <c r="AI158" s="153">
        <v>2019</v>
      </c>
      <c r="AJ158" s="153">
        <v>2018</v>
      </c>
      <c r="AK158" s="153">
        <v>2018</v>
      </c>
      <c r="AL158" s="153">
        <v>2017</v>
      </c>
      <c r="AM158" s="153" t="s">
        <v>818</v>
      </c>
      <c r="AN158" s="153">
        <v>2019</v>
      </c>
      <c r="AO158" s="153">
        <v>2016</v>
      </c>
      <c r="AP158" s="153">
        <v>2017</v>
      </c>
      <c r="AQ158" s="153" t="s">
        <v>818</v>
      </c>
      <c r="AR158" s="153">
        <v>2018</v>
      </c>
      <c r="AS158" s="153">
        <v>2015</v>
      </c>
      <c r="AT158" s="153" t="s">
        <v>818</v>
      </c>
      <c r="AU158" s="164">
        <v>2017</v>
      </c>
      <c r="AV158" s="164">
        <v>2017</v>
      </c>
      <c r="AW158" s="153">
        <v>2017</v>
      </c>
      <c r="AX158" s="153" t="s">
        <v>818</v>
      </c>
      <c r="AY158" s="153">
        <v>2017</v>
      </c>
      <c r="AZ158" s="208">
        <v>2017</v>
      </c>
      <c r="BA158" s="153" t="s">
        <v>1188</v>
      </c>
      <c r="BB158" s="153">
        <v>2017</v>
      </c>
      <c r="BC158" s="153">
        <v>2018</v>
      </c>
      <c r="BD158" s="153">
        <v>2019</v>
      </c>
      <c r="BE158" s="153" t="s">
        <v>818</v>
      </c>
      <c r="BF158" s="211" t="s">
        <v>1186</v>
      </c>
      <c r="BG158" s="210" t="s">
        <v>1186</v>
      </c>
      <c r="BH158" s="153">
        <v>2018</v>
      </c>
      <c r="BI158" s="153">
        <v>2018</v>
      </c>
      <c r="BJ158" s="153">
        <v>2015</v>
      </c>
      <c r="BK158" s="153">
        <v>2017</v>
      </c>
      <c r="BL158" s="153">
        <v>2018</v>
      </c>
      <c r="BM158" s="153">
        <v>2017</v>
      </c>
      <c r="BN158" s="153" t="s">
        <v>818</v>
      </c>
      <c r="BO158" s="153">
        <v>2016</v>
      </c>
      <c r="BP158" s="153">
        <v>2017</v>
      </c>
      <c r="BQ158" s="153">
        <v>2014</v>
      </c>
      <c r="BR158" s="153">
        <v>2017</v>
      </c>
      <c r="BS158" s="153">
        <v>2017</v>
      </c>
      <c r="BT158" s="153">
        <v>2016</v>
      </c>
      <c r="BU158" s="153">
        <v>2017</v>
      </c>
      <c r="BV158" s="153">
        <v>2017</v>
      </c>
      <c r="BW158" s="153">
        <v>2017</v>
      </c>
      <c r="BX158" s="153">
        <v>2016</v>
      </c>
      <c r="BY158" s="153">
        <v>2015</v>
      </c>
      <c r="BZ158" s="153" t="s">
        <v>1189</v>
      </c>
      <c r="CA158" s="153">
        <v>2019</v>
      </c>
      <c r="CB158" s="153">
        <v>2015</v>
      </c>
    </row>
    <row r="159" spans="1:80" x14ac:dyDescent="0.3">
      <c r="A159" s="123" t="str">
        <f>'Indicator Data'!A161</f>
        <v>Slovenia</v>
      </c>
      <c r="B159" s="106" t="str">
        <f>'Indicator Data'!B161</f>
        <v>SVN</v>
      </c>
      <c r="C159" s="151">
        <v>2015</v>
      </c>
      <c r="D159" s="151">
        <v>2015</v>
      </c>
      <c r="E159" s="151">
        <v>2015</v>
      </c>
      <c r="F159" s="151">
        <v>2015</v>
      </c>
      <c r="G159" s="151">
        <v>2015</v>
      </c>
      <c r="H159" s="151">
        <v>2015</v>
      </c>
      <c r="I159" s="151">
        <v>2015</v>
      </c>
      <c r="J159" s="151">
        <v>2018</v>
      </c>
      <c r="K159" s="151">
        <v>2018</v>
      </c>
      <c r="L159" s="151">
        <v>2016</v>
      </c>
      <c r="M159" s="153">
        <v>2015</v>
      </c>
      <c r="N159" s="153">
        <v>2015</v>
      </c>
      <c r="O159" s="153">
        <v>2015</v>
      </c>
      <c r="P159" s="153">
        <v>2015</v>
      </c>
      <c r="Q159" s="153">
        <v>2010</v>
      </c>
      <c r="R159" s="153">
        <v>2010</v>
      </c>
      <c r="S159" s="153">
        <v>2010</v>
      </c>
      <c r="T159" s="153">
        <v>2010</v>
      </c>
      <c r="U159" s="153">
        <v>2015</v>
      </c>
      <c r="V159" s="153">
        <v>2015</v>
      </c>
      <c r="W159" s="153">
        <v>2015</v>
      </c>
      <c r="X159" s="153">
        <v>2018</v>
      </c>
      <c r="Y159" s="153">
        <v>2018</v>
      </c>
      <c r="Z159" s="153">
        <v>2018</v>
      </c>
      <c r="AA159" s="153">
        <v>2011</v>
      </c>
      <c r="AB159" s="152">
        <v>2017</v>
      </c>
      <c r="AC159" s="153" t="s">
        <v>818</v>
      </c>
      <c r="AD159" s="153">
        <v>2018</v>
      </c>
      <c r="AE159" s="153">
        <v>2018</v>
      </c>
      <c r="AF159" s="155">
        <v>2016</v>
      </c>
      <c r="AG159" s="155">
        <v>2019</v>
      </c>
      <c r="AH159" s="153">
        <v>2019</v>
      </c>
      <c r="AI159" s="153">
        <v>2019</v>
      </c>
      <c r="AJ159" s="153">
        <v>2018</v>
      </c>
      <c r="AK159" s="153">
        <v>2018</v>
      </c>
      <c r="AL159" s="153" t="s">
        <v>818</v>
      </c>
      <c r="AM159" s="153" t="s">
        <v>818</v>
      </c>
      <c r="AN159" s="153">
        <v>2019</v>
      </c>
      <c r="AO159" s="153">
        <v>2016</v>
      </c>
      <c r="AP159" s="153">
        <v>2017</v>
      </c>
      <c r="AQ159" s="153" t="s">
        <v>818</v>
      </c>
      <c r="AR159" s="153">
        <v>2018</v>
      </c>
      <c r="AS159" s="153">
        <v>2015</v>
      </c>
      <c r="AT159" s="153" t="s">
        <v>818</v>
      </c>
      <c r="AU159" s="164">
        <v>2017</v>
      </c>
      <c r="AV159" s="164">
        <v>2017</v>
      </c>
      <c r="AW159" s="153">
        <v>2017</v>
      </c>
      <c r="AX159" s="153" t="s">
        <v>818</v>
      </c>
      <c r="AY159" s="153">
        <v>2017</v>
      </c>
      <c r="AZ159" s="208">
        <v>2017</v>
      </c>
      <c r="BA159" s="153" t="s">
        <v>1188</v>
      </c>
      <c r="BB159" s="153">
        <v>2017</v>
      </c>
      <c r="BC159" s="153">
        <v>2018</v>
      </c>
      <c r="BD159" s="153">
        <v>2019</v>
      </c>
      <c r="BE159" s="153" t="s">
        <v>818</v>
      </c>
      <c r="BF159" s="211" t="s">
        <v>1186</v>
      </c>
      <c r="BG159" s="210" t="s">
        <v>1186</v>
      </c>
      <c r="BH159" s="153">
        <v>2018</v>
      </c>
      <c r="BI159" s="153">
        <v>2018</v>
      </c>
      <c r="BJ159" s="153">
        <v>2015</v>
      </c>
      <c r="BK159" s="153">
        <v>2017</v>
      </c>
      <c r="BL159" s="153">
        <v>2018</v>
      </c>
      <c r="BM159" s="153">
        <v>2017</v>
      </c>
      <c r="BN159" s="153">
        <v>2015</v>
      </c>
      <c r="BO159" s="153">
        <v>2016</v>
      </c>
      <c r="BP159" s="153">
        <v>2017</v>
      </c>
      <c r="BQ159" s="153">
        <v>2014</v>
      </c>
      <c r="BR159" s="153">
        <v>2017</v>
      </c>
      <c r="BS159" s="153">
        <v>2017</v>
      </c>
      <c r="BT159" s="153">
        <v>2016</v>
      </c>
      <c r="BU159" s="153">
        <v>2017</v>
      </c>
      <c r="BV159" s="153">
        <v>2017</v>
      </c>
      <c r="BW159" s="153">
        <v>2017</v>
      </c>
      <c r="BX159" s="153">
        <v>2016</v>
      </c>
      <c r="BY159" s="153">
        <v>2015</v>
      </c>
      <c r="BZ159" s="153" t="s">
        <v>1189</v>
      </c>
      <c r="CA159" s="153">
        <v>2019</v>
      </c>
      <c r="CB159" s="153">
        <v>2015</v>
      </c>
    </row>
    <row r="160" spans="1:80" x14ac:dyDescent="0.3">
      <c r="A160" s="123" t="str">
        <f>'Indicator Data'!A162</f>
        <v>Solomon Islands</v>
      </c>
      <c r="B160" s="106" t="str">
        <f>'Indicator Data'!B162</f>
        <v>SLB</v>
      </c>
      <c r="C160" s="151">
        <v>2015</v>
      </c>
      <c r="D160" s="151">
        <v>2015</v>
      </c>
      <c r="E160" s="151">
        <v>2015</v>
      </c>
      <c r="F160" s="151">
        <v>2015</v>
      </c>
      <c r="G160" s="151">
        <v>2015</v>
      </c>
      <c r="H160" s="151">
        <v>2015</v>
      </c>
      <c r="I160" s="151">
        <v>2015</v>
      </c>
      <c r="J160" s="151">
        <v>2018</v>
      </c>
      <c r="K160" s="151">
        <v>2018</v>
      </c>
      <c r="L160" s="151">
        <v>2016</v>
      </c>
      <c r="M160" s="153">
        <v>2015</v>
      </c>
      <c r="N160" s="153">
        <v>2015</v>
      </c>
      <c r="O160" s="153">
        <v>2015</v>
      </c>
      <c r="P160" s="153">
        <v>2015</v>
      </c>
      <c r="Q160" s="153">
        <v>2010</v>
      </c>
      <c r="R160" s="153">
        <v>2010</v>
      </c>
      <c r="S160" s="153">
        <v>2010</v>
      </c>
      <c r="T160" s="153">
        <v>2010</v>
      </c>
      <c r="U160" s="153">
        <v>2015</v>
      </c>
      <c r="V160" s="153">
        <v>2015</v>
      </c>
      <c r="W160" s="153">
        <v>2015</v>
      </c>
      <c r="X160" s="153">
        <v>2018</v>
      </c>
      <c r="Y160" s="153">
        <v>2018</v>
      </c>
      <c r="Z160" s="153">
        <v>2018</v>
      </c>
      <c r="AA160" s="153" t="s">
        <v>818</v>
      </c>
      <c r="AB160" s="152">
        <v>2017</v>
      </c>
      <c r="AC160" s="153">
        <v>2017</v>
      </c>
      <c r="AD160" s="153">
        <v>2014</v>
      </c>
      <c r="AE160" s="153">
        <v>2018</v>
      </c>
      <c r="AF160" s="155" t="s">
        <v>818</v>
      </c>
      <c r="AG160" s="155">
        <v>2019</v>
      </c>
      <c r="AH160" s="153">
        <v>2019</v>
      </c>
      <c r="AI160" s="153">
        <v>2019</v>
      </c>
      <c r="AJ160" s="153">
        <v>2018</v>
      </c>
      <c r="AK160" s="153">
        <v>2018</v>
      </c>
      <c r="AL160" s="153">
        <v>2017</v>
      </c>
      <c r="AM160" s="153" t="s">
        <v>818</v>
      </c>
      <c r="AN160" s="153">
        <v>2019</v>
      </c>
      <c r="AO160" s="153">
        <v>2016</v>
      </c>
      <c r="AP160" s="153">
        <v>2017</v>
      </c>
      <c r="AQ160" s="153">
        <v>2017</v>
      </c>
      <c r="AR160" s="153">
        <v>2018</v>
      </c>
      <c r="AS160" s="153">
        <v>2015</v>
      </c>
      <c r="AT160" s="153">
        <v>2007</v>
      </c>
      <c r="AU160" s="164">
        <v>2017</v>
      </c>
      <c r="AV160" s="164" t="s">
        <v>818</v>
      </c>
      <c r="AW160" s="153" t="s">
        <v>818</v>
      </c>
      <c r="AX160" s="153">
        <v>2017</v>
      </c>
      <c r="AY160" s="153">
        <v>2017</v>
      </c>
      <c r="AZ160" s="208" t="s">
        <v>818</v>
      </c>
      <c r="BA160" s="153" t="s">
        <v>1195</v>
      </c>
      <c r="BB160" s="153">
        <v>2017</v>
      </c>
      <c r="BC160" s="153">
        <v>2018</v>
      </c>
      <c r="BD160" s="153">
        <v>2019</v>
      </c>
      <c r="BE160" s="153" t="s">
        <v>818</v>
      </c>
      <c r="BF160" s="211" t="s">
        <v>1186</v>
      </c>
      <c r="BG160" s="210" t="s">
        <v>1186</v>
      </c>
      <c r="BH160" s="153">
        <v>2018</v>
      </c>
      <c r="BI160" s="153">
        <v>2018</v>
      </c>
      <c r="BJ160" s="153">
        <v>2013</v>
      </c>
      <c r="BK160" s="153">
        <v>2017</v>
      </c>
      <c r="BL160" s="153">
        <v>2018</v>
      </c>
      <c r="BM160" s="153">
        <v>2017</v>
      </c>
      <c r="BN160" s="153" t="s">
        <v>818</v>
      </c>
      <c r="BO160" s="153">
        <v>2016</v>
      </c>
      <c r="BP160" s="153">
        <v>2017</v>
      </c>
      <c r="BQ160" s="153">
        <v>2014</v>
      </c>
      <c r="BR160" s="153">
        <v>2017</v>
      </c>
      <c r="BS160" s="153">
        <v>2017</v>
      </c>
      <c r="BT160" s="153">
        <v>2016</v>
      </c>
      <c r="BU160" s="153">
        <v>2017</v>
      </c>
      <c r="BV160" s="153" t="s">
        <v>818</v>
      </c>
      <c r="BW160" s="153">
        <v>2017</v>
      </c>
      <c r="BX160" s="153">
        <v>2016</v>
      </c>
      <c r="BY160" s="153">
        <v>2015</v>
      </c>
      <c r="BZ160" s="153" t="s">
        <v>1189</v>
      </c>
      <c r="CA160" s="153">
        <v>2019</v>
      </c>
      <c r="CB160" s="153">
        <v>2015</v>
      </c>
    </row>
    <row r="161" spans="1:80" x14ac:dyDescent="0.3">
      <c r="A161" s="123" t="str">
        <f>'Indicator Data'!A163</f>
        <v>Somalia</v>
      </c>
      <c r="B161" s="106" t="str">
        <f>'Indicator Data'!B163</f>
        <v>SOM</v>
      </c>
      <c r="C161" s="151">
        <v>2015</v>
      </c>
      <c r="D161" s="151">
        <v>2015</v>
      </c>
      <c r="E161" s="151">
        <v>2015</v>
      </c>
      <c r="F161" s="151">
        <v>2015</v>
      </c>
      <c r="G161" s="151">
        <v>2015</v>
      </c>
      <c r="H161" s="151">
        <v>2015</v>
      </c>
      <c r="I161" s="151">
        <v>2015</v>
      </c>
      <c r="J161" s="151">
        <v>2018</v>
      </c>
      <c r="K161" s="151">
        <v>2018</v>
      </c>
      <c r="L161" s="151">
        <v>2016</v>
      </c>
      <c r="M161" s="153">
        <v>2015</v>
      </c>
      <c r="N161" s="153">
        <v>2015</v>
      </c>
      <c r="O161" s="153">
        <v>2015</v>
      </c>
      <c r="P161" s="153">
        <v>2015</v>
      </c>
      <c r="Q161" s="153">
        <v>2010</v>
      </c>
      <c r="R161" s="153">
        <v>2010</v>
      </c>
      <c r="S161" s="153">
        <v>2010</v>
      </c>
      <c r="T161" s="153">
        <v>2010</v>
      </c>
      <c r="U161" s="153">
        <v>2015</v>
      </c>
      <c r="V161" s="153">
        <v>2015</v>
      </c>
      <c r="W161" s="153">
        <v>2015</v>
      </c>
      <c r="X161" s="153">
        <v>2018</v>
      </c>
      <c r="Y161" s="153">
        <v>2018</v>
      </c>
      <c r="Z161" s="153">
        <v>2018</v>
      </c>
      <c r="AA161" s="153" t="s">
        <v>818</v>
      </c>
      <c r="AB161" s="152">
        <v>2017</v>
      </c>
      <c r="AC161" s="153">
        <v>2017</v>
      </c>
      <c r="AD161" s="153">
        <v>2017</v>
      </c>
      <c r="AE161" s="153">
        <v>2018</v>
      </c>
      <c r="AF161" s="155">
        <v>2016</v>
      </c>
      <c r="AG161" s="155">
        <v>2019</v>
      </c>
      <c r="AH161" s="153">
        <v>2019</v>
      </c>
      <c r="AI161" s="153">
        <v>2019</v>
      </c>
      <c r="AJ161" s="153">
        <v>2018</v>
      </c>
      <c r="AK161" s="153">
        <v>2018</v>
      </c>
      <c r="AL161" s="153">
        <v>2017</v>
      </c>
      <c r="AM161" s="153" t="s">
        <v>818</v>
      </c>
      <c r="AN161" s="153">
        <v>2019</v>
      </c>
      <c r="AO161" s="153">
        <v>2016</v>
      </c>
      <c r="AP161" s="153">
        <v>2017</v>
      </c>
      <c r="AQ161" s="153">
        <v>2017</v>
      </c>
      <c r="AR161" s="153" t="s">
        <v>818</v>
      </c>
      <c r="AS161" s="153">
        <v>2015</v>
      </c>
      <c r="AT161" s="153">
        <v>2009</v>
      </c>
      <c r="AU161" s="164">
        <v>2017</v>
      </c>
      <c r="AV161" s="164">
        <v>2017</v>
      </c>
      <c r="AW161" s="153">
        <v>2017</v>
      </c>
      <c r="AX161" s="153">
        <v>2017</v>
      </c>
      <c r="AY161" s="153">
        <v>2017</v>
      </c>
      <c r="AZ161" s="208">
        <v>2012</v>
      </c>
      <c r="BA161" s="153" t="s">
        <v>818</v>
      </c>
      <c r="BB161" s="153">
        <v>2017</v>
      </c>
      <c r="BC161" s="153">
        <v>2018</v>
      </c>
      <c r="BD161" s="153">
        <v>2019</v>
      </c>
      <c r="BE161" s="153" t="s">
        <v>1186</v>
      </c>
      <c r="BF161" s="211">
        <v>43465</v>
      </c>
      <c r="BG161" s="210" t="s">
        <v>1186</v>
      </c>
      <c r="BH161" s="153">
        <v>2018</v>
      </c>
      <c r="BI161" s="153">
        <v>2018</v>
      </c>
      <c r="BJ161" s="153" t="s">
        <v>818</v>
      </c>
      <c r="BK161" s="153">
        <v>2017</v>
      </c>
      <c r="BL161" s="153">
        <v>2018</v>
      </c>
      <c r="BM161" s="153">
        <v>2017</v>
      </c>
      <c r="BN161" s="153" t="s">
        <v>818</v>
      </c>
      <c r="BO161" s="153">
        <v>2016</v>
      </c>
      <c r="BP161" s="153">
        <v>2017</v>
      </c>
      <c r="BQ161" s="153">
        <v>2014</v>
      </c>
      <c r="BR161" s="153">
        <v>2017</v>
      </c>
      <c r="BS161" s="153">
        <v>2017</v>
      </c>
      <c r="BT161" s="153">
        <v>2014</v>
      </c>
      <c r="BU161" s="153">
        <v>2017</v>
      </c>
      <c r="BV161" s="153" t="s">
        <v>818</v>
      </c>
      <c r="BW161" s="153" t="s">
        <v>818</v>
      </c>
      <c r="BX161" s="153" t="s">
        <v>818</v>
      </c>
      <c r="BY161" s="153">
        <v>2015</v>
      </c>
      <c r="BZ161" s="153" t="s">
        <v>1189</v>
      </c>
      <c r="CA161" s="153">
        <v>2019</v>
      </c>
      <c r="CB161" s="153">
        <v>2015</v>
      </c>
    </row>
    <row r="162" spans="1:80" x14ac:dyDescent="0.3">
      <c r="A162" s="123" t="str">
        <f>'Indicator Data'!A164</f>
        <v>South Africa</v>
      </c>
      <c r="B162" s="106" t="str">
        <f>'Indicator Data'!B164</f>
        <v>ZAF</v>
      </c>
      <c r="C162" s="151">
        <v>2015</v>
      </c>
      <c r="D162" s="151">
        <v>2015</v>
      </c>
      <c r="E162" s="151">
        <v>2015</v>
      </c>
      <c r="F162" s="151">
        <v>2015</v>
      </c>
      <c r="G162" s="151">
        <v>2015</v>
      </c>
      <c r="H162" s="151">
        <v>2015</v>
      </c>
      <c r="I162" s="151">
        <v>2015</v>
      </c>
      <c r="J162" s="151">
        <v>2018</v>
      </c>
      <c r="K162" s="151">
        <v>2018</v>
      </c>
      <c r="L162" s="151">
        <v>2016</v>
      </c>
      <c r="M162" s="153">
        <v>2015</v>
      </c>
      <c r="N162" s="153">
        <v>2015</v>
      </c>
      <c r="O162" s="153">
        <v>2015</v>
      </c>
      <c r="P162" s="153">
        <v>2015</v>
      </c>
      <c r="Q162" s="153">
        <v>2010</v>
      </c>
      <c r="R162" s="153">
        <v>2010</v>
      </c>
      <c r="S162" s="153">
        <v>2010</v>
      </c>
      <c r="T162" s="153">
        <v>2010</v>
      </c>
      <c r="U162" s="153">
        <v>2015</v>
      </c>
      <c r="V162" s="153">
        <v>2015</v>
      </c>
      <c r="W162" s="153">
        <v>2015</v>
      </c>
      <c r="X162" s="153">
        <v>2018</v>
      </c>
      <c r="Y162" s="153">
        <v>2018</v>
      </c>
      <c r="Z162" s="153">
        <v>2018</v>
      </c>
      <c r="AA162" s="153">
        <v>2011</v>
      </c>
      <c r="AB162" s="152">
        <v>2017</v>
      </c>
      <c r="AC162" s="153">
        <v>2017</v>
      </c>
      <c r="AD162" s="153">
        <v>2018</v>
      </c>
      <c r="AE162" s="153">
        <v>2018</v>
      </c>
      <c r="AF162" s="155">
        <v>2016</v>
      </c>
      <c r="AG162" s="155">
        <v>2019</v>
      </c>
      <c r="AH162" s="153">
        <v>2019</v>
      </c>
      <c r="AI162" s="153">
        <v>2019</v>
      </c>
      <c r="AJ162" s="153">
        <v>2018</v>
      </c>
      <c r="AK162" s="153">
        <v>2018</v>
      </c>
      <c r="AL162" s="153">
        <v>2017</v>
      </c>
      <c r="AM162" s="153">
        <v>2015</v>
      </c>
      <c r="AN162" s="153">
        <v>2019</v>
      </c>
      <c r="AO162" s="153">
        <v>2016</v>
      </c>
      <c r="AP162" s="153">
        <v>2017</v>
      </c>
      <c r="AQ162" s="153">
        <v>2017</v>
      </c>
      <c r="AR162" s="153">
        <v>2018</v>
      </c>
      <c r="AS162" s="153">
        <v>2015</v>
      </c>
      <c r="AT162" s="153">
        <v>2016</v>
      </c>
      <c r="AU162" s="164">
        <v>2017</v>
      </c>
      <c r="AV162" s="164">
        <v>2017</v>
      </c>
      <c r="AW162" s="153">
        <v>2017</v>
      </c>
      <c r="AX162" s="153">
        <v>2017</v>
      </c>
      <c r="AY162" s="153">
        <v>2017</v>
      </c>
      <c r="AZ162" s="208">
        <v>2017</v>
      </c>
      <c r="BA162" s="153" t="s">
        <v>1192</v>
      </c>
      <c r="BB162" s="153">
        <v>2017</v>
      </c>
      <c r="BC162" s="153">
        <v>2018</v>
      </c>
      <c r="BD162" s="153">
        <v>2019</v>
      </c>
      <c r="BE162" s="153" t="s">
        <v>818</v>
      </c>
      <c r="BF162" s="211">
        <v>43465</v>
      </c>
      <c r="BG162" s="210" t="s">
        <v>1186</v>
      </c>
      <c r="BH162" s="153">
        <v>2018</v>
      </c>
      <c r="BI162" s="153">
        <v>2018</v>
      </c>
      <c r="BJ162" s="153">
        <v>2015</v>
      </c>
      <c r="BK162" s="153">
        <v>2017</v>
      </c>
      <c r="BL162" s="153">
        <v>2018</v>
      </c>
      <c r="BM162" s="153">
        <v>2017</v>
      </c>
      <c r="BN162" s="153">
        <v>2015</v>
      </c>
      <c r="BO162" s="153">
        <v>2016</v>
      </c>
      <c r="BP162" s="153">
        <v>2017</v>
      </c>
      <c r="BQ162" s="153">
        <v>2014</v>
      </c>
      <c r="BR162" s="153">
        <v>2017</v>
      </c>
      <c r="BS162" s="153">
        <v>2017</v>
      </c>
      <c r="BT162" s="153">
        <v>2017</v>
      </c>
      <c r="BU162" s="153">
        <v>2017</v>
      </c>
      <c r="BV162" s="153">
        <v>2017</v>
      </c>
      <c r="BW162" s="153">
        <v>2017</v>
      </c>
      <c r="BX162" s="153">
        <v>2016</v>
      </c>
      <c r="BY162" s="153">
        <v>2015</v>
      </c>
      <c r="BZ162" s="153" t="s">
        <v>1189</v>
      </c>
      <c r="CA162" s="153">
        <v>2019</v>
      </c>
      <c r="CB162" s="153">
        <v>2015</v>
      </c>
    </row>
    <row r="163" spans="1:80" x14ac:dyDescent="0.3">
      <c r="A163" s="123" t="str">
        <f>'Indicator Data'!A165</f>
        <v>South Sudan</v>
      </c>
      <c r="B163" s="106" t="str">
        <f>'Indicator Data'!B165</f>
        <v>SSD</v>
      </c>
      <c r="C163" s="151">
        <v>2015</v>
      </c>
      <c r="D163" s="151">
        <v>2015</v>
      </c>
      <c r="E163" s="151">
        <v>2015</v>
      </c>
      <c r="F163" s="151">
        <v>2015</v>
      </c>
      <c r="G163" s="151">
        <v>2015</v>
      </c>
      <c r="H163" s="151">
        <v>2015</v>
      </c>
      <c r="I163" s="151">
        <v>2015</v>
      </c>
      <c r="J163" s="151">
        <v>2018</v>
      </c>
      <c r="K163" s="151">
        <v>2018</v>
      </c>
      <c r="L163" s="151">
        <v>2016</v>
      </c>
      <c r="M163" s="153">
        <v>2015</v>
      </c>
      <c r="N163" s="153">
        <v>2015</v>
      </c>
      <c r="O163" s="153">
        <v>2015</v>
      </c>
      <c r="P163" s="153">
        <v>2015</v>
      </c>
      <c r="Q163" s="153">
        <v>2010</v>
      </c>
      <c r="R163" s="153">
        <v>2010</v>
      </c>
      <c r="S163" s="153">
        <v>2010</v>
      </c>
      <c r="T163" s="153">
        <v>2010</v>
      </c>
      <c r="U163" s="153">
        <v>2015</v>
      </c>
      <c r="V163" s="153">
        <v>2015</v>
      </c>
      <c r="W163" s="153">
        <v>2015</v>
      </c>
      <c r="X163" s="153">
        <v>2018</v>
      </c>
      <c r="Y163" s="153">
        <v>2018</v>
      </c>
      <c r="Z163" s="153">
        <v>2018</v>
      </c>
      <c r="AA163" s="153">
        <v>2008</v>
      </c>
      <c r="AB163" s="152">
        <v>2017</v>
      </c>
      <c r="AC163" s="153" t="s">
        <v>818</v>
      </c>
      <c r="AD163" s="153">
        <v>2017</v>
      </c>
      <c r="AE163" s="153">
        <v>2018</v>
      </c>
      <c r="AF163" s="155">
        <v>2016</v>
      </c>
      <c r="AG163" s="155">
        <v>2019</v>
      </c>
      <c r="AH163" s="153">
        <v>2019</v>
      </c>
      <c r="AI163" s="153">
        <v>2019</v>
      </c>
      <c r="AJ163" s="153">
        <v>2018</v>
      </c>
      <c r="AK163" s="153">
        <v>2018</v>
      </c>
      <c r="AL163" s="153">
        <v>2017</v>
      </c>
      <c r="AM163" s="153">
        <v>2010</v>
      </c>
      <c r="AN163" s="153">
        <v>2019</v>
      </c>
      <c r="AO163" s="153">
        <v>2016</v>
      </c>
      <c r="AP163" s="153">
        <v>2017</v>
      </c>
      <c r="AQ163" s="153" t="s">
        <v>818</v>
      </c>
      <c r="AR163" s="153">
        <v>2017</v>
      </c>
      <c r="AS163" s="153">
        <v>2015</v>
      </c>
      <c r="AT163" s="153">
        <v>2010</v>
      </c>
      <c r="AU163" s="164">
        <v>2017</v>
      </c>
      <c r="AV163" s="164">
        <v>2017</v>
      </c>
      <c r="AW163" s="153">
        <v>2017</v>
      </c>
      <c r="AX163" s="153">
        <v>2017</v>
      </c>
      <c r="AY163" s="153">
        <v>2017</v>
      </c>
      <c r="AZ163" s="208" t="s">
        <v>818</v>
      </c>
      <c r="BA163" s="153">
        <v>2009</v>
      </c>
      <c r="BB163" s="153">
        <v>2017</v>
      </c>
      <c r="BC163" s="153">
        <v>2018</v>
      </c>
      <c r="BD163" s="153">
        <v>2019</v>
      </c>
      <c r="BE163" s="153" t="s">
        <v>1186</v>
      </c>
      <c r="BF163" s="211">
        <v>43677</v>
      </c>
      <c r="BG163" s="210" t="s">
        <v>1186</v>
      </c>
      <c r="BH163" s="153">
        <v>2018</v>
      </c>
      <c r="BI163" s="153">
        <v>2018</v>
      </c>
      <c r="BJ163" s="153" t="s">
        <v>818</v>
      </c>
      <c r="BK163" s="153">
        <v>2017</v>
      </c>
      <c r="BL163" s="153">
        <v>2018</v>
      </c>
      <c r="BM163" s="153">
        <v>2017</v>
      </c>
      <c r="BN163" s="153">
        <v>2015</v>
      </c>
      <c r="BO163" s="153">
        <v>2016</v>
      </c>
      <c r="BP163" s="153">
        <v>2017</v>
      </c>
      <c r="BQ163" s="153">
        <v>2014</v>
      </c>
      <c r="BR163" s="153">
        <v>2017</v>
      </c>
      <c r="BS163" s="153">
        <v>2017</v>
      </c>
      <c r="BT163" s="153"/>
      <c r="BU163" s="153">
        <v>2017</v>
      </c>
      <c r="BV163" s="153" t="s">
        <v>818</v>
      </c>
      <c r="BW163" s="153" t="s">
        <v>818</v>
      </c>
      <c r="BX163" s="153" t="s">
        <v>818</v>
      </c>
      <c r="BY163" s="153">
        <v>2015</v>
      </c>
      <c r="BZ163" s="153" t="s">
        <v>1190</v>
      </c>
      <c r="CA163" s="153">
        <v>2019</v>
      </c>
      <c r="CB163" s="153">
        <v>2015</v>
      </c>
    </row>
    <row r="164" spans="1:80" x14ac:dyDescent="0.3">
      <c r="A164" s="123" t="str">
        <f>'Indicator Data'!A166</f>
        <v>Spain</v>
      </c>
      <c r="B164" s="106" t="str">
        <f>'Indicator Data'!B166</f>
        <v>ESP</v>
      </c>
      <c r="C164" s="151">
        <v>2015</v>
      </c>
      <c r="D164" s="151">
        <v>2015</v>
      </c>
      <c r="E164" s="151">
        <v>2015</v>
      </c>
      <c r="F164" s="151">
        <v>2015</v>
      </c>
      <c r="G164" s="151">
        <v>2015</v>
      </c>
      <c r="H164" s="151">
        <v>2015</v>
      </c>
      <c r="I164" s="151">
        <v>2015</v>
      </c>
      <c r="J164" s="151">
        <v>2018</v>
      </c>
      <c r="K164" s="151">
        <v>2018</v>
      </c>
      <c r="L164" s="151">
        <v>2016</v>
      </c>
      <c r="M164" s="153">
        <v>2015</v>
      </c>
      <c r="N164" s="153">
        <v>2015</v>
      </c>
      <c r="O164" s="153">
        <v>2015</v>
      </c>
      <c r="P164" s="153">
        <v>2015</v>
      </c>
      <c r="Q164" s="153">
        <v>2010</v>
      </c>
      <c r="R164" s="153">
        <v>2010</v>
      </c>
      <c r="S164" s="153">
        <v>2010</v>
      </c>
      <c r="T164" s="153">
        <v>2010</v>
      </c>
      <c r="U164" s="153">
        <v>2015</v>
      </c>
      <c r="V164" s="153">
        <v>2015</v>
      </c>
      <c r="W164" s="153">
        <v>2015</v>
      </c>
      <c r="X164" s="153">
        <v>2018</v>
      </c>
      <c r="Y164" s="153">
        <v>2018</v>
      </c>
      <c r="Z164" s="153">
        <v>2018</v>
      </c>
      <c r="AA164" s="153">
        <v>2011</v>
      </c>
      <c r="AB164" s="152">
        <v>2017</v>
      </c>
      <c r="AC164" s="153" t="s">
        <v>818</v>
      </c>
      <c r="AD164" s="153">
        <v>2018</v>
      </c>
      <c r="AE164" s="153">
        <v>2018</v>
      </c>
      <c r="AF164" s="155">
        <v>2016</v>
      </c>
      <c r="AG164" s="155">
        <v>2019</v>
      </c>
      <c r="AH164" s="153">
        <v>2019</v>
      </c>
      <c r="AI164" s="153">
        <v>2019</v>
      </c>
      <c r="AJ164" s="153">
        <v>2018</v>
      </c>
      <c r="AK164" s="153">
        <v>2018</v>
      </c>
      <c r="AL164" s="153">
        <v>2017</v>
      </c>
      <c r="AM164" s="153" t="s">
        <v>818</v>
      </c>
      <c r="AN164" s="153">
        <v>2019</v>
      </c>
      <c r="AO164" s="153">
        <v>2016</v>
      </c>
      <c r="AP164" s="153">
        <v>2017</v>
      </c>
      <c r="AQ164" s="153" t="s">
        <v>818</v>
      </c>
      <c r="AR164" s="153">
        <v>2018</v>
      </c>
      <c r="AS164" s="153">
        <v>2015</v>
      </c>
      <c r="AT164" s="153" t="s">
        <v>818</v>
      </c>
      <c r="AU164" s="164">
        <v>2017</v>
      </c>
      <c r="AV164" s="164">
        <v>2017</v>
      </c>
      <c r="AW164" s="153">
        <v>2017</v>
      </c>
      <c r="AX164" s="153" t="s">
        <v>818</v>
      </c>
      <c r="AY164" s="153">
        <v>2017</v>
      </c>
      <c r="AZ164" s="208">
        <v>2017</v>
      </c>
      <c r="BA164" s="153" t="s">
        <v>1188</v>
      </c>
      <c r="BB164" s="153">
        <v>2017</v>
      </c>
      <c r="BC164" s="153">
        <v>2018</v>
      </c>
      <c r="BD164" s="153">
        <v>2019</v>
      </c>
      <c r="BE164" s="153" t="s">
        <v>818</v>
      </c>
      <c r="BF164" s="211" t="s">
        <v>1186</v>
      </c>
      <c r="BG164" s="210" t="s">
        <v>1186</v>
      </c>
      <c r="BH164" s="153">
        <v>2018</v>
      </c>
      <c r="BI164" s="153">
        <v>2018</v>
      </c>
      <c r="BJ164" s="153">
        <v>2015</v>
      </c>
      <c r="BK164" s="153">
        <v>2017</v>
      </c>
      <c r="BL164" s="153">
        <v>2018</v>
      </c>
      <c r="BM164" s="153">
        <v>2017</v>
      </c>
      <c r="BN164" s="153">
        <v>2016</v>
      </c>
      <c r="BO164" s="153">
        <v>2016</v>
      </c>
      <c r="BP164" s="153">
        <v>2017</v>
      </c>
      <c r="BQ164" s="153">
        <v>2014</v>
      </c>
      <c r="BR164" s="153">
        <v>2017</v>
      </c>
      <c r="BS164" s="153">
        <v>2017</v>
      </c>
      <c r="BT164" s="153">
        <v>2016</v>
      </c>
      <c r="BU164" s="153">
        <v>2017</v>
      </c>
      <c r="BV164" s="153">
        <v>2017</v>
      </c>
      <c r="BW164" s="153" t="s">
        <v>818</v>
      </c>
      <c r="BX164" s="153">
        <v>2016</v>
      </c>
      <c r="BY164" s="153">
        <v>2015</v>
      </c>
      <c r="BZ164" s="153" t="s">
        <v>1189</v>
      </c>
      <c r="CA164" s="153">
        <v>2019</v>
      </c>
      <c r="CB164" s="153">
        <v>2015</v>
      </c>
    </row>
    <row r="165" spans="1:80" x14ac:dyDescent="0.3">
      <c r="A165" s="123" t="str">
        <f>'Indicator Data'!A167</f>
        <v>Sri Lanka</v>
      </c>
      <c r="B165" s="106" t="str">
        <f>'Indicator Data'!B167</f>
        <v>LKA</v>
      </c>
      <c r="C165" s="151">
        <v>2015</v>
      </c>
      <c r="D165" s="151">
        <v>2015</v>
      </c>
      <c r="E165" s="151">
        <v>2015</v>
      </c>
      <c r="F165" s="151">
        <v>2015</v>
      </c>
      <c r="G165" s="151">
        <v>2015</v>
      </c>
      <c r="H165" s="151">
        <v>2015</v>
      </c>
      <c r="I165" s="151">
        <v>2015</v>
      </c>
      <c r="J165" s="151">
        <v>2018</v>
      </c>
      <c r="K165" s="151">
        <v>2018</v>
      </c>
      <c r="L165" s="151">
        <v>2016</v>
      </c>
      <c r="M165" s="153">
        <v>2015</v>
      </c>
      <c r="N165" s="153">
        <v>2015</v>
      </c>
      <c r="O165" s="153">
        <v>2015</v>
      </c>
      <c r="P165" s="153">
        <v>2015</v>
      </c>
      <c r="Q165" s="153">
        <v>2010</v>
      </c>
      <c r="R165" s="153">
        <v>2010</v>
      </c>
      <c r="S165" s="153">
        <v>2010</v>
      </c>
      <c r="T165" s="153">
        <v>2010</v>
      </c>
      <c r="U165" s="153">
        <v>2015</v>
      </c>
      <c r="V165" s="153">
        <v>2015</v>
      </c>
      <c r="W165" s="153">
        <v>2015</v>
      </c>
      <c r="X165" s="153">
        <v>2018</v>
      </c>
      <c r="Y165" s="153">
        <v>2018</v>
      </c>
      <c r="Z165" s="153">
        <v>2018</v>
      </c>
      <c r="AA165" s="153" t="s">
        <v>818</v>
      </c>
      <c r="AB165" s="152">
        <v>2017</v>
      </c>
      <c r="AC165" s="153" t="s">
        <v>818</v>
      </c>
      <c r="AD165" s="153">
        <v>2018</v>
      </c>
      <c r="AE165" s="153">
        <v>2018</v>
      </c>
      <c r="AF165" s="155" t="s">
        <v>818</v>
      </c>
      <c r="AG165" s="155">
        <v>2019</v>
      </c>
      <c r="AH165" s="153">
        <v>2019</v>
      </c>
      <c r="AI165" s="153">
        <v>2019</v>
      </c>
      <c r="AJ165" s="153">
        <v>2018</v>
      </c>
      <c r="AK165" s="153">
        <v>2018</v>
      </c>
      <c r="AL165" s="153">
        <v>2017</v>
      </c>
      <c r="AM165" s="153" t="s">
        <v>818</v>
      </c>
      <c r="AN165" s="153">
        <v>2019</v>
      </c>
      <c r="AO165" s="153">
        <v>2016</v>
      </c>
      <c r="AP165" s="153">
        <v>2017</v>
      </c>
      <c r="AQ165" s="153">
        <v>2017</v>
      </c>
      <c r="AR165" s="153">
        <v>2018</v>
      </c>
      <c r="AS165" s="153">
        <v>2015</v>
      </c>
      <c r="AT165" s="153">
        <v>2016</v>
      </c>
      <c r="AU165" s="164">
        <v>2017</v>
      </c>
      <c r="AV165" s="164">
        <v>2017</v>
      </c>
      <c r="AW165" s="153">
        <v>2017</v>
      </c>
      <c r="AX165" s="153">
        <v>2017</v>
      </c>
      <c r="AY165" s="153">
        <v>2017</v>
      </c>
      <c r="AZ165" s="208">
        <v>2017</v>
      </c>
      <c r="BA165" s="153" t="s">
        <v>1190</v>
      </c>
      <c r="BB165" s="153">
        <v>2017</v>
      </c>
      <c r="BC165" s="153">
        <v>2018</v>
      </c>
      <c r="BD165" s="153">
        <v>2019</v>
      </c>
      <c r="BE165" s="153" t="s">
        <v>1186</v>
      </c>
      <c r="BF165" s="211" t="s">
        <v>1186</v>
      </c>
      <c r="BG165" s="210" t="s">
        <v>1186</v>
      </c>
      <c r="BH165" s="153">
        <v>2018</v>
      </c>
      <c r="BI165" s="153">
        <v>2018</v>
      </c>
      <c r="BJ165" s="153">
        <v>2015</v>
      </c>
      <c r="BK165" s="153">
        <v>2017</v>
      </c>
      <c r="BL165" s="153">
        <v>2018</v>
      </c>
      <c r="BM165" s="153">
        <v>2017</v>
      </c>
      <c r="BN165" s="153">
        <v>2017</v>
      </c>
      <c r="BO165" s="153">
        <v>2016</v>
      </c>
      <c r="BP165" s="153">
        <v>2017</v>
      </c>
      <c r="BQ165" s="153">
        <v>2014</v>
      </c>
      <c r="BR165" s="153">
        <v>2017</v>
      </c>
      <c r="BS165" s="153">
        <v>2017</v>
      </c>
      <c r="BT165" s="153">
        <v>2017</v>
      </c>
      <c r="BU165" s="153">
        <v>2017</v>
      </c>
      <c r="BV165" s="153">
        <v>2017</v>
      </c>
      <c r="BW165" s="153" t="s">
        <v>818</v>
      </c>
      <c r="BX165" s="153">
        <v>2016</v>
      </c>
      <c r="BY165" s="153">
        <v>2015</v>
      </c>
      <c r="BZ165" s="153" t="s">
        <v>1189</v>
      </c>
      <c r="CA165" s="153">
        <v>2019</v>
      </c>
      <c r="CB165" s="153">
        <v>2015</v>
      </c>
    </row>
    <row r="166" spans="1:80" x14ac:dyDescent="0.3">
      <c r="A166" s="123" t="str">
        <f>'Indicator Data'!A168</f>
        <v>Sudan</v>
      </c>
      <c r="B166" s="106" t="str">
        <f>'Indicator Data'!B168</f>
        <v>SDN</v>
      </c>
      <c r="C166" s="151">
        <v>2015</v>
      </c>
      <c r="D166" s="151">
        <v>2015</v>
      </c>
      <c r="E166" s="151">
        <v>2015</v>
      </c>
      <c r="F166" s="151">
        <v>2015</v>
      </c>
      <c r="G166" s="151">
        <v>2015</v>
      </c>
      <c r="H166" s="151">
        <v>2015</v>
      </c>
      <c r="I166" s="151">
        <v>2015</v>
      </c>
      <c r="J166" s="151">
        <v>2018</v>
      </c>
      <c r="K166" s="151">
        <v>2018</v>
      </c>
      <c r="L166" s="151">
        <v>2016</v>
      </c>
      <c r="M166" s="153">
        <v>2015</v>
      </c>
      <c r="N166" s="153">
        <v>2015</v>
      </c>
      <c r="O166" s="153">
        <v>2015</v>
      </c>
      <c r="P166" s="153">
        <v>2015</v>
      </c>
      <c r="Q166" s="153">
        <v>2010</v>
      </c>
      <c r="R166" s="153">
        <v>2010</v>
      </c>
      <c r="S166" s="153">
        <v>2010</v>
      </c>
      <c r="T166" s="153">
        <v>2010</v>
      </c>
      <c r="U166" s="153">
        <v>2015</v>
      </c>
      <c r="V166" s="153">
        <v>2015</v>
      </c>
      <c r="W166" s="153">
        <v>2015</v>
      </c>
      <c r="X166" s="153">
        <v>2018</v>
      </c>
      <c r="Y166" s="153">
        <v>2018</v>
      </c>
      <c r="Z166" s="153">
        <v>2018</v>
      </c>
      <c r="AA166" s="153">
        <v>2008</v>
      </c>
      <c r="AB166" s="152">
        <v>2017</v>
      </c>
      <c r="AC166" s="153">
        <v>2017</v>
      </c>
      <c r="AD166" s="153">
        <v>2018</v>
      </c>
      <c r="AE166" s="153">
        <v>2018</v>
      </c>
      <c r="AF166" s="155">
        <v>2016</v>
      </c>
      <c r="AG166" s="155">
        <v>2019</v>
      </c>
      <c r="AH166" s="153">
        <v>2019</v>
      </c>
      <c r="AI166" s="153">
        <v>2019</v>
      </c>
      <c r="AJ166" s="153">
        <v>2018</v>
      </c>
      <c r="AK166" s="153">
        <v>2018</v>
      </c>
      <c r="AL166" s="153">
        <v>2017</v>
      </c>
      <c r="AM166" s="153">
        <v>2010</v>
      </c>
      <c r="AN166" s="153">
        <v>2019</v>
      </c>
      <c r="AO166" s="153">
        <v>2016</v>
      </c>
      <c r="AP166" s="153">
        <v>2017</v>
      </c>
      <c r="AQ166" s="153">
        <v>2017</v>
      </c>
      <c r="AR166" s="153">
        <v>2018</v>
      </c>
      <c r="AS166" s="153">
        <v>2015</v>
      </c>
      <c r="AT166" s="153">
        <v>2014</v>
      </c>
      <c r="AU166" s="164">
        <v>2017</v>
      </c>
      <c r="AV166" s="164">
        <v>2017</v>
      </c>
      <c r="AW166" s="153">
        <v>2017</v>
      </c>
      <c r="AX166" s="153">
        <v>2017</v>
      </c>
      <c r="AY166" s="153">
        <v>2017</v>
      </c>
      <c r="AZ166" s="208">
        <v>2017</v>
      </c>
      <c r="BA166" s="153">
        <v>2009</v>
      </c>
      <c r="BB166" s="153">
        <v>2017</v>
      </c>
      <c r="BC166" s="153">
        <v>2018</v>
      </c>
      <c r="BD166" s="153">
        <v>2019</v>
      </c>
      <c r="BE166" s="153" t="s">
        <v>1186</v>
      </c>
      <c r="BF166" s="211">
        <v>43677</v>
      </c>
      <c r="BG166" s="210" t="s">
        <v>1186</v>
      </c>
      <c r="BH166" s="153">
        <v>2018</v>
      </c>
      <c r="BI166" s="153">
        <v>2018</v>
      </c>
      <c r="BJ166" s="153">
        <v>2013</v>
      </c>
      <c r="BK166" s="153">
        <v>2017</v>
      </c>
      <c r="BL166" s="153">
        <v>2018</v>
      </c>
      <c r="BM166" s="153">
        <v>2017</v>
      </c>
      <c r="BN166" s="153">
        <v>2015</v>
      </c>
      <c r="BO166" s="153">
        <v>2016</v>
      </c>
      <c r="BP166" s="153">
        <v>2017</v>
      </c>
      <c r="BQ166" s="153">
        <v>2014</v>
      </c>
      <c r="BR166" s="153">
        <v>2017</v>
      </c>
      <c r="BS166" s="153">
        <v>2017</v>
      </c>
      <c r="BT166" s="153">
        <v>2015</v>
      </c>
      <c r="BU166" s="153">
        <v>2017</v>
      </c>
      <c r="BV166" s="153">
        <v>2017</v>
      </c>
      <c r="BW166" s="153">
        <v>2017</v>
      </c>
      <c r="BX166" s="153">
        <v>2016</v>
      </c>
      <c r="BY166" s="153">
        <v>2015</v>
      </c>
      <c r="BZ166" s="153" t="s">
        <v>1189</v>
      </c>
      <c r="CA166" s="153">
        <v>2019</v>
      </c>
      <c r="CB166" s="153">
        <v>2015</v>
      </c>
    </row>
    <row r="167" spans="1:80" x14ac:dyDescent="0.3">
      <c r="A167" s="123" t="str">
        <f>'Indicator Data'!A169</f>
        <v>Suriname</v>
      </c>
      <c r="B167" s="106" t="str">
        <f>'Indicator Data'!B169</f>
        <v>SUR</v>
      </c>
      <c r="C167" s="151">
        <v>2015</v>
      </c>
      <c r="D167" s="151">
        <v>2015</v>
      </c>
      <c r="E167" s="151">
        <v>2015</v>
      </c>
      <c r="F167" s="151">
        <v>2015</v>
      </c>
      <c r="G167" s="151">
        <v>2015</v>
      </c>
      <c r="H167" s="151">
        <v>2015</v>
      </c>
      <c r="I167" s="151">
        <v>2015</v>
      </c>
      <c r="J167" s="151">
        <v>2018</v>
      </c>
      <c r="K167" s="151">
        <v>2018</v>
      </c>
      <c r="L167" s="151">
        <v>2016</v>
      </c>
      <c r="M167" s="153">
        <v>2015</v>
      </c>
      <c r="N167" s="153">
        <v>2015</v>
      </c>
      <c r="O167" s="153">
        <v>2015</v>
      </c>
      <c r="P167" s="153">
        <v>2015</v>
      </c>
      <c r="Q167" s="153">
        <v>2010</v>
      </c>
      <c r="R167" s="153">
        <v>2010</v>
      </c>
      <c r="S167" s="153">
        <v>2010</v>
      </c>
      <c r="T167" s="153">
        <v>2010</v>
      </c>
      <c r="U167" s="153">
        <v>2015</v>
      </c>
      <c r="V167" s="153">
        <v>2015</v>
      </c>
      <c r="W167" s="153">
        <v>2015</v>
      </c>
      <c r="X167" s="153">
        <v>2018</v>
      </c>
      <c r="Y167" s="153">
        <v>2018</v>
      </c>
      <c r="Z167" s="153">
        <v>2018</v>
      </c>
      <c r="AA167" s="153"/>
      <c r="AB167" s="152">
        <v>2017</v>
      </c>
      <c r="AC167" s="153">
        <v>2014</v>
      </c>
      <c r="AD167" s="153">
        <v>2018</v>
      </c>
      <c r="AE167" s="153">
        <v>2018</v>
      </c>
      <c r="AF167" s="155">
        <v>2016</v>
      </c>
      <c r="AG167" s="155">
        <v>2019</v>
      </c>
      <c r="AH167" s="153">
        <v>2019</v>
      </c>
      <c r="AI167" s="153">
        <v>2019</v>
      </c>
      <c r="AJ167" s="153">
        <v>2018</v>
      </c>
      <c r="AK167" s="153">
        <v>2018</v>
      </c>
      <c r="AL167" s="153">
        <v>2017</v>
      </c>
      <c r="AM167" s="153">
        <v>2010</v>
      </c>
      <c r="AN167" s="153">
        <v>2019</v>
      </c>
      <c r="AO167" s="153">
        <v>2016</v>
      </c>
      <c r="AP167" s="153">
        <v>2017</v>
      </c>
      <c r="AQ167" s="153">
        <v>2017</v>
      </c>
      <c r="AR167" s="153">
        <v>2018</v>
      </c>
      <c r="AS167" s="153">
        <v>2015</v>
      </c>
      <c r="AT167" s="153">
        <v>2010</v>
      </c>
      <c r="AU167" s="164">
        <v>2017</v>
      </c>
      <c r="AV167" s="164">
        <v>2017</v>
      </c>
      <c r="AW167" s="153">
        <v>2017</v>
      </c>
      <c r="AX167" s="153">
        <v>2017</v>
      </c>
      <c r="AY167" s="153">
        <v>2017</v>
      </c>
      <c r="AZ167" s="208">
        <v>2017</v>
      </c>
      <c r="BA167" s="153" t="s">
        <v>818</v>
      </c>
      <c r="BB167" s="153">
        <v>2017</v>
      </c>
      <c r="BC167" s="153">
        <v>2018</v>
      </c>
      <c r="BD167" s="153">
        <v>2019</v>
      </c>
      <c r="BE167" s="153" t="s">
        <v>818</v>
      </c>
      <c r="BF167" s="211" t="s">
        <v>1186</v>
      </c>
      <c r="BG167" s="210" t="s">
        <v>1186</v>
      </c>
      <c r="BH167" s="153">
        <v>2018</v>
      </c>
      <c r="BI167" s="153">
        <v>2018</v>
      </c>
      <c r="BJ167" s="153" t="s">
        <v>818</v>
      </c>
      <c r="BK167" s="153">
        <v>2017</v>
      </c>
      <c r="BL167" s="153">
        <v>2018</v>
      </c>
      <c r="BM167" s="153">
        <v>2017</v>
      </c>
      <c r="BN167" s="153">
        <v>2015</v>
      </c>
      <c r="BO167" s="153">
        <v>2016</v>
      </c>
      <c r="BP167" s="153">
        <v>2017</v>
      </c>
      <c r="BQ167" s="153">
        <v>2014</v>
      </c>
      <c r="BR167" s="153">
        <v>2017</v>
      </c>
      <c r="BS167" s="153">
        <v>2017</v>
      </c>
      <c r="BT167" s="153">
        <v>2018</v>
      </c>
      <c r="BU167" s="153">
        <v>2017</v>
      </c>
      <c r="BV167" s="153">
        <v>2017</v>
      </c>
      <c r="BW167" s="153" t="s">
        <v>818</v>
      </c>
      <c r="BX167" s="153">
        <v>2016</v>
      </c>
      <c r="BY167" s="153">
        <v>2015</v>
      </c>
      <c r="BZ167" s="153" t="s">
        <v>1189</v>
      </c>
      <c r="CA167" s="153">
        <v>2019</v>
      </c>
      <c r="CB167" s="153">
        <v>2015</v>
      </c>
    </row>
    <row r="168" spans="1:80" x14ac:dyDescent="0.3">
      <c r="A168" s="123" t="str">
        <f>'Indicator Data'!A170</f>
        <v>Sweden</v>
      </c>
      <c r="B168" s="106" t="str">
        <f>'Indicator Data'!B170</f>
        <v>SWE</v>
      </c>
      <c r="C168" s="151">
        <v>2015</v>
      </c>
      <c r="D168" s="151">
        <v>2015</v>
      </c>
      <c r="E168" s="151">
        <v>2015</v>
      </c>
      <c r="F168" s="151">
        <v>2015</v>
      </c>
      <c r="G168" s="151">
        <v>2015</v>
      </c>
      <c r="H168" s="151">
        <v>2015</v>
      </c>
      <c r="I168" s="151">
        <v>2015</v>
      </c>
      <c r="J168" s="151">
        <v>2018</v>
      </c>
      <c r="K168" s="151">
        <v>2018</v>
      </c>
      <c r="L168" s="151">
        <v>2016</v>
      </c>
      <c r="M168" s="153">
        <v>2015</v>
      </c>
      <c r="N168" s="153">
        <v>2015</v>
      </c>
      <c r="O168" s="153">
        <v>2015</v>
      </c>
      <c r="P168" s="153">
        <v>2015</v>
      </c>
      <c r="Q168" s="153">
        <v>2010</v>
      </c>
      <c r="R168" s="153">
        <v>2010</v>
      </c>
      <c r="S168" s="153">
        <v>2010</v>
      </c>
      <c r="T168" s="153">
        <v>2010</v>
      </c>
      <c r="U168" s="153">
        <v>2015</v>
      </c>
      <c r="V168" s="153">
        <v>2015</v>
      </c>
      <c r="W168" s="153">
        <v>2015</v>
      </c>
      <c r="X168" s="153">
        <v>2018</v>
      </c>
      <c r="Y168" s="153">
        <v>2018</v>
      </c>
      <c r="Z168" s="153">
        <v>2018</v>
      </c>
      <c r="AA168" s="153" t="s">
        <v>818</v>
      </c>
      <c r="AB168" s="152">
        <v>2017</v>
      </c>
      <c r="AC168" s="153" t="s">
        <v>818</v>
      </c>
      <c r="AD168" s="153">
        <v>2018</v>
      </c>
      <c r="AE168" s="153">
        <v>2018</v>
      </c>
      <c r="AF168" s="155">
        <v>2016</v>
      </c>
      <c r="AG168" s="155">
        <v>2019</v>
      </c>
      <c r="AH168" s="153">
        <v>2019</v>
      </c>
      <c r="AI168" s="153">
        <v>2019</v>
      </c>
      <c r="AJ168" s="153">
        <v>2018</v>
      </c>
      <c r="AK168" s="153">
        <v>2018</v>
      </c>
      <c r="AL168" s="153">
        <v>2017</v>
      </c>
      <c r="AM168" s="153" t="s">
        <v>818</v>
      </c>
      <c r="AN168" s="153">
        <v>2019</v>
      </c>
      <c r="AO168" s="153">
        <v>2016</v>
      </c>
      <c r="AP168" s="153">
        <v>2017</v>
      </c>
      <c r="AQ168" s="153" t="s">
        <v>818</v>
      </c>
      <c r="AR168" s="153">
        <v>2018</v>
      </c>
      <c r="AS168" s="153">
        <v>2015</v>
      </c>
      <c r="AT168" s="153" t="s">
        <v>818</v>
      </c>
      <c r="AU168" s="164">
        <v>2017</v>
      </c>
      <c r="AV168" s="164">
        <v>2016</v>
      </c>
      <c r="AW168" s="153" t="s">
        <v>818</v>
      </c>
      <c r="AX168" s="153" t="s">
        <v>818</v>
      </c>
      <c r="AY168" s="153">
        <v>2017</v>
      </c>
      <c r="AZ168" s="208">
        <v>2017</v>
      </c>
      <c r="BA168" s="153" t="s">
        <v>1188</v>
      </c>
      <c r="BB168" s="153">
        <v>2017</v>
      </c>
      <c r="BC168" s="153">
        <v>2018</v>
      </c>
      <c r="BD168" s="153">
        <v>2019</v>
      </c>
      <c r="BE168" s="153" t="s">
        <v>818</v>
      </c>
      <c r="BF168" s="211" t="s">
        <v>1186</v>
      </c>
      <c r="BG168" s="210" t="s">
        <v>1186</v>
      </c>
      <c r="BH168" s="153">
        <v>2018</v>
      </c>
      <c r="BI168" s="153">
        <v>2018</v>
      </c>
      <c r="BJ168" s="153">
        <v>2015</v>
      </c>
      <c r="BK168" s="153">
        <v>2017</v>
      </c>
      <c r="BL168" s="153">
        <v>2018</v>
      </c>
      <c r="BM168" s="153">
        <v>2017</v>
      </c>
      <c r="BN168" s="153" t="s">
        <v>818</v>
      </c>
      <c r="BO168" s="153">
        <v>2016</v>
      </c>
      <c r="BP168" s="153">
        <v>2017</v>
      </c>
      <c r="BQ168" s="153">
        <v>2014</v>
      </c>
      <c r="BR168" s="153">
        <v>2017</v>
      </c>
      <c r="BS168" s="153">
        <v>2017</v>
      </c>
      <c r="BT168" s="153">
        <v>2016</v>
      </c>
      <c r="BU168" s="153">
        <v>2017</v>
      </c>
      <c r="BV168" s="153">
        <v>2017</v>
      </c>
      <c r="BW168" s="153">
        <v>2017</v>
      </c>
      <c r="BX168" s="153">
        <v>2016</v>
      </c>
      <c r="BY168" s="153">
        <v>2015</v>
      </c>
      <c r="BZ168" s="153" t="s">
        <v>1189</v>
      </c>
      <c r="CA168" s="153">
        <v>2019</v>
      </c>
      <c r="CB168" s="153">
        <v>2015</v>
      </c>
    </row>
    <row r="169" spans="1:80" x14ac:dyDescent="0.3">
      <c r="A169" s="123" t="str">
        <f>'Indicator Data'!A171</f>
        <v>Switzerland</v>
      </c>
      <c r="B169" s="106" t="str">
        <f>'Indicator Data'!B171</f>
        <v>CHE</v>
      </c>
      <c r="C169" s="151">
        <v>2015</v>
      </c>
      <c r="D169" s="151">
        <v>2015</v>
      </c>
      <c r="E169" s="151">
        <v>2015</v>
      </c>
      <c r="F169" s="151">
        <v>2015</v>
      </c>
      <c r="G169" s="151">
        <v>2015</v>
      </c>
      <c r="H169" s="151">
        <v>2015</v>
      </c>
      <c r="I169" s="151">
        <v>2015</v>
      </c>
      <c r="J169" s="151">
        <v>2018</v>
      </c>
      <c r="K169" s="151">
        <v>2018</v>
      </c>
      <c r="L169" s="151">
        <v>2016</v>
      </c>
      <c r="M169" s="153">
        <v>2015</v>
      </c>
      <c r="N169" s="153">
        <v>2015</v>
      </c>
      <c r="O169" s="153">
        <v>2015</v>
      </c>
      <c r="P169" s="153">
        <v>2015</v>
      </c>
      <c r="Q169" s="153">
        <v>2010</v>
      </c>
      <c r="R169" s="153">
        <v>2010</v>
      </c>
      <c r="S169" s="153">
        <v>2010</v>
      </c>
      <c r="T169" s="153">
        <v>2010</v>
      </c>
      <c r="U169" s="153">
        <v>2015</v>
      </c>
      <c r="V169" s="153">
        <v>2015</v>
      </c>
      <c r="W169" s="153">
        <v>2015</v>
      </c>
      <c r="X169" s="153">
        <v>2018</v>
      </c>
      <c r="Y169" s="153">
        <v>2018</v>
      </c>
      <c r="Z169" s="153">
        <v>2018</v>
      </c>
      <c r="AA169" s="153"/>
      <c r="AB169" s="152">
        <v>2017</v>
      </c>
      <c r="AC169" s="153" t="s">
        <v>818</v>
      </c>
      <c r="AD169" s="153">
        <v>2018</v>
      </c>
      <c r="AE169" s="153">
        <v>2018</v>
      </c>
      <c r="AF169" s="155" t="s">
        <v>818</v>
      </c>
      <c r="AG169" s="155">
        <v>2019</v>
      </c>
      <c r="AH169" s="153">
        <v>2019</v>
      </c>
      <c r="AI169" s="153">
        <v>2019</v>
      </c>
      <c r="AJ169" s="153">
        <v>2018</v>
      </c>
      <c r="AK169" s="153">
        <v>2018</v>
      </c>
      <c r="AL169" s="153">
        <v>2017</v>
      </c>
      <c r="AM169" s="153" t="s">
        <v>818</v>
      </c>
      <c r="AN169" s="153">
        <v>2019</v>
      </c>
      <c r="AO169" s="153">
        <v>2016</v>
      </c>
      <c r="AP169" s="153">
        <v>2017</v>
      </c>
      <c r="AQ169" s="153" t="s">
        <v>818</v>
      </c>
      <c r="AR169" s="153">
        <v>2018</v>
      </c>
      <c r="AS169" s="153">
        <v>2015</v>
      </c>
      <c r="AT169" s="153" t="s">
        <v>818</v>
      </c>
      <c r="AU169" s="164">
        <v>2017</v>
      </c>
      <c r="AV169" s="164">
        <v>2013</v>
      </c>
      <c r="AW169" s="153" t="s">
        <v>818</v>
      </c>
      <c r="AX169" s="153" t="s">
        <v>818</v>
      </c>
      <c r="AY169" s="153">
        <v>2017</v>
      </c>
      <c r="AZ169" s="208">
        <v>2017</v>
      </c>
      <c r="BA169" s="153" t="s">
        <v>1188</v>
      </c>
      <c r="BB169" s="153">
        <v>2017</v>
      </c>
      <c r="BC169" s="153">
        <v>2018</v>
      </c>
      <c r="BD169" s="153">
        <v>2019</v>
      </c>
      <c r="BE169" s="153" t="s">
        <v>818</v>
      </c>
      <c r="BF169" s="211" t="s">
        <v>1186</v>
      </c>
      <c r="BG169" s="210" t="s">
        <v>1186</v>
      </c>
      <c r="BH169" s="153">
        <v>2018</v>
      </c>
      <c r="BI169" s="153">
        <v>2018</v>
      </c>
      <c r="BJ169" s="153">
        <v>2015</v>
      </c>
      <c r="BK169" s="153">
        <v>2017</v>
      </c>
      <c r="BL169" s="153">
        <v>2018</v>
      </c>
      <c r="BM169" s="153">
        <v>2017</v>
      </c>
      <c r="BN169" s="153" t="s">
        <v>818</v>
      </c>
      <c r="BO169" s="153">
        <v>2016</v>
      </c>
      <c r="BP169" s="153">
        <v>2017</v>
      </c>
      <c r="BQ169" s="153">
        <v>2014</v>
      </c>
      <c r="BR169" s="153">
        <v>2017</v>
      </c>
      <c r="BS169" s="153">
        <v>2017</v>
      </c>
      <c r="BT169" s="153">
        <v>2016</v>
      </c>
      <c r="BU169" s="153">
        <v>2017</v>
      </c>
      <c r="BV169" s="153">
        <v>2017</v>
      </c>
      <c r="BW169" s="153">
        <v>2017</v>
      </c>
      <c r="BX169" s="153">
        <v>2016</v>
      </c>
      <c r="BY169" s="153">
        <v>2015</v>
      </c>
      <c r="BZ169" s="153" t="s">
        <v>1189</v>
      </c>
      <c r="CA169" s="153">
        <v>2019</v>
      </c>
      <c r="CB169" s="153">
        <v>2015</v>
      </c>
    </row>
    <row r="170" spans="1:80" x14ac:dyDescent="0.3">
      <c r="A170" s="123" t="str">
        <f>'Indicator Data'!A172</f>
        <v>Syria</v>
      </c>
      <c r="B170" s="106" t="str">
        <f>'Indicator Data'!B172</f>
        <v>SYR</v>
      </c>
      <c r="C170" s="151">
        <v>2015</v>
      </c>
      <c r="D170" s="151">
        <v>2015</v>
      </c>
      <c r="E170" s="151">
        <v>2015</v>
      </c>
      <c r="F170" s="151">
        <v>2015</v>
      </c>
      <c r="G170" s="151">
        <v>2015</v>
      </c>
      <c r="H170" s="151">
        <v>2015</v>
      </c>
      <c r="I170" s="151">
        <v>2015</v>
      </c>
      <c r="J170" s="151">
        <v>2018</v>
      </c>
      <c r="K170" s="151">
        <v>2018</v>
      </c>
      <c r="L170" s="151">
        <v>2016</v>
      </c>
      <c r="M170" s="153">
        <v>2015</v>
      </c>
      <c r="N170" s="153">
        <v>2015</v>
      </c>
      <c r="O170" s="153">
        <v>2015</v>
      </c>
      <c r="P170" s="153">
        <v>2015</v>
      </c>
      <c r="Q170" s="153">
        <v>2010</v>
      </c>
      <c r="R170" s="153">
        <v>2010</v>
      </c>
      <c r="S170" s="153">
        <v>2010</v>
      </c>
      <c r="T170" s="153">
        <v>2010</v>
      </c>
      <c r="U170" s="153">
        <v>2015</v>
      </c>
      <c r="V170" s="153">
        <v>2015</v>
      </c>
      <c r="W170" s="153">
        <v>2015</v>
      </c>
      <c r="X170" s="153">
        <v>2018</v>
      </c>
      <c r="Y170" s="153">
        <v>2018</v>
      </c>
      <c r="Z170" s="153">
        <v>2018</v>
      </c>
      <c r="AA170" s="153" t="s">
        <v>818</v>
      </c>
      <c r="AB170" s="152">
        <v>2016</v>
      </c>
      <c r="AC170" s="153">
        <v>2017</v>
      </c>
      <c r="AD170" s="153">
        <v>2017</v>
      </c>
      <c r="AE170" s="153">
        <v>2018</v>
      </c>
      <c r="AF170" s="155">
        <v>2016</v>
      </c>
      <c r="AG170" s="155">
        <v>2019</v>
      </c>
      <c r="AH170" s="153">
        <v>2019</v>
      </c>
      <c r="AI170" s="153">
        <v>2019</v>
      </c>
      <c r="AJ170" s="153">
        <v>2018</v>
      </c>
      <c r="AK170" s="153">
        <v>2018</v>
      </c>
      <c r="AL170" s="153">
        <v>2017</v>
      </c>
      <c r="AM170" s="153">
        <v>2009</v>
      </c>
      <c r="AN170" s="153">
        <v>2019</v>
      </c>
      <c r="AO170" s="153">
        <v>2016</v>
      </c>
      <c r="AP170" s="153">
        <v>2017</v>
      </c>
      <c r="AQ170" s="153" t="s">
        <v>818</v>
      </c>
      <c r="AR170" s="153" t="s">
        <v>818</v>
      </c>
      <c r="AS170" s="153">
        <v>2015</v>
      </c>
      <c r="AT170" s="153">
        <v>2009</v>
      </c>
      <c r="AU170" s="164">
        <v>2017</v>
      </c>
      <c r="AV170" s="164">
        <v>2014</v>
      </c>
      <c r="AW170" s="153" t="s">
        <v>818</v>
      </c>
      <c r="AX170" s="153">
        <v>2017</v>
      </c>
      <c r="AY170" s="153">
        <v>2017</v>
      </c>
      <c r="AZ170" s="208">
        <v>2017</v>
      </c>
      <c r="BA170" s="153" t="s">
        <v>818</v>
      </c>
      <c r="BB170" s="153">
        <v>2017</v>
      </c>
      <c r="BC170" s="153">
        <v>2018</v>
      </c>
      <c r="BD170" s="153">
        <v>2019</v>
      </c>
      <c r="BE170" s="153" t="s">
        <v>1186</v>
      </c>
      <c r="BF170" s="211" t="s">
        <v>1186</v>
      </c>
      <c r="BG170" s="210" t="s">
        <v>1186</v>
      </c>
      <c r="BH170" s="153">
        <v>2018</v>
      </c>
      <c r="BI170" s="153">
        <v>2018</v>
      </c>
      <c r="BJ170" s="153">
        <v>2013</v>
      </c>
      <c r="BK170" s="153">
        <v>2017</v>
      </c>
      <c r="BL170" s="153">
        <v>2018</v>
      </c>
      <c r="BM170" s="153">
        <v>2017</v>
      </c>
      <c r="BN170" s="153">
        <v>2015</v>
      </c>
      <c r="BO170" s="153">
        <v>2016</v>
      </c>
      <c r="BP170" s="153">
        <v>2017</v>
      </c>
      <c r="BQ170" s="153">
        <v>2014</v>
      </c>
      <c r="BR170" s="153">
        <v>2017</v>
      </c>
      <c r="BS170" s="153">
        <v>2017</v>
      </c>
      <c r="BT170" s="153">
        <v>2016</v>
      </c>
      <c r="BU170" s="153">
        <v>2017</v>
      </c>
      <c r="BV170" s="153">
        <v>2017</v>
      </c>
      <c r="BW170" s="153" t="s">
        <v>818</v>
      </c>
      <c r="BX170" s="153">
        <v>2012</v>
      </c>
      <c r="BY170" s="153">
        <v>2015</v>
      </c>
      <c r="BZ170" s="153">
        <v>2015</v>
      </c>
      <c r="CA170" s="153">
        <v>2019</v>
      </c>
      <c r="CB170" s="153">
        <v>2015</v>
      </c>
    </row>
    <row r="171" spans="1:80" x14ac:dyDescent="0.3">
      <c r="A171" s="123" t="str">
        <f>'Indicator Data'!A173</f>
        <v>Tajikistan</v>
      </c>
      <c r="B171" s="106" t="str">
        <f>'Indicator Data'!B173</f>
        <v>TJK</v>
      </c>
      <c r="C171" s="151">
        <v>2015</v>
      </c>
      <c r="D171" s="151">
        <v>2015</v>
      </c>
      <c r="E171" s="151">
        <v>2015</v>
      </c>
      <c r="F171" s="151">
        <v>2015</v>
      </c>
      <c r="G171" s="151">
        <v>2015</v>
      </c>
      <c r="H171" s="151">
        <v>2015</v>
      </c>
      <c r="I171" s="151">
        <v>2015</v>
      </c>
      <c r="J171" s="151">
        <v>2018</v>
      </c>
      <c r="K171" s="151">
        <v>2018</v>
      </c>
      <c r="L171" s="151">
        <v>2016</v>
      </c>
      <c r="M171" s="153">
        <v>2015</v>
      </c>
      <c r="N171" s="153">
        <v>2015</v>
      </c>
      <c r="O171" s="153">
        <v>2015</v>
      </c>
      <c r="P171" s="153">
        <v>2015</v>
      </c>
      <c r="Q171" s="153">
        <v>2010</v>
      </c>
      <c r="R171" s="153">
        <v>2010</v>
      </c>
      <c r="S171" s="153">
        <v>2010</v>
      </c>
      <c r="T171" s="153">
        <v>2010</v>
      </c>
      <c r="U171" s="153">
        <v>2015</v>
      </c>
      <c r="V171" s="153">
        <v>2015</v>
      </c>
      <c r="W171" s="153">
        <v>2015</v>
      </c>
      <c r="X171" s="153">
        <v>2018</v>
      </c>
      <c r="Y171" s="153">
        <v>2018</v>
      </c>
      <c r="Z171" s="153">
        <v>2018</v>
      </c>
      <c r="AA171" s="153">
        <v>2012</v>
      </c>
      <c r="AB171" s="152">
        <v>2017</v>
      </c>
      <c r="AC171" s="153">
        <v>2017</v>
      </c>
      <c r="AD171" s="153">
        <v>2014</v>
      </c>
      <c r="AE171" s="153">
        <v>2018</v>
      </c>
      <c r="AF171" s="155">
        <v>2016</v>
      </c>
      <c r="AG171" s="155">
        <v>2019</v>
      </c>
      <c r="AH171" s="153">
        <v>2019</v>
      </c>
      <c r="AI171" s="153">
        <v>2019</v>
      </c>
      <c r="AJ171" s="153">
        <v>2018</v>
      </c>
      <c r="AK171" s="153">
        <v>2018</v>
      </c>
      <c r="AL171" s="153">
        <v>2017</v>
      </c>
      <c r="AM171" s="153">
        <v>2012</v>
      </c>
      <c r="AN171" s="153">
        <v>2019</v>
      </c>
      <c r="AO171" s="153">
        <v>2016</v>
      </c>
      <c r="AP171" s="153">
        <v>2017</v>
      </c>
      <c r="AQ171" s="153">
        <v>2017</v>
      </c>
      <c r="AR171" s="153">
        <v>2018</v>
      </c>
      <c r="AS171" s="153">
        <v>2015</v>
      </c>
      <c r="AT171" s="153">
        <v>2012</v>
      </c>
      <c r="AU171" s="164">
        <v>2017</v>
      </c>
      <c r="AV171" s="164">
        <v>2017</v>
      </c>
      <c r="AW171" s="153">
        <v>2017</v>
      </c>
      <c r="AX171" s="153">
        <v>2017</v>
      </c>
      <c r="AY171" s="153">
        <v>2017</v>
      </c>
      <c r="AZ171" s="208">
        <v>2017</v>
      </c>
      <c r="BA171" s="153" t="s">
        <v>1188</v>
      </c>
      <c r="BB171" s="153">
        <v>2017</v>
      </c>
      <c r="BC171" s="153">
        <v>2018</v>
      </c>
      <c r="BD171" s="153">
        <v>2019</v>
      </c>
      <c r="BE171" s="153" t="s">
        <v>818</v>
      </c>
      <c r="BF171" s="211" t="s">
        <v>1186</v>
      </c>
      <c r="BG171" s="210" t="s">
        <v>1186</v>
      </c>
      <c r="BH171" s="153">
        <v>2018</v>
      </c>
      <c r="BI171" s="153">
        <v>2018</v>
      </c>
      <c r="BJ171" s="153">
        <v>2013</v>
      </c>
      <c r="BK171" s="153">
        <v>2017</v>
      </c>
      <c r="BL171" s="153">
        <v>2018</v>
      </c>
      <c r="BM171" s="153">
        <v>2017</v>
      </c>
      <c r="BN171" s="153">
        <v>2015</v>
      </c>
      <c r="BO171" s="153">
        <v>2016</v>
      </c>
      <c r="BP171" s="153">
        <v>2017</v>
      </c>
      <c r="BQ171" s="153">
        <v>2014</v>
      </c>
      <c r="BR171" s="153">
        <v>2017</v>
      </c>
      <c r="BS171" s="153">
        <v>2017</v>
      </c>
      <c r="BT171" s="153">
        <v>2014</v>
      </c>
      <c r="BU171" s="153">
        <v>2017</v>
      </c>
      <c r="BV171" s="153">
        <v>2017</v>
      </c>
      <c r="BW171" s="153" t="s">
        <v>818</v>
      </c>
      <c r="BX171" s="153">
        <v>2016</v>
      </c>
      <c r="BY171" s="153">
        <v>2015</v>
      </c>
      <c r="BZ171" s="153" t="s">
        <v>1189</v>
      </c>
      <c r="CA171" s="153">
        <v>2019</v>
      </c>
      <c r="CB171" s="153">
        <v>2015</v>
      </c>
    </row>
    <row r="172" spans="1:80" x14ac:dyDescent="0.3">
      <c r="A172" s="123" t="str">
        <f>'Indicator Data'!A174</f>
        <v>Tanzania</v>
      </c>
      <c r="B172" s="106" t="str">
        <f>'Indicator Data'!B174</f>
        <v>TZA</v>
      </c>
      <c r="C172" s="151">
        <v>2015</v>
      </c>
      <c r="D172" s="151">
        <v>2015</v>
      </c>
      <c r="E172" s="151">
        <v>2015</v>
      </c>
      <c r="F172" s="151">
        <v>2015</v>
      </c>
      <c r="G172" s="151">
        <v>2015</v>
      </c>
      <c r="H172" s="151">
        <v>2015</v>
      </c>
      <c r="I172" s="151">
        <v>2015</v>
      </c>
      <c r="J172" s="151">
        <v>2018</v>
      </c>
      <c r="K172" s="151">
        <v>2018</v>
      </c>
      <c r="L172" s="151">
        <v>2016</v>
      </c>
      <c r="M172" s="153">
        <v>2015</v>
      </c>
      <c r="N172" s="153">
        <v>2015</v>
      </c>
      <c r="O172" s="153">
        <v>2015</v>
      </c>
      <c r="P172" s="153">
        <v>2015</v>
      </c>
      <c r="Q172" s="153">
        <v>2010</v>
      </c>
      <c r="R172" s="153">
        <v>2010</v>
      </c>
      <c r="S172" s="153">
        <v>2010</v>
      </c>
      <c r="T172" s="153">
        <v>2010</v>
      </c>
      <c r="U172" s="153">
        <v>2015</v>
      </c>
      <c r="V172" s="153">
        <v>2015</v>
      </c>
      <c r="W172" s="153">
        <v>2015</v>
      </c>
      <c r="X172" s="153">
        <v>2018</v>
      </c>
      <c r="Y172" s="153">
        <v>2018</v>
      </c>
      <c r="Z172" s="153">
        <v>2018</v>
      </c>
      <c r="AA172" s="153">
        <v>2015</v>
      </c>
      <c r="AB172" s="152">
        <v>2017</v>
      </c>
      <c r="AC172" s="153">
        <v>2017</v>
      </c>
      <c r="AD172" s="153">
        <v>2018</v>
      </c>
      <c r="AE172" s="153">
        <v>2018</v>
      </c>
      <c r="AF172" s="155">
        <v>2016</v>
      </c>
      <c r="AG172" s="155">
        <v>2019</v>
      </c>
      <c r="AH172" s="153">
        <v>2019</v>
      </c>
      <c r="AI172" s="153">
        <v>2019</v>
      </c>
      <c r="AJ172" s="153">
        <v>2018</v>
      </c>
      <c r="AK172" s="153">
        <v>2018</v>
      </c>
      <c r="AL172" s="153">
        <v>2017</v>
      </c>
      <c r="AM172" s="153">
        <v>2016</v>
      </c>
      <c r="AN172" s="153">
        <v>2019</v>
      </c>
      <c r="AO172" s="153">
        <v>2016</v>
      </c>
      <c r="AP172" s="153">
        <v>2017</v>
      </c>
      <c r="AQ172" s="153">
        <v>2017</v>
      </c>
      <c r="AR172" s="153">
        <v>2018</v>
      </c>
      <c r="AS172" s="153">
        <v>2015</v>
      </c>
      <c r="AT172" s="153">
        <v>2011</v>
      </c>
      <c r="AU172" s="164">
        <v>2017</v>
      </c>
      <c r="AV172" s="164">
        <v>2017</v>
      </c>
      <c r="AW172" s="153">
        <v>2017</v>
      </c>
      <c r="AX172" s="153">
        <v>2017</v>
      </c>
      <c r="AY172" s="153">
        <v>2017</v>
      </c>
      <c r="AZ172" s="208">
        <v>2017</v>
      </c>
      <c r="BA172" s="153" t="s">
        <v>1194</v>
      </c>
      <c r="BB172" s="153">
        <v>2017</v>
      </c>
      <c r="BC172" s="153">
        <v>2018</v>
      </c>
      <c r="BD172" s="153">
        <v>2019</v>
      </c>
      <c r="BE172" s="153" t="s">
        <v>818</v>
      </c>
      <c r="BF172" s="211">
        <v>43677</v>
      </c>
      <c r="BG172" s="210" t="s">
        <v>1186</v>
      </c>
      <c r="BH172" s="153">
        <v>2018</v>
      </c>
      <c r="BI172" s="153">
        <v>2018</v>
      </c>
      <c r="BJ172" s="153">
        <v>2015</v>
      </c>
      <c r="BK172" s="153">
        <v>2017</v>
      </c>
      <c r="BL172" s="153">
        <v>2018</v>
      </c>
      <c r="BM172" s="153">
        <v>2017</v>
      </c>
      <c r="BN172" s="153">
        <v>2015</v>
      </c>
      <c r="BO172" s="153">
        <v>2016</v>
      </c>
      <c r="BP172" s="153">
        <v>2017</v>
      </c>
      <c r="BQ172" s="153">
        <v>2014</v>
      </c>
      <c r="BR172" s="153">
        <v>2017</v>
      </c>
      <c r="BS172" s="153">
        <v>2017</v>
      </c>
      <c r="BT172" s="153">
        <v>2014</v>
      </c>
      <c r="BU172" s="153">
        <v>2017</v>
      </c>
      <c r="BV172" s="153">
        <v>2017</v>
      </c>
      <c r="BW172" s="153">
        <v>2017</v>
      </c>
      <c r="BX172" s="153">
        <v>2016</v>
      </c>
      <c r="BY172" s="153">
        <v>2015</v>
      </c>
      <c r="BZ172" s="153" t="s">
        <v>1189</v>
      </c>
      <c r="CA172" s="153">
        <v>2019</v>
      </c>
      <c r="CB172" s="153">
        <v>2015</v>
      </c>
    </row>
    <row r="173" spans="1:80" x14ac:dyDescent="0.3">
      <c r="A173" s="123" t="str">
        <f>'Indicator Data'!A175</f>
        <v>Thailand</v>
      </c>
      <c r="B173" s="106" t="str">
        <f>'Indicator Data'!B175</f>
        <v>THA</v>
      </c>
      <c r="C173" s="151">
        <v>2015</v>
      </c>
      <c r="D173" s="151">
        <v>2015</v>
      </c>
      <c r="E173" s="151">
        <v>2015</v>
      </c>
      <c r="F173" s="151">
        <v>2015</v>
      </c>
      <c r="G173" s="151">
        <v>2015</v>
      </c>
      <c r="H173" s="151">
        <v>2015</v>
      </c>
      <c r="I173" s="151">
        <v>2015</v>
      </c>
      <c r="J173" s="151">
        <v>2018</v>
      </c>
      <c r="K173" s="151">
        <v>2018</v>
      </c>
      <c r="L173" s="151">
        <v>2016</v>
      </c>
      <c r="M173" s="153">
        <v>2015</v>
      </c>
      <c r="N173" s="153">
        <v>2015</v>
      </c>
      <c r="O173" s="153">
        <v>2015</v>
      </c>
      <c r="P173" s="153">
        <v>2015</v>
      </c>
      <c r="Q173" s="153">
        <v>2010</v>
      </c>
      <c r="R173" s="153">
        <v>2010</v>
      </c>
      <c r="S173" s="153">
        <v>2010</v>
      </c>
      <c r="T173" s="153">
        <v>2010</v>
      </c>
      <c r="U173" s="153">
        <v>2015</v>
      </c>
      <c r="V173" s="153">
        <v>2015</v>
      </c>
      <c r="W173" s="153">
        <v>2015</v>
      </c>
      <c r="X173" s="153">
        <v>2018</v>
      </c>
      <c r="Y173" s="153">
        <v>2018</v>
      </c>
      <c r="Z173" s="153">
        <v>2018</v>
      </c>
      <c r="AA173" s="153"/>
      <c r="AB173" s="152">
        <v>2017</v>
      </c>
      <c r="AC173" s="153">
        <v>2017</v>
      </c>
      <c r="AD173" s="153">
        <v>2018</v>
      </c>
      <c r="AE173" s="153">
        <v>2018</v>
      </c>
      <c r="AF173" s="155">
        <v>2016</v>
      </c>
      <c r="AG173" s="155">
        <v>2019</v>
      </c>
      <c r="AH173" s="153">
        <v>2019</v>
      </c>
      <c r="AI173" s="153">
        <v>2019</v>
      </c>
      <c r="AJ173" s="153">
        <v>2018</v>
      </c>
      <c r="AK173" s="153">
        <v>2018</v>
      </c>
      <c r="AL173" s="153">
        <v>2017</v>
      </c>
      <c r="AM173" s="153">
        <v>2016</v>
      </c>
      <c r="AN173" s="153">
        <v>2019</v>
      </c>
      <c r="AO173" s="153">
        <v>2016</v>
      </c>
      <c r="AP173" s="153">
        <v>2017</v>
      </c>
      <c r="AQ173" s="153">
        <v>2017</v>
      </c>
      <c r="AR173" s="153">
        <v>2018</v>
      </c>
      <c r="AS173" s="153">
        <v>2015</v>
      </c>
      <c r="AT173" s="153">
        <v>2016</v>
      </c>
      <c r="AU173" s="164">
        <v>2017</v>
      </c>
      <c r="AV173" s="164">
        <v>2017</v>
      </c>
      <c r="AW173" s="153" t="s">
        <v>818</v>
      </c>
      <c r="AX173" s="153">
        <v>2017</v>
      </c>
      <c r="AY173" s="153">
        <v>2017</v>
      </c>
      <c r="AZ173" s="208">
        <v>2017</v>
      </c>
      <c r="BA173" s="153" t="s">
        <v>1187</v>
      </c>
      <c r="BB173" s="153">
        <v>2017</v>
      </c>
      <c r="BC173" s="153">
        <v>2018</v>
      </c>
      <c r="BD173" s="153">
        <v>2019</v>
      </c>
      <c r="BE173" s="153" t="s">
        <v>1186</v>
      </c>
      <c r="BF173" s="211" t="s">
        <v>1186</v>
      </c>
      <c r="BG173" s="210" t="s">
        <v>1186</v>
      </c>
      <c r="BH173" s="153">
        <v>2018</v>
      </c>
      <c r="BI173" s="153">
        <v>2018</v>
      </c>
      <c r="BJ173" s="153">
        <v>2015</v>
      </c>
      <c r="BK173" s="153">
        <v>2017</v>
      </c>
      <c r="BL173" s="153">
        <v>2018</v>
      </c>
      <c r="BM173" s="153">
        <v>2017</v>
      </c>
      <c r="BN173" s="153">
        <v>2015</v>
      </c>
      <c r="BO173" s="153">
        <v>2016</v>
      </c>
      <c r="BP173" s="153">
        <v>2017</v>
      </c>
      <c r="BQ173" s="153">
        <v>2014</v>
      </c>
      <c r="BR173" s="153">
        <v>2017</v>
      </c>
      <c r="BS173" s="153">
        <v>2017</v>
      </c>
      <c r="BT173" s="153">
        <v>2017</v>
      </c>
      <c r="BU173" s="153">
        <v>2017</v>
      </c>
      <c r="BV173" s="153">
        <v>2017</v>
      </c>
      <c r="BW173" s="153" t="s">
        <v>818</v>
      </c>
      <c r="BX173" s="153">
        <v>2016</v>
      </c>
      <c r="BY173" s="153">
        <v>2015</v>
      </c>
      <c r="BZ173" s="153" t="s">
        <v>1189</v>
      </c>
      <c r="CA173" s="153">
        <v>2019</v>
      </c>
      <c r="CB173" s="153">
        <v>2015</v>
      </c>
    </row>
    <row r="174" spans="1:80" x14ac:dyDescent="0.3">
      <c r="A174" s="123" t="str">
        <f>'Indicator Data'!A176</f>
        <v>Timor-Leste</v>
      </c>
      <c r="B174" s="106" t="str">
        <f>'Indicator Data'!B176</f>
        <v>TLS</v>
      </c>
      <c r="C174" s="151">
        <v>2015</v>
      </c>
      <c r="D174" s="151">
        <v>2015</v>
      </c>
      <c r="E174" s="151">
        <v>2015</v>
      </c>
      <c r="F174" s="151">
        <v>2015</v>
      </c>
      <c r="G174" s="151">
        <v>2015</v>
      </c>
      <c r="H174" s="151">
        <v>2015</v>
      </c>
      <c r="I174" s="151">
        <v>2015</v>
      </c>
      <c r="J174" s="151">
        <v>2018</v>
      </c>
      <c r="K174" s="151">
        <v>2018</v>
      </c>
      <c r="L174" s="151">
        <v>2016</v>
      </c>
      <c r="M174" s="153">
        <v>2015</v>
      </c>
      <c r="N174" s="153">
        <v>2015</v>
      </c>
      <c r="O174" s="153">
        <v>2015</v>
      </c>
      <c r="P174" s="153">
        <v>2015</v>
      </c>
      <c r="Q174" s="153">
        <v>2010</v>
      </c>
      <c r="R174" s="153">
        <v>2010</v>
      </c>
      <c r="S174" s="153">
        <v>2010</v>
      </c>
      <c r="T174" s="153">
        <v>2010</v>
      </c>
      <c r="U174" s="153">
        <v>2015</v>
      </c>
      <c r="V174" s="153">
        <v>2015</v>
      </c>
      <c r="W174" s="153">
        <v>2015</v>
      </c>
      <c r="X174" s="153">
        <v>2018</v>
      </c>
      <c r="Y174" s="153">
        <v>2018</v>
      </c>
      <c r="Z174" s="153">
        <v>2018</v>
      </c>
      <c r="AA174" s="153">
        <v>2009</v>
      </c>
      <c r="AB174" s="152">
        <v>2017</v>
      </c>
      <c r="AC174" s="153">
        <v>2017</v>
      </c>
      <c r="AD174" s="153">
        <v>2014</v>
      </c>
      <c r="AE174" s="153">
        <v>2018</v>
      </c>
      <c r="AF174" s="155">
        <v>2016</v>
      </c>
      <c r="AG174" s="155">
        <v>2019</v>
      </c>
      <c r="AH174" s="153">
        <v>2019</v>
      </c>
      <c r="AI174" s="153">
        <v>2019</v>
      </c>
      <c r="AJ174" s="153">
        <v>2018</v>
      </c>
      <c r="AK174" s="153">
        <v>2018</v>
      </c>
      <c r="AL174" s="153">
        <v>2017</v>
      </c>
      <c r="AM174" s="153">
        <v>2016</v>
      </c>
      <c r="AN174" s="153">
        <v>2019</v>
      </c>
      <c r="AO174" s="153">
        <v>2016</v>
      </c>
      <c r="AP174" s="153">
        <v>2017</v>
      </c>
      <c r="AQ174" s="153">
        <v>2017</v>
      </c>
      <c r="AR174" s="153">
        <v>2018</v>
      </c>
      <c r="AS174" s="153">
        <v>2015</v>
      </c>
      <c r="AT174" s="153">
        <v>2009</v>
      </c>
      <c r="AU174" s="164">
        <v>2017</v>
      </c>
      <c r="AV174" s="164" t="s">
        <v>818</v>
      </c>
      <c r="AW174" s="153" t="s">
        <v>818</v>
      </c>
      <c r="AX174" s="153">
        <v>2017</v>
      </c>
      <c r="AY174" s="153">
        <v>2017</v>
      </c>
      <c r="AZ174" s="208" t="s">
        <v>818</v>
      </c>
      <c r="BA174" s="153" t="s">
        <v>1192</v>
      </c>
      <c r="BB174" s="153">
        <v>2017</v>
      </c>
      <c r="BC174" s="153">
        <v>2018</v>
      </c>
      <c r="BD174" s="153">
        <v>2019</v>
      </c>
      <c r="BE174" s="153" t="s">
        <v>818</v>
      </c>
      <c r="BF174" s="211" t="s">
        <v>1186</v>
      </c>
      <c r="BG174" s="210" t="s">
        <v>1186</v>
      </c>
      <c r="BH174" s="153">
        <v>2018</v>
      </c>
      <c r="BI174" s="153">
        <v>2018</v>
      </c>
      <c r="BJ174" s="153">
        <v>2013</v>
      </c>
      <c r="BK174" s="153">
        <v>2017</v>
      </c>
      <c r="BL174" s="153">
        <v>2018</v>
      </c>
      <c r="BM174" s="153">
        <v>2017</v>
      </c>
      <c r="BN174" s="153">
        <v>2015</v>
      </c>
      <c r="BO174" s="153">
        <v>2016</v>
      </c>
      <c r="BP174" s="153">
        <v>2017</v>
      </c>
      <c r="BQ174" s="153">
        <v>2014</v>
      </c>
      <c r="BR174" s="153">
        <v>2017</v>
      </c>
      <c r="BS174" s="153">
        <v>2017</v>
      </c>
      <c r="BT174" s="153">
        <v>2017</v>
      </c>
      <c r="BU174" s="153">
        <v>2017</v>
      </c>
      <c r="BV174" s="153">
        <v>2017</v>
      </c>
      <c r="BW174" s="153" t="s">
        <v>818</v>
      </c>
      <c r="BX174" s="153">
        <v>2016</v>
      </c>
      <c r="BY174" s="153">
        <v>2015</v>
      </c>
      <c r="BZ174" s="153" t="s">
        <v>1189</v>
      </c>
      <c r="CA174" s="153">
        <v>2019</v>
      </c>
      <c r="CB174" s="153">
        <v>2015</v>
      </c>
    </row>
    <row r="175" spans="1:80" x14ac:dyDescent="0.3">
      <c r="A175" s="123" t="str">
        <f>'Indicator Data'!A177</f>
        <v>Togo</v>
      </c>
      <c r="B175" s="106" t="str">
        <f>'Indicator Data'!B177</f>
        <v>TGO</v>
      </c>
      <c r="C175" s="151">
        <v>2015</v>
      </c>
      <c r="D175" s="151">
        <v>2015</v>
      </c>
      <c r="E175" s="151">
        <v>2015</v>
      </c>
      <c r="F175" s="151">
        <v>2015</v>
      </c>
      <c r="G175" s="151">
        <v>2015</v>
      </c>
      <c r="H175" s="151">
        <v>2015</v>
      </c>
      <c r="I175" s="151">
        <v>2015</v>
      </c>
      <c r="J175" s="151">
        <v>2018</v>
      </c>
      <c r="K175" s="151">
        <v>2018</v>
      </c>
      <c r="L175" s="151">
        <v>2016</v>
      </c>
      <c r="M175" s="153">
        <v>2015</v>
      </c>
      <c r="N175" s="153">
        <v>2015</v>
      </c>
      <c r="O175" s="153">
        <v>2015</v>
      </c>
      <c r="P175" s="153">
        <v>2015</v>
      </c>
      <c r="Q175" s="153">
        <v>2010</v>
      </c>
      <c r="R175" s="153">
        <v>2010</v>
      </c>
      <c r="S175" s="153">
        <v>2010</v>
      </c>
      <c r="T175" s="153">
        <v>2010</v>
      </c>
      <c r="U175" s="153">
        <v>2015</v>
      </c>
      <c r="V175" s="153">
        <v>2015</v>
      </c>
      <c r="W175" s="153">
        <v>2015</v>
      </c>
      <c r="X175" s="153">
        <v>2018</v>
      </c>
      <c r="Y175" s="153">
        <v>2018</v>
      </c>
      <c r="Z175" s="153">
        <v>2018</v>
      </c>
      <c r="AA175" s="153">
        <v>2014</v>
      </c>
      <c r="AB175" s="152">
        <v>2017</v>
      </c>
      <c r="AC175" s="153">
        <v>2017</v>
      </c>
      <c r="AD175" s="153">
        <v>2017</v>
      </c>
      <c r="AE175" s="153">
        <v>2018</v>
      </c>
      <c r="AF175" s="155">
        <v>2016</v>
      </c>
      <c r="AG175" s="155">
        <v>2019</v>
      </c>
      <c r="AH175" s="153">
        <v>2019</v>
      </c>
      <c r="AI175" s="153">
        <v>2019</v>
      </c>
      <c r="AJ175" s="153">
        <v>2018</v>
      </c>
      <c r="AK175" s="153">
        <v>2018</v>
      </c>
      <c r="AL175" s="153">
        <v>2017</v>
      </c>
      <c r="AM175" s="153">
        <v>2014</v>
      </c>
      <c r="AN175" s="153">
        <v>2019</v>
      </c>
      <c r="AO175" s="153">
        <v>2016</v>
      </c>
      <c r="AP175" s="153">
        <v>2017</v>
      </c>
      <c r="AQ175" s="153">
        <v>2017</v>
      </c>
      <c r="AR175" s="153">
        <v>2018</v>
      </c>
      <c r="AS175" s="153">
        <v>2015</v>
      </c>
      <c r="AT175" s="153">
        <v>2014</v>
      </c>
      <c r="AU175" s="164">
        <v>2017</v>
      </c>
      <c r="AV175" s="164">
        <v>2017</v>
      </c>
      <c r="AW175" s="153">
        <v>2017</v>
      </c>
      <c r="AX175" s="153">
        <v>2017</v>
      </c>
      <c r="AY175" s="153">
        <v>2017</v>
      </c>
      <c r="AZ175" s="208">
        <v>2017</v>
      </c>
      <c r="BA175" s="153" t="s">
        <v>1188</v>
      </c>
      <c r="BB175" s="153">
        <v>2017</v>
      </c>
      <c r="BC175" s="153">
        <v>2018</v>
      </c>
      <c r="BD175" s="153">
        <v>2019</v>
      </c>
      <c r="BE175" s="153" t="s">
        <v>818</v>
      </c>
      <c r="BF175" s="211">
        <v>43585</v>
      </c>
      <c r="BG175" s="210" t="s">
        <v>1186</v>
      </c>
      <c r="BH175" s="153">
        <v>2018</v>
      </c>
      <c r="BI175" s="153">
        <v>2018</v>
      </c>
      <c r="BJ175" s="153">
        <v>2015</v>
      </c>
      <c r="BK175" s="153">
        <v>2017</v>
      </c>
      <c r="BL175" s="153">
        <v>2018</v>
      </c>
      <c r="BM175" s="153">
        <v>2017</v>
      </c>
      <c r="BN175" s="153">
        <v>2015</v>
      </c>
      <c r="BO175" s="153">
        <v>2016</v>
      </c>
      <c r="BP175" s="153">
        <v>2017</v>
      </c>
      <c r="BQ175" s="153">
        <v>2014</v>
      </c>
      <c r="BR175" s="153">
        <v>2017</v>
      </c>
      <c r="BS175" s="153">
        <v>2017</v>
      </c>
      <c r="BT175" s="153">
        <v>2015</v>
      </c>
      <c r="BU175" s="153">
        <v>2017</v>
      </c>
      <c r="BV175" s="153" t="s">
        <v>818</v>
      </c>
      <c r="BW175" s="153">
        <v>2017</v>
      </c>
      <c r="BX175" s="153">
        <v>2016</v>
      </c>
      <c r="BY175" s="153">
        <v>2015</v>
      </c>
      <c r="BZ175" s="153" t="s">
        <v>1189</v>
      </c>
      <c r="CA175" s="153">
        <v>2019</v>
      </c>
      <c r="CB175" s="153">
        <v>2015</v>
      </c>
    </row>
    <row r="176" spans="1:80" x14ac:dyDescent="0.3">
      <c r="A176" s="123" t="str">
        <f>'Indicator Data'!A178</f>
        <v>Tonga</v>
      </c>
      <c r="B176" s="106" t="str">
        <f>'Indicator Data'!B178</f>
        <v>TON</v>
      </c>
      <c r="C176" s="151">
        <v>2015</v>
      </c>
      <c r="D176" s="151">
        <v>2015</v>
      </c>
      <c r="E176" s="151">
        <v>2015</v>
      </c>
      <c r="F176" s="151">
        <v>2015</v>
      </c>
      <c r="G176" s="151">
        <v>2015</v>
      </c>
      <c r="H176" s="151">
        <v>2015</v>
      </c>
      <c r="I176" s="151">
        <v>2015</v>
      </c>
      <c r="J176" s="151">
        <v>2018</v>
      </c>
      <c r="K176" s="151">
        <v>2018</v>
      </c>
      <c r="L176" s="151">
        <v>2016</v>
      </c>
      <c r="M176" s="153">
        <v>2015</v>
      </c>
      <c r="N176" s="153">
        <v>2015</v>
      </c>
      <c r="O176" s="153">
        <v>2015</v>
      </c>
      <c r="P176" s="153">
        <v>2015</v>
      </c>
      <c r="Q176" s="153">
        <v>2010</v>
      </c>
      <c r="R176" s="153">
        <v>2010</v>
      </c>
      <c r="S176" s="153">
        <v>2010</v>
      </c>
      <c r="T176" s="153">
        <v>2010</v>
      </c>
      <c r="U176" s="153">
        <v>2015</v>
      </c>
      <c r="V176" s="153">
        <v>2015</v>
      </c>
      <c r="W176" s="153">
        <v>2015</v>
      </c>
      <c r="X176" s="153">
        <v>2018</v>
      </c>
      <c r="Y176" s="153">
        <v>2018</v>
      </c>
      <c r="Z176" s="153">
        <v>2018</v>
      </c>
      <c r="AA176" s="153" t="s">
        <v>818</v>
      </c>
      <c r="AB176" s="152">
        <v>2017</v>
      </c>
      <c r="AC176" s="153" t="s">
        <v>818</v>
      </c>
      <c r="AD176" s="153">
        <v>2018</v>
      </c>
      <c r="AE176" s="153">
        <v>2018</v>
      </c>
      <c r="AF176" s="155" t="s">
        <v>818</v>
      </c>
      <c r="AG176" s="155">
        <v>2019</v>
      </c>
      <c r="AH176" s="153">
        <v>2019</v>
      </c>
      <c r="AI176" s="153">
        <v>2019</v>
      </c>
      <c r="AJ176" s="153">
        <v>2018</v>
      </c>
      <c r="AK176" s="153">
        <v>2018</v>
      </c>
      <c r="AL176" s="153">
        <v>2017</v>
      </c>
      <c r="AM176" s="153" t="s">
        <v>818</v>
      </c>
      <c r="AN176" s="153">
        <v>2019</v>
      </c>
      <c r="AO176" s="153">
        <v>2016</v>
      </c>
      <c r="AP176" s="153">
        <v>2017</v>
      </c>
      <c r="AQ176" s="153">
        <v>2017</v>
      </c>
      <c r="AR176" s="153">
        <v>2018</v>
      </c>
      <c r="AS176" s="153">
        <v>2015</v>
      </c>
      <c r="AT176" s="153">
        <v>2012</v>
      </c>
      <c r="AU176" s="164">
        <v>2017</v>
      </c>
      <c r="AV176" s="164" t="s">
        <v>818</v>
      </c>
      <c r="AW176" s="153" t="s">
        <v>818</v>
      </c>
      <c r="AX176" s="153" t="s">
        <v>818</v>
      </c>
      <c r="AY176" s="153">
        <v>2017</v>
      </c>
      <c r="AZ176" s="208">
        <v>2017</v>
      </c>
      <c r="BA176" s="153" t="s">
        <v>1188</v>
      </c>
      <c r="BB176" s="153">
        <v>2017</v>
      </c>
      <c r="BC176" s="153">
        <v>2018</v>
      </c>
      <c r="BD176" s="153">
        <v>2019</v>
      </c>
      <c r="BE176" s="153" t="s">
        <v>818</v>
      </c>
      <c r="BF176" s="211" t="s">
        <v>1186</v>
      </c>
      <c r="BG176" s="210" t="s">
        <v>1186</v>
      </c>
      <c r="BH176" s="153">
        <v>2018</v>
      </c>
      <c r="BI176" s="153">
        <v>2018</v>
      </c>
      <c r="BJ176" s="153">
        <v>2013</v>
      </c>
      <c r="BK176" s="153">
        <v>2017</v>
      </c>
      <c r="BL176" s="153" t="s">
        <v>818</v>
      </c>
      <c r="BM176" s="153">
        <v>2017</v>
      </c>
      <c r="BN176" s="153">
        <v>2015</v>
      </c>
      <c r="BO176" s="153">
        <v>2016</v>
      </c>
      <c r="BP176" s="153">
        <v>2017</v>
      </c>
      <c r="BQ176" s="153">
        <v>2014</v>
      </c>
      <c r="BR176" s="153">
        <v>2017</v>
      </c>
      <c r="BS176" s="153">
        <v>2017</v>
      </c>
      <c r="BT176" s="153">
        <v>2013</v>
      </c>
      <c r="BU176" s="153">
        <v>2017</v>
      </c>
      <c r="BV176" s="153">
        <v>2017</v>
      </c>
      <c r="BW176" s="153" t="s">
        <v>818</v>
      </c>
      <c r="BX176" s="153">
        <v>2016</v>
      </c>
      <c r="BY176" s="153">
        <v>2015</v>
      </c>
      <c r="BZ176" s="153" t="s">
        <v>1189</v>
      </c>
      <c r="CA176" s="153">
        <v>2019</v>
      </c>
      <c r="CB176" s="153">
        <v>2015</v>
      </c>
    </row>
    <row r="177" spans="1:80" x14ac:dyDescent="0.3">
      <c r="A177" s="123" t="str">
        <f>'Indicator Data'!A179</f>
        <v>Trinidad and Tobago</v>
      </c>
      <c r="B177" s="106" t="str">
        <f>'Indicator Data'!B179</f>
        <v>TTO</v>
      </c>
      <c r="C177" s="151">
        <v>2015</v>
      </c>
      <c r="D177" s="151">
        <v>2015</v>
      </c>
      <c r="E177" s="151">
        <v>2015</v>
      </c>
      <c r="F177" s="151">
        <v>2015</v>
      </c>
      <c r="G177" s="151">
        <v>2015</v>
      </c>
      <c r="H177" s="151">
        <v>2015</v>
      </c>
      <c r="I177" s="151">
        <v>2015</v>
      </c>
      <c r="J177" s="151">
        <v>2018</v>
      </c>
      <c r="K177" s="151">
        <v>2018</v>
      </c>
      <c r="L177" s="151">
        <v>2016</v>
      </c>
      <c r="M177" s="153">
        <v>2015</v>
      </c>
      <c r="N177" s="153">
        <v>2015</v>
      </c>
      <c r="O177" s="153">
        <v>2015</v>
      </c>
      <c r="P177" s="153">
        <v>2015</v>
      </c>
      <c r="Q177" s="153">
        <v>2010</v>
      </c>
      <c r="R177" s="153">
        <v>2010</v>
      </c>
      <c r="S177" s="153">
        <v>2010</v>
      </c>
      <c r="T177" s="153">
        <v>2010</v>
      </c>
      <c r="U177" s="153">
        <v>2015</v>
      </c>
      <c r="V177" s="153">
        <v>2015</v>
      </c>
      <c r="W177" s="153">
        <v>2015</v>
      </c>
      <c r="X177" s="153">
        <v>2018</v>
      </c>
      <c r="Y177" s="153">
        <v>2018</v>
      </c>
      <c r="Z177" s="153">
        <v>2018</v>
      </c>
      <c r="AA177" s="153">
        <v>2011</v>
      </c>
      <c r="AB177" s="152">
        <v>2017</v>
      </c>
      <c r="AC177" s="153">
        <v>2015</v>
      </c>
      <c r="AD177" s="153">
        <v>2017</v>
      </c>
      <c r="AE177" s="153">
        <v>2018</v>
      </c>
      <c r="AF177" s="155">
        <v>2016</v>
      </c>
      <c r="AG177" s="155">
        <v>2019</v>
      </c>
      <c r="AH177" s="153">
        <v>2019</v>
      </c>
      <c r="AI177" s="153">
        <v>2019</v>
      </c>
      <c r="AJ177" s="153">
        <v>2018</v>
      </c>
      <c r="AK177" s="153">
        <v>2018</v>
      </c>
      <c r="AL177" s="153">
        <v>2017</v>
      </c>
      <c r="AM177" s="153" t="s">
        <v>818</v>
      </c>
      <c r="AN177" s="153">
        <v>2019</v>
      </c>
      <c r="AO177" s="153">
        <v>2016</v>
      </c>
      <c r="AP177" s="153">
        <v>2017</v>
      </c>
      <c r="AQ177" s="153" t="s">
        <v>818</v>
      </c>
      <c r="AR177" s="153">
        <v>2018</v>
      </c>
      <c r="AS177" s="153">
        <v>2015</v>
      </c>
      <c r="AT177" s="153" t="s">
        <v>818</v>
      </c>
      <c r="AU177" s="164">
        <v>2017</v>
      </c>
      <c r="AV177" s="164">
        <v>2017</v>
      </c>
      <c r="AW177" s="153">
        <v>2017</v>
      </c>
      <c r="AX177" s="153" t="s">
        <v>818</v>
      </c>
      <c r="AY177" s="153">
        <v>2017</v>
      </c>
      <c r="AZ177" s="208">
        <v>2017</v>
      </c>
      <c r="BA177" s="153" t="s">
        <v>818</v>
      </c>
      <c r="BB177" s="153">
        <v>2017</v>
      </c>
      <c r="BC177" s="153">
        <v>2018</v>
      </c>
      <c r="BD177" s="153">
        <v>2019</v>
      </c>
      <c r="BE177" s="153" t="s">
        <v>818</v>
      </c>
      <c r="BF177" s="211" t="s">
        <v>1186</v>
      </c>
      <c r="BG177" s="210" t="s">
        <v>1186</v>
      </c>
      <c r="BH177" s="153">
        <v>2018</v>
      </c>
      <c r="BI177" s="153">
        <v>2018</v>
      </c>
      <c r="BJ177" s="153">
        <v>2013</v>
      </c>
      <c r="BK177" s="153">
        <v>2017</v>
      </c>
      <c r="BL177" s="153">
        <v>2018</v>
      </c>
      <c r="BM177" s="153">
        <v>2017</v>
      </c>
      <c r="BN177" s="153">
        <v>2015</v>
      </c>
      <c r="BO177" s="153">
        <v>2016</v>
      </c>
      <c r="BP177" s="153">
        <v>2017</v>
      </c>
      <c r="BQ177" s="153">
        <v>2014</v>
      </c>
      <c r="BR177" s="153">
        <v>2017</v>
      </c>
      <c r="BS177" s="153">
        <v>2017</v>
      </c>
      <c r="BT177" s="153">
        <v>2015</v>
      </c>
      <c r="BU177" s="153">
        <v>2017</v>
      </c>
      <c r="BV177" s="153">
        <v>2017</v>
      </c>
      <c r="BW177" s="153">
        <v>2017</v>
      </c>
      <c r="BX177" s="153">
        <v>2016</v>
      </c>
      <c r="BY177" s="153">
        <v>2015</v>
      </c>
      <c r="BZ177" s="153" t="s">
        <v>1189</v>
      </c>
      <c r="CA177" s="153">
        <v>2019</v>
      </c>
      <c r="CB177" s="153">
        <v>2015</v>
      </c>
    </row>
    <row r="178" spans="1:80" x14ac:dyDescent="0.3">
      <c r="A178" s="123" t="str">
        <f>'Indicator Data'!A180</f>
        <v>Tunisia</v>
      </c>
      <c r="B178" s="106" t="str">
        <f>'Indicator Data'!B180</f>
        <v>TUN</v>
      </c>
      <c r="C178" s="151">
        <v>2015</v>
      </c>
      <c r="D178" s="151">
        <v>2015</v>
      </c>
      <c r="E178" s="151">
        <v>2015</v>
      </c>
      <c r="F178" s="151">
        <v>2015</v>
      </c>
      <c r="G178" s="151">
        <v>2015</v>
      </c>
      <c r="H178" s="151">
        <v>2015</v>
      </c>
      <c r="I178" s="151">
        <v>2015</v>
      </c>
      <c r="J178" s="151">
        <v>2018</v>
      </c>
      <c r="K178" s="151">
        <v>2018</v>
      </c>
      <c r="L178" s="151">
        <v>2016</v>
      </c>
      <c r="M178" s="153">
        <v>2015</v>
      </c>
      <c r="N178" s="153">
        <v>2015</v>
      </c>
      <c r="O178" s="153">
        <v>2015</v>
      </c>
      <c r="P178" s="153">
        <v>2015</v>
      </c>
      <c r="Q178" s="153">
        <v>2010</v>
      </c>
      <c r="R178" s="153">
        <v>2010</v>
      </c>
      <c r="S178" s="153">
        <v>2010</v>
      </c>
      <c r="T178" s="153">
        <v>2010</v>
      </c>
      <c r="U178" s="153">
        <v>2015</v>
      </c>
      <c r="V178" s="153">
        <v>2015</v>
      </c>
      <c r="W178" s="153">
        <v>2015</v>
      </c>
      <c r="X178" s="153">
        <v>2018</v>
      </c>
      <c r="Y178" s="153">
        <v>2018</v>
      </c>
      <c r="Z178" s="153">
        <v>2018</v>
      </c>
      <c r="AA178" s="153" t="s">
        <v>818</v>
      </c>
      <c r="AB178" s="152">
        <v>2017</v>
      </c>
      <c r="AC178" s="153">
        <v>2017</v>
      </c>
      <c r="AD178" s="153">
        <v>2018</v>
      </c>
      <c r="AE178" s="153">
        <v>2018</v>
      </c>
      <c r="AF178" s="155">
        <v>2016</v>
      </c>
      <c r="AG178" s="155">
        <v>2019</v>
      </c>
      <c r="AH178" s="153">
        <v>2019</v>
      </c>
      <c r="AI178" s="153">
        <v>2019</v>
      </c>
      <c r="AJ178" s="153">
        <v>2018</v>
      </c>
      <c r="AK178" s="153">
        <v>2018</v>
      </c>
      <c r="AL178" s="153">
        <v>2017</v>
      </c>
      <c r="AM178" s="153">
        <v>2012</v>
      </c>
      <c r="AN178" s="153">
        <v>2019</v>
      </c>
      <c r="AO178" s="153">
        <v>2016</v>
      </c>
      <c r="AP178" s="153">
        <v>2017</v>
      </c>
      <c r="AQ178" s="153">
        <v>2017</v>
      </c>
      <c r="AR178" s="153">
        <v>2018</v>
      </c>
      <c r="AS178" s="153">
        <v>2015</v>
      </c>
      <c r="AT178" s="153">
        <v>2012</v>
      </c>
      <c r="AU178" s="164">
        <v>2017</v>
      </c>
      <c r="AV178" s="164">
        <v>2017</v>
      </c>
      <c r="AW178" s="153">
        <v>2017</v>
      </c>
      <c r="AX178" s="153" t="s">
        <v>818</v>
      </c>
      <c r="AY178" s="153">
        <v>2017</v>
      </c>
      <c r="AZ178" s="208">
        <v>2017</v>
      </c>
      <c r="BA178" s="153" t="s">
        <v>1188</v>
      </c>
      <c r="BB178" s="153">
        <v>2017</v>
      </c>
      <c r="BC178" s="153">
        <v>2018</v>
      </c>
      <c r="BD178" s="153">
        <v>2019</v>
      </c>
      <c r="BE178" s="153" t="s">
        <v>818</v>
      </c>
      <c r="BF178" s="211" t="s">
        <v>1186</v>
      </c>
      <c r="BG178" s="210" t="s">
        <v>1186</v>
      </c>
      <c r="BH178" s="153">
        <v>2018</v>
      </c>
      <c r="BI178" s="153">
        <v>2018</v>
      </c>
      <c r="BJ178" s="153">
        <v>2013</v>
      </c>
      <c r="BK178" s="153">
        <v>2017</v>
      </c>
      <c r="BL178" s="153">
        <v>2018</v>
      </c>
      <c r="BM178" s="153">
        <v>2017</v>
      </c>
      <c r="BN178" s="153">
        <v>2015</v>
      </c>
      <c r="BO178" s="153">
        <v>2016</v>
      </c>
      <c r="BP178" s="153">
        <v>2017</v>
      </c>
      <c r="BQ178" s="153">
        <v>2014</v>
      </c>
      <c r="BR178" s="153">
        <v>2017</v>
      </c>
      <c r="BS178" s="153">
        <v>2017</v>
      </c>
      <c r="BT178" s="153">
        <v>2016</v>
      </c>
      <c r="BU178" s="153">
        <v>2017</v>
      </c>
      <c r="BV178" s="153">
        <v>2017</v>
      </c>
      <c r="BW178" s="153" t="s">
        <v>818</v>
      </c>
      <c r="BX178" s="153">
        <v>2016</v>
      </c>
      <c r="BY178" s="153">
        <v>2015</v>
      </c>
      <c r="BZ178" s="153" t="s">
        <v>1189</v>
      </c>
      <c r="CA178" s="153">
        <v>2019</v>
      </c>
      <c r="CB178" s="153">
        <v>2015</v>
      </c>
    </row>
    <row r="179" spans="1:80" x14ac:dyDescent="0.3">
      <c r="A179" s="123" t="str">
        <f>'Indicator Data'!A181</f>
        <v>Turkey</v>
      </c>
      <c r="B179" s="106" t="str">
        <f>'Indicator Data'!B181</f>
        <v>TUR</v>
      </c>
      <c r="C179" s="151">
        <v>2015</v>
      </c>
      <c r="D179" s="151">
        <v>2015</v>
      </c>
      <c r="E179" s="151">
        <v>2015</v>
      </c>
      <c r="F179" s="151">
        <v>2015</v>
      </c>
      <c r="G179" s="151">
        <v>2015</v>
      </c>
      <c r="H179" s="151">
        <v>2015</v>
      </c>
      <c r="I179" s="151">
        <v>2015</v>
      </c>
      <c r="J179" s="151">
        <v>2018</v>
      </c>
      <c r="K179" s="151">
        <v>2018</v>
      </c>
      <c r="L179" s="151">
        <v>2016</v>
      </c>
      <c r="M179" s="153">
        <v>2015</v>
      </c>
      <c r="N179" s="153">
        <v>2015</v>
      </c>
      <c r="O179" s="153">
        <v>2015</v>
      </c>
      <c r="P179" s="153">
        <v>2015</v>
      </c>
      <c r="Q179" s="153">
        <v>2010</v>
      </c>
      <c r="R179" s="153">
        <v>2010</v>
      </c>
      <c r="S179" s="153">
        <v>2010</v>
      </c>
      <c r="T179" s="153">
        <v>2010</v>
      </c>
      <c r="U179" s="153">
        <v>2015</v>
      </c>
      <c r="V179" s="153">
        <v>2015</v>
      </c>
      <c r="W179" s="153">
        <v>2015</v>
      </c>
      <c r="X179" s="153">
        <v>2018</v>
      </c>
      <c r="Y179" s="153">
        <v>2018</v>
      </c>
      <c r="Z179" s="153">
        <v>2018</v>
      </c>
      <c r="AA179" s="153"/>
      <c r="AB179" s="152">
        <v>2017</v>
      </c>
      <c r="AC179" s="153" t="s">
        <v>818</v>
      </c>
      <c r="AD179" s="153">
        <v>2018</v>
      </c>
      <c r="AE179" s="153">
        <v>2018</v>
      </c>
      <c r="AF179" s="155">
        <v>2016</v>
      </c>
      <c r="AG179" s="155">
        <v>2019</v>
      </c>
      <c r="AH179" s="153">
        <v>2019</v>
      </c>
      <c r="AI179" s="153">
        <v>2019</v>
      </c>
      <c r="AJ179" s="153">
        <v>2018</v>
      </c>
      <c r="AK179" s="153">
        <v>2018</v>
      </c>
      <c r="AL179" s="153">
        <v>2017</v>
      </c>
      <c r="AM179" s="153" t="s">
        <v>818</v>
      </c>
      <c r="AN179" s="153">
        <v>2019</v>
      </c>
      <c r="AO179" s="153">
        <v>2016</v>
      </c>
      <c r="AP179" s="153">
        <v>2017</v>
      </c>
      <c r="AQ179" s="153">
        <v>2017</v>
      </c>
      <c r="AR179" s="153">
        <v>2018</v>
      </c>
      <c r="AS179" s="153">
        <v>2015</v>
      </c>
      <c r="AT179" s="153">
        <v>2013</v>
      </c>
      <c r="AU179" s="164">
        <v>2017</v>
      </c>
      <c r="AV179" s="164" t="s">
        <v>818</v>
      </c>
      <c r="AW179" s="153" t="s">
        <v>818</v>
      </c>
      <c r="AX179" s="153">
        <v>2017</v>
      </c>
      <c r="AY179" s="153">
        <v>2017</v>
      </c>
      <c r="AZ179" s="208">
        <v>2017</v>
      </c>
      <c r="BA179" s="153" t="s">
        <v>1190</v>
      </c>
      <c r="BB179" s="153">
        <v>2017</v>
      </c>
      <c r="BC179" s="153">
        <v>2018</v>
      </c>
      <c r="BD179" s="153">
        <v>2019</v>
      </c>
      <c r="BE179" s="153" t="s">
        <v>1186</v>
      </c>
      <c r="BF179" s="211">
        <v>43699</v>
      </c>
      <c r="BG179" s="210" t="s">
        <v>1186</v>
      </c>
      <c r="BH179" s="153">
        <v>2018</v>
      </c>
      <c r="BI179" s="153">
        <v>2018</v>
      </c>
      <c r="BJ179" s="153">
        <v>2015</v>
      </c>
      <c r="BK179" s="153">
        <v>2017</v>
      </c>
      <c r="BL179" s="153">
        <v>2018</v>
      </c>
      <c r="BM179" s="153">
        <v>2017</v>
      </c>
      <c r="BN179" s="153">
        <v>2015</v>
      </c>
      <c r="BO179" s="153">
        <v>2016</v>
      </c>
      <c r="BP179" s="153">
        <v>2017</v>
      </c>
      <c r="BQ179" s="153">
        <v>2014</v>
      </c>
      <c r="BR179" s="153">
        <v>2017</v>
      </c>
      <c r="BS179" s="153">
        <v>2017</v>
      </c>
      <c r="BT179" s="153">
        <v>2014</v>
      </c>
      <c r="BU179" s="153">
        <v>2017</v>
      </c>
      <c r="BV179" s="153">
        <v>2017</v>
      </c>
      <c r="BW179" s="153">
        <v>2017</v>
      </c>
      <c r="BX179" s="153">
        <v>2016</v>
      </c>
      <c r="BY179" s="153">
        <v>2015</v>
      </c>
      <c r="BZ179" s="153" t="s">
        <v>1189</v>
      </c>
      <c r="CA179" s="153">
        <v>2019</v>
      </c>
      <c r="CB179" s="153">
        <v>2015</v>
      </c>
    </row>
    <row r="180" spans="1:80" x14ac:dyDescent="0.3">
      <c r="A180" s="123" t="str">
        <f>'Indicator Data'!A182</f>
        <v>Turkmenistan</v>
      </c>
      <c r="B180" s="106" t="str">
        <f>'Indicator Data'!B182</f>
        <v>TKM</v>
      </c>
      <c r="C180" s="151">
        <v>2015</v>
      </c>
      <c r="D180" s="151">
        <v>2015</v>
      </c>
      <c r="E180" s="151">
        <v>2015</v>
      </c>
      <c r="F180" s="151">
        <v>2015</v>
      </c>
      <c r="G180" s="151">
        <v>2015</v>
      </c>
      <c r="H180" s="151">
        <v>2015</v>
      </c>
      <c r="I180" s="151">
        <v>2015</v>
      </c>
      <c r="J180" s="151">
        <v>2018</v>
      </c>
      <c r="K180" s="151">
        <v>2018</v>
      </c>
      <c r="L180" s="151">
        <v>2016</v>
      </c>
      <c r="M180" s="153">
        <v>2015</v>
      </c>
      <c r="N180" s="153">
        <v>2015</v>
      </c>
      <c r="O180" s="153">
        <v>2015</v>
      </c>
      <c r="P180" s="153">
        <v>2015</v>
      </c>
      <c r="Q180" s="153">
        <v>2010</v>
      </c>
      <c r="R180" s="153">
        <v>2010</v>
      </c>
      <c r="S180" s="153">
        <v>2010</v>
      </c>
      <c r="T180" s="153">
        <v>2010</v>
      </c>
      <c r="U180" s="153">
        <v>2015</v>
      </c>
      <c r="V180" s="153">
        <v>2015</v>
      </c>
      <c r="W180" s="153">
        <v>2015</v>
      </c>
      <c r="X180" s="153">
        <v>2018</v>
      </c>
      <c r="Y180" s="153">
        <v>2018</v>
      </c>
      <c r="Z180" s="153">
        <v>2018</v>
      </c>
      <c r="AA180" s="153" t="s">
        <v>818</v>
      </c>
      <c r="AB180" s="152">
        <v>2017</v>
      </c>
      <c r="AC180" s="153">
        <v>2017</v>
      </c>
      <c r="AD180" s="153">
        <v>2018</v>
      </c>
      <c r="AE180" s="153">
        <v>2018</v>
      </c>
      <c r="AF180" s="155" t="s">
        <v>818</v>
      </c>
      <c r="AG180" s="155">
        <v>2019</v>
      </c>
      <c r="AH180" s="153">
        <v>2019</v>
      </c>
      <c r="AI180" s="153">
        <v>2019</v>
      </c>
      <c r="AJ180" s="153">
        <v>2018</v>
      </c>
      <c r="AK180" s="153">
        <v>2018</v>
      </c>
      <c r="AL180" s="153">
        <v>2017</v>
      </c>
      <c r="AM180" s="153">
        <v>2016</v>
      </c>
      <c r="AN180" s="153">
        <v>2019</v>
      </c>
      <c r="AO180" s="153">
        <v>2016</v>
      </c>
      <c r="AP180" s="153">
        <v>2017</v>
      </c>
      <c r="AQ180" s="153">
        <v>2017</v>
      </c>
      <c r="AR180" s="153">
        <v>2018</v>
      </c>
      <c r="AS180" s="153">
        <v>2015</v>
      </c>
      <c r="AT180" s="153" t="s">
        <v>818</v>
      </c>
      <c r="AU180" s="164">
        <v>2017</v>
      </c>
      <c r="AV180" s="164" t="s">
        <v>818</v>
      </c>
      <c r="AW180" s="153" t="s">
        <v>818</v>
      </c>
      <c r="AX180" s="153">
        <v>2017</v>
      </c>
      <c r="AY180" s="153">
        <v>2017</v>
      </c>
      <c r="AZ180" s="208" t="s">
        <v>818</v>
      </c>
      <c r="BA180" s="153" t="s">
        <v>818</v>
      </c>
      <c r="BB180" s="153">
        <v>2017</v>
      </c>
      <c r="BC180" s="153">
        <v>2018</v>
      </c>
      <c r="BD180" s="153">
        <v>2019</v>
      </c>
      <c r="BE180" s="153" t="s">
        <v>818</v>
      </c>
      <c r="BF180" s="211" t="s">
        <v>1186</v>
      </c>
      <c r="BG180" s="210" t="s">
        <v>1186</v>
      </c>
      <c r="BH180" s="153">
        <v>2018</v>
      </c>
      <c r="BI180" s="153">
        <v>2018</v>
      </c>
      <c r="BJ180" s="153" t="s">
        <v>818</v>
      </c>
      <c r="BK180" s="153">
        <v>2017</v>
      </c>
      <c r="BL180" s="153">
        <v>2018</v>
      </c>
      <c r="BM180" s="153">
        <v>2017</v>
      </c>
      <c r="BN180" s="153">
        <v>2015</v>
      </c>
      <c r="BO180" s="153">
        <v>2016</v>
      </c>
      <c r="BP180" s="153">
        <v>2017</v>
      </c>
      <c r="BQ180" s="153">
        <v>2014</v>
      </c>
      <c r="BR180" s="153">
        <v>2017</v>
      </c>
      <c r="BS180" s="153">
        <v>2017</v>
      </c>
      <c r="BT180" s="153">
        <v>2014</v>
      </c>
      <c r="BU180" s="153">
        <v>2017</v>
      </c>
      <c r="BV180" s="153">
        <v>2017</v>
      </c>
      <c r="BW180" s="153" t="s">
        <v>818</v>
      </c>
      <c r="BX180" s="153">
        <v>2016</v>
      </c>
      <c r="BY180" s="153">
        <v>2015</v>
      </c>
      <c r="BZ180" s="153" t="s">
        <v>1189</v>
      </c>
      <c r="CA180" s="153">
        <v>2019</v>
      </c>
      <c r="CB180" s="153">
        <v>2015</v>
      </c>
    </row>
    <row r="181" spans="1:80" x14ac:dyDescent="0.3">
      <c r="A181" s="123" t="str">
        <f>'Indicator Data'!A183</f>
        <v>Tuvalu</v>
      </c>
      <c r="B181" s="106" t="str">
        <f>'Indicator Data'!B183</f>
        <v>TUV</v>
      </c>
      <c r="C181" s="151">
        <v>2015</v>
      </c>
      <c r="D181" s="151">
        <v>2015</v>
      </c>
      <c r="E181" s="151">
        <v>2015</v>
      </c>
      <c r="F181" s="151">
        <v>2015</v>
      </c>
      <c r="G181" s="151">
        <v>2015</v>
      </c>
      <c r="H181" s="151">
        <v>2015</v>
      </c>
      <c r="I181" s="151">
        <v>2015</v>
      </c>
      <c r="J181" s="151">
        <v>2018</v>
      </c>
      <c r="K181" s="151">
        <v>2018</v>
      </c>
      <c r="L181" s="151">
        <v>2016</v>
      </c>
      <c r="M181" s="153">
        <v>2015</v>
      </c>
      <c r="N181" s="153">
        <v>2015</v>
      </c>
      <c r="O181" s="153">
        <v>2015</v>
      </c>
      <c r="P181" s="153">
        <v>2015</v>
      </c>
      <c r="Q181" s="153">
        <v>2010</v>
      </c>
      <c r="R181" s="153">
        <v>2010</v>
      </c>
      <c r="S181" s="153">
        <v>2010</v>
      </c>
      <c r="T181" s="153">
        <v>2010</v>
      </c>
      <c r="U181" s="153">
        <v>2015</v>
      </c>
      <c r="V181" s="153">
        <v>2015</v>
      </c>
      <c r="W181" s="153">
        <v>2015</v>
      </c>
      <c r="X181" s="153">
        <v>2018</v>
      </c>
      <c r="Y181" s="153">
        <v>2018</v>
      </c>
      <c r="Z181" s="153">
        <v>2018</v>
      </c>
      <c r="AA181" s="153" t="s">
        <v>818</v>
      </c>
      <c r="AB181" s="152">
        <v>2017</v>
      </c>
      <c r="AC181" s="153" t="s">
        <v>818</v>
      </c>
      <c r="AD181" s="153">
        <v>2014</v>
      </c>
      <c r="AE181" s="153">
        <v>2018</v>
      </c>
      <c r="AF181" s="155" t="s">
        <v>818</v>
      </c>
      <c r="AG181" s="155">
        <v>2019</v>
      </c>
      <c r="AH181" s="153">
        <v>2019</v>
      </c>
      <c r="AI181" s="153">
        <v>2019</v>
      </c>
      <c r="AJ181" s="153">
        <v>2018</v>
      </c>
      <c r="AK181" s="153">
        <v>2018</v>
      </c>
      <c r="AL181" s="153" t="s">
        <v>818</v>
      </c>
      <c r="AM181" s="153" t="s">
        <v>818</v>
      </c>
      <c r="AN181" s="153">
        <v>2019</v>
      </c>
      <c r="AO181" s="153">
        <v>2016</v>
      </c>
      <c r="AP181" s="153">
        <v>2017</v>
      </c>
      <c r="AQ181" s="153">
        <v>2017</v>
      </c>
      <c r="AR181" s="153">
        <v>2018</v>
      </c>
      <c r="AS181" s="153">
        <v>2015</v>
      </c>
      <c r="AT181" s="153">
        <v>2007</v>
      </c>
      <c r="AU181" s="164">
        <v>2017</v>
      </c>
      <c r="AV181" s="164" t="s">
        <v>818</v>
      </c>
      <c r="AW181" s="153" t="s">
        <v>818</v>
      </c>
      <c r="AX181" s="153" t="s">
        <v>818</v>
      </c>
      <c r="AY181" s="153">
        <v>2017</v>
      </c>
      <c r="AZ181" s="208" t="s">
        <v>818</v>
      </c>
      <c r="BA181" s="153" t="s">
        <v>1191</v>
      </c>
      <c r="BB181" s="153">
        <v>2017</v>
      </c>
      <c r="BC181" s="153">
        <v>2018</v>
      </c>
      <c r="BD181" s="153">
        <v>2019</v>
      </c>
      <c r="BE181" s="153"/>
      <c r="BF181" s="211" t="s">
        <v>818</v>
      </c>
      <c r="BG181" s="210" t="s">
        <v>1186</v>
      </c>
      <c r="BH181" s="153">
        <v>2018</v>
      </c>
      <c r="BI181" s="153">
        <v>2018</v>
      </c>
      <c r="BJ181" s="153" t="s">
        <v>818</v>
      </c>
      <c r="BK181" s="153">
        <v>2017</v>
      </c>
      <c r="BL181" s="153" t="s">
        <v>818</v>
      </c>
      <c r="BM181" s="153">
        <v>2017</v>
      </c>
      <c r="BN181" s="153" t="s">
        <v>818</v>
      </c>
      <c r="BO181" s="153">
        <v>2016</v>
      </c>
      <c r="BP181" s="153">
        <v>2017</v>
      </c>
      <c r="BQ181" s="153">
        <v>2014</v>
      </c>
      <c r="BR181" s="153">
        <v>2017</v>
      </c>
      <c r="BS181" s="153">
        <v>2017</v>
      </c>
      <c r="BT181" s="153">
        <v>2014</v>
      </c>
      <c r="BU181" s="153">
        <v>2017</v>
      </c>
      <c r="BV181" s="153">
        <v>2017</v>
      </c>
      <c r="BW181" s="153" t="s">
        <v>818</v>
      </c>
      <c r="BX181" s="153">
        <v>2016</v>
      </c>
      <c r="BY181" s="153" t="s">
        <v>818</v>
      </c>
      <c r="BZ181" s="153" t="s">
        <v>1189</v>
      </c>
      <c r="CA181" s="153">
        <v>2019</v>
      </c>
      <c r="CB181" s="153">
        <v>2015</v>
      </c>
    </row>
    <row r="182" spans="1:80" x14ac:dyDescent="0.3">
      <c r="A182" s="123" t="str">
        <f>'Indicator Data'!A184</f>
        <v>Uganda</v>
      </c>
      <c r="B182" s="106" t="str">
        <f>'Indicator Data'!B184</f>
        <v>UGA</v>
      </c>
      <c r="C182" s="151">
        <v>2015</v>
      </c>
      <c r="D182" s="151">
        <v>2015</v>
      </c>
      <c r="E182" s="151">
        <v>2015</v>
      </c>
      <c r="F182" s="151">
        <v>2015</v>
      </c>
      <c r="G182" s="151">
        <v>2015</v>
      </c>
      <c r="H182" s="151">
        <v>2015</v>
      </c>
      <c r="I182" s="151">
        <v>2015</v>
      </c>
      <c r="J182" s="151">
        <v>2018</v>
      </c>
      <c r="K182" s="151">
        <v>2018</v>
      </c>
      <c r="L182" s="151">
        <v>2016</v>
      </c>
      <c r="M182" s="153">
        <v>2015</v>
      </c>
      <c r="N182" s="153">
        <v>2015</v>
      </c>
      <c r="O182" s="153">
        <v>2015</v>
      </c>
      <c r="P182" s="153">
        <v>2015</v>
      </c>
      <c r="Q182" s="153">
        <v>2010</v>
      </c>
      <c r="R182" s="153">
        <v>2010</v>
      </c>
      <c r="S182" s="153">
        <v>2010</v>
      </c>
      <c r="T182" s="153">
        <v>2010</v>
      </c>
      <c r="U182" s="153">
        <v>2015</v>
      </c>
      <c r="V182" s="153">
        <v>2015</v>
      </c>
      <c r="W182" s="153">
        <v>2015</v>
      </c>
      <c r="X182" s="153">
        <v>2018</v>
      </c>
      <c r="Y182" s="153">
        <v>2018</v>
      </c>
      <c r="Z182" s="153">
        <v>2018</v>
      </c>
      <c r="AA182" s="153">
        <v>2016</v>
      </c>
      <c r="AB182" s="152">
        <v>2017</v>
      </c>
      <c r="AC182" s="153">
        <v>2017</v>
      </c>
      <c r="AD182" s="153">
        <v>2017</v>
      </c>
      <c r="AE182" s="153">
        <v>2018</v>
      </c>
      <c r="AF182" s="155">
        <v>2016</v>
      </c>
      <c r="AG182" s="155">
        <v>2019</v>
      </c>
      <c r="AH182" s="153">
        <v>2019</v>
      </c>
      <c r="AI182" s="153">
        <v>2019</v>
      </c>
      <c r="AJ182" s="153">
        <v>2018</v>
      </c>
      <c r="AK182" s="153">
        <v>2018</v>
      </c>
      <c r="AL182" s="153">
        <v>2017</v>
      </c>
      <c r="AM182" s="153">
        <v>2016</v>
      </c>
      <c r="AN182" s="153">
        <v>2019</v>
      </c>
      <c r="AO182" s="153">
        <v>2016</v>
      </c>
      <c r="AP182" s="153">
        <v>2017</v>
      </c>
      <c r="AQ182" s="153">
        <v>2017</v>
      </c>
      <c r="AR182" s="153">
        <v>2018</v>
      </c>
      <c r="AS182" s="153">
        <v>2015</v>
      </c>
      <c r="AT182" s="153">
        <v>2016</v>
      </c>
      <c r="AU182" s="164">
        <v>2017</v>
      </c>
      <c r="AV182" s="164">
        <v>2017</v>
      </c>
      <c r="AW182" s="153">
        <v>2017</v>
      </c>
      <c r="AX182" s="153">
        <v>2017</v>
      </c>
      <c r="AY182" s="153">
        <v>2017</v>
      </c>
      <c r="AZ182" s="208">
        <v>2017</v>
      </c>
      <c r="BA182" s="153" t="s">
        <v>1190</v>
      </c>
      <c r="BB182" s="153">
        <v>2017</v>
      </c>
      <c r="BC182" s="153">
        <v>2018</v>
      </c>
      <c r="BD182" s="153">
        <v>2019</v>
      </c>
      <c r="BE182" s="153" t="s">
        <v>1186</v>
      </c>
      <c r="BF182" s="211">
        <v>43677</v>
      </c>
      <c r="BG182" s="210" t="s">
        <v>1186</v>
      </c>
      <c r="BH182" s="153">
        <v>2018</v>
      </c>
      <c r="BI182" s="153">
        <v>2018</v>
      </c>
      <c r="BJ182" s="153" t="s">
        <v>818</v>
      </c>
      <c r="BK182" s="153">
        <v>2017</v>
      </c>
      <c r="BL182" s="153">
        <v>2018</v>
      </c>
      <c r="BM182" s="153">
        <v>2017</v>
      </c>
      <c r="BN182" s="153">
        <v>2015</v>
      </c>
      <c r="BO182" s="153">
        <v>2016</v>
      </c>
      <c r="BP182" s="153">
        <v>2017</v>
      </c>
      <c r="BQ182" s="153">
        <v>2014</v>
      </c>
      <c r="BR182" s="153">
        <v>2017</v>
      </c>
      <c r="BS182" s="153">
        <v>2017</v>
      </c>
      <c r="BT182" s="153">
        <v>2015</v>
      </c>
      <c r="BU182" s="153">
        <v>2017</v>
      </c>
      <c r="BV182" s="153" t="s">
        <v>818</v>
      </c>
      <c r="BW182" s="153">
        <v>2017</v>
      </c>
      <c r="BX182" s="153">
        <v>2016</v>
      </c>
      <c r="BY182" s="153">
        <v>2015</v>
      </c>
      <c r="BZ182" s="153" t="s">
        <v>1189</v>
      </c>
      <c r="CA182" s="153">
        <v>2019</v>
      </c>
      <c r="CB182" s="153">
        <v>2015</v>
      </c>
    </row>
    <row r="183" spans="1:80" x14ac:dyDescent="0.3">
      <c r="A183" s="123" t="str">
        <f>'Indicator Data'!A185</f>
        <v>Ukraine</v>
      </c>
      <c r="B183" s="106" t="str">
        <f>'Indicator Data'!B185</f>
        <v>UKR</v>
      </c>
      <c r="C183" s="151">
        <v>2015</v>
      </c>
      <c r="D183" s="151">
        <v>2015</v>
      </c>
      <c r="E183" s="151">
        <v>2015</v>
      </c>
      <c r="F183" s="151">
        <v>2015</v>
      </c>
      <c r="G183" s="151">
        <v>2015</v>
      </c>
      <c r="H183" s="151">
        <v>2015</v>
      </c>
      <c r="I183" s="151">
        <v>2015</v>
      </c>
      <c r="J183" s="151">
        <v>2018</v>
      </c>
      <c r="K183" s="151">
        <v>2018</v>
      </c>
      <c r="L183" s="151">
        <v>2016</v>
      </c>
      <c r="M183" s="153">
        <v>2015</v>
      </c>
      <c r="N183" s="153">
        <v>2015</v>
      </c>
      <c r="O183" s="153">
        <v>2015</v>
      </c>
      <c r="P183" s="153">
        <v>2015</v>
      </c>
      <c r="Q183" s="153">
        <v>2010</v>
      </c>
      <c r="R183" s="153">
        <v>2010</v>
      </c>
      <c r="S183" s="153">
        <v>2010</v>
      </c>
      <c r="T183" s="153">
        <v>2010</v>
      </c>
      <c r="U183" s="153">
        <v>2015</v>
      </c>
      <c r="V183" s="153">
        <v>2015</v>
      </c>
      <c r="W183" s="153">
        <v>2015</v>
      </c>
      <c r="X183" s="153">
        <v>2018</v>
      </c>
      <c r="Y183" s="153">
        <v>2018</v>
      </c>
      <c r="Z183" s="153">
        <v>2018</v>
      </c>
      <c r="AA183" s="153">
        <v>2007</v>
      </c>
      <c r="AB183" s="152">
        <v>2017</v>
      </c>
      <c r="AC183" s="153" t="s">
        <v>818</v>
      </c>
      <c r="AD183" s="153">
        <v>2018</v>
      </c>
      <c r="AE183" s="153">
        <v>2018</v>
      </c>
      <c r="AF183" s="155">
        <v>2016</v>
      </c>
      <c r="AG183" s="155">
        <v>2019</v>
      </c>
      <c r="AH183" s="153">
        <v>2019</v>
      </c>
      <c r="AI183" s="153">
        <v>2019</v>
      </c>
      <c r="AJ183" s="153">
        <v>2018</v>
      </c>
      <c r="AK183" s="153">
        <v>2018</v>
      </c>
      <c r="AL183" s="153">
        <v>2017</v>
      </c>
      <c r="AM183" s="153">
        <v>2012</v>
      </c>
      <c r="AN183" s="153">
        <v>2019</v>
      </c>
      <c r="AO183" s="153">
        <v>2016</v>
      </c>
      <c r="AP183" s="153">
        <v>2017</v>
      </c>
      <c r="AQ183" s="153">
        <v>2017</v>
      </c>
      <c r="AR183" s="153">
        <v>2018</v>
      </c>
      <c r="AS183" s="153">
        <v>2015</v>
      </c>
      <c r="AT183" s="153" t="s">
        <v>818</v>
      </c>
      <c r="AU183" s="164">
        <v>2017</v>
      </c>
      <c r="AV183" s="164">
        <v>2017</v>
      </c>
      <c r="AW183" s="153">
        <v>2017</v>
      </c>
      <c r="AX183" s="153" t="s">
        <v>818</v>
      </c>
      <c r="AY183" s="153">
        <v>2017</v>
      </c>
      <c r="AZ183" s="208">
        <v>2017</v>
      </c>
      <c r="BA183" s="153" t="s">
        <v>1190</v>
      </c>
      <c r="BB183" s="153">
        <v>2017</v>
      </c>
      <c r="BC183" s="153">
        <v>2018</v>
      </c>
      <c r="BD183" s="153">
        <v>2019</v>
      </c>
      <c r="BE183" s="153" t="s">
        <v>1186</v>
      </c>
      <c r="BF183" s="211" t="s">
        <v>1186</v>
      </c>
      <c r="BG183" s="210" t="s">
        <v>1186</v>
      </c>
      <c r="BH183" s="153">
        <v>2018</v>
      </c>
      <c r="BI183" s="153">
        <v>2018</v>
      </c>
      <c r="BJ183" s="153" t="s">
        <v>818</v>
      </c>
      <c r="BK183" s="153">
        <v>2017</v>
      </c>
      <c r="BL183" s="153">
        <v>2018</v>
      </c>
      <c r="BM183" s="153">
        <v>2017</v>
      </c>
      <c r="BN183" s="153">
        <v>2015</v>
      </c>
      <c r="BO183" s="153">
        <v>2016</v>
      </c>
      <c r="BP183" s="153">
        <v>2017</v>
      </c>
      <c r="BQ183" s="153">
        <v>2014</v>
      </c>
      <c r="BR183" s="153">
        <v>2017</v>
      </c>
      <c r="BS183" s="153">
        <v>2017</v>
      </c>
      <c r="BT183" s="153">
        <v>2014</v>
      </c>
      <c r="BU183" s="153">
        <v>2017</v>
      </c>
      <c r="BV183" s="153">
        <v>2017</v>
      </c>
      <c r="BW183" s="153" t="s">
        <v>818</v>
      </c>
      <c r="BX183" s="153">
        <v>2016</v>
      </c>
      <c r="BY183" s="153">
        <v>2015</v>
      </c>
      <c r="BZ183" s="153" t="s">
        <v>1189</v>
      </c>
      <c r="CA183" s="153">
        <v>2019</v>
      </c>
      <c r="CB183" s="153">
        <v>2015</v>
      </c>
    </row>
    <row r="184" spans="1:80" x14ac:dyDescent="0.3">
      <c r="A184" s="123" t="str">
        <f>'Indicator Data'!A186</f>
        <v>United Arab Emirates</v>
      </c>
      <c r="B184" s="106" t="str">
        <f>'Indicator Data'!B186</f>
        <v>ARE</v>
      </c>
      <c r="C184" s="151">
        <v>2015</v>
      </c>
      <c r="D184" s="151">
        <v>2015</v>
      </c>
      <c r="E184" s="151">
        <v>2015</v>
      </c>
      <c r="F184" s="151">
        <v>2015</v>
      </c>
      <c r="G184" s="151">
        <v>2015</v>
      </c>
      <c r="H184" s="151">
        <v>2015</v>
      </c>
      <c r="I184" s="151">
        <v>2015</v>
      </c>
      <c r="J184" s="151">
        <v>2018</v>
      </c>
      <c r="K184" s="151">
        <v>2018</v>
      </c>
      <c r="L184" s="151">
        <v>2016</v>
      </c>
      <c r="M184" s="153">
        <v>2015</v>
      </c>
      <c r="N184" s="153">
        <v>2015</v>
      </c>
      <c r="O184" s="153">
        <v>2015</v>
      </c>
      <c r="P184" s="153">
        <v>2015</v>
      </c>
      <c r="Q184" s="153">
        <v>2010</v>
      </c>
      <c r="R184" s="153">
        <v>2010</v>
      </c>
      <c r="S184" s="153">
        <v>2010</v>
      </c>
      <c r="T184" s="153">
        <v>2010</v>
      </c>
      <c r="U184" s="153">
        <v>2015</v>
      </c>
      <c r="V184" s="153">
        <v>2015</v>
      </c>
      <c r="W184" s="153">
        <v>2015</v>
      </c>
      <c r="X184" s="153">
        <v>2018</v>
      </c>
      <c r="Y184" s="153">
        <v>2018</v>
      </c>
      <c r="Z184" s="153">
        <v>2018</v>
      </c>
      <c r="AA184" s="153" t="s">
        <v>818</v>
      </c>
      <c r="AB184" s="152">
        <v>2017</v>
      </c>
      <c r="AC184" s="153" t="s">
        <v>818</v>
      </c>
      <c r="AD184" s="153">
        <v>2018</v>
      </c>
      <c r="AE184" s="153">
        <v>2018</v>
      </c>
      <c r="AF184" s="155" t="s">
        <v>818</v>
      </c>
      <c r="AG184" s="155">
        <v>2019</v>
      </c>
      <c r="AH184" s="153">
        <v>2019</v>
      </c>
      <c r="AI184" s="153">
        <v>2019</v>
      </c>
      <c r="AJ184" s="153">
        <v>2018</v>
      </c>
      <c r="AK184" s="153">
        <v>2018</v>
      </c>
      <c r="AL184" s="153">
        <v>2017</v>
      </c>
      <c r="AM184" s="153" t="s">
        <v>818</v>
      </c>
      <c r="AN184" s="153">
        <v>2019</v>
      </c>
      <c r="AO184" s="153">
        <v>2016</v>
      </c>
      <c r="AP184" s="153">
        <v>2017</v>
      </c>
      <c r="AQ184" s="153" t="s">
        <v>818</v>
      </c>
      <c r="AR184" s="153" t="s">
        <v>818</v>
      </c>
      <c r="AS184" s="153">
        <v>2015</v>
      </c>
      <c r="AT184" s="153" t="s">
        <v>818</v>
      </c>
      <c r="AU184" s="164">
        <v>2017</v>
      </c>
      <c r="AV184" s="164" t="s">
        <v>818</v>
      </c>
      <c r="AW184" s="153" t="s">
        <v>818</v>
      </c>
      <c r="AX184" s="153">
        <v>2017</v>
      </c>
      <c r="AY184" s="153">
        <v>2017</v>
      </c>
      <c r="AZ184" s="208">
        <v>2017</v>
      </c>
      <c r="BA184" s="153" t="s">
        <v>818</v>
      </c>
      <c r="BB184" s="153">
        <v>2017</v>
      </c>
      <c r="BC184" s="153">
        <v>2018</v>
      </c>
      <c r="BD184" s="153">
        <v>2019</v>
      </c>
      <c r="BE184" s="153" t="s">
        <v>818</v>
      </c>
      <c r="BF184" s="211" t="s">
        <v>1186</v>
      </c>
      <c r="BG184" s="210" t="s">
        <v>1186</v>
      </c>
      <c r="BH184" s="153">
        <v>2018</v>
      </c>
      <c r="BI184" s="153">
        <v>2018</v>
      </c>
      <c r="BJ184" s="153">
        <v>2015</v>
      </c>
      <c r="BK184" s="153">
        <v>2017</v>
      </c>
      <c r="BL184" s="153">
        <v>2018</v>
      </c>
      <c r="BM184" s="153">
        <v>2017</v>
      </c>
      <c r="BN184" s="153">
        <v>2015</v>
      </c>
      <c r="BO184" s="153">
        <v>2016</v>
      </c>
      <c r="BP184" s="153">
        <v>2017</v>
      </c>
      <c r="BQ184" s="153">
        <v>2014</v>
      </c>
      <c r="BR184" s="153">
        <v>2017</v>
      </c>
      <c r="BS184" s="153">
        <v>2017</v>
      </c>
      <c r="BT184" s="153">
        <v>2016</v>
      </c>
      <c r="BU184" s="153">
        <v>2017</v>
      </c>
      <c r="BV184" s="153">
        <v>2017</v>
      </c>
      <c r="BW184" s="153">
        <v>2017</v>
      </c>
      <c r="BX184" s="153">
        <v>2016</v>
      </c>
      <c r="BY184" s="153">
        <v>2015</v>
      </c>
      <c r="BZ184" s="153" t="s">
        <v>1189</v>
      </c>
      <c r="CA184" s="153">
        <v>2019</v>
      </c>
      <c r="CB184" s="153">
        <v>2015</v>
      </c>
    </row>
    <row r="185" spans="1:80" x14ac:dyDescent="0.3">
      <c r="A185" s="123" t="str">
        <f>'Indicator Data'!A187</f>
        <v>United Kingdom</v>
      </c>
      <c r="B185" s="106" t="str">
        <f>'Indicator Data'!B187</f>
        <v>GBR</v>
      </c>
      <c r="C185" s="151">
        <v>2015</v>
      </c>
      <c r="D185" s="151">
        <v>2015</v>
      </c>
      <c r="E185" s="151">
        <v>2015</v>
      </c>
      <c r="F185" s="151">
        <v>2015</v>
      </c>
      <c r="G185" s="151">
        <v>2015</v>
      </c>
      <c r="H185" s="151">
        <v>2015</v>
      </c>
      <c r="I185" s="151">
        <v>2015</v>
      </c>
      <c r="J185" s="151">
        <v>2018</v>
      </c>
      <c r="K185" s="151">
        <v>2018</v>
      </c>
      <c r="L185" s="151">
        <v>2016</v>
      </c>
      <c r="M185" s="153">
        <v>2015</v>
      </c>
      <c r="N185" s="153">
        <v>2015</v>
      </c>
      <c r="O185" s="153">
        <v>2015</v>
      </c>
      <c r="P185" s="153">
        <v>2015</v>
      </c>
      <c r="Q185" s="153">
        <v>2010</v>
      </c>
      <c r="R185" s="153">
        <v>2010</v>
      </c>
      <c r="S185" s="153">
        <v>2010</v>
      </c>
      <c r="T185" s="153">
        <v>2010</v>
      </c>
      <c r="U185" s="153">
        <v>2015</v>
      </c>
      <c r="V185" s="153">
        <v>2015</v>
      </c>
      <c r="W185" s="153">
        <v>2015</v>
      </c>
      <c r="X185" s="153">
        <v>2018</v>
      </c>
      <c r="Y185" s="153">
        <v>2018</v>
      </c>
      <c r="Z185" s="153">
        <v>2018</v>
      </c>
      <c r="AA185" s="153">
        <v>2011</v>
      </c>
      <c r="AB185" s="152">
        <v>2017</v>
      </c>
      <c r="AC185" s="153" t="s">
        <v>818</v>
      </c>
      <c r="AD185" s="153">
        <v>2017</v>
      </c>
      <c r="AE185" s="153">
        <v>2018</v>
      </c>
      <c r="AF185" s="155" t="s">
        <v>818</v>
      </c>
      <c r="AG185" s="155">
        <v>2019</v>
      </c>
      <c r="AH185" s="153">
        <v>2019</v>
      </c>
      <c r="AI185" s="153">
        <v>2019</v>
      </c>
      <c r="AJ185" s="153">
        <v>2018</v>
      </c>
      <c r="AK185" s="153">
        <v>2018</v>
      </c>
      <c r="AL185" s="153">
        <v>2017</v>
      </c>
      <c r="AM185" s="153" t="s">
        <v>818</v>
      </c>
      <c r="AN185" s="153">
        <v>2019</v>
      </c>
      <c r="AO185" s="153">
        <v>2016</v>
      </c>
      <c r="AP185" s="153">
        <v>2017</v>
      </c>
      <c r="AQ185" s="153" t="s">
        <v>818</v>
      </c>
      <c r="AR185" s="153">
        <v>2018</v>
      </c>
      <c r="AS185" s="153">
        <v>2015</v>
      </c>
      <c r="AT185" s="153" t="s">
        <v>818</v>
      </c>
      <c r="AU185" s="164">
        <v>2017</v>
      </c>
      <c r="AV185" s="164">
        <v>2013</v>
      </c>
      <c r="AW185" s="153" t="s">
        <v>818</v>
      </c>
      <c r="AX185" s="153" t="s">
        <v>818</v>
      </c>
      <c r="AY185" s="153">
        <v>2017</v>
      </c>
      <c r="AZ185" s="208">
        <v>2017</v>
      </c>
      <c r="BA185" s="153" t="s">
        <v>1188</v>
      </c>
      <c r="BB185" s="153">
        <v>2017</v>
      </c>
      <c r="BC185" s="153">
        <v>2018</v>
      </c>
      <c r="BD185" s="153">
        <v>2019</v>
      </c>
      <c r="BE185" s="153" t="s">
        <v>818</v>
      </c>
      <c r="BF185" s="211" t="s">
        <v>1186</v>
      </c>
      <c r="BG185" s="210" t="s">
        <v>1186</v>
      </c>
      <c r="BH185" s="153">
        <v>2018</v>
      </c>
      <c r="BI185" s="153">
        <v>2018</v>
      </c>
      <c r="BJ185" s="153">
        <v>2015</v>
      </c>
      <c r="BK185" s="153">
        <v>2017</v>
      </c>
      <c r="BL185" s="153">
        <v>2018</v>
      </c>
      <c r="BM185" s="153">
        <v>2017</v>
      </c>
      <c r="BN185" s="153" t="s">
        <v>818</v>
      </c>
      <c r="BO185" s="153">
        <v>2016</v>
      </c>
      <c r="BP185" s="153">
        <v>2017</v>
      </c>
      <c r="BQ185" s="153">
        <v>2014</v>
      </c>
      <c r="BR185" s="153">
        <v>2017</v>
      </c>
      <c r="BS185" s="153">
        <v>2017</v>
      </c>
      <c r="BT185" s="153">
        <v>2017</v>
      </c>
      <c r="BU185" s="153">
        <v>2017</v>
      </c>
      <c r="BV185" s="153">
        <v>2017</v>
      </c>
      <c r="BW185" s="153">
        <v>2017</v>
      </c>
      <c r="BX185" s="153">
        <v>2016</v>
      </c>
      <c r="BY185" s="153">
        <v>2015</v>
      </c>
      <c r="BZ185" s="153" t="s">
        <v>1189</v>
      </c>
      <c r="CA185" s="153">
        <v>2019</v>
      </c>
      <c r="CB185" s="153">
        <v>2015</v>
      </c>
    </row>
    <row r="186" spans="1:80" x14ac:dyDescent="0.3">
      <c r="A186" s="123" t="str">
        <f>'Indicator Data'!A188</f>
        <v>United States of America</v>
      </c>
      <c r="B186" s="106" t="str">
        <f>'Indicator Data'!B188</f>
        <v>USA</v>
      </c>
      <c r="C186" s="151">
        <v>2015</v>
      </c>
      <c r="D186" s="151">
        <v>2015</v>
      </c>
      <c r="E186" s="151">
        <v>2015</v>
      </c>
      <c r="F186" s="151">
        <v>2015</v>
      </c>
      <c r="G186" s="151">
        <v>2015</v>
      </c>
      <c r="H186" s="151">
        <v>2015</v>
      </c>
      <c r="I186" s="151">
        <v>2015</v>
      </c>
      <c r="J186" s="151">
        <v>2018</v>
      </c>
      <c r="K186" s="151">
        <v>2018</v>
      </c>
      <c r="L186" s="151">
        <v>2016</v>
      </c>
      <c r="M186" s="153">
        <v>2015</v>
      </c>
      <c r="N186" s="153">
        <v>2015</v>
      </c>
      <c r="O186" s="153">
        <v>2015</v>
      </c>
      <c r="P186" s="153">
        <v>2015</v>
      </c>
      <c r="Q186" s="153">
        <v>2010</v>
      </c>
      <c r="R186" s="153">
        <v>2010</v>
      </c>
      <c r="S186" s="153">
        <v>2010</v>
      </c>
      <c r="T186" s="153">
        <v>2010</v>
      </c>
      <c r="U186" s="153">
        <v>2015</v>
      </c>
      <c r="V186" s="153">
        <v>2015</v>
      </c>
      <c r="W186" s="153">
        <v>2015</v>
      </c>
      <c r="X186" s="153">
        <v>2018</v>
      </c>
      <c r="Y186" s="153">
        <v>2018</v>
      </c>
      <c r="Z186" s="153">
        <v>2018</v>
      </c>
      <c r="AA186" s="153">
        <v>2010</v>
      </c>
      <c r="AB186" s="152">
        <v>2017</v>
      </c>
      <c r="AC186" s="153" t="s">
        <v>818</v>
      </c>
      <c r="AD186" s="153">
        <v>2018</v>
      </c>
      <c r="AE186" s="153">
        <v>2018</v>
      </c>
      <c r="AF186" s="155" t="s">
        <v>818</v>
      </c>
      <c r="AG186" s="155">
        <v>2019</v>
      </c>
      <c r="AH186" s="153">
        <v>2019</v>
      </c>
      <c r="AI186" s="153">
        <v>2019</v>
      </c>
      <c r="AJ186" s="153">
        <v>2018</v>
      </c>
      <c r="AK186" s="153">
        <v>2018</v>
      </c>
      <c r="AL186" s="153">
        <v>2017</v>
      </c>
      <c r="AM186" s="153" t="s">
        <v>818</v>
      </c>
      <c r="AN186" s="153">
        <v>2019</v>
      </c>
      <c r="AO186" s="153">
        <v>2016</v>
      </c>
      <c r="AP186" s="153">
        <v>2017</v>
      </c>
      <c r="AQ186" s="153" t="s">
        <v>818</v>
      </c>
      <c r="AR186" s="153">
        <v>2018</v>
      </c>
      <c r="AS186" s="153">
        <v>2015</v>
      </c>
      <c r="AT186" s="153">
        <v>2012</v>
      </c>
      <c r="AU186" s="164">
        <v>2017</v>
      </c>
      <c r="AV186" s="164" t="s">
        <v>818</v>
      </c>
      <c r="AW186" s="153" t="s">
        <v>818</v>
      </c>
      <c r="AX186" s="153" t="s">
        <v>818</v>
      </c>
      <c r="AY186" s="153">
        <v>2017</v>
      </c>
      <c r="AZ186" s="208">
        <v>2017</v>
      </c>
      <c r="BA186" s="153" t="s">
        <v>1190</v>
      </c>
      <c r="BB186" s="153">
        <v>2017</v>
      </c>
      <c r="BC186" s="153">
        <v>2018</v>
      </c>
      <c r="BD186" s="153">
        <v>2019</v>
      </c>
      <c r="BE186" s="153" t="s">
        <v>818</v>
      </c>
      <c r="BF186" s="211" t="s">
        <v>1186</v>
      </c>
      <c r="BG186" s="210" t="s">
        <v>1186</v>
      </c>
      <c r="BH186" s="153">
        <v>2018</v>
      </c>
      <c r="BI186" s="153">
        <v>2018</v>
      </c>
      <c r="BJ186" s="153">
        <v>2013</v>
      </c>
      <c r="BK186" s="153">
        <v>2017</v>
      </c>
      <c r="BL186" s="153">
        <v>2018</v>
      </c>
      <c r="BM186" s="153">
        <v>2017</v>
      </c>
      <c r="BN186" s="153" t="s">
        <v>818</v>
      </c>
      <c r="BO186" s="153">
        <v>2016</v>
      </c>
      <c r="BP186" s="153">
        <v>2017</v>
      </c>
      <c r="BQ186" s="153">
        <v>2013</v>
      </c>
      <c r="BR186" s="153">
        <v>2017</v>
      </c>
      <c r="BS186" s="153">
        <v>2017</v>
      </c>
      <c r="BT186" s="153">
        <v>2016</v>
      </c>
      <c r="BU186" s="153">
        <v>2017</v>
      </c>
      <c r="BV186" s="153">
        <v>2017</v>
      </c>
      <c r="BW186" s="153">
        <v>2017</v>
      </c>
      <c r="BX186" s="153">
        <v>2016</v>
      </c>
      <c r="BY186" s="153">
        <v>2015</v>
      </c>
      <c r="BZ186" s="153" t="s">
        <v>1189</v>
      </c>
      <c r="CA186" s="153">
        <v>2019</v>
      </c>
      <c r="CB186" s="153">
        <v>2015</v>
      </c>
    </row>
    <row r="187" spans="1:80" x14ac:dyDescent="0.3">
      <c r="A187" s="123" t="str">
        <f>'Indicator Data'!A189</f>
        <v>Uruguay</v>
      </c>
      <c r="B187" s="106" t="str">
        <f>'Indicator Data'!B189</f>
        <v>URY</v>
      </c>
      <c r="C187" s="151">
        <v>2015</v>
      </c>
      <c r="D187" s="151">
        <v>2015</v>
      </c>
      <c r="E187" s="151">
        <v>2015</v>
      </c>
      <c r="F187" s="151">
        <v>2015</v>
      </c>
      <c r="G187" s="151">
        <v>2015</v>
      </c>
      <c r="H187" s="151">
        <v>2015</v>
      </c>
      <c r="I187" s="151">
        <v>2015</v>
      </c>
      <c r="J187" s="151">
        <v>2018</v>
      </c>
      <c r="K187" s="151">
        <v>2018</v>
      </c>
      <c r="L187" s="151">
        <v>2016</v>
      </c>
      <c r="M187" s="153">
        <v>2015</v>
      </c>
      <c r="N187" s="153">
        <v>2015</v>
      </c>
      <c r="O187" s="153">
        <v>2015</v>
      </c>
      <c r="P187" s="153">
        <v>2015</v>
      </c>
      <c r="Q187" s="153">
        <v>2010</v>
      </c>
      <c r="R187" s="153">
        <v>2010</v>
      </c>
      <c r="S187" s="153">
        <v>2010</v>
      </c>
      <c r="T187" s="153">
        <v>2010</v>
      </c>
      <c r="U187" s="153">
        <v>2015</v>
      </c>
      <c r="V187" s="153">
        <v>2015</v>
      </c>
      <c r="W187" s="153">
        <v>2015</v>
      </c>
      <c r="X187" s="153">
        <v>2018</v>
      </c>
      <c r="Y187" s="153">
        <v>2018</v>
      </c>
      <c r="Z187" s="153">
        <v>2018</v>
      </c>
      <c r="AA187" s="153">
        <v>2011</v>
      </c>
      <c r="AB187" s="152">
        <v>2017</v>
      </c>
      <c r="AC187" s="153" t="s">
        <v>818</v>
      </c>
      <c r="AD187" s="153">
        <v>2018</v>
      </c>
      <c r="AE187" s="153">
        <v>2018</v>
      </c>
      <c r="AF187" s="155" t="s">
        <v>818</v>
      </c>
      <c r="AG187" s="155">
        <v>2019</v>
      </c>
      <c r="AH187" s="153">
        <v>2019</v>
      </c>
      <c r="AI187" s="153">
        <v>2019</v>
      </c>
      <c r="AJ187" s="153">
        <v>2018</v>
      </c>
      <c r="AK187" s="153">
        <v>2018</v>
      </c>
      <c r="AL187" s="153">
        <v>2017</v>
      </c>
      <c r="AM187" s="153" t="s">
        <v>818</v>
      </c>
      <c r="AN187" s="153">
        <v>2019</v>
      </c>
      <c r="AO187" s="153">
        <v>2016</v>
      </c>
      <c r="AP187" s="153">
        <v>2017</v>
      </c>
      <c r="AQ187" s="153">
        <v>2017</v>
      </c>
      <c r="AR187" s="153">
        <v>2018</v>
      </c>
      <c r="AS187" s="153">
        <v>2015</v>
      </c>
      <c r="AT187" s="153">
        <v>2011</v>
      </c>
      <c r="AU187" s="164">
        <v>2017</v>
      </c>
      <c r="AV187" s="164">
        <v>2017</v>
      </c>
      <c r="AW187" s="153">
        <v>2017</v>
      </c>
      <c r="AX187" s="153" t="s">
        <v>818</v>
      </c>
      <c r="AY187" s="153">
        <v>2017</v>
      </c>
      <c r="AZ187" s="208">
        <v>2017</v>
      </c>
      <c r="BA187" s="153" t="s">
        <v>1187</v>
      </c>
      <c r="BB187" s="153">
        <v>2017</v>
      </c>
      <c r="BC187" s="153">
        <v>2018</v>
      </c>
      <c r="BD187" s="153">
        <v>2019</v>
      </c>
      <c r="BE187" s="153" t="s">
        <v>818</v>
      </c>
      <c r="BF187" s="211" t="s">
        <v>1186</v>
      </c>
      <c r="BG187" s="210" t="s">
        <v>1186</v>
      </c>
      <c r="BH187" s="153">
        <v>2018</v>
      </c>
      <c r="BI187" s="153">
        <v>2018</v>
      </c>
      <c r="BJ187" s="153">
        <v>2013</v>
      </c>
      <c r="BK187" s="153">
        <v>2017</v>
      </c>
      <c r="BL187" s="153">
        <v>2018</v>
      </c>
      <c r="BM187" s="153">
        <v>2017</v>
      </c>
      <c r="BN187" s="153">
        <v>2017</v>
      </c>
      <c r="BO187" s="153">
        <v>2016</v>
      </c>
      <c r="BP187" s="153">
        <v>2017</v>
      </c>
      <c r="BQ187" s="153">
        <v>2014</v>
      </c>
      <c r="BR187" s="153">
        <v>2017</v>
      </c>
      <c r="BS187" s="153">
        <v>2017</v>
      </c>
      <c r="BT187" s="153">
        <v>2017</v>
      </c>
      <c r="BU187" s="153">
        <v>2017</v>
      </c>
      <c r="BV187" s="153">
        <v>2017</v>
      </c>
      <c r="BW187" s="153">
        <v>2017</v>
      </c>
      <c r="BX187" s="153">
        <v>2016</v>
      </c>
      <c r="BY187" s="153">
        <v>2015</v>
      </c>
      <c r="BZ187" s="153" t="s">
        <v>1189</v>
      </c>
      <c r="CA187" s="153">
        <v>2019</v>
      </c>
      <c r="CB187" s="153">
        <v>2015</v>
      </c>
    </row>
    <row r="188" spans="1:80" x14ac:dyDescent="0.3">
      <c r="A188" s="123" t="str">
        <f>'Indicator Data'!A190</f>
        <v>Uzbekistan</v>
      </c>
      <c r="B188" s="106" t="str">
        <f>'Indicator Data'!B190</f>
        <v>UZB</v>
      </c>
      <c r="C188" s="151">
        <v>2015</v>
      </c>
      <c r="D188" s="151">
        <v>2015</v>
      </c>
      <c r="E188" s="151">
        <v>2015</v>
      </c>
      <c r="F188" s="151">
        <v>2015</v>
      </c>
      <c r="G188" s="151">
        <v>2015</v>
      </c>
      <c r="H188" s="151">
        <v>2015</v>
      </c>
      <c r="I188" s="151">
        <v>2015</v>
      </c>
      <c r="J188" s="151">
        <v>2018</v>
      </c>
      <c r="K188" s="151">
        <v>2018</v>
      </c>
      <c r="L188" s="151">
        <v>2016</v>
      </c>
      <c r="M188" s="153">
        <v>2015</v>
      </c>
      <c r="N188" s="153">
        <v>2015</v>
      </c>
      <c r="O188" s="153">
        <v>2015</v>
      </c>
      <c r="P188" s="153">
        <v>2015</v>
      </c>
      <c r="Q188" s="153">
        <v>2010</v>
      </c>
      <c r="R188" s="153">
        <v>2010</v>
      </c>
      <c r="S188" s="153">
        <v>2010</v>
      </c>
      <c r="T188" s="153">
        <v>2010</v>
      </c>
      <c r="U188" s="153">
        <v>2015</v>
      </c>
      <c r="V188" s="153">
        <v>2015</v>
      </c>
      <c r="W188" s="153">
        <v>2015</v>
      </c>
      <c r="X188" s="153">
        <v>2018</v>
      </c>
      <c r="Y188" s="153">
        <v>2018</v>
      </c>
      <c r="Z188" s="153">
        <v>2018</v>
      </c>
      <c r="AA188" s="153"/>
      <c r="AB188" s="152">
        <v>2017</v>
      </c>
      <c r="AC188" s="153" t="s">
        <v>818</v>
      </c>
      <c r="AD188" s="153">
        <v>2018</v>
      </c>
      <c r="AE188" s="153">
        <v>2018</v>
      </c>
      <c r="AF188" s="155">
        <v>2016</v>
      </c>
      <c r="AG188" s="155">
        <v>2019</v>
      </c>
      <c r="AH188" s="153">
        <v>2019</v>
      </c>
      <c r="AI188" s="153">
        <v>2019</v>
      </c>
      <c r="AJ188" s="153">
        <v>2018</v>
      </c>
      <c r="AK188" s="153">
        <v>2018</v>
      </c>
      <c r="AL188" s="153">
        <v>2017</v>
      </c>
      <c r="AM188" s="153" t="s">
        <v>818</v>
      </c>
      <c r="AN188" s="153">
        <v>2019</v>
      </c>
      <c r="AO188" s="153">
        <v>2016</v>
      </c>
      <c r="AP188" s="153">
        <v>2017</v>
      </c>
      <c r="AQ188" s="153">
        <v>2017</v>
      </c>
      <c r="AR188" s="153">
        <v>2016</v>
      </c>
      <c r="AS188" s="153">
        <v>2015</v>
      </c>
      <c r="AT188" s="153">
        <v>2006</v>
      </c>
      <c r="AU188" s="164">
        <v>2017</v>
      </c>
      <c r="AV188" s="164">
        <v>2017</v>
      </c>
      <c r="AW188" s="153">
        <v>2017</v>
      </c>
      <c r="AX188" s="153">
        <v>2017</v>
      </c>
      <c r="AY188" s="153">
        <v>2017</v>
      </c>
      <c r="AZ188" s="208">
        <v>2017</v>
      </c>
      <c r="BA188" s="153" t="s">
        <v>818</v>
      </c>
      <c r="BB188" s="153">
        <v>2017</v>
      </c>
      <c r="BC188" s="153">
        <v>2018</v>
      </c>
      <c r="BD188" s="153">
        <v>2019</v>
      </c>
      <c r="BE188" s="153" t="s">
        <v>818</v>
      </c>
      <c r="BF188" s="211" t="s">
        <v>1186</v>
      </c>
      <c r="BG188" s="210" t="s">
        <v>1186</v>
      </c>
      <c r="BH188" s="153">
        <v>2018</v>
      </c>
      <c r="BI188" s="153">
        <v>2018</v>
      </c>
      <c r="BJ188" s="153">
        <v>2013</v>
      </c>
      <c r="BK188" s="153">
        <v>2017</v>
      </c>
      <c r="BL188" s="153">
        <v>2018</v>
      </c>
      <c r="BM188" s="153">
        <v>2017</v>
      </c>
      <c r="BN188" s="153">
        <v>2015</v>
      </c>
      <c r="BO188" s="153">
        <v>2016</v>
      </c>
      <c r="BP188" s="153">
        <v>2017</v>
      </c>
      <c r="BQ188" s="153">
        <v>2014</v>
      </c>
      <c r="BR188" s="153">
        <v>2017</v>
      </c>
      <c r="BS188" s="153">
        <v>2017</v>
      </c>
      <c r="BT188" s="153">
        <v>2014</v>
      </c>
      <c r="BU188" s="153">
        <v>2017</v>
      </c>
      <c r="BV188" s="153">
        <v>2017</v>
      </c>
      <c r="BW188" s="153">
        <v>2017</v>
      </c>
      <c r="BX188" s="153">
        <v>2016</v>
      </c>
      <c r="BY188" s="153">
        <v>2015</v>
      </c>
      <c r="BZ188" s="153" t="s">
        <v>1189</v>
      </c>
      <c r="CA188" s="153">
        <v>2019</v>
      </c>
      <c r="CB188" s="153">
        <v>2015</v>
      </c>
    </row>
    <row r="189" spans="1:80" x14ac:dyDescent="0.3">
      <c r="A189" s="123" t="str">
        <f>'Indicator Data'!A191</f>
        <v>Vanuatu</v>
      </c>
      <c r="B189" s="106" t="str">
        <f>'Indicator Data'!B191</f>
        <v>VUT</v>
      </c>
      <c r="C189" s="151">
        <v>2015</v>
      </c>
      <c r="D189" s="151">
        <v>2015</v>
      </c>
      <c r="E189" s="151">
        <v>2015</v>
      </c>
      <c r="F189" s="151">
        <v>2015</v>
      </c>
      <c r="G189" s="151">
        <v>2015</v>
      </c>
      <c r="H189" s="151">
        <v>2015</v>
      </c>
      <c r="I189" s="151">
        <v>2015</v>
      </c>
      <c r="J189" s="151">
        <v>2018</v>
      </c>
      <c r="K189" s="151">
        <v>2018</v>
      </c>
      <c r="L189" s="151">
        <v>2016</v>
      </c>
      <c r="M189" s="153">
        <v>2015</v>
      </c>
      <c r="N189" s="153">
        <v>2015</v>
      </c>
      <c r="O189" s="153">
        <v>2015</v>
      </c>
      <c r="P189" s="153">
        <v>2015</v>
      </c>
      <c r="Q189" s="153">
        <v>2010</v>
      </c>
      <c r="R189" s="153">
        <v>2010</v>
      </c>
      <c r="S189" s="153">
        <v>2010</v>
      </c>
      <c r="T189" s="153">
        <v>2010</v>
      </c>
      <c r="U189" s="153">
        <v>2015</v>
      </c>
      <c r="V189" s="153">
        <v>2015</v>
      </c>
      <c r="W189" s="153">
        <v>2015</v>
      </c>
      <c r="X189" s="153">
        <v>2018</v>
      </c>
      <c r="Y189" s="153">
        <v>2018</v>
      </c>
      <c r="Z189" s="153">
        <v>2018</v>
      </c>
      <c r="AA189" s="153" t="s">
        <v>818</v>
      </c>
      <c r="AB189" s="152">
        <v>2017</v>
      </c>
      <c r="AC189" s="153">
        <v>2017</v>
      </c>
      <c r="AD189" s="153">
        <v>2015</v>
      </c>
      <c r="AE189" s="153">
        <v>2018</v>
      </c>
      <c r="AF189" s="155" t="s">
        <v>818</v>
      </c>
      <c r="AG189" s="155">
        <v>2019</v>
      </c>
      <c r="AH189" s="153">
        <v>2019</v>
      </c>
      <c r="AI189" s="153">
        <v>2019</v>
      </c>
      <c r="AJ189" s="153">
        <v>2018</v>
      </c>
      <c r="AK189" s="153">
        <v>2018</v>
      </c>
      <c r="AL189" s="153">
        <v>2017</v>
      </c>
      <c r="AM189" s="153">
        <v>2007</v>
      </c>
      <c r="AN189" s="153">
        <v>2019</v>
      </c>
      <c r="AO189" s="153">
        <v>2016</v>
      </c>
      <c r="AP189" s="153">
        <v>2017</v>
      </c>
      <c r="AQ189" s="153">
        <v>2017</v>
      </c>
      <c r="AR189" s="153">
        <v>2018</v>
      </c>
      <c r="AS189" s="153">
        <v>2015</v>
      </c>
      <c r="AT189" s="153">
        <v>2013</v>
      </c>
      <c r="AU189" s="164">
        <v>2017</v>
      </c>
      <c r="AV189" s="164" t="s">
        <v>818</v>
      </c>
      <c r="AW189" s="153" t="s">
        <v>818</v>
      </c>
      <c r="AX189" s="153">
        <v>2017</v>
      </c>
      <c r="AY189" s="153">
        <v>2017</v>
      </c>
      <c r="AZ189" s="208" t="s">
        <v>818</v>
      </c>
      <c r="BA189" s="153" t="s">
        <v>1191</v>
      </c>
      <c r="BB189" s="153">
        <v>2017</v>
      </c>
      <c r="BC189" s="153">
        <v>2018</v>
      </c>
      <c r="BD189" s="153">
        <v>2019</v>
      </c>
      <c r="BE189" s="153" t="s">
        <v>818</v>
      </c>
      <c r="BF189" s="211" t="s">
        <v>1186</v>
      </c>
      <c r="BG189" s="210" t="s">
        <v>1186</v>
      </c>
      <c r="BH189" s="153">
        <v>2018</v>
      </c>
      <c r="BI189" s="153">
        <v>2018</v>
      </c>
      <c r="BJ189" s="153">
        <v>2013</v>
      </c>
      <c r="BK189" s="153">
        <v>2017</v>
      </c>
      <c r="BL189" s="153">
        <v>2018</v>
      </c>
      <c r="BM189" s="153">
        <v>2017</v>
      </c>
      <c r="BN189" s="153">
        <v>2015</v>
      </c>
      <c r="BO189" s="153">
        <v>2016</v>
      </c>
      <c r="BP189" s="153">
        <v>2017</v>
      </c>
      <c r="BQ189" s="153">
        <v>2014</v>
      </c>
      <c r="BR189" s="153">
        <v>2017</v>
      </c>
      <c r="BS189" s="153">
        <v>2017</v>
      </c>
      <c r="BT189" s="153">
        <v>2016</v>
      </c>
      <c r="BU189" s="153">
        <v>2017</v>
      </c>
      <c r="BV189" s="153" t="s">
        <v>818</v>
      </c>
      <c r="BW189" s="153" t="s">
        <v>818</v>
      </c>
      <c r="BX189" s="153">
        <v>2016</v>
      </c>
      <c r="BY189" s="153">
        <v>2015</v>
      </c>
      <c r="BZ189" s="153" t="s">
        <v>1189</v>
      </c>
      <c r="CA189" s="153">
        <v>2019</v>
      </c>
      <c r="CB189" s="153">
        <v>2015</v>
      </c>
    </row>
    <row r="190" spans="1:80" x14ac:dyDescent="0.3">
      <c r="A190" s="123" t="str">
        <f>'Indicator Data'!A192</f>
        <v>Venezuela</v>
      </c>
      <c r="B190" s="106" t="str">
        <f>'Indicator Data'!B192</f>
        <v>VEN</v>
      </c>
      <c r="C190" s="151">
        <v>2015</v>
      </c>
      <c r="D190" s="151">
        <v>2015</v>
      </c>
      <c r="E190" s="151">
        <v>2015</v>
      </c>
      <c r="F190" s="151">
        <v>2015</v>
      </c>
      <c r="G190" s="151">
        <v>2015</v>
      </c>
      <c r="H190" s="151">
        <v>2015</v>
      </c>
      <c r="I190" s="151">
        <v>2015</v>
      </c>
      <c r="J190" s="151">
        <v>2018</v>
      </c>
      <c r="K190" s="151">
        <v>2018</v>
      </c>
      <c r="L190" s="151">
        <v>2016</v>
      </c>
      <c r="M190" s="153">
        <v>2015</v>
      </c>
      <c r="N190" s="153">
        <v>2015</v>
      </c>
      <c r="O190" s="153">
        <v>2015</v>
      </c>
      <c r="P190" s="153">
        <v>2015</v>
      </c>
      <c r="Q190" s="153">
        <v>2010</v>
      </c>
      <c r="R190" s="153">
        <v>2010</v>
      </c>
      <c r="S190" s="153">
        <v>2010</v>
      </c>
      <c r="T190" s="153">
        <v>2010</v>
      </c>
      <c r="U190" s="153">
        <v>2015</v>
      </c>
      <c r="V190" s="153">
        <v>2015</v>
      </c>
      <c r="W190" s="153">
        <v>2015</v>
      </c>
      <c r="X190" s="153">
        <v>2018</v>
      </c>
      <c r="Y190" s="153">
        <v>2018</v>
      </c>
      <c r="Z190" s="153">
        <v>2018</v>
      </c>
      <c r="AA190" s="153"/>
      <c r="AB190" s="152">
        <v>2017</v>
      </c>
      <c r="AC190" s="153" t="s">
        <v>818</v>
      </c>
      <c r="AD190" s="153">
        <v>2018</v>
      </c>
      <c r="AE190" s="153">
        <v>2018</v>
      </c>
      <c r="AF190" s="155">
        <v>2016</v>
      </c>
      <c r="AG190" s="155">
        <v>2019</v>
      </c>
      <c r="AH190" s="153">
        <v>2019</v>
      </c>
      <c r="AI190" s="153">
        <v>2019</v>
      </c>
      <c r="AJ190" s="153">
        <v>2018</v>
      </c>
      <c r="AK190" s="153">
        <v>2018</v>
      </c>
      <c r="AL190" s="153">
        <v>2017</v>
      </c>
      <c r="AM190" s="153" t="s">
        <v>818</v>
      </c>
      <c r="AN190" s="153">
        <v>2019</v>
      </c>
      <c r="AO190" s="153">
        <v>2016</v>
      </c>
      <c r="AP190" s="153">
        <v>2017</v>
      </c>
      <c r="AQ190" s="153" t="s">
        <v>818</v>
      </c>
      <c r="AR190" s="153">
        <v>2014</v>
      </c>
      <c r="AS190" s="153">
        <v>2015</v>
      </c>
      <c r="AT190" s="153">
        <v>2009</v>
      </c>
      <c r="AU190" s="164">
        <v>2017</v>
      </c>
      <c r="AV190" s="164">
        <v>2016</v>
      </c>
      <c r="AW190" s="153" t="s">
        <v>818</v>
      </c>
      <c r="AX190" s="153">
        <v>2017</v>
      </c>
      <c r="AY190" s="153">
        <v>2017</v>
      </c>
      <c r="AZ190" s="208">
        <v>2017</v>
      </c>
      <c r="BA190" s="153" t="s">
        <v>818</v>
      </c>
      <c r="BB190" s="153">
        <v>2017</v>
      </c>
      <c r="BC190" s="153">
        <v>2018</v>
      </c>
      <c r="BD190" s="153">
        <v>2019</v>
      </c>
      <c r="BE190" s="153" t="s">
        <v>818</v>
      </c>
      <c r="BF190" s="211" t="s">
        <v>1186</v>
      </c>
      <c r="BG190" s="210" t="s">
        <v>1186</v>
      </c>
      <c r="BH190" s="153">
        <v>2018</v>
      </c>
      <c r="BI190" s="153">
        <v>2018</v>
      </c>
      <c r="BJ190" s="153">
        <v>2015</v>
      </c>
      <c r="BK190" s="153">
        <v>2017</v>
      </c>
      <c r="BL190" s="153">
        <v>2018</v>
      </c>
      <c r="BM190" s="153">
        <v>2017</v>
      </c>
      <c r="BN190" s="153">
        <v>2016</v>
      </c>
      <c r="BO190" s="153">
        <v>2016</v>
      </c>
      <c r="BP190" s="153">
        <v>2017</v>
      </c>
      <c r="BQ190" s="153">
        <v>2014</v>
      </c>
      <c r="BR190" s="153">
        <v>2017</v>
      </c>
      <c r="BS190" s="153">
        <v>2017</v>
      </c>
      <c r="BT190" s="153" t="s">
        <v>818</v>
      </c>
      <c r="BU190" s="153">
        <v>2017</v>
      </c>
      <c r="BV190" s="153">
        <v>2017</v>
      </c>
      <c r="BW190" s="153">
        <v>2017</v>
      </c>
      <c r="BX190" s="153">
        <v>2015</v>
      </c>
      <c r="BY190" s="153">
        <v>2015</v>
      </c>
      <c r="BZ190" s="153" t="s">
        <v>1192</v>
      </c>
      <c r="CA190" s="153">
        <v>2019</v>
      </c>
      <c r="CB190" s="153">
        <v>2015</v>
      </c>
    </row>
    <row r="191" spans="1:80" x14ac:dyDescent="0.3">
      <c r="A191" s="123" t="str">
        <f>'Indicator Data'!A193</f>
        <v>Viet Nam</v>
      </c>
      <c r="B191" s="106" t="str">
        <f>'Indicator Data'!B193</f>
        <v>VNM</v>
      </c>
      <c r="C191" s="151">
        <v>2015</v>
      </c>
      <c r="D191" s="151">
        <v>2015</v>
      </c>
      <c r="E191" s="151">
        <v>2015</v>
      </c>
      <c r="F191" s="151">
        <v>2015</v>
      </c>
      <c r="G191" s="151">
        <v>2015</v>
      </c>
      <c r="H191" s="151">
        <v>2015</v>
      </c>
      <c r="I191" s="151">
        <v>2015</v>
      </c>
      <c r="J191" s="151">
        <v>2018</v>
      </c>
      <c r="K191" s="151">
        <v>2018</v>
      </c>
      <c r="L191" s="151">
        <v>2016</v>
      </c>
      <c r="M191" s="153">
        <v>2015</v>
      </c>
      <c r="N191" s="153">
        <v>2015</v>
      </c>
      <c r="O191" s="153">
        <v>2015</v>
      </c>
      <c r="P191" s="153">
        <v>2015</v>
      </c>
      <c r="Q191" s="153">
        <v>2010</v>
      </c>
      <c r="R191" s="153">
        <v>2010</v>
      </c>
      <c r="S191" s="153">
        <v>2010</v>
      </c>
      <c r="T191" s="153">
        <v>2010</v>
      </c>
      <c r="U191" s="153">
        <v>2015</v>
      </c>
      <c r="V191" s="153">
        <v>2015</v>
      </c>
      <c r="W191" s="153">
        <v>2015</v>
      </c>
      <c r="X191" s="153">
        <v>2018</v>
      </c>
      <c r="Y191" s="153">
        <v>2018</v>
      </c>
      <c r="Z191" s="153">
        <v>2018</v>
      </c>
      <c r="AA191" s="153">
        <v>2009</v>
      </c>
      <c r="AB191" s="152">
        <v>2017</v>
      </c>
      <c r="AC191" s="153">
        <v>2017</v>
      </c>
      <c r="AD191" s="153">
        <v>2018</v>
      </c>
      <c r="AE191" s="153">
        <v>2018</v>
      </c>
      <c r="AF191" s="155">
        <v>2016</v>
      </c>
      <c r="AG191" s="155">
        <v>2019</v>
      </c>
      <c r="AH191" s="153">
        <v>2019</v>
      </c>
      <c r="AI191" s="153">
        <v>2019</v>
      </c>
      <c r="AJ191" s="153">
        <v>2018</v>
      </c>
      <c r="AK191" s="153">
        <v>2018</v>
      </c>
      <c r="AL191" s="153">
        <v>2017</v>
      </c>
      <c r="AM191" s="153">
        <v>2014</v>
      </c>
      <c r="AN191" s="153">
        <v>2019</v>
      </c>
      <c r="AO191" s="153">
        <v>2016</v>
      </c>
      <c r="AP191" s="153">
        <v>2017</v>
      </c>
      <c r="AQ191" s="153">
        <v>2017</v>
      </c>
      <c r="AR191" s="153">
        <v>2018</v>
      </c>
      <c r="AS191" s="153">
        <v>2015</v>
      </c>
      <c r="AT191" s="153">
        <v>2013</v>
      </c>
      <c r="AU191" s="164">
        <v>2017</v>
      </c>
      <c r="AV191" s="164">
        <v>2017</v>
      </c>
      <c r="AW191" s="153" t="s">
        <v>818</v>
      </c>
      <c r="AX191" s="153">
        <v>2017</v>
      </c>
      <c r="AY191" s="153">
        <v>2017</v>
      </c>
      <c r="AZ191" s="208">
        <v>2017</v>
      </c>
      <c r="BA191" s="153" t="s">
        <v>1190</v>
      </c>
      <c r="BB191" s="153">
        <v>2017</v>
      </c>
      <c r="BC191" s="153">
        <v>2018</v>
      </c>
      <c r="BD191" s="153">
        <v>2019</v>
      </c>
      <c r="BE191" s="153" t="s">
        <v>818</v>
      </c>
      <c r="BF191" s="211" t="s">
        <v>1186</v>
      </c>
      <c r="BG191" s="210" t="s">
        <v>1186</v>
      </c>
      <c r="BH191" s="153">
        <v>2018</v>
      </c>
      <c r="BI191" s="153">
        <v>2018</v>
      </c>
      <c r="BJ191" s="153">
        <v>2015</v>
      </c>
      <c r="BK191" s="153">
        <v>2017</v>
      </c>
      <c r="BL191" s="153">
        <v>2018</v>
      </c>
      <c r="BM191" s="153">
        <v>2017</v>
      </c>
      <c r="BN191" s="153">
        <v>2015</v>
      </c>
      <c r="BO191" s="153">
        <v>2016</v>
      </c>
      <c r="BP191" s="153">
        <v>2017</v>
      </c>
      <c r="BQ191" s="153">
        <v>2014</v>
      </c>
      <c r="BR191" s="153">
        <v>2017</v>
      </c>
      <c r="BS191" s="153">
        <v>2017</v>
      </c>
      <c r="BT191" s="153">
        <v>2016</v>
      </c>
      <c r="BU191" s="153">
        <v>2017</v>
      </c>
      <c r="BV191" s="153">
        <v>2017</v>
      </c>
      <c r="BW191" s="153" t="s">
        <v>818</v>
      </c>
      <c r="BX191" s="153">
        <v>2016</v>
      </c>
      <c r="BY191" s="153">
        <v>2015</v>
      </c>
      <c r="BZ191" s="153" t="s">
        <v>1189</v>
      </c>
      <c r="CA191" s="153">
        <v>2019</v>
      </c>
      <c r="CB191" s="153">
        <v>2015</v>
      </c>
    </row>
    <row r="192" spans="1:80" x14ac:dyDescent="0.3">
      <c r="A192" s="123" t="str">
        <f>'Indicator Data'!A194</f>
        <v>Yemen</v>
      </c>
      <c r="B192" s="106" t="str">
        <f>'Indicator Data'!B194</f>
        <v>YEM</v>
      </c>
      <c r="C192" s="151">
        <v>2015</v>
      </c>
      <c r="D192" s="151">
        <v>2015</v>
      </c>
      <c r="E192" s="151">
        <v>2015</v>
      </c>
      <c r="F192" s="151">
        <v>2015</v>
      </c>
      <c r="G192" s="151">
        <v>2015</v>
      </c>
      <c r="H192" s="151">
        <v>2015</v>
      </c>
      <c r="I192" s="151">
        <v>2015</v>
      </c>
      <c r="J192" s="151">
        <v>2018</v>
      </c>
      <c r="K192" s="151">
        <v>2018</v>
      </c>
      <c r="L192" s="151">
        <v>2016</v>
      </c>
      <c r="M192" s="153">
        <v>2015</v>
      </c>
      <c r="N192" s="153">
        <v>2015</v>
      </c>
      <c r="O192" s="153">
        <v>2015</v>
      </c>
      <c r="P192" s="153">
        <v>2015</v>
      </c>
      <c r="Q192" s="153">
        <v>2010</v>
      </c>
      <c r="R192" s="153">
        <v>2010</v>
      </c>
      <c r="S192" s="153">
        <v>2010</v>
      </c>
      <c r="T192" s="153">
        <v>2010</v>
      </c>
      <c r="U192" s="153">
        <v>2015</v>
      </c>
      <c r="V192" s="153">
        <v>2015</v>
      </c>
      <c r="W192" s="153">
        <v>2015</v>
      </c>
      <c r="X192" s="153">
        <v>2018</v>
      </c>
      <c r="Y192" s="153">
        <v>2018</v>
      </c>
      <c r="Z192" s="153">
        <v>2018</v>
      </c>
      <c r="AA192" s="153">
        <v>2013</v>
      </c>
      <c r="AB192" s="152">
        <v>2017</v>
      </c>
      <c r="AC192" s="153">
        <v>2017</v>
      </c>
      <c r="AD192" s="153">
        <v>2016</v>
      </c>
      <c r="AE192" s="153">
        <v>2018</v>
      </c>
      <c r="AF192" s="155">
        <v>2016</v>
      </c>
      <c r="AG192" s="155">
        <v>2019</v>
      </c>
      <c r="AH192" s="153">
        <v>2019</v>
      </c>
      <c r="AI192" s="153">
        <v>2019</v>
      </c>
      <c r="AJ192" s="153">
        <v>2018</v>
      </c>
      <c r="AK192" s="153">
        <v>2018</v>
      </c>
      <c r="AL192" s="153">
        <v>2017</v>
      </c>
      <c r="AM192" s="153">
        <v>2013</v>
      </c>
      <c r="AN192" s="153">
        <v>2019</v>
      </c>
      <c r="AO192" s="153">
        <v>2016</v>
      </c>
      <c r="AP192" s="153">
        <v>2017</v>
      </c>
      <c r="AQ192" s="153">
        <v>2017</v>
      </c>
      <c r="AR192" s="153">
        <v>2018</v>
      </c>
      <c r="AS192" s="153">
        <v>2015</v>
      </c>
      <c r="AT192" s="153">
        <v>2013</v>
      </c>
      <c r="AU192" s="164">
        <v>2017</v>
      </c>
      <c r="AV192" s="164">
        <v>2016</v>
      </c>
      <c r="AW192" s="153" t="s">
        <v>818</v>
      </c>
      <c r="AX192" s="153">
        <v>2017</v>
      </c>
      <c r="AY192" s="153">
        <v>2017</v>
      </c>
      <c r="AZ192" s="208">
        <v>2017</v>
      </c>
      <c r="BA192" s="153" t="s">
        <v>1192</v>
      </c>
      <c r="BB192" s="153">
        <v>2017</v>
      </c>
      <c r="BC192" s="153">
        <v>2018</v>
      </c>
      <c r="BD192" s="153">
        <v>2019</v>
      </c>
      <c r="BE192" s="215">
        <v>43694</v>
      </c>
      <c r="BF192" s="211">
        <v>43677</v>
      </c>
      <c r="BG192" s="210" t="s">
        <v>1186</v>
      </c>
      <c r="BH192" s="153">
        <v>2018</v>
      </c>
      <c r="BI192" s="153">
        <v>2018</v>
      </c>
      <c r="BJ192" s="153">
        <v>2015</v>
      </c>
      <c r="BK192" s="153">
        <v>2017</v>
      </c>
      <c r="BL192" s="153">
        <v>2018</v>
      </c>
      <c r="BM192" s="153">
        <v>2017</v>
      </c>
      <c r="BN192" s="153">
        <v>2015</v>
      </c>
      <c r="BO192" s="153">
        <v>2016</v>
      </c>
      <c r="BP192" s="153">
        <v>2017</v>
      </c>
      <c r="BQ192" s="153">
        <v>2014</v>
      </c>
      <c r="BR192" s="153">
        <v>2017</v>
      </c>
      <c r="BS192" s="153">
        <v>2017</v>
      </c>
      <c r="BT192" s="153">
        <v>2014</v>
      </c>
      <c r="BU192" s="153">
        <v>2017</v>
      </c>
      <c r="BV192" s="153">
        <v>2017</v>
      </c>
      <c r="BW192" s="153">
        <v>2017</v>
      </c>
      <c r="BX192" s="153">
        <v>2015</v>
      </c>
      <c r="BY192" s="153">
        <v>2015</v>
      </c>
      <c r="BZ192" s="153" t="s">
        <v>1189</v>
      </c>
      <c r="CA192" s="153">
        <v>2019</v>
      </c>
      <c r="CB192" s="153">
        <v>2015</v>
      </c>
    </row>
    <row r="193" spans="1:80" x14ac:dyDescent="0.3">
      <c r="A193" s="123" t="str">
        <f>'Indicator Data'!A195</f>
        <v>Zambia</v>
      </c>
      <c r="B193" s="106" t="str">
        <f>'Indicator Data'!B195</f>
        <v>ZMB</v>
      </c>
      <c r="C193" s="151">
        <v>2015</v>
      </c>
      <c r="D193" s="151">
        <v>2015</v>
      </c>
      <c r="E193" s="151">
        <v>2015</v>
      </c>
      <c r="F193" s="151">
        <v>2015</v>
      </c>
      <c r="G193" s="151">
        <v>2015</v>
      </c>
      <c r="H193" s="151">
        <v>2015</v>
      </c>
      <c r="I193" s="151">
        <v>2015</v>
      </c>
      <c r="J193" s="151">
        <v>2018</v>
      </c>
      <c r="K193" s="151">
        <v>2018</v>
      </c>
      <c r="L193" s="151">
        <v>2016</v>
      </c>
      <c r="M193" s="153">
        <v>2015</v>
      </c>
      <c r="N193" s="153">
        <v>2015</v>
      </c>
      <c r="O193" s="153">
        <v>2015</v>
      </c>
      <c r="P193" s="153">
        <v>2015</v>
      </c>
      <c r="Q193" s="153">
        <v>2010</v>
      </c>
      <c r="R193" s="153">
        <v>2010</v>
      </c>
      <c r="S193" s="153">
        <v>2010</v>
      </c>
      <c r="T193" s="153">
        <v>2010</v>
      </c>
      <c r="U193" s="153">
        <v>2015</v>
      </c>
      <c r="V193" s="153">
        <v>2015</v>
      </c>
      <c r="W193" s="153">
        <v>2015</v>
      </c>
      <c r="X193" s="153">
        <v>2018</v>
      </c>
      <c r="Y193" s="153">
        <v>2018</v>
      </c>
      <c r="Z193" s="153">
        <v>2018</v>
      </c>
      <c r="AA193" s="153">
        <v>2013</v>
      </c>
      <c r="AB193" s="152">
        <v>2017</v>
      </c>
      <c r="AC193" s="153">
        <v>2017</v>
      </c>
      <c r="AD193" s="153">
        <v>2016</v>
      </c>
      <c r="AE193" s="153">
        <v>2018</v>
      </c>
      <c r="AF193" s="155">
        <v>2016</v>
      </c>
      <c r="AG193" s="155">
        <v>2019</v>
      </c>
      <c r="AH193" s="153">
        <v>2019</v>
      </c>
      <c r="AI193" s="153">
        <v>2019</v>
      </c>
      <c r="AJ193" s="153">
        <v>2018</v>
      </c>
      <c r="AK193" s="153">
        <v>2018</v>
      </c>
      <c r="AL193" s="153">
        <v>2017</v>
      </c>
      <c r="AM193" s="153">
        <v>2014</v>
      </c>
      <c r="AN193" s="153">
        <v>2019</v>
      </c>
      <c r="AO193" s="153">
        <v>2016</v>
      </c>
      <c r="AP193" s="153">
        <v>2017</v>
      </c>
      <c r="AQ193" s="153">
        <v>2017</v>
      </c>
      <c r="AR193" s="153">
        <v>2018</v>
      </c>
      <c r="AS193" s="153">
        <v>2015</v>
      </c>
      <c r="AT193" s="153">
        <v>2013</v>
      </c>
      <c r="AU193" s="164">
        <v>2017</v>
      </c>
      <c r="AV193" s="164">
        <v>2017</v>
      </c>
      <c r="AW193" s="153">
        <v>2017</v>
      </c>
      <c r="AX193" s="153">
        <v>2017</v>
      </c>
      <c r="AY193" s="153">
        <v>2017</v>
      </c>
      <c r="AZ193" s="208">
        <v>2017</v>
      </c>
      <c r="BA193" s="153" t="s">
        <v>1188</v>
      </c>
      <c r="BB193" s="153">
        <v>2017</v>
      </c>
      <c r="BC193" s="153">
        <v>2018</v>
      </c>
      <c r="BD193" s="153">
        <v>2019</v>
      </c>
      <c r="BE193" s="153" t="s">
        <v>818</v>
      </c>
      <c r="BF193" s="211">
        <v>43677</v>
      </c>
      <c r="BG193" s="210" t="s">
        <v>1186</v>
      </c>
      <c r="BH193" s="153">
        <v>2018</v>
      </c>
      <c r="BI193" s="153">
        <v>2018</v>
      </c>
      <c r="BJ193" s="153">
        <v>2013</v>
      </c>
      <c r="BK193" s="153">
        <v>2017</v>
      </c>
      <c r="BL193" s="153">
        <v>2018</v>
      </c>
      <c r="BM193" s="153">
        <v>2017</v>
      </c>
      <c r="BN193" s="153">
        <v>2015</v>
      </c>
      <c r="BO193" s="153">
        <v>2016</v>
      </c>
      <c r="BP193" s="153">
        <v>2017</v>
      </c>
      <c r="BQ193" s="153">
        <v>2014</v>
      </c>
      <c r="BR193" s="153">
        <v>2017</v>
      </c>
      <c r="BS193" s="153">
        <v>2017</v>
      </c>
      <c r="BT193" s="153">
        <v>2016</v>
      </c>
      <c r="BU193" s="153">
        <v>2017</v>
      </c>
      <c r="BV193" s="153">
        <v>2017</v>
      </c>
      <c r="BW193" s="153">
        <v>2017</v>
      </c>
      <c r="BX193" s="153">
        <v>2016</v>
      </c>
      <c r="BY193" s="153">
        <v>2015</v>
      </c>
      <c r="BZ193" s="153" t="s">
        <v>1189</v>
      </c>
      <c r="CA193" s="153">
        <v>2019</v>
      </c>
      <c r="CB193" s="153">
        <v>2015</v>
      </c>
    </row>
    <row r="194" spans="1:80" x14ac:dyDescent="0.3">
      <c r="A194" s="123" t="str">
        <f>'Indicator Data'!A196</f>
        <v>Zimbabwe</v>
      </c>
      <c r="B194" s="106" t="str">
        <f>'Indicator Data'!B196</f>
        <v>ZWE</v>
      </c>
      <c r="C194" s="151">
        <v>2015</v>
      </c>
      <c r="D194" s="151">
        <v>2015</v>
      </c>
      <c r="E194" s="151">
        <v>2015</v>
      </c>
      <c r="F194" s="151">
        <v>2015</v>
      </c>
      <c r="G194" s="151">
        <v>2015</v>
      </c>
      <c r="H194" s="151">
        <v>2015</v>
      </c>
      <c r="I194" s="151">
        <v>2015</v>
      </c>
      <c r="J194" s="151">
        <v>2018</v>
      </c>
      <c r="K194" s="151">
        <v>2018</v>
      </c>
      <c r="L194" s="151">
        <v>2016</v>
      </c>
      <c r="M194" s="153">
        <v>2015</v>
      </c>
      <c r="N194" s="153">
        <v>2015</v>
      </c>
      <c r="O194" s="153">
        <v>2015</v>
      </c>
      <c r="P194" s="153">
        <v>2015</v>
      </c>
      <c r="Q194" s="153">
        <v>2010</v>
      </c>
      <c r="R194" s="153">
        <v>2010</v>
      </c>
      <c r="S194" s="153">
        <v>2010</v>
      </c>
      <c r="T194" s="153">
        <v>2010</v>
      </c>
      <c r="U194" s="153">
        <v>2015</v>
      </c>
      <c r="V194" s="153">
        <v>2015</v>
      </c>
      <c r="W194" s="153">
        <v>2015</v>
      </c>
      <c r="X194" s="153">
        <v>2018</v>
      </c>
      <c r="Y194" s="153">
        <v>2018</v>
      </c>
      <c r="Z194" s="153">
        <v>2018</v>
      </c>
      <c r="AA194" s="153">
        <v>2015</v>
      </c>
      <c r="AB194" s="152">
        <v>2017</v>
      </c>
      <c r="AC194" s="153">
        <v>2017</v>
      </c>
      <c r="AD194" s="153">
        <v>2018</v>
      </c>
      <c r="AE194" s="153">
        <v>2018</v>
      </c>
      <c r="AF194" s="155">
        <v>2016</v>
      </c>
      <c r="AG194" s="155">
        <v>2019</v>
      </c>
      <c r="AH194" s="153">
        <v>2019</v>
      </c>
      <c r="AI194" s="153">
        <v>2019</v>
      </c>
      <c r="AJ194" s="153">
        <v>2018</v>
      </c>
      <c r="AK194" s="153">
        <v>2018</v>
      </c>
      <c r="AL194" s="153">
        <v>2017</v>
      </c>
      <c r="AM194" s="153">
        <v>2015</v>
      </c>
      <c r="AN194" s="153">
        <v>2019</v>
      </c>
      <c r="AO194" s="153">
        <v>2016</v>
      </c>
      <c r="AP194" s="153">
        <v>2017</v>
      </c>
      <c r="AQ194" s="153">
        <v>2017</v>
      </c>
      <c r="AR194" s="153">
        <v>2018</v>
      </c>
      <c r="AS194" s="153">
        <v>2015</v>
      </c>
      <c r="AT194" s="153">
        <v>2014</v>
      </c>
      <c r="AU194" s="164">
        <v>2017</v>
      </c>
      <c r="AV194" s="164">
        <v>2017</v>
      </c>
      <c r="AW194" s="153">
        <v>2017</v>
      </c>
      <c r="AX194" s="153">
        <v>2017</v>
      </c>
      <c r="AY194" s="153">
        <v>2017</v>
      </c>
      <c r="AZ194" s="208">
        <v>2017</v>
      </c>
      <c r="BA194" s="153" t="s">
        <v>1194</v>
      </c>
      <c r="BB194" s="153">
        <v>2017</v>
      </c>
      <c r="BC194" s="153">
        <v>2018</v>
      </c>
      <c r="BD194" s="153">
        <v>2019</v>
      </c>
      <c r="BE194" s="153" t="s">
        <v>818</v>
      </c>
      <c r="BF194" s="211">
        <v>43677</v>
      </c>
      <c r="BG194" s="210" t="s">
        <v>1186</v>
      </c>
      <c r="BH194" s="153">
        <v>2018</v>
      </c>
      <c r="BI194" s="153">
        <v>2018</v>
      </c>
      <c r="BJ194" s="153">
        <v>2015</v>
      </c>
      <c r="BK194" s="153">
        <v>2017</v>
      </c>
      <c r="BL194" s="153">
        <v>2018</v>
      </c>
      <c r="BM194" s="153">
        <v>2017</v>
      </c>
      <c r="BN194" s="153">
        <v>2015</v>
      </c>
      <c r="BO194" s="153">
        <v>2016</v>
      </c>
      <c r="BP194" s="153">
        <v>2017</v>
      </c>
      <c r="BQ194" s="153">
        <v>2014</v>
      </c>
      <c r="BR194" s="153">
        <v>2017</v>
      </c>
      <c r="BS194" s="153">
        <v>2017</v>
      </c>
      <c r="BT194" s="153">
        <v>2014</v>
      </c>
      <c r="BU194" s="153">
        <v>2017</v>
      </c>
      <c r="BV194" s="153">
        <v>2017</v>
      </c>
      <c r="BW194" s="153">
        <v>2017</v>
      </c>
      <c r="BX194" s="153">
        <v>2016</v>
      </c>
      <c r="BY194" s="153">
        <v>2015</v>
      </c>
      <c r="BZ194" s="153" t="s">
        <v>1189</v>
      </c>
      <c r="CA194" s="153">
        <v>2019</v>
      </c>
      <c r="CB194" s="153">
        <v>2015</v>
      </c>
    </row>
  </sheetData>
  <mergeCells count="1">
    <mergeCell ref="A1:CB1"/>
  </mergeCells>
  <pageMargins left="0.7" right="0.7" top="0.75" bottom="0.75" header="0.3" footer="0.3"/>
  <pageSetup orientation="portrait" r:id="rId1"/>
  <ignoredErrors>
    <ignoredError sqref="BA5:BA194 BZ4:BZ194"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B194"/>
  <sheetViews>
    <sheetView showGridLines="0" zoomScale="80" zoomScaleNormal="80" workbookViewId="0">
      <pane xSplit="2" ySplit="3" topLeftCell="C4" activePane="bottomRight" state="frozen"/>
      <selection pane="topRight" activeCell="C1" sqref="C1"/>
      <selection pane="bottomLeft" activeCell="A5" sqref="A5"/>
      <selection pane="bottomRight" activeCell="C3" sqref="C3"/>
    </sheetView>
  </sheetViews>
  <sheetFormatPr defaultColWidth="9.109375" defaultRowHeight="14.4" x14ac:dyDescent="0.3"/>
  <cols>
    <col min="1" max="1" width="49.44140625" style="4" bestFit="1" customWidth="1"/>
    <col min="2" max="2" width="5.5546875" style="4" bestFit="1" customWidth="1"/>
    <col min="3" max="57" width="5.6640625" style="4" customWidth="1"/>
    <col min="58" max="58" width="5.88671875" style="4" customWidth="1"/>
    <col min="59" max="80" width="5.6640625" style="4" customWidth="1"/>
    <col min="81" max="16384" width="9.109375" style="4"/>
  </cols>
  <sheetData>
    <row r="1" spans="1:80" x14ac:dyDescent="0.3">
      <c r="A1" s="206"/>
      <c r="B1" s="206"/>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row>
    <row r="2" spans="1:80" s="16" customFormat="1" ht="121.5" customHeight="1" x14ac:dyDescent="0.25">
      <c r="A2" s="136" t="s">
        <v>379</v>
      </c>
      <c r="B2" s="137" t="s">
        <v>357</v>
      </c>
      <c r="C2" s="133" t="str">
        <f>'Indicator Data'!C2</f>
        <v>Physical exposure to earthquake MMI VI</v>
      </c>
      <c r="D2" s="133" t="str">
        <f>'Indicator Data'!D2</f>
        <v>Physical exposure to earthquake MMI VIII</v>
      </c>
      <c r="E2" s="133" t="str">
        <f>'Indicator Data'!E2</f>
        <v>Annual Expected Exposed People to Floods</v>
      </c>
      <c r="F2" s="133" t="str">
        <f>'Indicator Data'!F2</f>
        <v>Annual Expected Exposed People to Tsunamis</v>
      </c>
      <c r="G2" s="133" t="str">
        <f>'Indicator Data'!G2</f>
        <v>Annual Expected Exposed People to Cyclone's Wind SS1</v>
      </c>
      <c r="H2" s="133" t="str">
        <f>'Indicator Data'!H2</f>
        <v>Annual Expected Exposed People to Cyclone's Wind SS3</v>
      </c>
      <c r="I2" s="133" t="str">
        <f>'Indicator Data'!I2</f>
        <v>Annual Expected Exposed People to Cyclone Surge</v>
      </c>
      <c r="J2" s="133" t="str">
        <f>'Indicator Data'!J2</f>
        <v>Total affected by Drought</v>
      </c>
      <c r="K2" s="133" t="str">
        <f>'Indicator Data'!K2</f>
        <v>Frequency of Drought events</v>
      </c>
      <c r="L2" s="133" t="str">
        <f>'Indicator Data'!L2</f>
        <v>Agriculture Drought probability</v>
      </c>
      <c r="M2" s="133" t="str">
        <f>'Indicator Data'!M2</f>
        <v>Population exposed to CCHF (zoonoses)</v>
      </c>
      <c r="N2" s="133" t="str">
        <f>'Indicator Data'!N2</f>
        <v>Population exposed to EDV (zoonoses)</v>
      </c>
      <c r="O2" s="133" t="str">
        <f>'Indicator Data'!O2</f>
        <v>Population exposed to Lassa Fever (zoonoses)</v>
      </c>
      <c r="P2" s="133" t="str">
        <f>'Indicator Data'!P2</f>
        <v>Population exposed to MVD (zoonoses)</v>
      </c>
      <c r="Q2" s="133" t="str">
        <f>'Indicator Data'!Q2</f>
        <v>Populations at risk of Plasmodium vivax malaria in 2010 - Unstable trasmission (vector borne)</v>
      </c>
      <c r="R2" s="133" t="str">
        <f>'Indicator Data'!R2</f>
        <v>Populations at risk of Plasmodium vivax malaria in 2010  - Stable trasmission (vector borne)</v>
      </c>
      <c r="S2" s="133" t="str">
        <f>'Indicator Data'!S2</f>
        <v>Populations at risk of Plasmodium falciparum malaria in 2010 - Unstable trasmission (vector borne)</v>
      </c>
      <c r="T2" s="133" t="str">
        <f>'Indicator Data'!T2</f>
        <v>Populations at risk of Plasmodium falciparum malaria in 2010 - Stable trasmission (vector borne)</v>
      </c>
      <c r="U2" s="133" t="str">
        <f>'Indicator Data'!U2</f>
        <v>Population exposed to Zika (vector borne)</v>
      </c>
      <c r="V2" s="133" t="str">
        <f>'Indicator Data'!V2</f>
        <v>Population at Risk to Aedes (vector borne)</v>
      </c>
      <c r="W2" s="133" t="str">
        <f>'Indicator Data'!W2</f>
        <v>Population exposed to Dengue (vector borne)</v>
      </c>
      <c r="X2" s="133" t="str">
        <f>'Indicator Data'!X2</f>
        <v>Population density (people per sq. km of land area)</v>
      </c>
      <c r="Y2" s="133" t="str">
        <f>'Indicator Data'!Y2</f>
        <v>Urban population growth (annual %)</v>
      </c>
      <c r="Z2" s="133" t="str">
        <f>'Indicator Data'!Z2</f>
        <v>Population living in urban areas (%)</v>
      </c>
      <c r="AA2" s="133" t="str">
        <f>'Indicator Data'!AA2</f>
        <v>Household size</v>
      </c>
      <c r="AB2" s="133" t="str">
        <f>'Indicator Data'!AB2</f>
        <v>People practicing open defecation (% of population)</v>
      </c>
      <c r="AC2" s="133" t="str">
        <f>'Indicator Data'!AC2</f>
        <v>Proportion of population with basic handwashing facilities on premises (% of population)</v>
      </c>
      <c r="AD2" s="133" t="str">
        <f>'Indicator Data'!AD2</f>
        <v>Number of vets</v>
      </c>
      <c r="AE2" s="133" t="str">
        <f>'Indicator Data'!AE2</f>
        <v>IHR capacity score: Food safety</v>
      </c>
      <c r="AF2" s="133" t="str">
        <f>'Indicator Data'!AF2</f>
        <v>Population living in slums (% of urban population)</v>
      </c>
      <c r="AG2" s="133" t="str">
        <f>'Indicator Data'!AG2</f>
        <v>Children under 5 (% of population)</v>
      </c>
      <c r="AH2" s="133" t="str">
        <f>'Indicator Data'!AH2</f>
        <v>GCRI Violent Conflict probability</v>
      </c>
      <c r="AI2" s="133" t="str">
        <f>'Indicator Data'!AI2</f>
        <v>GCRI Highly Violent Conflict probability</v>
      </c>
      <c r="AJ2" s="133" t="str">
        <f>'Indicator Data'!AJ2</f>
        <v>National Power Conflict Intensity (Highly Violent)</v>
      </c>
      <c r="AK2" s="133" t="str">
        <f>'Indicator Data'!AK2</f>
        <v>Subnational Conflict Intensity (Highly Violent)</v>
      </c>
      <c r="AL2" s="133" t="str">
        <f>'Indicator Data'!AL2</f>
        <v>Human Development Index</v>
      </c>
      <c r="AM2" s="133" t="str">
        <f>'Indicator Data'!AM2</f>
        <v>Multidimensional Poverty Index</v>
      </c>
      <c r="AN2" s="133" t="str">
        <f>'Indicator Data'!AN2</f>
        <v>Humanitarian Aid (FTS)</v>
      </c>
      <c r="AO2" s="133" t="str">
        <f>'Indicator Data'!AO2</f>
        <v>Development Aid (ODA)</v>
      </c>
      <c r="AP2" s="133" t="str">
        <f>'Indicator Data'!AP2</f>
        <v>Development Aid (ODA)</v>
      </c>
      <c r="AQ2" s="133" t="str">
        <f>'Indicator Data'!AQ2</f>
        <v>Net ODA received (% of GNI)</v>
      </c>
      <c r="AR2" s="133" t="str">
        <f>'Indicator Data'!AR2</f>
        <v>Volume of remittances (in USD) as a proportion of total GDP (%)</v>
      </c>
      <c r="AS2" s="133" t="str">
        <f>'Indicator Data'!AS2</f>
        <v>Mortality rate, under-5</v>
      </c>
      <c r="AT2" s="133" t="str">
        <f>'Indicator Data'!AT2</f>
        <v>U5 Under weight</v>
      </c>
      <c r="AU2" s="133" t="str">
        <f>'Indicator Data'!AU2</f>
        <v>Incidence of Tuberculosis</v>
      </c>
      <c r="AV2" s="133" t="str">
        <f>'Indicator Data'!AV2</f>
        <v>Estimated number of people living with HIV - Adult (&gt;15) rate</v>
      </c>
      <c r="AW2" s="133" t="str">
        <f>'Indicator Data'!AW2</f>
        <v>Number of new HIV infections per 1,000 uninfected population</v>
      </c>
      <c r="AX2" s="133" t="str">
        <f>'Indicator Data'!AX2</f>
        <v>Malaria incidence per 1,000 population at risk</v>
      </c>
      <c r="AY2" s="133" t="str">
        <f>'Indicator Data'!AY2</f>
        <v>Number of people requiring interventions against neglected tropical diseases</v>
      </c>
      <c r="AZ2" s="133" t="str">
        <f>'Indicator Data'!AZ2</f>
        <v>Gender Inequality Index</v>
      </c>
      <c r="BA2" s="133" t="str">
        <f>'Indicator Data'!BA2</f>
        <v>Income Gini coefficient</v>
      </c>
      <c r="BB2" s="133" t="str">
        <f>'Indicator Data'!BB2</f>
        <v>People affected by Natural Disasters</v>
      </c>
      <c r="BC2" s="133" t="str">
        <f>'Indicator Data'!BC2</f>
        <v>People affected by Natural Disasters</v>
      </c>
      <c r="BD2" s="133" t="str">
        <f>'Indicator Data'!BD2</f>
        <v>People affected by Natural Disasters</v>
      </c>
      <c r="BE2" s="133" t="str">
        <f>'Indicator Data'!BE2</f>
        <v>Internally displaced persons (IDPs)</v>
      </c>
      <c r="BF2" s="133" t="str">
        <f>'Indicator Data'!BF2</f>
        <v>Refugees and asylum-seekers by country of asylum</v>
      </c>
      <c r="BG2" s="133" t="str">
        <f>'Indicator Data'!BG2</f>
        <v>Returned Refugees</v>
      </c>
      <c r="BH2" s="133" t="str">
        <f>'Indicator Data'!BH2</f>
        <v>Average Dietary Energy Supply Adequacy</v>
      </c>
      <c r="BI2" s="133" t="str">
        <f>'Indicator Data'!BI2</f>
        <v>Prevalence of Undernourishment</v>
      </c>
      <c r="BJ2" s="133" t="str">
        <f>'Indicator Data'!BR2</f>
        <v>HFA Scores Last recent</v>
      </c>
      <c r="BK2" s="133" t="str">
        <f>'Indicator Data'!BS2</f>
        <v>Government Effectiveness</v>
      </c>
      <c r="BL2" s="133" t="str">
        <f>'Indicator Data'!BT2</f>
        <v>Corruption Perception Index</v>
      </c>
      <c r="BM2" s="133" t="str">
        <f>'Indicator Data'!BU2</f>
        <v>Access to electricity</v>
      </c>
      <c r="BN2" s="133" t="str">
        <f>'Indicator Data'!BV2</f>
        <v>Adult literacy rate</v>
      </c>
      <c r="BO2" s="133" t="str">
        <f>'Indicator Data'!BW2</f>
        <v>Internet users</v>
      </c>
      <c r="BP2" s="133" t="str">
        <f>'Indicator Data'!BX2</f>
        <v>Mobile cellular subscriptions</v>
      </c>
      <c r="BQ2" s="133" t="str">
        <f>'Indicator Data'!BY2</f>
        <v>Road lenght</v>
      </c>
      <c r="BR2" s="133" t="str">
        <f>'Indicator Data'!BZ2</f>
        <v>People using at least basic sanitation services (% of population)</v>
      </c>
      <c r="BS2" s="133" t="str">
        <f>'Indicator Data'!CA2</f>
        <v>People using at least basic drinking water services (% of population)</v>
      </c>
      <c r="BT2" s="133" t="str">
        <f>'Indicator Data'!CB2</f>
        <v>Physicians Density</v>
      </c>
      <c r="BU2" s="133" t="str">
        <f>'Indicator Data'!CC2</f>
        <v>Proportion of the target population with access to 3 doses of diphtheria-tetanus-pertussis (DTP3) (%)</v>
      </c>
      <c r="BV2" s="133" t="str">
        <f>'Indicator Data'!CD2</f>
        <v>Proportion of the target population with access to measles-containing-vaccine second-dose (MCV2) (%)</v>
      </c>
      <c r="BW2" s="133" t="str">
        <f>'Indicator Data'!CE2</f>
        <v>Proportion of the target population with access to pneumococcal conjugate 3rd dose (PCV3) (%)</v>
      </c>
      <c r="BX2" s="133" t="str">
        <f>'Indicator Data'!CF2</f>
        <v>Current health expenditure per capita</v>
      </c>
      <c r="BY2" s="133" t="str">
        <f>'Indicator Data'!CG2</f>
        <v>Maternal Mortality Ratio</v>
      </c>
      <c r="BZ2" s="133" t="str">
        <f>'Indicator Data'!CI2</f>
        <v>GDP per capita (current US$)</v>
      </c>
      <c r="CA2" s="133" t="str">
        <f>'Indicator Data'!CJ2</f>
        <v>Total Population</v>
      </c>
      <c r="CB2" s="133" t="str">
        <f>'Indicator Data'!CK2</f>
        <v>Total Population (GHS-POP-R2019)</v>
      </c>
    </row>
    <row r="3" spans="1:80" x14ac:dyDescent="0.3">
      <c r="A3" s="124" t="s">
        <v>836</v>
      </c>
      <c r="B3" s="106"/>
      <c r="C3" s="150" t="str">
        <f>RIGHT('Indicator Date'!C3,4)</f>
        <v>2015</v>
      </c>
      <c r="D3" s="150" t="str">
        <f>RIGHT('Indicator Date'!D3,4)</f>
        <v>2015</v>
      </c>
      <c r="E3" s="150" t="str">
        <f>RIGHT('Indicator Date'!E3,4)</f>
        <v>2015</v>
      </c>
      <c r="F3" s="150" t="str">
        <f>RIGHT('Indicator Date'!F3,4)</f>
        <v>2015</v>
      </c>
      <c r="G3" s="150" t="str">
        <f>RIGHT('Indicator Date'!G3,4)</f>
        <v>2015</v>
      </c>
      <c r="H3" s="150" t="str">
        <f>RIGHT('Indicator Date'!H3,4)</f>
        <v>2015</v>
      </c>
      <c r="I3" s="150" t="str">
        <f>RIGHT('Indicator Date'!I3,4)</f>
        <v>2015</v>
      </c>
      <c r="J3" s="150" t="str">
        <f>RIGHT('Indicator Date'!J3,4)</f>
        <v>2018</v>
      </c>
      <c r="K3" s="150" t="str">
        <f>RIGHT('Indicator Date'!K3,4)</f>
        <v>2018</v>
      </c>
      <c r="L3" s="150" t="str">
        <f>RIGHT('Indicator Date'!L3,4)</f>
        <v>2016</v>
      </c>
      <c r="M3" s="150" t="str">
        <f>RIGHT('Indicator Date'!M3,4)</f>
        <v>2015</v>
      </c>
      <c r="N3" s="150" t="str">
        <f>RIGHT('Indicator Date'!N3,4)</f>
        <v>2015</v>
      </c>
      <c r="O3" s="150" t="str">
        <f>RIGHT('Indicator Date'!O3,4)</f>
        <v>2015</v>
      </c>
      <c r="P3" s="150" t="str">
        <f>RIGHT('Indicator Date'!P3,4)</f>
        <v>2015</v>
      </c>
      <c r="Q3" s="150" t="str">
        <f>RIGHT('Indicator Date'!Q3,4)</f>
        <v>2010</v>
      </c>
      <c r="R3" s="150" t="str">
        <f>RIGHT('Indicator Date'!R3,4)</f>
        <v>2010</v>
      </c>
      <c r="S3" s="150" t="str">
        <f>RIGHT('Indicator Date'!S3,4)</f>
        <v>2010</v>
      </c>
      <c r="T3" s="150" t="str">
        <f>RIGHT('Indicator Date'!T3,4)</f>
        <v>2010</v>
      </c>
      <c r="U3" s="150" t="str">
        <f>RIGHT('Indicator Date'!U3,4)</f>
        <v>2015</v>
      </c>
      <c r="V3" s="150" t="str">
        <f>RIGHT('Indicator Date'!V3,4)</f>
        <v>2015</v>
      </c>
      <c r="W3" s="150" t="str">
        <f>RIGHT('Indicator Date'!W3,4)</f>
        <v>2015</v>
      </c>
      <c r="X3" s="150" t="str">
        <f>RIGHT('Indicator Date'!X3,4)</f>
        <v>2018</v>
      </c>
      <c r="Y3" s="150" t="str">
        <f>RIGHT('Indicator Date'!Y3,4)</f>
        <v>2018</v>
      </c>
      <c r="Z3" s="150" t="str">
        <f>RIGHT('Indicator Date'!Z3,4)</f>
        <v>2018</v>
      </c>
      <c r="AA3" s="150" t="str">
        <f>RIGHT('Indicator Date'!AA3,4)</f>
        <v>2016</v>
      </c>
      <c r="AB3" s="150" t="str">
        <f>RIGHT('Indicator Date'!AB3,4)</f>
        <v>2017</v>
      </c>
      <c r="AC3" s="150" t="str">
        <f>RIGHT('Indicator Date'!AC3,4)</f>
        <v>2017</v>
      </c>
      <c r="AD3" s="150" t="str">
        <f>RIGHT('Indicator Date'!AD3,4)</f>
        <v>2018</v>
      </c>
      <c r="AE3" s="150" t="str">
        <f>RIGHT('Indicator Date'!AE3,4)</f>
        <v>2018</v>
      </c>
      <c r="AF3" s="150" t="str">
        <f>RIGHT('Indicator Date'!AF3,4)</f>
        <v>2016</v>
      </c>
      <c r="AG3" s="150" t="str">
        <f>RIGHT('Indicator Date'!AG3,4)</f>
        <v>2019</v>
      </c>
      <c r="AH3" s="150" t="str">
        <f>RIGHT('Indicator Date'!AH3,4)</f>
        <v>2019</v>
      </c>
      <c r="AI3" s="150" t="str">
        <f>RIGHT('Indicator Date'!AI3,4)</f>
        <v>2019</v>
      </c>
      <c r="AJ3" s="150" t="str">
        <f>RIGHT('Indicator Date'!AJ3,4)</f>
        <v>2019</v>
      </c>
      <c r="AK3" s="150" t="str">
        <f>RIGHT('Indicator Date'!AK3,4)</f>
        <v>2019</v>
      </c>
      <c r="AL3" s="150" t="str">
        <f>RIGHT('Indicator Date'!AL3,4)</f>
        <v>2018</v>
      </c>
      <c r="AM3" s="150" t="str">
        <f>RIGHT('Indicator Date'!AM3,4)</f>
        <v>2018</v>
      </c>
      <c r="AN3" s="150" t="str">
        <f>RIGHT('Indicator Date'!AN3,4)</f>
        <v>2020</v>
      </c>
      <c r="AO3" s="150" t="str">
        <f>RIGHT('Indicator Date'!AO3,4)</f>
        <v>2017</v>
      </c>
      <c r="AP3" s="150" t="str">
        <f>RIGHT('Indicator Date'!AP3,4)</f>
        <v>2018</v>
      </c>
      <c r="AQ3" s="150" t="str">
        <f>RIGHT('Indicator Date'!AQ3,4)</f>
        <v>2018</v>
      </c>
      <c r="AR3" s="150" t="str">
        <f>RIGHT('Indicator Date'!AR3,4)</f>
        <v>2018</v>
      </c>
      <c r="AS3" s="150" t="str">
        <f>RIGHT('Indicator Date'!AS3,4)</f>
        <v>2018</v>
      </c>
      <c r="AT3" s="150" t="str">
        <f>RIGHT('Indicator Date'!AT3,4)</f>
        <v>2017</v>
      </c>
      <c r="AU3" s="150" t="str">
        <f>RIGHT('Indicator Date'!AU3,4)</f>
        <v>2017</v>
      </c>
      <c r="AV3" s="150" t="str">
        <f>RIGHT('Indicator Date'!AV3,4)</f>
        <v>2017</v>
      </c>
      <c r="AW3" s="150" t="str">
        <f>RIGHT('Indicator Date'!AW3,4)</f>
        <v>2017</v>
      </c>
      <c r="AX3" s="150" t="str">
        <f>RIGHT('Indicator Date'!AX3,4)</f>
        <v>2017</v>
      </c>
      <c r="AY3" s="150" t="str">
        <f>RIGHT('Indicator Date'!AY3,4)</f>
        <v>2017</v>
      </c>
      <c r="AZ3" s="150" t="str">
        <f>RIGHT('Indicator Date'!AZ3,4)</f>
        <v>2018</v>
      </c>
      <c r="BA3" s="150" t="str">
        <f>RIGHT('Indicator Date'!BA3,4)</f>
        <v>2017</v>
      </c>
      <c r="BB3" s="150" t="str">
        <f>RIGHT('Indicator Date'!BB3,4)</f>
        <v>2017</v>
      </c>
      <c r="BC3" s="150" t="str">
        <f>RIGHT('Indicator Date'!BC3,4)</f>
        <v>2018</v>
      </c>
      <c r="BD3" s="150" t="str">
        <f>RIGHT('Indicator Date'!BD3,4)</f>
        <v>2019</v>
      </c>
      <c r="BE3" s="150" t="str">
        <f>RIGHT('Indicator Date'!BE3,4)</f>
        <v>2020</v>
      </c>
      <c r="BF3" s="150" t="str">
        <f>RIGHT('Indicator Date'!BF3,4)</f>
        <v>2020</v>
      </c>
      <c r="BG3" s="150" t="str">
        <f>RIGHT('Indicator Date'!BG3,4)</f>
        <v>2018</v>
      </c>
      <c r="BH3" s="150" t="str">
        <f>RIGHT('Indicator Date'!BH3,4)</f>
        <v>2018</v>
      </c>
      <c r="BI3" s="150" t="str">
        <f>RIGHT('Indicator Date'!BI3,4)</f>
        <v>2018</v>
      </c>
      <c r="BJ3" s="150" t="str">
        <f>RIGHT('Indicator Date'!BJ3,4)</f>
        <v>2015</v>
      </c>
      <c r="BK3" s="150" t="str">
        <f>RIGHT('Indicator Date'!BK3,4)</f>
        <v>2018</v>
      </c>
      <c r="BL3" s="150" t="str">
        <f>RIGHT('Indicator Date'!BL3,4)</f>
        <v>2019</v>
      </c>
      <c r="BM3" s="150" t="str">
        <f>RIGHT('Indicator Date'!BM3,4)</f>
        <v>2017</v>
      </c>
      <c r="BN3" s="150" t="str">
        <f>RIGHT('Indicator Date'!BN3,4)</f>
        <v>2018</v>
      </c>
      <c r="BO3" s="150" t="str">
        <f>RIGHT('Indicator Date'!BO3,4)</f>
        <v>2018</v>
      </c>
      <c r="BP3" s="150" t="str">
        <f>RIGHT('Indicator Date'!BP3,4)</f>
        <v>2018</v>
      </c>
      <c r="BQ3" s="150" t="str">
        <f>RIGHT('Indicator Date'!BQ3,4)</f>
        <v>2014</v>
      </c>
      <c r="BR3" s="150" t="str">
        <f>RIGHT('Indicator Date'!BR3,4)</f>
        <v>2017</v>
      </c>
      <c r="BS3" s="150" t="str">
        <f>RIGHT('Indicator Date'!BS3,4)</f>
        <v>2017</v>
      </c>
      <c r="BT3" s="150" t="str">
        <f>RIGHT('Indicator Date'!BT3,4)</f>
        <v>2018</v>
      </c>
      <c r="BU3" s="150" t="str">
        <f>RIGHT('Indicator Date'!BU3,4)</f>
        <v>2017</v>
      </c>
      <c r="BV3" s="150" t="str">
        <f>RIGHT('Indicator Date'!BV3,4)</f>
        <v>2017</v>
      </c>
      <c r="BW3" s="150" t="str">
        <f>RIGHT('Indicator Date'!BW3,4)</f>
        <v>2017</v>
      </c>
      <c r="BX3" s="150" t="str">
        <f>RIGHT('Indicator Date'!BX3,4)</f>
        <v>2016</v>
      </c>
      <c r="BY3" s="150" t="str">
        <f>RIGHT('Indicator Date'!BY3,4)</f>
        <v>2017</v>
      </c>
      <c r="BZ3" s="150" t="str">
        <f>RIGHT('Indicator Date'!BZ3,4)</f>
        <v>2018</v>
      </c>
      <c r="CA3" s="150" t="str">
        <f>RIGHT('Indicator Date'!CA3,4)</f>
        <v>2019</v>
      </c>
      <c r="CB3" s="150" t="str">
        <f>RIGHT('Indicator Date'!CB3,4)</f>
        <v>2015</v>
      </c>
    </row>
    <row r="4" spans="1:80" x14ac:dyDescent="0.3">
      <c r="A4" s="123" t="s">
        <v>1</v>
      </c>
      <c r="B4" s="106" t="s">
        <v>0</v>
      </c>
      <c r="C4" s="151">
        <f>IF('Indicator Date'!C4="","x",'Indicator Date'!C4)</f>
        <v>2015</v>
      </c>
      <c r="D4" s="151">
        <f>IF('Indicator Date'!D4="","x",'Indicator Date'!D4)</f>
        <v>2015</v>
      </c>
      <c r="E4" s="151">
        <f>IF('Indicator Date'!E4="","x",'Indicator Date'!E4)</f>
        <v>2015</v>
      </c>
      <c r="F4" s="151">
        <f>IF('Indicator Date'!F4="","x",'Indicator Date'!F4)</f>
        <v>2015</v>
      </c>
      <c r="G4" s="151">
        <f>IF('Indicator Date'!G4="","x",'Indicator Date'!G4)</f>
        <v>2015</v>
      </c>
      <c r="H4" s="151">
        <f>IF('Indicator Date'!H4="","x",'Indicator Date'!H4)</f>
        <v>2015</v>
      </c>
      <c r="I4" s="151">
        <f>IF('Indicator Date'!I4="","x",'Indicator Date'!I4)</f>
        <v>2015</v>
      </c>
      <c r="J4" s="151">
        <f>IF('Indicator Date'!J4="","x",'Indicator Date'!J4)</f>
        <v>2018</v>
      </c>
      <c r="K4" s="151">
        <f>IF('Indicator Date'!K4="","x",'Indicator Date'!K4)</f>
        <v>2018</v>
      </c>
      <c r="L4" s="151">
        <f>IF('Indicator Date'!L4="","x",'Indicator Date'!L4)</f>
        <v>2016</v>
      </c>
      <c r="M4" s="151">
        <f>IF('Indicator Date'!M4="","x",'Indicator Date'!M4)</f>
        <v>2015</v>
      </c>
      <c r="N4" s="151">
        <f>IF('Indicator Date'!N4="","x",'Indicator Date'!N4)</f>
        <v>2015</v>
      </c>
      <c r="O4" s="151">
        <f>IF('Indicator Date'!O4="","x",'Indicator Date'!O4)</f>
        <v>2015</v>
      </c>
      <c r="P4" s="151">
        <f>IF('Indicator Date'!P4="","x",'Indicator Date'!P4)</f>
        <v>2015</v>
      </c>
      <c r="Q4" s="151">
        <f>IF('Indicator Date'!Q4="","x",'Indicator Date'!Q4)</f>
        <v>2010</v>
      </c>
      <c r="R4" s="151">
        <f>IF('Indicator Date'!R4="","x",'Indicator Date'!R4)</f>
        <v>2010</v>
      </c>
      <c r="S4" s="151">
        <f>IF('Indicator Date'!S4="","x",'Indicator Date'!S4)</f>
        <v>2010</v>
      </c>
      <c r="T4" s="151">
        <f>IF('Indicator Date'!T4="","x",'Indicator Date'!T4)</f>
        <v>2010</v>
      </c>
      <c r="U4" s="151">
        <f>IF('Indicator Date'!U4="","x",'Indicator Date'!U4)</f>
        <v>2015</v>
      </c>
      <c r="V4" s="151">
        <f>IF('Indicator Date'!V4="","x",'Indicator Date'!V4)</f>
        <v>2015</v>
      </c>
      <c r="W4" s="151">
        <f>IF('Indicator Date'!W4="","x",'Indicator Date'!W4)</f>
        <v>2015</v>
      </c>
      <c r="X4" s="151">
        <f>IF('Indicator Date'!X4="","x",'Indicator Date'!X4)</f>
        <v>2018</v>
      </c>
      <c r="Y4" s="151">
        <f>IF('Indicator Date'!Y4="","x",'Indicator Date'!Y4)</f>
        <v>2018</v>
      </c>
      <c r="Z4" s="151">
        <f>IF('Indicator Date'!Z4="","x",'Indicator Date'!Z4)</f>
        <v>2018</v>
      </c>
      <c r="AA4" s="151">
        <f>IF('Indicator Date'!AA4="","x",'Indicator Date'!AA4)</f>
        <v>2015</v>
      </c>
      <c r="AB4" s="151">
        <f>IF('Indicator Date'!AB4="","x",'Indicator Date'!AB4)</f>
        <v>2017</v>
      </c>
      <c r="AC4" s="151">
        <f>IF('Indicator Date'!AC4="","x",'Indicator Date'!AC4)</f>
        <v>2017</v>
      </c>
      <c r="AD4" s="151">
        <f>IF('Indicator Date'!AD4="","x",'Indicator Date'!AD4)</f>
        <v>2017</v>
      </c>
      <c r="AE4" s="151">
        <f>IF('Indicator Date'!AE4="","x",'Indicator Date'!AE4)</f>
        <v>2018</v>
      </c>
      <c r="AF4" s="151">
        <f>IF('Indicator Date'!AF4="","x",'Indicator Date'!AF4)</f>
        <v>2016</v>
      </c>
      <c r="AG4" s="151">
        <f>IF('Indicator Date'!AG4="","x",'Indicator Date'!AG4)</f>
        <v>2019</v>
      </c>
      <c r="AH4" s="151">
        <f>IF('Indicator Date'!AH4="","x",'Indicator Date'!AH4)</f>
        <v>2019</v>
      </c>
      <c r="AI4" s="151">
        <f>IF('Indicator Date'!AI4="","x",'Indicator Date'!AI4)</f>
        <v>2019</v>
      </c>
      <c r="AJ4" s="151">
        <f>IF('Indicator Date'!AJ4="","x",'Indicator Date'!AJ4)</f>
        <v>2018</v>
      </c>
      <c r="AK4" s="151">
        <f>IF('Indicator Date'!AK4="","x",'Indicator Date'!AK4)</f>
        <v>2018</v>
      </c>
      <c r="AL4" s="151">
        <f>IF('Indicator Date'!AL4="","x",'Indicator Date'!AL4)</f>
        <v>2017</v>
      </c>
      <c r="AM4" s="151">
        <f>IF('Indicator Date'!AM4="","x",'Indicator Date'!AM4)</f>
        <v>2016</v>
      </c>
      <c r="AN4" s="151">
        <f>IF('Indicator Date'!AN4="","x",'Indicator Date'!AN4)</f>
        <v>2019</v>
      </c>
      <c r="AO4" s="151">
        <f>IF('Indicator Date'!AO4="","x",'Indicator Date'!AO4)</f>
        <v>2016</v>
      </c>
      <c r="AP4" s="151">
        <f>IF('Indicator Date'!AP4="","x",'Indicator Date'!AP4)</f>
        <v>2017</v>
      </c>
      <c r="AQ4" s="151">
        <f>IF('Indicator Date'!AQ4="","x",'Indicator Date'!AQ4)</f>
        <v>2017</v>
      </c>
      <c r="AR4" s="151">
        <f>IF('Indicator Date'!AR4="","x",'Indicator Date'!AR4)</f>
        <v>2018</v>
      </c>
      <c r="AS4" s="151">
        <f>IF('Indicator Date'!AS4="","x",'Indicator Date'!AS4)</f>
        <v>2017</v>
      </c>
      <c r="AT4" s="151" t="str">
        <f>IF('Indicator Date'!AT4="","x",'Indicator Date'!AT4)</f>
        <v>x</v>
      </c>
      <c r="AU4" s="151">
        <f>IF('Indicator Date'!AU4="","x",'Indicator Date'!AU4)</f>
        <v>2017</v>
      </c>
      <c r="AV4" s="151">
        <f>IF('Indicator Date'!AV4="","x",'Indicator Date'!AV4)</f>
        <v>2016</v>
      </c>
      <c r="AW4" s="151" t="str">
        <f>IF('Indicator Date'!AW4="","x",'Indicator Date'!AW4)</f>
        <v>x</v>
      </c>
      <c r="AX4" s="151">
        <f>IF('Indicator Date'!AX4="","x",'Indicator Date'!AX4)</f>
        <v>2017</v>
      </c>
      <c r="AY4" s="151">
        <f>IF('Indicator Date'!AY4="","x",'Indicator Date'!AY4)</f>
        <v>2017</v>
      </c>
      <c r="AZ4" s="151">
        <f>IF('Indicator Date'!AZ4="","x",'Indicator Date'!AZ4)</f>
        <v>2017</v>
      </c>
      <c r="BA4" s="151" t="str">
        <f>IF('Indicator Date'!BA4="","x",'Indicator Date'!BA4)</f>
        <v>x</v>
      </c>
      <c r="BB4" s="151">
        <f>IF('Indicator Date'!BB4="","x",'Indicator Date'!BB4)</f>
        <v>2017</v>
      </c>
      <c r="BC4" s="151">
        <f>IF('Indicator Date'!BC4="","x",'Indicator Date'!BC4)</f>
        <v>2018</v>
      </c>
      <c r="BD4" s="151">
        <f>IF('Indicator Date'!BD4="","x",'Indicator Date'!BD4)</f>
        <v>2019</v>
      </c>
      <c r="BE4" s="212">
        <f>IF('Indicator Date'!BE4="","x",YEAR('Indicator Date'!BE4))</f>
        <v>2018</v>
      </c>
      <c r="BF4" s="212">
        <f>IF('Indicator Date'!BF4="","x",YEAR('Indicator Date'!BF4))</f>
        <v>2018</v>
      </c>
      <c r="BG4" s="212">
        <f>IF('Indicator Date'!BG4="","x",YEAR('Indicator Date'!BG4))</f>
        <v>2018</v>
      </c>
      <c r="BH4" s="151">
        <f>IF('Indicator Date'!BH4="","x",'Indicator Date'!BH4)</f>
        <v>2018</v>
      </c>
      <c r="BI4" s="151">
        <f>IF('Indicator Date'!BI4="","x",'Indicator Date'!BI4)</f>
        <v>2018</v>
      </c>
      <c r="BJ4" s="151">
        <f>IF('Indicator Date'!BJ4="","x",'Indicator Date'!BJ4)</f>
        <v>2015</v>
      </c>
      <c r="BK4" s="151">
        <f>IF('Indicator Date'!BK4="","x",'Indicator Date'!BK4)</f>
        <v>2017</v>
      </c>
      <c r="BL4" s="151">
        <f>IF('Indicator Date'!BL4="","x",'Indicator Date'!BL4)</f>
        <v>2018</v>
      </c>
      <c r="BM4" s="151">
        <f>IF('Indicator Date'!BM4="","x",'Indicator Date'!BM4)</f>
        <v>2017</v>
      </c>
      <c r="BN4" s="151">
        <f>IF('Indicator Date'!BN4="","x",'Indicator Date'!BN4)</f>
        <v>2015</v>
      </c>
      <c r="BO4" s="151">
        <f>IF('Indicator Date'!BO4="","x",'Indicator Date'!BO4)</f>
        <v>2016</v>
      </c>
      <c r="BP4" s="151">
        <f>IF('Indicator Date'!BP4="","x",'Indicator Date'!BP4)</f>
        <v>2017</v>
      </c>
      <c r="BQ4" s="151">
        <f>IF('Indicator Date'!BQ4="","x",'Indicator Date'!BQ4)</f>
        <v>2014</v>
      </c>
      <c r="BR4" s="151">
        <f>IF('Indicator Date'!BR4="","x",'Indicator Date'!BR4)</f>
        <v>2017</v>
      </c>
      <c r="BS4" s="151">
        <f>IF('Indicator Date'!BS4="","x",'Indicator Date'!BS4)</f>
        <v>2017</v>
      </c>
      <c r="BT4" s="151">
        <f>IF('Indicator Date'!BT4="","x",'Indicator Date'!BT4)</f>
        <v>2016</v>
      </c>
      <c r="BU4" s="151">
        <f>IF('Indicator Date'!BU4="","x",'Indicator Date'!BU4)</f>
        <v>2017</v>
      </c>
      <c r="BV4" s="151">
        <f>IF('Indicator Date'!BV4="","x",'Indicator Date'!BV4)</f>
        <v>2017</v>
      </c>
      <c r="BW4" s="151">
        <f>IF('Indicator Date'!BW4="","x",'Indicator Date'!BW4)</f>
        <v>2017</v>
      </c>
      <c r="BX4" s="151">
        <f>IF('Indicator Date'!BX4="","x",'Indicator Date'!BX4)</f>
        <v>2016</v>
      </c>
      <c r="BY4" s="151">
        <f>IF('Indicator Date'!BY4="","x",'Indicator Date'!BY4)</f>
        <v>2015</v>
      </c>
      <c r="BZ4" s="151" t="str">
        <f>IF('Indicator Date'!BZ4="","x",'Indicator Date'!BZ4)</f>
        <v>2018</v>
      </c>
      <c r="CA4" s="151">
        <f>IF('Indicator Date'!CA4="","x",'Indicator Date'!CA4)</f>
        <v>2019</v>
      </c>
      <c r="CB4" s="151">
        <f>IF('Indicator Date'!CB4="","x",'Indicator Date'!CB4)</f>
        <v>2015</v>
      </c>
    </row>
    <row r="5" spans="1:80" x14ac:dyDescent="0.3">
      <c r="A5" s="123" t="s">
        <v>3</v>
      </c>
      <c r="B5" s="106" t="s">
        <v>2</v>
      </c>
      <c r="C5" s="151">
        <f>IF('Indicator Date'!C5="","x",'Indicator Date'!C5)</f>
        <v>2015</v>
      </c>
      <c r="D5" s="151">
        <f>IF('Indicator Date'!D5="","x",'Indicator Date'!D5)</f>
        <v>2015</v>
      </c>
      <c r="E5" s="151">
        <f>IF('Indicator Date'!E5="","x",'Indicator Date'!E5)</f>
        <v>2015</v>
      </c>
      <c r="F5" s="151">
        <f>IF('Indicator Date'!F5="","x",'Indicator Date'!F5)</f>
        <v>2015</v>
      </c>
      <c r="G5" s="151">
        <f>IF('Indicator Date'!G5="","x",'Indicator Date'!G5)</f>
        <v>2015</v>
      </c>
      <c r="H5" s="151">
        <f>IF('Indicator Date'!H5="","x",'Indicator Date'!H5)</f>
        <v>2015</v>
      </c>
      <c r="I5" s="151">
        <f>IF('Indicator Date'!I5="","x",'Indicator Date'!I5)</f>
        <v>2015</v>
      </c>
      <c r="J5" s="151">
        <f>IF('Indicator Date'!J5="","x",'Indicator Date'!J5)</f>
        <v>2018</v>
      </c>
      <c r="K5" s="151">
        <f>IF('Indicator Date'!K5="","x",'Indicator Date'!K5)</f>
        <v>2018</v>
      </c>
      <c r="L5" s="151">
        <f>IF('Indicator Date'!L5="","x",'Indicator Date'!L5)</f>
        <v>2016</v>
      </c>
      <c r="M5" s="151">
        <f>IF('Indicator Date'!M5="","x",'Indicator Date'!M5)</f>
        <v>2015</v>
      </c>
      <c r="N5" s="151">
        <f>IF('Indicator Date'!N5="","x",'Indicator Date'!N5)</f>
        <v>2015</v>
      </c>
      <c r="O5" s="151">
        <f>IF('Indicator Date'!O5="","x",'Indicator Date'!O5)</f>
        <v>2015</v>
      </c>
      <c r="P5" s="151">
        <f>IF('Indicator Date'!P5="","x",'Indicator Date'!P5)</f>
        <v>2015</v>
      </c>
      <c r="Q5" s="151">
        <f>IF('Indicator Date'!Q5="","x",'Indicator Date'!Q5)</f>
        <v>2010</v>
      </c>
      <c r="R5" s="151">
        <f>IF('Indicator Date'!R5="","x",'Indicator Date'!R5)</f>
        <v>2010</v>
      </c>
      <c r="S5" s="151">
        <f>IF('Indicator Date'!S5="","x",'Indicator Date'!S5)</f>
        <v>2010</v>
      </c>
      <c r="T5" s="151">
        <f>IF('Indicator Date'!T5="","x",'Indicator Date'!T5)</f>
        <v>2010</v>
      </c>
      <c r="U5" s="151">
        <f>IF('Indicator Date'!U5="","x",'Indicator Date'!U5)</f>
        <v>2015</v>
      </c>
      <c r="V5" s="151">
        <f>IF('Indicator Date'!V5="","x",'Indicator Date'!V5)</f>
        <v>2015</v>
      </c>
      <c r="W5" s="151">
        <f>IF('Indicator Date'!W5="","x",'Indicator Date'!W5)</f>
        <v>2015</v>
      </c>
      <c r="X5" s="151">
        <f>IF('Indicator Date'!X5="","x",'Indicator Date'!X5)</f>
        <v>2018</v>
      </c>
      <c r="Y5" s="151">
        <f>IF('Indicator Date'!Y5="","x",'Indicator Date'!Y5)</f>
        <v>2018</v>
      </c>
      <c r="Z5" s="151">
        <f>IF('Indicator Date'!Z5="","x",'Indicator Date'!Z5)</f>
        <v>2018</v>
      </c>
      <c r="AA5" s="151">
        <f>IF('Indicator Date'!AA5="","x",'Indicator Date'!AA5)</f>
        <v>2011</v>
      </c>
      <c r="AB5" s="151">
        <f>IF('Indicator Date'!AB5="","x",'Indicator Date'!AB5)</f>
        <v>2017</v>
      </c>
      <c r="AC5" s="151" t="str">
        <f>IF('Indicator Date'!AC5="","x",'Indicator Date'!AC5)</f>
        <v>x</v>
      </c>
      <c r="AD5" s="151">
        <f>IF('Indicator Date'!AD5="","x",'Indicator Date'!AD5)</f>
        <v>2016</v>
      </c>
      <c r="AE5" s="151">
        <f>IF('Indicator Date'!AE5="","x",'Indicator Date'!AE5)</f>
        <v>2018</v>
      </c>
      <c r="AF5" s="151" t="str">
        <f>IF('Indicator Date'!AF5="","x",'Indicator Date'!AF5)</f>
        <v>x</v>
      </c>
      <c r="AG5" s="151">
        <f>IF('Indicator Date'!AG5="","x",'Indicator Date'!AG5)</f>
        <v>2019</v>
      </c>
      <c r="AH5" s="151">
        <f>IF('Indicator Date'!AH5="","x",'Indicator Date'!AH5)</f>
        <v>2019</v>
      </c>
      <c r="AI5" s="151">
        <f>IF('Indicator Date'!AI5="","x",'Indicator Date'!AI5)</f>
        <v>2019</v>
      </c>
      <c r="AJ5" s="151">
        <f>IF('Indicator Date'!AJ5="","x",'Indicator Date'!AJ5)</f>
        <v>2018</v>
      </c>
      <c r="AK5" s="151">
        <f>IF('Indicator Date'!AK5="","x",'Indicator Date'!AK5)</f>
        <v>2018</v>
      </c>
      <c r="AL5" s="151">
        <f>IF('Indicator Date'!AL5="","x",'Indicator Date'!AL5)</f>
        <v>2017</v>
      </c>
      <c r="AM5" s="151">
        <f>IF('Indicator Date'!AM5="","x",'Indicator Date'!AM5)</f>
        <v>2009</v>
      </c>
      <c r="AN5" s="151">
        <f>IF('Indicator Date'!AN5="","x",'Indicator Date'!AN5)</f>
        <v>2019</v>
      </c>
      <c r="AO5" s="151">
        <f>IF('Indicator Date'!AO5="","x",'Indicator Date'!AO5)</f>
        <v>2016</v>
      </c>
      <c r="AP5" s="151">
        <f>IF('Indicator Date'!AP5="","x",'Indicator Date'!AP5)</f>
        <v>2017</v>
      </c>
      <c r="AQ5" s="151">
        <f>IF('Indicator Date'!AQ5="","x",'Indicator Date'!AQ5)</f>
        <v>2017</v>
      </c>
      <c r="AR5" s="151">
        <f>IF('Indicator Date'!AR5="","x",'Indicator Date'!AR5)</f>
        <v>2018</v>
      </c>
      <c r="AS5" s="151">
        <f>IF('Indicator Date'!AS5="","x",'Indicator Date'!AS5)</f>
        <v>2017</v>
      </c>
      <c r="AT5" s="151">
        <f>IF('Indicator Date'!AT5="","x",'Indicator Date'!AT5)</f>
        <v>2009</v>
      </c>
      <c r="AU5" s="151">
        <f>IF('Indicator Date'!AU5="","x",'Indicator Date'!AU5)</f>
        <v>2017</v>
      </c>
      <c r="AV5" s="151">
        <f>IF('Indicator Date'!AV5="","x",'Indicator Date'!AV5)</f>
        <v>2017</v>
      </c>
      <c r="AW5" s="151">
        <f>IF('Indicator Date'!AW5="","x",'Indicator Date'!AW5)</f>
        <v>2017</v>
      </c>
      <c r="AX5" s="151" t="str">
        <f>IF('Indicator Date'!AX5="","x",'Indicator Date'!AX5)</f>
        <v>x</v>
      </c>
      <c r="AY5" s="151">
        <f>IF('Indicator Date'!AY5="","x",'Indicator Date'!AY5)</f>
        <v>2017</v>
      </c>
      <c r="AZ5" s="151">
        <f>IF('Indicator Date'!AZ5="","x",'Indicator Date'!AZ5)</f>
        <v>2017</v>
      </c>
      <c r="BA5" s="151" t="str">
        <f>IF('Indicator Date'!BA5="","x",'Indicator Date'!BA5)</f>
        <v>2012</v>
      </c>
      <c r="BB5" s="151">
        <f>IF('Indicator Date'!BB5="","x",'Indicator Date'!BB5)</f>
        <v>2017</v>
      </c>
      <c r="BC5" s="151">
        <f>IF('Indicator Date'!BC5="","x",'Indicator Date'!BC5)</f>
        <v>2018</v>
      </c>
      <c r="BD5" s="151">
        <f>IF('Indicator Date'!BD5="","x",'Indicator Date'!BD5)</f>
        <v>2019</v>
      </c>
      <c r="BE5" s="212" t="str">
        <f>IF('Indicator Date'!BE5="","x",YEAR('Indicator Date'!BE5))</f>
        <v>x</v>
      </c>
      <c r="BF5" s="212">
        <f>IF('Indicator Date'!BF5="","x",YEAR('Indicator Date'!BF5))</f>
        <v>2018</v>
      </c>
      <c r="BG5" s="212">
        <f>IF('Indicator Date'!BG5="","x",YEAR('Indicator Date'!BG5))</f>
        <v>2018</v>
      </c>
      <c r="BH5" s="151">
        <f>IF('Indicator Date'!BH5="","x",'Indicator Date'!BH5)</f>
        <v>2018</v>
      </c>
      <c r="BI5" s="151">
        <f>IF('Indicator Date'!BI5="","x",'Indicator Date'!BI5)</f>
        <v>2018</v>
      </c>
      <c r="BJ5" s="151" t="str">
        <f>IF('Indicator Date'!BJ5="","x",'Indicator Date'!BJ5)</f>
        <v>x</v>
      </c>
      <c r="BK5" s="151">
        <f>IF('Indicator Date'!BK5="","x",'Indicator Date'!BK5)</f>
        <v>2017</v>
      </c>
      <c r="BL5" s="151">
        <f>IF('Indicator Date'!BL5="","x",'Indicator Date'!BL5)</f>
        <v>2018</v>
      </c>
      <c r="BM5" s="151">
        <f>IF('Indicator Date'!BM5="","x",'Indicator Date'!BM5)</f>
        <v>2017</v>
      </c>
      <c r="BN5" s="151">
        <f>IF('Indicator Date'!BN5="","x",'Indicator Date'!BN5)</f>
        <v>2015</v>
      </c>
      <c r="BO5" s="151">
        <f>IF('Indicator Date'!BO5="","x",'Indicator Date'!BO5)</f>
        <v>2016</v>
      </c>
      <c r="BP5" s="151">
        <f>IF('Indicator Date'!BP5="","x",'Indicator Date'!BP5)</f>
        <v>2017</v>
      </c>
      <c r="BQ5" s="151">
        <f>IF('Indicator Date'!BQ5="","x",'Indicator Date'!BQ5)</f>
        <v>2014</v>
      </c>
      <c r="BR5" s="151">
        <f>IF('Indicator Date'!BR5="","x",'Indicator Date'!BR5)</f>
        <v>2017</v>
      </c>
      <c r="BS5" s="151">
        <f>IF('Indicator Date'!BS5="","x",'Indicator Date'!BS5)</f>
        <v>2017</v>
      </c>
      <c r="BT5" s="151">
        <f>IF('Indicator Date'!BT5="","x",'Indicator Date'!BT5)</f>
        <v>2016</v>
      </c>
      <c r="BU5" s="151">
        <f>IF('Indicator Date'!BU5="","x",'Indicator Date'!BU5)</f>
        <v>2017</v>
      </c>
      <c r="BV5" s="151">
        <f>IF('Indicator Date'!BV5="","x",'Indicator Date'!BV5)</f>
        <v>2017</v>
      </c>
      <c r="BW5" s="151">
        <f>IF('Indicator Date'!BW5="","x",'Indicator Date'!BW5)</f>
        <v>2017</v>
      </c>
      <c r="BX5" s="151">
        <f>IF('Indicator Date'!BX5="","x",'Indicator Date'!BX5)</f>
        <v>2016</v>
      </c>
      <c r="BY5" s="151">
        <f>IF('Indicator Date'!BY5="","x",'Indicator Date'!BY5)</f>
        <v>2015</v>
      </c>
      <c r="BZ5" s="151" t="str">
        <f>IF('Indicator Date'!BZ5="","x",'Indicator Date'!BZ5)</f>
        <v>2018</v>
      </c>
      <c r="CA5" s="151">
        <f>IF('Indicator Date'!CA5="","x",'Indicator Date'!CA5)</f>
        <v>2019</v>
      </c>
      <c r="CB5" s="151">
        <f>IF('Indicator Date'!CB5="","x",'Indicator Date'!CB5)</f>
        <v>2015</v>
      </c>
    </row>
    <row r="6" spans="1:80" x14ac:dyDescent="0.3">
      <c r="A6" s="123" t="s">
        <v>5</v>
      </c>
      <c r="B6" s="106" t="s">
        <v>4</v>
      </c>
      <c r="C6" s="151">
        <f>IF('Indicator Date'!C6="","x",'Indicator Date'!C6)</f>
        <v>2015</v>
      </c>
      <c r="D6" s="151">
        <f>IF('Indicator Date'!D6="","x",'Indicator Date'!D6)</f>
        <v>2015</v>
      </c>
      <c r="E6" s="151">
        <f>IF('Indicator Date'!E6="","x",'Indicator Date'!E6)</f>
        <v>2015</v>
      </c>
      <c r="F6" s="151">
        <f>IF('Indicator Date'!F6="","x",'Indicator Date'!F6)</f>
        <v>2015</v>
      </c>
      <c r="G6" s="151">
        <f>IF('Indicator Date'!G6="","x",'Indicator Date'!G6)</f>
        <v>2015</v>
      </c>
      <c r="H6" s="151">
        <f>IF('Indicator Date'!H6="","x",'Indicator Date'!H6)</f>
        <v>2015</v>
      </c>
      <c r="I6" s="151">
        <f>IF('Indicator Date'!I6="","x",'Indicator Date'!I6)</f>
        <v>2015</v>
      </c>
      <c r="J6" s="151">
        <f>IF('Indicator Date'!J6="","x",'Indicator Date'!J6)</f>
        <v>2018</v>
      </c>
      <c r="K6" s="151">
        <f>IF('Indicator Date'!K6="","x",'Indicator Date'!K6)</f>
        <v>2018</v>
      </c>
      <c r="L6" s="151">
        <f>IF('Indicator Date'!L6="","x",'Indicator Date'!L6)</f>
        <v>2016</v>
      </c>
      <c r="M6" s="151">
        <f>IF('Indicator Date'!M6="","x",'Indicator Date'!M6)</f>
        <v>2015</v>
      </c>
      <c r="N6" s="151">
        <f>IF('Indicator Date'!N6="","x",'Indicator Date'!N6)</f>
        <v>2015</v>
      </c>
      <c r="O6" s="151">
        <f>IF('Indicator Date'!O6="","x",'Indicator Date'!O6)</f>
        <v>2015</v>
      </c>
      <c r="P6" s="151">
        <f>IF('Indicator Date'!P6="","x",'Indicator Date'!P6)</f>
        <v>2015</v>
      </c>
      <c r="Q6" s="151">
        <f>IF('Indicator Date'!Q6="","x",'Indicator Date'!Q6)</f>
        <v>2010</v>
      </c>
      <c r="R6" s="151">
        <f>IF('Indicator Date'!R6="","x",'Indicator Date'!R6)</f>
        <v>2010</v>
      </c>
      <c r="S6" s="151">
        <f>IF('Indicator Date'!S6="","x",'Indicator Date'!S6)</f>
        <v>2010</v>
      </c>
      <c r="T6" s="151">
        <f>IF('Indicator Date'!T6="","x",'Indicator Date'!T6)</f>
        <v>2010</v>
      </c>
      <c r="U6" s="151">
        <f>IF('Indicator Date'!U6="","x",'Indicator Date'!U6)</f>
        <v>2015</v>
      </c>
      <c r="V6" s="151">
        <f>IF('Indicator Date'!V6="","x",'Indicator Date'!V6)</f>
        <v>2015</v>
      </c>
      <c r="W6" s="151">
        <f>IF('Indicator Date'!W6="","x",'Indicator Date'!W6)</f>
        <v>2015</v>
      </c>
      <c r="X6" s="151">
        <f>IF('Indicator Date'!X6="","x",'Indicator Date'!X6)</f>
        <v>2018</v>
      </c>
      <c r="Y6" s="151">
        <f>IF('Indicator Date'!Y6="","x",'Indicator Date'!Y6)</f>
        <v>2018</v>
      </c>
      <c r="Z6" s="151">
        <f>IF('Indicator Date'!Z6="","x",'Indicator Date'!Z6)</f>
        <v>2018</v>
      </c>
      <c r="AA6" s="151" t="str">
        <f>IF('Indicator Date'!AA6="","x",'Indicator Date'!AA6)</f>
        <v>x</v>
      </c>
      <c r="AB6" s="151">
        <f>IF('Indicator Date'!AB6="","x",'Indicator Date'!AB6)</f>
        <v>2017</v>
      </c>
      <c r="AC6" s="151">
        <f>IF('Indicator Date'!AC6="","x",'Indicator Date'!AC6)</f>
        <v>2017</v>
      </c>
      <c r="AD6" s="151">
        <f>IF('Indicator Date'!AD6="","x",'Indicator Date'!AD6)</f>
        <v>2015</v>
      </c>
      <c r="AE6" s="151">
        <f>IF('Indicator Date'!AE6="","x",'Indicator Date'!AE6)</f>
        <v>2018</v>
      </c>
      <c r="AF6" s="151" t="str">
        <f>IF('Indicator Date'!AF6="","x",'Indicator Date'!AF6)</f>
        <v>x</v>
      </c>
      <c r="AG6" s="151">
        <f>IF('Indicator Date'!AG6="","x",'Indicator Date'!AG6)</f>
        <v>2019</v>
      </c>
      <c r="AH6" s="151">
        <f>IF('Indicator Date'!AH6="","x",'Indicator Date'!AH6)</f>
        <v>2019</v>
      </c>
      <c r="AI6" s="151">
        <f>IF('Indicator Date'!AI6="","x",'Indicator Date'!AI6)</f>
        <v>2019</v>
      </c>
      <c r="AJ6" s="151">
        <f>IF('Indicator Date'!AJ6="","x",'Indicator Date'!AJ6)</f>
        <v>2018</v>
      </c>
      <c r="AK6" s="151">
        <f>IF('Indicator Date'!AK6="","x",'Indicator Date'!AK6)</f>
        <v>2018</v>
      </c>
      <c r="AL6" s="151">
        <f>IF('Indicator Date'!AL6="","x",'Indicator Date'!AL6)</f>
        <v>2017</v>
      </c>
      <c r="AM6" s="151" t="str">
        <f>IF('Indicator Date'!AM6="","x",'Indicator Date'!AM6)</f>
        <v>x</v>
      </c>
      <c r="AN6" s="151">
        <f>IF('Indicator Date'!AN6="","x",'Indicator Date'!AN6)</f>
        <v>2019</v>
      </c>
      <c r="AO6" s="151">
        <f>IF('Indicator Date'!AO6="","x",'Indicator Date'!AO6)</f>
        <v>2016</v>
      </c>
      <c r="AP6" s="151">
        <f>IF('Indicator Date'!AP6="","x",'Indicator Date'!AP6)</f>
        <v>2017</v>
      </c>
      <c r="AQ6" s="151">
        <f>IF('Indicator Date'!AQ6="","x",'Indicator Date'!AQ6)</f>
        <v>2017</v>
      </c>
      <c r="AR6" s="151">
        <f>IF('Indicator Date'!AR6="","x",'Indicator Date'!AR6)</f>
        <v>2018</v>
      </c>
      <c r="AS6" s="151">
        <f>IF('Indicator Date'!AS6="","x",'Indicator Date'!AS6)</f>
        <v>2017</v>
      </c>
      <c r="AT6" s="151">
        <f>IF('Indicator Date'!AT6="","x",'Indicator Date'!AT6)</f>
        <v>2012</v>
      </c>
      <c r="AU6" s="151">
        <f>IF('Indicator Date'!AU6="","x",'Indicator Date'!AU6)</f>
        <v>2017</v>
      </c>
      <c r="AV6" s="151">
        <f>IF('Indicator Date'!AV6="","x",'Indicator Date'!AV6)</f>
        <v>2017</v>
      </c>
      <c r="AW6" s="151">
        <f>IF('Indicator Date'!AW6="","x",'Indicator Date'!AW6)</f>
        <v>2017</v>
      </c>
      <c r="AX6" s="151">
        <f>IF('Indicator Date'!AX6="","x",'Indicator Date'!AX6)</f>
        <v>2017</v>
      </c>
      <c r="AY6" s="151">
        <f>IF('Indicator Date'!AY6="","x",'Indicator Date'!AY6)</f>
        <v>2017</v>
      </c>
      <c r="AZ6" s="151">
        <f>IF('Indicator Date'!AZ6="","x",'Indicator Date'!AZ6)</f>
        <v>2017</v>
      </c>
      <c r="BA6" s="151" t="str">
        <f>IF('Indicator Date'!BA6="","x",'Indicator Date'!BA6)</f>
        <v>2011</v>
      </c>
      <c r="BB6" s="151">
        <f>IF('Indicator Date'!BB6="","x",'Indicator Date'!BB6)</f>
        <v>2017</v>
      </c>
      <c r="BC6" s="151">
        <f>IF('Indicator Date'!BC6="","x",'Indicator Date'!BC6)</f>
        <v>2018</v>
      </c>
      <c r="BD6" s="151">
        <f>IF('Indicator Date'!BD6="","x",'Indicator Date'!BD6)</f>
        <v>2019</v>
      </c>
      <c r="BE6" s="212" t="str">
        <f>IF('Indicator Date'!BE6="","x",YEAR('Indicator Date'!BE6))</f>
        <v>x</v>
      </c>
      <c r="BF6" s="212">
        <f>IF('Indicator Date'!BF6="","x",YEAR('Indicator Date'!BF6))</f>
        <v>2018</v>
      </c>
      <c r="BG6" s="212">
        <f>IF('Indicator Date'!BG6="","x",YEAR('Indicator Date'!BG6))</f>
        <v>2018</v>
      </c>
      <c r="BH6" s="151">
        <f>IF('Indicator Date'!BH6="","x",'Indicator Date'!BH6)</f>
        <v>2018</v>
      </c>
      <c r="BI6" s="151">
        <f>IF('Indicator Date'!BI6="","x",'Indicator Date'!BI6)</f>
        <v>2018</v>
      </c>
      <c r="BJ6" s="151">
        <f>IF('Indicator Date'!BJ6="","x",'Indicator Date'!BJ6)</f>
        <v>2013</v>
      </c>
      <c r="BK6" s="151">
        <f>IF('Indicator Date'!BK6="","x",'Indicator Date'!BK6)</f>
        <v>2017</v>
      </c>
      <c r="BL6" s="151">
        <f>IF('Indicator Date'!BL6="","x",'Indicator Date'!BL6)</f>
        <v>2018</v>
      </c>
      <c r="BM6" s="151">
        <f>IF('Indicator Date'!BM6="","x",'Indicator Date'!BM6)</f>
        <v>2017</v>
      </c>
      <c r="BN6" s="151">
        <f>IF('Indicator Date'!BN6="","x",'Indicator Date'!BN6)</f>
        <v>2015</v>
      </c>
      <c r="BO6" s="151">
        <f>IF('Indicator Date'!BO6="","x",'Indicator Date'!BO6)</f>
        <v>2016</v>
      </c>
      <c r="BP6" s="151">
        <f>IF('Indicator Date'!BP6="","x",'Indicator Date'!BP6)</f>
        <v>2017</v>
      </c>
      <c r="BQ6" s="151">
        <f>IF('Indicator Date'!BQ6="","x",'Indicator Date'!BQ6)</f>
        <v>2014</v>
      </c>
      <c r="BR6" s="151">
        <f>IF('Indicator Date'!BR6="","x",'Indicator Date'!BR6)</f>
        <v>2017</v>
      </c>
      <c r="BS6" s="151">
        <f>IF('Indicator Date'!BS6="","x",'Indicator Date'!BS6)</f>
        <v>2017</v>
      </c>
      <c r="BT6" s="151">
        <f>IF('Indicator Date'!BT6="","x",'Indicator Date'!BT6)</f>
        <v>2016</v>
      </c>
      <c r="BU6" s="151">
        <f>IF('Indicator Date'!BU6="","x",'Indicator Date'!BU6)</f>
        <v>2017</v>
      </c>
      <c r="BV6" s="151">
        <f>IF('Indicator Date'!BV6="","x",'Indicator Date'!BV6)</f>
        <v>2017</v>
      </c>
      <c r="BW6" s="151">
        <f>IF('Indicator Date'!BW6="","x",'Indicator Date'!BW6)</f>
        <v>2017</v>
      </c>
      <c r="BX6" s="151">
        <f>IF('Indicator Date'!BX6="","x",'Indicator Date'!BX6)</f>
        <v>2016</v>
      </c>
      <c r="BY6" s="151">
        <f>IF('Indicator Date'!BY6="","x",'Indicator Date'!BY6)</f>
        <v>2015</v>
      </c>
      <c r="BZ6" s="151" t="str">
        <f>IF('Indicator Date'!BZ6="","x",'Indicator Date'!BZ6)</f>
        <v>2018</v>
      </c>
      <c r="CA6" s="151">
        <f>IF('Indicator Date'!CA6="","x",'Indicator Date'!CA6)</f>
        <v>2019</v>
      </c>
      <c r="CB6" s="151">
        <f>IF('Indicator Date'!CB6="","x",'Indicator Date'!CB6)</f>
        <v>2015</v>
      </c>
    </row>
    <row r="7" spans="1:80" x14ac:dyDescent="0.3">
      <c r="A7" s="123" t="s">
        <v>7</v>
      </c>
      <c r="B7" s="106" t="s">
        <v>6</v>
      </c>
      <c r="C7" s="151">
        <f>IF('Indicator Date'!C7="","x",'Indicator Date'!C7)</f>
        <v>2015</v>
      </c>
      <c r="D7" s="151">
        <f>IF('Indicator Date'!D7="","x",'Indicator Date'!D7)</f>
        <v>2015</v>
      </c>
      <c r="E7" s="151">
        <f>IF('Indicator Date'!E7="","x",'Indicator Date'!E7)</f>
        <v>2015</v>
      </c>
      <c r="F7" s="151">
        <f>IF('Indicator Date'!F7="","x",'Indicator Date'!F7)</f>
        <v>2015</v>
      </c>
      <c r="G7" s="151">
        <f>IF('Indicator Date'!G7="","x",'Indicator Date'!G7)</f>
        <v>2015</v>
      </c>
      <c r="H7" s="151">
        <f>IF('Indicator Date'!H7="","x",'Indicator Date'!H7)</f>
        <v>2015</v>
      </c>
      <c r="I7" s="151">
        <f>IF('Indicator Date'!I7="","x",'Indicator Date'!I7)</f>
        <v>2015</v>
      </c>
      <c r="J7" s="151">
        <f>IF('Indicator Date'!J7="","x",'Indicator Date'!J7)</f>
        <v>2018</v>
      </c>
      <c r="K7" s="151">
        <f>IF('Indicator Date'!K7="","x",'Indicator Date'!K7)</f>
        <v>2018</v>
      </c>
      <c r="L7" s="151">
        <f>IF('Indicator Date'!L7="","x",'Indicator Date'!L7)</f>
        <v>2016</v>
      </c>
      <c r="M7" s="151">
        <f>IF('Indicator Date'!M7="","x",'Indicator Date'!M7)</f>
        <v>2015</v>
      </c>
      <c r="N7" s="151">
        <f>IF('Indicator Date'!N7="","x",'Indicator Date'!N7)</f>
        <v>2015</v>
      </c>
      <c r="O7" s="151">
        <f>IF('Indicator Date'!O7="","x",'Indicator Date'!O7)</f>
        <v>2015</v>
      </c>
      <c r="P7" s="151">
        <f>IF('Indicator Date'!P7="","x",'Indicator Date'!P7)</f>
        <v>2015</v>
      </c>
      <c r="Q7" s="151">
        <f>IF('Indicator Date'!Q7="","x",'Indicator Date'!Q7)</f>
        <v>2010</v>
      </c>
      <c r="R7" s="151">
        <f>IF('Indicator Date'!R7="","x",'Indicator Date'!R7)</f>
        <v>2010</v>
      </c>
      <c r="S7" s="151">
        <f>IF('Indicator Date'!S7="","x",'Indicator Date'!S7)</f>
        <v>2010</v>
      </c>
      <c r="T7" s="151">
        <f>IF('Indicator Date'!T7="","x",'Indicator Date'!T7)</f>
        <v>2010</v>
      </c>
      <c r="U7" s="151">
        <f>IF('Indicator Date'!U7="","x",'Indicator Date'!U7)</f>
        <v>2015</v>
      </c>
      <c r="V7" s="151">
        <f>IF('Indicator Date'!V7="","x",'Indicator Date'!V7)</f>
        <v>2015</v>
      </c>
      <c r="W7" s="151">
        <f>IF('Indicator Date'!W7="","x",'Indicator Date'!W7)</f>
        <v>2015</v>
      </c>
      <c r="X7" s="151">
        <f>IF('Indicator Date'!X7="","x",'Indicator Date'!X7)</f>
        <v>2018</v>
      </c>
      <c r="Y7" s="151">
        <f>IF('Indicator Date'!Y7="","x",'Indicator Date'!Y7)</f>
        <v>2018</v>
      </c>
      <c r="Z7" s="151">
        <f>IF('Indicator Date'!Z7="","x",'Indicator Date'!Z7)</f>
        <v>2018</v>
      </c>
      <c r="AA7" s="151">
        <f>IF('Indicator Date'!AA7="","x",'Indicator Date'!AA7)</f>
        <v>2016</v>
      </c>
      <c r="AB7" s="151">
        <f>IF('Indicator Date'!AB7="","x",'Indicator Date'!AB7)</f>
        <v>2017</v>
      </c>
      <c r="AC7" s="151">
        <f>IF('Indicator Date'!AC7="","x",'Indicator Date'!AC7)</f>
        <v>2017</v>
      </c>
      <c r="AD7" s="151">
        <f>IF('Indicator Date'!AD7="","x",'Indicator Date'!AD7)</f>
        <v>2017</v>
      </c>
      <c r="AE7" s="151">
        <f>IF('Indicator Date'!AE7="","x",'Indicator Date'!AE7)</f>
        <v>2018</v>
      </c>
      <c r="AF7" s="151">
        <f>IF('Indicator Date'!AF7="","x",'Indicator Date'!AF7)</f>
        <v>2016</v>
      </c>
      <c r="AG7" s="151">
        <f>IF('Indicator Date'!AG7="","x",'Indicator Date'!AG7)</f>
        <v>2019</v>
      </c>
      <c r="AH7" s="151">
        <f>IF('Indicator Date'!AH7="","x",'Indicator Date'!AH7)</f>
        <v>2019</v>
      </c>
      <c r="AI7" s="151">
        <f>IF('Indicator Date'!AI7="","x",'Indicator Date'!AI7)</f>
        <v>2019</v>
      </c>
      <c r="AJ7" s="151">
        <f>IF('Indicator Date'!AJ7="","x",'Indicator Date'!AJ7)</f>
        <v>2018</v>
      </c>
      <c r="AK7" s="151">
        <f>IF('Indicator Date'!AK7="","x",'Indicator Date'!AK7)</f>
        <v>2018</v>
      </c>
      <c r="AL7" s="151">
        <f>IF('Indicator Date'!AL7="","x",'Indicator Date'!AL7)</f>
        <v>2017</v>
      </c>
      <c r="AM7" s="151">
        <f>IF('Indicator Date'!AM7="","x",'Indicator Date'!AM7)</f>
        <v>2016</v>
      </c>
      <c r="AN7" s="151">
        <f>IF('Indicator Date'!AN7="","x",'Indicator Date'!AN7)</f>
        <v>2019</v>
      </c>
      <c r="AO7" s="151">
        <f>IF('Indicator Date'!AO7="","x",'Indicator Date'!AO7)</f>
        <v>2016</v>
      </c>
      <c r="AP7" s="151">
        <f>IF('Indicator Date'!AP7="","x",'Indicator Date'!AP7)</f>
        <v>2017</v>
      </c>
      <c r="AQ7" s="151">
        <f>IF('Indicator Date'!AQ7="","x",'Indicator Date'!AQ7)</f>
        <v>2017</v>
      </c>
      <c r="AR7" s="151">
        <f>IF('Indicator Date'!AR7="","x",'Indicator Date'!AR7)</f>
        <v>2018</v>
      </c>
      <c r="AS7" s="151">
        <f>IF('Indicator Date'!AS7="","x",'Indicator Date'!AS7)</f>
        <v>2017</v>
      </c>
      <c r="AT7" s="151">
        <f>IF('Indicator Date'!AT7="","x",'Indicator Date'!AT7)</f>
        <v>2016</v>
      </c>
      <c r="AU7" s="151">
        <f>IF('Indicator Date'!AU7="","x",'Indicator Date'!AU7)</f>
        <v>2017</v>
      </c>
      <c r="AV7" s="151">
        <f>IF('Indicator Date'!AV7="","x",'Indicator Date'!AV7)</f>
        <v>2017</v>
      </c>
      <c r="AW7" s="151">
        <f>IF('Indicator Date'!AW7="","x",'Indicator Date'!AW7)</f>
        <v>2017</v>
      </c>
      <c r="AX7" s="151">
        <f>IF('Indicator Date'!AX7="","x",'Indicator Date'!AX7)</f>
        <v>2017</v>
      </c>
      <c r="AY7" s="151">
        <f>IF('Indicator Date'!AY7="","x",'Indicator Date'!AY7)</f>
        <v>2017</v>
      </c>
      <c r="AZ7" s="151" t="str">
        <f>IF('Indicator Date'!AZ7="","x",'Indicator Date'!AZ7)</f>
        <v>x</v>
      </c>
      <c r="BA7" s="151">
        <f>IF('Indicator Date'!BA7="","x",'Indicator Date'!BA7)</f>
        <v>2008</v>
      </c>
      <c r="BB7" s="151">
        <f>IF('Indicator Date'!BB7="","x",'Indicator Date'!BB7)</f>
        <v>2017</v>
      </c>
      <c r="BC7" s="151">
        <f>IF('Indicator Date'!BC7="","x",'Indicator Date'!BC7)</f>
        <v>2018</v>
      </c>
      <c r="BD7" s="151">
        <f>IF('Indicator Date'!BD7="","x",'Indicator Date'!BD7)</f>
        <v>2019</v>
      </c>
      <c r="BE7" s="212" t="str">
        <f>IF('Indicator Date'!BE7="","x",YEAR('Indicator Date'!BE7))</f>
        <v>x</v>
      </c>
      <c r="BF7" s="212">
        <f>IF('Indicator Date'!BF7="","x",YEAR('Indicator Date'!BF7))</f>
        <v>2019</v>
      </c>
      <c r="BG7" s="212">
        <f>IF('Indicator Date'!BG7="","x",YEAR('Indicator Date'!BG7))</f>
        <v>2018</v>
      </c>
      <c r="BH7" s="151">
        <f>IF('Indicator Date'!BH7="","x",'Indicator Date'!BH7)</f>
        <v>2018</v>
      </c>
      <c r="BI7" s="151">
        <f>IF('Indicator Date'!BI7="","x",'Indicator Date'!BI7)</f>
        <v>2018</v>
      </c>
      <c r="BJ7" s="151">
        <f>IF('Indicator Date'!BJ7="","x",'Indicator Date'!BJ7)</f>
        <v>2013</v>
      </c>
      <c r="BK7" s="151">
        <f>IF('Indicator Date'!BK7="","x",'Indicator Date'!BK7)</f>
        <v>2017</v>
      </c>
      <c r="BL7" s="151">
        <f>IF('Indicator Date'!BL7="","x",'Indicator Date'!BL7)</f>
        <v>2018</v>
      </c>
      <c r="BM7" s="151">
        <f>IF('Indicator Date'!BM7="","x",'Indicator Date'!BM7)</f>
        <v>2017</v>
      </c>
      <c r="BN7" s="151">
        <f>IF('Indicator Date'!BN7="","x",'Indicator Date'!BN7)</f>
        <v>2015</v>
      </c>
      <c r="BO7" s="151">
        <f>IF('Indicator Date'!BO7="","x",'Indicator Date'!BO7)</f>
        <v>2016</v>
      </c>
      <c r="BP7" s="151">
        <f>IF('Indicator Date'!BP7="","x",'Indicator Date'!BP7)</f>
        <v>2017</v>
      </c>
      <c r="BQ7" s="151">
        <f>IF('Indicator Date'!BQ7="","x",'Indicator Date'!BQ7)</f>
        <v>2014</v>
      </c>
      <c r="BR7" s="151">
        <f>IF('Indicator Date'!BR7="","x",'Indicator Date'!BR7)</f>
        <v>2017</v>
      </c>
      <c r="BS7" s="151">
        <f>IF('Indicator Date'!BS7="","x",'Indicator Date'!BS7)</f>
        <v>2017</v>
      </c>
      <c r="BT7" s="151">
        <f>IF('Indicator Date'!BT7="","x",'Indicator Date'!BT7)</f>
        <v>2017</v>
      </c>
      <c r="BU7" s="151">
        <f>IF('Indicator Date'!BU7="","x",'Indicator Date'!BU7)</f>
        <v>2017</v>
      </c>
      <c r="BV7" s="151">
        <f>IF('Indicator Date'!BV7="","x",'Indicator Date'!BV7)</f>
        <v>2017</v>
      </c>
      <c r="BW7" s="151">
        <f>IF('Indicator Date'!BW7="","x",'Indicator Date'!BW7)</f>
        <v>2017</v>
      </c>
      <c r="BX7" s="151">
        <f>IF('Indicator Date'!BX7="","x",'Indicator Date'!BX7)</f>
        <v>2016</v>
      </c>
      <c r="BY7" s="151">
        <f>IF('Indicator Date'!BY7="","x",'Indicator Date'!BY7)</f>
        <v>2015</v>
      </c>
      <c r="BZ7" s="151" t="str">
        <f>IF('Indicator Date'!BZ7="","x",'Indicator Date'!BZ7)</f>
        <v>2018</v>
      </c>
      <c r="CA7" s="151">
        <f>IF('Indicator Date'!CA7="","x",'Indicator Date'!CA7)</f>
        <v>2019</v>
      </c>
      <c r="CB7" s="151">
        <f>IF('Indicator Date'!CB7="","x",'Indicator Date'!CB7)</f>
        <v>2015</v>
      </c>
    </row>
    <row r="8" spans="1:80" x14ac:dyDescent="0.3">
      <c r="A8" s="123" t="s">
        <v>9</v>
      </c>
      <c r="B8" s="106" t="s">
        <v>8</v>
      </c>
      <c r="C8" s="151">
        <f>IF('Indicator Date'!C8="","x",'Indicator Date'!C8)</f>
        <v>2015</v>
      </c>
      <c r="D8" s="151">
        <f>IF('Indicator Date'!D8="","x",'Indicator Date'!D8)</f>
        <v>2015</v>
      </c>
      <c r="E8" s="151">
        <f>IF('Indicator Date'!E8="","x",'Indicator Date'!E8)</f>
        <v>2015</v>
      </c>
      <c r="F8" s="151">
        <f>IF('Indicator Date'!F8="","x",'Indicator Date'!F8)</f>
        <v>2015</v>
      </c>
      <c r="G8" s="151">
        <f>IF('Indicator Date'!G8="","x",'Indicator Date'!G8)</f>
        <v>2015</v>
      </c>
      <c r="H8" s="151">
        <f>IF('Indicator Date'!H8="","x",'Indicator Date'!H8)</f>
        <v>2015</v>
      </c>
      <c r="I8" s="151">
        <f>IF('Indicator Date'!I8="","x",'Indicator Date'!I8)</f>
        <v>2015</v>
      </c>
      <c r="J8" s="151">
        <f>IF('Indicator Date'!J8="","x",'Indicator Date'!J8)</f>
        <v>2018</v>
      </c>
      <c r="K8" s="151">
        <f>IF('Indicator Date'!K8="","x",'Indicator Date'!K8)</f>
        <v>2018</v>
      </c>
      <c r="L8" s="151">
        <f>IF('Indicator Date'!L8="","x",'Indicator Date'!L8)</f>
        <v>2016</v>
      </c>
      <c r="M8" s="151">
        <f>IF('Indicator Date'!M8="","x",'Indicator Date'!M8)</f>
        <v>2015</v>
      </c>
      <c r="N8" s="151">
        <f>IF('Indicator Date'!N8="","x",'Indicator Date'!N8)</f>
        <v>2015</v>
      </c>
      <c r="O8" s="151">
        <f>IF('Indicator Date'!O8="","x",'Indicator Date'!O8)</f>
        <v>2015</v>
      </c>
      <c r="P8" s="151">
        <f>IF('Indicator Date'!P8="","x",'Indicator Date'!P8)</f>
        <v>2015</v>
      </c>
      <c r="Q8" s="151">
        <f>IF('Indicator Date'!Q8="","x",'Indicator Date'!Q8)</f>
        <v>2010</v>
      </c>
      <c r="R8" s="151">
        <f>IF('Indicator Date'!R8="","x",'Indicator Date'!R8)</f>
        <v>2010</v>
      </c>
      <c r="S8" s="151">
        <f>IF('Indicator Date'!S8="","x",'Indicator Date'!S8)</f>
        <v>2010</v>
      </c>
      <c r="T8" s="151">
        <f>IF('Indicator Date'!T8="","x",'Indicator Date'!T8)</f>
        <v>2010</v>
      </c>
      <c r="U8" s="151">
        <f>IF('Indicator Date'!U8="","x",'Indicator Date'!U8)</f>
        <v>2015</v>
      </c>
      <c r="V8" s="151">
        <f>IF('Indicator Date'!V8="","x",'Indicator Date'!V8)</f>
        <v>2015</v>
      </c>
      <c r="W8" s="151">
        <f>IF('Indicator Date'!W8="","x",'Indicator Date'!W8)</f>
        <v>2015</v>
      </c>
      <c r="X8" s="151">
        <f>IF('Indicator Date'!X8="","x",'Indicator Date'!X8)</f>
        <v>2018</v>
      </c>
      <c r="Y8" s="151">
        <f>IF('Indicator Date'!Y8="","x",'Indicator Date'!Y8)</f>
        <v>2018</v>
      </c>
      <c r="Z8" s="151">
        <f>IF('Indicator Date'!Z8="","x",'Indicator Date'!Z8)</f>
        <v>2018</v>
      </c>
      <c r="AA8" s="151" t="str">
        <f>IF('Indicator Date'!AA8="","x",'Indicator Date'!AA8)</f>
        <v>x</v>
      </c>
      <c r="AB8" s="151">
        <f>IF('Indicator Date'!AB8="","x",'Indicator Date'!AB8)</f>
        <v>2017</v>
      </c>
      <c r="AC8" s="151" t="str">
        <f>IF('Indicator Date'!AC8="","x",'Indicator Date'!AC8)</f>
        <v>x</v>
      </c>
      <c r="AD8" s="151">
        <f>IF('Indicator Date'!AD8="","x",'Indicator Date'!AD8)</f>
        <v>2014</v>
      </c>
      <c r="AE8" s="151">
        <f>IF('Indicator Date'!AE8="","x",'Indicator Date'!AE8)</f>
        <v>2018</v>
      </c>
      <c r="AF8" s="151" t="str">
        <f>IF('Indicator Date'!AF8="","x",'Indicator Date'!AF8)</f>
        <v>x</v>
      </c>
      <c r="AG8" s="151">
        <f>IF('Indicator Date'!AG8="","x",'Indicator Date'!AG8)</f>
        <v>2019</v>
      </c>
      <c r="AH8" s="151">
        <f>IF('Indicator Date'!AH8="","x",'Indicator Date'!AH8)</f>
        <v>2019</v>
      </c>
      <c r="AI8" s="151">
        <f>IF('Indicator Date'!AI8="","x",'Indicator Date'!AI8)</f>
        <v>2019</v>
      </c>
      <c r="AJ8" s="151">
        <f>IF('Indicator Date'!AJ8="","x",'Indicator Date'!AJ8)</f>
        <v>2018</v>
      </c>
      <c r="AK8" s="151">
        <f>IF('Indicator Date'!AK8="","x",'Indicator Date'!AK8)</f>
        <v>2018</v>
      </c>
      <c r="AL8" s="151">
        <f>IF('Indicator Date'!AL8="","x",'Indicator Date'!AL8)</f>
        <v>2017</v>
      </c>
      <c r="AM8" s="151" t="str">
        <f>IF('Indicator Date'!AM8="","x",'Indicator Date'!AM8)</f>
        <v>x</v>
      </c>
      <c r="AN8" s="151">
        <f>IF('Indicator Date'!AN8="","x",'Indicator Date'!AN8)</f>
        <v>2019</v>
      </c>
      <c r="AO8" s="151">
        <f>IF('Indicator Date'!AO8="","x",'Indicator Date'!AO8)</f>
        <v>2016</v>
      </c>
      <c r="AP8" s="151">
        <f>IF('Indicator Date'!AP8="","x",'Indicator Date'!AP8)</f>
        <v>2017</v>
      </c>
      <c r="AQ8" s="151">
        <f>IF('Indicator Date'!AQ8="","x",'Indicator Date'!AQ8)</f>
        <v>2017</v>
      </c>
      <c r="AR8" s="151">
        <f>IF('Indicator Date'!AR8="","x",'Indicator Date'!AR8)</f>
        <v>2018</v>
      </c>
      <c r="AS8" s="151">
        <f>IF('Indicator Date'!AS8="","x",'Indicator Date'!AS8)</f>
        <v>2017</v>
      </c>
      <c r="AT8" s="151" t="str">
        <f>IF('Indicator Date'!AT8="","x",'Indicator Date'!AT8)</f>
        <v>x</v>
      </c>
      <c r="AU8" s="151">
        <f>IF('Indicator Date'!AU8="","x",'Indicator Date'!AU8)</f>
        <v>2017</v>
      </c>
      <c r="AV8" s="151" t="str">
        <f>IF('Indicator Date'!AV8="","x",'Indicator Date'!AV8)</f>
        <v>x</v>
      </c>
      <c r="AW8" s="151" t="str">
        <f>IF('Indicator Date'!AW8="","x",'Indicator Date'!AW8)</f>
        <v>x</v>
      </c>
      <c r="AX8" s="151" t="str">
        <f>IF('Indicator Date'!AX8="","x",'Indicator Date'!AX8)</f>
        <v>x</v>
      </c>
      <c r="AY8" s="151">
        <f>IF('Indicator Date'!AY8="","x",'Indicator Date'!AY8)</f>
        <v>2017</v>
      </c>
      <c r="AZ8" s="151" t="str">
        <f>IF('Indicator Date'!AZ8="","x",'Indicator Date'!AZ8)</f>
        <v>x</v>
      </c>
      <c r="BA8" s="151" t="str">
        <f>IF('Indicator Date'!BA8="","x",'Indicator Date'!BA8)</f>
        <v>x</v>
      </c>
      <c r="BB8" s="151">
        <f>IF('Indicator Date'!BB8="","x",'Indicator Date'!BB8)</f>
        <v>2017</v>
      </c>
      <c r="BC8" s="151">
        <f>IF('Indicator Date'!BC8="","x",'Indicator Date'!BC8)</f>
        <v>2018</v>
      </c>
      <c r="BD8" s="151">
        <f>IF('Indicator Date'!BD8="","x",'Indicator Date'!BD8)</f>
        <v>2019</v>
      </c>
      <c r="BE8" s="212" t="str">
        <f>IF('Indicator Date'!BE8="","x",YEAR('Indicator Date'!BE8))</f>
        <v>x</v>
      </c>
      <c r="BF8" s="212">
        <f>IF('Indicator Date'!BF8="","x",YEAR('Indicator Date'!BF8))</f>
        <v>2018</v>
      </c>
      <c r="BG8" s="212">
        <f>IF('Indicator Date'!BG8="","x",YEAR('Indicator Date'!BG8))</f>
        <v>2018</v>
      </c>
      <c r="BH8" s="151">
        <f>IF('Indicator Date'!BH8="","x",'Indicator Date'!BH8)</f>
        <v>2018</v>
      </c>
      <c r="BI8" s="151">
        <f>IF('Indicator Date'!BI8="","x",'Indicator Date'!BI8)</f>
        <v>2018</v>
      </c>
      <c r="BJ8" s="151">
        <f>IF('Indicator Date'!BJ8="","x",'Indicator Date'!BJ8)</f>
        <v>2013</v>
      </c>
      <c r="BK8" s="151">
        <f>IF('Indicator Date'!BK8="","x",'Indicator Date'!BK8)</f>
        <v>2017</v>
      </c>
      <c r="BL8" s="151" t="str">
        <f>IF('Indicator Date'!BL8="","x",'Indicator Date'!BL8)</f>
        <v>x</v>
      </c>
      <c r="BM8" s="151">
        <f>IF('Indicator Date'!BM8="","x",'Indicator Date'!BM8)</f>
        <v>2017</v>
      </c>
      <c r="BN8" s="151">
        <f>IF('Indicator Date'!BN8="","x",'Indicator Date'!BN8)</f>
        <v>2014</v>
      </c>
      <c r="BO8" s="151">
        <f>IF('Indicator Date'!BO8="","x",'Indicator Date'!BO8)</f>
        <v>2016</v>
      </c>
      <c r="BP8" s="151">
        <f>IF('Indicator Date'!BP8="","x",'Indicator Date'!BP8)</f>
        <v>2017</v>
      </c>
      <c r="BQ8" s="151">
        <f>IF('Indicator Date'!BQ8="","x",'Indicator Date'!BQ8)</f>
        <v>2014</v>
      </c>
      <c r="BR8" s="151">
        <f>IF('Indicator Date'!BR8="","x",'Indicator Date'!BR8)</f>
        <v>2017</v>
      </c>
      <c r="BS8" s="151">
        <f>IF('Indicator Date'!BS8="","x",'Indicator Date'!BS8)</f>
        <v>2017</v>
      </c>
      <c r="BT8" s="151">
        <f>IF('Indicator Date'!BT8="","x",'Indicator Date'!BT8)</f>
        <v>2017</v>
      </c>
      <c r="BU8" s="151">
        <f>IF('Indicator Date'!BU8="","x",'Indicator Date'!BU8)</f>
        <v>2017</v>
      </c>
      <c r="BV8" s="151">
        <f>IF('Indicator Date'!BV8="","x",'Indicator Date'!BV8)</f>
        <v>2017</v>
      </c>
      <c r="BW8" s="151" t="str">
        <f>IF('Indicator Date'!BW8="","x",'Indicator Date'!BW8)</f>
        <v>x</v>
      </c>
      <c r="BX8" s="151">
        <f>IF('Indicator Date'!BX8="","x",'Indicator Date'!BX8)</f>
        <v>2016</v>
      </c>
      <c r="BY8" s="151" t="str">
        <f>IF('Indicator Date'!BY8="","x",'Indicator Date'!BY8)</f>
        <v>x</v>
      </c>
      <c r="BZ8" s="151" t="str">
        <f>IF('Indicator Date'!BZ8="","x",'Indicator Date'!BZ8)</f>
        <v>2018</v>
      </c>
      <c r="CA8" s="151">
        <f>IF('Indicator Date'!CA8="","x",'Indicator Date'!CA8)</f>
        <v>2019</v>
      </c>
      <c r="CB8" s="151">
        <f>IF('Indicator Date'!CB8="","x",'Indicator Date'!CB8)</f>
        <v>2015</v>
      </c>
    </row>
    <row r="9" spans="1:80" x14ac:dyDescent="0.3">
      <c r="A9" s="123" t="s">
        <v>11</v>
      </c>
      <c r="B9" s="106" t="s">
        <v>10</v>
      </c>
      <c r="C9" s="151">
        <f>IF('Indicator Date'!C9="","x",'Indicator Date'!C9)</f>
        <v>2015</v>
      </c>
      <c r="D9" s="151">
        <f>IF('Indicator Date'!D9="","x",'Indicator Date'!D9)</f>
        <v>2015</v>
      </c>
      <c r="E9" s="151">
        <f>IF('Indicator Date'!E9="","x",'Indicator Date'!E9)</f>
        <v>2015</v>
      </c>
      <c r="F9" s="151">
        <f>IF('Indicator Date'!F9="","x",'Indicator Date'!F9)</f>
        <v>2015</v>
      </c>
      <c r="G9" s="151">
        <f>IF('Indicator Date'!G9="","x",'Indicator Date'!G9)</f>
        <v>2015</v>
      </c>
      <c r="H9" s="151">
        <f>IF('Indicator Date'!H9="","x",'Indicator Date'!H9)</f>
        <v>2015</v>
      </c>
      <c r="I9" s="151">
        <f>IF('Indicator Date'!I9="","x",'Indicator Date'!I9)</f>
        <v>2015</v>
      </c>
      <c r="J9" s="151">
        <f>IF('Indicator Date'!J9="","x",'Indicator Date'!J9)</f>
        <v>2018</v>
      </c>
      <c r="K9" s="151">
        <f>IF('Indicator Date'!K9="","x",'Indicator Date'!K9)</f>
        <v>2018</v>
      </c>
      <c r="L9" s="151">
        <f>IF('Indicator Date'!L9="","x",'Indicator Date'!L9)</f>
        <v>2016</v>
      </c>
      <c r="M9" s="151">
        <f>IF('Indicator Date'!M9="","x",'Indicator Date'!M9)</f>
        <v>2015</v>
      </c>
      <c r="N9" s="151">
        <f>IF('Indicator Date'!N9="","x",'Indicator Date'!N9)</f>
        <v>2015</v>
      </c>
      <c r="O9" s="151">
        <f>IF('Indicator Date'!O9="","x",'Indicator Date'!O9)</f>
        <v>2015</v>
      </c>
      <c r="P9" s="151">
        <f>IF('Indicator Date'!P9="","x",'Indicator Date'!P9)</f>
        <v>2015</v>
      </c>
      <c r="Q9" s="151">
        <f>IF('Indicator Date'!Q9="","x",'Indicator Date'!Q9)</f>
        <v>2010</v>
      </c>
      <c r="R9" s="151">
        <f>IF('Indicator Date'!R9="","x",'Indicator Date'!R9)</f>
        <v>2010</v>
      </c>
      <c r="S9" s="151">
        <f>IF('Indicator Date'!S9="","x",'Indicator Date'!S9)</f>
        <v>2010</v>
      </c>
      <c r="T9" s="151">
        <f>IF('Indicator Date'!T9="","x",'Indicator Date'!T9)</f>
        <v>2010</v>
      </c>
      <c r="U9" s="151">
        <f>IF('Indicator Date'!U9="","x",'Indicator Date'!U9)</f>
        <v>2015</v>
      </c>
      <c r="V9" s="151">
        <f>IF('Indicator Date'!V9="","x",'Indicator Date'!V9)</f>
        <v>2015</v>
      </c>
      <c r="W9" s="151">
        <f>IF('Indicator Date'!W9="","x",'Indicator Date'!W9)</f>
        <v>2015</v>
      </c>
      <c r="X9" s="151">
        <f>IF('Indicator Date'!X9="","x",'Indicator Date'!X9)</f>
        <v>2018</v>
      </c>
      <c r="Y9" s="151">
        <f>IF('Indicator Date'!Y9="","x",'Indicator Date'!Y9)</f>
        <v>2018</v>
      </c>
      <c r="Z9" s="151">
        <f>IF('Indicator Date'!Z9="","x",'Indicator Date'!Z9)</f>
        <v>2018</v>
      </c>
      <c r="AA9" s="151">
        <f>IF('Indicator Date'!AA9="","x",'Indicator Date'!AA9)</f>
        <v>2010</v>
      </c>
      <c r="AB9" s="151">
        <f>IF('Indicator Date'!AB9="","x",'Indicator Date'!AB9)</f>
        <v>2014</v>
      </c>
      <c r="AC9" s="151" t="str">
        <f>IF('Indicator Date'!AC9="","x",'Indicator Date'!AC9)</f>
        <v>x</v>
      </c>
      <c r="AD9" s="151">
        <f>IF('Indicator Date'!AD9="","x",'Indicator Date'!AD9)</f>
        <v>2018</v>
      </c>
      <c r="AE9" s="151">
        <f>IF('Indicator Date'!AE9="","x",'Indicator Date'!AE9)</f>
        <v>2018</v>
      </c>
      <c r="AF9" s="151">
        <f>IF('Indicator Date'!AF9="","x",'Indicator Date'!AF9)</f>
        <v>2016</v>
      </c>
      <c r="AG9" s="151">
        <f>IF('Indicator Date'!AG9="","x",'Indicator Date'!AG9)</f>
        <v>2019</v>
      </c>
      <c r="AH9" s="151">
        <f>IF('Indicator Date'!AH9="","x",'Indicator Date'!AH9)</f>
        <v>2019</v>
      </c>
      <c r="AI9" s="151">
        <f>IF('Indicator Date'!AI9="","x",'Indicator Date'!AI9)</f>
        <v>2019</v>
      </c>
      <c r="AJ9" s="151">
        <f>IF('Indicator Date'!AJ9="","x",'Indicator Date'!AJ9)</f>
        <v>2018</v>
      </c>
      <c r="AK9" s="151">
        <f>IF('Indicator Date'!AK9="","x",'Indicator Date'!AK9)</f>
        <v>2018</v>
      </c>
      <c r="AL9" s="151">
        <f>IF('Indicator Date'!AL9="","x",'Indicator Date'!AL9)</f>
        <v>2017</v>
      </c>
      <c r="AM9" s="151" t="str">
        <f>IF('Indicator Date'!AM9="","x",'Indicator Date'!AM9)</f>
        <v>x</v>
      </c>
      <c r="AN9" s="151">
        <f>IF('Indicator Date'!AN9="","x",'Indicator Date'!AN9)</f>
        <v>2019</v>
      </c>
      <c r="AO9" s="151">
        <f>IF('Indicator Date'!AO9="","x",'Indicator Date'!AO9)</f>
        <v>2016</v>
      </c>
      <c r="AP9" s="151">
        <f>IF('Indicator Date'!AP9="","x",'Indicator Date'!AP9)</f>
        <v>2017</v>
      </c>
      <c r="AQ9" s="151">
        <f>IF('Indicator Date'!AQ9="","x",'Indicator Date'!AQ9)</f>
        <v>2017</v>
      </c>
      <c r="AR9" s="151">
        <f>IF('Indicator Date'!AR9="","x",'Indicator Date'!AR9)</f>
        <v>2018</v>
      </c>
      <c r="AS9" s="151">
        <f>IF('Indicator Date'!AS9="","x",'Indicator Date'!AS9)</f>
        <v>2017</v>
      </c>
      <c r="AT9" s="151" t="str">
        <f>IF('Indicator Date'!AT9="","x",'Indicator Date'!AT9)</f>
        <v>x</v>
      </c>
      <c r="AU9" s="151">
        <f>IF('Indicator Date'!AU9="","x",'Indicator Date'!AU9)</f>
        <v>2017</v>
      </c>
      <c r="AV9" s="151">
        <f>IF('Indicator Date'!AV9="","x",'Indicator Date'!AV9)</f>
        <v>2017</v>
      </c>
      <c r="AW9" s="151">
        <f>IF('Indicator Date'!AW9="","x",'Indicator Date'!AW9)</f>
        <v>2017</v>
      </c>
      <c r="AX9" s="151">
        <f>IF('Indicator Date'!AX9="","x",'Indicator Date'!AX9)</f>
        <v>2017</v>
      </c>
      <c r="AY9" s="151">
        <f>IF('Indicator Date'!AY9="","x",'Indicator Date'!AY9)</f>
        <v>2017</v>
      </c>
      <c r="AZ9" s="151">
        <f>IF('Indicator Date'!AZ9="","x",'Indicator Date'!AZ9)</f>
        <v>2017</v>
      </c>
      <c r="BA9" s="151" t="str">
        <f>IF('Indicator Date'!BA9="","x",'Indicator Date'!BA9)</f>
        <v>2017</v>
      </c>
      <c r="BB9" s="151">
        <f>IF('Indicator Date'!BB9="","x",'Indicator Date'!BB9)</f>
        <v>2017</v>
      </c>
      <c r="BC9" s="151">
        <f>IF('Indicator Date'!BC9="","x",'Indicator Date'!BC9)</f>
        <v>2018</v>
      </c>
      <c r="BD9" s="151">
        <f>IF('Indicator Date'!BD9="","x",'Indicator Date'!BD9)</f>
        <v>2019</v>
      </c>
      <c r="BE9" s="212" t="str">
        <f>IF('Indicator Date'!BE9="","x",YEAR('Indicator Date'!BE9))</f>
        <v>x</v>
      </c>
      <c r="BF9" s="212">
        <f>IF('Indicator Date'!BF9="","x",YEAR('Indicator Date'!BF9))</f>
        <v>2018</v>
      </c>
      <c r="BG9" s="212">
        <f>IF('Indicator Date'!BG9="","x",YEAR('Indicator Date'!BG9))</f>
        <v>2018</v>
      </c>
      <c r="BH9" s="151">
        <f>IF('Indicator Date'!BH9="","x",'Indicator Date'!BH9)</f>
        <v>2018</v>
      </c>
      <c r="BI9" s="151">
        <f>IF('Indicator Date'!BI9="","x",'Indicator Date'!BI9)</f>
        <v>2018</v>
      </c>
      <c r="BJ9" s="151">
        <f>IF('Indicator Date'!BJ9="","x",'Indicator Date'!BJ9)</f>
        <v>2015</v>
      </c>
      <c r="BK9" s="151">
        <f>IF('Indicator Date'!BK9="","x",'Indicator Date'!BK9)</f>
        <v>2017</v>
      </c>
      <c r="BL9" s="151">
        <f>IF('Indicator Date'!BL9="","x",'Indicator Date'!BL9)</f>
        <v>2018</v>
      </c>
      <c r="BM9" s="151">
        <f>IF('Indicator Date'!BM9="","x",'Indicator Date'!BM9)</f>
        <v>2017</v>
      </c>
      <c r="BN9" s="151">
        <f>IF('Indicator Date'!BN9="","x",'Indicator Date'!BN9)</f>
        <v>2015</v>
      </c>
      <c r="BO9" s="151">
        <f>IF('Indicator Date'!BO9="","x",'Indicator Date'!BO9)</f>
        <v>2016</v>
      </c>
      <c r="BP9" s="151">
        <f>IF('Indicator Date'!BP9="","x",'Indicator Date'!BP9)</f>
        <v>2017</v>
      </c>
      <c r="BQ9" s="151">
        <f>IF('Indicator Date'!BQ9="","x",'Indicator Date'!BQ9)</f>
        <v>2014</v>
      </c>
      <c r="BR9" s="151">
        <f>IF('Indicator Date'!BR9="","x",'Indicator Date'!BR9)</f>
        <v>2016</v>
      </c>
      <c r="BS9" s="151">
        <f>IF('Indicator Date'!BS9="","x",'Indicator Date'!BS9)</f>
        <v>2016</v>
      </c>
      <c r="BT9" s="151">
        <f>IF('Indicator Date'!BT9="","x",'Indicator Date'!BT9)</f>
        <v>2017</v>
      </c>
      <c r="BU9" s="151">
        <f>IF('Indicator Date'!BU9="","x",'Indicator Date'!BU9)</f>
        <v>2017</v>
      </c>
      <c r="BV9" s="151">
        <f>IF('Indicator Date'!BV9="","x",'Indicator Date'!BV9)</f>
        <v>2017</v>
      </c>
      <c r="BW9" s="151">
        <f>IF('Indicator Date'!BW9="","x",'Indicator Date'!BW9)</f>
        <v>2017</v>
      </c>
      <c r="BX9" s="151">
        <f>IF('Indicator Date'!BX9="","x",'Indicator Date'!BX9)</f>
        <v>2016</v>
      </c>
      <c r="BY9" s="151">
        <f>IF('Indicator Date'!BY9="","x",'Indicator Date'!BY9)</f>
        <v>2015</v>
      </c>
      <c r="BZ9" s="151" t="str">
        <f>IF('Indicator Date'!BZ9="","x",'Indicator Date'!BZ9)</f>
        <v>2018</v>
      </c>
      <c r="CA9" s="151">
        <f>IF('Indicator Date'!CA9="","x",'Indicator Date'!CA9)</f>
        <v>2019</v>
      </c>
      <c r="CB9" s="151">
        <f>IF('Indicator Date'!CB9="","x",'Indicator Date'!CB9)</f>
        <v>2015</v>
      </c>
    </row>
    <row r="10" spans="1:80" x14ac:dyDescent="0.3">
      <c r="A10" s="123" t="s">
        <v>13</v>
      </c>
      <c r="B10" s="106" t="s">
        <v>12</v>
      </c>
      <c r="C10" s="151">
        <f>IF('Indicator Date'!C10="","x",'Indicator Date'!C10)</f>
        <v>2015</v>
      </c>
      <c r="D10" s="151">
        <f>IF('Indicator Date'!D10="","x",'Indicator Date'!D10)</f>
        <v>2015</v>
      </c>
      <c r="E10" s="151">
        <f>IF('Indicator Date'!E10="","x",'Indicator Date'!E10)</f>
        <v>2015</v>
      </c>
      <c r="F10" s="151">
        <f>IF('Indicator Date'!F10="","x",'Indicator Date'!F10)</f>
        <v>2015</v>
      </c>
      <c r="G10" s="151">
        <f>IF('Indicator Date'!G10="","x",'Indicator Date'!G10)</f>
        <v>2015</v>
      </c>
      <c r="H10" s="151">
        <f>IF('Indicator Date'!H10="","x",'Indicator Date'!H10)</f>
        <v>2015</v>
      </c>
      <c r="I10" s="151">
        <f>IF('Indicator Date'!I10="","x",'Indicator Date'!I10)</f>
        <v>2015</v>
      </c>
      <c r="J10" s="151">
        <f>IF('Indicator Date'!J10="","x",'Indicator Date'!J10)</f>
        <v>2018</v>
      </c>
      <c r="K10" s="151">
        <f>IF('Indicator Date'!K10="","x",'Indicator Date'!K10)</f>
        <v>2018</v>
      </c>
      <c r="L10" s="151">
        <f>IF('Indicator Date'!L10="","x",'Indicator Date'!L10)</f>
        <v>2016</v>
      </c>
      <c r="M10" s="151">
        <f>IF('Indicator Date'!M10="","x",'Indicator Date'!M10)</f>
        <v>2015</v>
      </c>
      <c r="N10" s="151">
        <f>IF('Indicator Date'!N10="","x",'Indicator Date'!N10)</f>
        <v>2015</v>
      </c>
      <c r="O10" s="151">
        <f>IF('Indicator Date'!O10="","x",'Indicator Date'!O10)</f>
        <v>2015</v>
      </c>
      <c r="P10" s="151">
        <f>IF('Indicator Date'!P10="","x",'Indicator Date'!P10)</f>
        <v>2015</v>
      </c>
      <c r="Q10" s="151">
        <f>IF('Indicator Date'!Q10="","x",'Indicator Date'!Q10)</f>
        <v>2010</v>
      </c>
      <c r="R10" s="151">
        <f>IF('Indicator Date'!R10="","x",'Indicator Date'!R10)</f>
        <v>2010</v>
      </c>
      <c r="S10" s="151">
        <f>IF('Indicator Date'!S10="","x",'Indicator Date'!S10)</f>
        <v>2010</v>
      </c>
      <c r="T10" s="151">
        <f>IF('Indicator Date'!T10="","x",'Indicator Date'!T10)</f>
        <v>2010</v>
      </c>
      <c r="U10" s="151">
        <f>IF('Indicator Date'!U10="","x",'Indicator Date'!U10)</f>
        <v>2015</v>
      </c>
      <c r="V10" s="151">
        <f>IF('Indicator Date'!V10="","x",'Indicator Date'!V10)</f>
        <v>2015</v>
      </c>
      <c r="W10" s="151">
        <f>IF('Indicator Date'!W10="","x",'Indicator Date'!W10)</f>
        <v>2015</v>
      </c>
      <c r="X10" s="151">
        <f>IF('Indicator Date'!X10="","x",'Indicator Date'!X10)</f>
        <v>2018</v>
      </c>
      <c r="Y10" s="151">
        <f>IF('Indicator Date'!Y10="","x",'Indicator Date'!Y10)</f>
        <v>2018</v>
      </c>
      <c r="Z10" s="151">
        <f>IF('Indicator Date'!Z10="","x",'Indicator Date'!Z10)</f>
        <v>2018</v>
      </c>
      <c r="AA10" s="151">
        <f>IF('Indicator Date'!AA10="","x",'Indicator Date'!AA10)</f>
        <v>2011</v>
      </c>
      <c r="AB10" s="151">
        <f>IF('Indicator Date'!AB10="","x",'Indicator Date'!AB10)</f>
        <v>2017</v>
      </c>
      <c r="AC10" s="151">
        <f>IF('Indicator Date'!AC10="","x",'Indicator Date'!AC10)</f>
        <v>2017</v>
      </c>
      <c r="AD10" s="151">
        <f>IF('Indicator Date'!AD10="","x",'Indicator Date'!AD10)</f>
        <v>2018</v>
      </c>
      <c r="AE10" s="151">
        <f>IF('Indicator Date'!AE10="","x",'Indicator Date'!AE10)</f>
        <v>2018</v>
      </c>
      <c r="AF10" s="151">
        <f>IF('Indicator Date'!AF10="","x",'Indicator Date'!AF10)</f>
        <v>2016</v>
      </c>
      <c r="AG10" s="151">
        <f>IF('Indicator Date'!AG10="","x",'Indicator Date'!AG10)</f>
        <v>2019</v>
      </c>
      <c r="AH10" s="151">
        <f>IF('Indicator Date'!AH10="","x",'Indicator Date'!AH10)</f>
        <v>2019</v>
      </c>
      <c r="AI10" s="151">
        <f>IF('Indicator Date'!AI10="","x",'Indicator Date'!AI10)</f>
        <v>2019</v>
      </c>
      <c r="AJ10" s="151">
        <f>IF('Indicator Date'!AJ10="","x",'Indicator Date'!AJ10)</f>
        <v>2018</v>
      </c>
      <c r="AK10" s="151">
        <f>IF('Indicator Date'!AK10="","x",'Indicator Date'!AK10)</f>
        <v>2018</v>
      </c>
      <c r="AL10" s="151">
        <f>IF('Indicator Date'!AL10="","x",'Indicator Date'!AL10)</f>
        <v>2017</v>
      </c>
      <c r="AM10" s="151">
        <f>IF('Indicator Date'!AM10="","x",'Indicator Date'!AM10)</f>
        <v>2016</v>
      </c>
      <c r="AN10" s="151">
        <f>IF('Indicator Date'!AN10="","x",'Indicator Date'!AN10)</f>
        <v>2019</v>
      </c>
      <c r="AO10" s="151">
        <f>IF('Indicator Date'!AO10="","x",'Indicator Date'!AO10)</f>
        <v>2016</v>
      </c>
      <c r="AP10" s="151">
        <f>IF('Indicator Date'!AP10="","x",'Indicator Date'!AP10)</f>
        <v>2017</v>
      </c>
      <c r="AQ10" s="151">
        <f>IF('Indicator Date'!AQ10="","x",'Indicator Date'!AQ10)</f>
        <v>2017</v>
      </c>
      <c r="AR10" s="151">
        <f>IF('Indicator Date'!AR10="","x",'Indicator Date'!AR10)</f>
        <v>2018</v>
      </c>
      <c r="AS10" s="151">
        <f>IF('Indicator Date'!AS10="","x",'Indicator Date'!AS10)</f>
        <v>2017</v>
      </c>
      <c r="AT10" s="151">
        <f>IF('Indicator Date'!AT10="","x",'Indicator Date'!AT10)</f>
        <v>2016</v>
      </c>
      <c r="AU10" s="151">
        <f>IF('Indicator Date'!AU10="","x",'Indicator Date'!AU10)</f>
        <v>2017</v>
      </c>
      <c r="AV10" s="151">
        <f>IF('Indicator Date'!AV10="","x",'Indicator Date'!AV10)</f>
        <v>2017</v>
      </c>
      <c r="AW10" s="151">
        <f>IF('Indicator Date'!AW10="","x",'Indicator Date'!AW10)</f>
        <v>2017</v>
      </c>
      <c r="AX10" s="151">
        <f>IF('Indicator Date'!AX10="","x",'Indicator Date'!AX10)</f>
        <v>2017</v>
      </c>
      <c r="AY10" s="151">
        <f>IF('Indicator Date'!AY10="","x",'Indicator Date'!AY10)</f>
        <v>2017</v>
      </c>
      <c r="AZ10" s="151">
        <f>IF('Indicator Date'!AZ10="","x",'Indicator Date'!AZ10)</f>
        <v>2017</v>
      </c>
      <c r="BA10" s="151" t="str">
        <f>IF('Indicator Date'!BA10="","x",'Indicator Date'!BA10)</f>
        <v>2017</v>
      </c>
      <c r="BB10" s="151">
        <f>IF('Indicator Date'!BB10="","x",'Indicator Date'!BB10)</f>
        <v>2017</v>
      </c>
      <c r="BC10" s="151">
        <f>IF('Indicator Date'!BC10="","x",'Indicator Date'!BC10)</f>
        <v>2018</v>
      </c>
      <c r="BD10" s="151">
        <f>IF('Indicator Date'!BD10="","x",'Indicator Date'!BD10)</f>
        <v>2019</v>
      </c>
      <c r="BE10" s="212" t="str">
        <f>IF('Indicator Date'!BE10="","x",YEAR('Indicator Date'!BE10))</f>
        <v>x</v>
      </c>
      <c r="BF10" s="212">
        <f>IF('Indicator Date'!BF10="","x",YEAR('Indicator Date'!BF10))</f>
        <v>2018</v>
      </c>
      <c r="BG10" s="212">
        <f>IF('Indicator Date'!BG10="","x",YEAR('Indicator Date'!BG10))</f>
        <v>2018</v>
      </c>
      <c r="BH10" s="151">
        <f>IF('Indicator Date'!BH10="","x",'Indicator Date'!BH10)</f>
        <v>2018</v>
      </c>
      <c r="BI10" s="151">
        <f>IF('Indicator Date'!BI10="","x",'Indicator Date'!BI10)</f>
        <v>2018</v>
      </c>
      <c r="BJ10" s="151">
        <f>IF('Indicator Date'!BJ10="","x",'Indicator Date'!BJ10)</f>
        <v>2013</v>
      </c>
      <c r="BK10" s="151">
        <f>IF('Indicator Date'!BK10="","x",'Indicator Date'!BK10)</f>
        <v>2017</v>
      </c>
      <c r="BL10" s="151">
        <f>IF('Indicator Date'!BL10="","x",'Indicator Date'!BL10)</f>
        <v>2018</v>
      </c>
      <c r="BM10" s="151">
        <f>IF('Indicator Date'!BM10="","x",'Indicator Date'!BM10)</f>
        <v>2017</v>
      </c>
      <c r="BN10" s="151">
        <f>IF('Indicator Date'!BN10="","x",'Indicator Date'!BN10)</f>
        <v>2015</v>
      </c>
      <c r="BO10" s="151">
        <f>IF('Indicator Date'!BO10="","x",'Indicator Date'!BO10)</f>
        <v>2016</v>
      </c>
      <c r="BP10" s="151">
        <f>IF('Indicator Date'!BP10="","x",'Indicator Date'!BP10)</f>
        <v>2017</v>
      </c>
      <c r="BQ10" s="151">
        <f>IF('Indicator Date'!BQ10="","x",'Indicator Date'!BQ10)</f>
        <v>2014</v>
      </c>
      <c r="BR10" s="151">
        <f>IF('Indicator Date'!BR10="","x",'Indicator Date'!BR10)</f>
        <v>2017</v>
      </c>
      <c r="BS10" s="151">
        <f>IF('Indicator Date'!BS10="","x",'Indicator Date'!BS10)</f>
        <v>2017</v>
      </c>
      <c r="BT10" s="151">
        <f>IF('Indicator Date'!BT10="","x",'Indicator Date'!BT10)</f>
        <v>2014</v>
      </c>
      <c r="BU10" s="151">
        <f>IF('Indicator Date'!BU10="","x",'Indicator Date'!BU10)</f>
        <v>2017</v>
      </c>
      <c r="BV10" s="151">
        <f>IF('Indicator Date'!BV10="","x",'Indicator Date'!BV10)</f>
        <v>2017</v>
      </c>
      <c r="BW10" s="151">
        <f>IF('Indicator Date'!BW10="","x",'Indicator Date'!BW10)</f>
        <v>2017</v>
      </c>
      <c r="BX10" s="151">
        <f>IF('Indicator Date'!BX10="","x",'Indicator Date'!BX10)</f>
        <v>2016</v>
      </c>
      <c r="BY10" s="151">
        <f>IF('Indicator Date'!BY10="","x",'Indicator Date'!BY10)</f>
        <v>2015</v>
      </c>
      <c r="BZ10" s="151" t="str">
        <f>IF('Indicator Date'!BZ10="","x",'Indicator Date'!BZ10)</f>
        <v>2018</v>
      </c>
      <c r="CA10" s="151">
        <f>IF('Indicator Date'!CA10="","x",'Indicator Date'!CA10)</f>
        <v>2019</v>
      </c>
      <c r="CB10" s="151">
        <f>IF('Indicator Date'!CB10="","x",'Indicator Date'!CB10)</f>
        <v>2015</v>
      </c>
    </row>
    <row r="11" spans="1:80" x14ac:dyDescent="0.3">
      <c r="A11" s="123" t="s">
        <v>15</v>
      </c>
      <c r="B11" s="106" t="s">
        <v>14</v>
      </c>
      <c r="C11" s="151">
        <f>IF('Indicator Date'!C11="","x",'Indicator Date'!C11)</f>
        <v>2015</v>
      </c>
      <c r="D11" s="151">
        <f>IF('Indicator Date'!D11="","x",'Indicator Date'!D11)</f>
        <v>2015</v>
      </c>
      <c r="E11" s="151">
        <f>IF('Indicator Date'!E11="","x",'Indicator Date'!E11)</f>
        <v>2015</v>
      </c>
      <c r="F11" s="151">
        <f>IF('Indicator Date'!F11="","x",'Indicator Date'!F11)</f>
        <v>2015</v>
      </c>
      <c r="G11" s="151">
        <f>IF('Indicator Date'!G11="","x",'Indicator Date'!G11)</f>
        <v>2015</v>
      </c>
      <c r="H11" s="151">
        <f>IF('Indicator Date'!H11="","x",'Indicator Date'!H11)</f>
        <v>2015</v>
      </c>
      <c r="I11" s="151">
        <f>IF('Indicator Date'!I11="","x",'Indicator Date'!I11)</f>
        <v>2015</v>
      </c>
      <c r="J11" s="151">
        <f>IF('Indicator Date'!J11="","x",'Indicator Date'!J11)</f>
        <v>2018</v>
      </c>
      <c r="K11" s="151">
        <f>IF('Indicator Date'!K11="","x",'Indicator Date'!K11)</f>
        <v>2018</v>
      </c>
      <c r="L11" s="151">
        <f>IF('Indicator Date'!L11="","x",'Indicator Date'!L11)</f>
        <v>2016</v>
      </c>
      <c r="M11" s="151">
        <f>IF('Indicator Date'!M11="","x",'Indicator Date'!M11)</f>
        <v>2015</v>
      </c>
      <c r="N11" s="151">
        <f>IF('Indicator Date'!N11="","x",'Indicator Date'!N11)</f>
        <v>2015</v>
      </c>
      <c r="O11" s="151">
        <f>IF('Indicator Date'!O11="","x",'Indicator Date'!O11)</f>
        <v>2015</v>
      </c>
      <c r="P11" s="151">
        <f>IF('Indicator Date'!P11="","x",'Indicator Date'!P11)</f>
        <v>2015</v>
      </c>
      <c r="Q11" s="151">
        <f>IF('Indicator Date'!Q11="","x",'Indicator Date'!Q11)</f>
        <v>2010</v>
      </c>
      <c r="R11" s="151">
        <f>IF('Indicator Date'!R11="","x",'Indicator Date'!R11)</f>
        <v>2010</v>
      </c>
      <c r="S11" s="151">
        <f>IF('Indicator Date'!S11="","x",'Indicator Date'!S11)</f>
        <v>2010</v>
      </c>
      <c r="T11" s="151">
        <f>IF('Indicator Date'!T11="","x",'Indicator Date'!T11)</f>
        <v>2010</v>
      </c>
      <c r="U11" s="151">
        <f>IF('Indicator Date'!U11="","x",'Indicator Date'!U11)</f>
        <v>2015</v>
      </c>
      <c r="V11" s="151">
        <f>IF('Indicator Date'!V11="","x",'Indicator Date'!V11)</f>
        <v>2015</v>
      </c>
      <c r="W11" s="151">
        <f>IF('Indicator Date'!W11="","x",'Indicator Date'!W11)</f>
        <v>2015</v>
      </c>
      <c r="X11" s="151">
        <f>IF('Indicator Date'!X11="","x",'Indicator Date'!X11)</f>
        <v>2018</v>
      </c>
      <c r="Y11" s="151">
        <f>IF('Indicator Date'!Y11="","x",'Indicator Date'!Y11)</f>
        <v>2018</v>
      </c>
      <c r="Z11" s="151">
        <f>IF('Indicator Date'!Z11="","x",'Indicator Date'!Z11)</f>
        <v>2018</v>
      </c>
      <c r="AA11" s="151">
        <f>IF('Indicator Date'!AA11="","x",'Indicator Date'!AA11)</f>
        <v>2011</v>
      </c>
      <c r="AB11" s="151">
        <f>IF('Indicator Date'!AB11="","x",'Indicator Date'!AB11)</f>
        <v>2017</v>
      </c>
      <c r="AC11" s="151" t="str">
        <f>IF('Indicator Date'!AC11="","x",'Indicator Date'!AC11)</f>
        <v>x</v>
      </c>
      <c r="AD11" s="151">
        <f>IF('Indicator Date'!AD11="","x",'Indicator Date'!AD11)</f>
        <v>2018</v>
      </c>
      <c r="AE11" s="151">
        <f>IF('Indicator Date'!AE11="","x",'Indicator Date'!AE11)</f>
        <v>2018</v>
      </c>
      <c r="AF11" s="151" t="str">
        <f>IF('Indicator Date'!AF11="","x",'Indicator Date'!AF11)</f>
        <v>x</v>
      </c>
      <c r="AG11" s="151">
        <f>IF('Indicator Date'!AG11="","x",'Indicator Date'!AG11)</f>
        <v>2019</v>
      </c>
      <c r="AH11" s="151">
        <f>IF('Indicator Date'!AH11="","x",'Indicator Date'!AH11)</f>
        <v>2019</v>
      </c>
      <c r="AI11" s="151">
        <f>IF('Indicator Date'!AI11="","x",'Indicator Date'!AI11)</f>
        <v>2019</v>
      </c>
      <c r="AJ11" s="151">
        <f>IF('Indicator Date'!AJ11="","x",'Indicator Date'!AJ11)</f>
        <v>2018</v>
      </c>
      <c r="AK11" s="151">
        <f>IF('Indicator Date'!AK11="","x",'Indicator Date'!AK11)</f>
        <v>2018</v>
      </c>
      <c r="AL11" s="151">
        <f>IF('Indicator Date'!AL11="","x",'Indicator Date'!AL11)</f>
        <v>2017</v>
      </c>
      <c r="AM11" s="151" t="str">
        <f>IF('Indicator Date'!AM11="","x",'Indicator Date'!AM11)</f>
        <v>x</v>
      </c>
      <c r="AN11" s="151">
        <f>IF('Indicator Date'!AN11="","x",'Indicator Date'!AN11)</f>
        <v>2019</v>
      </c>
      <c r="AO11" s="151">
        <f>IF('Indicator Date'!AO11="","x",'Indicator Date'!AO11)</f>
        <v>2016</v>
      </c>
      <c r="AP11" s="151">
        <f>IF('Indicator Date'!AP11="","x",'Indicator Date'!AP11)</f>
        <v>2017</v>
      </c>
      <c r="AQ11" s="151" t="str">
        <f>IF('Indicator Date'!AQ11="","x",'Indicator Date'!AQ11)</f>
        <v>x</v>
      </c>
      <c r="AR11" s="151">
        <f>IF('Indicator Date'!AR11="","x",'Indicator Date'!AR11)</f>
        <v>2018</v>
      </c>
      <c r="AS11" s="151">
        <f>IF('Indicator Date'!AS11="","x",'Indicator Date'!AS11)</f>
        <v>2017</v>
      </c>
      <c r="AT11" s="151">
        <f>IF('Indicator Date'!AT11="","x",'Indicator Date'!AT11)</f>
        <v>2007</v>
      </c>
      <c r="AU11" s="151">
        <f>IF('Indicator Date'!AU11="","x",'Indicator Date'!AU11)</f>
        <v>2017</v>
      </c>
      <c r="AV11" s="151">
        <f>IF('Indicator Date'!AV11="","x",'Indicator Date'!AV11)</f>
        <v>2017</v>
      </c>
      <c r="AW11" s="151">
        <f>IF('Indicator Date'!AW11="","x",'Indicator Date'!AW11)</f>
        <v>2017</v>
      </c>
      <c r="AX11" s="151" t="str">
        <f>IF('Indicator Date'!AX11="","x",'Indicator Date'!AX11)</f>
        <v>x</v>
      </c>
      <c r="AY11" s="151">
        <f>IF('Indicator Date'!AY11="","x",'Indicator Date'!AY11)</f>
        <v>2017</v>
      </c>
      <c r="AZ11" s="151">
        <f>IF('Indicator Date'!AZ11="","x",'Indicator Date'!AZ11)</f>
        <v>2017</v>
      </c>
      <c r="BA11" s="151" t="str">
        <f>IF('Indicator Date'!BA11="","x",'Indicator Date'!BA11)</f>
        <v>2014</v>
      </c>
      <c r="BB11" s="151">
        <f>IF('Indicator Date'!BB11="","x",'Indicator Date'!BB11)</f>
        <v>2017</v>
      </c>
      <c r="BC11" s="151">
        <f>IF('Indicator Date'!BC11="","x",'Indicator Date'!BC11)</f>
        <v>2018</v>
      </c>
      <c r="BD11" s="151">
        <f>IF('Indicator Date'!BD11="","x",'Indicator Date'!BD11)</f>
        <v>2019</v>
      </c>
      <c r="BE11" s="212" t="str">
        <f>IF('Indicator Date'!BE11="","x",YEAR('Indicator Date'!BE11))</f>
        <v>x</v>
      </c>
      <c r="BF11" s="212">
        <f>IF('Indicator Date'!BF11="","x",YEAR('Indicator Date'!BF11))</f>
        <v>2018</v>
      </c>
      <c r="BG11" s="212">
        <f>IF('Indicator Date'!BG11="","x",YEAR('Indicator Date'!BG11))</f>
        <v>2018</v>
      </c>
      <c r="BH11" s="151">
        <f>IF('Indicator Date'!BH11="","x",'Indicator Date'!BH11)</f>
        <v>2018</v>
      </c>
      <c r="BI11" s="151">
        <f>IF('Indicator Date'!BI11="","x",'Indicator Date'!BI11)</f>
        <v>2018</v>
      </c>
      <c r="BJ11" s="151">
        <f>IF('Indicator Date'!BJ11="","x",'Indicator Date'!BJ11)</f>
        <v>2015</v>
      </c>
      <c r="BK11" s="151">
        <f>IF('Indicator Date'!BK11="","x",'Indicator Date'!BK11)</f>
        <v>2017</v>
      </c>
      <c r="BL11" s="151">
        <f>IF('Indicator Date'!BL11="","x",'Indicator Date'!BL11)</f>
        <v>2018</v>
      </c>
      <c r="BM11" s="151">
        <f>IF('Indicator Date'!BM11="","x",'Indicator Date'!BM11)</f>
        <v>2017</v>
      </c>
      <c r="BN11" s="151" t="str">
        <f>IF('Indicator Date'!BN11="","x",'Indicator Date'!BN11)</f>
        <v>x</v>
      </c>
      <c r="BO11" s="151">
        <f>IF('Indicator Date'!BO11="","x",'Indicator Date'!BO11)</f>
        <v>2016</v>
      </c>
      <c r="BP11" s="151">
        <f>IF('Indicator Date'!BP11="","x",'Indicator Date'!BP11)</f>
        <v>2017</v>
      </c>
      <c r="BQ11" s="151">
        <f>IF('Indicator Date'!BQ11="","x",'Indicator Date'!BQ11)</f>
        <v>2014</v>
      </c>
      <c r="BR11" s="151">
        <f>IF('Indicator Date'!BR11="","x",'Indicator Date'!BR11)</f>
        <v>2017</v>
      </c>
      <c r="BS11" s="151">
        <f>IF('Indicator Date'!BS11="","x",'Indicator Date'!BS11)</f>
        <v>2017</v>
      </c>
      <c r="BT11" s="151">
        <f>IF('Indicator Date'!BT11="","x",'Indicator Date'!BT11)</f>
        <v>2016</v>
      </c>
      <c r="BU11" s="151">
        <f>IF('Indicator Date'!BU11="","x",'Indicator Date'!BU11)</f>
        <v>2017</v>
      </c>
      <c r="BV11" s="151">
        <f>IF('Indicator Date'!BV11="","x",'Indicator Date'!BV11)</f>
        <v>2017</v>
      </c>
      <c r="BW11" s="151">
        <f>IF('Indicator Date'!BW11="","x",'Indicator Date'!BW11)</f>
        <v>2017</v>
      </c>
      <c r="BX11" s="151">
        <f>IF('Indicator Date'!BX11="","x",'Indicator Date'!BX11)</f>
        <v>2016</v>
      </c>
      <c r="BY11" s="151">
        <f>IF('Indicator Date'!BY11="","x",'Indicator Date'!BY11)</f>
        <v>2015</v>
      </c>
      <c r="BZ11" s="151" t="str">
        <f>IF('Indicator Date'!BZ11="","x",'Indicator Date'!BZ11)</f>
        <v>2018</v>
      </c>
      <c r="CA11" s="151">
        <f>IF('Indicator Date'!CA11="","x",'Indicator Date'!CA11)</f>
        <v>2019</v>
      </c>
      <c r="CB11" s="151">
        <f>IF('Indicator Date'!CB11="","x",'Indicator Date'!CB11)</f>
        <v>2015</v>
      </c>
    </row>
    <row r="12" spans="1:80" x14ac:dyDescent="0.3">
      <c r="A12" s="123" t="s">
        <v>17</v>
      </c>
      <c r="B12" s="106" t="s">
        <v>16</v>
      </c>
      <c r="C12" s="151">
        <f>IF('Indicator Date'!C12="","x",'Indicator Date'!C12)</f>
        <v>2015</v>
      </c>
      <c r="D12" s="151">
        <f>IF('Indicator Date'!D12="","x",'Indicator Date'!D12)</f>
        <v>2015</v>
      </c>
      <c r="E12" s="151">
        <f>IF('Indicator Date'!E12="","x",'Indicator Date'!E12)</f>
        <v>2015</v>
      </c>
      <c r="F12" s="151">
        <f>IF('Indicator Date'!F12="","x",'Indicator Date'!F12)</f>
        <v>2015</v>
      </c>
      <c r="G12" s="151">
        <f>IF('Indicator Date'!G12="","x",'Indicator Date'!G12)</f>
        <v>2015</v>
      </c>
      <c r="H12" s="151">
        <f>IF('Indicator Date'!H12="","x",'Indicator Date'!H12)</f>
        <v>2015</v>
      </c>
      <c r="I12" s="151">
        <f>IF('Indicator Date'!I12="","x",'Indicator Date'!I12)</f>
        <v>2015</v>
      </c>
      <c r="J12" s="151">
        <f>IF('Indicator Date'!J12="","x",'Indicator Date'!J12)</f>
        <v>2018</v>
      </c>
      <c r="K12" s="151">
        <f>IF('Indicator Date'!K12="","x",'Indicator Date'!K12)</f>
        <v>2018</v>
      </c>
      <c r="L12" s="151">
        <f>IF('Indicator Date'!L12="","x",'Indicator Date'!L12)</f>
        <v>2016</v>
      </c>
      <c r="M12" s="151">
        <f>IF('Indicator Date'!M12="","x",'Indicator Date'!M12)</f>
        <v>2015</v>
      </c>
      <c r="N12" s="151">
        <f>IF('Indicator Date'!N12="","x",'Indicator Date'!N12)</f>
        <v>2015</v>
      </c>
      <c r="O12" s="151">
        <f>IF('Indicator Date'!O12="","x",'Indicator Date'!O12)</f>
        <v>2015</v>
      </c>
      <c r="P12" s="151">
        <f>IF('Indicator Date'!P12="","x",'Indicator Date'!P12)</f>
        <v>2015</v>
      </c>
      <c r="Q12" s="151">
        <f>IF('Indicator Date'!Q12="","x",'Indicator Date'!Q12)</f>
        <v>2010</v>
      </c>
      <c r="R12" s="151">
        <f>IF('Indicator Date'!R12="","x",'Indicator Date'!R12)</f>
        <v>2010</v>
      </c>
      <c r="S12" s="151">
        <f>IF('Indicator Date'!S12="","x",'Indicator Date'!S12)</f>
        <v>2010</v>
      </c>
      <c r="T12" s="151">
        <f>IF('Indicator Date'!T12="","x",'Indicator Date'!T12)</f>
        <v>2010</v>
      </c>
      <c r="U12" s="151">
        <f>IF('Indicator Date'!U12="","x",'Indicator Date'!U12)</f>
        <v>2015</v>
      </c>
      <c r="V12" s="151">
        <f>IF('Indicator Date'!V12="","x",'Indicator Date'!V12)</f>
        <v>2015</v>
      </c>
      <c r="W12" s="151">
        <f>IF('Indicator Date'!W12="","x",'Indicator Date'!W12)</f>
        <v>2015</v>
      </c>
      <c r="X12" s="151">
        <f>IF('Indicator Date'!X12="","x",'Indicator Date'!X12)</f>
        <v>2018</v>
      </c>
      <c r="Y12" s="151">
        <f>IF('Indicator Date'!Y12="","x",'Indicator Date'!Y12)</f>
        <v>2018</v>
      </c>
      <c r="Z12" s="151">
        <f>IF('Indicator Date'!Z12="","x",'Indicator Date'!Z12)</f>
        <v>2018</v>
      </c>
      <c r="AA12" s="151">
        <f>IF('Indicator Date'!AA12="","x",'Indicator Date'!AA12)</f>
        <v>2011</v>
      </c>
      <c r="AB12" s="151">
        <f>IF('Indicator Date'!AB12="","x",'Indicator Date'!AB12)</f>
        <v>2017</v>
      </c>
      <c r="AC12" s="151" t="str">
        <f>IF('Indicator Date'!AC12="","x",'Indicator Date'!AC12)</f>
        <v>x</v>
      </c>
      <c r="AD12" s="151">
        <f>IF('Indicator Date'!AD12="","x",'Indicator Date'!AD12)</f>
        <v>2017</v>
      </c>
      <c r="AE12" s="151">
        <f>IF('Indicator Date'!AE12="","x",'Indicator Date'!AE12)</f>
        <v>2018</v>
      </c>
      <c r="AF12" s="151" t="str">
        <f>IF('Indicator Date'!AF12="","x",'Indicator Date'!AF12)</f>
        <v>x</v>
      </c>
      <c r="AG12" s="151">
        <f>IF('Indicator Date'!AG12="","x",'Indicator Date'!AG12)</f>
        <v>2019</v>
      </c>
      <c r="AH12" s="151">
        <f>IF('Indicator Date'!AH12="","x",'Indicator Date'!AH12)</f>
        <v>2019</v>
      </c>
      <c r="AI12" s="151">
        <f>IF('Indicator Date'!AI12="","x",'Indicator Date'!AI12)</f>
        <v>2019</v>
      </c>
      <c r="AJ12" s="151">
        <f>IF('Indicator Date'!AJ12="","x",'Indicator Date'!AJ12)</f>
        <v>2018</v>
      </c>
      <c r="AK12" s="151">
        <f>IF('Indicator Date'!AK12="","x",'Indicator Date'!AK12)</f>
        <v>2018</v>
      </c>
      <c r="AL12" s="151">
        <f>IF('Indicator Date'!AL12="","x",'Indicator Date'!AL12)</f>
        <v>2017</v>
      </c>
      <c r="AM12" s="151" t="str">
        <f>IF('Indicator Date'!AM12="","x",'Indicator Date'!AM12)</f>
        <v>x</v>
      </c>
      <c r="AN12" s="151">
        <f>IF('Indicator Date'!AN12="","x",'Indicator Date'!AN12)</f>
        <v>2019</v>
      </c>
      <c r="AO12" s="151">
        <f>IF('Indicator Date'!AO12="","x",'Indicator Date'!AO12)</f>
        <v>2016</v>
      </c>
      <c r="AP12" s="151">
        <f>IF('Indicator Date'!AP12="","x",'Indicator Date'!AP12)</f>
        <v>2017</v>
      </c>
      <c r="AQ12" s="151" t="str">
        <f>IF('Indicator Date'!AQ12="","x",'Indicator Date'!AQ12)</f>
        <v>x</v>
      </c>
      <c r="AR12" s="151">
        <f>IF('Indicator Date'!AR12="","x",'Indicator Date'!AR12)</f>
        <v>2018</v>
      </c>
      <c r="AS12" s="151">
        <f>IF('Indicator Date'!AS12="","x",'Indicator Date'!AS12)</f>
        <v>2017</v>
      </c>
      <c r="AT12" s="151" t="str">
        <f>IF('Indicator Date'!AT12="","x",'Indicator Date'!AT12)</f>
        <v>x</v>
      </c>
      <c r="AU12" s="151">
        <f>IF('Indicator Date'!AU12="","x",'Indicator Date'!AU12)</f>
        <v>2017</v>
      </c>
      <c r="AV12" s="151">
        <f>IF('Indicator Date'!AV12="","x",'Indicator Date'!AV12)</f>
        <v>2017</v>
      </c>
      <c r="AW12" s="151">
        <f>IF('Indicator Date'!AW12="","x",'Indicator Date'!AW12)</f>
        <v>2017</v>
      </c>
      <c r="AX12" s="151" t="str">
        <f>IF('Indicator Date'!AX12="","x",'Indicator Date'!AX12)</f>
        <v>x</v>
      </c>
      <c r="AY12" s="151">
        <f>IF('Indicator Date'!AY12="","x",'Indicator Date'!AY12)</f>
        <v>2017</v>
      </c>
      <c r="AZ12" s="151">
        <f>IF('Indicator Date'!AZ12="","x",'Indicator Date'!AZ12)</f>
        <v>2017</v>
      </c>
      <c r="BA12" s="151" t="str">
        <f>IF('Indicator Date'!BA12="","x",'Indicator Date'!BA12)</f>
        <v>2015</v>
      </c>
      <c r="BB12" s="151">
        <f>IF('Indicator Date'!BB12="","x",'Indicator Date'!BB12)</f>
        <v>2017</v>
      </c>
      <c r="BC12" s="151">
        <f>IF('Indicator Date'!BC12="","x",'Indicator Date'!BC12)</f>
        <v>2018</v>
      </c>
      <c r="BD12" s="151">
        <f>IF('Indicator Date'!BD12="","x",'Indicator Date'!BD12)</f>
        <v>2019</v>
      </c>
      <c r="BE12" s="212" t="str">
        <f>IF('Indicator Date'!BE12="","x",YEAR('Indicator Date'!BE12))</f>
        <v>x</v>
      </c>
      <c r="BF12" s="212">
        <f>IF('Indicator Date'!BF12="","x",YEAR('Indicator Date'!BF12))</f>
        <v>2018</v>
      </c>
      <c r="BG12" s="212">
        <f>IF('Indicator Date'!BG12="","x",YEAR('Indicator Date'!BG12))</f>
        <v>2018</v>
      </c>
      <c r="BH12" s="151">
        <f>IF('Indicator Date'!BH12="","x",'Indicator Date'!BH12)</f>
        <v>2018</v>
      </c>
      <c r="BI12" s="151">
        <f>IF('Indicator Date'!BI12="","x",'Indicator Date'!BI12)</f>
        <v>2018</v>
      </c>
      <c r="BJ12" s="151">
        <f>IF('Indicator Date'!BJ12="","x",'Indicator Date'!BJ12)</f>
        <v>2015</v>
      </c>
      <c r="BK12" s="151">
        <f>IF('Indicator Date'!BK12="","x",'Indicator Date'!BK12)</f>
        <v>2017</v>
      </c>
      <c r="BL12" s="151">
        <f>IF('Indicator Date'!BL12="","x",'Indicator Date'!BL12)</f>
        <v>2018</v>
      </c>
      <c r="BM12" s="151">
        <f>IF('Indicator Date'!BM12="","x",'Indicator Date'!BM12)</f>
        <v>2017</v>
      </c>
      <c r="BN12" s="151" t="str">
        <f>IF('Indicator Date'!BN12="","x",'Indicator Date'!BN12)</f>
        <v>x</v>
      </c>
      <c r="BO12" s="151">
        <f>IF('Indicator Date'!BO12="","x",'Indicator Date'!BO12)</f>
        <v>2016</v>
      </c>
      <c r="BP12" s="151">
        <f>IF('Indicator Date'!BP12="","x",'Indicator Date'!BP12)</f>
        <v>2017</v>
      </c>
      <c r="BQ12" s="151">
        <f>IF('Indicator Date'!BQ12="","x",'Indicator Date'!BQ12)</f>
        <v>2014</v>
      </c>
      <c r="BR12" s="151">
        <f>IF('Indicator Date'!BR12="","x",'Indicator Date'!BR12)</f>
        <v>2017</v>
      </c>
      <c r="BS12" s="151">
        <f>IF('Indicator Date'!BS12="","x",'Indicator Date'!BS12)</f>
        <v>2017</v>
      </c>
      <c r="BT12" s="151">
        <f>IF('Indicator Date'!BT12="","x",'Indicator Date'!BT12)</f>
        <v>2016</v>
      </c>
      <c r="BU12" s="151">
        <f>IF('Indicator Date'!BU12="","x",'Indicator Date'!BU12)</f>
        <v>2017</v>
      </c>
      <c r="BV12" s="151">
        <f>IF('Indicator Date'!BV12="","x",'Indicator Date'!BV12)</f>
        <v>2017</v>
      </c>
      <c r="BW12" s="151" t="str">
        <f>IF('Indicator Date'!BW12="","x",'Indicator Date'!BW12)</f>
        <v>x</v>
      </c>
      <c r="BX12" s="151">
        <f>IF('Indicator Date'!BX12="","x",'Indicator Date'!BX12)</f>
        <v>2016</v>
      </c>
      <c r="BY12" s="151">
        <f>IF('Indicator Date'!BY12="","x",'Indicator Date'!BY12)</f>
        <v>2015</v>
      </c>
      <c r="BZ12" s="151" t="str">
        <f>IF('Indicator Date'!BZ12="","x",'Indicator Date'!BZ12)</f>
        <v>2018</v>
      </c>
      <c r="CA12" s="151">
        <f>IF('Indicator Date'!CA12="","x",'Indicator Date'!CA12)</f>
        <v>2019</v>
      </c>
      <c r="CB12" s="151">
        <f>IF('Indicator Date'!CB12="","x",'Indicator Date'!CB12)</f>
        <v>2015</v>
      </c>
    </row>
    <row r="13" spans="1:80" x14ac:dyDescent="0.3">
      <c r="A13" s="123" t="s">
        <v>19</v>
      </c>
      <c r="B13" s="106" t="s">
        <v>18</v>
      </c>
      <c r="C13" s="151">
        <f>IF('Indicator Date'!C13="","x",'Indicator Date'!C13)</f>
        <v>2015</v>
      </c>
      <c r="D13" s="151">
        <f>IF('Indicator Date'!D13="","x",'Indicator Date'!D13)</f>
        <v>2015</v>
      </c>
      <c r="E13" s="151">
        <f>IF('Indicator Date'!E13="","x",'Indicator Date'!E13)</f>
        <v>2015</v>
      </c>
      <c r="F13" s="151">
        <f>IF('Indicator Date'!F13="","x",'Indicator Date'!F13)</f>
        <v>2015</v>
      </c>
      <c r="G13" s="151">
        <f>IF('Indicator Date'!G13="","x",'Indicator Date'!G13)</f>
        <v>2015</v>
      </c>
      <c r="H13" s="151">
        <f>IF('Indicator Date'!H13="","x",'Indicator Date'!H13)</f>
        <v>2015</v>
      </c>
      <c r="I13" s="151">
        <f>IF('Indicator Date'!I13="","x",'Indicator Date'!I13)</f>
        <v>2015</v>
      </c>
      <c r="J13" s="151">
        <f>IF('Indicator Date'!J13="","x",'Indicator Date'!J13)</f>
        <v>2018</v>
      </c>
      <c r="K13" s="151">
        <f>IF('Indicator Date'!K13="","x",'Indicator Date'!K13)</f>
        <v>2018</v>
      </c>
      <c r="L13" s="151">
        <f>IF('Indicator Date'!L13="","x",'Indicator Date'!L13)</f>
        <v>2016</v>
      </c>
      <c r="M13" s="151">
        <f>IF('Indicator Date'!M13="","x",'Indicator Date'!M13)</f>
        <v>2015</v>
      </c>
      <c r="N13" s="151">
        <f>IF('Indicator Date'!N13="","x",'Indicator Date'!N13)</f>
        <v>2015</v>
      </c>
      <c r="O13" s="151">
        <f>IF('Indicator Date'!O13="","x",'Indicator Date'!O13)</f>
        <v>2015</v>
      </c>
      <c r="P13" s="151">
        <f>IF('Indicator Date'!P13="","x",'Indicator Date'!P13)</f>
        <v>2015</v>
      </c>
      <c r="Q13" s="151">
        <f>IF('Indicator Date'!Q13="","x",'Indicator Date'!Q13)</f>
        <v>2010</v>
      </c>
      <c r="R13" s="151">
        <f>IF('Indicator Date'!R13="","x",'Indicator Date'!R13)</f>
        <v>2010</v>
      </c>
      <c r="S13" s="151">
        <f>IF('Indicator Date'!S13="","x",'Indicator Date'!S13)</f>
        <v>2010</v>
      </c>
      <c r="T13" s="151">
        <f>IF('Indicator Date'!T13="","x",'Indicator Date'!T13)</f>
        <v>2010</v>
      </c>
      <c r="U13" s="151">
        <f>IF('Indicator Date'!U13="","x",'Indicator Date'!U13)</f>
        <v>2015</v>
      </c>
      <c r="V13" s="151">
        <f>IF('Indicator Date'!V13="","x",'Indicator Date'!V13)</f>
        <v>2015</v>
      </c>
      <c r="W13" s="151">
        <f>IF('Indicator Date'!W13="","x",'Indicator Date'!W13)</f>
        <v>2015</v>
      </c>
      <c r="X13" s="151">
        <f>IF('Indicator Date'!X13="","x",'Indicator Date'!X13)</f>
        <v>2018</v>
      </c>
      <c r="Y13" s="151">
        <f>IF('Indicator Date'!Y13="","x",'Indicator Date'!Y13)</f>
        <v>2018</v>
      </c>
      <c r="Z13" s="151">
        <f>IF('Indicator Date'!Z13="","x",'Indicator Date'!Z13)</f>
        <v>2018</v>
      </c>
      <c r="AA13" s="151">
        <f>IF('Indicator Date'!AA13="","x",'Indicator Date'!AA13)</f>
        <v>2009</v>
      </c>
      <c r="AB13" s="151">
        <f>IF('Indicator Date'!AB13="","x",'Indicator Date'!AB13)</f>
        <v>2017</v>
      </c>
      <c r="AC13" s="151">
        <f>IF('Indicator Date'!AC13="","x",'Indicator Date'!AC13)</f>
        <v>2017</v>
      </c>
      <c r="AD13" s="151">
        <f>IF('Indicator Date'!AD13="","x",'Indicator Date'!AD13)</f>
        <v>2018</v>
      </c>
      <c r="AE13" s="151">
        <f>IF('Indicator Date'!AE13="","x",'Indicator Date'!AE13)</f>
        <v>2018</v>
      </c>
      <c r="AF13" s="151" t="str">
        <f>IF('Indicator Date'!AF13="","x",'Indicator Date'!AF13)</f>
        <v>x</v>
      </c>
      <c r="AG13" s="151">
        <f>IF('Indicator Date'!AG13="","x",'Indicator Date'!AG13)</f>
        <v>2019</v>
      </c>
      <c r="AH13" s="151">
        <f>IF('Indicator Date'!AH13="","x",'Indicator Date'!AH13)</f>
        <v>2019</v>
      </c>
      <c r="AI13" s="151">
        <f>IF('Indicator Date'!AI13="","x",'Indicator Date'!AI13)</f>
        <v>2019</v>
      </c>
      <c r="AJ13" s="151">
        <f>IF('Indicator Date'!AJ13="","x",'Indicator Date'!AJ13)</f>
        <v>2018</v>
      </c>
      <c r="AK13" s="151">
        <f>IF('Indicator Date'!AK13="","x",'Indicator Date'!AK13)</f>
        <v>2018</v>
      </c>
      <c r="AL13" s="151">
        <f>IF('Indicator Date'!AL13="","x",'Indicator Date'!AL13)</f>
        <v>2017</v>
      </c>
      <c r="AM13" s="151" t="str">
        <f>IF('Indicator Date'!AM13="","x",'Indicator Date'!AM13)</f>
        <v>x</v>
      </c>
      <c r="AN13" s="151">
        <f>IF('Indicator Date'!AN13="","x",'Indicator Date'!AN13)</f>
        <v>2019</v>
      </c>
      <c r="AO13" s="151">
        <f>IF('Indicator Date'!AO13="","x",'Indicator Date'!AO13)</f>
        <v>2016</v>
      </c>
      <c r="AP13" s="151">
        <f>IF('Indicator Date'!AP13="","x",'Indicator Date'!AP13)</f>
        <v>2017</v>
      </c>
      <c r="AQ13" s="151">
        <f>IF('Indicator Date'!AQ13="","x",'Indicator Date'!AQ13)</f>
        <v>2017</v>
      </c>
      <c r="AR13" s="151">
        <f>IF('Indicator Date'!AR13="","x",'Indicator Date'!AR13)</f>
        <v>2018</v>
      </c>
      <c r="AS13" s="151">
        <f>IF('Indicator Date'!AS13="","x",'Indicator Date'!AS13)</f>
        <v>2017</v>
      </c>
      <c r="AT13" s="151">
        <f>IF('Indicator Date'!AT13="","x",'Indicator Date'!AT13)</f>
        <v>2013</v>
      </c>
      <c r="AU13" s="151">
        <f>IF('Indicator Date'!AU13="","x",'Indicator Date'!AU13)</f>
        <v>2017</v>
      </c>
      <c r="AV13" s="151">
        <f>IF('Indicator Date'!AV13="","x",'Indicator Date'!AV13)</f>
        <v>2017</v>
      </c>
      <c r="AW13" s="151">
        <f>IF('Indicator Date'!AW13="","x",'Indicator Date'!AW13)</f>
        <v>2017</v>
      </c>
      <c r="AX13" s="151">
        <f>IF('Indicator Date'!AX13="","x",'Indicator Date'!AX13)</f>
        <v>2017</v>
      </c>
      <c r="AY13" s="151">
        <f>IF('Indicator Date'!AY13="","x",'Indicator Date'!AY13)</f>
        <v>2017</v>
      </c>
      <c r="AZ13" s="151">
        <f>IF('Indicator Date'!AZ13="","x",'Indicator Date'!AZ13)</f>
        <v>2017</v>
      </c>
      <c r="BA13" s="151">
        <f>IF('Indicator Date'!BA13="","x",'Indicator Date'!BA13)</f>
        <v>2005</v>
      </c>
      <c r="BB13" s="151">
        <f>IF('Indicator Date'!BB13="","x",'Indicator Date'!BB13)</f>
        <v>2017</v>
      </c>
      <c r="BC13" s="151">
        <f>IF('Indicator Date'!BC13="","x",'Indicator Date'!BC13)</f>
        <v>2018</v>
      </c>
      <c r="BD13" s="151">
        <f>IF('Indicator Date'!BD13="","x",'Indicator Date'!BD13)</f>
        <v>2019</v>
      </c>
      <c r="BE13" s="212">
        <f>IF('Indicator Date'!BE13="","x",YEAR('Indicator Date'!BE13))</f>
        <v>2018</v>
      </c>
      <c r="BF13" s="212">
        <f>IF('Indicator Date'!BF13="","x",YEAR('Indicator Date'!BF13))</f>
        <v>2018</v>
      </c>
      <c r="BG13" s="212">
        <f>IF('Indicator Date'!BG13="","x",YEAR('Indicator Date'!BG13))</f>
        <v>2018</v>
      </c>
      <c r="BH13" s="151">
        <f>IF('Indicator Date'!BH13="","x",'Indicator Date'!BH13)</f>
        <v>2018</v>
      </c>
      <c r="BI13" s="151">
        <f>IF('Indicator Date'!BI13="","x",'Indicator Date'!BI13)</f>
        <v>2018</v>
      </c>
      <c r="BJ13" s="151" t="str">
        <f>IF('Indicator Date'!BJ13="","x",'Indicator Date'!BJ13)</f>
        <v>x</v>
      </c>
      <c r="BK13" s="151">
        <f>IF('Indicator Date'!BK13="","x",'Indicator Date'!BK13)</f>
        <v>2017</v>
      </c>
      <c r="BL13" s="151">
        <f>IF('Indicator Date'!BL13="","x",'Indicator Date'!BL13)</f>
        <v>2018</v>
      </c>
      <c r="BM13" s="151">
        <f>IF('Indicator Date'!BM13="","x",'Indicator Date'!BM13)</f>
        <v>2017</v>
      </c>
      <c r="BN13" s="151">
        <f>IF('Indicator Date'!BN13="","x",'Indicator Date'!BN13)</f>
        <v>2016</v>
      </c>
      <c r="BO13" s="151">
        <f>IF('Indicator Date'!BO13="","x",'Indicator Date'!BO13)</f>
        <v>2016</v>
      </c>
      <c r="BP13" s="151">
        <f>IF('Indicator Date'!BP13="","x",'Indicator Date'!BP13)</f>
        <v>2017</v>
      </c>
      <c r="BQ13" s="151">
        <f>IF('Indicator Date'!BQ13="","x",'Indicator Date'!BQ13)</f>
        <v>2014</v>
      </c>
      <c r="BR13" s="151">
        <f>IF('Indicator Date'!BR13="","x",'Indicator Date'!BR13)</f>
        <v>2017</v>
      </c>
      <c r="BS13" s="151">
        <f>IF('Indicator Date'!BS13="","x",'Indicator Date'!BS13)</f>
        <v>2017</v>
      </c>
      <c r="BT13" s="151">
        <f>IF('Indicator Date'!BT13="","x",'Indicator Date'!BT13)</f>
        <v>2014</v>
      </c>
      <c r="BU13" s="151">
        <f>IF('Indicator Date'!BU13="","x",'Indicator Date'!BU13)</f>
        <v>2017</v>
      </c>
      <c r="BV13" s="151">
        <f>IF('Indicator Date'!BV13="","x",'Indicator Date'!BV13)</f>
        <v>2017</v>
      </c>
      <c r="BW13" s="151">
        <f>IF('Indicator Date'!BW13="","x",'Indicator Date'!BW13)</f>
        <v>2017</v>
      </c>
      <c r="BX13" s="151">
        <f>IF('Indicator Date'!BX13="","x",'Indicator Date'!BX13)</f>
        <v>2016</v>
      </c>
      <c r="BY13" s="151">
        <f>IF('Indicator Date'!BY13="","x",'Indicator Date'!BY13)</f>
        <v>2015</v>
      </c>
      <c r="BZ13" s="151" t="str">
        <f>IF('Indicator Date'!BZ13="","x",'Indicator Date'!BZ13)</f>
        <v>2018</v>
      </c>
      <c r="CA13" s="151">
        <f>IF('Indicator Date'!CA13="","x",'Indicator Date'!CA13)</f>
        <v>2019</v>
      </c>
      <c r="CB13" s="151">
        <f>IF('Indicator Date'!CB13="","x",'Indicator Date'!CB13)</f>
        <v>2015</v>
      </c>
    </row>
    <row r="14" spans="1:80" x14ac:dyDescent="0.3">
      <c r="A14" s="123" t="s">
        <v>21</v>
      </c>
      <c r="B14" s="106" t="s">
        <v>20</v>
      </c>
      <c r="C14" s="151">
        <f>IF('Indicator Date'!C14="","x",'Indicator Date'!C14)</f>
        <v>2015</v>
      </c>
      <c r="D14" s="151">
        <f>IF('Indicator Date'!D14="","x",'Indicator Date'!D14)</f>
        <v>2015</v>
      </c>
      <c r="E14" s="151">
        <f>IF('Indicator Date'!E14="","x",'Indicator Date'!E14)</f>
        <v>2015</v>
      </c>
      <c r="F14" s="151">
        <f>IF('Indicator Date'!F14="","x",'Indicator Date'!F14)</f>
        <v>2015</v>
      </c>
      <c r="G14" s="151">
        <f>IF('Indicator Date'!G14="","x",'Indicator Date'!G14)</f>
        <v>2015</v>
      </c>
      <c r="H14" s="151">
        <f>IF('Indicator Date'!H14="","x",'Indicator Date'!H14)</f>
        <v>2015</v>
      </c>
      <c r="I14" s="151">
        <f>IF('Indicator Date'!I14="","x",'Indicator Date'!I14)</f>
        <v>2015</v>
      </c>
      <c r="J14" s="151">
        <f>IF('Indicator Date'!J14="","x",'Indicator Date'!J14)</f>
        <v>2018</v>
      </c>
      <c r="K14" s="151">
        <f>IF('Indicator Date'!K14="","x",'Indicator Date'!K14)</f>
        <v>2018</v>
      </c>
      <c r="L14" s="151">
        <f>IF('Indicator Date'!L14="","x",'Indicator Date'!L14)</f>
        <v>2016</v>
      </c>
      <c r="M14" s="151">
        <f>IF('Indicator Date'!M14="","x",'Indicator Date'!M14)</f>
        <v>2015</v>
      </c>
      <c r="N14" s="151">
        <f>IF('Indicator Date'!N14="","x",'Indicator Date'!N14)</f>
        <v>2015</v>
      </c>
      <c r="O14" s="151">
        <f>IF('Indicator Date'!O14="","x",'Indicator Date'!O14)</f>
        <v>2015</v>
      </c>
      <c r="P14" s="151">
        <f>IF('Indicator Date'!P14="","x",'Indicator Date'!P14)</f>
        <v>2015</v>
      </c>
      <c r="Q14" s="151">
        <f>IF('Indicator Date'!Q14="","x",'Indicator Date'!Q14)</f>
        <v>2010</v>
      </c>
      <c r="R14" s="151">
        <f>IF('Indicator Date'!R14="","x",'Indicator Date'!R14)</f>
        <v>2010</v>
      </c>
      <c r="S14" s="151">
        <f>IF('Indicator Date'!S14="","x",'Indicator Date'!S14)</f>
        <v>2010</v>
      </c>
      <c r="T14" s="151">
        <f>IF('Indicator Date'!T14="","x",'Indicator Date'!T14)</f>
        <v>2010</v>
      </c>
      <c r="U14" s="151">
        <f>IF('Indicator Date'!U14="","x",'Indicator Date'!U14)</f>
        <v>2015</v>
      </c>
      <c r="V14" s="151">
        <f>IF('Indicator Date'!V14="","x",'Indicator Date'!V14)</f>
        <v>2015</v>
      </c>
      <c r="W14" s="151">
        <f>IF('Indicator Date'!W14="","x",'Indicator Date'!W14)</f>
        <v>2015</v>
      </c>
      <c r="X14" s="151">
        <f>IF('Indicator Date'!X14="","x",'Indicator Date'!X14)</f>
        <v>2018</v>
      </c>
      <c r="Y14" s="151">
        <f>IF('Indicator Date'!Y14="","x",'Indicator Date'!Y14)</f>
        <v>2018</v>
      </c>
      <c r="Z14" s="151">
        <f>IF('Indicator Date'!Z14="","x",'Indicator Date'!Z14)</f>
        <v>2018</v>
      </c>
      <c r="AA14" s="151">
        <f>IF('Indicator Date'!AA14="","x",'Indicator Date'!AA14)</f>
        <v>2010</v>
      </c>
      <c r="AB14" s="151">
        <f>IF('Indicator Date'!AB14="","x",'Indicator Date'!AB14)</f>
        <v>2017</v>
      </c>
      <c r="AC14" s="151" t="str">
        <f>IF('Indicator Date'!AC14="","x",'Indicator Date'!AC14)</f>
        <v>x</v>
      </c>
      <c r="AD14" s="151">
        <f>IF('Indicator Date'!AD14="","x",'Indicator Date'!AD14)</f>
        <v>2017</v>
      </c>
      <c r="AE14" s="151">
        <f>IF('Indicator Date'!AE14="","x",'Indicator Date'!AE14)</f>
        <v>2018</v>
      </c>
      <c r="AF14" s="151" t="str">
        <f>IF('Indicator Date'!AF14="","x",'Indicator Date'!AF14)</f>
        <v>x</v>
      </c>
      <c r="AG14" s="151">
        <f>IF('Indicator Date'!AG14="","x",'Indicator Date'!AG14)</f>
        <v>2019</v>
      </c>
      <c r="AH14" s="151">
        <f>IF('Indicator Date'!AH14="","x",'Indicator Date'!AH14)</f>
        <v>2019</v>
      </c>
      <c r="AI14" s="151">
        <f>IF('Indicator Date'!AI14="","x",'Indicator Date'!AI14)</f>
        <v>2019</v>
      </c>
      <c r="AJ14" s="151">
        <f>IF('Indicator Date'!AJ14="","x",'Indicator Date'!AJ14)</f>
        <v>2018</v>
      </c>
      <c r="AK14" s="151">
        <f>IF('Indicator Date'!AK14="","x",'Indicator Date'!AK14)</f>
        <v>2018</v>
      </c>
      <c r="AL14" s="151">
        <f>IF('Indicator Date'!AL14="","x",'Indicator Date'!AL14)</f>
        <v>2017</v>
      </c>
      <c r="AM14" s="151" t="str">
        <f>IF('Indicator Date'!AM14="","x",'Indicator Date'!AM14)</f>
        <v>x</v>
      </c>
      <c r="AN14" s="151">
        <f>IF('Indicator Date'!AN14="","x",'Indicator Date'!AN14)</f>
        <v>2019</v>
      </c>
      <c r="AO14" s="151">
        <f>IF('Indicator Date'!AO14="","x",'Indicator Date'!AO14)</f>
        <v>2016</v>
      </c>
      <c r="AP14" s="151">
        <f>IF('Indicator Date'!AP14="","x",'Indicator Date'!AP14)</f>
        <v>2017</v>
      </c>
      <c r="AQ14" s="151" t="str">
        <f>IF('Indicator Date'!AQ14="","x",'Indicator Date'!AQ14)</f>
        <v>x</v>
      </c>
      <c r="AR14" s="151" t="str">
        <f>IF('Indicator Date'!AR14="","x",'Indicator Date'!AR14)</f>
        <v>x</v>
      </c>
      <c r="AS14" s="151">
        <f>IF('Indicator Date'!AS14="","x",'Indicator Date'!AS14)</f>
        <v>2017</v>
      </c>
      <c r="AT14" s="151" t="str">
        <f>IF('Indicator Date'!AT14="","x",'Indicator Date'!AT14)</f>
        <v>x</v>
      </c>
      <c r="AU14" s="151">
        <f>IF('Indicator Date'!AU14="","x",'Indicator Date'!AU14)</f>
        <v>2017</v>
      </c>
      <c r="AV14" s="151">
        <f>IF('Indicator Date'!AV14="","x",'Indicator Date'!AV14)</f>
        <v>2017</v>
      </c>
      <c r="AW14" s="151">
        <f>IF('Indicator Date'!AW14="","x",'Indicator Date'!AW14)</f>
        <v>2017</v>
      </c>
      <c r="AX14" s="151" t="str">
        <f>IF('Indicator Date'!AX14="","x",'Indicator Date'!AX14)</f>
        <v>x</v>
      </c>
      <c r="AY14" s="151">
        <f>IF('Indicator Date'!AY14="","x",'Indicator Date'!AY14)</f>
        <v>2017</v>
      </c>
      <c r="AZ14" s="151">
        <f>IF('Indicator Date'!AZ14="","x",'Indicator Date'!AZ14)</f>
        <v>2017</v>
      </c>
      <c r="BA14" s="151" t="str">
        <f>IF('Indicator Date'!BA14="","x",'Indicator Date'!BA14)</f>
        <v>x</v>
      </c>
      <c r="BB14" s="151">
        <f>IF('Indicator Date'!BB14="","x",'Indicator Date'!BB14)</f>
        <v>2017</v>
      </c>
      <c r="BC14" s="151">
        <f>IF('Indicator Date'!BC14="","x",'Indicator Date'!BC14)</f>
        <v>2018</v>
      </c>
      <c r="BD14" s="151">
        <f>IF('Indicator Date'!BD14="","x",'Indicator Date'!BD14)</f>
        <v>2019</v>
      </c>
      <c r="BE14" s="212" t="str">
        <f>IF('Indicator Date'!BE14="","x",YEAR('Indicator Date'!BE14))</f>
        <v>x</v>
      </c>
      <c r="BF14" s="212">
        <f>IF('Indicator Date'!BF14="","x",YEAR('Indicator Date'!BF14))</f>
        <v>2018</v>
      </c>
      <c r="BG14" s="212">
        <f>IF('Indicator Date'!BG14="","x",YEAR('Indicator Date'!BG14))</f>
        <v>2018</v>
      </c>
      <c r="BH14" s="151">
        <f>IF('Indicator Date'!BH14="","x",'Indicator Date'!BH14)</f>
        <v>2018</v>
      </c>
      <c r="BI14" s="151">
        <f>IF('Indicator Date'!BI14="","x",'Indicator Date'!BI14)</f>
        <v>2018</v>
      </c>
      <c r="BJ14" s="151" t="str">
        <f>IF('Indicator Date'!BJ14="","x",'Indicator Date'!BJ14)</f>
        <v>x</v>
      </c>
      <c r="BK14" s="151">
        <f>IF('Indicator Date'!BK14="","x",'Indicator Date'!BK14)</f>
        <v>2017</v>
      </c>
      <c r="BL14" s="151">
        <f>IF('Indicator Date'!BL14="","x",'Indicator Date'!BL14)</f>
        <v>2018</v>
      </c>
      <c r="BM14" s="151">
        <f>IF('Indicator Date'!BM14="","x",'Indicator Date'!BM14)</f>
        <v>2017</v>
      </c>
      <c r="BN14" s="151" t="str">
        <f>IF('Indicator Date'!BN14="","x",'Indicator Date'!BN14)</f>
        <v>x</v>
      </c>
      <c r="BO14" s="151">
        <f>IF('Indicator Date'!BO14="","x",'Indicator Date'!BO14)</f>
        <v>2016</v>
      </c>
      <c r="BP14" s="151">
        <f>IF('Indicator Date'!BP14="","x",'Indicator Date'!BP14)</f>
        <v>2017</v>
      </c>
      <c r="BQ14" s="151">
        <f>IF('Indicator Date'!BQ14="","x",'Indicator Date'!BQ14)</f>
        <v>2014</v>
      </c>
      <c r="BR14" s="151">
        <f>IF('Indicator Date'!BR14="","x",'Indicator Date'!BR14)</f>
        <v>2017</v>
      </c>
      <c r="BS14" s="151">
        <f>IF('Indicator Date'!BS14="","x",'Indicator Date'!BS14)</f>
        <v>2017</v>
      </c>
      <c r="BT14" s="151">
        <f>IF('Indicator Date'!BT14="","x",'Indicator Date'!BT14)</f>
        <v>2017</v>
      </c>
      <c r="BU14" s="151">
        <f>IF('Indicator Date'!BU14="","x",'Indicator Date'!BU14)</f>
        <v>2017</v>
      </c>
      <c r="BV14" s="151">
        <f>IF('Indicator Date'!BV14="","x",'Indicator Date'!BV14)</f>
        <v>2017</v>
      </c>
      <c r="BW14" s="151">
        <f>IF('Indicator Date'!BW14="","x",'Indicator Date'!BW14)</f>
        <v>2017</v>
      </c>
      <c r="BX14" s="151">
        <f>IF('Indicator Date'!BX14="","x",'Indicator Date'!BX14)</f>
        <v>2016</v>
      </c>
      <c r="BY14" s="151">
        <f>IF('Indicator Date'!BY14="","x",'Indicator Date'!BY14)</f>
        <v>2015</v>
      </c>
      <c r="BZ14" s="151" t="str">
        <f>IF('Indicator Date'!BZ14="","x",'Indicator Date'!BZ14)</f>
        <v>2017</v>
      </c>
      <c r="CA14" s="151">
        <f>IF('Indicator Date'!CA14="","x",'Indicator Date'!CA14)</f>
        <v>2019</v>
      </c>
      <c r="CB14" s="151">
        <f>IF('Indicator Date'!CB14="","x",'Indicator Date'!CB14)</f>
        <v>2015</v>
      </c>
    </row>
    <row r="15" spans="1:80" x14ac:dyDescent="0.3">
      <c r="A15" s="123" t="s">
        <v>23</v>
      </c>
      <c r="B15" s="106" t="s">
        <v>22</v>
      </c>
      <c r="C15" s="151">
        <f>IF('Indicator Date'!C15="","x",'Indicator Date'!C15)</f>
        <v>2015</v>
      </c>
      <c r="D15" s="151">
        <f>IF('Indicator Date'!D15="","x",'Indicator Date'!D15)</f>
        <v>2015</v>
      </c>
      <c r="E15" s="151">
        <f>IF('Indicator Date'!E15="","x",'Indicator Date'!E15)</f>
        <v>2015</v>
      </c>
      <c r="F15" s="151">
        <f>IF('Indicator Date'!F15="","x",'Indicator Date'!F15)</f>
        <v>2015</v>
      </c>
      <c r="G15" s="151">
        <f>IF('Indicator Date'!G15="","x",'Indicator Date'!G15)</f>
        <v>2015</v>
      </c>
      <c r="H15" s="151">
        <f>IF('Indicator Date'!H15="","x",'Indicator Date'!H15)</f>
        <v>2015</v>
      </c>
      <c r="I15" s="151">
        <f>IF('Indicator Date'!I15="","x",'Indicator Date'!I15)</f>
        <v>2015</v>
      </c>
      <c r="J15" s="151">
        <f>IF('Indicator Date'!J15="","x",'Indicator Date'!J15)</f>
        <v>2018</v>
      </c>
      <c r="K15" s="151">
        <f>IF('Indicator Date'!K15="","x",'Indicator Date'!K15)</f>
        <v>2018</v>
      </c>
      <c r="L15" s="151">
        <f>IF('Indicator Date'!L15="","x",'Indicator Date'!L15)</f>
        <v>2016</v>
      </c>
      <c r="M15" s="151">
        <f>IF('Indicator Date'!M15="","x",'Indicator Date'!M15)</f>
        <v>2015</v>
      </c>
      <c r="N15" s="151">
        <f>IF('Indicator Date'!N15="","x",'Indicator Date'!N15)</f>
        <v>2015</v>
      </c>
      <c r="O15" s="151">
        <f>IF('Indicator Date'!O15="","x",'Indicator Date'!O15)</f>
        <v>2015</v>
      </c>
      <c r="P15" s="151">
        <f>IF('Indicator Date'!P15="","x",'Indicator Date'!P15)</f>
        <v>2015</v>
      </c>
      <c r="Q15" s="151">
        <f>IF('Indicator Date'!Q15="","x",'Indicator Date'!Q15)</f>
        <v>2010</v>
      </c>
      <c r="R15" s="151">
        <f>IF('Indicator Date'!R15="","x",'Indicator Date'!R15)</f>
        <v>2010</v>
      </c>
      <c r="S15" s="151">
        <f>IF('Indicator Date'!S15="","x",'Indicator Date'!S15)</f>
        <v>2010</v>
      </c>
      <c r="T15" s="151">
        <f>IF('Indicator Date'!T15="","x",'Indicator Date'!T15)</f>
        <v>2010</v>
      </c>
      <c r="U15" s="151">
        <f>IF('Indicator Date'!U15="","x",'Indicator Date'!U15)</f>
        <v>2015</v>
      </c>
      <c r="V15" s="151">
        <f>IF('Indicator Date'!V15="","x",'Indicator Date'!V15)</f>
        <v>2015</v>
      </c>
      <c r="W15" s="151">
        <f>IF('Indicator Date'!W15="","x",'Indicator Date'!W15)</f>
        <v>2015</v>
      </c>
      <c r="X15" s="151">
        <f>IF('Indicator Date'!X15="","x",'Indicator Date'!X15)</f>
        <v>2018</v>
      </c>
      <c r="Y15" s="151">
        <f>IF('Indicator Date'!Y15="","x",'Indicator Date'!Y15)</f>
        <v>2018</v>
      </c>
      <c r="Z15" s="151">
        <f>IF('Indicator Date'!Z15="","x",'Indicator Date'!Z15)</f>
        <v>2018</v>
      </c>
      <c r="AA15" s="151" t="str">
        <f>IF('Indicator Date'!AA15="","x",'Indicator Date'!AA15)</f>
        <v>x</v>
      </c>
      <c r="AB15" s="151">
        <f>IF('Indicator Date'!AB15="","x",'Indicator Date'!AB15)</f>
        <v>2017</v>
      </c>
      <c r="AC15" s="151" t="str">
        <f>IF('Indicator Date'!AC15="","x",'Indicator Date'!AC15)</f>
        <v>x</v>
      </c>
      <c r="AD15" s="151">
        <f>IF('Indicator Date'!AD15="","x",'Indicator Date'!AD15)</f>
        <v>2017</v>
      </c>
      <c r="AE15" s="151">
        <f>IF('Indicator Date'!AE15="","x",'Indicator Date'!AE15)</f>
        <v>2018</v>
      </c>
      <c r="AF15" s="151" t="str">
        <f>IF('Indicator Date'!AF15="","x",'Indicator Date'!AF15)</f>
        <v>x</v>
      </c>
      <c r="AG15" s="151">
        <f>IF('Indicator Date'!AG15="","x",'Indicator Date'!AG15)</f>
        <v>2019</v>
      </c>
      <c r="AH15" s="151">
        <f>IF('Indicator Date'!AH15="","x",'Indicator Date'!AH15)</f>
        <v>2019</v>
      </c>
      <c r="AI15" s="151">
        <f>IF('Indicator Date'!AI15="","x",'Indicator Date'!AI15)</f>
        <v>2019</v>
      </c>
      <c r="AJ15" s="151">
        <f>IF('Indicator Date'!AJ15="","x",'Indicator Date'!AJ15)</f>
        <v>2018</v>
      </c>
      <c r="AK15" s="151">
        <f>IF('Indicator Date'!AK15="","x",'Indicator Date'!AK15)</f>
        <v>2018</v>
      </c>
      <c r="AL15" s="151">
        <f>IF('Indicator Date'!AL15="","x",'Indicator Date'!AL15)</f>
        <v>2017</v>
      </c>
      <c r="AM15" s="151" t="str">
        <f>IF('Indicator Date'!AM15="","x",'Indicator Date'!AM15)</f>
        <v>x</v>
      </c>
      <c r="AN15" s="151">
        <f>IF('Indicator Date'!AN15="","x",'Indicator Date'!AN15)</f>
        <v>2019</v>
      </c>
      <c r="AO15" s="151">
        <f>IF('Indicator Date'!AO15="","x",'Indicator Date'!AO15)</f>
        <v>2016</v>
      </c>
      <c r="AP15" s="151">
        <f>IF('Indicator Date'!AP15="","x",'Indicator Date'!AP15)</f>
        <v>2017</v>
      </c>
      <c r="AQ15" s="151" t="str">
        <f>IF('Indicator Date'!AQ15="","x",'Indicator Date'!AQ15)</f>
        <v>x</v>
      </c>
      <c r="AR15" s="151" t="str">
        <f>IF('Indicator Date'!AR15="","x",'Indicator Date'!AR15)</f>
        <v>x</v>
      </c>
      <c r="AS15" s="151">
        <f>IF('Indicator Date'!AS15="","x",'Indicator Date'!AS15)</f>
        <v>2017</v>
      </c>
      <c r="AT15" s="151" t="str">
        <f>IF('Indicator Date'!AT15="","x",'Indicator Date'!AT15)</f>
        <v>x</v>
      </c>
      <c r="AU15" s="151">
        <f>IF('Indicator Date'!AU15="","x",'Indicator Date'!AU15)</f>
        <v>2017</v>
      </c>
      <c r="AV15" s="151">
        <f>IF('Indicator Date'!AV15="","x",'Indicator Date'!AV15)</f>
        <v>2017</v>
      </c>
      <c r="AW15" s="151">
        <f>IF('Indicator Date'!AW15="","x",'Indicator Date'!AW15)</f>
        <v>2017</v>
      </c>
      <c r="AX15" s="151" t="str">
        <f>IF('Indicator Date'!AX15="","x",'Indicator Date'!AX15)</f>
        <v>x</v>
      </c>
      <c r="AY15" s="151">
        <f>IF('Indicator Date'!AY15="","x",'Indicator Date'!AY15)</f>
        <v>2017</v>
      </c>
      <c r="AZ15" s="151">
        <f>IF('Indicator Date'!AZ15="","x",'Indicator Date'!AZ15)</f>
        <v>2017</v>
      </c>
      <c r="BA15" s="151" t="str">
        <f>IF('Indicator Date'!BA15="","x",'Indicator Date'!BA15)</f>
        <v>x</v>
      </c>
      <c r="BB15" s="151">
        <f>IF('Indicator Date'!BB15="","x",'Indicator Date'!BB15)</f>
        <v>2017</v>
      </c>
      <c r="BC15" s="151">
        <f>IF('Indicator Date'!BC15="","x",'Indicator Date'!BC15)</f>
        <v>2018</v>
      </c>
      <c r="BD15" s="151">
        <f>IF('Indicator Date'!BD15="","x",'Indicator Date'!BD15)</f>
        <v>2019</v>
      </c>
      <c r="BE15" s="212" t="str">
        <f>IF('Indicator Date'!BE15="","x",YEAR('Indicator Date'!BE15))</f>
        <v>x</v>
      </c>
      <c r="BF15" s="212">
        <f>IF('Indicator Date'!BF15="","x",YEAR('Indicator Date'!BF15))</f>
        <v>2018</v>
      </c>
      <c r="BG15" s="212">
        <f>IF('Indicator Date'!BG15="","x",YEAR('Indicator Date'!BG15))</f>
        <v>2018</v>
      </c>
      <c r="BH15" s="151">
        <f>IF('Indicator Date'!BH15="","x",'Indicator Date'!BH15)</f>
        <v>2018</v>
      </c>
      <c r="BI15" s="151">
        <f>IF('Indicator Date'!BI15="","x",'Indicator Date'!BI15)</f>
        <v>2018</v>
      </c>
      <c r="BJ15" s="151">
        <f>IF('Indicator Date'!BJ15="","x",'Indicator Date'!BJ15)</f>
        <v>2013</v>
      </c>
      <c r="BK15" s="151">
        <f>IF('Indicator Date'!BK15="","x",'Indicator Date'!BK15)</f>
        <v>2017</v>
      </c>
      <c r="BL15" s="151">
        <f>IF('Indicator Date'!BL15="","x",'Indicator Date'!BL15)</f>
        <v>2018</v>
      </c>
      <c r="BM15" s="151">
        <f>IF('Indicator Date'!BM15="","x",'Indicator Date'!BM15)</f>
        <v>2017</v>
      </c>
      <c r="BN15" s="151">
        <f>IF('Indicator Date'!BN15="","x",'Indicator Date'!BN15)</f>
        <v>2015</v>
      </c>
      <c r="BO15" s="151">
        <f>IF('Indicator Date'!BO15="","x",'Indicator Date'!BO15)</f>
        <v>2016</v>
      </c>
      <c r="BP15" s="151">
        <f>IF('Indicator Date'!BP15="","x",'Indicator Date'!BP15)</f>
        <v>2017</v>
      </c>
      <c r="BQ15" s="151">
        <f>IF('Indicator Date'!BQ15="","x",'Indicator Date'!BQ15)</f>
        <v>2014</v>
      </c>
      <c r="BR15" s="151">
        <f>IF('Indicator Date'!BR15="","x",'Indicator Date'!BR15)</f>
        <v>2017</v>
      </c>
      <c r="BS15" s="151">
        <f>IF('Indicator Date'!BS15="","x",'Indicator Date'!BS15)</f>
        <v>2017</v>
      </c>
      <c r="BT15" s="151">
        <f>IF('Indicator Date'!BT15="","x",'Indicator Date'!BT15)</f>
        <v>2015</v>
      </c>
      <c r="BU15" s="151">
        <f>IF('Indicator Date'!BU15="","x",'Indicator Date'!BU15)</f>
        <v>2017</v>
      </c>
      <c r="BV15" s="151">
        <f>IF('Indicator Date'!BV15="","x",'Indicator Date'!BV15)</f>
        <v>2017</v>
      </c>
      <c r="BW15" s="151">
        <f>IF('Indicator Date'!BW15="","x",'Indicator Date'!BW15)</f>
        <v>2017</v>
      </c>
      <c r="BX15" s="151">
        <f>IF('Indicator Date'!BX15="","x",'Indicator Date'!BX15)</f>
        <v>2016</v>
      </c>
      <c r="BY15" s="151">
        <f>IF('Indicator Date'!BY15="","x",'Indicator Date'!BY15)</f>
        <v>2015</v>
      </c>
      <c r="BZ15" s="151" t="str">
        <f>IF('Indicator Date'!BZ15="","x",'Indicator Date'!BZ15)</f>
        <v>2018</v>
      </c>
      <c r="CA15" s="151">
        <f>IF('Indicator Date'!CA15="","x",'Indicator Date'!CA15)</f>
        <v>2019</v>
      </c>
      <c r="CB15" s="151">
        <f>IF('Indicator Date'!CB15="","x",'Indicator Date'!CB15)</f>
        <v>2015</v>
      </c>
    </row>
    <row r="16" spans="1:80" x14ac:dyDescent="0.3">
      <c r="A16" s="123" t="s">
        <v>25</v>
      </c>
      <c r="B16" s="106" t="s">
        <v>24</v>
      </c>
      <c r="C16" s="151">
        <f>IF('Indicator Date'!C16="","x",'Indicator Date'!C16)</f>
        <v>2015</v>
      </c>
      <c r="D16" s="151">
        <f>IF('Indicator Date'!D16="","x",'Indicator Date'!D16)</f>
        <v>2015</v>
      </c>
      <c r="E16" s="151">
        <f>IF('Indicator Date'!E16="","x",'Indicator Date'!E16)</f>
        <v>2015</v>
      </c>
      <c r="F16" s="151">
        <f>IF('Indicator Date'!F16="","x",'Indicator Date'!F16)</f>
        <v>2015</v>
      </c>
      <c r="G16" s="151">
        <f>IF('Indicator Date'!G16="","x",'Indicator Date'!G16)</f>
        <v>2015</v>
      </c>
      <c r="H16" s="151">
        <f>IF('Indicator Date'!H16="","x",'Indicator Date'!H16)</f>
        <v>2015</v>
      </c>
      <c r="I16" s="151">
        <f>IF('Indicator Date'!I16="","x",'Indicator Date'!I16)</f>
        <v>2015</v>
      </c>
      <c r="J16" s="151">
        <f>IF('Indicator Date'!J16="","x",'Indicator Date'!J16)</f>
        <v>2018</v>
      </c>
      <c r="K16" s="151">
        <f>IF('Indicator Date'!K16="","x",'Indicator Date'!K16)</f>
        <v>2018</v>
      </c>
      <c r="L16" s="151">
        <f>IF('Indicator Date'!L16="","x",'Indicator Date'!L16)</f>
        <v>2016</v>
      </c>
      <c r="M16" s="151">
        <f>IF('Indicator Date'!M16="","x",'Indicator Date'!M16)</f>
        <v>2015</v>
      </c>
      <c r="N16" s="151">
        <f>IF('Indicator Date'!N16="","x",'Indicator Date'!N16)</f>
        <v>2015</v>
      </c>
      <c r="O16" s="151">
        <f>IF('Indicator Date'!O16="","x",'Indicator Date'!O16)</f>
        <v>2015</v>
      </c>
      <c r="P16" s="151">
        <f>IF('Indicator Date'!P16="","x",'Indicator Date'!P16)</f>
        <v>2015</v>
      </c>
      <c r="Q16" s="151">
        <f>IF('Indicator Date'!Q16="","x",'Indicator Date'!Q16)</f>
        <v>2010</v>
      </c>
      <c r="R16" s="151">
        <f>IF('Indicator Date'!R16="","x",'Indicator Date'!R16)</f>
        <v>2010</v>
      </c>
      <c r="S16" s="151">
        <f>IF('Indicator Date'!S16="","x",'Indicator Date'!S16)</f>
        <v>2010</v>
      </c>
      <c r="T16" s="151">
        <f>IF('Indicator Date'!T16="","x",'Indicator Date'!T16)</f>
        <v>2010</v>
      </c>
      <c r="U16" s="151">
        <f>IF('Indicator Date'!U16="","x",'Indicator Date'!U16)</f>
        <v>2015</v>
      </c>
      <c r="V16" s="151">
        <f>IF('Indicator Date'!V16="","x",'Indicator Date'!V16)</f>
        <v>2015</v>
      </c>
      <c r="W16" s="151">
        <f>IF('Indicator Date'!W16="","x",'Indicator Date'!W16)</f>
        <v>2015</v>
      </c>
      <c r="X16" s="151">
        <f>IF('Indicator Date'!X16="","x",'Indicator Date'!X16)</f>
        <v>2018</v>
      </c>
      <c r="Y16" s="151">
        <f>IF('Indicator Date'!Y16="","x",'Indicator Date'!Y16)</f>
        <v>2018</v>
      </c>
      <c r="Z16" s="151">
        <f>IF('Indicator Date'!Z16="","x",'Indicator Date'!Z16)</f>
        <v>2018</v>
      </c>
      <c r="AA16" s="151">
        <f>IF('Indicator Date'!AA16="","x",'Indicator Date'!AA16)</f>
        <v>2014</v>
      </c>
      <c r="AB16" s="151">
        <f>IF('Indicator Date'!AB16="","x",'Indicator Date'!AB16)</f>
        <v>2017</v>
      </c>
      <c r="AC16" s="151">
        <f>IF('Indicator Date'!AC16="","x",'Indicator Date'!AC16)</f>
        <v>2017</v>
      </c>
      <c r="AD16" s="151">
        <f>IF('Indicator Date'!AD16="","x",'Indicator Date'!AD16)</f>
        <v>2018</v>
      </c>
      <c r="AE16" s="151">
        <f>IF('Indicator Date'!AE16="","x",'Indicator Date'!AE16)</f>
        <v>2018</v>
      </c>
      <c r="AF16" s="151">
        <f>IF('Indicator Date'!AF16="","x",'Indicator Date'!AF16)</f>
        <v>2016</v>
      </c>
      <c r="AG16" s="151">
        <f>IF('Indicator Date'!AG16="","x",'Indicator Date'!AG16)</f>
        <v>2019</v>
      </c>
      <c r="AH16" s="151">
        <f>IF('Indicator Date'!AH16="","x",'Indicator Date'!AH16)</f>
        <v>2019</v>
      </c>
      <c r="AI16" s="151">
        <f>IF('Indicator Date'!AI16="","x",'Indicator Date'!AI16)</f>
        <v>2019</v>
      </c>
      <c r="AJ16" s="151">
        <f>IF('Indicator Date'!AJ16="","x",'Indicator Date'!AJ16)</f>
        <v>2018</v>
      </c>
      <c r="AK16" s="151">
        <f>IF('Indicator Date'!AK16="","x",'Indicator Date'!AK16)</f>
        <v>2018</v>
      </c>
      <c r="AL16" s="151">
        <f>IF('Indicator Date'!AL16="","x",'Indicator Date'!AL16)</f>
        <v>2017</v>
      </c>
      <c r="AM16" s="151">
        <f>IF('Indicator Date'!AM16="","x",'Indicator Date'!AM16)</f>
        <v>2014</v>
      </c>
      <c r="AN16" s="151">
        <f>IF('Indicator Date'!AN16="","x",'Indicator Date'!AN16)</f>
        <v>2019</v>
      </c>
      <c r="AO16" s="151">
        <f>IF('Indicator Date'!AO16="","x",'Indicator Date'!AO16)</f>
        <v>2016</v>
      </c>
      <c r="AP16" s="151">
        <f>IF('Indicator Date'!AP16="","x",'Indicator Date'!AP16)</f>
        <v>2017</v>
      </c>
      <c r="AQ16" s="151">
        <f>IF('Indicator Date'!AQ16="","x",'Indicator Date'!AQ16)</f>
        <v>2017</v>
      </c>
      <c r="AR16" s="151">
        <f>IF('Indicator Date'!AR16="","x",'Indicator Date'!AR16)</f>
        <v>2018</v>
      </c>
      <c r="AS16" s="151">
        <f>IF('Indicator Date'!AS16="","x",'Indicator Date'!AS16)</f>
        <v>2017</v>
      </c>
      <c r="AT16" s="151">
        <f>IF('Indicator Date'!AT16="","x",'Indicator Date'!AT16)</f>
        <v>2014</v>
      </c>
      <c r="AU16" s="151">
        <f>IF('Indicator Date'!AU16="","x",'Indicator Date'!AU16)</f>
        <v>2017</v>
      </c>
      <c r="AV16" s="151">
        <f>IF('Indicator Date'!AV16="","x",'Indicator Date'!AV16)</f>
        <v>2017</v>
      </c>
      <c r="AW16" s="151">
        <f>IF('Indicator Date'!AW16="","x",'Indicator Date'!AW16)</f>
        <v>2017</v>
      </c>
      <c r="AX16" s="151">
        <f>IF('Indicator Date'!AX16="","x",'Indicator Date'!AX16)</f>
        <v>2017</v>
      </c>
      <c r="AY16" s="151">
        <f>IF('Indicator Date'!AY16="","x",'Indicator Date'!AY16)</f>
        <v>2017</v>
      </c>
      <c r="AZ16" s="151">
        <f>IF('Indicator Date'!AZ16="","x",'Indicator Date'!AZ16)</f>
        <v>2017</v>
      </c>
      <c r="BA16" s="151" t="str">
        <f>IF('Indicator Date'!BA16="","x",'Indicator Date'!BA16)</f>
        <v>2016</v>
      </c>
      <c r="BB16" s="151">
        <f>IF('Indicator Date'!BB16="","x",'Indicator Date'!BB16)</f>
        <v>2017</v>
      </c>
      <c r="BC16" s="151">
        <f>IF('Indicator Date'!BC16="","x",'Indicator Date'!BC16)</f>
        <v>2018</v>
      </c>
      <c r="BD16" s="151">
        <f>IF('Indicator Date'!BD16="","x",'Indicator Date'!BD16)</f>
        <v>2019</v>
      </c>
      <c r="BE16" s="212">
        <f>IF('Indicator Date'!BE16="","x",YEAR('Indicator Date'!BE16))</f>
        <v>2018</v>
      </c>
      <c r="BF16" s="212">
        <f>IF('Indicator Date'!BF16="","x",YEAR('Indicator Date'!BF16))</f>
        <v>2019</v>
      </c>
      <c r="BG16" s="212">
        <f>IF('Indicator Date'!BG16="","x",YEAR('Indicator Date'!BG16))</f>
        <v>2018</v>
      </c>
      <c r="BH16" s="151">
        <f>IF('Indicator Date'!BH16="","x",'Indicator Date'!BH16)</f>
        <v>2018</v>
      </c>
      <c r="BI16" s="151">
        <f>IF('Indicator Date'!BI16="","x",'Indicator Date'!BI16)</f>
        <v>2018</v>
      </c>
      <c r="BJ16" s="151">
        <f>IF('Indicator Date'!BJ16="","x",'Indicator Date'!BJ16)</f>
        <v>2015</v>
      </c>
      <c r="BK16" s="151">
        <f>IF('Indicator Date'!BK16="","x",'Indicator Date'!BK16)</f>
        <v>2017</v>
      </c>
      <c r="BL16" s="151">
        <f>IF('Indicator Date'!BL16="","x",'Indicator Date'!BL16)</f>
        <v>2018</v>
      </c>
      <c r="BM16" s="151">
        <f>IF('Indicator Date'!BM16="","x",'Indicator Date'!BM16)</f>
        <v>2017</v>
      </c>
      <c r="BN16" s="151">
        <f>IF('Indicator Date'!BN16="","x",'Indicator Date'!BN16)</f>
        <v>2017</v>
      </c>
      <c r="BO16" s="151">
        <f>IF('Indicator Date'!BO16="","x",'Indicator Date'!BO16)</f>
        <v>2016</v>
      </c>
      <c r="BP16" s="151">
        <f>IF('Indicator Date'!BP16="","x",'Indicator Date'!BP16)</f>
        <v>2017</v>
      </c>
      <c r="BQ16" s="151">
        <f>IF('Indicator Date'!BQ16="","x",'Indicator Date'!BQ16)</f>
        <v>2014</v>
      </c>
      <c r="BR16" s="151">
        <f>IF('Indicator Date'!BR16="","x",'Indicator Date'!BR16)</f>
        <v>2017</v>
      </c>
      <c r="BS16" s="151">
        <f>IF('Indicator Date'!BS16="","x",'Indicator Date'!BS16)</f>
        <v>2017</v>
      </c>
      <c r="BT16" s="151">
        <f>IF('Indicator Date'!BT16="","x",'Indicator Date'!BT16)</f>
        <v>2017</v>
      </c>
      <c r="BU16" s="151">
        <f>IF('Indicator Date'!BU16="","x",'Indicator Date'!BU16)</f>
        <v>2017</v>
      </c>
      <c r="BV16" s="151">
        <f>IF('Indicator Date'!BV16="","x",'Indicator Date'!BV16)</f>
        <v>2017</v>
      </c>
      <c r="BW16" s="151">
        <f>IF('Indicator Date'!BW16="","x",'Indicator Date'!BW16)</f>
        <v>2017</v>
      </c>
      <c r="BX16" s="151">
        <f>IF('Indicator Date'!BX16="","x",'Indicator Date'!BX16)</f>
        <v>2016</v>
      </c>
      <c r="BY16" s="151">
        <f>IF('Indicator Date'!BY16="","x",'Indicator Date'!BY16)</f>
        <v>2015</v>
      </c>
      <c r="BZ16" s="151" t="str">
        <f>IF('Indicator Date'!BZ16="","x",'Indicator Date'!BZ16)</f>
        <v>2018</v>
      </c>
      <c r="CA16" s="151">
        <f>IF('Indicator Date'!CA16="","x",'Indicator Date'!CA16)</f>
        <v>2019</v>
      </c>
      <c r="CB16" s="151">
        <f>IF('Indicator Date'!CB16="","x",'Indicator Date'!CB16)</f>
        <v>2015</v>
      </c>
    </row>
    <row r="17" spans="1:80" x14ac:dyDescent="0.3">
      <c r="A17" s="123" t="s">
        <v>27</v>
      </c>
      <c r="B17" s="106" t="s">
        <v>26</v>
      </c>
      <c r="C17" s="151">
        <f>IF('Indicator Date'!C17="","x",'Indicator Date'!C17)</f>
        <v>2015</v>
      </c>
      <c r="D17" s="151">
        <f>IF('Indicator Date'!D17="","x",'Indicator Date'!D17)</f>
        <v>2015</v>
      </c>
      <c r="E17" s="151">
        <f>IF('Indicator Date'!E17="","x",'Indicator Date'!E17)</f>
        <v>2015</v>
      </c>
      <c r="F17" s="151">
        <f>IF('Indicator Date'!F17="","x",'Indicator Date'!F17)</f>
        <v>2015</v>
      </c>
      <c r="G17" s="151">
        <f>IF('Indicator Date'!G17="","x",'Indicator Date'!G17)</f>
        <v>2015</v>
      </c>
      <c r="H17" s="151">
        <f>IF('Indicator Date'!H17="","x",'Indicator Date'!H17)</f>
        <v>2015</v>
      </c>
      <c r="I17" s="151">
        <f>IF('Indicator Date'!I17="","x",'Indicator Date'!I17)</f>
        <v>2015</v>
      </c>
      <c r="J17" s="151">
        <f>IF('Indicator Date'!J17="","x",'Indicator Date'!J17)</f>
        <v>2018</v>
      </c>
      <c r="K17" s="151">
        <f>IF('Indicator Date'!K17="","x",'Indicator Date'!K17)</f>
        <v>2018</v>
      </c>
      <c r="L17" s="151">
        <f>IF('Indicator Date'!L17="","x",'Indicator Date'!L17)</f>
        <v>2016</v>
      </c>
      <c r="M17" s="151">
        <f>IF('Indicator Date'!M17="","x",'Indicator Date'!M17)</f>
        <v>2015</v>
      </c>
      <c r="N17" s="151">
        <f>IF('Indicator Date'!N17="","x",'Indicator Date'!N17)</f>
        <v>2015</v>
      </c>
      <c r="O17" s="151">
        <f>IF('Indicator Date'!O17="","x",'Indicator Date'!O17)</f>
        <v>2015</v>
      </c>
      <c r="P17" s="151">
        <f>IF('Indicator Date'!P17="","x",'Indicator Date'!P17)</f>
        <v>2015</v>
      </c>
      <c r="Q17" s="151">
        <f>IF('Indicator Date'!Q17="","x",'Indicator Date'!Q17)</f>
        <v>2010</v>
      </c>
      <c r="R17" s="151">
        <f>IF('Indicator Date'!R17="","x",'Indicator Date'!R17)</f>
        <v>2010</v>
      </c>
      <c r="S17" s="151">
        <f>IF('Indicator Date'!S17="","x",'Indicator Date'!S17)</f>
        <v>2010</v>
      </c>
      <c r="T17" s="151">
        <f>IF('Indicator Date'!T17="","x",'Indicator Date'!T17)</f>
        <v>2010</v>
      </c>
      <c r="U17" s="151">
        <f>IF('Indicator Date'!U17="","x",'Indicator Date'!U17)</f>
        <v>2015</v>
      </c>
      <c r="V17" s="151">
        <f>IF('Indicator Date'!V17="","x",'Indicator Date'!V17)</f>
        <v>2015</v>
      </c>
      <c r="W17" s="151">
        <f>IF('Indicator Date'!W17="","x",'Indicator Date'!W17)</f>
        <v>2015</v>
      </c>
      <c r="X17" s="151">
        <f>IF('Indicator Date'!X17="","x",'Indicator Date'!X17)</f>
        <v>2018</v>
      </c>
      <c r="Y17" s="151">
        <f>IF('Indicator Date'!Y17="","x",'Indicator Date'!Y17)</f>
        <v>2018</v>
      </c>
      <c r="Z17" s="151">
        <f>IF('Indicator Date'!Z17="","x",'Indicator Date'!Z17)</f>
        <v>2018</v>
      </c>
      <c r="AA17" s="151" t="str">
        <f>IF('Indicator Date'!AA17="","x",'Indicator Date'!AA17)</f>
        <v>x</v>
      </c>
      <c r="AB17" s="151">
        <f>IF('Indicator Date'!AB17="","x",'Indicator Date'!AB17)</f>
        <v>2017</v>
      </c>
      <c r="AC17" s="151">
        <f>IF('Indicator Date'!AC17="","x",'Indicator Date'!AC17)</f>
        <v>2016</v>
      </c>
      <c r="AD17" s="151">
        <f>IF('Indicator Date'!AD17="","x",'Indicator Date'!AD17)</f>
        <v>2017</v>
      </c>
      <c r="AE17" s="151">
        <f>IF('Indicator Date'!AE17="","x",'Indicator Date'!AE17)</f>
        <v>2018</v>
      </c>
      <c r="AF17" s="151" t="str">
        <f>IF('Indicator Date'!AF17="","x",'Indicator Date'!AF17)</f>
        <v>x</v>
      </c>
      <c r="AG17" s="151">
        <f>IF('Indicator Date'!AG17="","x",'Indicator Date'!AG17)</f>
        <v>2019</v>
      </c>
      <c r="AH17" s="151">
        <f>IF('Indicator Date'!AH17="","x",'Indicator Date'!AH17)</f>
        <v>2019</v>
      </c>
      <c r="AI17" s="151">
        <f>IF('Indicator Date'!AI17="","x",'Indicator Date'!AI17)</f>
        <v>2019</v>
      </c>
      <c r="AJ17" s="151">
        <f>IF('Indicator Date'!AJ17="","x",'Indicator Date'!AJ17)</f>
        <v>2018</v>
      </c>
      <c r="AK17" s="151">
        <f>IF('Indicator Date'!AK17="","x",'Indicator Date'!AK17)</f>
        <v>2018</v>
      </c>
      <c r="AL17" s="151">
        <f>IF('Indicator Date'!AL17="","x",'Indicator Date'!AL17)</f>
        <v>2017</v>
      </c>
      <c r="AM17" s="151">
        <f>IF('Indicator Date'!AM17="","x",'Indicator Date'!AM17)</f>
        <v>2012</v>
      </c>
      <c r="AN17" s="151">
        <f>IF('Indicator Date'!AN17="","x",'Indicator Date'!AN17)</f>
        <v>2019</v>
      </c>
      <c r="AO17" s="151">
        <f>IF('Indicator Date'!AO17="","x",'Indicator Date'!AO17)</f>
        <v>2016</v>
      </c>
      <c r="AP17" s="151">
        <f>IF('Indicator Date'!AP17="","x",'Indicator Date'!AP17)</f>
        <v>2017</v>
      </c>
      <c r="AQ17" s="151" t="str">
        <f>IF('Indicator Date'!AQ17="","x",'Indicator Date'!AQ17)</f>
        <v>x</v>
      </c>
      <c r="AR17" s="151">
        <f>IF('Indicator Date'!AR17="","x",'Indicator Date'!AR17)</f>
        <v>2017</v>
      </c>
      <c r="AS17" s="151">
        <f>IF('Indicator Date'!AS17="","x",'Indicator Date'!AS17)</f>
        <v>2017</v>
      </c>
      <c r="AT17" s="151">
        <f>IF('Indicator Date'!AT17="","x",'Indicator Date'!AT17)</f>
        <v>2013</v>
      </c>
      <c r="AU17" s="151">
        <f>IF('Indicator Date'!AU17="","x",'Indicator Date'!AU17)</f>
        <v>2017</v>
      </c>
      <c r="AV17" s="151">
        <f>IF('Indicator Date'!AV17="","x",'Indicator Date'!AV17)</f>
        <v>2017</v>
      </c>
      <c r="AW17" s="151">
        <f>IF('Indicator Date'!AW17="","x",'Indicator Date'!AW17)</f>
        <v>2017</v>
      </c>
      <c r="AX17" s="151" t="str">
        <f>IF('Indicator Date'!AX17="","x",'Indicator Date'!AX17)</f>
        <v>x</v>
      </c>
      <c r="AY17" s="151">
        <f>IF('Indicator Date'!AY17="","x",'Indicator Date'!AY17)</f>
        <v>2017</v>
      </c>
      <c r="AZ17" s="151">
        <f>IF('Indicator Date'!AZ17="","x",'Indicator Date'!AZ17)</f>
        <v>2017</v>
      </c>
      <c r="BA17" s="151" t="str">
        <f>IF('Indicator Date'!BA17="","x",'Indicator Date'!BA17)</f>
        <v>x</v>
      </c>
      <c r="BB17" s="151">
        <f>IF('Indicator Date'!BB17="","x",'Indicator Date'!BB17)</f>
        <v>2017</v>
      </c>
      <c r="BC17" s="151">
        <f>IF('Indicator Date'!BC17="","x",'Indicator Date'!BC17)</f>
        <v>2018</v>
      </c>
      <c r="BD17" s="151">
        <f>IF('Indicator Date'!BD17="","x",'Indicator Date'!BD17)</f>
        <v>2019</v>
      </c>
      <c r="BE17" s="212" t="str">
        <f>IF('Indicator Date'!BE17="","x",YEAR('Indicator Date'!BE17))</f>
        <v>x</v>
      </c>
      <c r="BF17" s="212">
        <f>IF('Indicator Date'!BF17="","x",YEAR('Indicator Date'!BF17))</f>
        <v>2018</v>
      </c>
      <c r="BG17" s="212">
        <f>IF('Indicator Date'!BG17="","x",YEAR('Indicator Date'!BG17))</f>
        <v>2018</v>
      </c>
      <c r="BH17" s="151">
        <f>IF('Indicator Date'!BH17="","x",'Indicator Date'!BH17)</f>
        <v>2018</v>
      </c>
      <c r="BI17" s="151">
        <f>IF('Indicator Date'!BI17="","x",'Indicator Date'!BI17)</f>
        <v>2018</v>
      </c>
      <c r="BJ17" s="151">
        <f>IF('Indicator Date'!BJ17="","x",'Indicator Date'!BJ17)</f>
        <v>2013</v>
      </c>
      <c r="BK17" s="151">
        <f>IF('Indicator Date'!BK17="","x",'Indicator Date'!BK17)</f>
        <v>2017</v>
      </c>
      <c r="BL17" s="151">
        <f>IF('Indicator Date'!BL17="","x",'Indicator Date'!BL17)</f>
        <v>2018</v>
      </c>
      <c r="BM17" s="151">
        <f>IF('Indicator Date'!BM17="","x",'Indicator Date'!BM17)</f>
        <v>2017</v>
      </c>
      <c r="BN17" s="151" t="str">
        <f>IF('Indicator Date'!BN17="","x",'Indicator Date'!BN17)</f>
        <v>x</v>
      </c>
      <c r="BO17" s="151">
        <f>IF('Indicator Date'!BO17="","x",'Indicator Date'!BO17)</f>
        <v>2016</v>
      </c>
      <c r="BP17" s="151">
        <f>IF('Indicator Date'!BP17="","x",'Indicator Date'!BP17)</f>
        <v>2017</v>
      </c>
      <c r="BQ17" s="151">
        <f>IF('Indicator Date'!BQ17="","x",'Indicator Date'!BQ17)</f>
        <v>2014</v>
      </c>
      <c r="BR17" s="151">
        <f>IF('Indicator Date'!BR17="","x",'Indicator Date'!BR17)</f>
        <v>2017</v>
      </c>
      <c r="BS17" s="151">
        <f>IF('Indicator Date'!BS17="","x",'Indicator Date'!BS17)</f>
        <v>2017</v>
      </c>
      <c r="BT17" s="151">
        <f>IF('Indicator Date'!BT17="","x",'Indicator Date'!BT17)</f>
        <v>2017</v>
      </c>
      <c r="BU17" s="151">
        <f>IF('Indicator Date'!BU17="","x",'Indicator Date'!BU17)</f>
        <v>2017</v>
      </c>
      <c r="BV17" s="151">
        <f>IF('Indicator Date'!BV17="","x",'Indicator Date'!BV17)</f>
        <v>2017</v>
      </c>
      <c r="BW17" s="151">
        <f>IF('Indicator Date'!BW17="","x",'Indicator Date'!BW17)</f>
        <v>2017</v>
      </c>
      <c r="BX17" s="151">
        <f>IF('Indicator Date'!BX17="","x",'Indicator Date'!BX17)</f>
        <v>2016</v>
      </c>
      <c r="BY17" s="151">
        <f>IF('Indicator Date'!BY17="","x",'Indicator Date'!BY17)</f>
        <v>2015</v>
      </c>
      <c r="BZ17" s="151" t="str">
        <f>IF('Indicator Date'!BZ17="","x",'Indicator Date'!BZ17)</f>
        <v>2017</v>
      </c>
      <c r="CA17" s="151">
        <f>IF('Indicator Date'!CA17="","x",'Indicator Date'!CA17)</f>
        <v>2019</v>
      </c>
      <c r="CB17" s="151">
        <f>IF('Indicator Date'!CB17="","x",'Indicator Date'!CB17)</f>
        <v>2015</v>
      </c>
    </row>
    <row r="18" spans="1:80" x14ac:dyDescent="0.3">
      <c r="A18" s="123" t="s">
        <v>29</v>
      </c>
      <c r="B18" s="106" t="s">
        <v>28</v>
      </c>
      <c r="C18" s="151">
        <f>IF('Indicator Date'!C18="","x",'Indicator Date'!C18)</f>
        <v>2015</v>
      </c>
      <c r="D18" s="151">
        <f>IF('Indicator Date'!D18="","x",'Indicator Date'!D18)</f>
        <v>2015</v>
      </c>
      <c r="E18" s="151">
        <f>IF('Indicator Date'!E18="","x",'Indicator Date'!E18)</f>
        <v>2015</v>
      </c>
      <c r="F18" s="151">
        <f>IF('Indicator Date'!F18="","x",'Indicator Date'!F18)</f>
        <v>2015</v>
      </c>
      <c r="G18" s="151">
        <f>IF('Indicator Date'!G18="","x",'Indicator Date'!G18)</f>
        <v>2015</v>
      </c>
      <c r="H18" s="151">
        <f>IF('Indicator Date'!H18="","x",'Indicator Date'!H18)</f>
        <v>2015</v>
      </c>
      <c r="I18" s="151">
        <f>IF('Indicator Date'!I18="","x",'Indicator Date'!I18)</f>
        <v>2015</v>
      </c>
      <c r="J18" s="151">
        <f>IF('Indicator Date'!J18="","x",'Indicator Date'!J18)</f>
        <v>2018</v>
      </c>
      <c r="K18" s="151">
        <f>IF('Indicator Date'!K18="","x",'Indicator Date'!K18)</f>
        <v>2018</v>
      </c>
      <c r="L18" s="151">
        <f>IF('Indicator Date'!L18="","x",'Indicator Date'!L18)</f>
        <v>2016</v>
      </c>
      <c r="M18" s="151">
        <f>IF('Indicator Date'!M18="","x",'Indicator Date'!M18)</f>
        <v>2015</v>
      </c>
      <c r="N18" s="151">
        <f>IF('Indicator Date'!N18="","x",'Indicator Date'!N18)</f>
        <v>2015</v>
      </c>
      <c r="O18" s="151">
        <f>IF('Indicator Date'!O18="","x",'Indicator Date'!O18)</f>
        <v>2015</v>
      </c>
      <c r="P18" s="151">
        <f>IF('Indicator Date'!P18="","x",'Indicator Date'!P18)</f>
        <v>2015</v>
      </c>
      <c r="Q18" s="151">
        <f>IF('Indicator Date'!Q18="","x",'Indicator Date'!Q18)</f>
        <v>2010</v>
      </c>
      <c r="R18" s="151">
        <f>IF('Indicator Date'!R18="","x",'Indicator Date'!R18)</f>
        <v>2010</v>
      </c>
      <c r="S18" s="151">
        <f>IF('Indicator Date'!S18="","x",'Indicator Date'!S18)</f>
        <v>2010</v>
      </c>
      <c r="T18" s="151">
        <f>IF('Indicator Date'!T18="","x",'Indicator Date'!T18)</f>
        <v>2010</v>
      </c>
      <c r="U18" s="151">
        <f>IF('Indicator Date'!U18="","x",'Indicator Date'!U18)</f>
        <v>2015</v>
      </c>
      <c r="V18" s="151">
        <f>IF('Indicator Date'!V18="","x",'Indicator Date'!V18)</f>
        <v>2015</v>
      </c>
      <c r="W18" s="151">
        <f>IF('Indicator Date'!W18="","x",'Indicator Date'!W18)</f>
        <v>2015</v>
      </c>
      <c r="X18" s="151">
        <f>IF('Indicator Date'!X18="","x",'Indicator Date'!X18)</f>
        <v>2018</v>
      </c>
      <c r="Y18" s="151">
        <f>IF('Indicator Date'!Y18="","x",'Indicator Date'!Y18)</f>
        <v>2018</v>
      </c>
      <c r="Z18" s="151">
        <f>IF('Indicator Date'!Z18="","x",'Indicator Date'!Z18)</f>
        <v>2018</v>
      </c>
      <c r="AA18" s="151">
        <f>IF('Indicator Date'!AA18="","x",'Indicator Date'!AA18)</f>
        <v>2009</v>
      </c>
      <c r="AB18" s="151">
        <f>IF('Indicator Date'!AB18="","x",'Indicator Date'!AB18)</f>
        <v>2017</v>
      </c>
      <c r="AC18" s="151" t="str">
        <f>IF('Indicator Date'!AC18="","x",'Indicator Date'!AC18)</f>
        <v>x</v>
      </c>
      <c r="AD18" s="151">
        <f>IF('Indicator Date'!AD18="","x",'Indicator Date'!AD18)</f>
        <v>2014</v>
      </c>
      <c r="AE18" s="151">
        <f>IF('Indicator Date'!AE18="","x",'Indicator Date'!AE18)</f>
        <v>2018</v>
      </c>
      <c r="AF18" s="151">
        <f>IF('Indicator Date'!AF18="","x",'Indicator Date'!AF18)</f>
        <v>2016</v>
      </c>
      <c r="AG18" s="151">
        <f>IF('Indicator Date'!AG18="","x",'Indicator Date'!AG18)</f>
        <v>2019</v>
      </c>
      <c r="AH18" s="151">
        <f>IF('Indicator Date'!AH18="","x",'Indicator Date'!AH18)</f>
        <v>2019</v>
      </c>
      <c r="AI18" s="151">
        <f>IF('Indicator Date'!AI18="","x",'Indicator Date'!AI18)</f>
        <v>2019</v>
      </c>
      <c r="AJ18" s="151">
        <f>IF('Indicator Date'!AJ18="","x",'Indicator Date'!AJ18)</f>
        <v>2018</v>
      </c>
      <c r="AK18" s="151">
        <f>IF('Indicator Date'!AK18="","x",'Indicator Date'!AK18)</f>
        <v>2018</v>
      </c>
      <c r="AL18" s="151">
        <f>IF('Indicator Date'!AL18="","x",'Indicator Date'!AL18)</f>
        <v>2017</v>
      </c>
      <c r="AM18" s="151" t="str">
        <f>IF('Indicator Date'!AM18="","x",'Indicator Date'!AM18)</f>
        <v>x</v>
      </c>
      <c r="AN18" s="151">
        <f>IF('Indicator Date'!AN18="","x",'Indicator Date'!AN18)</f>
        <v>2019</v>
      </c>
      <c r="AO18" s="151">
        <f>IF('Indicator Date'!AO18="","x",'Indicator Date'!AO18)</f>
        <v>2016</v>
      </c>
      <c r="AP18" s="151">
        <f>IF('Indicator Date'!AP18="","x",'Indicator Date'!AP18)</f>
        <v>2017</v>
      </c>
      <c r="AQ18" s="151">
        <f>IF('Indicator Date'!AQ18="","x",'Indicator Date'!AQ18)</f>
        <v>2017</v>
      </c>
      <c r="AR18" s="151">
        <f>IF('Indicator Date'!AR18="","x",'Indicator Date'!AR18)</f>
        <v>2018</v>
      </c>
      <c r="AS18" s="151">
        <f>IF('Indicator Date'!AS18="","x",'Indicator Date'!AS18)</f>
        <v>2017</v>
      </c>
      <c r="AT18" s="151" t="str">
        <f>IF('Indicator Date'!AT18="","x",'Indicator Date'!AT18)</f>
        <v>x</v>
      </c>
      <c r="AU18" s="151">
        <f>IF('Indicator Date'!AU18="","x",'Indicator Date'!AU18)</f>
        <v>2017</v>
      </c>
      <c r="AV18" s="151">
        <f>IF('Indicator Date'!AV18="","x",'Indicator Date'!AV18)</f>
        <v>2017</v>
      </c>
      <c r="AW18" s="151">
        <f>IF('Indicator Date'!AW18="","x",'Indicator Date'!AW18)</f>
        <v>2017</v>
      </c>
      <c r="AX18" s="151" t="str">
        <f>IF('Indicator Date'!AX18="","x",'Indicator Date'!AX18)</f>
        <v>x</v>
      </c>
      <c r="AY18" s="151">
        <f>IF('Indicator Date'!AY18="","x",'Indicator Date'!AY18)</f>
        <v>2017</v>
      </c>
      <c r="AZ18" s="151">
        <f>IF('Indicator Date'!AZ18="","x",'Indicator Date'!AZ18)</f>
        <v>2017</v>
      </c>
      <c r="BA18" s="151" t="str">
        <f>IF('Indicator Date'!BA18="","x",'Indicator Date'!BA18)</f>
        <v>2017</v>
      </c>
      <c r="BB18" s="151">
        <f>IF('Indicator Date'!BB18="","x",'Indicator Date'!BB18)</f>
        <v>2017</v>
      </c>
      <c r="BC18" s="151">
        <f>IF('Indicator Date'!BC18="","x",'Indicator Date'!BC18)</f>
        <v>2018</v>
      </c>
      <c r="BD18" s="151">
        <f>IF('Indicator Date'!BD18="","x",'Indicator Date'!BD18)</f>
        <v>2019</v>
      </c>
      <c r="BE18" s="212" t="str">
        <f>IF('Indicator Date'!BE18="","x",YEAR('Indicator Date'!BE18))</f>
        <v>x</v>
      </c>
      <c r="BF18" s="212">
        <f>IF('Indicator Date'!BF18="","x",YEAR('Indicator Date'!BF18))</f>
        <v>2018</v>
      </c>
      <c r="BG18" s="212">
        <f>IF('Indicator Date'!BG18="","x",YEAR('Indicator Date'!BG18))</f>
        <v>2018</v>
      </c>
      <c r="BH18" s="151">
        <f>IF('Indicator Date'!BH18="","x",'Indicator Date'!BH18)</f>
        <v>2018</v>
      </c>
      <c r="BI18" s="151">
        <f>IF('Indicator Date'!BI18="","x",'Indicator Date'!BI18)</f>
        <v>2018</v>
      </c>
      <c r="BJ18" s="151">
        <f>IF('Indicator Date'!BJ18="","x",'Indicator Date'!BJ18)</f>
        <v>2015</v>
      </c>
      <c r="BK18" s="151">
        <f>IF('Indicator Date'!BK18="","x",'Indicator Date'!BK18)</f>
        <v>2017</v>
      </c>
      <c r="BL18" s="151">
        <f>IF('Indicator Date'!BL18="","x",'Indicator Date'!BL18)</f>
        <v>2018</v>
      </c>
      <c r="BM18" s="151">
        <f>IF('Indicator Date'!BM18="","x",'Indicator Date'!BM18)</f>
        <v>2017</v>
      </c>
      <c r="BN18" s="151">
        <f>IF('Indicator Date'!BN18="","x",'Indicator Date'!BN18)</f>
        <v>2015</v>
      </c>
      <c r="BO18" s="151">
        <f>IF('Indicator Date'!BO18="","x",'Indicator Date'!BO18)</f>
        <v>2016</v>
      </c>
      <c r="BP18" s="151">
        <f>IF('Indicator Date'!BP18="","x",'Indicator Date'!BP18)</f>
        <v>2017</v>
      </c>
      <c r="BQ18" s="151">
        <f>IF('Indicator Date'!BQ18="","x",'Indicator Date'!BQ18)</f>
        <v>2014</v>
      </c>
      <c r="BR18" s="151">
        <f>IF('Indicator Date'!BR18="","x",'Indicator Date'!BR18)</f>
        <v>2017</v>
      </c>
      <c r="BS18" s="151">
        <f>IF('Indicator Date'!BS18="","x",'Indicator Date'!BS18)</f>
        <v>2017</v>
      </c>
      <c r="BT18" s="151">
        <f>IF('Indicator Date'!BT18="","x",'Indicator Date'!BT18)</f>
        <v>2014</v>
      </c>
      <c r="BU18" s="151">
        <f>IF('Indicator Date'!BU18="","x",'Indicator Date'!BU18)</f>
        <v>2017</v>
      </c>
      <c r="BV18" s="151">
        <f>IF('Indicator Date'!BV18="","x",'Indicator Date'!BV18)</f>
        <v>2017</v>
      </c>
      <c r="BW18" s="151" t="str">
        <f>IF('Indicator Date'!BW18="","x",'Indicator Date'!BW18)</f>
        <v>x</v>
      </c>
      <c r="BX18" s="151">
        <f>IF('Indicator Date'!BX18="","x",'Indicator Date'!BX18)</f>
        <v>2016</v>
      </c>
      <c r="BY18" s="151">
        <f>IF('Indicator Date'!BY18="","x",'Indicator Date'!BY18)</f>
        <v>2015</v>
      </c>
      <c r="BZ18" s="151" t="str">
        <f>IF('Indicator Date'!BZ18="","x",'Indicator Date'!BZ18)</f>
        <v>2018</v>
      </c>
      <c r="CA18" s="151">
        <f>IF('Indicator Date'!CA18="","x",'Indicator Date'!CA18)</f>
        <v>2019</v>
      </c>
      <c r="CB18" s="151">
        <f>IF('Indicator Date'!CB18="","x",'Indicator Date'!CB18)</f>
        <v>2015</v>
      </c>
    </row>
    <row r="19" spans="1:80" x14ac:dyDescent="0.3">
      <c r="A19" s="123" t="s">
        <v>31</v>
      </c>
      <c r="B19" s="106" t="s">
        <v>30</v>
      </c>
      <c r="C19" s="151">
        <f>IF('Indicator Date'!C19="","x",'Indicator Date'!C19)</f>
        <v>2015</v>
      </c>
      <c r="D19" s="151">
        <f>IF('Indicator Date'!D19="","x",'Indicator Date'!D19)</f>
        <v>2015</v>
      </c>
      <c r="E19" s="151">
        <f>IF('Indicator Date'!E19="","x",'Indicator Date'!E19)</f>
        <v>2015</v>
      </c>
      <c r="F19" s="151">
        <f>IF('Indicator Date'!F19="","x",'Indicator Date'!F19)</f>
        <v>2015</v>
      </c>
      <c r="G19" s="151">
        <f>IF('Indicator Date'!G19="","x",'Indicator Date'!G19)</f>
        <v>2015</v>
      </c>
      <c r="H19" s="151">
        <f>IF('Indicator Date'!H19="","x",'Indicator Date'!H19)</f>
        <v>2015</v>
      </c>
      <c r="I19" s="151">
        <f>IF('Indicator Date'!I19="","x",'Indicator Date'!I19)</f>
        <v>2015</v>
      </c>
      <c r="J19" s="151">
        <f>IF('Indicator Date'!J19="","x",'Indicator Date'!J19)</f>
        <v>2018</v>
      </c>
      <c r="K19" s="151">
        <f>IF('Indicator Date'!K19="","x",'Indicator Date'!K19)</f>
        <v>2018</v>
      </c>
      <c r="L19" s="151">
        <f>IF('Indicator Date'!L19="","x",'Indicator Date'!L19)</f>
        <v>2016</v>
      </c>
      <c r="M19" s="151">
        <f>IF('Indicator Date'!M19="","x",'Indicator Date'!M19)</f>
        <v>2015</v>
      </c>
      <c r="N19" s="151">
        <f>IF('Indicator Date'!N19="","x",'Indicator Date'!N19)</f>
        <v>2015</v>
      </c>
      <c r="O19" s="151">
        <f>IF('Indicator Date'!O19="","x",'Indicator Date'!O19)</f>
        <v>2015</v>
      </c>
      <c r="P19" s="151">
        <f>IF('Indicator Date'!P19="","x",'Indicator Date'!P19)</f>
        <v>2015</v>
      </c>
      <c r="Q19" s="151">
        <f>IF('Indicator Date'!Q19="","x",'Indicator Date'!Q19)</f>
        <v>2010</v>
      </c>
      <c r="R19" s="151">
        <f>IF('Indicator Date'!R19="","x",'Indicator Date'!R19)</f>
        <v>2010</v>
      </c>
      <c r="S19" s="151">
        <f>IF('Indicator Date'!S19="","x",'Indicator Date'!S19)</f>
        <v>2010</v>
      </c>
      <c r="T19" s="151">
        <f>IF('Indicator Date'!T19="","x",'Indicator Date'!T19)</f>
        <v>2010</v>
      </c>
      <c r="U19" s="151">
        <f>IF('Indicator Date'!U19="","x",'Indicator Date'!U19)</f>
        <v>2015</v>
      </c>
      <c r="V19" s="151">
        <f>IF('Indicator Date'!V19="","x",'Indicator Date'!V19)</f>
        <v>2015</v>
      </c>
      <c r="W19" s="151">
        <f>IF('Indicator Date'!W19="","x",'Indicator Date'!W19)</f>
        <v>2015</v>
      </c>
      <c r="X19" s="151">
        <f>IF('Indicator Date'!X19="","x",'Indicator Date'!X19)</f>
        <v>2018</v>
      </c>
      <c r="Y19" s="151">
        <f>IF('Indicator Date'!Y19="","x",'Indicator Date'!Y19)</f>
        <v>2018</v>
      </c>
      <c r="Z19" s="151">
        <f>IF('Indicator Date'!Z19="","x",'Indicator Date'!Z19)</f>
        <v>2018</v>
      </c>
      <c r="AA19" s="151">
        <f>IF('Indicator Date'!AA19="","x",'Indicator Date'!AA19)</f>
        <v>2011</v>
      </c>
      <c r="AB19" s="151">
        <f>IF('Indicator Date'!AB19="","x",'Indicator Date'!AB19)</f>
        <v>2017</v>
      </c>
      <c r="AC19" s="151" t="str">
        <f>IF('Indicator Date'!AC19="","x",'Indicator Date'!AC19)</f>
        <v>x</v>
      </c>
      <c r="AD19" s="151">
        <f>IF('Indicator Date'!AD19="","x",'Indicator Date'!AD19)</f>
        <v>2018</v>
      </c>
      <c r="AE19" s="151">
        <f>IF('Indicator Date'!AE19="","x",'Indicator Date'!AE19)</f>
        <v>2018</v>
      </c>
      <c r="AF19" s="151" t="str">
        <f>IF('Indicator Date'!AF19="","x",'Indicator Date'!AF19)</f>
        <v>x</v>
      </c>
      <c r="AG19" s="151">
        <f>IF('Indicator Date'!AG19="","x",'Indicator Date'!AG19)</f>
        <v>2019</v>
      </c>
      <c r="AH19" s="151">
        <f>IF('Indicator Date'!AH19="","x",'Indicator Date'!AH19)</f>
        <v>2019</v>
      </c>
      <c r="AI19" s="151">
        <f>IF('Indicator Date'!AI19="","x",'Indicator Date'!AI19)</f>
        <v>2019</v>
      </c>
      <c r="AJ19" s="151">
        <f>IF('Indicator Date'!AJ19="","x",'Indicator Date'!AJ19)</f>
        <v>2018</v>
      </c>
      <c r="AK19" s="151">
        <f>IF('Indicator Date'!AK19="","x",'Indicator Date'!AK19)</f>
        <v>2018</v>
      </c>
      <c r="AL19" s="151">
        <f>IF('Indicator Date'!AL19="","x",'Indicator Date'!AL19)</f>
        <v>2017</v>
      </c>
      <c r="AM19" s="151" t="str">
        <f>IF('Indicator Date'!AM19="","x",'Indicator Date'!AM19)</f>
        <v>x</v>
      </c>
      <c r="AN19" s="151">
        <f>IF('Indicator Date'!AN19="","x",'Indicator Date'!AN19)</f>
        <v>2019</v>
      </c>
      <c r="AO19" s="151">
        <f>IF('Indicator Date'!AO19="","x",'Indicator Date'!AO19)</f>
        <v>2016</v>
      </c>
      <c r="AP19" s="151">
        <f>IF('Indicator Date'!AP19="","x",'Indicator Date'!AP19)</f>
        <v>2017</v>
      </c>
      <c r="AQ19" s="151" t="str">
        <f>IF('Indicator Date'!AQ19="","x",'Indicator Date'!AQ19)</f>
        <v>x</v>
      </c>
      <c r="AR19" s="151">
        <f>IF('Indicator Date'!AR19="","x",'Indicator Date'!AR19)</f>
        <v>2018</v>
      </c>
      <c r="AS19" s="151">
        <f>IF('Indicator Date'!AS19="","x",'Indicator Date'!AS19)</f>
        <v>2017</v>
      </c>
      <c r="AT19" s="151" t="str">
        <f>IF('Indicator Date'!AT19="","x",'Indicator Date'!AT19)</f>
        <v>x</v>
      </c>
      <c r="AU19" s="151">
        <f>IF('Indicator Date'!AU19="","x",'Indicator Date'!AU19)</f>
        <v>2017</v>
      </c>
      <c r="AV19" s="151" t="str">
        <f>IF('Indicator Date'!AV19="","x",'Indicator Date'!AV19)</f>
        <v>x</v>
      </c>
      <c r="AW19" s="151" t="str">
        <f>IF('Indicator Date'!AW19="","x",'Indicator Date'!AW19)</f>
        <v>x</v>
      </c>
      <c r="AX19" s="151" t="str">
        <f>IF('Indicator Date'!AX19="","x",'Indicator Date'!AX19)</f>
        <v>x</v>
      </c>
      <c r="AY19" s="151">
        <f>IF('Indicator Date'!AY19="","x",'Indicator Date'!AY19)</f>
        <v>2017</v>
      </c>
      <c r="AZ19" s="151">
        <f>IF('Indicator Date'!AZ19="","x",'Indicator Date'!AZ19)</f>
        <v>2017</v>
      </c>
      <c r="BA19" s="151" t="str">
        <f>IF('Indicator Date'!BA19="","x",'Indicator Date'!BA19)</f>
        <v>2015</v>
      </c>
      <c r="BB19" s="151">
        <f>IF('Indicator Date'!BB19="","x",'Indicator Date'!BB19)</f>
        <v>2017</v>
      </c>
      <c r="BC19" s="151">
        <f>IF('Indicator Date'!BC19="","x",'Indicator Date'!BC19)</f>
        <v>2018</v>
      </c>
      <c r="BD19" s="151">
        <f>IF('Indicator Date'!BD19="","x",'Indicator Date'!BD19)</f>
        <v>2019</v>
      </c>
      <c r="BE19" s="212" t="str">
        <f>IF('Indicator Date'!BE19="","x",YEAR('Indicator Date'!BE19))</f>
        <v>x</v>
      </c>
      <c r="BF19" s="212">
        <f>IF('Indicator Date'!BF19="","x",YEAR('Indicator Date'!BF19))</f>
        <v>2018</v>
      </c>
      <c r="BG19" s="212">
        <f>IF('Indicator Date'!BG19="","x",YEAR('Indicator Date'!BG19))</f>
        <v>2018</v>
      </c>
      <c r="BH19" s="151">
        <f>IF('Indicator Date'!BH19="","x",'Indicator Date'!BH19)</f>
        <v>2018</v>
      </c>
      <c r="BI19" s="151">
        <f>IF('Indicator Date'!BI19="","x",'Indicator Date'!BI19)</f>
        <v>2018</v>
      </c>
      <c r="BJ19" s="151" t="str">
        <f>IF('Indicator Date'!BJ19="","x",'Indicator Date'!BJ19)</f>
        <v>x</v>
      </c>
      <c r="BK19" s="151">
        <f>IF('Indicator Date'!BK19="","x",'Indicator Date'!BK19)</f>
        <v>2017</v>
      </c>
      <c r="BL19" s="151">
        <f>IF('Indicator Date'!BL19="","x",'Indicator Date'!BL19)</f>
        <v>2018</v>
      </c>
      <c r="BM19" s="151">
        <f>IF('Indicator Date'!BM19="","x",'Indicator Date'!BM19)</f>
        <v>2017</v>
      </c>
      <c r="BN19" s="151" t="str">
        <f>IF('Indicator Date'!BN19="","x",'Indicator Date'!BN19)</f>
        <v>x</v>
      </c>
      <c r="BO19" s="151">
        <f>IF('Indicator Date'!BO19="","x",'Indicator Date'!BO19)</f>
        <v>2016</v>
      </c>
      <c r="BP19" s="151">
        <f>IF('Indicator Date'!BP19="","x",'Indicator Date'!BP19)</f>
        <v>2017</v>
      </c>
      <c r="BQ19" s="151">
        <f>IF('Indicator Date'!BQ19="","x",'Indicator Date'!BQ19)</f>
        <v>2014</v>
      </c>
      <c r="BR19" s="151">
        <f>IF('Indicator Date'!BR19="","x",'Indicator Date'!BR19)</f>
        <v>2017</v>
      </c>
      <c r="BS19" s="151">
        <f>IF('Indicator Date'!BS19="","x",'Indicator Date'!BS19)</f>
        <v>2017</v>
      </c>
      <c r="BT19" s="151">
        <f>IF('Indicator Date'!BT19="","x",'Indicator Date'!BT19)</f>
        <v>2016</v>
      </c>
      <c r="BU19" s="151">
        <f>IF('Indicator Date'!BU19="","x",'Indicator Date'!BU19)</f>
        <v>2017</v>
      </c>
      <c r="BV19" s="151">
        <f>IF('Indicator Date'!BV19="","x",'Indicator Date'!BV19)</f>
        <v>2017</v>
      </c>
      <c r="BW19" s="151">
        <f>IF('Indicator Date'!BW19="","x",'Indicator Date'!BW19)</f>
        <v>2017</v>
      </c>
      <c r="BX19" s="151">
        <f>IF('Indicator Date'!BX19="","x",'Indicator Date'!BX19)</f>
        <v>2016</v>
      </c>
      <c r="BY19" s="151">
        <f>IF('Indicator Date'!BY19="","x",'Indicator Date'!BY19)</f>
        <v>2015</v>
      </c>
      <c r="BZ19" s="151" t="str">
        <f>IF('Indicator Date'!BZ19="","x",'Indicator Date'!BZ19)</f>
        <v>2018</v>
      </c>
      <c r="CA19" s="151">
        <f>IF('Indicator Date'!CA19="","x",'Indicator Date'!CA19)</f>
        <v>2019</v>
      </c>
      <c r="CB19" s="151">
        <f>IF('Indicator Date'!CB19="","x",'Indicator Date'!CB19)</f>
        <v>2015</v>
      </c>
    </row>
    <row r="20" spans="1:80" x14ac:dyDescent="0.3">
      <c r="A20" s="123" t="s">
        <v>33</v>
      </c>
      <c r="B20" s="106" t="s">
        <v>32</v>
      </c>
      <c r="C20" s="151">
        <f>IF('Indicator Date'!C20="","x",'Indicator Date'!C20)</f>
        <v>2015</v>
      </c>
      <c r="D20" s="151">
        <f>IF('Indicator Date'!D20="","x",'Indicator Date'!D20)</f>
        <v>2015</v>
      </c>
      <c r="E20" s="151">
        <f>IF('Indicator Date'!E20="","x",'Indicator Date'!E20)</f>
        <v>2015</v>
      </c>
      <c r="F20" s="151">
        <f>IF('Indicator Date'!F20="","x",'Indicator Date'!F20)</f>
        <v>2015</v>
      </c>
      <c r="G20" s="151">
        <f>IF('Indicator Date'!G20="","x",'Indicator Date'!G20)</f>
        <v>2015</v>
      </c>
      <c r="H20" s="151">
        <f>IF('Indicator Date'!H20="","x",'Indicator Date'!H20)</f>
        <v>2015</v>
      </c>
      <c r="I20" s="151">
        <f>IF('Indicator Date'!I20="","x",'Indicator Date'!I20)</f>
        <v>2015</v>
      </c>
      <c r="J20" s="151">
        <f>IF('Indicator Date'!J20="","x",'Indicator Date'!J20)</f>
        <v>2018</v>
      </c>
      <c r="K20" s="151">
        <f>IF('Indicator Date'!K20="","x",'Indicator Date'!K20)</f>
        <v>2018</v>
      </c>
      <c r="L20" s="151">
        <f>IF('Indicator Date'!L20="","x",'Indicator Date'!L20)</f>
        <v>2016</v>
      </c>
      <c r="M20" s="151">
        <f>IF('Indicator Date'!M20="","x",'Indicator Date'!M20)</f>
        <v>2015</v>
      </c>
      <c r="N20" s="151">
        <f>IF('Indicator Date'!N20="","x",'Indicator Date'!N20)</f>
        <v>2015</v>
      </c>
      <c r="O20" s="151">
        <f>IF('Indicator Date'!O20="","x",'Indicator Date'!O20)</f>
        <v>2015</v>
      </c>
      <c r="P20" s="151">
        <f>IF('Indicator Date'!P20="","x",'Indicator Date'!P20)</f>
        <v>2015</v>
      </c>
      <c r="Q20" s="151">
        <f>IF('Indicator Date'!Q20="","x",'Indicator Date'!Q20)</f>
        <v>2010</v>
      </c>
      <c r="R20" s="151">
        <f>IF('Indicator Date'!R20="","x",'Indicator Date'!R20)</f>
        <v>2010</v>
      </c>
      <c r="S20" s="151">
        <f>IF('Indicator Date'!S20="","x",'Indicator Date'!S20)</f>
        <v>2010</v>
      </c>
      <c r="T20" s="151">
        <f>IF('Indicator Date'!T20="","x",'Indicator Date'!T20)</f>
        <v>2010</v>
      </c>
      <c r="U20" s="151">
        <f>IF('Indicator Date'!U20="","x",'Indicator Date'!U20)</f>
        <v>2015</v>
      </c>
      <c r="V20" s="151">
        <f>IF('Indicator Date'!V20="","x",'Indicator Date'!V20)</f>
        <v>2015</v>
      </c>
      <c r="W20" s="151">
        <f>IF('Indicator Date'!W20="","x",'Indicator Date'!W20)</f>
        <v>2015</v>
      </c>
      <c r="X20" s="151">
        <f>IF('Indicator Date'!X20="","x",'Indicator Date'!X20)</f>
        <v>2018</v>
      </c>
      <c r="Y20" s="151">
        <f>IF('Indicator Date'!Y20="","x",'Indicator Date'!Y20)</f>
        <v>2018</v>
      </c>
      <c r="Z20" s="151">
        <f>IF('Indicator Date'!Z20="","x",'Indicator Date'!Z20)</f>
        <v>2018</v>
      </c>
      <c r="AA20" s="151" t="str">
        <f>IF('Indicator Date'!AA20="","x",'Indicator Date'!AA20)</f>
        <v>x</v>
      </c>
      <c r="AB20" s="151">
        <f>IF('Indicator Date'!AB20="","x",'Indicator Date'!AB20)</f>
        <v>2017</v>
      </c>
      <c r="AC20" s="151">
        <f>IF('Indicator Date'!AC20="","x",'Indicator Date'!AC20)</f>
        <v>2017</v>
      </c>
      <c r="AD20" s="151">
        <f>IF('Indicator Date'!AD20="","x",'Indicator Date'!AD20)</f>
        <v>2014</v>
      </c>
      <c r="AE20" s="151">
        <f>IF('Indicator Date'!AE20="","x",'Indicator Date'!AE20)</f>
        <v>2018</v>
      </c>
      <c r="AF20" s="151">
        <f>IF('Indicator Date'!AF20="","x",'Indicator Date'!AF20)</f>
        <v>2016</v>
      </c>
      <c r="AG20" s="151">
        <f>IF('Indicator Date'!AG20="","x",'Indicator Date'!AG20)</f>
        <v>2019</v>
      </c>
      <c r="AH20" s="151">
        <f>IF('Indicator Date'!AH20="","x",'Indicator Date'!AH20)</f>
        <v>2019</v>
      </c>
      <c r="AI20" s="151">
        <f>IF('Indicator Date'!AI20="","x",'Indicator Date'!AI20)</f>
        <v>2019</v>
      </c>
      <c r="AJ20" s="151">
        <f>IF('Indicator Date'!AJ20="","x",'Indicator Date'!AJ20)</f>
        <v>2018</v>
      </c>
      <c r="AK20" s="151">
        <f>IF('Indicator Date'!AK20="","x",'Indicator Date'!AK20)</f>
        <v>2018</v>
      </c>
      <c r="AL20" s="151">
        <f>IF('Indicator Date'!AL20="","x",'Indicator Date'!AL20)</f>
        <v>2017</v>
      </c>
      <c r="AM20" s="151">
        <f>IF('Indicator Date'!AM20="","x",'Indicator Date'!AM20)</f>
        <v>2016</v>
      </c>
      <c r="AN20" s="151">
        <f>IF('Indicator Date'!AN20="","x",'Indicator Date'!AN20)</f>
        <v>2019</v>
      </c>
      <c r="AO20" s="151">
        <f>IF('Indicator Date'!AO20="","x",'Indicator Date'!AO20)</f>
        <v>2016</v>
      </c>
      <c r="AP20" s="151">
        <f>IF('Indicator Date'!AP20="","x",'Indicator Date'!AP20)</f>
        <v>2017</v>
      </c>
      <c r="AQ20" s="151">
        <f>IF('Indicator Date'!AQ20="","x",'Indicator Date'!AQ20)</f>
        <v>2017</v>
      </c>
      <c r="AR20" s="151">
        <f>IF('Indicator Date'!AR20="","x",'Indicator Date'!AR20)</f>
        <v>2018</v>
      </c>
      <c r="AS20" s="151">
        <f>IF('Indicator Date'!AS20="","x",'Indicator Date'!AS20)</f>
        <v>2017</v>
      </c>
      <c r="AT20" s="151">
        <f>IF('Indicator Date'!AT20="","x",'Indicator Date'!AT20)</f>
        <v>2011</v>
      </c>
      <c r="AU20" s="151">
        <f>IF('Indicator Date'!AU20="","x",'Indicator Date'!AU20)</f>
        <v>2017</v>
      </c>
      <c r="AV20" s="151">
        <f>IF('Indicator Date'!AV20="","x",'Indicator Date'!AV20)</f>
        <v>2017</v>
      </c>
      <c r="AW20" s="151">
        <f>IF('Indicator Date'!AW20="","x",'Indicator Date'!AW20)</f>
        <v>2017</v>
      </c>
      <c r="AX20" s="151">
        <f>IF('Indicator Date'!AX20="","x",'Indicator Date'!AX20)</f>
        <v>2017</v>
      </c>
      <c r="AY20" s="151">
        <f>IF('Indicator Date'!AY20="","x",'Indicator Date'!AY20)</f>
        <v>2017</v>
      </c>
      <c r="AZ20" s="151">
        <f>IF('Indicator Date'!AZ20="","x",'Indicator Date'!AZ20)</f>
        <v>2017</v>
      </c>
      <c r="BA20" s="151" t="str">
        <f>IF('Indicator Date'!BA20="","x",'Indicator Date'!BA20)</f>
        <v>x</v>
      </c>
      <c r="BB20" s="151">
        <f>IF('Indicator Date'!BB20="","x",'Indicator Date'!BB20)</f>
        <v>2017</v>
      </c>
      <c r="BC20" s="151">
        <f>IF('Indicator Date'!BC20="","x",'Indicator Date'!BC20)</f>
        <v>2018</v>
      </c>
      <c r="BD20" s="151">
        <f>IF('Indicator Date'!BD20="","x",'Indicator Date'!BD20)</f>
        <v>2019</v>
      </c>
      <c r="BE20" s="212" t="str">
        <f>IF('Indicator Date'!BE20="","x",YEAR('Indicator Date'!BE20))</f>
        <v>x</v>
      </c>
      <c r="BF20" s="212">
        <f>IF('Indicator Date'!BF20="","x",YEAR('Indicator Date'!BF20))</f>
        <v>2018</v>
      </c>
      <c r="BG20" s="212">
        <f>IF('Indicator Date'!BG20="","x",YEAR('Indicator Date'!BG20))</f>
        <v>2018</v>
      </c>
      <c r="BH20" s="151">
        <f>IF('Indicator Date'!BH20="","x",'Indicator Date'!BH20)</f>
        <v>2018</v>
      </c>
      <c r="BI20" s="151">
        <f>IF('Indicator Date'!BI20="","x",'Indicator Date'!BI20)</f>
        <v>2018</v>
      </c>
      <c r="BJ20" s="151" t="str">
        <f>IF('Indicator Date'!BJ20="","x",'Indicator Date'!BJ20)</f>
        <v>x</v>
      </c>
      <c r="BK20" s="151">
        <f>IF('Indicator Date'!BK20="","x",'Indicator Date'!BK20)</f>
        <v>2017</v>
      </c>
      <c r="BL20" s="151" t="str">
        <f>IF('Indicator Date'!BL20="","x",'Indicator Date'!BL20)</f>
        <v>x</v>
      </c>
      <c r="BM20" s="151">
        <f>IF('Indicator Date'!BM20="","x",'Indicator Date'!BM20)</f>
        <v>2017</v>
      </c>
      <c r="BN20" s="151">
        <f>IF('Indicator Date'!BN20="","x",'Indicator Date'!BN20)</f>
        <v>2015</v>
      </c>
      <c r="BO20" s="151">
        <f>IF('Indicator Date'!BO20="","x",'Indicator Date'!BO20)</f>
        <v>2016</v>
      </c>
      <c r="BP20" s="151">
        <f>IF('Indicator Date'!BP20="","x",'Indicator Date'!BP20)</f>
        <v>2017</v>
      </c>
      <c r="BQ20" s="151">
        <f>IF('Indicator Date'!BQ20="","x",'Indicator Date'!BQ20)</f>
        <v>2014</v>
      </c>
      <c r="BR20" s="151">
        <f>IF('Indicator Date'!BR20="","x",'Indicator Date'!BR20)</f>
        <v>2017</v>
      </c>
      <c r="BS20" s="151">
        <f>IF('Indicator Date'!BS20="","x",'Indicator Date'!BS20)</f>
        <v>2017</v>
      </c>
      <c r="BT20" s="151">
        <f>IF('Indicator Date'!BT20="","x",'Indicator Date'!BT20)</f>
        <v>2017</v>
      </c>
      <c r="BU20" s="151">
        <f>IF('Indicator Date'!BU20="","x",'Indicator Date'!BU20)</f>
        <v>2017</v>
      </c>
      <c r="BV20" s="151">
        <f>IF('Indicator Date'!BV20="","x",'Indicator Date'!BV20)</f>
        <v>2017</v>
      </c>
      <c r="BW20" s="151" t="str">
        <f>IF('Indicator Date'!BW20="","x",'Indicator Date'!BW20)</f>
        <v>x</v>
      </c>
      <c r="BX20" s="151">
        <f>IF('Indicator Date'!BX20="","x",'Indicator Date'!BX20)</f>
        <v>2016</v>
      </c>
      <c r="BY20" s="151">
        <f>IF('Indicator Date'!BY20="","x",'Indicator Date'!BY20)</f>
        <v>2015</v>
      </c>
      <c r="BZ20" s="151" t="str">
        <f>IF('Indicator Date'!BZ20="","x",'Indicator Date'!BZ20)</f>
        <v>2018</v>
      </c>
      <c r="CA20" s="151">
        <f>IF('Indicator Date'!CA20="","x",'Indicator Date'!CA20)</f>
        <v>2019</v>
      </c>
      <c r="CB20" s="151">
        <f>IF('Indicator Date'!CB20="","x",'Indicator Date'!CB20)</f>
        <v>2015</v>
      </c>
    </row>
    <row r="21" spans="1:80" x14ac:dyDescent="0.3">
      <c r="A21" s="123" t="s">
        <v>35</v>
      </c>
      <c r="B21" s="106" t="s">
        <v>34</v>
      </c>
      <c r="C21" s="151">
        <f>IF('Indicator Date'!C21="","x",'Indicator Date'!C21)</f>
        <v>2015</v>
      </c>
      <c r="D21" s="151">
        <f>IF('Indicator Date'!D21="","x",'Indicator Date'!D21)</f>
        <v>2015</v>
      </c>
      <c r="E21" s="151">
        <f>IF('Indicator Date'!E21="","x",'Indicator Date'!E21)</f>
        <v>2015</v>
      </c>
      <c r="F21" s="151">
        <f>IF('Indicator Date'!F21="","x",'Indicator Date'!F21)</f>
        <v>2015</v>
      </c>
      <c r="G21" s="151">
        <f>IF('Indicator Date'!G21="","x",'Indicator Date'!G21)</f>
        <v>2015</v>
      </c>
      <c r="H21" s="151">
        <f>IF('Indicator Date'!H21="","x",'Indicator Date'!H21)</f>
        <v>2015</v>
      </c>
      <c r="I21" s="151">
        <f>IF('Indicator Date'!I21="","x",'Indicator Date'!I21)</f>
        <v>2015</v>
      </c>
      <c r="J21" s="151">
        <f>IF('Indicator Date'!J21="","x",'Indicator Date'!J21)</f>
        <v>2018</v>
      </c>
      <c r="K21" s="151">
        <f>IF('Indicator Date'!K21="","x",'Indicator Date'!K21)</f>
        <v>2018</v>
      </c>
      <c r="L21" s="151">
        <f>IF('Indicator Date'!L21="","x",'Indicator Date'!L21)</f>
        <v>2016</v>
      </c>
      <c r="M21" s="151">
        <f>IF('Indicator Date'!M21="","x",'Indicator Date'!M21)</f>
        <v>2015</v>
      </c>
      <c r="N21" s="151">
        <f>IF('Indicator Date'!N21="","x",'Indicator Date'!N21)</f>
        <v>2015</v>
      </c>
      <c r="O21" s="151">
        <f>IF('Indicator Date'!O21="","x",'Indicator Date'!O21)</f>
        <v>2015</v>
      </c>
      <c r="P21" s="151">
        <f>IF('Indicator Date'!P21="","x",'Indicator Date'!P21)</f>
        <v>2015</v>
      </c>
      <c r="Q21" s="151">
        <f>IF('Indicator Date'!Q21="","x",'Indicator Date'!Q21)</f>
        <v>2010</v>
      </c>
      <c r="R21" s="151">
        <f>IF('Indicator Date'!R21="","x",'Indicator Date'!R21)</f>
        <v>2010</v>
      </c>
      <c r="S21" s="151">
        <f>IF('Indicator Date'!S21="","x",'Indicator Date'!S21)</f>
        <v>2010</v>
      </c>
      <c r="T21" s="151">
        <f>IF('Indicator Date'!T21="","x",'Indicator Date'!T21)</f>
        <v>2010</v>
      </c>
      <c r="U21" s="151">
        <f>IF('Indicator Date'!U21="","x",'Indicator Date'!U21)</f>
        <v>2015</v>
      </c>
      <c r="V21" s="151">
        <f>IF('Indicator Date'!V21="","x",'Indicator Date'!V21)</f>
        <v>2015</v>
      </c>
      <c r="W21" s="151">
        <f>IF('Indicator Date'!W21="","x",'Indicator Date'!W21)</f>
        <v>2015</v>
      </c>
      <c r="X21" s="151">
        <f>IF('Indicator Date'!X21="","x",'Indicator Date'!X21)</f>
        <v>2018</v>
      </c>
      <c r="Y21" s="151">
        <f>IF('Indicator Date'!Y21="","x",'Indicator Date'!Y21)</f>
        <v>2018</v>
      </c>
      <c r="Z21" s="151">
        <f>IF('Indicator Date'!Z21="","x",'Indicator Date'!Z21)</f>
        <v>2018</v>
      </c>
      <c r="AA21" s="151">
        <f>IF('Indicator Date'!AA21="","x",'Indicator Date'!AA21)</f>
        <v>2012</v>
      </c>
      <c r="AB21" s="151">
        <f>IF('Indicator Date'!AB21="","x",'Indicator Date'!AB21)</f>
        <v>2017</v>
      </c>
      <c r="AC21" s="151">
        <f>IF('Indicator Date'!AC21="","x",'Indicator Date'!AC21)</f>
        <v>2017</v>
      </c>
      <c r="AD21" s="151">
        <f>IF('Indicator Date'!AD21="","x",'Indicator Date'!AD21)</f>
        <v>2016</v>
      </c>
      <c r="AE21" s="151">
        <f>IF('Indicator Date'!AE21="","x",'Indicator Date'!AE21)</f>
        <v>2018</v>
      </c>
      <c r="AF21" s="151">
        <f>IF('Indicator Date'!AF21="","x",'Indicator Date'!AF21)</f>
        <v>2016</v>
      </c>
      <c r="AG21" s="151">
        <f>IF('Indicator Date'!AG21="","x",'Indicator Date'!AG21)</f>
        <v>2019</v>
      </c>
      <c r="AH21" s="151">
        <f>IF('Indicator Date'!AH21="","x",'Indicator Date'!AH21)</f>
        <v>2019</v>
      </c>
      <c r="AI21" s="151">
        <f>IF('Indicator Date'!AI21="","x",'Indicator Date'!AI21)</f>
        <v>2019</v>
      </c>
      <c r="AJ21" s="151">
        <f>IF('Indicator Date'!AJ21="","x",'Indicator Date'!AJ21)</f>
        <v>2018</v>
      </c>
      <c r="AK21" s="151">
        <f>IF('Indicator Date'!AK21="","x",'Indicator Date'!AK21)</f>
        <v>2018</v>
      </c>
      <c r="AL21" s="151">
        <f>IF('Indicator Date'!AL21="","x",'Indicator Date'!AL21)</f>
        <v>2017</v>
      </c>
      <c r="AM21" s="151">
        <f>IF('Indicator Date'!AM21="","x",'Indicator Date'!AM21)</f>
        <v>2012</v>
      </c>
      <c r="AN21" s="151">
        <f>IF('Indicator Date'!AN21="","x",'Indicator Date'!AN21)</f>
        <v>2019</v>
      </c>
      <c r="AO21" s="151">
        <f>IF('Indicator Date'!AO21="","x",'Indicator Date'!AO21)</f>
        <v>2016</v>
      </c>
      <c r="AP21" s="151">
        <f>IF('Indicator Date'!AP21="","x",'Indicator Date'!AP21)</f>
        <v>2017</v>
      </c>
      <c r="AQ21" s="151">
        <f>IF('Indicator Date'!AQ21="","x",'Indicator Date'!AQ21)</f>
        <v>2017</v>
      </c>
      <c r="AR21" s="151">
        <f>IF('Indicator Date'!AR21="","x",'Indicator Date'!AR21)</f>
        <v>2018</v>
      </c>
      <c r="AS21" s="151">
        <f>IF('Indicator Date'!AS21="","x",'Indicator Date'!AS21)</f>
        <v>2017</v>
      </c>
      <c r="AT21" s="151">
        <f>IF('Indicator Date'!AT21="","x",'Indicator Date'!AT21)</f>
        <v>2014</v>
      </c>
      <c r="AU21" s="151">
        <f>IF('Indicator Date'!AU21="","x",'Indicator Date'!AU21)</f>
        <v>2017</v>
      </c>
      <c r="AV21" s="151">
        <f>IF('Indicator Date'!AV21="","x",'Indicator Date'!AV21)</f>
        <v>2017</v>
      </c>
      <c r="AW21" s="151">
        <f>IF('Indicator Date'!AW21="","x",'Indicator Date'!AW21)</f>
        <v>2017</v>
      </c>
      <c r="AX21" s="151">
        <f>IF('Indicator Date'!AX21="","x",'Indicator Date'!AX21)</f>
        <v>2017</v>
      </c>
      <c r="AY21" s="151">
        <f>IF('Indicator Date'!AY21="","x",'Indicator Date'!AY21)</f>
        <v>2017</v>
      </c>
      <c r="AZ21" s="151">
        <f>IF('Indicator Date'!AZ21="","x",'Indicator Date'!AZ21)</f>
        <v>2017</v>
      </c>
      <c r="BA21" s="151" t="str">
        <f>IF('Indicator Date'!BA21="","x",'Indicator Date'!BA21)</f>
        <v>2015</v>
      </c>
      <c r="BB21" s="151">
        <f>IF('Indicator Date'!BB21="","x",'Indicator Date'!BB21)</f>
        <v>2017</v>
      </c>
      <c r="BC21" s="151">
        <f>IF('Indicator Date'!BC21="","x",'Indicator Date'!BC21)</f>
        <v>2018</v>
      </c>
      <c r="BD21" s="151">
        <f>IF('Indicator Date'!BD21="","x",'Indicator Date'!BD21)</f>
        <v>2019</v>
      </c>
      <c r="BE21" s="212" t="str">
        <f>IF('Indicator Date'!BE21="","x",YEAR('Indicator Date'!BE21))</f>
        <v>x</v>
      </c>
      <c r="BF21" s="212">
        <f>IF('Indicator Date'!BF21="","x",YEAR('Indicator Date'!BF21))</f>
        <v>2018</v>
      </c>
      <c r="BG21" s="212">
        <f>IF('Indicator Date'!BG21="","x",YEAR('Indicator Date'!BG21))</f>
        <v>2018</v>
      </c>
      <c r="BH21" s="151">
        <f>IF('Indicator Date'!BH21="","x",'Indicator Date'!BH21)</f>
        <v>2018</v>
      </c>
      <c r="BI21" s="151">
        <f>IF('Indicator Date'!BI21="","x",'Indicator Date'!BI21)</f>
        <v>2018</v>
      </c>
      <c r="BJ21" s="151">
        <f>IF('Indicator Date'!BJ21="","x",'Indicator Date'!BJ21)</f>
        <v>2015</v>
      </c>
      <c r="BK21" s="151">
        <f>IF('Indicator Date'!BK21="","x",'Indicator Date'!BK21)</f>
        <v>2017</v>
      </c>
      <c r="BL21" s="151">
        <f>IF('Indicator Date'!BL21="","x",'Indicator Date'!BL21)</f>
        <v>2018</v>
      </c>
      <c r="BM21" s="151">
        <f>IF('Indicator Date'!BM21="","x",'Indicator Date'!BM21)</f>
        <v>2017</v>
      </c>
      <c r="BN21" s="151">
        <f>IF('Indicator Date'!BN21="","x",'Indicator Date'!BN21)</f>
        <v>2015</v>
      </c>
      <c r="BO21" s="151">
        <f>IF('Indicator Date'!BO21="","x",'Indicator Date'!BO21)</f>
        <v>2016</v>
      </c>
      <c r="BP21" s="151">
        <f>IF('Indicator Date'!BP21="","x",'Indicator Date'!BP21)</f>
        <v>2017</v>
      </c>
      <c r="BQ21" s="151">
        <f>IF('Indicator Date'!BQ21="","x",'Indicator Date'!BQ21)</f>
        <v>2014</v>
      </c>
      <c r="BR21" s="151">
        <f>IF('Indicator Date'!BR21="","x",'Indicator Date'!BR21)</f>
        <v>2017</v>
      </c>
      <c r="BS21" s="151">
        <f>IF('Indicator Date'!BS21="","x",'Indicator Date'!BS21)</f>
        <v>2017</v>
      </c>
      <c r="BT21" s="151">
        <f>IF('Indicator Date'!BT21="","x",'Indicator Date'!BT21)</f>
        <v>2016</v>
      </c>
      <c r="BU21" s="151">
        <f>IF('Indicator Date'!BU21="","x",'Indicator Date'!BU21)</f>
        <v>2017</v>
      </c>
      <c r="BV21" s="151" t="str">
        <f>IF('Indicator Date'!BV21="","x",'Indicator Date'!BV21)</f>
        <v>x</v>
      </c>
      <c r="BW21" s="151">
        <f>IF('Indicator Date'!BW21="","x",'Indicator Date'!BW21)</f>
        <v>2017</v>
      </c>
      <c r="BX21" s="151">
        <f>IF('Indicator Date'!BX21="","x",'Indicator Date'!BX21)</f>
        <v>2016</v>
      </c>
      <c r="BY21" s="151">
        <f>IF('Indicator Date'!BY21="","x",'Indicator Date'!BY21)</f>
        <v>2015</v>
      </c>
      <c r="BZ21" s="151" t="str">
        <f>IF('Indicator Date'!BZ21="","x",'Indicator Date'!BZ21)</f>
        <v>2018</v>
      </c>
      <c r="CA21" s="151">
        <f>IF('Indicator Date'!CA21="","x",'Indicator Date'!CA21)</f>
        <v>2019</v>
      </c>
      <c r="CB21" s="151">
        <f>IF('Indicator Date'!CB21="","x",'Indicator Date'!CB21)</f>
        <v>2015</v>
      </c>
    </row>
    <row r="22" spans="1:80" x14ac:dyDescent="0.3">
      <c r="A22" s="123" t="s">
        <v>37</v>
      </c>
      <c r="B22" s="106" t="s">
        <v>36</v>
      </c>
      <c r="C22" s="151">
        <f>IF('Indicator Date'!C22="","x",'Indicator Date'!C22)</f>
        <v>2015</v>
      </c>
      <c r="D22" s="151">
        <f>IF('Indicator Date'!D22="","x",'Indicator Date'!D22)</f>
        <v>2015</v>
      </c>
      <c r="E22" s="151">
        <f>IF('Indicator Date'!E22="","x",'Indicator Date'!E22)</f>
        <v>2015</v>
      </c>
      <c r="F22" s="151">
        <f>IF('Indicator Date'!F22="","x",'Indicator Date'!F22)</f>
        <v>2015</v>
      </c>
      <c r="G22" s="151">
        <f>IF('Indicator Date'!G22="","x",'Indicator Date'!G22)</f>
        <v>2015</v>
      </c>
      <c r="H22" s="151">
        <f>IF('Indicator Date'!H22="","x",'Indicator Date'!H22)</f>
        <v>2015</v>
      </c>
      <c r="I22" s="151">
        <f>IF('Indicator Date'!I22="","x",'Indicator Date'!I22)</f>
        <v>2015</v>
      </c>
      <c r="J22" s="151">
        <f>IF('Indicator Date'!J22="","x",'Indicator Date'!J22)</f>
        <v>2018</v>
      </c>
      <c r="K22" s="151">
        <f>IF('Indicator Date'!K22="","x",'Indicator Date'!K22)</f>
        <v>2018</v>
      </c>
      <c r="L22" s="151">
        <f>IF('Indicator Date'!L22="","x",'Indicator Date'!L22)</f>
        <v>2016</v>
      </c>
      <c r="M22" s="151">
        <f>IF('Indicator Date'!M22="","x",'Indicator Date'!M22)</f>
        <v>2015</v>
      </c>
      <c r="N22" s="151">
        <f>IF('Indicator Date'!N22="","x",'Indicator Date'!N22)</f>
        <v>2015</v>
      </c>
      <c r="O22" s="151">
        <f>IF('Indicator Date'!O22="","x",'Indicator Date'!O22)</f>
        <v>2015</v>
      </c>
      <c r="P22" s="151">
        <f>IF('Indicator Date'!P22="","x",'Indicator Date'!P22)</f>
        <v>2015</v>
      </c>
      <c r="Q22" s="151">
        <f>IF('Indicator Date'!Q22="","x",'Indicator Date'!Q22)</f>
        <v>2010</v>
      </c>
      <c r="R22" s="151">
        <f>IF('Indicator Date'!R22="","x",'Indicator Date'!R22)</f>
        <v>2010</v>
      </c>
      <c r="S22" s="151">
        <f>IF('Indicator Date'!S22="","x",'Indicator Date'!S22)</f>
        <v>2010</v>
      </c>
      <c r="T22" s="151">
        <f>IF('Indicator Date'!T22="","x",'Indicator Date'!T22)</f>
        <v>2010</v>
      </c>
      <c r="U22" s="151">
        <f>IF('Indicator Date'!U22="","x",'Indicator Date'!U22)</f>
        <v>2015</v>
      </c>
      <c r="V22" s="151">
        <f>IF('Indicator Date'!V22="","x",'Indicator Date'!V22)</f>
        <v>2015</v>
      </c>
      <c r="W22" s="151">
        <f>IF('Indicator Date'!W22="","x",'Indicator Date'!W22)</f>
        <v>2015</v>
      </c>
      <c r="X22" s="151">
        <f>IF('Indicator Date'!X22="","x",'Indicator Date'!X22)</f>
        <v>2018</v>
      </c>
      <c r="Y22" s="151">
        <f>IF('Indicator Date'!Y22="","x",'Indicator Date'!Y22)</f>
        <v>2018</v>
      </c>
      <c r="Z22" s="151">
        <f>IF('Indicator Date'!Z22="","x",'Indicator Date'!Z22)</f>
        <v>2018</v>
      </c>
      <c r="AA22" s="151" t="str">
        <f>IF('Indicator Date'!AA22="","x",'Indicator Date'!AA22)</f>
        <v>x</v>
      </c>
      <c r="AB22" s="151">
        <f>IF('Indicator Date'!AB22="","x",'Indicator Date'!AB22)</f>
        <v>2017</v>
      </c>
      <c r="AC22" s="151">
        <f>IF('Indicator Date'!AC22="","x",'Indicator Date'!AC22)</f>
        <v>2014</v>
      </c>
      <c r="AD22" s="151">
        <f>IF('Indicator Date'!AD22="","x",'Indicator Date'!AD22)</f>
        <v>2018</v>
      </c>
      <c r="AE22" s="151">
        <f>IF('Indicator Date'!AE22="","x",'Indicator Date'!AE22)</f>
        <v>2018</v>
      </c>
      <c r="AF22" s="151" t="str">
        <f>IF('Indicator Date'!AF22="","x",'Indicator Date'!AF22)</f>
        <v>x</v>
      </c>
      <c r="AG22" s="151">
        <f>IF('Indicator Date'!AG22="","x",'Indicator Date'!AG22)</f>
        <v>2019</v>
      </c>
      <c r="AH22" s="151">
        <f>IF('Indicator Date'!AH22="","x",'Indicator Date'!AH22)</f>
        <v>2019</v>
      </c>
      <c r="AI22" s="151">
        <f>IF('Indicator Date'!AI22="","x",'Indicator Date'!AI22)</f>
        <v>2019</v>
      </c>
      <c r="AJ22" s="151">
        <f>IF('Indicator Date'!AJ22="","x",'Indicator Date'!AJ22)</f>
        <v>2018</v>
      </c>
      <c r="AK22" s="151">
        <f>IF('Indicator Date'!AK22="","x",'Indicator Date'!AK22)</f>
        <v>2018</v>
      </c>
      <c r="AL22" s="151">
        <f>IF('Indicator Date'!AL22="","x",'Indicator Date'!AL22)</f>
        <v>2017</v>
      </c>
      <c r="AM22" s="151">
        <f>IF('Indicator Date'!AM22="","x",'Indicator Date'!AM22)</f>
        <v>2010</v>
      </c>
      <c r="AN22" s="151">
        <f>IF('Indicator Date'!AN22="","x",'Indicator Date'!AN22)</f>
        <v>2019</v>
      </c>
      <c r="AO22" s="151">
        <f>IF('Indicator Date'!AO22="","x",'Indicator Date'!AO22)</f>
        <v>2016</v>
      </c>
      <c r="AP22" s="151">
        <f>IF('Indicator Date'!AP22="","x",'Indicator Date'!AP22)</f>
        <v>2017</v>
      </c>
      <c r="AQ22" s="151">
        <f>IF('Indicator Date'!AQ22="","x",'Indicator Date'!AQ22)</f>
        <v>2017</v>
      </c>
      <c r="AR22" s="151">
        <f>IF('Indicator Date'!AR22="","x",'Indicator Date'!AR22)</f>
        <v>2018</v>
      </c>
      <c r="AS22" s="151">
        <f>IF('Indicator Date'!AS22="","x",'Indicator Date'!AS22)</f>
        <v>2017</v>
      </c>
      <c r="AT22" s="151">
        <f>IF('Indicator Date'!AT22="","x",'Indicator Date'!AT22)</f>
        <v>2010</v>
      </c>
      <c r="AU22" s="151">
        <f>IF('Indicator Date'!AU22="","x",'Indicator Date'!AU22)</f>
        <v>2017</v>
      </c>
      <c r="AV22" s="151">
        <f>IF('Indicator Date'!AV22="","x",'Indicator Date'!AV22)</f>
        <v>2013</v>
      </c>
      <c r="AW22" s="151" t="str">
        <f>IF('Indicator Date'!AW22="","x",'Indicator Date'!AW22)</f>
        <v>x</v>
      </c>
      <c r="AX22" s="151">
        <f>IF('Indicator Date'!AX22="","x",'Indicator Date'!AX22)</f>
        <v>2017</v>
      </c>
      <c r="AY22" s="151">
        <f>IF('Indicator Date'!AY22="","x",'Indicator Date'!AY22)</f>
        <v>2017</v>
      </c>
      <c r="AZ22" s="151">
        <f>IF('Indicator Date'!AZ22="","x",'Indicator Date'!AZ22)</f>
        <v>2017</v>
      </c>
      <c r="BA22" s="151" t="str">
        <f>IF('Indicator Date'!BA22="","x",'Indicator Date'!BA22)</f>
        <v>2017</v>
      </c>
      <c r="BB22" s="151">
        <f>IF('Indicator Date'!BB22="","x",'Indicator Date'!BB22)</f>
        <v>2017</v>
      </c>
      <c r="BC22" s="151">
        <f>IF('Indicator Date'!BC22="","x",'Indicator Date'!BC22)</f>
        <v>2018</v>
      </c>
      <c r="BD22" s="151">
        <f>IF('Indicator Date'!BD22="","x",'Indicator Date'!BD22)</f>
        <v>2019</v>
      </c>
      <c r="BE22" s="212" t="str">
        <f>IF('Indicator Date'!BE22="","x",YEAR('Indicator Date'!BE22))</f>
        <v>x</v>
      </c>
      <c r="BF22" s="212">
        <f>IF('Indicator Date'!BF22="","x",YEAR('Indicator Date'!BF22))</f>
        <v>2018</v>
      </c>
      <c r="BG22" s="212">
        <f>IF('Indicator Date'!BG22="","x",YEAR('Indicator Date'!BG22))</f>
        <v>2018</v>
      </c>
      <c r="BH22" s="151">
        <f>IF('Indicator Date'!BH22="","x",'Indicator Date'!BH22)</f>
        <v>2018</v>
      </c>
      <c r="BI22" s="151">
        <f>IF('Indicator Date'!BI22="","x",'Indicator Date'!BI22)</f>
        <v>2018</v>
      </c>
      <c r="BJ22" s="151">
        <f>IF('Indicator Date'!BJ22="","x",'Indicator Date'!BJ22)</f>
        <v>2015</v>
      </c>
      <c r="BK22" s="151">
        <f>IF('Indicator Date'!BK22="","x",'Indicator Date'!BK22)</f>
        <v>2017</v>
      </c>
      <c r="BL22" s="151">
        <f>IF('Indicator Date'!BL22="","x",'Indicator Date'!BL22)</f>
        <v>2018</v>
      </c>
      <c r="BM22" s="151">
        <f>IF('Indicator Date'!BM22="","x",'Indicator Date'!BM22)</f>
        <v>2017</v>
      </c>
      <c r="BN22" s="151">
        <f>IF('Indicator Date'!BN22="","x",'Indicator Date'!BN22)</f>
        <v>2015</v>
      </c>
      <c r="BO22" s="151">
        <f>IF('Indicator Date'!BO22="","x",'Indicator Date'!BO22)</f>
        <v>2016</v>
      </c>
      <c r="BP22" s="151">
        <f>IF('Indicator Date'!BP22="","x",'Indicator Date'!BP22)</f>
        <v>2017</v>
      </c>
      <c r="BQ22" s="151">
        <f>IF('Indicator Date'!BQ22="","x",'Indicator Date'!BQ22)</f>
        <v>2014</v>
      </c>
      <c r="BR22" s="151">
        <f>IF('Indicator Date'!BR22="","x",'Indicator Date'!BR22)</f>
        <v>2017</v>
      </c>
      <c r="BS22" s="151">
        <f>IF('Indicator Date'!BS22="","x",'Indicator Date'!BS22)</f>
        <v>2017</v>
      </c>
      <c r="BT22" s="151">
        <f>IF('Indicator Date'!BT22="","x",'Indicator Date'!BT22)</f>
        <v>2017</v>
      </c>
      <c r="BU22" s="151">
        <f>IF('Indicator Date'!BU22="","x",'Indicator Date'!BU22)</f>
        <v>2017</v>
      </c>
      <c r="BV22" s="151">
        <f>IF('Indicator Date'!BV22="","x",'Indicator Date'!BV22)</f>
        <v>2017</v>
      </c>
      <c r="BW22" s="151" t="str">
        <f>IF('Indicator Date'!BW22="","x",'Indicator Date'!BW22)</f>
        <v>x</v>
      </c>
      <c r="BX22" s="151">
        <f>IF('Indicator Date'!BX22="","x",'Indicator Date'!BX22)</f>
        <v>2016</v>
      </c>
      <c r="BY22" s="151">
        <f>IF('Indicator Date'!BY22="","x",'Indicator Date'!BY22)</f>
        <v>2015</v>
      </c>
      <c r="BZ22" s="151" t="str">
        <f>IF('Indicator Date'!BZ22="","x",'Indicator Date'!BZ22)</f>
        <v>2018</v>
      </c>
      <c r="CA22" s="151">
        <f>IF('Indicator Date'!CA22="","x",'Indicator Date'!CA22)</f>
        <v>2019</v>
      </c>
      <c r="CB22" s="151">
        <f>IF('Indicator Date'!CB22="","x",'Indicator Date'!CB22)</f>
        <v>2015</v>
      </c>
    </row>
    <row r="23" spans="1:80" x14ac:dyDescent="0.3">
      <c r="A23" s="123" t="s">
        <v>741</v>
      </c>
      <c r="B23" s="106" t="s">
        <v>38</v>
      </c>
      <c r="C23" s="151">
        <f>IF('Indicator Date'!C23="","x",'Indicator Date'!C23)</f>
        <v>2015</v>
      </c>
      <c r="D23" s="151">
        <f>IF('Indicator Date'!D23="","x",'Indicator Date'!D23)</f>
        <v>2015</v>
      </c>
      <c r="E23" s="151">
        <f>IF('Indicator Date'!E23="","x",'Indicator Date'!E23)</f>
        <v>2015</v>
      </c>
      <c r="F23" s="151">
        <f>IF('Indicator Date'!F23="","x",'Indicator Date'!F23)</f>
        <v>2015</v>
      </c>
      <c r="G23" s="151">
        <f>IF('Indicator Date'!G23="","x",'Indicator Date'!G23)</f>
        <v>2015</v>
      </c>
      <c r="H23" s="151">
        <f>IF('Indicator Date'!H23="","x",'Indicator Date'!H23)</f>
        <v>2015</v>
      </c>
      <c r="I23" s="151">
        <f>IF('Indicator Date'!I23="","x",'Indicator Date'!I23)</f>
        <v>2015</v>
      </c>
      <c r="J23" s="151">
        <f>IF('Indicator Date'!J23="","x",'Indicator Date'!J23)</f>
        <v>2018</v>
      </c>
      <c r="K23" s="151">
        <f>IF('Indicator Date'!K23="","x",'Indicator Date'!K23)</f>
        <v>2018</v>
      </c>
      <c r="L23" s="151">
        <f>IF('Indicator Date'!L23="","x",'Indicator Date'!L23)</f>
        <v>2016</v>
      </c>
      <c r="M23" s="151">
        <f>IF('Indicator Date'!M23="","x",'Indicator Date'!M23)</f>
        <v>2015</v>
      </c>
      <c r="N23" s="151">
        <f>IF('Indicator Date'!N23="","x",'Indicator Date'!N23)</f>
        <v>2015</v>
      </c>
      <c r="O23" s="151">
        <f>IF('Indicator Date'!O23="","x",'Indicator Date'!O23)</f>
        <v>2015</v>
      </c>
      <c r="P23" s="151">
        <f>IF('Indicator Date'!P23="","x",'Indicator Date'!P23)</f>
        <v>2015</v>
      </c>
      <c r="Q23" s="151">
        <f>IF('Indicator Date'!Q23="","x",'Indicator Date'!Q23)</f>
        <v>2010</v>
      </c>
      <c r="R23" s="151">
        <f>IF('Indicator Date'!R23="","x",'Indicator Date'!R23)</f>
        <v>2010</v>
      </c>
      <c r="S23" s="151">
        <f>IF('Indicator Date'!S23="","x",'Indicator Date'!S23)</f>
        <v>2010</v>
      </c>
      <c r="T23" s="151">
        <f>IF('Indicator Date'!T23="","x",'Indicator Date'!T23)</f>
        <v>2010</v>
      </c>
      <c r="U23" s="151">
        <f>IF('Indicator Date'!U23="","x",'Indicator Date'!U23)</f>
        <v>2015</v>
      </c>
      <c r="V23" s="151">
        <f>IF('Indicator Date'!V23="","x",'Indicator Date'!V23)</f>
        <v>2015</v>
      </c>
      <c r="W23" s="151">
        <f>IF('Indicator Date'!W23="","x",'Indicator Date'!W23)</f>
        <v>2015</v>
      </c>
      <c r="X23" s="151">
        <f>IF('Indicator Date'!X23="","x",'Indicator Date'!X23)</f>
        <v>2018</v>
      </c>
      <c r="Y23" s="151">
        <f>IF('Indicator Date'!Y23="","x",'Indicator Date'!Y23)</f>
        <v>2018</v>
      </c>
      <c r="Z23" s="151">
        <f>IF('Indicator Date'!Z23="","x",'Indicator Date'!Z23)</f>
        <v>2018</v>
      </c>
      <c r="AA23" s="151">
        <f>IF('Indicator Date'!AA23="","x",'Indicator Date'!AA23)</f>
        <v>2012</v>
      </c>
      <c r="AB23" s="151">
        <f>IF('Indicator Date'!AB23="","x",'Indicator Date'!AB23)</f>
        <v>2017</v>
      </c>
      <c r="AC23" s="151">
        <f>IF('Indicator Date'!AC23="","x",'Indicator Date'!AC23)</f>
        <v>2017</v>
      </c>
      <c r="AD23" s="151">
        <f>IF('Indicator Date'!AD23="","x",'Indicator Date'!AD23)</f>
        <v>2018</v>
      </c>
      <c r="AE23" s="151">
        <f>IF('Indicator Date'!AE23="","x",'Indicator Date'!AE23)</f>
        <v>2018</v>
      </c>
      <c r="AF23" s="151">
        <f>IF('Indicator Date'!AF23="","x",'Indicator Date'!AF23)</f>
        <v>2016</v>
      </c>
      <c r="AG23" s="151">
        <f>IF('Indicator Date'!AG23="","x",'Indicator Date'!AG23)</f>
        <v>2019</v>
      </c>
      <c r="AH23" s="151">
        <f>IF('Indicator Date'!AH23="","x",'Indicator Date'!AH23)</f>
        <v>2019</v>
      </c>
      <c r="AI23" s="151">
        <f>IF('Indicator Date'!AI23="","x",'Indicator Date'!AI23)</f>
        <v>2019</v>
      </c>
      <c r="AJ23" s="151">
        <f>IF('Indicator Date'!AJ23="","x",'Indicator Date'!AJ23)</f>
        <v>2018</v>
      </c>
      <c r="AK23" s="151">
        <f>IF('Indicator Date'!AK23="","x",'Indicator Date'!AK23)</f>
        <v>2018</v>
      </c>
      <c r="AL23" s="151">
        <f>IF('Indicator Date'!AL23="","x",'Indicator Date'!AL23)</f>
        <v>2017</v>
      </c>
      <c r="AM23" s="151">
        <f>IF('Indicator Date'!AM23="","x",'Indicator Date'!AM23)</f>
        <v>2008</v>
      </c>
      <c r="AN23" s="151">
        <f>IF('Indicator Date'!AN23="","x",'Indicator Date'!AN23)</f>
        <v>2019</v>
      </c>
      <c r="AO23" s="151">
        <f>IF('Indicator Date'!AO23="","x",'Indicator Date'!AO23)</f>
        <v>2016</v>
      </c>
      <c r="AP23" s="151">
        <f>IF('Indicator Date'!AP23="","x",'Indicator Date'!AP23)</f>
        <v>2017</v>
      </c>
      <c r="AQ23" s="151">
        <f>IF('Indicator Date'!AQ23="","x",'Indicator Date'!AQ23)</f>
        <v>2017</v>
      </c>
      <c r="AR23" s="151">
        <f>IF('Indicator Date'!AR23="","x",'Indicator Date'!AR23)</f>
        <v>2018</v>
      </c>
      <c r="AS23" s="151">
        <f>IF('Indicator Date'!AS23="","x",'Indicator Date'!AS23)</f>
        <v>2017</v>
      </c>
      <c r="AT23" s="151">
        <f>IF('Indicator Date'!AT23="","x",'Indicator Date'!AT23)</f>
        <v>2016</v>
      </c>
      <c r="AU23" s="151">
        <f>IF('Indicator Date'!AU23="","x",'Indicator Date'!AU23)</f>
        <v>2017</v>
      </c>
      <c r="AV23" s="151">
        <f>IF('Indicator Date'!AV23="","x",'Indicator Date'!AV23)</f>
        <v>2017</v>
      </c>
      <c r="AW23" s="151">
        <f>IF('Indicator Date'!AW23="","x",'Indicator Date'!AW23)</f>
        <v>2017</v>
      </c>
      <c r="AX23" s="151">
        <f>IF('Indicator Date'!AX23="","x",'Indicator Date'!AX23)</f>
        <v>2017</v>
      </c>
      <c r="AY23" s="151">
        <f>IF('Indicator Date'!AY23="","x",'Indicator Date'!AY23)</f>
        <v>2017</v>
      </c>
      <c r="AZ23" s="151">
        <f>IF('Indicator Date'!AZ23="","x",'Indicator Date'!AZ23)</f>
        <v>2017</v>
      </c>
      <c r="BA23" s="151" t="str">
        <f>IF('Indicator Date'!BA23="","x",'Indicator Date'!BA23)</f>
        <v>2017</v>
      </c>
      <c r="BB23" s="151">
        <f>IF('Indicator Date'!BB23="","x",'Indicator Date'!BB23)</f>
        <v>2017</v>
      </c>
      <c r="BC23" s="151">
        <f>IF('Indicator Date'!BC23="","x",'Indicator Date'!BC23)</f>
        <v>2018</v>
      </c>
      <c r="BD23" s="151">
        <f>IF('Indicator Date'!BD23="","x",'Indicator Date'!BD23)</f>
        <v>2019</v>
      </c>
      <c r="BE23" s="212" t="str">
        <f>IF('Indicator Date'!BE23="","x",YEAR('Indicator Date'!BE23))</f>
        <v>x</v>
      </c>
      <c r="BF23" s="212">
        <f>IF('Indicator Date'!BF23="","x",YEAR('Indicator Date'!BF23))</f>
        <v>2018</v>
      </c>
      <c r="BG23" s="212">
        <f>IF('Indicator Date'!BG23="","x",YEAR('Indicator Date'!BG23))</f>
        <v>2018</v>
      </c>
      <c r="BH23" s="151">
        <f>IF('Indicator Date'!BH23="","x",'Indicator Date'!BH23)</f>
        <v>2018</v>
      </c>
      <c r="BI23" s="151">
        <f>IF('Indicator Date'!BI23="","x",'Indicator Date'!BI23)</f>
        <v>2018</v>
      </c>
      <c r="BJ23" s="151">
        <f>IF('Indicator Date'!BJ23="","x",'Indicator Date'!BJ23)</f>
        <v>2013</v>
      </c>
      <c r="BK23" s="151">
        <f>IF('Indicator Date'!BK23="","x",'Indicator Date'!BK23)</f>
        <v>2017</v>
      </c>
      <c r="BL23" s="151">
        <f>IF('Indicator Date'!BL23="","x",'Indicator Date'!BL23)</f>
        <v>2018</v>
      </c>
      <c r="BM23" s="151">
        <f>IF('Indicator Date'!BM23="","x",'Indicator Date'!BM23)</f>
        <v>2017</v>
      </c>
      <c r="BN23" s="151">
        <f>IF('Indicator Date'!BN23="","x",'Indicator Date'!BN23)</f>
        <v>2015</v>
      </c>
      <c r="BO23" s="151">
        <f>IF('Indicator Date'!BO23="","x",'Indicator Date'!BO23)</f>
        <v>2016</v>
      </c>
      <c r="BP23" s="151">
        <f>IF('Indicator Date'!BP23="","x",'Indicator Date'!BP23)</f>
        <v>2017</v>
      </c>
      <c r="BQ23" s="151">
        <f>IF('Indicator Date'!BQ23="","x",'Indicator Date'!BQ23)</f>
        <v>2014</v>
      </c>
      <c r="BR23" s="151">
        <f>IF('Indicator Date'!BR23="","x",'Indicator Date'!BR23)</f>
        <v>2017</v>
      </c>
      <c r="BS23" s="151">
        <f>IF('Indicator Date'!BS23="","x",'Indicator Date'!BS23)</f>
        <v>2017</v>
      </c>
      <c r="BT23" s="151">
        <f>IF('Indicator Date'!BT23="","x",'Indicator Date'!BT23)</f>
        <v>2016</v>
      </c>
      <c r="BU23" s="151">
        <f>IF('Indicator Date'!BU23="","x",'Indicator Date'!BU23)</f>
        <v>2017</v>
      </c>
      <c r="BV23" s="151" t="str">
        <f>IF('Indicator Date'!BV23="","x",'Indicator Date'!BV23)</f>
        <v>x</v>
      </c>
      <c r="BW23" s="151">
        <f>IF('Indicator Date'!BW23="","x",'Indicator Date'!BW23)</f>
        <v>2017</v>
      </c>
      <c r="BX23" s="151">
        <f>IF('Indicator Date'!BX23="","x",'Indicator Date'!BX23)</f>
        <v>2016</v>
      </c>
      <c r="BY23" s="151">
        <f>IF('Indicator Date'!BY23="","x",'Indicator Date'!BY23)</f>
        <v>2015</v>
      </c>
      <c r="BZ23" s="151" t="str">
        <f>IF('Indicator Date'!BZ23="","x",'Indicator Date'!BZ23)</f>
        <v>2018</v>
      </c>
      <c r="CA23" s="151">
        <f>IF('Indicator Date'!CA23="","x",'Indicator Date'!CA23)</f>
        <v>2019</v>
      </c>
      <c r="CB23" s="151">
        <f>IF('Indicator Date'!CB23="","x",'Indicator Date'!CB23)</f>
        <v>2015</v>
      </c>
    </row>
    <row r="24" spans="1:80" x14ac:dyDescent="0.3">
      <c r="A24" s="123" t="s">
        <v>40</v>
      </c>
      <c r="B24" s="106" t="s">
        <v>39</v>
      </c>
      <c r="C24" s="151">
        <f>IF('Indicator Date'!C24="","x",'Indicator Date'!C24)</f>
        <v>2015</v>
      </c>
      <c r="D24" s="151">
        <f>IF('Indicator Date'!D24="","x",'Indicator Date'!D24)</f>
        <v>2015</v>
      </c>
      <c r="E24" s="151">
        <f>IF('Indicator Date'!E24="","x",'Indicator Date'!E24)</f>
        <v>2015</v>
      </c>
      <c r="F24" s="151">
        <f>IF('Indicator Date'!F24="","x",'Indicator Date'!F24)</f>
        <v>2015</v>
      </c>
      <c r="G24" s="151">
        <f>IF('Indicator Date'!G24="","x",'Indicator Date'!G24)</f>
        <v>2015</v>
      </c>
      <c r="H24" s="151">
        <f>IF('Indicator Date'!H24="","x",'Indicator Date'!H24)</f>
        <v>2015</v>
      </c>
      <c r="I24" s="151">
        <f>IF('Indicator Date'!I24="","x",'Indicator Date'!I24)</f>
        <v>2015</v>
      </c>
      <c r="J24" s="151">
        <f>IF('Indicator Date'!J24="","x",'Indicator Date'!J24)</f>
        <v>2018</v>
      </c>
      <c r="K24" s="151">
        <f>IF('Indicator Date'!K24="","x",'Indicator Date'!K24)</f>
        <v>2018</v>
      </c>
      <c r="L24" s="151">
        <f>IF('Indicator Date'!L24="","x",'Indicator Date'!L24)</f>
        <v>2016</v>
      </c>
      <c r="M24" s="151">
        <f>IF('Indicator Date'!M24="","x",'Indicator Date'!M24)</f>
        <v>2015</v>
      </c>
      <c r="N24" s="151">
        <f>IF('Indicator Date'!N24="","x",'Indicator Date'!N24)</f>
        <v>2015</v>
      </c>
      <c r="O24" s="151">
        <f>IF('Indicator Date'!O24="","x",'Indicator Date'!O24)</f>
        <v>2015</v>
      </c>
      <c r="P24" s="151">
        <f>IF('Indicator Date'!P24="","x",'Indicator Date'!P24)</f>
        <v>2015</v>
      </c>
      <c r="Q24" s="151">
        <f>IF('Indicator Date'!Q24="","x",'Indicator Date'!Q24)</f>
        <v>2010</v>
      </c>
      <c r="R24" s="151">
        <f>IF('Indicator Date'!R24="","x",'Indicator Date'!R24)</f>
        <v>2010</v>
      </c>
      <c r="S24" s="151">
        <f>IF('Indicator Date'!S24="","x",'Indicator Date'!S24)</f>
        <v>2010</v>
      </c>
      <c r="T24" s="151">
        <f>IF('Indicator Date'!T24="","x",'Indicator Date'!T24)</f>
        <v>2010</v>
      </c>
      <c r="U24" s="151">
        <f>IF('Indicator Date'!U24="","x",'Indicator Date'!U24)</f>
        <v>2015</v>
      </c>
      <c r="V24" s="151">
        <f>IF('Indicator Date'!V24="","x",'Indicator Date'!V24)</f>
        <v>2015</v>
      </c>
      <c r="W24" s="151">
        <f>IF('Indicator Date'!W24="","x",'Indicator Date'!W24)</f>
        <v>2015</v>
      </c>
      <c r="X24" s="151">
        <f>IF('Indicator Date'!X24="","x",'Indicator Date'!X24)</f>
        <v>2018</v>
      </c>
      <c r="Y24" s="151">
        <f>IF('Indicator Date'!Y24="","x",'Indicator Date'!Y24)</f>
        <v>2018</v>
      </c>
      <c r="Z24" s="151">
        <f>IF('Indicator Date'!Z24="","x",'Indicator Date'!Z24)</f>
        <v>2018</v>
      </c>
      <c r="AA24" s="151" t="str">
        <f>IF('Indicator Date'!AA24="","x",'Indicator Date'!AA24)</f>
        <v>x</v>
      </c>
      <c r="AB24" s="151">
        <f>IF('Indicator Date'!AB24="","x",'Indicator Date'!AB24)</f>
        <v>2017</v>
      </c>
      <c r="AC24" s="151">
        <f>IF('Indicator Date'!AC24="","x",'Indicator Date'!AC24)</f>
        <v>2016</v>
      </c>
      <c r="AD24" s="151">
        <f>IF('Indicator Date'!AD24="","x",'Indicator Date'!AD24)</f>
        <v>2017</v>
      </c>
      <c r="AE24" s="151">
        <f>IF('Indicator Date'!AE24="","x",'Indicator Date'!AE24)</f>
        <v>2018</v>
      </c>
      <c r="AF24" s="151">
        <f>IF('Indicator Date'!AF24="","x",'Indicator Date'!AF24)</f>
        <v>2016</v>
      </c>
      <c r="AG24" s="151">
        <f>IF('Indicator Date'!AG24="","x",'Indicator Date'!AG24)</f>
        <v>2019</v>
      </c>
      <c r="AH24" s="151">
        <f>IF('Indicator Date'!AH24="","x",'Indicator Date'!AH24)</f>
        <v>2019</v>
      </c>
      <c r="AI24" s="151">
        <f>IF('Indicator Date'!AI24="","x",'Indicator Date'!AI24)</f>
        <v>2019</v>
      </c>
      <c r="AJ24" s="151">
        <f>IF('Indicator Date'!AJ24="","x",'Indicator Date'!AJ24)</f>
        <v>2018</v>
      </c>
      <c r="AK24" s="151">
        <f>IF('Indicator Date'!AK24="","x",'Indicator Date'!AK24)</f>
        <v>2018</v>
      </c>
      <c r="AL24" s="151">
        <f>IF('Indicator Date'!AL24="","x",'Indicator Date'!AL24)</f>
        <v>2017</v>
      </c>
      <c r="AM24" s="151">
        <f>IF('Indicator Date'!AM24="","x",'Indicator Date'!AM24)</f>
        <v>2012</v>
      </c>
      <c r="AN24" s="151">
        <f>IF('Indicator Date'!AN24="","x",'Indicator Date'!AN24)</f>
        <v>2019</v>
      </c>
      <c r="AO24" s="151">
        <f>IF('Indicator Date'!AO24="","x",'Indicator Date'!AO24)</f>
        <v>2016</v>
      </c>
      <c r="AP24" s="151">
        <f>IF('Indicator Date'!AP24="","x",'Indicator Date'!AP24)</f>
        <v>2017</v>
      </c>
      <c r="AQ24" s="151">
        <f>IF('Indicator Date'!AQ24="","x",'Indicator Date'!AQ24)</f>
        <v>2017</v>
      </c>
      <c r="AR24" s="151">
        <f>IF('Indicator Date'!AR24="","x",'Indicator Date'!AR24)</f>
        <v>2018</v>
      </c>
      <c r="AS24" s="151">
        <f>IF('Indicator Date'!AS24="","x",'Indicator Date'!AS24)</f>
        <v>2017</v>
      </c>
      <c r="AT24" s="151">
        <f>IF('Indicator Date'!AT24="","x",'Indicator Date'!AT24)</f>
        <v>2012</v>
      </c>
      <c r="AU24" s="151">
        <f>IF('Indicator Date'!AU24="","x",'Indicator Date'!AU24)</f>
        <v>2017</v>
      </c>
      <c r="AV24" s="151" t="str">
        <f>IF('Indicator Date'!AV24="","x",'Indicator Date'!AV24)</f>
        <v>x</v>
      </c>
      <c r="AW24" s="151" t="str">
        <f>IF('Indicator Date'!AW24="","x",'Indicator Date'!AW24)</f>
        <v>x</v>
      </c>
      <c r="AX24" s="151" t="str">
        <f>IF('Indicator Date'!AX24="","x",'Indicator Date'!AX24)</f>
        <v>x</v>
      </c>
      <c r="AY24" s="151">
        <f>IF('Indicator Date'!AY24="","x",'Indicator Date'!AY24)</f>
        <v>2017</v>
      </c>
      <c r="AZ24" s="151">
        <f>IF('Indicator Date'!AZ24="","x",'Indicator Date'!AZ24)</f>
        <v>2017</v>
      </c>
      <c r="BA24" s="151" t="str">
        <f>IF('Indicator Date'!BA24="","x",'Indicator Date'!BA24)</f>
        <v>2011</v>
      </c>
      <c r="BB24" s="151">
        <f>IF('Indicator Date'!BB24="","x",'Indicator Date'!BB24)</f>
        <v>2017</v>
      </c>
      <c r="BC24" s="151">
        <f>IF('Indicator Date'!BC24="","x",'Indicator Date'!BC24)</f>
        <v>2018</v>
      </c>
      <c r="BD24" s="151">
        <f>IF('Indicator Date'!BD24="","x",'Indicator Date'!BD24)</f>
        <v>2019</v>
      </c>
      <c r="BE24" s="212">
        <f>IF('Indicator Date'!BE24="","x",YEAR('Indicator Date'!BE24))</f>
        <v>2018</v>
      </c>
      <c r="BF24" s="212">
        <f>IF('Indicator Date'!BF24="","x",YEAR('Indicator Date'!BF24))</f>
        <v>2018</v>
      </c>
      <c r="BG24" s="212">
        <f>IF('Indicator Date'!BG24="","x",YEAR('Indicator Date'!BG24))</f>
        <v>2018</v>
      </c>
      <c r="BH24" s="151">
        <f>IF('Indicator Date'!BH24="","x",'Indicator Date'!BH24)</f>
        <v>2018</v>
      </c>
      <c r="BI24" s="151">
        <f>IF('Indicator Date'!BI24="","x",'Indicator Date'!BI24)</f>
        <v>2018</v>
      </c>
      <c r="BJ24" s="151" t="str">
        <f>IF('Indicator Date'!BJ24="","x",'Indicator Date'!BJ24)</f>
        <v>x</v>
      </c>
      <c r="BK24" s="151">
        <f>IF('Indicator Date'!BK24="","x",'Indicator Date'!BK24)</f>
        <v>2017</v>
      </c>
      <c r="BL24" s="151">
        <f>IF('Indicator Date'!BL24="","x",'Indicator Date'!BL24)</f>
        <v>2018</v>
      </c>
      <c r="BM24" s="151">
        <f>IF('Indicator Date'!BM24="","x",'Indicator Date'!BM24)</f>
        <v>2017</v>
      </c>
      <c r="BN24" s="151">
        <f>IF('Indicator Date'!BN24="","x",'Indicator Date'!BN24)</f>
        <v>2015</v>
      </c>
      <c r="BO24" s="151">
        <f>IF('Indicator Date'!BO24="","x",'Indicator Date'!BO24)</f>
        <v>2016</v>
      </c>
      <c r="BP24" s="151">
        <f>IF('Indicator Date'!BP24="","x",'Indicator Date'!BP24)</f>
        <v>2017</v>
      </c>
      <c r="BQ24" s="151">
        <f>IF('Indicator Date'!BQ24="","x",'Indicator Date'!BQ24)</f>
        <v>2014</v>
      </c>
      <c r="BR24" s="151">
        <f>IF('Indicator Date'!BR24="","x",'Indicator Date'!BR24)</f>
        <v>2017</v>
      </c>
      <c r="BS24" s="151">
        <f>IF('Indicator Date'!BS24="","x",'Indicator Date'!BS24)</f>
        <v>2017</v>
      </c>
      <c r="BT24" s="151">
        <f>IF('Indicator Date'!BT24="","x",'Indicator Date'!BT24)</f>
        <v>2013</v>
      </c>
      <c r="BU24" s="151">
        <f>IF('Indicator Date'!BU24="","x",'Indicator Date'!BU24)</f>
        <v>2017</v>
      </c>
      <c r="BV24" s="151">
        <f>IF('Indicator Date'!BV24="","x",'Indicator Date'!BV24)</f>
        <v>2017</v>
      </c>
      <c r="BW24" s="151" t="str">
        <f>IF('Indicator Date'!BW24="","x",'Indicator Date'!BW24)</f>
        <v>x</v>
      </c>
      <c r="BX24" s="151">
        <f>IF('Indicator Date'!BX24="","x",'Indicator Date'!BX24)</f>
        <v>2016</v>
      </c>
      <c r="BY24" s="151">
        <f>IF('Indicator Date'!BY24="","x",'Indicator Date'!BY24)</f>
        <v>2015</v>
      </c>
      <c r="BZ24" s="151" t="str">
        <f>IF('Indicator Date'!BZ24="","x",'Indicator Date'!BZ24)</f>
        <v>2018</v>
      </c>
      <c r="CA24" s="151">
        <f>IF('Indicator Date'!CA24="","x",'Indicator Date'!CA24)</f>
        <v>2019</v>
      </c>
      <c r="CB24" s="151">
        <f>IF('Indicator Date'!CB24="","x",'Indicator Date'!CB24)</f>
        <v>2015</v>
      </c>
    </row>
    <row r="25" spans="1:80" x14ac:dyDescent="0.3">
      <c r="A25" s="123" t="s">
        <v>42</v>
      </c>
      <c r="B25" s="106" t="s">
        <v>41</v>
      </c>
      <c r="C25" s="151">
        <f>IF('Indicator Date'!C25="","x",'Indicator Date'!C25)</f>
        <v>2015</v>
      </c>
      <c r="D25" s="151">
        <f>IF('Indicator Date'!D25="","x",'Indicator Date'!D25)</f>
        <v>2015</v>
      </c>
      <c r="E25" s="151">
        <f>IF('Indicator Date'!E25="","x",'Indicator Date'!E25)</f>
        <v>2015</v>
      </c>
      <c r="F25" s="151">
        <f>IF('Indicator Date'!F25="","x",'Indicator Date'!F25)</f>
        <v>2015</v>
      </c>
      <c r="G25" s="151">
        <f>IF('Indicator Date'!G25="","x",'Indicator Date'!G25)</f>
        <v>2015</v>
      </c>
      <c r="H25" s="151">
        <f>IF('Indicator Date'!H25="","x",'Indicator Date'!H25)</f>
        <v>2015</v>
      </c>
      <c r="I25" s="151">
        <f>IF('Indicator Date'!I25="","x",'Indicator Date'!I25)</f>
        <v>2015</v>
      </c>
      <c r="J25" s="151">
        <f>IF('Indicator Date'!J25="","x",'Indicator Date'!J25)</f>
        <v>2018</v>
      </c>
      <c r="K25" s="151">
        <f>IF('Indicator Date'!K25="","x",'Indicator Date'!K25)</f>
        <v>2018</v>
      </c>
      <c r="L25" s="151">
        <f>IF('Indicator Date'!L25="","x",'Indicator Date'!L25)</f>
        <v>2016</v>
      </c>
      <c r="M25" s="151">
        <f>IF('Indicator Date'!M25="","x",'Indicator Date'!M25)</f>
        <v>2015</v>
      </c>
      <c r="N25" s="151">
        <f>IF('Indicator Date'!N25="","x",'Indicator Date'!N25)</f>
        <v>2015</v>
      </c>
      <c r="O25" s="151">
        <f>IF('Indicator Date'!O25="","x",'Indicator Date'!O25)</f>
        <v>2015</v>
      </c>
      <c r="P25" s="151">
        <f>IF('Indicator Date'!P25="","x",'Indicator Date'!P25)</f>
        <v>2015</v>
      </c>
      <c r="Q25" s="151">
        <f>IF('Indicator Date'!Q25="","x",'Indicator Date'!Q25)</f>
        <v>2010</v>
      </c>
      <c r="R25" s="151">
        <f>IF('Indicator Date'!R25="","x",'Indicator Date'!R25)</f>
        <v>2010</v>
      </c>
      <c r="S25" s="151">
        <f>IF('Indicator Date'!S25="","x",'Indicator Date'!S25)</f>
        <v>2010</v>
      </c>
      <c r="T25" s="151">
        <f>IF('Indicator Date'!T25="","x",'Indicator Date'!T25)</f>
        <v>2010</v>
      </c>
      <c r="U25" s="151">
        <f>IF('Indicator Date'!U25="","x",'Indicator Date'!U25)</f>
        <v>2015</v>
      </c>
      <c r="V25" s="151">
        <f>IF('Indicator Date'!V25="","x",'Indicator Date'!V25)</f>
        <v>2015</v>
      </c>
      <c r="W25" s="151">
        <f>IF('Indicator Date'!W25="","x",'Indicator Date'!W25)</f>
        <v>2015</v>
      </c>
      <c r="X25" s="151">
        <f>IF('Indicator Date'!X25="","x",'Indicator Date'!X25)</f>
        <v>2018</v>
      </c>
      <c r="Y25" s="151">
        <f>IF('Indicator Date'!Y25="","x",'Indicator Date'!Y25)</f>
        <v>2018</v>
      </c>
      <c r="Z25" s="151">
        <f>IF('Indicator Date'!Z25="","x",'Indicator Date'!Z25)</f>
        <v>2018</v>
      </c>
      <c r="AA25" s="151">
        <f>IF('Indicator Date'!AA25="","x",'Indicator Date'!AA25)</f>
        <v>2011</v>
      </c>
      <c r="AB25" s="151">
        <f>IF('Indicator Date'!AB25="","x",'Indicator Date'!AB25)</f>
        <v>2017</v>
      </c>
      <c r="AC25" s="151" t="str">
        <f>IF('Indicator Date'!AC25="","x",'Indicator Date'!AC25)</f>
        <v>x</v>
      </c>
      <c r="AD25" s="151">
        <f>IF('Indicator Date'!AD25="","x",'Indicator Date'!AD25)</f>
        <v>2017</v>
      </c>
      <c r="AE25" s="151">
        <f>IF('Indicator Date'!AE25="","x",'Indicator Date'!AE25)</f>
        <v>2018</v>
      </c>
      <c r="AF25" s="151" t="str">
        <f>IF('Indicator Date'!AF25="","x",'Indicator Date'!AF25)</f>
        <v>x</v>
      </c>
      <c r="AG25" s="151">
        <f>IF('Indicator Date'!AG25="","x",'Indicator Date'!AG25)</f>
        <v>2019</v>
      </c>
      <c r="AH25" s="151">
        <f>IF('Indicator Date'!AH25="","x",'Indicator Date'!AH25)</f>
        <v>2019</v>
      </c>
      <c r="AI25" s="151">
        <f>IF('Indicator Date'!AI25="","x",'Indicator Date'!AI25)</f>
        <v>2019</v>
      </c>
      <c r="AJ25" s="151">
        <f>IF('Indicator Date'!AJ25="","x",'Indicator Date'!AJ25)</f>
        <v>2018</v>
      </c>
      <c r="AK25" s="151">
        <f>IF('Indicator Date'!AK25="","x",'Indicator Date'!AK25)</f>
        <v>2018</v>
      </c>
      <c r="AL25" s="151">
        <f>IF('Indicator Date'!AL25="","x",'Indicator Date'!AL25)</f>
        <v>2017</v>
      </c>
      <c r="AM25" s="151" t="str">
        <f>IF('Indicator Date'!AM25="","x",'Indicator Date'!AM25)</f>
        <v>x</v>
      </c>
      <c r="AN25" s="151">
        <f>IF('Indicator Date'!AN25="","x",'Indicator Date'!AN25)</f>
        <v>2019</v>
      </c>
      <c r="AO25" s="151">
        <f>IF('Indicator Date'!AO25="","x",'Indicator Date'!AO25)</f>
        <v>2016</v>
      </c>
      <c r="AP25" s="151">
        <f>IF('Indicator Date'!AP25="","x",'Indicator Date'!AP25)</f>
        <v>2017</v>
      </c>
      <c r="AQ25" s="151">
        <f>IF('Indicator Date'!AQ25="","x",'Indicator Date'!AQ25)</f>
        <v>2017</v>
      </c>
      <c r="AR25" s="151">
        <f>IF('Indicator Date'!AR25="","x",'Indicator Date'!AR25)</f>
        <v>2018</v>
      </c>
      <c r="AS25" s="151">
        <f>IF('Indicator Date'!AS25="","x",'Indicator Date'!AS25)</f>
        <v>2017</v>
      </c>
      <c r="AT25" s="151">
        <f>IF('Indicator Date'!AT25="","x",'Indicator Date'!AT25)</f>
        <v>2007</v>
      </c>
      <c r="AU25" s="151">
        <f>IF('Indicator Date'!AU25="","x",'Indicator Date'!AU25)</f>
        <v>2017</v>
      </c>
      <c r="AV25" s="151">
        <f>IF('Indicator Date'!AV25="","x",'Indicator Date'!AV25)</f>
        <v>2017</v>
      </c>
      <c r="AW25" s="151">
        <f>IF('Indicator Date'!AW25="","x",'Indicator Date'!AW25)</f>
        <v>2017</v>
      </c>
      <c r="AX25" s="151">
        <f>IF('Indicator Date'!AX25="","x",'Indicator Date'!AX25)</f>
        <v>2017</v>
      </c>
      <c r="AY25" s="151">
        <f>IF('Indicator Date'!AY25="","x",'Indicator Date'!AY25)</f>
        <v>2017</v>
      </c>
      <c r="AZ25" s="151">
        <f>IF('Indicator Date'!AZ25="","x",'Indicator Date'!AZ25)</f>
        <v>2017</v>
      </c>
      <c r="BA25" s="151" t="str">
        <f>IF('Indicator Date'!BA25="","x",'Indicator Date'!BA25)</f>
        <v>2015</v>
      </c>
      <c r="BB25" s="151">
        <f>IF('Indicator Date'!BB25="","x",'Indicator Date'!BB25)</f>
        <v>2017</v>
      </c>
      <c r="BC25" s="151">
        <f>IF('Indicator Date'!BC25="","x",'Indicator Date'!BC25)</f>
        <v>2018</v>
      </c>
      <c r="BD25" s="151">
        <f>IF('Indicator Date'!BD25="","x",'Indicator Date'!BD25)</f>
        <v>2019</v>
      </c>
      <c r="BE25" s="212" t="str">
        <f>IF('Indicator Date'!BE25="","x",YEAR('Indicator Date'!BE25))</f>
        <v>x</v>
      </c>
      <c r="BF25" s="212">
        <f>IF('Indicator Date'!BF25="","x",YEAR('Indicator Date'!BF25))</f>
        <v>2018</v>
      </c>
      <c r="BG25" s="212">
        <f>IF('Indicator Date'!BG25="","x",YEAR('Indicator Date'!BG25))</f>
        <v>2018</v>
      </c>
      <c r="BH25" s="151">
        <f>IF('Indicator Date'!BH25="","x",'Indicator Date'!BH25)</f>
        <v>2018</v>
      </c>
      <c r="BI25" s="151">
        <f>IF('Indicator Date'!BI25="","x",'Indicator Date'!BI25)</f>
        <v>2018</v>
      </c>
      <c r="BJ25" s="151">
        <f>IF('Indicator Date'!BJ25="","x",'Indicator Date'!BJ25)</f>
        <v>2015</v>
      </c>
      <c r="BK25" s="151">
        <f>IF('Indicator Date'!BK25="","x",'Indicator Date'!BK25)</f>
        <v>2017</v>
      </c>
      <c r="BL25" s="151">
        <f>IF('Indicator Date'!BL25="","x",'Indicator Date'!BL25)</f>
        <v>2018</v>
      </c>
      <c r="BM25" s="151">
        <f>IF('Indicator Date'!BM25="","x",'Indicator Date'!BM25)</f>
        <v>2017</v>
      </c>
      <c r="BN25" s="151">
        <f>IF('Indicator Date'!BN25="","x",'Indicator Date'!BN25)</f>
        <v>2015</v>
      </c>
      <c r="BO25" s="151">
        <f>IF('Indicator Date'!BO25="","x",'Indicator Date'!BO25)</f>
        <v>2016</v>
      </c>
      <c r="BP25" s="151">
        <f>IF('Indicator Date'!BP25="","x",'Indicator Date'!BP25)</f>
        <v>2017</v>
      </c>
      <c r="BQ25" s="151">
        <f>IF('Indicator Date'!BQ25="","x",'Indicator Date'!BQ25)</f>
        <v>2014</v>
      </c>
      <c r="BR25" s="151">
        <f>IF('Indicator Date'!BR25="","x",'Indicator Date'!BR25)</f>
        <v>2017</v>
      </c>
      <c r="BS25" s="151">
        <f>IF('Indicator Date'!BS25="","x",'Indicator Date'!BS25)</f>
        <v>2017</v>
      </c>
      <c r="BT25" s="151">
        <f>IF('Indicator Date'!BT25="","x",'Indicator Date'!BT25)</f>
        <v>2016</v>
      </c>
      <c r="BU25" s="151">
        <f>IF('Indicator Date'!BU25="","x",'Indicator Date'!BU25)</f>
        <v>2017</v>
      </c>
      <c r="BV25" s="151">
        <f>IF('Indicator Date'!BV25="","x",'Indicator Date'!BV25)</f>
        <v>2017</v>
      </c>
      <c r="BW25" s="151">
        <f>IF('Indicator Date'!BW25="","x",'Indicator Date'!BW25)</f>
        <v>2017</v>
      </c>
      <c r="BX25" s="151">
        <f>IF('Indicator Date'!BX25="","x",'Indicator Date'!BX25)</f>
        <v>2016</v>
      </c>
      <c r="BY25" s="151">
        <f>IF('Indicator Date'!BY25="","x",'Indicator Date'!BY25)</f>
        <v>2015</v>
      </c>
      <c r="BZ25" s="151" t="str">
        <f>IF('Indicator Date'!BZ25="","x",'Indicator Date'!BZ25)</f>
        <v>2018</v>
      </c>
      <c r="CA25" s="151">
        <f>IF('Indicator Date'!CA25="","x",'Indicator Date'!CA25)</f>
        <v>2019</v>
      </c>
      <c r="CB25" s="151">
        <f>IF('Indicator Date'!CB25="","x",'Indicator Date'!CB25)</f>
        <v>2015</v>
      </c>
    </row>
    <row r="26" spans="1:80" x14ac:dyDescent="0.3">
      <c r="A26" s="123" t="s">
        <v>44</v>
      </c>
      <c r="B26" s="106" t="s">
        <v>43</v>
      </c>
      <c r="C26" s="151">
        <f>IF('Indicator Date'!C26="","x",'Indicator Date'!C26)</f>
        <v>2015</v>
      </c>
      <c r="D26" s="151">
        <f>IF('Indicator Date'!D26="","x",'Indicator Date'!D26)</f>
        <v>2015</v>
      </c>
      <c r="E26" s="151">
        <f>IF('Indicator Date'!E26="","x",'Indicator Date'!E26)</f>
        <v>2015</v>
      </c>
      <c r="F26" s="151">
        <f>IF('Indicator Date'!F26="","x",'Indicator Date'!F26)</f>
        <v>2015</v>
      </c>
      <c r="G26" s="151">
        <f>IF('Indicator Date'!G26="","x",'Indicator Date'!G26)</f>
        <v>2015</v>
      </c>
      <c r="H26" s="151">
        <f>IF('Indicator Date'!H26="","x",'Indicator Date'!H26)</f>
        <v>2015</v>
      </c>
      <c r="I26" s="151">
        <f>IF('Indicator Date'!I26="","x",'Indicator Date'!I26)</f>
        <v>2015</v>
      </c>
      <c r="J26" s="151">
        <f>IF('Indicator Date'!J26="","x",'Indicator Date'!J26)</f>
        <v>2018</v>
      </c>
      <c r="K26" s="151">
        <f>IF('Indicator Date'!K26="","x",'Indicator Date'!K26)</f>
        <v>2018</v>
      </c>
      <c r="L26" s="151">
        <f>IF('Indicator Date'!L26="","x",'Indicator Date'!L26)</f>
        <v>2016</v>
      </c>
      <c r="M26" s="151">
        <f>IF('Indicator Date'!M26="","x",'Indicator Date'!M26)</f>
        <v>2015</v>
      </c>
      <c r="N26" s="151">
        <f>IF('Indicator Date'!N26="","x",'Indicator Date'!N26)</f>
        <v>2015</v>
      </c>
      <c r="O26" s="151">
        <f>IF('Indicator Date'!O26="","x",'Indicator Date'!O26)</f>
        <v>2015</v>
      </c>
      <c r="P26" s="151">
        <f>IF('Indicator Date'!P26="","x",'Indicator Date'!P26)</f>
        <v>2015</v>
      </c>
      <c r="Q26" s="151">
        <f>IF('Indicator Date'!Q26="","x",'Indicator Date'!Q26)</f>
        <v>2010</v>
      </c>
      <c r="R26" s="151">
        <f>IF('Indicator Date'!R26="","x",'Indicator Date'!R26)</f>
        <v>2010</v>
      </c>
      <c r="S26" s="151">
        <f>IF('Indicator Date'!S26="","x",'Indicator Date'!S26)</f>
        <v>2010</v>
      </c>
      <c r="T26" s="151">
        <f>IF('Indicator Date'!T26="","x",'Indicator Date'!T26)</f>
        <v>2010</v>
      </c>
      <c r="U26" s="151">
        <f>IF('Indicator Date'!U26="","x",'Indicator Date'!U26)</f>
        <v>2015</v>
      </c>
      <c r="V26" s="151">
        <f>IF('Indicator Date'!V26="","x",'Indicator Date'!V26)</f>
        <v>2015</v>
      </c>
      <c r="W26" s="151">
        <f>IF('Indicator Date'!W26="","x",'Indicator Date'!W26)</f>
        <v>2015</v>
      </c>
      <c r="X26" s="151">
        <f>IF('Indicator Date'!X26="","x",'Indicator Date'!X26)</f>
        <v>2018</v>
      </c>
      <c r="Y26" s="151">
        <f>IF('Indicator Date'!Y26="","x",'Indicator Date'!Y26)</f>
        <v>2018</v>
      </c>
      <c r="Z26" s="151">
        <f>IF('Indicator Date'!Z26="","x",'Indicator Date'!Z26)</f>
        <v>2018</v>
      </c>
      <c r="AA26" s="151">
        <f>IF('Indicator Date'!AA26="","x",'Indicator Date'!AA26)</f>
        <v>2010</v>
      </c>
      <c r="AB26" s="151">
        <f>IF('Indicator Date'!AB26="","x",'Indicator Date'!AB26)</f>
        <v>2017</v>
      </c>
      <c r="AC26" s="151" t="str">
        <f>IF('Indicator Date'!AC26="","x",'Indicator Date'!AC26)</f>
        <v>x</v>
      </c>
      <c r="AD26" s="151">
        <f>IF('Indicator Date'!AD26="","x",'Indicator Date'!AD26)</f>
        <v>2018</v>
      </c>
      <c r="AE26" s="151">
        <f>IF('Indicator Date'!AE26="","x",'Indicator Date'!AE26)</f>
        <v>2018</v>
      </c>
      <c r="AF26" s="151">
        <f>IF('Indicator Date'!AF26="","x",'Indicator Date'!AF26)</f>
        <v>2016</v>
      </c>
      <c r="AG26" s="151">
        <f>IF('Indicator Date'!AG26="","x",'Indicator Date'!AG26)</f>
        <v>2019</v>
      </c>
      <c r="AH26" s="151">
        <f>IF('Indicator Date'!AH26="","x",'Indicator Date'!AH26)</f>
        <v>2019</v>
      </c>
      <c r="AI26" s="151">
        <f>IF('Indicator Date'!AI26="","x",'Indicator Date'!AI26)</f>
        <v>2019</v>
      </c>
      <c r="AJ26" s="151">
        <f>IF('Indicator Date'!AJ26="","x",'Indicator Date'!AJ26)</f>
        <v>2018</v>
      </c>
      <c r="AK26" s="151">
        <f>IF('Indicator Date'!AK26="","x",'Indicator Date'!AK26)</f>
        <v>2018</v>
      </c>
      <c r="AL26" s="151">
        <f>IF('Indicator Date'!AL26="","x",'Indicator Date'!AL26)</f>
        <v>2017</v>
      </c>
      <c r="AM26" s="151">
        <f>IF('Indicator Date'!AM26="","x",'Indicator Date'!AM26)</f>
        <v>2014</v>
      </c>
      <c r="AN26" s="151">
        <f>IF('Indicator Date'!AN26="","x",'Indicator Date'!AN26)</f>
        <v>2019</v>
      </c>
      <c r="AO26" s="151">
        <f>IF('Indicator Date'!AO26="","x",'Indicator Date'!AO26)</f>
        <v>2016</v>
      </c>
      <c r="AP26" s="151">
        <f>IF('Indicator Date'!AP26="","x",'Indicator Date'!AP26)</f>
        <v>2017</v>
      </c>
      <c r="AQ26" s="151">
        <f>IF('Indicator Date'!AQ26="","x",'Indicator Date'!AQ26)</f>
        <v>2017</v>
      </c>
      <c r="AR26" s="151">
        <f>IF('Indicator Date'!AR26="","x",'Indicator Date'!AR26)</f>
        <v>2018</v>
      </c>
      <c r="AS26" s="151">
        <f>IF('Indicator Date'!AS26="","x",'Indicator Date'!AS26)</f>
        <v>2017</v>
      </c>
      <c r="AT26" s="151">
        <f>IF('Indicator Date'!AT26="","x",'Indicator Date'!AT26)</f>
        <v>2007</v>
      </c>
      <c r="AU26" s="151">
        <f>IF('Indicator Date'!AU26="","x",'Indicator Date'!AU26)</f>
        <v>2017</v>
      </c>
      <c r="AV26" s="151">
        <f>IF('Indicator Date'!AV26="","x",'Indicator Date'!AV26)</f>
        <v>2017</v>
      </c>
      <c r="AW26" s="151">
        <f>IF('Indicator Date'!AW26="","x",'Indicator Date'!AW26)</f>
        <v>2017</v>
      </c>
      <c r="AX26" s="151">
        <f>IF('Indicator Date'!AX26="","x",'Indicator Date'!AX26)</f>
        <v>2017</v>
      </c>
      <c r="AY26" s="151">
        <f>IF('Indicator Date'!AY26="","x",'Indicator Date'!AY26)</f>
        <v>2017</v>
      </c>
      <c r="AZ26" s="151">
        <f>IF('Indicator Date'!AZ26="","x",'Indicator Date'!AZ26)</f>
        <v>2017</v>
      </c>
      <c r="BA26" s="151" t="str">
        <f>IF('Indicator Date'!BA26="","x",'Indicator Date'!BA26)</f>
        <v>2017</v>
      </c>
      <c r="BB26" s="151">
        <f>IF('Indicator Date'!BB26="","x",'Indicator Date'!BB26)</f>
        <v>2017</v>
      </c>
      <c r="BC26" s="151">
        <f>IF('Indicator Date'!BC26="","x",'Indicator Date'!BC26)</f>
        <v>2018</v>
      </c>
      <c r="BD26" s="151">
        <f>IF('Indicator Date'!BD26="","x",'Indicator Date'!BD26)</f>
        <v>2019</v>
      </c>
      <c r="BE26" s="212" t="str">
        <f>IF('Indicator Date'!BE26="","x",YEAR('Indicator Date'!BE26))</f>
        <v>x</v>
      </c>
      <c r="BF26" s="212">
        <f>IF('Indicator Date'!BF26="","x",YEAR('Indicator Date'!BF26))</f>
        <v>2018</v>
      </c>
      <c r="BG26" s="212">
        <f>IF('Indicator Date'!BG26="","x",YEAR('Indicator Date'!BG26))</f>
        <v>2018</v>
      </c>
      <c r="BH26" s="151">
        <f>IF('Indicator Date'!BH26="","x",'Indicator Date'!BH26)</f>
        <v>2018</v>
      </c>
      <c r="BI26" s="151">
        <f>IF('Indicator Date'!BI26="","x",'Indicator Date'!BI26)</f>
        <v>2018</v>
      </c>
      <c r="BJ26" s="151">
        <f>IF('Indicator Date'!BJ26="","x",'Indicator Date'!BJ26)</f>
        <v>2013</v>
      </c>
      <c r="BK26" s="151">
        <f>IF('Indicator Date'!BK26="","x",'Indicator Date'!BK26)</f>
        <v>2017</v>
      </c>
      <c r="BL26" s="151">
        <f>IF('Indicator Date'!BL26="","x",'Indicator Date'!BL26)</f>
        <v>2018</v>
      </c>
      <c r="BM26" s="151">
        <f>IF('Indicator Date'!BM26="","x",'Indicator Date'!BM26)</f>
        <v>2017</v>
      </c>
      <c r="BN26" s="151">
        <f>IF('Indicator Date'!BN26="","x",'Indicator Date'!BN26)</f>
        <v>2015</v>
      </c>
      <c r="BO26" s="151">
        <f>IF('Indicator Date'!BO26="","x",'Indicator Date'!BO26)</f>
        <v>2016</v>
      </c>
      <c r="BP26" s="151">
        <f>IF('Indicator Date'!BP26="","x",'Indicator Date'!BP26)</f>
        <v>2017</v>
      </c>
      <c r="BQ26" s="151">
        <f>IF('Indicator Date'!BQ26="","x",'Indicator Date'!BQ26)</f>
        <v>2014</v>
      </c>
      <c r="BR26" s="151">
        <f>IF('Indicator Date'!BR26="","x",'Indicator Date'!BR26)</f>
        <v>2017</v>
      </c>
      <c r="BS26" s="151">
        <f>IF('Indicator Date'!BS26="","x",'Indicator Date'!BS26)</f>
        <v>2017</v>
      </c>
      <c r="BT26" s="151">
        <f>IF('Indicator Date'!BT26="","x",'Indicator Date'!BT26)</f>
        <v>2018</v>
      </c>
      <c r="BU26" s="151">
        <f>IF('Indicator Date'!BU26="","x",'Indicator Date'!BU26)</f>
        <v>2017</v>
      </c>
      <c r="BV26" s="151">
        <f>IF('Indicator Date'!BV26="","x",'Indicator Date'!BV26)</f>
        <v>2017</v>
      </c>
      <c r="BW26" s="151">
        <f>IF('Indicator Date'!BW26="","x",'Indicator Date'!BW26)</f>
        <v>2017</v>
      </c>
      <c r="BX26" s="151">
        <f>IF('Indicator Date'!BX26="","x",'Indicator Date'!BX26)</f>
        <v>2016</v>
      </c>
      <c r="BY26" s="151">
        <f>IF('Indicator Date'!BY26="","x",'Indicator Date'!BY26)</f>
        <v>2015</v>
      </c>
      <c r="BZ26" s="151" t="str">
        <f>IF('Indicator Date'!BZ26="","x",'Indicator Date'!BZ26)</f>
        <v>2018</v>
      </c>
      <c r="CA26" s="151">
        <f>IF('Indicator Date'!CA26="","x",'Indicator Date'!CA26)</f>
        <v>2019</v>
      </c>
      <c r="CB26" s="151">
        <f>IF('Indicator Date'!CB26="","x",'Indicator Date'!CB26)</f>
        <v>2015</v>
      </c>
    </row>
    <row r="27" spans="1:80" x14ac:dyDescent="0.3">
      <c r="A27" s="123" t="s">
        <v>378</v>
      </c>
      <c r="B27" s="106" t="s">
        <v>45</v>
      </c>
      <c r="C27" s="151">
        <f>IF('Indicator Date'!C27="","x",'Indicator Date'!C27)</f>
        <v>2015</v>
      </c>
      <c r="D27" s="151">
        <f>IF('Indicator Date'!D27="","x",'Indicator Date'!D27)</f>
        <v>2015</v>
      </c>
      <c r="E27" s="151">
        <f>IF('Indicator Date'!E27="","x",'Indicator Date'!E27)</f>
        <v>2015</v>
      </c>
      <c r="F27" s="151">
        <f>IF('Indicator Date'!F27="","x",'Indicator Date'!F27)</f>
        <v>2015</v>
      </c>
      <c r="G27" s="151">
        <f>IF('Indicator Date'!G27="","x",'Indicator Date'!G27)</f>
        <v>2015</v>
      </c>
      <c r="H27" s="151">
        <f>IF('Indicator Date'!H27="","x",'Indicator Date'!H27)</f>
        <v>2015</v>
      </c>
      <c r="I27" s="151">
        <f>IF('Indicator Date'!I27="","x",'Indicator Date'!I27)</f>
        <v>2015</v>
      </c>
      <c r="J27" s="151">
        <f>IF('Indicator Date'!J27="","x",'Indicator Date'!J27)</f>
        <v>2018</v>
      </c>
      <c r="K27" s="151">
        <f>IF('Indicator Date'!K27="","x",'Indicator Date'!K27)</f>
        <v>2018</v>
      </c>
      <c r="L27" s="151">
        <f>IF('Indicator Date'!L27="","x",'Indicator Date'!L27)</f>
        <v>2016</v>
      </c>
      <c r="M27" s="151">
        <f>IF('Indicator Date'!M27="","x",'Indicator Date'!M27)</f>
        <v>2015</v>
      </c>
      <c r="N27" s="151">
        <f>IF('Indicator Date'!N27="","x",'Indicator Date'!N27)</f>
        <v>2015</v>
      </c>
      <c r="O27" s="151">
        <f>IF('Indicator Date'!O27="","x",'Indicator Date'!O27)</f>
        <v>2015</v>
      </c>
      <c r="P27" s="151">
        <f>IF('Indicator Date'!P27="","x",'Indicator Date'!P27)</f>
        <v>2015</v>
      </c>
      <c r="Q27" s="151">
        <f>IF('Indicator Date'!Q27="","x",'Indicator Date'!Q27)</f>
        <v>2010</v>
      </c>
      <c r="R27" s="151">
        <f>IF('Indicator Date'!R27="","x",'Indicator Date'!R27)</f>
        <v>2010</v>
      </c>
      <c r="S27" s="151">
        <f>IF('Indicator Date'!S27="","x",'Indicator Date'!S27)</f>
        <v>2010</v>
      </c>
      <c r="T27" s="151">
        <f>IF('Indicator Date'!T27="","x",'Indicator Date'!T27)</f>
        <v>2010</v>
      </c>
      <c r="U27" s="151">
        <f>IF('Indicator Date'!U27="","x",'Indicator Date'!U27)</f>
        <v>2015</v>
      </c>
      <c r="V27" s="151">
        <f>IF('Indicator Date'!V27="","x",'Indicator Date'!V27)</f>
        <v>2015</v>
      </c>
      <c r="W27" s="151">
        <f>IF('Indicator Date'!W27="","x",'Indicator Date'!W27)</f>
        <v>2015</v>
      </c>
      <c r="X27" s="151">
        <f>IF('Indicator Date'!X27="","x",'Indicator Date'!X27)</f>
        <v>2018</v>
      </c>
      <c r="Y27" s="151">
        <f>IF('Indicator Date'!Y27="","x",'Indicator Date'!Y27)</f>
        <v>2018</v>
      </c>
      <c r="Z27" s="151">
        <f>IF('Indicator Date'!Z27="","x",'Indicator Date'!Z27)</f>
        <v>2018</v>
      </c>
      <c r="AA27" s="151" t="str">
        <f>IF('Indicator Date'!AA27="","x",'Indicator Date'!AA27)</f>
        <v>x</v>
      </c>
      <c r="AB27" s="151">
        <f>IF('Indicator Date'!AB27="","x",'Indicator Date'!AB27)</f>
        <v>2015</v>
      </c>
      <c r="AC27" s="151" t="str">
        <f>IF('Indicator Date'!AC27="","x",'Indicator Date'!AC27)</f>
        <v>x</v>
      </c>
      <c r="AD27" s="151">
        <f>IF('Indicator Date'!AD27="","x",'Indicator Date'!AD27)</f>
        <v>2017</v>
      </c>
      <c r="AE27" s="151">
        <f>IF('Indicator Date'!AE27="","x",'Indicator Date'!AE27)</f>
        <v>2018</v>
      </c>
      <c r="AF27" s="151" t="str">
        <f>IF('Indicator Date'!AF27="","x",'Indicator Date'!AF27)</f>
        <v>x</v>
      </c>
      <c r="AG27" s="151">
        <f>IF('Indicator Date'!AG27="","x",'Indicator Date'!AG27)</f>
        <v>2019</v>
      </c>
      <c r="AH27" s="151">
        <f>IF('Indicator Date'!AH27="","x",'Indicator Date'!AH27)</f>
        <v>2019</v>
      </c>
      <c r="AI27" s="151">
        <f>IF('Indicator Date'!AI27="","x",'Indicator Date'!AI27)</f>
        <v>2019</v>
      </c>
      <c r="AJ27" s="151">
        <f>IF('Indicator Date'!AJ27="","x",'Indicator Date'!AJ27)</f>
        <v>2018</v>
      </c>
      <c r="AK27" s="151">
        <f>IF('Indicator Date'!AK27="","x",'Indicator Date'!AK27)</f>
        <v>2018</v>
      </c>
      <c r="AL27" s="151">
        <f>IF('Indicator Date'!AL27="","x",'Indicator Date'!AL27)</f>
        <v>2017</v>
      </c>
      <c r="AM27" s="151" t="str">
        <f>IF('Indicator Date'!AM27="","x",'Indicator Date'!AM27)</f>
        <v>x</v>
      </c>
      <c r="AN27" s="151">
        <f>IF('Indicator Date'!AN27="","x",'Indicator Date'!AN27)</f>
        <v>2019</v>
      </c>
      <c r="AO27" s="151">
        <f>IF('Indicator Date'!AO27="","x",'Indicator Date'!AO27)</f>
        <v>2016</v>
      </c>
      <c r="AP27" s="151">
        <f>IF('Indicator Date'!AP27="","x",'Indicator Date'!AP27)</f>
        <v>2017</v>
      </c>
      <c r="AQ27" s="151" t="str">
        <f>IF('Indicator Date'!AQ27="","x",'Indicator Date'!AQ27)</f>
        <v>x</v>
      </c>
      <c r="AR27" s="151" t="str">
        <f>IF('Indicator Date'!AR27="","x",'Indicator Date'!AR27)</f>
        <v>x</v>
      </c>
      <c r="AS27" s="151">
        <f>IF('Indicator Date'!AS27="","x",'Indicator Date'!AS27)</f>
        <v>2017</v>
      </c>
      <c r="AT27" s="151">
        <f>IF('Indicator Date'!AT27="","x",'Indicator Date'!AT27)</f>
        <v>2009</v>
      </c>
      <c r="AU27" s="151">
        <f>IF('Indicator Date'!AU27="","x",'Indicator Date'!AU27)</f>
        <v>2017</v>
      </c>
      <c r="AV27" s="151">
        <f>IF('Indicator Date'!AV27="","x",'Indicator Date'!AV27)</f>
        <v>2016</v>
      </c>
      <c r="AW27" s="151" t="str">
        <f>IF('Indicator Date'!AW27="","x",'Indicator Date'!AW27)</f>
        <v>x</v>
      </c>
      <c r="AX27" s="151" t="str">
        <f>IF('Indicator Date'!AX27="","x",'Indicator Date'!AX27)</f>
        <v>x</v>
      </c>
      <c r="AY27" s="151">
        <f>IF('Indicator Date'!AY27="","x",'Indicator Date'!AY27)</f>
        <v>2017</v>
      </c>
      <c r="AZ27" s="151">
        <f>IF('Indicator Date'!AZ27="","x",'Indicator Date'!AZ27)</f>
        <v>2017</v>
      </c>
      <c r="BA27" s="151" t="str">
        <f>IF('Indicator Date'!BA27="","x",'Indicator Date'!BA27)</f>
        <v>x</v>
      </c>
      <c r="BB27" s="151">
        <f>IF('Indicator Date'!BB27="","x",'Indicator Date'!BB27)</f>
        <v>2017</v>
      </c>
      <c r="BC27" s="151">
        <f>IF('Indicator Date'!BC27="","x",'Indicator Date'!BC27)</f>
        <v>2018</v>
      </c>
      <c r="BD27" s="151">
        <f>IF('Indicator Date'!BD27="","x",'Indicator Date'!BD27)</f>
        <v>2019</v>
      </c>
      <c r="BE27" s="212" t="str">
        <f>IF('Indicator Date'!BE27="","x",YEAR('Indicator Date'!BE27))</f>
        <v>x</v>
      </c>
      <c r="BF27" s="212">
        <f>IF('Indicator Date'!BF27="","x",YEAR('Indicator Date'!BF27))</f>
        <v>2018</v>
      </c>
      <c r="BG27" s="212">
        <f>IF('Indicator Date'!BG27="","x",YEAR('Indicator Date'!BG27))</f>
        <v>2018</v>
      </c>
      <c r="BH27" s="151">
        <f>IF('Indicator Date'!BH27="","x",'Indicator Date'!BH27)</f>
        <v>2018</v>
      </c>
      <c r="BI27" s="151">
        <f>IF('Indicator Date'!BI27="","x",'Indicator Date'!BI27)</f>
        <v>2018</v>
      </c>
      <c r="BJ27" s="151">
        <f>IF('Indicator Date'!BJ27="","x",'Indicator Date'!BJ27)</f>
        <v>2013</v>
      </c>
      <c r="BK27" s="151">
        <f>IF('Indicator Date'!BK27="","x",'Indicator Date'!BK27)</f>
        <v>2017</v>
      </c>
      <c r="BL27" s="151">
        <f>IF('Indicator Date'!BL27="","x",'Indicator Date'!BL27)</f>
        <v>2018</v>
      </c>
      <c r="BM27" s="151">
        <f>IF('Indicator Date'!BM27="","x",'Indicator Date'!BM27)</f>
        <v>2017</v>
      </c>
      <c r="BN27" s="151">
        <f>IF('Indicator Date'!BN27="","x",'Indicator Date'!BN27)</f>
        <v>2015</v>
      </c>
      <c r="BO27" s="151">
        <f>IF('Indicator Date'!BO27="","x",'Indicator Date'!BO27)</f>
        <v>2016</v>
      </c>
      <c r="BP27" s="151">
        <f>IF('Indicator Date'!BP27="","x",'Indicator Date'!BP27)</f>
        <v>2017</v>
      </c>
      <c r="BQ27" s="151">
        <f>IF('Indicator Date'!BQ27="","x",'Indicator Date'!BQ27)</f>
        <v>2014</v>
      </c>
      <c r="BR27" s="151">
        <f>IF('Indicator Date'!BR27="","x",'Indicator Date'!BR27)</f>
        <v>2015</v>
      </c>
      <c r="BS27" s="151">
        <f>IF('Indicator Date'!BS27="","x",'Indicator Date'!BS27)</f>
        <v>2017</v>
      </c>
      <c r="BT27" s="151">
        <f>IF('Indicator Date'!BT27="","x",'Indicator Date'!BT27)</f>
        <v>2015</v>
      </c>
      <c r="BU27" s="151">
        <f>IF('Indicator Date'!BU27="","x",'Indicator Date'!BU27)</f>
        <v>2017</v>
      </c>
      <c r="BV27" s="151">
        <f>IF('Indicator Date'!BV27="","x",'Indicator Date'!BV27)</f>
        <v>2017</v>
      </c>
      <c r="BW27" s="151" t="str">
        <f>IF('Indicator Date'!BW27="","x",'Indicator Date'!BW27)</f>
        <v>x</v>
      </c>
      <c r="BX27" s="151">
        <f>IF('Indicator Date'!BX27="","x",'Indicator Date'!BX27)</f>
        <v>2016</v>
      </c>
      <c r="BY27" s="151">
        <f>IF('Indicator Date'!BY27="","x",'Indicator Date'!BY27)</f>
        <v>2015</v>
      </c>
      <c r="BZ27" s="151" t="str">
        <f>IF('Indicator Date'!BZ27="","x",'Indicator Date'!BZ27)</f>
        <v>2018</v>
      </c>
      <c r="CA27" s="151">
        <f>IF('Indicator Date'!CA27="","x",'Indicator Date'!CA27)</f>
        <v>2019</v>
      </c>
      <c r="CB27" s="151">
        <f>IF('Indicator Date'!CB27="","x",'Indicator Date'!CB27)</f>
        <v>2015</v>
      </c>
    </row>
    <row r="28" spans="1:80" x14ac:dyDescent="0.3">
      <c r="A28" s="123" t="s">
        <v>47</v>
      </c>
      <c r="B28" s="106" t="s">
        <v>46</v>
      </c>
      <c r="C28" s="151">
        <f>IF('Indicator Date'!C28="","x",'Indicator Date'!C28)</f>
        <v>2015</v>
      </c>
      <c r="D28" s="151">
        <f>IF('Indicator Date'!D28="","x",'Indicator Date'!D28)</f>
        <v>2015</v>
      </c>
      <c r="E28" s="151">
        <f>IF('Indicator Date'!E28="","x",'Indicator Date'!E28)</f>
        <v>2015</v>
      </c>
      <c r="F28" s="151">
        <f>IF('Indicator Date'!F28="","x",'Indicator Date'!F28)</f>
        <v>2015</v>
      </c>
      <c r="G28" s="151">
        <f>IF('Indicator Date'!G28="","x",'Indicator Date'!G28)</f>
        <v>2015</v>
      </c>
      <c r="H28" s="151">
        <f>IF('Indicator Date'!H28="","x",'Indicator Date'!H28)</f>
        <v>2015</v>
      </c>
      <c r="I28" s="151">
        <f>IF('Indicator Date'!I28="","x",'Indicator Date'!I28)</f>
        <v>2015</v>
      </c>
      <c r="J28" s="151">
        <f>IF('Indicator Date'!J28="","x",'Indicator Date'!J28)</f>
        <v>2018</v>
      </c>
      <c r="K28" s="151">
        <f>IF('Indicator Date'!K28="","x",'Indicator Date'!K28)</f>
        <v>2018</v>
      </c>
      <c r="L28" s="151">
        <f>IF('Indicator Date'!L28="","x",'Indicator Date'!L28)</f>
        <v>2016</v>
      </c>
      <c r="M28" s="151">
        <f>IF('Indicator Date'!M28="","x",'Indicator Date'!M28)</f>
        <v>2015</v>
      </c>
      <c r="N28" s="151">
        <f>IF('Indicator Date'!N28="","x",'Indicator Date'!N28)</f>
        <v>2015</v>
      </c>
      <c r="O28" s="151">
        <f>IF('Indicator Date'!O28="","x",'Indicator Date'!O28)</f>
        <v>2015</v>
      </c>
      <c r="P28" s="151">
        <f>IF('Indicator Date'!P28="","x",'Indicator Date'!P28)</f>
        <v>2015</v>
      </c>
      <c r="Q28" s="151">
        <f>IF('Indicator Date'!Q28="","x",'Indicator Date'!Q28)</f>
        <v>2010</v>
      </c>
      <c r="R28" s="151">
        <f>IF('Indicator Date'!R28="","x",'Indicator Date'!R28)</f>
        <v>2010</v>
      </c>
      <c r="S28" s="151">
        <f>IF('Indicator Date'!S28="","x",'Indicator Date'!S28)</f>
        <v>2010</v>
      </c>
      <c r="T28" s="151">
        <f>IF('Indicator Date'!T28="","x",'Indicator Date'!T28)</f>
        <v>2010</v>
      </c>
      <c r="U28" s="151">
        <f>IF('Indicator Date'!U28="","x",'Indicator Date'!U28)</f>
        <v>2015</v>
      </c>
      <c r="V28" s="151">
        <f>IF('Indicator Date'!V28="","x",'Indicator Date'!V28)</f>
        <v>2015</v>
      </c>
      <c r="W28" s="151">
        <f>IF('Indicator Date'!W28="","x",'Indicator Date'!W28)</f>
        <v>2015</v>
      </c>
      <c r="X28" s="151">
        <f>IF('Indicator Date'!X28="","x",'Indicator Date'!X28)</f>
        <v>2018</v>
      </c>
      <c r="Y28" s="151">
        <f>IF('Indicator Date'!Y28="","x",'Indicator Date'!Y28)</f>
        <v>2018</v>
      </c>
      <c r="Z28" s="151">
        <f>IF('Indicator Date'!Z28="","x",'Indicator Date'!Z28)</f>
        <v>2018</v>
      </c>
      <c r="AA28" s="151">
        <f>IF('Indicator Date'!AA28="","x",'Indicator Date'!AA28)</f>
        <v>2011</v>
      </c>
      <c r="AB28" s="151">
        <f>IF('Indicator Date'!AB28="","x",'Indicator Date'!AB28)</f>
        <v>2017</v>
      </c>
      <c r="AC28" s="151" t="str">
        <f>IF('Indicator Date'!AC28="","x",'Indicator Date'!AC28)</f>
        <v>x</v>
      </c>
      <c r="AD28" s="151">
        <f>IF('Indicator Date'!AD28="","x",'Indicator Date'!AD28)</f>
        <v>2018</v>
      </c>
      <c r="AE28" s="151">
        <f>IF('Indicator Date'!AE28="","x",'Indicator Date'!AE28)</f>
        <v>2018</v>
      </c>
      <c r="AF28" s="151" t="str">
        <f>IF('Indicator Date'!AF28="","x",'Indicator Date'!AF28)</f>
        <v>x</v>
      </c>
      <c r="AG28" s="151">
        <f>IF('Indicator Date'!AG28="","x",'Indicator Date'!AG28)</f>
        <v>2019</v>
      </c>
      <c r="AH28" s="151">
        <f>IF('Indicator Date'!AH28="","x",'Indicator Date'!AH28)</f>
        <v>2019</v>
      </c>
      <c r="AI28" s="151">
        <f>IF('Indicator Date'!AI28="","x",'Indicator Date'!AI28)</f>
        <v>2019</v>
      </c>
      <c r="AJ28" s="151">
        <f>IF('Indicator Date'!AJ28="","x",'Indicator Date'!AJ28)</f>
        <v>2018</v>
      </c>
      <c r="AK28" s="151">
        <f>IF('Indicator Date'!AK28="","x",'Indicator Date'!AK28)</f>
        <v>2018</v>
      </c>
      <c r="AL28" s="151">
        <f>IF('Indicator Date'!AL28="","x",'Indicator Date'!AL28)</f>
        <v>2017</v>
      </c>
      <c r="AM28" s="151" t="str">
        <f>IF('Indicator Date'!AM28="","x",'Indicator Date'!AM28)</f>
        <v>x</v>
      </c>
      <c r="AN28" s="151">
        <f>IF('Indicator Date'!AN28="","x",'Indicator Date'!AN28)</f>
        <v>2019</v>
      </c>
      <c r="AO28" s="151">
        <f>IF('Indicator Date'!AO28="","x",'Indicator Date'!AO28)</f>
        <v>2016</v>
      </c>
      <c r="AP28" s="151">
        <f>IF('Indicator Date'!AP28="","x",'Indicator Date'!AP28)</f>
        <v>2017</v>
      </c>
      <c r="AQ28" s="151" t="str">
        <f>IF('Indicator Date'!AQ28="","x",'Indicator Date'!AQ28)</f>
        <v>x</v>
      </c>
      <c r="AR28" s="151">
        <f>IF('Indicator Date'!AR28="","x",'Indicator Date'!AR28)</f>
        <v>2018</v>
      </c>
      <c r="AS28" s="151">
        <f>IF('Indicator Date'!AS28="","x",'Indicator Date'!AS28)</f>
        <v>2017</v>
      </c>
      <c r="AT28" s="151" t="str">
        <f>IF('Indicator Date'!AT28="","x",'Indicator Date'!AT28)</f>
        <v>x</v>
      </c>
      <c r="AU28" s="151">
        <f>IF('Indicator Date'!AU28="","x",'Indicator Date'!AU28)</f>
        <v>2017</v>
      </c>
      <c r="AV28" s="151">
        <f>IF('Indicator Date'!AV28="","x",'Indicator Date'!AV28)</f>
        <v>2017</v>
      </c>
      <c r="AW28" s="151">
        <f>IF('Indicator Date'!AW28="","x",'Indicator Date'!AW28)</f>
        <v>2017</v>
      </c>
      <c r="AX28" s="151" t="str">
        <f>IF('Indicator Date'!AX28="","x",'Indicator Date'!AX28)</f>
        <v>x</v>
      </c>
      <c r="AY28" s="151">
        <f>IF('Indicator Date'!AY28="","x",'Indicator Date'!AY28)</f>
        <v>2017</v>
      </c>
      <c r="AZ28" s="151">
        <f>IF('Indicator Date'!AZ28="","x",'Indicator Date'!AZ28)</f>
        <v>2017</v>
      </c>
      <c r="BA28" s="151" t="str">
        <f>IF('Indicator Date'!BA28="","x",'Indicator Date'!BA28)</f>
        <v>2014</v>
      </c>
      <c r="BB28" s="151">
        <f>IF('Indicator Date'!BB28="","x",'Indicator Date'!BB28)</f>
        <v>2017</v>
      </c>
      <c r="BC28" s="151">
        <f>IF('Indicator Date'!BC28="","x",'Indicator Date'!BC28)</f>
        <v>2018</v>
      </c>
      <c r="BD28" s="151">
        <f>IF('Indicator Date'!BD28="","x",'Indicator Date'!BD28)</f>
        <v>2019</v>
      </c>
      <c r="BE28" s="212" t="str">
        <f>IF('Indicator Date'!BE28="","x",YEAR('Indicator Date'!BE28))</f>
        <v>x</v>
      </c>
      <c r="BF28" s="212">
        <f>IF('Indicator Date'!BF28="","x",YEAR('Indicator Date'!BF28))</f>
        <v>2018</v>
      </c>
      <c r="BG28" s="212">
        <f>IF('Indicator Date'!BG28="","x",YEAR('Indicator Date'!BG28))</f>
        <v>2018</v>
      </c>
      <c r="BH28" s="151">
        <f>IF('Indicator Date'!BH28="","x",'Indicator Date'!BH28)</f>
        <v>2018</v>
      </c>
      <c r="BI28" s="151">
        <f>IF('Indicator Date'!BI28="","x",'Indicator Date'!BI28)</f>
        <v>2018</v>
      </c>
      <c r="BJ28" s="151">
        <f>IF('Indicator Date'!BJ28="","x",'Indicator Date'!BJ28)</f>
        <v>2015</v>
      </c>
      <c r="BK28" s="151">
        <f>IF('Indicator Date'!BK28="","x",'Indicator Date'!BK28)</f>
        <v>2017</v>
      </c>
      <c r="BL28" s="151">
        <f>IF('Indicator Date'!BL28="","x",'Indicator Date'!BL28)</f>
        <v>2018</v>
      </c>
      <c r="BM28" s="151">
        <f>IF('Indicator Date'!BM28="","x",'Indicator Date'!BM28)</f>
        <v>2017</v>
      </c>
      <c r="BN28" s="151">
        <f>IF('Indicator Date'!BN28="","x",'Indicator Date'!BN28)</f>
        <v>2015</v>
      </c>
      <c r="BO28" s="151">
        <f>IF('Indicator Date'!BO28="","x",'Indicator Date'!BO28)</f>
        <v>2016</v>
      </c>
      <c r="BP28" s="151">
        <f>IF('Indicator Date'!BP28="","x",'Indicator Date'!BP28)</f>
        <v>2017</v>
      </c>
      <c r="BQ28" s="151">
        <f>IF('Indicator Date'!BQ28="","x",'Indicator Date'!BQ28)</f>
        <v>2014</v>
      </c>
      <c r="BR28" s="151">
        <f>IF('Indicator Date'!BR28="","x",'Indicator Date'!BR28)</f>
        <v>2017</v>
      </c>
      <c r="BS28" s="151">
        <f>IF('Indicator Date'!BS28="","x",'Indicator Date'!BS28)</f>
        <v>2017</v>
      </c>
      <c r="BT28" s="151">
        <f>IF('Indicator Date'!BT28="","x",'Indicator Date'!BT28)</f>
        <v>2014</v>
      </c>
      <c r="BU28" s="151">
        <f>IF('Indicator Date'!BU28="","x",'Indicator Date'!BU28)</f>
        <v>2017</v>
      </c>
      <c r="BV28" s="151">
        <f>IF('Indicator Date'!BV28="","x",'Indicator Date'!BV28)</f>
        <v>2017</v>
      </c>
      <c r="BW28" s="151">
        <f>IF('Indicator Date'!BW28="","x",'Indicator Date'!BW28)</f>
        <v>2017</v>
      </c>
      <c r="BX28" s="151">
        <f>IF('Indicator Date'!BX28="","x",'Indicator Date'!BX28)</f>
        <v>2016</v>
      </c>
      <c r="BY28" s="151">
        <f>IF('Indicator Date'!BY28="","x",'Indicator Date'!BY28)</f>
        <v>2015</v>
      </c>
      <c r="BZ28" s="151" t="str">
        <f>IF('Indicator Date'!BZ28="","x",'Indicator Date'!BZ28)</f>
        <v>2018</v>
      </c>
      <c r="CA28" s="151">
        <f>IF('Indicator Date'!CA28="","x",'Indicator Date'!CA28)</f>
        <v>2019</v>
      </c>
      <c r="CB28" s="151">
        <f>IF('Indicator Date'!CB28="","x",'Indicator Date'!CB28)</f>
        <v>2015</v>
      </c>
    </row>
    <row r="29" spans="1:80" x14ac:dyDescent="0.3">
      <c r="A29" s="123" t="s">
        <v>49</v>
      </c>
      <c r="B29" s="106" t="s">
        <v>48</v>
      </c>
      <c r="C29" s="151">
        <f>IF('Indicator Date'!C29="","x",'Indicator Date'!C29)</f>
        <v>2015</v>
      </c>
      <c r="D29" s="151">
        <f>IF('Indicator Date'!D29="","x",'Indicator Date'!D29)</f>
        <v>2015</v>
      </c>
      <c r="E29" s="151">
        <f>IF('Indicator Date'!E29="","x",'Indicator Date'!E29)</f>
        <v>2015</v>
      </c>
      <c r="F29" s="151">
        <f>IF('Indicator Date'!F29="","x",'Indicator Date'!F29)</f>
        <v>2015</v>
      </c>
      <c r="G29" s="151">
        <f>IF('Indicator Date'!G29="","x",'Indicator Date'!G29)</f>
        <v>2015</v>
      </c>
      <c r="H29" s="151">
        <f>IF('Indicator Date'!H29="","x",'Indicator Date'!H29)</f>
        <v>2015</v>
      </c>
      <c r="I29" s="151">
        <f>IF('Indicator Date'!I29="","x",'Indicator Date'!I29)</f>
        <v>2015</v>
      </c>
      <c r="J29" s="151">
        <f>IF('Indicator Date'!J29="","x",'Indicator Date'!J29)</f>
        <v>2018</v>
      </c>
      <c r="K29" s="151">
        <f>IF('Indicator Date'!K29="","x",'Indicator Date'!K29)</f>
        <v>2018</v>
      </c>
      <c r="L29" s="151">
        <f>IF('Indicator Date'!L29="","x",'Indicator Date'!L29)</f>
        <v>2016</v>
      </c>
      <c r="M29" s="151">
        <f>IF('Indicator Date'!M29="","x",'Indicator Date'!M29)</f>
        <v>2015</v>
      </c>
      <c r="N29" s="151">
        <f>IF('Indicator Date'!N29="","x",'Indicator Date'!N29)</f>
        <v>2015</v>
      </c>
      <c r="O29" s="151">
        <f>IF('Indicator Date'!O29="","x",'Indicator Date'!O29)</f>
        <v>2015</v>
      </c>
      <c r="P29" s="151">
        <f>IF('Indicator Date'!P29="","x",'Indicator Date'!P29)</f>
        <v>2015</v>
      </c>
      <c r="Q29" s="151">
        <f>IF('Indicator Date'!Q29="","x",'Indicator Date'!Q29)</f>
        <v>2010</v>
      </c>
      <c r="R29" s="151">
        <f>IF('Indicator Date'!R29="","x",'Indicator Date'!R29)</f>
        <v>2010</v>
      </c>
      <c r="S29" s="151">
        <f>IF('Indicator Date'!S29="","x",'Indicator Date'!S29)</f>
        <v>2010</v>
      </c>
      <c r="T29" s="151">
        <f>IF('Indicator Date'!T29="","x",'Indicator Date'!T29)</f>
        <v>2010</v>
      </c>
      <c r="U29" s="151">
        <f>IF('Indicator Date'!U29="","x",'Indicator Date'!U29)</f>
        <v>2015</v>
      </c>
      <c r="V29" s="151">
        <f>IF('Indicator Date'!V29="","x",'Indicator Date'!V29)</f>
        <v>2015</v>
      </c>
      <c r="W29" s="151">
        <f>IF('Indicator Date'!W29="","x",'Indicator Date'!W29)</f>
        <v>2015</v>
      </c>
      <c r="X29" s="151">
        <f>IF('Indicator Date'!X29="","x",'Indicator Date'!X29)</f>
        <v>2018</v>
      </c>
      <c r="Y29" s="151">
        <f>IF('Indicator Date'!Y29="","x",'Indicator Date'!Y29)</f>
        <v>2018</v>
      </c>
      <c r="Z29" s="151">
        <f>IF('Indicator Date'!Z29="","x",'Indicator Date'!Z29)</f>
        <v>2018</v>
      </c>
      <c r="AA29" s="151">
        <f>IF('Indicator Date'!AA29="","x",'Indicator Date'!AA29)</f>
        <v>2014</v>
      </c>
      <c r="AB29" s="151">
        <f>IF('Indicator Date'!AB29="","x",'Indicator Date'!AB29)</f>
        <v>2017</v>
      </c>
      <c r="AC29" s="151">
        <f>IF('Indicator Date'!AC29="","x",'Indicator Date'!AC29)</f>
        <v>2017</v>
      </c>
      <c r="AD29" s="151">
        <f>IF('Indicator Date'!AD29="","x",'Indicator Date'!AD29)</f>
        <v>2018</v>
      </c>
      <c r="AE29" s="151">
        <f>IF('Indicator Date'!AE29="","x",'Indicator Date'!AE29)</f>
        <v>2018</v>
      </c>
      <c r="AF29" s="151">
        <f>IF('Indicator Date'!AF29="","x",'Indicator Date'!AF29)</f>
        <v>2016</v>
      </c>
      <c r="AG29" s="151">
        <f>IF('Indicator Date'!AG29="","x",'Indicator Date'!AG29)</f>
        <v>2019</v>
      </c>
      <c r="AH29" s="151">
        <f>IF('Indicator Date'!AH29="","x",'Indicator Date'!AH29)</f>
        <v>2019</v>
      </c>
      <c r="AI29" s="151">
        <f>IF('Indicator Date'!AI29="","x",'Indicator Date'!AI29)</f>
        <v>2019</v>
      </c>
      <c r="AJ29" s="151">
        <f>IF('Indicator Date'!AJ29="","x",'Indicator Date'!AJ29)</f>
        <v>2018</v>
      </c>
      <c r="AK29" s="151">
        <f>IF('Indicator Date'!AK29="","x",'Indicator Date'!AK29)</f>
        <v>2018</v>
      </c>
      <c r="AL29" s="151">
        <f>IF('Indicator Date'!AL29="","x",'Indicator Date'!AL29)</f>
        <v>2017</v>
      </c>
      <c r="AM29" s="151">
        <f>IF('Indicator Date'!AM29="","x",'Indicator Date'!AM29)</f>
        <v>2010</v>
      </c>
      <c r="AN29" s="151">
        <f>IF('Indicator Date'!AN29="","x",'Indicator Date'!AN29)</f>
        <v>2019</v>
      </c>
      <c r="AO29" s="151">
        <f>IF('Indicator Date'!AO29="","x",'Indicator Date'!AO29)</f>
        <v>2016</v>
      </c>
      <c r="AP29" s="151">
        <f>IF('Indicator Date'!AP29="","x",'Indicator Date'!AP29)</f>
        <v>2017</v>
      </c>
      <c r="AQ29" s="151">
        <f>IF('Indicator Date'!AQ29="","x",'Indicator Date'!AQ29)</f>
        <v>2017</v>
      </c>
      <c r="AR29" s="151">
        <f>IF('Indicator Date'!AR29="","x",'Indicator Date'!AR29)</f>
        <v>2018</v>
      </c>
      <c r="AS29" s="151">
        <f>IF('Indicator Date'!AS29="","x",'Indicator Date'!AS29)</f>
        <v>2017</v>
      </c>
      <c r="AT29" s="151">
        <f>IF('Indicator Date'!AT29="","x",'Indicator Date'!AT29)</f>
        <v>2016</v>
      </c>
      <c r="AU29" s="151">
        <f>IF('Indicator Date'!AU29="","x",'Indicator Date'!AU29)</f>
        <v>2017</v>
      </c>
      <c r="AV29" s="151">
        <f>IF('Indicator Date'!AV29="","x",'Indicator Date'!AV29)</f>
        <v>2017</v>
      </c>
      <c r="AW29" s="151">
        <f>IF('Indicator Date'!AW29="","x",'Indicator Date'!AW29)</f>
        <v>2017</v>
      </c>
      <c r="AX29" s="151">
        <f>IF('Indicator Date'!AX29="","x",'Indicator Date'!AX29)</f>
        <v>2017</v>
      </c>
      <c r="AY29" s="151">
        <f>IF('Indicator Date'!AY29="","x",'Indicator Date'!AY29)</f>
        <v>2017</v>
      </c>
      <c r="AZ29" s="151">
        <f>IF('Indicator Date'!AZ29="","x",'Indicator Date'!AZ29)</f>
        <v>2017</v>
      </c>
      <c r="BA29" s="151" t="str">
        <f>IF('Indicator Date'!BA29="","x",'Indicator Date'!BA29)</f>
        <v>2014</v>
      </c>
      <c r="BB29" s="151">
        <f>IF('Indicator Date'!BB29="","x",'Indicator Date'!BB29)</f>
        <v>2017</v>
      </c>
      <c r="BC29" s="151">
        <f>IF('Indicator Date'!BC29="","x",'Indicator Date'!BC29)</f>
        <v>2018</v>
      </c>
      <c r="BD29" s="151">
        <f>IF('Indicator Date'!BD29="","x",'Indicator Date'!BD29)</f>
        <v>2019</v>
      </c>
      <c r="BE29" s="212">
        <f>IF('Indicator Date'!BE29="","x",YEAR('Indicator Date'!BE29))</f>
        <v>2018</v>
      </c>
      <c r="BF29" s="212">
        <f>IF('Indicator Date'!BF29="","x",YEAR('Indicator Date'!BF29))</f>
        <v>2019</v>
      </c>
      <c r="BG29" s="212">
        <f>IF('Indicator Date'!BG29="","x",YEAR('Indicator Date'!BG29))</f>
        <v>2018</v>
      </c>
      <c r="BH29" s="151">
        <f>IF('Indicator Date'!BH29="","x",'Indicator Date'!BH29)</f>
        <v>2018</v>
      </c>
      <c r="BI29" s="151">
        <f>IF('Indicator Date'!BI29="","x",'Indicator Date'!BI29)</f>
        <v>2018</v>
      </c>
      <c r="BJ29" s="151">
        <f>IF('Indicator Date'!BJ29="","x",'Indicator Date'!BJ29)</f>
        <v>2015</v>
      </c>
      <c r="BK29" s="151">
        <f>IF('Indicator Date'!BK29="","x",'Indicator Date'!BK29)</f>
        <v>2017</v>
      </c>
      <c r="BL29" s="151">
        <f>IF('Indicator Date'!BL29="","x",'Indicator Date'!BL29)</f>
        <v>2018</v>
      </c>
      <c r="BM29" s="151">
        <f>IF('Indicator Date'!BM29="","x",'Indicator Date'!BM29)</f>
        <v>2017</v>
      </c>
      <c r="BN29" s="151">
        <f>IF('Indicator Date'!BN29="","x",'Indicator Date'!BN29)</f>
        <v>2015</v>
      </c>
      <c r="BO29" s="151">
        <f>IF('Indicator Date'!BO29="","x",'Indicator Date'!BO29)</f>
        <v>2016</v>
      </c>
      <c r="BP29" s="151">
        <f>IF('Indicator Date'!BP29="","x",'Indicator Date'!BP29)</f>
        <v>2017</v>
      </c>
      <c r="BQ29" s="151">
        <f>IF('Indicator Date'!BQ29="","x",'Indicator Date'!BQ29)</f>
        <v>2014</v>
      </c>
      <c r="BR29" s="151">
        <f>IF('Indicator Date'!BR29="","x",'Indicator Date'!BR29)</f>
        <v>2017</v>
      </c>
      <c r="BS29" s="151">
        <f>IF('Indicator Date'!BS29="","x",'Indicator Date'!BS29)</f>
        <v>2017</v>
      </c>
      <c r="BT29" s="151">
        <f>IF('Indicator Date'!BT29="","x",'Indicator Date'!BT29)</f>
        <v>2016</v>
      </c>
      <c r="BU29" s="151">
        <f>IF('Indicator Date'!BU29="","x",'Indicator Date'!BU29)</f>
        <v>2017</v>
      </c>
      <c r="BV29" s="151">
        <f>IF('Indicator Date'!BV29="","x",'Indicator Date'!BV29)</f>
        <v>2017</v>
      </c>
      <c r="BW29" s="151">
        <f>IF('Indicator Date'!BW29="","x",'Indicator Date'!BW29)</f>
        <v>2017</v>
      </c>
      <c r="BX29" s="151">
        <f>IF('Indicator Date'!BX29="","x",'Indicator Date'!BX29)</f>
        <v>2016</v>
      </c>
      <c r="BY29" s="151">
        <f>IF('Indicator Date'!BY29="","x",'Indicator Date'!BY29)</f>
        <v>2015</v>
      </c>
      <c r="BZ29" s="151" t="str">
        <f>IF('Indicator Date'!BZ29="","x",'Indicator Date'!BZ29)</f>
        <v>2018</v>
      </c>
      <c r="CA29" s="151">
        <f>IF('Indicator Date'!CA29="","x",'Indicator Date'!CA29)</f>
        <v>2019</v>
      </c>
      <c r="CB29" s="151">
        <f>IF('Indicator Date'!CB29="","x",'Indicator Date'!CB29)</f>
        <v>2015</v>
      </c>
    </row>
    <row r="30" spans="1:80" x14ac:dyDescent="0.3">
      <c r="A30" s="123" t="s">
        <v>51</v>
      </c>
      <c r="B30" s="106" t="s">
        <v>50</v>
      </c>
      <c r="C30" s="151">
        <f>IF('Indicator Date'!C30="","x",'Indicator Date'!C30)</f>
        <v>2015</v>
      </c>
      <c r="D30" s="151">
        <f>IF('Indicator Date'!D30="","x",'Indicator Date'!D30)</f>
        <v>2015</v>
      </c>
      <c r="E30" s="151">
        <f>IF('Indicator Date'!E30="","x",'Indicator Date'!E30)</f>
        <v>2015</v>
      </c>
      <c r="F30" s="151">
        <f>IF('Indicator Date'!F30="","x",'Indicator Date'!F30)</f>
        <v>2015</v>
      </c>
      <c r="G30" s="151">
        <f>IF('Indicator Date'!G30="","x",'Indicator Date'!G30)</f>
        <v>2015</v>
      </c>
      <c r="H30" s="151">
        <f>IF('Indicator Date'!H30="","x",'Indicator Date'!H30)</f>
        <v>2015</v>
      </c>
      <c r="I30" s="151">
        <f>IF('Indicator Date'!I30="","x",'Indicator Date'!I30)</f>
        <v>2015</v>
      </c>
      <c r="J30" s="151">
        <f>IF('Indicator Date'!J30="","x",'Indicator Date'!J30)</f>
        <v>2018</v>
      </c>
      <c r="K30" s="151">
        <f>IF('Indicator Date'!K30="","x",'Indicator Date'!K30)</f>
        <v>2018</v>
      </c>
      <c r="L30" s="151">
        <f>IF('Indicator Date'!L30="","x",'Indicator Date'!L30)</f>
        <v>2016</v>
      </c>
      <c r="M30" s="151">
        <f>IF('Indicator Date'!M30="","x",'Indicator Date'!M30)</f>
        <v>2015</v>
      </c>
      <c r="N30" s="151">
        <f>IF('Indicator Date'!N30="","x",'Indicator Date'!N30)</f>
        <v>2015</v>
      </c>
      <c r="O30" s="151">
        <f>IF('Indicator Date'!O30="","x",'Indicator Date'!O30)</f>
        <v>2015</v>
      </c>
      <c r="P30" s="151">
        <f>IF('Indicator Date'!P30="","x",'Indicator Date'!P30)</f>
        <v>2015</v>
      </c>
      <c r="Q30" s="151">
        <f>IF('Indicator Date'!Q30="","x",'Indicator Date'!Q30)</f>
        <v>2010</v>
      </c>
      <c r="R30" s="151">
        <f>IF('Indicator Date'!R30="","x",'Indicator Date'!R30)</f>
        <v>2010</v>
      </c>
      <c r="S30" s="151">
        <f>IF('Indicator Date'!S30="","x",'Indicator Date'!S30)</f>
        <v>2010</v>
      </c>
      <c r="T30" s="151">
        <f>IF('Indicator Date'!T30="","x",'Indicator Date'!T30)</f>
        <v>2010</v>
      </c>
      <c r="U30" s="151">
        <f>IF('Indicator Date'!U30="","x",'Indicator Date'!U30)</f>
        <v>2015</v>
      </c>
      <c r="V30" s="151">
        <f>IF('Indicator Date'!V30="","x",'Indicator Date'!V30)</f>
        <v>2015</v>
      </c>
      <c r="W30" s="151">
        <f>IF('Indicator Date'!W30="","x",'Indicator Date'!W30)</f>
        <v>2015</v>
      </c>
      <c r="X30" s="151">
        <f>IF('Indicator Date'!X30="","x",'Indicator Date'!X30)</f>
        <v>2018</v>
      </c>
      <c r="Y30" s="151">
        <f>IF('Indicator Date'!Y30="","x",'Indicator Date'!Y30)</f>
        <v>2018</v>
      </c>
      <c r="Z30" s="151">
        <f>IF('Indicator Date'!Z30="","x",'Indicator Date'!Z30)</f>
        <v>2018</v>
      </c>
      <c r="AA30" s="151">
        <f>IF('Indicator Date'!AA30="","x",'Indicator Date'!AA30)</f>
        <v>2016</v>
      </c>
      <c r="AB30" s="151">
        <f>IF('Indicator Date'!AB30="","x",'Indicator Date'!AB30)</f>
        <v>2017</v>
      </c>
      <c r="AC30" s="151">
        <f>IF('Indicator Date'!AC30="","x",'Indicator Date'!AC30)</f>
        <v>2017</v>
      </c>
      <c r="AD30" s="151">
        <f>IF('Indicator Date'!AD30="","x",'Indicator Date'!AD30)</f>
        <v>2017</v>
      </c>
      <c r="AE30" s="151">
        <f>IF('Indicator Date'!AE30="","x",'Indicator Date'!AE30)</f>
        <v>2018</v>
      </c>
      <c r="AF30" s="151">
        <f>IF('Indicator Date'!AF30="","x",'Indicator Date'!AF30)</f>
        <v>2016</v>
      </c>
      <c r="AG30" s="151">
        <f>IF('Indicator Date'!AG30="","x",'Indicator Date'!AG30)</f>
        <v>2019</v>
      </c>
      <c r="AH30" s="151">
        <f>IF('Indicator Date'!AH30="","x",'Indicator Date'!AH30)</f>
        <v>2019</v>
      </c>
      <c r="AI30" s="151">
        <f>IF('Indicator Date'!AI30="","x",'Indicator Date'!AI30)</f>
        <v>2019</v>
      </c>
      <c r="AJ30" s="151">
        <f>IF('Indicator Date'!AJ30="","x",'Indicator Date'!AJ30)</f>
        <v>2018</v>
      </c>
      <c r="AK30" s="151">
        <f>IF('Indicator Date'!AK30="","x",'Indicator Date'!AK30)</f>
        <v>2018</v>
      </c>
      <c r="AL30" s="151">
        <f>IF('Indicator Date'!AL30="","x",'Indicator Date'!AL30)</f>
        <v>2017</v>
      </c>
      <c r="AM30" s="151">
        <f>IF('Indicator Date'!AM30="","x",'Indicator Date'!AM30)</f>
        <v>2017</v>
      </c>
      <c r="AN30" s="151">
        <f>IF('Indicator Date'!AN30="","x",'Indicator Date'!AN30)</f>
        <v>2019</v>
      </c>
      <c r="AO30" s="151">
        <f>IF('Indicator Date'!AO30="","x",'Indicator Date'!AO30)</f>
        <v>2016</v>
      </c>
      <c r="AP30" s="151">
        <f>IF('Indicator Date'!AP30="","x",'Indicator Date'!AP30)</f>
        <v>2017</v>
      </c>
      <c r="AQ30" s="151">
        <f>IF('Indicator Date'!AQ30="","x",'Indicator Date'!AQ30)</f>
        <v>2017</v>
      </c>
      <c r="AR30" s="151">
        <f>IF('Indicator Date'!AR30="","x",'Indicator Date'!AR30)</f>
        <v>2018</v>
      </c>
      <c r="AS30" s="151">
        <f>IF('Indicator Date'!AS30="","x",'Indicator Date'!AS30)</f>
        <v>2017</v>
      </c>
      <c r="AT30" s="151">
        <f>IF('Indicator Date'!AT30="","x",'Indicator Date'!AT30)</f>
        <v>2016</v>
      </c>
      <c r="AU30" s="151">
        <f>IF('Indicator Date'!AU30="","x",'Indicator Date'!AU30)</f>
        <v>2017</v>
      </c>
      <c r="AV30" s="151">
        <f>IF('Indicator Date'!AV30="","x",'Indicator Date'!AV30)</f>
        <v>2017</v>
      </c>
      <c r="AW30" s="151">
        <f>IF('Indicator Date'!AW30="","x",'Indicator Date'!AW30)</f>
        <v>2017</v>
      </c>
      <c r="AX30" s="151">
        <f>IF('Indicator Date'!AX30="","x",'Indicator Date'!AX30)</f>
        <v>2017</v>
      </c>
      <c r="AY30" s="151">
        <f>IF('Indicator Date'!AY30="","x",'Indicator Date'!AY30)</f>
        <v>2017</v>
      </c>
      <c r="AZ30" s="151">
        <f>IF('Indicator Date'!AZ30="","x",'Indicator Date'!AZ30)</f>
        <v>2017</v>
      </c>
      <c r="BA30" s="151" t="str">
        <f>IF('Indicator Date'!BA30="","x",'Indicator Date'!BA30)</f>
        <v>2013</v>
      </c>
      <c r="BB30" s="151">
        <f>IF('Indicator Date'!BB30="","x",'Indicator Date'!BB30)</f>
        <v>2017</v>
      </c>
      <c r="BC30" s="151">
        <f>IF('Indicator Date'!BC30="","x",'Indicator Date'!BC30)</f>
        <v>2018</v>
      </c>
      <c r="BD30" s="151">
        <f>IF('Indicator Date'!BD30="","x",'Indicator Date'!BD30)</f>
        <v>2019</v>
      </c>
      <c r="BE30" s="212">
        <f>IF('Indicator Date'!BE30="","x",YEAR('Indicator Date'!BE30))</f>
        <v>2018</v>
      </c>
      <c r="BF30" s="212">
        <f>IF('Indicator Date'!BF30="","x",YEAR('Indicator Date'!BF30))</f>
        <v>2019</v>
      </c>
      <c r="BG30" s="212">
        <f>IF('Indicator Date'!BG30="","x",YEAR('Indicator Date'!BG30))</f>
        <v>2018</v>
      </c>
      <c r="BH30" s="151">
        <f>IF('Indicator Date'!BH30="","x",'Indicator Date'!BH30)</f>
        <v>2018</v>
      </c>
      <c r="BI30" s="151">
        <f>IF('Indicator Date'!BI30="","x",'Indicator Date'!BI30)</f>
        <v>2018</v>
      </c>
      <c r="BJ30" s="151">
        <f>IF('Indicator Date'!BJ30="","x",'Indicator Date'!BJ30)</f>
        <v>2015</v>
      </c>
      <c r="BK30" s="151">
        <f>IF('Indicator Date'!BK30="","x",'Indicator Date'!BK30)</f>
        <v>2017</v>
      </c>
      <c r="BL30" s="151">
        <f>IF('Indicator Date'!BL30="","x",'Indicator Date'!BL30)</f>
        <v>2018</v>
      </c>
      <c r="BM30" s="151">
        <f>IF('Indicator Date'!BM30="","x",'Indicator Date'!BM30)</f>
        <v>2017</v>
      </c>
      <c r="BN30" s="151">
        <f>IF('Indicator Date'!BN30="","x",'Indicator Date'!BN30)</f>
        <v>2015</v>
      </c>
      <c r="BO30" s="151">
        <f>IF('Indicator Date'!BO30="","x",'Indicator Date'!BO30)</f>
        <v>2016</v>
      </c>
      <c r="BP30" s="151">
        <f>IF('Indicator Date'!BP30="","x",'Indicator Date'!BP30)</f>
        <v>2017</v>
      </c>
      <c r="BQ30" s="151">
        <f>IF('Indicator Date'!BQ30="","x",'Indicator Date'!BQ30)</f>
        <v>2014</v>
      </c>
      <c r="BR30" s="151">
        <f>IF('Indicator Date'!BR30="","x",'Indicator Date'!BR30)</f>
        <v>2017</v>
      </c>
      <c r="BS30" s="151">
        <f>IF('Indicator Date'!BS30="","x",'Indicator Date'!BS30)</f>
        <v>2017</v>
      </c>
      <c r="BT30" s="151">
        <f>IF('Indicator Date'!BT30="","x",'Indicator Date'!BT30)</f>
        <v>2016</v>
      </c>
      <c r="BU30" s="151">
        <f>IF('Indicator Date'!BU30="","x",'Indicator Date'!BU30)</f>
        <v>2017</v>
      </c>
      <c r="BV30" s="151">
        <f>IF('Indicator Date'!BV30="","x",'Indicator Date'!BV30)</f>
        <v>2017</v>
      </c>
      <c r="BW30" s="151">
        <f>IF('Indicator Date'!BW30="","x",'Indicator Date'!BW30)</f>
        <v>2017</v>
      </c>
      <c r="BX30" s="151">
        <f>IF('Indicator Date'!BX30="","x",'Indicator Date'!BX30)</f>
        <v>2016</v>
      </c>
      <c r="BY30" s="151">
        <f>IF('Indicator Date'!BY30="","x",'Indicator Date'!BY30)</f>
        <v>2015</v>
      </c>
      <c r="BZ30" s="151" t="str">
        <f>IF('Indicator Date'!BZ30="","x",'Indicator Date'!BZ30)</f>
        <v>2018</v>
      </c>
      <c r="CA30" s="151">
        <f>IF('Indicator Date'!CA30="","x",'Indicator Date'!CA30)</f>
        <v>2019</v>
      </c>
      <c r="CB30" s="151">
        <f>IF('Indicator Date'!CB30="","x",'Indicator Date'!CB30)</f>
        <v>2015</v>
      </c>
    </row>
    <row r="31" spans="1:80" x14ac:dyDescent="0.3">
      <c r="A31" s="123" t="s">
        <v>742</v>
      </c>
      <c r="B31" s="106" t="s">
        <v>58</v>
      </c>
      <c r="C31" s="151">
        <f>IF('Indicator Date'!C31="","x",'Indicator Date'!C31)</f>
        <v>2015</v>
      </c>
      <c r="D31" s="151">
        <f>IF('Indicator Date'!D31="","x",'Indicator Date'!D31)</f>
        <v>2015</v>
      </c>
      <c r="E31" s="151">
        <f>IF('Indicator Date'!E31="","x",'Indicator Date'!E31)</f>
        <v>2015</v>
      </c>
      <c r="F31" s="151">
        <f>IF('Indicator Date'!F31="","x",'Indicator Date'!F31)</f>
        <v>2015</v>
      </c>
      <c r="G31" s="151">
        <f>IF('Indicator Date'!G31="","x",'Indicator Date'!G31)</f>
        <v>2015</v>
      </c>
      <c r="H31" s="151">
        <f>IF('Indicator Date'!H31="","x",'Indicator Date'!H31)</f>
        <v>2015</v>
      </c>
      <c r="I31" s="151">
        <f>IF('Indicator Date'!I31="","x",'Indicator Date'!I31)</f>
        <v>2015</v>
      </c>
      <c r="J31" s="151">
        <f>IF('Indicator Date'!J31="","x",'Indicator Date'!J31)</f>
        <v>2018</v>
      </c>
      <c r="K31" s="151">
        <f>IF('Indicator Date'!K31="","x",'Indicator Date'!K31)</f>
        <v>2018</v>
      </c>
      <c r="L31" s="151">
        <f>IF('Indicator Date'!L31="","x",'Indicator Date'!L31)</f>
        <v>2016</v>
      </c>
      <c r="M31" s="151">
        <f>IF('Indicator Date'!M31="","x",'Indicator Date'!M31)</f>
        <v>2015</v>
      </c>
      <c r="N31" s="151">
        <f>IF('Indicator Date'!N31="","x",'Indicator Date'!N31)</f>
        <v>2015</v>
      </c>
      <c r="O31" s="151">
        <f>IF('Indicator Date'!O31="","x",'Indicator Date'!O31)</f>
        <v>2015</v>
      </c>
      <c r="P31" s="151">
        <f>IF('Indicator Date'!P31="","x",'Indicator Date'!P31)</f>
        <v>2015</v>
      </c>
      <c r="Q31" s="151">
        <f>IF('Indicator Date'!Q31="","x",'Indicator Date'!Q31)</f>
        <v>2010</v>
      </c>
      <c r="R31" s="151">
        <f>IF('Indicator Date'!R31="","x",'Indicator Date'!R31)</f>
        <v>2010</v>
      </c>
      <c r="S31" s="151">
        <f>IF('Indicator Date'!S31="","x",'Indicator Date'!S31)</f>
        <v>2010</v>
      </c>
      <c r="T31" s="151">
        <f>IF('Indicator Date'!T31="","x",'Indicator Date'!T31)</f>
        <v>2010</v>
      </c>
      <c r="U31" s="151">
        <f>IF('Indicator Date'!U31="","x",'Indicator Date'!U31)</f>
        <v>2015</v>
      </c>
      <c r="V31" s="151">
        <f>IF('Indicator Date'!V31="","x",'Indicator Date'!V31)</f>
        <v>2015</v>
      </c>
      <c r="W31" s="151">
        <f>IF('Indicator Date'!W31="","x",'Indicator Date'!W31)</f>
        <v>2015</v>
      </c>
      <c r="X31" s="151">
        <f>IF('Indicator Date'!X31="","x",'Indicator Date'!X31)</f>
        <v>2018</v>
      </c>
      <c r="Y31" s="151">
        <f>IF('Indicator Date'!Y31="","x",'Indicator Date'!Y31)</f>
        <v>2018</v>
      </c>
      <c r="Z31" s="151">
        <f>IF('Indicator Date'!Z31="","x",'Indicator Date'!Z31)</f>
        <v>2018</v>
      </c>
      <c r="AA31" s="151" t="str">
        <f>IF('Indicator Date'!AA31="","x",'Indicator Date'!AA31)</f>
        <v>x</v>
      </c>
      <c r="AB31" s="151">
        <f>IF('Indicator Date'!AB31="","x",'Indicator Date'!AB31)</f>
        <v>2017</v>
      </c>
      <c r="AC31" s="151" t="str">
        <f>IF('Indicator Date'!AC31="","x",'Indicator Date'!AC31)</f>
        <v>x</v>
      </c>
      <c r="AD31" s="151">
        <f>IF('Indicator Date'!AD31="","x",'Indicator Date'!AD31)</f>
        <v>2018</v>
      </c>
      <c r="AE31" s="151">
        <f>IF('Indicator Date'!AE31="","x",'Indicator Date'!AE31)</f>
        <v>2018</v>
      </c>
      <c r="AF31" s="151" t="str">
        <f>IF('Indicator Date'!AF31="","x",'Indicator Date'!AF31)</f>
        <v>x</v>
      </c>
      <c r="AG31" s="151">
        <f>IF('Indicator Date'!AG31="","x",'Indicator Date'!AG31)</f>
        <v>2019</v>
      </c>
      <c r="AH31" s="151">
        <f>IF('Indicator Date'!AH31="","x",'Indicator Date'!AH31)</f>
        <v>2019</v>
      </c>
      <c r="AI31" s="151">
        <f>IF('Indicator Date'!AI31="","x",'Indicator Date'!AI31)</f>
        <v>2019</v>
      </c>
      <c r="AJ31" s="151">
        <f>IF('Indicator Date'!AJ31="","x",'Indicator Date'!AJ31)</f>
        <v>2018</v>
      </c>
      <c r="AK31" s="151">
        <f>IF('Indicator Date'!AK31="","x",'Indicator Date'!AK31)</f>
        <v>2018</v>
      </c>
      <c r="AL31" s="151">
        <f>IF('Indicator Date'!AL31="","x",'Indicator Date'!AL31)</f>
        <v>2017</v>
      </c>
      <c r="AM31" s="151" t="str">
        <f>IF('Indicator Date'!AM31="","x",'Indicator Date'!AM31)</f>
        <v>x</v>
      </c>
      <c r="AN31" s="151">
        <f>IF('Indicator Date'!AN31="","x",'Indicator Date'!AN31)</f>
        <v>2019</v>
      </c>
      <c r="AO31" s="151">
        <f>IF('Indicator Date'!AO31="","x",'Indicator Date'!AO31)</f>
        <v>2016</v>
      </c>
      <c r="AP31" s="151">
        <f>IF('Indicator Date'!AP31="","x",'Indicator Date'!AP31)</f>
        <v>2017</v>
      </c>
      <c r="AQ31" s="151">
        <f>IF('Indicator Date'!AQ31="","x",'Indicator Date'!AQ31)</f>
        <v>2017</v>
      </c>
      <c r="AR31" s="151">
        <f>IF('Indicator Date'!AR31="","x",'Indicator Date'!AR31)</f>
        <v>2018</v>
      </c>
      <c r="AS31" s="151">
        <f>IF('Indicator Date'!AS31="","x",'Indicator Date'!AS31)</f>
        <v>2017</v>
      </c>
      <c r="AT31" s="151" t="str">
        <f>IF('Indicator Date'!AT31="","x",'Indicator Date'!AT31)</f>
        <v>x</v>
      </c>
      <c r="AU31" s="151">
        <f>IF('Indicator Date'!AU31="","x",'Indicator Date'!AU31)</f>
        <v>2017</v>
      </c>
      <c r="AV31" s="151">
        <f>IF('Indicator Date'!AV31="","x",'Indicator Date'!AV31)</f>
        <v>2017</v>
      </c>
      <c r="AW31" s="151">
        <f>IF('Indicator Date'!AW31="","x",'Indicator Date'!AW31)</f>
        <v>2017</v>
      </c>
      <c r="AX31" s="151">
        <f>IF('Indicator Date'!AX31="","x",'Indicator Date'!AX31)</f>
        <v>2017</v>
      </c>
      <c r="AY31" s="151">
        <f>IF('Indicator Date'!AY31="","x",'Indicator Date'!AY31)</f>
        <v>2017</v>
      </c>
      <c r="AZ31" s="151" t="str">
        <f>IF('Indicator Date'!AZ31="","x",'Indicator Date'!AZ31)</f>
        <v>x</v>
      </c>
      <c r="BA31" s="151">
        <f>IF('Indicator Date'!BA31="","x",'Indicator Date'!BA31)</f>
        <v>2007</v>
      </c>
      <c r="BB31" s="151">
        <f>IF('Indicator Date'!BB31="","x",'Indicator Date'!BB31)</f>
        <v>2017</v>
      </c>
      <c r="BC31" s="151">
        <f>IF('Indicator Date'!BC31="","x",'Indicator Date'!BC31)</f>
        <v>2018</v>
      </c>
      <c r="BD31" s="151">
        <f>IF('Indicator Date'!BD31="","x",'Indicator Date'!BD31)</f>
        <v>2019</v>
      </c>
      <c r="BE31" s="212" t="str">
        <f>IF('Indicator Date'!BE31="","x",YEAR('Indicator Date'!BE31))</f>
        <v>x</v>
      </c>
      <c r="BF31" s="212">
        <f>IF('Indicator Date'!BF31="","x",YEAR('Indicator Date'!BF31))</f>
        <v>2018</v>
      </c>
      <c r="BG31" s="212">
        <f>IF('Indicator Date'!BG31="","x",YEAR('Indicator Date'!BG31))</f>
        <v>2018</v>
      </c>
      <c r="BH31" s="151">
        <f>IF('Indicator Date'!BH31="","x",'Indicator Date'!BH31)</f>
        <v>2018</v>
      </c>
      <c r="BI31" s="151">
        <f>IF('Indicator Date'!BI31="","x",'Indicator Date'!BI31)</f>
        <v>2018</v>
      </c>
      <c r="BJ31" s="151">
        <f>IF('Indicator Date'!BJ31="","x",'Indicator Date'!BJ31)</f>
        <v>2015</v>
      </c>
      <c r="BK31" s="151">
        <f>IF('Indicator Date'!BK31="","x",'Indicator Date'!BK31)</f>
        <v>2017</v>
      </c>
      <c r="BL31" s="151">
        <f>IF('Indicator Date'!BL31="","x",'Indicator Date'!BL31)</f>
        <v>2018</v>
      </c>
      <c r="BM31" s="151">
        <f>IF('Indicator Date'!BM31="","x",'Indicator Date'!BM31)</f>
        <v>2017</v>
      </c>
      <c r="BN31" s="151">
        <f>IF('Indicator Date'!BN31="","x",'Indicator Date'!BN31)</f>
        <v>2015</v>
      </c>
      <c r="BO31" s="151">
        <f>IF('Indicator Date'!BO31="","x",'Indicator Date'!BO31)</f>
        <v>2016</v>
      </c>
      <c r="BP31" s="151">
        <f>IF('Indicator Date'!BP31="","x",'Indicator Date'!BP31)</f>
        <v>2017</v>
      </c>
      <c r="BQ31" s="151">
        <f>IF('Indicator Date'!BQ31="","x",'Indicator Date'!BQ31)</f>
        <v>2014</v>
      </c>
      <c r="BR31" s="151">
        <f>IF('Indicator Date'!BR31="","x",'Indicator Date'!BR31)</f>
        <v>2017</v>
      </c>
      <c r="BS31" s="151">
        <f>IF('Indicator Date'!BS31="","x",'Indicator Date'!BS31)</f>
        <v>2017</v>
      </c>
      <c r="BT31" s="151">
        <f>IF('Indicator Date'!BT31="","x",'Indicator Date'!BT31)</f>
        <v>2015</v>
      </c>
      <c r="BU31" s="151">
        <f>IF('Indicator Date'!BU31="","x",'Indicator Date'!BU31)</f>
        <v>2017</v>
      </c>
      <c r="BV31" s="151">
        <f>IF('Indicator Date'!BV31="","x",'Indicator Date'!BV31)</f>
        <v>2017</v>
      </c>
      <c r="BW31" s="151" t="str">
        <f>IF('Indicator Date'!BW31="","x",'Indicator Date'!BW31)</f>
        <v>x</v>
      </c>
      <c r="BX31" s="151">
        <f>IF('Indicator Date'!BX31="","x",'Indicator Date'!BX31)</f>
        <v>2016</v>
      </c>
      <c r="BY31" s="151">
        <f>IF('Indicator Date'!BY31="","x",'Indicator Date'!BY31)</f>
        <v>2015</v>
      </c>
      <c r="BZ31" s="151" t="str">
        <f>IF('Indicator Date'!BZ31="","x",'Indicator Date'!BZ31)</f>
        <v>2018</v>
      </c>
      <c r="CA31" s="151">
        <f>IF('Indicator Date'!CA31="","x",'Indicator Date'!CA31)</f>
        <v>2019</v>
      </c>
      <c r="CB31" s="151">
        <f>IF('Indicator Date'!CB31="","x",'Indicator Date'!CB31)</f>
        <v>2015</v>
      </c>
    </row>
    <row r="32" spans="1:80" x14ac:dyDescent="0.3">
      <c r="A32" s="123" t="s">
        <v>53</v>
      </c>
      <c r="B32" s="106" t="s">
        <v>52</v>
      </c>
      <c r="C32" s="151">
        <f>IF('Indicator Date'!C32="","x",'Indicator Date'!C32)</f>
        <v>2015</v>
      </c>
      <c r="D32" s="151">
        <f>IF('Indicator Date'!D32="","x",'Indicator Date'!D32)</f>
        <v>2015</v>
      </c>
      <c r="E32" s="151">
        <f>IF('Indicator Date'!E32="","x",'Indicator Date'!E32)</f>
        <v>2015</v>
      </c>
      <c r="F32" s="151">
        <f>IF('Indicator Date'!F32="","x",'Indicator Date'!F32)</f>
        <v>2015</v>
      </c>
      <c r="G32" s="151">
        <f>IF('Indicator Date'!G32="","x",'Indicator Date'!G32)</f>
        <v>2015</v>
      </c>
      <c r="H32" s="151">
        <f>IF('Indicator Date'!H32="","x",'Indicator Date'!H32)</f>
        <v>2015</v>
      </c>
      <c r="I32" s="151">
        <f>IF('Indicator Date'!I32="","x",'Indicator Date'!I32)</f>
        <v>2015</v>
      </c>
      <c r="J32" s="151">
        <f>IF('Indicator Date'!J32="","x",'Indicator Date'!J32)</f>
        <v>2018</v>
      </c>
      <c r="K32" s="151">
        <f>IF('Indicator Date'!K32="","x",'Indicator Date'!K32)</f>
        <v>2018</v>
      </c>
      <c r="L32" s="151">
        <f>IF('Indicator Date'!L32="","x",'Indicator Date'!L32)</f>
        <v>2016</v>
      </c>
      <c r="M32" s="151">
        <f>IF('Indicator Date'!M32="","x",'Indicator Date'!M32)</f>
        <v>2015</v>
      </c>
      <c r="N32" s="151">
        <f>IF('Indicator Date'!N32="","x",'Indicator Date'!N32)</f>
        <v>2015</v>
      </c>
      <c r="O32" s="151">
        <f>IF('Indicator Date'!O32="","x",'Indicator Date'!O32)</f>
        <v>2015</v>
      </c>
      <c r="P32" s="151">
        <f>IF('Indicator Date'!P32="","x",'Indicator Date'!P32)</f>
        <v>2015</v>
      </c>
      <c r="Q32" s="151">
        <f>IF('Indicator Date'!Q32="","x",'Indicator Date'!Q32)</f>
        <v>2010</v>
      </c>
      <c r="R32" s="151">
        <f>IF('Indicator Date'!R32="","x",'Indicator Date'!R32)</f>
        <v>2010</v>
      </c>
      <c r="S32" s="151">
        <f>IF('Indicator Date'!S32="","x",'Indicator Date'!S32)</f>
        <v>2010</v>
      </c>
      <c r="T32" s="151">
        <f>IF('Indicator Date'!T32="","x",'Indicator Date'!T32)</f>
        <v>2010</v>
      </c>
      <c r="U32" s="151">
        <f>IF('Indicator Date'!U32="","x",'Indicator Date'!U32)</f>
        <v>2015</v>
      </c>
      <c r="V32" s="151">
        <f>IF('Indicator Date'!V32="","x",'Indicator Date'!V32)</f>
        <v>2015</v>
      </c>
      <c r="W32" s="151">
        <f>IF('Indicator Date'!W32="","x",'Indicator Date'!W32)</f>
        <v>2015</v>
      </c>
      <c r="X32" s="151">
        <f>IF('Indicator Date'!X32="","x",'Indicator Date'!X32)</f>
        <v>2018</v>
      </c>
      <c r="Y32" s="151">
        <f>IF('Indicator Date'!Y32="","x",'Indicator Date'!Y32)</f>
        <v>2018</v>
      </c>
      <c r="Z32" s="151">
        <f>IF('Indicator Date'!Z32="","x",'Indicator Date'!Z32)</f>
        <v>2018</v>
      </c>
      <c r="AA32" s="151">
        <f>IF('Indicator Date'!AA32="","x",'Indicator Date'!AA32)</f>
        <v>2014</v>
      </c>
      <c r="AB32" s="151">
        <f>IF('Indicator Date'!AB32="","x",'Indicator Date'!AB32)</f>
        <v>2017</v>
      </c>
      <c r="AC32" s="151">
        <f>IF('Indicator Date'!AC32="","x",'Indicator Date'!AC32)</f>
        <v>2017</v>
      </c>
      <c r="AD32" s="151">
        <f>IF('Indicator Date'!AD32="","x",'Indicator Date'!AD32)</f>
        <v>2018</v>
      </c>
      <c r="AE32" s="151">
        <f>IF('Indicator Date'!AE32="","x",'Indicator Date'!AE32)</f>
        <v>2018</v>
      </c>
      <c r="AF32" s="151">
        <f>IF('Indicator Date'!AF32="","x",'Indicator Date'!AF32)</f>
        <v>2016</v>
      </c>
      <c r="AG32" s="151">
        <f>IF('Indicator Date'!AG32="","x",'Indicator Date'!AG32)</f>
        <v>2019</v>
      </c>
      <c r="AH32" s="151">
        <f>IF('Indicator Date'!AH32="","x",'Indicator Date'!AH32)</f>
        <v>2019</v>
      </c>
      <c r="AI32" s="151">
        <f>IF('Indicator Date'!AI32="","x",'Indicator Date'!AI32)</f>
        <v>2019</v>
      </c>
      <c r="AJ32" s="151">
        <f>IF('Indicator Date'!AJ32="","x",'Indicator Date'!AJ32)</f>
        <v>2018</v>
      </c>
      <c r="AK32" s="151">
        <f>IF('Indicator Date'!AK32="","x",'Indicator Date'!AK32)</f>
        <v>2018</v>
      </c>
      <c r="AL32" s="151">
        <f>IF('Indicator Date'!AL32="","x",'Indicator Date'!AL32)</f>
        <v>2017</v>
      </c>
      <c r="AM32" s="151">
        <f>IF('Indicator Date'!AM32="","x",'Indicator Date'!AM32)</f>
        <v>2014</v>
      </c>
      <c r="AN32" s="151">
        <f>IF('Indicator Date'!AN32="","x",'Indicator Date'!AN32)</f>
        <v>2019</v>
      </c>
      <c r="AO32" s="151">
        <f>IF('Indicator Date'!AO32="","x",'Indicator Date'!AO32)</f>
        <v>2016</v>
      </c>
      <c r="AP32" s="151">
        <f>IF('Indicator Date'!AP32="","x",'Indicator Date'!AP32)</f>
        <v>2017</v>
      </c>
      <c r="AQ32" s="151">
        <f>IF('Indicator Date'!AQ32="","x",'Indicator Date'!AQ32)</f>
        <v>2017</v>
      </c>
      <c r="AR32" s="151">
        <f>IF('Indicator Date'!AR32="","x",'Indicator Date'!AR32)</f>
        <v>2018</v>
      </c>
      <c r="AS32" s="151">
        <f>IF('Indicator Date'!AS32="","x",'Indicator Date'!AS32)</f>
        <v>2017</v>
      </c>
      <c r="AT32" s="151">
        <f>IF('Indicator Date'!AT32="","x",'Indicator Date'!AT32)</f>
        <v>2014</v>
      </c>
      <c r="AU32" s="151">
        <f>IF('Indicator Date'!AU32="","x",'Indicator Date'!AU32)</f>
        <v>2017</v>
      </c>
      <c r="AV32" s="151">
        <f>IF('Indicator Date'!AV32="","x",'Indicator Date'!AV32)</f>
        <v>2017</v>
      </c>
      <c r="AW32" s="151">
        <f>IF('Indicator Date'!AW32="","x",'Indicator Date'!AW32)</f>
        <v>2017</v>
      </c>
      <c r="AX32" s="151">
        <f>IF('Indicator Date'!AX32="","x",'Indicator Date'!AX32)</f>
        <v>2017</v>
      </c>
      <c r="AY32" s="151">
        <f>IF('Indicator Date'!AY32="","x",'Indicator Date'!AY32)</f>
        <v>2017</v>
      </c>
      <c r="AZ32" s="151">
        <f>IF('Indicator Date'!AZ32="","x",'Indicator Date'!AZ32)</f>
        <v>2017</v>
      </c>
      <c r="BA32" s="151" t="str">
        <f>IF('Indicator Date'!BA32="","x",'Indicator Date'!BA32)</f>
        <v>x</v>
      </c>
      <c r="BB32" s="151">
        <f>IF('Indicator Date'!BB32="","x",'Indicator Date'!BB32)</f>
        <v>2017</v>
      </c>
      <c r="BC32" s="151">
        <f>IF('Indicator Date'!BC32="","x",'Indicator Date'!BC32)</f>
        <v>2018</v>
      </c>
      <c r="BD32" s="151">
        <f>IF('Indicator Date'!BD32="","x",'Indicator Date'!BD32)</f>
        <v>2019</v>
      </c>
      <c r="BE32" s="212" t="str">
        <f>IF('Indicator Date'!BE32="","x",YEAR('Indicator Date'!BE32))</f>
        <v>x</v>
      </c>
      <c r="BF32" s="212">
        <f>IF('Indicator Date'!BF32="","x",YEAR('Indicator Date'!BF32))</f>
        <v>2018</v>
      </c>
      <c r="BG32" s="212">
        <f>IF('Indicator Date'!BG32="","x",YEAR('Indicator Date'!BG32))</f>
        <v>2018</v>
      </c>
      <c r="BH32" s="151">
        <f>IF('Indicator Date'!BH32="","x",'Indicator Date'!BH32)</f>
        <v>2018</v>
      </c>
      <c r="BI32" s="151">
        <f>IF('Indicator Date'!BI32="","x",'Indicator Date'!BI32)</f>
        <v>2018</v>
      </c>
      <c r="BJ32" s="151">
        <f>IF('Indicator Date'!BJ32="","x",'Indicator Date'!BJ32)</f>
        <v>2013</v>
      </c>
      <c r="BK32" s="151">
        <f>IF('Indicator Date'!BK32="","x",'Indicator Date'!BK32)</f>
        <v>2017</v>
      </c>
      <c r="BL32" s="151">
        <f>IF('Indicator Date'!BL32="","x",'Indicator Date'!BL32)</f>
        <v>2018</v>
      </c>
      <c r="BM32" s="151">
        <f>IF('Indicator Date'!BM32="","x",'Indicator Date'!BM32)</f>
        <v>2017</v>
      </c>
      <c r="BN32" s="151">
        <f>IF('Indicator Date'!BN32="","x",'Indicator Date'!BN32)</f>
        <v>2015</v>
      </c>
      <c r="BO32" s="151">
        <f>IF('Indicator Date'!BO32="","x",'Indicator Date'!BO32)</f>
        <v>2016</v>
      </c>
      <c r="BP32" s="151">
        <f>IF('Indicator Date'!BP32="","x",'Indicator Date'!BP32)</f>
        <v>2017</v>
      </c>
      <c r="BQ32" s="151">
        <f>IF('Indicator Date'!BQ32="","x",'Indicator Date'!BQ32)</f>
        <v>2014</v>
      </c>
      <c r="BR32" s="151">
        <f>IF('Indicator Date'!BR32="","x",'Indicator Date'!BR32)</f>
        <v>2017</v>
      </c>
      <c r="BS32" s="151">
        <f>IF('Indicator Date'!BS32="","x",'Indicator Date'!BS32)</f>
        <v>2017</v>
      </c>
      <c r="BT32" s="151">
        <f>IF('Indicator Date'!BT32="","x",'Indicator Date'!BT32)</f>
        <v>2014</v>
      </c>
      <c r="BU32" s="151">
        <f>IF('Indicator Date'!BU32="","x",'Indicator Date'!BU32)</f>
        <v>2017</v>
      </c>
      <c r="BV32" s="151">
        <f>IF('Indicator Date'!BV32="","x",'Indicator Date'!BV32)</f>
        <v>2017</v>
      </c>
      <c r="BW32" s="151">
        <f>IF('Indicator Date'!BW32="","x",'Indicator Date'!BW32)</f>
        <v>2017</v>
      </c>
      <c r="BX32" s="151">
        <f>IF('Indicator Date'!BX32="","x",'Indicator Date'!BX32)</f>
        <v>2016</v>
      </c>
      <c r="BY32" s="151">
        <f>IF('Indicator Date'!BY32="","x",'Indicator Date'!BY32)</f>
        <v>2015</v>
      </c>
      <c r="BZ32" s="151" t="str">
        <f>IF('Indicator Date'!BZ32="","x",'Indicator Date'!BZ32)</f>
        <v>2018</v>
      </c>
      <c r="CA32" s="151">
        <f>IF('Indicator Date'!CA32="","x",'Indicator Date'!CA32)</f>
        <v>2019</v>
      </c>
      <c r="CB32" s="151">
        <f>IF('Indicator Date'!CB32="","x",'Indicator Date'!CB32)</f>
        <v>2015</v>
      </c>
    </row>
    <row r="33" spans="1:80" x14ac:dyDescent="0.3">
      <c r="A33" s="123" t="s">
        <v>55</v>
      </c>
      <c r="B33" s="106" t="s">
        <v>54</v>
      </c>
      <c r="C33" s="151">
        <f>IF('Indicator Date'!C33="","x",'Indicator Date'!C33)</f>
        <v>2015</v>
      </c>
      <c r="D33" s="151">
        <f>IF('Indicator Date'!D33="","x",'Indicator Date'!D33)</f>
        <v>2015</v>
      </c>
      <c r="E33" s="151">
        <f>IF('Indicator Date'!E33="","x",'Indicator Date'!E33)</f>
        <v>2015</v>
      </c>
      <c r="F33" s="151">
        <f>IF('Indicator Date'!F33="","x",'Indicator Date'!F33)</f>
        <v>2015</v>
      </c>
      <c r="G33" s="151">
        <f>IF('Indicator Date'!G33="","x",'Indicator Date'!G33)</f>
        <v>2015</v>
      </c>
      <c r="H33" s="151">
        <f>IF('Indicator Date'!H33="","x",'Indicator Date'!H33)</f>
        <v>2015</v>
      </c>
      <c r="I33" s="151">
        <f>IF('Indicator Date'!I33="","x",'Indicator Date'!I33)</f>
        <v>2015</v>
      </c>
      <c r="J33" s="151">
        <f>IF('Indicator Date'!J33="","x",'Indicator Date'!J33)</f>
        <v>2018</v>
      </c>
      <c r="K33" s="151">
        <f>IF('Indicator Date'!K33="","x",'Indicator Date'!K33)</f>
        <v>2018</v>
      </c>
      <c r="L33" s="151">
        <f>IF('Indicator Date'!L33="","x",'Indicator Date'!L33)</f>
        <v>2016</v>
      </c>
      <c r="M33" s="151">
        <f>IF('Indicator Date'!M33="","x",'Indicator Date'!M33)</f>
        <v>2015</v>
      </c>
      <c r="N33" s="151">
        <f>IF('Indicator Date'!N33="","x",'Indicator Date'!N33)</f>
        <v>2015</v>
      </c>
      <c r="O33" s="151">
        <f>IF('Indicator Date'!O33="","x",'Indicator Date'!O33)</f>
        <v>2015</v>
      </c>
      <c r="P33" s="151">
        <f>IF('Indicator Date'!P33="","x",'Indicator Date'!P33)</f>
        <v>2015</v>
      </c>
      <c r="Q33" s="151">
        <f>IF('Indicator Date'!Q33="","x",'Indicator Date'!Q33)</f>
        <v>2010</v>
      </c>
      <c r="R33" s="151">
        <f>IF('Indicator Date'!R33="","x",'Indicator Date'!R33)</f>
        <v>2010</v>
      </c>
      <c r="S33" s="151">
        <f>IF('Indicator Date'!S33="","x",'Indicator Date'!S33)</f>
        <v>2010</v>
      </c>
      <c r="T33" s="151">
        <f>IF('Indicator Date'!T33="","x",'Indicator Date'!T33)</f>
        <v>2010</v>
      </c>
      <c r="U33" s="151">
        <f>IF('Indicator Date'!U33="","x",'Indicator Date'!U33)</f>
        <v>2015</v>
      </c>
      <c r="V33" s="151">
        <f>IF('Indicator Date'!V33="","x",'Indicator Date'!V33)</f>
        <v>2015</v>
      </c>
      <c r="W33" s="151">
        <f>IF('Indicator Date'!W33="","x",'Indicator Date'!W33)</f>
        <v>2015</v>
      </c>
      <c r="X33" s="151">
        <f>IF('Indicator Date'!X33="","x",'Indicator Date'!X33)</f>
        <v>2018</v>
      </c>
      <c r="Y33" s="151">
        <f>IF('Indicator Date'!Y33="","x",'Indicator Date'!Y33)</f>
        <v>2018</v>
      </c>
      <c r="Z33" s="151">
        <f>IF('Indicator Date'!Z33="","x",'Indicator Date'!Z33)</f>
        <v>2018</v>
      </c>
      <c r="AA33" s="151">
        <f>IF('Indicator Date'!AA33="","x",'Indicator Date'!AA33)</f>
        <v>2011</v>
      </c>
      <c r="AB33" s="151">
        <f>IF('Indicator Date'!AB33="","x",'Indicator Date'!AB33)</f>
        <v>2017</v>
      </c>
      <c r="AC33" s="151">
        <f>IF('Indicator Date'!AC33="","x",'Indicator Date'!AC33)</f>
        <v>2017</v>
      </c>
      <c r="AD33" s="151">
        <f>IF('Indicator Date'!AD33="","x",'Indicator Date'!AD33)</f>
        <v>2016</v>
      </c>
      <c r="AE33" s="151">
        <f>IF('Indicator Date'!AE33="","x",'Indicator Date'!AE33)</f>
        <v>2018</v>
      </c>
      <c r="AF33" s="151">
        <f>IF('Indicator Date'!AF33="","x",'Indicator Date'!AF33)</f>
        <v>2016</v>
      </c>
      <c r="AG33" s="151">
        <f>IF('Indicator Date'!AG33="","x",'Indicator Date'!AG33)</f>
        <v>2019</v>
      </c>
      <c r="AH33" s="151">
        <f>IF('Indicator Date'!AH33="","x",'Indicator Date'!AH33)</f>
        <v>2019</v>
      </c>
      <c r="AI33" s="151">
        <f>IF('Indicator Date'!AI33="","x",'Indicator Date'!AI33)</f>
        <v>2019</v>
      </c>
      <c r="AJ33" s="151">
        <f>IF('Indicator Date'!AJ33="","x",'Indicator Date'!AJ33)</f>
        <v>2018</v>
      </c>
      <c r="AK33" s="151">
        <f>IF('Indicator Date'!AK33="","x",'Indicator Date'!AK33)</f>
        <v>2018</v>
      </c>
      <c r="AL33" s="151">
        <f>IF('Indicator Date'!AL33="","x",'Indicator Date'!AL33)</f>
        <v>2017</v>
      </c>
      <c r="AM33" s="151">
        <f>IF('Indicator Date'!AM33="","x",'Indicator Date'!AM33)</f>
        <v>2011</v>
      </c>
      <c r="AN33" s="151">
        <f>IF('Indicator Date'!AN33="","x",'Indicator Date'!AN33)</f>
        <v>2019</v>
      </c>
      <c r="AO33" s="151">
        <f>IF('Indicator Date'!AO33="","x",'Indicator Date'!AO33)</f>
        <v>2016</v>
      </c>
      <c r="AP33" s="151">
        <f>IF('Indicator Date'!AP33="","x",'Indicator Date'!AP33)</f>
        <v>2017</v>
      </c>
      <c r="AQ33" s="151">
        <f>IF('Indicator Date'!AQ33="","x",'Indicator Date'!AQ33)</f>
        <v>2017</v>
      </c>
      <c r="AR33" s="151">
        <f>IF('Indicator Date'!AR33="","x",'Indicator Date'!AR33)</f>
        <v>2018</v>
      </c>
      <c r="AS33" s="151">
        <f>IF('Indicator Date'!AS33="","x",'Indicator Date'!AS33)</f>
        <v>2017</v>
      </c>
      <c r="AT33" s="151">
        <f>IF('Indicator Date'!AT33="","x",'Indicator Date'!AT33)</f>
        <v>2011</v>
      </c>
      <c r="AU33" s="151">
        <f>IF('Indicator Date'!AU33="","x",'Indicator Date'!AU33)</f>
        <v>2017</v>
      </c>
      <c r="AV33" s="151">
        <f>IF('Indicator Date'!AV33="","x",'Indicator Date'!AV33)</f>
        <v>2017</v>
      </c>
      <c r="AW33" s="151">
        <f>IF('Indicator Date'!AW33="","x",'Indicator Date'!AW33)</f>
        <v>2017</v>
      </c>
      <c r="AX33" s="151">
        <f>IF('Indicator Date'!AX33="","x",'Indicator Date'!AX33)</f>
        <v>2017</v>
      </c>
      <c r="AY33" s="151">
        <f>IF('Indicator Date'!AY33="","x",'Indicator Date'!AY33)</f>
        <v>2017</v>
      </c>
      <c r="AZ33" s="151">
        <f>IF('Indicator Date'!AZ33="","x",'Indicator Date'!AZ33)</f>
        <v>2017</v>
      </c>
      <c r="BA33" s="151" t="str">
        <f>IF('Indicator Date'!BA33="","x",'Indicator Date'!BA33)</f>
        <v>2014</v>
      </c>
      <c r="BB33" s="151">
        <f>IF('Indicator Date'!BB33="","x",'Indicator Date'!BB33)</f>
        <v>2017</v>
      </c>
      <c r="BC33" s="151">
        <f>IF('Indicator Date'!BC33="","x",'Indicator Date'!BC33)</f>
        <v>2018</v>
      </c>
      <c r="BD33" s="151">
        <f>IF('Indicator Date'!BD33="","x",'Indicator Date'!BD33)</f>
        <v>2019</v>
      </c>
      <c r="BE33" s="212">
        <f>IF('Indicator Date'!BE33="","x",YEAR('Indicator Date'!BE33))</f>
        <v>2018</v>
      </c>
      <c r="BF33" s="212">
        <f>IF('Indicator Date'!BF33="","x",YEAR('Indicator Date'!BF33))</f>
        <v>2019</v>
      </c>
      <c r="BG33" s="212">
        <f>IF('Indicator Date'!BG33="","x",YEAR('Indicator Date'!BG33))</f>
        <v>2018</v>
      </c>
      <c r="BH33" s="151">
        <f>IF('Indicator Date'!BH33="","x",'Indicator Date'!BH33)</f>
        <v>2018</v>
      </c>
      <c r="BI33" s="151">
        <f>IF('Indicator Date'!BI33="","x",'Indicator Date'!BI33)</f>
        <v>2018</v>
      </c>
      <c r="BJ33" s="151">
        <f>IF('Indicator Date'!BJ33="","x",'Indicator Date'!BJ33)</f>
        <v>2015</v>
      </c>
      <c r="BK33" s="151">
        <f>IF('Indicator Date'!BK33="","x",'Indicator Date'!BK33)</f>
        <v>2017</v>
      </c>
      <c r="BL33" s="151">
        <f>IF('Indicator Date'!BL33="","x",'Indicator Date'!BL33)</f>
        <v>2018</v>
      </c>
      <c r="BM33" s="151">
        <f>IF('Indicator Date'!BM33="","x",'Indicator Date'!BM33)</f>
        <v>2017</v>
      </c>
      <c r="BN33" s="151">
        <f>IF('Indicator Date'!BN33="","x",'Indicator Date'!BN33)</f>
        <v>2015</v>
      </c>
      <c r="BO33" s="151">
        <f>IF('Indicator Date'!BO33="","x",'Indicator Date'!BO33)</f>
        <v>2016</v>
      </c>
      <c r="BP33" s="151">
        <f>IF('Indicator Date'!BP33="","x",'Indicator Date'!BP33)</f>
        <v>2017</v>
      </c>
      <c r="BQ33" s="151">
        <f>IF('Indicator Date'!BQ33="","x",'Indicator Date'!BQ33)</f>
        <v>2014</v>
      </c>
      <c r="BR33" s="151">
        <f>IF('Indicator Date'!BR33="","x",'Indicator Date'!BR33)</f>
        <v>2017</v>
      </c>
      <c r="BS33" s="151">
        <f>IF('Indicator Date'!BS33="","x",'Indicator Date'!BS33)</f>
        <v>2017</v>
      </c>
      <c r="BT33" s="151">
        <f>IF('Indicator Date'!BT33="","x",'Indicator Date'!BT33)</f>
        <v>2011</v>
      </c>
      <c r="BU33" s="151">
        <f>IF('Indicator Date'!BU33="","x",'Indicator Date'!BU33)</f>
        <v>2017</v>
      </c>
      <c r="BV33" s="151" t="str">
        <f>IF('Indicator Date'!BV33="","x",'Indicator Date'!BV33)</f>
        <v>x</v>
      </c>
      <c r="BW33" s="151">
        <f>IF('Indicator Date'!BW33="","x",'Indicator Date'!BW33)</f>
        <v>2017</v>
      </c>
      <c r="BX33" s="151">
        <f>IF('Indicator Date'!BX33="","x",'Indicator Date'!BX33)</f>
        <v>2016</v>
      </c>
      <c r="BY33" s="151">
        <f>IF('Indicator Date'!BY33="","x",'Indicator Date'!BY33)</f>
        <v>2015</v>
      </c>
      <c r="BZ33" s="151" t="str">
        <f>IF('Indicator Date'!BZ33="","x",'Indicator Date'!BZ33)</f>
        <v>2018</v>
      </c>
      <c r="CA33" s="151">
        <f>IF('Indicator Date'!CA33="","x",'Indicator Date'!CA33)</f>
        <v>2019</v>
      </c>
      <c r="CB33" s="151">
        <f>IF('Indicator Date'!CB33="","x",'Indicator Date'!CB33)</f>
        <v>2015</v>
      </c>
    </row>
    <row r="34" spans="1:80" x14ac:dyDescent="0.3">
      <c r="A34" s="123" t="s">
        <v>57</v>
      </c>
      <c r="B34" s="106" t="s">
        <v>56</v>
      </c>
      <c r="C34" s="151">
        <f>IF('Indicator Date'!C34="","x",'Indicator Date'!C34)</f>
        <v>2015</v>
      </c>
      <c r="D34" s="151">
        <f>IF('Indicator Date'!D34="","x",'Indicator Date'!D34)</f>
        <v>2015</v>
      </c>
      <c r="E34" s="151">
        <f>IF('Indicator Date'!E34="","x",'Indicator Date'!E34)</f>
        <v>2015</v>
      </c>
      <c r="F34" s="151">
        <f>IF('Indicator Date'!F34="","x",'Indicator Date'!F34)</f>
        <v>2015</v>
      </c>
      <c r="G34" s="151">
        <f>IF('Indicator Date'!G34="","x",'Indicator Date'!G34)</f>
        <v>2015</v>
      </c>
      <c r="H34" s="151">
        <f>IF('Indicator Date'!H34="","x",'Indicator Date'!H34)</f>
        <v>2015</v>
      </c>
      <c r="I34" s="151">
        <f>IF('Indicator Date'!I34="","x",'Indicator Date'!I34)</f>
        <v>2015</v>
      </c>
      <c r="J34" s="151">
        <f>IF('Indicator Date'!J34="","x",'Indicator Date'!J34)</f>
        <v>2018</v>
      </c>
      <c r="K34" s="151">
        <f>IF('Indicator Date'!K34="","x",'Indicator Date'!K34)</f>
        <v>2018</v>
      </c>
      <c r="L34" s="151">
        <f>IF('Indicator Date'!L34="","x",'Indicator Date'!L34)</f>
        <v>2016</v>
      </c>
      <c r="M34" s="151">
        <f>IF('Indicator Date'!M34="","x",'Indicator Date'!M34)</f>
        <v>2015</v>
      </c>
      <c r="N34" s="151">
        <f>IF('Indicator Date'!N34="","x",'Indicator Date'!N34)</f>
        <v>2015</v>
      </c>
      <c r="O34" s="151">
        <f>IF('Indicator Date'!O34="","x",'Indicator Date'!O34)</f>
        <v>2015</v>
      </c>
      <c r="P34" s="151">
        <f>IF('Indicator Date'!P34="","x",'Indicator Date'!P34)</f>
        <v>2015</v>
      </c>
      <c r="Q34" s="151">
        <f>IF('Indicator Date'!Q34="","x",'Indicator Date'!Q34)</f>
        <v>2010</v>
      </c>
      <c r="R34" s="151">
        <f>IF('Indicator Date'!R34="","x",'Indicator Date'!R34)</f>
        <v>2010</v>
      </c>
      <c r="S34" s="151">
        <f>IF('Indicator Date'!S34="","x",'Indicator Date'!S34)</f>
        <v>2010</v>
      </c>
      <c r="T34" s="151">
        <f>IF('Indicator Date'!T34="","x",'Indicator Date'!T34)</f>
        <v>2010</v>
      </c>
      <c r="U34" s="151">
        <f>IF('Indicator Date'!U34="","x",'Indicator Date'!U34)</f>
        <v>2015</v>
      </c>
      <c r="V34" s="151">
        <f>IF('Indicator Date'!V34="","x",'Indicator Date'!V34)</f>
        <v>2015</v>
      </c>
      <c r="W34" s="151">
        <f>IF('Indicator Date'!W34="","x",'Indicator Date'!W34)</f>
        <v>2015</v>
      </c>
      <c r="X34" s="151">
        <f>IF('Indicator Date'!X34="","x",'Indicator Date'!X34)</f>
        <v>2018</v>
      </c>
      <c r="Y34" s="151">
        <f>IF('Indicator Date'!Y34="","x",'Indicator Date'!Y34)</f>
        <v>2018</v>
      </c>
      <c r="Z34" s="151">
        <f>IF('Indicator Date'!Z34="","x",'Indicator Date'!Z34)</f>
        <v>2018</v>
      </c>
      <c r="AA34" s="151">
        <f>IF('Indicator Date'!AA34="","x",'Indicator Date'!AA34)</f>
        <v>2011</v>
      </c>
      <c r="AB34" s="151">
        <f>IF('Indicator Date'!AB34="","x",'Indicator Date'!AB34)</f>
        <v>2017</v>
      </c>
      <c r="AC34" s="151" t="str">
        <f>IF('Indicator Date'!AC34="","x",'Indicator Date'!AC34)</f>
        <v>x</v>
      </c>
      <c r="AD34" s="151">
        <f>IF('Indicator Date'!AD34="","x",'Indicator Date'!AD34)</f>
        <v>2017</v>
      </c>
      <c r="AE34" s="151">
        <f>IF('Indicator Date'!AE34="","x",'Indicator Date'!AE34)</f>
        <v>2018</v>
      </c>
      <c r="AF34" s="151">
        <f>IF('Indicator Date'!AF34="","x",'Indicator Date'!AF34)</f>
        <v>2016</v>
      </c>
      <c r="AG34" s="151">
        <f>IF('Indicator Date'!AG34="","x",'Indicator Date'!AG34)</f>
        <v>2019</v>
      </c>
      <c r="AH34" s="151">
        <f>IF('Indicator Date'!AH34="","x",'Indicator Date'!AH34)</f>
        <v>2019</v>
      </c>
      <c r="AI34" s="151">
        <f>IF('Indicator Date'!AI34="","x",'Indicator Date'!AI34)</f>
        <v>2019</v>
      </c>
      <c r="AJ34" s="151">
        <f>IF('Indicator Date'!AJ34="","x",'Indicator Date'!AJ34)</f>
        <v>2018</v>
      </c>
      <c r="AK34" s="151">
        <f>IF('Indicator Date'!AK34="","x",'Indicator Date'!AK34)</f>
        <v>2018</v>
      </c>
      <c r="AL34" s="151">
        <f>IF('Indicator Date'!AL34="","x",'Indicator Date'!AL34)</f>
        <v>2017</v>
      </c>
      <c r="AM34" s="151" t="str">
        <f>IF('Indicator Date'!AM34="","x",'Indicator Date'!AM34)</f>
        <v>x</v>
      </c>
      <c r="AN34" s="151">
        <f>IF('Indicator Date'!AN34="","x",'Indicator Date'!AN34)</f>
        <v>2019</v>
      </c>
      <c r="AO34" s="151">
        <f>IF('Indicator Date'!AO34="","x",'Indicator Date'!AO34)</f>
        <v>2016</v>
      </c>
      <c r="AP34" s="151">
        <f>IF('Indicator Date'!AP34="","x",'Indicator Date'!AP34)</f>
        <v>2017</v>
      </c>
      <c r="AQ34" s="151" t="str">
        <f>IF('Indicator Date'!AQ34="","x",'Indicator Date'!AQ34)</f>
        <v>x</v>
      </c>
      <c r="AR34" s="151">
        <f>IF('Indicator Date'!AR34="","x",'Indicator Date'!AR34)</f>
        <v>2018</v>
      </c>
      <c r="AS34" s="151">
        <f>IF('Indicator Date'!AS34="","x",'Indicator Date'!AS34)</f>
        <v>2017</v>
      </c>
      <c r="AT34" s="151" t="str">
        <f>IF('Indicator Date'!AT34="","x",'Indicator Date'!AT34)</f>
        <v>x</v>
      </c>
      <c r="AU34" s="151">
        <f>IF('Indicator Date'!AU34="","x",'Indicator Date'!AU34)</f>
        <v>2017</v>
      </c>
      <c r="AV34" s="151" t="str">
        <f>IF('Indicator Date'!AV34="","x",'Indicator Date'!AV34)</f>
        <v>x</v>
      </c>
      <c r="AW34" s="151" t="str">
        <f>IF('Indicator Date'!AW34="","x",'Indicator Date'!AW34)</f>
        <v>x</v>
      </c>
      <c r="AX34" s="151" t="str">
        <f>IF('Indicator Date'!AX34="","x",'Indicator Date'!AX34)</f>
        <v>x</v>
      </c>
      <c r="AY34" s="151">
        <f>IF('Indicator Date'!AY34="","x",'Indicator Date'!AY34)</f>
        <v>2017</v>
      </c>
      <c r="AZ34" s="151">
        <f>IF('Indicator Date'!AZ34="","x",'Indicator Date'!AZ34)</f>
        <v>2017</v>
      </c>
      <c r="BA34" s="151" t="str">
        <f>IF('Indicator Date'!BA34="","x",'Indicator Date'!BA34)</f>
        <v>2013</v>
      </c>
      <c r="BB34" s="151">
        <f>IF('Indicator Date'!BB34="","x",'Indicator Date'!BB34)</f>
        <v>2017</v>
      </c>
      <c r="BC34" s="151">
        <f>IF('Indicator Date'!BC34="","x",'Indicator Date'!BC34)</f>
        <v>2018</v>
      </c>
      <c r="BD34" s="151">
        <f>IF('Indicator Date'!BD34="","x",'Indicator Date'!BD34)</f>
        <v>2019</v>
      </c>
      <c r="BE34" s="212" t="str">
        <f>IF('Indicator Date'!BE34="","x",YEAR('Indicator Date'!BE34))</f>
        <v>x</v>
      </c>
      <c r="BF34" s="212">
        <f>IF('Indicator Date'!BF34="","x",YEAR('Indicator Date'!BF34))</f>
        <v>2018</v>
      </c>
      <c r="BG34" s="212">
        <f>IF('Indicator Date'!BG34="","x",YEAR('Indicator Date'!BG34))</f>
        <v>2018</v>
      </c>
      <c r="BH34" s="151">
        <f>IF('Indicator Date'!BH34="","x",'Indicator Date'!BH34)</f>
        <v>2018</v>
      </c>
      <c r="BI34" s="151">
        <f>IF('Indicator Date'!BI34="","x",'Indicator Date'!BI34)</f>
        <v>2018</v>
      </c>
      <c r="BJ34" s="151">
        <f>IF('Indicator Date'!BJ34="","x",'Indicator Date'!BJ34)</f>
        <v>2013</v>
      </c>
      <c r="BK34" s="151">
        <f>IF('Indicator Date'!BK34="","x",'Indicator Date'!BK34)</f>
        <v>2017</v>
      </c>
      <c r="BL34" s="151">
        <f>IF('Indicator Date'!BL34="","x",'Indicator Date'!BL34)</f>
        <v>2018</v>
      </c>
      <c r="BM34" s="151">
        <f>IF('Indicator Date'!BM34="","x",'Indicator Date'!BM34)</f>
        <v>2017</v>
      </c>
      <c r="BN34" s="151" t="str">
        <f>IF('Indicator Date'!BN34="","x",'Indicator Date'!BN34)</f>
        <v>x</v>
      </c>
      <c r="BO34" s="151">
        <f>IF('Indicator Date'!BO34="","x",'Indicator Date'!BO34)</f>
        <v>2016</v>
      </c>
      <c r="BP34" s="151">
        <f>IF('Indicator Date'!BP34="","x",'Indicator Date'!BP34)</f>
        <v>2017</v>
      </c>
      <c r="BQ34" s="151">
        <f>IF('Indicator Date'!BQ34="","x",'Indicator Date'!BQ34)</f>
        <v>2014</v>
      </c>
      <c r="BR34" s="151">
        <f>IF('Indicator Date'!BR34="","x",'Indicator Date'!BR34)</f>
        <v>2017</v>
      </c>
      <c r="BS34" s="151">
        <f>IF('Indicator Date'!BS34="","x",'Indicator Date'!BS34)</f>
        <v>2017</v>
      </c>
      <c r="BT34" s="151">
        <f>IF('Indicator Date'!BT34="","x",'Indicator Date'!BT34)</f>
        <v>2017</v>
      </c>
      <c r="BU34" s="151">
        <f>IF('Indicator Date'!BU34="","x",'Indicator Date'!BU34)</f>
        <v>2017</v>
      </c>
      <c r="BV34" s="151">
        <f>IF('Indicator Date'!BV34="","x",'Indicator Date'!BV34)</f>
        <v>2017</v>
      </c>
      <c r="BW34" s="151">
        <f>IF('Indicator Date'!BW34="","x",'Indicator Date'!BW34)</f>
        <v>2017</v>
      </c>
      <c r="BX34" s="151">
        <f>IF('Indicator Date'!BX34="","x",'Indicator Date'!BX34)</f>
        <v>2016</v>
      </c>
      <c r="BY34" s="151">
        <f>IF('Indicator Date'!BY34="","x",'Indicator Date'!BY34)</f>
        <v>2015</v>
      </c>
      <c r="BZ34" s="151" t="str">
        <f>IF('Indicator Date'!BZ34="","x",'Indicator Date'!BZ34)</f>
        <v>2018</v>
      </c>
      <c r="CA34" s="151">
        <f>IF('Indicator Date'!CA34="","x",'Indicator Date'!CA34)</f>
        <v>2019</v>
      </c>
      <c r="CB34" s="151">
        <f>IF('Indicator Date'!CB34="","x",'Indicator Date'!CB34)</f>
        <v>2015</v>
      </c>
    </row>
    <row r="35" spans="1:80" x14ac:dyDescent="0.3">
      <c r="A35" s="123" t="s">
        <v>60</v>
      </c>
      <c r="B35" s="106" t="s">
        <v>59</v>
      </c>
      <c r="C35" s="151">
        <f>IF('Indicator Date'!C35="","x",'Indicator Date'!C35)</f>
        <v>2015</v>
      </c>
      <c r="D35" s="151">
        <f>IF('Indicator Date'!D35="","x",'Indicator Date'!D35)</f>
        <v>2015</v>
      </c>
      <c r="E35" s="151">
        <f>IF('Indicator Date'!E35="","x",'Indicator Date'!E35)</f>
        <v>2015</v>
      </c>
      <c r="F35" s="151">
        <f>IF('Indicator Date'!F35="","x",'Indicator Date'!F35)</f>
        <v>2015</v>
      </c>
      <c r="G35" s="151">
        <f>IF('Indicator Date'!G35="","x",'Indicator Date'!G35)</f>
        <v>2015</v>
      </c>
      <c r="H35" s="151">
        <f>IF('Indicator Date'!H35="","x",'Indicator Date'!H35)</f>
        <v>2015</v>
      </c>
      <c r="I35" s="151">
        <f>IF('Indicator Date'!I35="","x",'Indicator Date'!I35)</f>
        <v>2015</v>
      </c>
      <c r="J35" s="151">
        <f>IF('Indicator Date'!J35="","x",'Indicator Date'!J35)</f>
        <v>2018</v>
      </c>
      <c r="K35" s="151">
        <f>IF('Indicator Date'!K35="","x",'Indicator Date'!K35)</f>
        <v>2018</v>
      </c>
      <c r="L35" s="151">
        <f>IF('Indicator Date'!L35="","x",'Indicator Date'!L35)</f>
        <v>2016</v>
      </c>
      <c r="M35" s="151">
        <f>IF('Indicator Date'!M35="","x",'Indicator Date'!M35)</f>
        <v>2015</v>
      </c>
      <c r="N35" s="151">
        <f>IF('Indicator Date'!N35="","x",'Indicator Date'!N35)</f>
        <v>2015</v>
      </c>
      <c r="O35" s="151">
        <f>IF('Indicator Date'!O35="","x",'Indicator Date'!O35)</f>
        <v>2015</v>
      </c>
      <c r="P35" s="151">
        <f>IF('Indicator Date'!P35="","x",'Indicator Date'!P35)</f>
        <v>2015</v>
      </c>
      <c r="Q35" s="151">
        <f>IF('Indicator Date'!Q35="","x",'Indicator Date'!Q35)</f>
        <v>2010</v>
      </c>
      <c r="R35" s="151">
        <f>IF('Indicator Date'!R35="","x",'Indicator Date'!R35)</f>
        <v>2010</v>
      </c>
      <c r="S35" s="151">
        <f>IF('Indicator Date'!S35="","x",'Indicator Date'!S35)</f>
        <v>2010</v>
      </c>
      <c r="T35" s="151">
        <f>IF('Indicator Date'!T35="","x",'Indicator Date'!T35)</f>
        <v>2010</v>
      </c>
      <c r="U35" s="151">
        <f>IF('Indicator Date'!U35="","x",'Indicator Date'!U35)</f>
        <v>2015</v>
      </c>
      <c r="V35" s="151">
        <f>IF('Indicator Date'!V35="","x",'Indicator Date'!V35)</f>
        <v>2015</v>
      </c>
      <c r="W35" s="151">
        <f>IF('Indicator Date'!W35="","x",'Indicator Date'!W35)</f>
        <v>2015</v>
      </c>
      <c r="X35" s="151">
        <f>IF('Indicator Date'!X35="","x",'Indicator Date'!X35)</f>
        <v>2018</v>
      </c>
      <c r="Y35" s="151">
        <f>IF('Indicator Date'!Y35="","x",'Indicator Date'!Y35)</f>
        <v>2018</v>
      </c>
      <c r="Z35" s="151">
        <f>IF('Indicator Date'!Z35="","x",'Indicator Date'!Z35)</f>
        <v>2018</v>
      </c>
      <c r="AA35" s="151" t="str">
        <f>IF('Indicator Date'!AA35="","x",'Indicator Date'!AA35)</f>
        <v>x</v>
      </c>
      <c r="AB35" s="151">
        <f>IF('Indicator Date'!AB35="","x",'Indicator Date'!AB35)</f>
        <v>2016</v>
      </c>
      <c r="AC35" s="151">
        <f>IF('Indicator Date'!AC35="","x",'Indicator Date'!AC35)</f>
        <v>2014</v>
      </c>
      <c r="AD35" s="151">
        <f>IF('Indicator Date'!AD35="","x",'Indicator Date'!AD35)</f>
        <v>2017</v>
      </c>
      <c r="AE35" s="151">
        <f>IF('Indicator Date'!AE35="","x",'Indicator Date'!AE35)</f>
        <v>2018</v>
      </c>
      <c r="AF35" s="151">
        <f>IF('Indicator Date'!AF35="","x",'Indicator Date'!AF35)</f>
        <v>2016</v>
      </c>
      <c r="AG35" s="151">
        <f>IF('Indicator Date'!AG35="","x",'Indicator Date'!AG35)</f>
        <v>2019</v>
      </c>
      <c r="AH35" s="151">
        <f>IF('Indicator Date'!AH35="","x",'Indicator Date'!AH35)</f>
        <v>2019</v>
      </c>
      <c r="AI35" s="151">
        <f>IF('Indicator Date'!AI35="","x",'Indicator Date'!AI35)</f>
        <v>2019</v>
      </c>
      <c r="AJ35" s="151">
        <f>IF('Indicator Date'!AJ35="","x",'Indicator Date'!AJ35)</f>
        <v>2018</v>
      </c>
      <c r="AK35" s="151">
        <f>IF('Indicator Date'!AK35="","x",'Indicator Date'!AK35)</f>
        <v>2018</v>
      </c>
      <c r="AL35" s="151">
        <f>IF('Indicator Date'!AL35="","x",'Indicator Date'!AL35)</f>
        <v>2017</v>
      </c>
      <c r="AM35" s="151">
        <f>IF('Indicator Date'!AM35="","x",'Indicator Date'!AM35)</f>
        <v>2010</v>
      </c>
      <c r="AN35" s="151">
        <f>IF('Indicator Date'!AN35="","x",'Indicator Date'!AN35)</f>
        <v>2019</v>
      </c>
      <c r="AO35" s="151">
        <f>IF('Indicator Date'!AO35="","x",'Indicator Date'!AO35)</f>
        <v>2016</v>
      </c>
      <c r="AP35" s="151">
        <f>IF('Indicator Date'!AP35="","x",'Indicator Date'!AP35)</f>
        <v>2017</v>
      </c>
      <c r="AQ35" s="151">
        <f>IF('Indicator Date'!AQ35="","x",'Indicator Date'!AQ35)</f>
        <v>2017</v>
      </c>
      <c r="AR35" s="151" t="str">
        <f>IF('Indicator Date'!AR35="","x",'Indicator Date'!AR35)</f>
        <v>x</v>
      </c>
      <c r="AS35" s="151">
        <f>IF('Indicator Date'!AS35="","x",'Indicator Date'!AS35)</f>
        <v>2017</v>
      </c>
      <c r="AT35" s="151">
        <f>IF('Indicator Date'!AT35="","x",'Indicator Date'!AT35)</f>
        <v>2010</v>
      </c>
      <c r="AU35" s="151">
        <f>IF('Indicator Date'!AU35="","x",'Indicator Date'!AU35)</f>
        <v>2017</v>
      </c>
      <c r="AV35" s="151">
        <f>IF('Indicator Date'!AV35="","x",'Indicator Date'!AV35)</f>
        <v>2017</v>
      </c>
      <c r="AW35" s="151">
        <f>IF('Indicator Date'!AW35="","x",'Indicator Date'!AW35)</f>
        <v>2017</v>
      </c>
      <c r="AX35" s="151">
        <f>IF('Indicator Date'!AX35="","x",'Indicator Date'!AX35)</f>
        <v>2017</v>
      </c>
      <c r="AY35" s="151">
        <f>IF('Indicator Date'!AY35="","x",'Indicator Date'!AY35)</f>
        <v>2017</v>
      </c>
      <c r="AZ35" s="151">
        <f>IF('Indicator Date'!AZ35="","x",'Indicator Date'!AZ35)</f>
        <v>2017</v>
      </c>
      <c r="BA35" s="151">
        <f>IF('Indicator Date'!BA35="","x",'Indicator Date'!BA35)</f>
        <v>2008</v>
      </c>
      <c r="BB35" s="151">
        <f>IF('Indicator Date'!BB35="","x",'Indicator Date'!BB35)</f>
        <v>2017</v>
      </c>
      <c r="BC35" s="151">
        <f>IF('Indicator Date'!BC35="","x",'Indicator Date'!BC35)</f>
        <v>2018</v>
      </c>
      <c r="BD35" s="151">
        <f>IF('Indicator Date'!BD35="","x",'Indicator Date'!BD35)</f>
        <v>2019</v>
      </c>
      <c r="BE35" s="212">
        <f>IF('Indicator Date'!BE35="","x",YEAR('Indicator Date'!BE35))</f>
        <v>2018</v>
      </c>
      <c r="BF35" s="212">
        <f>IF('Indicator Date'!BF35="","x",YEAR('Indicator Date'!BF35))</f>
        <v>2019</v>
      </c>
      <c r="BG35" s="212">
        <f>IF('Indicator Date'!BG35="","x",YEAR('Indicator Date'!BG35))</f>
        <v>2018</v>
      </c>
      <c r="BH35" s="151">
        <f>IF('Indicator Date'!BH35="","x",'Indicator Date'!BH35)</f>
        <v>2018</v>
      </c>
      <c r="BI35" s="151">
        <f>IF('Indicator Date'!BI35="","x",'Indicator Date'!BI35)</f>
        <v>2018</v>
      </c>
      <c r="BJ35" s="151" t="str">
        <f>IF('Indicator Date'!BJ35="","x",'Indicator Date'!BJ35)</f>
        <v>x</v>
      </c>
      <c r="BK35" s="151">
        <f>IF('Indicator Date'!BK35="","x",'Indicator Date'!BK35)</f>
        <v>2017</v>
      </c>
      <c r="BL35" s="151">
        <f>IF('Indicator Date'!BL35="","x",'Indicator Date'!BL35)</f>
        <v>2018</v>
      </c>
      <c r="BM35" s="151">
        <f>IF('Indicator Date'!BM35="","x",'Indicator Date'!BM35)</f>
        <v>2017</v>
      </c>
      <c r="BN35" s="151">
        <f>IF('Indicator Date'!BN35="","x",'Indicator Date'!BN35)</f>
        <v>2015</v>
      </c>
      <c r="BO35" s="151">
        <f>IF('Indicator Date'!BO35="","x",'Indicator Date'!BO35)</f>
        <v>2016</v>
      </c>
      <c r="BP35" s="151">
        <f>IF('Indicator Date'!BP35="","x",'Indicator Date'!BP35)</f>
        <v>2017</v>
      </c>
      <c r="BQ35" s="151">
        <f>IF('Indicator Date'!BQ35="","x",'Indicator Date'!BQ35)</f>
        <v>2014</v>
      </c>
      <c r="BR35" s="151">
        <f>IF('Indicator Date'!BR35="","x",'Indicator Date'!BR35)</f>
        <v>2016</v>
      </c>
      <c r="BS35" s="151">
        <f>IF('Indicator Date'!BS35="","x",'Indicator Date'!BS35)</f>
        <v>2016</v>
      </c>
      <c r="BT35" s="151">
        <f>IF('Indicator Date'!BT35="","x",'Indicator Date'!BT35)</f>
        <v>2015</v>
      </c>
      <c r="BU35" s="151">
        <f>IF('Indicator Date'!BU35="","x",'Indicator Date'!BU35)</f>
        <v>2017</v>
      </c>
      <c r="BV35" s="151" t="str">
        <f>IF('Indicator Date'!BV35="","x",'Indicator Date'!BV35)</f>
        <v>x</v>
      </c>
      <c r="BW35" s="151">
        <f>IF('Indicator Date'!BW35="","x",'Indicator Date'!BW35)</f>
        <v>2017</v>
      </c>
      <c r="BX35" s="151">
        <f>IF('Indicator Date'!BX35="","x",'Indicator Date'!BX35)</f>
        <v>2016</v>
      </c>
      <c r="BY35" s="151">
        <f>IF('Indicator Date'!BY35="","x",'Indicator Date'!BY35)</f>
        <v>2015</v>
      </c>
      <c r="BZ35" s="151" t="str">
        <f>IF('Indicator Date'!BZ35="","x",'Indicator Date'!BZ35)</f>
        <v>2018</v>
      </c>
      <c r="CA35" s="151">
        <f>IF('Indicator Date'!CA35="","x",'Indicator Date'!CA35)</f>
        <v>2019</v>
      </c>
      <c r="CB35" s="151">
        <f>IF('Indicator Date'!CB35="","x",'Indicator Date'!CB35)</f>
        <v>2015</v>
      </c>
    </row>
    <row r="36" spans="1:80" x14ac:dyDescent="0.3">
      <c r="A36" s="123" t="s">
        <v>62</v>
      </c>
      <c r="B36" s="106" t="s">
        <v>61</v>
      </c>
      <c r="C36" s="151">
        <f>IF('Indicator Date'!C36="","x",'Indicator Date'!C36)</f>
        <v>2015</v>
      </c>
      <c r="D36" s="151">
        <f>IF('Indicator Date'!D36="","x",'Indicator Date'!D36)</f>
        <v>2015</v>
      </c>
      <c r="E36" s="151">
        <f>IF('Indicator Date'!E36="","x",'Indicator Date'!E36)</f>
        <v>2015</v>
      </c>
      <c r="F36" s="151">
        <f>IF('Indicator Date'!F36="","x",'Indicator Date'!F36)</f>
        <v>2015</v>
      </c>
      <c r="G36" s="151">
        <f>IF('Indicator Date'!G36="","x",'Indicator Date'!G36)</f>
        <v>2015</v>
      </c>
      <c r="H36" s="151">
        <f>IF('Indicator Date'!H36="","x",'Indicator Date'!H36)</f>
        <v>2015</v>
      </c>
      <c r="I36" s="151">
        <f>IF('Indicator Date'!I36="","x",'Indicator Date'!I36)</f>
        <v>2015</v>
      </c>
      <c r="J36" s="151">
        <f>IF('Indicator Date'!J36="","x",'Indicator Date'!J36)</f>
        <v>2018</v>
      </c>
      <c r="K36" s="151">
        <f>IF('Indicator Date'!K36="","x",'Indicator Date'!K36)</f>
        <v>2018</v>
      </c>
      <c r="L36" s="151">
        <f>IF('Indicator Date'!L36="","x",'Indicator Date'!L36)</f>
        <v>2016</v>
      </c>
      <c r="M36" s="151">
        <f>IF('Indicator Date'!M36="","x",'Indicator Date'!M36)</f>
        <v>2015</v>
      </c>
      <c r="N36" s="151">
        <f>IF('Indicator Date'!N36="","x",'Indicator Date'!N36)</f>
        <v>2015</v>
      </c>
      <c r="O36" s="151">
        <f>IF('Indicator Date'!O36="","x",'Indicator Date'!O36)</f>
        <v>2015</v>
      </c>
      <c r="P36" s="151">
        <f>IF('Indicator Date'!P36="","x",'Indicator Date'!P36)</f>
        <v>2015</v>
      </c>
      <c r="Q36" s="151">
        <f>IF('Indicator Date'!Q36="","x",'Indicator Date'!Q36)</f>
        <v>2010</v>
      </c>
      <c r="R36" s="151">
        <f>IF('Indicator Date'!R36="","x",'Indicator Date'!R36)</f>
        <v>2010</v>
      </c>
      <c r="S36" s="151">
        <f>IF('Indicator Date'!S36="","x",'Indicator Date'!S36)</f>
        <v>2010</v>
      </c>
      <c r="T36" s="151">
        <f>IF('Indicator Date'!T36="","x",'Indicator Date'!T36)</f>
        <v>2010</v>
      </c>
      <c r="U36" s="151">
        <f>IF('Indicator Date'!U36="","x",'Indicator Date'!U36)</f>
        <v>2015</v>
      </c>
      <c r="V36" s="151">
        <f>IF('Indicator Date'!V36="","x",'Indicator Date'!V36)</f>
        <v>2015</v>
      </c>
      <c r="W36" s="151">
        <f>IF('Indicator Date'!W36="","x",'Indicator Date'!W36)</f>
        <v>2015</v>
      </c>
      <c r="X36" s="151">
        <f>IF('Indicator Date'!X36="","x",'Indicator Date'!X36)</f>
        <v>2018</v>
      </c>
      <c r="Y36" s="151">
        <f>IF('Indicator Date'!Y36="","x",'Indicator Date'!Y36)</f>
        <v>2018</v>
      </c>
      <c r="Z36" s="151">
        <f>IF('Indicator Date'!Z36="","x",'Indicator Date'!Z36)</f>
        <v>2018</v>
      </c>
      <c r="AA36" s="151">
        <f>IF('Indicator Date'!AA36="","x",'Indicator Date'!AA36)</f>
        <v>2015</v>
      </c>
      <c r="AB36" s="151">
        <f>IF('Indicator Date'!AB36="","x",'Indicator Date'!AB36)</f>
        <v>2017</v>
      </c>
      <c r="AC36" s="151">
        <f>IF('Indicator Date'!AC36="","x",'Indicator Date'!AC36)</f>
        <v>2017</v>
      </c>
      <c r="AD36" s="151">
        <f>IF('Indicator Date'!AD36="","x",'Indicator Date'!AD36)</f>
        <v>2018</v>
      </c>
      <c r="AE36" s="151">
        <f>IF('Indicator Date'!AE36="","x",'Indicator Date'!AE36)</f>
        <v>2018</v>
      </c>
      <c r="AF36" s="151">
        <f>IF('Indicator Date'!AF36="","x",'Indicator Date'!AF36)</f>
        <v>2016</v>
      </c>
      <c r="AG36" s="151">
        <f>IF('Indicator Date'!AG36="","x",'Indicator Date'!AG36)</f>
        <v>2019</v>
      </c>
      <c r="AH36" s="151">
        <f>IF('Indicator Date'!AH36="","x",'Indicator Date'!AH36)</f>
        <v>2019</v>
      </c>
      <c r="AI36" s="151">
        <f>IF('Indicator Date'!AI36="","x",'Indicator Date'!AI36)</f>
        <v>2019</v>
      </c>
      <c r="AJ36" s="151">
        <f>IF('Indicator Date'!AJ36="","x",'Indicator Date'!AJ36)</f>
        <v>2018</v>
      </c>
      <c r="AK36" s="151">
        <f>IF('Indicator Date'!AK36="","x",'Indicator Date'!AK36)</f>
        <v>2018</v>
      </c>
      <c r="AL36" s="151">
        <f>IF('Indicator Date'!AL36="","x",'Indicator Date'!AL36)</f>
        <v>2017</v>
      </c>
      <c r="AM36" s="151">
        <f>IF('Indicator Date'!AM36="","x",'Indicator Date'!AM36)</f>
        <v>2015</v>
      </c>
      <c r="AN36" s="151">
        <f>IF('Indicator Date'!AN36="","x",'Indicator Date'!AN36)</f>
        <v>2019</v>
      </c>
      <c r="AO36" s="151">
        <f>IF('Indicator Date'!AO36="","x",'Indicator Date'!AO36)</f>
        <v>2016</v>
      </c>
      <c r="AP36" s="151">
        <f>IF('Indicator Date'!AP36="","x",'Indicator Date'!AP36)</f>
        <v>2017</v>
      </c>
      <c r="AQ36" s="151">
        <f>IF('Indicator Date'!AQ36="","x",'Indicator Date'!AQ36)</f>
        <v>2017</v>
      </c>
      <c r="AR36" s="151" t="str">
        <f>IF('Indicator Date'!AR36="","x",'Indicator Date'!AR36)</f>
        <v>x</v>
      </c>
      <c r="AS36" s="151">
        <f>IF('Indicator Date'!AS36="","x",'Indicator Date'!AS36)</f>
        <v>2017</v>
      </c>
      <c r="AT36" s="151">
        <f>IF('Indicator Date'!AT36="","x",'Indicator Date'!AT36)</f>
        <v>2015</v>
      </c>
      <c r="AU36" s="151">
        <f>IF('Indicator Date'!AU36="","x",'Indicator Date'!AU36)</f>
        <v>2017</v>
      </c>
      <c r="AV36" s="151">
        <f>IF('Indicator Date'!AV36="","x",'Indicator Date'!AV36)</f>
        <v>2017</v>
      </c>
      <c r="AW36" s="151">
        <f>IF('Indicator Date'!AW36="","x",'Indicator Date'!AW36)</f>
        <v>2017</v>
      </c>
      <c r="AX36" s="151">
        <f>IF('Indicator Date'!AX36="","x",'Indicator Date'!AX36)</f>
        <v>2017</v>
      </c>
      <c r="AY36" s="151">
        <f>IF('Indicator Date'!AY36="","x",'Indicator Date'!AY36)</f>
        <v>2017</v>
      </c>
      <c r="AZ36" s="151">
        <f>IF('Indicator Date'!AZ36="","x",'Indicator Date'!AZ36)</f>
        <v>2017</v>
      </c>
      <c r="BA36" s="151" t="str">
        <f>IF('Indicator Date'!BA36="","x",'Indicator Date'!BA36)</f>
        <v>2011</v>
      </c>
      <c r="BB36" s="151">
        <f>IF('Indicator Date'!BB36="","x",'Indicator Date'!BB36)</f>
        <v>2017</v>
      </c>
      <c r="BC36" s="151">
        <f>IF('Indicator Date'!BC36="","x",'Indicator Date'!BC36)</f>
        <v>2018</v>
      </c>
      <c r="BD36" s="151">
        <f>IF('Indicator Date'!BD36="","x",'Indicator Date'!BD36)</f>
        <v>2019</v>
      </c>
      <c r="BE36" s="212">
        <f>IF('Indicator Date'!BE36="","x",YEAR('Indicator Date'!BE36))</f>
        <v>2018</v>
      </c>
      <c r="BF36" s="212">
        <f>IF('Indicator Date'!BF36="","x",YEAR('Indicator Date'!BF36))</f>
        <v>2019</v>
      </c>
      <c r="BG36" s="212">
        <f>IF('Indicator Date'!BG36="","x",YEAR('Indicator Date'!BG36))</f>
        <v>2018</v>
      </c>
      <c r="BH36" s="151">
        <f>IF('Indicator Date'!BH36="","x",'Indicator Date'!BH36)</f>
        <v>2018</v>
      </c>
      <c r="BI36" s="151">
        <f>IF('Indicator Date'!BI36="","x",'Indicator Date'!BI36)</f>
        <v>2018</v>
      </c>
      <c r="BJ36" s="151" t="str">
        <f>IF('Indicator Date'!BJ36="","x",'Indicator Date'!BJ36)</f>
        <v>x</v>
      </c>
      <c r="BK36" s="151">
        <f>IF('Indicator Date'!BK36="","x",'Indicator Date'!BK36)</f>
        <v>2017</v>
      </c>
      <c r="BL36" s="151">
        <f>IF('Indicator Date'!BL36="","x",'Indicator Date'!BL36)</f>
        <v>2018</v>
      </c>
      <c r="BM36" s="151">
        <f>IF('Indicator Date'!BM36="","x",'Indicator Date'!BM36)</f>
        <v>2017</v>
      </c>
      <c r="BN36" s="151">
        <f>IF('Indicator Date'!BN36="","x",'Indicator Date'!BN36)</f>
        <v>2016</v>
      </c>
      <c r="BO36" s="151">
        <f>IF('Indicator Date'!BO36="","x",'Indicator Date'!BO36)</f>
        <v>2015</v>
      </c>
      <c r="BP36" s="151">
        <f>IF('Indicator Date'!BP36="","x",'Indicator Date'!BP36)</f>
        <v>2017</v>
      </c>
      <c r="BQ36" s="151">
        <f>IF('Indicator Date'!BQ36="","x",'Indicator Date'!BQ36)</f>
        <v>2014</v>
      </c>
      <c r="BR36" s="151">
        <f>IF('Indicator Date'!BR36="","x",'Indicator Date'!BR36)</f>
        <v>2017</v>
      </c>
      <c r="BS36" s="151">
        <f>IF('Indicator Date'!BS36="","x",'Indicator Date'!BS36)</f>
        <v>2017</v>
      </c>
      <c r="BT36" s="151">
        <f>IF('Indicator Date'!BT36="","x",'Indicator Date'!BT36)</f>
        <v>2016</v>
      </c>
      <c r="BU36" s="151">
        <f>IF('Indicator Date'!BU36="","x",'Indicator Date'!BU36)</f>
        <v>2017</v>
      </c>
      <c r="BV36" s="151" t="str">
        <f>IF('Indicator Date'!BV36="","x",'Indicator Date'!BV36)</f>
        <v>x</v>
      </c>
      <c r="BW36" s="151" t="str">
        <f>IF('Indicator Date'!BW36="","x",'Indicator Date'!BW36)</f>
        <v>x</v>
      </c>
      <c r="BX36" s="151">
        <f>IF('Indicator Date'!BX36="","x",'Indicator Date'!BX36)</f>
        <v>2016</v>
      </c>
      <c r="BY36" s="151">
        <f>IF('Indicator Date'!BY36="","x",'Indicator Date'!BY36)</f>
        <v>2015</v>
      </c>
      <c r="BZ36" s="151" t="str">
        <f>IF('Indicator Date'!BZ36="","x",'Indicator Date'!BZ36)</f>
        <v>2018</v>
      </c>
      <c r="CA36" s="151">
        <f>IF('Indicator Date'!CA36="","x",'Indicator Date'!CA36)</f>
        <v>2019</v>
      </c>
      <c r="CB36" s="151">
        <f>IF('Indicator Date'!CB36="","x",'Indicator Date'!CB36)</f>
        <v>2015</v>
      </c>
    </row>
    <row r="37" spans="1:80" x14ac:dyDescent="0.3">
      <c r="A37" s="123" t="s">
        <v>64</v>
      </c>
      <c r="B37" s="106" t="s">
        <v>63</v>
      </c>
      <c r="C37" s="151">
        <f>IF('Indicator Date'!C37="","x",'Indicator Date'!C37)</f>
        <v>2015</v>
      </c>
      <c r="D37" s="151">
        <f>IF('Indicator Date'!D37="","x",'Indicator Date'!D37)</f>
        <v>2015</v>
      </c>
      <c r="E37" s="151">
        <f>IF('Indicator Date'!E37="","x",'Indicator Date'!E37)</f>
        <v>2015</v>
      </c>
      <c r="F37" s="151">
        <f>IF('Indicator Date'!F37="","x",'Indicator Date'!F37)</f>
        <v>2015</v>
      </c>
      <c r="G37" s="151">
        <f>IF('Indicator Date'!G37="","x",'Indicator Date'!G37)</f>
        <v>2015</v>
      </c>
      <c r="H37" s="151">
        <f>IF('Indicator Date'!H37="","x",'Indicator Date'!H37)</f>
        <v>2015</v>
      </c>
      <c r="I37" s="151">
        <f>IF('Indicator Date'!I37="","x",'Indicator Date'!I37)</f>
        <v>2015</v>
      </c>
      <c r="J37" s="151">
        <f>IF('Indicator Date'!J37="","x",'Indicator Date'!J37)</f>
        <v>2018</v>
      </c>
      <c r="K37" s="151">
        <f>IF('Indicator Date'!K37="","x",'Indicator Date'!K37)</f>
        <v>2018</v>
      </c>
      <c r="L37" s="151">
        <f>IF('Indicator Date'!L37="","x",'Indicator Date'!L37)</f>
        <v>2016</v>
      </c>
      <c r="M37" s="151">
        <f>IF('Indicator Date'!M37="","x",'Indicator Date'!M37)</f>
        <v>2015</v>
      </c>
      <c r="N37" s="151">
        <f>IF('Indicator Date'!N37="","x",'Indicator Date'!N37)</f>
        <v>2015</v>
      </c>
      <c r="O37" s="151">
        <f>IF('Indicator Date'!O37="","x",'Indicator Date'!O37)</f>
        <v>2015</v>
      </c>
      <c r="P37" s="151">
        <f>IF('Indicator Date'!P37="","x",'Indicator Date'!P37)</f>
        <v>2015</v>
      </c>
      <c r="Q37" s="151">
        <f>IF('Indicator Date'!Q37="","x",'Indicator Date'!Q37)</f>
        <v>2010</v>
      </c>
      <c r="R37" s="151">
        <f>IF('Indicator Date'!R37="","x",'Indicator Date'!R37)</f>
        <v>2010</v>
      </c>
      <c r="S37" s="151">
        <f>IF('Indicator Date'!S37="","x",'Indicator Date'!S37)</f>
        <v>2010</v>
      </c>
      <c r="T37" s="151">
        <f>IF('Indicator Date'!T37="","x",'Indicator Date'!T37)</f>
        <v>2010</v>
      </c>
      <c r="U37" s="151">
        <f>IF('Indicator Date'!U37="","x",'Indicator Date'!U37)</f>
        <v>2015</v>
      </c>
      <c r="V37" s="151">
        <f>IF('Indicator Date'!V37="","x",'Indicator Date'!V37)</f>
        <v>2015</v>
      </c>
      <c r="W37" s="151">
        <f>IF('Indicator Date'!W37="","x",'Indicator Date'!W37)</f>
        <v>2015</v>
      </c>
      <c r="X37" s="151">
        <f>IF('Indicator Date'!X37="","x",'Indicator Date'!X37)</f>
        <v>2018</v>
      </c>
      <c r="Y37" s="151">
        <f>IF('Indicator Date'!Y37="","x",'Indicator Date'!Y37)</f>
        <v>2018</v>
      </c>
      <c r="Z37" s="151">
        <f>IF('Indicator Date'!Z37="","x",'Indicator Date'!Z37)</f>
        <v>2018</v>
      </c>
      <c r="AA37" s="151" t="str">
        <f>IF('Indicator Date'!AA37="","x",'Indicator Date'!AA37)</f>
        <v>x</v>
      </c>
      <c r="AB37" s="151">
        <f>IF('Indicator Date'!AB37="","x",'Indicator Date'!AB37)</f>
        <v>2017</v>
      </c>
      <c r="AC37" s="151" t="str">
        <f>IF('Indicator Date'!AC37="","x",'Indicator Date'!AC37)</f>
        <v>x</v>
      </c>
      <c r="AD37" s="151">
        <f>IF('Indicator Date'!AD37="","x",'Indicator Date'!AD37)</f>
        <v>2018</v>
      </c>
      <c r="AE37" s="151">
        <f>IF('Indicator Date'!AE37="","x",'Indicator Date'!AE37)</f>
        <v>2018</v>
      </c>
      <c r="AF37" s="151">
        <f>IF('Indicator Date'!AF37="","x",'Indicator Date'!AF37)</f>
        <v>2015</v>
      </c>
      <c r="AG37" s="151">
        <f>IF('Indicator Date'!AG37="","x",'Indicator Date'!AG37)</f>
        <v>2019</v>
      </c>
      <c r="AH37" s="151">
        <f>IF('Indicator Date'!AH37="","x",'Indicator Date'!AH37)</f>
        <v>2019</v>
      </c>
      <c r="AI37" s="151">
        <f>IF('Indicator Date'!AI37="","x",'Indicator Date'!AI37)</f>
        <v>2019</v>
      </c>
      <c r="AJ37" s="151">
        <f>IF('Indicator Date'!AJ37="","x",'Indicator Date'!AJ37)</f>
        <v>2018</v>
      </c>
      <c r="AK37" s="151">
        <f>IF('Indicator Date'!AK37="","x",'Indicator Date'!AK37)</f>
        <v>2018</v>
      </c>
      <c r="AL37" s="151">
        <f>IF('Indicator Date'!AL37="","x",'Indicator Date'!AL37)</f>
        <v>2017</v>
      </c>
      <c r="AM37" s="151" t="str">
        <f>IF('Indicator Date'!AM37="","x",'Indicator Date'!AM37)</f>
        <v>x</v>
      </c>
      <c r="AN37" s="151">
        <f>IF('Indicator Date'!AN37="","x",'Indicator Date'!AN37)</f>
        <v>2019</v>
      </c>
      <c r="AO37" s="151">
        <f>IF('Indicator Date'!AO37="","x",'Indicator Date'!AO37)</f>
        <v>2016</v>
      </c>
      <c r="AP37" s="151">
        <f>IF('Indicator Date'!AP37="","x",'Indicator Date'!AP37)</f>
        <v>2017</v>
      </c>
      <c r="AQ37" s="151">
        <f>IF('Indicator Date'!AQ37="","x",'Indicator Date'!AQ37)</f>
        <v>2017</v>
      </c>
      <c r="AR37" s="151">
        <f>IF('Indicator Date'!AR37="","x",'Indicator Date'!AR37)</f>
        <v>2018</v>
      </c>
      <c r="AS37" s="151">
        <f>IF('Indicator Date'!AS37="","x",'Indicator Date'!AS37)</f>
        <v>2017</v>
      </c>
      <c r="AT37" s="151">
        <f>IF('Indicator Date'!AT37="","x",'Indicator Date'!AT37)</f>
        <v>2014</v>
      </c>
      <c r="AU37" s="151">
        <f>IF('Indicator Date'!AU37="","x",'Indicator Date'!AU37)</f>
        <v>2017</v>
      </c>
      <c r="AV37" s="151">
        <f>IF('Indicator Date'!AV37="","x",'Indicator Date'!AV37)</f>
        <v>2017</v>
      </c>
      <c r="AW37" s="151">
        <f>IF('Indicator Date'!AW37="","x",'Indicator Date'!AW37)</f>
        <v>2017</v>
      </c>
      <c r="AX37" s="151" t="str">
        <f>IF('Indicator Date'!AX37="","x",'Indicator Date'!AX37)</f>
        <v>x</v>
      </c>
      <c r="AY37" s="151">
        <f>IF('Indicator Date'!AY37="","x",'Indicator Date'!AY37)</f>
        <v>2017</v>
      </c>
      <c r="AZ37" s="151">
        <f>IF('Indicator Date'!AZ37="","x",'Indicator Date'!AZ37)</f>
        <v>2017</v>
      </c>
      <c r="BA37" s="151" t="str">
        <f>IF('Indicator Date'!BA37="","x",'Indicator Date'!BA37)</f>
        <v>2017</v>
      </c>
      <c r="BB37" s="151">
        <f>IF('Indicator Date'!BB37="","x",'Indicator Date'!BB37)</f>
        <v>2017</v>
      </c>
      <c r="BC37" s="151">
        <f>IF('Indicator Date'!BC37="","x",'Indicator Date'!BC37)</f>
        <v>2018</v>
      </c>
      <c r="BD37" s="151">
        <f>IF('Indicator Date'!BD37="","x",'Indicator Date'!BD37)</f>
        <v>2019</v>
      </c>
      <c r="BE37" s="212" t="str">
        <f>IF('Indicator Date'!BE37="","x",YEAR('Indicator Date'!BE37))</f>
        <v>x</v>
      </c>
      <c r="BF37" s="212">
        <f>IF('Indicator Date'!BF37="","x",YEAR('Indicator Date'!BF37))</f>
        <v>2018</v>
      </c>
      <c r="BG37" s="212">
        <f>IF('Indicator Date'!BG37="","x",YEAR('Indicator Date'!BG37))</f>
        <v>2018</v>
      </c>
      <c r="BH37" s="151">
        <f>IF('Indicator Date'!BH37="","x",'Indicator Date'!BH37)</f>
        <v>2018</v>
      </c>
      <c r="BI37" s="151">
        <f>IF('Indicator Date'!BI37="","x",'Indicator Date'!BI37)</f>
        <v>2018</v>
      </c>
      <c r="BJ37" s="151">
        <f>IF('Indicator Date'!BJ37="","x",'Indicator Date'!BJ37)</f>
        <v>2013</v>
      </c>
      <c r="BK37" s="151">
        <f>IF('Indicator Date'!BK37="","x",'Indicator Date'!BK37)</f>
        <v>2017</v>
      </c>
      <c r="BL37" s="151">
        <f>IF('Indicator Date'!BL37="","x",'Indicator Date'!BL37)</f>
        <v>2018</v>
      </c>
      <c r="BM37" s="151">
        <f>IF('Indicator Date'!BM37="","x",'Indicator Date'!BM37)</f>
        <v>2017</v>
      </c>
      <c r="BN37" s="151">
        <f>IF('Indicator Date'!BN37="","x",'Indicator Date'!BN37)</f>
        <v>2015</v>
      </c>
      <c r="BO37" s="151">
        <f>IF('Indicator Date'!BO37="","x",'Indicator Date'!BO37)</f>
        <v>2016</v>
      </c>
      <c r="BP37" s="151">
        <f>IF('Indicator Date'!BP37="","x",'Indicator Date'!BP37)</f>
        <v>2017</v>
      </c>
      <c r="BQ37" s="151">
        <f>IF('Indicator Date'!BQ37="","x",'Indicator Date'!BQ37)</f>
        <v>2014</v>
      </c>
      <c r="BR37" s="151">
        <f>IF('Indicator Date'!BR37="","x",'Indicator Date'!BR37)</f>
        <v>2017</v>
      </c>
      <c r="BS37" s="151">
        <f>IF('Indicator Date'!BS37="","x",'Indicator Date'!BS37)</f>
        <v>2017</v>
      </c>
      <c r="BT37" s="151">
        <f>IF('Indicator Date'!BT37="","x",'Indicator Date'!BT37)</f>
        <v>2016</v>
      </c>
      <c r="BU37" s="151">
        <f>IF('Indicator Date'!BU37="","x",'Indicator Date'!BU37)</f>
        <v>2017</v>
      </c>
      <c r="BV37" s="151">
        <f>IF('Indicator Date'!BV37="","x",'Indicator Date'!BV37)</f>
        <v>2017</v>
      </c>
      <c r="BW37" s="151">
        <f>IF('Indicator Date'!BW37="","x",'Indicator Date'!BW37)</f>
        <v>2017</v>
      </c>
      <c r="BX37" s="151">
        <f>IF('Indicator Date'!BX37="","x",'Indicator Date'!BX37)</f>
        <v>2016</v>
      </c>
      <c r="BY37" s="151">
        <f>IF('Indicator Date'!BY37="","x",'Indicator Date'!BY37)</f>
        <v>2015</v>
      </c>
      <c r="BZ37" s="151" t="str">
        <f>IF('Indicator Date'!BZ37="","x",'Indicator Date'!BZ37)</f>
        <v>2018</v>
      </c>
      <c r="CA37" s="151">
        <f>IF('Indicator Date'!CA37="","x",'Indicator Date'!CA37)</f>
        <v>2019</v>
      </c>
      <c r="CB37" s="151">
        <f>IF('Indicator Date'!CB37="","x",'Indicator Date'!CB37)</f>
        <v>2015</v>
      </c>
    </row>
    <row r="38" spans="1:80" x14ac:dyDescent="0.3">
      <c r="A38" s="123" t="s">
        <v>375</v>
      </c>
      <c r="B38" s="106" t="s">
        <v>65</v>
      </c>
      <c r="C38" s="151">
        <f>IF('Indicator Date'!C38="","x",'Indicator Date'!C38)</f>
        <v>2015</v>
      </c>
      <c r="D38" s="151">
        <f>IF('Indicator Date'!D38="","x",'Indicator Date'!D38)</f>
        <v>2015</v>
      </c>
      <c r="E38" s="151">
        <f>IF('Indicator Date'!E38="","x",'Indicator Date'!E38)</f>
        <v>2015</v>
      </c>
      <c r="F38" s="151">
        <f>IF('Indicator Date'!F38="","x",'Indicator Date'!F38)</f>
        <v>2015</v>
      </c>
      <c r="G38" s="151">
        <f>IF('Indicator Date'!G38="","x",'Indicator Date'!G38)</f>
        <v>2015</v>
      </c>
      <c r="H38" s="151">
        <f>IF('Indicator Date'!H38="","x",'Indicator Date'!H38)</f>
        <v>2015</v>
      </c>
      <c r="I38" s="151">
        <f>IF('Indicator Date'!I38="","x",'Indicator Date'!I38)</f>
        <v>2015</v>
      </c>
      <c r="J38" s="151">
        <f>IF('Indicator Date'!J38="","x",'Indicator Date'!J38)</f>
        <v>2018</v>
      </c>
      <c r="K38" s="151">
        <f>IF('Indicator Date'!K38="","x",'Indicator Date'!K38)</f>
        <v>2018</v>
      </c>
      <c r="L38" s="151">
        <f>IF('Indicator Date'!L38="","x",'Indicator Date'!L38)</f>
        <v>2016</v>
      </c>
      <c r="M38" s="151">
        <f>IF('Indicator Date'!M38="","x",'Indicator Date'!M38)</f>
        <v>2015</v>
      </c>
      <c r="N38" s="151">
        <f>IF('Indicator Date'!N38="","x",'Indicator Date'!N38)</f>
        <v>2015</v>
      </c>
      <c r="O38" s="151">
        <f>IF('Indicator Date'!O38="","x",'Indicator Date'!O38)</f>
        <v>2015</v>
      </c>
      <c r="P38" s="151">
        <f>IF('Indicator Date'!P38="","x",'Indicator Date'!P38)</f>
        <v>2015</v>
      </c>
      <c r="Q38" s="151">
        <f>IF('Indicator Date'!Q38="","x",'Indicator Date'!Q38)</f>
        <v>2010</v>
      </c>
      <c r="R38" s="151">
        <f>IF('Indicator Date'!R38="","x",'Indicator Date'!R38)</f>
        <v>2010</v>
      </c>
      <c r="S38" s="151">
        <f>IF('Indicator Date'!S38="","x",'Indicator Date'!S38)</f>
        <v>2010</v>
      </c>
      <c r="T38" s="151">
        <f>IF('Indicator Date'!T38="","x",'Indicator Date'!T38)</f>
        <v>2010</v>
      </c>
      <c r="U38" s="151">
        <f>IF('Indicator Date'!U38="","x",'Indicator Date'!U38)</f>
        <v>2015</v>
      </c>
      <c r="V38" s="151">
        <f>IF('Indicator Date'!V38="","x",'Indicator Date'!V38)</f>
        <v>2015</v>
      </c>
      <c r="W38" s="151">
        <f>IF('Indicator Date'!W38="","x",'Indicator Date'!W38)</f>
        <v>2015</v>
      </c>
      <c r="X38" s="151">
        <f>IF('Indicator Date'!X38="","x",'Indicator Date'!X38)</f>
        <v>2018</v>
      </c>
      <c r="Y38" s="151">
        <f>IF('Indicator Date'!Y38="","x",'Indicator Date'!Y38)</f>
        <v>2018</v>
      </c>
      <c r="Z38" s="151">
        <f>IF('Indicator Date'!Z38="","x",'Indicator Date'!Z38)</f>
        <v>2018</v>
      </c>
      <c r="AA38" s="151" t="str">
        <f>IF('Indicator Date'!AA38="","x",'Indicator Date'!AA38)</f>
        <v>x</v>
      </c>
      <c r="AB38" s="151">
        <f>IF('Indicator Date'!AB38="","x",'Indicator Date'!AB38)</f>
        <v>2017</v>
      </c>
      <c r="AC38" s="151" t="str">
        <f>IF('Indicator Date'!AC38="","x",'Indicator Date'!AC38)</f>
        <v>x</v>
      </c>
      <c r="AD38" s="151">
        <f>IF('Indicator Date'!AD38="","x",'Indicator Date'!AD38)</f>
        <v>2014</v>
      </c>
      <c r="AE38" s="151">
        <f>IF('Indicator Date'!AE38="","x",'Indicator Date'!AE38)</f>
        <v>2018</v>
      </c>
      <c r="AF38" s="151">
        <f>IF('Indicator Date'!AF38="","x",'Indicator Date'!AF38)</f>
        <v>2015</v>
      </c>
      <c r="AG38" s="151">
        <f>IF('Indicator Date'!AG38="","x",'Indicator Date'!AG38)</f>
        <v>2019</v>
      </c>
      <c r="AH38" s="151">
        <f>IF('Indicator Date'!AH38="","x",'Indicator Date'!AH38)</f>
        <v>2019</v>
      </c>
      <c r="AI38" s="151">
        <f>IF('Indicator Date'!AI38="","x",'Indicator Date'!AI38)</f>
        <v>2019</v>
      </c>
      <c r="AJ38" s="151">
        <f>IF('Indicator Date'!AJ38="","x",'Indicator Date'!AJ38)</f>
        <v>2018</v>
      </c>
      <c r="AK38" s="151">
        <f>IF('Indicator Date'!AK38="","x",'Indicator Date'!AK38)</f>
        <v>2018</v>
      </c>
      <c r="AL38" s="151">
        <f>IF('Indicator Date'!AL38="","x",'Indicator Date'!AL38)</f>
        <v>2017</v>
      </c>
      <c r="AM38" s="151">
        <f>IF('Indicator Date'!AM38="","x",'Indicator Date'!AM38)</f>
        <v>2012</v>
      </c>
      <c r="AN38" s="151">
        <f>IF('Indicator Date'!AN38="","x",'Indicator Date'!AN38)</f>
        <v>2019</v>
      </c>
      <c r="AO38" s="151">
        <f>IF('Indicator Date'!AO38="","x",'Indicator Date'!AO38)</f>
        <v>2016</v>
      </c>
      <c r="AP38" s="151">
        <f>IF('Indicator Date'!AP38="","x",'Indicator Date'!AP38)</f>
        <v>2017</v>
      </c>
      <c r="AQ38" s="151">
        <f>IF('Indicator Date'!AQ38="","x",'Indicator Date'!AQ38)</f>
        <v>2017</v>
      </c>
      <c r="AR38" s="151">
        <f>IF('Indicator Date'!AR38="","x",'Indicator Date'!AR38)</f>
        <v>2018</v>
      </c>
      <c r="AS38" s="151">
        <f>IF('Indicator Date'!AS38="","x",'Indicator Date'!AS38)</f>
        <v>2017</v>
      </c>
      <c r="AT38" s="151">
        <f>IF('Indicator Date'!AT38="","x",'Indicator Date'!AT38)</f>
        <v>2010</v>
      </c>
      <c r="AU38" s="151">
        <f>IF('Indicator Date'!AU38="","x",'Indicator Date'!AU38)</f>
        <v>2017</v>
      </c>
      <c r="AV38" s="151" t="str">
        <f>IF('Indicator Date'!AV38="","x",'Indicator Date'!AV38)</f>
        <v>x</v>
      </c>
      <c r="AW38" s="151" t="str">
        <f>IF('Indicator Date'!AW38="","x",'Indicator Date'!AW38)</f>
        <v>x</v>
      </c>
      <c r="AX38" s="151">
        <f>IF('Indicator Date'!AX38="","x",'Indicator Date'!AX38)</f>
        <v>2017</v>
      </c>
      <c r="AY38" s="151">
        <f>IF('Indicator Date'!AY38="","x",'Indicator Date'!AY38)</f>
        <v>2017</v>
      </c>
      <c r="AZ38" s="151">
        <f>IF('Indicator Date'!AZ38="","x",'Indicator Date'!AZ38)</f>
        <v>2017</v>
      </c>
      <c r="BA38" s="151" t="str">
        <f>IF('Indicator Date'!BA38="","x",'Indicator Date'!BA38)</f>
        <v>2015</v>
      </c>
      <c r="BB38" s="151">
        <f>IF('Indicator Date'!BB38="","x",'Indicator Date'!BB38)</f>
        <v>2017</v>
      </c>
      <c r="BC38" s="151">
        <f>IF('Indicator Date'!BC38="","x",'Indicator Date'!BC38)</f>
        <v>2018</v>
      </c>
      <c r="BD38" s="151">
        <f>IF('Indicator Date'!BD38="","x",'Indicator Date'!BD38)</f>
        <v>2019</v>
      </c>
      <c r="BE38" s="212" t="str">
        <f>IF('Indicator Date'!BE38="","x",YEAR('Indicator Date'!BE38))</f>
        <v>x</v>
      </c>
      <c r="BF38" s="212">
        <f>IF('Indicator Date'!BF38="","x",YEAR('Indicator Date'!BF38))</f>
        <v>2018</v>
      </c>
      <c r="BG38" s="212">
        <f>IF('Indicator Date'!BG38="","x",YEAR('Indicator Date'!BG38))</f>
        <v>2018</v>
      </c>
      <c r="BH38" s="151">
        <f>IF('Indicator Date'!BH38="","x",'Indicator Date'!BH38)</f>
        <v>2018</v>
      </c>
      <c r="BI38" s="151">
        <f>IF('Indicator Date'!BI38="","x",'Indicator Date'!BI38)</f>
        <v>2018</v>
      </c>
      <c r="BJ38" s="151">
        <f>IF('Indicator Date'!BJ38="","x",'Indicator Date'!BJ38)</f>
        <v>2013</v>
      </c>
      <c r="BK38" s="151">
        <f>IF('Indicator Date'!BK38="","x",'Indicator Date'!BK38)</f>
        <v>2017</v>
      </c>
      <c r="BL38" s="151">
        <f>IF('Indicator Date'!BL38="","x",'Indicator Date'!BL38)</f>
        <v>2018</v>
      </c>
      <c r="BM38" s="151">
        <f>IF('Indicator Date'!BM38="","x",'Indicator Date'!BM38)</f>
        <v>2017</v>
      </c>
      <c r="BN38" s="151">
        <f>IF('Indicator Date'!BN38="","x",'Indicator Date'!BN38)</f>
        <v>2015</v>
      </c>
      <c r="BO38" s="151">
        <f>IF('Indicator Date'!BO38="","x",'Indicator Date'!BO38)</f>
        <v>2016</v>
      </c>
      <c r="BP38" s="151">
        <f>IF('Indicator Date'!BP38="","x",'Indicator Date'!BP38)</f>
        <v>2017</v>
      </c>
      <c r="BQ38" s="151">
        <f>IF('Indicator Date'!BQ38="","x",'Indicator Date'!BQ38)</f>
        <v>2014</v>
      </c>
      <c r="BR38" s="151">
        <f>IF('Indicator Date'!BR38="","x",'Indicator Date'!BR38)</f>
        <v>2017</v>
      </c>
      <c r="BS38" s="151">
        <f>IF('Indicator Date'!BS38="","x",'Indicator Date'!BS38)</f>
        <v>2017</v>
      </c>
      <c r="BT38" s="151">
        <f>IF('Indicator Date'!BT38="","x",'Indicator Date'!BT38)</f>
        <v>2015</v>
      </c>
      <c r="BU38" s="151">
        <f>IF('Indicator Date'!BU38="","x",'Indicator Date'!BU38)</f>
        <v>2017</v>
      </c>
      <c r="BV38" s="151">
        <f>IF('Indicator Date'!BV38="","x",'Indicator Date'!BV38)</f>
        <v>2017</v>
      </c>
      <c r="BW38" s="151" t="str">
        <f>IF('Indicator Date'!BW38="","x",'Indicator Date'!BW38)</f>
        <v>x</v>
      </c>
      <c r="BX38" s="151">
        <f>IF('Indicator Date'!BX38="","x",'Indicator Date'!BX38)</f>
        <v>2016</v>
      </c>
      <c r="BY38" s="151">
        <f>IF('Indicator Date'!BY38="","x",'Indicator Date'!BY38)</f>
        <v>2015</v>
      </c>
      <c r="BZ38" s="151" t="str">
        <f>IF('Indicator Date'!BZ38="","x",'Indicator Date'!BZ38)</f>
        <v>2018</v>
      </c>
      <c r="CA38" s="151">
        <f>IF('Indicator Date'!CA38="","x",'Indicator Date'!CA38)</f>
        <v>2019</v>
      </c>
      <c r="CB38" s="151">
        <f>IF('Indicator Date'!CB38="","x",'Indicator Date'!CB38)</f>
        <v>2015</v>
      </c>
    </row>
    <row r="39" spans="1:80" x14ac:dyDescent="0.3">
      <c r="A39" s="123" t="s">
        <v>67</v>
      </c>
      <c r="B39" s="106" t="s">
        <v>66</v>
      </c>
      <c r="C39" s="151">
        <f>IF('Indicator Date'!C39="","x",'Indicator Date'!C39)</f>
        <v>2015</v>
      </c>
      <c r="D39" s="151">
        <f>IF('Indicator Date'!D39="","x",'Indicator Date'!D39)</f>
        <v>2015</v>
      </c>
      <c r="E39" s="151">
        <f>IF('Indicator Date'!E39="","x",'Indicator Date'!E39)</f>
        <v>2015</v>
      </c>
      <c r="F39" s="151">
        <f>IF('Indicator Date'!F39="","x",'Indicator Date'!F39)</f>
        <v>2015</v>
      </c>
      <c r="G39" s="151">
        <f>IF('Indicator Date'!G39="","x",'Indicator Date'!G39)</f>
        <v>2015</v>
      </c>
      <c r="H39" s="151">
        <f>IF('Indicator Date'!H39="","x",'Indicator Date'!H39)</f>
        <v>2015</v>
      </c>
      <c r="I39" s="151">
        <f>IF('Indicator Date'!I39="","x",'Indicator Date'!I39)</f>
        <v>2015</v>
      </c>
      <c r="J39" s="151">
        <f>IF('Indicator Date'!J39="","x",'Indicator Date'!J39)</f>
        <v>2018</v>
      </c>
      <c r="K39" s="151">
        <f>IF('Indicator Date'!K39="","x",'Indicator Date'!K39)</f>
        <v>2018</v>
      </c>
      <c r="L39" s="151">
        <f>IF('Indicator Date'!L39="","x",'Indicator Date'!L39)</f>
        <v>2016</v>
      </c>
      <c r="M39" s="151">
        <f>IF('Indicator Date'!M39="","x",'Indicator Date'!M39)</f>
        <v>2015</v>
      </c>
      <c r="N39" s="151">
        <f>IF('Indicator Date'!N39="","x",'Indicator Date'!N39)</f>
        <v>2015</v>
      </c>
      <c r="O39" s="151">
        <f>IF('Indicator Date'!O39="","x",'Indicator Date'!O39)</f>
        <v>2015</v>
      </c>
      <c r="P39" s="151">
        <f>IF('Indicator Date'!P39="","x",'Indicator Date'!P39)</f>
        <v>2015</v>
      </c>
      <c r="Q39" s="151">
        <f>IF('Indicator Date'!Q39="","x",'Indicator Date'!Q39)</f>
        <v>2010</v>
      </c>
      <c r="R39" s="151">
        <f>IF('Indicator Date'!R39="","x",'Indicator Date'!R39)</f>
        <v>2010</v>
      </c>
      <c r="S39" s="151">
        <f>IF('Indicator Date'!S39="","x",'Indicator Date'!S39)</f>
        <v>2010</v>
      </c>
      <c r="T39" s="151">
        <f>IF('Indicator Date'!T39="","x",'Indicator Date'!T39)</f>
        <v>2010</v>
      </c>
      <c r="U39" s="151">
        <f>IF('Indicator Date'!U39="","x",'Indicator Date'!U39)</f>
        <v>2015</v>
      </c>
      <c r="V39" s="151">
        <f>IF('Indicator Date'!V39="","x",'Indicator Date'!V39)</f>
        <v>2015</v>
      </c>
      <c r="W39" s="151">
        <f>IF('Indicator Date'!W39="","x",'Indicator Date'!W39)</f>
        <v>2015</v>
      </c>
      <c r="X39" s="151">
        <f>IF('Indicator Date'!X39="","x",'Indicator Date'!X39)</f>
        <v>2018</v>
      </c>
      <c r="Y39" s="151">
        <f>IF('Indicator Date'!Y39="","x",'Indicator Date'!Y39)</f>
        <v>2018</v>
      </c>
      <c r="Z39" s="151">
        <f>IF('Indicator Date'!Z39="","x",'Indicator Date'!Z39)</f>
        <v>2018</v>
      </c>
      <c r="AA39" s="151">
        <f>IF('Indicator Date'!AA39="","x",'Indicator Date'!AA39)</f>
        <v>2015</v>
      </c>
      <c r="AB39" s="151">
        <f>IF('Indicator Date'!AB39="","x",'Indicator Date'!AB39)</f>
        <v>2017</v>
      </c>
      <c r="AC39" s="151">
        <f>IF('Indicator Date'!AC39="","x",'Indicator Date'!AC39)</f>
        <v>2017</v>
      </c>
      <c r="AD39" s="151">
        <f>IF('Indicator Date'!AD39="","x",'Indicator Date'!AD39)</f>
        <v>2018</v>
      </c>
      <c r="AE39" s="151">
        <f>IF('Indicator Date'!AE39="","x",'Indicator Date'!AE39)</f>
        <v>2018</v>
      </c>
      <c r="AF39" s="151">
        <f>IF('Indicator Date'!AF39="","x",'Indicator Date'!AF39)</f>
        <v>2016</v>
      </c>
      <c r="AG39" s="151">
        <f>IF('Indicator Date'!AG39="","x",'Indicator Date'!AG39)</f>
        <v>2019</v>
      </c>
      <c r="AH39" s="151">
        <f>IF('Indicator Date'!AH39="","x",'Indicator Date'!AH39)</f>
        <v>2019</v>
      </c>
      <c r="AI39" s="151">
        <f>IF('Indicator Date'!AI39="","x",'Indicator Date'!AI39)</f>
        <v>2019</v>
      </c>
      <c r="AJ39" s="151">
        <f>IF('Indicator Date'!AJ39="","x",'Indicator Date'!AJ39)</f>
        <v>2018</v>
      </c>
      <c r="AK39" s="151">
        <f>IF('Indicator Date'!AK39="","x",'Indicator Date'!AK39)</f>
        <v>2018</v>
      </c>
      <c r="AL39" s="151">
        <f>IF('Indicator Date'!AL39="","x",'Indicator Date'!AL39)</f>
        <v>2017</v>
      </c>
      <c r="AM39" s="151">
        <f>IF('Indicator Date'!AM39="","x",'Indicator Date'!AM39)</f>
        <v>2016</v>
      </c>
      <c r="AN39" s="151">
        <f>IF('Indicator Date'!AN39="","x",'Indicator Date'!AN39)</f>
        <v>2019</v>
      </c>
      <c r="AO39" s="151">
        <f>IF('Indicator Date'!AO39="","x",'Indicator Date'!AO39)</f>
        <v>2016</v>
      </c>
      <c r="AP39" s="151">
        <f>IF('Indicator Date'!AP39="","x",'Indicator Date'!AP39)</f>
        <v>2017</v>
      </c>
      <c r="AQ39" s="151">
        <f>IF('Indicator Date'!AQ39="","x",'Indicator Date'!AQ39)</f>
        <v>2017</v>
      </c>
      <c r="AR39" s="151">
        <f>IF('Indicator Date'!AR39="","x",'Indicator Date'!AR39)</f>
        <v>2018</v>
      </c>
      <c r="AS39" s="151">
        <f>IF('Indicator Date'!AS39="","x",'Indicator Date'!AS39)</f>
        <v>2017</v>
      </c>
      <c r="AT39" s="151">
        <f>IF('Indicator Date'!AT39="","x",'Indicator Date'!AT39)</f>
        <v>2010</v>
      </c>
      <c r="AU39" s="151">
        <f>IF('Indicator Date'!AU39="","x",'Indicator Date'!AU39)</f>
        <v>2017</v>
      </c>
      <c r="AV39" s="151">
        <f>IF('Indicator Date'!AV39="","x",'Indicator Date'!AV39)</f>
        <v>2017</v>
      </c>
      <c r="AW39" s="151" t="str">
        <f>IF('Indicator Date'!AW39="","x",'Indicator Date'!AW39)</f>
        <v>x</v>
      </c>
      <c r="AX39" s="151">
        <f>IF('Indicator Date'!AX39="","x",'Indicator Date'!AX39)</f>
        <v>2017</v>
      </c>
      <c r="AY39" s="151">
        <f>IF('Indicator Date'!AY39="","x",'Indicator Date'!AY39)</f>
        <v>2017</v>
      </c>
      <c r="AZ39" s="151">
        <f>IF('Indicator Date'!AZ39="","x",'Indicator Date'!AZ39)</f>
        <v>2017</v>
      </c>
      <c r="BA39" s="151" t="str">
        <f>IF('Indicator Date'!BA39="","x",'Indicator Date'!BA39)</f>
        <v>2017</v>
      </c>
      <c r="BB39" s="151">
        <f>IF('Indicator Date'!BB39="","x",'Indicator Date'!BB39)</f>
        <v>2017</v>
      </c>
      <c r="BC39" s="151">
        <f>IF('Indicator Date'!BC39="","x",'Indicator Date'!BC39)</f>
        <v>2018</v>
      </c>
      <c r="BD39" s="151">
        <f>IF('Indicator Date'!BD39="","x",'Indicator Date'!BD39)</f>
        <v>2019</v>
      </c>
      <c r="BE39" s="212">
        <f>IF('Indicator Date'!BE39="","x",YEAR('Indicator Date'!BE39))</f>
        <v>2018</v>
      </c>
      <c r="BF39" s="212">
        <f>IF('Indicator Date'!BF39="","x",YEAR('Indicator Date'!BF39))</f>
        <v>2018</v>
      </c>
      <c r="BG39" s="212">
        <f>IF('Indicator Date'!BG39="","x",YEAR('Indicator Date'!BG39))</f>
        <v>2018</v>
      </c>
      <c r="BH39" s="151">
        <f>IF('Indicator Date'!BH39="","x",'Indicator Date'!BH39)</f>
        <v>2018</v>
      </c>
      <c r="BI39" s="151">
        <f>IF('Indicator Date'!BI39="","x",'Indicator Date'!BI39)</f>
        <v>2018</v>
      </c>
      <c r="BJ39" s="151">
        <f>IF('Indicator Date'!BJ39="","x",'Indicator Date'!BJ39)</f>
        <v>2015</v>
      </c>
      <c r="BK39" s="151">
        <f>IF('Indicator Date'!BK39="","x",'Indicator Date'!BK39)</f>
        <v>2017</v>
      </c>
      <c r="BL39" s="151">
        <f>IF('Indicator Date'!BL39="","x",'Indicator Date'!BL39)</f>
        <v>2018</v>
      </c>
      <c r="BM39" s="151">
        <f>IF('Indicator Date'!BM39="","x",'Indicator Date'!BM39)</f>
        <v>2017</v>
      </c>
      <c r="BN39" s="151">
        <f>IF('Indicator Date'!BN39="","x",'Indicator Date'!BN39)</f>
        <v>2015</v>
      </c>
      <c r="BO39" s="151">
        <f>IF('Indicator Date'!BO39="","x",'Indicator Date'!BO39)</f>
        <v>2016</v>
      </c>
      <c r="BP39" s="151">
        <f>IF('Indicator Date'!BP39="","x",'Indicator Date'!BP39)</f>
        <v>2017</v>
      </c>
      <c r="BQ39" s="151">
        <f>IF('Indicator Date'!BQ39="","x",'Indicator Date'!BQ39)</f>
        <v>2014</v>
      </c>
      <c r="BR39" s="151">
        <f>IF('Indicator Date'!BR39="","x",'Indicator Date'!BR39)</f>
        <v>2017</v>
      </c>
      <c r="BS39" s="151">
        <f>IF('Indicator Date'!BS39="","x",'Indicator Date'!BS39)</f>
        <v>2017</v>
      </c>
      <c r="BT39" s="151">
        <f>IF('Indicator Date'!BT39="","x",'Indicator Date'!BT39)</f>
        <v>2017</v>
      </c>
      <c r="BU39" s="151">
        <f>IF('Indicator Date'!BU39="","x",'Indicator Date'!BU39)</f>
        <v>2017</v>
      </c>
      <c r="BV39" s="151">
        <f>IF('Indicator Date'!BV39="","x",'Indicator Date'!BV39)</f>
        <v>2017</v>
      </c>
      <c r="BW39" s="151">
        <f>IF('Indicator Date'!BW39="","x",'Indicator Date'!BW39)</f>
        <v>2017</v>
      </c>
      <c r="BX39" s="151">
        <f>IF('Indicator Date'!BX39="","x",'Indicator Date'!BX39)</f>
        <v>2016</v>
      </c>
      <c r="BY39" s="151">
        <f>IF('Indicator Date'!BY39="","x",'Indicator Date'!BY39)</f>
        <v>2015</v>
      </c>
      <c r="BZ39" s="151" t="str">
        <f>IF('Indicator Date'!BZ39="","x",'Indicator Date'!BZ39)</f>
        <v>2018</v>
      </c>
      <c r="CA39" s="151">
        <f>IF('Indicator Date'!CA39="","x",'Indicator Date'!CA39)</f>
        <v>2019</v>
      </c>
      <c r="CB39" s="151">
        <f>IF('Indicator Date'!CB39="","x",'Indicator Date'!CB39)</f>
        <v>2015</v>
      </c>
    </row>
    <row r="40" spans="1:80" x14ac:dyDescent="0.3">
      <c r="A40" s="123" t="s">
        <v>69</v>
      </c>
      <c r="B40" s="106" t="s">
        <v>68</v>
      </c>
      <c r="C40" s="151">
        <f>IF('Indicator Date'!C40="","x",'Indicator Date'!C40)</f>
        <v>2015</v>
      </c>
      <c r="D40" s="151">
        <f>IF('Indicator Date'!D40="","x",'Indicator Date'!D40)</f>
        <v>2015</v>
      </c>
      <c r="E40" s="151">
        <f>IF('Indicator Date'!E40="","x",'Indicator Date'!E40)</f>
        <v>2015</v>
      </c>
      <c r="F40" s="151">
        <f>IF('Indicator Date'!F40="","x",'Indicator Date'!F40)</f>
        <v>2015</v>
      </c>
      <c r="G40" s="151">
        <f>IF('Indicator Date'!G40="","x",'Indicator Date'!G40)</f>
        <v>2015</v>
      </c>
      <c r="H40" s="151">
        <f>IF('Indicator Date'!H40="","x",'Indicator Date'!H40)</f>
        <v>2015</v>
      </c>
      <c r="I40" s="151">
        <f>IF('Indicator Date'!I40="","x",'Indicator Date'!I40)</f>
        <v>2015</v>
      </c>
      <c r="J40" s="151">
        <f>IF('Indicator Date'!J40="","x",'Indicator Date'!J40)</f>
        <v>2018</v>
      </c>
      <c r="K40" s="151">
        <f>IF('Indicator Date'!K40="","x",'Indicator Date'!K40)</f>
        <v>2018</v>
      </c>
      <c r="L40" s="151">
        <f>IF('Indicator Date'!L40="","x",'Indicator Date'!L40)</f>
        <v>2016</v>
      </c>
      <c r="M40" s="151">
        <f>IF('Indicator Date'!M40="","x",'Indicator Date'!M40)</f>
        <v>2015</v>
      </c>
      <c r="N40" s="151">
        <f>IF('Indicator Date'!N40="","x",'Indicator Date'!N40)</f>
        <v>2015</v>
      </c>
      <c r="O40" s="151">
        <f>IF('Indicator Date'!O40="","x",'Indicator Date'!O40)</f>
        <v>2015</v>
      </c>
      <c r="P40" s="151">
        <f>IF('Indicator Date'!P40="","x",'Indicator Date'!P40)</f>
        <v>2015</v>
      </c>
      <c r="Q40" s="151">
        <f>IF('Indicator Date'!Q40="","x",'Indicator Date'!Q40)</f>
        <v>2010</v>
      </c>
      <c r="R40" s="151">
        <f>IF('Indicator Date'!R40="","x",'Indicator Date'!R40)</f>
        <v>2010</v>
      </c>
      <c r="S40" s="151">
        <f>IF('Indicator Date'!S40="","x",'Indicator Date'!S40)</f>
        <v>2010</v>
      </c>
      <c r="T40" s="151">
        <f>IF('Indicator Date'!T40="","x",'Indicator Date'!T40)</f>
        <v>2010</v>
      </c>
      <c r="U40" s="151">
        <f>IF('Indicator Date'!U40="","x",'Indicator Date'!U40)</f>
        <v>2015</v>
      </c>
      <c r="V40" s="151">
        <f>IF('Indicator Date'!V40="","x",'Indicator Date'!V40)</f>
        <v>2015</v>
      </c>
      <c r="W40" s="151">
        <f>IF('Indicator Date'!W40="","x",'Indicator Date'!W40)</f>
        <v>2015</v>
      </c>
      <c r="X40" s="151">
        <f>IF('Indicator Date'!X40="","x",'Indicator Date'!X40)</f>
        <v>2018</v>
      </c>
      <c r="Y40" s="151">
        <f>IF('Indicator Date'!Y40="","x",'Indicator Date'!Y40)</f>
        <v>2018</v>
      </c>
      <c r="Z40" s="151">
        <f>IF('Indicator Date'!Z40="","x",'Indicator Date'!Z40)</f>
        <v>2018</v>
      </c>
      <c r="AA40" s="151">
        <f>IF('Indicator Date'!AA40="","x",'Indicator Date'!AA40)</f>
        <v>2012</v>
      </c>
      <c r="AB40" s="151">
        <f>IF('Indicator Date'!AB40="","x",'Indicator Date'!AB40)</f>
        <v>2017</v>
      </c>
      <c r="AC40" s="151">
        <f>IF('Indicator Date'!AC40="","x",'Indicator Date'!AC40)</f>
        <v>2016</v>
      </c>
      <c r="AD40" s="151">
        <f>IF('Indicator Date'!AD40="","x",'Indicator Date'!AD40)</f>
        <v>2017</v>
      </c>
      <c r="AE40" s="151">
        <f>IF('Indicator Date'!AE40="","x",'Indicator Date'!AE40)</f>
        <v>2018</v>
      </c>
      <c r="AF40" s="151">
        <f>IF('Indicator Date'!AF40="","x",'Indicator Date'!AF40)</f>
        <v>2016</v>
      </c>
      <c r="AG40" s="151">
        <f>IF('Indicator Date'!AG40="","x",'Indicator Date'!AG40)</f>
        <v>2019</v>
      </c>
      <c r="AH40" s="151">
        <f>IF('Indicator Date'!AH40="","x",'Indicator Date'!AH40)</f>
        <v>2019</v>
      </c>
      <c r="AI40" s="151">
        <f>IF('Indicator Date'!AI40="","x",'Indicator Date'!AI40)</f>
        <v>2019</v>
      </c>
      <c r="AJ40" s="151">
        <f>IF('Indicator Date'!AJ40="","x",'Indicator Date'!AJ40)</f>
        <v>2018</v>
      </c>
      <c r="AK40" s="151">
        <f>IF('Indicator Date'!AK40="","x",'Indicator Date'!AK40)</f>
        <v>2018</v>
      </c>
      <c r="AL40" s="151">
        <f>IF('Indicator Date'!AL40="","x",'Indicator Date'!AL40)</f>
        <v>2017</v>
      </c>
      <c r="AM40" s="151">
        <f>IF('Indicator Date'!AM40="","x",'Indicator Date'!AM40)</f>
        <v>2012</v>
      </c>
      <c r="AN40" s="151">
        <f>IF('Indicator Date'!AN40="","x",'Indicator Date'!AN40)</f>
        <v>2019</v>
      </c>
      <c r="AO40" s="151">
        <f>IF('Indicator Date'!AO40="","x",'Indicator Date'!AO40)</f>
        <v>2016</v>
      </c>
      <c r="AP40" s="151">
        <f>IF('Indicator Date'!AP40="","x",'Indicator Date'!AP40)</f>
        <v>2017</v>
      </c>
      <c r="AQ40" s="151">
        <f>IF('Indicator Date'!AQ40="","x",'Indicator Date'!AQ40)</f>
        <v>2017</v>
      </c>
      <c r="AR40" s="151">
        <f>IF('Indicator Date'!AR40="","x",'Indicator Date'!AR40)</f>
        <v>2018</v>
      </c>
      <c r="AS40" s="151">
        <f>IF('Indicator Date'!AS40="","x",'Indicator Date'!AS40)</f>
        <v>2017</v>
      </c>
      <c r="AT40" s="151">
        <f>IF('Indicator Date'!AT40="","x",'Indicator Date'!AT40)</f>
        <v>2012</v>
      </c>
      <c r="AU40" s="151">
        <f>IF('Indicator Date'!AU40="","x",'Indicator Date'!AU40)</f>
        <v>2017</v>
      </c>
      <c r="AV40" s="151">
        <f>IF('Indicator Date'!AV40="","x",'Indicator Date'!AV40)</f>
        <v>2017</v>
      </c>
      <c r="AW40" s="151">
        <f>IF('Indicator Date'!AW40="","x",'Indicator Date'!AW40)</f>
        <v>2017</v>
      </c>
      <c r="AX40" s="151">
        <f>IF('Indicator Date'!AX40="","x",'Indicator Date'!AX40)</f>
        <v>2017</v>
      </c>
      <c r="AY40" s="151">
        <f>IF('Indicator Date'!AY40="","x",'Indicator Date'!AY40)</f>
        <v>2017</v>
      </c>
      <c r="AZ40" s="151" t="str">
        <f>IF('Indicator Date'!AZ40="","x",'Indicator Date'!AZ40)</f>
        <v>x</v>
      </c>
      <c r="BA40" s="151" t="str">
        <f>IF('Indicator Date'!BA40="","x",'Indicator Date'!BA40)</f>
        <v>2013</v>
      </c>
      <c r="BB40" s="151">
        <f>IF('Indicator Date'!BB40="","x",'Indicator Date'!BB40)</f>
        <v>2017</v>
      </c>
      <c r="BC40" s="151">
        <f>IF('Indicator Date'!BC40="","x",'Indicator Date'!BC40)</f>
        <v>2018</v>
      </c>
      <c r="BD40" s="151">
        <f>IF('Indicator Date'!BD40="","x",'Indicator Date'!BD40)</f>
        <v>2019</v>
      </c>
      <c r="BE40" s="212" t="str">
        <f>IF('Indicator Date'!BE40="","x",YEAR('Indicator Date'!BE40))</f>
        <v>x</v>
      </c>
      <c r="BF40" s="212">
        <f>IF('Indicator Date'!BF40="","x",YEAR('Indicator Date'!BF40))</f>
        <v>2018</v>
      </c>
      <c r="BG40" s="212">
        <f>IF('Indicator Date'!BG40="","x",YEAR('Indicator Date'!BG40))</f>
        <v>2018</v>
      </c>
      <c r="BH40" s="151">
        <f>IF('Indicator Date'!BH40="","x",'Indicator Date'!BH40)</f>
        <v>2018</v>
      </c>
      <c r="BI40" s="151">
        <f>IF('Indicator Date'!BI40="","x",'Indicator Date'!BI40)</f>
        <v>2018</v>
      </c>
      <c r="BJ40" s="151">
        <f>IF('Indicator Date'!BJ40="","x",'Indicator Date'!BJ40)</f>
        <v>2013</v>
      </c>
      <c r="BK40" s="151">
        <f>IF('Indicator Date'!BK40="","x",'Indicator Date'!BK40)</f>
        <v>2017</v>
      </c>
      <c r="BL40" s="151">
        <f>IF('Indicator Date'!BL40="","x",'Indicator Date'!BL40)</f>
        <v>2018</v>
      </c>
      <c r="BM40" s="151">
        <f>IF('Indicator Date'!BM40="","x",'Indicator Date'!BM40)</f>
        <v>2017</v>
      </c>
      <c r="BN40" s="151">
        <f>IF('Indicator Date'!BN40="","x",'Indicator Date'!BN40)</f>
        <v>2015</v>
      </c>
      <c r="BO40" s="151">
        <f>IF('Indicator Date'!BO40="","x",'Indicator Date'!BO40)</f>
        <v>2016</v>
      </c>
      <c r="BP40" s="151">
        <f>IF('Indicator Date'!BP40="","x",'Indicator Date'!BP40)</f>
        <v>2017</v>
      </c>
      <c r="BQ40" s="151">
        <f>IF('Indicator Date'!BQ40="","x",'Indicator Date'!BQ40)</f>
        <v>2014</v>
      </c>
      <c r="BR40" s="151">
        <f>IF('Indicator Date'!BR40="","x",'Indicator Date'!BR40)</f>
        <v>2017</v>
      </c>
      <c r="BS40" s="151">
        <f>IF('Indicator Date'!BS40="","x",'Indicator Date'!BS40)</f>
        <v>2017</v>
      </c>
      <c r="BT40" s="151">
        <f>IF('Indicator Date'!BT40="","x",'Indicator Date'!BT40)</f>
        <v>2012</v>
      </c>
      <c r="BU40" s="151">
        <f>IF('Indicator Date'!BU40="","x",'Indicator Date'!BU40)</f>
        <v>2017</v>
      </c>
      <c r="BV40" s="151" t="str">
        <f>IF('Indicator Date'!BV40="","x",'Indicator Date'!BV40)</f>
        <v>x</v>
      </c>
      <c r="BW40" s="151" t="str">
        <f>IF('Indicator Date'!BW40="","x",'Indicator Date'!BW40)</f>
        <v>x</v>
      </c>
      <c r="BX40" s="151">
        <f>IF('Indicator Date'!BX40="","x",'Indicator Date'!BX40)</f>
        <v>2016</v>
      </c>
      <c r="BY40" s="151">
        <f>IF('Indicator Date'!BY40="","x",'Indicator Date'!BY40)</f>
        <v>2015</v>
      </c>
      <c r="BZ40" s="151" t="str">
        <f>IF('Indicator Date'!BZ40="","x",'Indicator Date'!BZ40)</f>
        <v>2018</v>
      </c>
      <c r="CA40" s="151">
        <f>IF('Indicator Date'!CA40="","x",'Indicator Date'!CA40)</f>
        <v>2019</v>
      </c>
      <c r="CB40" s="151">
        <f>IF('Indicator Date'!CB40="","x",'Indicator Date'!CB40)</f>
        <v>2015</v>
      </c>
    </row>
    <row r="41" spans="1:80" x14ac:dyDescent="0.3">
      <c r="A41" s="123" t="s">
        <v>373</v>
      </c>
      <c r="B41" s="106" t="s">
        <v>71</v>
      </c>
      <c r="C41" s="151">
        <f>IF('Indicator Date'!C41="","x",'Indicator Date'!C41)</f>
        <v>2015</v>
      </c>
      <c r="D41" s="151">
        <f>IF('Indicator Date'!D41="","x",'Indicator Date'!D41)</f>
        <v>2015</v>
      </c>
      <c r="E41" s="151">
        <f>IF('Indicator Date'!E41="","x",'Indicator Date'!E41)</f>
        <v>2015</v>
      </c>
      <c r="F41" s="151">
        <f>IF('Indicator Date'!F41="","x",'Indicator Date'!F41)</f>
        <v>2015</v>
      </c>
      <c r="G41" s="151">
        <f>IF('Indicator Date'!G41="","x",'Indicator Date'!G41)</f>
        <v>2015</v>
      </c>
      <c r="H41" s="151">
        <f>IF('Indicator Date'!H41="","x",'Indicator Date'!H41)</f>
        <v>2015</v>
      </c>
      <c r="I41" s="151">
        <f>IF('Indicator Date'!I41="","x",'Indicator Date'!I41)</f>
        <v>2015</v>
      </c>
      <c r="J41" s="151">
        <f>IF('Indicator Date'!J41="","x",'Indicator Date'!J41)</f>
        <v>2018</v>
      </c>
      <c r="K41" s="151">
        <f>IF('Indicator Date'!K41="","x",'Indicator Date'!K41)</f>
        <v>2018</v>
      </c>
      <c r="L41" s="151">
        <f>IF('Indicator Date'!L41="","x",'Indicator Date'!L41)</f>
        <v>2016</v>
      </c>
      <c r="M41" s="151">
        <f>IF('Indicator Date'!M41="","x",'Indicator Date'!M41)</f>
        <v>2015</v>
      </c>
      <c r="N41" s="151">
        <f>IF('Indicator Date'!N41="","x",'Indicator Date'!N41)</f>
        <v>2015</v>
      </c>
      <c r="O41" s="151">
        <f>IF('Indicator Date'!O41="","x",'Indicator Date'!O41)</f>
        <v>2015</v>
      </c>
      <c r="P41" s="151">
        <f>IF('Indicator Date'!P41="","x",'Indicator Date'!P41)</f>
        <v>2015</v>
      </c>
      <c r="Q41" s="151">
        <f>IF('Indicator Date'!Q41="","x",'Indicator Date'!Q41)</f>
        <v>2010</v>
      </c>
      <c r="R41" s="151">
        <f>IF('Indicator Date'!R41="","x",'Indicator Date'!R41)</f>
        <v>2010</v>
      </c>
      <c r="S41" s="151">
        <f>IF('Indicator Date'!S41="","x",'Indicator Date'!S41)</f>
        <v>2010</v>
      </c>
      <c r="T41" s="151">
        <f>IF('Indicator Date'!T41="","x",'Indicator Date'!T41)</f>
        <v>2010</v>
      </c>
      <c r="U41" s="151">
        <f>IF('Indicator Date'!U41="","x",'Indicator Date'!U41)</f>
        <v>2015</v>
      </c>
      <c r="V41" s="151">
        <f>IF('Indicator Date'!V41="","x",'Indicator Date'!V41)</f>
        <v>2015</v>
      </c>
      <c r="W41" s="151">
        <f>IF('Indicator Date'!W41="","x",'Indicator Date'!W41)</f>
        <v>2015</v>
      </c>
      <c r="X41" s="151">
        <f>IF('Indicator Date'!X41="","x",'Indicator Date'!X41)</f>
        <v>2018</v>
      </c>
      <c r="Y41" s="151">
        <f>IF('Indicator Date'!Y41="","x",'Indicator Date'!Y41)</f>
        <v>2018</v>
      </c>
      <c r="Z41" s="151">
        <f>IF('Indicator Date'!Z41="","x",'Indicator Date'!Z41)</f>
        <v>2018</v>
      </c>
      <c r="AA41" s="151">
        <f>IF('Indicator Date'!AA41="","x",'Indicator Date'!AA41)</f>
        <v>2011</v>
      </c>
      <c r="AB41" s="151">
        <f>IF('Indicator Date'!AB41="","x",'Indicator Date'!AB41)</f>
        <v>2017</v>
      </c>
      <c r="AC41" s="151">
        <f>IF('Indicator Date'!AC41="","x",'Indicator Date'!AC41)</f>
        <v>2017</v>
      </c>
      <c r="AD41" s="151">
        <f>IF('Indicator Date'!AD41="","x",'Indicator Date'!AD41)</f>
        <v>2016</v>
      </c>
      <c r="AE41" s="151">
        <f>IF('Indicator Date'!AE41="","x",'Indicator Date'!AE41)</f>
        <v>2018</v>
      </c>
      <c r="AF41" s="151">
        <f>IF('Indicator Date'!AF41="","x",'Indicator Date'!AF41)</f>
        <v>2016</v>
      </c>
      <c r="AG41" s="151">
        <f>IF('Indicator Date'!AG41="","x",'Indicator Date'!AG41)</f>
        <v>2019</v>
      </c>
      <c r="AH41" s="151">
        <f>IF('Indicator Date'!AH41="","x",'Indicator Date'!AH41)</f>
        <v>2019</v>
      </c>
      <c r="AI41" s="151">
        <f>IF('Indicator Date'!AI41="","x",'Indicator Date'!AI41)</f>
        <v>2019</v>
      </c>
      <c r="AJ41" s="151">
        <f>IF('Indicator Date'!AJ41="","x",'Indicator Date'!AJ41)</f>
        <v>2018</v>
      </c>
      <c r="AK41" s="151">
        <f>IF('Indicator Date'!AK41="","x",'Indicator Date'!AK41)</f>
        <v>2018</v>
      </c>
      <c r="AL41" s="151">
        <f>IF('Indicator Date'!AL41="","x",'Indicator Date'!AL41)</f>
        <v>2017</v>
      </c>
      <c r="AM41" s="151">
        <f>IF('Indicator Date'!AM41="","x",'Indicator Date'!AM41)</f>
        <v>2012</v>
      </c>
      <c r="AN41" s="151">
        <f>IF('Indicator Date'!AN41="","x",'Indicator Date'!AN41)</f>
        <v>2019</v>
      </c>
      <c r="AO41" s="151">
        <f>IF('Indicator Date'!AO41="","x",'Indicator Date'!AO41)</f>
        <v>2016</v>
      </c>
      <c r="AP41" s="151">
        <f>IF('Indicator Date'!AP41="","x",'Indicator Date'!AP41)</f>
        <v>2017</v>
      </c>
      <c r="AQ41" s="151">
        <f>IF('Indicator Date'!AQ41="","x",'Indicator Date'!AQ41)</f>
        <v>2017</v>
      </c>
      <c r="AR41" s="151">
        <f>IF('Indicator Date'!AR41="","x",'Indicator Date'!AR41)</f>
        <v>2016</v>
      </c>
      <c r="AS41" s="151">
        <f>IF('Indicator Date'!AS41="","x",'Indicator Date'!AS41)</f>
        <v>2017</v>
      </c>
      <c r="AT41" s="151">
        <f>IF('Indicator Date'!AT41="","x",'Indicator Date'!AT41)</f>
        <v>2015</v>
      </c>
      <c r="AU41" s="151">
        <f>IF('Indicator Date'!AU41="","x",'Indicator Date'!AU41)</f>
        <v>2017</v>
      </c>
      <c r="AV41" s="151">
        <f>IF('Indicator Date'!AV41="","x",'Indicator Date'!AV41)</f>
        <v>2017</v>
      </c>
      <c r="AW41" s="151">
        <f>IF('Indicator Date'!AW41="","x",'Indicator Date'!AW41)</f>
        <v>2017</v>
      </c>
      <c r="AX41" s="151">
        <f>IF('Indicator Date'!AX41="","x",'Indicator Date'!AX41)</f>
        <v>2017</v>
      </c>
      <c r="AY41" s="151">
        <f>IF('Indicator Date'!AY41="","x",'Indicator Date'!AY41)</f>
        <v>2017</v>
      </c>
      <c r="AZ41" s="151">
        <f>IF('Indicator Date'!AZ41="","x",'Indicator Date'!AZ41)</f>
        <v>2017</v>
      </c>
      <c r="BA41" s="151" t="str">
        <f>IF('Indicator Date'!BA41="","x",'Indicator Date'!BA41)</f>
        <v>2011</v>
      </c>
      <c r="BB41" s="151">
        <f>IF('Indicator Date'!BB41="","x",'Indicator Date'!BB41)</f>
        <v>2017</v>
      </c>
      <c r="BC41" s="151">
        <f>IF('Indicator Date'!BC41="","x",'Indicator Date'!BC41)</f>
        <v>2018</v>
      </c>
      <c r="BD41" s="151">
        <f>IF('Indicator Date'!BD41="","x",'Indicator Date'!BD41)</f>
        <v>2019</v>
      </c>
      <c r="BE41" s="212">
        <f>IF('Indicator Date'!BE41="","x",YEAR('Indicator Date'!BE41))</f>
        <v>2018</v>
      </c>
      <c r="BF41" s="212">
        <f>IF('Indicator Date'!BF41="","x",YEAR('Indicator Date'!BF41))</f>
        <v>2019</v>
      </c>
      <c r="BG41" s="212">
        <f>IF('Indicator Date'!BG41="","x",YEAR('Indicator Date'!BG41))</f>
        <v>2018</v>
      </c>
      <c r="BH41" s="151">
        <f>IF('Indicator Date'!BH41="","x",'Indicator Date'!BH41)</f>
        <v>2018</v>
      </c>
      <c r="BI41" s="151">
        <f>IF('Indicator Date'!BI41="","x",'Indicator Date'!BI41)</f>
        <v>2018</v>
      </c>
      <c r="BJ41" s="151" t="str">
        <f>IF('Indicator Date'!BJ41="","x",'Indicator Date'!BJ41)</f>
        <v>x</v>
      </c>
      <c r="BK41" s="151">
        <f>IF('Indicator Date'!BK41="","x",'Indicator Date'!BK41)</f>
        <v>2017</v>
      </c>
      <c r="BL41" s="151">
        <f>IF('Indicator Date'!BL41="","x",'Indicator Date'!BL41)</f>
        <v>2018</v>
      </c>
      <c r="BM41" s="151">
        <f>IF('Indicator Date'!BM41="","x",'Indicator Date'!BM41)</f>
        <v>2017</v>
      </c>
      <c r="BN41" s="151">
        <f>IF('Indicator Date'!BN41="","x",'Indicator Date'!BN41)</f>
        <v>2015</v>
      </c>
      <c r="BO41" s="151">
        <f>IF('Indicator Date'!BO41="","x",'Indicator Date'!BO41)</f>
        <v>2016</v>
      </c>
      <c r="BP41" s="151">
        <f>IF('Indicator Date'!BP41="","x",'Indicator Date'!BP41)</f>
        <v>2017</v>
      </c>
      <c r="BQ41" s="151">
        <f>IF('Indicator Date'!BQ41="","x",'Indicator Date'!BQ41)</f>
        <v>2014</v>
      </c>
      <c r="BR41" s="151">
        <f>IF('Indicator Date'!BR41="","x",'Indicator Date'!BR41)</f>
        <v>2017</v>
      </c>
      <c r="BS41" s="151">
        <f>IF('Indicator Date'!BS41="","x",'Indicator Date'!BS41)</f>
        <v>2017</v>
      </c>
      <c r="BT41" s="151">
        <f>IF('Indicator Date'!BT41="","x",'Indicator Date'!BT41)</f>
        <v>2011</v>
      </c>
      <c r="BU41" s="151">
        <f>IF('Indicator Date'!BU41="","x",'Indicator Date'!BU41)</f>
        <v>2017</v>
      </c>
      <c r="BV41" s="151" t="str">
        <f>IF('Indicator Date'!BV41="","x",'Indicator Date'!BV41)</f>
        <v>x</v>
      </c>
      <c r="BW41" s="151">
        <f>IF('Indicator Date'!BW41="","x",'Indicator Date'!BW41)</f>
        <v>2017</v>
      </c>
      <c r="BX41" s="151">
        <f>IF('Indicator Date'!BX41="","x",'Indicator Date'!BX41)</f>
        <v>2016</v>
      </c>
      <c r="BY41" s="151">
        <f>IF('Indicator Date'!BY41="","x",'Indicator Date'!BY41)</f>
        <v>2015</v>
      </c>
      <c r="BZ41" s="151" t="str">
        <f>IF('Indicator Date'!BZ41="","x",'Indicator Date'!BZ41)</f>
        <v>2018</v>
      </c>
      <c r="CA41" s="151">
        <f>IF('Indicator Date'!CA41="","x",'Indicator Date'!CA41)</f>
        <v>2019</v>
      </c>
      <c r="CB41" s="151">
        <f>IF('Indicator Date'!CB41="","x",'Indicator Date'!CB41)</f>
        <v>2015</v>
      </c>
    </row>
    <row r="42" spans="1:80" x14ac:dyDescent="0.3">
      <c r="A42" s="123" t="s">
        <v>744</v>
      </c>
      <c r="B42" s="106" t="s">
        <v>70</v>
      </c>
      <c r="C42" s="151">
        <f>IF('Indicator Date'!C42="","x",'Indicator Date'!C42)</f>
        <v>2015</v>
      </c>
      <c r="D42" s="151">
        <f>IF('Indicator Date'!D42="","x",'Indicator Date'!D42)</f>
        <v>2015</v>
      </c>
      <c r="E42" s="151">
        <f>IF('Indicator Date'!E42="","x",'Indicator Date'!E42)</f>
        <v>2015</v>
      </c>
      <c r="F42" s="151">
        <f>IF('Indicator Date'!F42="","x",'Indicator Date'!F42)</f>
        <v>2015</v>
      </c>
      <c r="G42" s="151">
        <f>IF('Indicator Date'!G42="","x",'Indicator Date'!G42)</f>
        <v>2015</v>
      </c>
      <c r="H42" s="151">
        <f>IF('Indicator Date'!H42="","x",'Indicator Date'!H42)</f>
        <v>2015</v>
      </c>
      <c r="I42" s="151">
        <f>IF('Indicator Date'!I42="","x",'Indicator Date'!I42)</f>
        <v>2015</v>
      </c>
      <c r="J42" s="151">
        <f>IF('Indicator Date'!J42="","x",'Indicator Date'!J42)</f>
        <v>2018</v>
      </c>
      <c r="K42" s="151">
        <f>IF('Indicator Date'!K42="","x",'Indicator Date'!K42)</f>
        <v>2018</v>
      </c>
      <c r="L42" s="151">
        <f>IF('Indicator Date'!L42="","x",'Indicator Date'!L42)</f>
        <v>2016</v>
      </c>
      <c r="M42" s="151">
        <f>IF('Indicator Date'!M42="","x",'Indicator Date'!M42)</f>
        <v>2015</v>
      </c>
      <c r="N42" s="151">
        <f>IF('Indicator Date'!N42="","x",'Indicator Date'!N42)</f>
        <v>2015</v>
      </c>
      <c r="O42" s="151">
        <f>IF('Indicator Date'!O42="","x",'Indicator Date'!O42)</f>
        <v>2015</v>
      </c>
      <c r="P42" s="151">
        <f>IF('Indicator Date'!P42="","x",'Indicator Date'!P42)</f>
        <v>2015</v>
      </c>
      <c r="Q42" s="151">
        <f>IF('Indicator Date'!Q42="","x",'Indicator Date'!Q42)</f>
        <v>2010</v>
      </c>
      <c r="R42" s="151">
        <f>IF('Indicator Date'!R42="","x",'Indicator Date'!R42)</f>
        <v>2010</v>
      </c>
      <c r="S42" s="151">
        <f>IF('Indicator Date'!S42="","x",'Indicator Date'!S42)</f>
        <v>2010</v>
      </c>
      <c r="T42" s="151">
        <f>IF('Indicator Date'!T42="","x",'Indicator Date'!T42)</f>
        <v>2010</v>
      </c>
      <c r="U42" s="151">
        <f>IF('Indicator Date'!U42="","x",'Indicator Date'!U42)</f>
        <v>2015</v>
      </c>
      <c r="V42" s="151">
        <f>IF('Indicator Date'!V42="","x",'Indicator Date'!V42)</f>
        <v>2015</v>
      </c>
      <c r="W42" s="151">
        <f>IF('Indicator Date'!W42="","x",'Indicator Date'!W42)</f>
        <v>2015</v>
      </c>
      <c r="X42" s="151">
        <f>IF('Indicator Date'!X42="","x",'Indicator Date'!X42)</f>
        <v>2018</v>
      </c>
      <c r="Y42" s="151">
        <f>IF('Indicator Date'!Y42="","x",'Indicator Date'!Y42)</f>
        <v>2018</v>
      </c>
      <c r="Z42" s="151">
        <f>IF('Indicator Date'!Z42="","x",'Indicator Date'!Z42)</f>
        <v>2018</v>
      </c>
      <c r="AA42" s="151">
        <f>IF('Indicator Date'!AA42="","x",'Indicator Date'!AA42)</f>
        <v>2013</v>
      </c>
      <c r="AB42" s="151">
        <f>IF('Indicator Date'!AB42="","x",'Indicator Date'!AB42)</f>
        <v>2017</v>
      </c>
      <c r="AC42" s="151">
        <f>IF('Indicator Date'!AC42="","x",'Indicator Date'!AC42)</f>
        <v>2017</v>
      </c>
      <c r="AD42" s="151">
        <f>IF('Indicator Date'!AD42="","x",'Indicator Date'!AD42)</f>
        <v>2017</v>
      </c>
      <c r="AE42" s="151">
        <f>IF('Indicator Date'!AE42="","x",'Indicator Date'!AE42)</f>
        <v>2018</v>
      </c>
      <c r="AF42" s="151">
        <f>IF('Indicator Date'!AF42="","x",'Indicator Date'!AF42)</f>
        <v>2016</v>
      </c>
      <c r="AG42" s="151">
        <f>IF('Indicator Date'!AG42="","x",'Indicator Date'!AG42)</f>
        <v>2019</v>
      </c>
      <c r="AH42" s="151">
        <f>IF('Indicator Date'!AH42="","x",'Indicator Date'!AH42)</f>
        <v>2019</v>
      </c>
      <c r="AI42" s="151">
        <f>IF('Indicator Date'!AI42="","x",'Indicator Date'!AI42)</f>
        <v>2019</v>
      </c>
      <c r="AJ42" s="151">
        <f>IF('Indicator Date'!AJ42="","x",'Indicator Date'!AJ42)</f>
        <v>2018</v>
      </c>
      <c r="AK42" s="151">
        <f>IF('Indicator Date'!AK42="","x",'Indicator Date'!AK42)</f>
        <v>2018</v>
      </c>
      <c r="AL42" s="151">
        <f>IF('Indicator Date'!AL42="","x",'Indicator Date'!AL42)</f>
        <v>2017</v>
      </c>
      <c r="AM42" s="151">
        <f>IF('Indicator Date'!AM42="","x",'Indicator Date'!AM42)</f>
        <v>2014</v>
      </c>
      <c r="AN42" s="151">
        <f>IF('Indicator Date'!AN42="","x",'Indicator Date'!AN42)</f>
        <v>2019</v>
      </c>
      <c r="AO42" s="151">
        <f>IF('Indicator Date'!AO42="","x",'Indicator Date'!AO42)</f>
        <v>2016</v>
      </c>
      <c r="AP42" s="151">
        <f>IF('Indicator Date'!AP42="","x",'Indicator Date'!AP42)</f>
        <v>2017</v>
      </c>
      <c r="AQ42" s="151">
        <f>IF('Indicator Date'!AQ42="","x",'Indicator Date'!AQ42)</f>
        <v>2017</v>
      </c>
      <c r="AR42" s="151">
        <f>IF('Indicator Date'!AR42="","x",'Indicator Date'!AR42)</f>
        <v>2018</v>
      </c>
      <c r="AS42" s="151">
        <f>IF('Indicator Date'!AS42="","x",'Indicator Date'!AS42)</f>
        <v>2017</v>
      </c>
      <c r="AT42" s="151">
        <f>IF('Indicator Date'!AT42="","x",'Indicator Date'!AT42)</f>
        <v>2013</v>
      </c>
      <c r="AU42" s="151">
        <f>IF('Indicator Date'!AU42="","x",'Indicator Date'!AU42)</f>
        <v>2017</v>
      </c>
      <c r="AV42" s="151">
        <f>IF('Indicator Date'!AV42="","x",'Indicator Date'!AV42)</f>
        <v>2017</v>
      </c>
      <c r="AW42" s="151">
        <f>IF('Indicator Date'!AW42="","x",'Indicator Date'!AW42)</f>
        <v>2017</v>
      </c>
      <c r="AX42" s="151">
        <f>IF('Indicator Date'!AX42="","x",'Indicator Date'!AX42)</f>
        <v>2017</v>
      </c>
      <c r="AY42" s="151">
        <f>IF('Indicator Date'!AY42="","x",'Indicator Date'!AY42)</f>
        <v>2017</v>
      </c>
      <c r="AZ42" s="151">
        <f>IF('Indicator Date'!AZ42="","x",'Indicator Date'!AZ42)</f>
        <v>2017</v>
      </c>
      <c r="BA42" s="151" t="str">
        <f>IF('Indicator Date'!BA42="","x",'Indicator Date'!BA42)</f>
        <v>2012</v>
      </c>
      <c r="BB42" s="151">
        <f>IF('Indicator Date'!BB42="","x",'Indicator Date'!BB42)</f>
        <v>2017</v>
      </c>
      <c r="BC42" s="151">
        <f>IF('Indicator Date'!BC42="","x",'Indicator Date'!BC42)</f>
        <v>2018</v>
      </c>
      <c r="BD42" s="151">
        <f>IF('Indicator Date'!BD42="","x",'Indicator Date'!BD42)</f>
        <v>2019</v>
      </c>
      <c r="BE42" s="212">
        <f>IF('Indicator Date'!BE42="","x",YEAR('Indicator Date'!BE42))</f>
        <v>2018</v>
      </c>
      <c r="BF42" s="212">
        <f>IF('Indicator Date'!BF42="","x",YEAR('Indicator Date'!BF42))</f>
        <v>2019</v>
      </c>
      <c r="BG42" s="212">
        <f>IF('Indicator Date'!BG42="","x",YEAR('Indicator Date'!BG42))</f>
        <v>2018</v>
      </c>
      <c r="BH42" s="151">
        <f>IF('Indicator Date'!BH42="","x",'Indicator Date'!BH42)</f>
        <v>2018</v>
      </c>
      <c r="BI42" s="151">
        <f>IF('Indicator Date'!BI42="","x",'Indicator Date'!BI42)</f>
        <v>2018</v>
      </c>
      <c r="BJ42" s="151">
        <f>IF('Indicator Date'!BJ42="","x",'Indicator Date'!BJ42)</f>
        <v>2015</v>
      </c>
      <c r="BK42" s="151">
        <f>IF('Indicator Date'!BK42="","x",'Indicator Date'!BK42)</f>
        <v>2017</v>
      </c>
      <c r="BL42" s="151">
        <f>IF('Indicator Date'!BL42="","x",'Indicator Date'!BL42)</f>
        <v>2018</v>
      </c>
      <c r="BM42" s="151">
        <f>IF('Indicator Date'!BM42="","x",'Indicator Date'!BM42)</f>
        <v>2017</v>
      </c>
      <c r="BN42" s="151">
        <f>IF('Indicator Date'!BN42="","x",'Indicator Date'!BN42)</f>
        <v>2016</v>
      </c>
      <c r="BO42" s="151">
        <f>IF('Indicator Date'!BO42="","x",'Indicator Date'!BO42)</f>
        <v>2015</v>
      </c>
      <c r="BP42" s="151">
        <f>IF('Indicator Date'!BP42="","x",'Indicator Date'!BP42)</f>
        <v>2017</v>
      </c>
      <c r="BQ42" s="151">
        <f>IF('Indicator Date'!BQ42="","x",'Indicator Date'!BQ42)</f>
        <v>2014</v>
      </c>
      <c r="BR42" s="151">
        <f>IF('Indicator Date'!BR42="","x",'Indicator Date'!BR42)</f>
        <v>2017</v>
      </c>
      <c r="BS42" s="151">
        <f>IF('Indicator Date'!BS42="","x",'Indicator Date'!BS42)</f>
        <v>2017</v>
      </c>
      <c r="BT42" s="151">
        <f>IF('Indicator Date'!BT42="","x",'Indicator Date'!BT42)</f>
        <v>2013</v>
      </c>
      <c r="BU42" s="151">
        <f>IF('Indicator Date'!BU42="","x",'Indicator Date'!BU42)</f>
        <v>2017</v>
      </c>
      <c r="BV42" s="151" t="str">
        <f>IF('Indicator Date'!BV42="","x",'Indicator Date'!BV42)</f>
        <v>x</v>
      </c>
      <c r="BW42" s="151">
        <f>IF('Indicator Date'!BW42="","x",'Indicator Date'!BW42)</f>
        <v>2017</v>
      </c>
      <c r="BX42" s="151">
        <f>IF('Indicator Date'!BX42="","x",'Indicator Date'!BX42)</f>
        <v>2016</v>
      </c>
      <c r="BY42" s="151">
        <f>IF('Indicator Date'!BY42="","x",'Indicator Date'!BY42)</f>
        <v>2015</v>
      </c>
      <c r="BZ42" s="151" t="str">
        <f>IF('Indicator Date'!BZ42="","x",'Indicator Date'!BZ42)</f>
        <v>2018</v>
      </c>
      <c r="CA42" s="151">
        <f>IF('Indicator Date'!CA42="","x",'Indicator Date'!CA42)</f>
        <v>2019</v>
      </c>
      <c r="CB42" s="151">
        <f>IF('Indicator Date'!CB42="","x",'Indicator Date'!CB42)</f>
        <v>2015</v>
      </c>
    </row>
    <row r="43" spans="1:80" x14ac:dyDescent="0.3">
      <c r="A43" s="123" t="s">
        <v>73</v>
      </c>
      <c r="B43" s="106" t="s">
        <v>72</v>
      </c>
      <c r="C43" s="151">
        <f>IF('Indicator Date'!C43="","x",'Indicator Date'!C43)</f>
        <v>2015</v>
      </c>
      <c r="D43" s="151">
        <f>IF('Indicator Date'!D43="","x",'Indicator Date'!D43)</f>
        <v>2015</v>
      </c>
      <c r="E43" s="151">
        <f>IF('Indicator Date'!E43="","x",'Indicator Date'!E43)</f>
        <v>2015</v>
      </c>
      <c r="F43" s="151">
        <f>IF('Indicator Date'!F43="","x",'Indicator Date'!F43)</f>
        <v>2015</v>
      </c>
      <c r="G43" s="151">
        <f>IF('Indicator Date'!G43="","x",'Indicator Date'!G43)</f>
        <v>2015</v>
      </c>
      <c r="H43" s="151">
        <f>IF('Indicator Date'!H43="","x",'Indicator Date'!H43)</f>
        <v>2015</v>
      </c>
      <c r="I43" s="151">
        <f>IF('Indicator Date'!I43="","x",'Indicator Date'!I43)</f>
        <v>2015</v>
      </c>
      <c r="J43" s="151">
        <f>IF('Indicator Date'!J43="","x",'Indicator Date'!J43)</f>
        <v>2018</v>
      </c>
      <c r="K43" s="151">
        <f>IF('Indicator Date'!K43="","x",'Indicator Date'!K43)</f>
        <v>2018</v>
      </c>
      <c r="L43" s="151">
        <f>IF('Indicator Date'!L43="","x",'Indicator Date'!L43)</f>
        <v>2016</v>
      </c>
      <c r="M43" s="151">
        <f>IF('Indicator Date'!M43="","x",'Indicator Date'!M43)</f>
        <v>2015</v>
      </c>
      <c r="N43" s="151">
        <f>IF('Indicator Date'!N43="","x",'Indicator Date'!N43)</f>
        <v>2015</v>
      </c>
      <c r="O43" s="151">
        <f>IF('Indicator Date'!O43="","x",'Indicator Date'!O43)</f>
        <v>2015</v>
      </c>
      <c r="P43" s="151">
        <f>IF('Indicator Date'!P43="","x",'Indicator Date'!P43)</f>
        <v>2015</v>
      </c>
      <c r="Q43" s="151">
        <f>IF('Indicator Date'!Q43="","x",'Indicator Date'!Q43)</f>
        <v>2010</v>
      </c>
      <c r="R43" s="151">
        <f>IF('Indicator Date'!R43="","x",'Indicator Date'!R43)</f>
        <v>2010</v>
      </c>
      <c r="S43" s="151">
        <f>IF('Indicator Date'!S43="","x",'Indicator Date'!S43)</f>
        <v>2010</v>
      </c>
      <c r="T43" s="151">
        <f>IF('Indicator Date'!T43="","x",'Indicator Date'!T43)</f>
        <v>2010</v>
      </c>
      <c r="U43" s="151">
        <f>IF('Indicator Date'!U43="","x",'Indicator Date'!U43)</f>
        <v>2015</v>
      </c>
      <c r="V43" s="151">
        <f>IF('Indicator Date'!V43="","x",'Indicator Date'!V43)</f>
        <v>2015</v>
      </c>
      <c r="W43" s="151">
        <f>IF('Indicator Date'!W43="","x",'Indicator Date'!W43)</f>
        <v>2015</v>
      </c>
      <c r="X43" s="151">
        <f>IF('Indicator Date'!X43="","x",'Indicator Date'!X43)</f>
        <v>2018</v>
      </c>
      <c r="Y43" s="151">
        <f>IF('Indicator Date'!Y43="","x",'Indicator Date'!Y43)</f>
        <v>2018</v>
      </c>
      <c r="Z43" s="151">
        <f>IF('Indicator Date'!Z43="","x",'Indicator Date'!Z43)</f>
        <v>2018</v>
      </c>
      <c r="AA43" s="151">
        <f>IF('Indicator Date'!AA43="","x",'Indicator Date'!AA43)</f>
        <v>2011</v>
      </c>
      <c r="AB43" s="151">
        <f>IF('Indicator Date'!AB43="","x",'Indicator Date'!AB43)</f>
        <v>2017</v>
      </c>
      <c r="AC43" s="151">
        <f>IF('Indicator Date'!AC43="","x",'Indicator Date'!AC43)</f>
        <v>2015</v>
      </c>
      <c r="AD43" s="151">
        <f>IF('Indicator Date'!AD43="","x",'Indicator Date'!AD43)</f>
        <v>2017</v>
      </c>
      <c r="AE43" s="151">
        <f>IF('Indicator Date'!AE43="","x",'Indicator Date'!AE43)</f>
        <v>2018</v>
      </c>
      <c r="AF43" s="151">
        <f>IF('Indicator Date'!AF43="","x",'Indicator Date'!AF43)</f>
        <v>2016</v>
      </c>
      <c r="AG43" s="151">
        <f>IF('Indicator Date'!AG43="","x",'Indicator Date'!AG43)</f>
        <v>2019</v>
      </c>
      <c r="AH43" s="151">
        <f>IF('Indicator Date'!AH43="","x",'Indicator Date'!AH43)</f>
        <v>2019</v>
      </c>
      <c r="AI43" s="151">
        <f>IF('Indicator Date'!AI43="","x",'Indicator Date'!AI43)</f>
        <v>2019</v>
      </c>
      <c r="AJ43" s="151">
        <f>IF('Indicator Date'!AJ43="","x",'Indicator Date'!AJ43)</f>
        <v>2018</v>
      </c>
      <c r="AK43" s="151">
        <f>IF('Indicator Date'!AK43="","x",'Indicator Date'!AK43)</f>
        <v>2018</v>
      </c>
      <c r="AL43" s="151">
        <f>IF('Indicator Date'!AL43="","x",'Indicator Date'!AL43)</f>
        <v>2017</v>
      </c>
      <c r="AM43" s="151" t="str">
        <f>IF('Indicator Date'!AM43="","x",'Indicator Date'!AM43)</f>
        <v>x</v>
      </c>
      <c r="AN43" s="151">
        <f>IF('Indicator Date'!AN43="","x",'Indicator Date'!AN43)</f>
        <v>2019</v>
      </c>
      <c r="AO43" s="151">
        <f>IF('Indicator Date'!AO43="","x",'Indicator Date'!AO43)</f>
        <v>2016</v>
      </c>
      <c r="AP43" s="151">
        <f>IF('Indicator Date'!AP43="","x",'Indicator Date'!AP43)</f>
        <v>2017</v>
      </c>
      <c r="AQ43" s="151">
        <f>IF('Indicator Date'!AQ43="","x",'Indicator Date'!AQ43)</f>
        <v>2017</v>
      </c>
      <c r="AR43" s="151">
        <f>IF('Indicator Date'!AR43="","x",'Indicator Date'!AR43)</f>
        <v>2018</v>
      </c>
      <c r="AS43" s="151">
        <f>IF('Indicator Date'!AS43="","x",'Indicator Date'!AS43)</f>
        <v>2017</v>
      </c>
      <c r="AT43" s="151">
        <f>IF('Indicator Date'!AT43="","x",'Indicator Date'!AT43)</f>
        <v>2008</v>
      </c>
      <c r="AU43" s="151">
        <f>IF('Indicator Date'!AU43="","x",'Indicator Date'!AU43)</f>
        <v>2017</v>
      </c>
      <c r="AV43" s="151">
        <f>IF('Indicator Date'!AV43="","x",'Indicator Date'!AV43)</f>
        <v>2017</v>
      </c>
      <c r="AW43" s="151">
        <f>IF('Indicator Date'!AW43="","x",'Indicator Date'!AW43)</f>
        <v>2017</v>
      </c>
      <c r="AX43" s="151">
        <f>IF('Indicator Date'!AX43="","x",'Indicator Date'!AX43)</f>
        <v>2017</v>
      </c>
      <c r="AY43" s="151">
        <f>IF('Indicator Date'!AY43="","x",'Indicator Date'!AY43)</f>
        <v>2017</v>
      </c>
      <c r="AZ43" s="151">
        <f>IF('Indicator Date'!AZ43="","x",'Indicator Date'!AZ43)</f>
        <v>2017</v>
      </c>
      <c r="BA43" s="151" t="str">
        <f>IF('Indicator Date'!BA43="","x",'Indicator Date'!BA43)</f>
        <v>2017</v>
      </c>
      <c r="BB43" s="151">
        <f>IF('Indicator Date'!BB43="","x",'Indicator Date'!BB43)</f>
        <v>2017</v>
      </c>
      <c r="BC43" s="151">
        <f>IF('Indicator Date'!BC43="","x",'Indicator Date'!BC43)</f>
        <v>2018</v>
      </c>
      <c r="BD43" s="151">
        <f>IF('Indicator Date'!BD43="","x",'Indicator Date'!BD43)</f>
        <v>2019</v>
      </c>
      <c r="BE43" s="212" t="str">
        <f>IF('Indicator Date'!BE43="","x",YEAR('Indicator Date'!BE43))</f>
        <v>x</v>
      </c>
      <c r="BF43" s="212">
        <f>IF('Indicator Date'!BF43="","x",YEAR('Indicator Date'!BF43))</f>
        <v>2018</v>
      </c>
      <c r="BG43" s="212">
        <f>IF('Indicator Date'!BG43="","x",YEAR('Indicator Date'!BG43))</f>
        <v>2018</v>
      </c>
      <c r="BH43" s="151">
        <f>IF('Indicator Date'!BH43="","x",'Indicator Date'!BH43)</f>
        <v>2018</v>
      </c>
      <c r="BI43" s="151">
        <f>IF('Indicator Date'!BI43="","x",'Indicator Date'!BI43)</f>
        <v>2018</v>
      </c>
      <c r="BJ43" s="151">
        <f>IF('Indicator Date'!BJ43="","x",'Indicator Date'!BJ43)</f>
        <v>2013</v>
      </c>
      <c r="BK43" s="151">
        <f>IF('Indicator Date'!BK43="","x",'Indicator Date'!BK43)</f>
        <v>2017</v>
      </c>
      <c r="BL43" s="151">
        <f>IF('Indicator Date'!BL43="","x",'Indicator Date'!BL43)</f>
        <v>2018</v>
      </c>
      <c r="BM43" s="151">
        <f>IF('Indicator Date'!BM43="","x",'Indicator Date'!BM43)</f>
        <v>2017</v>
      </c>
      <c r="BN43" s="151">
        <f>IF('Indicator Date'!BN43="","x",'Indicator Date'!BN43)</f>
        <v>2015</v>
      </c>
      <c r="BO43" s="151">
        <f>IF('Indicator Date'!BO43="","x",'Indicator Date'!BO43)</f>
        <v>2016</v>
      </c>
      <c r="BP43" s="151">
        <f>IF('Indicator Date'!BP43="","x",'Indicator Date'!BP43)</f>
        <v>2017</v>
      </c>
      <c r="BQ43" s="151">
        <f>IF('Indicator Date'!BQ43="","x",'Indicator Date'!BQ43)</f>
        <v>2014</v>
      </c>
      <c r="BR43" s="151">
        <f>IF('Indicator Date'!BR43="","x",'Indicator Date'!BR43)</f>
        <v>2017</v>
      </c>
      <c r="BS43" s="151">
        <f>IF('Indicator Date'!BS43="","x",'Indicator Date'!BS43)</f>
        <v>2017</v>
      </c>
      <c r="BT43" s="151">
        <f>IF('Indicator Date'!BT43="","x",'Indicator Date'!BT43)</f>
        <v>2013</v>
      </c>
      <c r="BU43" s="151">
        <f>IF('Indicator Date'!BU43="","x",'Indicator Date'!BU43)</f>
        <v>2017</v>
      </c>
      <c r="BV43" s="151">
        <f>IF('Indicator Date'!BV43="","x",'Indicator Date'!BV43)</f>
        <v>2017</v>
      </c>
      <c r="BW43" s="151">
        <f>IF('Indicator Date'!BW43="","x",'Indicator Date'!BW43)</f>
        <v>2017</v>
      </c>
      <c r="BX43" s="151">
        <f>IF('Indicator Date'!BX43="","x",'Indicator Date'!BX43)</f>
        <v>2016</v>
      </c>
      <c r="BY43" s="151">
        <f>IF('Indicator Date'!BY43="","x",'Indicator Date'!BY43)</f>
        <v>2015</v>
      </c>
      <c r="BZ43" s="151" t="str">
        <f>IF('Indicator Date'!BZ43="","x",'Indicator Date'!BZ43)</f>
        <v>2018</v>
      </c>
      <c r="CA43" s="151">
        <f>IF('Indicator Date'!CA43="","x",'Indicator Date'!CA43)</f>
        <v>2019</v>
      </c>
      <c r="CB43" s="151">
        <f>IF('Indicator Date'!CB43="","x",'Indicator Date'!CB43)</f>
        <v>2015</v>
      </c>
    </row>
    <row r="44" spans="1:80" x14ac:dyDescent="0.3">
      <c r="A44" s="123" t="s">
        <v>370</v>
      </c>
      <c r="B44" s="106" t="s">
        <v>74</v>
      </c>
      <c r="C44" s="151">
        <f>IF('Indicator Date'!C44="","x",'Indicator Date'!C44)</f>
        <v>2015</v>
      </c>
      <c r="D44" s="151">
        <f>IF('Indicator Date'!D44="","x",'Indicator Date'!D44)</f>
        <v>2015</v>
      </c>
      <c r="E44" s="151">
        <f>IF('Indicator Date'!E44="","x",'Indicator Date'!E44)</f>
        <v>2015</v>
      </c>
      <c r="F44" s="151">
        <f>IF('Indicator Date'!F44="","x",'Indicator Date'!F44)</f>
        <v>2015</v>
      </c>
      <c r="G44" s="151">
        <f>IF('Indicator Date'!G44="","x",'Indicator Date'!G44)</f>
        <v>2015</v>
      </c>
      <c r="H44" s="151">
        <f>IF('Indicator Date'!H44="","x",'Indicator Date'!H44)</f>
        <v>2015</v>
      </c>
      <c r="I44" s="151">
        <f>IF('Indicator Date'!I44="","x",'Indicator Date'!I44)</f>
        <v>2015</v>
      </c>
      <c r="J44" s="151">
        <f>IF('Indicator Date'!J44="","x",'Indicator Date'!J44)</f>
        <v>2018</v>
      </c>
      <c r="K44" s="151">
        <f>IF('Indicator Date'!K44="","x",'Indicator Date'!K44)</f>
        <v>2018</v>
      </c>
      <c r="L44" s="151">
        <f>IF('Indicator Date'!L44="","x",'Indicator Date'!L44)</f>
        <v>2016</v>
      </c>
      <c r="M44" s="151">
        <f>IF('Indicator Date'!M44="","x",'Indicator Date'!M44)</f>
        <v>2015</v>
      </c>
      <c r="N44" s="151">
        <f>IF('Indicator Date'!N44="","x",'Indicator Date'!N44)</f>
        <v>2015</v>
      </c>
      <c r="O44" s="151">
        <f>IF('Indicator Date'!O44="","x",'Indicator Date'!O44)</f>
        <v>2015</v>
      </c>
      <c r="P44" s="151">
        <f>IF('Indicator Date'!P44="","x",'Indicator Date'!P44)</f>
        <v>2015</v>
      </c>
      <c r="Q44" s="151">
        <f>IF('Indicator Date'!Q44="","x",'Indicator Date'!Q44)</f>
        <v>2010</v>
      </c>
      <c r="R44" s="151">
        <f>IF('Indicator Date'!R44="","x",'Indicator Date'!R44)</f>
        <v>2010</v>
      </c>
      <c r="S44" s="151">
        <f>IF('Indicator Date'!S44="","x",'Indicator Date'!S44)</f>
        <v>2010</v>
      </c>
      <c r="T44" s="151">
        <f>IF('Indicator Date'!T44="","x",'Indicator Date'!T44)</f>
        <v>2010</v>
      </c>
      <c r="U44" s="151">
        <f>IF('Indicator Date'!U44="","x",'Indicator Date'!U44)</f>
        <v>2015</v>
      </c>
      <c r="V44" s="151">
        <f>IF('Indicator Date'!V44="","x",'Indicator Date'!V44)</f>
        <v>2015</v>
      </c>
      <c r="W44" s="151">
        <f>IF('Indicator Date'!W44="","x",'Indicator Date'!W44)</f>
        <v>2015</v>
      </c>
      <c r="X44" s="151">
        <f>IF('Indicator Date'!X44="","x",'Indicator Date'!X44)</f>
        <v>2018</v>
      </c>
      <c r="Y44" s="151">
        <f>IF('Indicator Date'!Y44="","x",'Indicator Date'!Y44)</f>
        <v>2018</v>
      </c>
      <c r="Z44" s="151">
        <f>IF('Indicator Date'!Z44="","x",'Indicator Date'!Z44)</f>
        <v>2018</v>
      </c>
      <c r="AA44" s="151">
        <f>IF('Indicator Date'!AA44="","x",'Indicator Date'!AA44)</f>
        <v>2012</v>
      </c>
      <c r="AB44" s="151">
        <f>IF('Indicator Date'!AB44="","x",'Indicator Date'!AB44)</f>
        <v>2017</v>
      </c>
      <c r="AC44" s="151">
        <f>IF('Indicator Date'!AC44="","x",'Indicator Date'!AC44)</f>
        <v>2017</v>
      </c>
      <c r="AD44" s="151">
        <f>IF('Indicator Date'!AD44="","x",'Indicator Date'!AD44)</f>
        <v>2017</v>
      </c>
      <c r="AE44" s="151">
        <f>IF('Indicator Date'!AE44="","x",'Indicator Date'!AE44)</f>
        <v>2018</v>
      </c>
      <c r="AF44" s="151">
        <f>IF('Indicator Date'!AF44="","x",'Indicator Date'!AF44)</f>
        <v>2016</v>
      </c>
      <c r="AG44" s="151">
        <f>IF('Indicator Date'!AG44="","x",'Indicator Date'!AG44)</f>
        <v>2019</v>
      </c>
      <c r="AH44" s="151">
        <f>IF('Indicator Date'!AH44="","x",'Indicator Date'!AH44)</f>
        <v>2019</v>
      </c>
      <c r="AI44" s="151">
        <f>IF('Indicator Date'!AI44="","x",'Indicator Date'!AI44)</f>
        <v>2019</v>
      </c>
      <c r="AJ44" s="151">
        <f>IF('Indicator Date'!AJ44="","x",'Indicator Date'!AJ44)</f>
        <v>2018</v>
      </c>
      <c r="AK44" s="151">
        <f>IF('Indicator Date'!AK44="","x",'Indicator Date'!AK44)</f>
        <v>2018</v>
      </c>
      <c r="AL44" s="151">
        <f>IF('Indicator Date'!AL44="","x",'Indicator Date'!AL44)</f>
        <v>2017</v>
      </c>
      <c r="AM44" s="151">
        <f>IF('Indicator Date'!AM44="","x",'Indicator Date'!AM44)</f>
        <v>2016</v>
      </c>
      <c r="AN44" s="151">
        <f>IF('Indicator Date'!AN44="","x",'Indicator Date'!AN44)</f>
        <v>2019</v>
      </c>
      <c r="AO44" s="151">
        <f>IF('Indicator Date'!AO44="","x",'Indicator Date'!AO44)</f>
        <v>2016</v>
      </c>
      <c r="AP44" s="151">
        <f>IF('Indicator Date'!AP44="","x",'Indicator Date'!AP44)</f>
        <v>2017</v>
      </c>
      <c r="AQ44" s="151">
        <f>IF('Indicator Date'!AQ44="","x",'Indicator Date'!AQ44)</f>
        <v>2017</v>
      </c>
      <c r="AR44" s="151">
        <f>IF('Indicator Date'!AR44="","x",'Indicator Date'!AR44)</f>
        <v>2018</v>
      </c>
      <c r="AS44" s="151">
        <f>IF('Indicator Date'!AS44="","x",'Indicator Date'!AS44)</f>
        <v>2017</v>
      </c>
      <c r="AT44" s="151">
        <f>IF('Indicator Date'!AT44="","x",'Indicator Date'!AT44)</f>
        <v>2016</v>
      </c>
      <c r="AU44" s="151">
        <f>IF('Indicator Date'!AU44="","x",'Indicator Date'!AU44)</f>
        <v>2017</v>
      </c>
      <c r="AV44" s="151">
        <f>IF('Indicator Date'!AV44="","x",'Indicator Date'!AV44)</f>
        <v>2017</v>
      </c>
      <c r="AW44" s="151">
        <f>IF('Indicator Date'!AW44="","x",'Indicator Date'!AW44)</f>
        <v>2017</v>
      </c>
      <c r="AX44" s="151">
        <f>IF('Indicator Date'!AX44="","x",'Indicator Date'!AX44)</f>
        <v>2017</v>
      </c>
      <c r="AY44" s="151">
        <f>IF('Indicator Date'!AY44="","x",'Indicator Date'!AY44)</f>
        <v>2017</v>
      </c>
      <c r="AZ44" s="151">
        <f>IF('Indicator Date'!AZ44="","x",'Indicator Date'!AZ44)</f>
        <v>2017</v>
      </c>
      <c r="BA44" s="151" t="str">
        <f>IF('Indicator Date'!BA44="","x",'Indicator Date'!BA44)</f>
        <v>2015</v>
      </c>
      <c r="BB44" s="151">
        <f>IF('Indicator Date'!BB44="","x",'Indicator Date'!BB44)</f>
        <v>2017</v>
      </c>
      <c r="BC44" s="151">
        <f>IF('Indicator Date'!BC44="","x",'Indicator Date'!BC44)</f>
        <v>2018</v>
      </c>
      <c r="BD44" s="151">
        <f>IF('Indicator Date'!BD44="","x",'Indicator Date'!BD44)</f>
        <v>2019</v>
      </c>
      <c r="BE44" s="212">
        <f>IF('Indicator Date'!BE44="","x",YEAR('Indicator Date'!BE44))</f>
        <v>2018</v>
      </c>
      <c r="BF44" s="212">
        <f>IF('Indicator Date'!BF44="","x",YEAR('Indicator Date'!BF44))</f>
        <v>2018</v>
      </c>
      <c r="BG44" s="212">
        <f>IF('Indicator Date'!BG44="","x",YEAR('Indicator Date'!BG44))</f>
        <v>2018</v>
      </c>
      <c r="BH44" s="151">
        <f>IF('Indicator Date'!BH44="","x",'Indicator Date'!BH44)</f>
        <v>2018</v>
      </c>
      <c r="BI44" s="151">
        <f>IF('Indicator Date'!BI44="","x",'Indicator Date'!BI44)</f>
        <v>2018</v>
      </c>
      <c r="BJ44" s="151">
        <f>IF('Indicator Date'!BJ44="","x",'Indicator Date'!BJ44)</f>
        <v>2015</v>
      </c>
      <c r="BK44" s="151">
        <f>IF('Indicator Date'!BK44="","x",'Indicator Date'!BK44)</f>
        <v>2017</v>
      </c>
      <c r="BL44" s="151">
        <f>IF('Indicator Date'!BL44="","x",'Indicator Date'!BL44)</f>
        <v>2018</v>
      </c>
      <c r="BM44" s="151">
        <f>IF('Indicator Date'!BM44="","x",'Indicator Date'!BM44)</f>
        <v>2017</v>
      </c>
      <c r="BN44" s="151">
        <f>IF('Indicator Date'!BN44="","x",'Indicator Date'!BN44)</f>
        <v>2015</v>
      </c>
      <c r="BO44" s="151">
        <f>IF('Indicator Date'!BO44="","x",'Indicator Date'!BO44)</f>
        <v>2016</v>
      </c>
      <c r="BP44" s="151">
        <f>IF('Indicator Date'!BP44="","x",'Indicator Date'!BP44)</f>
        <v>2017</v>
      </c>
      <c r="BQ44" s="151">
        <f>IF('Indicator Date'!BQ44="","x",'Indicator Date'!BQ44)</f>
        <v>2014</v>
      </c>
      <c r="BR44" s="151">
        <f>IF('Indicator Date'!BR44="","x",'Indicator Date'!BR44)</f>
        <v>2017</v>
      </c>
      <c r="BS44" s="151">
        <f>IF('Indicator Date'!BS44="","x",'Indicator Date'!BS44)</f>
        <v>2017</v>
      </c>
      <c r="BT44" s="151">
        <f>IF('Indicator Date'!BT44="","x",'Indicator Date'!BT44)</f>
        <v>2014</v>
      </c>
      <c r="BU44" s="151">
        <f>IF('Indicator Date'!BU44="","x",'Indicator Date'!BU44)</f>
        <v>2017</v>
      </c>
      <c r="BV44" s="151" t="str">
        <f>IF('Indicator Date'!BV44="","x",'Indicator Date'!BV44)</f>
        <v>x</v>
      </c>
      <c r="BW44" s="151">
        <f>IF('Indicator Date'!BW44="","x",'Indicator Date'!BW44)</f>
        <v>2017</v>
      </c>
      <c r="BX44" s="151">
        <f>IF('Indicator Date'!BX44="","x",'Indicator Date'!BX44)</f>
        <v>2016</v>
      </c>
      <c r="BY44" s="151">
        <f>IF('Indicator Date'!BY44="","x",'Indicator Date'!BY44)</f>
        <v>2015</v>
      </c>
      <c r="BZ44" s="151" t="str">
        <f>IF('Indicator Date'!BZ44="","x",'Indicator Date'!BZ44)</f>
        <v>2018</v>
      </c>
      <c r="CA44" s="151">
        <f>IF('Indicator Date'!CA44="","x",'Indicator Date'!CA44)</f>
        <v>2019</v>
      </c>
      <c r="CB44" s="151">
        <f>IF('Indicator Date'!CB44="","x",'Indicator Date'!CB44)</f>
        <v>2015</v>
      </c>
    </row>
    <row r="45" spans="1:80" x14ac:dyDescent="0.3">
      <c r="A45" s="123" t="s">
        <v>76</v>
      </c>
      <c r="B45" s="106" t="s">
        <v>75</v>
      </c>
      <c r="C45" s="151">
        <f>IF('Indicator Date'!C45="","x",'Indicator Date'!C45)</f>
        <v>2015</v>
      </c>
      <c r="D45" s="151">
        <f>IF('Indicator Date'!D45="","x",'Indicator Date'!D45)</f>
        <v>2015</v>
      </c>
      <c r="E45" s="151">
        <f>IF('Indicator Date'!E45="","x",'Indicator Date'!E45)</f>
        <v>2015</v>
      </c>
      <c r="F45" s="151">
        <f>IF('Indicator Date'!F45="","x",'Indicator Date'!F45)</f>
        <v>2015</v>
      </c>
      <c r="G45" s="151">
        <f>IF('Indicator Date'!G45="","x",'Indicator Date'!G45)</f>
        <v>2015</v>
      </c>
      <c r="H45" s="151">
        <f>IF('Indicator Date'!H45="","x",'Indicator Date'!H45)</f>
        <v>2015</v>
      </c>
      <c r="I45" s="151">
        <f>IF('Indicator Date'!I45="","x",'Indicator Date'!I45)</f>
        <v>2015</v>
      </c>
      <c r="J45" s="151">
        <f>IF('Indicator Date'!J45="","x",'Indicator Date'!J45)</f>
        <v>2018</v>
      </c>
      <c r="K45" s="151">
        <f>IF('Indicator Date'!K45="","x",'Indicator Date'!K45)</f>
        <v>2018</v>
      </c>
      <c r="L45" s="151">
        <f>IF('Indicator Date'!L45="","x",'Indicator Date'!L45)</f>
        <v>2016</v>
      </c>
      <c r="M45" s="151">
        <f>IF('Indicator Date'!M45="","x",'Indicator Date'!M45)</f>
        <v>2015</v>
      </c>
      <c r="N45" s="151">
        <f>IF('Indicator Date'!N45="","x",'Indicator Date'!N45)</f>
        <v>2015</v>
      </c>
      <c r="O45" s="151">
        <f>IF('Indicator Date'!O45="","x",'Indicator Date'!O45)</f>
        <v>2015</v>
      </c>
      <c r="P45" s="151">
        <f>IF('Indicator Date'!P45="","x",'Indicator Date'!P45)</f>
        <v>2015</v>
      </c>
      <c r="Q45" s="151">
        <f>IF('Indicator Date'!Q45="","x",'Indicator Date'!Q45)</f>
        <v>2010</v>
      </c>
      <c r="R45" s="151">
        <f>IF('Indicator Date'!R45="","x",'Indicator Date'!R45)</f>
        <v>2010</v>
      </c>
      <c r="S45" s="151">
        <f>IF('Indicator Date'!S45="","x",'Indicator Date'!S45)</f>
        <v>2010</v>
      </c>
      <c r="T45" s="151">
        <f>IF('Indicator Date'!T45="","x",'Indicator Date'!T45)</f>
        <v>2010</v>
      </c>
      <c r="U45" s="151">
        <f>IF('Indicator Date'!U45="","x",'Indicator Date'!U45)</f>
        <v>2015</v>
      </c>
      <c r="V45" s="151">
        <f>IF('Indicator Date'!V45="","x",'Indicator Date'!V45)</f>
        <v>2015</v>
      </c>
      <c r="W45" s="151">
        <f>IF('Indicator Date'!W45="","x",'Indicator Date'!W45)</f>
        <v>2015</v>
      </c>
      <c r="X45" s="151">
        <f>IF('Indicator Date'!X45="","x",'Indicator Date'!X45)</f>
        <v>2018</v>
      </c>
      <c r="Y45" s="151">
        <f>IF('Indicator Date'!Y45="","x",'Indicator Date'!Y45)</f>
        <v>2018</v>
      </c>
      <c r="Z45" s="151">
        <f>IF('Indicator Date'!Z45="","x",'Indicator Date'!Z45)</f>
        <v>2018</v>
      </c>
      <c r="AA45" s="151">
        <f>IF('Indicator Date'!AA45="","x",'Indicator Date'!AA45)</f>
        <v>2011</v>
      </c>
      <c r="AB45" s="151">
        <f>IF('Indicator Date'!AB45="","x",'Indicator Date'!AB45)</f>
        <v>2007</v>
      </c>
      <c r="AC45" s="151" t="str">
        <f>IF('Indicator Date'!AC45="","x",'Indicator Date'!AC45)</f>
        <v>x</v>
      </c>
      <c r="AD45" s="151">
        <f>IF('Indicator Date'!AD45="","x",'Indicator Date'!AD45)</f>
        <v>2018</v>
      </c>
      <c r="AE45" s="151">
        <f>IF('Indicator Date'!AE45="","x",'Indicator Date'!AE45)</f>
        <v>2018</v>
      </c>
      <c r="AF45" s="151" t="str">
        <f>IF('Indicator Date'!AF45="","x",'Indicator Date'!AF45)</f>
        <v>x</v>
      </c>
      <c r="AG45" s="151">
        <f>IF('Indicator Date'!AG45="","x",'Indicator Date'!AG45)</f>
        <v>2019</v>
      </c>
      <c r="AH45" s="151">
        <f>IF('Indicator Date'!AH45="","x",'Indicator Date'!AH45)</f>
        <v>2019</v>
      </c>
      <c r="AI45" s="151">
        <f>IF('Indicator Date'!AI45="","x",'Indicator Date'!AI45)</f>
        <v>2019</v>
      </c>
      <c r="AJ45" s="151">
        <f>IF('Indicator Date'!AJ45="","x",'Indicator Date'!AJ45)</f>
        <v>2018</v>
      </c>
      <c r="AK45" s="151">
        <f>IF('Indicator Date'!AK45="","x",'Indicator Date'!AK45)</f>
        <v>2018</v>
      </c>
      <c r="AL45" s="151">
        <f>IF('Indicator Date'!AL45="","x",'Indicator Date'!AL45)</f>
        <v>2017</v>
      </c>
      <c r="AM45" s="151" t="str">
        <f>IF('Indicator Date'!AM45="","x",'Indicator Date'!AM45)</f>
        <v>x</v>
      </c>
      <c r="AN45" s="151">
        <f>IF('Indicator Date'!AN45="","x",'Indicator Date'!AN45)</f>
        <v>2019</v>
      </c>
      <c r="AO45" s="151">
        <f>IF('Indicator Date'!AO45="","x",'Indicator Date'!AO45)</f>
        <v>2016</v>
      </c>
      <c r="AP45" s="151">
        <f>IF('Indicator Date'!AP45="","x",'Indicator Date'!AP45)</f>
        <v>2017</v>
      </c>
      <c r="AQ45" s="151" t="str">
        <f>IF('Indicator Date'!AQ45="","x",'Indicator Date'!AQ45)</f>
        <v>x</v>
      </c>
      <c r="AR45" s="151">
        <f>IF('Indicator Date'!AR45="","x",'Indicator Date'!AR45)</f>
        <v>2018</v>
      </c>
      <c r="AS45" s="151">
        <f>IF('Indicator Date'!AS45="","x",'Indicator Date'!AS45)</f>
        <v>2017</v>
      </c>
      <c r="AT45" s="151" t="str">
        <f>IF('Indicator Date'!AT45="","x",'Indicator Date'!AT45)</f>
        <v>x</v>
      </c>
      <c r="AU45" s="151">
        <f>IF('Indicator Date'!AU45="","x",'Indicator Date'!AU45)</f>
        <v>2017</v>
      </c>
      <c r="AV45" s="151">
        <f>IF('Indicator Date'!AV45="","x",'Indicator Date'!AV45)</f>
        <v>2016</v>
      </c>
      <c r="AW45" s="151" t="str">
        <f>IF('Indicator Date'!AW45="","x",'Indicator Date'!AW45)</f>
        <v>x</v>
      </c>
      <c r="AX45" s="151" t="str">
        <f>IF('Indicator Date'!AX45="","x",'Indicator Date'!AX45)</f>
        <v>x</v>
      </c>
      <c r="AY45" s="151">
        <f>IF('Indicator Date'!AY45="","x",'Indicator Date'!AY45)</f>
        <v>2017</v>
      </c>
      <c r="AZ45" s="151">
        <f>IF('Indicator Date'!AZ45="","x",'Indicator Date'!AZ45)</f>
        <v>2017</v>
      </c>
      <c r="BA45" s="151" t="str">
        <f>IF('Indicator Date'!BA45="","x",'Indicator Date'!BA45)</f>
        <v>2015</v>
      </c>
      <c r="BB45" s="151">
        <f>IF('Indicator Date'!BB45="","x",'Indicator Date'!BB45)</f>
        <v>2017</v>
      </c>
      <c r="BC45" s="151">
        <f>IF('Indicator Date'!BC45="","x",'Indicator Date'!BC45)</f>
        <v>2018</v>
      </c>
      <c r="BD45" s="151">
        <f>IF('Indicator Date'!BD45="","x",'Indicator Date'!BD45)</f>
        <v>2019</v>
      </c>
      <c r="BE45" s="212" t="str">
        <f>IF('Indicator Date'!BE45="","x",YEAR('Indicator Date'!BE45))</f>
        <v>x</v>
      </c>
      <c r="BF45" s="212">
        <f>IF('Indicator Date'!BF45="","x",YEAR('Indicator Date'!BF45))</f>
        <v>2018</v>
      </c>
      <c r="BG45" s="212">
        <f>IF('Indicator Date'!BG45="","x",YEAR('Indicator Date'!BG45))</f>
        <v>2018</v>
      </c>
      <c r="BH45" s="151">
        <f>IF('Indicator Date'!BH45="","x",'Indicator Date'!BH45)</f>
        <v>2018</v>
      </c>
      <c r="BI45" s="151">
        <f>IF('Indicator Date'!BI45="","x",'Indicator Date'!BI45)</f>
        <v>2018</v>
      </c>
      <c r="BJ45" s="151">
        <f>IF('Indicator Date'!BJ45="","x",'Indicator Date'!BJ45)</f>
        <v>2015</v>
      </c>
      <c r="BK45" s="151">
        <f>IF('Indicator Date'!BK45="","x",'Indicator Date'!BK45)</f>
        <v>2017</v>
      </c>
      <c r="BL45" s="151">
        <f>IF('Indicator Date'!BL45="","x",'Indicator Date'!BL45)</f>
        <v>2018</v>
      </c>
      <c r="BM45" s="151">
        <f>IF('Indicator Date'!BM45="","x",'Indicator Date'!BM45)</f>
        <v>2017</v>
      </c>
      <c r="BN45" s="151">
        <f>IF('Indicator Date'!BN45="","x",'Indicator Date'!BN45)</f>
        <v>2015</v>
      </c>
      <c r="BO45" s="151">
        <f>IF('Indicator Date'!BO45="","x",'Indicator Date'!BO45)</f>
        <v>2016</v>
      </c>
      <c r="BP45" s="151">
        <f>IF('Indicator Date'!BP45="","x",'Indicator Date'!BP45)</f>
        <v>2017</v>
      </c>
      <c r="BQ45" s="151">
        <f>IF('Indicator Date'!BQ45="","x",'Indicator Date'!BQ45)</f>
        <v>2014</v>
      </c>
      <c r="BR45" s="151">
        <f>IF('Indicator Date'!BR45="","x",'Indicator Date'!BR45)</f>
        <v>2017</v>
      </c>
      <c r="BS45" s="151">
        <f>IF('Indicator Date'!BS45="","x",'Indicator Date'!BS45)</f>
        <v>2017</v>
      </c>
      <c r="BT45" s="151">
        <f>IF('Indicator Date'!BT45="","x",'Indicator Date'!BT45)</f>
        <v>2016</v>
      </c>
      <c r="BU45" s="151">
        <f>IF('Indicator Date'!BU45="","x",'Indicator Date'!BU45)</f>
        <v>2017</v>
      </c>
      <c r="BV45" s="151">
        <f>IF('Indicator Date'!BV45="","x",'Indicator Date'!BV45)</f>
        <v>2017</v>
      </c>
      <c r="BW45" s="151" t="str">
        <f>IF('Indicator Date'!BW45="","x",'Indicator Date'!BW45)</f>
        <v>x</v>
      </c>
      <c r="BX45" s="151">
        <f>IF('Indicator Date'!BX45="","x",'Indicator Date'!BX45)</f>
        <v>2016</v>
      </c>
      <c r="BY45" s="151">
        <f>IF('Indicator Date'!BY45="","x",'Indicator Date'!BY45)</f>
        <v>2015</v>
      </c>
      <c r="BZ45" s="151" t="str">
        <f>IF('Indicator Date'!BZ45="","x",'Indicator Date'!BZ45)</f>
        <v>2018</v>
      </c>
      <c r="CA45" s="151">
        <f>IF('Indicator Date'!CA45="","x",'Indicator Date'!CA45)</f>
        <v>2019</v>
      </c>
      <c r="CB45" s="151">
        <f>IF('Indicator Date'!CB45="","x",'Indicator Date'!CB45)</f>
        <v>2015</v>
      </c>
    </row>
    <row r="46" spans="1:80" x14ac:dyDescent="0.3">
      <c r="A46" s="123" t="s">
        <v>78</v>
      </c>
      <c r="B46" s="106" t="s">
        <v>77</v>
      </c>
      <c r="C46" s="151">
        <f>IF('Indicator Date'!C46="","x",'Indicator Date'!C46)</f>
        <v>2015</v>
      </c>
      <c r="D46" s="151">
        <f>IF('Indicator Date'!D46="","x",'Indicator Date'!D46)</f>
        <v>2015</v>
      </c>
      <c r="E46" s="151">
        <f>IF('Indicator Date'!E46="","x",'Indicator Date'!E46)</f>
        <v>2015</v>
      </c>
      <c r="F46" s="151">
        <f>IF('Indicator Date'!F46="","x",'Indicator Date'!F46)</f>
        <v>2015</v>
      </c>
      <c r="G46" s="151">
        <f>IF('Indicator Date'!G46="","x",'Indicator Date'!G46)</f>
        <v>2015</v>
      </c>
      <c r="H46" s="151">
        <f>IF('Indicator Date'!H46="","x",'Indicator Date'!H46)</f>
        <v>2015</v>
      </c>
      <c r="I46" s="151">
        <f>IF('Indicator Date'!I46="","x",'Indicator Date'!I46)</f>
        <v>2015</v>
      </c>
      <c r="J46" s="151">
        <f>IF('Indicator Date'!J46="","x",'Indicator Date'!J46)</f>
        <v>2018</v>
      </c>
      <c r="K46" s="151">
        <f>IF('Indicator Date'!K46="","x",'Indicator Date'!K46)</f>
        <v>2018</v>
      </c>
      <c r="L46" s="151">
        <f>IF('Indicator Date'!L46="","x",'Indicator Date'!L46)</f>
        <v>2016</v>
      </c>
      <c r="M46" s="151">
        <f>IF('Indicator Date'!M46="","x",'Indicator Date'!M46)</f>
        <v>2015</v>
      </c>
      <c r="N46" s="151">
        <f>IF('Indicator Date'!N46="","x",'Indicator Date'!N46)</f>
        <v>2015</v>
      </c>
      <c r="O46" s="151">
        <f>IF('Indicator Date'!O46="","x",'Indicator Date'!O46)</f>
        <v>2015</v>
      </c>
      <c r="P46" s="151">
        <f>IF('Indicator Date'!P46="","x",'Indicator Date'!P46)</f>
        <v>2015</v>
      </c>
      <c r="Q46" s="151">
        <f>IF('Indicator Date'!Q46="","x",'Indicator Date'!Q46)</f>
        <v>2010</v>
      </c>
      <c r="R46" s="151">
        <f>IF('Indicator Date'!R46="","x",'Indicator Date'!R46)</f>
        <v>2010</v>
      </c>
      <c r="S46" s="151">
        <f>IF('Indicator Date'!S46="","x",'Indicator Date'!S46)</f>
        <v>2010</v>
      </c>
      <c r="T46" s="151">
        <f>IF('Indicator Date'!T46="","x",'Indicator Date'!T46)</f>
        <v>2010</v>
      </c>
      <c r="U46" s="151">
        <f>IF('Indicator Date'!U46="","x",'Indicator Date'!U46)</f>
        <v>2015</v>
      </c>
      <c r="V46" s="151">
        <f>IF('Indicator Date'!V46="","x",'Indicator Date'!V46)</f>
        <v>2015</v>
      </c>
      <c r="W46" s="151">
        <f>IF('Indicator Date'!W46="","x",'Indicator Date'!W46)</f>
        <v>2015</v>
      </c>
      <c r="X46" s="151">
        <f>IF('Indicator Date'!X46="","x",'Indicator Date'!X46)</f>
        <v>2018</v>
      </c>
      <c r="Y46" s="151">
        <f>IF('Indicator Date'!Y46="","x",'Indicator Date'!Y46)</f>
        <v>2018</v>
      </c>
      <c r="Z46" s="151">
        <f>IF('Indicator Date'!Z46="","x",'Indicator Date'!Z46)</f>
        <v>2018</v>
      </c>
      <c r="AA46" s="151" t="str">
        <f>IF('Indicator Date'!AA46="","x",'Indicator Date'!AA46)</f>
        <v>x</v>
      </c>
      <c r="AB46" s="151">
        <f>IF('Indicator Date'!AB46="","x",'Indicator Date'!AB46)</f>
        <v>2017</v>
      </c>
      <c r="AC46" s="151">
        <f>IF('Indicator Date'!AC46="","x",'Indicator Date'!AC46)</f>
        <v>2017</v>
      </c>
      <c r="AD46" s="151">
        <f>IF('Indicator Date'!AD46="","x",'Indicator Date'!AD46)</f>
        <v>2018</v>
      </c>
      <c r="AE46" s="151">
        <f>IF('Indicator Date'!AE46="","x",'Indicator Date'!AE46)</f>
        <v>2018</v>
      </c>
      <c r="AF46" s="151">
        <f>IF('Indicator Date'!AF46="","x",'Indicator Date'!AF46)</f>
        <v>2016</v>
      </c>
      <c r="AG46" s="151">
        <f>IF('Indicator Date'!AG46="","x",'Indicator Date'!AG46)</f>
        <v>2019</v>
      </c>
      <c r="AH46" s="151">
        <f>IF('Indicator Date'!AH46="","x",'Indicator Date'!AH46)</f>
        <v>2019</v>
      </c>
      <c r="AI46" s="151">
        <f>IF('Indicator Date'!AI46="","x",'Indicator Date'!AI46)</f>
        <v>2019</v>
      </c>
      <c r="AJ46" s="151">
        <f>IF('Indicator Date'!AJ46="","x",'Indicator Date'!AJ46)</f>
        <v>2018</v>
      </c>
      <c r="AK46" s="151">
        <f>IF('Indicator Date'!AK46="","x",'Indicator Date'!AK46)</f>
        <v>2018</v>
      </c>
      <c r="AL46" s="151">
        <f>IF('Indicator Date'!AL46="","x",'Indicator Date'!AL46)</f>
        <v>2017</v>
      </c>
      <c r="AM46" s="151" t="str">
        <f>IF('Indicator Date'!AM46="","x",'Indicator Date'!AM46)</f>
        <v>x</v>
      </c>
      <c r="AN46" s="151">
        <f>IF('Indicator Date'!AN46="","x",'Indicator Date'!AN46)</f>
        <v>2019</v>
      </c>
      <c r="AO46" s="151">
        <f>IF('Indicator Date'!AO46="","x",'Indicator Date'!AO46)</f>
        <v>2016</v>
      </c>
      <c r="AP46" s="151">
        <f>IF('Indicator Date'!AP46="","x",'Indicator Date'!AP46)</f>
        <v>2017</v>
      </c>
      <c r="AQ46" s="151" t="str">
        <f>IF('Indicator Date'!AQ46="","x",'Indicator Date'!AQ46)</f>
        <v>x</v>
      </c>
      <c r="AR46" s="151" t="str">
        <f>IF('Indicator Date'!AR46="","x",'Indicator Date'!AR46)</f>
        <v>x</v>
      </c>
      <c r="AS46" s="151">
        <f>IF('Indicator Date'!AS46="","x",'Indicator Date'!AS46)</f>
        <v>2017</v>
      </c>
      <c r="AT46" s="151" t="str">
        <f>IF('Indicator Date'!AT46="","x",'Indicator Date'!AT46)</f>
        <v>x</v>
      </c>
      <c r="AU46" s="151">
        <f>IF('Indicator Date'!AU46="","x",'Indicator Date'!AU46)</f>
        <v>2017</v>
      </c>
      <c r="AV46" s="151">
        <f>IF('Indicator Date'!AV46="","x",'Indicator Date'!AV46)</f>
        <v>2017</v>
      </c>
      <c r="AW46" s="151">
        <f>IF('Indicator Date'!AW46="","x",'Indicator Date'!AW46)</f>
        <v>2017</v>
      </c>
      <c r="AX46" s="151" t="str">
        <f>IF('Indicator Date'!AX46="","x",'Indicator Date'!AX46)</f>
        <v>x</v>
      </c>
      <c r="AY46" s="151">
        <f>IF('Indicator Date'!AY46="","x",'Indicator Date'!AY46)</f>
        <v>2017</v>
      </c>
      <c r="AZ46" s="151">
        <f>IF('Indicator Date'!AZ46="","x",'Indicator Date'!AZ46)</f>
        <v>2017</v>
      </c>
      <c r="BA46" s="151" t="str">
        <f>IF('Indicator Date'!BA46="","x",'Indicator Date'!BA46)</f>
        <v>x</v>
      </c>
      <c r="BB46" s="151">
        <f>IF('Indicator Date'!BB46="","x",'Indicator Date'!BB46)</f>
        <v>2017</v>
      </c>
      <c r="BC46" s="151">
        <f>IF('Indicator Date'!BC46="","x",'Indicator Date'!BC46)</f>
        <v>2018</v>
      </c>
      <c r="BD46" s="151">
        <f>IF('Indicator Date'!BD46="","x",'Indicator Date'!BD46)</f>
        <v>2019</v>
      </c>
      <c r="BE46" s="212" t="str">
        <f>IF('Indicator Date'!BE46="","x",YEAR('Indicator Date'!BE46))</f>
        <v>x</v>
      </c>
      <c r="BF46" s="212">
        <f>IF('Indicator Date'!BF46="","x",YEAR('Indicator Date'!BF46))</f>
        <v>2018</v>
      </c>
      <c r="BG46" s="212">
        <f>IF('Indicator Date'!BG46="","x",YEAR('Indicator Date'!BG46))</f>
        <v>2018</v>
      </c>
      <c r="BH46" s="151">
        <f>IF('Indicator Date'!BH46="","x",'Indicator Date'!BH46)</f>
        <v>2018</v>
      </c>
      <c r="BI46" s="151">
        <f>IF('Indicator Date'!BI46="","x",'Indicator Date'!BI46)</f>
        <v>2018</v>
      </c>
      <c r="BJ46" s="151">
        <f>IF('Indicator Date'!BJ46="","x",'Indicator Date'!BJ46)</f>
        <v>2013</v>
      </c>
      <c r="BK46" s="151">
        <f>IF('Indicator Date'!BK46="","x",'Indicator Date'!BK46)</f>
        <v>2017</v>
      </c>
      <c r="BL46" s="151">
        <f>IF('Indicator Date'!BL46="","x",'Indicator Date'!BL46)</f>
        <v>2018</v>
      </c>
      <c r="BM46" s="151">
        <f>IF('Indicator Date'!BM46="","x",'Indicator Date'!BM46)</f>
        <v>2017</v>
      </c>
      <c r="BN46" s="151">
        <f>IF('Indicator Date'!BN46="","x",'Indicator Date'!BN46)</f>
        <v>2015</v>
      </c>
      <c r="BO46" s="151">
        <f>IF('Indicator Date'!BO46="","x",'Indicator Date'!BO46)</f>
        <v>2016</v>
      </c>
      <c r="BP46" s="151">
        <f>IF('Indicator Date'!BP46="","x",'Indicator Date'!BP46)</f>
        <v>2017</v>
      </c>
      <c r="BQ46" s="151">
        <f>IF('Indicator Date'!BQ46="","x",'Indicator Date'!BQ46)</f>
        <v>2014</v>
      </c>
      <c r="BR46" s="151">
        <f>IF('Indicator Date'!BR46="","x",'Indicator Date'!BR46)</f>
        <v>2017</v>
      </c>
      <c r="BS46" s="151">
        <f>IF('Indicator Date'!BS46="","x",'Indicator Date'!BS46)</f>
        <v>2017</v>
      </c>
      <c r="BT46" s="151">
        <f>IF('Indicator Date'!BT46="","x",'Indicator Date'!BT46)</f>
        <v>2017</v>
      </c>
      <c r="BU46" s="151">
        <f>IF('Indicator Date'!BU46="","x",'Indicator Date'!BU46)</f>
        <v>2017</v>
      </c>
      <c r="BV46" s="151">
        <f>IF('Indicator Date'!BV46="","x",'Indicator Date'!BV46)</f>
        <v>2017</v>
      </c>
      <c r="BW46" s="151" t="str">
        <f>IF('Indicator Date'!BW46="","x",'Indicator Date'!BW46)</f>
        <v>x</v>
      </c>
      <c r="BX46" s="151">
        <f>IF('Indicator Date'!BX46="","x",'Indicator Date'!BX46)</f>
        <v>2016</v>
      </c>
      <c r="BY46" s="151">
        <f>IF('Indicator Date'!BY46="","x",'Indicator Date'!BY46)</f>
        <v>2015</v>
      </c>
      <c r="BZ46" s="151" t="str">
        <f>IF('Indicator Date'!BZ46="","x",'Indicator Date'!BZ46)</f>
        <v>2017</v>
      </c>
      <c r="CA46" s="151">
        <f>IF('Indicator Date'!CA46="","x",'Indicator Date'!CA46)</f>
        <v>2019</v>
      </c>
      <c r="CB46" s="151">
        <f>IF('Indicator Date'!CB46="","x",'Indicator Date'!CB46)</f>
        <v>2015</v>
      </c>
    </row>
    <row r="47" spans="1:80" x14ac:dyDescent="0.3">
      <c r="A47" s="123" t="s">
        <v>80</v>
      </c>
      <c r="B47" s="106" t="s">
        <v>79</v>
      </c>
      <c r="C47" s="151">
        <f>IF('Indicator Date'!C47="","x",'Indicator Date'!C47)</f>
        <v>2015</v>
      </c>
      <c r="D47" s="151">
        <f>IF('Indicator Date'!D47="","x",'Indicator Date'!D47)</f>
        <v>2015</v>
      </c>
      <c r="E47" s="151">
        <f>IF('Indicator Date'!E47="","x",'Indicator Date'!E47)</f>
        <v>2015</v>
      </c>
      <c r="F47" s="151">
        <f>IF('Indicator Date'!F47="","x",'Indicator Date'!F47)</f>
        <v>2015</v>
      </c>
      <c r="G47" s="151">
        <f>IF('Indicator Date'!G47="","x",'Indicator Date'!G47)</f>
        <v>2015</v>
      </c>
      <c r="H47" s="151">
        <f>IF('Indicator Date'!H47="","x",'Indicator Date'!H47)</f>
        <v>2015</v>
      </c>
      <c r="I47" s="151">
        <f>IF('Indicator Date'!I47="","x",'Indicator Date'!I47)</f>
        <v>2015</v>
      </c>
      <c r="J47" s="151">
        <f>IF('Indicator Date'!J47="","x",'Indicator Date'!J47)</f>
        <v>2018</v>
      </c>
      <c r="K47" s="151">
        <f>IF('Indicator Date'!K47="","x",'Indicator Date'!K47)</f>
        <v>2018</v>
      </c>
      <c r="L47" s="151">
        <f>IF('Indicator Date'!L47="","x",'Indicator Date'!L47)</f>
        <v>2016</v>
      </c>
      <c r="M47" s="151">
        <f>IF('Indicator Date'!M47="","x",'Indicator Date'!M47)</f>
        <v>2015</v>
      </c>
      <c r="N47" s="151">
        <f>IF('Indicator Date'!N47="","x",'Indicator Date'!N47)</f>
        <v>2015</v>
      </c>
      <c r="O47" s="151">
        <f>IF('Indicator Date'!O47="","x",'Indicator Date'!O47)</f>
        <v>2015</v>
      </c>
      <c r="P47" s="151">
        <f>IF('Indicator Date'!P47="","x",'Indicator Date'!P47)</f>
        <v>2015</v>
      </c>
      <c r="Q47" s="151">
        <f>IF('Indicator Date'!Q47="","x",'Indicator Date'!Q47)</f>
        <v>2010</v>
      </c>
      <c r="R47" s="151">
        <f>IF('Indicator Date'!R47="","x",'Indicator Date'!R47)</f>
        <v>2010</v>
      </c>
      <c r="S47" s="151">
        <f>IF('Indicator Date'!S47="","x",'Indicator Date'!S47)</f>
        <v>2010</v>
      </c>
      <c r="T47" s="151">
        <f>IF('Indicator Date'!T47="","x",'Indicator Date'!T47)</f>
        <v>2010</v>
      </c>
      <c r="U47" s="151">
        <f>IF('Indicator Date'!U47="","x",'Indicator Date'!U47)</f>
        <v>2015</v>
      </c>
      <c r="V47" s="151">
        <f>IF('Indicator Date'!V47="","x",'Indicator Date'!V47)</f>
        <v>2015</v>
      </c>
      <c r="W47" s="151">
        <f>IF('Indicator Date'!W47="","x",'Indicator Date'!W47)</f>
        <v>2015</v>
      </c>
      <c r="X47" s="151">
        <f>IF('Indicator Date'!X47="","x",'Indicator Date'!X47)</f>
        <v>2018</v>
      </c>
      <c r="Y47" s="151">
        <f>IF('Indicator Date'!Y47="","x",'Indicator Date'!Y47)</f>
        <v>2018</v>
      </c>
      <c r="Z47" s="151">
        <f>IF('Indicator Date'!Z47="","x",'Indicator Date'!Z47)</f>
        <v>2018</v>
      </c>
      <c r="AA47" s="151">
        <f>IF('Indicator Date'!AA47="","x",'Indicator Date'!AA47)</f>
        <v>2011</v>
      </c>
      <c r="AB47" s="151">
        <f>IF('Indicator Date'!AB47="","x",'Indicator Date'!AB47)</f>
        <v>2017</v>
      </c>
      <c r="AC47" s="151" t="str">
        <f>IF('Indicator Date'!AC47="","x",'Indicator Date'!AC47)</f>
        <v>x</v>
      </c>
      <c r="AD47" s="151">
        <f>IF('Indicator Date'!AD47="","x",'Indicator Date'!AD47)</f>
        <v>2018</v>
      </c>
      <c r="AE47" s="151">
        <f>IF('Indicator Date'!AE47="","x",'Indicator Date'!AE47)</f>
        <v>2018</v>
      </c>
      <c r="AF47" s="151" t="str">
        <f>IF('Indicator Date'!AF47="","x",'Indicator Date'!AF47)</f>
        <v>x</v>
      </c>
      <c r="AG47" s="151">
        <f>IF('Indicator Date'!AG47="","x",'Indicator Date'!AG47)</f>
        <v>2019</v>
      </c>
      <c r="AH47" s="151">
        <f>IF('Indicator Date'!AH47="","x",'Indicator Date'!AH47)</f>
        <v>2019</v>
      </c>
      <c r="AI47" s="151">
        <f>IF('Indicator Date'!AI47="","x",'Indicator Date'!AI47)</f>
        <v>2019</v>
      </c>
      <c r="AJ47" s="151">
        <f>IF('Indicator Date'!AJ47="","x",'Indicator Date'!AJ47)</f>
        <v>2018</v>
      </c>
      <c r="AK47" s="151">
        <f>IF('Indicator Date'!AK47="","x",'Indicator Date'!AK47)</f>
        <v>2018</v>
      </c>
      <c r="AL47" s="151">
        <f>IF('Indicator Date'!AL47="","x",'Indicator Date'!AL47)</f>
        <v>2017</v>
      </c>
      <c r="AM47" s="151" t="str">
        <f>IF('Indicator Date'!AM47="","x",'Indicator Date'!AM47)</f>
        <v>x</v>
      </c>
      <c r="AN47" s="151">
        <f>IF('Indicator Date'!AN47="","x",'Indicator Date'!AN47)</f>
        <v>2019</v>
      </c>
      <c r="AO47" s="151">
        <f>IF('Indicator Date'!AO47="","x",'Indicator Date'!AO47)</f>
        <v>2016</v>
      </c>
      <c r="AP47" s="151">
        <f>IF('Indicator Date'!AP47="","x",'Indicator Date'!AP47)</f>
        <v>2017</v>
      </c>
      <c r="AQ47" s="151" t="str">
        <f>IF('Indicator Date'!AQ47="","x",'Indicator Date'!AQ47)</f>
        <v>x</v>
      </c>
      <c r="AR47" s="151">
        <f>IF('Indicator Date'!AR47="","x",'Indicator Date'!AR47)</f>
        <v>2018</v>
      </c>
      <c r="AS47" s="151">
        <f>IF('Indicator Date'!AS47="","x",'Indicator Date'!AS47)</f>
        <v>2017</v>
      </c>
      <c r="AT47" s="151" t="str">
        <f>IF('Indicator Date'!AT47="","x",'Indicator Date'!AT47)</f>
        <v>x</v>
      </c>
      <c r="AU47" s="151">
        <f>IF('Indicator Date'!AU47="","x",'Indicator Date'!AU47)</f>
        <v>2017</v>
      </c>
      <c r="AV47" s="151">
        <f>IF('Indicator Date'!AV47="","x",'Indicator Date'!AV47)</f>
        <v>2017</v>
      </c>
      <c r="AW47" s="151">
        <f>IF('Indicator Date'!AW47="","x",'Indicator Date'!AW47)</f>
        <v>2017</v>
      </c>
      <c r="AX47" s="151" t="str">
        <f>IF('Indicator Date'!AX47="","x",'Indicator Date'!AX47)</f>
        <v>x</v>
      </c>
      <c r="AY47" s="151">
        <f>IF('Indicator Date'!AY47="","x",'Indicator Date'!AY47)</f>
        <v>2017</v>
      </c>
      <c r="AZ47" s="151">
        <f>IF('Indicator Date'!AZ47="","x",'Indicator Date'!AZ47)</f>
        <v>2017</v>
      </c>
      <c r="BA47" s="151" t="str">
        <f>IF('Indicator Date'!BA47="","x",'Indicator Date'!BA47)</f>
        <v>2015</v>
      </c>
      <c r="BB47" s="151">
        <f>IF('Indicator Date'!BB47="","x",'Indicator Date'!BB47)</f>
        <v>2017</v>
      </c>
      <c r="BC47" s="151">
        <f>IF('Indicator Date'!BC47="","x",'Indicator Date'!BC47)</f>
        <v>2018</v>
      </c>
      <c r="BD47" s="151">
        <f>IF('Indicator Date'!BD47="","x",'Indicator Date'!BD47)</f>
        <v>2019</v>
      </c>
      <c r="BE47" s="212">
        <f>IF('Indicator Date'!BE47="","x",YEAR('Indicator Date'!BE47))</f>
        <v>2018</v>
      </c>
      <c r="BF47" s="212">
        <f>IF('Indicator Date'!BF47="","x",YEAR('Indicator Date'!BF47))</f>
        <v>2018</v>
      </c>
      <c r="BG47" s="212">
        <f>IF('Indicator Date'!BG47="","x",YEAR('Indicator Date'!BG47))</f>
        <v>2018</v>
      </c>
      <c r="BH47" s="151">
        <f>IF('Indicator Date'!BH47="","x",'Indicator Date'!BH47)</f>
        <v>2018</v>
      </c>
      <c r="BI47" s="151">
        <f>IF('Indicator Date'!BI47="","x",'Indicator Date'!BI47)</f>
        <v>2018</v>
      </c>
      <c r="BJ47" s="151" t="str">
        <f>IF('Indicator Date'!BJ47="","x",'Indicator Date'!BJ47)</f>
        <v>x</v>
      </c>
      <c r="BK47" s="151">
        <f>IF('Indicator Date'!BK47="","x",'Indicator Date'!BK47)</f>
        <v>2017</v>
      </c>
      <c r="BL47" s="151">
        <f>IF('Indicator Date'!BL47="","x",'Indicator Date'!BL47)</f>
        <v>2018</v>
      </c>
      <c r="BM47" s="151">
        <f>IF('Indicator Date'!BM47="","x",'Indicator Date'!BM47)</f>
        <v>2017</v>
      </c>
      <c r="BN47" s="151">
        <f>IF('Indicator Date'!BN47="","x",'Indicator Date'!BN47)</f>
        <v>2015</v>
      </c>
      <c r="BO47" s="151">
        <f>IF('Indicator Date'!BO47="","x",'Indicator Date'!BO47)</f>
        <v>2016</v>
      </c>
      <c r="BP47" s="151">
        <f>IF('Indicator Date'!BP47="","x",'Indicator Date'!BP47)</f>
        <v>2017</v>
      </c>
      <c r="BQ47" s="151">
        <f>IF('Indicator Date'!BQ47="","x",'Indicator Date'!BQ47)</f>
        <v>2014</v>
      </c>
      <c r="BR47" s="151">
        <f>IF('Indicator Date'!BR47="","x",'Indicator Date'!BR47)</f>
        <v>2017</v>
      </c>
      <c r="BS47" s="151">
        <f>IF('Indicator Date'!BS47="","x",'Indicator Date'!BS47)</f>
        <v>2017</v>
      </c>
      <c r="BT47" s="151">
        <f>IF('Indicator Date'!BT47="","x",'Indicator Date'!BT47)</f>
        <v>2016</v>
      </c>
      <c r="BU47" s="151">
        <f>IF('Indicator Date'!BU47="","x",'Indicator Date'!BU47)</f>
        <v>2017</v>
      </c>
      <c r="BV47" s="151">
        <f>IF('Indicator Date'!BV47="","x",'Indicator Date'!BV47)</f>
        <v>2017</v>
      </c>
      <c r="BW47" s="151">
        <f>IF('Indicator Date'!BW47="","x",'Indicator Date'!BW47)</f>
        <v>2017</v>
      </c>
      <c r="BX47" s="151">
        <f>IF('Indicator Date'!BX47="","x",'Indicator Date'!BX47)</f>
        <v>2016</v>
      </c>
      <c r="BY47" s="151">
        <f>IF('Indicator Date'!BY47="","x",'Indicator Date'!BY47)</f>
        <v>2015</v>
      </c>
      <c r="BZ47" s="151" t="str">
        <f>IF('Indicator Date'!BZ47="","x",'Indicator Date'!BZ47)</f>
        <v>2018</v>
      </c>
      <c r="CA47" s="151">
        <f>IF('Indicator Date'!CA47="","x",'Indicator Date'!CA47)</f>
        <v>2019</v>
      </c>
      <c r="CB47" s="151">
        <f>IF('Indicator Date'!CB47="","x",'Indicator Date'!CB47)</f>
        <v>2015</v>
      </c>
    </row>
    <row r="48" spans="1:80" x14ac:dyDescent="0.3">
      <c r="A48" s="123" t="s">
        <v>82</v>
      </c>
      <c r="B48" s="106" t="s">
        <v>81</v>
      </c>
      <c r="C48" s="151">
        <f>IF('Indicator Date'!C48="","x",'Indicator Date'!C48)</f>
        <v>2015</v>
      </c>
      <c r="D48" s="151">
        <f>IF('Indicator Date'!D48="","x",'Indicator Date'!D48)</f>
        <v>2015</v>
      </c>
      <c r="E48" s="151">
        <f>IF('Indicator Date'!E48="","x",'Indicator Date'!E48)</f>
        <v>2015</v>
      </c>
      <c r="F48" s="151">
        <f>IF('Indicator Date'!F48="","x",'Indicator Date'!F48)</f>
        <v>2015</v>
      </c>
      <c r="G48" s="151">
        <f>IF('Indicator Date'!G48="","x",'Indicator Date'!G48)</f>
        <v>2015</v>
      </c>
      <c r="H48" s="151">
        <f>IF('Indicator Date'!H48="","x",'Indicator Date'!H48)</f>
        <v>2015</v>
      </c>
      <c r="I48" s="151">
        <f>IF('Indicator Date'!I48="","x",'Indicator Date'!I48)</f>
        <v>2015</v>
      </c>
      <c r="J48" s="151">
        <f>IF('Indicator Date'!J48="","x",'Indicator Date'!J48)</f>
        <v>2018</v>
      </c>
      <c r="K48" s="151">
        <f>IF('Indicator Date'!K48="","x",'Indicator Date'!K48)</f>
        <v>2018</v>
      </c>
      <c r="L48" s="151">
        <f>IF('Indicator Date'!L48="","x",'Indicator Date'!L48)</f>
        <v>2016</v>
      </c>
      <c r="M48" s="151">
        <f>IF('Indicator Date'!M48="","x",'Indicator Date'!M48)</f>
        <v>2015</v>
      </c>
      <c r="N48" s="151">
        <f>IF('Indicator Date'!N48="","x",'Indicator Date'!N48)</f>
        <v>2015</v>
      </c>
      <c r="O48" s="151">
        <f>IF('Indicator Date'!O48="","x",'Indicator Date'!O48)</f>
        <v>2015</v>
      </c>
      <c r="P48" s="151">
        <f>IF('Indicator Date'!P48="","x",'Indicator Date'!P48)</f>
        <v>2015</v>
      </c>
      <c r="Q48" s="151">
        <f>IF('Indicator Date'!Q48="","x",'Indicator Date'!Q48)</f>
        <v>2010</v>
      </c>
      <c r="R48" s="151">
        <f>IF('Indicator Date'!R48="","x",'Indicator Date'!R48)</f>
        <v>2010</v>
      </c>
      <c r="S48" s="151">
        <f>IF('Indicator Date'!S48="","x",'Indicator Date'!S48)</f>
        <v>2010</v>
      </c>
      <c r="T48" s="151">
        <f>IF('Indicator Date'!T48="","x",'Indicator Date'!T48)</f>
        <v>2010</v>
      </c>
      <c r="U48" s="151">
        <f>IF('Indicator Date'!U48="","x",'Indicator Date'!U48)</f>
        <v>2015</v>
      </c>
      <c r="V48" s="151">
        <f>IF('Indicator Date'!V48="","x",'Indicator Date'!V48)</f>
        <v>2015</v>
      </c>
      <c r="W48" s="151">
        <f>IF('Indicator Date'!W48="","x",'Indicator Date'!W48)</f>
        <v>2015</v>
      </c>
      <c r="X48" s="151">
        <f>IF('Indicator Date'!X48="","x",'Indicator Date'!X48)</f>
        <v>2018</v>
      </c>
      <c r="Y48" s="151">
        <f>IF('Indicator Date'!Y48="","x",'Indicator Date'!Y48)</f>
        <v>2018</v>
      </c>
      <c r="Z48" s="151">
        <f>IF('Indicator Date'!Z48="","x",'Indicator Date'!Z48)</f>
        <v>2018</v>
      </c>
      <c r="AA48" s="151">
        <f>IF('Indicator Date'!AA48="","x",'Indicator Date'!AA48)</f>
        <v>2011</v>
      </c>
      <c r="AB48" s="151">
        <f>IF('Indicator Date'!AB48="","x",'Indicator Date'!AB48)</f>
        <v>2017</v>
      </c>
      <c r="AC48" s="151" t="str">
        <f>IF('Indicator Date'!AC48="","x",'Indicator Date'!AC48)</f>
        <v>x</v>
      </c>
      <c r="AD48" s="151">
        <f>IF('Indicator Date'!AD48="","x",'Indicator Date'!AD48)</f>
        <v>2018</v>
      </c>
      <c r="AE48" s="151">
        <f>IF('Indicator Date'!AE48="","x",'Indicator Date'!AE48)</f>
        <v>2018</v>
      </c>
      <c r="AF48" s="151" t="str">
        <f>IF('Indicator Date'!AF48="","x",'Indicator Date'!AF48)</f>
        <v>x</v>
      </c>
      <c r="AG48" s="151">
        <f>IF('Indicator Date'!AG48="","x",'Indicator Date'!AG48)</f>
        <v>2019</v>
      </c>
      <c r="AH48" s="151">
        <f>IF('Indicator Date'!AH48="","x",'Indicator Date'!AH48)</f>
        <v>2019</v>
      </c>
      <c r="AI48" s="151">
        <f>IF('Indicator Date'!AI48="","x",'Indicator Date'!AI48)</f>
        <v>2019</v>
      </c>
      <c r="AJ48" s="151">
        <f>IF('Indicator Date'!AJ48="","x",'Indicator Date'!AJ48)</f>
        <v>2018</v>
      </c>
      <c r="AK48" s="151">
        <f>IF('Indicator Date'!AK48="","x",'Indicator Date'!AK48)</f>
        <v>2018</v>
      </c>
      <c r="AL48" s="151">
        <f>IF('Indicator Date'!AL48="","x",'Indicator Date'!AL48)</f>
        <v>2017</v>
      </c>
      <c r="AM48" s="151" t="str">
        <f>IF('Indicator Date'!AM48="","x",'Indicator Date'!AM48)</f>
        <v>x</v>
      </c>
      <c r="AN48" s="151">
        <f>IF('Indicator Date'!AN48="","x",'Indicator Date'!AN48)</f>
        <v>2019</v>
      </c>
      <c r="AO48" s="151">
        <f>IF('Indicator Date'!AO48="","x",'Indicator Date'!AO48)</f>
        <v>2016</v>
      </c>
      <c r="AP48" s="151">
        <f>IF('Indicator Date'!AP48="","x",'Indicator Date'!AP48)</f>
        <v>2017</v>
      </c>
      <c r="AQ48" s="151" t="str">
        <f>IF('Indicator Date'!AQ48="","x",'Indicator Date'!AQ48)</f>
        <v>x</v>
      </c>
      <c r="AR48" s="151">
        <f>IF('Indicator Date'!AR48="","x",'Indicator Date'!AR48)</f>
        <v>2018</v>
      </c>
      <c r="AS48" s="151">
        <f>IF('Indicator Date'!AS48="","x",'Indicator Date'!AS48)</f>
        <v>2017</v>
      </c>
      <c r="AT48" s="151" t="str">
        <f>IF('Indicator Date'!AT48="","x",'Indicator Date'!AT48)</f>
        <v>x</v>
      </c>
      <c r="AU48" s="151">
        <f>IF('Indicator Date'!AU48="","x",'Indicator Date'!AU48)</f>
        <v>2017</v>
      </c>
      <c r="AV48" s="151">
        <f>IF('Indicator Date'!AV48="","x",'Indicator Date'!AV48)</f>
        <v>2017</v>
      </c>
      <c r="AW48" s="151">
        <f>IF('Indicator Date'!AW48="","x",'Indicator Date'!AW48)</f>
        <v>2017</v>
      </c>
      <c r="AX48" s="151" t="str">
        <f>IF('Indicator Date'!AX48="","x",'Indicator Date'!AX48)</f>
        <v>x</v>
      </c>
      <c r="AY48" s="151">
        <f>IF('Indicator Date'!AY48="","x",'Indicator Date'!AY48)</f>
        <v>2017</v>
      </c>
      <c r="AZ48" s="151">
        <f>IF('Indicator Date'!AZ48="","x",'Indicator Date'!AZ48)</f>
        <v>2017</v>
      </c>
      <c r="BA48" s="151" t="str">
        <f>IF('Indicator Date'!BA48="","x",'Indicator Date'!BA48)</f>
        <v>2015</v>
      </c>
      <c r="BB48" s="151">
        <f>IF('Indicator Date'!BB48="","x",'Indicator Date'!BB48)</f>
        <v>2017</v>
      </c>
      <c r="BC48" s="151">
        <f>IF('Indicator Date'!BC48="","x",'Indicator Date'!BC48)</f>
        <v>2018</v>
      </c>
      <c r="BD48" s="151">
        <f>IF('Indicator Date'!BD48="","x",'Indicator Date'!BD48)</f>
        <v>2019</v>
      </c>
      <c r="BE48" s="212" t="str">
        <f>IF('Indicator Date'!BE48="","x",YEAR('Indicator Date'!BE48))</f>
        <v>x</v>
      </c>
      <c r="BF48" s="212">
        <f>IF('Indicator Date'!BF48="","x",YEAR('Indicator Date'!BF48))</f>
        <v>2018</v>
      </c>
      <c r="BG48" s="212">
        <f>IF('Indicator Date'!BG48="","x",YEAR('Indicator Date'!BG48))</f>
        <v>2018</v>
      </c>
      <c r="BH48" s="151">
        <f>IF('Indicator Date'!BH48="","x",'Indicator Date'!BH48)</f>
        <v>2018</v>
      </c>
      <c r="BI48" s="151">
        <f>IF('Indicator Date'!BI48="","x",'Indicator Date'!BI48)</f>
        <v>2018</v>
      </c>
      <c r="BJ48" s="151">
        <f>IF('Indicator Date'!BJ48="","x",'Indicator Date'!BJ48)</f>
        <v>2015</v>
      </c>
      <c r="BK48" s="151">
        <f>IF('Indicator Date'!BK48="","x",'Indicator Date'!BK48)</f>
        <v>2017</v>
      </c>
      <c r="BL48" s="151">
        <f>IF('Indicator Date'!BL48="","x",'Indicator Date'!BL48)</f>
        <v>2018</v>
      </c>
      <c r="BM48" s="151">
        <f>IF('Indicator Date'!BM48="","x",'Indicator Date'!BM48)</f>
        <v>2017</v>
      </c>
      <c r="BN48" s="151" t="str">
        <f>IF('Indicator Date'!BN48="","x",'Indicator Date'!BN48)</f>
        <v>x</v>
      </c>
      <c r="BO48" s="151">
        <f>IF('Indicator Date'!BO48="","x",'Indicator Date'!BO48)</f>
        <v>2015</v>
      </c>
      <c r="BP48" s="151">
        <f>IF('Indicator Date'!BP48="","x",'Indicator Date'!BP48)</f>
        <v>2017</v>
      </c>
      <c r="BQ48" s="151">
        <f>IF('Indicator Date'!BQ48="","x",'Indicator Date'!BQ48)</f>
        <v>2014</v>
      </c>
      <c r="BR48" s="151">
        <f>IF('Indicator Date'!BR48="","x",'Indicator Date'!BR48)</f>
        <v>2017</v>
      </c>
      <c r="BS48" s="151">
        <f>IF('Indicator Date'!BS48="","x",'Indicator Date'!BS48)</f>
        <v>2017</v>
      </c>
      <c r="BT48" s="151">
        <f>IF('Indicator Date'!BT48="","x",'Indicator Date'!BT48)</f>
        <v>2016</v>
      </c>
      <c r="BU48" s="151">
        <f>IF('Indicator Date'!BU48="","x",'Indicator Date'!BU48)</f>
        <v>2017</v>
      </c>
      <c r="BV48" s="151">
        <f>IF('Indicator Date'!BV48="","x",'Indicator Date'!BV48)</f>
        <v>2017</v>
      </c>
      <c r="BW48" s="151" t="str">
        <f>IF('Indicator Date'!BW48="","x",'Indicator Date'!BW48)</f>
        <v>x</v>
      </c>
      <c r="BX48" s="151">
        <f>IF('Indicator Date'!BX48="","x",'Indicator Date'!BX48)</f>
        <v>2016</v>
      </c>
      <c r="BY48" s="151">
        <f>IF('Indicator Date'!BY48="","x",'Indicator Date'!BY48)</f>
        <v>2015</v>
      </c>
      <c r="BZ48" s="151" t="str">
        <f>IF('Indicator Date'!BZ48="","x",'Indicator Date'!BZ48)</f>
        <v>2018</v>
      </c>
      <c r="CA48" s="151">
        <f>IF('Indicator Date'!CA48="","x",'Indicator Date'!CA48)</f>
        <v>2019</v>
      </c>
      <c r="CB48" s="151">
        <f>IF('Indicator Date'!CB48="","x",'Indicator Date'!CB48)</f>
        <v>2015</v>
      </c>
    </row>
    <row r="49" spans="1:80" x14ac:dyDescent="0.3">
      <c r="A49" s="123" t="s">
        <v>84</v>
      </c>
      <c r="B49" s="106" t="s">
        <v>83</v>
      </c>
      <c r="C49" s="151">
        <f>IF('Indicator Date'!C49="","x",'Indicator Date'!C49)</f>
        <v>2015</v>
      </c>
      <c r="D49" s="151">
        <f>IF('Indicator Date'!D49="","x",'Indicator Date'!D49)</f>
        <v>2015</v>
      </c>
      <c r="E49" s="151">
        <f>IF('Indicator Date'!E49="","x",'Indicator Date'!E49)</f>
        <v>2015</v>
      </c>
      <c r="F49" s="151">
        <f>IF('Indicator Date'!F49="","x",'Indicator Date'!F49)</f>
        <v>2015</v>
      </c>
      <c r="G49" s="151">
        <f>IF('Indicator Date'!G49="","x",'Indicator Date'!G49)</f>
        <v>2015</v>
      </c>
      <c r="H49" s="151">
        <f>IF('Indicator Date'!H49="","x",'Indicator Date'!H49)</f>
        <v>2015</v>
      </c>
      <c r="I49" s="151">
        <f>IF('Indicator Date'!I49="","x",'Indicator Date'!I49)</f>
        <v>2015</v>
      </c>
      <c r="J49" s="151">
        <f>IF('Indicator Date'!J49="","x",'Indicator Date'!J49)</f>
        <v>2018</v>
      </c>
      <c r="K49" s="151">
        <f>IF('Indicator Date'!K49="","x",'Indicator Date'!K49)</f>
        <v>2018</v>
      </c>
      <c r="L49" s="151">
        <f>IF('Indicator Date'!L49="","x",'Indicator Date'!L49)</f>
        <v>2016</v>
      </c>
      <c r="M49" s="151">
        <f>IF('Indicator Date'!M49="","x",'Indicator Date'!M49)</f>
        <v>2015</v>
      </c>
      <c r="N49" s="151">
        <f>IF('Indicator Date'!N49="","x",'Indicator Date'!N49)</f>
        <v>2015</v>
      </c>
      <c r="O49" s="151">
        <f>IF('Indicator Date'!O49="","x",'Indicator Date'!O49)</f>
        <v>2015</v>
      </c>
      <c r="P49" s="151">
        <f>IF('Indicator Date'!P49="","x",'Indicator Date'!P49)</f>
        <v>2015</v>
      </c>
      <c r="Q49" s="151">
        <f>IF('Indicator Date'!Q49="","x",'Indicator Date'!Q49)</f>
        <v>2010</v>
      </c>
      <c r="R49" s="151">
        <f>IF('Indicator Date'!R49="","x",'Indicator Date'!R49)</f>
        <v>2010</v>
      </c>
      <c r="S49" s="151">
        <f>IF('Indicator Date'!S49="","x",'Indicator Date'!S49)</f>
        <v>2010</v>
      </c>
      <c r="T49" s="151">
        <f>IF('Indicator Date'!T49="","x",'Indicator Date'!T49)</f>
        <v>2010</v>
      </c>
      <c r="U49" s="151">
        <f>IF('Indicator Date'!U49="","x",'Indicator Date'!U49)</f>
        <v>2015</v>
      </c>
      <c r="V49" s="151">
        <f>IF('Indicator Date'!V49="","x",'Indicator Date'!V49)</f>
        <v>2015</v>
      </c>
      <c r="W49" s="151">
        <f>IF('Indicator Date'!W49="","x",'Indicator Date'!W49)</f>
        <v>2015</v>
      </c>
      <c r="X49" s="151">
        <f>IF('Indicator Date'!X49="","x",'Indicator Date'!X49)</f>
        <v>2018</v>
      </c>
      <c r="Y49" s="151">
        <f>IF('Indicator Date'!Y49="","x",'Indicator Date'!Y49)</f>
        <v>2018</v>
      </c>
      <c r="Z49" s="151">
        <f>IF('Indicator Date'!Z49="","x",'Indicator Date'!Z49)</f>
        <v>2018</v>
      </c>
      <c r="AA49" s="151" t="str">
        <f>IF('Indicator Date'!AA49="","x",'Indicator Date'!AA49)</f>
        <v>x</v>
      </c>
      <c r="AB49" s="151">
        <f>IF('Indicator Date'!AB49="","x",'Indicator Date'!AB49)</f>
        <v>2017</v>
      </c>
      <c r="AC49" s="151" t="str">
        <f>IF('Indicator Date'!AC49="","x",'Indicator Date'!AC49)</f>
        <v>x</v>
      </c>
      <c r="AD49" s="151">
        <f>IF('Indicator Date'!AD49="","x",'Indicator Date'!AD49)</f>
        <v>2018</v>
      </c>
      <c r="AE49" s="151">
        <f>IF('Indicator Date'!AE49="","x",'Indicator Date'!AE49)</f>
        <v>2018</v>
      </c>
      <c r="AF49" s="151">
        <f>IF('Indicator Date'!AF49="","x",'Indicator Date'!AF49)</f>
        <v>2016</v>
      </c>
      <c r="AG49" s="151">
        <f>IF('Indicator Date'!AG49="","x",'Indicator Date'!AG49)</f>
        <v>2019</v>
      </c>
      <c r="AH49" s="151">
        <f>IF('Indicator Date'!AH49="","x",'Indicator Date'!AH49)</f>
        <v>2019</v>
      </c>
      <c r="AI49" s="151">
        <f>IF('Indicator Date'!AI49="","x",'Indicator Date'!AI49)</f>
        <v>2019</v>
      </c>
      <c r="AJ49" s="151">
        <f>IF('Indicator Date'!AJ49="","x",'Indicator Date'!AJ49)</f>
        <v>2018</v>
      </c>
      <c r="AK49" s="151">
        <f>IF('Indicator Date'!AK49="","x",'Indicator Date'!AK49)</f>
        <v>2018</v>
      </c>
      <c r="AL49" s="151">
        <f>IF('Indicator Date'!AL49="","x",'Indicator Date'!AL49)</f>
        <v>2017</v>
      </c>
      <c r="AM49" s="151" t="str">
        <f>IF('Indicator Date'!AM49="","x",'Indicator Date'!AM49)</f>
        <v>x</v>
      </c>
      <c r="AN49" s="151">
        <f>IF('Indicator Date'!AN49="","x",'Indicator Date'!AN49)</f>
        <v>2019</v>
      </c>
      <c r="AO49" s="151">
        <f>IF('Indicator Date'!AO49="","x",'Indicator Date'!AO49)</f>
        <v>2016</v>
      </c>
      <c r="AP49" s="151">
        <f>IF('Indicator Date'!AP49="","x",'Indicator Date'!AP49)</f>
        <v>2017</v>
      </c>
      <c r="AQ49" s="151" t="str">
        <f>IF('Indicator Date'!AQ49="","x",'Indicator Date'!AQ49)</f>
        <v>x</v>
      </c>
      <c r="AR49" s="151">
        <f>IF('Indicator Date'!AR49="","x",'Indicator Date'!AR49)</f>
        <v>2018</v>
      </c>
      <c r="AS49" s="151">
        <f>IF('Indicator Date'!AS49="","x",'Indicator Date'!AS49)</f>
        <v>2017</v>
      </c>
      <c r="AT49" s="151" t="str">
        <f>IF('Indicator Date'!AT49="","x",'Indicator Date'!AT49)</f>
        <v>x</v>
      </c>
      <c r="AU49" s="151">
        <f>IF('Indicator Date'!AU49="","x",'Indicator Date'!AU49)</f>
        <v>2017</v>
      </c>
      <c r="AV49" s="151">
        <f>IF('Indicator Date'!AV49="","x",'Indicator Date'!AV49)</f>
        <v>2017</v>
      </c>
      <c r="AW49" s="151">
        <f>IF('Indicator Date'!AW49="","x",'Indicator Date'!AW49)</f>
        <v>2017</v>
      </c>
      <c r="AX49" s="151" t="str">
        <f>IF('Indicator Date'!AX49="","x",'Indicator Date'!AX49)</f>
        <v>x</v>
      </c>
      <c r="AY49" s="151">
        <f>IF('Indicator Date'!AY49="","x",'Indicator Date'!AY49)</f>
        <v>2017</v>
      </c>
      <c r="AZ49" s="151">
        <f>IF('Indicator Date'!AZ49="","x",'Indicator Date'!AZ49)</f>
        <v>2017</v>
      </c>
      <c r="BA49" s="151" t="str">
        <f>IF('Indicator Date'!BA49="","x",'Indicator Date'!BA49)</f>
        <v>2015</v>
      </c>
      <c r="BB49" s="151">
        <f>IF('Indicator Date'!BB49="","x",'Indicator Date'!BB49)</f>
        <v>2017</v>
      </c>
      <c r="BC49" s="151">
        <f>IF('Indicator Date'!BC49="","x",'Indicator Date'!BC49)</f>
        <v>2018</v>
      </c>
      <c r="BD49" s="151">
        <f>IF('Indicator Date'!BD49="","x",'Indicator Date'!BD49)</f>
        <v>2019</v>
      </c>
      <c r="BE49" s="212" t="str">
        <f>IF('Indicator Date'!BE49="","x",YEAR('Indicator Date'!BE49))</f>
        <v>x</v>
      </c>
      <c r="BF49" s="212">
        <f>IF('Indicator Date'!BF49="","x",YEAR('Indicator Date'!BF49))</f>
        <v>2018</v>
      </c>
      <c r="BG49" s="212">
        <f>IF('Indicator Date'!BG49="","x",YEAR('Indicator Date'!BG49))</f>
        <v>2018</v>
      </c>
      <c r="BH49" s="151">
        <f>IF('Indicator Date'!BH49="","x",'Indicator Date'!BH49)</f>
        <v>2018</v>
      </c>
      <c r="BI49" s="151">
        <f>IF('Indicator Date'!BI49="","x",'Indicator Date'!BI49)</f>
        <v>2018</v>
      </c>
      <c r="BJ49" s="151">
        <f>IF('Indicator Date'!BJ49="","x",'Indicator Date'!BJ49)</f>
        <v>2015</v>
      </c>
      <c r="BK49" s="151">
        <f>IF('Indicator Date'!BK49="","x",'Indicator Date'!BK49)</f>
        <v>2017</v>
      </c>
      <c r="BL49" s="151">
        <f>IF('Indicator Date'!BL49="","x",'Indicator Date'!BL49)</f>
        <v>2018</v>
      </c>
      <c r="BM49" s="151">
        <f>IF('Indicator Date'!BM49="","x",'Indicator Date'!BM49)</f>
        <v>2017</v>
      </c>
      <c r="BN49" s="151" t="str">
        <f>IF('Indicator Date'!BN49="","x",'Indicator Date'!BN49)</f>
        <v>x</v>
      </c>
      <c r="BO49" s="151">
        <f>IF('Indicator Date'!BO49="","x",'Indicator Date'!BO49)</f>
        <v>2016</v>
      </c>
      <c r="BP49" s="151">
        <f>IF('Indicator Date'!BP49="","x",'Indicator Date'!BP49)</f>
        <v>2017</v>
      </c>
      <c r="BQ49" s="151">
        <f>IF('Indicator Date'!BQ49="","x",'Indicator Date'!BQ49)</f>
        <v>2014</v>
      </c>
      <c r="BR49" s="151">
        <f>IF('Indicator Date'!BR49="","x",'Indicator Date'!BR49)</f>
        <v>2017</v>
      </c>
      <c r="BS49" s="151">
        <f>IF('Indicator Date'!BS49="","x",'Indicator Date'!BS49)</f>
        <v>2017</v>
      </c>
      <c r="BT49" s="151">
        <f>IF('Indicator Date'!BT49="","x",'Indicator Date'!BT49)</f>
        <v>2016</v>
      </c>
      <c r="BU49" s="151">
        <f>IF('Indicator Date'!BU49="","x",'Indicator Date'!BU49)</f>
        <v>2017</v>
      </c>
      <c r="BV49" s="151">
        <f>IF('Indicator Date'!BV49="","x",'Indicator Date'!BV49)</f>
        <v>2017</v>
      </c>
      <c r="BW49" s="151">
        <f>IF('Indicator Date'!BW49="","x",'Indicator Date'!BW49)</f>
        <v>2017</v>
      </c>
      <c r="BX49" s="151">
        <f>IF('Indicator Date'!BX49="","x",'Indicator Date'!BX49)</f>
        <v>2016</v>
      </c>
      <c r="BY49" s="151">
        <f>IF('Indicator Date'!BY49="","x",'Indicator Date'!BY49)</f>
        <v>2015</v>
      </c>
      <c r="BZ49" s="151" t="str">
        <f>IF('Indicator Date'!BZ49="","x",'Indicator Date'!BZ49)</f>
        <v>2018</v>
      </c>
      <c r="CA49" s="151">
        <f>IF('Indicator Date'!CA49="","x",'Indicator Date'!CA49)</f>
        <v>2019</v>
      </c>
      <c r="CB49" s="151">
        <f>IF('Indicator Date'!CB49="","x",'Indicator Date'!CB49)</f>
        <v>2015</v>
      </c>
    </row>
    <row r="50" spans="1:80" x14ac:dyDescent="0.3">
      <c r="A50" s="123" t="s">
        <v>86</v>
      </c>
      <c r="B50" s="106" t="s">
        <v>85</v>
      </c>
      <c r="C50" s="151">
        <f>IF('Indicator Date'!C50="","x",'Indicator Date'!C50)</f>
        <v>2015</v>
      </c>
      <c r="D50" s="151">
        <f>IF('Indicator Date'!D50="","x",'Indicator Date'!D50)</f>
        <v>2015</v>
      </c>
      <c r="E50" s="151">
        <f>IF('Indicator Date'!E50="","x",'Indicator Date'!E50)</f>
        <v>2015</v>
      </c>
      <c r="F50" s="151">
        <f>IF('Indicator Date'!F50="","x",'Indicator Date'!F50)</f>
        <v>2015</v>
      </c>
      <c r="G50" s="151">
        <f>IF('Indicator Date'!G50="","x",'Indicator Date'!G50)</f>
        <v>2015</v>
      </c>
      <c r="H50" s="151">
        <f>IF('Indicator Date'!H50="","x",'Indicator Date'!H50)</f>
        <v>2015</v>
      </c>
      <c r="I50" s="151">
        <f>IF('Indicator Date'!I50="","x",'Indicator Date'!I50)</f>
        <v>2015</v>
      </c>
      <c r="J50" s="151">
        <f>IF('Indicator Date'!J50="","x",'Indicator Date'!J50)</f>
        <v>2018</v>
      </c>
      <c r="K50" s="151">
        <f>IF('Indicator Date'!K50="","x",'Indicator Date'!K50)</f>
        <v>2018</v>
      </c>
      <c r="L50" s="151">
        <f>IF('Indicator Date'!L50="","x",'Indicator Date'!L50)</f>
        <v>2016</v>
      </c>
      <c r="M50" s="151">
        <f>IF('Indicator Date'!M50="","x",'Indicator Date'!M50)</f>
        <v>2015</v>
      </c>
      <c r="N50" s="151">
        <f>IF('Indicator Date'!N50="","x",'Indicator Date'!N50)</f>
        <v>2015</v>
      </c>
      <c r="O50" s="151">
        <f>IF('Indicator Date'!O50="","x",'Indicator Date'!O50)</f>
        <v>2015</v>
      </c>
      <c r="P50" s="151">
        <f>IF('Indicator Date'!P50="","x",'Indicator Date'!P50)</f>
        <v>2015</v>
      </c>
      <c r="Q50" s="151">
        <f>IF('Indicator Date'!Q50="","x",'Indicator Date'!Q50)</f>
        <v>2010</v>
      </c>
      <c r="R50" s="151">
        <f>IF('Indicator Date'!R50="","x",'Indicator Date'!R50)</f>
        <v>2010</v>
      </c>
      <c r="S50" s="151">
        <f>IF('Indicator Date'!S50="","x",'Indicator Date'!S50)</f>
        <v>2010</v>
      </c>
      <c r="T50" s="151">
        <f>IF('Indicator Date'!T50="","x",'Indicator Date'!T50)</f>
        <v>2010</v>
      </c>
      <c r="U50" s="151">
        <f>IF('Indicator Date'!U50="","x",'Indicator Date'!U50)</f>
        <v>2015</v>
      </c>
      <c r="V50" s="151">
        <f>IF('Indicator Date'!V50="","x",'Indicator Date'!V50)</f>
        <v>2015</v>
      </c>
      <c r="W50" s="151">
        <f>IF('Indicator Date'!W50="","x",'Indicator Date'!W50)</f>
        <v>2015</v>
      </c>
      <c r="X50" s="151">
        <f>IF('Indicator Date'!X50="","x",'Indicator Date'!X50)</f>
        <v>2018</v>
      </c>
      <c r="Y50" s="151">
        <f>IF('Indicator Date'!Y50="","x",'Indicator Date'!Y50)</f>
        <v>2018</v>
      </c>
      <c r="Z50" s="151">
        <f>IF('Indicator Date'!Z50="","x",'Indicator Date'!Z50)</f>
        <v>2018</v>
      </c>
      <c r="AA50" s="151" t="str">
        <f>IF('Indicator Date'!AA50="","x",'Indicator Date'!AA50)</f>
        <v>x</v>
      </c>
      <c r="AB50" s="151">
        <f>IF('Indicator Date'!AB50="","x",'Indicator Date'!AB50)</f>
        <v>2017</v>
      </c>
      <c r="AC50" s="151" t="str">
        <f>IF('Indicator Date'!AC50="","x",'Indicator Date'!AC50)</f>
        <v>x</v>
      </c>
      <c r="AD50" s="151">
        <f>IF('Indicator Date'!AD50="","x",'Indicator Date'!AD50)</f>
        <v>2018</v>
      </c>
      <c r="AE50" s="151">
        <f>IF('Indicator Date'!AE50="","x",'Indicator Date'!AE50)</f>
        <v>2018</v>
      </c>
      <c r="AF50" s="151">
        <f>IF('Indicator Date'!AF50="","x",'Indicator Date'!AF50)</f>
        <v>2016</v>
      </c>
      <c r="AG50" s="151">
        <f>IF('Indicator Date'!AG50="","x",'Indicator Date'!AG50)</f>
        <v>2019</v>
      </c>
      <c r="AH50" s="151">
        <f>IF('Indicator Date'!AH50="","x",'Indicator Date'!AH50)</f>
        <v>2019</v>
      </c>
      <c r="AI50" s="151">
        <f>IF('Indicator Date'!AI50="","x",'Indicator Date'!AI50)</f>
        <v>2019</v>
      </c>
      <c r="AJ50" s="151">
        <f>IF('Indicator Date'!AJ50="","x",'Indicator Date'!AJ50)</f>
        <v>2018</v>
      </c>
      <c r="AK50" s="151">
        <f>IF('Indicator Date'!AK50="","x",'Indicator Date'!AK50)</f>
        <v>2018</v>
      </c>
      <c r="AL50" s="151">
        <f>IF('Indicator Date'!AL50="","x",'Indicator Date'!AL50)</f>
        <v>2017</v>
      </c>
      <c r="AM50" s="151" t="str">
        <f>IF('Indicator Date'!AM50="","x",'Indicator Date'!AM50)</f>
        <v>x</v>
      </c>
      <c r="AN50" s="151">
        <f>IF('Indicator Date'!AN50="","x",'Indicator Date'!AN50)</f>
        <v>2019</v>
      </c>
      <c r="AO50" s="151">
        <f>IF('Indicator Date'!AO50="","x",'Indicator Date'!AO50)</f>
        <v>2016</v>
      </c>
      <c r="AP50" s="151">
        <f>IF('Indicator Date'!AP50="","x",'Indicator Date'!AP50)</f>
        <v>2017</v>
      </c>
      <c r="AQ50" s="151">
        <f>IF('Indicator Date'!AQ50="","x",'Indicator Date'!AQ50)</f>
        <v>2017</v>
      </c>
      <c r="AR50" s="151">
        <f>IF('Indicator Date'!AR50="","x",'Indicator Date'!AR50)</f>
        <v>2018</v>
      </c>
      <c r="AS50" s="151">
        <f>IF('Indicator Date'!AS50="","x",'Indicator Date'!AS50)</f>
        <v>2017</v>
      </c>
      <c r="AT50" s="151">
        <f>IF('Indicator Date'!AT50="","x",'Indicator Date'!AT50)</f>
        <v>2012</v>
      </c>
      <c r="AU50" s="151">
        <f>IF('Indicator Date'!AU50="","x",'Indicator Date'!AU50)</f>
        <v>2017</v>
      </c>
      <c r="AV50" s="151">
        <f>IF('Indicator Date'!AV50="","x",'Indicator Date'!AV50)</f>
        <v>2017</v>
      </c>
      <c r="AW50" s="151">
        <f>IF('Indicator Date'!AW50="","x",'Indicator Date'!AW50)</f>
        <v>2017</v>
      </c>
      <c r="AX50" s="151">
        <f>IF('Indicator Date'!AX50="","x",'Indicator Date'!AX50)</f>
        <v>2017</v>
      </c>
      <c r="AY50" s="151">
        <f>IF('Indicator Date'!AY50="","x",'Indicator Date'!AY50)</f>
        <v>2017</v>
      </c>
      <c r="AZ50" s="151" t="str">
        <f>IF('Indicator Date'!AZ50="","x",'Indicator Date'!AZ50)</f>
        <v>x</v>
      </c>
      <c r="BA50" s="151" t="str">
        <f>IF('Indicator Date'!BA50="","x",'Indicator Date'!BA50)</f>
        <v>2017</v>
      </c>
      <c r="BB50" s="151">
        <f>IF('Indicator Date'!BB50="","x",'Indicator Date'!BB50)</f>
        <v>2017</v>
      </c>
      <c r="BC50" s="151">
        <f>IF('Indicator Date'!BC50="","x",'Indicator Date'!BC50)</f>
        <v>2018</v>
      </c>
      <c r="BD50" s="151">
        <f>IF('Indicator Date'!BD50="","x",'Indicator Date'!BD50)</f>
        <v>2019</v>
      </c>
      <c r="BE50" s="212" t="str">
        <f>IF('Indicator Date'!BE50="","x",YEAR('Indicator Date'!BE50))</f>
        <v>x</v>
      </c>
      <c r="BF50" s="212">
        <f>IF('Indicator Date'!BF50="","x",YEAR('Indicator Date'!BF50))</f>
        <v>2018</v>
      </c>
      <c r="BG50" s="212">
        <f>IF('Indicator Date'!BG50="","x",YEAR('Indicator Date'!BG50))</f>
        <v>2018</v>
      </c>
      <c r="BH50" s="151">
        <f>IF('Indicator Date'!BH50="","x",'Indicator Date'!BH50)</f>
        <v>2018</v>
      </c>
      <c r="BI50" s="151">
        <f>IF('Indicator Date'!BI50="","x",'Indicator Date'!BI50)</f>
        <v>2018</v>
      </c>
      <c r="BJ50" s="151">
        <f>IF('Indicator Date'!BJ50="","x",'Indicator Date'!BJ50)</f>
        <v>2013</v>
      </c>
      <c r="BK50" s="151">
        <f>IF('Indicator Date'!BK50="","x",'Indicator Date'!BK50)</f>
        <v>2017</v>
      </c>
      <c r="BL50" s="151">
        <f>IF('Indicator Date'!BL50="","x",'Indicator Date'!BL50)</f>
        <v>2018</v>
      </c>
      <c r="BM50" s="151">
        <f>IF('Indicator Date'!BM50="","x",'Indicator Date'!BM50)</f>
        <v>2017</v>
      </c>
      <c r="BN50" s="151" t="str">
        <f>IF('Indicator Date'!BN50="","x",'Indicator Date'!BN50)</f>
        <v>x</v>
      </c>
      <c r="BO50" s="151">
        <f>IF('Indicator Date'!BO50="","x",'Indicator Date'!BO50)</f>
        <v>2016</v>
      </c>
      <c r="BP50" s="151">
        <f>IF('Indicator Date'!BP50="","x",'Indicator Date'!BP50)</f>
        <v>2017</v>
      </c>
      <c r="BQ50" s="151">
        <f>IF('Indicator Date'!BQ50="","x",'Indicator Date'!BQ50)</f>
        <v>2014</v>
      </c>
      <c r="BR50" s="151">
        <f>IF('Indicator Date'!BR50="","x",'Indicator Date'!BR50)</f>
        <v>2017</v>
      </c>
      <c r="BS50" s="151">
        <f>IF('Indicator Date'!BS50="","x",'Indicator Date'!BS50)</f>
        <v>2017</v>
      </c>
      <c r="BT50" s="151">
        <f>IF('Indicator Date'!BT50="","x",'Indicator Date'!BT50)</f>
        <v>2014</v>
      </c>
      <c r="BU50" s="151">
        <f>IF('Indicator Date'!BU50="","x",'Indicator Date'!BU50)</f>
        <v>2017</v>
      </c>
      <c r="BV50" s="151">
        <f>IF('Indicator Date'!BV50="","x",'Indicator Date'!BV50)</f>
        <v>2017</v>
      </c>
      <c r="BW50" s="151">
        <f>IF('Indicator Date'!BW50="","x",'Indicator Date'!BW50)</f>
        <v>2017</v>
      </c>
      <c r="BX50" s="151">
        <f>IF('Indicator Date'!BX50="","x",'Indicator Date'!BX50)</f>
        <v>2016</v>
      </c>
      <c r="BY50" s="151">
        <f>IF('Indicator Date'!BY50="","x",'Indicator Date'!BY50)</f>
        <v>2015</v>
      </c>
      <c r="BZ50" s="151" t="str">
        <f>IF('Indicator Date'!BZ50="","x",'Indicator Date'!BZ50)</f>
        <v>2018</v>
      </c>
      <c r="CA50" s="151">
        <f>IF('Indicator Date'!CA50="","x",'Indicator Date'!CA50)</f>
        <v>2019</v>
      </c>
      <c r="CB50" s="151">
        <f>IF('Indicator Date'!CB50="","x",'Indicator Date'!CB50)</f>
        <v>2015</v>
      </c>
    </row>
    <row r="51" spans="1:80" x14ac:dyDescent="0.3">
      <c r="A51" s="123" t="s">
        <v>88</v>
      </c>
      <c r="B51" s="106" t="s">
        <v>87</v>
      </c>
      <c r="C51" s="151">
        <f>IF('Indicator Date'!C51="","x",'Indicator Date'!C51)</f>
        <v>2015</v>
      </c>
      <c r="D51" s="151">
        <f>IF('Indicator Date'!D51="","x",'Indicator Date'!D51)</f>
        <v>2015</v>
      </c>
      <c r="E51" s="151">
        <f>IF('Indicator Date'!E51="","x",'Indicator Date'!E51)</f>
        <v>2015</v>
      </c>
      <c r="F51" s="151">
        <f>IF('Indicator Date'!F51="","x",'Indicator Date'!F51)</f>
        <v>2015</v>
      </c>
      <c r="G51" s="151">
        <f>IF('Indicator Date'!G51="","x",'Indicator Date'!G51)</f>
        <v>2015</v>
      </c>
      <c r="H51" s="151">
        <f>IF('Indicator Date'!H51="","x",'Indicator Date'!H51)</f>
        <v>2015</v>
      </c>
      <c r="I51" s="151">
        <f>IF('Indicator Date'!I51="","x",'Indicator Date'!I51)</f>
        <v>2015</v>
      </c>
      <c r="J51" s="151">
        <f>IF('Indicator Date'!J51="","x",'Indicator Date'!J51)</f>
        <v>2018</v>
      </c>
      <c r="K51" s="151">
        <f>IF('Indicator Date'!K51="","x",'Indicator Date'!K51)</f>
        <v>2018</v>
      </c>
      <c r="L51" s="151">
        <f>IF('Indicator Date'!L51="","x",'Indicator Date'!L51)</f>
        <v>2016</v>
      </c>
      <c r="M51" s="151">
        <f>IF('Indicator Date'!M51="","x",'Indicator Date'!M51)</f>
        <v>2015</v>
      </c>
      <c r="N51" s="151">
        <f>IF('Indicator Date'!N51="","x",'Indicator Date'!N51)</f>
        <v>2015</v>
      </c>
      <c r="O51" s="151">
        <f>IF('Indicator Date'!O51="","x",'Indicator Date'!O51)</f>
        <v>2015</v>
      </c>
      <c r="P51" s="151">
        <f>IF('Indicator Date'!P51="","x",'Indicator Date'!P51)</f>
        <v>2015</v>
      </c>
      <c r="Q51" s="151">
        <f>IF('Indicator Date'!Q51="","x",'Indicator Date'!Q51)</f>
        <v>2010</v>
      </c>
      <c r="R51" s="151">
        <f>IF('Indicator Date'!R51="","x",'Indicator Date'!R51)</f>
        <v>2010</v>
      </c>
      <c r="S51" s="151">
        <f>IF('Indicator Date'!S51="","x",'Indicator Date'!S51)</f>
        <v>2010</v>
      </c>
      <c r="T51" s="151">
        <f>IF('Indicator Date'!T51="","x",'Indicator Date'!T51)</f>
        <v>2010</v>
      </c>
      <c r="U51" s="151">
        <f>IF('Indicator Date'!U51="","x",'Indicator Date'!U51)</f>
        <v>2015</v>
      </c>
      <c r="V51" s="151">
        <f>IF('Indicator Date'!V51="","x",'Indicator Date'!V51)</f>
        <v>2015</v>
      </c>
      <c r="W51" s="151">
        <f>IF('Indicator Date'!W51="","x",'Indicator Date'!W51)</f>
        <v>2015</v>
      </c>
      <c r="X51" s="151">
        <f>IF('Indicator Date'!X51="","x",'Indicator Date'!X51)</f>
        <v>2018</v>
      </c>
      <c r="Y51" s="151">
        <f>IF('Indicator Date'!Y51="","x",'Indicator Date'!Y51)</f>
        <v>2018</v>
      </c>
      <c r="Z51" s="151">
        <f>IF('Indicator Date'!Z51="","x",'Indicator Date'!Z51)</f>
        <v>2018</v>
      </c>
      <c r="AA51" s="151" t="str">
        <f>IF('Indicator Date'!AA51="","x",'Indicator Date'!AA51)</f>
        <v>x</v>
      </c>
      <c r="AB51" s="151">
        <f>IF('Indicator Date'!AB51="","x",'Indicator Date'!AB51)</f>
        <v>2015</v>
      </c>
      <c r="AC51" s="151" t="str">
        <f>IF('Indicator Date'!AC51="","x",'Indicator Date'!AC51)</f>
        <v>x</v>
      </c>
      <c r="AD51" s="151">
        <f>IF('Indicator Date'!AD51="","x",'Indicator Date'!AD51)</f>
        <v>2014</v>
      </c>
      <c r="AE51" s="151">
        <f>IF('Indicator Date'!AE51="","x",'Indicator Date'!AE51)</f>
        <v>2018</v>
      </c>
      <c r="AF51" s="151" t="str">
        <f>IF('Indicator Date'!AF51="","x",'Indicator Date'!AF51)</f>
        <v>x</v>
      </c>
      <c r="AG51" s="151">
        <f>IF('Indicator Date'!AG51="","x",'Indicator Date'!AG51)</f>
        <v>2019</v>
      </c>
      <c r="AH51" s="151">
        <f>IF('Indicator Date'!AH51="","x",'Indicator Date'!AH51)</f>
        <v>2019</v>
      </c>
      <c r="AI51" s="151">
        <f>IF('Indicator Date'!AI51="","x",'Indicator Date'!AI51)</f>
        <v>2019</v>
      </c>
      <c r="AJ51" s="151">
        <f>IF('Indicator Date'!AJ51="","x",'Indicator Date'!AJ51)</f>
        <v>2018</v>
      </c>
      <c r="AK51" s="151">
        <f>IF('Indicator Date'!AK51="","x",'Indicator Date'!AK51)</f>
        <v>2018</v>
      </c>
      <c r="AL51" s="151">
        <f>IF('Indicator Date'!AL51="","x",'Indicator Date'!AL51)</f>
        <v>2017</v>
      </c>
      <c r="AM51" s="151" t="str">
        <f>IF('Indicator Date'!AM51="","x",'Indicator Date'!AM51)</f>
        <v>x</v>
      </c>
      <c r="AN51" s="151">
        <f>IF('Indicator Date'!AN51="","x",'Indicator Date'!AN51)</f>
        <v>2019</v>
      </c>
      <c r="AO51" s="151">
        <f>IF('Indicator Date'!AO51="","x",'Indicator Date'!AO51)</f>
        <v>2016</v>
      </c>
      <c r="AP51" s="151">
        <f>IF('Indicator Date'!AP51="","x",'Indicator Date'!AP51)</f>
        <v>2017</v>
      </c>
      <c r="AQ51" s="151">
        <f>IF('Indicator Date'!AQ51="","x",'Indicator Date'!AQ51)</f>
        <v>2017</v>
      </c>
      <c r="AR51" s="151">
        <f>IF('Indicator Date'!AR51="","x",'Indicator Date'!AR51)</f>
        <v>2018</v>
      </c>
      <c r="AS51" s="151">
        <f>IF('Indicator Date'!AS51="","x",'Indicator Date'!AS51)</f>
        <v>2017</v>
      </c>
      <c r="AT51" s="151" t="str">
        <f>IF('Indicator Date'!AT51="","x",'Indicator Date'!AT51)</f>
        <v>x</v>
      </c>
      <c r="AU51" s="151">
        <f>IF('Indicator Date'!AU51="","x",'Indicator Date'!AU51)</f>
        <v>2017</v>
      </c>
      <c r="AV51" s="151" t="str">
        <f>IF('Indicator Date'!AV51="","x",'Indicator Date'!AV51)</f>
        <v>x</v>
      </c>
      <c r="AW51" s="151" t="str">
        <f>IF('Indicator Date'!AW51="","x",'Indicator Date'!AW51)</f>
        <v>x</v>
      </c>
      <c r="AX51" s="151" t="str">
        <f>IF('Indicator Date'!AX51="","x",'Indicator Date'!AX51)</f>
        <v>x</v>
      </c>
      <c r="AY51" s="151">
        <f>IF('Indicator Date'!AY51="","x",'Indicator Date'!AY51)</f>
        <v>2017</v>
      </c>
      <c r="AZ51" s="151" t="str">
        <f>IF('Indicator Date'!AZ51="","x",'Indicator Date'!AZ51)</f>
        <v>x</v>
      </c>
      <c r="BA51" s="151" t="str">
        <f>IF('Indicator Date'!BA51="","x",'Indicator Date'!BA51)</f>
        <v>x</v>
      </c>
      <c r="BB51" s="151">
        <f>IF('Indicator Date'!BB51="","x",'Indicator Date'!BB51)</f>
        <v>2017</v>
      </c>
      <c r="BC51" s="151">
        <f>IF('Indicator Date'!BC51="","x",'Indicator Date'!BC51)</f>
        <v>2018</v>
      </c>
      <c r="BD51" s="151">
        <f>IF('Indicator Date'!BD51="","x",'Indicator Date'!BD51)</f>
        <v>2019</v>
      </c>
      <c r="BE51" s="212" t="str">
        <f>IF('Indicator Date'!BE51="","x",YEAR('Indicator Date'!BE51))</f>
        <v>x</v>
      </c>
      <c r="BF51" s="212">
        <f>IF('Indicator Date'!BF51="","x",YEAR('Indicator Date'!BF51))</f>
        <v>2018</v>
      </c>
      <c r="BG51" s="212">
        <f>IF('Indicator Date'!BG51="","x",YEAR('Indicator Date'!BG51))</f>
        <v>2018</v>
      </c>
      <c r="BH51" s="151">
        <f>IF('Indicator Date'!BH51="","x",'Indicator Date'!BH51)</f>
        <v>2018</v>
      </c>
      <c r="BI51" s="151">
        <f>IF('Indicator Date'!BI51="","x",'Indicator Date'!BI51)</f>
        <v>2018</v>
      </c>
      <c r="BJ51" s="151" t="str">
        <f>IF('Indicator Date'!BJ51="","x",'Indicator Date'!BJ51)</f>
        <v>x</v>
      </c>
      <c r="BK51" s="151">
        <f>IF('Indicator Date'!BK51="","x",'Indicator Date'!BK51)</f>
        <v>2017</v>
      </c>
      <c r="BL51" s="151">
        <f>IF('Indicator Date'!BL51="","x",'Indicator Date'!BL51)</f>
        <v>2018</v>
      </c>
      <c r="BM51" s="151">
        <f>IF('Indicator Date'!BM51="","x",'Indicator Date'!BM51)</f>
        <v>2017</v>
      </c>
      <c r="BN51" s="151" t="str">
        <f>IF('Indicator Date'!BN51="","x",'Indicator Date'!BN51)</f>
        <v>x</v>
      </c>
      <c r="BO51" s="151">
        <f>IF('Indicator Date'!BO51="","x",'Indicator Date'!BO51)</f>
        <v>2016</v>
      </c>
      <c r="BP51" s="151">
        <f>IF('Indicator Date'!BP51="","x",'Indicator Date'!BP51)</f>
        <v>2017</v>
      </c>
      <c r="BQ51" s="151">
        <f>IF('Indicator Date'!BQ51="","x",'Indicator Date'!BQ51)</f>
        <v>2014</v>
      </c>
      <c r="BR51" s="151">
        <f>IF('Indicator Date'!BR51="","x",'Indicator Date'!BR51)</f>
        <v>2015</v>
      </c>
      <c r="BS51" s="151">
        <f>IF('Indicator Date'!BS51="","x",'Indicator Date'!BS51)</f>
        <v>2015</v>
      </c>
      <c r="BT51" s="151">
        <f>IF('Indicator Date'!BT51="","x",'Indicator Date'!BT51)</f>
        <v>2017</v>
      </c>
      <c r="BU51" s="151">
        <f>IF('Indicator Date'!BU51="","x",'Indicator Date'!BU51)</f>
        <v>2017</v>
      </c>
      <c r="BV51" s="151">
        <f>IF('Indicator Date'!BV51="","x",'Indicator Date'!BV51)</f>
        <v>2017</v>
      </c>
      <c r="BW51" s="151" t="str">
        <f>IF('Indicator Date'!BW51="","x",'Indicator Date'!BW51)</f>
        <v>x</v>
      </c>
      <c r="BX51" s="151">
        <f>IF('Indicator Date'!BX51="","x",'Indicator Date'!BX51)</f>
        <v>2016</v>
      </c>
      <c r="BY51" s="151" t="str">
        <f>IF('Indicator Date'!BY51="","x",'Indicator Date'!BY51)</f>
        <v>x</v>
      </c>
      <c r="BZ51" s="151" t="str">
        <f>IF('Indicator Date'!BZ51="","x",'Indicator Date'!BZ51)</f>
        <v>2018</v>
      </c>
      <c r="CA51" s="151">
        <f>IF('Indicator Date'!CA51="","x",'Indicator Date'!CA51)</f>
        <v>2019</v>
      </c>
      <c r="CB51" s="151">
        <f>IF('Indicator Date'!CB51="","x",'Indicator Date'!CB51)</f>
        <v>2015</v>
      </c>
    </row>
    <row r="52" spans="1:80" x14ac:dyDescent="0.3">
      <c r="A52" s="123" t="s">
        <v>90</v>
      </c>
      <c r="B52" s="106" t="s">
        <v>89</v>
      </c>
      <c r="C52" s="151">
        <f>IF('Indicator Date'!C52="","x",'Indicator Date'!C52)</f>
        <v>2015</v>
      </c>
      <c r="D52" s="151">
        <f>IF('Indicator Date'!D52="","x",'Indicator Date'!D52)</f>
        <v>2015</v>
      </c>
      <c r="E52" s="151">
        <f>IF('Indicator Date'!E52="","x",'Indicator Date'!E52)</f>
        <v>2015</v>
      </c>
      <c r="F52" s="151">
        <f>IF('Indicator Date'!F52="","x",'Indicator Date'!F52)</f>
        <v>2015</v>
      </c>
      <c r="G52" s="151">
        <f>IF('Indicator Date'!G52="","x",'Indicator Date'!G52)</f>
        <v>2015</v>
      </c>
      <c r="H52" s="151">
        <f>IF('Indicator Date'!H52="","x",'Indicator Date'!H52)</f>
        <v>2015</v>
      </c>
      <c r="I52" s="151">
        <f>IF('Indicator Date'!I52="","x",'Indicator Date'!I52)</f>
        <v>2015</v>
      </c>
      <c r="J52" s="151">
        <f>IF('Indicator Date'!J52="","x",'Indicator Date'!J52)</f>
        <v>2018</v>
      </c>
      <c r="K52" s="151">
        <f>IF('Indicator Date'!K52="","x",'Indicator Date'!K52)</f>
        <v>2018</v>
      </c>
      <c r="L52" s="151">
        <f>IF('Indicator Date'!L52="","x",'Indicator Date'!L52)</f>
        <v>2016</v>
      </c>
      <c r="M52" s="151">
        <f>IF('Indicator Date'!M52="","x",'Indicator Date'!M52)</f>
        <v>2015</v>
      </c>
      <c r="N52" s="151">
        <f>IF('Indicator Date'!N52="","x",'Indicator Date'!N52)</f>
        <v>2015</v>
      </c>
      <c r="O52" s="151">
        <f>IF('Indicator Date'!O52="","x",'Indicator Date'!O52)</f>
        <v>2015</v>
      </c>
      <c r="P52" s="151">
        <f>IF('Indicator Date'!P52="","x",'Indicator Date'!P52)</f>
        <v>2015</v>
      </c>
      <c r="Q52" s="151">
        <f>IF('Indicator Date'!Q52="","x",'Indicator Date'!Q52)</f>
        <v>2010</v>
      </c>
      <c r="R52" s="151">
        <f>IF('Indicator Date'!R52="","x",'Indicator Date'!R52)</f>
        <v>2010</v>
      </c>
      <c r="S52" s="151">
        <f>IF('Indicator Date'!S52="","x",'Indicator Date'!S52)</f>
        <v>2010</v>
      </c>
      <c r="T52" s="151">
        <f>IF('Indicator Date'!T52="","x",'Indicator Date'!T52)</f>
        <v>2010</v>
      </c>
      <c r="U52" s="151">
        <f>IF('Indicator Date'!U52="","x",'Indicator Date'!U52)</f>
        <v>2015</v>
      </c>
      <c r="V52" s="151">
        <f>IF('Indicator Date'!V52="","x",'Indicator Date'!V52)</f>
        <v>2015</v>
      </c>
      <c r="W52" s="151">
        <f>IF('Indicator Date'!W52="","x",'Indicator Date'!W52)</f>
        <v>2015</v>
      </c>
      <c r="X52" s="151">
        <f>IF('Indicator Date'!X52="","x",'Indicator Date'!X52)</f>
        <v>2018</v>
      </c>
      <c r="Y52" s="151">
        <f>IF('Indicator Date'!Y52="","x",'Indicator Date'!Y52)</f>
        <v>2018</v>
      </c>
      <c r="Z52" s="151">
        <f>IF('Indicator Date'!Z52="","x",'Indicator Date'!Z52)</f>
        <v>2018</v>
      </c>
      <c r="AA52" s="151">
        <f>IF('Indicator Date'!AA52="","x",'Indicator Date'!AA52)</f>
        <v>2013</v>
      </c>
      <c r="AB52" s="151">
        <f>IF('Indicator Date'!AB52="","x",'Indicator Date'!AB52)</f>
        <v>2017</v>
      </c>
      <c r="AC52" s="151">
        <f>IF('Indicator Date'!AC52="","x",'Indicator Date'!AC52)</f>
        <v>2017</v>
      </c>
      <c r="AD52" s="151">
        <f>IF('Indicator Date'!AD52="","x",'Indicator Date'!AD52)</f>
        <v>2017</v>
      </c>
      <c r="AE52" s="151">
        <f>IF('Indicator Date'!AE52="","x",'Indicator Date'!AE52)</f>
        <v>2018</v>
      </c>
      <c r="AF52" s="151">
        <f>IF('Indicator Date'!AF52="","x",'Indicator Date'!AF52)</f>
        <v>2016</v>
      </c>
      <c r="AG52" s="151">
        <f>IF('Indicator Date'!AG52="","x",'Indicator Date'!AG52)</f>
        <v>2019</v>
      </c>
      <c r="AH52" s="151">
        <f>IF('Indicator Date'!AH52="","x",'Indicator Date'!AH52)</f>
        <v>2019</v>
      </c>
      <c r="AI52" s="151">
        <f>IF('Indicator Date'!AI52="","x",'Indicator Date'!AI52)</f>
        <v>2019</v>
      </c>
      <c r="AJ52" s="151">
        <f>IF('Indicator Date'!AJ52="","x",'Indicator Date'!AJ52)</f>
        <v>2018</v>
      </c>
      <c r="AK52" s="151">
        <f>IF('Indicator Date'!AK52="","x",'Indicator Date'!AK52)</f>
        <v>2018</v>
      </c>
      <c r="AL52" s="151">
        <f>IF('Indicator Date'!AL52="","x",'Indicator Date'!AL52)</f>
        <v>2017</v>
      </c>
      <c r="AM52" s="151">
        <f>IF('Indicator Date'!AM52="","x",'Indicator Date'!AM52)</f>
        <v>2013</v>
      </c>
      <c r="AN52" s="151">
        <f>IF('Indicator Date'!AN52="","x",'Indicator Date'!AN52)</f>
        <v>2019</v>
      </c>
      <c r="AO52" s="151">
        <f>IF('Indicator Date'!AO52="","x",'Indicator Date'!AO52)</f>
        <v>2016</v>
      </c>
      <c r="AP52" s="151">
        <f>IF('Indicator Date'!AP52="","x",'Indicator Date'!AP52)</f>
        <v>2017</v>
      </c>
      <c r="AQ52" s="151">
        <f>IF('Indicator Date'!AQ52="","x",'Indicator Date'!AQ52)</f>
        <v>2017</v>
      </c>
      <c r="AR52" s="151">
        <f>IF('Indicator Date'!AR52="","x",'Indicator Date'!AR52)</f>
        <v>2018</v>
      </c>
      <c r="AS52" s="151">
        <f>IF('Indicator Date'!AS52="","x",'Indicator Date'!AS52)</f>
        <v>2017</v>
      </c>
      <c r="AT52" s="151">
        <f>IF('Indicator Date'!AT52="","x",'Indicator Date'!AT52)</f>
        <v>2013</v>
      </c>
      <c r="AU52" s="151">
        <f>IF('Indicator Date'!AU52="","x",'Indicator Date'!AU52)</f>
        <v>2017</v>
      </c>
      <c r="AV52" s="151">
        <f>IF('Indicator Date'!AV52="","x",'Indicator Date'!AV52)</f>
        <v>2017</v>
      </c>
      <c r="AW52" s="151">
        <f>IF('Indicator Date'!AW52="","x",'Indicator Date'!AW52)</f>
        <v>2017</v>
      </c>
      <c r="AX52" s="151">
        <f>IF('Indicator Date'!AX52="","x",'Indicator Date'!AX52)</f>
        <v>2017</v>
      </c>
      <c r="AY52" s="151">
        <f>IF('Indicator Date'!AY52="","x",'Indicator Date'!AY52)</f>
        <v>2017</v>
      </c>
      <c r="AZ52" s="151">
        <f>IF('Indicator Date'!AZ52="","x",'Indicator Date'!AZ52)</f>
        <v>2017</v>
      </c>
      <c r="BA52" s="151" t="str">
        <f>IF('Indicator Date'!BA52="","x",'Indicator Date'!BA52)</f>
        <v>2016</v>
      </c>
      <c r="BB52" s="151">
        <f>IF('Indicator Date'!BB52="","x",'Indicator Date'!BB52)</f>
        <v>2017</v>
      </c>
      <c r="BC52" s="151">
        <f>IF('Indicator Date'!BC52="","x",'Indicator Date'!BC52)</f>
        <v>2018</v>
      </c>
      <c r="BD52" s="151">
        <f>IF('Indicator Date'!BD52="","x",'Indicator Date'!BD52)</f>
        <v>2019</v>
      </c>
      <c r="BE52" s="212" t="str">
        <f>IF('Indicator Date'!BE52="","x",YEAR('Indicator Date'!BE52))</f>
        <v>x</v>
      </c>
      <c r="BF52" s="212">
        <f>IF('Indicator Date'!BF52="","x",YEAR('Indicator Date'!BF52))</f>
        <v>2018</v>
      </c>
      <c r="BG52" s="212">
        <f>IF('Indicator Date'!BG52="","x",YEAR('Indicator Date'!BG52))</f>
        <v>2018</v>
      </c>
      <c r="BH52" s="151">
        <f>IF('Indicator Date'!BH52="","x",'Indicator Date'!BH52)</f>
        <v>2018</v>
      </c>
      <c r="BI52" s="151">
        <f>IF('Indicator Date'!BI52="","x",'Indicator Date'!BI52)</f>
        <v>2018</v>
      </c>
      <c r="BJ52" s="151">
        <f>IF('Indicator Date'!BJ52="","x",'Indicator Date'!BJ52)</f>
        <v>2015</v>
      </c>
      <c r="BK52" s="151">
        <f>IF('Indicator Date'!BK52="","x",'Indicator Date'!BK52)</f>
        <v>2017</v>
      </c>
      <c r="BL52" s="151">
        <f>IF('Indicator Date'!BL52="","x",'Indicator Date'!BL52)</f>
        <v>2018</v>
      </c>
      <c r="BM52" s="151">
        <f>IF('Indicator Date'!BM52="","x",'Indicator Date'!BM52)</f>
        <v>2017</v>
      </c>
      <c r="BN52" s="151">
        <f>IF('Indicator Date'!BN52="","x",'Indicator Date'!BN52)</f>
        <v>2015</v>
      </c>
      <c r="BO52" s="151">
        <f>IF('Indicator Date'!BO52="","x",'Indicator Date'!BO52)</f>
        <v>2016</v>
      </c>
      <c r="BP52" s="151">
        <f>IF('Indicator Date'!BP52="","x",'Indicator Date'!BP52)</f>
        <v>2017</v>
      </c>
      <c r="BQ52" s="151">
        <f>IF('Indicator Date'!BQ52="","x",'Indicator Date'!BQ52)</f>
        <v>2014</v>
      </c>
      <c r="BR52" s="151">
        <f>IF('Indicator Date'!BR52="","x",'Indicator Date'!BR52)</f>
        <v>2017</v>
      </c>
      <c r="BS52" s="151">
        <f>IF('Indicator Date'!BS52="","x",'Indicator Date'!BS52)</f>
        <v>2017</v>
      </c>
      <c r="BT52" s="151">
        <f>IF('Indicator Date'!BT52="","x",'Indicator Date'!BT52)</f>
        <v>2017</v>
      </c>
      <c r="BU52" s="151">
        <f>IF('Indicator Date'!BU52="","x",'Indicator Date'!BU52)</f>
        <v>2017</v>
      </c>
      <c r="BV52" s="151" t="str">
        <f>IF('Indicator Date'!BV52="","x",'Indicator Date'!BV52)</f>
        <v>x</v>
      </c>
      <c r="BW52" s="151">
        <f>IF('Indicator Date'!BW52="","x",'Indicator Date'!BW52)</f>
        <v>2017</v>
      </c>
      <c r="BX52" s="151">
        <f>IF('Indicator Date'!BX52="","x",'Indicator Date'!BX52)</f>
        <v>2016</v>
      </c>
      <c r="BY52" s="151">
        <f>IF('Indicator Date'!BY52="","x",'Indicator Date'!BY52)</f>
        <v>2015</v>
      </c>
      <c r="BZ52" s="151" t="str">
        <f>IF('Indicator Date'!BZ52="","x",'Indicator Date'!BZ52)</f>
        <v>2018</v>
      </c>
      <c r="CA52" s="151">
        <f>IF('Indicator Date'!CA52="","x",'Indicator Date'!CA52)</f>
        <v>2019</v>
      </c>
      <c r="CB52" s="151">
        <f>IF('Indicator Date'!CB52="","x",'Indicator Date'!CB52)</f>
        <v>2015</v>
      </c>
    </row>
    <row r="53" spans="1:80" x14ac:dyDescent="0.3">
      <c r="A53" s="123" t="s">
        <v>93</v>
      </c>
      <c r="B53" s="106" t="s">
        <v>92</v>
      </c>
      <c r="C53" s="151">
        <f>IF('Indicator Date'!C53="","x",'Indicator Date'!C53)</f>
        <v>2015</v>
      </c>
      <c r="D53" s="151">
        <f>IF('Indicator Date'!D53="","x",'Indicator Date'!D53)</f>
        <v>2015</v>
      </c>
      <c r="E53" s="151">
        <f>IF('Indicator Date'!E53="","x",'Indicator Date'!E53)</f>
        <v>2015</v>
      </c>
      <c r="F53" s="151">
        <f>IF('Indicator Date'!F53="","x",'Indicator Date'!F53)</f>
        <v>2015</v>
      </c>
      <c r="G53" s="151">
        <f>IF('Indicator Date'!G53="","x",'Indicator Date'!G53)</f>
        <v>2015</v>
      </c>
      <c r="H53" s="151">
        <f>IF('Indicator Date'!H53="","x",'Indicator Date'!H53)</f>
        <v>2015</v>
      </c>
      <c r="I53" s="151">
        <f>IF('Indicator Date'!I53="","x",'Indicator Date'!I53)</f>
        <v>2015</v>
      </c>
      <c r="J53" s="151">
        <f>IF('Indicator Date'!J53="","x",'Indicator Date'!J53)</f>
        <v>2018</v>
      </c>
      <c r="K53" s="151">
        <f>IF('Indicator Date'!K53="","x",'Indicator Date'!K53)</f>
        <v>2018</v>
      </c>
      <c r="L53" s="151">
        <f>IF('Indicator Date'!L53="","x",'Indicator Date'!L53)</f>
        <v>2016</v>
      </c>
      <c r="M53" s="151">
        <f>IF('Indicator Date'!M53="","x",'Indicator Date'!M53)</f>
        <v>2015</v>
      </c>
      <c r="N53" s="151">
        <f>IF('Indicator Date'!N53="","x",'Indicator Date'!N53)</f>
        <v>2015</v>
      </c>
      <c r="O53" s="151">
        <f>IF('Indicator Date'!O53="","x",'Indicator Date'!O53)</f>
        <v>2015</v>
      </c>
      <c r="P53" s="151">
        <f>IF('Indicator Date'!P53="","x",'Indicator Date'!P53)</f>
        <v>2015</v>
      </c>
      <c r="Q53" s="151">
        <f>IF('Indicator Date'!Q53="","x",'Indicator Date'!Q53)</f>
        <v>2010</v>
      </c>
      <c r="R53" s="151">
        <f>IF('Indicator Date'!R53="","x",'Indicator Date'!R53)</f>
        <v>2010</v>
      </c>
      <c r="S53" s="151">
        <f>IF('Indicator Date'!S53="","x",'Indicator Date'!S53)</f>
        <v>2010</v>
      </c>
      <c r="T53" s="151">
        <f>IF('Indicator Date'!T53="","x",'Indicator Date'!T53)</f>
        <v>2010</v>
      </c>
      <c r="U53" s="151">
        <f>IF('Indicator Date'!U53="","x",'Indicator Date'!U53)</f>
        <v>2015</v>
      </c>
      <c r="V53" s="151">
        <f>IF('Indicator Date'!V53="","x",'Indicator Date'!V53)</f>
        <v>2015</v>
      </c>
      <c r="W53" s="151">
        <f>IF('Indicator Date'!W53="","x",'Indicator Date'!W53)</f>
        <v>2015</v>
      </c>
      <c r="X53" s="151">
        <f>IF('Indicator Date'!X53="","x",'Indicator Date'!X53)</f>
        <v>2018</v>
      </c>
      <c r="Y53" s="151">
        <f>IF('Indicator Date'!Y53="","x",'Indicator Date'!Y53)</f>
        <v>2018</v>
      </c>
      <c r="Z53" s="151">
        <f>IF('Indicator Date'!Z53="","x",'Indicator Date'!Z53)</f>
        <v>2018</v>
      </c>
      <c r="AA53" s="151">
        <f>IF('Indicator Date'!AA53="","x",'Indicator Date'!AA53)</f>
        <v>2010</v>
      </c>
      <c r="AB53" s="151">
        <f>IF('Indicator Date'!AB53="","x",'Indicator Date'!AB53)</f>
        <v>2017</v>
      </c>
      <c r="AC53" s="151">
        <f>IF('Indicator Date'!AC53="","x",'Indicator Date'!AC53)</f>
        <v>2017</v>
      </c>
      <c r="AD53" s="151">
        <f>IF('Indicator Date'!AD53="","x",'Indicator Date'!AD53)</f>
        <v>2018</v>
      </c>
      <c r="AE53" s="151">
        <f>IF('Indicator Date'!AE53="","x",'Indicator Date'!AE53)</f>
        <v>2018</v>
      </c>
      <c r="AF53" s="151">
        <f>IF('Indicator Date'!AF53="","x",'Indicator Date'!AF53)</f>
        <v>2016</v>
      </c>
      <c r="AG53" s="151">
        <f>IF('Indicator Date'!AG53="","x",'Indicator Date'!AG53)</f>
        <v>2019</v>
      </c>
      <c r="AH53" s="151">
        <f>IF('Indicator Date'!AH53="","x",'Indicator Date'!AH53)</f>
        <v>2019</v>
      </c>
      <c r="AI53" s="151">
        <f>IF('Indicator Date'!AI53="","x",'Indicator Date'!AI53)</f>
        <v>2019</v>
      </c>
      <c r="AJ53" s="151">
        <f>IF('Indicator Date'!AJ53="","x",'Indicator Date'!AJ53)</f>
        <v>2018</v>
      </c>
      <c r="AK53" s="151">
        <f>IF('Indicator Date'!AK53="","x",'Indicator Date'!AK53)</f>
        <v>2018</v>
      </c>
      <c r="AL53" s="151">
        <f>IF('Indicator Date'!AL53="","x",'Indicator Date'!AL53)</f>
        <v>2017</v>
      </c>
      <c r="AM53" s="151">
        <f>IF('Indicator Date'!AM53="","x",'Indicator Date'!AM53)</f>
        <v>2014</v>
      </c>
      <c r="AN53" s="151">
        <f>IF('Indicator Date'!AN53="","x",'Indicator Date'!AN53)</f>
        <v>2019</v>
      </c>
      <c r="AO53" s="151">
        <f>IF('Indicator Date'!AO53="","x",'Indicator Date'!AO53)</f>
        <v>2016</v>
      </c>
      <c r="AP53" s="151">
        <f>IF('Indicator Date'!AP53="","x",'Indicator Date'!AP53)</f>
        <v>2017</v>
      </c>
      <c r="AQ53" s="151">
        <f>IF('Indicator Date'!AQ53="","x",'Indicator Date'!AQ53)</f>
        <v>2017</v>
      </c>
      <c r="AR53" s="151">
        <f>IF('Indicator Date'!AR53="","x",'Indicator Date'!AR53)</f>
        <v>2018</v>
      </c>
      <c r="AS53" s="151">
        <f>IF('Indicator Date'!AS53="","x",'Indicator Date'!AS53)</f>
        <v>2017</v>
      </c>
      <c r="AT53" s="151">
        <f>IF('Indicator Date'!AT53="","x",'Indicator Date'!AT53)</f>
        <v>2012</v>
      </c>
      <c r="AU53" s="151">
        <f>IF('Indicator Date'!AU53="","x",'Indicator Date'!AU53)</f>
        <v>2017</v>
      </c>
      <c r="AV53" s="151">
        <f>IF('Indicator Date'!AV53="","x",'Indicator Date'!AV53)</f>
        <v>2017</v>
      </c>
      <c r="AW53" s="151">
        <f>IF('Indicator Date'!AW53="","x",'Indicator Date'!AW53)</f>
        <v>2017</v>
      </c>
      <c r="AX53" s="151">
        <f>IF('Indicator Date'!AX53="","x",'Indicator Date'!AX53)</f>
        <v>2017</v>
      </c>
      <c r="AY53" s="151">
        <f>IF('Indicator Date'!AY53="","x",'Indicator Date'!AY53)</f>
        <v>2017</v>
      </c>
      <c r="AZ53" s="151">
        <f>IF('Indicator Date'!AZ53="","x",'Indicator Date'!AZ53)</f>
        <v>2017</v>
      </c>
      <c r="BA53" s="151" t="str">
        <f>IF('Indicator Date'!BA53="","x",'Indicator Date'!BA53)</f>
        <v>2017</v>
      </c>
      <c r="BB53" s="151">
        <f>IF('Indicator Date'!BB53="","x",'Indicator Date'!BB53)</f>
        <v>2017</v>
      </c>
      <c r="BC53" s="151">
        <f>IF('Indicator Date'!BC53="","x",'Indicator Date'!BC53)</f>
        <v>2018</v>
      </c>
      <c r="BD53" s="151">
        <f>IF('Indicator Date'!BD53="","x",'Indicator Date'!BD53)</f>
        <v>2019</v>
      </c>
      <c r="BE53" s="212" t="str">
        <f>IF('Indicator Date'!BE53="","x",YEAR('Indicator Date'!BE53))</f>
        <v>x</v>
      </c>
      <c r="BF53" s="212">
        <f>IF('Indicator Date'!BF53="","x",YEAR('Indicator Date'!BF53))</f>
        <v>2018</v>
      </c>
      <c r="BG53" s="212">
        <f>IF('Indicator Date'!BG53="","x",YEAR('Indicator Date'!BG53))</f>
        <v>2018</v>
      </c>
      <c r="BH53" s="151">
        <f>IF('Indicator Date'!BH53="","x",'Indicator Date'!BH53)</f>
        <v>2018</v>
      </c>
      <c r="BI53" s="151">
        <f>IF('Indicator Date'!BI53="","x",'Indicator Date'!BI53)</f>
        <v>2018</v>
      </c>
      <c r="BJ53" s="151">
        <f>IF('Indicator Date'!BJ53="","x",'Indicator Date'!BJ53)</f>
        <v>2015</v>
      </c>
      <c r="BK53" s="151">
        <f>IF('Indicator Date'!BK53="","x",'Indicator Date'!BK53)</f>
        <v>2017</v>
      </c>
      <c r="BL53" s="151">
        <f>IF('Indicator Date'!BL53="","x",'Indicator Date'!BL53)</f>
        <v>2018</v>
      </c>
      <c r="BM53" s="151">
        <f>IF('Indicator Date'!BM53="","x",'Indicator Date'!BM53)</f>
        <v>2017</v>
      </c>
      <c r="BN53" s="151">
        <f>IF('Indicator Date'!BN53="","x",'Indicator Date'!BN53)</f>
        <v>2016</v>
      </c>
      <c r="BO53" s="151">
        <f>IF('Indicator Date'!BO53="","x",'Indicator Date'!BO53)</f>
        <v>2016</v>
      </c>
      <c r="BP53" s="151">
        <f>IF('Indicator Date'!BP53="","x",'Indicator Date'!BP53)</f>
        <v>2017</v>
      </c>
      <c r="BQ53" s="151">
        <f>IF('Indicator Date'!BQ53="","x",'Indicator Date'!BQ53)</f>
        <v>2014</v>
      </c>
      <c r="BR53" s="151">
        <f>IF('Indicator Date'!BR53="","x",'Indicator Date'!BR53)</f>
        <v>2017</v>
      </c>
      <c r="BS53" s="151">
        <f>IF('Indicator Date'!BS53="","x",'Indicator Date'!BS53)</f>
        <v>2017</v>
      </c>
      <c r="BT53" s="151">
        <f>IF('Indicator Date'!BT53="","x",'Indicator Date'!BT53)</f>
        <v>2016</v>
      </c>
      <c r="BU53" s="151">
        <f>IF('Indicator Date'!BU53="","x",'Indicator Date'!BU53)</f>
        <v>2017</v>
      </c>
      <c r="BV53" s="151">
        <f>IF('Indicator Date'!BV53="","x",'Indicator Date'!BV53)</f>
        <v>2017</v>
      </c>
      <c r="BW53" s="151">
        <f>IF('Indicator Date'!BW53="","x",'Indicator Date'!BW53)</f>
        <v>2017</v>
      </c>
      <c r="BX53" s="151">
        <f>IF('Indicator Date'!BX53="","x",'Indicator Date'!BX53)</f>
        <v>2016</v>
      </c>
      <c r="BY53" s="151">
        <f>IF('Indicator Date'!BY53="","x",'Indicator Date'!BY53)</f>
        <v>2015</v>
      </c>
      <c r="BZ53" s="151" t="str">
        <f>IF('Indicator Date'!BZ53="","x",'Indicator Date'!BZ53)</f>
        <v>2018</v>
      </c>
      <c r="CA53" s="151">
        <f>IF('Indicator Date'!CA53="","x",'Indicator Date'!CA53)</f>
        <v>2019</v>
      </c>
      <c r="CB53" s="151">
        <f>IF('Indicator Date'!CB53="","x",'Indicator Date'!CB53)</f>
        <v>2015</v>
      </c>
    </row>
    <row r="54" spans="1:80" x14ac:dyDescent="0.3">
      <c r="A54" s="123" t="s">
        <v>95</v>
      </c>
      <c r="B54" s="106" t="s">
        <v>94</v>
      </c>
      <c r="C54" s="151">
        <f>IF('Indicator Date'!C54="","x",'Indicator Date'!C54)</f>
        <v>2015</v>
      </c>
      <c r="D54" s="151">
        <f>IF('Indicator Date'!D54="","x",'Indicator Date'!D54)</f>
        <v>2015</v>
      </c>
      <c r="E54" s="151">
        <f>IF('Indicator Date'!E54="","x",'Indicator Date'!E54)</f>
        <v>2015</v>
      </c>
      <c r="F54" s="151">
        <f>IF('Indicator Date'!F54="","x",'Indicator Date'!F54)</f>
        <v>2015</v>
      </c>
      <c r="G54" s="151">
        <f>IF('Indicator Date'!G54="","x",'Indicator Date'!G54)</f>
        <v>2015</v>
      </c>
      <c r="H54" s="151">
        <f>IF('Indicator Date'!H54="","x",'Indicator Date'!H54)</f>
        <v>2015</v>
      </c>
      <c r="I54" s="151">
        <f>IF('Indicator Date'!I54="","x",'Indicator Date'!I54)</f>
        <v>2015</v>
      </c>
      <c r="J54" s="151">
        <f>IF('Indicator Date'!J54="","x",'Indicator Date'!J54)</f>
        <v>2018</v>
      </c>
      <c r="K54" s="151">
        <f>IF('Indicator Date'!K54="","x",'Indicator Date'!K54)</f>
        <v>2018</v>
      </c>
      <c r="L54" s="151">
        <f>IF('Indicator Date'!L54="","x",'Indicator Date'!L54)</f>
        <v>2016</v>
      </c>
      <c r="M54" s="151">
        <f>IF('Indicator Date'!M54="","x",'Indicator Date'!M54)</f>
        <v>2015</v>
      </c>
      <c r="N54" s="151">
        <f>IF('Indicator Date'!N54="","x",'Indicator Date'!N54)</f>
        <v>2015</v>
      </c>
      <c r="O54" s="151">
        <f>IF('Indicator Date'!O54="","x",'Indicator Date'!O54)</f>
        <v>2015</v>
      </c>
      <c r="P54" s="151">
        <f>IF('Indicator Date'!P54="","x",'Indicator Date'!P54)</f>
        <v>2015</v>
      </c>
      <c r="Q54" s="151">
        <f>IF('Indicator Date'!Q54="","x",'Indicator Date'!Q54)</f>
        <v>2010</v>
      </c>
      <c r="R54" s="151">
        <f>IF('Indicator Date'!R54="","x",'Indicator Date'!R54)</f>
        <v>2010</v>
      </c>
      <c r="S54" s="151">
        <f>IF('Indicator Date'!S54="","x",'Indicator Date'!S54)</f>
        <v>2010</v>
      </c>
      <c r="T54" s="151">
        <f>IF('Indicator Date'!T54="","x",'Indicator Date'!T54)</f>
        <v>2010</v>
      </c>
      <c r="U54" s="151">
        <f>IF('Indicator Date'!U54="","x",'Indicator Date'!U54)</f>
        <v>2015</v>
      </c>
      <c r="V54" s="151">
        <f>IF('Indicator Date'!V54="","x",'Indicator Date'!V54)</f>
        <v>2015</v>
      </c>
      <c r="W54" s="151">
        <f>IF('Indicator Date'!W54="","x",'Indicator Date'!W54)</f>
        <v>2015</v>
      </c>
      <c r="X54" s="151">
        <f>IF('Indicator Date'!X54="","x",'Indicator Date'!X54)</f>
        <v>2018</v>
      </c>
      <c r="Y54" s="151">
        <f>IF('Indicator Date'!Y54="","x",'Indicator Date'!Y54)</f>
        <v>2018</v>
      </c>
      <c r="Z54" s="151">
        <f>IF('Indicator Date'!Z54="","x",'Indicator Date'!Z54)</f>
        <v>2018</v>
      </c>
      <c r="AA54" s="151">
        <f>IF('Indicator Date'!AA54="","x",'Indicator Date'!AA54)</f>
        <v>2014</v>
      </c>
      <c r="AB54" s="151">
        <f>IF('Indicator Date'!AB54="","x",'Indicator Date'!AB54)</f>
        <v>2017</v>
      </c>
      <c r="AC54" s="151">
        <f>IF('Indicator Date'!AC54="","x",'Indicator Date'!AC54)</f>
        <v>2017</v>
      </c>
      <c r="AD54" s="151">
        <f>IF('Indicator Date'!AD54="","x",'Indicator Date'!AD54)</f>
        <v>2017</v>
      </c>
      <c r="AE54" s="151">
        <f>IF('Indicator Date'!AE54="","x",'Indicator Date'!AE54)</f>
        <v>2018</v>
      </c>
      <c r="AF54" s="151">
        <f>IF('Indicator Date'!AF54="","x",'Indicator Date'!AF54)</f>
        <v>2016</v>
      </c>
      <c r="AG54" s="151">
        <f>IF('Indicator Date'!AG54="","x",'Indicator Date'!AG54)</f>
        <v>2019</v>
      </c>
      <c r="AH54" s="151">
        <f>IF('Indicator Date'!AH54="","x",'Indicator Date'!AH54)</f>
        <v>2019</v>
      </c>
      <c r="AI54" s="151">
        <f>IF('Indicator Date'!AI54="","x",'Indicator Date'!AI54)</f>
        <v>2019</v>
      </c>
      <c r="AJ54" s="151">
        <f>IF('Indicator Date'!AJ54="","x",'Indicator Date'!AJ54)</f>
        <v>2018</v>
      </c>
      <c r="AK54" s="151">
        <f>IF('Indicator Date'!AK54="","x",'Indicator Date'!AK54)</f>
        <v>2018</v>
      </c>
      <c r="AL54" s="151">
        <f>IF('Indicator Date'!AL54="","x",'Indicator Date'!AL54)</f>
        <v>2017</v>
      </c>
      <c r="AM54" s="151">
        <f>IF('Indicator Date'!AM54="","x",'Indicator Date'!AM54)</f>
        <v>2014</v>
      </c>
      <c r="AN54" s="151">
        <f>IF('Indicator Date'!AN54="","x",'Indicator Date'!AN54)</f>
        <v>2019</v>
      </c>
      <c r="AO54" s="151">
        <f>IF('Indicator Date'!AO54="","x",'Indicator Date'!AO54)</f>
        <v>2016</v>
      </c>
      <c r="AP54" s="151">
        <f>IF('Indicator Date'!AP54="","x",'Indicator Date'!AP54)</f>
        <v>2017</v>
      </c>
      <c r="AQ54" s="151">
        <f>IF('Indicator Date'!AQ54="","x",'Indicator Date'!AQ54)</f>
        <v>2017</v>
      </c>
      <c r="AR54" s="151">
        <f>IF('Indicator Date'!AR54="","x",'Indicator Date'!AR54)</f>
        <v>2018</v>
      </c>
      <c r="AS54" s="151">
        <f>IF('Indicator Date'!AS54="","x",'Indicator Date'!AS54)</f>
        <v>2017</v>
      </c>
      <c r="AT54" s="151">
        <f>IF('Indicator Date'!AT54="","x",'Indicator Date'!AT54)</f>
        <v>2014</v>
      </c>
      <c r="AU54" s="151">
        <f>IF('Indicator Date'!AU54="","x",'Indicator Date'!AU54)</f>
        <v>2017</v>
      </c>
      <c r="AV54" s="151">
        <f>IF('Indicator Date'!AV54="","x",'Indicator Date'!AV54)</f>
        <v>2017</v>
      </c>
      <c r="AW54" s="151">
        <f>IF('Indicator Date'!AW54="","x",'Indicator Date'!AW54)</f>
        <v>2017</v>
      </c>
      <c r="AX54" s="151">
        <f>IF('Indicator Date'!AX54="","x",'Indicator Date'!AX54)</f>
        <v>2017</v>
      </c>
      <c r="AY54" s="151">
        <f>IF('Indicator Date'!AY54="","x",'Indicator Date'!AY54)</f>
        <v>2017</v>
      </c>
      <c r="AZ54" s="151">
        <f>IF('Indicator Date'!AZ54="","x",'Indicator Date'!AZ54)</f>
        <v>2017</v>
      </c>
      <c r="BA54" s="151" t="str">
        <f>IF('Indicator Date'!BA54="","x",'Indicator Date'!BA54)</f>
        <v>2015</v>
      </c>
      <c r="BB54" s="151">
        <f>IF('Indicator Date'!BB54="","x",'Indicator Date'!BB54)</f>
        <v>2017</v>
      </c>
      <c r="BC54" s="151">
        <f>IF('Indicator Date'!BC54="","x",'Indicator Date'!BC54)</f>
        <v>2018</v>
      </c>
      <c r="BD54" s="151">
        <f>IF('Indicator Date'!BD54="","x",'Indicator Date'!BD54)</f>
        <v>2019</v>
      </c>
      <c r="BE54" s="212">
        <f>IF('Indicator Date'!BE54="","x",YEAR('Indicator Date'!BE54))</f>
        <v>2018</v>
      </c>
      <c r="BF54" s="212">
        <f>IF('Indicator Date'!BF54="","x",YEAR('Indicator Date'!BF54))</f>
        <v>2019</v>
      </c>
      <c r="BG54" s="212">
        <f>IF('Indicator Date'!BG54="","x",YEAR('Indicator Date'!BG54))</f>
        <v>2018</v>
      </c>
      <c r="BH54" s="151">
        <f>IF('Indicator Date'!BH54="","x",'Indicator Date'!BH54)</f>
        <v>2018</v>
      </c>
      <c r="BI54" s="151">
        <f>IF('Indicator Date'!BI54="","x",'Indicator Date'!BI54)</f>
        <v>2018</v>
      </c>
      <c r="BJ54" s="151">
        <f>IF('Indicator Date'!BJ54="","x",'Indicator Date'!BJ54)</f>
        <v>2015</v>
      </c>
      <c r="BK54" s="151">
        <f>IF('Indicator Date'!BK54="","x",'Indicator Date'!BK54)</f>
        <v>2017</v>
      </c>
      <c r="BL54" s="151">
        <f>IF('Indicator Date'!BL54="","x",'Indicator Date'!BL54)</f>
        <v>2018</v>
      </c>
      <c r="BM54" s="151">
        <f>IF('Indicator Date'!BM54="","x",'Indicator Date'!BM54)</f>
        <v>2017</v>
      </c>
      <c r="BN54" s="151">
        <f>IF('Indicator Date'!BN54="","x",'Indicator Date'!BN54)</f>
        <v>2017</v>
      </c>
      <c r="BO54" s="151">
        <f>IF('Indicator Date'!BO54="","x",'Indicator Date'!BO54)</f>
        <v>2016</v>
      </c>
      <c r="BP54" s="151">
        <f>IF('Indicator Date'!BP54="","x",'Indicator Date'!BP54)</f>
        <v>2017</v>
      </c>
      <c r="BQ54" s="151">
        <f>IF('Indicator Date'!BQ54="","x",'Indicator Date'!BQ54)</f>
        <v>2014</v>
      </c>
      <c r="BR54" s="151">
        <f>IF('Indicator Date'!BR54="","x",'Indicator Date'!BR54)</f>
        <v>2017</v>
      </c>
      <c r="BS54" s="151">
        <f>IF('Indicator Date'!BS54="","x",'Indicator Date'!BS54)</f>
        <v>2017</v>
      </c>
      <c r="BT54" s="151">
        <f>IF('Indicator Date'!BT54="","x",'Indicator Date'!BT54)</f>
        <v>2017</v>
      </c>
      <c r="BU54" s="151">
        <f>IF('Indicator Date'!BU54="","x",'Indicator Date'!BU54)</f>
        <v>2017</v>
      </c>
      <c r="BV54" s="151">
        <f>IF('Indicator Date'!BV54="","x",'Indicator Date'!BV54)</f>
        <v>2017</v>
      </c>
      <c r="BW54" s="151" t="str">
        <f>IF('Indicator Date'!BW54="","x",'Indicator Date'!BW54)</f>
        <v>x</v>
      </c>
      <c r="BX54" s="151">
        <f>IF('Indicator Date'!BX54="","x",'Indicator Date'!BX54)</f>
        <v>2016</v>
      </c>
      <c r="BY54" s="151">
        <f>IF('Indicator Date'!BY54="","x",'Indicator Date'!BY54)</f>
        <v>2015</v>
      </c>
      <c r="BZ54" s="151" t="str">
        <f>IF('Indicator Date'!BZ54="","x",'Indicator Date'!BZ54)</f>
        <v>2018</v>
      </c>
      <c r="CA54" s="151">
        <f>IF('Indicator Date'!CA54="","x",'Indicator Date'!CA54)</f>
        <v>2019</v>
      </c>
      <c r="CB54" s="151">
        <f>IF('Indicator Date'!CB54="","x",'Indicator Date'!CB54)</f>
        <v>2015</v>
      </c>
    </row>
    <row r="55" spans="1:80" x14ac:dyDescent="0.3">
      <c r="A55" s="123" t="s">
        <v>97</v>
      </c>
      <c r="B55" s="106" t="s">
        <v>96</v>
      </c>
      <c r="C55" s="151">
        <f>IF('Indicator Date'!C55="","x",'Indicator Date'!C55)</f>
        <v>2015</v>
      </c>
      <c r="D55" s="151">
        <f>IF('Indicator Date'!D55="","x",'Indicator Date'!D55)</f>
        <v>2015</v>
      </c>
      <c r="E55" s="151">
        <f>IF('Indicator Date'!E55="","x",'Indicator Date'!E55)</f>
        <v>2015</v>
      </c>
      <c r="F55" s="151">
        <f>IF('Indicator Date'!F55="","x",'Indicator Date'!F55)</f>
        <v>2015</v>
      </c>
      <c r="G55" s="151">
        <f>IF('Indicator Date'!G55="","x",'Indicator Date'!G55)</f>
        <v>2015</v>
      </c>
      <c r="H55" s="151">
        <f>IF('Indicator Date'!H55="","x",'Indicator Date'!H55)</f>
        <v>2015</v>
      </c>
      <c r="I55" s="151">
        <f>IF('Indicator Date'!I55="","x",'Indicator Date'!I55)</f>
        <v>2015</v>
      </c>
      <c r="J55" s="151">
        <f>IF('Indicator Date'!J55="","x",'Indicator Date'!J55)</f>
        <v>2018</v>
      </c>
      <c r="K55" s="151">
        <f>IF('Indicator Date'!K55="","x",'Indicator Date'!K55)</f>
        <v>2018</v>
      </c>
      <c r="L55" s="151">
        <f>IF('Indicator Date'!L55="","x",'Indicator Date'!L55)</f>
        <v>2016</v>
      </c>
      <c r="M55" s="151">
        <f>IF('Indicator Date'!M55="","x",'Indicator Date'!M55)</f>
        <v>2015</v>
      </c>
      <c r="N55" s="151">
        <f>IF('Indicator Date'!N55="","x",'Indicator Date'!N55)</f>
        <v>2015</v>
      </c>
      <c r="O55" s="151">
        <f>IF('Indicator Date'!O55="","x",'Indicator Date'!O55)</f>
        <v>2015</v>
      </c>
      <c r="P55" s="151">
        <f>IF('Indicator Date'!P55="","x",'Indicator Date'!P55)</f>
        <v>2015</v>
      </c>
      <c r="Q55" s="151">
        <f>IF('Indicator Date'!Q55="","x",'Indicator Date'!Q55)</f>
        <v>2010</v>
      </c>
      <c r="R55" s="151">
        <f>IF('Indicator Date'!R55="","x",'Indicator Date'!R55)</f>
        <v>2010</v>
      </c>
      <c r="S55" s="151">
        <f>IF('Indicator Date'!S55="","x",'Indicator Date'!S55)</f>
        <v>2010</v>
      </c>
      <c r="T55" s="151">
        <f>IF('Indicator Date'!T55="","x",'Indicator Date'!T55)</f>
        <v>2010</v>
      </c>
      <c r="U55" s="151">
        <f>IF('Indicator Date'!U55="","x",'Indicator Date'!U55)</f>
        <v>2015</v>
      </c>
      <c r="V55" s="151">
        <f>IF('Indicator Date'!V55="","x",'Indicator Date'!V55)</f>
        <v>2015</v>
      </c>
      <c r="W55" s="151">
        <f>IF('Indicator Date'!W55="","x",'Indicator Date'!W55)</f>
        <v>2015</v>
      </c>
      <c r="X55" s="151">
        <f>IF('Indicator Date'!X55="","x",'Indicator Date'!X55)</f>
        <v>2018</v>
      </c>
      <c r="Y55" s="151">
        <f>IF('Indicator Date'!Y55="","x",'Indicator Date'!Y55)</f>
        <v>2018</v>
      </c>
      <c r="Z55" s="151">
        <f>IF('Indicator Date'!Z55="","x",'Indicator Date'!Z55)</f>
        <v>2018</v>
      </c>
      <c r="AA55" s="151">
        <f>IF('Indicator Date'!AA55="","x",'Indicator Date'!AA55)</f>
        <v>2007</v>
      </c>
      <c r="AB55" s="151">
        <f>IF('Indicator Date'!AB55="","x",'Indicator Date'!AB55)</f>
        <v>2017</v>
      </c>
      <c r="AC55" s="151">
        <f>IF('Indicator Date'!AC55="","x",'Indicator Date'!AC55)</f>
        <v>2017</v>
      </c>
      <c r="AD55" s="151">
        <f>IF('Indicator Date'!AD55="","x",'Indicator Date'!AD55)</f>
        <v>2015</v>
      </c>
      <c r="AE55" s="151">
        <f>IF('Indicator Date'!AE55="","x",'Indicator Date'!AE55)</f>
        <v>2018</v>
      </c>
      <c r="AF55" s="151">
        <f>IF('Indicator Date'!AF55="","x",'Indicator Date'!AF55)</f>
        <v>2016</v>
      </c>
      <c r="AG55" s="151">
        <f>IF('Indicator Date'!AG55="","x",'Indicator Date'!AG55)</f>
        <v>2019</v>
      </c>
      <c r="AH55" s="151">
        <f>IF('Indicator Date'!AH55="","x",'Indicator Date'!AH55)</f>
        <v>2019</v>
      </c>
      <c r="AI55" s="151">
        <f>IF('Indicator Date'!AI55="","x",'Indicator Date'!AI55)</f>
        <v>2019</v>
      </c>
      <c r="AJ55" s="151">
        <f>IF('Indicator Date'!AJ55="","x",'Indicator Date'!AJ55)</f>
        <v>2018</v>
      </c>
      <c r="AK55" s="151">
        <f>IF('Indicator Date'!AK55="","x",'Indicator Date'!AK55)</f>
        <v>2018</v>
      </c>
      <c r="AL55" s="151">
        <f>IF('Indicator Date'!AL55="","x",'Indicator Date'!AL55)</f>
        <v>2017</v>
      </c>
      <c r="AM55" s="151" t="str">
        <f>IF('Indicator Date'!AM55="","x",'Indicator Date'!AM55)</f>
        <v>x</v>
      </c>
      <c r="AN55" s="151">
        <f>IF('Indicator Date'!AN55="","x",'Indicator Date'!AN55)</f>
        <v>2019</v>
      </c>
      <c r="AO55" s="151">
        <f>IF('Indicator Date'!AO55="","x",'Indicator Date'!AO55)</f>
        <v>2016</v>
      </c>
      <c r="AP55" s="151">
        <f>IF('Indicator Date'!AP55="","x",'Indicator Date'!AP55)</f>
        <v>2017</v>
      </c>
      <c r="AQ55" s="151">
        <f>IF('Indicator Date'!AQ55="","x",'Indicator Date'!AQ55)</f>
        <v>2017</v>
      </c>
      <c r="AR55" s="151">
        <f>IF('Indicator Date'!AR55="","x",'Indicator Date'!AR55)</f>
        <v>2018</v>
      </c>
      <c r="AS55" s="151">
        <f>IF('Indicator Date'!AS55="","x",'Indicator Date'!AS55)</f>
        <v>2017</v>
      </c>
      <c r="AT55" s="151">
        <f>IF('Indicator Date'!AT55="","x",'Indicator Date'!AT55)</f>
        <v>2008</v>
      </c>
      <c r="AU55" s="151">
        <f>IF('Indicator Date'!AU55="","x",'Indicator Date'!AU55)</f>
        <v>2017</v>
      </c>
      <c r="AV55" s="151">
        <f>IF('Indicator Date'!AV55="","x",'Indicator Date'!AV55)</f>
        <v>2017</v>
      </c>
      <c r="AW55" s="151">
        <f>IF('Indicator Date'!AW55="","x",'Indicator Date'!AW55)</f>
        <v>2017</v>
      </c>
      <c r="AX55" s="151">
        <f>IF('Indicator Date'!AX55="","x",'Indicator Date'!AX55)</f>
        <v>2017</v>
      </c>
      <c r="AY55" s="151">
        <f>IF('Indicator Date'!AY55="","x",'Indicator Date'!AY55)</f>
        <v>2017</v>
      </c>
      <c r="AZ55" s="151">
        <f>IF('Indicator Date'!AZ55="","x",'Indicator Date'!AZ55)</f>
        <v>2017</v>
      </c>
      <c r="BA55" s="151" t="str">
        <f>IF('Indicator Date'!BA55="","x",'Indicator Date'!BA55)</f>
        <v>2017</v>
      </c>
      <c r="BB55" s="151">
        <f>IF('Indicator Date'!BB55="","x",'Indicator Date'!BB55)</f>
        <v>2017</v>
      </c>
      <c r="BC55" s="151">
        <f>IF('Indicator Date'!BC55="","x",'Indicator Date'!BC55)</f>
        <v>2018</v>
      </c>
      <c r="BD55" s="151">
        <f>IF('Indicator Date'!BD55="","x",'Indicator Date'!BD55)</f>
        <v>2019</v>
      </c>
      <c r="BE55" s="212" t="str">
        <f>IF('Indicator Date'!BE55="","x",YEAR('Indicator Date'!BE55))</f>
        <v>x</v>
      </c>
      <c r="BF55" s="212">
        <f>IF('Indicator Date'!BF55="","x",YEAR('Indicator Date'!BF55))</f>
        <v>2018</v>
      </c>
      <c r="BG55" s="212">
        <f>IF('Indicator Date'!BG55="","x",YEAR('Indicator Date'!BG55))</f>
        <v>2018</v>
      </c>
      <c r="BH55" s="151">
        <f>IF('Indicator Date'!BH55="","x",'Indicator Date'!BH55)</f>
        <v>2018</v>
      </c>
      <c r="BI55" s="151">
        <f>IF('Indicator Date'!BI55="","x",'Indicator Date'!BI55)</f>
        <v>2018</v>
      </c>
      <c r="BJ55" s="151">
        <f>IF('Indicator Date'!BJ55="","x",'Indicator Date'!BJ55)</f>
        <v>2013</v>
      </c>
      <c r="BK55" s="151">
        <f>IF('Indicator Date'!BK55="","x",'Indicator Date'!BK55)</f>
        <v>2017</v>
      </c>
      <c r="BL55" s="151">
        <f>IF('Indicator Date'!BL55="","x",'Indicator Date'!BL55)</f>
        <v>2018</v>
      </c>
      <c r="BM55" s="151">
        <f>IF('Indicator Date'!BM55="","x",'Indicator Date'!BM55)</f>
        <v>2017</v>
      </c>
      <c r="BN55" s="151">
        <f>IF('Indicator Date'!BN55="","x",'Indicator Date'!BN55)</f>
        <v>2017</v>
      </c>
      <c r="BO55" s="151">
        <f>IF('Indicator Date'!BO55="","x",'Indicator Date'!BO55)</f>
        <v>2016</v>
      </c>
      <c r="BP55" s="151">
        <f>IF('Indicator Date'!BP55="","x",'Indicator Date'!BP55)</f>
        <v>2017</v>
      </c>
      <c r="BQ55" s="151">
        <f>IF('Indicator Date'!BQ55="","x",'Indicator Date'!BQ55)</f>
        <v>2014</v>
      </c>
      <c r="BR55" s="151">
        <f>IF('Indicator Date'!BR55="","x",'Indicator Date'!BR55)</f>
        <v>2017</v>
      </c>
      <c r="BS55" s="151">
        <f>IF('Indicator Date'!BS55="","x",'Indicator Date'!BS55)</f>
        <v>2017</v>
      </c>
      <c r="BT55" s="151">
        <f>IF('Indicator Date'!BT55="","x",'Indicator Date'!BT55)</f>
        <v>2016</v>
      </c>
      <c r="BU55" s="151">
        <f>IF('Indicator Date'!BU55="","x",'Indicator Date'!BU55)</f>
        <v>2017</v>
      </c>
      <c r="BV55" s="151">
        <f>IF('Indicator Date'!BV55="","x",'Indicator Date'!BV55)</f>
        <v>2017</v>
      </c>
      <c r="BW55" s="151">
        <f>IF('Indicator Date'!BW55="","x",'Indicator Date'!BW55)</f>
        <v>2017</v>
      </c>
      <c r="BX55" s="151">
        <f>IF('Indicator Date'!BX55="","x",'Indicator Date'!BX55)</f>
        <v>2016</v>
      </c>
      <c r="BY55" s="151">
        <f>IF('Indicator Date'!BY55="","x",'Indicator Date'!BY55)</f>
        <v>2015</v>
      </c>
      <c r="BZ55" s="151" t="str">
        <f>IF('Indicator Date'!BZ55="","x",'Indicator Date'!BZ55)</f>
        <v>2018</v>
      </c>
      <c r="CA55" s="151">
        <f>IF('Indicator Date'!CA55="","x",'Indicator Date'!CA55)</f>
        <v>2019</v>
      </c>
      <c r="CB55" s="151">
        <f>IF('Indicator Date'!CB55="","x",'Indicator Date'!CB55)</f>
        <v>2015</v>
      </c>
    </row>
    <row r="56" spans="1:80" x14ac:dyDescent="0.3">
      <c r="A56" s="123" t="s">
        <v>99</v>
      </c>
      <c r="B56" s="106" t="s">
        <v>98</v>
      </c>
      <c r="C56" s="151">
        <f>IF('Indicator Date'!C56="","x",'Indicator Date'!C56)</f>
        <v>2015</v>
      </c>
      <c r="D56" s="151">
        <f>IF('Indicator Date'!D56="","x",'Indicator Date'!D56)</f>
        <v>2015</v>
      </c>
      <c r="E56" s="151">
        <f>IF('Indicator Date'!E56="","x",'Indicator Date'!E56)</f>
        <v>2015</v>
      </c>
      <c r="F56" s="151">
        <f>IF('Indicator Date'!F56="","x",'Indicator Date'!F56)</f>
        <v>2015</v>
      </c>
      <c r="G56" s="151">
        <f>IF('Indicator Date'!G56="","x",'Indicator Date'!G56)</f>
        <v>2015</v>
      </c>
      <c r="H56" s="151">
        <f>IF('Indicator Date'!H56="","x",'Indicator Date'!H56)</f>
        <v>2015</v>
      </c>
      <c r="I56" s="151">
        <f>IF('Indicator Date'!I56="","x",'Indicator Date'!I56)</f>
        <v>2015</v>
      </c>
      <c r="J56" s="151">
        <f>IF('Indicator Date'!J56="","x",'Indicator Date'!J56)</f>
        <v>2018</v>
      </c>
      <c r="K56" s="151">
        <f>IF('Indicator Date'!K56="","x",'Indicator Date'!K56)</f>
        <v>2018</v>
      </c>
      <c r="L56" s="151">
        <f>IF('Indicator Date'!L56="","x",'Indicator Date'!L56)</f>
        <v>2016</v>
      </c>
      <c r="M56" s="151">
        <f>IF('Indicator Date'!M56="","x",'Indicator Date'!M56)</f>
        <v>2015</v>
      </c>
      <c r="N56" s="151">
        <f>IF('Indicator Date'!N56="","x",'Indicator Date'!N56)</f>
        <v>2015</v>
      </c>
      <c r="O56" s="151">
        <f>IF('Indicator Date'!O56="","x",'Indicator Date'!O56)</f>
        <v>2015</v>
      </c>
      <c r="P56" s="151">
        <f>IF('Indicator Date'!P56="","x",'Indicator Date'!P56)</f>
        <v>2015</v>
      </c>
      <c r="Q56" s="151">
        <f>IF('Indicator Date'!Q56="","x",'Indicator Date'!Q56)</f>
        <v>2010</v>
      </c>
      <c r="R56" s="151">
        <f>IF('Indicator Date'!R56="","x",'Indicator Date'!R56)</f>
        <v>2010</v>
      </c>
      <c r="S56" s="151">
        <f>IF('Indicator Date'!S56="","x",'Indicator Date'!S56)</f>
        <v>2010</v>
      </c>
      <c r="T56" s="151">
        <f>IF('Indicator Date'!T56="","x",'Indicator Date'!T56)</f>
        <v>2010</v>
      </c>
      <c r="U56" s="151">
        <f>IF('Indicator Date'!U56="","x",'Indicator Date'!U56)</f>
        <v>2015</v>
      </c>
      <c r="V56" s="151">
        <f>IF('Indicator Date'!V56="","x",'Indicator Date'!V56)</f>
        <v>2015</v>
      </c>
      <c r="W56" s="151">
        <f>IF('Indicator Date'!W56="","x",'Indicator Date'!W56)</f>
        <v>2015</v>
      </c>
      <c r="X56" s="151">
        <f>IF('Indicator Date'!X56="","x",'Indicator Date'!X56)</f>
        <v>2018</v>
      </c>
      <c r="Y56" s="151">
        <f>IF('Indicator Date'!Y56="","x",'Indicator Date'!Y56)</f>
        <v>2018</v>
      </c>
      <c r="Z56" s="151">
        <f>IF('Indicator Date'!Z56="","x",'Indicator Date'!Z56)</f>
        <v>2018</v>
      </c>
      <c r="AA56" s="151" t="str">
        <f>IF('Indicator Date'!AA56="","x",'Indicator Date'!AA56)</f>
        <v>x</v>
      </c>
      <c r="AB56" s="151">
        <f>IF('Indicator Date'!AB56="","x",'Indicator Date'!AB56)</f>
        <v>2017</v>
      </c>
      <c r="AC56" s="151">
        <f>IF('Indicator Date'!AC56="","x",'Indicator Date'!AC56)</f>
        <v>2015</v>
      </c>
      <c r="AD56" s="151">
        <f>IF('Indicator Date'!AD56="","x",'Indicator Date'!AD56)</f>
        <v>2014</v>
      </c>
      <c r="AE56" s="151">
        <f>IF('Indicator Date'!AE56="","x",'Indicator Date'!AE56)</f>
        <v>2018</v>
      </c>
      <c r="AF56" s="151">
        <f>IF('Indicator Date'!AF56="","x",'Indicator Date'!AF56)</f>
        <v>2016</v>
      </c>
      <c r="AG56" s="151">
        <f>IF('Indicator Date'!AG56="","x",'Indicator Date'!AG56)</f>
        <v>2019</v>
      </c>
      <c r="AH56" s="151">
        <f>IF('Indicator Date'!AH56="","x",'Indicator Date'!AH56)</f>
        <v>2019</v>
      </c>
      <c r="AI56" s="151">
        <f>IF('Indicator Date'!AI56="","x",'Indicator Date'!AI56)</f>
        <v>2019</v>
      </c>
      <c r="AJ56" s="151">
        <f>IF('Indicator Date'!AJ56="","x",'Indicator Date'!AJ56)</f>
        <v>2018</v>
      </c>
      <c r="AK56" s="151">
        <f>IF('Indicator Date'!AK56="","x",'Indicator Date'!AK56)</f>
        <v>2018</v>
      </c>
      <c r="AL56" s="151">
        <f>IF('Indicator Date'!AL56="","x",'Indicator Date'!AL56)</f>
        <v>2017</v>
      </c>
      <c r="AM56" s="151" t="str">
        <f>IF('Indicator Date'!AM56="","x",'Indicator Date'!AM56)</f>
        <v>x</v>
      </c>
      <c r="AN56" s="151">
        <f>IF('Indicator Date'!AN56="","x",'Indicator Date'!AN56)</f>
        <v>2019</v>
      </c>
      <c r="AO56" s="151">
        <f>IF('Indicator Date'!AO56="","x",'Indicator Date'!AO56)</f>
        <v>2016</v>
      </c>
      <c r="AP56" s="151">
        <f>IF('Indicator Date'!AP56="","x",'Indicator Date'!AP56)</f>
        <v>2017</v>
      </c>
      <c r="AQ56" s="151">
        <f>IF('Indicator Date'!AQ56="","x",'Indicator Date'!AQ56)</f>
        <v>2017</v>
      </c>
      <c r="AR56" s="151" t="str">
        <f>IF('Indicator Date'!AR56="","x",'Indicator Date'!AR56)</f>
        <v>x</v>
      </c>
      <c r="AS56" s="151">
        <f>IF('Indicator Date'!AS56="","x",'Indicator Date'!AS56)</f>
        <v>2017</v>
      </c>
      <c r="AT56" s="151">
        <f>IF('Indicator Date'!AT56="","x",'Indicator Date'!AT56)</f>
        <v>2010</v>
      </c>
      <c r="AU56" s="151">
        <f>IF('Indicator Date'!AU56="","x",'Indicator Date'!AU56)</f>
        <v>2017</v>
      </c>
      <c r="AV56" s="151">
        <f>IF('Indicator Date'!AV56="","x",'Indicator Date'!AV56)</f>
        <v>2017</v>
      </c>
      <c r="AW56" s="151">
        <f>IF('Indicator Date'!AW56="","x",'Indicator Date'!AW56)</f>
        <v>2017</v>
      </c>
      <c r="AX56" s="151">
        <f>IF('Indicator Date'!AX56="","x",'Indicator Date'!AX56)</f>
        <v>2017</v>
      </c>
      <c r="AY56" s="151">
        <f>IF('Indicator Date'!AY56="","x",'Indicator Date'!AY56)</f>
        <v>2017</v>
      </c>
      <c r="AZ56" s="151" t="str">
        <f>IF('Indicator Date'!AZ56="","x",'Indicator Date'!AZ56)</f>
        <v>x</v>
      </c>
      <c r="BA56" s="151" t="str">
        <f>IF('Indicator Date'!BA56="","x",'Indicator Date'!BA56)</f>
        <v>x</v>
      </c>
      <c r="BB56" s="151">
        <f>IF('Indicator Date'!BB56="","x",'Indicator Date'!BB56)</f>
        <v>2017</v>
      </c>
      <c r="BC56" s="151">
        <f>IF('Indicator Date'!BC56="","x",'Indicator Date'!BC56)</f>
        <v>2018</v>
      </c>
      <c r="BD56" s="151">
        <f>IF('Indicator Date'!BD56="","x",'Indicator Date'!BD56)</f>
        <v>2019</v>
      </c>
      <c r="BE56" s="212" t="str">
        <f>IF('Indicator Date'!BE56="","x",YEAR('Indicator Date'!BE56))</f>
        <v>x</v>
      </c>
      <c r="BF56" s="212">
        <f>IF('Indicator Date'!BF56="","x",YEAR('Indicator Date'!BF56))</f>
        <v>2018</v>
      </c>
      <c r="BG56" s="212">
        <f>IF('Indicator Date'!BG56="","x",YEAR('Indicator Date'!BG56))</f>
        <v>2018</v>
      </c>
      <c r="BH56" s="151">
        <f>IF('Indicator Date'!BH56="","x",'Indicator Date'!BH56)</f>
        <v>2018</v>
      </c>
      <c r="BI56" s="151">
        <f>IF('Indicator Date'!BI56="","x",'Indicator Date'!BI56)</f>
        <v>2018</v>
      </c>
      <c r="BJ56" s="151" t="str">
        <f>IF('Indicator Date'!BJ56="","x",'Indicator Date'!BJ56)</f>
        <v>x</v>
      </c>
      <c r="BK56" s="151">
        <f>IF('Indicator Date'!BK56="","x",'Indicator Date'!BK56)</f>
        <v>2017</v>
      </c>
      <c r="BL56" s="151">
        <f>IF('Indicator Date'!BL56="","x",'Indicator Date'!BL56)</f>
        <v>2018</v>
      </c>
      <c r="BM56" s="151">
        <f>IF('Indicator Date'!BM56="","x",'Indicator Date'!BM56)</f>
        <v>2017</v>
      </c>
      <c r="BN56" s="151">
        <f>IF('Indicator Date'!BN56="","x",'Indicator Date'!BN56)</f>
        <v>2015</v>
      </c>
      <c r="BO56" s="151">
        <f>IF('Indicator Date'!BO56="","x",'Indicator Date'!BO56)</f>
        <v>2016</v>
      </c>
      <c r="BP56" s="151">
        <f>IF('Indicator Date'!BP56="","x",'Indicator Date'!BP56)</f>
        <v>2017</v>
      </c>
      <c r="BQ56" s="151">
        <f>IF('Indicator Date'!BQ56="","x",'Indicator Date'!BQ56)</f>
        <v>2014</v>
      </c>
      <c r="BR56" s="151">
        <f>IF('Indicator Date'!BR56="","x",'Indicator Date'!BR56)</f>
        <v>2017</v>
      </c>
      <c r="BS56" s="151">
        <f>IF('Indicator Date'!BS56="","x",'Indicator Date'!BS56)</f>
        <v>2017</v>
      </c>
      <c r="BT56" s="151">
        <f>IF('Indicator Date'!BT56="","x",'Indicator Date'!BT56)</f>
        <v>2017</v>
      </c>
      <c r="BU56" s="151">
        <f>IF('Indicator Date'!BU56="","x",'Indicator Date'!BU56)</f>
        <v>2017</v>
      </c>
      <c r="BV56" s="151" t="str">
        <f>IF('Indicator Date'!BV56="","x",'Indicator Date'!BV56)</f>
        <v>x</v>
      </c>
      <c r="BW56" s="151" t="str">
        <f>IF('Indicator Date'!BW56="","x",'Indicator Date'!BW56)</f>
        <v>x</v>
      </c>
      <c r="BX56" s="151">
        <f>IF('Indicator Date'!BX56="","x",'Indicator Date'!BX56)</f>
        <v>2016</v>
      </c>
      <c r="BY56" s="151">
        <f>IF('Indicator Date'!BY56="","x",'Indicator Date'!BY56)</f>
        <v>2015</v>
      </c>
      <c r="BZ56" s="151" t="str">
        <f>IF('Indicator Date'!BZ56="","x",'Indicator Date'!BZ56)</f>
        <v>2018</v>
      </c>
      <c r="CA56" s="151">
        <f>IF('Indicator Date'!CA56="","x",'Indicator Date'!CA56)</f>
        <v>2019</v>
      </c>
      <c r="CB56" s="151">
        <f>IF('Indicator Date'!CB56="","x",'Indicator Date'!CB56)</f>
        <v>2015</v>
      </c>
    </row>
    <row r="57" spans="1:80" x14ac:dyDescent="0.3">
      <c r="A57" s="123" t="s">
        <v>101</v>
      </c>
      <c r="B57" s="106" t="s">
        <v>100</v>
      </c>
      <c r="C57" s="151">
        <f>IF('Indicator Date'!C57="","x",'Indicator Date'!C57)</f>
        <v>2015</v>
      </c>
      <c r="D57" s="151">
        <f>IF('Indicator Date'!D57="","x",'Indicator Date'!D57)</f>
        <v>2015</v>
      </c>
      <c r="E57" s="151">
        <f>IF('Indicator Date'!E57="","x",'Indicator Date'!E57)</f>
        <v>2015</v>
      </c>
      <c r="F57" s="151">
        <f>IF('Indicator Date'!F57="","x",'Indicator Date'!F57)</f>
        <v>2015</v>
      </c>
      <c r="G57" s="151">
        <f>IF('Indicator Date'!G57="","x",'Indicator Date'!G57)</f>
        <v>2015</v>
      </c>
      <c r="H57" s="151">
        <f>IF('Indicator Date'!H57="","x",'Indicator Date'!H57)</f>
        <v>2015</v>
      </c>
      <c r="I57" s="151">
        <f>IF('Indicator Date'!I57="","x",'Indicator Date'!I57)</f>
        <v>2015</v>
      </c>
      <c r="J57" s="151">
        <f>IF('Indicator Date'!J57="","x",'Indicator Date'!J57)</f>
        <v>2018</v>
      </c>
      <c r="K57" s="151">
        <f>IF('Indicator Date'!K57="","x",'Indicator Date'!K57)</f>
        <v>2018</v>
      </c>
      <c r="L57" s="151">
        <f>IF('Indicator Date'!L57="","x",'Indicator Date'!L57)</f>
        <v>2016</v>
      </c>
      <c r="M57" s="151">
        <f>IF('Indicator Date'!M57="","x",'Indicator Date'!M57)</f>
        <v>2015</v>
      </c>
      <c r="N57" s="151">
        <f>IF('Indicator Date'!N57="","x",'Indicator Date'!N57)</f>
        <v>2015</v>
      </c>
      <c r="O57" s="151">
        <f>IF('Indicator Date'!O57="","x",'Indicator Date'!O57)</f>
        <v>2015</v>
      </c>
      <c r="P57" s="151">
        <f>IF('Indicator Date'!P57="","x",'Indicator Date'!P57)</f>
        <v>2015</v>
      </c>
      <c r="Q57" s="151">
        <f>IF('Indicator Date'!Q57="","x",'Indicator Date'!Q57)</f>
        <v>2010</v>
      </c>
      <c r="R57" s="151">
        <f>IF('Indicator Date'!R57="","x",'Indicator Date'!R57)</f>
        <v>2010</v>
      </c>
      <c r="S57" s="151">
        <f>IF('Indicator Date'!S57="","x",'Indicator Date'!S57)</f>
        <v>2010</v>
      </c>
      <c r="T57" s="151">
        <f>IF('Indicator Date'!T57="","x",'Indicator Date'!T57)</f>
        <v>2010</v>
      </c>
      <c r="U57" s="151">
        <f>IF('Indicator Date'!U57="","x",'Indicator Date'!U57)</f>
        <v>2015</v>
      </c>
      <c r="V57" s="151">
        <f>IF('Indicator Date'!V57="","x",'Indicator Date'!V57)</f>
        <v>2015</v>
      </c>
      <c r="W57" s="151">
        <f>IF('Indicator Date'!W57="","x",'Indicator Date'!W57)</f>
        <v>2015</v>
      </c>
      <c r="X57" s="151">
        <f>IF('Indicator Date'!X57="","x",'Indicator Date'!X57)</f>
        <v>2018</v>
      </c>
      <c r="Y57" s="151" t="str">
        <f>IF('Indicator Date'!Y57="","x",'Indicator Date'!Y57)</f>
        <v>x</v>
      </c>
      <c r="Z57" s="151" t="str">
        <f>IF('Indicator Date'!Z57="","x",'Indicator Date'!Z57)</f>
        <v>x</v>
      </c>
      <c r="AA57" s="151" t="str">
        <f>IF('Indicator Date'!AA57="","x",'Indicator Date'!AA57)</f>
        <v>x</v>
      </c>
      <c r="AB57" s="151">
        <f>IF('Indicator Date'!AB57="","x",'Indicator Date'!AB57)</f>
        <v>2016</v>
      </c>
      <c r="AC57" s="151" t="str">
        <f>IF('Indicator Date'!AC57="","x",'Indicator Date'!AC57)</f>
        <v>x</v>
      </c>
      <c r="AD57" s="151">
        <f>IF('Indicator Date'!AD57="","x",'Indicator Date'!AD57)</f>
        <v>2018</v>
      </c>
      <c r="AE57" s="151">
        <f>IF('Indicator Date'!AE57="","x",'Indicator Date'!AE57)</f>
        <v>2018</v>
      </c>
      <c r="AF57" s="151" t="str">
        <f>IF('Indicator Date'!AF57="","x",'Indicator Date'!AF57)</f>
        <v>x</v>
      </c>
      <c r="AG57" s="151">
        <f>IF('Indicator Date'!AG57="","x",'Indicator Date'!AG57)</f>
        <v>2019</v>
      </c>
      <c r="AH57" s="151">
        <f>IF('Indicator Date'!AH57="","x",'Indicator Date'!AH57)</f>
        <v>2019</v>
      </c>
      <c r="AI57" s="151">
        <f>IF('Indicator Date'!AI57="","x",'Indicator Date'!AI57)</f>
        <v>2019</v>
      </c>
      <c r="AJ57" s="151">
        <f>IF('Indicator Date'!AJ57="","x",'Indicator Date'!AJ57)</f>
        <v>2018</v>
      </c>
      <c r="AK57" s="151">
        <f>IF('Indicator Date'!AK57="","x",'Indicator Date'!AK57)</f>
        <v>2018</v>
      </c>
      <c r="AL57" s="151">
        <f>IF('Indicator Date'!AL57="","x",'Indicator Date'!AL57)</f>
        <v>2017</v>
      </c>
      <c r="AM57" s="151" t="str">
        <f>IF('Indicator Date'!AM57="","x",'Indicator Date'!AM57)</f>
        <v>x</v>
      </c>
      <c r="AN57" s="151">
        <f>IF('Indicator Date'!AN57="","x",'Indicator Date'!AN57)</f>
        <v>2019</v>
      </c>
      <c r="AO57" s="151">
        <f>IF('Indicator Date'!AO57="","x",'Indicator Date'!AO57)</f>
        <v>2016</v>
      </c>
      <c r="AP57" s="151">
        <f>IF('Indicator Date'!AP57="","x",'Indicator Date'!AP57)</f>
        <v>2017</v>
      </c>
      <c r="AQ57" s="151" t="str">
        <f>IF('Indicator Date'!AQ57="","x",'Indicator Date'!AQ57)</f>
        <v>x</v>
      </c>
      <c r="AR57" s="151" t="str">
        <f>IF('Indicator Date'!AR57="","x",'Indicator Date'!AR57)</f>
        <v>x</v>
      </c>
      <c r="AS57" s="151">
        <f>IF('Indicator Date'!AS57="","x",'Indicator Date'!AS57)</f>
        <v>2017</v>
      </c>
      <c r="AT57" s="151">
        <f>IF('Indicator Date'!AT57="","x",'Indicator Date'!AT57)</f>
        <v>2010</v>
      </c>
      <c r="AU57" s="151">
        <f>IF('Indicator Date'!AU57="","x",'Indicator Date'!AU57)</f>
        <v>2017</v>
      </c>
      <c r="AV57" s="151">
        <f>IF('Indicator Date'!AV57="","x",'Indicator Date'!AV57)</f>
        <v>2017</v>
      </c>
      <c r="AW57" s="151">
        <f>IF('Indicator Date'!AW57="","x",'Indicator Date'!AW57)</f>
        <v>2017</v>
      </c>
      <c r="AX57" s="151">
        <f>IF('Indicator Date'!AX57="","x",'Indicator Date'!AX57)</f>
        <v>2017</v>
      </c>
      <c r="AY57" s="151">
        <f>IF('Indicator Date'!AY57="","x",'Indicator Date'!AY57)</f>
        <v>2017</v>
      </c>
      <c r="AZ57" s="151" t="str">
        <f>IF('Indicator Date'!AZ57="","x",'Indicator Date'!AZ57)</f>
        <v>x</v>
      </c>
      <c r="BA57" s="151" t="str">
        <f>IF('Indicator Date'!BA57="","x",'Indicator Date'!BA57)</f>
        <v>x</v>
      </c>
      <c r="BB57" s="151">
        <f>IF('Indicator Date'!BB57="","x",'Indicator Date'!BB57)</f>
        <v>2017</v>
      </c>
      <c r="BC57" s="151">
        <f>IF('Indicator Date'!BC57="","x",'Indicator Date'!BC57)</f>
        <v>2018</v>
      </c>
      <c r="BD57" s="151">
        <f>IF('Indicator Date'!BD57="","x",'Indicator Date'!BD57)</f>
        <v>2019</v>
      </c>
      <c r="BE57" s="212" t="str">
        <f>IF('Indicator Date'!BE57="","x",YEAR('Indicator Date'!BE57))</f>
        <v>x</v>
      </c>
      <c r="BF57" s="212">
        <f>IF('Indicator Date'!BF57="","x",YEAR('Indicator Date'!BF57))</f>
        <v>2018</v>
      </c>
      <c r="BG57" s="212">
        <f>IF('Indicator Date'!BG57="","x",YEAR('Indicator Date'!BG57))</f>
        <v>2018</v>
      </c>
      <c r="BH57" s="151">
        <f>IF('Indicator Date'!BH57="","x",'Indicator Date'!BH57)</f>
        <v>2018</v>
      </c>
      <c r="BI57" s="151">
        <f>IF('Indicator Date'!BI57="","x",'Indicator Date'!BI57)</f>
        <v>2018</v>
      </c>
      <c r="BJ57" s="151" t="str">
        <f>IF('Indicator Date'!BJ57="","x",'Indicator Date'!BJ57)</f>
        <v>x</v>
      </c>
      <c r="BK57" s="151">
        <f>IF('Indicator Date'!BK57="","x",'Indicator Date'!BK57)</f>
        <v>2017</v>
      </c>
      <c r="BL57" s="151">
        <f>IF('Indicator Date'!BL57="","x",'Indicator Date'!BL57)</f>
        <v>2018</v>
      </c>
      <c r="BM57" s="151">
        <f>IF('Indicator Date'!BM57="","x",'Indicator Date'!BM57)</f>
        <v>2017</v>
      </c>
      <c r="BN57" s="151">
        <f>IF('Indicator Date'!BN57="","x",'Indicator Date'!BN57)</f>
        <v>2015</v>
      </c>
      <c r="BO57" s="151">
        <f>IF('Indicator Date'!BO57="","x",'Indicator Date'!BO57)</f>
        <v>2016</v>
      </c>
      <c r="BP57" s="151">
        <f>IF('Indicator Date'!BP57="","x",'Indicator Date'!BP57)</f>
        <v>2017</v>
      </c>
      <c r="BQ57" s="151">
        <f>IF('Indicator Date'!BQ57="","x",'Indicator Date'!BQ57)</f>
        <v>2014</v>
      </c>
      <c r="BR57" s="151">
        <f>IF('Indicator Date'!BR57="","x",'Indicator Date'!BR57)</f>
        <v>2016</v>
      </c>
      <c r="BS57" s="151">
        <f>IF('Indicator Date'!BS57="","x",'Indicator Date'!BS57)</f>
        <v>2016</v>
      </c>
      <c r="BT57" s="151" t="str">
        <f>IF('Indicator Date'!BT57="","x",'Indicator Date'!BT57)</f>
        <v>x</v>
      </c>
      <c r="BU57" s="151">
        <f>IF('Indicator Date'!BU57="","x",'Indicator Date'!BU57)</f>
        <v>2017</v>
      </c>
      <c r="BV57" s="151">
        <f>IF('Indicator Date'!BV57="","x",'Indicator Date'!BV57)</f>
        <v>2017</v>
      </c>
      <c r="BW57" s="151">
        <f>IF('Indicator Date'!BW57="","x",'Indicator Date'!BW57)</f>
        <v>2017</v>
      </c>
      <c r="BX57" s="151">
        <f>IF('Indicator Date'!BX57="","x",'Indicator Date'!BX57)</f>
        <v>2016</v>
      </c>
      <c r="BY57" s="151">
        <f>IF('Indicator Date'!BY57="","x",'Indicator Date'!BY57)</f>
        <v>2015</v>
      </c>
      <c r="BZ57" s="151" t="str">
        <f>IF('Indicator Date'!BZ57="","x",'Indicator Date'!BZ57)</f>
        <v>2011</v>
      </c>
      <c r="CA57" s="151">
        <f>IF('Indicator Date'!CA57="","x",'Indicator Date'!CA57)</f>
        <v>2019</v>
      </c>
      <c r="CB57" s="151">
        <f>IF('Indicator Date'!CB57="","x",'Indicator Date'!CB57)</f>
        <v>2015</v>
      </c>
    </row>
    <row r="58" spans="1:80" x14ac:dyDescent="0.3">
      <c r="A58" s="123" t="s">
        <v>103</v>
      </c>
      <c r="B58" s="106" t="s">
        <v>102</v>
      </c>
      <c r="C58" s="151">
        <f>IF('Indicator Date'!C58="","x",'Indicator Date'!C58)</f>
        <v>2015</v>
      </c>
      <c r="D58" s="151">
        <f>IF('Indicator Date'!D58="","x",'Indicator Date'!D58)</f>
        <v>2015</v>
      </c>
      <c r="E58" s="151">
        <f>IF('Indicator Date'!E58="","x",'Indicator Date'!E58)</f>
        <v>2015</v>
      </c>
      <c r="F58" s="151">
        <f>IF('Indicator Date'!F58="","x",'Indicator Date'!F58)</f>
        <v>2015</v>
      </c>
      <c r="G58" s="151">
        <f>IF('Indicator Date'!G58="","x",'Indicator Date'!G58)</f>
        <v>2015</v>
      </c>
      <c r="H58" s="151">
        <f>IF('Indicator Date'!H58="","x",'Indicator Date'!H58)</f>
        <v>2015</v>
      </c>
      <c r="I58" s="151">
        <f>IF('Indicator Date'!I58="","x",'Indicator Date'!I58)</f>
        <v>2015</v>
      </c>
      <c r="J58" s="151">
        <f>IF('Indicator Date'!J58="","x",'Indicator Date'!J58)</f>
        <v>2018</v>
      </c>
      <c r="K58" s="151">
        <f>IF('Indicator Date'!K58="","x",'Indicator Date'!K58)</f>
        <v>2018</v>
      </c>
      <c r="L58" s="151">
        <f>IF('Indicator Date'!L58="","x",'Indicator Date'!L58)</f>
        <v>2016</v>
      </c>
      <c r="M58" s="151">
        <f>IF('Indicator Date'!M58="","x",'Indicator Date'!M58)</f>
        <v>2015</v>
      </c>
      <c r="N58" s="151">
        <f>IF('Indicator Date'!N58="","x",'Indicator Date'!N58)</f>
        <v>2015</v>
      </c>
      <c r="O58" s="151">
        <f>IF('Indicator Date'!O58="","x",'Indicator Date'!O58)</f>
        <v>2015</v>
      </c>
      <c r="P58" s="151">
        <f>IF('Indicator Date'!P58="","x",'Indicator Date'!P58)</f>
        <v>2015</v>
      </c>
      <c r="Q58" s="151">
        <f>IF('Indicator Date'!Q58="","x",'Indicator Date'!Q58)</f>
        <v>2010</v>
      </c>
      <c r="R58" s="151">
        <f>IF('Indicator Date'!R58="","x",'Indicator Date'!R58)</f>
        <v>2010</v>
      </c>
      <c r="S58" s="151">
        <f>IF('Indicator Date'!S58="","x",'Indicator Date'!S58)</f>
        <v>2010</v>
      </c>
      <c r="T58" s="151">
        <f>IF('Indicator Date'!T58="","x",'Indicator Date'!T58)</f>
        <v>2010</v>
      </c>
      <c r="U58" s="151">
        <f>IF('Indicator Date'!U58="","x",'Indicator Date'!U58)</f>
        <v>2015</v>
      </c>
      <c r="V58" s="151">
        <f>IF('Indicator Date'!V58="","x",'Indicator Date'!V58)</f>
        <v>2015</v>
      </c>
      <c r="W58" s="151">
        <f>IF('Indicator Date'!W58="","x",'Indicator Date'!W58)</f>
        <v>2015</v>
      </c>
      <c r="X58" s="151">
        <f>IF('Indicator Date'!X58="","x",'Indicator Date'!X58)</f>
        <v>2018</v>
      </c>
      <c r="Y58" s="151">
        <f>IF('Indicator Date'!Y58="","x",'Indicator Date'!Y58)</f>
        <v>2018</v>
      </c>
      <c r="Z58" s="151">
        <f>IF('Indicator Date'!Z58="","x",'Indicator Date'!Z58)</f>
        <v>2018</v>
      </c>
      <c r="AA58" s="151">
        <f>IF('Indicator Date'!AA58="","x",'Indicator Date'!AA58)</f>
        <v>2011</v>
      </c>
      <c r="AB58" s="151">
        <f>IF('Indicator Date'!AB58="","x",'Indicator Date'!AB58)</f>
        <v>2017</v>
      </c>
      <c r="AC58" s="151" t="str">
        <f>IF('Indicator Date'!AC58="","x",'Indicator Date'!AC58)</f>
        <v>x</v>
      </c>
      <c r="AD58" s="151">
        <f>IF('Indicator Date'!AD58="","x",'Indicator Date'!AD58)</f>
        <v>2018</v>
      </c>
      <c r="AE58" s="151">
        <f>IF('Indicator Date'!AE58="","x",'Indicator Date'!AE58)</f>
        <v>2018</v>
      </c>
      <c r="AF58" s="151" t="str">
        <f>IF('Indicator Date'!AF58="","x",'Indicator Date'!AF58)</f>
        <v>x</v>
      </c>
      <c r="AG58" s="151">
        <f>IF('Indicator Date'!AG58="","x",'Indicator Date'!AG58)</f>
        <v>2019</v>
      </c>
      <c r="AH58" s="151">
        <f>IF('Indicator Date'!AH58="","x",'Indicator Date'!AH58)</f>
        <v>2019</v>
      </c>
      <c r="AI58" s="151">
        <f>IF('Indicator Date'!AI58="","x",'Indicator Date'!AI58)</f>
        <v>2019</v>
      </c>
      <c r="AJ58" s="151">
        <f>IF('Indicator Date'!AJ58="","x",'Indicator Date'!AJ58)</f>
        <v>2018</v>
      </c>
      <c r="AK58" s="151">
        <f>IF('Indicator Date'!AK58="","x",'Indicator Date'!AK58)</f>
        <v>2018</v>
      </c>
      <c r="AL58" s="151">
        <f>IF('Indicator Date'!AL58="","x",'Indicator Date'!AL58)</f>
        <v>2017</v>
      </c>
      <c r="AM58" s="151" t="str">
        <f>IF('Indicator Date'!AM58="","x",'Indicator Date'!AM58)</f>
        <v>x</v>
      </c>
      <c r="AN58" s="151">
        <f>IF('Indicator Date'!AN58="","x",'Indicator Date'!AN58)</f>
        <v>2019</v>
      </c>
      <c r="AO58" s="151">
        <f>IF('Indicator Date'!AO58="","x",'Indicator Date'!AO58)</f>
        <v>2016</v>
      </c>
      <c r="AP58" s="151">
        <f>IF('Indicator Date'!AP58="","x",'Indicator Date'!AP58)</f>
        <v>2017</v>
      </c>
      <c r="AQ58" s="151" t="str">
        <f>IF('Indicator Date'!AQ58="","x",'Indicator Date'!AQ58)</f>
        <v>x</v>
      </c>
      <c r="AR58" s="151">
        <f>IF('Indicator Date'!AR58="","x",'Indicator Date'!AR58)</f>
        <v>2018</v>
      </c>
      <c r="AS58" s="151">
        <f>IF('Indicator Date'!AS58="","x",'Indicator Date'!AS58)</f>
        <v>2017</v>
      </c>
      <c r="AT58" s="151" t="str">
        <f>IF('Indicator Date'!AT58="","x",'Indicator Date'!AT58)</f>
        <v>x</v>
      </c>
      <c r="AU58" s="151">
        <f>IF('Indicator Date'!AU58="","x",'Indicator Date'!AU58)</f>
        <v>2017</v>
      </c>
      <c r="AV58" s="151">
        <f>IF('Indicator Date'!AV58="","x",'Indicator Date'!AV58)</f>
        <v>2017</v>
      </c>
      <c r="AW58" s="151">
        <f>IF('Indicator Date'!AW58="","x",'Indicator Date'!AW58)</f>
        <v>2017</v>
      </c>
      <c r="AX58" s="151" t="str">
        <f>IF('Indicator Date'!AX58="","x",'Indicator Date'!AX58)</f>
        <v>x</v>
      </c>
      <c r="AY58" s="151">
        <f>IF('Indicator Date'!AY58="","x",'Indicator Date'!AY58)</f>
        <v>2017</v>
      </c>
      <c r="AZ58" s="151">
        <f>IF('Indicator Date'!AZ58="","x",'Indicator Date'!AZ58)</f>
        <v>2017</v>
      </c>
      <c r="BA58" s="151" t="str">
        <f>IF('Indicator Date'!BA58="","x",'Indicator Date'!BA58)</f>
        <v>2015</v>
      </c>
      <c r="BB58" s="151">
        <f>IF('Indicator Date'!BB58="","x",'Indicator Date'!BB58)</f>
        <v>2017</v>
      </c>
      <c r="BC58" s="151">
        <f>IF('Indicator Date'!BC58="","x",'Indicator Date'!BC58)</f>
        <v>2018</v>
      </c>
      <c r="BD58" s="151">
        <f>IF('Indicator Date'!BD58="","x",'Indicator Date'!BD58)</f>
        <v>2019</v>
      </c>
      <c r="BE58" s="212" t="str">
        <f>IF('Indicator Date'!BE58="","x",YEAR('Indicator Date'!BE58))</f>
        <v>x</v>
      </c>
      <c r="BF58" s="212">
        <f>IF('Indicator Date'!BF58="","x",YEAR('Indicator Date'!BF58))</f>
        <v>2018</v>
      </c>
      <c r="BG58" s="212">
        <f>IF('Indicator Date'!BG58="","x",YEAR('Indicator Date'!BG58))</f>
        <v>2018</v>
      </c>
      <c r="BH58" s="151">
        <f>IF('Indicator Date'!BH58="","x",'Indicator Date'!BH58)</f>
        <v>2018</v>
      </c>
      <c r="BI58" s="151">
        <f>IF('Indicator Date'!BI58="","x",'Indicator Date'!BI58)</f>
        <v>2018</v>
      </c>
      <c r="BJ58" s="151" t="str">
        <f>IF('Indicator Date'!BJ58="","x",'Indicator Date'!BJ58)</f>
        <v>x</v>
      </c>
      <c r="BK58" s="151">
        <f>IF('Indicator Date'!BK58="","x",'Indicator Date'!BK58)</f>
        <v>2017</v>
      </c>
      <c r="BL58" s="151">
        <f>IF('Indicator Date'!BL58="","x",'Indicator Date'!BL58)</f>
        <v>2018</v>
      </c>
      <c r="BM58" s="151">
        <f>IF('Indicator Date'!BM58="","x",'Indicator Date'!BM58)</f>
        <v>2017</v>
      </c>
      <c r="BN58" s="151">
        <f>IF('Indicator Date'!BN58="","x",'Indicator Date'!BN58)</f>
        <v>2015</v>
      </c>
      <c r="BO58" s="151">
        <f>IF('Indicator Date'!BO58="","x",'Indicator Date'!BO58)</f>
        <v>2016</v>
      </c>
      <c r="BP58" s="151">
        <f>IF('Indicator Date'!BP58="","x",'Indicator Date'!BP58)</f>
        <v>2017</v>
      </c>
      <c r="BQ58" s="151">
        <f>IF('Indicator Date'!BQ58="","x",'Indicator Date'!BQ58)</f>
        <v>2014</v>
      </c>
      <c r="BR58" s="151">
        <f>IF('Indicator Date'!BR58="","x",'Indicator Date'!BR58)</f>
        <v>2017</v>
      </c>
      <c r="BS58" s="151">
        <f>IF('Indicator Date'!BS58="","x",'Indicator Date'!BS58)</f>
        <v>2017</v>
      </c>
      <c r="BT58" s="151">
        <f>IF('Indicator Date'!BT58="","x",'Indicator Date'!BT58)</f>
        <v>2016</v>
      </c>
      <c r="BU58" s="151">
        <f>IF('Indicator Date'!BU58="","x",'Indicator Date'!BU58)</f>
        <v>2017</v>
      </c>
      <c r="BV58" s="151">
        <f>IF('Indicator Date'!BV58="","x",'Indicator Date'!BV58)</f>
        <v>2017</v>
      </c>
      <c r="BW58" s="151" t="str">
        <f>IF('Indicator Date'!BW58="","x",'Indicator Date'!BW58)</f>
        <v>x</v>
      </c>
      <c r="BX58" s="151">
        <f>IF('Indicator Date'!BX58="","x",'Indicator Date'!BX58)</f>
        <v>2016</v>
      </c>
      <c r="BY58" s="151">
        <f>IF('Indicator Date'!BY58="","x",'Indicator Date'!BY58)</f>
        <v>2015</v>
      </c>
      <c r="BZ58" s="151" t="str">
        <f>IF('Indicator Date'!BZ58="","x",'Indicator Date'!BZ58)</f>
        <v>2018</v>
      </c>
      <c r="CA58" s="151">
        <f>IF('Indicator Date'!CA58="","x",'Indicator Date'!CA58)</f>
        <v>2019</v>
      </c>
      <c r="CB58" s="151">
        <f>IF('Indicator Date'!CB58="","x",'Indicator Date'!CB58)</f>
        <v>2015</v>
      </c>
    </row>
    <row r="59" spans="1:80" x14ac:dyDescent="0.3">
      <c r="A59" s="123" t="s">
        <v>932</v>
      </c>
      <c r="B59" s="106" t="s">
        <v>308</v>
      </c>
      <c r="C59" s="151">
        <f>IF('Indicator Date'!C59="","x",'Indicator Date'!C59)</f>
        <v>2015</v>
      </c>
      <c r="D59" s="151">
        <f>IF('Indicator Date'!D59="","x",'Indicator Date'!D59)</f>
        <v>2015</v>
      </c>
      <c r="E59" s="151">
        <f>IF('Indicator Date'!E59="","x",'Indicator Date'!E59)</f>
        <v>2015</v>
      </c>
      <c r="F59" s="151">
        <f>IF('Indicator Date'!F59="","x",'Indicator Date'!F59)</f>
        <v>2015</v>
      </c>
      <c r="G59" s="151">
        <f>IF('Indicator Date'!G59="","x",'Indicator Date'!G59)</f>
        <v>2015</v>
      </c>
      <c r="H59" s="151">
        <f>IF('Indicator Date'!H59="","x",'Indicator Date'!H59)</f>
        <v>2015</v>
      </c>
      <c r="I59" s="151">
        <f>IF('Indicator Date'!I59="","x",'Indicator Date'!I59)</f>
        <v>2015</v>
      </c>
      <c r="J59" s="151">
        <f>IF('Indicator Date'!J59="","x",'Indicator Date'!J59)</f>
        <v>2018</v>
      </c>
      <c r="K59" s="151">
        <f>IF('Indicator Date'!K59="","x",'Indicator Date'!K59)</f>
        <v>2018</v>
      </c>
      <c r="L59" s="151">
        <f>IF('Indicator Date'!L59="","x",'Indicator Date'!L59)</f>
        <v>2016</v>
      </c>
      <c r="M59" s="151">
        <f>IF('Indicator Date'!M59="","x",'Indicator Date'!M59)</f>
        <v>2015</v>
      </c>
      <c r="N59" s="151">
        <f>IF('Indicator Date'!N59="","x",'Indicator Date'!N59)</f>
        <v>2015</v>
      </c>
      <c r="O59" s="151">
        <f>IF('Indicator Date'!O59="","x",'Indicator Date'!O59)</f>
        <v>2015</v>
      </c>
      <c r="P59" s="151">
        <f>IF('Indicator Date'!P59="","x",'Indicator Date'!P59)</f>
        <v>2015</v>
      </c>
      <c r="Q59" s="151">
        <f>IF('Indicator Date'!Q59="","x",'Indicator Date'!Q59)</f>
        <v>2010</v>
      </c>
      <c r="R59" s="151">
        <f>IF('Indicator Date'!R59="","x",'Indicator Date'!R59)</f>
        <v>2010</v>
      </c>
      <c r="S59" s="151">
        <f>IF('Indicator Date'!S59="","x",'Indicator Date'!S59)</f>
        <v>2010</v>
      </c>
      <c r="T59" s="151">
        <f>IF('Indicator Date'!T59="","x",'Indicator Date'!T59)</f>
        <v>2010</v>
      </c>
      <c r="U59" s="151">
        <f>IF('Indicator Date'!U59="","x",'Indicator Date'!U59)</f>
        <v>2015</v>
      </c>
      <c r="V59" s="151">
        <f>IF('Indicator Date'!V59="","x",'Indicator Date'!V59)</f>
        <v>2015</v>
      </c>
      <c r="W59" s="151">
        <f>IF('Indicator Date'!W59="","x",'Indicator Date'!W59)</f>
        <v>2015</v>
      </c>
      <c r="X59" s="151">
        <f>IF('Indicator Date'!X59="","x",'Indicator Date'!X59)</f>
        <v>2018</v>
      </c>
      <c r="Y59" s="151">
        <f>IF('Indicator Date'!Y59="","x",'Indicator Date'!Y59)</f>
        <v>2018</v>
      </c>
      <c r="Z59" s="151">
        <f>IF('Indicator Date'!Z59="","x",'Indicator Date'!Z59)</f>
        <v>2018</v>
      </c>
      <c r="AA59" s="151">
        <f>IF('Indicator Date'!AA59="","x",'Indicator Date'!AA59)</f>
        <v>2007</v>
      </c>
      <c r="AB59" s="151">
        <f>IF('Indicator Date'!AB59="","x",'Indicator Date'!AB59)</f>
        <v>2017</v>
      </c>
      <c r="AC59" s="151">
        <f>IF('Indicator Date'!AC59="","x",'Indicator Date'!AC59)</f>
        <v>2017</v>
      </c>
      <c r="AD59" s="151">
        <f>IF('Indicator Date'!AD59="","x",'Indicator Date'!AD59)</f>
        <v>2018</v>
      </c>
      <c r="AE59" s="151">
        <f>IF('Indicator Date'!AE59="","x",'Indicator Date'!AE59)</f>
        <v>2018</v>
      </c>
      <c r="AF59" s="151">
        <f>IF('Indicator Date'!AF59="","x",'Indicator Date'!AF59)</f>
        <v>2016</v>
      </c>
      <c r="AG59" s="151">
        <f>IF('Indicator Date'!AG59="","x",'Indicator Date'!AG59)</f>
        <v>2019</v>
      </c>
      <c r="AH59" s="151">
        <f>IF('Indicator Date'!AH59="","x",'Indicator Date'!AH59)</f>
        <v>2019</v>
      </c>
      <c r="AI59" s="151">
        <f>IF('Indicator Date'!AI59="","x",'Indicator Date'!AI59)</f>
        <v>2019</v>
      </c>
      <c r="AJ59" s="151">
        <f>IF('Indicator Date'!AJ59="","x",'Indicator Date'!AJ59)</f>
        <v>2018</v>
      </c>
      <c r="AK59" s="151">
        <f>IF('Indicator Date'!AK59="","x",'Indicator Date'!AK59)</f>
        <v>2018</v>
      </c>
      <c r="AL59" s="151">
        <f>IF('Indicator Date'!AL59="","x",'Indicator Date'!AL59)</f>
        <v>2017</v>
      </c>
      <c r="AM59" s="151">
        <f>IF('Indicator Date'!AM59="","x",'Indicator Date'!AM59)</f>
        <v>2010</v>
      </c>
      <c r="AN59" s="151">
        <f>IF('Indicator Date'!AN59="","x",'Indicator Date'!AN59)</f>
        <v>2019</v>
      </c>
      <c r="AO59" s="151">
        <f>IF('Indicator Date'!AO59="","x",'Indicator Date'!AO59)</f>
        <v>2016</v>
      </c>
      <c r="AP59" s="151">
        <f>IF('Indicator Date'!AP59="","x",'Indicator Date'!AP59)</f>
        <v>2017</v>
      </c>
      <c r="AQ59" s="151" t="str">
        <f>IF('Indicator Date'!AQ59="","x",'Indicator Date'!AQ59)</f>
        <v>x</v>
      </c>
      <c r="AR59" s="151">
        <f>IF('Indicator Date'!AR59="","x",'Indicator Date'!AR59)</f>
        <v>2018</v>
      </c>
      <c r="AS59" s="151">
        <f>IF('Indicator Date'!AS59="","x",'Indicator Date'!AS59)</f>
        <v>2017</v>
      </c>
      <c r="AT59" s="151">
        <f>IF('Indicator Date'!AT59="","x",'Indicator Date'!AT59)</f>
        <v>2010</v>
      </c>
      <c r="AU59" s="151">
        <f>IF('Indicator Date'!AU59="","x",'Indicator Date'!AU59)</f>
        <v>2016</v>
      </c>
      <c r="AV59" s="151">
        <f>IF('Indicator Date'!AV59="","x",'Indicator Date'!AV59)</f>
        <v>2016</v>
      </c>
      <c r="AW59" s="151">
        <f>IF('Indicator Date'!AW59="","x",'Indicator Date'!AW59)</f>
        <v>2017</v>
      </c>
      <c r="AX59" s="151">
        <f>IF('Indicator Date'!AX59="","x",'Indicator Date'!AX59)</f>
        <v>2017</v>
      </c>
      <c r="AY59" s="151">
        <f>IF('Indicator Date'!AY59="","x",'Indicator Date'!AY59)</f>
        <v>2017</v>
      </c>
      <c r="AZ59" s="151">
        <f>IF('Indicator Date'!AZ59="","x",'Indicator Date'!AZ59)</f>
        <v>2017</v>
      </c>
      <c r="BA59" s="151">
        <f>IF('Indicator Date'!BA59="","x",'Indicator Date'!BA59)</f>
        <v>2009</v>
      </c>
      <c r="BB59" s="151">
        <f>IF('Indicator Date'!BB59="","x",'Indicator Date'!BB59)</f>
        <v>2017</v>
      </c>
      <c r="BC59" s="151">
        <f>IF('Indicator Date'!BC59="","x",'Indicator Date'!BC59)</f>
        <v>2018</v>
      </c>
      <c r="BD59" s="151">
        <f>IF('Indicator Date'!BD59="","x",'Indicator Date'!BD59)</f>
        <v>2019</v>
      </c>
      <c r="BE59" s="212" t="str">
        <f>IF('Indicator Date'!BE59="","x",YEAR('Indicator Date'!BE59))</f>
        <v>x</v>
      </c>
      <c r="BF59" s="212">
        <f>IF('Indicator Date'!BF59="","x",YEAR('Indicator Date'!BF59))</f>
        <v>2018</v>
      </c>
      <c r="BG59" s="212">
        <f>IF('Indicator Date'!BG59="","x",YEAR('Indicator Date'!BG59))</f>
        <v>2018</v>
      </c>
      <c r="BH59" s="151">
        <f>IF('Indicator Date'!BH59="","x",'Indicator Date'!BH59)</f>
        <v>2018</v>
      </c>
      <c r="BI59" s="151">
        <f>IF('Indicator Date'!BI59="","x",'Indicator Date'!BI59)</f>
        <v>2018</v>
      </c>
      <c r="BJ59" s="151">
        <f>IF('Indicator Date'!BJ59="","x",'Indicator Date'!BJ59)</f>
        <v>2015</v>
      </c>
      <c r="BK59" s="151">
        <f>IF('Indicator Date'!BK59="","x",'Indicator Date'!BK59)</f>
        <v>2016</v>
      </c>
      <c r="BL59" s="151">
        <f>IF('Indicator Date'!BL59="","x",'Indicator Date'!BL59)</f>
        <v>2018</v>
      </c>
      <c r="BM59" s="151">
        <f>IF('Indicator Date'!BM59="","x",'Indicator Date'!BM59)</f>
        <v>2017</v>
      </c>
      <c r="BN59" s="151">
        <f>IF('Indicator Date'!BN59="","x",'Indicator Date'!BN59)</f>
        <v>2015</v>
      </c>
      <c r="BO59" s="151">
        <f>IF('Indicator Date'!BO59="","x",'Indicator Date'!BO59)</f>
        <v>2016</v>
      </c>
      <c r="BP59" s="151">
        <f>IF('Indicator Date'!BP59="","x",'Indicator Date'!BP59)</f>
        <v>2017</v>
      </c>
      <c r="BQ59" s="151">
        <f>IF('Indicator Date'!BQ59="","x",'Indicator Date'!BQ59)</f>
        <v>2014</v>
      </c>
      <c r="BR59" s="151">
        <f>IF('Indicator Date'!BR59="","x",'Indicator Date'!BR59)</f>
        <v>2017</v>
      </c>
      <c r="BS59" s="151">
        <f>IF('Indicator Date'!BS59="","x",'Indicator Date'!BS59)</f>
        <v>2017</v>
      </c>
      <c r="BT59" s="151">
        <f>IF('Indicator Date'!BT59="","x",'Indicator Date'!BT59)</f>
        <v>2016</v>
      </c>
      <c r="BU59" s="151">
        <f>IF('Indicator Date'!BU59="","x",'Indicator Date'!BU59)</f>
        <v>2017</v>
      </c>
      <c r="BV59" s="151">
        <f>IF('Indicator Date'!BV59="","x",'Indicator Date'!BV59)</f>
        <v>2017</v>
      </c>
      <c r="BW59" s="151">
        <f>IF('Indicator Date'!BW59="","x",'Indicator Date'!BW59)</f>
        <v>2017</v>
      </c>
      <c r="BX59" s="151">
        <f>IF('Indicator Date'!BX59="","x",'Indicator Date'!BX59)</f>
        <v>2016</v>
      </c>
      <c r="BY59" s="151">
        <f>IF('Indicator Date'!BY59="","x",'Indicator Date'!BY59)</f>
        <v>2015</v>
      </c>
      <c r="BZ59" s="151" t="str">
        <f>IF('Indicator Date'!BZ59="","x",'Indicator Date'!BZ59)</f>
        <v>2018</v>
      </c>
      <c r="CA59" s="151">
        <f>IF('Indicator Date'!CA59="","x",'Indicator Date'!CA59)</f>
        <v>2019</v>
      </c>
      <c r="CB59" s="151">
        <f>IF('Indicator Date'!CB59="","x",'Indicator Date'!CB59)</f>
        <v>2015</v>
      </c>
    </row>
    <row r="60" spans="1:80" x14ac:dyDescent="0.3">
      <c r="A60" s="123" t="s">
        <v>105</v>
      </c>
      <c r="B60" s="106" t="s">
        <v>104</v>
      </c>
      <c r="C60" s="151">
        <f>IF('Indicator Date'!C60="","x",'Indicator Date'!C60)</f>
        <v>2015</v>
      </c>
      <c r="D60" s="151">
        <f>IF('Indicator Date'!D60="","x",'Indicator Date'!D60)</f>
        <v>2015</v>
      </c>
      <c r="E60" s="151">
        <f>IF('Indicator Date'!E60="","x",'Indicator Date'!E60)</f>
        <v>2015</v>
      </c>
      <c r="F60" s="151">
        <f>IF('Indicator Date'!F60="","x",'Indicator Date'!F60)</f>
        <v>2015</v>
      </c>
      <c r="G60" s="151">
        <f>IF('Indicator Date'!G60="","x",'Indicator Date'!G60)</f>
        <v>2015</v>
      </c>
      <c r="H60" s="151">
        <f>IF('Indicator Date'!H60="","x",'Indicator Date'!H60)</f>
        <v>2015</v>
      </c>
      <c r="I60" s="151">
        <f>IF('Indicator Date'!I60="","x",'Indicator Date'!I60)</f>
        <v>2015</v>
      </c>
      <c r="J60" s="151">
        <f>IF('Indicator Date'!J60="","x",'Indicator Date'!J60)</f>
        <v>2018</v>
      </c>
      <c r="K60" s="151">
        <f>IF('Indicator Date'!K60="","x",'Indicator Date'!K60)</f>
        <v>2018</v>
      </c>
      <c r="L60" s="151">
        <f>IF('Indicator Date'!L60="","x",'Indicator Date'!L60)</f>
        <v>2016</v>
      </c>
      <c r="M60" s="151">
        <f>IF('Indicator Date'!M60="","x",'Indicator Date'!M60)</f>
        <v>2015</v>
      </c>
      <c r="N60" s="151">
        <f>IF('Indicator Date'!N60="","x",'Indicator Date'!N60)</f>
        <v>2015</v>
      </c>
      <c r="O60" s="151">
        <f>IF('Indicator Date'!O60="","x",'Indicator Date'!O60)</f>
        <v>2015</v>
      </c>
      <c r="P60" s="151">
        <f>IF('Indicator Date'!P60="","x",'Indicator Date'!P60)</f>
        <v>2015</v>
      </c>
      <c r="Q60" s="151">
        <f>IF('Indicator Date'!Q60="","x",'Indicator Date'!Q60)</f>
        <v>2010</v>
      </c>
      <c r="R60" s="151">
        <f>IF('Indicator Date'!R60="","x",'Indicator Date'!R60)</f>
        <v>2010</v>
      </c>
      <c r="S60" s="151">
        <f>IF('Indicator Date'!S60="","x",'Indicator Date'!S60)</f>
        <v>2010</v>
      </c>
      <c r="T60" s="151">
        <f>IF('Indicator Date'!T60="","x",'Indicator Date'!T60)</f>
        <v>2010</v>
      </c>
      <c r="U60" s="151">
        <f>IF('Indicator Date'!U60="","x",'Indicator Date'!U60)</f>
        <v>2015</v>
      </c>
      <c r="V60" s="151">
        <f>IF('Indicator Date'!V60="","x",'Indicator Date'!V60)</f>
        <v>2015</v>
      </c>
      <c r="W60" s="151">
        <f>IF('Indicator Date'!W60="","x",'Indicator Date'!W60)</f>
        <v>2015</v>
      </c>
      <c r="X60" s="151">
        <f>IF('Indicator Date'!X60="","x",'Indicator Date'!X60)</f>
        <v>2018</v>
      </c>
      <c r="Y60" s="151">
        <f>IF('Indicator Date'!Y60="","x",'Indicator Date'!Y60)</f>
        <v>2018</v>
      </c>
      <c r="Z60" s="151">
        <f>IF('Indicator Date'!Z60="","x",'Indicator Date'!Z60)</f>
        <v>2018</v>
      </c>
      <c r="AA60" s="151">
        <f>IF('Indicator Date'!AA60="","x",'Indicator Date'!AA60)</f>
        <v>2016</v>
      </c>
      <c r="AB60" s="151">
        <f>IF('Indicator Date'!AB60="","x",'Indicator Date'!AB60)</f>
        <v>2017</v>
      </c>
      <c r="AC60" s="151">
        <f>IF('Indicator Date'!AC60="","x",'Indicator Date'!AC60)</f>
        <v>2017</v>
      </c>
      <c r="AD60" s="151">
        <f>IF('Indicator Date'!AD60="","x",'Indicator Date'!AD60)</f>
        <v>2017</v>
      </c>
      <c r="AE60" s="151">
        <f>IF('Indicator Date'!AE60="","x",'Indicator Date'!AE60)</f>
        <v>2018</v>
      </c>
      <c r="AF60" s="151">
        <f>IF('Indicator Date'!AF60="","x",'Indicator Date'!AF60)</f>
        <v>2016</v>
      </c>
      <c r="AG60" s="151">
        <f>IF('Indicator Date'!AG60="","x",'Indicator Date'!AG60)</f>
        <v>2019</v>
      </c>
      <c r="AH60" s="151">
        <f>IF('Indicator Date'!AH60="","x",'Indicator Date'!AH60)</f>
        <v>2019</v>
      </c>
      <c r="AI60" s="151">
        <f>IF('Indicator Date'!AI60="","x",'Indicator Date'!AI60)</f>
        <v>2019</v>
      </c>
      <c r="AJ60" s="151">
        <f>IF('Indicator Date'!AJ60="","x",'Indicator Date'!AJ60)</f>
        <v>2018</v>
      </c>
      <c r="AK60" s="151">
        <f>IF('Indicator Date'!AK60="","x",'Indicator Date'!AK60)</f>
        <v>2018</v>
      </c>
      <c r="AL60" s="151">
        <f>IF('Indicator Date'!AL60="","x",'Indicator Date'!AL60)</f>
        <v>2017</v>
      </c>
      <c r="AM60" s="151">
        <f>IF('Indicator Date'!AM60="","x",'Indicator Date'!AM60)</f>
        <v>2016</v>
      </c>
      <c r="AN60" s="151">
        <f>IF('Indicator Date'!AN60="","x",'Indicator Date'!AN60)</f>
        <v>2019</v>
      </c>
      <c r="AO60" s="151">
        <f>IF('Indicator Date'!AO60="","x",'Indicator Date'!AO60)</f>
        <v>2016</v>
      </c>
      <c r="AP60" s="151">
        <f>IF('Indicator Date'!AP60="","x",'Indicator Date'!AP60)</f>
        <v>2017</v>
      </c>
      <c r="AQ60" s="151">
        <f>IF('Indicator Date'!AQ60="","x",'Indicator Date'!AQ60)</f>
        <v>2017</v>
      </c>
      <c r="AR60" s="151">
        <f>IF('Indicator Date'!AR60="","x",'Indicator Date'!AR60)</f>
        <v>2018</v>
      </c>
      <c r="AS60" s="151">
        <f>IF('Indicator Date'!AS60="","x",'Indicator Date'!AS60)</f>
        <v>2017</v>
      </c>
      <c r="AT60" s="151">
        <f>IF('Indicator Date'!AT60="","x",'Indicator Date'!AT60)</f>
        <v>2016</v>
      </c>
      <c r="AU60" s="151">
        <f>IF('Indicator Date'!AU60="","x",'Indicator Date'!AU60)</f>
        <v>2017</v>
      </c>
      <c r="AV60" s="151">
        <f>IF('Indicator Date'!AV60="","x",'Indicator Date'!AV60)</f>
        <v>2017</v>
      </c>
      <c r="AW60" s="151">
        <f>IF('Indicator Date'!AW60="","x",'Indicator Date'!AW60)</f>
        <v>2017</v>
      </c>
      <c r="AX60" s="151">
        <f>IF('Indicator Date'!AX60="","x",'Indicator Date'!AX60)</f>
        <v>2017</v>
      </c>
      <c r="AY60" s="151">
        <f>IF('Indicator Date'!AY60="","x",'Indicator Date'!AY60)</f>
        <v>2017</v>
      </c>
      <c r="AZ60" s="151">
        <f>IF('Indicator Date'!AZ60="","x",'Indicator Date'!AZ60)</f>
        <v>2017</v>
      </c>
      <c r="BA60" s="151" t="str">
        <f>IF('Indicator Date'!BA60="","x",'Indicator Date'!BA60)</f>
        <v>2015</v>
      </c>
      <c r="BB60" s="151">
        <f>IF('Indicator Date'!BB60="","x",'Indicator Date'!BB60)</f>
        <v>2017</v>
      </c>
      <c r="BC60" s="151">
        <f>IF('Indicator Date'!BC60="","x",'Indicator Date'!BC60)</f>
        <v>2018</v>
      </c>
      <c r="BD60" s="151">
        <f>IF('Indicator Date'!BD60="","x",'Indicator Date'!BD60)</f>
        <v>2019</v>
      </c>
      <c r="BE60" s="212">
        <f>IF('Indicator Date'!BE60="","x",YEAR('Indicator Date'!BE60))</f>
        <v>2018</v>
      </c>
      <c r="BF60" s="212">
        <f>IF('Indicator Date'!BF60="","x",YEAR('Indicator Date'!BF60))</f>
        <v>2019</v>
      </c>
      <c r="BG60" s="212">
        <f>IF('Indicator Date'!BG60="","x",YEAR('Indicator Date'!BG60))</f>
        <v>2018</v>
      </c>
      <c r="BH60" s="151">
        <f>IF('Indicator Date'!BH60="","x",'Indicator Date'!BH60)</f>
        <v>2018</v>
      </c>
      <c r="BI60" s="151">
        <f>IF('Indicator Date'!BI60="","x",'Indicator Date'!BI60)</f>
        <v>2018</v>
      </c>
      <c r="BJ60" s="151">
        <f>IF('Indicator Date'!BJ60="","x",'Indicator Date'!BJ60)</f>
        <v>2015</v>
      </c>
      <c r="BK60" s="151">
        <f>IF('Indicator Date'!BK60="","x",'Indicator Date'!BK60)</f>
        <v>2017</v>
      </c>
      <c r="BL60" s="151">
        <f>IF('Indicator Date'!BL60="","x",'Indicator Date'!BL60)</f>
        <v>2018</v>
      </c>
      <c r="BM60" s="151">
        <f>IF('Indicator Date'!BM60="","x",'Indicator Date'!BM60)</f>
        <v>2017</v>
      </c>
      <c r="BN60" s="151">
        <f>IF('Indicator Date'!BN60="","x",'Indicator Date'!BN60)</f>
        <v>2015</v>
      </c>
      <c r="BO60" s="151">
        <f>IF('Indicator Date'!BO60="","x",'Indicator Date'!BO60)</f>
        <v>2016</v>
      </c>
      <c r="BP60" s="151">
        <f>IF('Indicator Date'!BP60="","x",'Indicator Date'!BP60)</f>
        <v>2017</v>
      </c>
      <c r="BQ60" s="151">
        <f>IF('Indicator Date'!BQ60="","x",'Indicator Date'!BQ60)</f>
        <v>2014</v>
      </c>
      <c r="BR60" s="151">
        <f>IF('Indicator Date'!BR60="","x",'Indicator Date'!BR60)</f>
        <v>2017</v>
      </c>
      <c r="BS60" s="151">
        <f>IF('Indicator Date'!BS60="","x",'Indicator Date'!BS60)</f>
        <v>2017</v>
      </c>
      <c r="BT60" s="151">
        <f>IF('Indicator Date'!BT60="","x",'Indicator Date'!BT60)</f>
        <v>2017</v>
      </c>
      <c r="BU60" s="151">
        <f>IF('Indicator Date'!BU60="","x",'Indicator Date'!BU60)</f>
        <v>2017</v>
      </c>
      <c r="BV60" s="151" t="str">
        <f>IF('Indicator Date'!BV60="","x",'Indicator Date'!BV60)</f>
        <v>x</v>
      </c>
      <c r="BW60" s="151">
        <f>IF('Indicator Date'!BW60="","x",'Indicator Date'!BW60)</f>
        <v>2017</v>
      </c>
      <c r="BX60" s="151">
        <f>IF('Indicator Date'!BX60="","x",'Indicator Date'!BX60)</f>
        <v>2016</v>
      </c>
      <c r="BY60" s="151">
        <f>IF('Indicator Date'!BY60="","x",'Indicator Date'!BY60)</f>
        <v>2015</v>
      </c>
      <c r="BZ60" s="151" t="str">
        <f>IF('Indicator Date'!BZ60="","x",'Indicator Date'!BZ60)</f>
        <v>2018</v>
      </c>
      <c r="CA60" s="151">
        <f>IF('Indicator Date'!CA60="","x",'Indicator Date'!CA60)</f>
        <v>2019</v>
      </c>
      <c r="CB60" s="151">
        <f>IF('Indicator Date'!CB60="","x",'Indicator Date'!CB60)</f>
        <v>2015</v>
      </c>
    </row>
    <row r="61" spans="1:80" x14ac:dyDescent="0.3">
      <c r="A61" s="123" t="s">
        <v>107</v>
      </c>
      <c r="B61" s="106" t="s">
        <v>106</v>
      </c>
      <c r="C61" s="151">
        <f>IF('Indicator Date'!C61="","x",'Indicator Date'!C61)</f>
        <v>2015</v>
      </c>
      <c r="D61" s="151">
        <f>IF('Indicator Date'!D61="","x",'Indicator Date'!D61)</f>
        <v>2015</v>
      </c>
      <c r="E61" s="151">
        <f>IF('Indicator Date'!E61="","x",'Indicator Date'!E61)</f>
        <v>2015</v>
      </c>
      <c r="F61" s="151">
        <f>IF('Indicator Date'!F61="","x",'Indicator Date'!F61)</f>
        <v>2015</v>
      </c>
      <c r="G61" s="151">
        <f>IF('Indicator Date'!G61="","x",'Indicator Date'!G61)</f>
        <v>2015</v>
      </c>
      <c r="H61" s="151">
        <f>IF('Indicator Date'!H61="","x",'Indicator Date'!H61)</f>
        <v>2015</v>
      </c>
      <c r="I61" s="151">
        <f>IF('Indicator Date'!I61="","x",'Indicator Date'!I61)</f>
        <v>2015</v>
      </c>
      <c r="J61" s="151">
        <f>IF('Indicator Date'!J61="","x",'Indicator Date'!J61)</f>
        <v>2018</v>
      </c>
      <c r="K61" s="151">
        <f>IF('Indicator Date'!K61="","x",'Indicator Date'!K61)</f>
        <v>2018</v>
      </c>
      <c r="L61" s="151">
        <f>IF('Indicator Date'!L61="","x",'Indicator Date'!L61)</f>
        <v>2016</v>
      </c>
      <c r="M61" s="151">
        <f>IF('Indicator Date'!M61="","x",'Indicator Date'!M61)</f>
        <v>2015</v>
      </c>
      <c r="N61" s="151">
        <f>IF('Indicator Date'!N61="","x",'Indicator Date'!N61)</f>
        <v>2015</v>
      </c>
      <c r="O61" s="151">
        <f>IF('Indicator Date'!O61="","x",'Indicator Date'!O61)</f>
        <v>2015</v>
      </c>
      <c r="P61" s="151">
        <f>IF('Indicator Date'!P61="","x",'Indicator Date'!P61)</f>
        <v>2015</v>
      </c>
      <c r="Q61" s="151">
        <f>IF('Indicator Date'!Q61="","x",'Indicator Date'!Q61)</f>
        <v>2010</v>
      </c>
      <c r="R61" s="151">
        <f>IF('Indicator Date'!R61="","x",'Indicator Date'!R61)</f>
        <v>2010</v>
      </c>
      <c r="S61" s="151">
        <f>IF('Indicator Date'!S61="","x",'Indicator Date'!S61)</f>
        <v>2010</v>
      </c>
      <c r="T61" s="151">
        <f>IF('Indicator Date'!T61="","x",'Indicator Date'!T61)</f>
        <v>2010</v>
      </c>
      <c r="U61" s="151">
        <f>IF('Indicator Date'!U61="","x",'Indicator Date'!U61)</f>
        <v>2015</v>
      </c>
      <c r="V61" s="151">
        <f>IF('Indicator Date'!V61="","x",'Indicator Date'!V61)</f>
        <v>2015</v>
      </c>
      <c r="W61" s="151">
        <f>IF('Indicator Date'!W61="","x",'Indicator Date'!W61)</f>
        <v>2015</v>
      </c>
      <c r="X61" s="151">
        <f>IF('Indicator Date'!X61="","x",'Indicator Date'!X61)</f>
        <v>2018</v>
      </c>
      <c r="Y61" s="151">
        <f>IF('Indicator Date'!Y61="","x",'Indicator Date'!Y61)</f>
        <v>2018</v>
      </c>
      <c r="Z61" s="151">
        <f>IF('Indicator Date'!Z61="","x",'Indicator Date'!Z61)</f>
        <v>2018</v>
      </c>
      <c r="AA61" s="151">
        <f>IF('Indicator Date'!AA61="","x",'Indicator Date'!AA61)</f>
        <v>2007</v>
      </c>
      <c r="AB61" s="151">
        <f>IF('Indicator Date'!AB61="","x",'Indicator Date'!AB61)</f>
        <v>2017</v>
      </c>
      <c r="AC61" s="151" t="str">
        <f>IF('Indicator Date'!AC61="","x",'Indicator Date'!AC61)</f>
        <v>x</v>
      </c>
      <c r="AD61" s="151">
        <f>IF('Indicator Date'!AD61="","x",'Indicator Date'!AD61)</f>
        <v>2018</v>
      </c>
      <c r="AE61" s="151">
        <f>IF('Indicator Date'!AE61="","x",'Indicator Date'!AE61)</f>
        <v>2018</v>
      </c>
      <c r="AF61" s="151">
        <f>IF('Indicator Date'!AF61="","x",'Indicator Date'!AF61)</f>
        <v>2016</v>
      </c>
      <c r="AG61" s="151">
        <f>IF('Indicator Date'!AG61="","x",'Indicator Date'!AG61)</f>
        <v>2019</v>
      </c>
      <c r="AH61" s="151">
        <f>IF('Indicator Date'!AH61="","x",'Indicator Date'!AH61)</f>
        <v>2019</v>
      </c>
      <c r="AI61" s="151">
        <f>IF('Indicator Date'!AI61="","x",'Indicator Date'!AI61)</f>
        <v>2019</v>
      </c>
      <c r="AJ61" s="151">
        <f>IF('Indicator Date'!AJ61="","x",'Indicator Date'!AJ61)</f>
        <v>2018</v>
      </c>
      <c r="AK61" s="151">
        <f>IF('Indicator Date'!AK61="","x",'Indicator Date'!AK61)</f>
        <v>2018</v>
      </c>
      <c r="AL61" s="151">
        <f>IF('Indicator Date'!AL61="","x",'Indicator Date'!AL61)</f>
        <v>2017</v>
      </c>
      <c r="AM61" s="151" t="str">
        <f>IF('Indicator Date'!AM61="","x",'Indicator Date'!AM61)</f>
        <v>x</v>
      </c>
      <c r="AN61" s="151">
        <f>IF('Indicator Date'!AN61="","x",'Indicator Date'!AN61)</f>
        <v>2019</v>
      </c>
      <c r="AO61" s="151">
        <f>IF('Indicator Date'!AO61="","x",'Indicator Date'!AO61)</f>
        <v>2016</v>
      </c>
      <c r="AP61" s="151">
        <f>IF('Indicator Date'!AP61="","x",'Indicator Date'!AP61)</f>
        <v>2017</v>
      </c>
      <c r="AQ61" s="151">
        <f>IF('Indicator Date'!AQ61="","x",'Indicator Date'!AQ61)</f>
        <v>2017</v>
      </c>
      <c r="AR61" s="151">
        <f>IF('Indicator Date'!AR61="","x",'Indicator Date'!AR61)</f>
        <v>2018</v>
      </c>
      <c r="AS61" s="151">
        <f>IF('Indicator Date'!AS61="","x",'Indicator Date'!AS61)</f>
        <v>2017</v>
      </c>
      <c r="AT61" s="151" t="str">
        <f>IF('Indicator Date'!AT61="","x",'Indicator Date'!AT61)</f>
        <v>x</v>
      </c>
      <c r="AU61" s="151">
        <f>IF('Indicator Date'!AU61="","x",'Indicator Date'!AU61)</f>
        <v>2017</v>
      </c>
      <c r="AV61" s="151">
        <f>IF('Indicator Date'!AV61="","x",'Indicator Date'!AV61)</f>
        <v>2016</v>
      </c>
      <c r="AW61" s="151" t="str">
        <f>IF('Indicator Date'!AW61="","x",'Indicator Date'!AW61)</f>
        <v>x</v>
      </c>
      <c r="AX61" s="151" t="str">
        <f>IF('Indicator Date'!AX61="","x",'Indicator Date'!AX61)</f>
        <v>x</v>
      </c>
      <c r="AY61" s="151">
        <f>IF('Indicator Date'!AY61="","x",'Indicator Date'!AY61)</f>
        <v>2017</v>
      </c>
      <c r="AZ61" s="151">
        <f>IF('Indicator Date'!AZ61="","x",'Indicator Date'!AZ61)</f>
        <v>2017</v>
      </c>
      <c r="BA61" s="151" t="str">
        <f>IF('Indicator Date'!BA61="","x",'Indicator Date'!BA61)</f>
        <v>2013</v>
      </c>
      <c r="BB61" s="151">
        <f>IF('Indicator Date'!BB61="","x",'Indicator Date'!BB61)</f>
        <v>2017</v>
      </c>
      <c r="BC61" s="151">
        <f>IF('Indicator Date'!BC61="","x",'Indicator Date'!BC61)</f>
        <v>2018</v>
      </c>
      <c r="BD61" s="151">
        <f>IF('Indicator Date'!BD61="","x",'Indicator Date'!BD61)</f>
        <v>2019</v>
      </c>
      <c r="BE61" s="212" t="str">
        <f>IF('Indicator Date'!BE61="","x",YEAR('Indicator Date'!BE61))</f>
        <v>x</v>
      </c>
      <c r="BF61" s="212">
        <f>IF('Indicator Date'!BF61="","x",YEAR('Indicator Date'!BF61))</f>
        <v>2018</v>
      </c>
      <c r="BG61" s="212">
        <f>IF('Indicator Date'!BG61="","x",YEAR('Indicator Date'!BG61))</f>
        <v>2018</v>
      </c>
      <c r="BH61" s="151">
        <f>IF('Indicator Date'!BH61="","x",'Indicator Date'!BH61)</f>
        <v>2018</v>
      </c>
      <c r="BI61" s="151">
        <f>IF('Indicator Date'!BI61="","x",'Indicator Date'!BI61)</f>
        <v>2018</v>
      </c>
      <c r="BJ61" s="151">
        <f>IF('Indicator Date'!BJ61="","x",'Indicator Date'!BJ61)</f>
        <v>2015</v>
      </c>
      <c r="BK61" s="151">
        <f>IF('Indicator Date'!BK61="","x",'Indicator Date'!BK61)</f>
        <v>2017</v>
      </c>
      <c r="BL61" s="151" t="str">
        <f>IF('Indicator Date'!BL61="","x",'Indicator Date'!BL61)</f>
        <v>x</v>
      </c>
      <c r="BM61" s="151">
        <f>IF('Indicator Date'!BM61="","x",'Indicator Date'!BM61)</f>
        <v>2017</v>
      </c>
      <c r="BN61" s="151" t="str">
        <f>IF('Indicator Date'!BN61="","x",'Indicator Date'!BN61)</f>
        <v>x</v>
      </c>
      <c r="BO61" s="151">
        <f>IF('Indicator Date'!BO61="","x",'Indicator Date'!BO61)</f>
        <v>2016</v>
      </c>
      <c r="BP61" s="151">
        <f>IF('Indicator Date'!BP61="","x",'Indicator Date'!BP61)</f>
        <v>2017</v>
      </c>
      <c r="BQ61" s="151">
        <f>IF('Indicator Date'!BQ61="","x",'Indicator Date'!BQ61)</f>
        <v>2014</v>
      </c>
      <c r="BR61" s="151">
        <f>IF('Indicator Date'!BR61="","x",'Indicator Date'!BR61)</f>
        <v>2017</v>
      </c>
      <c r="BS61" s="151">
        <f>IF('Indicator Date'!BS61="","x",'Indicator Date'!BS61)</f>
        <v>2017</v>
      </c>
      <c r="BT61" s="151">
        <f>IF('Indicator Date'!BT61="","x",'Indicator Date'!BT61)</f>
        <v>2015</v>
      </c>
      <c r="BU61" s="151">
        <f>IF('Indicator Date'!BU61="","x",'Indicator Date'!BU61)</f>
        <v>2017</v>
      </c>
      <c r="BV61" s="151">
        <f>IF('Indicator Date'!BV61="","x",'Indicator Date'!BV61)</f>
        <v>2017</v>
      </c>
      <c r="BW61" s="151">
        <f>IF('Indicator Date'!BW61="","x",'Indicator Date'!BW61)</f>
        <v>2017</v>
      </c>
      <c r="BX61" s="151">
        <f>IF('Indicator Date'!BX61="","x",'Indicator Date'!BX61)</f>
        <v>2016</v>
      </c>
      <c r="BY61" s="151">
        <f>IF('Indicator Date'!BY61="","x",'Indicator Date'!BY61)</f>
        <v>2015</v>
      </c>
      <c r="BZ61" s="151" t="str">
        <f>IF('Indicator Date'!BZ61="","x",'Indicator Date'!BZ61)</f>
        <v>2018</v>
      </c>
      <c r="CA61" s="151">
        <f>IF('Indicator Date'!CA61="","x",'Indicator Date'!CA61)</f>
        <v>2019</v>
      </c>
      <c r="CB61" s="151">
        <f>IF('Indicator Date'!CB61="","x",'Indicator Date'!CB61)</f>
        <v>2015</v>
      </c>
    </row>
    <row r="62" spans="1:80" x14ac:dyDescent="0.3">
      <c r="A62" s="123" t="s">
        <v>109</v>
      </c>
      <c r="B62" s="106" t="s">
        <v>108</v>
      </c>
      <c r="C62" s="151">
        <f>IF('Indicator Date'!C62="","x",'Indicator Date'!C62)</f>
        <v>2015</v>
      </c>
      <c r="D62" s="151">
        <f>IF('Indicator Date'!D62="","x",'Indicator Date'!D62)</f>
        <v>2015</v>
      </c>
      <c r="E62" s="151">
        <f>IF('Indicator Date'!E62="","x",'Indicator Date'!E62)</f>
        <v>2015</v>
      </c>
      <c r="F62" s="151">
        <f>IF('Indicator Date'!F62="","x",'Indicator Date'!F62)</f>
        <v>2015</v>
      </c>
      <c r="G62" s="151">
        <f>IF('Indicator Date'!G62="","x",'Indicator Date'!G62)</f>
        <v>2015</v>
      </c>
      <c r="H62" s="151">
        <f>IF('Indicator Date'!H62="","x",'Indicator Date'!H62)</f>
        <v>2015</v>
      </c>
      <c r="I62" s="151">
        <f>IF('Indicator Date'!I62="","x",'Indicator Date'!I62)</f>
        <v>2015</v>
      </c>
      <c r="J62" s="151">
        <f>IF('Indicator Date'!J62="","x",'Indicator Date'!J62)</f>
        <v>2018</v>
      </c>
      <c r="K62" s="151">
        <f>IF('Indicator Date'!K62="","x",'Indicator Date'!K62)</f>
        <v>2018</v>
      </c>
      <c r="L62" s="151">
        <f>IF('Indicator Date'!L62="","x",'Indicator Date'!L62)</f>
        <v>2016</v>
      </c>
      <c r="M62" s="151">
        <f>IF('Indicator Date'!M62="","x",'Indicator Date'!M62)</f>
        <v>2015</v>
      </c>
      <c r="N62" s="151">
        <f>IF('Indicator Date'!N62="","x",'Indicator Date'!N62)</f>
        <v>2015</v>
      </c>
      <c r="O62" s="151">
        <f>IF('Indicator Date'!O62="","x",'Indicator Date'!O62)</f>
        <v>2015</v>
      </c>
      <c r="P62" s="151">
        <f>IF('Indicator Date'!P62="","x",'Indicator Date'!P62)</f>
        <v>2015</v>
      </c>
      <c r="Q62" s="151">
        <f>IF('Indicator Date'!Q62="","x",'Indicator Date'!Q62)</f>
        <v>2010</v>
      </c>
      <c r="R62" s="151">
        <f>IF('Indicator Date'!R62="","x",'Indicator Date'!R62)</f>
        <v>2010</v>
      </c>
      <c r="S62" s="151">
        <f>IF('Indicator Date'!S62="","x",'Indicator Date'!S62)</f>
        <v>2010</v>
      </c>
      <c r="T62" s="151">
        <f>IF('Indicator Date'!T62="","x",'Indicator Date'!T62)</f>
        <v>2010</v>
      </c>
      <c r="U62" s="151">
        <f>IF('Indicator Date'!U62="","x",'Indicator Date'!U62)</f>
        <v>2015</v>
      </c>
      <c r="V62" s="151">
        <f>IF('Indicator Date'!V62="","x",'Indicator Date'!V62)</f>
        <v>2015</v>
      </c>
      <c r="W62" s="151">
        <f>IF('Indicator Date'!W62="","x",'Indicator Date'!W62)</f>
        <v>2015</v>
      </c>
      <c r="X62" s="151">
        <f>IF('Indicator Date'!X62="","x",'Indicator Date'!X62)</f>
        <v>2018</v>
      </c>
      <c r="Y62" s="151">
        <f>IF('Indicator Date'!Y62="","x",'Indicator Date'!Y62)</f>
        <v>2018</v>
      </c>
      <c r="Z62" s="151">
        <f>IF('Indicator Date'!Z62="","x",'Indicator Date'!Z62)</f>
        <v>2018</v>
      </c>
      <c r="AA62" s="151">
        <f>IF('Indicator Date'!AA62="","x",'Indicator Date'!AA62)</f>
        <v>2010</v>
      </c>
      <c r="AB62" s="151">
        <f>IF('Indicator Date'!AB62="","x",'Indicator Date'!AB62)</f>
        <v>2017</v>
      </c>
      <c r="AC62" s="151" t="str">
        <f>IF('Indicator Date'!AC62="","x",'Indicator Date'!AC62)</f>
        <v>x</v>
      </c>
      <c r="AD62" s="151">
        <f>IF('Indicator Date'!AD62="","x",'Indicator Date'!AD62)</f>
        <v>2018</v>
      </c>
      <c r="AE62" s="151">
        <f>IF('Indicator Date'!AE62="","x",'Indicator Date'!AE62)</f>
        <v>2018</v>
      </c>
      <c r="AF62" s="151" t="str">
        <f>IF('Indicator Date'!AF62="","x",'Indicator Date'!AF62)</f>
        <v>x</v>
      </c>
      <c r="AG62" s="151">
        <f>IF('Indicator Date'!AG62="","x",'Indicator Date'!AG62)</f>
        <v>2019</v>
      </c>
      <c r="AH62" s="151">
        <f>IF('Indicator Date'!AH62="","x",'Indicator Date'!AH62)</f>
        <v>2019</v>
      </c>
      <c r="AI62" s="151">
        <f>IF('Indicator Date'!AI62="","x",'Indicator Date'!AI62)</f>
        <v>2019</v>
      </c>
      <c r="AJ62" s="151">
        <f>IF('Indicator Date'!AJ62="","x",'Indicator Date'!AJ62)</f>
        <v>2018</v>
      </c>
      <c r="AK62" s="151">
        <f>IF('Indicator Date'!AK62="","x",'Indicator Date'!AK62)</f>
        <v>2018</v>
      </c>
      <c r="AL62" s="151">
        <f>IF('Indicator Date'!AL62="","x",'Indicator Date'!AL62)</f>
        <v>2017</v>
      </c>
      <c r="AM62" s="151" t="str">
        <f>IF('Indicator Date'!AM62="","x",'Indicator Date'!AM62)</f>
        <v>x</v>
      </c>
      <c r="AN62" s="151">
        <f>IF('Indicator Date'!AN62="","x",'Indicator Date'!AN62)</f>
        <v>2019</v>
      </c>
      <c r="AO62" s="151">
        <f>IF('Indicator Date'!AO62="","x",'Indicator Date'!AO62)</f>
        <v>2016</v>
      </c>
      <c r="AP62" s="151">
        <f>IF('Indicator Date'!AP62="","x",'Indicator Date'!AP62)</f>
        <v>2017</v>
      </c>
      <c r="AQ62" s="151" t="str">
        <f>IF('Indicator Date'!AQ62="","x",'Indicator Date'!AQ62)</f>
        <v>x</v>
      </c>
      <c r="AR62" s="151">
        <f>IF('Indicator Date'!AR62="","x",'Indicator Date'!AR62)</f>
        <v>2018</v>
      </c>
      <c r="AS62" s="151">
        <f>IF('Indicator Date'!AS62="","x",'Indicator Date'!AS62)</f>
        <v>2017</v>
      </c>
      <c r="AT62" s="151" t="str">
        <f>IF('Indicator Date'!AT62="","x",'Indicator Date'!AT62)</f>
        <v>x</v>
      </c>
      <c r="AU62" s="151">
        <f>IF('Indicator Date'!AU62="","x",'Indicator Date'!AU62)</f>
        <v>2017</v>
      </c>
      <c r="AV62" s="151" t="str">
        <f>IF('Indicator Date'!AV62="","x",'Indicator Date'!AV62)</f>
        <v>x</v>
      </c>
      <c r="AW62" s="151" t="str">
        <f>IF('Indicator Date'!AW62="","x",'Indicator Date'!AW62)</f>
        <v>x</v>
      </c>
      <c r="AX62" s="151" t="str">
        <f>IF('Indicator Date'!AX62="","x",'Indicator Date'!AX62)</f>
        <v>x</v>
      </c>
      <c r="AY62" s="151">
        <f>IF('Indicator Date'!AY62="","x",'Indicator Date'!AY62)</f>
        <v>2017</v>
      </c>
      <c r="AZ62" s="151">
        <f>IF('Indicator Date'!AZ62="","x",'Indicator Date'!AZ62)</f>
        <v>2017</v>
      </c>
      <c r="BA62" s="151" t="str">
        <f>IF('Indicator Date'!BA62="","x",'Indicator Date'!BA62)</f>
        <v>2015</v>
      </c>
      <c r="BB62" s="151">
        <f>IF('Indicator Date'!BB62="","x",'Indicator Date'!BB62)</f>
        <v>2017</v>
      </c>
      <c r="BC62" s="151">
        <f>IF('Indicator Date'!BC62="","x",'Indicator Date'!BC62)</f>
        <v>2018</v>
      </c>
      <c r="BD62" s="151">
        <f>IF('Indicator Date'!BD62="","x",'Indicator Date'!BD62)</f>
        <v>2019</v>
      </c>
      <c r="BE62" s="212" t="str">
        <f>IF('Indicator Date'!BE62="","x",YEAR('Indicator Date'!BE62))</f>
        <v>x</v>
      </c>
      <c r="BF62" s="212">
        <f>IF('Indicator Date'!BF62="","x",YEAR('Indicator Date'!BF62))</f>
        <v>2018</v>
      </c>
      <c r="BG62" s="212">
        <f>IF('Indicator Date'!BG62="","x",YEAR('Indicator Date'!BG62))</f>
        <v>2018</v>
      </c>
      <c r="BH62" s="151">
        <f>IF('Indicator Date'!BH62="","x",'Indicator Date'!BH62)</f>
        <v>2018</v>
      </c>
      <c r="BI62" s="151">
        <f>IF('Indicator Date'!BI62="","x",'Indicator Date'!BI62)</f>
        <v>2018</v>
      </c>
      <c r="BJ62" s="151">
        <f>IF('Indicator Date'!BJ62="","x",'Indicator Date'!BJ62)</f>
        <v>2015</v>
      </c>
      <c r="BK62" s="151">
        <f>IF('Indicator Date'!BK62="","x",'Indicator Date'!BK62)</f>
        <v>2017</v>
      </c>
      <c r="BL62" s="151">
        <f>IF('Indicator Date'!BL62="","x",'Indicator Date'!BL62)</f>
        <v>2018</v>
      </c>
      <c r="BM62" s="151">
        <f>IF('Indicator Date'!BM62="","x",'Indicator Date'!BM62)</f>
        <v>2017</v>
      </c>
      <c r="BN62" s="151" t="str">
        <f>IF('Indicator Date'!BN62="","x",'Indicator Date'!BN62)</f>
        <v>x</v>
      </c>
      <c r="BO62" s="151">
        <f>IF('Indicator Date'!BO62="","x",'Indicator Date'!BO62)</f>
        <v>2016</v>
      </c>
      <c r="BP62" s="151">
        <f>IF('Indicator Date'!BP62="","x",'Indicator Date'!BP62)</f>
        <v>2017</v>
      </c>
      <c r="BQ62" s="151">
        <f>IF('Indicator Date'!BQ62="","x",'Indicator Date'!BQ62)</f>
        <v>2014</v>
      </c>
      <c r="BR62" s="151">
        <f>IF('Indicator Date'!BR62="","x",'Indicator Date'!BR62)</f>
        <v>2017</v>
      </c>
      <c r="BS62" s="151">
        <f>IF('Indicator Date'!BS62="","x",'Indicator Date'!BS62)</f>
        <v>2017</v>
      </c>
      <c r="BT62" s="151">
        <f>IF('Indicator Date'!BT62="","x",'Indicator Date'!BT62)</f>
        <v>2016</v>
      </c>
      <c r="BU62" s="151">
        <f>IF('Indicator Date'!BU62="","x",'Indicator Date'!BU62)</f>
        <v>2017</v>
      </c>
      <c r="BV62" s="151">
        <f>IF('Indicator Date'!BV62="","x",'Indicator Date'!BV62)</f>
        <v>2017</v>
      </c>
      <c r="BW62" s="151">
        <f>IF('Indicator Date'!BW62="","x",'Indicator Date'!BW62)</f>
        <v>2017</v>
      </c>
      <c r="BX62" s="151">
        <f>IF('Indicator Date'!BX62="","x",'Indicator Date'!BX62)</f>
        <v>2016</v>
      </c>
      <c r="BY62" s="151">
        <f>IF('Indicator Date'!BY62="","x",'Indicator Date'!BY62)</f>
        <v>2015</v>
      </c>
      <c r="BZ62" s="151" t="str">
        <f>IF('Indicator Date'!BZ62="","x",'Indicator Date'!BZ62)</f>
        <v>2018</v>
      </c>
      <c r="CA62" s="151">
        <f>IF('Indicator Date'!CA62="","x",'Indicator Date'!CA62)</f>
        <v>2019</v>
      </c>
      <c r="CB62" s="151">
        <f>IF('Indicator Date'!CB62="","x",'Indicator Date'!CB62)</f>
        <v>2015</v>
      </c>
    </row>
    <row r="63" spans="1:80" x14ac:dyDescent="0.3">
      <c r="A63" s="123" t="s">
        <v>111</v>
      </c>
      <c r="B63" s="106" t="s">
        <v>110</v>
      </c>
      <c r="C63" s="151">
        <f>IF('Indicator Date'!C63="","x",'Indicator Date'!C63)</f>
        <v>2015</v>
      </c>
      <c r="D63" s="151">
        <f>IF('Indicator Date'!D63="","x",'Indicator Date'!D63)</f>
        <v>2015</v>
      </c>
      <c r="E63" s="151">
        <f>IF('Indicator Date'!E63="","x",'Indicator Date'!E63)</f>
        <v>2015</v>
      </c>
      <c r="F63" s="151">
        <f>IF('Indicator Date'!F63="","x",'Indicator Date'!F63)</f>
        <v>2015</v>
      </c>
      <c r="G63" s="151">
        <f>IF('Indicator Date'!G63="","x",'Indicator Date'!G63)</f>
        <v>2015</v>
      </c>
      <c r="H63" s="151">
        <f>IF('Indicator Date'!H63="","x",'Indicator Date'!H63)</f>
        <v>2015</v>
      </c>
      <c r="I63" s="151">
        <f>IF('Indicator Date'!I63="","x",'Indicator Date'!I63)</f>
        <v>2015</v>
      </c>
      <c r="J63" s="151">
        <f>IF('Indicator Date'!J63="","x",'Indicator Date'!J63)</f>
        <v>2018</v>
      </c>
      <c r="K63" s="151">
        <f>IF('Indicator Date'!K63="","x",'Indicator Date'!K63)</f>
        <v>2018</v>
      </c>
      <c r="L63" s="151">
        <f>IF('Indicator Date'!L63="","x",'Indicator Date'!L63)</f>
        <v>2016</v>
      </c>
      <c r="M63" s="151">
        <f>IF('Indicator Date'!M63="","x",'Indicator Date'!M63)</f>
        <v>2015</v>
      </c>
      <c r="N63" s="151">
        <f>IF('Indicator Date'!N63="","x",'Indicator Date'!N63)</f>
        <v>2015</v>
      </c>
      <c r="O63" s="151">
        <f>IF('Indicator Date'!O63="","x",'Indicator Date'!O63)</f>
        <v>2015</v>
      </c>
      <c r="P63" s="151">
        <f>IF('Indicator Date'!P63="","x",'Indicator Date'!P63)</f>
        <v>2015</v>
      </c>
      <c r="Q63" s="151">
        <f>IF('Indicator Date'!Q63="","x",'Indicator Date'!Q63)</f>
        <v>2010</v>
      </c>
      <c r="R63" s="151">
        <f>IF('Indicator Date'!R63="","x",'Indicator Date'!R63)</f>
        <v>2010</v>
      </c>
      <c r="S63" s="151">
        <f>IF('Indicator Date'!S63="","x",'Indicator Date'!S63)</f>
        <v>2010</v>
      </c>
      <c r="T63" s="151">
        <f>IF('Indicator Date'!T63="","x",'Indicator Date'!T63)</f>
        <v>2010</v>
      </c>
      <c r="U63" s="151">
        <f>IF('Indicator Date'!U63="","x",'Indicator Date'!U63)</f>
        <v>2015</v>
      </c>
      <c r="V63" s="151">
        <f>IF('Indicator Date'!V63="","x",'Indicator Date'!V63)</f>
        <v>2015</v>
      </c>
      <c r="W63" s="151">
        <f>IF('Indicator Date'!W63="","x",'Indicator Date'!W63)</f>
        <v>2015</v>
      </c>
      <c r="X63" s="151">
        <f>IF('Indicator Date'!X63="","x",'Indicator Date'!X63)</f>
        <v>2018</v>
      </c>
      <c r="Y63" s="151">
        <f>IF('Indicator Date'!Y63="","x",'Indicator Date'!Y63)</f>
        <v>2018</v>
      </c>
      <c r="Z63" s="151">
        <f>IF('Indicator Date'!Z63="","x",'Indicator Date'!Z63)</f>
        <v>2018</v>
      </c>
      <c r="AA63" s="151">
        <f>IF('Indicator Date'!AA63="","x",'Indicator Date'!AA63)</f>
        <v>2011</v>
      </c>
      <c r="AB63" s="151">
        <f>IF('Indicator Date'!AB63="","x",'Indicator Date'!AB63)</f>
        <v>2017</v>
      </c>
      <c r="AC63" s="151" t="str">
        <f>IF('Indicator Date'!AC63="","x",'Indicator Date'!AC63)</f>
        <v>x</v>
      </c>
      <c r="AD63" s="151">
        <f>IF('Indicator Date'!AD63="","x",'Indicator Date'!AD63)</f>
        <v>2017</v>
      </c>
      <c r="AE63" s="151">
        <f>IF('Indicator Date'!AE63="","x",'Indicator Date'!AE63)</f>
        <v>2018</v>
      </c>
      <c r="AF63" s="151" t="str">
        <f>IF('Indicator Date'!AF63="","x",'Indicator Date'!AF63)</f>
        <v>x</v>
      </c>
      <c r="AG63" s="151">
        <f>IF('Indicator Date'!AG63="","x",'Indicator Date'!AG63)</f>
        <v>2019</v>
      </c>
      <c r="AH63" s="151">
        <f>IF('Indicator Date'!AH63="","x",'Indicator Date'!AH63)</f>
        <v>2019</v>
      </c>
      <c r="AI63" s="151">
        <f>IF('Indicator Date'!AI63="","x",'Indicator Date'!AI63)</f>
        <v>2019</v>
      </c>
      <c r="AJ63" s="151">
        <f>IF('Indicator Date'!AJ63="","x",'Indicator Date'!AJ63)</f>
        <v>2018</v>
      </c>
      <c r="AK63" s="151">
        <f>IF('Indicator Date'!AK63="","x",'Indicator Date'!AK63)</f>
        <v>2018</v>
      </c>
      <c r="AL63" s="151">
        <f>IF('Indicator Date'!AL63="","x",'Indicator Date'!AL63)</f>
        <v>2017</v>
      </c>
      <c r="AM63" s="151" t="str">
        <f>IF('Indicator Date'!AM63="","x",'Indicator Date'!AM63)</f>
        <v>x</v>
      </c>
      <c r="AN63" s="151">
        <f>IF('Indicator Date'!AN63="","x",'Indicator Date'!AN63)</f>
        <v>2019</v>
      </c>
      <c r="AO63" s="151">
        <f>IF('Indicator Date'!AO63="","x",'Indicator Date'!AO63)</f>
        <v>2016</v>
      </c>
      <c r="AP63" s="151">
        <f>IF('Indicator Date'!AP63="","x",'Indicator Date'!AP63)</f>
        <v>2017</v>
      </c>
      <c r="AQ63" s="151" t="str">
        <f>IF('Indicator Date'!AQ63="","x",'Indicator Date'!AQ63)</f>
        <v>x</v>
      </c>
      <c r="AR63" s="151">
        <f>IF('Indicator Date'!AR63="","x",'Indicator Date'!AR63)</f>
        <v>2018</v>
      </c>
      <c r="AS63" s="151">
        <f>IF('Indicator Date'!AS63="","x",'Indicator Date'!AS63)</f>
        <v>2017</v>
      </c>
      <c r="AT63" s="151" t="str">
        <f>IF('Indicator Date'!AT63="","x",'Indicator Date'!AT63)</f>
        <v>x</v>
      </c>
      <c r="AU63" s="151">
        <f>IF('Indicator Date'!AU63="","x",'Indicator Date'!AU63)</f>
        <v>2017</v>
      </c>
      <c r="AV63" s="151">
        <f>IF('Indicator Date'!AV63="","x",'Indicator Date'!AV63)</f>
        <v>2017</v>
      </c>
      <c r="AW63" s="151">
        <f>IF('Indicator Date'!AW63="","x",'Indicator Date'!AW63)</f>
        <v>2017</v>
      </c>
      <c r="AX63" s="151" t="str">
        <f>IF('Indicator Date'!AX63="","x",'Indicator Date'!AX63)</f>
        <v>x</v>
      </c>
      <c r="AY63" s="151">
        <f>IF('Indicator Date'!AY63="","x",'Indicator Date'!AY63)</f>
        <v>2017</v>
      </c>
      <c r="AZ63" s="151">
        <f>IF('Indicator Date'!AZ63="","x",'Indicator Date'!AZ63)</f>
        <v>2017</v>
      </c>
      <c r="BA63" s="151" t="str">
        <f>IF('Indicator Date'!BA63="","x",'Indicator Date'!BA63)</f>
        <v>2015</v>
      </c>
      <c r="BB63" s="151">
        <f>IF('Indicator Date'!BB63="","x",'Indicator Date'!BB63)</f>
        <v>2017</v>
      </c>
      <c r="BC63" s="151">
        <f>IF('Indicator Date'!BC63="","x",'Indicator Date'!BC63)</f>
        <v>2018</v>
      </c>
      <c r="BD63" s="151">
        <f>IF('Indicator Date'!BD63="","x",'Indicator Date'!BD63)</f>
        <v>2019</v>
      </c>
      <c r="BE63" s="212" t="str">
        <f>IF('Indicator Date'!BE63="","x",YEAR('Indicator Date'!BE63))</f>
        <v>x</v>
      </c>
      <c r="BF63" s="212">
        <f>IF('Indicator Date'!BF63="","x",YEAR('Indicator Date'!BF63))</f>
        <v>2018</v>
      </c>
      <c r="BG63" s="212">
        <f>IF('Indicator Date'!BG63="","x",YEAR('Indicator Date'!BG63))</f>
        <v>2018</v>
      </c>
      <c r="BH63" s="151">
        <f>IF('Indicator Date'!BH63="","x",'Indicator Date'!BH63)</f>
        <v>2018</v>
      </c>
      <c r="BI63" s="151">
        <f>IF('Indicator Date'!BI63="","x",'Indicator Date'!BI63)</f>
        <v>2018</v>
      </c>
      <c r="BJ63" s="151">
        <f>IF('Indicator Date'!BJ63="","x",'Indicator Date'!BJ63)</f>
        <v>2015</v>
      </c>
      <c r="BK63" s="151">
        <f>IF('Indicator Date'!BK63="","x",'Indicator Date'!BK63)</f>
        <v>2017</v>
      </c>
      <c r="BL63" s="151">
        <f>IF('Indicator Date'!BL63="","x",'Indicator Date'!BL63)</f>
        <v>2018</v>
      </c>
      <c r="BM63" s="151">
        <f>IF('Indicator Date'!BM63="","x",'Indicator Date'!BM63)</f>
        <v>2017</v>
      </c>
      <c r="BN63" s="151" t="str">
        <f>IF('Indicator Date'!BN63="","x",'Indicator Date'!BN63)</f>
        <v>x</v>
      </c>
      <c r="BO63" s="151">
        <f>IF('Indicator Date'!BO63="","x",'Indicator Date'!BO63)</f>
        <v>2016</v>
      </c>
      <c r="BP63" s="151">
        <f>IF('Indicator Date'!BP63="","x",'Indicator Date'!BP63)</f>
        <v>2017</v>
      </c>
      <c r="BQ63" s="151">
        <f>IF('Indicator Date'!BQ63="","x",'Indicator Date'!BQ63)</f>
        <v>2014</v>
      </c>
      <c r="BR63" s="151">
        <f>IF('Indicator Date'!BR63="","x",'Indicator Date'!BR63)</f>
        <v>2017</v>
      </c>
      <c r="BS63" s="151">
        <f>IF('Indicator Date'!BS63="","x",'Indicator Date'!BS63)</f>
        <v>2017</v>
      </c>
      <c r="BT63" s="151">
        <f>IF('Indicator Date'!BT63="","x",'Indicator Date'!BT63)</f>
        <v>2016</v>
      </c>
      <c r="BU63" s="151">
        <f>IF('Indicator Date'!BU63="","x",'Indicator Date'!BU63)</f>
        <v>2017</v>
      </c>
      <c r="BV63" s="151">
        <f>IF('Indicator Date'!BV63="","x",'Indicator Date'!BV63)</f>
        <v>2017</v>
      </c>
      <c r="BW63" s="151">
        <f>IF('Indicator Date'!BW63="","x",'Indicator Date'!BW63)</f>
        <v>2017</v>
      </c>
      <c r="BX63" s="151">
        <f>IF('Indicator Date'!BX63="","x",'Indicator Date'!BX63)</f>
        <v>2016</v>
      </c>
      <c r="BY63" s="151">
        <f>IF('Indicator Date'!BY63="","x",'Indicator Date'!BY63)</f>
        <v>2015</v>
      </c>
      <c r="BZ63" s="151" t="str">
        <f>IF('Indicator Date'!BZ63="","x",'Indicator Date'!BZ63)</f>
        <v>2018</v>
      </c>
      <c r="CA63" s="151">
        <f>IF('Indicator Date'!CA63="","x",'Indicator Date'!CA63)</f>
        <v>2019</v>
      </c>
      <c r="CB63" s="151">
        <f>IF('Indicator Date'!CB63="","x",'Indicator Date'!CB63)</f>
        <v>2015</v>
      </c>
    </row>
    <row r="64" spans="1:80" x14ac:dyDescent="0.3">
      <c r="A64" s="123" t="s">
        <v>113</v>
      </c>
      <c r="B64" s="106" t="s">
        <v>112</v>
      </c>
      <c r="C64" s="151">
        <f>IF('Indicator Date'!C64="","x",'Indicator Date'!C64)</f>
        <v>2015</v>
      </c>
      <c r="D64" s="151">
        <f>IF('Indicator Date'!D64="","x",'Indicator Date'!D64)</f>
        <v>2015</v>
      </c>
      <c r="E64" s="151">
        <f>IF('Indicator Date'!E64="","x",'Indicator Date'!E64)</f>
        <v>2015</v>
      </c>
      <c r="F64" s="151">
        <f>IF('Indicator Date'!F64="","x",'Indicator Date'!F64)</f>
        <v>2015</v>
      </c>
      <c r="G64" s="151">
        <f>IF('Indicator Date'!G64="","x",'Indicator Date'!G64)</f>
        <v>2015</v>
      </c>
      <c r="H64" s="151">
        <f>IF('Indicator Date'!H64="","x",'Indicator Date'!H64)</f>
        <v>2015</v>
      </c>
      <c r="I64" s="151">
        <f>IF('Indicator Date'!I64="","x",'Indicator Date'!I64)</f>
        <v>2015</v>
      </c>
      <c r="J64" s="151">
        <f>IF('Indicator Date'!J64="","x",'Indicator Date'!J64)</f>
        <v>2018</v>
      </c>
      <c r="K64" s="151">
        <f>IF('Indicator Date'!K64="","x",'Indicator Date'!K64)</f>
        <v>2018</v>
      </c>
      <c r="L64" s="151">
        <f>IF('Indicator Date'!L64="","x",'Indicator Date'!L64)</f>
        <v>2016</v>
      </c>
      <c r="M64" s="151">
        <f>IF('Indicator Date'!M64="","x",'Indicator Date'!M64)</f>
        <v>2015</v>
      </c>
      <c r="N64" s="151">
        <f>IF('Indicator Date'!N64="","x",'Indicator Date'!N64)</f>
        <v>2015</v>
      </c>
      <c r="O64" s="151">
        <f>IF('Indicator Date'!O64="","x",'Indicator Date'!O64)</f>
        <v>2015</v>
      </c>
      <c r="P64" s="151">
        <f>IF('Indicator Date'!P64="","x",'Indicator Date'!P64)</f>
        <v>2015</v>
      </c>
      <c r="Q64" s="151">
        <f>IF('Indicator Date'!Q64="","x",'Indicator Date'!Q64)</f>
        <v>2010</v>
      </c>
      <c r="R64" s="151">
        <f>IF('Indicator Date'!R64="","x",'Indicator Date'!R64)</f>
        <v>2010</v>
      </c>
      <c r="S64" s="151">
        <f>IF('Indicator Date'!S64="","x",'Indicator Date'!S64)</f>
        <v>2010</v>
      </c>
      <c r="T64" s="151">
        <f>IF('Indicator Date'!T64="","x",'Indicator Date'!T64)</f>
        <v>2010</v>
      </c>
      <c r="U64" s="151">
        <f>IF('Indicator Date'!U64="","x",'Indicator Date'!U64)</f>
        <v>2015</v>
      </c>
      <c r="V64" s="151">
        <f>IF('Indicator Date'!V64="","x",'Indicator Date'!V64)</f>
        <v>2015</v>
      </c>
      <c r="W64" s="151">
        <f>IF('Indicator Date'!W64="","x",'Indicator Date'!W64)</f>
        <v>2015</v>
      </c>
      <c r="X64" s="151">
        <f>IF('Indicator Date'!X64="","x",'Indicator Date'!X64)</f>
        <v>2018</v>
      </c>
      <c r="Y64" s="151">
        <f>IF('Indicator Date'!Y64="","x",'Indicator Date'!Y64)</f>
        <v>2018</v>
      </c>
      <c r="Z64" s="151">
        <f>IF('Indicator Date'!Z64="","x",'Indicator Date'!Z64)</f>
        <v>2018</v>
      </c>
      <c r="AA64" s="151">
        <f>IF('Indicator Date'!AA64="","x",'Indicator Date'!AA64)</f>
        <v>2012</v>
      </c>
      <c r="AB64" s="151">
        <f>IF('Indicator Date'!AB64="","x",'Indicator Date'!AB64)</f>
        <v>2017</v>
      </c>
      <c r="AC64" s="151" t="str">
        <f>IF('Indicator Date'!AC64="","x",'Indicator Date'!AC64)</f>
        <v>x</v>
      </c>
      <c r="AD64" s="151">
        <f>IF('Indicator Date'!AD64="","x",'Indicator Date'!AD64)</f>
        <v>2014</v>
      </c>
      <c r="AE64" s="151">
        <f>IF('Indicator Date'!AE64="","x",'Indicator Date'!AE64)</f>
        <v>2018</v>
      </c>
      <c r="AF64" s="151">
        <f>IF('Indicator Date'!AF64="","x",'Indicator Date'!AF64)</f>
        <v>2016</v>
      </c>
      <c r="AG64" s="151">
        <f>IF('Indicator Date'!AG64="","x",'Indicator Date'!AG64)</f>
        <v>2019</v>
      </c>
      <c r="AH64" s="151">
        <f>IF('Indicator Date'!AH64="","x",'Indicator Date'!AH64)</f>
        <v>2019</v>
      </c>
      <c r="AI64" s="151">
        <f>IF('Indicator Date'!AI64="","x",'Indicator Date'!AI64)</f>
        <v>2019</v>
      </c>
      <c r="AJ64" s="151">
        <f>IF('Indicator Date'!AJ64="","x",'Indicator Date'!AJ64)</f>
        <v>2018</v>
      </c>
      <c r="AK64" s="151">
        <f>IF('Indicator Date'!AK64="","x",'Indicator Date'!AK64)</f>
        <v>2018</v>
      </c>
      <c r="AL64" s="151">
        <f>IF('Indicator Date'!AL64="","x",'Indicator Date'!AL64)</f>
        <v>2017</v>
      </c>
      <c r="AM64" s="151">
        <f>IF('Indicator Date'!AM64="","x",'Indicator Date'!AM64)</f>
        <v>2012</v>
      </c>
      <c r="AN64" s="151">
        <f>IF('Indicator Date'!AN64="","x",'Indicator Date'!AN64)</f>
        <v>2019</v>
      </c>
      <c r="AO64" s="151">
        <f>IF('Indicator Date'!AO64="","x",'Indicator Date'!AO64)</f>
        <v>2016</v>
      </c>
      <c r="AP64" s="151">
        <f>IF('Indicator Date'!AP64="","x",'Indicator Date'!AP64)</f>
        <v>2017</v>
      </c>
      <c r="AQ64" s="151">
        <f>IF('Indicator Date'!AQ64="","x",'Indicator Date'!AQ64)</f>
        <v>2017</v>
      </c>
      <c r="AR64" s="151">
        <f>IF('Indicator Date'!AR64="","x",'Indicator Date'!AR64)</f>
        <v>2015</v>
      </c>
      <c r="AS64" s="151">
        <f>IF('Indicator Date'!AS64="","x",'Indicator Date'!AS64)</f>
        <v>2017</v>
      </c>
      <c r="AT64" s="151">
        <f>IF('Indicator Date'!AT64="","x",'Indicator Date'!AT64)</f>
        <v>2012</v>
      </c>
      <c r="AU64" s="151">
        <f>IF('Indicator Date'!AU64="","x",'Indicator Date'!AU64)</f>
        <v>2017</v>
      </c>
      <c r="AV64" s="151">
        <f>IF('Indicator Date'!AV64="","x",'Indicator Date'!AV64)</f>
        <v>2017</v>
      </c>
      <c r="AW64" s="151">
        <f>IF('Indicator Date'!AW64="","x",'Indicator Date'!AW64)</f>
        <v>2017</v>
      </c>
      <c r="AX64" s="151">
        <f>IF('Indicator Date'!AX64="","x",'Indicator Date'!AX64)</f>
        <v>2017</v>
      </c>
      <c r="AY64" s="151">
        <f>IF('Indicator Date'!AY64="","x",'Indicator Date'!AY64)</f>
        <v>2017</v>
      </c>
      <c r="AZ64" s="151">
        <f>IF('Indicator Date'!AZ64="","x",'Indicator Date'!AZ64)</f>
        <v>2017</v>
      </c>
      <c r="BA64" s="151" t="str">
        <f>IF('Indicator Date'!BA64="","x",'Indicator Date'!BA64)</f>
        <v>2017</v>
      </c>
      <c r="BB64" s="151">
        <f>IF('Indicator Date'!BB64="","x",'Indicator Date'!BB64)</f>
        <v>2017</v>
      </c>
      <c r="BC64" s="151">
        <f>IF('Indicator Date'!BC64="","x",'Indicator Date'!BC64)</f>
        <v>2018</v>
      </c>
      <c r="BD64" s="151">
        <f>IF('Indicator Date'!BD64="","x",'Indicator Date'!BD64)</f>
        <v>2019</v>
      </c>
      <c r="BE64" s="212" t="str">
        <f>IF('Indicator Date'!BE64="","x",YEAR('Indicator Date'!BE64))</f>
        <v>x</v>
      </c>
      <c r="BF64" s="212">
        <f>IF('Indicator Date'!BF64="","x",YEAR('Indicator Date'!BF64))</f>
        <v>2018</v>
      </c>
      <c r="BG64" s="212">
        <f>IF('Indicator Date'!BG64="","x",YEAR('Indicator Date'!BG64))</f>
        <v>2018</v>
      </c>
      <c r="BH64" s="151">
        <f>IF('Indicator Date'!BH64="","x",'Indicator Date'!BH64)</f>
        <v>2018</v>
      </c>
      <c r="BI64" s="151">
        <f>IF('Indicator Date'!BI64="","x",'Indicator Date'!BI64)</f>
        <v>2018</v>
      </c>
      <c r="BJ64" s="151">
        <f>IF('Indicator Date'!BJ64="","x",'Indicator Date'!BJ64)</f>
        <v>2015</v>
      </c>
      <c r="BK64" s="151">
        <f>IF('Indicator Date'!BK64="","x",'Indicator Date'!BK64)</f>
        <v>2017</v>
      </c>
      <c r="BL64" s="151">
        <f>IF('Indicator Date'!BL64="","x",'Indicator Date'!BL64)</f>
        <v>2018</v>
      </c>
      <c r="BM64" s="151">
        <f>IF('Indicator Date'!BM64="","x",'Indicator Date'!BM64)</f>
        <v>2017</v>
      </c>
      <c r="BN64" s="151">
        <f>IF('Indicator Date'!BN64="","x",'Indicator Date'!BN64)</f>
        <v>2015</v>
      </c>
      <c r="BO64" s="151">
        <f>IF('Indicator Date'!BO64="","x",'Indicator Date'!BO64)</f>
        <v>2016</v>
      </c>
      <c r="BP64" s="151">
        <f>IF('Indicator Date'!BP64="","x",'Indicator Date'!BP64)</f>
        <v>2017</v>
      </c>
      <c r="BQ64" s="151">
        <f>IF('Indicator Date'!BQ64="","x",'Indicator Date'!BQ64)</f>
        <v>2014</v>
      </c>
      <c r="BR64" s="151">
        <f>IF('Indicator Date'!BR64="","x",'Indicator Date'!BR64)</f>
        <v>2017</v>
      </c>
      <c r="BS64" s="151">
        <f>IF('Indicator Date'!BS64="","x",'Indicator Date'!BS64)</f>
        <v>2017</v>
      </c>
      <c r="BT64" s="151">
        <f>IF('Indicator Date'!BT64="","x",'Indicator Date'!BT64)</f>
        <v>2016</v>
      </c>
      <c r="BU64" s="151">
        <f>IF('Indicator Date'!BU64="","x",'Indicator Date'!BU64)</f>
        <v>2017</v>
      </c>
      <c r="BV64" s="151" t="str">
        <f>IF('Indicator Date'!BV64="","x",'Indicator Date'!BV64)</f>
        <v>x</v>
      </c>
      <c r="BW64" s="151" t="str">
        <f>IF('Indicator Date'!BW64="","x",'Indicator Date'!BW64)</f>
        <v>x</v>
      </c>
      <c r="BX64" s="151">
        <f>IF('Indicator Date'!BX64="","x",'Indicator Date'!BX64)</f>
        <v>2016</v>
      </c>
      <c r="BY64" s="151">
        <f>IF('Indicator Date'!BY64="","x",'Indicator Date'!BY64)</f>
        <v>2015</v>
      </c>
      <c r="BZ64" s="151" t="str">
        <f>IF('Indicator Date'!BZ64="","x",'Indicator Date'!BZ64)</f>
        <v>2018</v>
      </c>
      <c r="CA64" s="151">
        <f>IF('Indicator Date'!CA64="","x",'Indicator Date'!CA64)</f>
        <v>2019</v>
      </c>
      <c r="CB64" s="151">
        <f>IF('Indicator Date'!CB64="","x",'Indicator Date'!CB64)</f>
        <v>2015</v>
      </c>
    </row>
    <row r="65" spans="1:80" x14ac:dyDescent="0.3">
      <c r="A65" s="123" t="s">
        <v>115</v>
      </c>
      <c r="B65" s="106" t="s">
        <v>114</v>
      </c>
      <c r="C65" s="151">
        <f>IF('Indicator Date'!C65="","x",'Indicator Date'!C65)</f>
        <v>2015</v>
      </c>
      <c r="D65" s="151">
        <f>IF('Indicator Date'!D65="","x",'Indicator Date'!D65)</f>
        <v>2015</v>
      </c>
      <c r="E65" s="151">
        <f>IF('Indicator Date'!E65="","x",'Indicator Date'!E65)</f>
        <v>2015</v>
      </c>
      <c r="F65" s="151">
        <f>IF('Indicator Date'!F65="","x",'Indicator Date'!F65)</f>
        <v>2015</v>
      </c>
      <c r="G65" s="151">
        <f>IF('Indicator Date'!G65="","x",'Indicator Date'!G65)</f>
        <v>2015</v>
      </c>
      <c r="H65" s="151">
        <f>IF('Indicator Date'!H65="","x",'Indicator Date'!H65)</f>
        <v>2015</v>
      </c>
      <c r="I65" s="151">
        <f>IF('Indicator Date'!I65="","x",'Indicator Date'!I65)</f>
        <v>2015</v>
      </c>
      <c r="J65" s="151">
        <f>IF('Indicator Date'!J65="","x",'Indicator Date'!J65)</f>
        <v>2018</v>
      </c>
      <c r="K65" s="151">
        <f>IF('Indicator Date'!K65="","x",'Indicator Date'!K65)</f>
        <v>2018</v>
      </c>
      <c r="L65" s="151">
        <f>IF('Indicator Date'!L65="","x",'Indicator Date'!L65)</f>
        <v>2016</v>
      </c>
      <c r="M65" s="151">
        <f>IF('Indicator Date'!M65="","x",'Indicator Date'!M65)</f>
        <v>2015</v>
      </c>
      <c r="N65" s="151">
        <f>IF('Indicator Date'!N65="","x",'Indicator Date'!N65)</f>
        <v>2015</v>
      </c>
      <c r="O65" s="151">
        <f>IF('Indicator Date'!O65="","x",'Indicator Date'!O65)</f>
        <v>2015</v>
      </c>
      <c r="P65" s="151">
        <f>IF('Indicator Date'!P65="","x",'Indicator Date'!P65)</f>
        <v>2015</v>
      </c>
      <c r="Q65" s="151">
        <f>IF('Indicator Date'!Q65="","x",'Indicator Date'!Q65)</f>
        <v>2010</v>
      </c>
      <c r="R65" s="151">
        <f>IF('Indicator Date'!R65="","x",'Indicator Date'!R65)</f>
        <v>2010</v>
      </c>
      <c r="S65" s="151">
        <f>IF('Indicator Date'!S65="","x",'Indicator Date'!S65)</f>
        <v>2010</v>
      </c>
      <c r="T65" s="151">
        <f>IF('Indicator Date'!T65="","x",'Indicator Date'!T65)</f>
        <v>2010</v>
      </c>
      <c r="U65" s="151">
        <f>IF('Indicator Date'!U65="","x",'Indicator Date'!U65)</f>
        <v>2015</v>
      </c>
      <c r="V65" s="151">
        <f>IF('Indicator Date'!V65="","x",'Indicator Date'!V65)</f>
        <v>2015</v>
      </c>
      <c r="W65" s="151">
        <f>IF('Indicator Date'!W65="","x",'Indicator Date'!W65)</f>
        <v>2015</v>
      </c>
      <c r="X65" s="151">
        <f>IF('Indicator Date'!X65="","x",'Indicator Date'!X65)</f>
        <v>2018</v>
      </c>
      <c r="Y65" s="151">
        <f>IF('Indicator Date'!Y65="","x",'Indicator Date'!Y65)</f>
        <v>2018</v>
      </c>
      <c r="Z65" s="151">
        <f>IF('Indicator Date'!Z65="","x",'Indicator Date'!Z65)</f>
        <v>2018</v>
      </c>
      <c r="AA65" s="151">
        <f>IF('Indicator Date'!AA65="","x",'Indicator Date'!AA65)</f>
        <v>2013</v>
      </c>
      <c r="AB65" s="151">
        <f>IF('Indicator Date'!AB65="","x",'Indicator Date'!AB65)</f>
        <v>2017</v>
      </c>
      <c r="AC65" s="151">
        <f>IF('Indicator Date'!AC65="","x",'Indicator Date'!AC65)</f>
        <v>2017</v>
      </c>
      <c r="AD65" s="151">
        <f>IF('Indicator Date'!AD65="","x",'Indicator Date'!AD65)</f>
        <v>2018</v>
      </c>
      <c r="AE65" s="151">
        <f>IF('Indicator Date'!AE65="","x",'Indicator Date'!AE65)</f>
        <v>2018</v>
      </c>
      <c r="AF65" s="151">
        <f>IF('Indicator Date'!AF65="","x",'Indicator Date'!AF65)</f>
        <v>2016</v>
      </c>
      <c r="AG65" s="151">
        <f>IF('Indicator Date'!AG65="","x",'Indicator Date'!AG65)</f>
        <v>2019</v>
      </c>
      <c r="AH65" s="151">
        <f>IF('Indicator Date'!AH65="","x",'Indicator Date'!AH65)</f>
        <v>2019</v>
      </c>
      <c r="AI65" s="151">
        <f>IF('Indicator Date'!AI65="","x",'Indicator Date'!AI65)</f>
        <v>2019</v>
      </c>
      <c r="AJ65" s="151">
        <f>IF('Indicator Date'!AJ65="","x",'Indicator Date'!AJ65)</f>
        <v>2018</v>
      </c>
      <c r="AK65" s="151">
        <f>IF('Indicator Date'!AK65="","x",'Indicator Date'!AK65)</f>
        <v>2018</v>
      </c>
      <c r="AL65" s="151">
        <f>IF('Indicator Date'!AL65="","x",'Indicator Date'!AL65)</f>
        <v>2017</v>
      </c>
      <c r="AM65" s="151">
        <f>IF('Indicator Date'!AM65="","x",'Indicator Date'!AM65)</f>
        <v>2013</v>
      </c>
      <c r="AN65" s="151">
        <f>IF('Indicator Date'!AN65="","x",'Indicator Date'!AN65)</f>
        <v>2019</v>
      </c>
      <c r="AO65" s="151">
        <f>IF('Indicator Date'!AO65="","x",'Indicator Date'!AO65)</f>
        <v>2016</v>
      </c>
      <c r="AP65" s="151">
        <f>IF('Indicator Date'!AP65="","x",'Indicator Date'!AP65)</f>
        <v>2017</v>
      </c>
      <c r="AQ65" s="151">
        <f>IF('Indicator Date'!AQ65="","x",'Indicator Date'!AQ65)</f>
        <v>2017</v>
      </c>
      <c r="AR65" s="151">
        <f>IF('Indicator Date'!AR65="","x",'Indicator Date'!AR65)</f>
        <v>2018</v>
      </c>
      <c r="AS65" s="151">
        <f>IF('Indicator Date'!AS65="","x",'Indicator Date'!AS65)</f>
        <v>2017</v>
      </c>
      <c r="AT65" s="151">
        <f>IF('Indicator Date'!AT65="","x",'Indicator Date'!AT65)</f>
        <v>2013</v>
      </c>
      <c r="AU65" s="151">
        <f>IF('Indicator Date'!AU65="","x",'Indicator Date'!AU65)</f>
        <v>2017</v>
      </c>
      <c r="AV65" s="151">
        <f>IF('Indicator Date'!AV65="","x",'Indicator Date'!AV65)</f>
        <v>2017</v>
      </c>
      <c r="AW65" s="151">
        <f>IF('Indicator Date'!AW65="","x",'Indicator Date'!AW65)</f>
        <v>2017</v>
      </c>
      <c r="AX65" s="151">
        <f>IF('Indicator Date'!AX65="","x",'Indicator Date'!AX65)</f>
        <v>2017</v>
      </c>
      <c r="AY65" s="151">
        <f>IF('Indicator Date'!AY65="","x",'Indicator Date'!AY65)</f>
        <v>2017</v>
      </c>
      <c r="AZ65" s="151">
        <f>IF('Indicator Date'!AZ65="","x",'Indicator Date'!AZ65)</f>
        <v>2017</v>
      </c>
      <c r="BA65" s="151" t="str">
        <f>IF('Indicator Date'!BA65="","x",'Indicator Date'!BA65)</f>
        <v>2015</v>
      </c>
      <c r="BB65" s="151">
        <f>IF('Indicator Date'!BB65="","x",'Indicator Date'!BB65)</f>
        <v>2017</v>
      </c>
      <c r="BC65" s="151">
        <f>IF('Indicator Date'!BC65="","x",'Indicator Date'!BC65)</f>
        <v>2018</v>
      </c>
      <c r="BD65" s="151">
        <f>IF('Indicator Date'!BD65="","x",'Indicator Date'!BD65)</f>
        <v>2019</v>
      </c>
      <c r="BE65" s="212" t="str">
        <f>IF('Indicator Date'!BE65="","x",YEAR('Indicator Date'!BE65))</f>
        <v>x</v>
      </c>
      <c r="BF65" s="212">
        <f>IF('Indicator Date'!BF65="","x",YEAR('Indicator Date'!BF65))</f>
        <v>2018</v>
      </c>
      <c r="BG65" s="212">
        <f>IF('Indicator Date'!BG65="","x",YEAR('Indicator Date'!BG65))</f>
        <v>2018</v>
      </c>
      <c r="BH65" s="151">
        <f>IF('Indicator Date'!BH65="","x",'Indicator Date'!BH65)</f>
        <v>2018</v>
      </c>
      <c r="BI65" s="151">
        <f>IF('Indicator Date'!BI65="","x",'Indicator Date'!BI65)</f>
        <v>2018</v>
      </c>
      <c r="BJ65" s="151">
        <f>IF('Indicator Date'!BJ65="","x",'Indicator Date'!BJ65)</f>
        <v>2015</v>
      </c>
      <c r="BK65" s="151">
        <f>IF('Indicator Date'!BK65="","x",'Indicator Date'!BK65)</f>
        <v>2017</v>
      </c>
      <c r="BL65" s="151">
        <f>IF('Indicator Date'!BL65="","x",'Indicator Date'!BL65)</f>
        <v>2018</v>
      </c>
      <c r="BM65" s="151">
        <f>IF('Indicator Date'!BM65="","x",'Indicator Date'!BM65)</f>
        <v>2017</v>
      </c>
      <c r="BN65" s="151">
        <f>IF('Indicator Date'!BN65="","x",'Indicator Date'!BN65)</f>
        <v>2015</v>
      </c>
      <c r="BO65" s="151">
        <f>IF('Indicator Date'!BO65="","x",'Indicator Date'!BO65)</f>
        <v>2016</v>
      </c>
      <c r="BP65" s="151">
        <f>IF('Indicator Date'!BP65="","x",'Indicator Date'!BP65)</f>
        <v>2017</v>
      </c>
      <c r="BQ65" s="151">
        <f>IF('Indicator Date'!BQ65="","x",'Indicator Date'!BQ65)</f>
        <v>2014</v>
      </c>
      <c r="BR65" s="151">
        <f>IF('Indicator Date'!BR65="","x",'Indicator Date'!BR65)</f>
        <v>2017</v>
      </c>
      <c r="BS65" s="151">
        <f>IF('Indicator Date'!BS65="","x",'Indicator Date'!BS65)</f>
        <v>2017</v>
      </c>
      <c r="BT65" s="151">
        <f>IF('Indicator Date'!BT65="","x",'Indicator Date'!BT65)</f>
        <v>2015</v>
      </c>
      <c r="BU65" s="151">
        <f>IF('Indicator Date'!BU65="","x",'Indicator Date'!BU65)</f>
        <v>2017</v>
      </c>
      <c r="BV65" s="151">
        <f>IF('Indicator Date'!BV65="","x",'Indicator Date'!BV65)</f>
        <v>2017</v>
      </c>
      <c r="BW65" s="151">
        <f>IF('Indicator Date'!BW65="","x",'Indicator Date'!BW65)</f>
        <v>2017</v>
      </c>
      <c r="BX65" s="151">
        <f>IF('Indicator Date'!BX65="","x",'Indicator Date'!BX65)</f>
        <v>2016</v>
      </c>
      <c r="BY65" s="151">
        <f>IF('Indicator Date'!BY65="","x",'Indicator Date'!BY65)</f>
        <v>2015</v>
      </c>
      <c r="BZ65" s="151" t="str">
        <f>IF('Indicator Date'!BZ65="","x",'Indicator Date'!BZ65)</f>
        <v>2018</v>
      </c>
      <c r="CA65" s="151">
        <f>IF('Indicator Date'!CA65="","x",'Indicator Date'!CA65)</f>
        <v>2019</v>
      </c>
      <c r="CB65" s="151">
        <f>IF('Indicator Date'!CB65="","x",'Indicator Date'!CB65)</f>
        <v>2015</v>
      </c>
    </row>
    <row r="66" spans="1:80" x14ac:dyDescent="0.3">
      <c r="A66" s="123" t="s">
        <v>117</v>
      </c>
      <c r="B66" s="106" t="s">
        <v>116</v>
      </c>
      <c r="C66" s="151">
        <f>IF('Indicator Date'!C66="","x",'Indicator Date'!C66)</f>
        <v>2015</v>
      </c>
      <c r="D66" s="151">
        <f>IF('Indicator Date'!D66="","x",'Indicator Date'!D66)</f>
        <v>2015</v>
      </c>
      <c r="E66" s="151">
        <f>IF('Indicator Date'!E66="","x",'Indicator Date'!E66)</f>
        <v>2015</v>
      </c>
      <c r="F66" s="151">
        <f>IF('Indicator Date'!F66="","x",'Indicator Date'!F66)</f>
        <v>2015</v>
      </c>
      <c r="G66" s="151">
        <f>IF('Indicator Date'!G66="","x",'Indicator Date'!G66)</f>
        <v>2015</v>
      </c>
      <c r="H66" s="151">
        <f>IF('Indicator Date'!H66="","x",'Indicator Date'!H66)</f>
        <v>2015</v>
      </c>
      <c r="I66" s="151">
        <f>IF('Indicator Date'!I66="","x",'Indicator Date'!I66)</f>
        <v>2015</v>
      </c>
      <c r="J66" s="151">
        <f>IF('Indicator Date'!J66="","x",'Indicator Date'!J66)</f>
        <v>2018</v>
      </c>
      <c r="K66" s="151">
        <f>IF('Indicator Date'!K66="","x",'Indicator Date'!K66)</f>
        <v>2018</v>
      </c>
      <c r="L66" s="151">
        <f>IF('Indicator Date'!L66="","x",'Indicator Date'!L66)</f>
        <v>2016</v>
      </c>
      <c r="M66" s="151">
        <f>IF('Indicator Date'!M66="","x",'Indicator Date'!M66)</f>
        <v>2015</v>
      </c>
      <c r="N66" s="151">
        <f>IF('Indicator Date'!N66="","x",'Indicator Date'!N66)</f>
        <v>2015</v>
      </c>
      <c r="O66" s="151">
        <f>IF('Indicator Date'!O66="","x",'Indicator Date'!O66)</f>
        <v>2015</v>
      </c>
      <c r="P66" s="151">
        <f>IF('Indicator Date'!P66="","x",'Indicator Date'!P66)</f>
        <v>2015</v>
      </c>
      <c r="Q66" s="151">
        <f>IF('Indicator Date'!Q66="","x",'Indicator Date'!Q66)</f>
        <v>2010</v>
      </c>
      <c r="R66" s="151">
        <f>IF('Indicator Date'!R66="","x",'Indicator Date'!R66)</f>
        <v>2010</v>
      </c>
      <c r="S66" s="151">
        <f>IF('Indicator Date'!S66="","x",'Indicator Date'!S66)</f>
        <v>2010</v>
      </c>
      <c r="T66" s="151">
        <f>IF('Indicator Date'!T66="","x",'Indicator Date'!T66)</f>
        <v>2010</v>
      </c>
      <c r="U66" s="151">
        <f>IF('Indicator Date'!U66="","x",'Indicator Date'!U66)</f>
        <v>2015</v>
      </c>
      <c r="V66" s="151">
        <f>IF('Indicator Date'!V66="","x",'Indicator Date'!V66)</f>
        <v>2015</v>
      </c>
      <c r="W66" s="151">
        <f>IF('Indicator Date'!W66="","x",'Indicator Date'!W66)</f>
        <v>2015</v>
      </c>
      <c r="X66" s="151">
        <f>IF('Indicator Date'!X66="","x",'Indicator Date'!X66)</f>
        <v>2018</v>
      </c>
      <c r="Y66" s="151">
        <f>IF('Indicator Date'!Y66="","x",'Indicator Date'!Y66)</f>
        <v>2018</v>
      </c>
      <c r="Z66" s="151">
        <f>IF('Indicator Date'!Z66="","x",'Indicator Date'!Z66)</f>
        <v>2018</v>
      </c>
      <c r="AA66" s="151" t="str">
        <f>IF('Indicator Date'!AA66="","x",'Indicator Date'!AA66)</f>
        <v>x</v>
      </c>
      <c r="AB66" s="151">
        <f>IF('Indicator Date'!AB66="","x",'Indicator Date'!AB66)</f>
        <v>2017</v>
      </c>
      <c r="AC66" s="151" t="str">
        <f>IF('Indicator Date'!AC66="","x",'Indicator Date'!AC66)</f>
        <v>x</v>
      </c>
      <c r="AD66" s="151">
        <f>IF('Indicator Date'!AD66="","x",'Indicator Date'!AD66)</f>
        <v>2018</v>
      </c>
      <c r="AE66" s="151">
        <f>IF('Indicator Date'!AE66="","x",'Indicator Date'!AE66)</f>
        <v>2018</v>
      </c>
      <c r="AF66" s="151">
        <f>IF('Indicator Date'!AF66="","x",'Indicator Date'!AF66)</f>
        <v>2016</v>
      </c>
      <c r="AG66" s="151">
        <f>IF('Indicator Date'!AG66="","x",'Indicator Date'!AG66)</f>
        <v>2019</v>
      </c>
      <c r="AH66" s="151">
        <f>IF('Indicator Date'!AH66="","x",'Indicator Date'!AH66)</f>
        <v>2019</v>
      </c>
      <c r="AI66" s="151">
        <f>IF('Indicator Date'!AI66="","x",'Indicator Date'!AI66)</f>
        <v>2019</v>
      </c>
      <c r="AJ66" s="151">
        <f>IF('Indicator Date'!AJ66="","x",'Indicator Date'!AJ66)</f>
        <v>2018</v>
      </c>
      <c r="AK66" s="151">
        <f>IF('Indicator Date'!AK66="","x",'Indicator Date'!AK66)</f>
        <v>2018</v>
      </c>
      <c r="AL66" s="151">
        <f>IF('Indicator Date'!AL66="","x",'Indicator Date'!AL66)</f>
        <v>2017</v>
      </c>
      <c r="AM66" s="151" t="str">
        <f>IF('Indicator Date'!AM66="","x",'Indicator Date'!AM66)</f>
        <v>x</v>
      </c>
      <c r="AN66" s="151">
        <f>IF('Indicator Date'!AN66="","x",'Indicator Date'!AN66)</f>
        <v>2019</v>
      </c>
      <c r="AO66" s="151">
        <f>IF('Indicator Date'!AO66="","x",'Indicator Date'!AO66)</f>
        <v>2016</v>
      </c>
      <c r="AP66" s="151">
        <f>IF('Indicator Date'!AP66="","x",'Indicator Date'!AP66)</f>
        <v>2017</v>
      </c>
      <c r="AQ66" s="151">
        <f>IF('Indicator Date'!AQ66="","x",'Indicator Date'!AQ66)</f>
        <v>2017</v>
      </c>
      <c r="AR66" s="151">
        <f>IF('Indicator Date'!AR66="","x",'Indicator Date'!AR66)</f>
        <v>2018</v>
      </c>
      <c r="AS66" s="151">
        <f>IF('Indicator Date'!AS66="","x",'Indicator Date'!AS66)</f>
        <v>2017</v>
      </c>
      <c r="AT66" s="151">
        <f>IF('Indicator Date'!AT66="","x",'Indicator Date'!AT66)</f>
        <v>2009</v>
      </c>
      <c r="AU66" s="151">
        <f>IF('Indicator Date'!AU66="","x",'Indicator Date'!AU66)</f>
        <v>2017</v>
      </c>
      <c r="AV66" s="151">
        <f>IF('Indicator Date'!AV66="","x",'Indicator Date'!AV66)</f>
        <v>2017</v>
      </c>
      <c r="AW66" s="151">
        <f>IF('Indicator Date'!AW66="","x",'Indicator Date'!AW66)</f>
        <v>2017</v>
      </c>
      <c r="AX66" s="151">
        <f>IF('Indicator Date'!AX66="","x",'Indicator Date'!AX66)</f>
        <v>2017</v>
      </c>
      <c r="AY66" s="151">
        <f>IF('Indicator Date'!AY66="","x",'Indicator Date'!AY66)</f>
        <v>2017</v>
      </c>
      <c r="AZ66" s="151">
        <f>IF('Indicator Date'!AZ66="","x",'Indicator Date'!AZ66)</f>
        <v>2017</v>
      </c>
      <c r="BA66" s="151" t="str">
        <f>IF('Indicator Date'!BA66="","x",'Indicator Date'!BA66)</f>
        <v>2017</v>
      </c>
      <c r="BB66" s="151">
        <f>IF('Indicator Date'!BB66="","x",'Indicator Date'!BB66)</f>
        <v>2017</v>
      </c>
      <c r="BC66" s="151">
        <f>IF('Indicator Date'!BC66="","x",'Indicator Date'!BC66)</f>
        <v>2018</v>
      </c>
      <c r="BD66" s="151">
        <f>IF('Indicator Date'!BD66="","x",'Indicator Date'!BD66)</f>
        <v>2019</v>
      </c>
      <c r="BE66" s="212">
        <f>IF('Indicator Date'!BE66="","x",YEAR('Indicator Date'!BE66))</f>
        <v>2018</v>
      </c>
      <c r="BF66" s="212">
        <f>IF('Indicator Date'!BF66="","x",YEAR('Indicator Date'!BF66))</f>
        <v>2018</v>
      </c>
      <c r="BG66" s="212">
        <f>IF('Indicator Date'!BG66="","x",YEAR('Indicator Date'!BG66))</f>
        <v>2018</v>
      </c>
      <c r="BH66" s="151">
        <f>IF('Indicator Date'!BH66="","x",'Indicator Date'!BH66)</f>
        <v>2018</v>
      </c>
      <c r="BI66" s="151">
        <f>IF('Indicator Date'!BI66="","x",'Indicator Date'!BI66)</f>
        <v>2018</v>
      </c>
      <c r="BJ66" s="151">
        <f>IF('Indicator Date'!BJ66="","x",'Indicator Date'!BJ66)</f>
        <v>2015</v>
      </c>
      <c r="BK66" s="151">
        <f>IF('Indicator Date'!BK66="","x",'Indicator Date'!BK66)</f>
        <v>2017</v>
      </c>
      <c r="BL66" s="151">
        <f>IF('Indicator Date'!BL66="","x",'Indicator Date'!BL66)</f>
        <v>2018</v>
      </c>
      <c r="BM66" s="151">
        <f>IF('Indicator Date'!BM66="","x",'Indicator Date'!BM66)</f>
        <v>2017</v>
      </c>
      <c r="BN66" s="151">
        <f>IF('Indicator Date'!BN66="","x",'Indicator Date'!BN66)</f>
        <v>2015</v>
      </c>
      <c r="BO66" s="151">
        <f>IF('Indicator Date'!BO66="","x",'Indicator Date'!BO66)</f>
        <v>2016</v>
      </c>
      <c r="BP66" s="151">
        <f>IF('Indicator Date'!BP66="","x",'Indicator Date'!BP66)</f>
        <v>2017</v>
      </c>
      <c r="BQ66" s="151">
        <f>IF('Indicator Date'!BQ66="","x",'Indicator Date'!BQ66)</f>
        <v>2014</v>
      </c>
      <c r="BR66" s="151">
        <f>IF('Indicator Date'!BR66="","x",'Indicator Date'!BR66)</f>
        <v>2017</v>
      </c>
      <c r="BS66" s="151">
        <f>IF('Indicator Date'!BS66="","x",'Indicator Date'!BS66)</f>
        <v>2017</v>
      </c>
      <c r="BT66" s="151">
        <f>IF('Indicator Date'!BT66="","x",'Indicator Date'!BT66)</f>
        <v>2015</v>
      </c>
      <c r="BU66" s="151">
        <f>IF('Indicator Date'!BU66="","x",'Indicator Date'!BU66)</f>
        <v>2017</v>
      </c>
      <c r="BV66" s="151">
        <f>IF('Indicator Date'!BV66="","x",'Indicator Date'!BV66)</f>
        <v>2017</v>
      </c>
      <c r="BW66" s="151">
        <f>IF('Indicator Date'!BW66="","x",'Indicator Date'!BW66)</f>
        <v>2017</v>
      </c>
      <c r="BX66" s="151">
        <f>IF('Indicator Date'!BX66="","x",'Indicator Date'!BX66)</f>
        <v>2016</v>
      </c>
      <c r="BY66" s="151">
        <f>IF('Indicator Date'!BY66="","x",'Indicator Date'!BY66)</f>
        <v>2015</v>
      </c>
      <c r="BZ66" s="151" t="str">
        <f>IF('Indicator Date'!BZ66="","x",'Indicator Date'!BZ66)</f>
        <v>2018</v>
      </c>
      <c r="CA66" s="151">
        <f>IF('Indicator Date'!CA66="","x",'Indicator Date'!CA66)</f>
        <v>2019</v>
      </c>
      <c r="CB66" s="151">
        <f>IF('Indicator Date'!CB66="","x",'Indicator Date'!CB66)</f>
        <v>2015</v>
      </c>
    </row>
    <row r="67" spans="1:80" x14ac:dyDescent="0.3">
      <c r="A67" s="123" t="s">
        <v>119</v>
      </c>
      <c r="B67" s="106" t="s">
        <v>118</v>
      </c>
      <c r="C67" s="151">
        <f>IF('Indicator Date'!C67="","x",'Indicator Date'!C67)</f>
        <v>2015</v>
      </c>
      <c r="D67" s="151">
        <f>IF('Indicator Date'!D67="","x",'Indicator Date'!D67)</f>
        <v>2015</v>
      </c>
      <c r="E67" s="151">
        <f>IF('Indicator Date'!E67="","x",'Indicator Date'!E67)</f>
        <v>2015</v>
      </c>
      <c r="F67" s="151">
        <f>IF('Indicator Date'!F67="","x",'Indicator Date'!F67)</f>
        <v>2015</v>
      </c>
      <c r="G67" s="151">
        <f>IF('Indicator Date'!G67="","x",'Indicator Date'!G67)</f>
        <v>2015</v>
      </c>
      <c r="H67" s="151">
        <f>IF('Indicator Date'!H67="","x",'Indicator Date'!H67)</f>
        <v>2015</v>
      </c>
      <c r="I67" s="151">
        <f>IF('Indicator Date'!I67="","x",'Indicator Date'!I67)</f>
        <v>2015</v>
      </c>
      <c r="J67" s="151">
        <f>IF('Indicator Date'!J67="","x",'Indicator Date'!J67)</f>
        <v>2018</v>
      </c>
      <c r="K67" s="151">
        <f>IF('Indicator Date'!K67="","x",'Indicator Date'!K67)</f>
        <v>2018</v>
      </c>
      <c r="L67" s="151">
        <f>IF('Indicator Date'!L67="","x",'Indicator Date'!L67)</f>
        <v>2016</v>
      </c>
      <c r="M67" s="151">
        <f>IF('Indicator Date'!M67="","x",'Indicator Date'!M67)</f>
        <v>2015</v>
      </c>
      <c r="N67" s="151">
        <f>IF('Indicator Date'!N67="","x",'Indicator Date'!N67)</f>
        <v>2015</v>
      </c>
      <c r="O67" s="151">
        <f>IF('Indicator Date'!O67="","x",'Indicator Date'!O67)</f>
        <v>2015</v>
      </c>
      <c r="P67" s="151">
        <f>IF('Indicator Date'!P67="","x",'Indicator Date'!P67)</f>
        <v>2015</v>
      </c>
      <c r="Q67" s="151">
        <f>IF('Indicator Date'!Q67="","x",'Indicator Date'!Q67)</f>
        <v>2010</v>
      </c>
      <c r="R67" s="151">
        <f>IF('Indicator Date'!R67="","x",'Indicator Date'!R67)</f>
        <v>2010</v>
      </c>
      <c r="S67" s="151">
        <f>IF('Indicator Date'!S67="","x",'Indicator Date'!S67)</f>
        <v>2010</v>
      </c>
      <c r="T67" s="151">
        <f>IF('Indicator Date'!T67="","x",'Indicator Date'!T67)</f>
        <v>2010</v>
      </c>
      <c r="U67" s="151">
        <f>IF('Indicator Date'!U67="","x",'Indicator Date'!U67)</f>
        <v>2015</v>
      </c>
      <c r="V67" s="151">
        <f>IF('Indicator Date'!V67="","x",'Indicator Date'!V67)</f>
        <v>2015</v>
      </c>
      <c r="W67" s="151">
        <f>IF('Indicator Date'!W67="","x",'Indicator Date'!W67)</f>
        <v>2015</v>
      </c>
      <c r="X67" s="151">
        <f>IF('Indicator Date'!X67="","x",'Indicator Date'!X67)</f>
        <v>2018</v>
      </c>
      <c r="Y67" s="151">
        <f>IF('Indicator Date'!Y67="","x",'Indicator Date'!Y67)</f>
        <v>2018</v>
      </c>
      <c r="Z67" s="151">
        <f>IF('Indicator Date'!Z67="","x",'Indicator Date'!Z67)</f>
        <v>2018</v>
      </c>
      <c r="AA67" s="151">
        <f>IF('Indicator Date'!AA67="","x",'Indicator Date'!AA67)</f>
        <v>2011</v>
      </c>
      <c r="AB67" s="151">
        <f>IF('Indicator Date'!AB67="","x",'Indicator Date'!AB67)</f>
        <v>2017</v>
      </c>
      <c r="AC67" s="151" t="str">
        <f>IF('Indicator Date'!AC67="","x",'Indicator Date'!AC67)</f>
        <v>x</v>
      </c>
      <c r="AD67" s="151">
        <f>IF('Indicator Date'!AD67="","x",'Indicator Date'!AD67)</f>
        <v>2018</v>
      </c>
      <c r="AE67" s="151">
        <f>IF('Indicator Date'!AE67="","x",'Indicator Date'!AE67)</f>
        <v>2018</v>
      </c>
      <c r="AF67" s="151">
        <f>IF('Indicator Date'!AF67="","x",'Indicator Date'!AF67)</f>
        <v>2016</v>
      </c>
      <c r="AG67" s="151">
        <f>IF('Indicator Date'!AG67="","x",'Indicator Date'!AG67)</f>
        <v>2019</v>
      </c>
      <c r="AH67" s="151">
        <f>IF('Indicator Date'!AH67="","x",'Indicator Date'!AH67)</f>
        <v>2019</v>
      </c>
      <c r="AI67" s="151">
        <f>IF('Indicator Date'!AI67="","x",'Indicator Date'!AI67)</f>
        <v>2019</v>
      </c>
      <c r="AJ67" s="151">
        <f>IF('Indicator Date'!AJ67="","x",'Indicator Date'!AJ67)</f>
        <v>2018</v>
      </c>
      <c r="AK67" s="151">
        <f>IF('Indicator Date'!AK67="","x",'Indicator Date'!AK67)</f>
        <v>2018</v>
      </c>
      <c r="AL67" s="151">
        <f>IF('Indicator Date'!AL67="","x",'Indicator Date'!AL67)</f>
        <v>2017</v>
      </c>
      <c r="AM67" s="151" t="str">
        <f>IF('Indicator Date'!AM67="","x",'Indicator Date'!AM67)</f>
        <v>x</v>
      </c>
      <c r="AN67" s="151">
        <f>IF('Indicator Date'!AN67="","x",'Indicator Date'!AN67)</f>
        <v>2019</v>
      </c>
      <c r="AO67" s="151">
        <f>IF('Indicator Date'!AO67="","x",'Indicator Date'!AO67)</f>
        <v>2016</v>
      </c>
      <c r="AP67" s="151">
        <f>IF('Indicator Date'!AP67="","x",'Indicator Date'!AP67)</f>
        <v>2017</v>
      </c>
      <c r="AQ67" s="151" t="str">
        <f>IF('Indicator Date'!AQ67="","x",'Indicator Date'!AQ67)</f>
        <v>x</v>
      </c>
      <c r="AR67" s="151">
        <f>IF('Indicator Date'!AR67="","x",'Indicator Date'!AR67)</f>
        <v>2018</v>
      </c>
      <c r="AS67" s="151">
        <f>IF('Indicator Date'!AS67="","x",'Indicator Date'!AS67)</f>
        <v>2017</v>
      </c>
      <c r="AT67" s="151" t="str">
        <f>IF('Indicator Date'!AT67="","x",'Indicator Date'!AT67)</f>
        <v>x</v>
      </c>
      <c r="AU67" s="151">
        <f>IF('Indicator Date'!AU67="","x",'Indicator Date'!AU67)</f>
        <v>2017</v>
      </c>
      <c r="AV67" s="151">
        <f>IF('Indicator Date'!AV67="","x",'Indicator Date'!AV67)</f>
        <v>2017</v>
      </c>
      <c r="AW67" s="151" t="str">
        <f>IF('Indicator Date'!AW67="","x",'Indicator Date'!AW67)</f>
        <v>x</v>
      </c>
      <c r="AX67" s="151" t="str">
        <f>IF('Indicator Date'!AX67="","x",'Indicator Date'!AX67)</f>
        <v>x</v>
      </c>
      <c r="AY67" s="151">
        <f>IF('Indicator Date'!AY67="","x",'Indicator Date'!AY67)</f>
        <v>2017</v>
      </c>
      <c r="AZ67" s="151">
        <f>IF('Indicator Date'!AZ67="","x",'Indicator Date'!AZ67)</f>
        <v>2017</v>
      </c>
      <c r="BA67" s="151" t="str">
        <f>IF('Indicator Date'!BA67="","x",'Indicator Date'!BA67)</f>
        <v>2015</v>
      </c>
      <c r="BB67" s="151">
        <f>IF('Indicator Date'!BB67="","x",'Indicator Date'!BB67)</f>
        <v>2017</v>
      </c>
      <c r="BC67" s="151">
        <f>IF('Indicator Date'!BC67="","x",'Indicator Date'!BC67)</f>
        <v>2018</v>
      </c>
      <c r="BD67" s="151">
        <f>IF('Indicator Date'!BD67="","x",'Indicator Date'!BD67)</f>
        <v>2019</v>
      </c>
      <c r="BE67" s="212" t="str">
        <f>IF('Indicator Date'!BE67="","x",YEAR('Indicator Date'!BE67))</f>
        <v>x</v>
      </c>
      <c r="BF67" s="212">
        <f>IF('Indicator Date'!BF67="","x",YEAR('Indicator Date'!BF67))</f>
        <v>2018</v>
      </c>
      <c r="BG67" s="212">
        <f>IF('Indicator Date'!BG67="","x",YEAR('Indicator Date'!BG67))</f>
        <v>2018</v>
      </c>
      <c r="BH67" s="151">
        <f>IF('Indicator Date'!BH67="","x",'Indicator Date'!BH67)</f>
        <v>2018</v>
      </c>
      <c r="BI67" s="151">
        <f>IF('Indicator Date'!BI67="","x",'Indicator Date'!BI67)</f>
        <v>2018</v>
      </c>
      <c r="BJ67" s="151">
        <f>IF('Indicator Date'!BJ67="","x",'Indicator Date'!BJ67)</f>
        <v>2015</v>
      </c>
      <c r="BK67" s="151">
        <f>IF('Indicator Date'!BK67="","x",'Indicator Date'!BK67)</f>
        <v>2017</v>
      </c>
      <c r="BL67" s="151">
        <f>IF('Indicator Date'!BL67="","x",'Indicator Date'!BL67)</f>
        <v>2018</v>
      </c>
      <c r="BM67" s="151">
        <f>IF('Indicator Date'!BM67="","x",'Indicator Date'!BM67)</f>
        <v>2017</v>
      </c>
      <c r="BN67" s="151" t="str">
        <f>IF('Indicator Date'!BN67="","x",'Indicator Date'!BN67)</f>
        <v>x</v>
      </c>
      <c r="BO67" s="151">
        <f>IF('Indicator Date'!BO67="","x",'Indicator Date'!BO67)</f>
        <v>2016</v>
      </c>
      <c r="BP67" s="151">
        <f>IF('Indicator Date'!BP67="","x",'Indicator Date'!BP67)</f>
        <v>2017</v>
      </c>
      <c r="BQ67" s="151">
        <f>IF('Indicator Date'!BQ67="","x",'Indicator Date'!BQ67)</f>
        <v>2014</v>
      </c>
      <c r="BR67" s="151">
        <f>IF('Indicator Date'!BR67="","x",'Indicator Date'!BR67)</f>
        <v>2017</v>
      </c>
      <c r="BS67" s="151">
        <f>IF('Indicator Date'!BS67="","x",'Indicator Date'!BS67)</f>
        <v>2017</v>
      </c>
      <c r="BT67" s="151">
        <f>IF('Indicator Date'!BT67="","x",'Indicator Date'!BT67)</f>
        <v>2016</v>
      </c>
      <c r="BU67" s="151">
        <f>IF('Indicator Date'!BU67="","x",'Indicator Date'!BU67)</f>
        <v>2017</v>
      </c>
      <c r="BV67" s="151">
        <f>IF('Indicator Date'!BV67="","x",'Indicator Date'!BV67)</f>
        <v>2017</v>
      </c>
      <c r="BW67" s="151">
        <f>IF('Indicator Date'!BW67="","x",'Indicator Date'!BW67)</f>
        <v>2017</v>
      </c>
      <c r="BX67" s="151">
        <f>IF('Indicator Date'!BX67="","x",'Indicator Date'!BX67)</f>
        <v>2016</v>
      </c>
      <c r="BY67" s="151">
        <f>IF('Indicator Date'!BY67="","x",'Indicator Date'!BY67)</f>
        <v>2015</v>
      </c>
      <c r="BZ67" s="151" t="str">
        <f>IF('Indicator Date'!BZ67="","x",'Indicator Date'!BZ67)</f>
        <v>2018</v>
      </c>
      <c r="CA67" s="151">
        <f>IF('Indicator Date'!CA67="","x",'Indicator Date'!CA67)</f>
        <v>2019</v>
      </c>
      <c r="CB67" s="151">
        <f>IF('Indicator Date'!CB67="","x",'Indicator Date'!CB67)</f>
        <v>2015</v>
      </c>
    </row>
    <row r="68" spans="1:80" x14ac:dyDescent="0.3">
      <c r="A68" s="123" t="s">
        <v>121</v>
      </c>
      <c r="B68" s="106" t="s">
        <v>120</v>
      </c>
      <c r="C68" s="151">
        <f>IF('Indicator Date'!C68="","x",'Indicator Date'!C68)</f>
        <v>2015</v>
      </c>
      <c r="D68" s="151">
        <f>IF('Indicator Date'!D68="","x",'Indicator Date'!D68)</f>
        <v>2015</v>
      </c>
      <c r="E68" s="151">
        <f>IF('Indicator Date'!E68="","x",'Indicator Date'!E68)</f>
        <v>2015</v>
      </c>
      <c r="F68" s="151">
        <f>IF('Indicator Date'!F68="","x",'Indicator Date'!F68)</f>
        <v>2015</v>
      </c>
      <c r="G68" s="151">
        <f>IF('Indicator Date'!G68="","x",'Indicator Date'!G68)</f>
        <v>2015</v>
      </c>
      <c r="H68" s="151">
        <f>IF('Indicator Date'!H68="","x",'Indicator Date'!H68)</f>
        <v>2015</v>
      </c>
      <c r="I68" s="151">
        <f>IF('Indicator Date'!I68="","x",'Indicator Date'!I68)</f>
        <v>2015</v>
      </c>
      <c r="J68" s="151">
        <f>IF('Indicator Date'!J68="","x",'Indicator Date'!J68)</f>
        <v>2018</v>
      </c>
      <c r="K68" s="151">
        <f>IF('Indicator Date'!K68="","x",'Indicator Date'!K68)</f>
        <v>2018</v>
      </c>
      <c r="L68" s="151">
        <f>IF('Indicator Date'!L68="","x",'Indicator Date'!L68)</f>
        <v>2016</v>
      </c>
      <c r="M68" s="151">
        <f>IF('Indicator Date'!M68="","x",'Indicator Date'!M68)</f>
        <v>2015</v>
      </c>
      <c r="N68" s="151">
        <f>IF('Indicator Date'!N68="","x",'Indicator Date'!N68)</f>
        <v>2015</v>
      </c>
      <c r="O68" s="151">
        <f>IF('Indicator Date'!O68="","x",'Indicator Date'!O68)</f>
        <v>2015</v>
      </c>
      <c r="P68" s="151">
        <f>IF('Indicator Date'!P68="","x",'Indicator Date'!P68)</f>
        <v>2015</v>
      </c>
      <c r="Q68" s="151">
        <f>IF('Indicator Date'!Q68="","x",'Indicator Date'!Q68)</f>
        <v>2010</v>
      </c>
      <c r="R68" s="151">
        <f>IF('Indicator Date'!R68="","x",'Indicator Date'!R68)</f>
        <v>2010</v>
      </c>
      <c r="S68" s="151">
        <f>IF('Indicator Date'!S68="","x",'Indicator Date'!S68)</f>
        <v>2010</v>
      </c>
      <c r="T68" s="151">
        <f>IF('Indicator Date'!T68="","x",'Indicator Date'!T68)</f>
        <v>2010</v>
      </c>
      <c r="U68" s="151">
        <f>IF('Indicator Date'!U68="","x",'Indicator Date'!U68)</f>
        <v>2015</v>
      </c>
      <c r="V68" s="151">
        <f>IF('Indicator Date'!V68="","x",'Indicator Date'!V68)</f>
        <v>2015</v>
      </c>
      <c r="W68" s="151">
        <f>IF('Indicator Date'!W68="","x",'Indicator Date'!W68)</f>
        <v>2015</v>
      </c>
      <c r="X68" s="151">
        <f>IF('Indicator Date'!X68="","x",'Indicator Date'!X68)</f>
        <v>2018</v>
      </c>
      <c r="Y68" s="151">
        <f>IF('Indicator Date'!Y68="","x",'Indicator Date'!Y68)</f>
        <v>2018</v>
      </c>
      <c r="Z68" s="151">
        <f>IF('Indicator Date'!Z68="","x",'Indicator Date'!Z68)</f>
        <v>2018</v>
      </c>
      <c r="AA68" s="151">
        <f>IF('Indicator Date'!AA68="","x",'Indicator Date'!AA68)</f>
        <v>2014</v>
      </c>
      <c r="AB68" s="151">
        <f>IF('Indicator Date'!AB68="","x",'Indicator Date'!AB68)</f>
        <v>2017</v>
      </c>
      <c r="AC68" s="151">
        <f>IF('Indicator Date'!AC68="","x",'Indicator Date'!AC68)</f>
        <v>2017</v>
      </c>
      <c r="AD68" s="151">
        <f>IF('Indicator Date'!AD68="","x",'Indicator Date'!AD68)</f>
        <v>2017</v>
      </c>
      <c r="AE68" s="151">
        <f>IF('Indicator Date'!AE68="","x",'Indicator Date'!AE68)</f>
        <v>2018</v>
      </c>
      <c r="AF68" s="151">
        <f>IF('Indicator Date'!AF68="","x",'Indicator Date'!AF68)</f>
        <v>2016</v>
      </c>
      <c r="AG68" s="151">
        <f>IF('Indicator Date'!AG68="","x",'Indicator Date'!AG68)</f>
        <v>2019</v>
      </c>
      <c r="AH68" s="151">
        <f>IF('Indicator Date'!AH68="","x",'Indicator Date'!AH68)</f>
        <v>2019</v>
      </c>
      <c r="AI68" s="151">
        <f>IF('Indicator Date'!AI68="","x",'Indicator Date'!AI68)</f>
        <v>2019</v>
      </c>
      <c r="AJ68" s="151">
        <f>IF('Indicator Date'!AJ68="","x",'Indicator Date'!AJ68)</f>
        <v>2018</v>
      </c>
      <c r="AK68" s="151">
        <f>IF('Indicator Date'!AK68="","x",'Indicator Date'!AK68)</f>
        <v>2018</v>
      </c>
      <c r="AL68" s="151">
        <f>IF('Indicator Date'!AL68="","x",'Indicator Date'!AL68)</f>
        <v>2017</v>
      </c>
      <c r="AM68" s="151">
        <f>IF('Indicator Date'!AM68="","x",'Indicator Date'!AM68)</f>
        <v>2014</v>
      </c>
      <c r="AN68" s="151">
        <f>IF('Indicator Date'!AN68="","x",'Indicator Date'!AN68)</f>
        <v>2019</v>
      </c>
      <c r="AO68" s="151">
        <f>IF('Indicator Date'!AO68="","x",'Indicator Date'!AO68)</f>
        <v>2016</v>
      </c>
      <c r="AP68" s="151">
        <f>IF('Indicator Date'!AP68="","x",'Indicator Date'!AP68)</f>
        <v>2017</v>
      </c>
      <c r="AQ68" s="151">
        <f>IF('Indicator Date'!AQ68="","x",'Indicator Date'!AQ68)</f>
        <v>2017</v>
      </c>
      <c r="AR68" s="151">
        <f>IF('Indicator Date'!AR68="","x",'Indicator Date'!AR68)</f>
        <v>2018</v>
      </c>
      <c r="AS68" s="151">
        <f>IF('Indicator Date'!AS68="","x",'Indicator Date'!AS68)</f>
        <v>2017</v>
      </c>
      <c r="AT68" s="151">
        <f>IF('Indicator Date'!AT68="","x",'Indicator Date'!AT68)</f>
        <v>2014</v>
      </c>
      <c r="AU68" s="151">
        <f>IF('Indicator Date'!AU68="","x",'Indicator Date'!AU68)</f>
        <v>2017</v>
      </c>
      <c r="AV68" s="151">
        <f>IF('Indicator Date'!AV68="","x",'Indicator Date'!AV68)</f>
        <v>2017</v>
      </c>
      <c r="AW68" s="151">
        <f>IF('Indicator Date'!AW68="","x",'Indicator Date'!AW68)</f>
        <v>2017</v>
      </c>
      <c r="AX68" s="151">
        <f>IF('Indicator Date'!AX68="","x",'Indicator Date'!AX68)</f>
        <v>2017</v>
      </c>
      <c r="AY68" s="151">
        <f>IF('Indicator Date'!AY68="","x",'Indicator Date'!AY68)</f>
        <v>2017</v>
      </c>
      <c r="AZ68" s="151">
        <f>IF('Indicator Date'!AZ68="","x",'Indicator Date'!AZ68)</f>
        <v>2017</v>
      </c>
      <c r="BA68" s="151" t="str">
        <f>IF('Indicator Date'!BA68="","x",'Indicator Date'!BA68)</f>
        <v>2016</v>
      </c>
      <c r="BB68" s="151">
        <f>IF('Indicator Date'!BB68="","x",'Indicator Date'!BB68)</f>
        <v>2017</v>
      </c>
      <c r="BC68" s="151">
        <f>IF('Indicator Date'!BC68="","x",'Indicator Date'!BC68)</f>
        <v>2018</v>
      </c>
      <c r="BD68" s="151">
        <f>IF('Indicator Date'!BD68="","x",'Indicator Date'!BD68)</f>
        <v>2019</v>
      </c>
      <c r="BE68" s="212">
        <f>IF('Indicator Date'!BE68="","x",YEAR('Indicator Date'!BE68))</f>
        <v>2018</v>
      </c>
      <c r="BF68" s="212">
        <f>IF('Indicator Date'!BF68="","x",YEAR('Indicator Date'!BF68))</f>
        <v>2019</v>
      </c>
      <c r="BG68" s="212">
        <f>IF('Indicator Date'!BG68="","x",YEAR('Indicator Date'!BG68))</f>
        <v>2018</v>
      </c>
      <c r="BH68" s="151">
        <f>IF('Indicator Date'!BH68="","x",'Indicator Date'!BH68)</f>
        <v>2018</v>
      </c>
      <c r="BI68" s="151">
        <f>IF('Indicator Date'!BI68="","x",'Indicator Date'!BI68)</f>
        <v>2018</v>
      </c>
      <c r="BJ68" s="151">
        <f>IF('Indicator Date'!BJ68="","x",'Indicator Date'!BJ68)</f>
        <v>2015</v>
      </c>
      <c r="BK68" s="151">
        <f>IF('Indicator Date'!BK68="","x",'Indicator Date'!BK68)</f>
        <v>2017</v>
      </c>
      <c r="BL68" s="151">
        <f>IF('Indicator Date'!BL68="","x",'Indicator Date'!BL68)</f>
        <v>2018</v>
      </c>
      <c r="BM68" s="151">
        <f>IF('Indicator Date'!BM68="","x",'Indicator Date'!BM68)</f>
        <v>2017</v>
      </c>
      <c r="BN68" s="151">
        <f>IF('Indicator Date'!BN68="","x",'Indicator Date'!BN68)</f>
        <v>2015</v>
      </c>
      <c r="BO68" s="151">
        <f>IF('Indicator Date'!BO68="","x",'Indicator Date'!BO68)</f>
        <v>2016</v>
      </c>
      <c r="BP68" s="151">
        <f>IF('Indicator Date'!BP68="","x",'Indicator Date'!BP68)</f>
        <v>2017</v>
      </c>
      <c r="BQ68" s="151">
        <f>IF('Indicator Date'!BQ68="","x",'Indicator Date'!BQ68)</f>
        <v>2014</v>
      </c>
      <c r="BR68" s="151">
        <f>IF('Indicator Date'!BR68="","x",'Indicator Date'!BR68)</f>
        <v>2017</v>
      </c>
      <c r="BS68" s="151">
        <f>IF('Indicator Date'!BS68="","x",'Indicator Date'!BS68)</f>
        <v>2017</v>
      </c>
      <c r="BT68" s="151">
        <f>IF('Indicator Date'!BT68="","x",'Indicator Date'!BT68)</f>
        <v>2017</v>
      </c>
      <c r="BU68" s="151">
        <f>IF('Indicator Date'!BU68="","x",'Indicator Date'!BU68)</f>
        <v>2017</v>
      </c>
      <c r="BV68" s="151">
        <f>IF('Indicator Date'!BV68="","x",'Indicator Date'!BV68)</f>
        <v>2017</v>
      </c>
      <c r="BW68" s="151">
        <f>IF('Indicator Date'!BW68="","x",'Indicator Date'!BW68)</f>
        <v>2017</v>
      </c>
      <c r="BX68" s="151">
        <f>IF('Indicator Date'!BX68="","x",'Indicator Date'!BX68)</f>
        <v>2016</v>
      </c>
      <c r="BY68" s="151">
        <f>IF('Indicator Date'!BY68="","x",'Indicator Date'!BY68)</f>
        <v>2015</v>
      </c>
      <c r="BZ68" s="151" t="str">
        <f>IF('Indicator Date'!BZ68="","x",'Indicator Date'!BZ68)</f>
        <v>2018</v>
      </c>
      <c r="CA68" s="151">
        <f>IF('Indicator Date'!CA68="","x",'Indicator Date'!CA68)</f>
        <v>2019</v>
      </c>
      <c r="CB68" s="151">
        <f>IF('Indicator Date'!CB68="","x",'Indicator Date'!CB68)</f>
        <v>2015</v>
      </c>
    </row>
    <row r="69" spans="1:80" x14ac:dyDescent="0.3">
      <c r="A69" s="123" t="s">
        <v>123</v>
      </c>
      <c r="B69" s="106" t="s">
        <v>122</v>
      </c>
      <c r="C69" s="151">
        <f>IF('Indicator Date'!C69="","x",'Indicator Date'!C69)</f>
        <v>2015</v>
      </c>
      <c r="D69" s="151">
        <f>IF('Indicator Date'!D69="","x",'Indicator Date'!D69)</f>
        <v>2015</v>
      </c>
      <c r="E69" s="151">
        <f>IF('Indicator Date'!E69="","x",'Indicator Date'!E69)</f>
        <v>2015</v>
      </c>
      <c r="F69" s="151">
        <f>IF('Indicator Date'!F69="","x",'Indicator Date'!F69)</f>
        <v>2015</v>
      </c>
      <c r="G69" s="151">
        <f>IF('Indicator Date'!G69="","x",'Indicator Date'!G69)</f>
        <v>2015</v>
      </c>
      <c r="H69" s="151">
        <f>IF('Indicator Date'!H69="","x",'Indicator Date'!H69)</f>
        <v>2015</v>
      </c>
      <c r="I69" s="151">
        <f>IF('Indicator Date'!I69="","x",'Indicator Date'!I69)</f>
        <v>2015</v>
      </c>
      <c r="J69" s="151">
        <f>IF('Indicator Date'!J69="","x",'Indicator Date'!J69)</f>
        <v>2018</v>
      </c>
      <c r="K69" s="151">
        <f>IF('Indicator Date'!K69="","x",'Indicator Date'!K69)</f>
        <v>2018</v>
      </c>
      <c r="L69" s="151">
        <f>IF('Indicator Date'!L69="","x",'Indicator Date'!L69)</f>
        <v>2016</v>
      </c>
      <c r="M69" s="151">
        <f>IF('Indicator Date'!M69="","x",'Indicator Date'!M69)</f>
        <v>2015</v>
      </c>
      <c r="N69" s="151">
        <f>IF('Indicator Date'!N69="","x",'Indicator Date'!N69)</f>
        <v>2015</v>
      </c>
      <c r="O69" s="151">
        <f>IF('Indicator Date'!O69="","x",'Indicator Date'!O69)</f>
        <v>2015</v>
      </c>
      <c r="P69" s="151">
        <f>IF('Indicator Date'!P69="","x",'Indicator Date'!P69)</f>
        <v>2015</v>
      </c>
      <c r="Q69" s="151">
        <f>IF('Indicator Date'!Q69="","x",'Indicator Date'!Q69)</f>
        <v>2010</v>
      </c>
      <c r="R69" s="151">
        <f>IF('Indicator Date'!R69="","x",'Indicator Date'!R69)</f>
        <v>2010</v>
      </c>
      <c r="S69" s="151">
        <f>IF('Indicator Date'!S69="","x",'Indicator Date'!S69)</f>
        <v>2010</v>
      </c>
      <c r="T69" s="151">
        <f>IF('Indicator Date'!T69="","x",'Indicator Date'!T69)</f>
        <v>2010</v>
      </c>
      <c r="U69" s="151">
        <f>IF('Indicator Date'!U69="","x",'Indicator Date'!U69)</f>
        <v>2015</v>
      </c>
      <c r="V69" s="151">
        <f>IF('Indicator Date'!V69="","x",'Indicator Date'!V69)</f>
        <v>2015</v>
      </c>
      <c r="W69" s="151">
        <f>IF('Indicator Date'!W69="","x",'Indicator Date'!W69)</f>
        <v>2015</v>
      </c>
      <c r="X69" s="151">
        <f>IF('Indicator Date'!X69="","x",'Indicator Date'!X69)</f>
        <v>2018</v>
      </c>
      <c r="Y69" s="151">
        <f>IF('Indicator Date'!Y69="","x",'Indicator Date'!Y69)</f>
        <v>2018</v>
      </c>
      <c r="Z69" s="151">
        <f>IF('Indicator Date'!Z69="","x",'Indicator Date'!Z69)</f>
        <v>2018</v>
      </c>
      <c r="AA69" s="151">
        <f>IF('Indicator Date'!AA69="","x",'Indicator Date'!AA69)</f>
        <v>2011</v>
      </c>
      <c r="AB69" s="151">
        <f>IF('Indicator Date'!AB69="","x",'Indicator Date'!AB69)</f>
        <v>2017</v>
      </c>
      <c r="AC69" s="151" t="str">
        <f>IF('Indicator Date'!AC69="","x",'Indicator Date'!AC69)</f>
        <v>x</v>
      </c>
      <c r="AD69" s="151">
        <f>IF('Indicator Date'!AD69="","x",'Indicator Date'!AD69)</f>
        <v>2015</v>
      </c>
      <c r="AE69" s="151">
        <f>IF('Indicator Date'!AE69="","x",'Indicator Date'!AE69)</f>
        <v>2018</v>
      </c>
      <c r="AF69" s="151">
        <f>IF('Indicator Date'!AF69="","x",'Indicator Date'!AF69)</f>
        <v>2016</v>
      </c>
      <c r="AG69" s="151">
        <f>IF('Indicator Date'!AG69="","x",'Indicator Date'!AG69)</f>
        <v>2019</v>
      </c>
      <c r="AH69" s="151">
        <f>IF('Indicator Date'!AH69="","x",'Indicator Date'!AH69)</f>
        <v>2019</v>
      </c>
      <c r="AI69" s="151">
        <f>IF('Indicator Date'!AI69="","x",'Indicator Date'!AI69)</f>
        <v>2019</v>
      </c>
      <c r="AJ69" s="151">
        <f>IF('Indicator Date'!AJ69="","x",'Indicator Date'!AJ69)</f>
        <v>2018</v>
      </c>
      <c r="AK69" s="151">
        <f>IF('Indicator Date'!AK69="","x",'Indicator Date'!AK69)</f>
        <v>2018</v>
      </c>
      <c r="AL69" s="151">
        <f>IF('Indicator Date'!AL69="","x",'Indicator Date'!AL69)</f>
        <v>2017</v>
      </c>
      <c r="AM69" s="151" t="str">
        <f>IF('Indicator Date'!AM69="","x",'Indicator Date'!AM69)</f>
        <v>x</v>
      </c>
      <c r="AN69" s="151">
        <f>IF('Indicator Date'!AN69="","x",'Indicator Date'!AN69)</f>
        <v>2019</v>
      </c>
      <c r="AO69" s="151">
        <f>IF('Indicator Date'!AO69="","x",'Indicator Date'!AO69)</f>
        <v>2016</v>
      </c>
      <c r="AP69" s="151">
        <f>IF('Indicator Date'!AP69="","x",'Indicator Date'!AP69)</f>
        <v>2017</v>
      </c>
      <c r="AQ69" s="151" t="str">
        <f>IF('Indicator Date'!AQ69="","x",'Indicator Date'!AQ69)</f>
        <v>x</v>
      </c>
      <c r="AR69" s="151">
        <f>IF('Indicator Date'!AR69="","x",'Indicator Date'!AR69)</f>
        <v>2018</v>
      </c>
      <c r="AS69" s="151">
        <f>IF('Indicator Date'!AS69="","x",'Indicator Date'!AS69)</f>
        <v>2017</v>
      </c>
      <c r="AT69" s="151" t="str">
        <f>IF('Indicator Date'!AT69="","x",'Indicator Date'!AT69)</f>
        <v>x</v>
      </c>
      <c r="AU69" s="151">
        <f>IF('Indicator Date'!AU69="","x",'Indicator Date'!AU69)</f>
        <v>2017</v>
      </c>
      <c r="AV69" s="151">
        <f>IF('Indicator Date'!AV69="","x",'Indicator Date'!AV69)</f>
        <v>2017</v>
      </c>
      <c r="AW69" s="151">
        <f>IF('Indicator Date'!AW69="","x",'Indicator Date'!AW69)</f>
        <v>2017</v>
      </c>
      <c r="AX69" s="151" t="str">
        <f>IF('Indicator Date'!AX69="","x",'Indicator Date'!AX69)</f>
        <v>x</v>
      </c>
      <c r="AY69" s="151">
        <f>IF('Indicator Date'!AY69="","x",'Indicator Date'!AY69)</f>
        <v>2017</v>
      </c>
      <c r="AZ69" s="151">
        <f>IF('Indicator Date'!AZ69="","x",'Indicator Date'!AZ69)</f>
        <v>2017</v>
      </c>
      <c r="BA69" s="151" t="str">
        <f>IF('Indicator Date'!BA69="","x",'Indicator Date'!BA69)</f>
        <v>2015</v>
      </c>
      <c r="BB69" s="151">
        <f>IF('Indicator Date'!BB69="","x",'Indicator Date'!BB69)</f>
        <v>2017</v>
      </c>
      <c r="BC69" s="151">
        <f>IF('Indicator Date'!BC69="","x",'Indicator Date'!BC69)</f>
        <v>2018</v>
      </c>
      <c r="BD69" s="151">
        <f>IF('Indicator Date'!BD69="","x",'Indicator Date'!BD69)</f>
        <v>2019</v>
      </c>
      <c r="BE69" s="212" t="str">
        <f>IF('Indicator Date'!BE69="","x",YEAR('Indicator Date'!BE69))</f>
        <v>x</v>
      </c>
      <c r="BF69" s="212">
        <f>IF('Indicator Date'!BF69="","x",YEAR('Indicator Date'!BF69))</f>
        <v>2018</v>
      </c>
      <c r="BG69" s="212">
        <f>IF('Indicator Date'!BG69="","x",YEAR('Indicator Date'!BG69))</f>
        <v>2018</v>
      </c>
      <c r="BH69" s="151">
        <f>IF('Indicator Date'!BH69="","x",'Indicator Date'!BH69)</f>
        <v>2018</v>
      </c>
      <c r="BI69" s="151">
        <f>IF('Indicator Date'!BI69="","x",'Indicator Date'!BI69)</f>
        <v>2018</v>
      </c>
      <c r="BJ69" s="151">
        <f>IF('Indicator Date'!BJ69="","x",'Indicator Date'!BJ69)</f>
        <v>2015</v>
      </c>
      <c r="BK69" s="151">
        <f>IF('Indicator Date'!BK69="","x",'Indicator Date'!BK69)</f>
        <v>2017</v>
      </c>
      <c r="BL69" s="151">
        <f>IF('Indicator Date'!BL69="","x",'Indicator Date'!BL69)</f>
        <v>2018</v>
      </c>
      <c r="BM69" s="151">
        <f>IF('Indicator Date'!BM69="","x",'Indicator Date'!BM69)</f>
        <v>2017</v>
      </c>
      <c r="BN69" s="151">
        <f>IF('Indicator Date'!BN69="","x",'Indicator Date'!BN69)</f>
        <v>2015</v>
      </c>
      <c r="BO69" s="151">
        <f>IF('Indicator Date'!BO69="","x",'Indicator Date'!BO69)</f>
        <v>2016</v>
      </c>
      <c r="BP69" s="151">
        <f>IF('Indicator Date'!BP69="","x",'Indicator Date'!BP69)</f>
        <v>2017</v>
      </c>
      <c r="BQ69" s="151">
        <f>IF('Indicator Date'!BQ69="","x",'Indicator Date'!BQ69)</f>
        <v>2014</v>
      </c>
      <c r="BR69" s="151">
        <f>IF('Indicator Date'!BR69="","x",'Indicator Date'!BR69)</f>
        <v>2017</v>
      </c>
      <c r="BS69" s="151">
        <f>IF('Indicator Date'!BS69="","x",'Indicator Date'!BS69)</f>
        <v>2017</v>
      </c>
      <c r="BT69" s="151">
        <f>IF('Indicator Date'!BT69="","x",'Indicator Date'!BT69)</f>
        <v>2016</v>
      </c>
      <c r="BU69" s="151">
        <f>IF('Indicator Date'!BU69="","x",'Indicator Date'!BU69)</f>
        <v>2017</v>
      </c>
      <c r="BV69" s="151">
        <f>IF('Indicator Date'!BV69="","x",'Indicator Date'!BV69)</f>
        <v>2017</v>
      </c>
      <c r="BW69" s="151">
        <f>IF('Indicator Date'!BW69="","x",'Indicator Date'!BW69)</f>
        <v>2017</v>
      </c>
      <c r="BX69" s="151">
        <f>IF('Indicator Date'!BX69="","x",'Indicator Date'!BX69)</f>
        <v>2016</v>
      </c>
      <c r="BY69" s="151">
        <f>IF('Indicator Date'!BY69="","x",'Indicator Date'!BY69)</f>
        <v>2015</v>
      </c>
      <c r="BZ69" s="151" t="str">
        <f>IF('Indicator Date'!BZ69="","x",'Indicator Date'!BZ69)</f>
        <v>2018</v>
      </c>
      <c r="CA69" s="151">
        <f>IF('Indicator Date'!CA69="","x",'Indicator Date'!CA69)</f>
        <v>2019</v>
      </c>
      <c r="CB69" s="151">
        <f>IF('Indicator Date'!CB69="","x",'Indicator Date'!CB69)</f>
        <v>2015</v>
      </c>
    </row>
    <row r="70" spans="1:80" x14ac:dyDescent="0.3">
      <c r="A70" s="123" t="s">
        <v>125</v>
      </c>
      <c r="B70" s="106" t="s">
        <v>124</v>
      </c>
      <c r="C70" s="151">
        <f>IF('Indicator Date'!C70="","x",'Indicator Date'!C70)</f>
        <v>2015</v>
      </c>
      <c r="D70" s="151">
        <f>IF('Indicator Date'!D70="","x",'Indicator Date'!D70)</f>
        <v>2015</v>
      </c>
      <c r="E70" s="151">
        <f>IF('Indicator Date'!E70="","x",'Indicator Date'!E70)</f>
        <v>2015</v>
      </c>
      <c r="F70" s="151">
        <f>IF('Indicator Date'!F70="","x",'Indicator Date'!F70)</f>
        <v>2015</v>
      </c>
      <c r="G70" s="151">
        <f>IF('Indicator Date'!G70="","x",'Indicator Date'!G70)</f>
        <v>2015</v>
      </c>
      <c r="H70" s="151">
        <f>IF('Indicator Date'!H70="","x",'Indicator Date'!H70)</f>
        <v>2015</v>
      </c>
      <c r="I70" s="151">
        <f>IF('Indicator Date'!I70="","x",'Indicator Date'!I70)</f>
        <v>2015</v>
      </c>
      <c r="J70" s="151">
        <f>IF('Indicator Date'!J70="","x",'Indicator Date'!J70)</f>
        <v>2018</v>
      </c>
      <c r="K70" s="151">
        <f>IF('Indicator Date'!K70="","x",'Indicator Date'!K70)</f>
        <v>2018</v>
      </c>
      <c r="L70" s="151">
        <f>IF('Indicator Date'!L70="","x",'Indicator Date'!L70)</f>
        <v>2016</v>
      </c>
      <c r="M70" s="151">
        <f>IF('Indicator Date'!M70="","x",'Indicator Date'!M70)</f>
        <v>2015</v>
      </c>
      <c r="N70" s="151">
        <f>IF('Indicator Date'!N70="","x",'Indicator Date'!N70)</f>
        <v>2015</v>
      </c>
      <c r="O70" s="151">
        <f>IF('Indicator Date'!O70="","x",'Indicator Date'!O70)</f>
        <v>2015</v>
      </c>
      <c r="P70" s="151">
        <f>IF('Indicator Date'!P70="","x",'Indicator Date'!P70)</f>
        <v>2015</v>
      </c>
      <c r="Q70" s="151">
        <f>IF('Indicator Date'!Q70="","x",'Indicator Date'!Q70)</f>
        <v>2010</v>
      </c>
      <c r="R70" s="151">
        <f>IF('Indicator Date'!R70="","x",'Indicator Date'!R70)</f>
        <v>2010</v>
      </c>
      <c r="S70" s="151">
        <f>IF('Indicator Date'!S70="","x",'Indicator Date'!S70)</f>
        <v>2010</v>
      </c>
      <c r="T70" s="151">
        <f>IF('Indicator Date'!T70="","x",'Indicator Date'!T70)</f>
        <v>2010</v>
      </c>
      <c r="U70" s="151">
        <f>IF('Indicator Date'!U70="","x",'Indicator Date'!U70)</f>
        <v>2015</v>
      </c>
      <c r="V70" s="151">
        <f>IF('Indicator Date'!V70="","x",'Indicator Date'!V70)</f>
        <v>2015</v>
      </c>
      <c r="W70" s="151">
        <f>IF('Indicator Date'!W70="","x",'Indicator Date'!W70)</f>
        <v>2015</v>
      </c>
      <c r="X70" s="151">
        <f>IF('Indicator Date'!X70="","x",'Indicator Date'!X70)</f>
        <v>2018</v>
      </c>
      <c r="Y70" s="151">
        <f>IF('Indicator Date'!Y70="","x",'Indicator Date'!Y70)</f>
        <v>2018</v>
      </c>
      <c r="Z70" s="151">
        <f>IF('Indicator Date'!Z70="","x",'Indicator Date'!Z70)</f>
        <v>2018</v>
      </c>
      <c r="AA70" s="151" t="str">
        <f>IF('Indicator Date'!AA70="","x",'Indicator Date'!AA70)</f>
        <v>x</v>
      </c>
      <c r="AB70" s="151">
        <f>IF('Indicator Date'!AB70="","x",'Indicator Date'!AB70)</f>
        <v>2017</v>
      </c>
      <c r="AC70" s="151" t="str">
        <f>IF('Indicator Date'!AC70="","x",'Indicator Date'!AC70)</f>
        <v>x</v>
      </c>
      <c r="AD70" s="151">
        <f>IF('Indicator Date'!AD70="","x",'Indicator Date'!AD70)</f>
        <v>2014</v>
      </c>
      <c r="AE70" s="151">
        <f>IF('Indicator Date'!AE70="","x",'Indicator Date'!AE70)</f>
        <v>2018</v>
      </c>
      <c r="AF70" s="151">
        <f>IF('Indicator Date'!AF70="","x",'Indicator Date'!AF70)</f>
        <v>2015</v>
      </c>
      <c r="AG70" s="151">
        <f>IF('Indicator Date'!AG70="","x",'Indicator Date'!AG70)</f>
        <v>2019</v>
      </c>
      <c r="AH70" s="151">
        <f>IF('Indicator Date'!AH70="","x",'Indicator Date'!AH70)</f>
        <v>2019</v>
      </c>
      <c r="AI70" s="151">
        <f>IF('Indicator Date'!AI70="","x",'Indicator Date'!AI70)</f>
        <v>2019</v>
      </c>
      <c r="AJ70" s="151">
        <f>IF('Indicator Date'!AJ70="","x",'Indicator Date'!AJ70)</f>
        <v>2018</v>
      </c>
      <c r="AK70" s="151">
        <f>IF('Indicator Date'!AK70="","x",'Indicator Date'!AK70)</f>
        <v>2018</v>
      </c>
      <c r="AL70" s="151">
        <f>IF('Indicator Date'!AL70="","x",'Indicator Date'!AL70)</f>
        <v>2017</v>
      </c>
      <c r="AM70" s="151" t="str">
        <f>IF('Indicator Date'!AM70="","x",'Indicator Date'!AM70)</f>
        <v>x</v>
      </c>
      <c r="AN70" s="151">
        <f>IF('Indicator Date'!AN70="","x",'Indicator Date'!AN70)</f>
        <v>2019</v>
      </c>
      <c r="AO70" s="151">
        <f>IF('Indicator Date'!AO70="","x",'Indicator Date'!AO70)</f>
        <v>2016</v>
      </c>
      <c r="AP70" s="151">
        <f>IF('Indicator Date'!AP70="","x",'Indicator Date'!AP70)</f>
        <v>2017</v>
      </c>
      <c r="AQ70" s="151">
        <f>IF('Indicator Date'!AQ70="","x",'Indicator Date'!AQ70)</f>
        <v>2017</v>
      </c>
      <c r="AR70" s="151">
        <f>IF('Indicator Date'!AR70="","x",'Indicator Date'!AR70)</f>
        <v>2018</v>
      </c>
      <c r="AS70" s="151">
        <f>IF('Indicator Date'!AS70="","x",'Indicator Date'!AS70)</f>
        <v>2017</v>
      </c>
      <c r="AT70" s="151" t="str">
        <f>IF('Indicator Date'!AT70="","x",'Indicator Date'!AT70)</f>
        <v>x</v>
      </c>
      <c r="AU70" s="151">
        <f>IF('Indicator Date'!AU70="","x",'Indicator Date'!AU70)</f>
        <v>2017</v>
      </c>
      <c r="AV70" s="151" t="str">
        <f>IF('Indicator Date'!AV70="","x",'Indicator Date'!AV70)</f>
        <v>x</v>
      </c>
      <c r="AW70" s="151" t="str">
        <f>IF('Indicator Date'!AW70="","x",'Indicator Date'!AW70)</f>
        <v>x</v>
      </c>
      <c r="AX70" s="151" t="str">
        <f>IF('Indicator Date'!AX70="","x",'Indicator Date'!AX70)</f>
        <v>x</v>
      </c>
      <c r="AY70" s="151">
        <f>IF('Indicator Date'!AY70="","x",'Indicator Date'!AY70)</f>
        <v>2017</v>
      </c>
      <c r="AZ70" s="151" t="str">
        <f>IF('Indicator Date'!AZ70="","x",'Indicator Date'!AZ70)</f>
        <v>x</v>
      </c>
      <c r="BA70" s="151" t="str">
        <f>IF('Indicator Date'!BA70="","x",'Indicator Date'!BA70)</f>
        <v>x</v>
      </c>
      <c r="BB70" s="151">
        <f>IF('Indicator Date'!BB70="","x",'Indicator Date'!BB70)</f>
        <v>2017</v>
      </c>
      <c r="BC70" s="151">
        <f>IF('Indicator Date'!BC70="","x",'Indicator Date'!BC70)</f>
        <v>2018</v>
      </c>
      <c r="BD70" s="151">
        <f>IF('Indicator Date'!BD70="","x",'Indicator Date'!BD70)</f>
        <v>2019</v>
      </c>
      <c r="BE70" s="212" t="str">
        <f>IF('Indicator Date'!BE70="","x",YEAR('Indicator Date'!BE70))</f>
        <v>x</v>
      </c>
      <c r="BF70" s="212">
        <f>IF('Indicator Date'!BF70="","x",YEAR('Indicator Date'!BF70))</f>
        <v>2018</v>
      </c>
      <c r="BG70" s="212">
        <f>IF('Indicator Date'!BG70="","x",YEAR('Indicator Date'!BG70))</f>
        <v>2018</v>
      </c>
      <c r="BH70" s="151">
        <f>IF('Indicator Date'!BH70="","x",'Indicator Date'!BH70)</f>
        <v>2018</v>
      </c>
      <c r="BI70" s="151">
        <f>IF('Indicator Date'!BI70="","x",'Indicator Date'!BI70)</f>
        <v>2018</v>
      </c>
      <c r="BJ70" s="151">
        <f>IF('Indicator Date'!BJ70="","x",'Indicator Date'!BJ70)</f>
        <v>2013</v>
      </c>
      <c r="BK70" s="151">
        <f>IF('Indicator Date'!BK70="","x",'Indicator Date'!BK70)</f>
        <v>2017</v>
      </c>
      <c r="BL70" s="151">
        <f>IF('Indicator Date'!BL70="","x",'Indicator Date'!BL70)</f>
        <v>2018</v>
      </c>
      <c r="BM70" s="151">
        <f>IF('Indicator Date'!BM70="","x",'Indicator Date'!BM70)</f>
        <v>2017</v>
      </c>
      <c r="BN70" s="151" t="str">
        <f>IF('Indicator Date'!BN70="","x",'Indicator Date'!BN70)</f>
        <v>x</v>
      </c>
      <c r="BO70" s="151">
        <f>IF('Indicator Date'!BO70="","x",'Indicator Date'!BO70)</f>
        <v>2016</v>
      </c>
      <c r="BP70" s="151">
        <f>IF('Indicator Date'!BP70="","x",'Indicator Date'!BP70)</f>
        <v>2017</v>
      </c>
      <c r="BQ70" s="151">
        <f>IF('Indicator Date'!BQ70="","x",'Indicator Date'!BQ70)</f>
        <v>2014</v>
      </c>
      <c r="BR70" s="151">
        <f>IF('Indicator Date'!BR70="","x",'Indicator Date'!BR70)</f>
        <v>2017</v>
      </c>
      <c r="BS70" s="151">
        <f>IF('Indicator Date'!BS70="","x",'Indicator Date'!BS70)</f>
        <v>2017</v>
      </c>
      <c r="BT70" s="151">
        <f>IF('Indicator Date'!BT70="","x",'Indicator Date'!BT70)</f>
        <v>2017</v>
      </c>
      <c r="BU70" s="151">
        <f>IF('Indicator Date'!BU70="","x",'Indicator Date'!BU70)</f>
        <v>2017</v>
      </c>
      <c r="BV70" s="151">
        <f>IF('Indicator Date'!BV70="","x",'Indicator Date'!BV70)</f>
        <v>2017</v>
      </c>
      <c r="BW70" s="151" t="str">
        <f>IF('Indicator Date'!BW70="","x",'Indicator Date'!BW70)</f>
        <v>x</v>
      </c>
      <c r="BX70" s="151">
        <f>IF('Indicator Date'!BX70="","x",'Indicator Date'!BX70)</f>
        <v>2016</v>
      </c>
      <c r="BY70" s="151">
        <f>IF('Indicator Date'!BY70="","x",'Indicator Date'!BY70)</f>
        <v>2015</v>
      </c>
      <c r="BZ70" s="151" t="str">
        <f>IF('Indicator Date'!BZ70="","x",'Indicator Date'!BZ70)</f>
        <v>2018</v>
      </c>
      <c r="CA70" s="151">
        <f>IF('Indicator Date'!CA70="","x",'Indicator Date'!CA70)</f>
        <v>2019</v>
      </c>
      <c r="CB70" s="151">
        <f>IF('Indicator Date'!CB70="","x",'Indicator Date'!CB70)</f>
        <v>2015</v>
      </c>
    </row>
    <row r="71" spans="1:80" x14ac:dyDescent="0.3">
      <c r="A71" s="123" t="s">
        <v>127</v>
      </c>
      <c r="B71" s="106" t="s">
        <v>126</v>
      </c>
      <c r="C71" s="151">
        <f>IF('Indicator Date'!C71="","x",'Indicator Date'!C71)</f>
        <v>2015</v>
      </c>
      <c r="D71" s="151">
        <f>IF('Indicator Date'!D71="","x",'Indicator Date'!D71)</f>
        <v>2015</v>
      </c>
      <c r="E71" s="151">
        <f>IF('Indicator Date'!E71="","x",'Indicator Date'!E71)</f>
        <v>2015</v>
      </c>
      <c r="F71" s="151">
        <f>IF('Indicator Date'!F71="","x",'Indicator Date'!F71)</f>
        <v>2015</v>
      </c>
      <c r="G71" s="151">
        <f>IF('Indicator Date'!G71="","x",'Indicator Date'!G71)</f>
        <v>2015</v>
      </c>
      <c r="H71" s="151">
        <f>IF('Indicator Date'!H71="","x",'Indicator Date'!H71)</f>
        <v>2015</v>
      </c>
      <c r="I71" s="151">
        <f>IF('Indicator Date'!I71="","x",'Indicator Date'!I71)</f>
        <v>2015</v>
      </c>
      <c r="J71" s="151">
        <f>IF('Indicator Date'!J71="","x",'Indicator Date'!J71)</f>
        <v>2018</v>
      </c>
      <c r="K71" s="151">
        <f>IF('Indicator Date'!K71="","x",'Indicator Date'!K71)</f>
        <v>2018</v>
      </c>
      <c r="L71" s="151">
        <f>IF('Indicator Date'!L71="","x",'Indicator Date'!L71)</f>
        <v>2016</v>
      </c>
      <c r="M71" s="151">
        <f>IF('Indicator Date'!M71="","x",'Indicator Date'!M71)</f>
        <v>2015</v>
      </c>
      <c r="N71" s="151">
        <f>IF('Indicator Date'!N71="","x",'Indicator Date'!N71)</f>
        <v>2015</v>
      </c>
      <c r="O71" s="151">
        <f>IF('Indicator Date'!O71="","x",'Indicator Date'!O71)</f>
        <v>2015</v>
      </c>
      <c r="P71" s="151">
        <f>IF('Indicator Date'!P71="","x",'Indicator Date'!P71)</f>
        <v>2015</v>
      </c>
      <c r="Q71" s="151">
        <f>IF('Indicator Date'!Q71="","x",'Indicator Date'!Q71)</f>
        <v>2010</v>
      </c>
      <c r="R71" s="151">
        <f>IF('Indicator Date'!R71="","x",'Indicator Date'!R71)</f>
        <v>2010</v>
      </c>
      <c r="S71" s="151">
        <f>IF('Indicator Date'!S71="","x",'Indicator Date'!S71)</f>
        <v>2010</v>
      </c>
      <c r="T71" s="151">
        <f>IF('Indicator Date'!T71="","x",'Indicator Date'!T71)</f>
        <v>2010</v>
      </c>
      <c r="U71" s="151">
        <f>IF('Indicator Date'!U71="","x",'Indicator Date'!U71)</f>
        <v>2015</v>
      </c>
      <c r="V71" s="151">
        <f>IF('Indicator Date'!V71="","x",'Indicator Date'!V71)</f>
        <v>2015</v>
      </c>
      <c r="W71" s="151">
        <f>IF('Indicator Date'!W71="","x",'Indicator Date'!W71)</f>
        <v>2015</v>
      </c>
      <c r="X71" s="151">
        <f>IF('Indicator Date'!X71="","x",'Indicator Date'!X71)</f>
        <v>2018</v>
      </c>
      <c r="Y71" s="151">
        <f>IF('Indicator Date'!Y71="","x",'Indicator Date'!Y71)</f>
        <v>2018</v>
      </c>
      <c r="Z71" s="151">
        <f>IF('Indicator Date'!Z71="","x",'Indicator Date'!Z71)</f>
        <v>2018</v>
      </c>
      <c r="AA71" s="151">
        <f>IF('Indicator Date'!AA71="","x",'Indicator Date'!AA71)</f>
        <v>2015</v>
      </c>
      <c r="AB71" s="151">
        <f>IF('Indicator Date'!AB71="","x",'Indicator Date'!AB71)</f>
        <v>2017</v>
      </c>
      <c r="AC71" s="151">
        <f>IF('Indicator Date'!AC71="","x",'Indicator Date'!AC71)</f>
        <v>2017</v>
      </c>
      <c r="AD71" s="151">
        <f>IF('Indicator Date'!AD71="","x",'Indicator Date'!AD71)</f>
        <v>2017</v>
      </c>
      <c r="AE71" s="151">
        <f>IF('Indicator Date'!AE71="","x",'Indicator Date'!AE71)</f>
        <v>2018</v>
      </c>
      <c r="AF71" s="151">
        <f>IF('Indicator Date'!AF71="","x",'Indicator Date'!AF71)</f>
        <v>2016</v>
      </c>
      <c r="AG71" s="151">
        <f>IF('Indicator Date'!AG71="","x",'Indicator Date'!AG71)</f>
        <v>2019</v>
      </c>
      <c r="AH71" s="151">
        <f>IF('Indicator Date'!AH71="","x",'Indicator Date'!AH71)</f>
        <v>2019</v>
      </c>
      <c r="AI71" s="151">
        <f>IF('Indicator Date'!AI71="","x",'Indicator Date'!AI71)</f>
        <v>2019</v>
      </c>
      <c r="AJ71" s="151">
        <f>IF('Indicator Date'!AJ71="","x",'Indicator Date'!AJ71)</f>
        <v>2018</v>
      </c>
      <c r="AK71" s="151">
        <f>IF('Indicator Date'!AK71="","x",'Indicator Date'!AK71)</f>
        <v>2018</v>
      </c>
      <c r="AL71" s="151">
        <f>IF('Indicator Date'!AL71="","x",'Indicator Date'!AL71)</f>
        <v>2017</v>
      </c>
      <c r="AM71" s="151">
        <f>IF('Indicator Date'!AM71="","x",'Indicator Date'!AM71)</f>
        <v>2015</v>
      </c>
      <c r="AN71" s="151">
        <f>IF('Indicator Date'!AN71="","x",'Indicator Date'!AN71)</f>
        <v>2019</v>
      </c>
      <c r="AO71" s="151">
        <f>IF('Indicator Date'!AO71="","x",'Indicator Date'!AO71)</f>
        <v>2016</v>
      </c>
      <c r="AP71" s="151">
        <f>IF('Indicator Date'!AP71="","x",'Indicator Date'!AP71)</f>
        <v>2017</v>
      </c>
      <c r="AQ71" s="151">
        <f>IF('Indicator Date'!AQ71="","x",'Indicator Date'!AQ71)</f>
        <v>2017</v>
      </c>
      <c r="AR71" s="151">
        <f>IF('Indicator Date'!AR71="","x",'Indicator Date'!AR71)</f>
        <v>2018</v>
      </c>
      <c r="AS71" s="151">
        <f>IF('Indicator Date'!AS71="","x",'Indicator Date'!AS71)</f>
        <v>2017</v>
      </c>
      <c r="AT71" s="151">
        <f>IF('Indicator Date'!AT71="","x",'Indicator Date'!AT71)</f>
        <v>2015</v>
      </c>
      <c r="AU71" s="151">
        <f>IF('Indicator Date'!AU71="","x",'Indicator Date'!AU71)</f>
        <v>2017</v>
      </c>
      <c r="AV71" s="151">
        <f>IF('Indicator Date'!AV71="","x",'Indicator Date'!AV71)</f>
        <v>2017</v>
      </c>
      <c r="AW71" s="151">
        <f>IF('Indicator Date'!AW71="","x",'Indicator Date'!AW71)</f>
        <v>2017</v>
      </c>
      <c r="AX71" s="151">
        <f>IF('Indicator Date'!AX71="","x",'Indicator Date'!AX71)</f>
        <v>2017</v>
      </c>
      <c r="AY71" s="151">
        <f>IF('Indicator Date'!AY71="","x",'Indicator Date'!AY71)</f>
        <v>2017</v>
      </c>
      <c r="AZ71" s="151">
        <f>IF('Indicator Date'!AZ71="","x",'Indicator Date'!AZ71)</f>
        <v>2017</v>
      </c>
      <c r="BA71" s="151" t="str">
        <f>IF('Indicator Date'!BA71="","x",'Indicator Date'!BA71)</f>
        <v>2014</v>
      </c>
      <c r="BB71" s="151">
        <f>IF('Indicator Date'!BB71="","x",'Indicator Date'!BB71)</f>
        <v>2017</v>
      </c>
      <c r="BC71" s="151">
        <f>IF('Indicator Date'!BC71="","x",'Indicator Date'!BC71)</f>
        <v>2018</v>
      </c>
      <c r="BD71" s="151">
        <f>IF('Indicator Date'!BD71="","x",'Indicator Date'!BD71)</f>
        <v>2019</v>
      </c>
      <c r="BE71" s="212">
        <f>IF('Indicator Date'!BE71="","x",YEAR('Indicator Date'!BE71))</f>
        <v>2018</v>
      </c>
      <c r="BF71" s="212">
        <f>IF('Indicator Date'!BF71="","x",YEAR('Indicator Date'!BF71))</f>
        <v>2018</v>
      </c>
      <c r="BG71" s="212">
        <f>IF('Indicator Date'!BG71="","x",YEAR('Indicator Date'!BG71))</f>
        <v>2018</v>
      </c>
      <c r="BH71" s="151">
        <f>IF('Indicator Date'!BH71="","x",'Indicator Date'!BH71)</f>
        <v>2018</v>
      </c>
      <c r="BI71" s="151">
        <f>IF('Indicator Date'!BI71="","x",'Indicator Date'!BI71)</f>
        <v>2018</v>
      </c>
      <c r="BJ71" s="151">
        <f>IF('Indicator Date'!BJ71="","x",'Indicator Date'!BJ71)</f>
        <v>2015</v>
      </c>
      <c r="BK71" s="151">
        <f>IF('Indicator Date'!BK71="","x",'Indicator Date'!BK71)</f>
        <v>2017</v>
      </c>
      <c r="BL71" s="151">
        <f>IF('Indicator Date'!BL71="","x",'Indicator Date'!BL71)</f>
        <v>2018</v>
      </c>
      <c r="BM71" s="151">
        <f>IF('Indicator Date'!BM71="","x",'Indicator Date'!BM71)</f>
        <v>2017</v>
      </c>
      <c r="BN71" s="151">
        <f>IF('Indicator Date'!BN71="","x",'Indicator Date'!BN71)</f>
        <v>2015</v>
      </c>
      <c r="BO71" s="151">
        <f>IF('Indicator Date'!BO71="","x",'Indicator Date'!BO71)</f>
        <v>2016</v>
      </c>
      <c r="BP71" s="151">
        <f>IF('Indicator Date'!BP71="","x",'Indicator Date'!BP71)</f>
        <v>2017</v>
      </c>
      <c r="BQ71" s="151">
        <f>IF('Indicator Date'!BQ71="","x",'Indicator Date'!BQ71)</f>
        <v>2014</v>
      </c>
      <c r="BR71" s="151">
        <f>IF('Indicator Date'!BR71="","x",'Indicator Date'!BR71)</f>
        <v>2017</v>
      </c>
      <c r="BS71" s="151">
        <f>IF('Indicator Date'!BS71="","x",'Indicator Date'!BS71)</f>
        <v>2017</v>
      </c>
      <c r="BT71" s="151">
        <f>IF('Indicator Date'!BT71="","x",'Indicator Date'!BT71)</f>
        <v>2018</v>
      </c>
      <c r="BU71" s="151">
        <f>IF('Indicator Date'!BU71="","x",'Indicator Date'!BU71)</f>
        <v>2017</v>
      </c>
      <c r="BV71" s="151">
        <f>IF('Indicator Date'!BV71="","x",'Indicator Date'!BV71)</f>
        <v>2017</v>
      </c>
      <c r="BW71" s="151">
        <f>IF('Indicator Date'!BW71="","x",'Indicator Date'!BW71)</f>
        <v>2017</v>
      </c>
      <c r="BX71" s="151">
        <f>IF('Indicator Date'!BX71="","x",'Indicator Date'!BX71)</f>
        <v>2016</v>
      </c>
      <c r="BY71" s="151">
        <f>IF('Indicator Date'!BY71="","x",'Indicator Date'!BY71)</f>
        <v>2015</v>
      </c>
      <c r="BZ71" s="151" t="str">
        <f>IF('Indicator Date'!BZ71="","x",'Indicator Date'!BZ71)</f>
        <v>2018</v>
      </c>
      <c r="CA71" s="151">
        <f>IF('Indicator Date'!CA71="","x",'Indicator Date'!CA71)</f>
        <v>2019</v>
      </c>
      <c r="CB71" s="151">
        <f>IF('Indicator Date'!CB71="","x",'Indicator Date'!CB71)</f>
        <v>2015</v>
      </c>
    </row>
    <row r="72" spans="1:80" x14ac:dyDescent="0.3">
      <c r="A72" s="123" t="s">
        <v>129</v>
      </c>
      <c r="B72" s="106" t="s">
        <v>128</v>
      </c>
      <c r="C72" s="151">
        <f>IF('Indicator Date'!C72="","x",'Indicator Date'!C72)</f>
        <v>2015</v>
      </c>
      <c r="D72" s="151">
        <f>IF('Indicator Date'!D72="","x",'Indicator Date'!D72)</f>
        <v>2015</v>
      </c>
      <c r="E72" s="151">
        <f>IF('Indicator Date'!E72="","x",'Indicator Date'!E72)</f>
        <v>2015</v>
      </c>
      <c r="F72" s="151">
        <f>IF('Indicator Date'!F72="","x",'Indicator Date'!F72)</f>
        <v>2015</v>
      </c>
      <c r="G72" s="151">
        <f>IF('Indicator Date'!G72="","x",'Indicator Date'!G72)</f>
        <v>2015</v>
      </c>
      <c r="H72" s="151">
        <f>IF('Indicator Date'!H72="","x",'Indicator Date'!H72)</f>
        <v>2015</v>
      </c>
      <c r="I72" s="151">
        <f>IF('Indicator Date'!I72="","x",'Indicator Date'!I72)</f>
        <v>2015</v>
      </c>
      <c r="J72" s="151">
        <f>IF('Indicator Date'!J72="","x",'Indicator Date'!J72)</f>
        <v>2018</v>
      </c>
      <c r="K72" s="151">
        <f>IF('Indicator Date'!K72="","x",'Indicator Date'!K72)</f>
        <v>2018</v>
      </c>
      <c r="L72" s="151">
        <f>IF('Indicator Date'!L72="","x",'Indicator Date'!L72)</f>
        <v>2016</v>
      </c>
      <c r="M72" s="151">
        <f>IF('Indicator Date'!M72="","x",'Indicator Date'!M72)</f>
        <v>2015</v>
      </c>
      <c r="N72" s="151">
        <f>IF('Indicator Date'!N72="","x",'Indicator Date'!N72)</f>
        <v>2015</v>
      </c>
      <c r="O72" s="151">
        <f>IF('Indicator Date'!O72="","x",'Indicator Date'!O72)</f>
        <v>2015</v>
      </c>
      <c r="P72" s="151">
        <f>IF('Indicator Date'!P72="","x",'Indicator Date'!P72)</f>
        <v>2015</v>
      </c>
      <c r="Q72" s="151">
        <f>IF('Indicator Date'!Q72="","x",'Indicator Date'!Q72)</f>
        <v>2010</v>
      </c>
      <c r="R72" s="151">
        <f>IF('Indicator Date'!R72="","x",'Indicator Date'!R72)</f>
        <v>2010</v>
      </c>
      <c r="S72" s="151">
        <f>IF('Indicator Date'!S72="","x",'Indicator Date'!S72)</f>
        <v>2010</v>
      </c>
      <c r="T72" s="151">
        <f>IF('Indicator Date'!T72="","x",'Indicator Date'!T72)</f>
        <v>2010</v>
      </c>
      <c r="U72" s="151">
        <f>IF('Indicator Date'!U72="","x",'Indicator Date'!U72)</f>
        <v>2015</v>
      </c>
      <c r="V72" s="151">
        <f>IF('Indicator Date'!V72="","x",'Indicator Date'!V72)</f>
        <v>2015</v>
      </c>
      <c r="W72" s="151">
        <f>IF('Indicator Date'!W72="","x",'Indicator Date'!W72)</f>
        <v>2015</v>
      </c>
      <c r="X72" s="151">
        <f>IF('Indicator Date'!X72="","x",'Indicator Date'!X72)</f>
        <v>2018</v>
      </c>
      <c r="Y72" s="151">
        <f>IF('Indicator Date'!Y72="","x",'Indicator Date'!Y72)</f>
        <v>2018</v>
      </c>
      <c r="Z72" s="151">
        <f>IF('Indicator Date'!Z72="","x",'Indicator Date'!Z72)</f>
        <v>2018</v>
      </c>
      <c r="AA72" s="151">
        <f>IF('Indicator Date'!AA72="","x",'Indicator Date'!AA72)</f>
        <v>2012</v>
      </c>
      <c r="AB72" s="151">
        <f>IF('Indicator Date'!AB72="","x",'Indicator Date'!AB72)</f>
        <v>2017</v>
      </c>
      <c r="AC72" s="151">
        <f>IF('Indicator Date'!AC72="","x",'Indicator Date'!AC72)</f>
        <v>2017</v>
      </c>
      <c r="AD72" s="151">
        <f>IF('Indicator Date'!AD72="","x",'Indicator Date'!AD72)</f>
        <v>2017</v>
      </c>
      <c r="AE72" s="151">
        <f>IF('Indicator Date'!AE72="","x",'Indicator Date'!AE72)</f>
        <v>2018</v>
      </c>
      <c r="AF72" s="151">
        <f>IF('Indicator Date'!AF72="","x",'Indicator Date'!AF72)</f>
        <v>2016</v>
      </c>
      <c r="AG72" s="151">
        <f>IF('Indicator Date'!AG72="","x",'Indicator Date'!AG72)</f>
        <v>2019</v>
      </c>
      <c r="AH72" s="151">
        <f>IF('Indicator Date'!AH72="","x",'Indicator Date'!AH72)</f>
        <v>2019</v>
      </c>
      <c r="AI72" s="151">
        <f>IF('Indicator Date'!AI72="","x",'Indicator Date'!AI72)</f>
        <v>2019</v>
      </c>
      <c r="AJ72" s="151">
        <f>IF('Indicator Date'!AJ72="","x",'Indicator Date'!AJ72)</f>
        <v>2018</v>
      </c>
      <c r="AK72" s="151">
        <f>IF('Indicator Date'!AK72="","x",'Indicator Date'!AK72)</f>
        <v>2018</v>
      </c>
      <c r="AL72" s="151">
        <f>IF('Indicator Date'!AL72="","x",'Indicator Date'!AL72)</f>
        <v>2017</v>
      </c>
      <c r="AM72" s="151">
        <f>IF('Indicator Date'!AM72="","x",'Indicator Date'!AM72)</f>
        <v>2016</v>
      </c>
      <c r="AN72" s="151">
        <f>IF('Indicator Date'!AN72="","x",'Indicator Date'!AN72)</f>
        <v>2019</v>
      </c>
      <c r="AO72" s="151">
        <f>IF('Indicator Date'!AO72="","x",'Indicator Date'!AO72)</f>
        <v>2016</v>
      </c>
      <c r="AP72" s="151">
        <f>IF('Indicator Date'!AP72="","x",'Indicator Date'!AP72)</f>
        <v>2017</v>
      </c>
      <c r="AQ72" s="151">
        <f>IF('Indicator Date'!AQ72="","x",'Indicator Date'!AQ72)</f>
        <v>2017</v>
      </c>
      <c r="AR72" s="151">
        <f>IF('Indicator Date'!AR72="","x",'Indicator Date'!AR72)</f>
        <v>2018</v>
      </c>
      <c r="AS72" s="151">
        <f>IF('Indicator Date'!AS72="","x",'Indicator Date'!AS72)</f>
        <v>2017</v>
      </c>
      <c r="AT72" s="151">
        <f>IF('Indicator Date'!AT72="","x",'Indicator Date'!AT72)</f>
        <v>2016</v>
      </c>
      <c r="AU72" s="151">
        <f>IF('Indicator Date'!AU72="","x",'Indicator Date'!AU72)</f>
        <v>2017</v>
      </c>
      <c r="AV72" s="151">
        <f>IF('Indicator Date'!AV72="","x",'Indicator Date'!AV72)</f>
        <v>2017</v>
      </c>
      <c r="AW72" s="151">
        <f>IF('Indicator Date'!AW72="","x",'Indicator Date'!AW72)</f>
        <v>2017</v>
      </c>
      <c r="AX72" s="151">
        <f>IF('Indicator Date'!AX72="","x",'Indicator Date'!AX72)</f>
        <v>2017</v>
      </c>
      <c r="AY72" s="151">
        <f>IF('Indicator Date'!AY72="","x",'Indicator Date'!AY72)</f>
        <v>2017</v>
      </c>
      <c r="AZ72" s="151" t="str">
        <f>IF('Indicator Date'!AZ72="","x",'Indicator Date'!AZ72)</f>
        <v>x</v>
      </c>
      <c r="BA72" s="151" t="str">
        <f>IF('Indicator Date'!BA72="","x",'Indicator Date'!BA72)</f>
        <v>2012</v>
      </c>
      <c r="BB72" s="151">
        <f>IF('Indicator Date'!BB72="","x",'Indicator Date'!BB72)</f>
        <v>2017</v>
      </c>
      <c r="BC72" s="151">
        <f>IF('Indicator Date'!BC72="","x",'Indicator Date'!BC72)</f>
        <v>2018</v>
      </c>
      <c r="BD72" s="151">
        <f>IF('Indicator Date'!BD72="","x",'Indicator Date'!BD72)</f>
        <v>2019</v>
      </c>
      <c r="BE72" s="212" t="str">
        <f>IF('Indicator Date'!BE72="","x",YEAR('Indicator Date'!BE72))</f>
        <v>x</v>
      </c>
      <c r="BF72" s="212">
        <f>IF('Indicator Date'!BF72="","x",YEAR('Indicator Date'!BF72))</f>
        <v>2019</v>
      </c>
      <c r="BG72" s="212">
        <f>IF('Indicator Date'!BG72="","x",YEAR('Indicator Date'!BG72))</f>
        <v>2018</v>
      </c>
      <c r="BH72" s="151">
        <f>IF('Indicator Date'!BH72="","x",'Indicator Date'!BH72)</f>
        <v>2018</v>
      </c>
      <c r="BI72" s="151">
        <f>IF('Indicator Date'!BI72="","x",'Indicator Date'!BI72)</f>
        <v>2018</v>
      </c>
      <c r="BJ72" s="151">
        <f>IF('Indicator Date'!BJ72="","x",'Indicator Date'!BJ72)</f>
        <v>2015</v>
      </c>
      <c r="BK72" s="151">
        <f>IF('Indicator Date'!BK72="","x",'Indicator Date'!BK72)</f>
        <v>2017</v>
      </c>
      <c r="BL72" s="151">
        <f>IF('Indicator Date'!BL72="","x",'Indicator Date'!BL72)</f>
        <v>2018</v>
      </c>
      <c r="BM72" s="151">
        <f>IF('Indicator Date'!BM72="","x",'Indicator Date'!BM72)</f>
        <v>2017</v>
      </c>
      <c r="BN72" s="151">
        <f>IF('Indicator Date'!BN72="","x",'Indicator Date'!BN72)</f>
        <v>2015</v>
      </c>
      <c r="BO72" s="151">
        <f>IF('Indicator Date'!BO72="","x",'Indicator Date'!BO72)</f>
        <v>2016</v>
      </c>
      <c r="BP72" s="151">
        <f>IF('Indicator Date'!BP72="","x",'Indicator Date'!BP72)</f>
        <v>2017</v>
      </c>
      <c r="BQ72" s="151">
        <f>IF('Indicator Date'!BQ72="","x",'Indicator Date'!BQ72)</f>
        <v>2014</v>
      </c>
      <c r="BR72" s="151">
        <f>IF('Indicator Date'!BR72="","x",'Indicator Date'!BR72)</f>
        <v>2017</v>
      </c>
      <c r="BS72" s="151">
        <f>IF('Indicator Date'!BS72="","x",'Indicator Date'!BS72)</f>
        <v>2017</v>
      </c>
      <c r="BT72" s="151">
        <f>IF('Indicator Date'!BT72="","x",'Indicator Date'!BT72)</f>
        <v>2016</v>
      </c>
      <c r="BU72" s="151">
        <f>IF('Indicator Date'!BU72="","x",'Indicator Date'!BU72)</f>
        <v>2017</v>
      </c>
      <c r="BV72" s="151" t="str">
        <f>IF('Indicator Date'!BV72="","x",'Indicator Date'!BV72)</f>
        <v>x</v>
      </c>
      <c r="BW72" s="151" t="str">
        <f>IF('Indicator Date'!BW72="","x",'Indicator Date'!BW72)</f>
        <v>x</v>
      </c>
      <c r="BX72" s="151">
        <f>IF('Indicator Date'!BX72="","x",'Indicator Date'!BX72)</f>
        <v>2016</v>
      </c>
      <c r="BY72" s="151">
        <f>IF('Indicator Date'!BY72="","x",'Indicator Date'!BY72)</f>
        <v>2015</v>
      </c>
      <c r="BZ72" s="151" t="str">
        <f>IF('Indicator Date'!BZ72="","x",'Indicator Date'!BZ72)</f>
        <v>2018</v>
      </c>
      <c r="CA72" s="151">
        <f>IF('Indicator Date'!CA72="","x",'Indicator Date'!CA72)</f>
        <v>2019</v>
      </c>
      <c r="CB72" s="151">
        <f>IF('Indicator Date'!CB72="","x",'Indicator Date'!CB72)</f>
        <v>2015</v>
      </c>
    </row>
    <row r="73" spans="1:80" x14ac:dyDescent="0.3">
      <c r="A73" s="123" t="s">
        <v>371</v>
      </c>
      <c r="B73" s="106" t="s">
        <v>130</v>
      </c>
      <c r="C73" s="151">
        <f>IF('Indicator Date'!C73="","x",'Indicator Date'!C73)</f>
        <v>2015</v>
      </c>
      <c r="D73" s="151">
        <f>IF('Indicator Date'!D73="","x",'Indicator Date'!D73)</f>
        <v>2015</v>
      </c>
      <c r="E73" s="151">
        <f>IF('Indicator Date'!E73="","x",'Indicator Date'!E73)</f>
        <v>2015</v>
      </c>
      <c r="F73" s="151">
        <f>IF('Indicator Date'!F73="","x",'Indicator Date'!F73)</f>
        <v>2015</v>
      </c>
      <c r="G73" s="151">
        <f>IF('Indicator Date'!G73="","x",'Indicator Date'!G73)</f>
        <v>2015</v>
      </c>
      <c r="H73" s="151">
        <f>IF('Indicator Date'!H73="","x",'Indicator Date'!H73)</f>
        <v>2015</v>
      </c>
      <c r="I73" s="151">
        <f>IF('Indicator Date'!I73="","x",'Indicator Date'!I73)</f>
        <v>2015</v>
      </c>
      <c r="J73" s="151">
        <f>IF('Indicator Date'!J73="","x",'Indicator Date'!J73)</f>
        <v>2018</v>
      </c>
      <c r="K73" s="151">
        <f>IF('Indicator Date'!K73="","x",'Indicator Date'!K73)</f>
        <v>2018</v>
      </c>
      <c r="L73" s="151">
        <f>IF('Indicator Date'!L73="","x",'Indicator Date'!L73)</f>
        <v>2016</v>
      </c>
      <c r="M73" s="151">
        <f>IF('Indicator Date'!M73="","x",'Indicator Date'!M73)</f>
        <v>2015</v>
      </c>
      <c r="N73" s="151">
        <f>IF('Indicator Date'!N73="","x",'Indicator Date'!N73)</f>
        <v>2015</v>
      </c>
      <c r="O73" s="151">
        <f>IF('Indicator Date'!O73="","x",'Indicator Date'!O73)</f>
        <v>2015</v>
      </c>
      <c r="P73" s="151">
        <f>IF('Indicator Date'!P73="","x",'Indicator Date'!P73)</f>
        <v>2015</v>
      </c>
      <c r="Q73" s="151">
        <f>IF('Indicator Date'!Q73="","x",'Indicator Date'!Q73)</f>
        <v>2010</v>
      </c>
      <c r="R73" s="151">
        <f>IF('Indicator Date'!R73="","x",'Indicator Date'!R73)</f>
        <v>2010</v>
      </c>
      <c r="S73" s="151">
        <f>IF('Indicator Date'!S73="","x",'Indicator Date'!S73)</f>
        <v>2010</v>
      </c>
      <c r="T73" s="151">
        <f>IF('Indicator Date'!T73="","x",'Indicator Date'!T73)</f>
        <v>2010</v>
      </c>
      <c r="U73" s="151">
        <f>IF('Indicator Date'!U73="","x",'Indicator Date'!U73)</f>
        <v>2015</v>
      </c>
      <c r="V73" s="151">
        <f>IF('Indicator Date'!V73="","x",'Indicator Date'!V73)</f>
        <v>2015</v>
      </c>
      <c r="W73" s="151">
        <f>IF('Indicator Date'!W73="","x",'Indicator Date'!W73)</f>
        <v>2015</v>
      </c>
      <c r="X73" s="151">
        <f>IF('Indicator Date'!X73="","x",'Indicator Date'!X73)</f>
        <v>2018</v>
      </c>
      <c r="Y73" s="151">
        <f>IF('Indicator Date'!Y73="","x",'Indicator Date'!Y73)</f>
        <v>2018</v>
      </c>
      <c r="Z73" s="151">
        <f>IF('Indicator Date'!Z73="","x",'Indicator Date'!Z73)</f>
        <v>2018</v>
      </c>
      <c r="AA73" s="151" t="str">
        <f>IF('Indicator Date'!AA73="","x",'Indicator Date'!AA73)</f>
        <v>x</v>
      </c>
      <c r="AB73" s="151">
        <f>IF('Indicator Date'!AB73="","x",'Indicator Date'!AB73)</f>
        <v>2017</v>
      </c>
      <c r="AC73" s="151">
        <f>IF('Indicator Date'!AC73="","x",'Indicator Date'!AC73)</f>
        <v>2017</v>
      </c>
      <c r="AD73" s="151">
        <f>IF('Indicator Date'!AD73="","x",'Indicator Date'!AD73)</f>
        <v>2018</v>
      </c>
      <c r="AE73" s="151">
        <f>IF('Indicator Date'!AE73="","x",'Indicator Date'!AE73)</f>
        <v>2018</v>
      </c>
      <c r="AF73" s="151">
        <f>IF('Indicator Date'!AF73="","x",'Indicator Date'!AF73)</f>
        <v>2016</v>
      </c>
      <c r="AG73" s="151">
        <f>IF('Indicator Date'!AG73="","x",'Indicator Date'!AG73)</f>
        <v>2019</v>
      </c>
      <c r="AH73" s="151">
        <f>IF('Indicator Date'!AH73="","x",'Indicator Date'!AH73)</f>
        <v>2019</v>
      </c>
      <c r="AI73" s="151">
        <f>IF('Indicator Date'!AI73="","x",'Indicator Date'!AI73)</f>
        <v>2019</v>
      </c>
      <c r="AJ73" s="151">
        <f>IF('Indicator Date'!AJ73="","x",'Indicator Date'!AJ73)</f>
        <v>2018</v>
      </c>
      <c r="AK73" s="151">
        <f>IF('Indicator Date'!AK73="","x",'Indicator Date'!AK73)</f>
        <v>2018</v>
      </c>
      <c r="AL73" s="151">
        <f>IF('Indicator Date'!AL73="","x",'Indicator Date'!AL73)</f>
        <v>2017</v>
      </c>
      <c r="AM73" s="151" t="str">
        <f>IF('Indicator Date'!AM73="","x",'Indicator Date'!AM73)</f>
        <v>x</v>
      </c>
      <c r="AN73" s="151">
        <f>IF('Indicator Date'!AN73="","x",'Indicator Date'!AN73)</f>
        <v>2019</v>
      </c>
      <c r="AO73" s="151">
        <f>IF('Indicator Date'!AO73="","x",'Indicator Date'!AO73)</f>
        <v>2016</v>
      </c>
      <c r="AP73" s="151">
        <f>IF('Indicator Date'!AP73="","x",'Indicator Date'!AP73)</f>
        <v>2017</v>
      </c>
      <c r="AQ73" s="151">
        <f>IF('Indicator Date'!AQ73="","x",'Indicator Date'!AQ73)</f>
        <v>2017</v>
      </c>
      <c r="AR73" s="151">
        <f>IF('Indicator Date'!AR73="","x",'Indicator Date'!AR73)</f>
        <v>2018</v>
      </c>
      <c r="AS73" s="151">
        <f>IF('Indicator Date'!AS73="","x",'Indicator Date'!AS73)</f>
        <v>2017</v>
      </c>
      <c r="AT73" s="151">
        <f>IF('Indicator Date'!AT73="","x",'Indicator Date'!AT73)</f>
        <v>2014</v>
      </c>
      <c r="AU73" s="151">
        <f>IF('Indicator Date'!AU73="","x",'Indicator Date'!AU73)</f>
        <v>2017</v>
      </c>
      <c r="AV73" s="151">
        <f>IF('Indicator Date'!AV73="","x",'Indicator Date'!AV73)</f>
        <v>2017</v>
      </c>
      <c r="AW73" s="151">
        <f>IF('Indicator Date'!AW73="","x",'Indicator Date'!AW73)</f>
        <v>2017</v>
      </c>
      <c r="AX73" s="151">
        <f>IF('Indicator Date'!AX73="","x",'Indicator Date'!AX73)</f>
        <v>2017</v>
      </c>
      <c r="AY73" s="151">
        <f>IF('Indicator Date'!AY73="","x",'Indicator Date'!AY73)</f>
        <v>2017</v>
      </c>
      <c r="AZ73" s="151" t="str">
        <f>IF('Indicator Date'!AZ73="","x",'Indicator Date'!AZ73)</f>
        <v>x</v>
      </c>
      <c r="BA73" s="151" t="str">
        <f>IF('Indicator Date'!BA73="","x",'Indicator Date'!BA73)</f>
        <v>2010</v>
      </c>
      <c r="BB73" s="151">
        <f>IF('Indicator Date'!BB73="","x",'Indicator Date'!BB73)</f>
        <v>2017</v>
      </c>
      <c r="BC73" s="151">
        <f>IF('Indicator Date'!BC73="","x",'Indicator Date'!BC73)</f>
        <v>2018</v>
      </c>
      <c r="BD73" s="151">
        <f>IF('Indicator Date'!BD73="","x",'Indicator Date'!BD73)</f>
        <v>2019</v>
      </c>
      <c r="BE73" s="212" t="str">
        <f>IF('Indicator Date'!BE73="","x",YEAR('Indicator Date'!BE73))</f>
        <v>x</v>
      </c>
      <c r="BF73" s="212">
        <f>IF('Indicator Date'!BF73="","x",YEAR('Indicator Date'!BF73))</f>
        <v>2018</v>
      </c>
      <c r="BG73" s="212">
        <f>IF('Indicator Date'!BG73="","x",YEAR('Indicator Date'!BG73))</f>
        <v>2018</v>
      </c>
      <c r="BH73" s="151">
        <f>IF('Indicator Date'!BH73="","x",'Indicator Date'!BH73)</f>
        <v>2018</v>
      </c>
      <c r="BI73" s="151">
        <f>IF('Indicator Date'!BI73="","x",'Indicator Date'!BI73)</f>
        <v>2018</v>
      </c>
      <c r="BJ73" s="151">
        <f>IF('Indicator Date'!BJ73="","x",'Indicator Date'!BJ73)</f>
        <v>2015</v>
      </c>
      <c r="BK73" s="151">
        <f>IF('Indicator Date'!BK73="","x",'Indicator Date'!BK73)</f>
        <v>2017</v>
      </c>
      <c r="BL73" s="151">
        <f>IF('Indicator Date'!BL73="","x",'Indicator Date'!BL73)</f>
        <v>2018</v>
      </c>
      <c r="BM73" s="151">
        <f>IF('Indicator Date'!BM73="","x",'Indicator Date'!BM73)</f>
        <v>2017</v>
      </c>
      <c r="BN73" s="151">
        <f>IF('Indicator Date'!BN73="","x",'Indicator Date'!BN73)</f>
        <v>2015</v>
      </c>
      <c r="BO73" s="151">
        <f>IF('Indicator Date'!BO73="","x",'Indicator Date'!BO73)</f>
        <v>2016</v>
      </c>
      <c r="BP73" s="151">
        <f>IF('Indicator Date'!BP73="","x",'Indicator Date'!BP73)</f>
        <v>2017</v>
      </c>
      <c r="BQ73" s="151">
        <f>IF('Indicator Date'!BQ73="","x",'Indicator Date'!BQ73)</f>
        <v>2014</v>
      </c>
      <c r="BR73" s="151">
        <f>IF('Indicator Date'!BR73="","x",'Indicator Date'!BR73)</f>
        <v>2017</v>
      </c>
      <c r="BS73" s="151">
        <f>IF('Indicator Date'!BS73="","x",'Indicator Date'!BS73)</f>
        <v>2017</v>
      </c>
      <c r="BT73" s="151">
        <f>IF('Indicator Date'!BT73="","x",'Indicator Date'!BT73)</f>
        <v>2015</v>
      </c>
      <c r="BU73" s="151">
        <f>IF('Indicator Date'!BU73="","x",'Indicator Date'!BU73)</f>
        <v>2017</v>
      </c>
      <c r="BV73" s="151" t="str">
        <f>IF('Indicator Date'!BV73="","x",'Indicator Date'!BV73)</f>
        <v>x</v>
      </c>
      <c r="BW73" s="151">
        <f>IF('Indicator Date'!BW73="","x",'Indicator Date'!BW73)</f>
        <v>2017</v>
      </c>
      <c r="BX73" s="151">
        <f>IF('Indicator Date'!BX73="","x",'Indicator Date'!BX73)</f>
        <v>2016</v>
      </c>
      <c r="BY73" s="151">
        <f>IF('Indicator Date'!BY73="","x",'Indicator Date'!BY73)</f>
        <v>2015</v>
      </c>
      <c r="BZ73" s="151" t="str">
        <f>IF('Indicator Date'!BZ73="","x",'Indicator Date'!BZ73)</f>
        <v>2018</v>
      </c>
      <c r="CA73" s="151">
        <f>IF('Indicator Date'!CA73="","x",'Indicator Date'!CA73)</f>
        <v>2019</v>
      </c>
      <c r="CB73" s="151">
        <f>IF('Indicator Date'!CB73="","x",'Indicator Date'!CB73)</f>
        <v>2015</v>
      </c>
    </row>
    <row r="74" spans="1:80" x14ac:dyDescent="0.3">
      <c r="A74" s="123" t="s">
        <v>132</v>
      </c>
      <c r="B74" s="106" t="s">
        <v>131</v>
      </c>
      <c r="C74" s="151">
        <f>IF('Indicator Date'!C74="","x",'Indicator Date'!C74)</f>
        <v>2015</v>
      </c>
      <c r="D74" s="151">
        <f>IF('Indicator Date'!D74="","x",'Indicator Date'!D74)</f>
        <v>2015</v>
      </c>
      <c r="E74" s="151">
        <f>IF('Indicator Date'!E74="","x",'Indicator Date'!E74)</f>
        <v>2015</v>
      </c>
      <c r="F74" s="151">
        <f>IF('Indicator Date'!F74="","x",'Indicator Date'!F74)</f>
        <v>2015</v>
      </c>
      <c r="G74" s="151">
        <f>IF('Indicator Date'!G74="","x",'Indicator Date'!G74)</f>
        <v>2015</v>
      </c>
      <c r="H74" s="151">
        <f>IF('Indicator Date'!H74="","x",'Indicator Date'!H74)</f>
        <v>2015</v>
      </c>
      <c r="I74" s="151">
        <f>IF('Indicator Date'!I74="","x",'Indicator Date'!I74)</f>
        <v>2015</v>
      </c>
      <c r="J74" s="151">
        <f>IF('Indicator Date'!J74="","x",'Indicator Date'!J74)</f>
        <v>2018</v>
      </c>
      <c r="K74" s="151">
        <f>IF('Indicator Date'!K74="","x",'Indicator Date'!K74)</f>
        <v>2018</v>
      </c>
      <c r="L74" s="151">
        <f>IF('Indicator Date'!L74="","x",'Indicator Date'!L74)</f>
        <v>2016</v>
      </c>
      <c r="M74" s="151">
        <f>IF('Indicator Date'!M74="","x",'Indicator Date'!M74)</f>
        <v>2015</v>
      </c>
      <c r="N74" s="151">
        <f>IF('Indicator Date'!N74="","x",'Indicator Date'!N74)</f>
        <v>2015</v>
      </c>
      <c r="O74" s="151">
        <f>IF('Indicator Date'!O74="","x",'Indicator Date'!O74)</f>
        <v>2015</v>
      </c>
      <c r="P74" s="151">
        <f>IF('Indicator Date'!P74="","x",'Indicator Date'!P74)</f>
        <v>2015</v>
      </c>
      <c r="Q74" s="151">
        <f>IF('Indicator Date'!Q74="","x",'Indicator Date'!Q74)</f>
        <v>2010</v>
      </c>
      <c r="R74" s="151">
        <f>IF('Indicator Date'!R74="","x",'Indicator Date'!R74)</f>
        <v>2010</v>
      </c>
      <c r="S74" s="151">
        <f>IF('Indicator Date'!S74="","x",'Indicator Date'!S74)</f>
        <v>2010</v>
      </c>
      <c r="T74" s="151">
        <f>IF('Indicator Date'!T74="","x",'Indicator Date'!T74)</f>
        <v>2010</v>
      </c>
      <c r="U74" s="151">
        <f>IF('Indicator Date'!U74="","x",'Indicator Date'!U74)</f>
        <v>2015</v>
      </c>
      <c r="V74" s="151">
        <f>IF('Indicator Date'!V74="","x",'Indicator Date'!V74)</f>
        <v>2015</v>
      </c>
      <c r="W74" s="151">
        <f>IF('Indicator Date'!W74="","x",'Indicator Date'!W74)</f>
        <v>2015</v>
      </c>
      <c r="X74" s="151">
        <f>IF('Indicator Date'!X74="","x",'Indicator Date'!X74)</f>
        <v>2018</v>
      </c>
      <c r="Y74" s="151">
        <f>IF('Indicator Date'!Y74="","x",'Indicator Date'!Y74)</f>
        <v>2018</v>
      </c>
      <c r="Z74" s="151">
        <f>IF('Indicator Date'!Z74="","x",'Indicator Date'!Z74)</f>
        <v>2018</v>
      </c>
      <c r="AA74" s="151">
        <f>IF('Indicator Date'!AA74="","x",'Indicator Date'!AA74)</f>
        <v>2009</v>
      </c>
      <c r="AB74" s="151">
        <f>IF('Indicator Date'!AB74="","x",'Indicator Date'!AB74)</f>
        <v>2017</v>
      </c>
      <c r="AC74" s="151">
        <f>IF('Indicator Date'!AC74="","x",'Indicator Date'!AC74)</f>
        <v>2017</v>
      </c>
      <c r="AD74" s="151">
        <f>IF('Indicator Date'!AD74="","x",'Indicator Date'!AD74)</f>
        <v>2018</v>
      </c>
      <c r="AE74" s="151">
        <f>IF('Indicator Date'!AE74="","x",'Indicator Date'!AE74)</f>
        <v>2018</v>
      </c>
      <c r="AF74" s="151">
        <f>IF('Indicator Date'!AF74="","x",'Indicator Date'!AF74)</f>
        <v>2016</v>
      </c>
      <c r="AG74" s="151">
        <f>IF('Indicator Date'!AG74="","x",'Indicator Date'!AG74)</f>
        <v>2019</v>
      </c>
      <c r="AH74" s="151">
        <f>IF('Indicator Date'!AH74="","x",'Indicator Date'!AH74)</f>
        <v>2019</v>
      </c>
      <c r="AI74" s="151">
        <f>IF('Indicator Date'!AI74="","x",'Indicator Date'!AI74)</f>
        <v>2019</v>
      </c>
      <c r="AJ74" s="151">
        <f>IF('Indicator Date'!AJ74="","x",'Indicator Date'!AJ74)</f>
        <v>2018</v>
      </c>
      <c r="AK74" s="151">
        <f>IF('Indicator Date'!AK74="","x",'Indicator Date'!AK74)</f>
        <v>2018</v>
      </c>
      <c r="AL74" s="151">
        <f>IF('Indicator Date'!AL74="","x",'Indicator Date'!AL74)</f>
        <v>2017</v>
      </c>
      <c r="AM74" s="151">
        <f>IF('Indicator Date'!AM74="","x",'Indicator Date'!AM74)</f>
        <v>2009</v>
      </c>
      <c r="AN74" s="151">
        <f>IF('Indicator Date'!AN74="","x",'Indicator Date'!AN74)</f>
        <v>2019</v>
      </c>
      <c r="AO74" s="151">
        <f>IF('Indicator Date'!AO74="","x",'Indicator Date'!AO74)</f>
        <v>2016</v>
      </c>
      <c r="AP74" s="151">
        <f>IF('Indicator Date'!AP74="","x",'Indicator Date'!AP74)</f>
        <v>2017</v>
      </c>
      <c r="AQ74" s="151">
        <f>IF('Indicator Date'!AQ74="","x",'Indicator Date'!AQ74)</f>
        <v>2017</v>
      </c>
      <c r="AR74" s="151">
        <f>IF('Indicator Date'!AR74="","x",'Indicator Date'!AR74)</f>
        <v>2018</v>
      </c>
      <c r="AS74" s="151">
        <f>IF('Indicator Date'!AS74="","x",'Indicator Date'!AS74)</f>
        <v>2017</v>
      </c>
      <c r="AT74" s="151">
        <f>IF('Indicator Date'!AT74="","x",'Indicator Date'!AT74)</f>
        <v>2014</v>
      </c>
      <c r="AU74" s="151">
        <f>IF('Indicator Date'!AU74="","x",'Indicator Date'!AU74)</f>
        <v>2017</v>
      </c>
      <c r="AV74" s="151">
        <f>IF('Indicator Date'!AV74="","x",'Indicator Date'!AV74)</f>
        <v>2017</v>
      </c>
      <c r="AW74" s="151">
        <f>IF('Indicator Date'!AW74="","x",'Indicator Date'!AW74)</f>
        <v>2017</v>
      </c>
      <c r="AX74" s="151">
        <f>IF('Indicator Date'!AX74="","x",'Indicator Date'!AX74)</f>
        <v>2017</v>
      </c>
      <c r="AY74" s="151">
        <f>IF('Indicator Date'!AY74="","x",'Indicator Date'!AY74)</f>
        <v>2017</v>
      </c>
      <c r="AZ74" s="151">
        <f>IF('Indicator Date'!AZ74="","x",'Indicator Date'!AZ74)</f>
        <v>2017</v>
      </c>
      <c r="BA74" s="151" t="str">
        <f>IF('Indicator Date'!BA74="","x",'Indicator Date'!BA74)</f>
        <v>x</v>
      </c>
      <c r="BB74" s="151">
        <f>IF('Indicator Date'!BB74="","x",'Indicator Date'!BB74)</f>
        <v>2017</v>
      </c>
      <c r="BC74" s="151">
        <f>IF('Indicator Date'!BC74="","x",'Indicator Date'!BC74)</f>
        <v>2018</v>
      </c>
      <c r="BD74" s="151">
        <f>IF('Indicator Date'!BD74="","x",'Indicator Date'!BD74)</f>
        <v>2019</v>
      </c>
      <c r="BE74" s="212" t="str">
        <f>IF('Indicator Date'!BE74="","x",YEAR('Indicator Date'!BE74))</f>
        <v>x</v>
      </c>
      <c r="BF74" s="212">
        <f>IF('Indicator Date'!BF74="","x",YEAR('Indicator Date'!BF74))</f>
        <v>2018</v>
      </c>
      <c r="BG74" s="212">
        <f>IF('Indicator Date'!BG74="","x",YEAR('Indicator Date'!BG74))</f>
        <v>2018</v>
      </c>
      <c r="BH74" s="151">
        <f>IF('Indicator Date'!BH74="","x",'Indicator Date'!BH74)</f>
        <v>2018</v>
      </c>
      <c r="BI74" s="151">
        <f>IF('Indicator Date'!BI74="","x",'Indicator Date'!BI74)</f>
        <v>2018</v>
      </c>
      <c r="BJ74" s="151" t="str">
        <f>IF('Indicator Date'!BJ74="","x",'Indicator Date'!BJ74)</f>
        <v>x</v>
      </c>
      <c r="BK74" s="151">
        <f>IF('Indicator Date'!BK74="","x",'Indicator Date'!BK74)</f>
        <v>2017</v>
      </c>
      <c r="BL74" s="151">
        <f>IF('Indicator Date'!BL74="","x",'Indicator Date'!BL74)</f>
        <v>2018</v>
      </c>
      <c r="BM74" s="151">
        <f>IF('Indicator Date'!BM74="","x",'Indicator Date'!BM74)</f>
        <v>2017</v>
      </c>
      <c r="BN74" s="151">
        <f>IF('Indicator Date'!BN74="","x",'Indicator Date'!BN74)</f>
        <v>2015</v>
      </c>
      <c r="BO74" s="151">
        <f>IF('Indicator Date'!BO74="","x",'Indicator Date'!BO74)</f>
        <v>2016</v>
      </c>
      <c r="BP74" s="151">
        <f>IF('Indicator Date'!BP74="","x",'Indicator Date'!BP74)</f>
        <v>2017</v>
      </c>
      <c r="BQ74" s="151">
        <f>IF('Indicator Date'!BQ74="","x",'Indicator Date'!BQ74)</f>
        <v>2014</v>
      </c>
      <c r="BR74" s="151">
        <f>IF('Indicator Date'!BR74="","x",'Indicator Date'!BR74)</f>
        <v>2017</v>
      </c>
      <c r="BS74" s="151">
        <f>IF('Indicator Date'!BS74="","x",'Indicator Date'!BS74)</f>
        <v>2017</v>
      </c>
      <c r="BT74" s="151">
        <f>IF('Indicator Date'!BT74="","x",'Indicator Date'!BT74)</f>
        <v>2018</v>
      </c>
      <c r="BU74" s="151">
        <f>IF('Indicator Date'!BU74="","x",'Indicator Date'!BU74)</f>
        <v>2017</v>
      </c>
      <c r="BV74" s="151">
        <f>IF('Indicator Date'!BV74="","x",'Indicator Date'!BV74)</f>
        <v>2017</v>
      </c>
      <c r="BW74" s="151">
        <f>IF('Indicator Date'!BW74="","x",'Indicator Date'!BW74)</f>
        <v>2017</v>
      </c>
      <c r="BX74" s="151">
        <f>IF('Indicator Date'!BX74="","x",'Indicator Date'!BX74)</f>
        <v>2016</v>
      </c>
      <c r="BY74" s="151">
        <f>IF('Indicator Date'!BY74="","x",'Indicator Date'!BY74)</f>
        <v>2015</v>
      </c>
      <c r="BZ74" s="151" t="str">
        <f>IF('Indicator Date'!BZ74="","x",'Indicator Date'!BZ74)</f>
        <v>2018</v>
      </c>
      <c r="CA74" s="151">
        <f>IF('Indicator Date'!CA74="","x",'Indicator Date'!CA74)</f>
        <v>2019</v>
      </c>
      <c r="CB74" s="151">
        <f>IF('Indicator Date'!CB74="","x",'Indicator Date'!CB74)</f>
        <v>2015</v>
      </c>
    </row>
    <row r="75" spans="1:80" x14ac:dyDescent="0.3">
      <c r="A75" s="123" t="s">
        <v>134</v>
      </c>
      <c r="B75" s="106" t="s">
        <v>133</v>
      </c>
      <c r="C75" s="151">
        <f>IF('Indicator Date'!C75="","x",'Indicator Date'!C75)</f>
        <v>2015</v>
      </c>
      <c r="D75" s="151">
        <f>IF('Indicator Date'!D75="","x",'Indicator Date'!D75)</f>
        <v>2015</v>
      </c>
      <c r="E75" s="151">
        <f>IF('Indicator Date'!E75="","x",'Indicator Date'!E75)</f>
        <v>2015</v>
      </c>
      <c r="F75" s="151">
        <f>IF('Indicator Date'!F75="","x",'Indicator Date'!F75)</f>
        <v>2015</v>
      </c>
      <c r="G75" s="151">
        <f>IF('Indicator Date'!G75="","x",'Indicator Date'!G75)</f>
        <v>2015</v>
      </c>
      <c r="H75" s="151">
        <f>IF('Indicator Date'!H75="","x",'Indicator Date'!H75)</f>
        <v>2015</v>
      </c>
      <c r="I75" s="151">
        <f>IF('Indicator Date'!I75="","x",'Indicator Date'!I75)</f>
        <v>2015</v>
      </c>
      <c r="J75" s="151">
        <f>IF('Indicator Date'!J75="","x",'Indicator Date'!J75)</f>
        <v>2018</v>
      </c>
      <c r="K75" s="151">
        <f>IF('Indicator Date'!K75="","x",'Indicator Date'!K75)</f>
        <v>2018</v>
      </c>
      <c r="L75" s="151">
        <f>IF('Indicator Date'!L75="","x",'Indicator Date'!L75)</f>
        <v>2016</v>
      </c>
      <c r="M75" s="151">
        <f>IF('Indicator Date'!M75="","x",'Indicator Date'!M75)</f>
        <v>2015</v>
      </c>
      <c r="N75" s="151">
        <f>IF('Indicator Date'!N75="","x",'Indicator Date'!N75)</f>
        <v>2015</v>
      </c>
      <c r="O75" s="151">
        <f>IF('Indicator Date'!O75="","x",'Indicator Date'!O75)</f>
        <v>2015</v>
      </c>
      <c r="P75" s="151">
        <f>IF('Indicator Date'!P75="","x",'Indicator Date'!P75)</f>
        <v>2015</v>
      </c>
      <c r="Q75" s="151">
        <f>IF('Indicator Date'!Q75="","x",'Indicator Date'!Q75)</f>
        <v>2010</v>
      </c>
      <c r="R75" s="151">
        <f>IF('Indicator Date'!R75="","x",'Indicator Date'!R75)</f>
        <v>2010</v>
      </c>
      <c r="S75" s="151">
        <f>IF('Indicator Date'!S75="","x",'Indicator Date'!S75)</f>
        <v>2010</v>
      </c>
      <c r="T75" s="151">
        <f>IF('Indicator Date'!T75="","x",'Indicator Date'!T75)</f>
        <v>2010</v>
      </c>
      <c r="U75" s="151">
        <f>IF('Indicator Date'!U75="","x",'Indicator Date'!U75)</f>
        <v>2015</v>
      </c>
      <c r="V75" s="151">
        <f>IF('Indicator Date'!V75="","x",'Indicator Date'!V75)</f>
        <v>2015</v>
      </c>
      <c r="W75" s="151">
        <f>IF('Indicator Date'!W75="","x",'Indicator Date'!W75)</f>
        <v>2015</v>
      </c>
      <c r="X75" s="151">
        <f>IF('Indicator Date'!X75="","x",'Indicator Date'!X75)</f>
        <v>2018</v>
      </c>
      <c r="Y75" s="151">
        <f>IF('Indicator Date'!Y75="","x",'Indicator Date'!Y75)</f>
        <v>2018</v>
      </c>
      <c r="Z75" s="151">
        <f>IF('Indicator Date'!Z75="","x",'Indicator Date'!Z75)</f>
        <v>2018</v>
      </c>
      <c r="AA75" s="151">
        <f>IF('Indicator Date'!AA75="","x",'Indicator Date'!AA75)</f>
        <v>2012</v>
      </c>
      <c r="AB75" s="151">
        <f>IF('Indicator Date'!AB75="","x",'Indicator Date'!AB75)</f>
        <v>2017</v>
      </c>
      <c r="AC75" s="151">
        <f>IF('Indicator Date'!AC75="","x",'Indicator Date'!AC75)</f>
        <v>2017</v>
      </c>
      <c r="AD75" s="151">
        <f>IF('Indicator Date'!AD75="","x",'Indicator Date'!AD75)</f>
        <v>2018</v>
      </c>
      <c r="AE75" s="151">
        <f>IF('Indicator Date'!AE75="","x",'Indicator Date'!AE75)</f>
        <v>2018</v>
      </c>
      <c r="AF75" s="151">
        <f>IF('Indicator Date'!AF75="","x",'Indicator Date'!AF75)</f>
        <v>2016</v>
      </c>
      <c r="AG75" s="151">
        <f>IF('Indicator Date'!AG75="","x",'Indicator Date'!AG75)</f>
        <v>2019</v>
      </c>
      <c r="AH75" s="151">
        <f>IF('Indicator Date'!AH75="","x",'Indicator Date'!AH75)</f>
        <v>2019</v>
      </c>
      <c r="AI75" s="151">
        <f>IF('Indicator Date'!AI75="","x",'Indicator Date'!AI75)</f>
        <v>2019</v>
      </c>
      <c r="AJ75" s="151">
        <f>IF('Indicator Date'!AJ75="","x",'Indicator Date'!AJ75)</f>
        <v>2018</v>
      </c>
      <c r="AK75" s="151">
        <f>IF('Indicator Date'!AK75="","x",'Indicator Date'!AK75)</f>
        <v>2018</v>
      </c>
      <c r="AL75" s="151">
        <f>IF('Indicator Date'!AL75="","x",'Indicator Date'!AL75)</f>
        <v>2017</v>
      </c>
      <c r="AM75" s="151">
        <f>IF('Indicator Date'!AM75="","x",'Indicator Date'!AM75)</f>
        <v>2012</v>
      </c>
      <c r="AN75" s="151">
        <f>IF('Indicator Date'!AN75="","x",'Indicator Date'!AN75)</f>
        <v>2019</v>
      </c>
      <c r="AO75" s="151">
        <f>IF('Indicator Date'!AO75="","x",'Indicator Date'!AO75)</f>
        <v>2016</v>
      </c>
      <c r="AP75" s="151">
        <f>IF('Indicator Date'!AP75="","x",'Indicator Date'!AP75)</f>
        <v>2017</v>
      </c>
      <c r="AQ75" s="151">
        <f>IF('Indicator Date'!AQ75="","x",'Indicator Date'!AQ75)</f>
        <v>2017</v>
      </c>
      <c r="AR75" s="151">
        <f>IF('Indicator Date'!AR75="","x",'Indicator Date'!AR75)</f>
        <v>2018</v>
      </c>
      <c r="AS75" s="151">
        <f>IF('Indicator Date'!AS75="","x",'Indicator Date'!AS75)</f>
        <v>2017</v>
      </c>
      <c r="AT75" s="151">
        <f>IF('Indicator Date'!AT75="","x",'Indicator Date'!AT75)</f>
        <v>2012</v>
      </c>
      <c r="AU75" s="151">
        <f>IF('Indicator Date'!AU75="","x",'Indicator Date'!AU75)</f>
        <v>2017</v>
      </c>
      <c r="AV75" s="151">
        <f>IF('Indicator Date'!AV75="","x",'Indicator Date'!AV75)</f>
        <v>2017</v>
      </c>
      <c r="AW75" s="151">
        <f>IF('Indicator Date'!AW75="","x",'Indicator Date'!AW75)</f>
        <v>2017</v>
      </c>
      <c r="AX75" s="151">
        <f>IF('Indicator Date'!AX75="","x",'Indicator Date'!AX75)</f>
        <v>2017</v>
      </c>
      <c r="AY75" s="151">
        <f>IF('Indicator Date'!AY75="","x",'Indicator Date'!AY75)</f>
        <v>2017</v>
      </c>
      <c r="AZ75" s="151">
        <f>IF('Indicator Date'!AZ75="","x",'Indicator Date'!AZ75)</f>
        <v>2017</v>
      </c>
      <c r="BA75" s="151" t="str">
        <f>IF('Indicator Date'!BA75="","x",'Indicator Date'!BA75)</f>
        <v>2012</v>
      </c>
      <c r="BB75" s="151">
        <f>IF('Indicator Date'!BB75="","x",'Indicator Date'!BB75)</f>
        <v>2017</v>
      </c>
      <c r="BC75" s="151">
        <f>IF('Indicator Date'!BC75="","x",'Indicator Date'!BC75)</f>
        <v>2018</v>
      </c>
      <c r="BD75" s="151">
        <f>IF('Indicator Date'!BD75="","x",'Indicator Date'!BD75)</f>
        <v>2019</v>
      </c>
      <c r="BE75" s="212">
        <f>IF('Indicator Date'!BE75="","x",YEAR('Indicator Date'!BE75))</f>
        <v>2019</v>
      </c>
      <c r="BF75" s="212">
        <f>IF('Indicator Date'!BF75="","x",YEAR('Indicator Date'!BF75))</f>
        <v>2018</v>
      </c>
      <c r="BG75" s="212">
        <f>IF('Indicator Date'!BG75="","x",YEAR('Indicator Date'!BG75))</f>
        <v>2018</v>
      </c>
      <c r="BH75" s="151">
        <f>IF('Indicator Date'!BH75="","x",'Indicator Date'!BH75)</f>
        <v>2018</v>
      </c>
      <c r="BI75" s="151">
        <f>IF('Indicator Date'!BI75="","x",'Indicator Date'!BI75)</f>
        <v>2018</v>
      </c>
      <c r="BJ75" s="151">
        <f>IF('Indicator Date'!BJ75="","x",'Indicator Date'!BJ75)</f>
        <v>2013</v>
      </c>
      <c r="BK75" s="151">
        <f>IF('Indicator Date'!BK75="","x",'Indicator Date'!BK75)</f>
        <v>2017</v>
      </c>
      <c r="BL75" s="151">
        <f>IF('Indicator Date'!BL75="","x",'Indicator Date'!BL75)</f>
        <v>2018</v>
      </c>
      <c r="BM75" s="151">
        <f>IF('Indicator Date'!BM75="","x",'Indicator Date'!BM75)</f>
        <v>2017</v>
      </c>
      <c r="BN75" s="151">
        <f>IF('Indicator Date'!BN75="","x",'Indicator Date'!BN75)</f>
        <v>2015</v>
      </c>
      <c r="BO75" s="151">
        <f>IF('Indicator Date'!BO75="","x",'Indicator Date'!BO75)</f>
        <v>2016</v>
      </c>
      <c r="BP75" s="151">
        <f>IF('Indicator Date'!BP75="","x",'Indicator Date'!BP75)</f>
        <v>2017</v>
      </c>
      <c r="BQ75" s="151">
        <f>IF('Indicator Date'!BQ75="","x",'Indicator Date'!BQ75)</f>
        <v>2014</v>
      </c>
      <c r="BR75" s="151">
        <f>IF('Indicator Date'!BR75="","x",'Indicator Date'!BR75)</f>
        <v>2017</v>
      </c>
      <c r="BS75" s="151">
        <f>IF('Indicator Date'!BS75="","x",'Indicator Date'!BS75)</f>
        <v>2017</v>
      </c>
      <c r="BT75" s="151">
        <f>IF('Indicator Date'!BT75="","x",'Indicator Date'!BT75)</f>
        <v>2018</v>
      </c>
      <c r="BU75" s="151">
        <f>IF('Indicator Date'!BU75="","x",'Indicator Date'!BU75)</f>
        <v>2017</v>
      </c>
      <c r="BV75" s="151">
        <f>IF('Indicator Date'!BV75="","x",'Indicator Date'!BV75)</f>
        <v>2017</v>
      </c>
      <c r="BW75" s="151" t="str">
        <f>IF('Indicator Date'!BW75="","x",'Indicator Date'!BW75)</f>
        <v>x</v>
      </c>
      <c r="BX75" s="151">
        <f>IF('Indicator Date'!BX75="","x",'Indicator Date'!BX75)</f>
        <v>2016</v>
      </c>
      <c r="BY75" s="151">
        <f>IF('Indicator Date'!BY75="","x",'Indicator Date'!BY75)</f>
        <v>2015</v>
      </c>
      <c r="BZ75" s="151" t="str">
        <f>IF('Indicator Date'!BZ75="","x",'Indicator Date'!BZ75)</f>
        <v>2018</v>
      </c>
      <c r="CA75" s="151">
        <f>IF('Indicator Date'!CA75="","x",'Indicator Date'!CA75)</f>
        <v>2019</v>
      </c>
      <c r="CB75" s="151">
        <f>IF('Indicator Date'!CB75="","x",'Indicator Date'!CB75)</f>
        <v>2015</v>
      </c>
    </row>
    <row r="76" spans="1:80" x14ac:dyDescent="0.3">
      <c r="A76" s="123" t="s">
        <v>136</v>
      </c>
      <c r="B76" s="106" t="s">
        <v>135</v>
      </c>
      <c r="C76" s="151">
        <f>IF('Indicator Date'!C76="","x",'Indicator Date'!C76)</f>
        <v>2015</v>
      </c>
      <c r="D76" s="151">
        <f>IF('Indicator Date'!D76="","x",'Indicator Date'!D76)</f>
        <v>2015</v>
      </c>
      <c r="E76" s="151">
        <f>IF('Indicator Date'!E76="","x",'Indicator Date'!E76)</f>
        <v>2015</v>
      </c>
      <c r="F76" s="151">
        <f>IF('Indicator Date'!F76="","x",'Indicator Date'!F76)</f>
        <v>2015</v>
      </c>
      <c r="G76" s="151">
        <f>IF('Indicator Date'!G76="","x",'Indicator Date'!G76)</f>
        <v>2015</v>
      </c>
      <c r="H76" s="151">
        <f>IF('Indicator Date'!H76="","x",'Indicator Date'!H76)</f>
        <v>2015</v>
      </c>
      <c r="I76" s="151">
        <f>IF('Indicator Date'!I76="","x",'Indicator Date'!I76)</f>
        <v>2015</v>
      </c>
      <c r="J76" s="151">
        <f>IF('Indicator Date'!J76="","x",'Indicator Date'!J76)</f>
        <v>2018</v>
      </c>
      <c r="K76" s="151">
        <f>IF('Indicator Date'!K76="","x",'Indicator Date'!K76)</f>
        <v>2018</v>
      </c>
      <c r="L76" s="151">
        <f>IF('Indicator Date'!L76="","x",'Indicator Date'!L76)</f>
        <v>2016</v>
      </c>
      <c r="M76" s="151">
        <f>IF('Indicator Date'!M76="","x",'Indicator Date'!M76)</f>
        <v>2015</v>
      </c>
      <c r="N76" s="151">
        <f>IF('Indicator Date'!N76="","x",'Indicator Date'!N76)</f>
        <v>2015</v>
      </c>
      <c r="O76" s="151">
        <f>IF('Indicator Date'!O76="","x",'Indicator Date'!O76)</f>
        <v>2015</v>
      </c>
      <c r="P76" s="151">
        <f>IF('Indicator Date'!P76="","x",'Indicator Date'!P76)</f>
        <v>2015</v>
      </c>
      <c r="Q76" s="151">
        <f>IF('Indicator Date'!Q76="","x",'Indicator Date'!Q76)</f>
        <v>2010</v>
      </c>
      <c r="R76" s="151">
        <f>IF('Indicator Date'!R76="","x",'Indicator Date'!R76)</f>
        <v>2010</v>
      </c>
      <c r="S76" s="151">
        <f>IF('Indicator Date'!S76="","x",'Indicator Date'!S76)</f>
        <v>2010</v>
      </c>
      <c r="T76" s="151">
        <f>IF('Indicator Date'!T76="","x",'Indicator Date'!T76)</f>
        <v>2010</v>
      </c>
      <c r="U76" s="151">
        <f>IF('Indicator Date'!U76="","x",'Indicator Date'!U76)</f>
        <v>2015</v>
      </c>
      <c r="V76" s="151">
        <f>IF('Indicator Date'!V76="","x",'Indicator Date'!V76)</f>
        <v>2015</v>
      </c>
      <c r="W76" s="151">
        <f>IF('Indicator Date'!W76="","x",'Indicator Date'!W76)</f>
        <v>2015</v>
      </c>
      <c r="X76" s="151">
        <f>IF('Indicator Date'!X76="","x",'Indicator Date'!X76)</f>
        <v>2018</v>
      </c>
      <c r="Y76" s="151">
        <f>IF('Indicator Date'!Y76="","x",'Indicator Date'!Y76)</f>
        <v>2018</v>
      </c>
      <c r="Z76" s="151">
        <f>IF('Indicator Date'!Z76="","x",'Indicator Date'!Z76)</f>
        <v>2018</v>
      </c>
      <c r="AA76" s="151">
        <f>IF('Indicator Date'!AA76="","x",'Indicator Date'!AA76)</f>
        <v>2012</v>
      </c>
      <c r="AB76" s="151">
        <f>IF('Indicator Date'!AB76="","x",'Indicator Date'!AB76)</f>
        <v>2017</v>
      </c>
      <c r="AC76" s="151">
        <f>IF('Indicator Date'!AC76="","x",'Indicator Date'!AC76)</f>
        <v>2016</v>
      </c>
      <c r="AD76" s="151">
        <f>IF('Indicator Date'!AD76="","x",'Indicator Date'!AD76)</f>
        <v>2015</v>
      </c>
      <c r="AE76" s="151">
        <f>IF('Indicator Date'!AE76="","x",'Indicator Date'!AE76)</f>
        <v>2018</v>
      </c>
      <c r="AF76" s="151">
        <f>IF('Indicator Date'!AF76="","x",'Indicator Date'!AF76)</f>
        <v>2016</v>
      </c>
      <c r="AG76" s="151">
        <f>IF('Indicator Date'!AG76="","x",'Indicator Date'!AG76)</f>
        <v>2019</v>
      </c>
      <c r="AH76" s="151">
        <f>IF('Indicator Date'!AH76="","x",'Indicator Date'!AH76)</f>
        <v>2019</v>
      </c>
      <c r="AI76" s="151">
        <f>IF('Indicator Date'!AI76="","x",'Indicator Date'!AI76)</f>
        <v>2019</v>
      </c>
      <c r="AJ76" s="151">
        <f>IF('Indicator Date'!AJ76="","x",'Indicator Date'!AJ76)</f>
        <v>2018</v>
      </c>
      <c r="AK76" s="151">
        <f>IF('Indicator Date'!AK76="","x",'Indicator Date'!AK76)</f>
        <v>2018</v>
      </c>
      <c r="AL76" s="151">
        <f>IF('Indicator Date'!AL76="","x",'Indicator Date'!AL76)</f>
        <v>2017</v>
      </c>
      <c r="AM76" s="151">
        <f>IF('Indicator Date'!AM76="","x",'Indicator Date'!AM76)</f>
        <v>2012</v>
      </c>
      <c r="AN76" s="151">
        <f>IF('Indicator Date'!AN76="","x",'Indicator Date'!AN76)</f>
        <v>2019</v>
      </c>
      <c r="AO76" s="151">
        <f>IF('Indicator Date'!AO76="","x",'Indicator Date'!AO76)</f>
        <v>2016</v>
      </c>
      <c r="AP76" s="151">
        <f>IF('Indicator Date'!AP76="","x",'Indicator Date'!AP76)</f>
        <v>2017</v>
      </c>
      <c r="AQ76" s="151">
        <f>IF('Indicator Date'!AQ76="","x",'Indicator Date'!AQ76)</f>
        <v>2017</v>
      </c>
      <c r="AR76" s="151">
        <f>IF('Indicator Date'!AR76="","x",'Indicator Date'!AR76)</f>
        <v>2018</v>
      </c>
      <c r="AS76" s="151">
        <f>IF('Indicator Date'!AS76="","x",'Indicator Date'!AS76)</f>
        <v>2017</v>
      </c>
      <c r="AT76" s="151">
        <f>IF('Indicator Date'!AT76="","x",'Indicator Date'!AT76)</f>
        <v>2012</v>
      </c>
      <c r="AU76" s="151">
        <f>IF('Indicator Date'!AU76="","x",'Indicator Date'!AU76)</f>
        <v>2017</v>
      </c>
      <c r="AV76" s="151">
        <f>IF('Indicator Date'!AV76="","x",'Indicator Date'!AV76)</f>
        <v>2017</v>
      </c>
      <c r="AW76" s="151">
        <f>IF('Indicator Date'!AW76="","x",'Indicator Date'!AW76)</f>
        <v>2017</v>
      </c>
      <c r="AX76" s="151">
        <f>IF('Indicator Date'!AX76="","x",'Indicator Date'!AX76)</f>
        <v>2017</v>
      </c>
      <c r="AY76" s="151">
        <f>IF('Indicator Date'!AY76="","x",'Indicator Date'!AY76)</f>
        <v>2017</v>
      </c>
      <c r="AZ76" s="151">
        <f>IF('Indicator Date'!AZ76="","x",'Indicator Date'!AZ76)</f>
        <v>2017</v>
      </c>
      <c r="BA76" s="151" t="str">
        <f>IF('Indicator Date'!BA76="","x",'Indicator Date'!BA76)</f>
        <v>2017</v>
      </c>
      <c r="BB76" s="151">
        <f>IF('Indicator Date'!BB76="","x",'Indicator Date'!BB76)</f>
        <v>2017</v>
      </c>
      <c r="BC76" s="151">
        <f>IF('Indicator Date'!BC76="","x",'Indicator Date'!BC76)</f>
        <v>2018</v>
      </c>
      <c r="BD76" s="151">
        <f>IF('Indicator Date'!BD76="","x",'Indicator Date'!BD76)</f>
        <v>2019</v>
      </c>
      <c r="BE76" s="212">
        <f>IF('Indicator Date'!BE76="","x",YEAR('Indicator Date'!BE76))</f>
        <v>2018</v>
      </c>
      <c r="BF76" s="212">
        <f>IF('Indicator Date'!BF76="","x",YEAR('Indicator Date'!BF76))</f>
        <v>2018</v>
      </c>
      <c r="BG76" s="212">
        <f>IF('Indicator Date'!BG76="","x",YEAR('Indicator Date'!BG76))</f>
        <v>2018</v>
      </c>
      <c r="BH76" s="151">
        <f>IF('Indicator Date'!BH76="","x",'Indicator Date'!BH76)</f>
        <v>2018</v>
      </c>
      <c r="BI76" s="151">
        <f>IF('Indicator Date'!BI76="","x",'Indicator Date'!BI76)</f>
        <v>2018</v>
      </c>
      <c r="BJ76" s="151">
        <f>IF('Indicator Date'!BJ76="","x",'Indicator Date'!BJ76)</f>
        <v>2013</v>
      </c>
      <c r="BK76" s="151">
        <f>IF('Indicator Date'!BK76="","x",'Indicator Date'!BK76)</f>
        <v>2017</v>
      </c>
      <c r="BL76" s="151">
        <f>IF('Indicator Date'!BL76="","x",'Indicator Date'!BL76)</f>
        <v>2018</v>
      </c>
      <c r="BM76" s="151">
        <f>IF('Indicator Date'!BM76="","x",'Indicator Date'!BM76)</f>
        <v>2017</v>
      </c>
      <c r="BN76" s="151">
        <f>IF('Indicator Date'!BN76="","x",'Indicator Date'!BN76)</f>
        <v>2016</v>
      </c>
      <c r="BO76" s="151">
        <f>IF('Indicator Date'!BO76="","x",'Indicator Date'!BO76)</f>
        <v>2016</v>
      </c>
      <c r="BP76" s="151">
        <f>IF('Indicator Date'!BP76="","x",'Indicator Date'!BP76)</f>
        <v>2017</v>
      </c>
      <c r="BQ76" s="151">
        <f>IF('Indicator Date'!BQ76="","x",'Indicator Date'!BQ76)</f>
        <v>2014</v>
      </c>
      <c r="BR76" s="151">
        <f>IF('Indicator Date'!BR76="","x",'Indicator Date'!BR76)</f>
        <v>2017</v>
      </c>
      <c r="BS76" s="151">
        <f>IF('Indicator Date'!BS76="","x",'Indicator Date'!BS76)</f>
        <v>2017</v>
      </c>
      <c r="BT76" s="151">
        <f>IF('Indicator Date'!BT76="","x",'Indicator Date'!BT76)</f>
        <v>2017</v>
      </c>
      <c r="BU76" s="151">
        <f>IF('Indicator Date'!BU76="","x",'Indicator Date'!BU76)</f>
        <v>2017</v>
      </c>
      <c r="BV76" s="151" t="str">
        <f>IF('Indicator Date'!BV76="","x",'Indicator Date'!BV76)</f>
        <v>x</v>
      </c>
      <c r="BW76" s="151">
        <f>IF('Indicator Date'!BW76="","x",'Indicator Date'!BW76)</f>
        <v>2017</v>
      </c>
      <c r="BX76" s="151">
        <f>IF('Indicator Date'!BX76="","x",'Indicator Date'!BX76)</f>
        <v>2016</v>
      </c>
      <c r="BY76" s="151">
        <f>IF('Indicator Date'!BY76="","x",'Indicator Date'!BY76)</f>
        <v>2015</v>
      </c>
      <c r="BZ76" s="151" t="str">
        <f>IF('Indicator Date'!BZ76="","x",'Indicator Date'!BZ76)</f>
        <v>2018</v>
      </c>
      <c r="CA76" s="151">
        <f>IF('Indicator Date'!CA76="","x",'Indicator Date'!CA76)</f>
        <v>2019</v>
      </c>
      <c r="CB76" s="151">
        <f>IF('Indicator Date'!CB76="","x",'Indicator Date'!CB76)</f>
        <v>2015</v>
      </c>
    </row>
    <row r="77" spans="1:80" x14ac:dyDescent="0.3">
      <c r="A77" s="123" t="s">
        <v>138</v>
      </c>
      <c r="B77" s="106" t="s">
        <v>137</v>
      </c>
      <c r="C77" s="151">
        <f>IF('Indicator Date'!C77="","x",'Indicator Date'!C77)</f>
        <v>2015</v>
      </c>
      <c r="D77" s="151">
        <f>IF('Indicator Date'!D77="","x",'Indicator Date'!D77)</f>
        <v>2015</v>
      </c>
      <c r="E77" s="151">
        <f>IF('Indicator Date'!E77="","x",'Indicator Date'!E77)</f>
        <v>2015</v>
      </c>
      <c r="F77" s="151">
        <f>IF('Indicator Date'!F77="","x",'Indicator Date'!F77)</f>
        <v>2015</v>
      </c>
      <c r="G77" s="151">
        <f>IF('Indicator Date'!G77="","x",'Indicator Date'!G77)</f>
        <v>2015</v>
      </c>
      <c r="H77" s="151">
        <f>IF('Indicator Date'!H77="","x",'Indicator Date'!H77)</f>
        <v>2015</v>
      </c>
      <c r="I77" s="151">
        <f>IF('Indicator Date'!I77="","x",'Indicator Date'!I77)</f>
        <v>2015</v>
      </c>
      <c r="J77" s="151">
        <f>IF('Indicator Date'!J77="","x",'Indicator Date'!J77)</f>
        <v>2018</v>
      </c>
      <c r="K77" s="151">
        <f>IF('Indicator Date'!K77="","x",'Indicator Date'!K77)</f>
        <v>2018</v>
      </c>
      <c r="L77" s="151">
        <f>IF('Indicator Date'!L77="","x",'Indicator Date'!L77)</f>
        <v>2016</v>
      </c>
      <c r="M77" s="151">
        <f>IF('Indicator Date'!M77="","x",'Indicator Date'!M77)</f>
        <v>2015</v>
      </c>
      <c r="N77" s="151">
        <f>IF('Indicator Date'!N77="","x",'Indicator Date'!N77)</f>
        <v>2015</v>
      </c>
      <c r="O77" s="151">
        <f>IF('Indicator Date'!O77="","x",'Indicator Date'!O77)</f>
        <v>2015</v>
      </c>
      <c r="P77" s="151">
        <f>IF('Indicator Date'!P77="","x",'Indicator Date'!P77)</f>
        <v>2015</v>
      </c>
      <c r="Q77" s="151">
        <f>IF('Indicator Date'!Q77="","x",'Indicator Date'!Q77)</f>
        <v>2010</v>
      </c>
      <c r="R77" s="151">
        <f>IF('Indicator Date'!R77="","x",'Indicator Date'!R77)</f>
        <v>2010</v>
      </c>
      <c r="S77" s="151">
        <f>IF('Indicator Date'!S77="","x",'Indicator Date'!S77)</f>
        <v>2010</v>
      </c>
      <c r="T77" s="151">
        <f>IF('Indicator Date'!T77="","x",'Indicator Date'!T77)</f>
        <v>2010</v>
      </c>
      <c r="U77" s="151">
        <f>IF('Indicator Date'!U77="","x",'Indicator Date'!U77)</f>
        <v>2015</v>
      </c>
      <c r="V77" s="151">
        <f>IF('Indicator Date'!V77="","x",'Indicator Date'!V77)</f>
        <v>2015</v>
      </c>
      <c r="W77" s="151">
        <f>IF('Indicator Date'!W77="","x",'Indicator Date'!W77)</f>
        <v>2015</v>
      </c>
      <c r="X77" s="151">
        <f>IF('Indicator Date'!X77="","x",'Indicator Date'!X77)</f>
        <v>2018</v>
      </c>
      <c r="Y77" s="151">
        <f>IF('Indicator Date'!Y77="","x",'Indicator Date'!Y77)</f>
        <v>2018</v>
      </c>
      <c r="Z77" s="151">
        <f>IF('Indicator Date'!Z77="","x",'Indicator Date'!Z77)</f>
        <v>2018</v>
      </c>
      <c r="AA77" s="151">
        <f>IF('Indicator Date'!AA77="","x",'Indicator Date'!AA77)</f>
        <v>2011</v>
      </c>
      <c r="AB77" s="151">
        <f>IF('Indicator Date'!AB77="","x",'Indicator Date'!AB77)</f>
        <v>2017</v>
      </c>
      <c r="AC77" s="151" t="str">
        <f>IF('Indicator Date'!AC77="","x",'Indicator Date'!AC77)</f>
        <v>x</v>
      </c>
      <c r="AD77" s="151">
        <f>IF('Indicator Date'!AD77="","x",'Indicator Date'!AD77)</f>
        <v>2018</v>
      </c>
      <c r="AE77" s="151">
        <f>IF('Indicator Date'!AE77="","x",'Indicator Date'!AE77)</f>
        <v>2018</v>
      </c>
      <c r="AF77" s="151">
        <f>IF('Indicator Date'!AF77="","x",'Indicator Date'!AF77)</f>
        <v>2016</v>
      </c>
      <c r="AG77" s="151">
        <f>IF('Indicator Date'!AG77="","x",'Indicator Date'!AG77)</f>
        <v>2019</v>
      </c>
      <c r="AH77" s="151">
        <f>IF('Indicator Date'!AH77="","x",'Indicator Date'!AH77)</f>
        <v>2019</v>
      </c>
      <c r="AI77" s="151">
        <f>IF('Indicator Date'!AI77="","x",'Indicator Date'!AI77)</f>
        <v>2019</v>
      </c>
      <c r="AJ77" s="151">
        <f>IF('Indicator Date'!AJ77="","x",'Indicator Date'!AJ77)</f>
        <v>2018</v>
      </c>
      <c r="AK77" s="151">
        <f>IF('Indicator Date'!AK77="","x",'Indicator Date'!AK77)</f>
        <v>2018</v>
      </c>
      <c r="AL77" s="151">
        <f>IF('Indicator Date'!AL77="","x",'Indicator Date'!AL77)</f>
        <v>2017</v>
      </c>
      <c r="AM77" s="151" t="str">
        <f>IF('Indicator Date'!AM77="","x",'Indicator Date'!AM77)</f>
        <v>x</v>
      </c>
      <c r="AN77" s="151">
        <f>IF('Indicator Date'!AN77="","x",'Indicator Date'!AN77)</f>
        <v>2019</v>
      </c>
      <c r="AO77" s="151">
        <f>IF('Indicator Date'!AO77="","x",'Indicator Date'!AO77)</f>
        <v>2016</v>
      </c>
      <c r="AP77" s="151">
        <f>IF('Indicator Date'!AP77="","x",'Indicator Date'!AP77)</f>
        <v>2017</v>
      </c>
      <c r="AQ77" s="151" t="str">
        <f>IF('Indicator Date'!AQ77="","x",'Indicator Date'!AQ77)</f>
        <v>x</v>
      </c>
      <c r="AR77" s="151">
        <f>IF('Indicator Date'!AR77="","x",'Indicator Date'!AR77)</f>
        <v>2018</v>
      </c>
      <c r="AS77" s="151">
        <f>IF('Indicator Date'!AS77="","x",'Indicator Date'!AS77)</f>
        <v>2017</v>
      </c>
      <c r="AT77" s="151" t="str">
        <f>IF('Indicator Date'!AT77="","x",'Indicator Date'!AT77)</f>
        <v>x</v>
      </c>
      <c r="AU77" s="151">
        <f>IF('Indicator Date'!AU77="","x",'Indicator Date'!AU77)</f>
        <v>2017</v>
      </c>
      <c r="AV77" s="151">
        <f>IF('Indicator Date'!AV77="","x",'Indicator Date'!AV77)</f>
        <v>2017</v>
      </c>
      <c r="AW77" s="151">
        <f>IF('Indicator Date'!AW77="","x",'Indicator Date'!AW77)</f>
        <v>2017</v>
      </c>
      <c r="AX77" s="151" t="str">
        <f>IF('Indicator Date'!AX77="","x",'Indicator Date'!AX77)</f>
        <v>x</v>
      </c>
      <c r="AY77" s="151">
        <f>IF('Indicator Date'!AY77="","x",'Indicator Date'!AY77)</f>
        <v>2017</v>
      </c>
      <c r="AZ77" s="151">
        <f>IF('Indicator Date'!AZ77="","x",'Indicator Date'!AZ77)</f>
        <v>2017</v>
      </c>
      <c r="BA77" s="151" t="str">
        <f>IF('Indicator Date'!BA77="","x",'Indicator Date'!BA77)</f>
        <v>2015</v>
      </c>
      <c r="BB77" s="151">
        <f>IF('Indicator Date'!BB77="","x",'Indicator Date'!BB77)</f>
        <v>2017</v>
      </c>
      <c r="BC77" s="151">
        <f>IF('Indicator Date'!BC77="","x",'Indicator Date'!BC77)</f>
        <v>2018</v>
      </c>
      <c r="BD77" s="151">
        <f>IF('Indicator Date'!BD77="","x",'Indicator Date'!BD77)</f>
        <v>2019</v>
      </c>
      <c r="BE77" s="212" t="str">
        <f>IF('Indicator Date'!BE77="","x",YEAR('Indicator Date'!BE77))</f>
        <v>x</v>
      </c>
      <c r="BF77" s="212">
        <f>IF('Indicator Date'!BF77="","x",YEAR('Indicator Date'!BF77))</f>
        <v>2018</v>
      </c>
      <c r="BG77" s="212">
        <f>IF('Indicator Date'!BG77="","x",YEAR('Indicator Date'!BG77))</f>
        <v>2018</v>
      </c>
      <c r="BH77" s="151">
        <f>IF('Indicator Date'!BH77="","x",'Indicator Date'!BH77)</f>
        <v>2018</v>
      </c>
      <c r="BI77" s="151">
        <f>IF('Indicator Date'!BI77="","x",'Indicator Date'!BI77)</f>
        <v>2018</v>
      </c>
      <c r="BJ77" s="151">
        <f>IF('Indicator Date'!BJ77="","x",'Indicator Date'!BJ77)</f>
        <v>2015</v>
      </c>
      <c r="BK77" s="151">
        <f>IF('Indicator Date'!BK77="","x",'Indicator Date'!BK77)</f>
        <v>2017</v>
      </c>
      <c r="BL77" s="151">
        <f>IF('Indicator Date'!BL77="","x",'Indicator Date'!BL77)</f>
        <v>2018</v>
      </c>
      <c r="BM77" s="151">
        <f>IF('Indicator Date'!BM77="","x",'Indicator Date'!BM77)</f>
        <v>2017</v>
      </c>
      <c r="BN77" s="151">
        <f>IF('Indicator Date'!BN77="","x",'Indicator Date'!BN77)</f>
        <v>2015</v>
      </c>
      <c r="BO77" s="151">
        <f>IF('Indicator Date'!BO77="","x",'Indicator Date'!BO77)</f>
        <v>2016</v>
      </c>
      <c r="BP77" s="151">
        <f>IF('Indicator Date'!BP77="","x",'Indicator Date'!BP77)</f>
        <v>2017</v>
      </c>
      <c r="BQ77" s="151">
        <f>IF('Indicator Date'!BQ77="","x",'Indicator Date'!BQ77)</f>
        <v>2014</v>
      </c>
      <c r="BR77" s="151">
        <f>IF('Indicator Date'!BR77="","x",'Indicator Date'!BR77)</f>
        <v>2017</v>
      </c>
      <c r="BS77" s="151">
        <f>IF('Indicator Date'!BS77="","x",'Indicator Date'!BS77)</f>
        <v>2017</v>
      </c>
      <c r="BT77" s="151">
        <f>IF('Indicator Date'!BT77="","x",'Indicator Date'!BT77)</f>
        <v>2016</v>
      </c>
      <c r="BU77" s="151">
        <f>IF('Indicator Date'!BU77="","x",'Indicator Date'!BU77)</f>
        <v>2017</v>
      </c>
      <c r="BV77" s="151">
        <f>IF('Indicator Date'!BV77="","x",'Indicator Date'!BV77)</f>
        <v>2017</v>
      </c>
      <c r="BW77" s="151">
        <f>IF('Indicator Date'!BW77="","x",'Indicator Date'!BW77)</f>
        <v>2017</v>
      </c>
      <c r="BX77" s="151">
        <f>IF('Indicator Date'!BX77="","x",'Indicator Date'!BX77)</f>
        <v>2016</v>
      </c>
      <c r="BY77" s="151">
        <f>IF('Indicator Date'!BY77="","x",'Indicator Date'!BY77)</f>
        <v>2015</v>
      </c>
      <c r="BZ77" s="151" t="str">
        <f>IF('Indicator Date'!BZ77="","x",'Indicator Date'!BZ77)</f>
        <v>2018</v>
      </c>
      <c r="CA77" s="151">
        <f>IF('Indicator Date'!CA77="","x",'Indicator Date'!CA77)</f>
        <v>2019</v>
      </c>
      <c r="CB77" s="151">
        <f>IF('Indicator Date'!CB77="","x",'Indicator Date'!CB77)</f>
        <v>2015</v>
      </c>
    </row>
    <row r="78" spans="1:80" x14ac:dyDescent="0.3">
      <c r="A78" s="123" t="s">
        <v>140</v>
      </c>
      <c r="B78" s="106" t="s">
        <v>139</v>
      </c>
      <c r="C78" s="151">
        <f>IF('Indicator Date'!C78="","x",'Indicator Date'!C78)</f>
        <v>2015</v>
      </c>
      <c r="D78" s="151">
        <f>IF('Indicator Date'!D78="","x",'Indicator Date'!D78)</f>
        <v>2015</v>
      </c>
      <c r="E78" s="151">
        <f>IF('Indicator Date'!E78="","x",'Indicator Date'!E78)</f>
        <v>2015</v>
      </c>
      <c r="F78" s="151">
        <f>IF('Indicator Date'!F78="","x",'Indicator Date'!F78)</f>
        <v>2015</v>
      </c>
      <c r="G78" s="151">
        <f>IF('Indicator Date'!G78="","x",'Indicator Date'!G78)</f>
        <v>2015</v>
      </c>
      <c r="H78" s="151">
        <f>IF('Indicator Date'!H78="","x",'Indicator Date'!H78)</f>
        <v>2015</v>
      </c>
      <c r="I78" s="151">
        <f>IF('Indicator Date'!I78="","x",'Indicator Date'!I78)</f>
        <v>2015</v>
      </c>
      <c r="J78" s="151">
        <f>IF('Indicator Date'!J78="","x",'Indicator Date'!J78)</f>
        <v>2018</v>
      </c>
      <c r="K78" s="151">
        <f>IF('Indicator Date'!K78="","x",'Indicator Date'!K78)</f>
        <v>2018</v>
      </c>
      <c r="L78" s="151">
        <f>IF('Indicator Date'!L78="","x",'Indicator Date'!L78)</f>
        <v>2016</v>
      </c>
      <c r="M78" s="151">
        <f>IF('Indicator Date'!M78="","x",'Indicator Date'!M78)</f>
        <v>2015</v>
      </c>
      <c r="N78" s="151">
        <f>IF('Indicator Date'!N78="","x",'Indicator Date'!N78)</f>
        <v>2015</v>
      </c>
      <c r="O78" s="151">
        <f>IF('Indicator Date'!O78="","x",'Indicator Date'!O78)</f>
        <v>2015</v>
      </c>
      <c r="P78" s="151">
        <f>IF('Indicator Date'!P78="","x",'Indicator Date'!P78)</f>
        <v>2015</v>
      </c>
      <c r="Q78" s="151">
        <f>IF('Indicator Date'!Q78="","x",'Indicator Date'!Q78)</f>
        <v>2010</v>
      </c>
      <c r="R78" s="151">
        <f>IF('Indicator Date'!R78="","x",'Indicator Date'!R78)</f>
        <v>2010</v>
      </c>
      <c r="S78" s="151">
        <f>IF('Indicator Date'!S78="","x",'Indicator Date'!S78)</f>
        <v>2010</v>
      </c>
      <c r="T78" s="151">
        <f>IF('Indicator Date'!T78="","x",'Indicator Date'!T78)</f>
        <v>2010</v>
      </c>
      <c r="U78" s="151">
        <f>IF('Indicator Date'!U78="","x",'Indicator Date'!U78)</f>
        <v>2015</v>
      </c>
      <c r="V78" s="151">
        <f>IF('Indicator Date'!V78="","x",'Indicator Date'!V78)</f>
        <v>2015</v>
      </c>
      <c r="W78" s="151">
        <f>IF('Indicator Date'!W78="","x",'Indicator Date'!W78)</f>
        <v>2015</v>
      </c>
      <c r="X78" s="151">
        <f>IF('Indicator Date'!X78="","x",'Indicator Date'!X78)</f>
        <v>2018</v>
      </c>
      <c r="Y78" s="151">
        <f>IF('Indicator Date'!Y78="","x",'Indicator Date'!Y78)</f>
        <v>2018</v>
      </c>
      <c r="Z78" s="151">
        <f>IF('Indicator Date'!Z78="","x",'Indicator Date'!Z78)</f>
        <v>2018</v>
      </c>
      <c r="AA78" s="151" t="str">
        <f>IF('Indicator Date'!AA78="","x",'Indicator Date'!AA78)</f>
        <v>x</v>
      </c>
      <c r="AB78" s="151">
        <f>IF('Indicator Date'!AB78="","x",'Indicator Date'!AB78)</f>
        <v>2017</v>
      </c>
      <c r="AC78" s="151" t="str">
        <f>IF('Indicator Date'!AC78="","x",'Indicator Date'!AC78)</f>
        <v>x</v>
      </c>
      <c r="AD78" s="151">
        <f>IF('Indicator Date'!AD78="","x",'Indicator Date'!AD78)</f>
        <v>2018</v>
      </c>
      <c r="AE78" s="151">
        <f>IF('Indicator Date'!AE78="","x",'Indicator Date'!AE78)</f>
        <v>2018</v>
      </c>
      <c r="AF78" s="151" t="str">
        <f>IF('Indicator Date'!AF78="","x",'Indicator Date'!AF78)</f>
        <v>x</v>
      </c>
      <c r="AG78" s="151">
        <f>IF('Indicator Date'!AG78="","x",'Indicator Date'!AG78)</f>
        <v>2019</v>
      </c>
      <c r="AH78" s="151">
        <f>IF('Indicator Date'!AH78="","x",'Indicator Date'!AH78)</f>
        <v>2019</v>
      </c>
      <c r="AI78" s="151">
        <f>IF('Indicator Date'!AI78="","x",'Indicator Date'!AI78)</f>
        <v>2019</v>
      </c>
      <c r="AJ78" s="151">
        <f>IF('Indicator Date'!AJ78="","x",'Indicator Date'!AJ78)</f>
        <v>2018</v>
      </c>
      <c r="AK78" s="151">
        <f>IF('Indicator Date'!AK78="","x",'Indicator Date'!AK78)</f>
        <v>2018</v>
      </c>
      <c r="AL78" s="151">
        <f>IF('Indicator Date'!AL78="","x",'Indicator Date'!AL78)</f>
        <v>2017</v>
      </c>
      <c r="AM78" s="151" t="str">
        <f>IF('Indicator Date'!AM78="","x",'Indicator Date'!AM78)</f>
        <v>x</v>
      </c>
      <c r="AN78" s="151">
        <f>IF('Indicator Date'!AN78="","x",'Indicator Date'!AN78)</f>
        <v>2019</v>
      </c>
      <c r="AO78" s="151">
        <f>IF('Indicator Date'!AO78="","x",'Indicator Date'!AO78)</f>
        <v>2016</v>
      </c>
      <c r="AP78" s="151">
        <f>IF('Indicator Date'!AP78="","x",'Indicator Date'!AP78)</f>
        <v>2017</v>
      </c>
      <c r="AQ78" s="151" t="str">
        <f>IF('Indicator Date'!AQ78="","x",'Indicator Date'!AQ78)</f>
        <v>x</v>
      </c>
      <c r="AR78" s="151">
        <f>IF('Indicator Date'!AR78="","x",'Indicator Date'!AR78)</f>
        <v>2018</v>
      </c>
      <c r="AS78" s="151">
        <f>IF('Indicator Date'!AS78="","x",'Indicator Date'!AS78)</f>
        <v>2017</v>
      </c>
      <c r="AT78" s="151" t="str">
        <f>IF('Indicator Date'!AT78="","x",'Indicator Date'!AT78)</f>
        <v>x</v>
      </c>
      <c r="AU78" s="151">
        <f>IF('Indicator Date'!AU78="","x",'Indicator Date'!AU78)</f>
        <v>2017</v>
      </c>
      <c r="AV78" s="151" t="str">
        <f>IF('Indicator Date'!AV78="","x",'Indicator Date'!AV78)</f>
        <v>x</v>
      </c>
      <c r="AW78" s="151" t="str">
        <f>IF('Indicator Date'!AW78="","x",'Indicator Date'!AW78)</f>
        <v>x</v>
      </c>
      <c r="AX78" s="151" t="str">
        <f>IF('Indicator Date'!AX78="","x",'Indicator Date'!AX78)</f>
        <v>x</v>
      </c>
      <c r="AY78" s="151">
        <f>IF('Indicator Date'!AY78="","x",'Indicator Date'!AY78)</f>
        <v>2017</v>
      </c>
      <c r="AZ78" s="151">
        <f>IF('Indicator Date'!AZ78="","x",'Indicator Date'!AZ78)</f>
        <v>2017</v>
      </c>
      <c r="BA78" s="151" t="str">
        <f>IF('Indicator Date'!BA78="","x",'Indicator Date'!BA78)</f>
        <v>2014</v>
      </c>
      <c r="BB78" s="151">
        <f>IF('Indicator Date'!BB78="","x",'Indicator Date'!BB78)</f>
        <v>2017</v>
      </c>
      <c r="BC78" s="151">
        <f>IF('Indicator Date'!BC78="","x",'Indicator Date'!BC78)</f>
        <v>2018</v>
      </c>
      <c r="BD78" s="151">
        <f>IF('Indicator Date'!BD78="","x",'Indicator Date'!BD78)</f>
        <v>2019</v>
      </c>
      <c r="BE78" s="212" t="str">
        <f>IF('Indicator Date'!BE78="","x",YEAR('Indicator Date'!BE78))</f>
        <v>x</v>
      </c>
      <c r="BF78" s="212">
        <f>IF('Indicator Date'!BF78="","x",YEAR('Indicator Date'!BF78))</f>
        <v>2018</v>
      </c>
      <c r="BG78" s="212">
        <f>IF('Indicator Date'!BG78="","x",YEAR('Indicator Date'!BG78))</f>
        <v>2018</v>
      </c>
      <c r="BH78" s="151">
        <f>IF('Indicator Date'!BH78="","x",'Indicator Date'!BH78)</f>
        <v>2018</v>
      </c>
      <c r="BI78" s="151">
        <f>IF('Indicator Date'!BI78="","x",'Indicator Date'!BI78)</f>
        <v>2018</v>
      </c>
      <c r="BJ78" s="151" t="str">
        <f>IF('Indicator Date'!BJ78="","x",'Indicator Date'!BJ78)</f>
        <v>x</v>
      </c>
      <c r="BK78" s="151">
        <f>IF('Indicator Date'!BK78="","x",'Indicator Date'!BK78)</f>
        <v>2017</v>
      </c>
      <c r="BL78" s="151">
        <f>IF('Indicator Date'!BL78="","x",'Indicator Date'!BL78)</f>
        <v>2018</v>
      </c>
      <c r="BM78" s="151">
        <f>IF('Indicator Date'!BM78="","x",'Indicator Date'!BM78)</f>
        <v>2017</v>
      </c>
      <c r="BN78" s="151" t="str">
        <f>IF('Indicator Date'!BN78="","x",'Indicator Date'!BN78)</f>
        <v>x</v>
      </c>
      <c r="BO78" s="151">
        <f>IF('Indicator Date'!BO78="","x",'Indicator Date'!BO78)</f>
        <v>2016</v>
      </c>
      <c r="BP78" s="151">
        <f>IF('Indicator Date'!BP78="","x",'Indicator Date'!BP78)</f>
        <v>2017</v>
      </c>
      <c r="BQ78" s="151">
        <f>IF('Indicator Date'!BQ78="","x",'Indicator Date'!BQ78)</f>
        <v>2014</v>
      </c>
      <c r="BR78" s="151">
        <f>IF('Indicator Date'!BR78="","x",'Indicator Date'!BR78)</f>
        <v>2017</v>
      </c>
      <c r="BS78" s="151">
        <f>IF('Indicator Date'!BS78="","x",'Indicator Date'!BS78)</f>
        <v>2017</v>
      </c>
      <c r="BT78" s="151">
        <f>IF('Indicator Date'!BT78="","x",'Indicator Date'!BT78)</f>
        <v>2017</v>
      </c>
      <c r="BU78" s="151">
        <f>IF('Indicator Date'!BU78="","x",'Indicator Date'!BU78)</f>
        <v>2017</v>
      </c>
      <c r="BV78" s="151">
        <f>IF('Indicator Date'!BV78="","x",'Indicator Date'!BV78)</f>
        <v>2017</v>
      </c>
      <c r="BW78" s="151">
        <f>IF('Indicator Date'!BW78="","x",'Indicator Date'!BW78)</f>
        <v>2017</v>
      </c>
      <c r="BX78" s="151">
        <f>IF('Indicator Date'!BX78="","x",'Indicator Date'!BX78)</f>
        <v>2016</v>
      </c>
      <c r="BY78" s="151">
        <f>IF('Indicator Date'!BY78="","x",'Indicator Date'!BY78)</f>
        <v>2015</v>
      </c>
      <c r="BZ78" s="151" t="str">
        <f>IF('Indicator Date'!BZ78="","x",'Indicator Date'!BZ78)</f>
        <v>2018</v>
      </c>
      <c r="CA78" s="151">
        <f>IF('Indicator Date'!CA78="","x",'Indicator Date'!CA78)</f>
        <v>2019</v>
      </c>
      <c r="CB78" s="151">
        <f>IF('Indicator Date'!CB78="","x",'Indicator Date'!CB78)</f>
        <v>2015</v>
      </c>
    </row>
    <row r="79" spans="1:80" x14ac:dyDescent="0.3">
      <c r="A79" s="123" t="s">
        <v>142</v>
      </c>
      <c r="B79" s="106" t="s">
        <v>141</v>
      </c>
      <c r="C79" s="151">
        <f>IF('Indicator Date'!C79="","x",'Indicator Date'!C79)</f>
        <v>2015</v>
      </c>
      <c r="D79" s="151">
        <f>IF('Indicator Date'!D79="","x",'Indicator Date'!D79)</f>
        <v>2015</v>
      </c>
      <c r="E79" s="151">
        <f>IF('Indicator Date'!E79="","x",'Indicator Date'!E79)</f>
        <v>2015</v>
      </c>
      <c r="F79" s="151">
        <f>IF('Indicator Date'!F79="","x",'Indicator Date'!F79)</f>
        <v>2015</v>
      </c>
      <c r="G79" s="151">
        <f>IF('Indicator Date'!G79="","x",'Indicator Date'!G79)</f>
        <v>2015</v>
      </c>
      <c r="H79" s="151">
        <f>IF('Indicator Date'!H79="","x",'Indicator Date'!H79)</f>
        <v>2015</v>
      </c>
      <c r="I79" s="151">
        <f>IF('Indicator Date'!I79="","x",'Indicator Date'!I79)</f>
        <v>2015</v>
      </c>
      <c r="J79" s="151">
        <f>IF('Indicator Date'!J79="","x",'Indicator Date'!J79)</f>
        <v>2018</v>
      </c>
      <c r="K79" s="151">
        <f>IF('Indicator Date'!K79="","x",'Indicator Date'!K79)</f>
        <v>2018</v>
      </c>
      <c r="L79" s="151">
        <f>IF('Indicator Date'!L79="","x",'Indicator Date'!L79)</f>
        <v>2016</v>
      </c>
      <c r="M79" s="151">
        <f>IF('Indicator Date'!M79="","x",'Indicator Date'!M79)</f>
        <v>2015</v>
      </c>
      <c r="N79" s="151">
        <f>IF('Indicator Date'!N79="","x",'Indicator Date'!N79)</f>
        <v>2015</v>
      </c>
      <c r="O79" s="151">
        <f>IF('Indicator Date'!O79="","x",'Indicator Date'!O79)</f>
        <v>2015</v>
      </c>
      <c r="P79" s="151">
        <f>IF('Indicator Date'!P79="","x",'Indicator Date'!P79)</f>
        <v>2015</v>
      </c>
      <c r="Q79" s="151">
        <f>IF('Indicator Date'!Q79="","x",'Indicator Date'!Q79)</f>
        <v>2010</v>
      </c>
      <c r="R79" s="151">
        <f>IF('Indicator Date'!R79="","x",'Indicator Date'!R79)</f>
        <v>2010</v>
      </c>
      <c r="S79" s="151">
        <f>IF('Indicator Date'!S79="","x",'Indicator Date'!S79)</f>
        <v>2010</v>
      </c>
      <c r="T79" s="151">
        <f>IF('Indicator Date'!T79="","x",'Indicator Date'!T79)</f>
        <v>2010</v>
      </c>
      <c r="U79" s="151">
        <f>IF('Indicator Date'!U79="","x",'Indicator Date'!U79)</f>
        <v>2015</v>
      </c>
      <c r="V79" s="151">
        <f>IF('Indicator Date'!V79="","x",'Indicator Date'!V79)</f>
        <v>2015</v>
      </c>
      <c r="W79" s="151">
        <f>IF('Indicator Date'!W79="","x",'Indicator Date'!W79)</f>
        <v>2015</v>
      </c>
      <c r="X79" s="151">
        <f>IF('Indicator Date'!X79="","x",'Indicator Date'!X79)</f>
        <v>2018</v>
      </c>
      <c r="Y79" s="151">
        <f>IF('Indicator Date'!Y79="","x",'Indicator Date'!Y79)</f>
        <v>2018</v>
      </c>
      <c r="Z79" s="151">
        <f>IF('Indicator Date'!Z79="","x",'Indicator Date'!Z79)</f>
        <v>2018</v>
      </c>
      <c r="AA79" s="151">
        <f>IF('Indicator Date'!AA79="","x",'Indicator Date'!AA79)</f>
        <v>2015</v>
      </c>
      <c r="AB79" s="151">
        <f>IF('Indicator Date'!AB79="","x",'Indicator Date'!AB79)</f>
        <v>2017</v>
      </c>
      <c r="AC79" s="151">
        <f>IF('Indicator Date'!AC79="","x",'Indicator Date'!AC79)</f>
        <v>2017</v>
      </c>
      <c r="AD79" s="151">
        <f>IF('Indicator Date'!AD79="","x",'Indicator Date'!AD79)</f>
        <v>2017</v>
      </c>
      <c r="AE79" s="151">
        <f>IF('Indicator Date'!AE79="","x",'Indicator Date'!AE79)</f>
        <v>2018</v>
      </c>
      <c r="AF79" s="151">
        <f>IF('Indicator Date'!AF79="","x",'Indicator Date'!AF79)</f>
        <v>2016</v>
      </c>
      <c r="AG79" s="151">
        <f>IF('Indicator Date'!AG79="","x",'Indicator Date'!AG79)</f>
        <v>2019</v>
      </c>
      <c r="AH79" s="151">
        <f>IF('Indicator Date'!AH79="","x",'Indicator Date'!AH79)</f>
        <v>2019</v>
      </c>
      <c r="AI79" s="151">
        <f>IF('Indicator Date'!AI79="","x",'Indicator Date'!AI79)</f>
        <v>2019</v>
      </c>
      <c r="AJ79" s="151">
        <f>IF('Indicator Date'!AJ79="","x",'Indicator Date'!AJ79)</f>
        <v>2018</v>
      </c>
      <c r="AK79" s="151">
        <f>IF('Indicator Date'!AK79="","x",'Indicator Date'!AK79)</f>
        <v>2018</v>
      </c>
      <c r="AL79" s="151">
        <f>IF('Indicator Date'!AL79="","x",'Indicator Date'!AL79)</f>
        <v>2017</v>
      </c>
      <c r="AM79" s="151">
        <f>IF('Indicator Date'!AM79="","x",'Indicator Date'!AM79)</f>
        <v>2016</v>
      </c>
      <c r="AN79" s="151">
        <f>IF('Indicator Date'!AN79="","x",'Indicator Date'!AN79)</f>
        <v>2019</v>
      </c>
      <c r="AO79" s="151">
        <f>IF('Indicator Date'!AO79="","x",'Indicator Date'!AO79)</f>
        <v>2016</v>
      </c>
      <c r="AP79" s="151">
        <f>IF('Indicator Date'!AP79="","x",'Indicator Date'!AP79)</f>
        <v>2017</v>
      </c>
      <c r="AQ79" s="151">
        <f>IF('Indicator Date'!AQ79="","x",'Indicator Date'!AQ79)</f>
        <v>2017</v>
      </c>
      <c r="AR79" s="151">
        <f>IF('Indicator Date'!AR79="","x",'Indicator Date'!AR79)</f>
        <v>2018</v>
      </c>
      <c r="AS79" s="151">
        <f>IF('Indicator Date'!AS79="","x",'Indicator Date'!AS79)</f>
        <v>2017</v>
      </c>
      <c r="AT79" s="151">
        <f>IF('Indicator Date'!AT79="","x",'Indicator Date'!AT79)</f>
        <v>2006</v>
      </c>
      <c r="AU79" s="151">
        <f>IF('Indicator Date'!AU79="","x",'Indicator Date'!AU79)</f>
        <v>2017</v>
      </c>
      <c r="AV79" s="151">
        <f>IF('Indicator Date'!AV79="","x",'Indicator Date'!AV79)</f>
        <v>2017</v>
      </c>
      <c r="AW79" s="151">
        <f>IF('Indicator Date'!AW79="","x",'Indicator Date'!AW79)</f>
        <v>2017</v>
      </c>
      <c r="AX79" s="151">
        <f>IF('Indicator Date'!AX79="","x",'Indicator Date'!AX79)</f>
        <v>2017</v>
      </c>
      <c r="AY79" s="151">
        <f>IF('Indicator Date'!AY79="","x",'Indicator Date'!AY79)</f>
        <v>2017</v>
      </c>
      <c r="AZ79" s="151">
        <f>IF('Indicator Date'!AZ79="","x",'Indicator Date'!AZ79)</f>
        <v>2017</v>
      </c>
      <c r="BA79" s="151" t="str">
        <f>IF('Indicator Date'!BA79="","x",'Indicator Date'!BA79)</f>
        <v>2011</v>
      </c>
      <c r="BB79" s="151">
        <f>IF('Indicator Date'!BB79="","x",'Indicator Date'!BB79)</f>
        <v>2017</v>
      </c>
      <c r="BC79" s="151">
        <f>IF('Indicator Date'!BC79="","x",'Indicator Date'!BC79)</f>
        <v>2018</v>
      </c>
      <c r="BD79" s="151">
        <f>IF('Indicator Date'!BD79="","x",'Indicator Date'!BD79)</f>
        <v>2019</v>
      </c>
      <c r="BE79" s="212">
        <f>IF('Indicator Date'!BE79="","x",YEAR('Indicator Date'!BE79))</f>
        <v>2018</v>
      </c>
      <c r="BF79" s="212">
        <f>IF('Indicator Date'!BF79="","x",YEAR('Indicator Date'!BF79))</f>
        <v>2018</v>
      </c>
      <c r="BG79" s="212">
        <f>IF('Indicator Date'!BG79="","x",YEAR('Indicator Date'!BG79))</f>
        <v>2018</v>
      </c>
      <c r="BH79" s="151">
        <f>IF('Indicator Date'!BH79="","x",'Indicator Date'!BH79)</f>
        <v>2018</v>
      </c>
      <c r="BI79" s="151">
        <f>IF('Indicator Date'!BI79="","x",'Indicator Date'!BI79)</f>
        <v>2018</v>
      </c>
      <c r="BJ79" s="151">
        <f>IF('Indicator Date'!BJ79="","x",'Indicator Date'!BJ79)</f>
        <v>2015</v>
      </c>
      <c r="BK79" s="151">
        <f>IF('Indicator Date'!BK79="","x",'Indicator Date'!BK79)</f>
        <v>2017</v>
      </c>
      <c r="BL79" s="151">
        <f>IF('Indicator Date'!BL79="","x",'Indicator Date'!BL79)</f>
        <v>2018</v>
      </c>
      <c r="BM79" s="151">
        <f>IF('Indicator Date'!BM79="","x",'Indicator Date'!BM79)</f>
        <v>2017</v>
      </c>
      <c r="BN79" s="151">
        <f>IF('Indicator Date'!BN79="","x",'Indicator Date'!BN79)</f>
        <v>2015</v>
      </c>
      <c r="BO79" s="151">
        <f>IF('Indicator Date'!BO79="","x",'Indicator Date'!BO79)</f>
        <v>2016</v>
      </c>
      <c r="BP79" s="151">
        <f>IF('Indicator Date'!BP79="","x",'Indicator Date'!BP79)</f>
        <v>2017</v>
      </c>
      <c r="BQ79" s="151">
        <f>IF('Indicator Date'!BQ79="","x",'Indicator Date'!BQ79)</f>
        <v>2014</v>
      </c>
      <c r="BR79" s="151">
        <f>IF('Indicator Date'!BR79="","x",'Indicator Date'!BR79)</f>
        <v>2017</v>
      </c>
      <c r="BS79" s="151">
        <f>IF('Indicator Date'!BS79="","x",'Indicator Date'!BS79)</f>
        <v>2017</v>
      </c>
      <c r="BT79" s="151">
        <f>IF('Indicator Date'!BT79="","x",'Indicator Date'!BT79)</f>
        <v>2017</v>
      </c>
      <c r="BU79" s="151">
        <f>IF('Indicator Date'!BU79="","x",'Indicator Date'!BU79)</f>
        <v>2017</v>
      </c>
      <c r="BV79" s="151">
        <f>IF('Indicator Date'!BV79="","x",'Indicator Date'!BV79)</f>
        <v>2017</v>
      </c>
      <c r="BW79" s="151" t="str">
        <f>IF('Indicator Date'!BW79="","x",'Indicator Date'!BW79)</f>
        <v>x</v>
      </c>
      <c r="BX79" s="151">
        <f>IF('Indicator Date'!BX79="","x",'Indicator Date'!BX79)</f>
        <v>2016</v>
      </c>
      <c r="BY79" s="151">
        <f>IF('Indicator Date'!BY79="","x",'Indicator Date'!BY79)</f>
        <v>2015</v>
      </c>
      <c r="BZ79" s="151" t="str">
        <f>IF('Indicator Date'!BZ79="","x",'Indicator Date'!BZ79)</f>
        <v>2018</v>
      </c>
      <c r="CA79" s="151">
        <f>IF('Indicator Date'!CA79="","x",'Indicator Date'!CA79)</f>
        <v>2019</v>
      </c>
      <c r="CB79" s="151">
        <f>IF('Indicator Date'!CB79="","x",'Indicator Date'!CB79)</f>
        <v>2015</v>
      </c>
    </row>
    <row r="80" spans="1:80" x14ac:dyDescent="0.3">
      <c r="A80" s="123" t="s">
        <v>144</v>
      </c>
      <c r="B80" s="106" t="s">
        <v>143</v>
      </c>
      <c r="C80" s="151">
        <f>IF('Indicator Date'!C80="","x",'Indicator Date'!C80)</f>
        <v>2015</v>
      </c>
      <c r="D80" s="151">
        <f>IF('Indicator Date'!D80="","x",'Indicator Date'!D80)</f>
        <v>2015</v>
      </c>
      <c r="E80" s="151">
        <f>IF('Indicator Date'!E80="","x",'Indicator Date'!E80)</f>
        <v>2015</v>
      </c>
      <c r="F80" s="151">
        <f>IF('Indicator Date'!F80="","x",'Indicator Date'!F80)</f>
        <v>2015</v>
      </c>
      <c r="G80" s="151">
        <f>IF('Indicator Date'!G80="","x",'Indicator Date'!G80)</f>
        <v>2015</v>
      </c>
      <c r="H80" s="151">
        <f>IF('Indicator Date'!H80="","x",'Indicator Date'!H80)</f>
        <v>2015</v>
      </c>
      <c r="I80" s="151">
        <f>IF('Indicator Date'!I80="","x",'Indicator Date'!I80)</f>
        <v>2015</v>
      </c>
      <c r="J80" s="151">
        <f>IF('Indicator Date'!J80="","x",'Indicator Date'!J80)</f>
        <v>2018</v>
      </c>
      <c r="K80" s="151">
        <f>IF('Indicator Date'!K80="","x",'Indicator Date'!K80)</f>
        <v>2018</v>
      </c>
      <c r="L80" s="151">
        <f>IF('Indicator Date'!L80="","x",'Indicator Date'!L80)</f>
        <v>2016</v>
      </c>
      <c r="M80" s="151">
        <f>IF('Indicator Date'!M80="","x",'Indicator Date'!M80)</f>
        <v>2015</v>
      </c>
      <c r="N80" s="151">
        <f>IF('Indicator Date'!N80="","x",'Indicator Date'!N80)</f>
        <v>2015</v>
      </c>
      <c r="O80" s="151">
        <f>IF('Indicator Date'!O80="","x",'Indicator Date'!O80)</f>
        <v>2015</v>
      </c>
      <c r="P80" s="151">
        <f>IF('Indicator Date'!P80="","x",'Indicator Date'!P80)</f>
        <v>2015</v>
      </c>
      <c r="Q80" s="151">
        <f>IF('Indicator Date'!Q80="","x",'Indicator Date'!Q80)</f>
        <v>2010</v>
      </c>
      <c r="R80" s="151">
        <f>IF('Indicator Date'!R80="","x",'Indicator Date'!R80)</f>
        <v>2010</v>
      </c>
      <c r="S80" s="151">
        <f>IF('Indicator Date'!S80="","x",'Indicator Date'!S80)</f>
        <v>2010</v>
      </c>
      <c r="T80" s="151">
        <f>IF('Indicator Date'!T80="","x",'Indicator Date'!T80)</f>
        <v>2010</v>
      </c>
      <c r="U80" s="151">
        <f>IF('Indicator Date'!U80="","x",'Indicator Date'!U80)</f>
        <v>2015</v>
      </c>
      <c r="V80" s="151">
        <f>IF('Indicator Date'!V80="","x",'Indicator Date'!V80)</f>
        <v>2015</v>
      </c>
      <c r="W80" s="151">
        <f>IF('Indicator Date'!W80="","x",'Indicator Date'!W80)</f>
        <v>2015</v>
      </c>
      <c r="X80" s="151">
        <f>IF('Indicator Date'!X80="","x",'Indicator Date'!X80)</f>
        <v>2018</v>
      </c>
      <c r="Y80" s="151">
        <f>IF('Indicator Date'!Y80="","x",'Indicator Date'!Y80)</f>
        <v>2018</v>
      </c>
      <c r="Z80" s="151">
        <f>IF('Indicator Date'!Z80="","x",'Indicator Date'!Z80)</f>
        <v>2018</v>
      </c>
      <c r="AA80" s="151">
        <f>IF('Indicator Date'!AA80="","x",'Indicator Date'!AA80)</f>
        <v>2012</v>
      </c>
      <c r="AB80" s="151">
        <f>IF('Indicator Date'!AB80="","x",'Indicator Date'!AB80)</f>
        <v>2017</v>
      </c>
      <c r="AC80" s="151">
        <f>IF('Indicator Date'!AC80="","x",'Indicator Date'!AC80)</f>
        <v>2017</v>
      </c>
      <c r="AD80" s="151">
        <f>IF('Indicator Date'!AD80="","x",'Indicator Date'!AD80)</f>
        <v>2018</v>
      </c>
      <c r="AE80" s="151">
        <f>IF('Indicator Date'!AE80="","x",'Indicator Date'!AE80)</f>
        <v>2018</v>
      </c>
      <c r="AF80" s="151">
        <f>IF('Indicator Date'!AF80="","x",'Indicator Date'!AF80)</f>
        <v>2016</v>
      </c>
      <c r="AG80" s="151">
        <f>IF('Indicator Date'!AG80="","x",'Indicator Date'!AG80)</f>
        <v>2019</v>
      </c>
      <c r="AH80" s="151">
        <f>IF('Indicator Date'!AH80="","x",'Indicator Date'!AH80)</f>
        <v>2019</v>
      </c>
      <c r="AI80" s="151">
        <f>IF('Indicator Date'!AI80="","x",'Indicator Date'!AI80)</f>
        <v>2019</v>
      </c>
      <c r="AJ80" s="151">
        <f>IF('Indicator Date'!AJ80="","x",'Indicator Date'!AJ80)</f>
        <v>2018</v>
      </c>
      <c r="AK80" s="151">
        <f>IF('Indicator Date'!AK80="","x",'Indicator Date'!AK80)</f>
        <v>2018</v>
      </c>
      <c r="AL80" s="151">
        <f>IF('Indicator Date'!AL80="","x",'Indicator Date'!AL80)</f>
        <v>2017</v>
      </c>
      <c r="AM80" s="151">
        <f>IF('Indicator Date'!AM80="","x",'Indicator Date'!AM80)</f>
        <v>2012</v>
      </c>
      <c r="AN80" s="151">
        <f>IF('Indicator Date'!AN80="","x",'Indicator Date'!AN80)</f>
        <v>2019</v>
      </c>
      <c r="AO80" s="151">
        <f>IF('Indicator Date'!AO80="","x",'Indicator Date'!AO80)</f>
        <v>2016</v>
      </c>
      <c r="AP80" s="151">
        <f>IF('Indicator Date'!AP80="","x",'Indicator Date'!AP80)</f>
        <v>2017</v>
      </c>
      <c r="AQ80" s="151">
        <f>IF('Indicator Date'!AQ80="","x",'Indicator Date'!AQ80)</f>
        <v>2017</v>
      </c>
      <c r="AR80" s="151">
        <f>IF('Indicator Date'!AR80="","x",'Indicator Date'!AR80)</f>
        <v>2018</v>
      </c>
      <c r="AS80" s="151">
        <f>IF('Indicator Date'!AS80="","x",'Indicator Date'!AS80)</f>
        <v>2017</v>
      </c>
      <c r="AT80" s="151">
        <f>IF('Indicator Date'!AT80="","x",'Indicator Date'!AT80)</f>
        <v>2013</v>
      </c>
      <c r="AU80" s="151">
        <f>IF('Indicator Date'!AU80="","x",'Indicator Date'!AU80)</f>
        <v>2017</v>
      </c>
      <c r="AV80" s="151">
        <f>IF('Indicator Date'!AV80="","x",'Indicator Date'!AV80)</f>
        <v>2017</v>
      </c>
      <c r="AW80" s="151">
        <f>IF('Indicator Date'!AW80="","x",'Indicator Date'!AW80)</f>
        <v>2017</v>
      </c>
      <c r="AX80" s="151">
        <f>IF('Indicator Date'!AX80="","x",'Indicator Date'!AX80)</f>
        <v>2017</v>
      </c>
      <c r="AY80" s="151">
        <f>IF('Indicator Date'!AY80="","x",'Indicator Date'!AY80)</f>
        <v>2017</v>
      </c>
      <c r="AZ80" s="151">
        <f>IF('Indicator Date'!AZ80="","x",'Indicator Date'!AZ80)</f>
        <v>2017</v>
      </c>
      <c r="BA80" s="151" t="str">
        <f>IF('Indicator Date'!BA80="","x",'Indicator Date'!BA80)</f>
        <v>2017</v>
      </c>
      <c r="BB80" s="151">
        <f>IF('Indicator Date'!BB80="","x",'Indicator Date'!BB80)</f>
        <v>2017</v>
      </c>
      <c r="BC80" s="151">
        <f>IF('Indicator Date'!BC80="","x",'Indicator Date'!BC80)</f>
        <v>2018</v>
      </c>
      <c r="BD80" s="151">
        <f>IF('Indicator Date'!BD80="","x",'Indicator Date'!BD80)</f>
        <v>2019</v>
      </c>
      <c r="BE80" s="212">
        <f>IF('Indicator Date'!BE80="","x",YEAR('Indicator Date'!BE80))</f>
        <v>2018</v>
      </c>
      <c r="BF80" s="212">
        <f>IF('Indicator Date'!BF80="","x",YEAR('Indicator Date'!BF80))</f>
        <v>2018</v>
      </c>
      <c r="BG80" s="212">
        <f>IF('Indicator Date'!BG80="","x",YEAR('Indicator Date'!BG80))</f>
        <v>2018</v>
      </c>
      <c r="BH80" s="151">
        <f>IF('Indicator Date'!BH80="","x",'Indicator Date'!BH80)</f>
        <v>2018</v>
      </c>
      <c r="BI80" s="151">
        <f>IF('Indicator Date'!BI80="","x",'Indicator Date'!BI80)</f>
        <v>2018</v>
      </c>
      <c r="BJ80" s="151">
        <f>IF('Indicator Date'!BJ80="","x",'Indicator Date'!BJ80)</f>
        <v>2015</v>
      </c>
      <c r="BK80" s="151">
        <f>IF('Indicator Date'!BK80="","x",'Indicator Date'!BK80)</f>
        <v>2017</v>
      </c>
      <c r="BL80" s="151">
        <f>IF('Indicator Date'!BL80="","x",'Indicator Date'!BL80)</f>
        <v>2018</v>
      </c>
      <c r="BM80" s="151">
        <f>IF('Indicator Date'!BM80="","x",'Indicator Date'!BM80)</f>
        <v>2017</v>
      </c>
      <c r="BN80" s="151">
        <f>IF('Indicator Date'!BN80="","x",'Indicator Date'!BN80)</f>
        <v>2016</v>
      </c>
      <c r="BO80" s="151">
        <f>IF('Indicator Date'!BO80="","x",'Indicator Date'!BO80)</f>
        <v>2016</v>
      </c>
      <c r="BP80" s="151">
        <f>IF('Indicator Date'!BP80="","x",'Indicator Date'!BP80)</f>
        <v>2017</v>
      </c>
      <c r="BQ80" s="151">
        <f>IF('Indicator Date'!BQ80="","x",'Indicator Date'!BQ80)</f>
        <v>2014</v>
      </c>
      <c r="BR80" s="151">
        <f>IF('Indicator Date'!BR80="","x",'Indicator Date'!BR80)</f>
        <v>2017</v>
      </c>
      <c r="BS80" s="151">
        <f>IF('Indicator Date'!BS80="","x",'Indicator Date'!BS80)</f>
        <v>2017</v>
      </c>
      <c r="BT80" s="151">
        <f>IF('Indicator Date'!BT80="","x",'Indicator Date'!BT80)</f>
        <v>2017</v>
      </c>
      <c r="BU80" s="151">
        <f>IF('Indicator Date'!BU80="","x",'Indicator Date'!BU80)</f>
        <v>2017</v>
      </c>
      <c r="BV80" s="151">
        <f>IF('Indicator Date'!BV80="","x",'Indicator Date'!BV80)</f>
        <v>2017</v>
      </c>
      <c r="BW80" s="151" t="str">
        <f>IF('Indicator Date'!BW80="","x",'Indicator Date'!BW80)</f>
        <v>x</v>
      </c>
      <c r="BX80" s="151">
        <f>IF('Indicator Date'!BX80="","x",'Indicator Date'!BX80)</f>
        <v>2016</v>
      </c>
      <c r="BY80" s="151">
        <f>IF('Indicator Date'!BY80="","x",'Indicator Date'!BY80)</f>
        <v>2015</v>
      </c>
      <c r="BZ80" s="151" t="str">
        <f>IF('Indicator Date'!BZ80="","x",'Indicator Date'!BZ80)</f>
        <v>2018</v>
      </c>
      <c r="CA80" s="151">
        <f>IF('Indicator Date'!CA80="","x",'Indicator Date'!CA80)</f>
        <v>2019</v>
      </c>
      <c r="CB80" s="151">
        <f>IF('Indicator Date'!CB80="","x",'Indicator Date'!CB80)</f>
        <v>2015</v>
      </c>
    </row>
    <row r="81" spans="1:80" x14ac:dyDescent="0.3">
      <c r="A81" s="123" t="s">
        <v>745</v>
      </c>
      <c r="B81" s="106" t="s">
        <v>145</v>
      </c>
      <c r="C81" s="151">
        <f>IF('Indicator Date'!C81="","x",'Indicator Date'!C81)</f>
        <v>2015</v>
      </c>
      <c r="D81" s="151">
        <f>IF('Indicator Date'!D81="","x",'Indicator Date'!D81)</f>
        <v>2015</v>
      </c>
      <c r="E81" s="151">
        <f>IF('Indicator Date'!E81="","x",'Indicator Date'!E81)</f>
        <v>2015</v>
      </c>
      <c r="F81" s="151">
        <f>IF('Indicator Date'!F81="","x",'Indicator Date'!F81)</f>
        <v>2015</v>
      </c>
      <c r="G81" s="151">
        <f>IF('Indicator Date'!G81="","x",'Indicator Date'!G81)</f>
        <v>2015</v>
      </c>
      <c r="H81" s="151">
        <f>IF('Indicator Date'!H81="","x",'Indicator Date'!H81)</f>
        <v>2015</v>
      </c>
      <c r="I81" s="151">
        <f>IF('Indicator Date'!I81="","x",'Indicator Date'!I81)</f>
        <v>2015</v>
      </c>
      <c r="J81" s="151">
        <f>IF('Indicator Date'!J81="","x",'Indicator Date'!J81)</f>
        <v>2018</v>
      </c>
      <c r="K81" s="151">
        <f>IF('Indicator Date'!K81="","x",'Indicator Date'!K81)</f>
        <v>2018</v>
      </c>
      <c r="L81" s="151">
        <f>IF('Indicator Date'!L81="","x",'Indicator Date'!L81)</f>
        <v>2016</v>
      </c>
      <c r="M81" s="151">
        <f>IF('Indicator Date'!M81="","x",'Indicator Date'!M81)</f>
        <v>2015</v>
      </c>
      <c r="N81" s="151">
        <f>IF('Indicator Date'!N81="","x",'Indicator Date'!N81)</f>
        <v>2015</v>
      </c>
      <c r="O81" s="151">
        <f>IF('Indicator Date'!O81="","x",'Indicator Date'!O81)</f>
        <v>2015</v>
      </c>
      <c r="P81" s="151">
        <f>IF('Indicator Date'!P81="","x",'Indicator Date'!P81)</f>
        <v>2015</v>
      </c>
      <c r="Q81" s="151">
        <f>IF('Indicator Date'!Q81="","x",'Indicator Date'!Q81)</f>
        <v>2010</v>
      </c>
      <c r="R81" s="151">
        <f>IF('Indicator Date'!R81="","x",'Indicator Date'!R81)</f>
        <v>2010</v>
      </c>
      <c r="S81" s="151">
        <f>IF('Indicator Date'!S81="","x",'Indicator Date'!S81)</f>
        <v>2010</v>
      </c>
      <c r="T81" s="151">
        <f>IF('Indicator Date'!T81="","x",'Indicator Date'!T81)</f>
        <v>2010</v>
      </c>
      <c r="U81" s="151">
        <f>IF('Indicator Date'!U81="","x",'Indicator Date'!U81)</f>
        <v>2015</v>
      </c>
      <c r="V81" s="151">
        <f>IF('Indicator Date'!V81="","x",'Indicator Date'!V81)</f>
        <v>2015</v>
      </c>
      <c r="W81" s="151">
        <f>IF('Indicator Date'!W81="","x",'Indicator Date'!W81)</f>
        <v>2015</v>
      </c>
      <c r="X81" s="151">
        <f>IF('Indicator Date'!X81="","x",'Indicator Date'!X81)</f>
        <v>2018</v>
      </c>
      <c r="Y81" s="151">
        <f>IF('Indicator Date'!Y81="","x",'Indicator Date'!Y81)</f>
        <v>2018</v>
      </c>
      <c r="Z81" s="151">
        <f>IF('Indicator Date'!Z81="","x",'Indicator Date'!Z81)</f>
        <v>2018</v>
      </c>
      <c r="AA81" s="151">
        <f>IF('Indicator Date'!AA81="","x",'Indicator Date'!AA81)</f>
        <v>2011</v>
      </c>
      <c r="AB81" s="151">
        <f>IF('Indicator Date'!AB81="","x",'Indicator Date'!AB81)</f>
        <v>2016</v>
      </c>
      <c r="AC81" s="151" t="str">
        <f>IF('Indicator Date'!AC81="","x",'Indicator Date'!AC81)</f>
        <v>x</v>
      </c>
      <c r="AD81" s="151">
        <f>IF('Indicator Date'!AD81="","x",'Indicator Date'!AD81)</f>
        <v>2017</v>
      </c>
      <c r="AE81" s="151">
        <f>IF('Indicator Date'!AE81="","x",'Indicator Date'!AE81)</f>
        <v>2018</v>
      </c>
      <c r="AF81" s="151">
        <f>IF('Indicator Date'!AF81="","x",'Indicator Date'!AF81)</f>
        <v>2016</v>
      </c>
      <c r="AG81" s="151">
        <f>IF('Indicator Date'!AG81="","x",'Indicator Date'!AG81)</f>
        <v>2019</v>
      </c>
      <c r="AH81" s="151">
        <f>IF('Indicator Date'!AH81="","x",'Indicator Date'!AH81)</f>
        <v>2019</v>
      </c>
      <c r="AI81" s="151">
        <f>IF('Indicator Date'!AI81="","x",'Indicator Date'!AI81)</f>
        <v>2019</v>
      </c>
      <c r="AJ81" s="151">
        <f>IF('Indicator Date'!AJ81="","x",'Indicator Date'!AJ81)</f>
        <v>2018</v>
      </c>
      <c r="AK81" s="151">
        <f>IF('Indicator Date'!AK81="","x",'Indicator Date'!AK81)</f>
        <v>2018</v>
      </c>
      <c r="AL81" s="151">
        <f>IF('Indicator Date'!AL81="","x",'Indicator Date'!AL81)</f>
        <v>2017</v>
      </c>
      <c r="AM81" s="151" t="str">
        <f>IF('Indicator Date'!AM81="","x",'Indicator Date'!AM81)</f>
        <v>x</v>
      </c>
      <c r="AN81" s="151">
        <f>IF('Indicator Date'!AN81="","x",'Indicator Date'!AN81)</f>
        <v>2019</v>
      </c>
      <c r="AO81" s="151">
        <f>IF('Indicator Date'!AO81="","x",'Indicator Date'!AO81)</f>
        <v>2016</v>
      </c>
      <c r="AP81" s="151">
        <f>IF('Indicator Date'!AP81="","x",'Indicator Date'!AP81)</f>
        <v>2017</v>
      </c>
      <c r="AQ81" s="151">
        <f>IF('Indicator Date'!AQ81="","x",'Indicator Date'!AQ81)</f>
        <v>2017</v>
      </c>
      <c r="AR81" s="151">
        <f>IF('Indicator Date'!AR81="","x",'Indicator Date'!AR81)</f>
        <v>2017</v>
      </c>
      <c r="AS81" s="151">
        <f>IF('Indicator Date'!AS81="","x",'Indicator Date'!AS81)</f>
        <v>2017</v>
      </c>
      <c r="AT81" s="151" t="str">
        <f>IF('Indicator Date'!AT81="","x",'Indicator Date'!AT81)</f>
        <v>x</v>
      </c>
      <c r="AU81" s="151">
        <f>IF('Indicator Date'!AU81="","x",'Indicator Date'!AU81)</f>
        <v>2017</v>
      </c>
      <c r="AV81" s="151">
        <f>IF('Indicator Date'!AV81="","x",'Indicator Date'!AV81)</f>
        <v>2017</v>
      </c>
      <c r="AW81" s="151">
        <f>IF('Indicator Date'!AW81="","x",'Indicator Date'!AW81)</f>
        <v>2017</v>
      </c>
      <c r="AX81" s="151">
        <f>IF('Indicator Date'!AX81="","x",'Indicator Date'!AX81)</f>
        <v>2017</v>
      </c>
      <c r="AY81" s="151">
        <f>IF('Indicator Date'!AY81="","x",'Indicator Date'!AY81)</f>
        <v>2017</v>
      </c>
      <c r="AZ81" s="151">
        <f>IF('Indicator Date'!AZ81="","x",'Indicator Date'!AZ81)</f>
        <v>2017</v>
      </c>
      <c r="BA81" s="151" t="str">
        <f>IF('Indicator Date'!BA81="","x",'Indicator Date'!BA81)</f>
        <v>2016</v>
      </c>
      <c r="BB81" s="151">
        <f>IF('Indicator Date'!BB81="","x",'Indicator Date'!BB81)</f>
        <v>2017</v>
      </c>
      <c r="BC81" s="151">
        <f>IF('Indicator Date'!BC81="","x",'Indicator Date'!BC81)</f>
        <v>2018</v>
      </c>
      <c r="BD81" s="151">
        <f>IF('Indicator Date'!BD81="","x",'Indicator Date'!BD81)</f>
        <v>2019</v>
      </c>
      <c r="BE81" s="212" t="str">
        <f>IF('Indicator Date'!BE81="","x",YEAR('Indicator Date'!BE81))</f>
        <v>x</v>
      </c>
      <c r="BF81" s="212">
        <f>IF('Indicator Date'!BF81="","x",YEAR('Indicator Date'!BF81))</f>
        <v>2018</v>
      </c>
      <c r="BG81" s="212">
        <f>IF('Indicator Date'!BG81="","x",YEAR('Indicator Date'!BG81))</f>
        <v>2018</v>
      </c>
      <c r="BH81" s="151">
        <f>IF('Indicator Date'!BH81="","x",'Indicator Date'!BH81)</f>
        <v>2018</v>
      </c>
      <c r="BI81" s="151">
        <f>IF('Indicator Date'!BI81="","x",'Indicator Date'!BI81)</f>
        <v>2018</v>
      </c>
      <c r="BJ81" s="151">
        <f>IF('Indicator Date'!BJ81="","x",'Indicator Date'!BJ81)</f>
        <v>2013</v>
      </c>
      <c r="BK81" s="151">
        <f>IF('Indicator Date'!BK81="","x",'Indicator Date'!BK81)</f>
        <v>2017</v>
      </c>
      <c r="BL81" s="151">
        <f>IF('Indicator Date'!BL81="","x",'Indicator Date'!BL81)</f>
        <v>2018</v>
      </c>
      <c r="BM81" s="151">
        <f>IF('Indicator Date'!BM81="","x",'Indicator Date'!BM81)</f>
        <v>2017</v>
      </c>
      <c r="BN81" s="151">
        <f>IF('Indicator Date'!BN81="","x",'Indicator Date'!BN81)</f>
        <v>2015</v>
      </c>
      <c r="BO81" s="151">
        <f>IF('Indicator Date'!BO81="","x",'Indicator Date'!BO81)</f>
        <v>2016</v>
      </c>
      <c r="BP81" s="151">
        <f>IF('Indicator Date'!BP81="","x",'Indicator Date'!BP81)</f>
        <v>2017</v>
      </c>
      <c r="BQ81" s="151">
        <f>IF('Indicator Date'!BQ81="","x",'Indicator Date'!BQ81)</f>
        <v>2014</v>
      </c>
      <c r="BR81" s="151">
        <f>IF('Indicator Date'!BR81="","x",'Indicator Date'!BR81)</f>
        <v>2017</v>
      </c>
      <c r="BS81" s="151">
        <f>IF('Indicator Date'!BS81="","x",'Indicator Date'!BS81)</f>
        <v>2017</v>
      </c>
      <c r="BT81" s="151">
        <f>IF('Indicator Date'!BT81="","x",'Indicator Date'!BT81)</f>
        <v>2015</v>
      </c>
      <c r="BU81" s="151">
        <f>IF('Indicator Date'!BU81="","x",'Indicator Date'!BU81)</f>
        <v>2017</v>
      </c>
      <c r="BV81" s="151">
        <f>IF('Indicator Date'!BV81="","x",'Indicator Date'!BV81)</f>
        <v>2017</v>
      </c>
      <c r="BW81" s="151" t="str">
        <f>IF('Indicator Date'!BW81="","x",'Indicator Date'!BW81)</f>
        <v>x</v>
      </c>
      <c r="BX81" s="151">
        <f>IF('Indicator Date'!BX81="","x",'Indicator Date'!BX81)</f>
        <v>2016</v>
      </c>
      <c r="BY81" s="151">
        <f>IF('Indicator Date'!BY81="","x",'Indicator Date'!BY81)</f>
        <v>2015</v>
      </c>
      <c r="BZ81" s="151" t="str">
        <f>IF('Indicator Date'!BZ81="","x",'Indicator Date'!BZ81)</f>
        <v>2017</v>
      </c>
      <c r="CA81" s="151">
        <f>IF('Indicator Date'!CA81="","x",'Indicator Date'!CA81)</f>
        <v>2019</v>
      </c>
      <c r="CB81" s="151">
        <f>IF('Indicator Date'!CB81="","x",'Indicator Date'!CB81)</f>
        <v>2015</v>
      </c>
    </row>
    <row r="82" spans="1:80" x14ac:dyDescent="0.3">
      <c r="A82" s="123" t="s">
        <v>147</v>
      </c>
      <c r="B82" s="106" t="s">
        <v>146</v>
      </c>
      <c r="C82" s="151">
        <f>IF('Indicator Date'!C82="","x",'Indicator Date'!C82)</f>
        <v>2015</v>
      </c>
      <c r="D82" s="151">
        <f>IF('Indicator Date'!D82="","x",'Indicator Date'!D82)</f>
        <v>2015</v>
      </c>
      <c r="E82" s="151">
        <f>IF('Indicator Date'!E82="","x",'Indicator Date'!E82)</f>
        <v>2015</v>
      </c>
      <c r="F82" s="151">
        <f>IF('Indicator Date'!F82="","x",'Indicator Date'!F82)</f>
        <v>2015</v>
      </c>
      <c r="G82" s="151">
        <f>IF('Indicator Date'!G82="","x",'Indicator Date'!G82)</f>
        <v>2015</v>
      </c>
      <c r="H82" s="151">
        <f>IF('Indicator Date'!H82="","x",'Indicator Date'!H82)</f>
        <v>2015</v>
      </c>
      <c r="I82" s="151">
        <f>IF('Indicator Date'!I82="","x",'Indicator Date'!I82)</f>
        <v>2015</v>
      </c>
      <c r="J82" s="151">
        <f>IF('Indicator Date'!J82="","x",'Indicator Date'!J82)</f>
        <v>2018</v>
      </c>
      <c r="K82" s="151">
        <f>IF('Indicator Date'!K82="","x",'Indicator Date'!K82)</f>
        <v>2018</v>
      </c>
      <c r="L82" s="151">
        <f>IF('Indicator Date'!L82="","x",'Indicator Date'!L82)</f>
        <v>2016</v>
      </c>
      <c r="M82" s="151">
        <f>IF('Indicator Date'!M82="","x",'Indicator Date'!M82)</f>
        <v>2015</v>
      </c>
      <c r="N82" s="151">
        <f>IF('Indicator Date'!N82="","x",'Indicator Date'!N82)</f>
        <v>2015</v>
      </c>
      <c r="O82" s="151">
        <f>IF('Indicator Date'!O82="","x",'Indicator Date'!O82)</f>
        <v>2015</v>
      </c>
      <c r="P82" s="151">
        <f>IF('Indicator Date'!P82="","x",'Indicator Date'!P82)</f>
        <v>2015</v>
      </c>
      <c r="Q82" s="151">
        <f>IF('Indicator Date'!Q82="","x",'Indicator Date'!Q82)</f>
        <v>2010</v>
      </c>
      <c r="R82" s="151">
        <f>IF('Indicator Date'!R82="","x",'Indicator Date'!R82)</f>
        <v>2010</v>
      </c>
      <c r="S82" s="151">
        <f>IF('Indicator Date'!S82="","x",'Indicator Date'!S82)</f>
        <v>2010</v>
      </c>
      <c r="T82" s="151">
        <f>IF('Indicator Date'!T82="","x",'Indicator Date'!T82)</f>
        <v>2010</v>
      </c>
      <c r="U82" s="151">
        <f>IF('Indicator Date'!U82="","x",'Indicator Date'!U82)</f>
        <v>2015</v>
      </c>
      <c r="V82" s="151">
        <f>IF('Indicator Date'!V82="","x",'Indicator Date'!V82)</f>
        <v>2015</v>
      </c>
      <c r="W82" s="151">
        <f>IF('Indicator Date'!W82="","x",'Indicator Date'!W82)</f>
        <v>2015</v>
      </c>
      <c r="X82" s="151">
        <f>IF('Indicator Date'!X82="","x",'Indicator Date'!X82)</f>
        <v>2018</v>
      </c>
      <c r="Y82" s="151">
        <f>IF('Indicator Date'!Y82="","x",'Indicator Date'!Y82)</f>
        <v>2018</v>
      </c>
      <c r="Z82" s="151">
        <f>IF('Indicator Date'!Z82="","x",'Indicator Date'!Z82)</f>
        <v>2018</v>
      </c>
      <c r="AA82" s="151" t="str">
        <f>IF('Indicator Date'!AA82="","x",'Indicator Date'!AA82)</f>
        <v>x</v>
      </c>
      <c r="AB82" s="151">
        <f>IF('Indicator Date'!AB82="","x",'Indicator Date'!AB82)</f>
        <v>2017</v>
      </c>
      <c r="AC82" s="151">
        <f>IF('Indicator Date'!AC82="","x",'Indicator Date'!AC82)</f>
        <v>2017</v>
      </c>
      <c r="AD82" s="151">
        <f>IF('Indicator Date'!AD82="","x",'Indicator Date'!AD82)</f>
        <v>2018</v>
      </c>
      <c r="AE82" s="151">
        <f>IF('Indicator Date'!AE82="","x",'Indicator Date'!AE82)</f>
        <v>2018</v>
      </c>
      <c r="AF82" s="151">
        <f>IF('Indicator Date'!AF82="","x",'Indicator Date'!AF82)</f>
        <v>2016</v>
      </c>
      <c r="AG82" s="151">
        <f>IF('Indicator Date'!AG82="","x",'Indicator Date'!AG82)</f>
        <v>2019</v>
      </c>
      <c r="AH82" s="151">
        <f>IF('Indicator Date'!AH82="","x",'Indicator Date'!AH82)</f>
        <v>2019</v>
      </c>
      <c r="AI82" s="151">
        <f>IF('Indicator Date'!AI82="","x",'Indicator Date'!AI82)</f>
        <v>2019</v>
      </c>
      <c r="AJ82" s="151">
        <f>IF('Indicator Date'!AJ82="","x",'Indicator Date'!AJ82)</f>
        <v>2018</v>
      </c>
      <c r="AK82" s="151">
        <f>IF('Indicator Date'!AK82="","x",'Indicator Date'!AK82)</f>
        <v>2018</v>
      </c>
      <c r="AL82" s="151">
        <f>IF('Indicator Date'!AL82="","x",'Indicator Date'!AL82)</f>
        <v>2017</v>
      </c>
      <c r="AM82" s="151">
        <f>IF('Indicator Date'!AM82="","x",'Indicator Date'!AM82)</f>
        <v>2011</v>
      </c>
      <c r="AN82" s="151">
        <f>IF('Indicator Date'!AN82="","x",'Indicator Date'!AN82)</f>
        <v>2019</v>
      </c>
      <c r="AO82" s="151">
        <f>IF('Indicator Date'!AO82="","x",'Indicator Date'!AO82)</f>
        <v>2016</v>
      </c>
      <c r="AP82" s="151">
        <f>IF('Indicator Date'!AP82="","x",'Indicator Date'!AP82)</f>
        <v>2017</v>
      </c>
      <c r="AQ82" s="151">
        <f>IF('Indicator Date'!AQ82="","x",'Indicator Date'!AQ82)</f>
        <v>2017</v>
      </c>
      <c r="AR82" s="151">
        <f>IF('Indicator Date'!AR82="","x",'Indicator Date'!AR82)</f>
        <v>2018</v>
      </c>
      <c r="AS82" s="151">
        <f>IF('Indicator Date'!AS82="","x",'Indicator Date'!AS82)</f>
        <v>2017</v>
      </c>
      <c r="AT82" s="151">
        <f>IF('Indicator Date'!AT82="","x",'Indicator Date'!AT82)</f>
        <v>2011</v>
      </c>
      <c r="AU82" s="151">
        <f>IF('Indicator Date'!AU82="","x",'Indicator Date'!AU82)</f>
        <v>2017</v>
      </c>
      <c r="AV82" s="151" t="str">
        <f>IF('Indicator Date'!AV82="","x",'Indicator Date'!AV82)</f>
        <v>x</v>
      </c>
      <c r="AW82" s="151" t="str">
        <f>IF('Indicator Date'!AW82="","x",'Indicator Date'!AW82)</f>
        <v>x</v>
      </c>
      <c r="AX82" s="151">
        <f>IF('Indicator Date'!AX82="","x",'Indicator Date'!AX82)</f>
        <v>2017</v>
      </c>
      <c r="AY82" s="151">
        <f>IF('Indicator Date'!AY82="","x",'Indicator Date'!AY82)</f>
        <v>2017</v>
      </c>
      <c r="AZ82" s="151">
        <f>IF('Indicator Date'!AZ82="","x",'Indicator Date'!AZ82)</f>
        <v>2017</v>
      </c>
      <c r="BA82" s="151" t="str">
        <f>IF('Indicator Date'!BA82="","x",'Indicator Date'!BA82)</f>
        <v>2012</v>
      </c>
      <c r="BB82" s="151">
        <f>IF('Indicator Date'!BB82="","x",'Indicator Date'!BB82)</f>
        <v>2017</v>
      </c>
      <c r="BC82" s="151">
        <f>IF('Indicator Date'!BC82="","x",'Indicator Date'!BC82)</f>
        <v>2018</v>
      </c>
      <c r="BD82" s="151">
        <f>IF('Indicator Date'!BD82="","x",'Indicator Date'!BD82)</f>
        <v>2019</v>
      </c>
      <c r="BE82" s="212">
        <f>IF('Indicator Date'!BE82="","x",YEAR('Indicator Date'!BE82))</f>
        <v>2018</v>
      </c>
      <c r="BF82" s="212">
        <f>IF('Indicator Date'!BF82="","x",YEAR('Indicator Date'!BF82))</f>
        <v>2019</v>
      </c>
      <c r="BG82" s="212">
        <f>IF('Indicator Date'!BG82="","x",YEAR('Indicator Date'!BG82))</f>
        <v>2018</v>
      </c>
      <c r="BH82" s="151">
        <f>IF('Indicator Date'!BH82="","x",'Indicator Date'!BH82)</f>
        <v>2018</v>
      </c>
      <c r="BI82" s="151">
        <f>IF('Indicator Date'!BI82="","x",'Indicator Date'!BI82)</f>
        <v>2018</v>
      </c>
      <c r="BJ82" s="151">
        <f>IF('Indicator Date'!BJ82="","x",'Indicator Date'!BJ82)</f>
        <v>2015</v>
      </c>
      <c r="BK82" s="151">
        <f>IF('Indicator Date'!BK82="","x",'Indicator Date'!BK82)</f>
        <v>2017</v>
      </c>
      <c r="BL82" s="151">
        <f>IF('Indicator Date'!BL82="","x",'Indicator Date'!BL82)</f>
        <v>2018</v>
      </c>
      <c r="BM82" s="151">
        <f>IF('Indicator Date'!BM82="","x",'Indicator Date'!BM82)</f>
        <v>2017</v>
      </c>
      <c r="BN82" s="151">
        <f>IF('Indicator Date'!BN82="","x",'Indicator Date'!BN82)</f>
        <v>2015</v>
      </c>
      <c r="BO82" s="151">
        <f>IF('Indicator Date'!BO82="","x",'Indicator Date'!BO82)</f>
        <v>2016</v>
      </c>
      <c r="BP82" s="151">
        <f>IF('Indicator Date'!BP82="","x",'Indicator Date'!BP82)</f>
        <v>2017</v>
      </c>
      <c r="BQ82" s="151">
        <f>IF('Indicator Date'!BQ82="","x",'Indicator Date'!BQ82)</f>
        <v>2014</v>
      </c>
      <c r="BR82" s="151">
        <f>IF('Indicator Date'!BR82="","x",'Indicator Date'!BR82)</f>
        <v>2017</v>
      </c>
      <c r="BS82" s="151">
        <f>IF('Indicator Date'!BS82="","x",'Indicator Date'!BS82)</f>
        <v>2017</v>
      </c>
      <c r="BT82" s="151">
        <f>IF('Indicator Date'!BT82="","x",'Indicator Date'!BT82)</f>
        <v>2017</v>
      </c>
      <c r="BU82" s="151">
        <f>IF('Indicator Date'!BU82="","x",'Indicator Date'!BU82)</f>
        <v>2017</v>
      </c>
      <c r="BV82" s="151">
        <f>IF('Indicator Date'!BV82="","x",'Indicator Date'!BV82)</f>
        <v>2017</v>
      </c>
      <c r="BW82" s="151" t="str">
        <f>IF('Indicator Date'!BW82="","x",'Indicator Date'!BW82)</f>
        <v>x</v>
      </c>
      <c r="BX82" s="151">
        <f>IF('Indicator Date'!BX82="","x",'Indicator Date'!BX82)</f>
        <v>2015</v>
      </c>
      <c r="BY82" s="151">
        <f>IF('Indicator Date'!BY82="","x",'Indicator Date'!BY82)</f>
        <v>2015</v>
      </c>
      <c r="BZ82" s="151" t="str">
        <f>IF('Indicator Date'!BZ82="","x",'Indicator Date'!BZ82)</f>
        <v>2018</v>
      </c>
      <c r="CA82" s="151">
        <f>IF('Indicator Date'!CA82="","x",'Indicator Date'!CA82)</f>
        <v>2019</v>
      </c>
      <c r="CB82" s="151">
        <f>IF('Indicator Date'!CB82="","x",'Indicator Date'!CB82)</f>
        <v>2015</v>
      </c>
    </row>
    <row r="83" spans="1:80" x14ac:dyDescent="0.3">
      <c r="A83" s="123" t="s">
        <v>149</v>
      </c>
      <c r="B83" s="106" t="s">
        <v>148</v>
      </c>
      <c r="C83" s="151">
        <f>IF('Indicator Date'!C83="","x",'Indicator Date'!C83)</f>
        <v>2015</v>
      </c>
      <c r="D83" s="151">
        <f>IF('Indicator Date'!D83="","x",'Indicator Date'!D83)</f>
        <v>2015</v>
      </c>
      <c r="E83" s="151">
        <f>IF('Indicator Date'!E83="","x",'Indicator Date'!E83)</f>
        <v>2015</v>
      </c>
      <c r="F83" s="151">
        <f>IF('Indicator Date'!F83="","x",'Indicator Date'!F83)</f>
        <v>2015</v>
      </c>
      <c r="G83" s="151">
        <f>IF('Indicator Date'!G83="","x",'Indicator Date'!G83)</f>
        <v>2015</v>
      </c>
      <c r="H83" s="151">
        <f>IF('Indicator Date'!H83="","x",'Indicator Date'!H83)</f>
        <v>2015</v>
      </c>
      <c r="I83" s="151">
        <f>IF('Indicator Date'!I83="","x",'Indicator Date'!I83)</f>
        <v>2015</v>
      </c>
      <c r="J83" s="151">
        <f>IF('Indicator Date'!J83="","x",'Indicator Date'!J83)</f>
        <v>2018</v>
      </c>
      <c r="K83" s="151">
        <f>IF('Indicator Date'!K83="","x",'Indicator Date'!K83)</f>
        <v>2018</v>
      </c>
      <c r="L83" s="151">
        <f>IF('Indicator Date'!L83="","x",'Indicator Date'!L83)</f>
        <v>2016</v>
      </c>
      <c r="M83" s="151">
        <f>IF('Indicator Date'!M83="","x",'Indicator Date'!M83)</f>
        <v>2015</v>
      </c>
      <c r="N83" s="151">
        <f>IF('Indicator Date'!N83="","x",'Indicator Date'!N83)</f>
        <v>2015</v>
      </c>
      <c r="O83" s="151">
        <f>IF('Indicator Date'!O83="","x",'Indicator Date'!O83)</f>
        <v>2015</v>
      </c>
      <c r="P83" s="151">
        <f>IF('Indicator Date'!P83="","x",'Indicator Date'!P83)</f>
        <v>2015</v>
      </c>
      <c r="Q83" s="151">
        <f>IF('Indicator Date'!Q83="","x",'Indicator Date'!Q83)</f>
        <v>2010</v>
      </c>
      <c r="R83" s="151">
        <f>IF('Indicator Date'!R83="","x",'Indicator Date'!R83)</f>
        <v>2010</v>
      </c>
      <c r="S83" s="151">
        <f>IF('Indicator Date'!S83="","x",'Indicator Date'!S83)</f>
        <v>2010</v>
      </c>
      <c r="T83" s="151">
        <f>IF('Indicator Date'!T83="","x",'Indicator Date'!T83)</f>
        <v>2010</v>
      </c>
      <c r="U83" s="151">
        <f>IF('Indicator Date'!U83="","x",'Indicator Date'!U83)</f>
        <v>2015</v>
      </c>
      <c r="V83" s="151">
        <f>IF('Indicator Date'!V83="","x",'Indicator Date'!V83)</f>
        <v>2015</v>
      </c>
      <c r="W83" s="151">
        <f>IF('Indicator Date'!W83="","x",'Indicator Date'!W83)</f>
        <v>2015</v>
      </c>
      <c r="X83" s="151">
        <f>IF('Indicator Date'!X83="","x",'Indicator Date'!X83)</f>
        <v>2018</v>
      </c>
      <c r="Y83" s="151">
        <f>IF('Indicator Date'!Y83="","x",'Indicator Date'!Y83)</f>
        <v>2018</v>
      </c>
      <c r="Z83" s="151">
        <f>IF('Indicator Date'!Z83="","x",'Indicator Date'!Z83)</f>
        <v>2018</v>
      </c>
      <c r="AA83" s="151">
        <f>IF('Indicator Date'!AA83="","x",'Indicator Date'!AA83)</f>
        <v>2011</v>
      </c>
      <c r="AB83" s="151">
        <f>IF('Indicator Date'!AB83="","x",'Indicator Date'!AB83)</f>
        <v>2017</v>
      </c>
      <c r="AC83" s="151" t="str">
        <f>IF('Indicator Date'!AC83="","x",'Indicator Date'!AC83)</f>
        <v>x</v>
      </c>
      <c r="AD83" s="151">
        <f>IF('Indicator Date'!AD83="","x",'Indicator Date'!AD83)</f>
        <v>2018</v>
      </c>
      <c r="AE83" s="151">
        <f>IF('Indicator Date'!AE83="","x",'Indicator Date'!AE83)</f>
        <v>2018</v>
      </c>
      <c r="AF83" s="151" t="str">
        <f>IF('Indicator Date'!AF83="","x",'Indicator Date'!AF83)</f>
        <v>x</v>
      </c>
      <c r="AG83" s="151">
        <f>IF('Indicator Date'!AG83="","x",'Indicator Date'!AG83)</f>
        <v>2019</v>
      </c>
      <c r="AH83" s="151">
        <f>IF('Indicator Date'!AH83="","x",'Indicator Date'!AH83)</f>
        <v>2019</v>
      </c>
      <c r="AI83" s="151">
        <f>IF('Indicator Date'!AI83="","x",'Indicator Date'!AI83)</f>
        <v>2019</v>
      </c>
      <c r="AJ83" s="151">
        <f>IF('Indicator Date'!AJ83="","x",'Indicator Date'!AJ83)</f>
        <v>2018</v>
      </c>
      <c r="AK83" s="151">
        <f>IF('Indicator Date'!AK83="","x",'Indicator Date'!AK83)</f>
        <v>2018</v>
      </c>
      <c r="AL83" s="151">
        <f>IF('Indicator Date'!AL83="","x",'Indicator Date'!AL83)</f>
        <v>2017</v>
      </c>
      <c r="AM83" s="151" t="str">
        <f>IF('Indicator Date'!AM83="","x",'Indicator Date'!AM83)</f>
        <v>x</v>
      </c>
      <c r="AN83" s="151">
        <f>IF('Indicator Date'!AN83="","x",'Indicator Date'!AN83)</f>
        <v>2019</v>
      </c>
      <c r="AO83" s="151">
        <f>IF('Indicator Date'!AO83="","x",'Indicator Date'!AO83)</f>
        <v>2016</v>
      </c>
      <c r="AP83" s="151">
        <f>IF('Indicator Date'!AP83="","x",'Indicator Date'!AP83)</f>
        <v>2017</v>
      </c>
      <c r="AQ83" s="151" t="str">
        <f>IF('Indicator Date'!AQ83="","x",'Indicator Date'!AQ83)</f>
        <v>x</v>
      </c>
      <c r="AR83" s="151">
        <f>IF('Indicator Date'!AR83="","x",'Indicator Date'!AR83)</f>
        <v>2018</v>
      </c>
      <c r="AS83" s="151">
        <f>IF('Indicator Date'!AS83="","x",'Indicator Date'!AS83)</f>
        <v>2017</v>
      </c>
      <c r="AT83" s="151" t="str">
        <f>IF('Indicator Date'!AT83="","x",'Indicator Date'!AT83)</f>
        <v>x</v>
      </c>
      <c r="AU83" s="151">
        <f>IF('Indicator Date'!AU83="","x",'Indicator Date'!AU83)</f>
        <v>2017</v>
      </c>
      <c r="AV83" s="151">
        <f>IF('Indicator Date'!AV83="","x",'Indicator Date'!AV83)</f>
        <v>2017</v>
      </c>
      <c r="AW83" s="151" t="str">
        <f>IF('Indicator Date'!AW83="","x",'Indicator Date'!AW83)</f>
        <v>x</v>
      </c>
      <c r="AX83" s="151" t="str">
        <f>IF('Indicator Date'!AX83="","x",'Indicator Date'!AX83)</f>
        <v>x</v>
      </c>
      <c r="AY83" s="151">
        <f>IF('Indicator Date'!AY83="","x",'Indicator Date'!AY83)</f>
        <v>2017</v>
      </c>
      <c r="AZ83" s="151">
        <f>IF('Indicator Date'!AZ83="","x",'Indicator Date'!AZ83)</f>
        <v>2017</v>
      </c>
      <c r="BA83" s="151" t="str">
        <f>IF('Indicator Date'!BA83="","x",'Indicator Date'!BA83)</f>
        <v>2015</v>
      </c>
      <c r="BB83" s="151">
        <f>IF('Indicator Date'!BB83="","x",'Indicator Date'!BB83)</f>
        <v>2017</v>
      </c>
      <c r="BC83" s="151">
        <f>IF('Indicator Date'!BC83="","x",'Indicator Date'!BC83)</f>
        <v>2018</v>
      </c>
      <c r="BD83" s="151">
        <f>IF('Indicator Date'!BD83="","x",'Indicator Date'!BD83)</f>
        <v>2019</v>
      </c>
      <c r="BE83" s="212" t="str">
        <f>IF('Indicator Date'!BE83="","x",YEAR('Indicator Date'!BE83))</f>
        <v>x</v>
      </c>
      <c r="BF83" s="212">
        <f>IF('Indicator Date'!BF83="","x",YEAR('Indicator Date'!BF83))</f>
        <v>2018</v>
      </c>
      <c r="BG83" s="212">
        <f>IF('Indicator Date'!BG83="","x",YEAR('Indicator Date'!BG83))</f>
        <v>2018</v>
      </c>
      <c r="BH83" s="151">
        <f>IF('Indicator Date'!BH83="","x",'Indicator Date'!BH83)</f>
        <v>2018</v>
      </c>
      <c r="BI83" s="151">
        <f>IF('Indicator Date'!BI83="","x",'Indicator Date'!BI83)</f>
        <v>2018</v>
      </c>
      <c r="BJ83" s="151" t="str">
        <f>IF('Indicator Date'!BJ83="","x",'Indicator Date'!BJ83)</f>
        <v>x</v>
      </c>
      <c r="BK83" s="151">
        <f>IF('Indicator Date'!BK83="","x",'Indicator Date'!BK83)</f>
        <v>2017</v>
      </c>
      <c r="BL83" s="151">
        <f>IF('Indicator Date'!BL83="","x",'Indicator Date'!BL83)</f>
        <v>2018</v>
      </c>
      <c r="BM83" s="151">
        <f>IF('Indicator Date'!BM83="","x",'Indicator Date'!BM83)</f>
        <v>2017</v>
      </c>
      <c r="BN83" s="151" t="str">
        <f>IF('Indicator Date'!BN83="","x",'Indicator Date'!BN83)</f>
        <v>x</v>
      </c>
      <c r="BO83" s="151">
        <f>IF('Indicator Date'!BO83="","x",'Indicator Date'!BO83)</f>
        <v>2016</v>
      </c>
      <c r="BP83" s="151">
        <f>IF('Indicator Date'!BP83="","x",'Indicator Date'!BP83)</f>
        <v>2017</v>
      </c>
      <c r="BQ83" s="151">
        <f>IF('Indicator Date'!BQ83="","x",'Indicator Date'!BQ83)</f>
        <v>2014</v>
      </c>
      <c r="BR83" s="151">
        <f>IF('Indicator Date'!BR83="","x",'Indicator Date'!BR83)</f>
        <v>2017</v>
      </c>
      <c r="BS83" s="151">
        <f>IF('Indicator Date'!BS83="","x",'Indicator Date'!BS83)</f>
        <v>2017</v>
      </c>
      <c r="BT83" s="151">
        <f>IF('Indicator Date'!BT83="","x",'Indicator Date'!BT83)</f>
        <v>2017</v>
      </c>
      <c r="BU83" s="151">
        <f>IF('Indicator Date'!BU83="","x",'Indicator Date'!BU83)</f>
        <v>2017</v>
      </c>
      <c r="BV83" s="151" t="str">
        <f>IF('Indicator Date'!BV83="","x",'Indicator Date'!BV83)</f>
        <v>x</v>
      </c>
      <c r="BW83" s="151">
        <f>IF('Indicator Date'!BW83="","x",'Indicator Date'!BW83)</f>
        <v>2017</v>
      </c>
      <c r="BX83" s="151">
        <f>IF('Indicator Date'!BX83="","x",'Indicator Date'!BX83)</f>
        <v>2016</v>
      </c>
      <c r="BY83" s="151">
        <f>IF('Indicator Date'!BY83="","x",'Indicator Date'!BY83)</f>
        <v>2015</v>
      </c>
      <c r="BZ83" s="151" t="str">
        <f>IF('Indicator Date'!BZ83="","x",'Indicator Date'!BZ83)</f>
        <v>2018</v>
      </c>
      <c r="CA83" s="151">
        <f>IF('Indicator Date'!CA83="","x",'Indicator Date'!CA83)</f>
        <v>2019</v>
      </c>
      <c r="CB83" s="151">
        <f>IF('Indicator Date'!CB83="","x",'Indicator Date'!CB83)</f>
        <v>2015</v>
      </c>
    </row>
    <row r="84" spans="1:80" x14ac:dyDescent="0.3">
      <c r="A84" s="123" t="s">
        <v>151</v>
      </c>
      <c r="B84" s="106" t="s">
        <v>150</v>
      </c>
      <c r="C84" s="151">
        <f>IF('Indicator Date'!C84="","x",'Indicator Date'!C84)</f>
        <v>2015</v>
      </c>
      <c r="D84" s="151">
        <f>IF('Indicator Date'!D84="","x",'Indicator Date'!D84)</f>
        <v>2015</v>
      </c>
      <c r="E84" s="151">
        <f>IF('Indicator Date'!E84="","x",'Indicator Date'!E84)</f>
        <v>2015</v>
      </c>
      <c r="F84" s="151">
        <f>IF('Indicator Date'!F84="","x",'Indicator Date'!F84)</f>
        <v>2015</v>
      </c>
      <c r="G84" s="151">
        <f>IF('Indicator Date'!G84="","x",'Indicator Date'!G84)</f>
        <v>2015</v>
      </c>
      <c r="H84" s="151">
        <f>IF('Indicator Date'!H84="","x",'Indicator Date'!H84)</f>
        <v>2015</v>
      </c>
      <c r="I84" s="151">
        <f>IF('Indicator Date'!I84="","x",'Indicator Date'!I84)</f>
        <v>2015</v>
      </c>
      <c r="J84" s="151">
        <f>IF('Indicator Date'!J84="","x",'Indicator Date'!J84)</f>
        <v>2018</v>
      </c>
      <c r="K84" s="151">
        <f>IF('Indicator Date'!K84="","x",'Indicator Date'!K84)</f>
        <v>2018</v>
      </c>
      <c r="L84" s="151">
        <f>IF('Indicator Date'!L84="","x",'Indicator Date'!L84)</f>
        <v>2016</v>
      </c>
      <c r="M84" s="151">
        <f>IF('Indicator Date'!M84="","x",'Indicator Date'!M84)</f>
        <v>2015</v>
      </c>
      <c r="N84" s="151">
        <f>IF('Indicator Date'!N84="","x",'Indicator Date'!N84)</f>
        <v>2015</v>
      </c>
      <c r="O84" s="151">
        <f>IF('Indicator Date'!O84="","x",'Indicator Date'!O84)</f>
        <v>2015</v>
      </c>
      <c r="P84" s="151">
        <f>IF('Indicator Date'!P84="","x",'Indicator Date'!P84)</f>
        <v>2015</v>
      </c>
      <c r="Q84" s="151">
        <f>IF('Indicator Date'!Q84="","x",'Indicator Date'!Q84)</f>
        <v>2010</v>
      </c>
      <c r="R84" s="151">
        <f>IF('Indicator Date'!R84="","x",'Indicator Date'!R84)</f>
        <v>2010</v>
      </c>
      <c r="S84" s="151">
        <f>IF('Indicator Date'!S84="","x",'Indicator Date'!S84)</f>
        <v>2010</v>
      </c>
      <c r="T84" s="151">
        <f>IF('Indicator Date'!T84="","x",'Indicator Date'!T84)</f>
        <v>2010</v>
      </c>
      <c r="U84" s="151">
        <f>IF('Indicator Date'!U84="","x",'Indicator Date'!U84)</f>
        <v>2015</v>
      </c>
      <c r="V84" s="151">
        <f>IF('Indicator Date'!V84="","x",'Indicator Date'!V84)</f>
        <v>2015</v>
      </c>
      <c r="W84" s="151">
        <f>IF('Indicator Date'!W84="","x",'Indicator Date'!W84)</f>
        <v>2015</v>
      </c>
      <c r="X84" s="151">
        <f>IF('Indicator Date'!X84="","x",'Indicator Date'!X84)</f>
        <v>2018</v>
      </c>
      <c r="Y84" s="151">
        <f>IF('Indicator Date'!Y84="","x",'Indicator Date'!Y84)</f>
        <v>2018</v>
      </c>
      <c r="Z84" s="151">
        <f>IF('Indicator Date'!Z84="","x",'Indicator Date'!Z84)</f>
        <v>2018</v>
      </c>
      <c r="AA84" s="151">
        <f>IF('Indicator Date'!AA84="","x",'Indicator Date'!AA84)</f>
        <v>2008</v>
      </c>
      <c r="AB84" s="151">
        <f>IF('Indicator Date'!AB84="","x",'Indicator Date'!AB84)</f>
        <v>2017</v>
      </c>
      <c r="AC84" s="151" t="str">
        <f>IF('Indicator Date'!AC84="","x",'Indicator Date'!AC84)</f>
        <v>x</v>
      </c>
      <c r="AD84" s="151">
        <f>IF('Indicator Date'!AD84="","x",'Indicator Date'!AD84)</f>
        <v>2018</v>
      </c>
      <c r="AE84" s="151">
        <f>IF('Indicator Date'!AE84="","x",'Indicator Date'!AE84)</f>
        <v>2018</v>
      </c>
      <c r="AF84" s="151" t="str">
        <f>IF('Indicator Date'!AF84="","x",'Indicator Date'!AF84)</f>
        <v>x</v>
      </c>
      <c r="AG84" s="151">
        <f>IF('Indicator Date'!AG84="","x",'Indicator Date'!AG84)</f>
        <v>2019</v>
      </c>
      <c r="AH84" s="151">
        <f>IF('Indicator Date'!AH84="","x",'Indicator Date'!AH84)</f>
        <v>2019</v>
      </c>
      <c r="AI84" s="151">
        <f>IF('Indicator Date'!AI84="","x",'Indicator Date'!AI84)</f>
        <v>2019</v>
      </c>
      <c r="AJ84" s="151">
        <f>IF('Indicator Date'!AJ84="","x",'Indicator Date'!AJ84)</f>
        <v>2018</v>
      </c>
      <c r="AK84" s="151">
        <f>IF('Indicator Date'!AK84="","x",'Indicator Date'!AK84)</f>
        <v>2018</v>
      </c>
      <c r="AL84" s="151">
        <f>IF('Indicator Date'!AL84="","x",'Indicator Date'!AL84)</f>
        <v>2017</v>
      </c>
      <c r="AM84" s="151" t="str">
        <f>IF('Indicator Date'!AM84="","x",'Indicator Date'!AM84)</f>
        <v>x</v>
      </c>
      <c r="AN84" s="151">
        <f>IF('Indicator Date'!AN84="","x",'Indicator Date'!AN84)</f>
        <v>2019</v>
      </c>
      <c r="AO84" s="151">
        <f>IF('Indicator Date'!AO84="","x",'Indicator Date'!AO84)</f>
        <v>2016</v>
      </c>
      <c r="AP84" s="151">
        <f>IF('Indicator Date'!AP84="","x",'Indicator Date'!AP84)</f>
        <v>2017</v>
      </c>
      <c r="AQ84" s="151" t="str">
        <f>IF('Indicator Date'!AQ84="","x",'Indicator Date'!AQ84)</f>
        <v>x</v>
      </c>
      <c r="AR84" s="151">
        <f>IF('Indicator Date'!AR84="","x",'Indicator Date'!AR84)</f>
        <v>2018</v>
      </c>
      <c r="AS84" s="151">
        <f>IF('Indicator Date'!AS84="","x",'Indicator Date'!AS84)</f>
        <v>2017</v>
      </c>
      <c r="AT84" s="151" t="str">
        <f>IF('Indicator Date'!AT84="","x",'Indicator Date'!AT84)</f>
        <v>x</v>
      </c>
      <c r="AU84" s="151">
        <f>IF('Indicator Date'!AU84="","x",'Indicator Date'!AU84)</f>
        <v>2017</v>
      </c>
      <c r="AV84" s="151" t="str">
        <f>IF('Indicator Date'!AV84="","x",'Indicator Date'!AV84)</f>
        <v>x</v>
      </c>
      <c r="AW84" s="151" t="str">
        <f>IF('Indicator Date'!AW84="","x",'Indicator Date'!AW84)</f>
        <v>x</v>
      </c>
      <c r="AX84" s="151" t="str">
        <f>IF('Indicator Date'!AX84="","x",'Indicator Date'!AX84)</f>
        <v>x</v>
      </c>
      <c r="AY84" s="151">
        <f>IF('Indicator Date'!AY84="","x",'Indicator Date'!AY84)</f>
        <v>2017</v>
      </c>
      <c r="AZ84" s="151">
        <f>IF('Indicator Date'!AZ84="","x",'Indicator Date'!AZ84)</f>
        <v>2017</v>
      </c>
      <c r="BA84" s="151" t="str">
        <f>IF('Indicator Date'!BA84="","x",'Indicator Date'!BA84)</f>
        <v>2016</v>
      </c>
      <c r="BB84" s="151">
        <f>IF('Indicator Date'!BB84="","x",'Indicator Date'!BB84)</f>
        <v>2017</v>
      </c>
      <c r="BC84" s="151">
        <f>IF('Indicator Date'!BC84="","x",'Indicator Date'!BC84)</f>
        <v>2018</v>
      </c>
      <c r="BD84" s="151">
        <f>IF('Indicator Date'!BD84="","x",'Indicator Date'!BD84)</f>
        <v>2019</v>
      </c>
      <c r="BE84" s="212" t="str">
        <f>IF('Indicator Date'!BE84="","x",YEAR('Indicator Date'!BE84))</f>
        <v>x</v>
      </c>
      <c r="BF84" s="212">
        <f>IF('Indicator Date'!BF84="","x",YEAR('Indicator Date'!BF84))</f>
        <v>2018</v>
      </c>
      <c r="BG84" s="212">
        <f>IF('Indicator Date'!BG84="","x",YEAR('Indicator Date'!BG84))</f>
        <v>2018</v>
      </c>
      <c r="BH84" s="151">
        <f>IF('Indicator Date'!BH84="","x",'Indicator Date'!BH84)</f>
        <v>2018</v>
      </c>
      <c r="BI84" s="151">
        <f>IF('Indicator Date'!BI84="","x",'Indicator Date'!BI84)</f>
        <v>2018</v>
      </c>
      <c r="BJ84" s="151" t="str">
        <f>IF('Indicator Date'!BJ84="","x",'Indicator Date'!BJ84)</f>
        <v>x</v>
      </c>
      <c r="BK84" s="151">
        <f>IF('Indicator Date'!BK84="","x",'Indicator Date'!BK84)</f>
        <v>2017</v>
      </c>
      <c r="BL84" s="151">
        <f>IF('Indicator Date'!BL84="","x",'Indicator Date'!BL84)</f>
        <v>2018</v>
      </c>
      <c r="BM84" s="151">
        <f>IF('Indicator Date'!BM84="","x",'Indicator Date'!BM84)</f>
        <v>2017</v>
      </c>
      <c r="BN84" s="151" t="str">
        <f>IF('Indicator Date'!BN84="","x",'Indicator Date'!BN84)</f>
        <v>x</v>
      </c>
      <c r="BO84" s="151">
        <f>IF('Indicator Date'!BO84="","x",'Indicator Date'!BO84)</f>
        <v>2016</v>
      </c>
      <c r="BP84" s="151">
        <f>IF('Indicator Date'!BP84="","x",'Indicator Date'!BP84)</f>
        <v>2017</v>
      </c>
      <c r="BQ84" s="151">
        <f>IF('Indicator Date'!BQ84="","x",'Indicator Date'!BQ84)</f>
        <v>2014</v>
      </c>
      <c r="BR84" s="151">
        <f>IF('Indicator Date'!BR84="","x",'Indicator Date'!BR84)</f>
        <v>2017</v>
      </c>
      <c r="BS84" s="151">
        <f>IF('Indicator Date'!BS84="","x",'Indicator Date'!BS84)</f>
        <v>2017</v>
      </c>
      <c r="BT84" s="151">
        <f>IF('Indicator Date'!BT84="","x",'Indicator Date'!BT84)</f>
        <v>2016</v>
      </c>
      <c r="BU84" s="151">
        <f>IF('Indicator Date'!BU84="","x",'Indicator Date'!BU84)</f>
        <v>2017</v>
      </c>
      <c r="BV84" s="151">
        <f>IF('Indicator Date'!BV84="","x",'Indicator Date'!BV84)</f>
        <v>2017</v>
      </c>
      <c r="BW84" s="151">
        <f>IF('Indicator Date'!BW84="","x",'Indicator Date'!BW84)</f>
        <v>2017</v>
      </c>
      <c r="BX84" s="151">
        <f>IF('Indicator Date'!BX84="","x",'Indicator Date'!BX84)</f>
        <v>2016</v>
      </c>
      <c r="BY84" s="151">
        <f>IF('Indicator Date'!BY84="","x",'Indicator Date'!BY84)</f>
        <v>2015</v>
      </c>
      <c r="BZ84" s="151" t="str">
        <f>IF('Indicator Date'!BZ84="","x",'Indicator Date'!BZ84)</f>
        <v>2018</v>
      </c>
      <c r="CA84" s="151">
        <f>IF('Indicator Date'!CA84="","x",'Indicator Date'!CA84)</f>
        <v>2019</v>
      </c>
      <c r="CB84" s="151">
        <f>IF('Indicator Date'!CB84="","x",'Indicator Date'!CB84)</f>
        <v>2015</v>
      </c>
    </row>
    <row r="85" spans="1:80" x14ac:dyDescent="0.3">
      <c r="A85" s="123" t="s">
        <v>153</v>
      </c>
      <c r="B85" s="106" t="s">
        <v>152</v>
      </c>
      <c r="C85" s="151">
        <f>IF('Indicator Date'!C85="","x",'Indicator Date'!C85)</f>
        <v>2015</v>
      </c>
      <c r="D85" s="151">
        <f>IF('Indicator Date'!D85="","x",'Indicator Date'!D85)</f>
        <v>2015</v>
      </c>
      <c r="E85" s="151">
        <f>IF('Indicator Date'!E85="","x",'Indicator Date'!E85)</f>
        <v>2015</v>
      </c>
      <c r="F85" s="151">
        <f>IF('Indicator Date'!F85="","x",'Indicator Date'!F85)</f>
        <v>2015</v>
      </c>
      <c r="G85" s="151">
        <f>IF('Indicator Date'!G85="","x",'Indicator Date'!G85)</f>
        <v>2015</v>
      </c>
      <c r="H85" s="151">
        <f>IF('Indicator Date'!H85="","x",'Indicator Date'!H85)</f>
        <v>2015</v>
      </c>
      <c r="I85" s="151">
        <f>IF('Indicator Date'!I85="","x",'Indicator Date'!I85)</f>
        <v>2015</v>
      </c>
      <c r="J85" s="151">
        <f>IF('Indicator Date'!J85="","x",'Indicator Date'!J85)</f>
        <v>2018</v>
      </c>
      <c r="K85" s="151">
        <f>IF('Indicator Date'!K85="","x",'Indicator Date'!K85)</f>
        <v>2018</v>
      </c>
      <c r="L85" s="151">
        <f>IF('Indicator Date'!L85="","x",'Indicator Date'!L85)</f>
        <v>2016</v>
      </c>
      <c r="M85" s="151">
        <f>IF('Indicator Date'!M85="","x",'Indicator Date'!M85)</f>
        <v>2015</v>
      </c>
      <c r="N85" s="151">
        <f>IF('Indicator Date'!N85="","x",'Indicator Date'!N85)</f>
        <v>2015</v>
      </c>
      <c r="O85" s="151">
        <f>IF('Indicator Date'!O85="","x",'Indicator Date'!O85)</f>
        <v>2015</v>
      </c>
      <c r="P85" s="151">
        <f>IF('Indicator Date'!P85="","x",'Indicator Date'!P85)</f>
        <v>2015</v>
      </c>
      <c r="Q85" s="151">
        <f>IF('Indicator Date'!Q85="","x",'Indicator Date'!Q85)</f>
        <v>2010</v>
      </c>
      <c r="R85" s="151">
        <f>IF('Indicator Date'!R85="","x",'Indicator Date'!R85)</f>
        <v>2010</v>
      </c>
      <c r="S85" s="151">
        <f>IF('Indicator Date'!S85="","x",'Indicator Date'!S85)</f>
        <v>2010</v>
      </c>
      <c r="T85" s="151">
        <f>IF('Indicator Date'!T85="","x",'Indicator Date'!T85)</f>
        <v>2010</v>
      </c>
      <c r="U85" s="151">
        <f>IF('Indicator Date'!U85="","x",'Indicator Date'!U85)</f>
        <v>2015</v>
      </c>
      <c r="V85" s="151">
        <f>IF('Indicator Date'!V85="","x",'Indicator Date'!V85)</f>
        <v>2015</v>
      </c>
      <c r="W85" s="151">
        <f>IF('Indicator Date'!W85="","x",'Indicator Date'!W85)</f>
        <v>2015</v>
      </c>
      <c r="X85" s="151">
        <f>IF('Indicator Date'!X85="","x",'Indicator Date'!X85)</f>
        <v>2018</v>
      </c>
      <c r="Y85" s="151">
        <f>IF('Indicator Date'!Y85="","x",'Indicator Date'!Y85)</f>
        <v>2018</v>
      </c>
      <c r="Z85" s="151">
        <f>IF('Indicator Date'!Z85="","x",'Indicator Date'!Z85)</f>
        <v>2018</v>
      </c>
      <c r="AA85" s="151">
        <f>IF('Indicator Date'!AA85="","x",'Indicator Date'!AA85)</f>
        <v>2011</v>
      </c>
      <c r="AB85" s="151">
        <f>IF('Indicator Date'!AB85="","x",'Indicator Date'!AB85)</f>
        <v>2017</v>
      </c>
      <c r="AC85" s="151" t="str">
        <f>IF('Indicator Date'!AC85="","x",'Indicator Date'!AC85)</f>
        <v>x</v>
      </c>
      <c r="AD85" s="151">
        <f>IF('Indicator Date'!AD85="","x",'Indicator Date'!AD85)</f>
        <v>2018</v>
      </c>
      <c r="AE85" s="151">
        <f>IF('Indicator Date'!AE85="","x",'Indicator Date'!AE85)</f>
        <v>2018</v>
      </c>
      <c r="AF85" s="151" t="str">
        <f>IF('Indicator Date'!AF85="","x",'Indicator Date'!AF85)</f>
        <v>x</v>
      </c>
      <c r="AG85" s="151">
        <f>IF('Indicator Date'!AG85="","x",'Indicator Date'!AG85)</f>
        <v>2019</v>
      </c>
      <c r="AH85" s="151">
        <f>IF('Indicator Date'!AH85="","x",'Indicator Date'!AH85)</f>
        <v>2019</v>
      </c>
      <c r="AI85" s="151">
        <f>IF('Indicator Date'!AI85="","x",'Indicator Date'!AI85)</f>
        <v>2019</v>
      </c>
      <c r="AJ85" s="151">
        <f>IF('Indicator Date'!AJ85="","x",'Indicator Date'!AJ85)</f>
        <v>2018</v>
      </c>
      <c r="AK85" s="151">
        <f>IF('Indicator Date'!AK85="","x",'Indicator Date'!AK85)</f>
        <v>2018</v>
      </c>
      <c r="AL85" s="151">
        <f>IF('Indicator Date'!AL85="","x",'Indicator Date'!AL85)</f>
        <v>2017</v>
      </c>
      <c r="AM85" s="151" t="str">
        <f>IF('Indicator Date'!AM85="","x",'Indicator Date'!AM85)</f>
        <v>x</v>
      </c>
      <c r="AN85" s="151">
        <f>IF('Indicator Date'!AN85="","x",'Indicator Date'!AN85)</f>
        <v>2019</v>
      </c>
      <c r="AO85" s="151">
        <f>IF('Indicator Date'!AO85="","x",'Indicator Date'!AO85)</f>
        <v>2016</v>
      </c>
      <c r="AP85" s="151">
        <f>IF('Indicator Date'!AP85="","x",'Indicator Date'!AP85)</f>
        <v>2017</v>
      </c>
      <c r="AQ85" s="151" t="str">
        <f>IF('Indicator Date'!AQ85="","x",'Indicator Date'!AQ85)</f>
        <v>x</v>
      </c>
      <c r="AR85" s="151">
        <f>IF('Indicator Date'!AR85="","x",'Indicator Date'!AR85)</f>
        <v>2018</v>
      </c>
      <c r="AS85" s="151">
        <f>IF('Indicator Date'!AS85="","x",'Indicator Date'!AS85)</f>
        <v>2017</v>
      </c>
      <c r="AT85" s="151" t="str">
        <f>IF('Indicator Date'!AT85="","x",'Indicator Date'!AT85)</f>
        <v>x</v>
      </c>
      <c r="AU85" s="151">
        <f>IF('Indicator Date'!AU85="","x",'Indicator Date'!AU85)</f>
        <v>2017</v>
      </c>
      <c r="AV85" s="151">
        <f>IF('Indicator Date'!AV85="","x",'Indicator Date'!AV85)</f>
        <v>2017</v>
      </c>
      <c r="AW85" s="151">
        <f>IF('Indicator Date'!AW85="","x",'Indicator Date'!AW85)</f>
        <v>2017</v>
      </c>
      <c r="AX85" s="151" t="str">
        <f>IF('Indicator Date'!AX85="","x",'Indicator Date'!AX85)</f>
        <v>x</v>
      </c>
      <c r="AY85" s="151">
        <f>IF('Indicator Date'!AY85="","x",'Indicator Date'!AY85)</f>
        <v>2017</v>
      </c>
      <c r="AZ85" s="151">
        <f>IF('Indicator Date'!AZ85="","x",'Indicator Date'!AZ85)</f>
        <v>2017</v>
      </c>
      <c r="BA85" s="151" t="str">
        <f>IF('Indicator Date'!BA85="","x",'Indicator Date'!BA85)</f>
        <v>2015</v>
      </c>
      <c r="BB85" s="151">
        <f>IF('Indicator Date'!BB85="","x",'Indicator Date'!BB85)</f>
        <v>2017</v>
      </c>
      <c r="BC85" s="151">
        <f>IF('Indicator Date'!BC85="","x",'Indicator Date'!BC85)</f>
        <v>2018</v>
      </c>
      <c r="BD85" s="151">
        <f>IF('Indicator Date'!BD85="","x",'Indicator Date'!BD85)</f>
        <v>2019</v>
      </c>
      <c r="BE85" s="212" t="str">
        <f>IF('Indicator Date'!BE85="","x",YEAR('Indicator Date'!BE85))</f>
        <v>x</v>
      </c>
      <c r="BF85" s="212">
        <f>IF('Indicator Date'!BF85="","x",YEAR('Indicator Date'!BF85))</f>
        <v>2018</v>
      </c>
      <c r="BG85" s="212">
        <f>IF('Indicator Date'!BG85="","x",YEAR('Indicator Date'!BG85))</f>
        <v>2018</v>
      </c>
      <c r="BH85" s="151">
        <f>IF('Indicator Date'!BH85="","x",'Indicator Date'!BH85)</f>
        <v>2018</v>
      </c>
      <c r="BI85" s="151">
        <f>IF('Indicator Date'!BI85="","x",'Indicator Date'!BI85)</f>
        <v>2018</v>
      </c>
      <c r="BJ85" s="151">
        <f>IF('Indicator Date'!BJ85="","x",'Indicator Date'!BJ85)</f>
        <v>2015</v>
      </c>
      <c r="BK85" s="151">
        <f>IF('Indicator Date'!BK85="","x",'Indicator Date'!BK85)</f>
        <v>2017</v>
      </c>
      <c r="BL85" s="151">
        <f>IF('Indicator Date'!BL85="","x",'Indicator Date'!BL85)</f>
        <v>2018</v>
      </c>
      <c r="BM85" s="151">
        <f>IF('Indicator Date'!BM85="","x",'Indicator Date'!BM85)</f>
        <v>2017</v>
      </c>
      <c r="BN85" s="151">
        <f>IF('Indicator Date'!BN85="","x",'Indicator Date'!BN85)</f>
        <v>2015</v>
      </c>
      <c r="BO85" s="151">
        <f>IF('Indicator Date'!BO85="","x",'Indicator Date'!BO85)</f>
        <v>2016</v>
      </c>
      <c r="BP85" s="151">
        <f>IF('Indicator Date'!BP85="","x",'Indicator Date'!BP85)</f>
        <v>2017</v>
      </c>
      <c r="BQ85" s="151">
        <f>IF('Indicator Date'!BQ85="","x",'Indicator Date'!BQ85)</f>
        <v>2014</v>
      </c>
      <c r="BR85" s="151">
        <f>IF('Indicator Date'!BR85="","x",'Indicator Date'!BR85)</f>
        <v>2017</v>
      </c>
      <c r="BS85" s="151">
        <f>IF('Indicator Date'!BS85="","x",'Indicator Date'!BS85)</f>
        <v>2017</v>
      </c>
      <c r="BT85" s="151">
        <f>IF('Indicator Date'!BT85="","x",'Indicator Date'!BT85)</f>
        <v>2017</v>
      </c>
      <c r="BU85" s="151">
        <f>IF('Indicator Date'!BU85="","x",'Indicator Date'!BU85)</f>
        <v>2017</v>
      </c>
      <c r="BV85" s="151">
        <f>IF('Indicator Date'!BV85="","x",'Indicator Date'!BV85)</f>
        <v>2017</v>
      </c>
      <c r="BW85" s="151">
        <f>IF('Indicator Date'!BW85="","x",'Indicator Date'!BW85)</f>
        <v>2017</v>
      </c>
      <c r="BX85" s="151">
        <f>IF('Indicator Date'!BX85="","x",'Indicator Date'!BX85)</f>
        <v>2016</v>
      </c>
      <c r="BY85" s="151">
        <f>IF('Indicator Date'!BY85="","x",'Indicator Date'!BY85)</f>
        <v>2015</v>
      </c>
      <c r="BZ85" s="151" t="str">
        <f>IF('Indicator Date'!BZ85="","x",'Indicator Date'!BZ85)</f>
        <v>2018</v>
      </c>
      <c r="CA85" s="151">
        <f>IF('Indicator Date'!CA85="","x",'Indicator Date'!CA85)</f>
        <v>2019</v>
      </c>
      <c r="CB85" s="151">
        <f>IF('Indicator Date'!CB85="","x",'Indicator Date'!CB85)</f>
        <v>2015</v>
      </c>
    </row>
    <row r="86" spans="1:80" x14ac:dyDescent="0.3">
      <c r="A86" s="123" t="s">
        <v>155</v>
      </c>
      <c r="B86" s="106" t="s">
        <v>154</v>
      </c>
      <c r="C86" s="151">
        <f>IF('Indicator Date'!C86="","x",'Indicator Date'!C86)</f>
        <v>2015</v>
      </c>
      <c r="D86" s="151">
        <f>IF('Indicator Date'!D86="","x",'Indicator Date'!D86)</f>
        <v>2015</v>
      </c>
      <c r="E86" s="151">
        <f>IF('Indicator Date'!E86="","x",'Indicator Date'!E86)</f>
        <v>2015</v>
      </c>
      <c r="F86" s="151">
        <f>IF('Indicator Date'!F86="","x",'Indicator Date'!F86)</f>
        <v>2015</v>
      </c>
      <c r="G86" s="151">
        <f>IF('Indicator Date'!G86="","x",'Indicator Date'!G86)</f>
        <v>2015</v>
      </c>
      <c r="H86" s="151">
        <f>IF('Indicator Date'!H86="","x",'Indicator Date'!H86)</f>
        <v>2015</v>
      </c>
      <c r="I86" s="151">
        <f>IF('Indicator Date'!I86="","x",'Indicator Date'!I86)</f>
        <v>2015</v>
      </c>
      <c r="J86" s="151">
        <f>IF('Indicator Date'!J86="","x",'Indicator Date'!J86)</f>
        <v>2018</v>
      </c>
      <c r="K86" s="151">
        <f>IF('Indicator Date'!K86="","x",'Indicator Date'!K86)</f>
        <v>2018</v>
      </c>
      <c r="L86" s="151">
        <f>IF('Indicator Date'!L86="","x",'Indicator Date'!L86)</f>
        <v>2016</v>
      </c>
      <c r="M86" s="151">
        <f>IF('Indicator Date'!M86="","x",'Indicator Date'!M86)</f>
        <v>2015</v>
      </c>
      <c r="N86" s="151">
        <f>IF('Indicator Date'!N86="","x",'Indicator Date'!N86)</f>
        <v>2015</v>
      </c>
      <c r="O86" s="151">
        <f>IF('Indicator Date'!O86="","x",'Indicator Date'!O86)</f>
        <v>2015</v>
      </c>
      <c r="P86" s="151">
        <f>IF('Indicator Date'!P86="","x",'Indicator Date'!P86)</f>
        <v>2015</v>
      </c>
      <c r="Q86" s="151">
        <f>IF('Indicator Date'!Q86="","x",'Indicator Date'!Q86)</f>
        <v>2010</v>
      </c>
      <c r="R86" s="151">
        <f>IF('Indicator Date'!R86="","x",'Indicator Date'!R86)</f>
        <v>2010</v>
      </c>
      <c r="S86" s="151">
        <f>IF('Indicator Date'!S86="","x",'Indicator Date'!S86)</f>
        <v>2010</v>
      </c>
      <c r="T86" s="151">
        <f>IF('Indicator Date'!T86="","x",'Indicator Date'!T86)</f>
        <v>2010</v>
      </c>
      <c r="U86" s="151">
        <f>IF('Indicator Date'!U86="","x",'Indicator Date'!U86)</f>
        <v>2015</v>
      </c>
      <c r="V86" s="151">
        <f>IF('Indicator Date'!V86="","x",'Indicator Date'!V86)</f>
        <v>2015</v>
      </c>
      <c r="W86" s="151">
        <f>IF('Indicator Date'!W86="","x",'Indicator Date'!W86)</f>
        <v>2015</v>
      </c>
      <c r="X86" s="151">
        <f>IF('Indicator Date'!X86="","x",'Indicator Date'!X86)</f>
        <v>2018</v>
      </c>
      <c r="Y86" s="151">
        <f>IF('Indicator Date'!Y86="","x",'Indicator Date'!Y86)</f>
        <v>2018</v>
      </c>
      <c r="Z86" s="151">
        <f>IF('Indicator Date'!Z86="","x",'Indicator Date'!Z86)</f>
        <v>2018</v>
      </c>
      <c r="AA86" s="151">
        <f>IF('Indicator Date'!AA86="","x",'Indicator Date'!AA86)</f>
        <v>2011</v>
      </c>
      <c r="AB86" s="151">
        <f>IF('Indicator Date'!AB86="","x",'Indicator Date'!AB86)</f>
        <v>2017</v>
      </c>
      <c r="AC86" s="151">
        <f>IF('Indicator Date'!AC86="","x",'Indicator Date'!AC86)</f>
        <v>2015</v>
      </c>
      <c r="AD86" s="151">
        <f>IF('Indicator Date'!AD86="","x",'Indicator Date'!AD86)</f>
        <v>2018</v>
      </c>
      <c r="AE86" s="151">
        <f>IF('Indicator Date'!AE86="","x",'Indicator Date'!AE86)</f>
        <v>2018</v>
      </c>
      <c r="AF86" s="151">
        <f>IF('Indicator Date'!AF86="","x",'Indicator Date'!AF86)</f>
        <v>2016</v>
      </c>
      <c r="AG86" s="151">
        <f>IF('Indicator Date'!AG86="","x",'Indicator Date'!AG86)</f>
        <v>2019</v>
      </c>
      <c r="AH86" s="151">
        <f>IF('Indicator Date'!AH86="","x",'Indicator Date'!AH86)</f>
        <v>2019</v>
      </c>
      <c r="AI86" s="151">
        <f>IF('Indicator Date'!AI86="","x",'Indicator Date'!AI86)</f>
        <v>2019</v>
      </c>
      <c r="AJ86" s="151">
        <f>IF('Indicator Date'!AJ86="","x",'Indicator Date'!AJ86)</f>
        <v>2018</v>
      </c>
      <c r="AK86" s="151">
        <f>IF('Indicator Date'!AK86="","x",'Indicator Date'!AK86)</f>
        <v>2018</v>
      </c>
      <c r="AL86" s="151">
        <f>IF('Indicator Date'!AL86="","x",'Indicator Date'!AL86)</f>
        <v>2017</v>
      </c>
      <c r="AM86" s="151">
        <f>IF('Indicator Date'!AM86="","x",'Indicator Date'!AM86)</f>
        <v>2012</v>
      </c>
      <c r="AN86" s="151">
        <f>IF('Indicator Date'!AN86="","x",'Indicator Date'!AN86)</f>
        <v>2019</v>
      </c>
      <c r="AO86" s="151">
        <f>IF('Indicator Date'!AO86="","x",'Indicator Date'!AO86)</f>
        <v>2016</v>
      </c>
      <c r="AP86" s="151">
        <f>IF('Indicator Date'!AP86="","x",'Indicator Date'!AP86)</f>
        <v>2017</v>
      </c>
      <c r="AQ86" s="151">
        <f>IF('Indicator Date'!AQ86="","x",'Indicator Date'!AQ86)</f>
        <v>2017</v>
      </c>
      <c r="AR86" s="151">
        <f>IF('Indicator Date'!AR86="","x",'Indicator Date'!AR86)</f>
        <v>2018</v>
      </c>
      <c r="AS86" s="151">
        <f>IF('Indicator Date'!AS86="","x",'Indicator Date'!AS86)</f>
        <v>2017</v>
      </c>
      <c r="AT86" s="151">
        <f>IF('Indicator Date'!AT86="","x",'Indicator Date'!AT86)</f>
        <v>2012</v>
      </c>
      <c r="AU86" s="151">
        <f>IF('Indicator Date'!AU86="","x",'Indicator Date'!AU86)</f>
        <v>2017</v>
      </c>
      <c r="AV86" s="151">
        <f>IF('Indicator Date'!AV86="","x",'Indicator Date'!AV86)</f>
        <v>2017</v>
      </c>
      <c r="AW86" s="151">
        <f>IF('Indicator Date'!AW86="","x",'Indicator Date'!AW86)</f>
        <v>2017</v>
      </c>
      <c r="AX86" s="151" t="str">
        <f>IF('Indicator Date'!AX86="","x",'Indicator Date'!AX86)</f>
        <v>x</v>
      </c>
      <c r="AY86" s="151">
        <f>IF('Indicator Date'!AY86="","x",'Indicator Date'!AY86)</f>
        <v>2017</v>
      </c>
      <c r="AZ86" s="151">
        <f>IF('Indicator Date'!AZ86="","x",'Indicator Date'!AZ86)</f>
        <v>2017</v>
      </c>
      <c r="BA86" s="151" t="str">
        <f>IF('Indicator Date'!BA86="","x",'Indicator Date'!BA86)</f>
        <v>x</v>
      </c>
      <c r="BB86" s="151">
        <f>IF('Indicator Date'!BB86="","x",'Indicator Date'!BB86)</f>
        <v>2017</v>
      </c>
      <c r="BC86" s="151">
        <f>IF('Indicator Date'!BC86="","x",'Indicator Date'!BC86)</f>
        <v>2018</v>
      </c>
      <c r="BD86" s="151">
        <f>IF('Indicator Date'!BD86="","x",'Indicator Date'!BD86)</f>
        <v>2019</v>
      </c>
      <c r="BE86" s="212" t="str">
        <f>IF('Indicator Date'!BE86="","x",YEAR('Indicator Date'!BE86))</f>
        <v>x</v>
      </c>
      <c r="BF86" s="212">
        <f>IF('Indicator Date'!BF86="","x",YEAR('Indicator Date'!BF86))</f>
        <v>2018</v>
      </c>
      <c r="BG86" s="212">
        <f>IF('Indicator Date'!BG86="","x",YEAR('Indicator Date'!BG86))</f>
        <v>2018</v>
      </c>
      <c r="BH86" s="151">
        <f>IF('Indicator Date'!BH86="","x",'Indicator Date'!BH86)</f>
        <v>2018</v>
      </c>
      <c r="BI86" s="151">
        <f>IF('Indicator Date'!BI86="","x",'Indicator Date'!BI86)</f>
        <v>2018</v>
      </c>
      <c r="BJ86" s="151">
        <f>IF('Indicator Date'!BJ86="","x",'Indicator Date'!BJ86)</f>
        <v>2013</v>
      </c>
      <c r="BK86" s="151">
        <f>IF('Indicator Date'!BK86="","x",'Indicator Date'!BK86)</f>
        <v>2017</v>
      </c>
      <c r="BL86" s="151">
        <f>IF('Indicator Date'!BL86="","x",'Indicator Date'!BL86)</f>
        <v>2018</v>
      </c>
      <c r="BM86" s="151">
        <f>IF('Indicator Date'!BM86="","x",'Indicator Date'!BM86)</f>
        <v>2017</v>
      </c>
      <c r="BN86" s="151">
        <f>IF('Indicator Date'!BN86="","x",'Indicator Date'!BN86)</f>
        <v>2015</v>
      </c>
      <c r="BO86" s="151">
        <f>IF('Indicator Date'!BO86="","x",'Indicator Date'!BO86)</f>
        <v>2016</v>
      </c>
      <c r="BP86" s="151">
        <f>IF('Indicator Date'!BP86="","x",'Indicator Date'!BP86)</f>
        <v>2017</v>
      </c>
      <c r="BQ86" s="151">
        <f>IF('Indicator Date'!BQ86="","x",'Indicator Date'!BQ86)</f>
        <v>2014</v>
      </c>
      <c r="BR86" s="151">
        <f>IF('Indicator Date'!BR86="","x",'Indicator Date'!BR86)</f>
        <v>2017</v>
      </c>
      <c r="BS86" s="151">
        <f>IF('Indicator Date'!BS86="","x",'Indicator Date'!BS86)</f>
        <v>2017</v>
      </c>
      <c r="BT86" s="151">
        <f>IF('Indicator Date'!BT86="","x",'Indicator Date'!BT86)</f>
        <v>2017</v>
      </c>
      <c r="BU86" s="151">
        <f>IF('Indicator Date'!BU86="","x",'Indicator Date'!BU86)</f>
        <v>2017</v>
      </c>
      <c r="BV86" s="151">
        <f>IF('Indicator Date'!BV86="","x",'Indicator Date'!BV86)</f>
        <v>2017</v>
      </c>
      <c r="BW86" s="151" t="str">
        <f>IF('Indicator Date'!BW86="","x",'Indicator Date'!BW86)</f>
        <v>x</v>
      </c>
      <c r="BX86" s="151">
        <f>IF('Indicator Date'!BX86="","x",'Indicator Date'!BX86)</f>
        <v>2016</v>
      </c>
      <c r="BY86" s="151">
        <f>IF('Indicator Date'!BY86="","x",'Indicator Date'!BY86)</f>
        <v>2015</v>
      </c>
      <c r="BZ86" s="151" t="str">
        <f>IF('Indicator Date'!BZ86="","x",'Indicator Date'!BZ86)</f>
        <v>2018</v>
      </c>
      <c r="CA86" s="151">
        <f>IF('Indicator Date'!CA86="","x",'Indicator Date'!CA86)</f>
        <v>2019</v>
      </c>
      <c r="CB86" s="151">
        <f>IF('Indicator Date'!CB86="","x",'Indicator Date'!CB86)</f>
        <v>2015</v>
      </c>
    </row>
    <row r="87" spans="1:80" x14ac:dyDescent="0.3">
      <c r="A87" s="123" t="s">
        <v>157</v>
      </c>
      <c r="B87" s="106" t="s">
        <v>156</v>
      </c>
      <c r="C87" s="151">
        <f>IF('Indicator Date'!C87="","x",'Indicator Date'!C87)</f>
        <v>2015</v>
      </c>
      <c r="D87" s="151">
        <f>IF('Indicator Date'!D87="","x",'Indicator Date'!D87)</f>
        <v>2015</v>
      </c>
      <c r="E87" s="151">
        <f>IF('Indicator Date'!E87="","x",'Indicator Date'!E87)</f>
        <v>2015</v>
      </c>
      <c r="F87" s="151">
        <f>IF('Indicator Date'!F87="","x",'Indicator Date'!F87)</f>
        <v>2015</v>
      </c>
      <c r="G87" s="151">
        <f>IF('Indicator Date'!G87="","x",'Indicator Date'!G87)</f>
        <v>2015</v>
      </c>
      <c r="H87" s="151">
        <f>IF('Indicator Date'!H87="","x",'Indicator Date'!H87)</f>
        <v>2015</v>
      </c>
      <c r="I87" s="151">
        <f>IF('Indicator Date'!I87="","x",'Indicator Date'!I87)</f>
        <v>2015</v>
      </c>
      <c r="J87" s="151">
        <f>IF('Indicator Date'!J87="","x",'Indicator Date'!J87)</f>
        <v>2018</v>
      </c>
      <c r="K87" s="151">
        <f>IF('Indicator Date'!K87="","x",'Indicator Date'!K87)</f>
        <v>2018</v>
      </c>
      <c r="L87" s="151">
        <f>IF('Indicator Date'!L87="","x",'Indicator Date'!L87)</f>
        <v>2016</v>
      </c>
      <c r="M87" s="151">
        <f>IF('Indicator Date'!M87="","x",'Indicator Date'!M87)</f>
        <v>2015</v>
      </c>
      <c r="N87" s="151">
        <f>IF('Indicator Date'!N87="","x",'Indicator Date'!N87)</f>
        <v>2015</v>
      </c>
      <c r="O87" s="151">
        <f>IF('Indicator Date'!O87="","x",'Indicator Date'!O87)</f>
        <v>2015</v>
      </c>
      <c r="P87" s="151">
        <f>IF('Indicator Date'!P87="","x",'Indicator Date'!P87)</f>
        <v>2015</v>
      </c>
      <c r="Q87" s="151">
        <f>IF('Indicator Date'!Q87="","x",'Indicator Date'!Q87)</f>
        <v>2010</v>
      </c>
      <c r="R87" s="151">
        <f>IF('Indicator Date'!R87="","x",'Indicator Date'!R87)</f>
        <v>2010</v>
      </c>
      <c r="S87" s="151">
        <f>IF('Indicator Date'!S87="","x",'Indicator Date'!S87)</f>
        <v>2010</v>
      </c>
      <c r="T87" s="151">
        <f>IF('Indicator Date'!T87="","x",'Indicator Date'!T87)</f>
        <v>2010</v>
      </c>
      <c r="U87" s="151">
        <f>IF('Indicator Date'!U87="","x",'Indicator Date'!U87)</f>
        <v>2015</v>
      </c>
      <c r="V87" s="151">
        <f>IF('Indicator Date'!V87="","x",'Indicator Date'!V87)</f>
        <v>2015</v>
      </c>
      <c r="W87" s="151">
        <f>IF('Indicator Date'!W87="","x",'Indicator Date'!W87)</f>
        <v>2015</v>
      </c>
      <c r="X87" s="151">
        <f>IF('Indicator Date'!X87="","x",'Indicator Date'!X87)</f>
        <v>2018</v>
      </c>
      <c r="Y87" s="151">
        <f>IF('Indicator Date'!Y87="","x",'Indicator Date'!Y87)</f>
        <v>2018</v>
      </c>
      <c r="Z87" s="151">
        <f>IF('Indicator Date'!Z87="","x",'Indicator Date'!Z87)</f>
        <v>2018</v>
      </c>
      <c r="AA87" s="151">
        <f>IF('Indicator Date'!AA87="","x",'Indicator Date'!AA87)</f>
        <v>2010</v>
      </c>
      <c r="AB87" s="151">
        <f>IF('Indicator Date'!AB87="","x",'Indicator Date'!AB87)</f>
        <v>2017</v>
      </c>
      <c r="AC87" s="151" t="str">
        <f>IF('Indicator Date'!AC87="","x",'Indicator Date'!AC87)</f>
        <v>x</v>
      </c>
      <c r="AD87" s="151">
        <f>IF('Indicator Date'!AD87="","x",'Indicator Date'!AD87)</f>
        <v>2017</v>
      </c>
      <c r="AE87" s="151">
        <f>IF('Indicator Date'!AE87="","x",'Indicator Date'!AE87)</f>
        <v>2018</v>
      </c>
      <c r="AF87" s="151" t="str">
        <f>IF('Indicator Date'!AF87="","x",'Indicator Date'!AF87)</f>
        <v>x</v>
      </c>
      <c r="AG87" s="151">
        <f>IF('Indicator Date'!AG87="","x",'Indicator Date'!AG87)</f>
        <v>2019</v>
      </c>
      <c r="AH87" s="151">
        <f>IF('Indicator Date'!AH87="","x",'Indicator Date'!AH87)</f>
        <v>2019</v>
      </c>
      <c r="AI87" s="151">
        <f>IF('Indicator Date'!AI87="","x",'Indicator Date'!AI87)</f>
        <v>2019</v>
      </c>
      <c r="AJ87" s="151">
        <f>IF('Indicator Date'!AJ87="","x",'Indicator Date'!AJ87)</f>
        <v>2018</v>
      </c>
      <c r="AK87" s="151">
        <f>IF('Indicator Date'!AK87="","x",'Indicator Date'!AK87)</f>
        <v>2018</v>
      </c>
      <c r="AL87" s="151">
        <f>IF('Indicator Date'!AL87="","x",'Indicator Date'!AL87)</f>
        <v>2017</v>
      </c>
      <c r="AM87" s="151" t="str">
        <f>IF('Indicator Date'!AM87="","x",'Indicator Date'!AM87)</f>
        <v>x</v>
      </c>
      <c r="AN87" s="151">
        <f>IF('Indicator Date'!AN87="","x",'Indicator Date'!AN87)</f>
        <v>2019</v>
      </c>
      <c r="AO87" s="151">
        <f>IF('Indicator Date'!AO87="","x",'Indicator Date'!AO87)</f>
        <v>2016</v>
      </c>
      <c r="AP87" s="151">
        <f>IF('Indicator Date'!AP87="","x",'Indicator Date'!AP87)</f>
        <v>2017</v>
      </c>
      <c r="AQ87" s="151" t="str">
        <f>IF('Indicator Date'!AQ87="","x",'Indicator Date'!AQ87)</f>
        <v>x</v>
      </c>
      <c r="AR87" s="151">
        <f>IF('Indicator Date'!AR87="","x",'Indicator Date'!AR87)</f>
        <v>2018</v>
      </c>
      <c r="AS87" s="151">
        <f>IF('Indicator Date'!AS87="","x",'Indicator Date'!AS87)</f>
        <v>2017</v>
      </c>
      <c r="AT87" s="151">
        <f>IF('Indicator Date'!AT87="","x",'Indicator Date'!AT87)</f>
        <v>2010</v>
      </c>
      <c r="AU87" s="151">
        <f>IF('Indicator Date'!AU87="","x",'Indicator Date'!AU87)</f>
        <v>2017</v>
      </c>
      <c r="AV87" s="151">
        <f>IF('Indicator Date'!AV87="","x",'Indicator Date'!AV87)</f>
        <v>2017</v>
      </c>
      <c r="AW87" s="151">
        <f>IF('Indicator Date'!AW87="","x",'Indicator Date'!AW87)</f>
        <v>2017</v>
      </c>
      <c r="AX87" s="151" t="str">
        <f>IF('Indicator Date'!AX87="","x",'Indicator Date'!AX87)</f>
        <v>x</v>
      </c>
      <c r="AY87" s="151">
        <f>IF('Indicator Date'!AY87="","x",'Indicator Date'!AY87)</f>
        <v>2017</v>
      </c>
      <c r="AZ87" s="151">
        <f>IF('Indicator Date'!AZ87="","x",'Indicator Date'!AZ87)</f>
        <v>2017</v>
      </c>
      <c r="BA87" s="151" t="str">
        <f>IF('Indicator Date'!BA87="","x",'Indicator Date'!BA87)</f>
        <v>x</v>
      </c>
      <c r="BB87" s="151">
        <f>IF('Indicator Date'!BB87="","x",'Indicator Date'!BB87)</f>
        <v>2017</v>
      </c>
      <c r="BC87" s="151">
        <f>IF('Indicator Date'!BC87="","x",'Indicator Date'!BC87)</f>
        <v>2018</v>
      </c>
      <c r="BD87" s="151">
        <f>IF('Indicator Date'!BD87="","x",'Indicator Date'!BD87)</f>
        <v>2019</v>
      </c>
      <c r="BE87" s="212" t="str">
        <f>IF('Indicator Date'!BE87="","x",YEAR('Indicator Date'!BE87))</f>
        <v>x</v>
      </c>
      <c r="BF87" s="212">
        <f>IF('Indicator Date'!BF87="","x",YEAR('Indicator Date'!BF87))</f>
        <v>2018</v>
      </c>
      <c r="BG87" s="212">
        <f>IF('Indicator Date'!BG87="","x",YEAR('Indicator Date'!BG87))</f>
        <v>2018</v>
      </c>
      <c r="BH87" s="151">
        <f>IF('Indicator Date'!BH87="","x",'Indicator Date'!BH87)</f>
        <v>2018</v>
      </c>
      <c r="BI87" s="151">
        <f>IF('Indicator Date'!BI87="","x",'Indicator Date'!BI87)</f>
        <v>2018</v>
      </c>
      <c r="BJ87" s="151">
        <f>IF('Indicator Date'!BJ87="","x",'Indicator Date'!BJ87)</f>
        <v>2013</v>
      </c>
      <c r="BK87" s="151">
        <f>IF('Indicator Date'!BK87="","x",'Indicator Date'!BK87)</f>
        <v>2017</v>
      </c>
      <c r="BL87" s="151">
        <f>IF('Indicator Date'!BL87="","x",'Indicator Date'!BL87)</f>
        <v>2018</v>
      </c>
      <c r="BM87" s="151">
        <f>IF('Indicator Date'!BM87="","x",'Indicator Date'!BM87)</f>
        <v>2017</v>
      </c>
      <c r="BN87" s="151" t="str">
        <f>IF('Indicator Date'!BN87="","x",'Indicator Date'!BN87)</f>
        <v>x</v>
      </c>
      <c r="BO87" s="151">
        <f>IF('Indicator Date'!BO87="","x",'Indicator Date'!BO87)</f>
        <v>2016</v>
      </c>
      <c r="BP87" s="151">
        <f>IF('Indicator Date'!BP87="","x",'Indicator Date'!BP87)</f>
        <v>2017</v>
      </c>
      <c r="BQ87" s="151">
        <f>IF('Indicator Date'!BQ87="","x",'Indicator Date'!BQ87)</f>
        <v>2014</v>
      </c>
      <c r="BR87" s="151">
        <f>IF('Indicator Date'!BR87="","x",'Indicator Date'!BR87)</f>
        <v>2017</v>
      </c>
      <c r="BS87" s="151">
        <f>IF('Indicator Date'!BS87="","x",'Indicator Date'!BS87)</f>
        <v>2017</v>
      </c>
      <c r="BT87" s="151">
        <f>IF('Indicator Date'!BT87="","x",'Indicator Date'!BT87)</f>
        <v>2016</v>
      </c>
      <c r="BU87" s="151">
        <f>IF('Indicator Date'!BU87="","x",'Indicator Date'!BU87)</f>
        <v>2017</v>
      </c>
      <c r="BV87" s="151">
        <f>IF('Indicator Date'!BV87="","x",'Indicator Date'!BV87)</f>
        <v>2017</v>
      </c>
      <c r="BW87" s="151">
        <f>IF('Indicator Date'!BW87="","x",'Indicator Date'!BW87)</f>
        <v>2017</v>
      </c>
      <c r="BX87" s="151">
        <f>IF('Indicator Date'!BX87="","x",'Indicator Date'!BX87)</f>
        <v>2016</v>
      </c>
      <c r="BY87" s="151">
        <f>IF('Indicator Date'!BY87="","x",'Indicator Date'!BY87)</f>
        <v>2015</v>
      </c>
      <c r="BZ87" s="151" t="str">
        <f>IF('Indicator Date'!BZ87="","x",'Indicator Date'!BZ87)</f>
        <v>2018</v>
      </c>
      <c r="CA87" s="151">
        <f>IF('Indicator Date'!CA87="","x",'Indicator Date'!CA87)</f>
        <v>2019</v>
      </c>
      <c r="CB87" s="151">
        <f>IF('Indicator Date'!CB87="","x",'Indicator Date'!CB87)</f>
        <v>2015</v>
      </c>
    </row>
    <row r="88" spans="1:80" x14ac:dyDescent="0.3">
      <c r="A88" s="123" t="s">
        <v>159</v>
      </c>
      <c r="B88" s="106" t="s">
        <v>158</v>
      </c>
      <c r="C88" s="151">
        <f>IF('Indicator Date'!C88="","x",'Indicator Date'!C88)</f>
        <v>2015</v>
      </c>
      <c r="D88" s="151">
        <f>IF('Indicator Date'!D88="","x",'Indicator Date'!D88)</f>
        <v>2015</v>
      </c>
      <c r="E88" s="151">
        <f>IF('Indicator Date'!E88="","x",'Indicator Date'!E88)</f>
        <v>2015</v>
      </c>
      <c r="F88" s="151">
        <f>IF('Indicator Date'!F88="","x",'Indicator Date'!F88)</f>
        <v>2015</v>
      </c>
      <c r="G88" s="151">
        <f>IF('Indicator Date'!G88="","x",'Indicator Date'!G88)</f>
        <v>2015</v>
      </c>
      <c r="H88" s="151">
        <f>IF('Indicator Date'!H88="","x",'Indicator Date'!H88)</f>
        <v>2015</v>
      </c>
      <c r="I88" s="151">
        <f>IF('Indicator Date'!I88="","x",'Indicator Date'!I88)</f>
        <v>2015</v>
      </c>
      <c r="J88" s="151">
        <f>IF('Indicator Date'!J88="","x",'Indicator Date'!J88)</f>
        <v>2018</v>
      </c>
      <c r="K88" s="151">
        <f>IF('Indicator Date'!K88="","x",'Indicator Date'!K88)</f>
        <v>2018</v>
      </c>
      <c r="L88" s="151">
        <f>IF('Indicator Date'!L88="","x",'Indicator Date'!L88)</f>
        <v>2016</v>
      </c>
      <c r="M88" s="151">
        <f>IF('Indicator Date'!M88="","x",'Indicator Date'!M88)</f>
        <v>2015</v>
      </c>
      <c r="N88" s="151">
        <f>IF('Indicator Date'!N88="","x",'Indicator Date'!N88)</f>
        <v>2015</v>
      </c>
      <c r="O88" s="151">
        <f>IF('Indicator Date'!O88="","x",'Indicator Date'!O88)</f>
        <v>2015</v>
      </c>
      <c r="P88" s="151">
        <f>IF('Indicator Date'!P88="","x",'Indicator Date'!P88)</f>
        <v>2015</v>
      </c>
      <c r="Q88" s="151">
        <f>IF('Indicator Date'!Q88="","x",'Indicator Date'!Q88)</f>
        <v>2010</v>
      </c>
      <c r="R88" s="151">
        <f>IF('Indicator Date'!R88="","x",'Indicator Date'!R88)</f>
        <v>2010</v>
      </c>
      <c r="S88" s="151">
        <f>IF('Indicator Date'!S88="","x",'Indicator Date'!S88)</f>
        <v>2010</v>
      </c>
      <c r="T88" s="151">
        <f>IF('Indicator Date'!T88="","x",'Indicator Date'!T88)</f>
        <v>2010</v>
      </c>
      <c r="U88" s="151">
        <f>IF('Indicator Date'!U88="","x",'Indicator Date'!U88)</f>
        <v>2015</v>
      </c>
      <c r="V88" s="151">
        <f>IF('Indicator Date'!V88="","x",'Indicator Date'!V88)</f>
        <v>2015</v>
      </c>
      <c r="W88" s="151">
        <f>IF('Indicator Date'!W88="","x",'Indicator Date'!W88)</f>
        <v>2015</v>
      </c>
      <c r="X88" s="151">
        <f>IF('Indicator Date'!X88="","x",'Indicator Date'!X88)</f>
        <v>2018</v>
      </c>
      <c r="Y88" s="151">
        <f>IF('Indicator Date'!Y88="","x",'Indicator Date'!Y88)</f>
        <v>2018</v>
      </c>
      <c r="Z88" s="151">
        <f>IF('Indicator Date'!Z88="","x",'Indicator Date'!Z88)</f>
        <v>2018</v>
      </c>
      <c r="AA88" s="151">
        <f>IF('Indicator Date'!AA88="","x",'Indicator Date'!AA88)</f>
        <v>2012</v>
      </c>
      <c r="AB88" s="151">
        <f>IF('Indicator Date'!AB88="","x",'Indicator Date'!AB88)</f>
        <v>2017</v>
      </c>
      <c r="AC88" s="151" t="str">
        <f>IF('Indicator Date'!AC88="","x",'Indicator Date'!AC88)</f>
        <v>x</v>
      </c>
      <c r="AD88" s="151">
        <f>IF('Indicator Date'!AD88="","x",'Indicator Date'!AD88)</f>
        <v>2017</v>
      </c>
      <c r="AE88" s="151">
        <f>IF('Indicator Date'!AE88="","x",'Indicator Date'!AE88)</f>
        <v>2018</v>
      </c>
      <c r="AF88" s="151">
        <f>IF('Indicator Date'!AF88="","x",'Indicator Date'!AF88)</f>
        <v>2016</v>
      </c>
      <c r="AG88" s="151">
        <f>IF('Indicator Date'!AG88="","x",'Indicator Date'!AG88)</f>
        <v>2019</v>
      </c>
      <c r="AH88" s="151">
        <f>IF('Indicator Date'!AH88="","x",'Indicator Date'!AH88)</f>
        <v>2019</v>
      </c>
      <c r="AI88" s="151">
        <f>IF('Indicator Date'!AI88="","x",'Indicator Date'!AI88)</f>
        <v>2019</v>
      </c>
      <c r="AJ88" s="151">
        <f>IF('Indicator Date'!AJ88="","x",'Indicator Date'!AJ88)</f>
        <v>2018</v>
      </c>
      <c r="AK88" s="151">
        <f>IF('Indicator Date'!AK88="","x",'Indicator Date'!AK88)</f>
        <v>2018</v>
      </c>
      <c r="AL88" s="151">
        <f>IF('Indicator Date'!AL88="","x",'Indicator Date'!AL88)</f>
        <v>2017</v>
      </c>
      <c r="AM88" s="151">
        <f>IF('Indicator Date'!AM88="","x",'Indicator Date'!AM88)</f>
        <v>2012</v>
      </c>
      <c r="AN88" s="151">
        <f>IF('Indicator Date'!AN88="","x",'Indicator Date'!AN88)</f>
        <v>2019</v>
      </c>
      <c r="AO88" s="151">
        <f>IF('Indicator Date'!AO88="","x",'Indicator Date'!AO88)</f>
        <v>2016</v>
      </c>
      <c r="AP88" s="151">
        <f>IF('Indicator Date'!AP88="","x",'Indicator Date'!AP88)</f>
        <v>2017</v>
      </c>
      <c r="AQ88" s="151">
        <f>IF('Indicator Date'!AQ88="","x",'Indicator Date'!AQ88)</f>
        <v>2017</v>
      </c>
      <c r="AR88" s="151">
        <f>IF('Indicator Date'!AR88="","x",'Indicator Date'!AR88)</f>
        <v>2018</v>
      </c>
      <c r="AS88" s="151">
        <f>IF('Indicator Date'!AS88="","x",'Indicator Date'!AS88)</f>
        <v>2017</v>
      </c>
      <c r="AT88" s="151">
        <f>IF('Indicator Date'!AT88="","x",'Indicator Date'!AT88)</f>
        <v>2012</v>
      </c>
      <c r="AU88" s="151">
        <f>IF('Indicator Date'!AU88="","x",'Indicator Date'!AU88)</f>
        <v>2017</v>
      </c>
      <c r="AV88" s="151">
        <f>IF('Indicator Date'!AV88="","x",'Indicator Date'!AV88)</f>
        <v>2016</v>
      </c>
      <c r="AW88" s="151" t="str">
        <f>IF('Indicator Date'!AW88="","x",'Indicator Date'!AW88)</f>
        <v>x</v>
      </c>
      <c r="AX88" s="151" t="str">
        <f>IF('Indicator Date'!AX88="","x",'Indicator Date'!AX88)</f>
        <v>x</v>
      </c>
      <c r="AY88" s="151">
        <f>IF('Indicator Date'!AY88="","x",'Indicator Date'!AY88)</f>
        <v>2017</v>
      </c>
      <c r="AZ88" s="151">
        <f>IF('Indicator Date'!AZ88="","x",'Indicator Date'!AZ88)</f>
        <v>2017</v>
      </c>
      <c r="BA88" s="151" t="str">
        <f>IF('Indicator Date'!BA88="","x",'Indicator Date'!BA88)</f>
        <v>2010</v>
      </c>
      <c r="BB88" s="151">
        <f>IF('Indicator Date'!BB88="","x",'Indicator Date'!BB88)</f>
        <v>2017</v>
      </c>
      <c r="BC88" s="151">
        <f>IF('Indicator Date'!BC88="","x",'Indicator Date'!BC88)</f>
        <v>2018</v>
      </c>
      <c r="BD88" s="151">
        <f>IF('Indicator Date'!BD88="","x",'Indicator Date'!BD88)</f>
        <v>2019</v>
      </c>
      <c r="BE88" s="212" t="str">
        <f>IF('Indicator Date'!BE88="","x",YEAR('Indicator Date'!BE88))</f>
        <v>x</v>
      </c>
      <c r="BF88" s="212">
        <f>IF('Indicator Date'!BF88="","x",YEAR('Indicator Date'!BF88))</f>
        <v>2019</v>
      </c>
      <c r="BG88" s="212">
        <f>IF('Indicator Date'!BG88="","x",YEAR('Indicator Date'!BG88))</f>
        <v>2018</v>
      </c>
      <c r="BH88" s="151">
        <f>IF('Indicator Date'!BH88="","x",'Indicator Date'!BH88)</f>
        <v>2018</v>
      </c>
      <c r="BI88" s="151">
        <f>IF('Indicator Date'!BI88="","x",'Indicator Date'!BI88)</f>
        <v>2018</v>
      </c>
      <c r="BJ88" s="151">
        <f>IF('Indicator Date'!BJ88="","x",'Indicator Date'!BJ88)</f>
        <v>2013</v>
      </c>
      <c r="BK88" s="151">
        <f>IF('Indicator Date'!BK88="","x",'Indicator Date'!BK88)</f>
        <v>2017</v>
      </c>
      <c r="BL88" s="151">
        <f>IF('Indicator Date'!BL88="","x",'Indicator Date'!BL88)</f>
        <v>2018</v>
      </c>
      <c r="BM88" s="151">
        <f>IF('Indicator Date'!BM88="","x",'Indicator Date'!BM88)</f>
        <v>2017</v>
      </c>
      <c r="BN88" s="151">
        <f>IF('Indicator Date'!BN88="","x",'Indicator Date'!BN88)</f>
        <v>2015</v>
      </c>
      <c r="BO88" s="151">
        <f>IF('Indicator Date'!BO88="","x",'Indicator Date'!BO88)</f>
        <v>2016</v>
      </c>
      <c r="BP88" s="151">
        <f>IF('Indicator Date'!BP88="","x",'Indicator Date'!BP88)</f>
        <v>2017</v>
      </c>
      <c r="BQ88" s="151">
        <f>IF('Indicator Date'!BQ88="","x",'Indicator Date'!BQ88)</f>
        <v>2014</v>
      </c>
      <c r="BR88" s="151">
        <f>IF('Indicator Date'!BR88="","x",'Indicator Date'!BR88)</f>
        <v>2017</v>
      </c>
      <c r="BS88" s="151">
        <f>IF('Indicator Date'!BS88="","x",'Indicator Date'!BS88)</f>
        <v>2017</v>
      </c>
      <c r="BT88" s="151">
        <f>IF('Indicator Date'!BT88="","x",'Indicator Date'!BT88)</f>
        <v>2017</v>
      </c>
      <c r="BU88" s="151">
        <f>IF('Indicator Date'!BU88="","x",'Indicator Date'!BU88)</f>
        <v>2017</v>
      </c>
      <c r="BV88" s="151">
        <f>IF('Indicator Date'!BV88="","x",'Indicator Date'!BV88)</f>
        <v>2017</v>
      </c>
      <c r="BW88" s="151" t="str">
        <f>IF('Indicator Date'!BW88="","x",'Indicator Date'!BW88)</f>
        <v>x</v>
      </c>
      <c r="BX88" s="151">
        <f>IF('Indicator Date'!BX88="","x",'Indicator Date'!BX88)</f>
        <v>2016</v>
      </c>
      <c r="BY88" s="151">
        <f>IF('Indicator Date'!BY88="","x",'Indicator Date'!BY88)</f>
        <v>2015</v>
      </c>
      <c r="BZ88" s="151" t="str">
        <f>IF('Indicator Date'!BZ88="","x",'Indicator Date'!BZ88)</f>
        <v>2018</v>
      </c>
      <c r="CA88" s="151">
        <f>IF('Indicator Date'!CA88="","x",'Indicator Date'!CA88)</f>
        <v>2019</v>
      </c>
      <c r="CB88" s="151">
        <f>IF('Indicator Date'!CB88="","x",'Indicator Date'!CB88)</f>
        <v>2015</v>
      </c>
    </row>
    <row r="89" spans="1:80" x14ac:dyDescent="0.3">
      <c r="A89" s="123" t="s">
        <v>161</v>
      </c>
      <c r="B89" s="106" t="s">
        <v>160</v>
      </c>
      <c r="C89" s="151">
        <f>IF('Indicator Date'!C89="","x",'Indicator Date'!C89)</f>
        <v>2015</v>
      </c>
      <c r="D89" s="151">
        <f>IF('Indicator Date'!D89="","x",'Indicator Date'!D89)</f>
        <v>2015</v>
      </c>
      <c r="E89" s="151">
        <f>IF('Indicator Date'!E89="","x",'Indicator Date'!E89)</f>
        <v>2015</v>
      </c>
      <c r="F89" s="151">
        <f>IF('Indicator Date'!F89="","x",'Indicator Date'!F89)</f>
        <v>2015</v>
      </c>
      <c r="G89" s="151">
        <f>IF('Indicator Date'!G89="","x",'Indicator Date'!G89)</f>
        <v>2015</v>
      </c>
      <c r="H89" s="151">
        <f>IF('Indicator Date'!H89="","x",'Indicator Date'!H89)</f>
        <v>2015</v>
      </c>
      <c r="I89" s="151">
        <f>IF('Indicator Date'!I89="","x",'Indicator Date'!I89)</f>
        <v>2015</v>
      </c>
      <c r="J89" s="151">
        <f>IF('Indicator Date'!J89="","x",'Indicator Date'!J89)</f>
        <v>2018</v>
      </c>
      <c r="K89" s="151">
        <f>IF('Indicator Date'!K89="","x",'Indicator Date'!K89)</f>
        <v>2018</v>
      </c>
      <c r="L89" s="151">
        <f>IF('Indicator Date'!L89="","x",'Indicator Date'!L89)</f>
        <v>2016</v>
      </c>
      <c r="M89" s="151">
        <f>IF('Indicator Date'!M89="","x",'Indicator Date'!M89)</f>
        <v>2015</v>
      </c>
      <c r="N89" s="151">
        <f>IF('Indicator Date'!N89="","x",'Indicator Date'!N89)</f>
        <v>2015</v>
      </c>
      <c r="O89" s="151">
        <f>IF('Indicator Date'!O89="","x",'Indicator Date'!O89)</f>
        <v>2015</v>
      </c>
      <c r="P89" s="151">
        <f>IF('Indicator Date'!P89="","x",'Indicator Date'!P89)</f>
        <v>2015</v>
      </c>
      <c r="Q89" s="151">
        <f>IF('Indicator Date'!Q89="","x",'Indicator Date'!Q89)</f>
        <v>2010</v>
      </c>
      <c r="R89" s="151">
        <f>IF('Indicator Date'!R89="","x",'Indicator Date'!R89)</f>
        <v>2010</v>
      </c>
      <c r="S89" s="151">
        <f>IF('Indicator Date'!S89="","x",'Indicator Date'!S89)</f>
        <v>2010</v>
      </c>
      <c r="T89" s="151">
        <f>IF('Indicator Date'!T89="","x",'Indicator Date'!T89)</f>
        <v>2010</v>
      </c>
      <c r="U89" s="151">
        <f>IF('Indicator Date'!U89="","x",'Indicator Date'!U89)</f>
        <v>2015</v>
      </c>
      <c r="V89" s="151">
        <f>IF('Indicator Date'!V89="","x",'Indicator Date'!V89)</f>
        <v>2015</v>
      </c>
      <c r="W89" s="151">
        <f>IF('Indicator Date'!W89="","x",'Indicator Date'!W89)</f>
        <v>2015</v>
      </c>
      <c r="X89" s="151">
        <f>IF('Indicator Date'!X89="","x",'Indicator Date'!X89)</f>
        <v>2018</v>
      </c>
      <c r="Y89" s="151">
        <f>IF('Indicator Date'!Y89="","x",'Indicator Date'!Y89)</f>
        <v>2018</v>
      </c>
      <c r="Z89" s="151">
        <f>IF('Indicator Date'!Z89="","x",'Indicator Date'!Z89)</f>
        <v>2018</v>
      </c>
      <c r="AA89" s="151">
        <f>IF('Indicator Date'!AA89="","x",'Indicator Date'!AA89)</f>
        <v>2009</v>
      </c>
      <c r="AB89" s="151">
        <f>IF('Indicator Date'!AB89="","x",'Indicator Date'!AB89)</f>
        <v>2017</v>
      </c>
      <c r="AC89" s="151">
        <f>IF('Indicator Date'!AC89="","x",'Indicator Date'!AC89)</f>
        <v>2017</v>
      </c>
      <c r="AD89" s="151">
        <f>IF('Indicator Date'!AD89="","x",'Indicator Date'!AD89)</f>
        <v>2018</v>
      </c>
      <c r="AE89" s="151">
        <f>IF('Indicator Date'!AE89="","x",'Indicator Date'!AE89)</f>
        <v>2018</v>
      </c>
      <c r="AF89" s="151" t="str">
        <f>IF('Indicator Date'!AF89="","x",'Indicator Date'!AF89)</f>
        <v>x</v>
      </c>
      <c r="AG89" s="151">
        <f>IF('Indicator Date'!AG89="","x",'Indicator Date'!AG89)</f>
        <v>2019</v>
      </c>
      <c r="AH89" s="151">
        <f>IF('Indicator Date'!AH89="","x",'Indicator Date'!AH89)</f>
        <v>2019</v>
      </c>
      <c r="AI89" s="151">
        <f>IF('Indicator Date'!AI89="","x",'Indicator Date'!AI89)</f>
        <v>2019</v>
      </c>
      <c r="AJ89" s="151">
        <f>IF('Indicator Date'!AJ89="","x",'Indicator Date'!AJ89)</f>
        <v>2018</v>
      </c>
      <c r="AK89" s="151">
        <f>IF('Indicator Date'!AK89="","x",'Indicator Date'!AK89)</f>
        <v>2018</v>
      </c>
      <c r="AL89" s="151">
        <f>IF('Indicator Date'!AL89="","x",'Indicator Date'!AL89)</f>
        <v>2017</v>
      </c>
      <c r="AM89" s="151">
        <f>IF('Indicator Date'!AM89="","x",'Indicator Date'!AM89)</f>
        <v>2015</v>
      </c>
      <c r="AN89" s="151">
        <f>IF('Indicator Date'!AN89="","x",'Indicator Date'!AN89)</f>
        <v>2019</v>
      </c>
      <c r="AO89" s="151">
        <f>IF('Indicator Date'!AO89="","x",'Indicator Date'!AO89)</f>
        <v>2016</v>
      </c>
      <c r="AP89" s="151">
        <f>IF('Indicator Date'!AP89="","x",'Indicator Date'!AP89)</f>
        <v>2017</v>
      </c>
      <c r="AQ89" s="151">
        <f>IF('Indicator Date'!AQ89="","x",'Indicator Date'!AQ89)</f>
        <v>2017</v>
      </c>
      <c r="AR89" s="151">
        <f>IF('Indicator Date'!AR89="","x",'Indicator Date'!AR89)</f>
        <v>2018</v>
      </c>
      <c r="AS89" s="151">
        <f>IF('Indicator Date'!AS89="","x",'Indicator Date'!AS89)</f>
        <v>2017</v>
      </c>
      <c r="AT89" s="151">
        <f>IF('Indicator Date'!AT89="","x",'Indicator Date'!AT89)</f>
        <v>2010</v>
      </c>
      <c r="AU89" s="151">
        <f>IF('Indicator Date'!AU89="","x",'Indicator Date'!AU89)</f>
        <v>2017</v>
      </c>
      <c r="AV89" s="151">
        <f>IF('Indicator Date'!AV89="","x",'Indicator Date'!AV89)</f>
        <v>2017</v>
      </c>
      <c r="AW89" s="151">
        <f>IF('Indicator Date'!AW89="","x",'Indicator Date'!AW89)</f>
        <v>2017</v>
      </c>
      <c r="AX89" s="151">
        <f>IF('Indicator Date'!AX89="","x",'Indicator Date'!AX89)</f>
        <v>2017</v>
      </c>
      <c r="AY89" s="151">
        <f>IF('Indicator Date'!AY89="","x",'Indicator Date'!AY89)</f>
        <v>2017</v>
      </c>
      <c r="AZ89" s="151">
        <f>IF('Indicator Date'!AZ89="","x",'Indicator Date'!AZ89)</f>
        <v>2017</v>
      </c>
      <c r="BA89" s="151" t="str">
        <f>IF('Indicator Date'!BA89="","x",'Indicator Date'!BA89)</f>
        <v>2017</v>
      </c>
      <c r="BB89" s="151">
        <f>IF('Indicator Date'!BB89="","x",'Indicator Date'!BB89)</f>
        <v>2017</v>
      </c>
      <c r="BC89" s="151">
        <f>IF('Indicator Date'!BC89="","x",'Indicator Date'!BC89)</f>
        <v>2018</v>
      </c>
      <c r="BD89" s="151">
        <f>IF('Indicator Date'!BD89="","x",'Indicator Date'!BD89)</f>
        <v>2019</v>
      </c>
      <c r="BE89" s="212" t="str">
        <f>IF('Indicator Date'!BE89="","x",YEAR('Indicator Date'!BE89))</f>
        <v>x</v>
      </c>
      <c r="BF89" s="212">
        <f>IF('Indicator Date'!BF89="","x",YEAR('Indicator Date'!BF89))</f>
        <v>2018</v>
      </c>
      <c r="BG89" s="212">
        <f>IF('Indicator Date'!BG89="","x",YEAR('Indicator Date'!BG89))</f>
        <v>2018</v>
      </c>
      <c r="BH89" s="151">
        <f>IF('Indicator Date'!BH89="","x",'Indicator Date'!BH89)</f>
        <v>2018</v>
      </c>
      <c r="BI89" s="151">
        <f>IF('Indicator Date'!BI89="","x",'Indicator Date'!BI89)</f>
        <v>2018</v>
      </c>
      <c r="BJ89" s="151">
        <f>IF('Indicator Date'!BJ89="","x",'Indicator Date'!BJ89)</f>
        <v>2013</v>
      </c>
      <c r="BK89" s="151">
        <f>IF('Indicator Date'!BK89="","x",'Indicator Date'!BK89)</f>
        <v>2017</v>
      </c>
      <c r="BL89" s="151">
        <f>IF('Indicator Date'!BL89="","x",'Indicator Date'!BL89)</f>
        <v>2018</v>
      </c>
      <c r="BM89" s="151">
        <f>IF('Indicator Date'!BM89="","x",'Indicator Date'!BM89)</f>
        <v>2017</v>
      </c>
      <c r="BN89" s="151">
        <f>IF('Indicator Date'!BN89="","x",'Indicator Date'!BN89)</f>
        <v>2015</v>
      </c>
      <c r="BO89" s="151">
        <f>IF('Indicator Date'!BO89="","x",'Indicator Date'!BO89)</f>
        <v>2016</v>
      </c>
      <c r="BP89" s="151">
        <f>IF('Indicator Date'!BP89="","x",'Indicator Date'!BP89)</f>
        <v>2017</v>
      </c>
      <c r="BQ89" s="151">
        <f>IF('Indicator Date'!BQ89="","x",'Indicator Date'!BQ89)</f>
        <v>2014</v>
      </c>
      <c r="BR89" s="151">
        <f>IF('Indicator Date'!BR89="","x",'Indicator Date'!BR89)</f>
        <v>2017</v>
      </c>
      <c r="BS89" s="151">
        <f>IF('Indicator Date'!BS89="","x",'Indicator Date'!BS89)</f>
        <v>2017</v>
      </c>
      <c r="BT89" s="151">
        <f>IF('Indicator Date'!BT89="","x",'Indicator Date'!BT89)</f>
        <v>2014</v>
      </c>
      <c r="BU89" s="151">
        <f>IF('Indicator Date'!BU89="","x",'Indicator Date'!BU89)</f>
        <v>2017</v>
      </c>
      <c r="BV89" s="151">
        <f>IF('Indicator Date'!BV89="","x",'Indicator Date'!BV89)</f>
        <v>2017</v>
      </c>
      <c r="BW89" s="151">
        <f>IF('Indicator Date'!BW89="","x",'Indicator Date'!BW89)</f>
        <v>2017</v>
      </c>
      <c r="BX89" s="151">
        <f>IF('Indicator Date'!BX89="","x",'Indicator Date'!BX89)</f>
        <v>2016</v>
      </c>
      <c r="BY89" s="151">
        <f>IF('Indicator Date'!BY89="","x",'Indicator Date'!BY89)</f>
        <v>2015</v>
      </c>
      <c r="BZ89" s="151" t="str">
        <f>IF('Indicator Date'!BZ89="","x",'Indicator Date'!BZ89)</f>
        <v>2018</v>
      </c>
      <c r="CA89" s="151">
        <f>IF('Indicator Date'!CA89="","x",'Indicator Date'!CA89)</f>
        <v>2019</v>
      </c>
      <c r="CB89" s="151">
        <f>IF('Indicator Date'!CB89="","x",'Indicator Date'!CB89)</f>
        <v>2015</v>
      </c>
    </row>
    <row r="90" spans="1:80" x14ac:dyDescent="0.3">
      <c r="A90" s="123" t="s">
        <v>163</v>
      </c>
      <c r="B90" s="106" t="s">
        <v>162</v>
      </c>
      <c r="C90" s="151">
        <f>IF('Indicator Date'!C90="","x",'Indicator Date'!C90)</f>
        <v>2015</v>
      </c>
      <c r="D90" s="151">
        <f>IF('Indicator Date'!D90="","x",'Indicator Date'!D90)</f>
        <v>2015</v>
      </c>
      <c r="E90" s="151">
        <f>IF('Indicator Date'!E90="","x",'Indicator Date'!E90)</f>
        <v>2015</v>
      </c>
      <c r="F90" s="151">
        <f>IF('Indicator Date'!F90="","x",'Indicator Date'!F90)</f>
        <v>2015</v>
      </c>
      <c r="G90" s="151">
        <f>IF('Indicator Date'!G90="","x",'Indicator Date'!G90)</f>
        <v>2015</v>
      </c>
      <c r="H90" s="151">
        <f>IF('Indicator Date'!H90="","x",'Indicator Date'!H90)</f>
        <v>2015</v>
      </c>
      <c r="I90" s="151">
        <f>IF('Indicator Date'!I90="","x",'Indicator Date'!I90)</f>
        <v>2015</v>
      </c>
      <c r="J90" s="151">
        <f>IF('Indicator Date'!J90="","x",'Indicator Date'!J90)</f>
        <v>2018</v>
      </c>
      <c r="K90" s="151">
        <f>IF('Indicator Date'!K90="","x",'Indicator Date'!K90)</f>
        <v>2018</v>
      </c>
      <c r="L90" s="151">
        <f>IF('Indicator Date'!L90="","x",'Indicator Date'!L90)</f>
        <v>2016</v>
      </c>
      <c r="M90" s="151">
        <f>IF('Indicator Date'!M90="","x",'Indicator Date'!M90)</f>
        <v>2015</v>
      </c>
      <c r="N90" s="151">
        <f>IF('Indicator Date'!N90="","x",'Indicator Date'!N90)</f>
        <v>2015</v>
      </c>
      <c r="O90" s="151">
        <f>IF('Indicator Date'!O90="","x",'Indicator Date'!O90)</f>
        <v>2015</v>
      </c>
      <c r="P90" s="151">
        <f>IF('Indicator Date'!P90="","x",'Indicator Date'!P90)</f>
        <v>2015</v>
      </c>
      <c r="Q90" s="151">
        <f>IF('Indicator Date'!Q90="","x",'Indicator Date'!Q90)</f>
        <v>2010</v>
      </c>
      <c r="R90" s="151">
        <f>IF('Indicator Date'!R90="","x",'Indicator Date'!R90)</f>
        <v>2010</v>
      </c>
      <c r="S90" s="151">
        <f>IF('Indicator Date'!S90="","x",'Indicator Date'!S90)</f>
        <v>2010</v>
      </c>
      <c r="T90" s="151">
        <f>IF('Indicator Date'!T90="","x",'Indicator Date'!T90)</f>
        <v>2010</v>
      </c>
      <c r="U90" s="151">
        <f>IF('Indicator Date'!U90="","x",'Indicator Date'!U90)</f>
        <v>2015</v>
      </c>
      <c r="V90" s="151">
        <f>IF('Indicator Date'!V90="","x",'Indicator Date'!V90)</f>
        <v>2015</v>
      </c>
      <c r="W90" s="151">
        <f>IF('Indicator Date'!W90="","x",'Indicator Date'!W90)</f>
        <v>2015</v>
      </c>
      <c r="X90" s="151">
        <f>IF('Indicator Date'!X90="","x",'Indicator Date'!X90)</f>
        <v>2018</v>
      </c>
      <c r="Y90" s="151">
        <f>IF('Indicator Date'!Y90="","x",'Indicator Date'!Y90)</f>
        <v>2018</v>
      </c>
      <c r="Z90" s="151">
        <f>IF('Indicator Date'!Z90="","x",'Indicator Date'!Z90)</f>
        <v>2018</v>
      </c>
      <c r="AA90" s="151">
        <f>IF('Indicator Date'!AA90="","x",'Indicator Date'!AA90)</f>
        <v>2015</v>
      </c>
      <c r="AB90" s="151">
        <f>IF('Indicator Date'!AB90="","x",'Indicator Date'!AB90)</f>
        <v>2017</v>
      </c>
      <c r="AC90" s="151">
        <f>IF('Indicator Date'!AC90="","x",'Indicator Date'!AC90)</f>
        <v>2017</v>
      </c>
      <c r="AD90" s="151">
        <f>IF('Indicator Date'!AD90="","x",'Indicator Date'!AD90)</f>
        <v>2018</v>
      </c>
      <c r="AE90" s="151">
        <f>IF('Indicator Date'!AE90="","x",'Indicator Date'!AE90)</f>
        <v>2018</v>
      </c>
      <c r="AF90" s="151">
        <f>IF('Indicator Date'!AF90="","x",'Indicator Date'!AF90)</f>
        <v>2016</v>
      </c>
      <c r="AG90" s="151">
        <f>IF('Indicator Date'!AG90="","x",'Indicator Date'!AG90)</f>
        <v>2019</v>
      </c>
      <c r="AH90" s="151">
        <f>IF('Indicator Date'!AH90="","x",'Indicator Date'!AH90)</f>
        <v>2019</v>
      </c>
      <c r="AI90" s="151">
        <f>IF('Indicator Date'!AI90="","x",'Indicator Date'!AI90)</f>
        <v>2019</v>
      </c>
      <c r="AJ90" s="151">
        <f>IF('Indicator Date'!AJ90="","x",'Indicator Date'!AJ90)</f>
        <v>2018</v>
      </c>
      <c r="AK90" s="151">
        <f>IF('Indicator Date'!AK90="","x",'Indicator Date'!AK90)</f>
        <v>2018</v>
      </c>
      <c r="AL90" s="151">
        <f>IF('Indicator Date'!AL90="","x",'Indicator Date'!AL90)</f>
        <v>2017</v>
      </c>
      <c r="AM90" s="151">
        <f>IF('Indicator Date'!AM90="","x",'Indicator Date'!AM90)</f>
        <v>2014</v>
      </c>
      <c r="AN90" s="151">
        <f>IF('Indicator Date'!AN90="","x",'Indicator Date'!AN90)</f>
        <v>2019</v>
      </c>
      <c r="AO90" s="151">
        <f>IF('Indicator Date'!AO90="","x",'Indicator Date'!AO90)</f>
        <v>2016</v>
      </c>
      <c r="AP90" s="151">
        <f>IF('Indicator Date'!AP90="","x",'Indicator Date'!AP90)</f>
        <v>2017</v>
      </c>
      <c r="AQ90" s="151">
        <f>IF('Indicator Date'!AQ90="","x",'Indicator Date'!AQ90)</f>
        <v>2017</v>
      </c>
      <c r="AR90" s="151">
        <f>IF('Indicator Date'!AR90="","x",'Indicator Date'!AR90)</f>
        <v>2018</v>
      </c>
      <c r="AS90" s="151">
        <f>IF('Indicator Date'!AS90="","x",'Indicator Date'!AS90)</f>
        <v>2017</v>
      </c>
      <c r="AT90" s="151">
        <f>IF('Indicator Date'!AT90="","x",'Indicator Date'!AT90)</f>
        <v>2014</v>
      </c>
      <c r="AU90" s="151">
        <f>IF('Indicator Date'!AU90="","x",'Indicator Date'!AU90)</f>
        <v>2017</v>
      </c>
      <c r="AV90" s="151">
        <f>IF('Indicator Date'!AV90="","x",'Indicator Date'!AV90)</f>
        <v>2017</v>
      </c>
      <c r="AW90" s="151">
        <f>IF('Indicator Date'!AW90="","x",'Indicator Date'!AW90)</f>
        <v>2017</v>
      </c>
      <c r="AX90" s="151">
        <f>IF('Indicator Date'!AX90="","x",'Indicator Date'!AX90)</f>
        <v>2017</v>
      </c>
      <c r="AY90" s="151">
        <f>IF('Indicator Date'!AY90="","x",'Indicator Date'!AY90)</f>
        <v>2017</v>
      </c>
      <c r="AZ90" s="151">
        <f>IF('Indicator Date'!AZ90="","x",'Indicator Date'!AZ90)</f>
        <v>2017</v>
      </c>
      <c r="BA90" s="151" t="str">
        <f>IF('Indicator Date'!BA90="","x",'Indicator Date'!BA90)</f>
        <v>2015</v>
      </c>
      <c r="BB90" s="151">
        <f>IF('Indicator Date'!BB90="","x",'Indicator Date'!BB90)</f>
        <v>2017</v>
      </c>
      <c r="BC90" s="151">
        <f>IF('Indicator Date'!BC90="","x",'Indicator Date'!BC90)</f>
        <v>2018</v>
      </c>
      <c r="BD90" s="151">
        <f>IF('Indicator Date'!BD90="","x",'Indicator Date'!BD90)</f>
        <v>2019</v>
      </c>
      <c r="BE90" s="212">
        <f>IF('Indicator Date'!BE90="","x",YEAR('Indicator Date'!BE90))</f>
        <v>2018</v>
      </c>
      <c r="BF90" s="212">
        <f>IF('Indicator Date'!BF90="","x",YEAR('Indicator Date'!BF90))</f>
        <v>2019</v>
      </c>
      <c r="BG90" s="212">
        <f>IF('Indicator Date'!BG90="","x",YEAR('Indicator Date'!BG90))</f>
        <v>2018</v>
      </c>
      <c r="BH90" s="151">
        <f>IF('Indicator Date'!BH90="","x",'Indicator Date'!BH90)</f>
        <v>2018</v>
      </c>
      <c r="BI90" s="151">
        <f>IF('Indicator Date'!BI90="","x",'Indicator Date'!BI90)</f>
        <v>2018</v>
      </c>
      <c r="BJ90" s="151">
        <f>IF('Indicator Date'!BJ90="","x",'Indicator Date'!BJ90)</f>
        <v>2015</v>
      </c>
      <c r="BK90" s="151">
        <f>IF('Indicator Date'!BK90="","x",'Indicator Date'!BK90)</f>
        <v>2017</v>
      </c>
      <c r="BL90" s="151">
        <f>IF('Indicator Date'!BL90="","x",'Indicator Date'!BL90)</f>
        <v>2018</v>
      </c>
      <c r="BM90" s="151">
        <f>IF('Indicator Date'!BM90="","x",'Indicator Date'!BM90)</f>
        <v>2017</v>
      </c>
      <c r="BN90" s="151">
        <f>IF('Indicator Date'!BN90="","x",'Indicator Date'!BN90)</f>
        <v>2015</v>
      </c>
      <c r="BO90" s="151">
        <f>IF('Indicator Date'!BO90="","x",'Indicator Date'!BO90)</f>
        <v>2016</v>
      </c>
      <c r="BP90" s="151">
        <f>IF('Indicator Date'!BP90="","x",'Indicator Date'!BP90)</f>
        <v>2017</v>
      </c>
      <c r="BQ90" s="151">
        <f>IF('Indicator Date'!BQ90="","x",'Indicator Date'!BQ90)</f>
        <v>2014</v>
      </c>
      <c r="BR90" s="151">
        <f>IF('Indicator Date'!BR90="","x",'Indicator Date'!BR90)</f>
        <v>2017</v>
      </c>
      <c r="BS90" s="151">
        <f>IF('Indicator Date'!BS90="","x",'Indicator Date'!BS90)</f>
        <v>2017</v>
      </c>
      <c r="BT90" s="151">
        <f>IF('Indicator Date'!BT90="","x",'Indicator Date'!BT90)</f>
        <v>2014</v>
      </c>
      <c r="BU90" s="151">
        <f>IF('Indicator Date'!BU90="","x",'Indicator Date'!BU90)</f>
        <v>2017</v>
      </c>
      <c r="BV90" s="151">
        <f>IF('Indicator Date'!BV90="","x",'Indicator Date'!BV90)</f>
        <v>2017</v>
      </c>
      <c r="BW90" s="151">
        <f>IF('Indicator Date'!BW90="","x",'Indicator Date'!BW90)</f>
        <v>2017</v>
      </c>
      <c r="BX90" s="151">
        <f>IF('Indicator Date'!BX90="","x",'Indicator Date'!BX90)</f>
        <v>2016</v>
      </c>
      <c r="BY90" s="151">
        <f>IF('Indicator Date'!BY90="","x",'Indicator Date'!BY90)</f>
        <v>2015</v>
      </c>
      <c r="BZ90" s="151" t="str">
        <f>IF('Indicator Date'!BZ90="","x",'Indicator Date'!BZ90)</f>
        <v>2018</v>
      </c>
      <c r="CA90" s="151">
        <f>IF('Indicator Date'!CA90="","x",'Indicator Date'!CA90)</f>
        <v>2019</v>
      </c>
      <c r="CB90" s="151">
        <f>IF('Indicator Date'!CB90="","x",'Indicator Date'!CB90)</f>
        <v>2015</v>
      </c>
    </row>
    <row r="91" spans="1:80" x14ac:dyDescent="0.3">
      <c r="A91" s="123" t="s">
        <v>165</v>
      </c>
      <c r="B91" s="106" t="s">
        <v>164</v>
      </c>
      <c r="C91" s="151">
        <f>IF('Indicator Date'!C91="","x",'Indicator Date'!C91)</f>
        <v>2015</v>
      </c>
      <c r="D91" s="151">
        <f>IF('Indicator Date'!D91="","x",'Indicator Date'!D91)</f>
        <v>2015</v>
      </c>
      <c r="E91" s="151">
        <f>IF('Indicator Date'!E91="","x",'Indicator Date'!E91)</f>
        <v>2015</v>
      </c>
      <c r="F91" s="151">
        <f>IF('Indicator Date'!F91="","x",'Indicator Date'!F91)</f>
        <v>2015</v>
      </c>
      <c r="G91" s="151">
        <f>IF('Indicator Date'!G91="","x",'Indicator Date'!G91)</f>
        <v>2015</v>
      </c>
      <c r="H91" s="151">
        <f>IF('Indicator Date'!H91="","x",'Indicator Date'!H91)</f>
        <v>2015</v>
      </c>
      <c r="I91" s="151">
        <f>IF('Indicator Date'!I91="","x",'Indicator Date'!I91)</f>
        <v>2015</v>
      </c>
      <c r="J91" s="151">
        <f>IF('Indicator Date'!J91="","x",'Indicator Date'!J91)</f>
        <v>2018</v>
      </c>
      <c r="K91" s="151">
        <f>IF('Indicator Date'!K91="","x",'Indicator Date'!K91)</f>
        <v>2018</v>
      </c>
      <c r="L91" s="151">
        <f>IF('Indicator Date'!L91="","x",'Indicator Date'!L91)</f>
        <v>2016</v>
      </c>
      <c r="M91" s="151">
        <f>IF('Indicator Date'!M91="","x",'Indicator Date'!M91)</f>
        <v>2015</v>
      </c>
      <c r="N91" s="151">
        <f>IF('Indicator Date'!N91="","x",'Indicator Date'!N91)</f>
        <v>2015</v>
      </c>
      <c r="O91" s="151">
        <f>IF('Indicator Date'!O91="","x",'Indicator Date'!O91)</f>
        <v>2015</v>
      </c>
      <c r="P91" s="151">
        <f>IF('Indicator Date'!P91="","x",'Indicator Date'!P91)</f>
        <v>2015</v>
      </c>
      <c r="Q91" s="151">
        <f>IF('Indicator Date'!Q91="","x",'Indicator Date'!Q91)</f>
        <v>2010</v>
      </c>
      <c r="R91" s="151">
        <f>IF('Indicator Date'!R91="","x",'Indicator Date'!R91)</f>
        <v>2010</v>
      </c>
      <c r="S91" s="151">
        <f>IF('Indicator Date'!S91="","x",'Indicator Date'!S91)</f>
        <v>2010</v>
      </c>
      <c r="T91" s="151">
        <f>IF('Indicator Date'!T91="","x",'Indicator Date'!T91)</f>
        <v>2010</v>
      </c>
      <c r="U91" s="151">
        <f>IF('Indicator Date'!U91="","x",'Indicator Date'!U91)</f>
        <v>2015</v>
      </c>
      <c r="V91" s="151">
        <f>IF('Indicator Date'!V91="","x",'Indicator Date'!V91)</f>
        <v>2015</v>
      </c>
      <c r="W91" s="151">
        <f>IF('Indicator Date'!W91="","x",'Indicator Date'!W91)</f>
        <v>2015</v>
      </c>
      <c r="X91" s="151">
        <f>IF('Indicator Date'!X91="","x",'Indicator Date'!X91)</f>
        <v>2018</v>
      </c>
      <c r="Y91" s="151">
        <f>IF('Indicator Date'!Y91="","x",'Indicator Date'!Y91)</f>
        <v>2018</v>
      </c>
      <c r="Z91" s="151">
        <f>IF('Indicator Date'!Z91="","x",'Indicator Date'!Z91)</f>
        <v>2018</v>
      </c>
      <c r="AA91" s="151" t="str">
        <f>IF('Indicator Date'!AA91="","x",'Indicator Date'!AA91)</f>
        <v>x</v>
      </c>
      <c r="AB91" s="151">
        <f>IF('Indicator Date'!AB91="","x",'Indicator Date'!AB91)</f>
        <v>2017</v>
      </c>
      <c r="AC91" s="151" t="str">
        <f>IF('Indicator Date'!AC91="","x",'Indicator Date'!AC91)</f>
        <v>x</v>
      </c>
      <c r="AD91" s="151">
        <f>IF('Indicator Date'!AD91="","x",'Indicator Date'!AD91)</f>
        <v>2014</v>
      </c>
      <c r="AE91" s="151">
        <f>IF('Indicator Date'!AE91="","x",'Indicator Date'!AE91)</f>
        <v>2018</v>
      </c>
      <c r="AF91" s="151" t="str">
        <f>IF('Indicator Date'!AF91="","x",'Indicator Date'!AF91)</f>
        <v>x</v>
      </c>
      <c r="AG91" s="151">
        <f>IF('Indicator Date'!AG91="","x",'Indicator Date'!AG91)</f>
        <v>2019</v>
      </c>
      <c r="AH91" s="151">
        <f>IF('Indicator Date'!AH91="","x",'Indicator Date'!AH91)</f>
        <v>2019</v>
      </c>
      <c r="AI91" s="151">
        <f>IF('Indicator Date'!AI91="","x",'Indicator Date'!AI91)</f>
        <v>2019</v>
      </c>
      <c r="AJ91" s="151">
        <f>IF('Indicator Date'!AJ91="","x",'Indicator Date'!AJ91)</f>
        <v>2018</v>
      </c>
      <c r="AK91" s="151">
        <f>IF('Indicator Date'!AK91="","x",'Indicator Date'!AK91)</f>
        <v>2018</v>
      </c>
      <c r="AL91" s="151" t="str">
        <f>IF('Indicator Date'!AL91="","x",'Indicator Date'!AL91)</f>
        <v>x</v>
      </c>
      <c r="AM91" s="151" t="str">
        <f>IF('Indicator Date'!AM91="","x",'Indicator Date'!AM91)</f>
        <v>x</v>
      </c>
      <c r="AN91" s="151">
        <f>IF('Indicator Date'!AN91="","x",'Indicator Date'!AN91)</f>
        <v>2019</v>
      </c>
      <c r="AO91" s="151">
        <f>IF('Indicator Date'!AO91="","x",'Indicator Date'!AO91)</f>
        <v>2016</v>
      </c>
      <c r="AP91" s="151">
        <f>IF('Indicator Date'!AP91="","x",'Indicator Date'!AP91)</f>
        <v>2017</v>
      </c>
      <c r="AQ91" s="151">
        <f>IF('Indicator Date'!AQ91="","x",'Indicator Date'!AQ91)</f>
        <v>2017</v>
      </c>
      <c r="AR91" s="151">
        <f>IF('Indicator Date'!AR91="","x",'Indicator Date'!AR91)</f>
        <v>2018</v>
      </c>
      <c r="AS91" s="151">
        <f>IF('Indicator Date'!AS91="","x",'Indicator Date'!AS91)</f>
        <v>2017</v>
      </c>
      <c r="AT91" s="151">
        <f>IF('Indicator Date'!AT91="","x",'Indicator Date'!AT91)</f>
        <v>2009</v>
      </c>
      <c r="AU91" s="151">
        <f>IF('Indicator Date'!AU91="","x",'Indicator Date'!AU91)</f>
        <v>2017</v>
      </c>
      <c r="AV91" s="151" t="str">
        <f>IF('Indicator Date'!AV91="","x",'Indicator Date'!AV91)</f>
        <v>x</v>
      </c>
      <c r="AW91" s="151" t="str">
        <f>IF('Indicator Date'!AW91="","x",'Indicator Date'!AW91)</f>
        <v>x</v>
      </c>
      <c r="AX91" s="151" t="str">
        <f>IF('Indicator Date'!AX91="","x",'Indicator Date'!AX91)</f>
        <v>x</v>
      </c>
      <c r="AY91" s="151">
        <f>IF('Indicator Date'!AY91="","x",'Indicator Date'!AY91)</f>
        <v>2017</v>
      </c>
      <c r="AZ91" s="151" t="str">
        <f>IF('Indicator Date'!AZ91="","x",'Indicator Date'!AZ91)</f>
        <v>x</v>
      </c>
      <c r="BA91" s="151">
        <f>IF('Indicator Date'!BA91="","x",'Indicator Date'!BA91)</f>
        <v>2006</v>
      </c>
      <c r="BB91" s="151">
        <f>IF('Indicator Date'!BB91="","x",'Indicator Date'!BB91)</f>
        <v>2017</v>
      </c>
      <c r="BC91" s="151">
        <f>IF('Indicator Date'!BC91="","x",'Indicator Date'!BC91)</f>
        <v>2018</v>
      </c>
      <c r="BD91" s="151">
        <f>IF('Indicator Date'!BD91="","x",'Indicator Date'!BD91)</f>
        <v>2019</v>
      </c>
      <c r="BE91" s="212" t="str">
        <f>IF('Indicator Date'!BE91="","x",YEAR('Indicator Date'!BE91))</f>
        <v>x</v>
      </c>
      <c r="BF91" s="212" t="str">
        <f>IF('Indicator Date'!BF91="","x",YEAR('Indicator Date'!BF91))</f>
        <v>x</v>
      </c>
      <c r="BG91" s="212">
        <f>IF('Indicator Date'!BG91="","x",YEAR('Indicator Date'!BG91))</f>
        <v>2018</v>
      </c>
      <c r="BH91" s="151">
        <f>IF('Indicator Date'!BH91="","x",'Indicator Date'!BH91)</f>
        <v>2018</v>
      </c>
      <c r="BI91" s="151">
        <f>IF('Indicator Date'!BI91="","x",'Indicator Date'!BI91)</f>
        <v>2018</v>
      </c>
      <c r="BJ91" s="151" t="str">
        <f>IF('Indicator Date'!BJ91="","x",'Indicator Date'!BJ91)</f>
        <v>x</v>
      </c>
      <c r="BK91" s="151">
        <f>IF('Indicator Date'!BK91="","x",'Indicator Date'!BK91)</f>
        <v>2017</v>
      </c>
      <c r="BL91" s="151" t="str">
        <f>IF('Indicator Date'!BL91="","x",'Indicator Date'!BL91)</f>
        <v>x</v>
      </c>
      <c r="BM91" s="151">
        <f>IF('Indicator Date'!BM91="","x",'Indicator Date'!BM91)</f>
        <v>2017</v>
      </c>
      <c r="BN91" s="151" t="str">
        <f>IF('Indicator Date'!BN91="","x",'Indicator Date'!BN91)</f>
        <v>x</v>
      </c>
      <c r="BO91" s="151">
        <f>IF('Indicator Date'!BO91="","x",'Indicator Date'!BO91)</f>
        <v>2016</v>
      </c>
      <c r="BP91" s="151">
        <f>IF('Indicator Date'!BP91="","x",'Indicator Date'!BP91)</f>
        <v>2017</v>
      </c>
      <c r="BQ91" s="151">
        <f>IF('Indicator Date'!BQ91="","x",'Indicator Date'!BQ91)</f>
        <v>2014</v>
      </c>
      <c r="BR91" s="151">
        <f>IF('Indicator Date'!BR91="","x",'Indicator Date'!BR91)</f>
        <v>2017</v>
      </c>
      <c r="BS91" s="151">
        <f>IF('Indicator Date'!BS91="","x",'Indicator Date'!BS91)</f>
        <v>2017</v>
      </c>
      <c r="BT91" s="151">
        <f>IF('Indicator Date'!BT91="","x",'Indicator Date'!BT91)</f>
        <v>2013</v>
      </c>
      <c r="BU91" s="151">
        <f>IF('Indicator Date'!BU91="","x",'Indicator Date'!BU91)</f>
        <v>2017</v>
      </c>
      <c r="BV91" s="151">
        <f>IF('Indicator Date'!BV91="","x",'Indicator Date'!BV91)</f>
        <v>2017</v>
      </c>
      <c r="BW91" s="151">
        <f>IF('Indicator Date'!BW91="","x",'Indicator Date'!BW91)</f>
        <v>2017</v>
      </c>
      <c r="BX91" s="151">
        <f>IF('Indicator Date'!BX91="","x",'Indicator Date'!BX91)</f>
        <v>2016</v>
      </c>
      <c r="BY91" s="151">
        <f>IF('Indicator Date'!BY91="","x",'Indicator Date'!BY91)</f>
        <v>2015</v>
      </c>
      <c r="BZ91" s="151" t="str">
        <f>IF('Indicator Date'!BZ91="","x",'Indicator Date'!BZ91)</f>
        <v>2018</v>
      </c>
      <c r="CA91" s="151">
        <f>IF('Indicator Date'!CA91="","x",'Indicator Date'!CA91)</f>
        <v>2019</v>
      </c>
      <c r="CB91" s="151">
        <f>IF('Indicator Date'!CB91="","x",'Indicator Date'!CB91)</f>
        <v>2015</v>
      </c>
    </row>
    <row r="92" spans="1:80" x14ac:dyDescent="0.3">
      <c r="A92" s="123" t="s">
        <v>743</v>
      </c>
      <c r="B92" s="106" t="s">
        <v>166</v>
      </c>
      <c r="C92" s="151">
        <f>IF('Indicator Date'!C92="","x",'Indicator Date'!C92)</f>
        <v>2015</v>
      </c>
      <c r="D92" s="151">
        <f>IF('Indicator Date'!D92="","x",'Indicator Date'!D92)</f>
        <v>2015</v>
      </c>
      <c r="E92" s="151">
        <f>IF('Indicator Date'!E92="","x",'Indicator Date'!E92)</f>
        <v>2015</v>
      </c>
      <c r="F92" s="151">
        <f>IF('Indicator Date'!F92="","x",'Indicator Date'!F92)</f>
        <v>2015</v>
      </c>
      <c r="G92" s="151">
        <f>IF('Indicator Date'!G92="","x",'Indicator Date'!G92)</f>
        <v>2015</v>
      </c>
      <c r="H92" s="151">
        <f>IF('Indicator Date'!H92="","x",'Indicator Date'!H92)</f>
        <v>2015</v>
      </c>
      <c r="I92" s="151">
        <f>IF('Indicator Date'!I92="","x",'Indicator Date'!I92)</f>
        <v>2015</v>
      </c>
      <c r="J92" s="151">
        <f>IF('Indicator Date'!J92="","x",'Indicator Date'!J92)</f>
        <v>2018</v>
      </c>
      <c r="K92" s="151">
        <f>IF('Indicator Date'!K92="","x",'Indicator Date'!K92)</f>
        <v>2018</v>
      </c>
      <c r="L92" s="151">
        <f>IF('Indicator Date'!L92="","x",'Indicator Date'!L92)</f>
        <v>2016</v>
      </c>
      <c r="M92" s="151">
        <f>IF('Indicator Date'!M92="","x",'Indicator Date'!M92)</f>
        <v>2015</v>
      </c>
      <c r="N92" s="151">
        <f>IF('Indicator Date'!N92="","x",'Indicator Date'!N92)</f>
        <v>2015</v>
      </c>
      <c r="O92" s="151">
        <f>IF('Indicator Date'!O92="","x",'Indicator Date'!O92)</f>
        <v>2015</v>
      </c>
      <c r="P92" s="151">
        <f>IF('Indicator Date'!P92="","x",'Indicator Date'!P92)</f>
        <v>2015</v>
      </c>
      <c r="Q92" s="151">
        <f>IF('Indicator Date'!Q92="","x",'Indicator Date'!Q92)</f>
        <v>2010</v>
      </c>
      <c r="R92" s="151">
        <f>IF('Indicator Date'!R92="","x",'Indicator Date'!R92)</f>
        <v>2010</v>
      </c>
      <c r="S92" s="151">
        <f>IF('Indicator Date'!S92="","x",'Indicator Date'!S92)</f>
        <v>2010</v>
      </c>
      <c r="T92" s="151">
        <f>IF('Indicator Date'!T92="","x",'Indicator Date'!T92)</f>
        <v>2010</v>
      </c>
      <c r="U92" s="151">
        <f>IF('Indicator Date'!U92="","x",'Indicator Date'!U92)</f>
        <v>2015</v>
      </c>
      <c r="V92" s="151">
        <f>IF('Indicator Date'!V92="","x",'Indicator Date'!V92)</f>
        <v>2015</v>
      </c>
      <c r="W92" s="151">
        <f>IF('Indicator Date'!W92="","x",'Indicator Date'!W92)</f>
        <v>2015</v>
      </c>
      <c r="X92" s="151">
        <f>IF('Indicator Date'!X92="","x",'Indicator Date'!X92)</f>
        <v>2018</v>
      </c>
      <c r="Y92" s="151">
        <f>IF('Indicator Date'!Y92="","x",'Indicator Date'!Y92)</f>
        <v>2018</v>
      </c>
      <c r="Z92" s="151">
        <f>IF('Indicator Date'!Z92="","x",'Indicator Date'!Z92)</f>
        <v>2018</v>
      </c>
      <c r="AA92" s="151">
        <f>IF('Indicator Date'!AA92="","x",'Indicator Date'!AA92)</f>
        <v>2008</v>
      </c>
      <c r="AB92" s="151">
        <f>IF('Indicator Date'!AB92="","x",'Indicator Date'!AB92)</f>
        <v>2017</v>
      </c>
      <c r="AC92" s="151" t="str">
        <f>IF('Indicator Date'!AC92="","x",'Indicator Date'!AC92)</f>
        <v>x</v>
      </c>
      <c r="AD92" s="151">
        <f>IF('Indicator Date'!AD92="","x",'Indicator Date'!AD92)</f>
        <v>2014</v>
      </c>
      <c r="AE92" s="151">
        <f>IF('Indicator Date'!AE92="","x",'Indicator Date'!AE92)</f>
        <v>2018</v>
      </c>
      <c r="AF92" s="151" t="str">
        <f>IF('Indicator Date'!AF92="","x",'Indicator Date'!AF92)</f>
        <v>x</v>
      </c>
      <c r="AG92" s="151">
        <f>IF('Indicator Date'!AG92="","x",'Indicator Date'!AG92)</f>
        <v>2019</v>
      </c>
      <c r="AH92" s="151">
        <f>IF('Indicator Date'!AH92="","x",'Indicator Date'!AH92)</f>
        <v>2019</v>
      </c>
      <c r="AI92" s="151">
        <f>IF('Indicator Date'!AI92="","x",'Indicator Date'!AI92)</f>
        <v>2019</v>
      </c>
      <c r="AJ92" s="151">
        <f>IF('Indicator Date'!AJ92="","x",'Indicator Date'!AJ92)</f>
        <v>2018</v>
      </c>
      <c r="AK92" s="151">
        <f>IF('Indicator Date'!AK92="","x",'Indicator Date'!AK92)</f>
        <v>2018</v>
      </c>
      <c r="AL92" s="151">
        <f>IF('Indicator Date'!AL92="","x",'Indicator Date'!AL92)</f>
        <v>2017</v>
      </c>
      <c r="AM92" s="151" t="str">
        <f>IF('Indicator Date'!AM92="","x",'Indicator Date'!AM92)</f>
        <v>x</v>
      </c>
      <c r="AN92" s="151">
        <f>IF('Indicator Date'!AN92="","x",'Indicator Date'!AN92)</f>
        <v>2019</v>
      </c>
      <c r="AO92" s="151">
        <f>IF('Indicator Date'!AO92="","x",'Indicator Date'!AO92)</f>
        <v>2016</v>
      </c>
      <c r="AP92" s="151">
        <f>IF('Indicator Date'!AP92="","x",'Indicator Date'!AP92)</f>
        <v>2017</v>
      </c>
      <c r="AQ92" s="151" t="str">
        <f>IF('Indicator Date'!AQ92="","x",'Indicator Date'!AQ92)</f>
        <v>x</v>
      </c>
      <c r="AR92" s="151" t="str">
        <f>IF('Indicator Date'!AR92="","x",'Indicator Date'!AR92)</f>
        <v>x</v>
      </c>
      <c r="AS92" s="151">
        <f>IF('Indicator Date'!AS92="","x",'Indicator Date'!AS92)</f>
        <v>2017</v>
      </c>
      <c r="AT92" s="151">
        <f>IF('Indicator Date'!AT92="","x",'Indicator Date'!AT92)</f>
        <v>2012</v>
      </c>
      <c r="AU92" s="151">
        <f>IF('Indicator Date'!AU92="","x",'Indicator Date'!AU92)</f>
        <v>2017</v>
      </c>
      <c r="AV92" s="151" t="str">
        <f>IF('Indicator Date'!AV92="","x",'Indicator Date'!AV92)</f>
        <v>x</v>
      </c>
      <c r="AW92" s="151" t="str">
        <f>IF('Indicator Date'!AW92="","x",'Indicator Date'!AW92)</f>
        <v>x</v>
      </c>
      <c r="AX92" s="151">
        <f>IF('Indicator Date'!AX92="","x",'Indicator Date'!AX92)</f>
        <v>2017</v>
      </c>
      <c r="AY92" s="151">
        <f>IF('Indicator Date'!AY92="","x",'Indicator Date'!AY92)</f>
        <v>2017</v>
      </c>
      <c r="AZ92" s="151">
        <f>IF('Indicator Date'!AZ92="","x",'Indicator Date'!AZ92)</f>
        <v>2017</v>
      </c>
      <c r="BA92" s="151" t="str">
        <f>IF('Indicator Date'!BA92="","x",'Indicator Date'!BA92)</f>
        <v>x</v>
      </c>
      <c r="BB92" s="151">
        <f>IF('Indicator Date'!BB92="","x",'Indicator Date'!BB92)</f>
        <v>2017</v>
      </c>
      <c r="BC92" s="151">
        <f>IF('Indicator Date'!BC92="","x",'Indicator Date'!BC92)</f>
        <v>2018</v>
      </c>
      <c r="BD92" s="151">
        <f>IF('Indicator Date'!BD92="","x",'Indicator Date'!BD92)</f>
        <v>2019</v>
      </c>
      <c r="BE92" s="212" t="str">
        <f>IF('Indicator Date'!BE92="","x",YEAR('Indicator Date'!BE92))</f>
        <v>x</v>
      </c>
      <c r="BF92" s="212" t="str">
        <f>IF('Indicator Date'!BF92="","x",YEAR('Indicator Date'!BF92))</f>
        <v>x</v>
      </c>
      <c r="BG92" s="212">
        <f>IF('Indicator Date'!BG92="","x",YEAR('Indicator Date'!BG92))</f>
        <v>2018</v>
      </c>
      <c r="BH92" s="151">
        <f>IF('Indicator Date'!BH92="","x",'Indicator Date'!BH92)</f>
        <v>2018</v>
      </c>
      <c r="BI92" s="151">
        <f>IF('Indicator Date'!BI92="","x",'Indicator Date'!BI92)</f>
        <v>2018</v>
      </c>
      <c r="BJ92" s="151" t="str">
        <f>IF('Indicator Date'!BJ92="","x",'Indicator Date'!BJ92)</f>
        <v>x</v>
      </c>
      <c r="BK92" s="151">
        <f>IF('Indicator Date'!BK92="","x",'Indicator Date'!BK92)</f>
        <v>2017</v>
      </c>
      <c r="BL92" s="151">
        <f>IF('Indicator Date'!BL92="","x",'Indicator Date'!BL92)</f>
        <v>2018</v>
      </c>
      <c r="BM92" s="151">
        <f>IF('Indicator Date'!BM92="","x",'Indicator Date'!BM92)</f>
        <v>2017</v>
      </c>
      <c r="BN92" s="151">
        <f>IF('Indicator Date'!BN92="","x",'Indicator Date'!BN92)</f>
        <v>2015</v>
      </c>
      <c r="BO92" s="151" t="str">
        <f>IF('Indicator Date'!BO92="","x",'Indicator Date'!BO92)</f>
        <v>x</v>
      </c>
      <c r="BP92" s="151">
        <f>IF('Indicator Date'!BP92="","x",'Indicator Date'!BP92)</f>
        <v>2017</v>
      </c>
      <c r="BQ92" s="151">
        <f>IF('Indicator Date'!BQ92="","x",'Indicator Date'!BQ92)</f>
        <v>2014</v>
      </c>
      <c r="BR92" s="151">
        <f>IF('Indicator Date'!BR92="","x",'Indicator Date'!BR92)</f>
        <v>2017</v>
      </c>
      <c r="BS92" s="151">
        <f>IF('Indicator Date'!BS92="","x",'Indicator Date'!BS92)</f>
        <v>2017</v>
      </c>
      <c r="BT92" s="151">
        <f>IF('Indicator Date'!BT92="","x",'Indicator Date'!BT92)</f>
        <v>2017</v>
      </c>
      <c r="BU92" s="151">
        <f>IF('Indicator Date'!BU92="","x",'Indicator Date'!BU92)</f>
        <v>2017</v>
      </c>
      <c r="BV92" s="151">
        <f>IF('Indicator Date'!BV92="","x",'Indicator Date'!BV92)</f>
        <v>2017</v>
      </c>
      <c r="BW92" s="151" t="str">
        <f>IF('Indicator Date'!BW92="","x",'Indicator Date'!BW92)</f>
        <v>x</v>
      </c>
      <c r="BX92" s="151" t="str">
        <f>IF('Indicator Date'!BX92="","x",'Indicator Date'!BX92)</f>
        <v>x</v>
      </c>
      <c r="BY92" s="151">
        <f>IF('Indicator Date'!BY92="","x",'Indicator Date'!BY92)</f>
        <v>2015</v>
      </c>
      <c r="BZ92" s="151">
        <f>IF('Indicator Date'!BZ92="","x",'Indicator Date'!BZ92)</f>
        <v>2015</v>
      </c>
      <c r="CA92" s="151">
        <f>IF('Indicator Date'!CA92="","x",'Indicator Date'!CA92)</f>
        <v>2019</v>
      </c>
      <c r="CB92" s="151">
        <f>IF('Indicator Date'!CB92="","x",'Indicator Date'!CB92)</f>
        <v>2015</v>
      </c>
    </row>
    <row r="93" spans="1:80" x14ac:dyDescent="0.3">
      <c r="A93" s="123" t="s">
        <v>747</v>
      </c>
      <c r="B93" s="106" t="s">
        <v>297</v>
      </c>
      <c r="C93" s="151">
        <f>IF('Indicator Date'!C93="","x",'Indicator Date'!C93)</f>
        <v>2015</v>
      </c>
      <c r="D93" s="151">
        <f>IF('Indicator Date'!D93="","x",'Indicator Date'!D93)</f>
        <v>2015</v>
      </c>
      <c r="E93" s="151">
        <f>IF('Indicator Date'!E93="","x",'Indicator Date'!E93)</f>
        <v>2015</v>
      </c>
      <c r="F93" s="151">
        <f>IF('Indicator Date'!F93="","x",'Indicator Date'!F93)</f>
        <v>2015</v>
      </c>
      <c r="G93" s="151">
        <f>IF('Indicator Date'!G93="","x",'Indicator Date'!G93)</f>
        <v>2015</v>
      </c>
      <c r="H93" s="151">
        <f>IF('Indicator Date'!H93="","x",'Indicator Date'!H93)</f>
        <v>2015</v>
      </c>
      <c r="I93" s="151">
        <f>IF('Indicator Date'!I93="","x",'Indicator Date'!I93)</f>
        <v>2015</v>
      </c>
      <c r="J93" s="151">
        <f>IF('Indicator Date'!J93="","x",'Indicator Date'!J93)</f>
        <v>2018</v>
      </c>
      <c r="K93" s="151">
        <f>IF('Indicator Date'!K93="","x",'Indicator Date'!K93)</f>
        <v>2018</v>
      </c>
      <c r="L93" s="151">
        <f>IF('Indicator Date'!L93="","x",'Indicator Date'!L93)</f>
        <v>2016</v>
      </c>
      <c r="M93" s="151">
        <f>IF('Indicator Date'!M93="","x",'Indicator Date'!M93)</f>
        <v>2015</v>
      </c>
      <c r="N93" s="151">
        <f>IF('Indicator Date'!N93="","x",'Indicator Date'!N93)</f>
        <v>2015</v>
      </c>
      <c r="O93" s="151">
        <f>IF('Indicator Date'!O93="","x",'Indicator Date'!O93)</f>
        <v>2015</v>
      </c>
      <c r="P93" s="151">
        <f>IF('Indicator Date'!P93="","x",'Indicator Date'!P93)</f>
        <v>2015</v>
      </c>
      <c r="Q93" s="151">
        <f>IF('Indicator Date'!Q93="","x",'Indicator Date'!Q93)</f>
        <v>2010</v>
      </c>
      <c r="R93" s="151">
        <f>IF('Indicator Date'!R93="","x",'Indicator Date'!R93)</f>
        <v>2010</v>
      </c>
      <c r="S93" s="151">
        <f>IF('Indicator Date'!S93="","x",'Indicator Date'!S93)</f>
        <v>2010</v>
      </c>
      <c r="T93" s="151">
        <f>IF('Indicator Date'!T93="","x",'Indicator Date'!T93)</f>
        <v>2010</v>
      </c>
      <c r="U93" s="151">
        <f>IF('Indicator Date'!U93="","x",'Indicator Date'!U93)</f>
        <v>2015</v>
      </c>
      <c r="V93" s="151">
        <f>IF('Indicator Date'!V93="","x",'Indicator Date'!V93)</f>
        <v>2015</v>
      </c>
      <c r="W93" s="151">
        <f>IF('Indicator Date'!W93="","x",'Indicator Date'!W93)</f>
        <v>2015</v>
      </c>
      <c r="X93" s="151">
        <f>IF('Indicator Date'!X93="","x",'Indicator Date'!X93)</f>
        <v>2018</v>
      </c>
      <c r="Y93" s="151">
        <f>IF('Indicator Date'!Y93="","x",'Indicator Date'!Y93)</f>
        <v>2018</v>
      </c>
      <c r="Z93" s="151">
        <f>IF('Indicator Date'!Z93="","x",'Indicator Date'!Z93)</f>
        <v>2018</v>
      </c>
      <c r="AA93" s="151" t="str">
        <f>IF('Indicator Date'!AA93="","x",'Indicator Date'!AA93)</f>
        <v>x</v>
      </c>
      <c r="AB93" s="151">
        <f>IF('Indicator Date'!AB93="","x",'Indicator Date'!AB93)</f>
        <v>2017</v>
      </c>
      <c r="AC93" s="151" t="str">
        <f>IF('Indicator Date'!AC93="","x",'Indicator Date'!AC93)</f>
        <v>x</v>
      </c>
      <c r="AD93" s="151">
        <f>IF('Indicator Date'!AD93="","x",'Indicator Date'!AD93)</f>
        <v>2015</v>
      </c>
      <c r="AE93" s="151">
        <f>IF('Indicator Date'!AE93="","x",'Indicator Date'!AE93)</f>
        <v>2018</v>
      </c>
      <c r="AF93" s="151" t="str">
        <f>IF('Indicator Date'!AF93="","x",'Indicator Date'!AF93)</f>
        <v>x</v>
      </c>
      <c r="AG93" s="151">
        <f>IF('Indicator Date'!AG93="","x",'Indicator Date'!AG93)</f>
        <v>2019</v>
      </c>
      <c r="AH93" s="151">
        <f>IF('Indicator Date'!AH93="","x",'Indicator Date'!AH93)</f>
        <v>2019</v>
      </c>
      <c r="AI93" s="151">
        <f>IF('Indicator Date'!AI93="","x",'Indicator Date'!AI93)</f>
        <v>2019</v>
      </c>
      <c r="AJ93" s="151">
        <f>IF('Indicator Date'!AJ93="","x",'Indicator Date'!AJ93)</f>
        <v>2018</v>
      </c>
      <c r="AK93" s="151">
        <f>IF('Indicator Date'!AK93="","x",'Indicator Date'!AK93)</f>
        <v>2018</v>
      </c>
      <c r="AL93" s="151">
        <f>IF('Indicator Date'!AL93="","x",'Indicator Date'!AL93)</f>
        <v>2017</v>
      </c>
      <c r="AM93" s="151" t="str">
        <f>IF('Indicator Date'!AM93="","x",'Indicator Date'!AM93)</f>
        <v>x</v>
      </c>
      <c r="AN93" s="151">
        <f>IF('Indicator Date'!AN93="","x",'Indicator Date'!AN93)</f>
        <v>2019</v>
      </c>
      <c r="AO93" s="151">
        <f>IF('Indicator Date'!AO93="","x",'Indicator Date'!AO93)</f>
        <v>2016</v>
      </c>
      <c r="AP93" s="151">
        <f>IF('Indicator Date'!AP93="","x",'Indicator Date'!AP93)</f>
        <v>2017</v>
      </c>
      <c r="AQ93" s="151" t="str">
        <f>IF('Indicator Date'!AQ93="","x",'Indicator Date'!AQ93)</f>
        <v>x</v>
      </c>
      <c r="AR93" s="151">
        <f>IF('Indicator Date'!AR93="","x",'Indicator Date'!AR93)</f>
        <v>2018</v>
      </c>
      <c r="AS93" s="151">
        <f>IF('Indicator Date'!AS93="","x",'Indicator Date'!AS93)</f>
        <v>2017</v>
      </c>
      <c r="AT93" s="151">
        <f>IF('Indicator Date'!AT93="","x",'Indicator Date'!AT93)</f>
        <v>2010</v>
      </c>
      <c r="AU93" s="151">
        <f>IF('Indicator Date'!AU93="","x",'Indicator Date'!AU93)</f>
        <v>2017</v>
      </c>
      <c r="AV93" s="151" t="str">
        <f>IF('Indicator Date'!AV93="","x",'Indicator Date'!AV93)</f>
        <v>x</v>
      </c>
      <c r="AW93" s="151" t="str">
        <f>IF('Indicator Date'!AW93="","x",'Indicator Date'!AW93)</f>
        <v>x</v>
      </c>
      <c r="AX93" s="151">
        <f>IF('Indicator Date'!AX93="","x",'Indicator Date'!AX93)</f>
        <v>2017</v>
      </c>
      <c r="AY93" s="151">
        <f>IF('Indicator Date'!AY93="","x",'Indicator Date'!AY93)</f>
        <v>2017</v>
      </c>
      <c r="AZ93" s="151">
        <f>IF('Indicator Date'!AZ93="","x",'Indicator Date'!AZ93)</f>
        <v>2017</v>
      </c>
      <c r="BA93" s="151" t="str">
        <f>IF('Indicator Date'!BA93="","x",'Indicator Date'!BA93)</f>
        <v>2012</v>
      </c>
      <c r="BB93" s="151">
        <f>IF('Indicator Date'!BB93="","x",'Indicator Date'!BB93)</f>
        <v>2017</v>
      </c>
      <c r="BC93" s="151">
        <f>IF('Indicator Date'!BC93="","x",'Indicator Date'!BC93)</f>
        <v>2018</v>
      </c>
      <c r="BD93" s="151">
        <f>IF('Indicator Date'!BD93="","x",'Indicator Date'!BD93)</f>
        <v>2019</v>
      </c>
      <c r="BE93" s="212" t="str">
        <f>IF('Indicator Date'!BE93="","x",YEAR('Indicator Date'!BE93))</f>
        <v>x</v>
      </c>
      <c r="BF93" s="212">
        <f>IF('Indicator Date'!BF93="","x",YEAR('Indicator Date'!BF93))</f>
        <v>2018</v>
      </c>
      <c r="BG93" s="212">
        <f>IF('Indicator Date'!BG93="","x",YEAR('Indicator Date'!BG93))</f>
        <v>2018</v>
      </c>
      <c r="BH93" s="151">
        <f>IF('Indicator Date'!BH93="","x",'Indicator Date'!BH93)</f>
        <v>2018</v>
      </c>
      <c r="BI93" s="151">
        <f>IF('Indicator Date'!BI93="","x",'Indicator Date'!BI93)</f>
        <v>2018</v>
      </c>
      <c r="BJ93" s="151">
        <f>IF('Indicator Date'!BJ93="","x",'Indicator Date'!BJ93)</f>
        <v>2013</v>
      </c>
      <c r="BK93" s="151">
        <f>IF('Indicator Date'!BK93="","x",'Indicator Date'!BK93)</f>
        <v>2017</v>
      </c>
      <c r="BL93" s="151">
        <f>IF('Indicator Date'!BL93="","x",'Indicator Date'!BL93)</f>
        <v>2018</v>
      </c>
      <c r="BM93" s="151">
        <f>IF('Indicator Date'!BM93="","x",'Indicator Date'!BM93)</f>
        <v>2017</v>
      </c>
      <c r="BN93" s="151">
        <f>IF('Indicator Date'!BN93="","x",'Indicator Date'!BN93)</f>
        <v>2008</v>
      </c>
      <c r="BO93" s="151">
        <f>IF('Indicator Date'!BO93="","x",'Indicator Date'!BO93)</f>
        <v>2016</v>
      </c>
      <c r="BP93" s="151">
        <f>IF('Indicator Date'!BP93="","x",'Indicator Date'!BP93)</f>
        <v>2017</v>
      </c>
      <c r="BQ93" s="151">
        <f>IF('Indicator Date'!BQ93="","x",'Indicator Date'!BQ93)</f>
        <v>2014</v>
      </c>
      <c r="BR93" s="151">
        <f>IF('Indicator Date'!BR93="","x",'Indicator Date'!BR93)</f>
        <v>2017</v>
      </c>
      <c r="BS93" s="151">
        <f>IF('Indicator Date'!BS93="","x",'Indicator Date'!BS93)</f>
        <v>2017</v>
      </c>
      <c r="BT93" s="151">
        <f>IF('Indicator Date'!BT93="","x",'Indicator Date'!BT93)</f>
        <v>2017</v>
      </c>
      <c r="BU93" s="151">
        <f>IF('Indicator Date'!BU93="","x",'Indicator Date'!BU93)</f>
        <v>2017</v>
      </c>
      <c r="BV93" s="151">
        <f>IF('Indicator Date'!BV93="","x",'Indicator Date'!BV93)</f>
        <v>2017</v>
      </c>
      <c r="BW93" s="151">
        <f>IF('Indicator Date'!BW93="","x",'Indicator Date'!BW93)</f>
        <v>2017</v>
      </c>
      <c r="BX93" s="151">
        <f>IF('Indicator Date'!BX93="","x",'Indicator Date'!BX93)</f>
        <v>2016</v>
      </c>
      <c r="BY93" s="151">
        <f>IF('Indicator Date'!BY93="","x",'Indicator Date'!BY93)</f>
        <v>2015</v>
      </c>
      <c r="BZ93" s="151" t="str">
        <f>IF('Indicator Date'!BZ93="","x",'Indicator Date'!BZ93)</f>
        <v>2018</v>
      </c>
      <c r="CA93" s="151">
        <f>IF('Indicator Date'!CA93="","x",'Indicator Date'!CA93)</f>
        <v>2019</v>
      </c>
      <c r="CB93" s="151">
        <f>IF('Indicator Date'!CB93="","x",'Indicator Date'!CB93)</f>
        <v>2015</v>
      </c>
    </row>
    <row r="94" spans="1:80" x14ac:dyDescent="0.3">
      <c r="A94" s="123" t="s">
        <v>168</v>
      </c>
      <c r="B94" s="106" t="s">
        <v>167</v>
      </c>
      <c r="C94" s="151">
        <f>IF('Indicator Date'!C94="","x",'Indicator Date'!C94)</f>
        <v>2015</v>
      </c>
      <c r="D94" s="151">
        <f>IF('Indicator Date'!D94="","x",'Indicator Date'!D94)</f>
        <v>2015</v>
      </c>
      <c r="E94" s="151">
        <f>IF('Indicator Date'!E94="","x",'Indicator Date'!E94)</f>
        <v>2015</v>
      </c>
      <c r="F94" s="151">
        <f>IF('Indicator Date'!F94="","x",'Indicator Date'!F94)</f>
        <v>2015</v>
      </c>
      <c r="G94" s="151">
        <f>IF('Indicator Date'!G94="","x",'Indicator Date'!G94)</f>
        <v>2015</v>
      </c>
      <c r="H94" s="151">
        <f>IF('Indicator Date'!H94="","x",'Indicator Date'!H94)</f>
        <v>2015</v>
      </c>
      <c r="I94" s="151">
        <f>IF('Indicator Date'!I94="","x",'Indicator Date'!I94)</f>
        <v>2015</v>
      </c>
      <c r="J94" s="151">
        <f>IF('Indicator Date'!J94="","x",'Indicator Date'!J94)</f>
        <v>2018</v>
      </c>
      <c r="K94" s="151">
        <f>IF('Indicator Date'!K94="","x",'Indicator Date'!K94)</f>
        <v>2018</v>
      </c>
      <c r="L94" s="151">
        <f>IF('Indicator Date'!L94="","x",'Indicator Date'!L94)</f>
        <v>2016</v>
      </c>
      <c r="M94" s="151">
        <f>IF('Indicator Date'!M94="","x",'Indicator Date'!M94)</f>
        <v>2015</v>
      </c>
      <c r="N94" s="151">
        <f>IF('Indicator Date'!N94="","x",'Indicator Date'!N94)</f>
        <v>2015</v>
      </c>
      <c r="O94" s="151">
        <f>IF('Indicator Date'!O94="","x",'Indicator Date'!O94)</f>
        <v>2015</v>
      </c>
      <c r="P94" s="151">
        <f>IF('Indicator Date'!P94="","x",'Indicator Date'!P94)</f>
        <v>2015</v>
      </c>
      <c r="Q94" s="151">
        <f>IF('Indicator Date'!Q94="","x",'Indicator Date'!Q94)</f>
        <v>2010</v>
      </c>
      <c r="R94" s="151">
        <f>IF('Indicator Date'!R94="","x",'Indicator Date'!R94)</f>
        <v>2010</v>
      </c>
      <c r="S94" s="151">
        <f>IF('Indicator Date'!S94="","x",'Indicator Date'!S94)</f>
        <v>2010</v>
      </c>
      <c r="T94" s="151">
        <f>IF('Indicator Date'!T94="","x",'Indicator Date'!T94)</f>
        <v>2010</v>
      </c>
      <c r="U94" s="151">
        <f>IF('Indicator Date'!U94="","x",'Indicator Date'!U94)</f>
        <v>2015</v>
      </c>
      <c r="V94" s="151">
        <f>IF('Indicator Date'!V94="","x",'Indicator Date'!V94)</f>
        <v>2015</v>
      </c>
      <c r="W94" s="151">
        <f>IF('Indicator Date'!W94="","x",'Indicator Date'!W94)</f>
        <v>2015</v>
      </c>
      <c r="X94" s="151">
        <f>IF('Indicator Date'!X94="","x",'Indicator Date'!X94)</f>
        <v>2018</v>
      </c>
      <c r="Y94" s="151">
        <f>IF('Indicator Date'!Y94="","x",'Indicator Date'!Y94)</f>
        <v>2018</v>
      </c>
      <c r="Z94" s="151">
        <f>IF('Indicator Date'!Z94="","x",'Indicator Date'!Z94)</f>
        <v>2018</v>
      </c>
      <c r="AA94" s="151" t="str">
        <f>IF('Indicator Date'!AA94="","x",'Indicator Date'!AA94)</f>
        <v>x</v>
      </c>
      <c r="AB94" s="151">
        <f>IF('Indicator Date'!AB94="","x",'Indicator Date'!AB94)</f>
        <v>2017</v>
      </c>
      <c r="AC94" s="151" t="str">
        <f>IF('Indicator Date'!AC94="","x",'Indicator Date'!AC94)</f>
        <v>x</v>
      </c>
      <c r="AD94" s="151">
        <f>IF('Indicator Date'!AD94="","x",'Indicator Date'!AD94)</f>
        <v>2018</v>
      </c>
      <c r="AE94" s="151">
        <f>IF('Indicator Date'!AE94="","x",'Indicator Date'!AE94)</f>
        <v>2018</v>
      </c>
      <c r="AF94" s="151" t="str">
        <f>IF('Indicator Date'!AF94="","x",'Indicator Date'!AF94)</f>
        <v>x</v>
      </c>
      <c r="AG94" s="151">
        <f>IF('Indicator Date'!AG94="","x",'Indicator Date'!AG94)</f>
        <v>2019</v>
      </c>
      <c r="AH94" s="151">
        <f>IF('Indicator Date'!AH94="","x",'Indicator Date'!AH94)</f>
        <v>2019</v>
      </c>
      <c r="AI94" s="151">
        <f>IF('Indicator Date'!AI94="","x",'Indicator Date'!AI94)</f>
        <v>2019</v>
      </c>
      <c r="AJ94" s="151">
        <f>IF('Indicator Date'!AJ94="","x",'Indicator Date'!AJ94)</f>
        <v>2018</v>
      </c>
      <c r="AK94" s="151">
        <f>IF('Indicator Date'!AK94="","x",'Indicator Date'!AK94)</f>
        <v>2018</v>
      </c>
      <c r="AL94" s="151">
        <f>IF('Indicator Date'!AL94="","x",'Indicator Date'!AL94)</f>
        <v>2017</v>
      </c>
      <c r="AM94" s="151" t="str">
        <f>IF('Indicator Date'!AM94="","x",'Indicator Date'!AM94)</f>
        <v>x</v>
      </c>
      <c r="AN94" s="151">
        <f>IF('Indicator Date'!AN94="","x",'Indicator Date'!AN94)</f>
        <v>2019</v>
      </c>
      <c r="AO94" s="151">
        <f>IF('Indicator Date'!AO94="","x",'Indicator Date'!AO94)</f>
        <v>2016</v>
      </c>
      <c r="AP94" s="151">
        <f>IF('Indicator Date'!AP94="","x",'Indicator Date'!AP94)</f>
        <v>2017</v>
      </c>
      <c r="AQ94" s="151" t="str">
        <f>IF('Indicator Date'!AQ94="","x",'Indicator Date'!AQ94)</f>
        <v>x</v>
      </c>
      <c r="AR94" s="151">
        <f>IF('Indicator Date'!AR94="","x",'Indicator Date'!AR94)</f>
        <v>2018</v>
      </c>
      <c r="AS94" s="151">
        <f>IF('Indicator Date'!AS94="","x",'Indicator Date'!AS94)</f>
        <v>2017</v>
      </c>
      <c r="AT94" s="151">
        <f>IF('Indicator Date'!AT94="","x",'Indicator Date'!AT94)</f>
        <v>2014</v>
      </c>
      <c r="AU94" s="151">
        <f>IF('Indicator Date'!AU94="","x",'Indicator Date'!AU94)</f>
        <v>2017</v>
      </c>
      <c r="AV94" s="151">
        <f>IF('Indicator Date'!AV94="","x",'Indicator Date'!AV94)</f>
        <v>2017</v>
      </c>
      <c r="AW94" s="151">
        <f>IF('Indicator Date'!AW94="","x",'Indicator Date'!AW94)</f>
        <v>2017</v>
      </c>
      <c r="AX94" s="151" t="str">
        <f>IF('Indicator Date'!AX94="","x",'Indicator Date'!AX94)</f>
        <v>x</v>
      </c>
      <c r="AY94" s="151">
        <f>IF('Indicator Date'!AY94="","x",'Indicator Date'!AY94)</f>
        <v>2017</v>
      </c>
      <c r="AZ94" s="151">
        <f>IF('Indicator Date'!AZ94="","x",'Indicator Date'!AZ94)</f>
        <v>2017</v>
      </c>
      <c r="BA94" s="151" t="str">
        <f>IF('Indicator Date'!BA94="","x",'Indicator Date'!BA94)</f>
        <v>x</v>
      </c>
      <c r="BB94" s="151">
        <f>IF('Indicator Date'!BB94="","x",'Indicator Date'!BB94)</f>
        <v>2017</v>
      </c>
      <c r="BC94" s="151">
        <f>IF('Indicator Date'!BC94="","x",'Indicator Date'!BC94)</f>
        <v>2018</v>
      </c>
      <c r="BD94" s="151">
        <f>IF('Indicator Date'!BD94="","x",'Indicator Date'!BD94)</f>
        <v>2019</v>
      </c>
      <c r="BE94" s="212" t="str">
        <f>IF('Indicator Date'!BE94="","x",YEAR('Indicator Date'!BE94))</f>
        <v>x</v>
      </c>
      <c r="BF94" s="212">
        <f>IF('Indicator Date'!BF94="","x",YEAR('Indicator Date'!BF94))</f>
        <v>2018</v>
      </c>
      <c r="BG94" s="212">
        <f>IF('Indicator Date'!BG94="","x",YEAR('Indicator Date'!BG94))</f>
        <v>2018</v>
      </c>
      <c r="BH94" s="151">
        <f>IF('Indicator Date'!BH94="","x",'Indicator Date'!BH94)</f>
        <v>2018</v>
      </c>
      <c r="BI94" s="151">
        <f>IF('Indicator Date'!BI94="","x",'Indicator Date'!BI94)</f>
        <v>2018</v>
      </c>
      <c r="BJ94" s="151" t="str">
        <f>IF('Indicator Date'!BJ94="","x",'Indicator Date'!BJ94)</f>
        <v>x</v>
      </c>
      <c r="BK94" s="151">
        <f>IF('Indicator Date'!BK94="","x",'Indicator Date'!BK94)</f>
        <v>2017</v>
      </c>
      <c r="BL94" s="151">
        <f>IF('Indicator Date'!BL94="","x",'Indicator Date'!BL94)</f>
        <v>2018</v>
      </c>
      <c r="BM94" s="151">
        <f>IF('Indicator Date'!BM94="","x",'Indicator Date'!BM94)</f>
        <v>2017</v>
      </c>
      <c r="BN94" s="151">
        <f>IF('Indicator Date'!BN94="","x",'Indicator Date'!BN94)</f>
        <v>2018</v>
      </c>
      <c r="BO94" s="151">
        <f>IF('Indicator Date'!BO94="","x",'Indicator Date'!BO94)</f>
        <v>2016</v>
      </c>
      <c r="BP94" s="151">
        <f>IF('Indicator Date'!BP94="","x",'Indicator Date'!BP94)</f>
        <v>2017</v>
      </c>
      <c r="BQ94" s="151">
        <f>IF('Indicator Date'!BQ94="","x",'Indicator Date'!BQ94)</f>
        <v>2014</v>
      </c>
      <c r="BR94" s="151">
        <f>IF('Indicator Date'!BR94="","x",'Indicator Date'!BR94)</f>
        <v>2017</v>
      </c>
      <c r="BS94" s="151">
        <f>IF('Indicator Date'!BS94="","x",'Indicator Date'!BS94)</f>
        <v>2017</v>
      </c>
      <c r="BT94" s="151">
        <f>IF('Indicator Date'!BT94="","x",'Indicator Date'!BT94)</f>
        <v>2015</v>
      </c>
      <c r="BU94" s="151">
        <f>IF('Indicator Date'!BU94="","x",'Indicator Date'!BU94)</f>
        <v>2017</v>
      </c>
      <c r="BV94" s="151">
        <f>IF('Indicator Date'!BV94="","x",'Indicator Date'!BV94)</f>
        <v>2017</v>
      </c>
      <c r="BW94" s="151">
        <f>IF('Indicator Date'!BW94="","x",'Indicator Date'!BW94)</f>
        <v>2017</v>
      </c>
      <c r="BX94" s="151">
        <f>IF('Indicator Date'!BX94="","x",'Indicator Date'!BX94)</f>
        <v>2016</v>
      </c>
      <c r="BY94" s="151">
        <f>IF('Indicator Date'!BY94="","x",'Indicator Date'!BY94)</f>
        <v>2015</v>
      </c>
      <c r="BZ94" s="151" t="str">
        <f>IF('Indicator Date'!BZ94="","x",'Indicator Date'!BZ94)</f>
        <v>2018</v>
      </c>
      <c r="CA94" s="151">
        <f>IF('Indicator Date'!CA94="","x",'Indicator Date'!CA94)</f>
        <v>2019</v>
      </c>
      <c r="CB94" s="151">
        <f>IF('Indicator Date'!CB94="","x",'Indicator Date'!CB94)</f>
        <v>2015</v>
      </c>
    </row>
    <row r="95" spans="1:80" x14ac:dyDescent="0.3">
      <c r="A95" s="123" t="s">
        <v>170</v>
      </c>
      <c r="B95" s="106" t="s">
        <v>169</v>
      </c>
      <c r="C95" s="151">
        <f>IF('Indicator Date'!C95="","x",'Indicator Date'!C95)</f>
        <v>2015</v>
      </c>
      <c r="D95" s="151">
        <f>IF('Indicator Date'!D95="","x",'Indicator Date'!D95)</f>
        <v>2015</v>
      </c>
      <c r="E95" s="151">
        <f>IF('Indicator Date'!E95="","x",'Indicator Date'!E95)</f>
        <v>2015</v>
      </c>
      <c r="F95" s="151">
        <f>IF('Indicator Date'!F95="","x",'Indicator Date'!F95)</f>
        <v>2015</v>
      </c>
      <c r="G95" s="151">
        <f>IF('Indicator Date'!G95="","x",'Indicator Date'!G95)</f>
        <v>2015</v>
      </c>
      <c r="H95" s="151">
        <f>IF('Indicator Date'!H95="","x",'Indicator Date'!H95)</f>
        <v>2015</v>
      </c>
      <c r="I95" s="151">
        <f>IF('Indicator Date'!I95="","x",'Indicator Date'!I95)</f>
        <v>2015</v>
      </c>
      <c r="J95" s="151">
        <f>IF('Indicator Date'!J95="","x",'Indicator Date'!J95)</f>
        <v>2018</v>
      </c>
      <c r="K95" s="151">
        <f>IF('Indicator Date'!K95="","x",'Indicator Date'!K95)</f>
        <v>2018</v>
      </c>
      <c r="L95" s="151">
        <f>IF('Indicator Date'!L95="","x",'Indicator Date'!L95)</f>
        <v>2016</v>
      </c>
      <c r="M95" s="151">
        <f>IF('Indicator Date'!M95="","x",'Indicator Date'!M95)</f>
        <v>2015</v>
      </c>
      <c r="N95" s="151">
        <f>IF('Indicator Date'!N95="","x",'Indicator Date'!N95)</f>
        <v>2015</v>
      </c>
      <c r="O95" s="151">
        <f>IF('Indicator Date'!O95="","x",'Indicator Date'!O95)</f>
        <v>2015</v>
      </c>
      <c r="P95" s="151">
        <f>IF('Indicator Date'!P95="","x",'Indicator Date'!P95)</f>
        <v>2015</v>
      </c>
      <c r="Q95" s="151">
        <f>IF('Indicator Date'!Q95="","x",'Indicator Date'!Q95)</f>
        <v>2010</v>
      </c>
      <c r="R95" s="151">
        <f>IF('Indicator Date'!R95="","x",'Indicator Date'!R95)</f>
        <v>2010</v>
      </c>
      <c r="S95" s="151">
        <f>IF('Indicator Date'!S95="","x",'Indicator Date'!S95)</f>
        <v>2010</v>
      </c>
      <c r="T95" s="151">
        <f>IF('Indicator Date'!T95="","x",'Indicator Date'!T95)</f>
        <v>2010</v>
      </c>
      <c r="U95" s="151">
        <f>IF('Indicator Date'!U95="","x",'Indicator Date'!U95)</f>
        <v>2015</v>
      </c>
      <c r="V95" s="151">
        <f>IF('Indicator Date'!V95="","x",'Indicator Date'!V95)</f>
        <v>2015</v>
      </c>
      <c r="W95" s="151">
        <f>IF('Indicator Date'!W95="","x",'Indicator Date'!W95)</f>
        <v>2015</v>
      </c>
      <c r="X95" s="151">
        <f>IF('Indicator Date'!X95="","x",'Indicator Date'!X95)</f>
        <v>2018</v>
      </c>
      <c r="Y95" s="151">
        <f>IF('Indicator Date'!Y95="","x",'Indicator Date'!Y95)</f>
        <v>2018</v>
      </c>
      <c r="Z95" s="151">
        <f>IF('Indicator Date'!Z95="","x",'Indicator Date'!Z95)</f>
        <v>2018</v>
      </c>
      <c r="AA95" s="151">
        <f>IF('Indicator Date'!AA95="","x",'Indicator Date'!AA95)</f>
        <v>2012</v>
      </c>
      <c r="AB95" s="151">
        <f>IF('Indicator Date'!AB95="","x",'Indicator Date'!AB95)</f>
        <v>2017</v>
      </c>
      <c r="AC95" s="151">
        <f>IF('Indicator Date'!AC95="","x",'Indicator Date'!AC95)</f>
        <v>2017</v>
      </c>
      <c r="AD95" s="151">
        <f>IF('Indicator Date'!AD95="","x",'Indicator Date'!AD95)</f>
        <v>2018</v>
      </c>
      <c r="AE95" s="151">
        <f>IF('Indicator Date'!AE95="","x",'Indicator Date'!AE95)</f>
        <v>2018</v>
      </c>
      <c r="AF95" s="151">
        <f>IF('Indicator Date'!AF95="","x",'Indicator Date'!AF95)</f>
        <v>2016</v>
      </c>
      <c r="AG95" s="151">
        <f>IF('Indicator Date'!AG95="","x",'Indicator Date'!AG95)</f>
        <v>2019</v>
      </c>
      <c r="AH95" s="151">
        <f>IF('Indicator Date'!AH95="","x",'Indicator Date'!AH95)</f>
        <v>2019</v>
      </c>
      <c r="AI95" s="151">
        <f>IF('Indicator Date'!AI95="","x",'Indicator Date'!AI95)</f>
        <v>2019</v>
      </c>
      <c r="AJ95" s="151">
        <f>IF('Indicator Date'!AJ95="","x",'Indicator Date'!AJ95)</f>
        <v>2018</v>
      </c>
      <c r="AK95" s="151">
        <f>IF('Indicator Date'!AK95="","x",'Indicator Date'!AK95)</f>
        <v>2018</v>
      </c>
      <c r="AL95" s="151">
        <f>IF('Indicator Date'!AL95="","x",'Indicator Date'!AL95)</f>
        <v>2017</v>
      </c>
      <c r="AM95" s="151">
        <f>IF('Indicator Date'!AM95="","x",'Indicator Date'!AM95)</f>
        <v>2014</v>
      </c>
      <c r="AN95" s="151">
        <f>IF('Indicator Date'!AN95="","x",'Indicator Date'!AN95)</f>
        <v>2019</v>
      </c>
      <c r="AO95" s="151">
        <f>IF('Indicator Date'!AO95="","x",'Indicator Date'!AO95)</f>
        <v>2016</v>
      </c>
      <c r="AP95" s="151">
        <f>IF('Indicator Date'!AP95="","x",'Indicator Date'!AP95)</f>
        <v>2017</v>
      </c>
      <c r="AQ95" s="151">
        <f>IF('Indicator Date'!AQ95="","x",'Indicator Date'!AQ95)</f>
        <v>2017</v>
      </c>
      <c r="AR95" s="151">
        <f>IF('Indicator Date'!AR95="","x",'Indicator Date'!AR95)</f>
        <v>2018</v>
      </c>
      <c r="AS95" s="151">
        <f>IF('Indicator Date'!AS95="","x",'Indicator Date'!AS95)</f>
        <v>2017</v>
      </c>
      <c r="AT95" s="151">
        <f>IF('Indicator Date'!AT95="","x",'Indicator Date'!AT95)</f>
        <v>2014</v>
      </c>
      <c r="AU95" s="151">
        <f>IF('Indicator Date'!AU95="","x",'Indicator Date'!AU95)</f>
        <v>2017</v>
      </c>
      <c r="AV95" s="151">
        <f>IF('Indicator Date'!AV95="","x",'Indicator Date'!AV95)</f>
        <v>2017</v>
      </c>
      <c r="AW95" s="151">
        <f>IF('Indicator Date'!AW95="","x",'Indicator Date'!AW95)</f>
        <v>2017</v>
      </c>
      <c r="AX95" s="151">
        <f>IF('Indicator Date'!AX95="","x",'Indicator Date'!AX95)</f>
        <v>2017</v>
      </c>
      <c r="AY95" s="151">
        <f>IF('Indicator Date'!AY95="","x",'Indicator Date'!AY95)</f>
        <v>2017</v>
      </c>
      <c r="AZ95" s="151">
        <f>IF('Indicator Date'!AZ95="","x",'Indicator Date'!AZ95)</f>
        <v>2017</v>
      </c>
      <c r="BA95" s="151" t="str">
        <f>IF('Indicator Date'!BA95="","x",'Indicator Date'!BA95)</f>
        <v>2017</v>
      </c>
      <c r="BB95" s="151">
        <f>IF('Indicator Date'!BB95="","x",'Indicator Date'!BB95)</f>
        <v>2017</v>
      </c>
      <c r="BC95" s="151">
        <f>IF('Indicator Date'!BC95="","x",'Indicator Date'!BC95)</f>
        <v>2018</v>
      </c>
      <c r="BD95" s="151">
        <f>IF('Indicator Date'!BD95="","x",'Indicator Date'!BD95)</f>
        <v>2019</v>
      </c>
      <c r="BE95" s="212" t="str">
        <f>IF('Indicator Date'!BE95="","x",YEAR('Indicator Date'!BE95))</f>
        <v>x</v>
      </c>
      <c r="BF95" s="212">
        <f>IF('Indicator Date'!BF95="","x",YEAR('Indicator Date'!BF95))</f>
        <v>2018</v>
      </c>
      <c r="BG95" s="212">
        <f>IF('Indicator Date'!BG95="","x",YEAR('Indicator Date'!BG95))</f>
        <v>2018</v>
      </c>
      <c r="BH95" s="151">
        <f>IF('Indicator Date'!BH95="","x",'Indicator Date'!BH95)</f>
        <v>2018</v>
      </c>
      <c r="BI95" s="151">
        <f>IF('Indicator Date'!BI95="","x",'Indicator Date'!BI95)</f>
        <v>2018</v>
      </c>
      <c r="BJ95" s="151">
        <f>IF('Indicator Date'!BJ95="","x",'Indicator Date'!BJ95)</f>
        <v>2015</v>
      </c>
      <c r="BK95" s="151">
        <f>IF('Indicator Date'!BK95="","x",'Indicator Date'!BK95)</f>
        <v>2017</v>
      </c>
      <c r="BL95" s="151">
        <f>IF('Indicator Date'!BL95="","x",'Indicator Date'!BL95)</f>
        <v>2018</v>
      </c>
      <c r="BM95" s="151">
        <f>IF('Indicator Date'!BM95="","x",'Indicator Date'!BM95)</f>
        <v>2017</v>
      </c>
      <c r="BN95" s="151">
        <f>IF('Indicator Date'!BN95="","x",'Indicator Date'!BN95)</f>
        <v>2015</v>
      </c>
      <c r="BO95" s="151">
        <f>IF('Indicator Date'!BO95="","x",'Indicator Date'!BO95)</f>
        <v>2016</v>
      </c>
      <c r="BP95" s="151">
        <f>IF('Indicator Date'!BP95="","x",'Indicator Date'!BP95)</f>
        <v>2017</v>
      </c>
      <c r="BQ95" s="151">
        <f>IF('Indicator Date'!BQ95="","x",'Indicator Date'!BQ95)</f>
        <v>2014</v>
      </c>
      <c r="BR95" s="151">
        <f>IF('Indicator Date'!BR95="","x",'Indicator Date'!BR95)</f>
        <v>2017</v>
      </c>
      <c r="BS95" s="151">
        <f>IF('Indicator Date'!BS95="","x",'Indicator Date'!BS95)</f>
        <v>2017</v>
      </c>
      <c r="BT95" s="151">
        <f>IF('Indicator Date'!BT95="","x",'Indicator Date'!BT95)</f>
        <v>2014</v>
      </c>
      <c r="BU95" s="151">
        <f>IF('Indicator Date'!BU95="","x",'Indicator Date'!BU95)</f>
        <v>2017</v>
      </c>
      <c r="BV95" s="151">
        <f>IF('Indicator Date'!BV95="","x",'Indicator Date'!BV95)</f>
        <v>2017</v>
      </c>
      <c r="BW95" s="151" t="str">
        <f>IF('Indicator Date'!BW95="","x",'Indicator Date'!BW95)</f>
        <v>x</v>
      </c>
      <c r="BX95" s="151">
        <f>IF('Indicator Date'!BX95="","x",'Indicator Date'!BX95)</f>
        <v>2016</v>
      </c>
      <c r="BY95" s="151">
        <f>IF('Indicator Date'!BY95="","x",'Indicator Date'!BY95)</f>
        <v>2015</v>
      </c>
      <c r="BZ95" s="151" t="str">
        <f>IF('Indicator Date'!BZ95="","x",'Indicator Date'!BZ95)</f>
        <v>2018</v>
      </c>
      <c r="CA95" s="151">
        <f>IF('Indicator Date'!CA95="","x",'Indicator Date'!CA95)</f>
        <v>2019</v>
      </c>
      <c r="CB95" s="151">
        <f>IF('Indicator Date'!CB95="","x",'Indicator Date'!CB95)</f>
        <v>2015</v>
      </c>
    </row>
    <row r="96" spans="1:80" x14ac:dyDescent="0.3">
      <c r="A96" s="123" t="s">
        <v>746</v>
      </c>
      <c r="B96" s="106" t="s">
        <v>171</v>
      </c>
      <c r="C96" s="151">
        <f>IF('Indicator Date'!C96="","x",'Indicator Date'!C96)</f>
        <v>2015</v>
      </c>
      <c r="D96" s="151">
        <f>IF('Indicator Date'!D96="","x",'Indicator Date'!D96)</f>
        <v>2015</v>
      </c>
      <c r="E96" s="151">
        <f>IF('Indicator Date'!E96="","x",'Indicator Date'!E96)</f>
        <v>2015</v>
      </c>
      <c r="F96" s="151">
        <f>IF('Indicator Date'!F96="","x",'Indicator Date'!F96)</f>
        <v>2015</v>
      </c>
      <c r="G96" s="151">
        <f>IF('Indicator Date'!G96="","x",'Indicator Date'!G96)</f>
        <v>2015</v>
      </c>
      <c r="H96" s="151">
        <f>IF('Indicator Date'!H96="","x",'Indicator Date'!H96)</f>
        <v>2015</v>
      </c>
      <c r="I96" s="151">
        <f>IF('Indicator Date'!I96="","x",'Indicator Date'!I96)</f>
        <v>2015</v>
      </c>
      <c r="J96" s="151">
        <f>IF('Indicator Date'!J96="","x",'Indicator Date'!J96)</f>
        <v>2018</v>
      </c>
      <c r="K96" s="151">
        <f>IF('Indicator Date'!K96="","x",'Indicator Date'!K96)</f>
        <v>2018</v>
      </c>
      <c r="L96" s="151">
        <f>IF('Indicator Date'!L96="","x",'Indicator Date'!L96)</f>
        <v>2016</v>
      </c>
      <c r="M96" s="151">
        <f>IF('Indicator Date'!M96="","x",'Indicator Date'!M96)</f>
        <v>2015</v>
      </c>
      <c r="N96" s="151">
        <f>IF('Indicator Date'!N96="","x",'Indicator Date'!N96)</f>
        <v>2015</v>
      </c>
      <c r="O96" s="151">
        <f>IF('Indicator Date'!O96="","x",'Indicator Date'!O96)</f>
        <v>2015</v>
      </c>
      <c r="P96" s="151">
        <f>IF('Indicator Date'!P96="","x",'Indicator Date'!P96)</f>
        <v>2015</v>
      </c>
      <c r="Q96" s="151">
        <f>IF('Indicator Date'!Q96="","x",'Indicator Date'!Q96)</f>
        <v>2010</v>
      </c>
      <c r="R96" s="151">
        <f>IF('Indicator Date'!R96="","x",'Indicator Date'!R96)</f>
        <v>2010</v>
      </c>
      <c r="S96" s="151">
        <f>IF('Indicator Date'!S96="","x",'Indicator Date'!S96)</f>
        <v>2010</v>
      </c>
      <c r="T96" s="151">
        <f>IF('Indicator Date'!T96="","x",'Indicator Date'!T96)</f>
        <v>2010</v>
      </c>
      <c r="U96" s="151">
        <f>IF('Indicator Date'!U96="","x",'Indicator Date'!U96)</f>
        <v>2015</v>
      </c>
      <c r="V96" s="151">
        <f>IF('Indicator Date'!V96="","x",'Indicator Date'!V96)</f>
        <v>2015</v>
      </c>
      <c r="W96" s="151">
        <f>IF('Indicator Date'!W96="","x",'Indicator Date'!W96)</f>
        <v>2015</v>
      </c>
      <c r="X96" s="151">
        <f>IF('Indicator Date'!X96="","x",'Indicator Date'!X96)</f>
        <v>2018</v>
      </c>
      <c r="Y96" s="151">
        <f>IF('Indicator Date'!Y96="","x",'Indicator Date'!Y96)</f>
        <v>2018</v>
      </c>
      <c r="Z96" s="151">
        <f>IF('Indicator Date'!Z96="","x",'Indicator Date'!Z96)</f>
        <v>2018</v>
      </c>
      <c r="AA96" s="151" t="str">
        <f>IF('Indicator Date'!AA96="","x",'Indicator Date'!AA96)</f>
        <v>x</v>
      </c>
      <c r="AB96" s="151">
        <f>IF('Indicator Date'!AB96="","x",'Indicator Date'!AB96)</f>
        <v>2017</v>
      </c>
      <c r="AC96" s="151">
        <f>IF('Indicator Date'!AC96="","x",'Indicator Date'!AC96)</f>
        <v>2017</v>
      </c>
      <c r="AD96" s="151">
        <f>IF('Indicator Date'!AD96="","x",'Indicator Date'!AD96)</f>
        <v>2017</v>
      </c>
      <c r="AE96" s="151">
        <f>IF('Indicator Date'!AE96="","x",'Indicator Date'!AE96)</f>
        <v>2018</v>
      </c>
      <c r="AF96" s="151">
        <f>IF('Indicator Date'!AF96="","x",'Indicator Date'!AF96)</f>
        <v>2016</v>
      </c>
      <c r="AG96" s="151">
        <f>IF('Indicator Date'!AG96="","x",'Indicator Date'!AG96)</f>
        <v>2019</v>
      </c>
      <c r="AH96" s="151">
        <f>IF('Indicator Date'!AH96="","x",'Indicator Date'!AH96)</f>
        <v>2019</v>
      </c>
      <c r="AI96" s="151">
        <f>IF('Indicator Date'!AI96="","x",'Indicator Date'!AI96)</f>
        <v>2019</v>
      </c>
      <c r="AJ96" s="151">
        <f>IF('Indicator Date'!AJ96="","x",'Indicator Date'!AJ96)</f>
        <v>2018</v>
      </c>
      <c r="AK96" s="151">
        <f>IF('Indicator Date'!AK96="","x",'Indicator Date'!AK96)</f>
        <v>2018</v>
      </c>
      <c r="AL96" s="151">
        <f>IF('Indicator Date'!AL96="","x",'Indicator Date'!AL96)</f>
        <v>2017</v>
      </c>
      <c r="AM96" s="151">
        <f>IF('Indicator Date'!AM96="","x",'Indicator Date'!AM96)</f>
        <v>2012</v>
      </c>
      <c r="AN96" s="151">
        <f>IF('Indicator Date'!AN96="","x",'Indicator Date'!AN96)</f>
        <v>2019</v>
      </c>
      <c r="AO96" s="151">
        <f>IF('Indicator Date'!AO96="","x",'Indicator Date'!AO96)</f>
        <v>2016</v>
      </c>
      <c r="AP96" s="151">
        <f>IF('Indicator Date'!AP96="","x",'Indicator Date'!AP96)</f>
        <v>2017</v>
      </c>
      <c r="AQ96" s="151">
        <f>IF('Indicator Date'!AQ96="","x",'Indicator Date'!AQ96)</f>
        <v>2017</v>
      </c>
      <c r="AR96" s="151">
        <f>IF('Indicator Date'!AR96="","x",'Indicator Date'!AR96)</f>
        <v>2018</v>
      </c>
      <c r="AS96" s="151">
        <f>IF('Indicator Date'!AS96="","x",'Indicator Date'!AS96)</f>
        <v>2017</v>
      </c>
      <c r="AT96" s="151">
        <f>IF('Indicator Date'!AT96="","x",'Indicator Date'!AT96)</f>
        <v>2011</v>
      </c>
      <c r="AU96" s="151">
        <f>IF('Indicator Date'!AU96="","x",'Indicator Date'!AU96)</f>
        <v>2017</v>
      </c>
      <c r="AV96" s="151">
        <f>IF('Indicator Date'!AV96="","x",'Indicator Date'!AV96)</f>
        <v>2017</v>
      </c>
      <c r="AW96" s="151" t="str">
        <f>IF('Indicator Date'!AW96="","x",'Indicator Date'!AW96)</f>
        <v>x</v>
      </c>
      <c r="AX96" s="151">
        <f>IF('Indicator Date'!AX96="","x",'Indicator Date'!AX96)</f>
        <v>2017</v>
      </c>
      <c r="AY96" s="151">
        <f>IF('Indicator Date'!AY96="","x",'Indicator Date'!AY96)</f>
        <v>2017</v>
      </c>
      <c r="AZ96" s="151">
        <f>IF('Indicator Date'!AZ96="","x",'Indicator Date'!AZ96)</f>
        <v>2015</v>
      </c>
      <c r="BA96" s="151" t="str">
        <f>IF('Indicator Date'!BA96="","x",'Indicator Date'!BA96)</f>
        <v>2012</v>
      </c>
      <c r="BB96" s="151">
        <f>IF('Indicator Date'!BB96="","x",'Indicator Date'!BB96)</f>
        <v>2017</v>
      </c>
      <c r="BC96" s="151">
        <f>IF('Indicator Date'!BC96="","x",'Indicator Date'!BC96)</f>
        <v>2018</v>
      </c>
      <c r="BD96" s="151">
        <f>IF('Indicator Date'!BD96="","x",'Indicator Date'!BD96)</f>
        <v>2019</v>
      </c>
      <c r="BE96" s="212" t="str">
        <f>IF('Indicator Date'!BE96="","x",YEAR('Indicator Date'!BE96))</f>
        <v>x</v>
      </c>
      <c r="BF96" s="212">
        <f>IF('Indicator Date'!BF96="","x",YEAR('Indicator Date'!BF96))</f>
        <v>2018</v>
      </c>
      <c r="BG96" s="212">
        <f>IF('Indicator Date'!BG96="","x",YEAR('Indicator Date'!BG96))</f>
        <v>2018</v>
      </c>
      <c r="BH96" s="151">
        <f>IF('Indicator Date'!BH96="","x",'Indicator Date'!BH96)</f>
        <v>2018</v>
      </c>
      <c r="BI96" s="151">
        <f>IF('Indicator Date'!BI96="","x",'Indicator Date'!BI96)</f>
        <v>2018</v>
      </c>
      <c r="BJ96" s="151">
        <f>IF('Indicator Date'!BJ96="","x",'Indicator Date'!BJ96)</f>
        <v>2015</v>
      </c>
      <c r="BK96" s="151">
        <f>IF('Indicator Date'!BK96="","x",'Indicator Date'!BK96)</f>
        <v>2017</v>
      </c>
      <c r="BL96" s="151">
        <f>IF('Indicator Date'!BL96="","x",'Indicator Date'!BL96)</f>
        <v>2018</v>
      </c>
      <c r="BM96" s="151">
        <f>IF('Indicator Date'!BM96="","x",'Indicator Date'!BM96)</f>
        <v>2017</v>
      </c>
      <c r="BN96" s="151">
        <f>IF('Indicator Date'!BN96="","x",'Indicator Date'!BN96)</f>
        <v>2015</v>
      </c>
      <c r="BO96" s="151">
        <f>IF('Indicator Date'!BO96="","x",'Indicator Date'!BO96)</f>
        <v>2016</v>
      </c>
      <c r="BP96" s="151">
        <f>IF('Indicator Date'!BP96="","x",'Indicator Date'!BP96)</f>
        <v>2017</v>
      </c>
      <c r="BQ96" s="151">
        <f>IF('Indicator Date'!BQ96="","x",'Indicator Date'!BQ96)</f>
        <v>2014</v>
      </c>
      <c r="BR96" s="151">
        <f>IF('Indicator Date'!BR96="","x",'Indicator Date'!BR96)</f>
        <v>2017</v>
      </c>
      <c r="BS96" s="151">
        <f>IF('Indicator Date'!BS96="","x",'Indicator Date'!BS96)</f>
        <v>2017</v>
      </c>
      <c r="BT96" s="151">
        <f>IF('Indicator Date'!BT96="","x",'Indicator Date'!BT96)</f>
        <v>2014</v>
      </c>
      <c r="BU96" s="151">
        <f>IF('Indicator Date'!BU96="","x",'Indicator Date'!BU96)</f>
        <v>2017</v>
      </c>
      <c r="BV96" s="151" t="str">
        <f>IF('Indicator Date'!BV96="","x",'Indicator Date'!BV96)</f>
        <v>x</v>
      </c>
      <c r="BW96" s="151">
        <f>IF('Indicator Date'!BW96="","x",'Indicator Date'!BW96)</f>
        <v>2017</v>
      </c>
      <c r="BX96" s="151">
        <f>IF('Indicator Date'!BX96="","x",'Indicator Date'!BX96)</f>
        <v>2016</v>
      </c>
      <c r="BY96" s="151">
        <f>IF('Indicator Date'!BY96="","x",'Indicator Date'!BY96)</f>
        <v>2015</v>
      </c>
      <c r="BZ96" s="151" t="str">
        <f>IF('Indicator Date'!BZ96="","x",'Indicator Date'!BZ96)</f>
        <v>2018</v>
      </c>
      <c r="CA96" s="151">
        <f>IF('Indicator Date'!CA96="","x",'Indicator Date'!CA96)</f>
        <v>2019</v>
      </c>
      <c r="CB96" s="151">
        <f>IF('Indicator Date'!CB96="","x",'Indicator Date'!CB96)</f>
        <v>2015</v>
      </c>
    </row>
    <row r="97" spans="1:80" x14ac:dyDescent="0.3">
      <c r="A97" s="123" t="s">
        <v>377</v>
      </c>
      <c r="B97" s="106" t="s">
        <v>172</v>
      </c>
      <c r="C97" s="151">
        <f>IF('Indicator Date'!C97="","x",'Indicator Date'!C97)</f>
        <v>2015</v>
      </c>
      <c r="D97" s="151">
        <f>IF('Indicator Date'!D97="","x",'Indicator Date'!D97)</f>
        <v>2015</v>
      </c>
      <c r="E97" s="151">
        <f>IF('Indicator Date'!E97="","x",'Indicator Date'!E97)</f>
        <v>2015</v>
      </c>
      <c r="F97" s="151">
        <f>IF('Indicator Date'!F97="","x",'Indicator Date'!F97)</f>
        <v>2015</v>
      </c>
      <c r="G97" s="151">
        <f>IF('Indicator Date'!G97="","x",'Indicator Date'!G97)</f>
        <v>2015</v>
      </c>
      <c r="H97" s="151">
        <f>IF('Indicator Date'!H97="","x",'Indicator Date'!H97)</f>
        <v>2015</v>
      </c>
      <c r="I97" s="151">
        <f>IF('Indicator Date'!I97="","x",'Indicator Date'!I97)</f>
        <v>2015</v>
      </c>
      <c r="J97" s="151">
        <f>IF('Indicator Date'!J97="","x",'Indicator Date'!J97)</f>
        <v>2018</v>
      </c>
      <c r="K97" s="151">
        <f>IF('Indicator Date'!K97="","x",'Indicator Date'!K97)</f>
        <v>2018</v>
      </c>
      <c r="L97" s="151">
        <f>IF('Indicator Date'!L97="","x",'Indicator Date'!L97)</f>
        <v>2016</v>
      </c>
      <c r="M97" s="151">
        <f>IF('Indicator Date'!M97="","x",'Indicator Date'!M97)</f>
        <v>2015</v>
      </c>
      <c r="N97" s="151">
        <f>IF('Indicator Date'!N97="","x",'Indicator Date'!N97)</f>
        <v>2015</v>
      </c>
      <c r="O97" s="151">
        <f>IF('Indicator Date'!O97="","x",'Indicator Date'!O97)</f>
        <v>2015</v>
      </c>
      <c r="P97" s="151">
        <f>IF('Indicator Date'!P97="","x",'Indicator Date'!P97)</f>
        <v>2015</v>
      </c>
      <c r="Q97" s="151">
        <f>IF('Indicator Date'!Q97="","x",'Indicator Date'!Q97)</f>
        <v>2010</v>
      </c>
      <c r="R97" s="151">
        <f>IF('Indicator Date'!R97="","x",'Indicator Date'!R97)</f>
        <v>2010</v>
      </c>
      <c r="S97" s="151">
        <f>IF('Indicator Date'!S97="","x",'Indicator Date'!S97)</f>
        <v>2010</v>
      </c>
      <c r="T97" s="151">
        <f>IF('Indicator Date'!T97="","x",'Indicator Date'!T97)</f>
        <v>2010</v>
      </c>
      <c r="U97" s="151">
        <f>IF('Indicator Date'!U97="","x",'Indicator Date'!U97)</f>
        <v>2015</v>
      </c>
      <c r="V97" s="151">
        <f>IF('Indicator Date'!V97="","x",'Indicator Date'!V97)</f>
        <v>2015</v>
      </c>
      <c r="W97" s="151">
        <f>IF('Indicator Date'!W97="","x",'Indicator Date'!W97)</f>
        <v>2015</v>
      </c>
      <c r="X97" s="151">
        <f>IF('Indicator Date'!X97="","x",'Indicator Date'!X97)</f>
        <v>2018</v>
      </c>
      <c r="Y97" s="151">
        <f>IF('Indicator Date'!Y97="","x",'Indicator Date'!Y97)</f>
        <v>2018</v>
      </c>
      <c r="Z97" s="151">
        <f>IF('Indicator Date'!Z97="","x",'Indicator Date'!Z97)</f>
        <v>2018</v>
      </c>
      <c r="AA97" s="151">
        <f>IF('Indicator Date'!AA97="","x",'Indicator Date'!AA97)</f>
        <v>2011</v>
      </c>
      <c r="AB97" s="151">
        <f>IF('Indicator Date'!AB97="","x",'Indicator Date'!AB97)</f>
        <v>2017</v>
      </c>
      <c r="AC97" s="151" t="str">
        <f>IF('Indicator Date'!AC97="","x",'Indicator Date'!AC97)</f>
        <v>x</v>
      </c>
      <c r="AD97" s="151">
        <f>IF('Indicator Date'!AD97="","x",'Indicator Date'!AD97)</f>
        <v>2018</v>
      </c>
      <c r="AE97" s="151">
        <f>IF('Indicator Date'!AE97="","x",'Indicator Date'!AE97)</f>
        <v>2018</v>
      </c>
      <c r="AF97" s="151" t="str">
        <f>IF('Indicator Date'!AF97="","x",'Indicator Date'!AF97)</f>
        <v>x</v>
      </c>
      <c r="AG97" s="151">
        <f>IF('Indicator Date'!AG97="","x",'Indicator Date'!AG97)</f>
        <v>2019</v>
      </c>
      <c r="AH97" s="151">
        <f>IF('Indicator Date'!AH97="","x",'Indicator Date'!AH97)</f>
        <v>2019</v>
      </c>
      <c r="AI97" s="151">
        <f>IF('Indicator Date'!AI97="","x",'Indicator Date'!AI97)</f>
        <v>2019</v>
      </c>
      <c r="AJ97" s="151">
        <f>IF('Indicator Date'!AJ97="","x",'Indicator Date'!AJ97)</f>
        <v>2018</v>
      </c>
      <c r="AK97" s="151">
        <f>IF('Indicator Date'!AK97="","x",'Indicator Date'!AK97)</f>
        <v>2018</v>
      </c>
      <c r="AL97" s="151">
        <f>IF('Indicator Date'!AL97="","x",'Indicator Date'!AL97)</f>
        <v>2017</v>
      </c>
      <c r="AM97" s="151" t="str">
        <f>IF('Indicator Date'!AM97="","x",'Indicator Date'!AM97)</f>
        <v>x</v>
      </c>
      <c r="AN97" s="151">
        <f>IF('Indicator Date'!AN97="","x",'Indicator Date'!AN97)</f>
        <v>2019</v>
      </c>
      <c r="AO97" s="151">
        <f>IF('Indicator Date'!AO97="","x",'Indicator Date'!AO97)</f>
        <v>2016</v>
      </c>
      <c r="AP97" s="151">
        <f>IF('Indicator Date'!AP97="","x",'Indicator Date'!AP97)</f>
        <v>2017</v>
      </c>
      <c r="AQ97" s="151" t="str">
        <f>IF('Indicator Date'!AQ97="","x",'Indicator Date'!AQ97)</f>
        <v>x</v>
      </c>
      <c r="AR97" s="151">
        <f>IF('Indicator Date'!AR97="","x",'Indicator Date'!AR97)</f>
        <v>2018</v>
      </c>
      <c r="AS97" s="151">
        <f>IF('Indicator Date'!AS97="","x",'Indicator Date'!AS97)</f>
        <v>2017</v>
      </c>
      <c r="AT97" s="151" t="str">
        <f>IF('Indicator Date'!AT97="","x",'Indicator Date'!AT97)</f>
        <v>x</v>
      </c>
      <c r="AU97" s="151">
        <f>IF('Indicator Date'!AU97="","x",'Indicator Date'!AU97)</f>
        <v>2017</v>
      </c>
      <c r="AV97" s="151">
        <f>IF('Indicator Date'!AV97="","x",'Indicator Date'!AV97)</f>
        <v>2016</v>
      </c>
      <c r="AW97" s="151" t="str">
        <f>IF('Indicator Date'!AW97="","x",'Indicator Date'!AW97)</f>
        <v>x</v>
      </c>
      <c r="AX97" s="151" t="str">
        <f>IF('Indicator Date'!AX97="","x",'Indicator Date'!AX97)</f>
        <v>x</v>
      </c>
      <c r="AY97" s="151">
        <f>IF('Indicator Date'!AY97="","x",'Indicator Date'!AY97)</f>
        <v>2017</v>
      </c>
      <c r="AZ97" s="151">
        <f>IF('Indicator Date'!AZ97="","x",'Indicator Date'!AZ97)</f>
        <v>2017</v>
      </c>
      <c r="BA97" s="151" t="str">
        <f>IF('Indicator Date'!BA97="","x",'Indicator Date'!BA97)</f>
        <v>2015</v>
      </c>
      <c r="BB97" s="151">
        <f>IF('Indicator Date'!BB97="","x",'Indicator Date'!BB97)</f>
        <v>2017</v>
      </c>
      <c r="BC97" s="151">
        <f>IF('Indicator Date'!BC97="","x",'Indicator Date'!BC97)</f>
        <v>2018</v>
      </c>
      <c r="BD97" s="151">
        <f>IF('Indicator Date'!BD97="","x",'Indicator Date'!BD97)</f>
        <v>2019</v>
      </c>
      <c r="BE97" s="212" t="str">
        <f>IF('Indicator Date'!BE97="","x",YEAR('Indicator Date'!BE97))</f>
        <v>x</v>
      </c>
      <c r="BF97" s="212">
        <f>IF('Indicator Date'!BF97="","x",YEAR('Indicator Date'!BF97))</f>
        <v>2018</v>
      </c>
      <c r="BG97" s="212">
        <f>IF('Indicator Date'!BG97="","x",YEAR('Indicator Date'!BG97))</f>
        <v>2018</v>
      </c>
      <c r="BH97" s="151">
        <f>IF('Indicator Date'!BH97="","x",'Indicator Date'!BH97)</f>
        <v>2018</v>
      </c>
      <c r="BI97" s="151">
        <f>IF('Indicator Date'!BI97="","x",'Indicator Date'!BI97)</f>
        <v>2018</v>
      </c>
      <c r="BJ97" s="151" t="str">
        <f>IF('Indicator Date'!BJ97="","x",'Indicator Date'!BJ97)</f>
        <v>x</v>
      </c>
      <c r="BK97" s="151">
        <f>IF('Indicator Date'!BK97="","x",'Indicator Date'!BK97)</f>
        <v>2017</v>
      </c>
      <c r="BL97" s="151">
        <f>IF('Indicator Date'!BL97="","x",'Indicator Date'!BL97)</f>
        <v>2018</v>
      </c>
      <c r="BM97" s="151">
        <f>IF('Indicator Date'!BM97="","x",'Indicator Date'!BM97)</f>
        <v>2017</v>
      </c>
      <c r="BN97" s="151">
        <f>IF('Indicator Date'!BN97="","x",'Indicator Date'!BN97)</f>
        <v>2015</v>
      </c>
      <c r="BO97" s="151">
        <f>IF('Indicator Date'!BO97="","x",'Indicator Date'!BO97)</f>
        <v>2016</v>
      </c>
      <c r="BP97" s="151">
        <f>IF('Indicator Date'!BP97="","x",'Indicator Date'!BP97)</f>
        <v>2017</v>
      </c>
      <c r="BQ97" s="151">
        <f>IF('Indicator Date'!BQ97="","x",'Indicator Date'!BQ97)</f>
        <v>2014</v>
      </c>
      <c r="BR97" s="151">
        <f>IF('Indicator Date'!BR97="","x",'Indicator Date'!BR97)</f>
        <v>2017</v>
      </c>
      <c r="BS97" s="151">
        <f>IF('Indicator Date'!BS97="","x",'Indicator Date'!BS97)</f>
        <v>2017</v>
      </c>
      <c r="BT97" s="151">
        <f>IF('Indicator Date'!BT97="","x",'Indicator Date'!BT97)</f>
        <v>2016</v>
      </c>
      <c r="BU97" s="151">
        <f>IF('Indicator Date'!BU97="","x",'Indicator Date'!BU97)</f>
        <v>2017</v>
      </c>
      <c r="BV97" s="151">
        <f>IF('Indicator Date'!BV97="","x",'Indicator Date'!BV97)</f>
        <v>2017</v>
      </c>
      <c r="BW97" s="151">
        <f>IF('Indicator Date'!BW97="","x",'Indicator Date'!BW97)</f>
        <v>2017</v>
      </c>
      <c r="BX97" s="151">
        <f>IF('Indicator Date'!BX97="","x",'Indicator Date'!BX97)</f>
        <v>2016</v>
      </c>
      <c r="BY97" s="151">
        <f>IF('Indicator Date'!BY97="","x",'Indicator Date'!BY97)</f>
        <v>2015</v>
      </c>
      <c r="BZ97" s="151" t="str">
        <f>IF('Indicator Date'!BZ97="","x",'Indicator Date'!BZ97)</f>
        <v>2018</v>
      </c>
      <c r="CA97" s="151">
        <f>IF('Indicator Date'!CA97="","x",'Indicator Date'!CA97)</f>
        <v>2019</v>
      </c>
      <c r="CB97" s="151">
        <f>IF('Indicator Date'!CB97="","x",'Indicator Date'!CB97)</f>
        <v>2015</v>
      </c>
    </row>
    <row r="98" spans="1:80" x14ac:dyDescent="0.3">
      <c r="A98" s="123" t="s">
        <v>174</v>
      </c>
      <c r="B98" s="106" t="s">
        <v>173</v>
      </c>
      <c r="C98" s="151">
        <f>IF('Indicator Date'!C98="","x",'Indicator Date'!C98)</f>
        <v>2015</v>
      </c>
      <c r="D98" s="151">
        <f>IF('Indicator Date'!D98="","x",'Indicator Date'!D98)</f>
        <v>2015</v>
      </c>
      <c r="E98" s="151">
        <f>IF('Indicator Date'!E98="","x",'Indicator Date'!E98)</f>
        <v>2015</v>
      </c>
      <c r="F98" s="151">
        <f>IF('Indicator Date'!F98="","x",'Indicator Date'!F98)</f>
        <v>2015</v>
      </c>
      <c r="G98" s="151">
        <f>IF('Indicator Date'!G98="","x",'Indicator Date'!G98)</f>
        <v>2015</v>
      </c>
      <c r="H98" s="151">
        <f>IF('Indicator Date'!H98="","x",'Indicator Date'!H98)</f>
        <v>2015</v>
      </c>
      <c r="I98" s="151">
        <f>IF('Indicator Date'!I98="","x",'Indicator Date'!I98)</f>
        <v>2015</v>
      </c>
      <c r="J98" s="151">
        <f>IF('Indicator Date'!J98="","x",'Indicator Date'!J98)</f>
        <v>2018</v>
      </c>
      <c r="K98" s="151">
        <f>IF('Indicator Date'!K98="","x",'Indicator Date'!K98)</f>
        <v>2018</v>
      </c>
      <c r="L98" s="151">
        <f>IF('Indicator Date'!L98="","x",'Indicator Date'!L98)</f>
        <v>2016</v>
      </c>
      <c r="M98" s="151">
        <f>IF('Indicator Date'!M98="","x",'Indicator Date'!M98)</f>
        <v>2015</v>
      </c>
      <c r="N98" s="151">
        <f>IF('Indicator Date'!N98="","x",'Indicator Date'!N98)</f>
        <v>2015</v>
      </c>
      <c r="O98" s="151">
        <f>IF('Indicator Date'!O98="","x",'Indicator Date'!O98)</f>
        <v>2015</v>
      </c>
      <c r="P98" s="151">
        <f>IF('Indicator Date'!P98="","x",'Indicator Date'!P98)</f>
        <v>2015</v>
      </c>
      <c r="Q98" s="151">
        <f>IF('Indicator Date'!Q98="","x",'Indicator Date'!Q98)</f>
        <v>2010</v>
      </c>
      <c r="R98" s="151">
        <f>IF('Indicator Date'!R98="","x",'Indicator Date'!R98)</f>
        <v>2010</v>
      </c>
      <c r="S98" s="151">
        <f>IF('Indicator Date'!S98="","x",'Indicator Date'!S98)</f>
        <v>2010</v>
      </c>
      <c r="T98" s="151">
        <f>IF('Indicator Date'!T98="","x",'Indicator Date'!T98)</f>
        <v>2010</v>
      </c>
      <c r="U98" s="151">
        <f>IF('Indicator Date'!U98="","x",'Indicator Date'!U98)</f>
        <v>2015</v>
      </c>
      <c r="V98" s="151">
        <f>IF('Indicator Date'!V98="","x",'Indicator Date'!V98)</f>
        <v>2015</v>
      </c>
      <c r="W98" s="151">
        <f>IF('Indicator Date'!W98="","x",'Indicator Date'!W98)</f>
        <v>2015</v>
      </c>
      <c r="X98" s="151">
        <f>IF('Indicator Date'!X98="","x",'Indicator Date'!X98)</f>
        <v>2018</v>
      </c>
      <c r="Y98" s="151">
        <f>IF('Indicator Date'!Y98="","x",'Indicator Date'!Y98)</f>
        <v>2018</v>
      </c>
      <c r="Z98" s="151">
        <f>IF('Indicator Date'!Z98="","x",'Indicator Date'!Z98)</f>
        <v>2018</v>
      </c>
      <c r="AA98" s="151" t="str">
        <f>IF('Indicator Date'!AA98="","x",'Indicator Date'!AA98)</f>
        <v>x</v>
      </c>
      <c r="AB98" s="151">
        <f>IF('Indicator Date'!AB98="","x",'Indicator Date'!AB98)</f>
        <v>2017</v>
      </c>
      <c r="AC98" s="151" t="str">
        <f>IF('Indicator Date'!AC98="","x",'Indicator Date'!AC98)</f>
        <v>x</v>
      </c>
      <c r="AD98" s="151">
        <f>IF('Indicator Date'!AD98="","x",'Indicator Date'!AD98)</f>
        <v>2014</v>
      </c>
      <c r="AE98" s="151">
        <f>IF('Indicator Date'!AE98="","x",'Indicator Date'!AE98)</f>
        <v>2018</v>
      </c>
      <c r="AF98" s="151">
        <f>IF('Indicator Date'!AF98="","x",'Indicator Date'!AF98)</f>
        <v>2015</v>
      </c>
      <c r="AG98" s="151">
        <f>IF('Indicator Date'!AG98="","x",'Indicator Date'!AG98)</f>
        <v>2019</v>
      </c>
      <c r="AH98" s="151">
        <f>IF('Indicator Date'!AH98="","x",'Indicator Date'!AH98)</f>
        <v>2019</v>
      </c>
      <c r="AI98" s="151">
        <f>IF('Indicator Date'!AI98="","x",'Indicator Date'!AI98)</f>
        <v>2019</v>
      </c>
      <c r="AJ98" s="151">
        <f>IF('Indicator Date'!AJ98="","x",'Indicator Date'!AJ98)</f>
        <v>2018</v>
      </c>
      <c r="AK98" s="151">
        <f>IF('Indicator Date'!AK98="","x",'Indicator Date'!AK98)</f>
        <v>2018</v>
      </c>
      <c r="AL98" s="151">
        <f>IF('Indicator Date'!AL98="","x",'Indicator Date'!AL98)</f>
        <v>2017</v>
      </c>
      <c r="AM98" s="151" t="str">
        <f>IF('Indicator Date'!AM98="","x",'Indicator Date'!AM98)</f>
        <v>x</v>
      </c>
      <c r="AN98" s="151">
        <f>IF('Indicator Date'!AN98="","x",'Indicator Date'!AN98)</f>
        <v>2019</v>
      </c>
      <c r="AO98" s="151">
        <f>IF('Indicator Date'!AO98="","x",'Indicator Date'!AO98)</f>
        <v>2016</v>
      </c>
      <c r="AP98" s="151">
        <f>IF('Indicator Date'!AP98="","x",'Indicator Date'!AP98)</f>
        <v>2017</v>
      </c>
      <c r="AQ98" s="151">
        <f>IF('Indicator Date'!AQ98="","x",'Indicator Date'!AQ98)</f>
        <v>2017</v>
      </c>
      <c r="AR98" s="151">
        <f>IF('Indicator Date'!AR98="","x",'Indicator Date'!AR98)</f>
        <v>2018</v>
      </c>
      <c r="AS98" s="151">
        <f>IF('Indicator Date'!AS98="","x",'Indicator Date'!AS98)</f>
        <v>2017</v>
      </c>
      <c r="AT98" s="151" t="str">
        <f>IF('Indicator Date'!AT98="","x",'Indicator Date'!AT98)</f>
        <v>x</v>
      </c>
      <c r="AU98" s="151">
        <f>IF('Indicator Date'!AU98="","x",'Indicator Date'!AU98)</f>
        <v>2017</v>
      </c>
      <c r="AV98" s="151">
        <f>IF('Indicator Date'!AV98="","x",'Indicator Date'!AV98)</f>
        <v>2017</v>
      </c>
      <c r="AW98" s="151">
        <f>IF('Indicator Date'!AW98="","x",'Indicator Date'!AW98)</f>
        <v>2017</v>
      </c>
      <c r="AX98" s="151" t="str">
        <f>IF('Indicator Date'!AX98="","x",'Indicator Date'!AX98)</f>
        <v>x</v>
      </c>
      <c r="AY98" s="151">
        <f>IF('Indicator Date'!AY98="","x",'Indicator Date'!AY98)</f>
        <v>2017</v>
      </c>
      <c r="AZ98" s="151">
        <f>IF('Indicator Date'!AZ98="","x",'Indicator Date'!AZ98)</f>
        <v>2017</v>
      </c>
      <c r="BA98" s="151" t="str">
        <f>IF('Indicator Date'!BA98="","x",'Indicator Date'!BA98)</f>
        <v>2011</v>
      </c>
      <c r="BB98" s="151">
        <f>IF('Indicator Date'!BB98="","x",'Indicator Date'!BB98)</f>
        <v>2017</v>
      </c>
      <c r="BC98" s="151">
        <f>IF('Indicator Date'!BC98="","x",'Indicator Date'!BC98)</f>
        <v>2018</v>
      </c>
      <c r="BD98" s="151">
        <f>IF('Indicator Date'!BD98="","x",'Indicator Date'!BD98)</f>
        <v>2019</v>
      </c>
      <c r="BE98" s="212">
        <f>IF('Indicator Date'!BE98="","x",YEAR('Indicator Date'!BE98))</f>
        <v>2018</v>
      </c>
      <c r="BF98" s="212">
        <f>IF('Indicator Date'!BF98="","x",YEAR('Indicator Date'!BF98))</f>
        <v>2019</v>
      </c>
      <c r="BG98" s="212">
        <f>IF('Indicator Date'!BG98="","x",YEAR('Indicator Date'!BG98))</f>
        <v>2018</v>
      </c>
      <c r="BH98" s="151">
        <f>IF('Indicator Date'!BH98="","x",'Indicator Date'!BH98)</f>
        <v>2018</v>
      </c>
      <c r="BI98" s="151">
        <f>IF('Indicator Date'!BI98="","x",'Indicator Date'!BI98)</f>
        <v>2018</v>
      </c>
      <c r="BJ98" s="151">
        <f>IF('Indicator Date'!BJ98="","x",'Indicator Date'!BJ98)</f>
        <v>2015</v>
      </c>
      <c r="BK98" s="151">
        <f>IF('Indicator Date'!BK98="","x",'Indicator Date'!BK98)</f>
        <v>2017</v>
      </c>
      <c r="BL98" s="151">
        <f>IF('Indicator Date'!BL98="","x",'Indicator Date'!BL98)</f>
        <v>2018</v>
      </c>
      <c r="BM98" s="151">
        <f>IF('Indicator Date'!BM98="","x",'Indicator Date'!BM98)</f>
        <v>2017</v>
      </c>
      <c r="BN98" s="151">
        <f>IF('Indicator Date'!BN98="","x",'Indicator Date'!BN98)</f>
        <v>2015</v>
      </c>
      <c r="BO98" s="151">
        <f>IF('Indicator Date'!BO98="","x",'Indicator Date'!BO98)</f>
        <v>2016</v>
      </c>
      <c r="BP98" s="151">
        <f>IF('Indicator Date'!BP98="","x",'Indicator Date'!BP98)</f>
        <v>2017</v>
      </c>
      <c r="BQ98" s="151">
        <f>IF('Indicator Date'!BQ98="","x",'Indicator Date'!BQ98)</f>
        <v>2014</v>
      </c>
      <c r="BR98" s="151">
        <f>IF('Indicator Date'!BR98="","x",'Indicator Date'!BR98)</f>
        <v>2017</v>
      </c>
      <c r="BS98" s="151">
        <f>IF('Indicator Date'!BS98="","x",'Indicator Date'!BS98)</f>
        <v>2017</v>
      </c>
      <c r="BT98" s="151">
        <f>IF('Indicator Date'!BT98="","x",'Indicator Date'!BT98)</f>
        <v>2017</v>
      </c>
      <c r="BU98" s="151">
        <f>IF('Indicator Date'!BU98="","x",'Indicator Date'!BU98)</f>
        <v>2017</v>
      </c>
      <c r="BV98" s="151">
        <f>IF('Indicator Date'!BV98="","x",'Indicator Date'!BV98)</f>
        <v>2017</v>
      </c>
      <c r="BW98" s="151" t="str">
        <f>IF('Indicator Date'!BW98="","x",'Indicator Date'!BW98)</f>
        <v>x</v>
      </c>
      <c r="BX98" s="151">
        <f>IF('Indicator Date'!BX98="","x",'Indicator Date'!BX98)</f>
        <v>2016</v>
      </c>
      <c r="BY98" s="151">
        <f>IF('Indicator Date'!BY98="","x",'Indicator Date'!BY98)</f>
        <v>2015</v>
      </c>
      <c r="BZ98" s="151" t="str">
        <f>IF('Indicator Date'!BZ98="","x",'Indicator Date'!BZ98)</f>
        <v>2018</v>
      </c>
      <c r="CA98" s="151">
        <f>IF('Indicator Date'!CA98="","x",'Indicator Date'!CA98)</f>
        <v>2019</v>
      </c>
      <c r="CB98" s="151">
        <f>IF('Indicator Date'!CB98="","x",'Indicator Date'!CB98)</f>
        <v>2015</v>
      </c>
    </row>
    <row r="99" spans="1:80" x14ac:dyDescent="0.3">
      <c r="A99" s="123" t="s">
        <v>176</v>
      </c>
      <c r="B99" s="106" t="s">
        <v>175</v>
      </c>
      <c r="C99" s="151">
        <f>IF('Indicator Date'!C99="","x",'Indicator Date'!C99)</f>
        <v>2015</v>
      </c>
      <c r="D99" s="151">
        <f>IF('Indicator Date'!D99="","x",'Indicator Date'!D99)</f>
        <v>2015</v>
      </c>
      <c r="E99" s="151">
        <f>IF('Indicator Date'!E99="","x",'Indicator Date'!E99)</f>
        <v>2015</v>
      </c>
      <c r="F99" s="151">
        <f>IF('Indicator Date'!F99="","x",'Indicator Date'!F99)</f>
        <v>2015</v>
      </c>
      <c r="G99" s="151">
        <f>IF('Indicator Date'!G99="","x",'Indicator Date'!G99)</f>
        <v>2015</v>
      </c>
      <c r="H99" s="151">
        <f>IF('Indicator Date'!H99="","x",'Indicator Date'!H99)</f>
        <v>2015</v>
      </c>
      <c r="I99" s="151">
        <f>IF('Indicator Date'!I99="","x",'Indicator Date'!I99)</f>
        <v>2015</v>
      </c>
      <c r="J99" s="151">
        <f>IF('Indicator Date'!J99="","x",'Indicator Date'!J99)</f>
        <v>2018</v>
      </c>
      <c r="K99" s="151">
        <f>IF('Indicator Date'!K99="","x",'Indicator Date'!K99)</f>
        <v>2018</v>
      </c>
      <c r="L99" s="151">
        <f>IF('Indicator Date'!L99="","x",'Indicator Date'!L99)</f>
        <v>2016</v>
      </c>
      <c r="M99" s="151">
        <f>IF('Indicator Date'!M99="","x",'Indicator Date'!M99)</f>
        <v>2015</v>
      </c>
      <c r="N99" s="151">
        <f>IF('Indicator Date'!N99="","x",'Indicator Date'!N99)</f>
        <v>2015</v>
      </c>
      <c r="O99" s="151">
        <f>IF('Indicator Date'!O99="","x",'Indicator Date'!O99)</f>
        <v>2015</v>
      </c>
      <c r="P99" s="151">
        <f>IF('Indicator Date'!P99="","x",'Indicator Date'!P99)</f>
        <v>2015</v>
      </c>
      <c r="Q99" s="151">
        <f>IF('Indicator Date'!Q99="","x",'Indicator Date'!Q99)</f>
        <v>2010</v>
      </c>
      <c r="R99" s="151">
        <f>IF('Indicator Date'!R99="","x",'Indicator Date'!R99)</f>
        <v>2010</v>
      </c>
      <c r="S99" s="151">
        <f>IF('Indicator Date'!S99="","x",'Indicator Date'!S99)</f>
        <v>2010</v>
      </c>
      <c r="T99" s="151">
        <f>IF('Indicator Date'!T99="","x",'Indicator Date'!T99)</f>
        <v>2010</v>
      </c>
      <c r="U99" s="151">
        <f>IF('Indicator Date'!U99="","x",'Indicator Date'!U99)</f>
        <v>2015</v>
      </c>
      <c r="V99" s="151">
        <f>IF('Indicator Date'!V99="","x",'Indicator Date'!V99)</f>
        <v>2015</v>
      </c>
      <c r="W99" s="151">
        <f>IF('Indicator Date'!W99="","x",'Indicator Date'!W99)</f>
        <v>2015</v>
      </c>
      <c r="X99" s="151">
        <f>IF('Indicator Date'!X99="","x",'Indicator Date'!X99)</f>
        <v>2018</v>
      </c>
      <c r="Y99" s="151">
        <f>IF('Indicator Date'!Y99="","x",'Indicator Date'!Y99)</f>
        <v>2018</v>
      </c>
      <c r="Z99" s="151">
        <f>IF('Indicator Date'!Z99="","x",'Indicator Date'!Z99)</f>
        <v>2018</v>
      </c>
      <c r="AA99" s="151">
        <f>IF('Indicator Date'!AA99="","x",'Indicator Date'!AA99)</f>
        <v>2014</v>
      </c>
      <c r="AB99" s="151">
        <f>IF('Indicator Date'!AB99="","x",'Indicator Date'!AB99)</f>
        <v>2017</v>
      </c>
      <c r="AC99" s="151">
        <f>IF('Indicator Date'!AC99="","x",'Indicator Date'!AC99)</f>
        <v>2017</v>
      </c>
      <c r="AD99" s="151">
        <f>IF('Indicator Date'!AD99="","x",'Indicator Date'!AD99)</f>
        <v>2015</v>
      </c>
      <c r="AE99" s="151">
        <f>IF('Indicator Date'!AE99="","x",'Indicator Date'!AE99)</f>
        <v>2018</v>
      </c>
      <c r="AF99" s="151">
        <f>IF('Indicator Date'!AF99="","x",'Indicator Date'!AF99)</f>
        <v>2016</v>
      </c>
      <c r="AG99" s="151">
        <f>IF('Indicator Date'!AG99="","x",'Indicator Date'!AG99)</f>
        <v>2019</v>
      </c>
      <c r="AH99" s="151">
        <f>IF('Indicator Date'!AH99="","x",'Indicator Date'!AH99)</f>
        <v>2019</v>
      </c>
      <c r="AI99" s="151">
        <f>IF('Indicator Date'!AI99="","x",'Indicator Date'!AI99)</f>
        <v>2019</v>
      </c>
      <c r="AJ99" s="151">
        <f>IF('Indicator Date'!AJ99="","x",'Indicator Date'!AJ99)</f>
        <v>2018</v>
      </c>
      <c r="AK99" s="151">
        <f>IF('Indicator Date'!AK99="","x",'Indicator Date'!AK99)</f>
        <v>2018</v>
      </c>
      <c r="AL99" s="151">
        <f>IF('Indicator Date'!AL99="","x",'Indicator Date'!AL99)</f>
        <v>2017</v>
      </c>
      <c r="AM99" s="151">
        <f>IF('Indicator Date'!AM99="","x",'Indicator Date'!AM99)</f>
        <v>2009</v>
      </c>
      <c r="AN99" s="151">
        <f>IF('Indicator Date'!AN99="","x",'Indicator Date'!AN99)</f>
        <v>2019</v>
      </c>
      <c r="AO99" s="151">
        <f>IF('Indicator Date'!AO99="","x",'Indicator Date'!AO99)</f>
        <v>2016</v>
      </c>
      <c r="AP99" s="151">
        <f>IF('Indicator Date'!AP99="","x",'Indicator Date'!AP99)</f>
        <v>2017</v>
      </c>
      <c r="AQ99" s="151">
        <f>IF('Indicator Date'!AQ99="","x",'Indicator Date'!AQ99)</f>
        <v>2017</v>
      </c>
      <c r="AR99" s="151">
        <f>IF('Indicator Date'!AR99="","x",'Indicator Date'!AR99)</f>
        <v>2018</v>
      </c>
      <c r="AS99" s="151">
        <f>IF('Indicator Date'!AS99="","x",'Indicator Date'!AS99)</f>
        <v>2017</v>
      </c>
      <c r="AT99" s="151">
        <f>IF('Indicator Date'!AT99="","x",'Indicator Date'!AT99)</f>
        <v>2014</v>
      </c>
      <c r="AU99" s="151">
        <f>IF('Indicator Date'!AU99="","x",'Indicator Date'!AU99)</f>
        <v>2017</v>
      </c>
      <c r="AV99" s="151">
        <f>IF('Indicator Date'!AV99="","x",'Indicator Date'!AV99)</f>
        <v>2017</v>
      </c>
      <c r="AW99" s="151">
        <f>IF('Indicator Date'!AW99="","x",'Indicator Date'!AW99)</f>
        <v>2017</v>
      </c>
      <c r="AX99" s="151" t="str">
        <f>IF('Indicator Date'!AX99="","x",'Indicator Date'!AX99)</f>
        <v>x</v>
      </c>
      <c r="AY99" s="151">
        <f>IF('Indicator Date'!AY99="","x",'Indicator Date'!AY99)</f>
        <v>2017</v>
      </c>
      <c r="AZ99" s="151">
        <f>IF('Indicator Date'!AZ99="","x",'Indicator Date'!AZ99)</f>
        <v>2017</v>
      </c>
      <c r="BA99" s="151" t="str">
        <f>IF('Indicator Date'!BA99="","x",'Indicator Date'!BA99)</f>
        <v>2010</v>
      </c>
      <c r="BB99" s="151">
        <f>IF('Indicator Date'!BB99="","x",'Indicator Date'!BB99)</f>
        <v>2017</v>
      </c>
      <c r="BC99" s="151">
        <f>IF('Indicator Date'!BC99="","x",'Indicator Date'!BC99)</f>
        <v>2018</v>
      </c>
      <c r="BD99" s="151">
        <f>IF('Indicator Date'!BD99="","x",'Indicator Date'!BD99)</f>
        <v>2019</v>
      </c>
      <c r="BE99" s="212" t="str">
        <f>IF('Indicator Date'!BE99="","x",YEAR('Indicator Date'!BE99))</f>
        <v>x</v>
      </c>
      <c r="BF99" s="212">
        <f>IF('Indicator Date'!BF99="","x",YEAR('Indicator Date'!BF99))</f>
        <v>2018</v>
      </c>
      <c r="BG99" s="212">
        <f>IF('Indicator Date'!BG99="","x",YEAR('Indicator Date'!BG99))</f>
        <v>2018</v>
      </c>
      <c r="BH99" s="151">
        <f>IF('Indicator Date'!BH99="","x",'Indicator Date'!BH99)</f>
        <v>2018</v>
      </c>
      <c r="BI99" s="151">
        <f>IF('Indicator Date'!BI99="","x",'Indicator Date'!BI99)</f>
        <v>2018</v>
      </c>
      <c r="BJ99" s="151">
        <f>IF('Indicator Date'!BJ99="","x",'Indicator Date'!BJ99)</f>
        <v>2015</v>
      </c>
      <c r="BK99" s="151">
        <f>IF('Indicator Date'!BK99="","x",'Indicator Date'!BK99)</f>
        <v>2017</v>
      </c>
      <c r="BL99" s="151">
        <f>IF('Indicator Date'!BL99="","x",'Indicator Date'!BL99)</f>
        <v>2018</v>
      </c>
      <c r="BM99" s="151">
        <f>IF('Indicator Date'!BM99="","x",'Indicator Date'!BM99)</f>
        <v>2017</v>
      </c>
      <c r="BN99" s="151">
        <f>IF('Indicator Date'!BN99="","x",'Indicator Date'!BN99)</f>
        <v>2015</v>
      </c>
      <c r="BO99" s="151">
        <f>IF('Indicator Date'!BO99="","x",'Indicator Date'!BO99)</f>
        <v>2016</v>
      </c>
      <c r="BP99" s="151">
        <f>IF('Indicator Date'!BP99="","x",'Indicator Date'!BP99)</f>
        <v>2017</v>
      </c>
      <c r="BQ99" s="151">
        <f>IF('Indicator Date'!BQ99="","x",'Indicator Date'!BQ99)</f>
        <v>2014</v>
      </c>
      <c r="BR99" s="151">
        <f>IF('Indicator Date'!BR99="","x",'Indicator Date'!BR99)</f>
        <v>2017</v>
      </c>
      <c r="BS99" s="151">
        <f>IF('Indicator Date'!BS99="","x",'Indicator Date'!BS99)</f>
        <v>2017</v>
      </c>
      <c r="BT99" s="151" t="str">
        <f>IF('Indicator Date'!BT99="","x",'Indicator Date'!BT99)</f>
        <v>x</v>
      </c>
      <c r="BU99" s="151">
        <f>IF('Indicator Date'!BU99="","x",'Indicator Date'!BU99)</f>
        <v>2017</v>
      </c>
      <c r="BV99" s="151">
        <f>IF('Indicator Date'!BV99="","x",'Indicator Date'!BV99)</f>
        <v>2017</v>
      </c>
      <c r="BW99" s="151">
        <f>IF('Indicator Date'!BW99="","x",'Indicator Date'!BW99)</f>
        <v>2017</v>
      </c>
      <c r="BX99" s="151">
        <f>IF('Indicator Date'!BX99="","x",'Indicator Date'!BX99)</f>
        <v>2016</v>
      </c>
      <c r="BY99" s="151">
        <f>IF('Indicator Date'!BY99="","x",'Indicator Date'!BY99)</f>
        <v>2015</v>
      </c>
      <c r="BZ99" s="151" t="str">
        <f>IF('Indicator Date'!BZ99="","x",'Indicator Date'!BZ99)</f>
        <v>2018</v>
      </c>
      <c r="CA99" s="151">
        <f>IF('Indicator Date'!CA99="","x",'Indicator Date'!CA99)</f>
        <v>2019</v>
      </c>
      <c r="CB99" s="151">
        <f>IF('Indicator Date'!CB99="","x",'Indicator Date'!CB99)</f>
        <v>2015</v>
      </c>
    </row>
    <row r="100" spans="1:80" x14ac:dyDescent="0.3">
      <c r="A100" s="123" t="s">
        <v>178</v>
      </c>
      <c r="B100" s="106" t="s">
        <v>177</v>
      </c>
      <c r="C100" s="151">
        <f>IF('Indicator Date'!C100="","x",'Indicator Date'!C100)</f>
        <v>2015</v>
      </c>
      <c r="D100" s="151">
        <f>IF('Indicator Date'!D100="","x",'Indicator Date'!D100)</f>
        <v>2015</v>
      </c>
      <c r="E100" s="151">
        <f>IF('Indicator Date'!E100="","x",'Indicator Date'!E100)</f>
        <v>2015</v>
      </c>
      <c r="F100" s="151">
        <f>IF('Indicator Date'!F100="","x",'Indicator Date'!F100)</f>
        <v>2015</v>
      </c>
      <c r="G100" s="151">
        <f>IF('Indicator Date'!G100="","x",'Indicator Date'!G100)</f>
        <v>2015</v>
      </c>
      <c r="H100" s="151">
        <f>IF('Indicator Date'!H100="","x",'Indicator Date'!H100)</f>
        <v>2015</v>
      </c>
      <c r="I100" s="151">
        <f>IF('Indicator Date'!I100="","x",'Indicator Date'!I100)</f>
        <v>2015</v>
      </c>
      <c r="J100" s="151">
        <f>IF('Indicator Date'!J100="","x",'Indicator Date'!J100)</f>
        <v>2018</v>
      </c>
      <c r="K100" s="151">
        <f>IF('Indicator Date'!K100="","x",'Indicator Date'!K100)</f>
        <v>2018</v>
      </c>
      <c r="L100" s="151">
        <f>IF('Indicator Date'!L100="","x",'Indicator Date'!L100)</f>
        <v>2016</v>
      </c>
      <c r="M100" s="151">
        <f>IF('Indicator Date'!M100="","x",'Indicator Date'!M100)</f>
        <v>2015</v>
      </c>
      <c r="N100" s="151">
        <f>IF('Indicator Date'!N100="","x",'Indicator Date'!N100)</f>
        <v>2015</v>
      </c>
      <c r="O100" s="151">
        <f>IF('Indicator Date'!O100="","x",'Indicator Date'!O100)</f>
        <v>2015</v>
      </c>
      <c r="P100" s="151">
        <f>IF('Indicator Date'!P100="","x",'Indicator Date'!P100)</f>
        <v>2015</v>
      </c>
      <c r="Q100" s="151">
        <f>IF('Indicator Date'!Q100="","x",'Indicator Date'!Q100)</f>
        <v>2010</v>
      </c>
      <c r="R100" s="151">
        <f>IF('Indicator Date'!R100="","x",'Indicator Date'!R100)</f>
        <v>2010</v>
      </c>
      <c r="S100" s="151">
        <f>IF('Indicator Date'!S100="","x",'Indicator Date'!S100)</f>
        <v>2010</v>
      </c>
      <c r="T100" s="151">
        <f>IF('Indicator Date'!T100="","x",'Indicator Date'!T100)</f>
        <v>2010</v>
      </c>
      <c r="U100" s="151">
        <f>IF('Indicator Date'!U100="","x",'Indicator Date'!U100)</f>
        <v>2015</v>
      </c>
      <c r="V100" s="151">
        <f>IF('Indicator Date'!V100="","x",'Indicator Date'!V100)</f>
        <v>2015</v>
      </c>
      <c r="W100" s="151">
        <f>IF('Indicator Date'!W100="","x",'Indicator Date'!W100)</f>
        <v>2015</v>
      </c>
      <c r="X100" s="151">
        <f>IF('Indicator Date'!X100="","x",'Indicator Date'!X100)</f>
        <v>2018</v>
      </c>
      <c r="Y100" s="151">
        <f>IF('Indicator Date'!Y100="","x",'Indicator Date'!Y100)</f>
        <v>2018</v>
      </c>
      <c r="Z100" s="151">
        <f>IF('Indicator Date'!Z100="","x",'Indicator Date'!Z100)</f>
        <v>2018</v>
      </c>
      <c r="AA100" s="151">
        <f>IF('Indicator Date'!AA100="","x",'Indicator Date'!AA100)</f>
        <v>2013</v>
      </c>
      <c r="AB100" s="151">
        <f>IF('Indicator Date'!AB100="","x",'Indicator Date'!AB100)</f>
        <v>2017</v>
      </c>
      <c r="AC100" s="151">
        <f>IF('Indicator Date'!AC100="","x",'Indicator Date'!AC100)</f>
        <v>2017</v>
      </c>
      <c r="AD100" s="151">
        <f>IF('Indicator Date'!AD100="","x",'Indicator Date'!AD100)</f>
        <v>2014</v>
      </c>
      <c r="AE100" s="151">
        <f>IF('Indicator Date'!AE100="","x",'Indicator Date'!AE100)</f>
        <v>2018</v>
      </c>
      <c r="AF100" s="151">
        <f>IF('Indicator Date'!AF100="","x",'Indicator Date'!AF100)</f>
        <v>2016</v>
      </c>
      <c r="AG100" s="151">
        <f>IF('Indicator Date'!AG100="","x",'Indicator Date'!AG100)</f>
        <v>2019</v>
      </c>
      <c r="AH100" s="151">
        <f>IF('Indicator Date'!AH100="","x",'Indicator Date'!AH100)</f>
        <v>2019</v>
      </c>
      <c r="AI100" s="151">
        <f>IF('Indicator Date'!AI100="","x",'Indicator Date'!AI100)</f>
        <v>2019</v>
      </c>
      <c r="AJ100" s="151">
        <f>IF('Indicator Date'!AJ100="","x",'Indicator Date'!AJ100)</f>
        <v>2018</v>
      </c>
      <c r="AK100" s="151">
        <f>IF('Indicator Date'!AK100="","x",'Indicator Date'!AK100)</f>
        <v>2018</v>
      </c>
      <c r="AL100" s="151">
        <f>IF('Indicator Date'!AL100="","x",'Indicator Date'!AL100)</f>
        <v>2017</v>
      </c>
      <c r="AM100" s="151">
        <f>IF('Indicator Date'!AM100="","x",'Indicator Date'!AM100)</f>
        <v>2013</v>
      </c>
      <c r="AN100" s="151">
        <f>IF('Indicator Date'!AN100="","x",'Indicator Date'!AN100)</f>
        <v>2019</v>
      </c>
      <c r="AO100" s="151">
        <f>IF('Indicator Date'!AO100="","x",'Indicator Date'!AO100)</f>
        <v>2016</v>
      </c>
      <c r="AP100" s="151">
        <f>IF('Indicator Date'!AP100="","x",'Indicator Date'!AP100)</f>
        <v>2017</v>
      </c>
      <c r="AQ100" s="151">
        <f>IF('Indicator Date'!AQ100="","x",'Indicator Date'!AQ100)</f>
        <v>2017</v>
      </c>
      <c r="AR100" s="151">
        <f>IF('Indicator Date'!AR100="","x",'Indicator Date'!AR100)</f>
        <v>2018</v>
      </c>
      <c r="AS100" s="151">
        <f>IF('Indicator Date'!AS100="","x",'Indicator Date'!AS100)</f>
        <v>2017</v>
      </c>
      <c r="AT100" s="151">
        <f>IF('Indicator Date'!AT100="","x",'Indicator Date'!AT100)</f>
        <v>2013</v>
      </c>
      <c r="AU100" s="151">
        <f>IF('Indicator Date'!AU100="","x",'Indicator Date'!AU100)</f>
        <v>2017</v>
      </c>
      <c r="AV100" s="151">
        <f>IF('Indicator Date'!AV100="","x",'Indicator Date'!AV100)</f>
        <v>2017</v>
      </c>
      <c r="AW100" s="151">
        <f>IF('Indicator Date'!AW100="","x",'Indicator Date'!AW100)</f>
        <v>2017</v>
      </c>
      <c r="AX100" s="151">
        <f>IF('Indicator Date'!AX100="","x",'Indicator Date'!AX100)</f>
        <v>2017</v>
      </c>
      <c r="AY100" s="151">
        <f>IF('Indicator Date'!AY100="","x",'Indicator Date'!AY100)</f>
        <v>2017</v>
      </c>
      <c r="AZ100" s="151">
        <f>IF('Indicator Date'!AZ100="","x",'Indicator Date'!AZ100)</f>
        <v>2017</v>
      </c>
      <c r="BA100" s="151" t="str">
        <f>IF('Indicator Date'!BA100="","x",'Indicator Date'!BA100)</f>
        <v>2016</v>
      </c>
      <c r="BB100" s="151">
        <f>IF('Indicator Date'!BB100="","x",'Indicator Date'!BB100)</f>
        <v>2017</v>
      </c>
      <c r="BC100" s="151">
        <f>IF('Indicator Date'!BC100="","x",'Indicator Date'!BC100)</f>
        <v>2018</v>
      </c>
      <c r="BD100" s="151">
        <f>IF('Indicator Date'!BD100="","x",'Indicator Date'!BD100)</f>
        <v>2019</v>
      </c>
      <c r="BE100" s="212" t="str">
        <f>IF('Indicator Date'!BE100="","x",YEAR('Indicator Date'!BE100))</f>
        <v>x</v>
      </c>
      <c r="BF100" s="212">
        <f>IF('Indicator Date'!BF100="","x",YEAR('Indicator Date'!BF100))</f>
        <v>2019</v>
      </c>
      <c r="BG100" s="212">
        <f>IF('Indicator Date'!BG100="","x",YEAR('Indicator Date'!BG100))</f>
        <v>2018</v>
      </c>
      <c r="BH100" s="151">
        <f>IF('Indicator Date'!BH100="","x",'Indicator Date'!BH100)</f>
        <v>2018</v>
      </c>
      <c r="BI100" s="151">
        <f>IF('Indicator Date'!BI100="","x",'Indicator Date'!BI100)</f>
        <v>2018</v>
      </c>
      <c r="BJ100" s="151" t="str">
        <f>IF('Indicator Date'!BJ100="","x",'Indicator Date'!BJ100)</f>
        <v>x</v>
      </c>
      <c r="BK100" s="151">
        <f>IF('Indicator Date'!BK100="","x",'Indicator Date'!BK100)</f>
        <v>2017</v>
      </c>
      <c r="BL100" s="151">
        <f>IF('Indicator Date'!BL100="","x",'Indicator Date'!BL100)</f>
        <v>2018</v>
      </c>
      <c r="BM100" s="151">
        <f>IF('Indicator Date'!BM100="","x",'Indicator Date'!BM100)</f>
        <v>2017</v>
      </c>
      <c r="BN100" s="151">
        <f>IF('Indicator Date'!BN100="","x",'Indicator Date'!BN100)</f>
        <v>2015</v>
      </c>
      <c r="BO100" s="151">
        <f>IF('Indicator Date'!BO100="","x",'Indicator Date'!BO100)</f>
        <v>2016</v>
      </c>
      <c r="BP100" s="151">
        <f>IF('Indicator Date'!BP100="","x",'Indicator Date'!BP100)</f>
        <v>2017</v>
      </c>
      <c r="BQ100" s="151">
        <f>IF('Indicator Date'!BQ100="","x",'Indicator Date'!BQ100)</f>
        <v>2014</v>
      </c>
      <c r="BR100" s="151">
        <f>IF('Indicator Date'!BR100="","x",'Indicator Date'!BR100)</f>
        <v>2017</v>
      </c>
      <c r="BS100" s="151">
        <f>IF('Indicator Date'!BS100="","x",'Indicator Date'!BS100)</f>
        <v>2017</v>
      </c>
      <c r="BT100" s="151">
        <f>IF('Indicator Date'!BT100="","x",'Indicator Date'!BT100)</f>
        <v>2015</v>
      </c>
      <c r="BU100" s="151">
        <f>IF('Indicator Date'!BU100="","x",'Indicator Date'!BU100)</f>
        <v>2017</v>
      </c>
      <c r="BV100" s="151" t="str">
        <f>IF('Indicator Date'!BV100="","x",'Indicator Date'!BV100)</f>
        <v>x</v>
      </c>
      <c r="BW100" s="151">
        <f>IF('Indicator Date'!BW100="","x",'Indicator Date'!BW100)</f>
        <v>2017</v>
      </c>
      <c r="BX100" s="151">
        <f>IF('Indicator Date'!BX100="","x",'Indicator Date'!BX100)</f>
        <v>2016</v>
      </c>
      <c r="BY100" s="151">
        <f>IF('Indicator Date'!BY100="","x",'Indicator Date'!BY100)</f>
        <v>2015</v>
      </c>
      <c r="BZ100" s="151" t="str">
        <f>IF('Indicator Date'!BZ100="","x",'Indicator Date'!BZ100)</f>
        <v>2018</v>
      </c>
      <c r="CA100" s="151">
        <f>IF('Indicator Date'!CA100="","x",'Indicator Date'!CA100)</f>
        <v>2019</v>
      </c>
      <c r="CB100" s="151">
        <f>IF('Indicator Date'!CB100="","x",'Indicator Date'!CB100)</f>
        <v>2015</v>
      </c>
    </row>
    <row r="101" spans="1:80" x14ac:dyDescent="0.3">
      <c r="A101" s="123" t="s">
        <v>180</v>
      </c>
      <c r="B101" s="106" t="s">
        <v>179</v>
      </c>
      <c r="C101" s="151">
        <f>IF('Indicator Date'!C101="","x",'Indicator Date'!C101)</f>
        <v>2015</v>
      </c>
      <c r="D101" s="151">
        <f>IF('Indicator Date'!D101="","x",'Indicator Date'!D101)</f>
        <v>2015</v>
      </c>
      <c r="E101" s="151">
        <f>IF('Indicator Date'!E101="","x",'Indicator Date'!E101)</f>
        <v>2015</v>
      </c>
      <c r="F101" s="151">
        <f>IF('Indicator Date'!F101="","x",'Indicator Date'!F101)</f>
        <v>2015</v>
      </c>
      <c r="G101" s="151">
        <f>IF('Indicator Date'!G101="","x",'Indicator Date'!G101)</f>
        <v>2015</v>
      </c>
      <c r="H101" s="151">
        <f>IF('Indicator Date'!H101="","x",'Indicator Date'!H101)</f>
        <v>2015</v>
      </c>
      <c r="I101" s="151">
        <f>IF('Indicator Date'!I101="","x",'Indicator Date'!I101)</f>
        <v>2015</v>
      </c>
      <c r="J101" s="151">
        <f>IF('Indicator Date'!J101="","x",'Indicator Date'!J101)</f>
        <v>2018</v>
      </c>
      <c r="K101" s="151">
        <f>IF('Indicator Date'!K101="","x",'Indicator Date'!K101)</f>
        <v>2018</v>
      </c>
      <c r="L101" s="151">
        <f>IF('Indicator Date'!L101="","x",'Indicator Date'!L101)</f>
        <v>2016</v>
      </c>
      <c r="M101" s="151">
        <f>IF('Indicator Date'!M101="","x",'Indicator Date'!M101)</f>
        <v>2015</v>
      </c>
      <c r="N101" s="151">
        <f>IF('Indicator Date'!N101="","x",'Indicator Date'!N101)</f>
        <v>2015</v>
      </c>
      <c r="O101" s="151">
        <f>IF('Indicator Date'!O101="","x",'Indicator Date'!O101)</f>
        <v>2015</v>
      </c>
      <c r="P101" s="151">
        <f>IF('Indicator Date'!P101="","x",'Indicator Date'!P101)</f>
        <v>2015</v>
      </c>
      <c r="Q101" s="151">
        <f>IF('Indicator Date'!Q101="","x",'Indicator Date'!Q101)</f>
        <v>2010</v>
      </c>
      <c r="R101" s="151">
        <f>IF('Indicator Date'!R101="","x",'Indicator Date'!R101)</f>
        <v>2010</v>
      </c>
      <c r="S101" s="151">
        <f>IF('Indicator Date'!S101="","x",'Indicator Date'!S101)</f>
        <v>2010</v>
      </c>
      <c r="T101" s="151">
        <f>IF('Indicator Date'!T101="","x",'Indicator Date'!T101)</f>
        <v>2010</v>
      </c>
      <c r="U101" s="151">
        <f>IF('Indicator Date'!U101="","x",'Indicator Date'!U101)</f>
        <v>2015</v>
      </c>
      <c r="V101" s="151">
        <f>IF('Indicator Date'!V101="","x",'Indicator Date'!V101)</f>
        <v>2015</v>
      </c>
      <c r="W101" s="151">
        <f>IF('Indicator Date'!W101="","x",'Indicator Date'!W101)</f>
        <v>2015</v>
      </c>
      <c r="X101" s="151">
        <f>IF('Indicator Date'!X101="","x",'Indicator Date'!X101)</f>
        <v>2018</v>
      </c>
      <c r="Y101" s="151">
        <f>IF('Indicator Date'!Y101="","x",'Indicator Date'!Y101)</f>
        <v>2018</v>
      </c>
      <c r="Z101" s="151">
        <f>IF('Indicator Date'!Z101="","x",'Indicator Date'!Z101)</f>
        <v>2018</v>
      </c>
      <c r="AA101" s="151" t="str">
        <f>IF('Indicator Date'!AA101="","x",'Indicator Date'!AA101)</f>
        <v>x</v>
      </c>
      <c r="AB101" s="151">
        <f>IF('Indicator Date'!AB101="","x",'Indicator Date'!AB101)</f>
        <v>2017</v>
      </c>
      <c r="AC101" s="151" t="str">
        <f>IF('Indicator Date'!AC101="","x",'Indicator Date'!AC101)</f>
        <v>x</v>
      </c>
      <c r="AD101" s="151">
        <f>IF('Indicator Date'!AD101="","x",'Indicator Date'!AD101)</f>
        <v>2016</v>
      </c>
      <c r="AE101" s="151">
        <f>IF('Indicator Date'!AE101="","x",'Indicator Date'!AE101)</f>
        <v>2018</v>
      </c>
      <c r="AF101" s="151" t="str">
        <f>IF('Indicator Date'!AF101="","x",'Indicator Date'!AF101)</f>
        <v>x</v>
      </c>
      <c r="AG101" s="151">
        <f>IF('Indicator Date'!AG101="","x",'Indicator Date'!AG101)</f>
        <v>2019</v>
      </c>
      <c r="AH101" s="151">
        <f>IF('Indicator Date'!AH101="","x",'Indicator Date'!AH101)</f>
        <v>2019</v>
      </c>
      <c r="AI101" s="151">
        <f>IF('Indicator Date'!AI101="","x",'Indicator Date'!AI101)</f>
        <v>2019</v>
      </c>
      <c r="AJ101" s="151">
        <f>IF('Indicator Date'!AJ101="","x",'Indicator Date'!AJ101)</f>
        <v>2018</v>
      </c>
      <c r="AK101" s="151">
        <f>IF('Indicator Date'!AK101="","x",'Indicator Date'!AK101)</f>
        <v>2018</v>
      </c>
      <c r="AL101" s="151">
        <f>IF('Indicator Date'!AL101="","x",'Indicator Date'!AL101)</f>
        <v>2017</v>
      </c>
      <c r="AM101" s="151">
        <f>IF('Indicator Date'!AM101="","x",'Indicator Date'!AM101)</f>
        <v>2007</v>
      </c>
      <c r="AN101" s="151">
        <f>IF('Indicator Date'!AN101="","x",'Indicator Date'!AN101)</f>
        <v>2019</v>
      </c>
      <c r="AO101" s="151">
        <f>IF('Indicator Date'!AO101="","x",'Indicator Date'!AO101)</f>
        <v>2016</v>
      </c>
      <c r="AP101" s="151">
        <f>IF('Indicator Date'!AP101="","x",'Indicator Date'!AP101)</f>
        <v>2017</v>
      </c>
      <c r="AQ101" s="151">
        <f>IF('Indicator Date'!AQ101="","x",'Indicator Date'!AQ101)</f>
        <v>2017</v>
      </c>
      <c r="AR101" s="151" t="str">
        <f>IF('Indicator Date'!AR101="","x",'Indicator Date'!AR101)</f>
        <v>x</v>
      </c>
      <c r="AS101" s="151" t="str">
        <f>IF('Indicator Date'!AS101="","x",'Indicator Date'!AS101)</f>
        <v>x</v>
      </c>
      <c r="AT101" s="151">
        <f>IF('Indicator Date'!AT101="","x",'Indicator Date'!AT101)</f>
        <v>2007</v>
      </c>
      <c r="AU101" s="151">
        <f>IF('Indicator Date'!AU101="","x",'Indicator Date'!AU101)</f>
        <v>2017</v>
      </c>
      <c r="AV101" s="151" t="str">
        <f>IF('Indicator Date'!AV101="","x",'Indicator Date'!AV101)</f>
        <v>x</v>
      </c>
      <c r="AW101" s="151" t="str">
        <f>IF('Indicator Date'!AW101="","x",'Indicator Date'!AW101)</f>
        <v>x</v>
      </c>
      <c r="AX101" s="151" t="str">
        <f>IF('Indicator Date'!AX101="","x",'Indicator Date'!AX101)</f>
        <v>x</v>
      </c>
      <c r="AY101" s="151">
        <f>IF('Indicator Date'!AY101="","x",'Indicator Date'!AY101)</f>
        <v>2017</v>
      </c>
      <c r="AZ101" s="151">
        <f>IF('Indicator Date'!AZ101="","x",'Indicator Date'!AZ101)</f>
        <v>2017</v>
      </c>
      <c r="BA101" s="151" t="str">
        <f>IF('Indicator Date'!BA101="","x",'Indicator Date'!BA101)</f>
        <v>x</v>
      </c>
      <c r="BB101" s="151">
        <f>IF('Indicator Date'!BB101="","x",'Indicator Date'!BB101)</f>
        <v>2017</v>
      </c>
      <c r="BC101" s="151">
        <f>IF('Indicator Date'!BC101="","x",'Indicator Date'!BC101)</f>
        <v>2018</v>
      </c>
      <c r="BD101" s="151">
        <f>IF('Indicator Date'!BD101="","x",'Indicator Date'!BD101)</f>
        <v>2019</v>
      </c>
      <c r="BE101" s="212">
        <f>IF('Indicator Date'!BE101="","x",YEAR('Indicator Date'!BE101))</f>
        <v>2019</v>
      </c>
      <c r="BF101" s="212">
        <f>IF('Indicator Date'!BF101="","x",YEAR('Indicator Date'!BF101))</f>
        <v>2018</v>
      </c>
      <c r="BG101" s="212">
        <f>IF('Indicator Date'!BG101="","x",YEAR('Indicator Date'!BG101))</f>
        <v>2018</v>
      </c>
      <c r="BH101" s="151">
        <f>IF('Indicator Date'!BH101="","x",'Indicator Date'!BH101)</f>
        <v>2018</v>
      </c>
      <c r="BI101" s="151">
        <f>IF('Indicator Date'!BI101="","x",'Indicator Date'!BI101)</f>
        <v>2018</v>
      </c>
      <c r="BJ101" s="151" t="str">
        <f>IF('Indicator Date'!BJ101="","x",'Indicator Date'!BJ101)</f>
        <v>x</v>
      </c>
      <c r="BK101" s="151">
        <f>IF('Indicator Date'!BK101="","x",'Indicator Date'!BK101)</f>
        <v>2017</v>
      </c>
      <c r="BL101" s="151">
        <f>IF('Indicator Date'!BL101="","x",'Indicator Date'!BL101)</f>
        <v>2018</v>
      </c>
      <c r="BM101" s="151">
        <f>IF('Indicator Date'!BM101="","x",'Indicator Date'!BM101)</f>
        <v>2017</v>
      </c>
      <c r="BN101" s="151">
        <f>IF('Indicator Date'!BN101="","x",'Indicator Date'!BN101)</f>
        <v>2015</v>
      </c>
      <c r="BO101" s="151">
        <f>IF('Indicator Date'!BO101="","x",'Indicator Date'!BO101)</f>
        <v>2016</v>
      </c>
      <c r="BP101" s="151">
        <f>IF('Indicator Date'!BP101="","x",'Indicator Date'!BP101)</f>
        <v>2017</v>
      </c>
      <c r="BQ101" s="151">
        <f>IF('Indicator Date'!BQ101="","x",'Indicator Date'!BQ101)</f>
        <v>2014</v>
      </c>
      <c r="BR101" s="151">
        <f>IF('Indicator Date'!BR101="","x",'Indicator Date'!BR101)</f>
        <v>2017</v>
      </c>
      <c r="BS101" s="151">
        <f>IF('Indicator Date'!BS101="","x",'Indicator Date'!BS101)</f>
        <v>2017</v>
      </c>
      <c r="BT101" s="151">
        <f>IF('Indicator Date'!BT101="","x",'Indicator Date'!BT101)</f>
        <v>2017</v>
      </c>
      <c r="BU101" s="151">
        <f>IF('Indicator Date'!BU101="","x",'Indicator Date'!BU101)</f>
        <v>2017</v>
      </c>
      <c r="BV101" s="151">
        <f>IF('Indicator Date'!BV101="","x",'Indicator Date'!BV101)</f>
        <v>2017</v>
      </c>
      <c r="BW101" s="151">
        <f>IF('Indicator Date'!BW101="","x",'Indicator Date'!BW101)</f>
        <v>2017</v>
      </c>
      <c r="BX101" s="151">
        <f>IF('Indicator Date'!BX101="","x",'Indicator Date'!BX101)</f>
        <v>2011</v>
      </c>
      <c r="BY101" s="151">
        <f>IF('Indicator Date'!BY101="","x",'Indicator Date'!BY101)</f>
        <v>2015</v>
      </c>
      <c r="BZ101" s="151" t="str">
        <f>IF('Indicator Date'!BZ101="","x",'Indicator Date'!BZ101)</f>
        <v>2018</v>
      </c>
      <c r="CA101" s="151">
        <f>IF('Indicator Date'!CA101="","x",'Indicator Date'!CA101)</f>
        <v>2019</v>
      </c>
      <c r="CB101" s="151">
        <f>IF('Indicator Date'!CB101="","x",'Indicator Date'!CB101)</f>
        <v>2015</v>
      </c>
    </row>
    <row r="102" spans="1:80" x14ac:dyDescent="0.3">
      <c r="A102" s="123" t="s">
        <v>182</v>
      </c>
      <c r="B102" s="106" t="s">
        <v>181</v>
      </c>
      <c r="C102" s="151">
        <f>IF('Indicator Date'!C102="","x",'Indicator Date'!C102)</f>
        <v>2015</v>
      </c>
      <c r="D102" s="151">
        <f>IF('Indicator Date'!D102="","x",'Indicator Date'!D102)</f>
        <v>2015</v>
      </c>
      <c r="E102" s="151">
        <f>IF('Indicator Date'!E102="","x",'Indicator Date'!E102)</f>
        <v>2015</v>
      </c>
      <c r="F102" s="151">
        <f>IF('Indicator Date'!F102="","x",'Indicator Date'!F102)</f>
        <v>2015</v>
      </c>
      <c r="G102" s="151">
        <f>IF('Indicator Date'!G102="","x",'Indicator Date'!G102)</f>
        <v>2015</v>
      </c>
      <c r="H102" s="151">
        <f>IF('Indicator Date'!H102="","x",'Indicator Date'!H102)</f>
        <v>2015</v>
      </c>
      <c r="I102" s="151">
        <f>IF('Indicator Date'!I102="","x",'Indicator Date'!I102)</f>
        <v>2015</v>
      </c>
      <c r="J102" s="151">
        <f>IF('Indicator Date'!J102="","x",'Indicator Date'!J102)</f>
        <v>2018</v>
      </c>
      <c r="K102" s="151">
        <f>IF('Indicator Date'!K102="","x",'Indicator Date'!K102)</f>
        <v>2018</v>
      </c>
      <c r="L102" s="151">
        <f>IF('Indicator Date'!L102="","x",'Indicator Date'!L102)</f>
        <v>2016</v>
      </c>
      <c r="M102" s="151">
        <f>IF('Indicator Date'!M102="","x",'Indicator Date'!M102)</f>
        <v>2015</v>
      </c>
      <c r="N102" s="151">
        <f>IF('Indicator Date'!N102="","x",'Indicator Date'!N102)</f>
        <v>2015</v>
      </c>
      <c r="O102" s="151">
        <f>IF('Indicator Date'!O102="","x",'Indicator Date'!O102)</f>
        <v>2015</v>
      </c>
      <c r="P102" s="151">
        <f>IF('Indicator Date'!P102="","x",'Indicator Date'!P102)</f>
        <v>2015</v>
      </c>
      <c r="Q102" s="151">
        <f>IF('Indicator Date'!Q102="","x",'Indicator Date'!Q102)</f>
        <v>2010</v>
      </c>
      <c r="R102" s="151">
        <f>IF('Indicator Date'!R102="","x",'Indicator Date'!R102)</f>
        <v>2010</v>
      </c>
      <c r="S102" s="151">
        <f>IF('Indicator Date'!S102="","x",'Indicator Date'!S102)</f>
        <v>2010</v>
      </c>
      <c r="T102" s="151">
        <f>IF('Indicator Date'!T102="","x",'Indicator Date'!T102)</f>
        <v>2010</v>
      </c>
      <c r="U102" s="151">
        <f>IF('Indicator Date'!U102="","x",'Indicator Date'!U102)</f>
        <v>2015</v>
      </c>
      <c r="V102" s="151">
        <f>IF('Indicator Date'!V102="","x",'Indicator Date'!V102)</f>
        <v>2015</v>
      </c>
      <c r="W102" s="151">
        <f>IF('Indicator Date'!W102="","x",'Indicator Date'!W102)</f>
        <v>2015</v>
      </c>
      <c r="X102" s="151">
        <f>IF('Indicator Date'!X102="","x",'Indicator Date'!X102)</f>
        <v>2018</v>
      </c>
      <c r="Y102" s="151">
        <f>IF('Indicator Date'!Y102="","x",'Indicator Date'!Y102)</f>
        <v>2018</v>
      </c>
      <c r="Z102" s="151">
        <f>IF('Indicator Date'!Z102="","x",'Indicator Date'!Z102)</f>
        <v>2018</v>
      </c>
      <c r="AA102" s="151">
        <f>IF('Indicator Date'!AA102="","x",'Indicator Date'!AA102)</f>
        <v>2010</v>
      </c>
      <c r="AB102" s="151">
        <f>IF('Indicator Date'!AB102="","x",'Indicator Date'!AB102)</f>
        <v>2017</v>
      </c>
      <c r="AC102" s="151" t="str">
        <f>IF('Indicator Date'!AC102="","x",'Indicator Date'!AC102)</f>
        <v>x</v>
      </c>
      <c r="AD102" s="151">
        <f>IF('Indicator Date'!AD102="","x",'Indicator Date'!AD102)</f>
        <v>2018</v>
      </c>
      <c r="AE102" s="151">
        <f>IF('Indicator Date'!AE102="","x",'Indicator Date'!AE102)</f>
        <v>2018</v>
      </c>
      <c r="AF102" s="151" t="str">
        <f>IF('Indicator Date'!AF102="","x",'Indicator Date'!AF102)</f>
        <v>x</v>
      </c>
      <c r="AG102" s="151">
        <f>IF('Indicator Date'!AG102="","x",'Indicator Date'!AG102)</f>
        <v>2019</v>
      </c>
      <c r="AH102" s="151">
        <f>IF('Indicator Date'!AH102="","x",'Indicator Date'!AH102)</f>
        <v>2019</v>
      </c>
      <c r="AI102" s="151">
        <f>IF('Indicator Date'!AI102="","x",'Indicator Date'!AI102)</f>
        <v>2019</v>
      </c>
      <c r="AJ102" s="151">
        <f>IF('Indicator Date'!AJ102="","x",'Indicator Date'!AJ102)</f>
        <v>2018</v>
      </c>
      <c r="AK102" s="151">
        <f>IF('Indicator Date'!AK102="","x",'Indicator Date'!AK102)</f>
        <v>2018</v>
      </c>
      <c r="AL102" s="151">
        <f>IF('Indicator Date'!AL102="","x",'Indicator Date'!AL102)</f>
        <v>2017</v>
      </c>
      <c r="AM102" s="151" t="str">
        <f>IF('Indicator Date'!AM102="","x",'Indicator Date'!AM102)</f>
        <v>x</v>
      </c>
      <c r="AN102" s="151">
        <f>IF('Indicator Date'!AN102="","x",'Indicator Date'!AN102)</f>
        <v>2019</v>
      </c>
      <c r="AO102" s="151">
        <f>IF('Indicator Date'!AO102="","x",'Indicator Date'!AO102)</f>
        <v>2016</v>
      </c>
      <c r="AP102" s="151">
        <f>IF('Indicator Date'!AP102="","x",'Indicator Date'!AP102)</f>
        <v>2017</v>
      </c>
      <c r="AQ102" s="151" t="str">
        <f>IF('Indicator Date'!AQ102="","x",'Indicator Date'!AQ102)</f>
        <v>x</v>
      </c>
      <c r="AR102" s="151" t="str">
        <f>IF('Indicator Date'!AR102="","x",'Indicator Date'!AR102)</f>
        <v>x</v>
      </c>
      <c r="AS102" s="151">
        <f>IF('Indicator Date'!AS102="","x",'Indicator Date'!AS102)</f>
        <v>2015</v>
      </c>
      <c r="AT102" s="151" t="str">
        <f>IF('Indicator Date'!AT102="","x",'Indicator Date'!AT102)</f>
        <v>x</v>
      </c>
      <c r="AU102" s="151" t="str">
        <f>IF('Indicator Date'!AU102="","x",'Indicator Date'!AU102)</f>
        <v>x</v>
      </c>
      <c r="AV102" s="151" t="str">
        <f>IF('Indicator Date'!AV102="","x",'Indicator Date'!AV102)</f>
        <v>x</v>
      </c>
      <c r="AW102" s="151" t="str">
        <f>IF('Indicator Date'!AW102="","x",'Indicator Date'!AW102)</f>
        <v>x</v>
      </c>
      <c r="AX102" s="151" t="str">
        <f>IF('Indicator Date'!AX102="","x",'Indicator Date'!AX102)</f>
        <v>x</v>
      </c>
      <c r="AY102" s="151" t="str">
        <f>IF('Indicator Date'!AY102="","x",'Indicator Date'!AY102)</f>
        <v>x</v>
      </c>
      <c r="AZ102" s="151" t="str">
        <f>IF('Indicator Date'!AZ102="","x",'Indicator Date'!AZ102)</f>
        <v>x</v>
      </c>
      <c r="BA102" s="151" t="str">
        <f>IF('Indicator Date'!BA102="","x",'Indicator Date'!BA102)</f>
        <v>x</v>
      </c>
      <c r="BB102" s="151">
        <f>IF('Indicator Date'!BB102="","x",'Indicator Date'!BB102)</f>
        <v>2017</v>
      </c>
      <c r="BC102" s="151">
        <f>IF('Indicator Date'!BC102="","x",'Indicator Date'!BC102)</f>
        <v>2018</v>
      </c>
      <c r="BD102" s="151">
        <f>IF('Indicator Date'!BD102="","x",'Indicator Date'!BD102)</f>
        <v>2019</v>
      </c>
      <c r="BE102" s="212" t="str">
        <f>IF('Indicator Date'!BE102="","x",YEAR('Indicator Date'!BE102))</f>
        <v>x</v>
      </c>
      <c r="BF102" s="212">
        <f>IF('Indicator Date'!BF102="","x",YEAR('Indicator Date'!BF102))</f>
        <v>2018</v>
      </c>
      <c r="BG102" s="212">
        <f>IF('Indicator Date'!BG102="","x",YEAR('Indicator Date'!BG102))</f>
        <v>2018</v>
      </c>
      <c r="BH102" s="151">
        <f>IF('Indicator Date'!BH102="","x",'Indicator Date'!BH102)</f>
        <v>2018</v>
      </c>
      <c r="BI102" s="151">
        <f>IF('Indicator Date'!BI102="","x",'Indicator Date'!BI102)</f>
        <v>2018</v>
      </c>
      <c r="BJ102" s="151" t="str">
        <f>IF('Indicator Date'!BJ102="","x",'Indicator Date'!BJ102)</f>
        <v>x</v>
      </c>
      <c r="BK102" s="151">
        <f>IF('Indicator Date'!BK102="","x",'Indicator Date'!BK102)</f>
        <v>2017</v>
      </c>
      <c r="BL102" s="151" t="str">
        <f>IF('Indicator Date'!BL102="","x",'Indicator Date'!BL102)</f>
        <v>x</v>
      </c>
      <c r="BM102" s="151">
        <f>IF('Indicator Date'!BM102="","x",'Indicator Date'!BM102)</f>
        <v>2017</v>
      </c>
      <c r="BN102" s="151" t="str">
        <f>IF('Indicator Date'!BN102="","x",'Indicator Date'!BN102)</f>
        <v>x</v>
      </c>
      <c r="BO102" s="151">
        <f>IF('Indicator Date'!BO102="","x",'Indicator Date'!BO102)</f>
        <v>2016</v>
      </c>
      <c r="BP102" s="151">
        <f>IF('Indicator Date'!BP102="","x",'Indicator Date'!BP102)</f>
        <v>2017</v>
      </c>
      <c r="BQ102" s="151">
        <f>IF('Indicator Date'!BQ102="","x",'Indicator Date'!BQ102)</f>
        <v>2014</v>
      </c>
      <c r="BR102" s="151">
        <f>IF('Indicator Date'!BR102="","x",'Indicator Date'!BR102)</f>
        <v>2017</v>
      </c>
      <c r="BS102" s="151">
        <f>IF('Indicator Date'!BS102="","x",'Indicator Date'!BS102)</f>
        <v>2017</v>
      </c>
      <c r="BT102" s="151" t="str">
        <f>IF('Indicator Date'!BT102="","x",'Indicator Date'!BT102)</f>
        <v>x</v>
      </c>
      <c r="BU102" s="151" t="str">
        <f>IF('Indicator Date'!BU102="","x",'Indicator Date'!BU102)</f>
        <v>x</v>
      </c>
      <c r="BV102" s="151" t="str">
        <f>IF('Indicator Date'!BV102="","x",'Indicator Date'!BV102)</f>
        <v>x</v>
      </c>
      <c r="BW102" s="151" t="str">
        <f>IF('Indicator Date'!BW102="","x",'Indicator Date'!BW102)</f>
        <v>x</v>
      </c>
      <c r="BX102" s="151" t="str">
        <f>IF('Indicator Date'!BX102="","x",'Indicator Date'!BX102)</f>
        <v>x</v>
      </c>
      <c r="BY102" s="151" t="str">
        <f>IF('Indicator Date'!BY102="","x",'Indicator Date'!BY102)</f>
        <v>x</v>
      </c>
      <c r="BZ102" s="151" t="str">
        <f>IF('Indicator Date'!BZ102="","x",'Indicator Date'!BZ102)</f>
        <v>2016</v>
      </c>
      <c r="CA102" s="151">
        <f>IF('Indicator Date'!CA102="","x",'Indicator Date'!CA102)</f>
        <v>2019</v>
      </c>
      <c r="CB102" s="151">
        <f>IF('Indicator Date'!CB102="","x",'Indicator Date'!CB102)</f>
        <v>2015</v>
      </c>
    </row>
    <row r="103" spans="1:80" x14ac:dyDescent="0.3">
      <c r="A103" s="123" t="s">
        <v>184</v>
      </c>
      <c r="B103" s="106" t="s">
        <v>183</v>
      </c>
      <c r="C103" s="151">
        <f>IF('Indicator Date'!C103="","x",'Indicator Date'!C103)</f>
        <v>2015</v>
      </c>
      <c r="D103" s="151">
        <f>IF('Indicator Date'!D103="","x",'Indicator Date'!D103)</f>
        <v>2015</v>
      </c>
      <c r="E103" s="151">
        <f>IF('Indicator Date'!E103="","x",'Indicator Date'!E103)</f>
        <v>2015</v>
      </c>
      <c r="F103" s="151">
        <f>IF('Indicator Date'!F103="","x",'Indicator Date'!F103)</f>
        <v>2015</v>
      </c>
      <c r="G103" s="151">
        <f>IF('Indicator Date'!G103="","x",'Indicator Date'!G103)</f>
        <v>2015</v>
      </c>
      <c r="H103" s="151">
        <f>IF('Indicator Date'!H103="","x",'Indicator Date'!H103)</f>
        <v>2015</v>
      </c>
      <c r="I103" s="151">
        <f>IF('Indicator Date'!I103="","x",'Indicator Date'!I103)</f>
        <v>2015</v>
      </c>
      <c r="J103" s="151">
        <f>IF('Indicator Date'!J103="","x",'Indicator Date'!J103)</f>
        <v>2018</v>
      </c>
      <c r="K103" s="151">
        <f>IF('Indicator Date'!K103="","x",'Indicator Date'!K103)</f>
        <v>2018</v>
      </c>
      <c r="L103" s="151">
        <f>IF('Indicator Date'!L103="","x",'Indicator Date'!L103)</f>
        <v>2016</v>
      </c>
      <c r="M103" s="151">
        <f>IF('Indicator Date'!M103="","x",'Indicator Date'!M103)</f>
        <v>2015</v>
      </c>
      <c r="N103" s="151">
        <f>IF('Indicator Date'!N103="","x",'Indicator Date'!N103)</f>
        <v>2015</v>
      </c>
      <c r="O103" s="151">
        <f>IF('Indicator Date'!O103="","x",'Indicator Date'!O103)</f>
        <v>2015</v>
      </c>
      <c r="P103" s="151">
        <f>IF('Indicator Date'!P103="","x",'Indicator Date'!P103)</f>
        <v>2015</v>
      </c>
      <c r="Q103" s="151">
        <f>IF('Indicator Date'!Q103="","x",'Indicator Date'!Q103)</f>
        <v>2010</v>
      </c>
      <c r="R103" s="151">
        <f>IF('Indicator Date'!R103="","x",'Indicator Date'!R103)</f>
        <v>2010</v>
      </c>
      <c r="S103" s="151">
        <f>IF('Indicator Date'!S103="","x",'Indicator Date'!S103)</f>
        <v>2010</v>
      </c>
      <c r="T103" s="151">
        <f>IF('Indicator Date'!T103="","x",'Indicator Date'!T103)</f>
        <v>2010</v>
      </c>
      <c r="U103" s="151">
        <f>IF('Indicator Date'!U103="","x",'Indicator Date'!U103)</f>
        <v>2015</v>
      </c>
      <c r="V103" s="151">
        <f>IF('Indicator Date'!V103="","x",'Indicator Date'!V103)</f>
        <v>2015</v>
      </c>
      <c r="W103" s="151">
        <f>IF('Indicator Date'!W103="","x",'Indicator Date'!W103)</f>
        <v>2015</v>
      </c>
      <c r="X103" s="151">
        <f>IF('Indicator Date'!X103="","x",'Indicator Date'!X103)</f>
        <v>2018</v>
      </c>
      <c r="Y103" s="151">
        <f>IF('Indicator Date'!Y103="","x",'Indicator Date'!Y103)</f>
        <v>2018</v>
      </c>
      <c r="Z103" s="151">
        <f>IF('Indicator Date'!Z103="","x",'Indicator Date'!Z103)</f>
        <v>2018</v>
      </c>
      <c r="AA103" s="151">
        <f>IF('Indicator Date'!AA103="","x",'Indicator Date'!AA103)</f>
        <v>2011</v>
      </c>
      <c r="AB103" s="151">
        <f>IF('Indicator Date'!AB103="","x",'Indicator Date'!AB103)</f>
        <v>2017</v>
      </c>
      <c r="AC103" s="151" t="str">
        <f>IF('Indicator Date'!AC103="","x",'Indicator Date'!AC103)</f>
        <v>x</v>
      </c>
      <c r="AD103" s="151">
        <f>IF('Indicator Date'!AD103="","x",'Indicator Date'!AD103)</f>
        <v>2018</v>
      </c>
      <c r="AE103" s="151">
        <f>IF('Indicator Date'!AE103="","x",'Indicator Date'!AE103)</f>
        <v>2018</v>
      </c>
      <c r="AF103" s="151" t="str">
        <f>IF('Indicator Date'!AF103="","x",'Indicator Date'!AF103)</f>
        <v>x</v>
      </c>
      <c r="AG103" s="151">
        <f>IF('Indicator Date'!AG103="","x",'Indicator Date'!AG103)</f>
        <v>2019</v>
      </c>
      <c r="AH103" s="151">
        <f>IF('Indicator Date'!AH103="","x",'Indicator Date'!AH103)</f>
        <v>2019</v>
      </c>
      <c r="AI103" s="151">
        <f>IF('Indicator Date'!AI103="","x",'Indicator Date'!AI103)</f>
        <v>2019</v>
      </c>
      <c r="AJ103" s="151">
        <f>IF('Indicator Date'!AJ103="","x",'Indicator Date'!AJ103)</f>
        <v>2018</v>
      </c>
      <c r="AK103" s="151">
        <f>IF('Indicator Date'!AK103="","x",'Indicator Date'!AK103)</f>
        <v>2018</v>
      </c>
      <c r="AL103" s="151">
        <f>IF('Indicator Date'!AL103="","x",'Indicator Date'!AL103)</f>
        <v>2017</v>
      </c>
      <c r="AM103" s="151" t="str">
        <f>IF('Indicator Date'!AM103="","x",'Indicator Date'!AM103)</f>
        <v>x</v>
      </c>
      <c r="AN103" s="151">
        <f>IF('Indicator Date'!AN103="","x",'Indicator Date'!AN103)</f>
        <v>2019</v>
      </c>
      <c r="AO103" s="151">
        <f>IF('Indicator Date'!AO103="","x",'Indicator Date'!AO103)</f>
        <v>2016</v>
      </c>
      <c r="AP103" s="151">
        <f>IF('Indicator Date'!AP103="","x",'Indicator Date'!AP103)</f>
        <v>2017</v>
      </c>
      <c r="AQ103" s="151" t="str">
        <f>IF('Indicator Date'!AQ103="","x",'Indicator Date'!AQ103)</f>
        <v>x</v>
      </c>
      <c r="AR103" s="151">
        <f>IF('Indicator Date'!AR103="","x",'Indicator Date'!AR103)</f>
        <v>2018</v>
      </c>
      <c r="AS103" s="151">
        <f>IF('Indicator Date'!AS103="","x",'Indicator Date'!AS103)</f>
        <v>2015</v>
      </c>
      <c r="AT103" s="151" t="str">
        <f>IF('Indicator Date'!AT103="","x",'Indicator Date'!AT103)</f>
        <v>x</v>
      </c>
      <c r="AU103" s="151">
        <f>IF('Indicator Date'!AU103="","x",'Indicator Date'!AU103)</f>
        <v>2017</v>
      </c>
      <c r="AV103" s="151">
        <f>IF('Indicator Date'!AV103="","x",'Indicator Date'!AV103)</f>
        <v>2017</v>
      </c>
      <c r="AW103" s="151">
        <f>IF('Indicator Date'!AW103="","x",'Indicator Date'!AW103)</f>
        <v>2017</v>
      </c>
      <c r="AX103" s="151" t="str">
        <f>IF('Indicator Date'!AX103="","x",'Indicator Date'!AX103)</f>
        <v>x</v>
      </c>
      <c r="AY103" s="151">
        <f>IF('Indicator Date'!AY103="","x",'Indicator Date'!AY103)</f>
        <v>2017</v>
      </c>
      <c r="AZ103" s="151">
        <f>IF('Indicator Date'!AZ103="","x",'Indicator Date'!AZ103)</f>
        <v>2017</v>
      </c>
      <c r="BA103" s="151" t="str">
        <f>IF('Indicator Date'!BA103="","x",'Indicator Date'!BA103)</f>
        <v>2015</v>
      </c>
      <c r="BB103" s="151">
        <f>IF('Indicator Date'!BB103="","x",'Indicator Date'!BB103)</f>
        <v>2017</v>
      </c>
      <c r="BC103" s="151">
        <f>IF('Indicator Date'!BC103="","x",'Indicator Date'!BC103)</f>
        <v>2018</v>
      </c>
      <c r="BD103" s="151">
        <f>IF('Indicator Date'!BD103="","x",'Indicator Date'!BD103)</f>
        <v>2019</v>
      </c>
      <c r="BE103" s="212" t="str">
        <f>IF('Indicator Date'!BE103="","x",YEAR('Indicator Date'!BE103))</f>
        <v>x</v>
      </c>
      <c r="BF103" s="212">
        <f>IF('Indicator Date'!BF103="","x",YEAR('Indicator Date'!BF103))</f>
        <v>2018</v>
      </c>
      <c r="BG103" s="212">
        <f>IF('Indicator Date'!BG103="","x",YEAR('Indicator Date'!BG103))</f>
        <v>2018</v>
      </c>
      <c r="BH103" s="151">
        <f>IF('Indicator Date'!BH103="","x",'Indicator Date'!BH103)</f>
        <v>2018</v>
      </c>
      <c r="BI103" s="151">
        <f>IF('Indicator Date'!BI103="","x",'Indicator Date'!BI103)</f>
        <v>2018</v>
      </c>
      <c r="BJ103" s="151" t="str">
        <f>IF('Indicator Date'!BJ103="","x",'Indicator Date'!BJ103)</f>
        <v>x</v>
      </c>
      <c r="BK103" s="151">
        <f>IF('Indicator Date'!BK103="","x",'Indicator Date'!BK103)</f>
        <v>2017</v>
      </c>
      <c r="BL103" s="151">
        <f>IF('Indicator Date'!BL103="","x",'Indicator Date'!BL103)</f>
        <v>2018</v>
      </c>
      <c r="BM103" s="151">
        <f>IF('Indicator Date'!BM103="","x",'Indicator Date'!BM103)</f>
        <v>2017</v>
      </c>
      <c r="BN103" s="151">
        <f>IF('Indicator Date'!BN103="","x",'Indicator Date'!BN103)</f>
        <v>2015</v>
      </c>
      <c r="BO103" s="151">
        <f>IF('Indicator Date'!BO103="","x",'Indicator Date'!BO103)</f>
        <v>2016</v>
      </c>
      <c r="BP103" s="151">
        <f>IF('Indicator Date'!BP103="","x",'Indicator Date'!BP103)</f>
        <v>2017</v>
      </c>
      <c r="BQ103" s="151">
        <f>IF('Indicator Date'!BQ103="","x",'Indicator Date'!BQ103)</f>
        <v>2014</v>
      </c>
      <c r="BR103" s="151">
        <f>IF('Indicator Date'!BR103="","x",'Indicator Date'!BR103)</f>
        <v>2017</v>
      </c>
      <c r="BS103" s="151">
        <f>IF('Indicator Date'!BS103="","x",'Indicator Date'!BS103)</f>
        <v>2017</v>
      </c>
      <c r="BT103" s="151">
        <f>IF('Indicator Date'!BT103="","x",'Indicator Date'!BT103)</f>
        <v>2016</v>
      </c>
      <c r="BU103" s="151">
        <f>IF('Indicator Date'!BU103="","x",'Indicator Date'!BU103)</f>
        <v>2017</v>
      </c>
      <c r="BV103" s="151">
        <f>IF('Indicator Date'!BV103="","x",'Indicator Date'!BV103)</f>
        <v>2017</v>
      </c>
      <c r="BW103" s="151">
        <f>IF('Indicator Date'!BW103="","x",'Indicator Date'!BW103)</f>
        <v>2017</v>
      </c>
      <c r="BX103" s="151">
        <f>IF('Indicator Date'!BX103="","x",'Indicator Date'!BX103)</f>
        <v>2016</v>
      </c>
      <c r="BY103" s="151">
        <f>IF('Indicator Date'!BY103="","x",'Indicator Date'!BY103)</f>
        <v>2015</v>
      </c>
      <c r="BZ103" s="151" t="str">
        <f>IF('Indicator Date'!BZ103="","x",'Indicator Date'!BZ103)</f>
        <v>2018</v>
      </c>
      <c r="CA103" s="151">
        <f>IF('Indicator Date'!CA103="","x",'Indicator Date'!CA103)</f>
        <v>2019</v>
      </c>
      <c r="CB103" s="151">
        <f>IF('Indicator Date'!CB103="","x",'Indicator Date'!CB103)</f>
        <v>2015</v>
      </c>
    </row>
    <row r="104" spans="1:80" x14ac:dyDescent="0.3">
      <c r="A104" s="123" t="s">
        <v>186</v>
      </c>
      <c r="B104" s="106" t="s">
        <v>185</v>
      </c>
      <c r="C104" s="151">
        <f>IF('Indicator Date'!C104="","x",'Indicator Date'!C104)</f>
        <v>2015</v>
      </c>
      <c r="D104" s="151">
        <f>IF('Indicator Date'!D104="","x",'Indicator Date'!D104)</f>
        <v>2015</v>
      </c>
      <c r="E104" s="151">
        <f>IF('Indicator Date'!E104="","x",'Indicator Date'!E104)</f>
        <v>2015</v>
      </c>
      <c r="F104" s="151">
        <f>IF('Indicator Date'!F104="","x",'Indicator Date'!F104)</f>
        <v>2015</v>
      </c>
      <c r="G104" s="151">
        <f>IF('Indicator Date'!G104="","x",'Indicator Date'!G104)</f>
        <v>2015</v>
      </c>
      <c r="H104" s="151">
        <f>IF('Indicator Date'!H104="","x",'Indicator Date'!H104)</f>
        <v>2015</v>
      </c>
      <c r="I104" s="151">
        <f>IF('Indicator Date'!I104="","x",'Indicator Date'!I104)</f>
        <v>2015</v>
      </c>
      <c r="J104" s="151">
        <f>IF('Indicator Date'!J104="","x",'Indicator Date'!J104)</f>
        <v>2018</v>
      </c>
      <c r="K104" s="151">
        <f>IF('Indicator Date'!K104="","x",'Indicator Date'!K104)</f>
        <v>2018</v>
      </c>
      <c r="L104" s="151">
        <f>IF('Indicator Date'!L104="","x",'Indicator Date'!L104)</f>
        <v>2016</v>
      </c>
      <c r="M104" s="151">
        <f>IF('Indicator Date'!M104="","x",'Indicator Date'!M104)</f>
        <v>2015</v>
      </c>
      <c r="N104" s="151">
        <f>IF('Indicator Date'!N104="","x",'Indicator Date'!N104)</f>
        <v>2015</v>
      </c>
      <c r="O104" s="151">
        <f>IF('Indicator Date'!O104="","x",'Indicator Date'!O104)</f>
        <v>2015</v>
      </c>
      <c r="P104" s="151">
        <f>IF('Indicator Date'!P104="","x",'Indicator Date'!P104)</f>
        <v>2015</v>
      </c>
      <c r="Q104" s="151">
        <f>IF('Indicator Date'!Q104="","x",'Indicator Date'!Q104)</f>
        <v>2010</v>
      </c>
      <c r="R104" s="151">
        <f>IF('Indicator Date'!R104="","x",'Indicator Date'!R104)</f>
        <v>2010</v>
      </c>
      <c r="S104" s="151">
        <f>IF('Indicator Date'!S104="","x",'Indicator Date'!S104)</f>
        <v>2010</v>
      </c>
      <c r="T104" s="151">
        <f>IF('Indicator Date'!T104="","x",'Indicator Date'!T104)</f>
        <v>2010</v>
      </c>
      <c r="U104" s="151">
        <f>IF('Indicator Date'!U104="","x",'Indicator Date'!U104)</f>
        <v>2015</v>
      </c>
      <c r="V104" s="151">
        <f>IF('Indicator Date'!V104="","x",'Indicator Date'!V104)</f>
        <v>2015</v>
      </c>
      <c r="W104" s="151">
        <f>IF('Indicator Date'!W104="","x",'Indicator Date'!W104)</f>
        <v>2015</v>
      </c>
      <c r="X104" s="151">
        <f>IF('Indicator Date'!X104="","x",'Indicator Date'!X104)</f>
        <v>2018</v>
      </c>
      <c r="Y104" s="151">
        <f>IF('Indicator Date'!Y104="","x",'Indicator Date'!Y104)</f>
        <v>2018</v>
      </c>
      <c r="Z104" s="151">
        <f>IF('Indicator Date'!Z104="","x",'Indicator Date'!Z104)</f>
        <v>2018</v>
      </c>
      <c r="AA104" s="151">
        <f>IF('Indicator Date'!AA104="","x",'Indicator Date'!AA104)</f>
        <v>2011</v>
      </c>
      <c r="AB104" s="151">
        <f>IF('Indicator Date'!AB104="","x",'Indicator Date'!AB104)</f>
        <v>2017</v>
      </c>
      <c r="AC104" s="151" t="str">
        <f>IF('Indicator Date'!AC104="","x",'Indicator Date'!AC104)</f>
        <v>x</v>
      </c>
      <c r="AD104" s="151">
        <f>IF('Indicator Date'!AD104="","x",'Indicator Date'!AD104)</f>
        <v>2014</v>
      </c>
      <c r="AE104" s="151">
        <f>IF('Indicator Date'!AE104="","x",'Indicator Date'!AE104)</f>
        <v>2018</v>
      </c>
      <c r="AF104" s="151" t="str">
        <f>IF('Indicator Date'!AF104="","x",'Indicator Date'!AF104)</f>
        <v>x</v>
      </c>
      <c r="AG104" s="151">
        <f>IF('Indicator Date'!AG104="","x",'Indicator Date'!AG104)</f>
        <v>2019</v>
      </c>
      <c r="AH104" s="151">
        <f>IF('Indicator Date'!AH104="","x",'Indicator Date'!AH104)</f>
        <v>2019</v>
      </c>
      <c r="AI104" s="151">
        <f>IF('Indicator Date'!AI104="","x",'Indicator Date'!AI104)</f>
        <v>2019</v>
      </c>
      <c r="AJ104" s="151">
        <f>IF('Indicator Date'!AJ104="","x",'Indicator Date'!AJ104)</f>
        <v>2018</v>
      </c>
      <c r="AK104" s="151">
        <f>IF('Indicator Date'!AK104="","x",'Indicator Date'!AK104)</f>
        <v>2018</v>
      </c>
      <c r="AL104" s="151">
        <f>IF('Indicator Date'!AL104="","x",'Indicator Date'!AL104)</f>
        <v>2017</v>
      </c>
      <c r="AM104" s="151" t="str">
        <f>IF('Indicator Date'!AM104="","x",'Indicator Date'!AM104)</f>
        <v>x</v>
      </c>
      <c r="AN104" s="151">
        <f>IF('Indicator Date'!AN104="","x",'Indicator Date'!AN104)</f>
        <v>2019</v>
      </c>
      <c r="AO104" s="151">
        <f>IF('Indicator Date'!AO104="","x",'Indicator Date'!AO104)</f>
        <v>2016</v>
      </c>
      <c r="AP104" s="151">
        <f>IF('Indicator Date'!AP104="","x",'Indicator Date'!AP104)</f>
        <v>2017</v>
      </c>
      <c r="AQ104" s="151" t="str">
        <f>IF('Indicator Date'!AQ104="","x",'Indicator Date'!AQ104)</f>
        <v>x</v>
      </c>
      <c r="AR104" s="151">
        <f>IF('Indicator Date'!AR104="","x",'Indicator Date'!AR104)</f>
        <v>2018</v>
      </c>
      <c r="AS104" s="151">
        <f>IF('Indicator Date'!AS104="","x",'Indicator Date'!AS104)</f>
        <v>2015</v>
      </c>
      <c r="AT104" s="151" t="str">
        <f>IF('Indicator Date'!AT104="","x",'Indicator Date'!AT104)</f>
        <v>x</v>
      </c>
      <c r="AU104" s="151">
        <f>IF('Indicator Date'!AU104="","x",'Indicator Date'!AU104)</f>
        <v>2017</v>
      </c>
      <c r="AV104" s="151">
        <f>IF('Indicator Date'!AV104="","x",'Indicator Date'!AV104)</f>
        <v>2017</v>
      </c>
      <c r="AW104" s="151">
        <f>IF('Indicator Date'!AW104="","x",'Indicator Date'!AW104)</f>
        <v>2017</v>
      </c>
      <c r="AX104" s="151" t="str">
        <f>IF('Indicator Date'!AX104="","x",'Indicator Date'!AX104)</f>
        <v>x</v>
      </c>
      <c r="AY104" s="151">
        <f>IF('Indicator Date'!AY104="","x",'Indicator Date'!AY104)</f>
        <v>2017</v>
      </c>
      <c r="AZ104" s="151">
        <f>IF('Indicator Date'!AZ104="","x",'Indicator Date'!AZ104)</f>
        <v>2017</v>
      </c>
      <c r="BA104" s="151" t="str">
        <f>IF('Indicator Date'!BA104="","x",'Indicator Date'!BA104)</f>
        <v>2015</v>
      </c>
      <c r="BB104" s="151">
        <f>IF('Indicator Date'!BB104="","x",'Indicator Date'!BB104)</f>
        <v>2017</v>
      </c>
      <c r="BC104" s="151">
        <f>IF('Indicator Date'!BC104="","x",'Indicator Date'!BC104)</f>
        <v>2018</v>
      </c>
      <c r="BD104" s="151">
        <f>IF('Indicator Date'!BD104="","x",'Indicator Date'!BD104)</f>
        <v>2019</v>
      </c>
      <c r="BE104" s="212" t="str">
        <f>IF('Indicator Date'!BE104="","x",YEAR('Indicator Date'!BE104))</f>
        <v>x</v>
      </c>
      <c r="BF104" s="212">
        <f>IF('Indicator Date'!BF104="","x",YEAR('Indicator Date'!BF104))</f>
        <v>2018</v>
      </c>
      <c r="BG104" s="212">
        <f>IF('Indicator Date'!BG104="","x",YEAR('Indicator Date'!BG104))</f>
        <v>2018</v>
      </c>
      <c r="BH104" s="151">
        <f>IF('Indicator Date'!BH104="","x",'Indicator Date'!BH104)</f>
        <v>2018</v>
      </c>
      <c r="BI104" s="151">
        <f>IF('Indicator Date'!BI104="","x",'Indicator Date'!BI104)</f>
        <v>2018</v>
      </c>
      <c r="BJ104" s="151" t="str">
        <f>IF('Indicator Date'!BJ104="","x",'Indicator Date'!BJ104)</f>
        <v>x</v>
      </c>
      <c r="BK104" s="151">
        <f>IF('Indicator Date'!BK104="","x",'Indicator Date'!BK104)</f>
        <v>2017</v>
      </c>
      <c r="BL104" s="151">
        <f>IF('Indicator Date'!BL104="","x",'Indicator Date'!BL104)</f>
        <v>2018</v>
      </c>
      <c r="BM104" s="151">
        <f>IF('Indicator Date'!BM104="","x",'Indicator Date'!BM104)</f>
        <v>2017</v>
      </c>
      <c r="BN104" s="151" t="str">
        <f>IF('Indicator Date'!BN104="","x",'Indicator Date'!BN104)</f>
        <v>x</v>
      </c>
      <c r="BO104" s="151">
        <f>IF('Indicator Date'!BO104="","x",'Indicator Date'!BO104)</f>
        <v>2016</v>
      </c>
      <c r="BP104" s="151">
        <f>IF('Indicator Date'!BP104="","x",'Indicator Date'!BP104)</f>
        <v>2017</v>
      </c>
      <c r="BQ104" s="151">
        <f>IF('Indicator Date'!BQ104="","x",'Indicator Date'!BQ104)</f>
        <v>2014</v>
      </c>
      <c r="BR104" s="151">
        <f>IF('Indicator Date'!BR104="","x",'Indicator Date'!BR104)</f>
        <v>2017</v>
      </c>
      <c r="BS104" s="151">
        <f>IF('Indicator Date'!BS104="","x",'Indicator Date'!BS104)</f>
        <v>2017</v>
      </c>
      <c r="BT104" s="151">
        <f>IF('Indicator Date'!BT104="","x",'Indicator Date'!BT104)</f>
        <v>2017</v>
      </c>
      <c r="BU104" s="151">
        <f>IF('Indicator Date'!BU104="","x",'Indicator Date'!BU104)</f>
        <v>2017</v>
      </c>
      <c r="BV104" s="151">
        <f>IF('Indicator Date'!BV104="","x",'Indicator Date'!BV104)</f>
        <v>2017</v>
      </c>
      <c r="BW104" s="151">
        <f>IF('Indicator Date'!BW104="","x",'Indicator Date'!BW104)</f>
        <v>2017</v>
      </c>
      <c r="BX104" s="151">
        <f>IF('Indicator Date'!BX104="","x",'Indicator Date'!BX104)</f>
        <v>2016</v>
      </c>
      <c r="BY104" s="151">
        <f>IF('Indicator Date'!BY104="","x",'Indicator Date'!BY104)</f>
        <v>2015</v>
      </c>
      <c r="BZ104" s="151" t="str">
        <f>IF('Indicator Date'!BZ104="","x",'Indicator Date'!BZ104)</f>
        <v>2018</v>
      </c>
      <c r="CA104" s="151">
        <f>IF('Indicator Date'!CA104="","x",'Indicator Date'!CA104)</f>
        <v>2019</v>
      </c>
      <c r="CB104" s="151">
        <f>IF('Indicator Date'!CB104="","x",'Indicator Date'!CB104)</f>
        <v>2015</v>
      </c>
    </row>
    <row r="105" spans="1:80" x14ac:dyDescent="0.3">
      <c r="A105" s="123" t="s">
        <v>189</v>
      </c>
      <c r="B105" s="106" t="s">
        <v>188</v>
      </c>
      <c r="C105" s="151">
        <f>IF('Indicator Date'!C105="","x",'Indicator Date'!C105)</f>
        <v>2015</v>
      </c>
      <c r="D105" s="151">
        <f>IF('Indicator Date'!D105="","x",'Indicator Date'!D105)</f>
        <v>2015</v>
      </c>
      <c r="E105" s="151">
        <f>IF('Indicator Date'!E105="","x",'Indicator Date'!E105)</f>
        <v>2015</v>
      </c>
      <c r="F105" s="151">
        <f>IF('Indicator Date'!F105="","x",'Indicator Date'!F105)</f>
        <v>2015</v>
      </c>
      <c r="G105" s="151">
        <f>IF('Indicator Date'!G105="","x",'Indicator Date'!G105)</f>
        <v>2015</v>
      </c>
      <c r="H105" s="151">
        <f>IF('Indicator Date'!H105="","x",'Indicator Date'!H105)</f>
        <v>2015</v>
      </c>
      <c r="I105" s="151">
        <f>IF('Indicator Date'!I105="","x",'Indicator Date'!I105)</f>
        <v>2015</v>
      </c>
      <c r="J105" s="151">
        <f>IF('Indicator Date'!J105="","x",'Indicator Date'!J105)</f>
        <v>2018</v>
      </c>
      <c r="K105" s="151">
        <f>IF('Indicator Date'!K105="","x",'Indicator Date'!K105)</f>
        <v>2018</v>
      </c>
      <c r="L105" s="151">
        <f>IF('Indicator Date'!L105="","x",'Indicator Date'!L105)</f>
        <v>2016</v>
      </c>
      <c r="M105" s="151">
        <f>IF('Indicator Date'!M105="","x",'Indicator Date'!M105)</f>
        <v>2015</v>
      </c>
      <c r="N105" s="151">
        <f>IF('Indicator Date'!N105="","x",'Indicator Date'!N105)</f>
        <v>2015</v>
      </c>
      <c r="O105" s="151">
        <f>IF('Indicator Date'!O105="","x",'Indicator Date'!O105)</f>
        <v>2015</v>
      </c>
      <c r="P105" s="151">
        <f>IF('Indicator Date'!P105="","x",'Indicator Date'!P105)</f>
        <v>2015</v>
      </c>
      <c r="Q105" s="151">
        <f>IF('Indicator Date'!Q105="","x",'Indicator Date'!Q105)</f>
        <v>2010</v>
      </c>
      <c r="R105" s="151">
        <f>IF('Indicator Date'!R105="","x",'Indicator Date'!R105)</f>
        <v>2010</v>
      </c>
      <c r="S105" s="151">
        <f>IF('Indicator Date'!S105="","x",'Indicator Date'!S105)</f>
        <v>2010</v>
      </c>
      <c r="T105" s="151">
        <f>IF('Indicator Date'!T105="","x",'Indicator Date'!T105)</f>
        <v>2010</v>
      </c>
      <c r="U105" s="151">
        <f>IF('Indicator Date'!U105="","x",'Indicator Date'!U105)</f>
        <v>2015</v>
      </c>
      <c r="V105" s="151">
        <f>IF('Indicator Date'!V105="","x",'Indicator Date'!V105)</f>
        <v>2015</v>
      </c>
      <c r="W105" s="151">
        <f>IF('Indicator Date'!W105="","x",'Indicator Date'!W105)</f>
        <v>2015</v>
      </c>
      <c r="X105" s="151">
        <f>IF('Indicator Date'!X105="","x",'Indicator Date'!X105)</f>
        <v>2018</v>
      </c>
      <c r="Y105" s="151">
        <f>IF('Indicator Date'!Y105="","x",'Indicator Date'!Y105)</f>
        <v>2018</v>
      </c>
      <c r="Z105" s="151">
        <f>IF('Indicator Date'!Z105="","x",'Indicator Date'!Z105)</f>
        <v>2018</v>
      </c>
      <c r="AA105" s="151">
        <f>IF('Indicator Date'!AA105="","x",'Indicator Date'!AA105)</f>
        <v>2011</v>
      </c>
      <c r="AB105" s="151">
        <f>IF('Indicator Date'!AB105="","x",'Indicator Date'!AB105)</f>
        <v>2017</v>
      </c>
      <c r="AC105" s="151">
        <f>IF('Indicator Date'!AC105="","x",'Indicator Date'!AC105)</f>
        <v>2015</v>
      </c>
      <c r="AD105" s="151">
        <f>IF('Indicator Date'!AD105="","x",'Indicator Date'!AD105)</f>
        <v>2018</v>
      </c>
      <c r="AE105" s="151">
        <f>IF('Indicator Date'!AE105="","x",'Indicator Date'!AE105)</f>
        <v>2018</v>
      </c>
      <c r="AF105" s="151">
        <f>IF('Indicator Date'!AF105="","x",'Indicator Date'!AF105)</f>
        <v>2016</v>
      </c>
      <c r="AG105" s="151">
        <f>IF('Indicator Date'!AG105="","x",'Indicator Date'!AG105)</f>
        <v>2019</v>
      </c>
      <c r="AH105" s="151">
        <f>IF('Indicator Date'!AH105="","x",'Indicator Date'!AH105)</f>
        <v>2019</v>
      </c>
      <c r="AI105" s="151">
        <f>IF('Indicator Date'!AI105="","x",'Indicator Date'!AI105)</f>
        <v>2019</v>
      </c>
      <c r="AJ105" s="151">
        <f>IF('Indicator Date'!AJ105="","x",'Indicator Date'!AJ105)</f>
        <v>2018</v>
      </c>
      <c r="AK105" s="151">
        <f>IF('Indicator Date'!AK105="","x",'Indicator Date'!AK105)</f>
        <v>2018</v>
      </c>
      <c r="AL105" s="151">
        <f>IF('Indicator Date'!AL105="","x",'Indicator Date'!AL105)</f>
        <v>2017</v>
      </c>
      <c r="AM105" s="151">
        <f>IF('Indicator Date'!AM105="","x",'Indicator Date'!AM105)</f>
        <v>2009</v>
      </c>
      <c r="AN105" s="151">
        <f>IF('Indicator Date'!AN105="","x",'Indicator Date'!AN105)</f>
        <v>2019</v>
      </c>
      <c r="AO105" s="151">
        <f>IF('Indicator Date'!AO105="","x",'Indicator Date'!AO105)</f>
        <v>2016</v>
      </c>
      <c r="AP105" s="151">
        <f>IF('Indicator Date'!AP105="","x",'Indicator Date'!AP105)</f>
        <v>2017</v>
      </c>
      <c r="AQ105" s="151">
        <f>IF('Indicator Date'!AQ105="","x",'Indicator Date'!AQ105)</f>
        <v>2017</v>
      </c>
      <c r="AR105" s="151">
        <f>IF('Indicator Date'!AR105="","x",'Indicator Date'!AR105)</f>
        <v>2018</v>
      </c>
      <c r="AS105" s="151">
        <f>IF('Indicator Date'!AS105="","x",'Indicator Date'!AS105)</f>
        <v>2015</v>
      </c>
      <c r="AT105" s="151" t="str">
        <f>IF('Indicator Date'!AT105="","x",'Indicator Date'!AT105)</f>
        <v>x</v>
      </c>
      <c r="AU105" s="151">
        <f>IF('Indicator Date'!AU105="","x",'Indicator Date'!AU105)</f>
        <v>2017</v>
      </c>
      <c r="AV105" s="151">
        <f>IF('Indicator Date'!AV105="","x",'Indicator Date'!AV105)</f>
        <v>2017</v>
      </c>
      <c r="AW105" s="151">
        <f>IF('Indicator Date'!AW105="","x",'Indicator Date'!AW105)</f>
        <v>2017</v>
      </c>
      <c r="AX105" s="151">
        <f>IF('Indicator Date'!AX105="","x",'Indicator Date'!AX105)</f>
        <v>2017</v>
      </c>
      <c r="AY105" s="151">
        <f>IF('Indicator Date'!AY105="","x",'Indicator Date'!AY105)</f>
        <v>2017</v>
      </c>
      <c r="AZ105" s="151" t="str">
        <f>IF('Indicator Date'!AZ105="","x",'Indicator Date'!AZ105)</f>
        <v>x</v>
      </c>
      <c r="BA105" s="151" t="str">
        <f>IF('Indicator Date'!BA105="","x",'Indicator Date'!BA105)</f>
        <v>2012</v>
      </c>
      <c r="BB105" s="151">
        <f>IF('Indicator Date'!BB105="","x",'Indicator Date'!BB105)</f>
        <v>2017</v>
      </c>
      <c r="BC105" s="151">
        <f>IF('Indicator Date'!BC105="","x",'Indicator Date'!BC105)</f>
        <v>2018</v>
      </c>
      <c r="BD105" s="151">
        <f>IF('Indicator Date'!BD105="","x",'Indicator Date'!BD105)</f>
        <v>2019</v>
      </c>
      <c r="BE105" s="212">
        <f>IF('Indicator Date'!BE105="","x",YEAR('Indicator Date'!BE105))</f>
        <v>2018</v>
      </c>
      <c r="BF105" s="212">
        <f>IF('Indicator Date'!BF105="","x",YEAR('Indicator Date'!BF105))</f>
        <v>2018</v>
      </c>
      <c r="BG105" s="212">
        <f>IF('Indicator Date'!BG105="","x",YEAR('Indicator Date'!BG105))</f>
        <v>2018</v>
      </c>
      <c r="BH105" s="151">
        <f>IF('Indicator Date'!BH105="","x",'Indicator Date'!BH105)</f>
        <v>2018</v>
      </c>
      <c r="BI105" s="151">
        <f>IF('Indicator Date'!BI105="","x",'Indicator Date'!BI105)</f>
        <v>2018</v>
      </c>
      <c r="BJ105" s="151">
        <f>IF('Indicator Date'!BJ105="","x",'Indicator Date'!BJ105)</f>
        <v>2015</v>
      </c>
      <c r="BK105" s="151">
        <f>IF('Indicator Date'!BK105="","x",'Indicator Date'!BK105)</f>
        <v>2017</v>
      </c>
      <c r="BL105" s="151">
        <f>IF('Indicator Date'!BL105="","x",'Indicator Date'!BL105)</f>
        <v>2018</v>
      </c>
      <c r="BM105" s="151">
        <f>IF('Indicator Date'!BM105="","x",'Indicator Date'!BM105)</f>
        <v>2017</v>
      </c>
      <c r="BN105" s="151">
        <f>IF('Indicator Date'!BN105="","x",'Indicator Date'!BN105)</f>
        <v>2015</v>
      </c>
      <c r="BO105" s="151">
        <f>IF('Indicator Date'!BO105="","x",'Indicator Date'!BO105)</f>
        <v>2016</v>
      </c>
      <c r="BP105" s="151">
        <f>IF('Indicator Date'!BP105="","x",'Indicator Date'!BP105)</f>
        <v>2017</v>
      </c>
      <c r="BQ105" s="151">
        <f>IF('Indicator Date'!BQ105="","x",'Indicator Date'!BQ105)</f>
        <v>2014</v>
      </c>
      <c r="BR105" s="151">
        <f>IF('Indicator Date'!BR105="","x",'Indicator Date'!BR105)</f>
        <v>2017</v>
      </c>
      <c r="BS105" s="151">
        <f>IF('Indicator Date'!BS105="","x",'Indicator Date'!BS105)</f>
        <v>2017</v>
      </c>
      <c r="BT105" s="151">
        <f>IF('Indicator Date'!BT105="","x",'Indicator Date'!BT105)</f>
        <v>2014</v>
      </c>
      <c r="BU105" s="151">
        <f>IF('Indicator Date'!BU105="","x",'Indicator Date'!BU105)</f>
        <v>2017</v>
      </c>
      <c r="BV105" s="151" t="str">
        <f>IF('Indicator Date'!BV105="","x",'Indicator Date'!BV105)</f>
        <v>x</v>
      </c>
      <c r="BW105" s="151">
        <f>IF('Indicator Date'!BW105="","x",'Indicator Date'!BW105)</f>
        <v>2017</v>
      </c>
      <c r="BX105" s="151">
        <f>IF('Indicator Date'!BX105="","x",'Indicator Date'!BX105)</f>
        <v>2016</v>
      </c>
      <c r="BY105" s="151">
        <f>IF('Indicator Date'!BY105="","x",'Indicator Date'!BY105)</f>
        <v>2015</v>
      </c>
      <c r="BZ105" s="151" t="str">
        <f>IF('Indicator Date'!BZ105="","x",'Indicator Date'!BZ105)</f>
        <v>2018</v>
      </c>
      <c r="CA105" s="151">
        <f>IF('Indicator Date'!CA105="","x",'Indicator Date'!CA105)</f>
        <v>2019</v>
      </c>
      <c r="CB105" s="151">
        <f>IF('Indicator Date'!CB105="","x",'Indicator Date'!CB105)</f>
        <v>2015</v>
      </c>
    </row>
    <row r="106" spans="1:80" x14ac:dyDescent="0.3">
      <c r="A106" s="123" t="s">
        <v>191</v>
      </c>
      <c r="B106" s="106" t="s">
        <v>190</v>
      </c>
      <c r="C106" s="151">
        <f>IF('Indicator Date'!C106="","x",'Indicator Date'!C106)</f>
        <v>2015</v>
      </c>
      <c r="D106" s="151">
        <f>IF('Indicator Date'!D106="","x",'Indicator Date'!D106)</f>
        <v>2015</v>
      </c>
      <c r="E106" s="151">
        <f>IF('Indicator Date'!E106="","x",'Indicator Date'!E106)</f>
        <v>2015</v>
      </c>
      <c r="F106" s="151">
        <f>IF('Indicator Date'!F106="","x",'Indicator Date'!F106)</f>
        <v>2015</v>
      </c>
      <c r="G106" s="151">
        <f>IF('Indicator Date'!G106="","x",'Indicator Date'!G106)</f>
        <v>2015</v>
      </c>
      <c r="H106" s="151">
        <f>IF('Indicator Date'!H106="","x",'Indicator Date'!H106)</f>
        <v>2015</v>
      </c>
      <c r="I106" s="151">
        <f>IF('Indicator Date'!I106="","x",'Indicator Date'!I106)</f>
        <v>2015</v>
      </c>
      <c r="J106" s="151">
        <f>IF('Indicator Date'!J106="","x",'Indicator Date'!J106)</f>
        <v>2018</v>
      </c>
      <c r="K106" s="151">
        <f>IF('Indicator Date'!K106="","x",'Indicator Date'!K106)</f>
        <v>2018</v>
      </c>
      <c r="L106" s="151">
        <f>IF('Indicator Date'!L106="","x",'Indicator Date'!L106)</f>
        <v>2016</v>
      </c>
      <c r="M106" s="151">
        <f>IF('Indicator Date'!M106="","x",'Indicator Date'!M106)</f>
        <v>2015</v>
      </c>
      <c r="N106" s="151">
        <f>IF('Indicator Date'!N106="","x",'Indicator Date'!N106)</f>
        <v>2015</v>
      </c>
      <c r="O106" s="151">
        <f>IF('Indicator Date'!O106="","x",'Indicator Date'!O106)</f>
        <v>2015</v>
      </c>
      <c r="P106" s="151">
        <f>IF('Indicator Date'!P106="","x",'Indicator Date'!P106)</f>
        <v>2015</v>
      </c>
      <c r="Q106" s="151">
        <f>IF('Indicator Date'!Q106="","x",'Indicator Date'!Q106)</f>
        <v>2010</v>
      </c>
      <c r="R106" s="151">
        <f>IF('Indicator Date'!R106="","x",'Indicator Date'!R106)</f>
        <v>2010</v>
      </c>
      <c r="S106" s="151">
        <f>IF('Indicator Date'!S106="","x",'Indicator Date'!S106)</f>
        <v>2010</v>
      </c>
      <c r="T106" s="151">
        <f>IF('Indicator Date'!T106="","x",'Indicator Date'!T106)</f>
        <v>2010</v>
      </c>
      <c r="U106" s="151">
        <f>IF('Indicator Date'!U106="","x",'Indicator Date'!U106)</f>
        <v>2015</v>
      </c>
      <c r="V106" s="151">
        <f>IF('Indicator Date'!V106="","x",'Indicator Date'!V106)</f>
        <v>2015</v>
      </c>
      <c r="W106" s="151">
        <f>IF('Indicator Date'!W106="","x",'Indicator Date'!W106)</f>
        <v>2015</v>
      </c>
      <c r="X106" s="151">
        <f>IF('Indicator Date'!X106="","x",'Indicator Date'!X106)</f>
        <v>2018</v>
      </c>
      <c r="Y106" s="151">
        <f>IF('Indicator Date'!Y106="","x",'Indicator Date'!Y106)</f>
        <v>2018</v>
      </c>
      <c r="Z106" s="151">
        <f>IF('Indicator Date'!Z106="","x",'Indicator Date'!Z106)</f>
        <v>2018</v>
      </c>
      <c r="AA106" s="151">
        <f>IF('Indicator Date'!AA106="","x",'Indicator Date'!AA106)</f>
        <v>2015</v>
      </c>
      <c r="AB106" s="151">
        <f>IF('Indicator Date'!AB106="","x",'Indicator Date'!AB106)</f>
        <v>2017</v>
      </c>
      <c r="AC106" s="151">
        <f>IF('Indicator Date'!AC106="","x",'Indicator Date'!AC106)</f>
        <v>2017</v>
      </c>
      <c r="AD106" s="151">
        <f>IF('Indicator Date'!AD106="","x",'Indicator Date'!AD106)</f>
        <v>2018</v>
      </c>
      <c r="AE106" s="151">
        <f>IF('Indicator Date'!AE106="","x",'Indicator Date'!AE106)</f>
        <v>2018</v>
      </c>
      <c r="AF106" s="151">
        <f>IF('Indicator Date'!AF106="","x",'Indicator Date'!AF106)</f>
        <v>2016</v>
      </c>
      <c r="AG106" s="151">
        <f>IF('Indicator Date'!AG106="","x",'Indicator Date'!AG106)</f>
        <v>2019</v>
      </c>
      <c r="AH106" s="151">
        <f>IF('Indicator Date'!AH106="","x",'Indicator Date'!AH106)</f>
        <v>2019</v>
      </c>
      <c r="AI106" s="151">
        <f>IF('Indicator Date'!AI106="","x",'Indicator Date'!AI106)</f>
        <v>2019</v>
      </c>
      <c r="AJ106" s="151">
        <f>IF('Indicator Date'!AJ106="","x",'Indicator Date'!AJ106)</f>
        <v>2018</v>
      </c>
      <c r="AK106" s="151">
        <f>IF('Indicator Date'!AK106="","x",'Indicator Date'!AK106)</f>
        <v>2018</v>
      </c>
      <c r="AL106" s="151">
        <f>IF('Indicator Date'!AL106="","x",'Indicator Date'!AL106)</f>
        <v>2017</v>
      </c>
      <c r="AM106" s="151">
        <f>IF('Indicator Date'!AM106="","x",'Indicator Date'!AM106)</f>
        <v>2016</v>
      </c>
      <c r="AN106" s="151">
        <f>IF('Indicator Date'!AN106="","x",'Indicator Date'!AN106)</f>
        <v>2019</v>
      </c>
      <c r="AO106" s="151">
        <f>IF('Indicator Date'!AO106="","x",'Indicator Date'!AO106)</f>
        <v>2016</v>
      </c>
      <c r="AP106" s="151">
        <f>IF('Indicator Date'!AP106="","x",'Indicator Date'!AP106)</f>
        <v>2017</v>
      </c>
      <c r="AQ106" s="151">
        <f>IF('Indicator Date'!AQ106="","x",'Indicator Date'!AQ106)</f>
        <v>2017</v>
      </c>
      <c r="AR106" s="151">
        <f>IF('Indicator Date'!AR106="","x",'Indicator Date'!AR106)</f>
        <v>2018</v>
      </c>
      <c r="AS106" s="151">
        <f>IF('Indicator Date'!AS106="","x",'Indicator Date'!AS106)</f>
        <v>2015</v>
      </c>
      <c r="AT106" s="151">
        <f>IF('Indicator Date'!AT106="","x",'Indicator Date'!AT106)</f>
        <v>2014</v>
      </c>
      <c r="AU106" s="151">
        <f>IF('Indicator Date'!AU106="","x",'Indicator Date'!AU106)</f>
        <v>2017</v>
      </c>
      <c r="AV106" s="151">
        <f>IF('Indicator Date'!AV106="","x",'Indicator Date'!AV106)</f>
        <v>2017</v>
      </c>
      <c r="AW106" s="151">
        <f>IF('Indicator Date'!AW106="","x",'Indicator Date'!AW106)</f>
        <v>2017</v>
      </c>
      <c r="AX106" s="151">
        <f>IF('Indicator Date'!AX106="","x",'Indicator Date'!AX106)</f>
        <v>2017</v>
      </c>
      <c r="AY106" s="151">
        <f>IF('Indicator Date'!AY106="","x",'Indicator Date'!AY106)</f>
        <v>2017</v>
      </c>
      <c r="AZ106" s="151">
        <f>IF('Indicator Date'!AZ106="","x",'Indicator Date'!AZ106)</f>
        <v>2017</v>
      </c>
      <c r="BA106" s="151" t="str">
        <f>IF('Indicator Date'!BA106="","x",'Indicator Date'!BA106)</f>
        <v>2016</v>
      </c>
      <c r="BB106" s="151">
        <f>IF('Indicator Date'!BB106="","x",'Indicator Date'!BB106)</f>
        <v>2017</v>
      </c>
      <c r="BC106" s="151">
        <f>IF('Indicator Date'!BC106="","x",'Indicator Date'!BC106)</f>
        <v>2018</v>
      </c>
      <c r="BD106" s="151">
        <f>IF('Indicator Date'!BD106="","x",'Indicator Date'!BD106)</f>
        <v>2019</v>
      </c>
      <c r="BE106" s="212" t="str">
        <f>IF('Indicator Date'!BE106="","x",YEAR('Indicator Date'!BE106))</f>
        <v>x</v>
      </c>
      <c r="BF106" s="212">
        <f>IF('Indicator Date'!BF106="","x",YEAR('Indicator Date'!BF106))</f>
        <v>2019</v>
      </c>
      <c r="BG106" s="212">
        <f>IF('Indicator Date'!BG106="","x",YEAR('Indicator Date'!BG106))</f>
        <v>2018</v>
      </c>
      <c r="BH106" s="151">
        <f>IF('Indicator Date'!BH106="","x",'Indicator Date'!BH106)</f>
        <v>2018</v>
      </c>
      <c r="BI106" s="151">
        <f>IF('Indicator Date'!BI106="","x",'Indicator Date'!BI106)</f>
        <v>2018</v>
      </c>
      <c r="BJ106" s="151">
        <f>IF('Indicator Date'!BJ106="","x",'Indicator Date'!BJ106)</f>
        <v>2015</v>
      </c>
      <c r="BK106" s="151">
        <f>IF('Indicator Date'!BK106="","x",'Indicator Date'!BK106)</f>
        <v>2017</v>
      </c>
      <c r="BL106" s="151">
        <f>IF('Indicator Date'!BL106="","x",'Indicator Date'!BL106)</f>
        <v>2018</v>
      </c>
      <c r="BM106" s="151">
        <f>IF('Indicator Date'!BM106="","x",'Indicator Date'!BM106)</f>
        <v>2017</v>
      </c>
      <c r="BN106" s="151">
        <f>IF('Indicator Date'!BN106="","x",'Indicator Date'!BN106)</f>
        <v>2015</v>
      </c>
      <c r="BO106" s="151">
        <f>IF('Indicator Date'!BO106="","x",'Indicator Date'!BO106)</f>
        <v>2016</v>
      </c>
      <c r="BP106" s="151">
        <f>IF('Indicator Date'!BP106="","x",'Indicator Date'!BP106)</f>
        <v>2017</v>
      </c>
      <c r="BQ106" s="151">
        <f>IF('Indicator Date'!BQ106="","x",'Indicator Date'!BQ106)</f>
        <v>2014</v>
      </c>
      <c r="BR106" s="151">
        <f>IF('Indicator Date'!BR106="","x",'Indicator Date'!BR106)</f>
        <v>2017</v>
      </c>
      <c r="BS106" s="151">
        <f>IF('Indicator Date'!BS106="","x",'Indicator Date'!BS106)</f>
        <v>2017</v>
      </c>
      <c r="BT106" s="151">
        <f>IF('Indicator Date'!BT106="","x",'Indicator Date'!BT106)</f>
        <v>2016</v>
      </c>
      <c r="BU106" s="151">
        <f>IF('Indicator Date'!BU106="","x",'Indicator Date'!BU106)</f>
        <v>2017</v>
      </c>
      <c r="BV106" s="151">
        <f>IF('Indicator Date'!BV106="","x",'Indicator Date'!BV106)</f>
        <v>2017</v>
      </c>
      <c r="BW106" s="151">
        <f>IF('Indicator Date'!BW106="","x",'Indicator Date'!BW106)</f>
        <v>2017</v>
      </c>
      <c r="BX106" s="151">
        <f>IF('Indicator Date'!BX106="","x",'Indicator Date'!BX106)</f>
        <v>2016</v>
      </c>
      <c r="BY106" s="151">
        <f>IF('Indicator Date'!BY106="","x",'Indicator Date'!BY106)</f>
        <v>2015</v>
      </c>
      <c r="BZ106" s="151" t="str">
        <f>IF('Indicator Date'!BZ106="","x",'Indicator Date'!BZ106)</f>
        <v>2018</v>
      </c>
      <c r="CA106" s="151">
        <f>IF('Indicator Date'!CA106="","x",'Indicator Date'!CA106)</f>
        <v>2019</v>
      </c>
      <c r="CB106" s="151">
        <f>IF('Indicator Date'!CB106="","x",'Indicator Date'!CB106)</f>
        <v>2015</v>
      </c>
    </row>
    <row r="107" spans="1:80" x14ac:dyDescent="0.3">
      <c r="A107" s="123" t="s">
        <v>193</v>
      </c>
      <c r="B107" s="106" t="s">
        <v>192</v>
      </c>
      <c r="C107" s="151">
        <f>IF('Indicator Date'!C107="","x",'Indicator Date'!C107)</f>
        <v>2015</v>
      </c>
      <c r="D107" s="151">
        <f>IF('Indicator Date'!D107="","x",'Indicator Date'!D107)</f>
        <v>2015</v>
      </c>
      <c r="E107" s="151">
        <f>IF('Indicator Date'!E107="","x",'Indicator Date'!E107)</f>
        <v>2015</v>
      </c>
      <c r="F107" s="151">
        <f>IF('Indicator Date'!F107="","x",'Indicator Date'!F107)</f>
        <v>2015</v>
      </c>
      <c r="G107" s="151">
        <f>IF('Indicator Date'!G107="","x",'Indicator Date'!G107)</f>
        <v>2015</v>
      </c>
      <c r="H107" s="151">
        <f>IF('Indicator Date'!H107="","x",'Indicator Date'!H107)</f>
        <v>2015</v>
      </c>
      <c r="I107" s="151">
        <f>IF('Indicator Date'!I107="","x",'Indicator Date'!I107)</f>
        <v>2015</v>
      </c>
      <c r="J107" s="151">
        <f>IF('Indicator Date'!J107="","x",'Indicator Date'!J107)</f>
        <v>2018</v>
      </c>
      <c r="K107" s="151">
        <f>IF('Indicator Date'!K107="","x",'Indicator Date'!K107)</f>
        <v>2018</v>
      </c>
      <c r="L107" s="151">
        <f>IF('Indicator Date'!L107="","x",'Indicator Date'!L107)</f>
        <v>2016</v>
      </c>
      <c r="M107" s="151">
        <f>IF('Indicator Date'!M107="","x",'Indicator Date'!M107)</f>
        <v>2015</v>
      </c>
      <c r="N107" s="151">
        <f>IF('Indicator Date'!N107="","x",'Indicator Date'!N107)</f>
        <v>2015</v>
      </c>
      <c r="O107" s="151">
        <f>IF('Indicator Date'!O107="","x",'Indicator Date'!O107)</f>
        <v>2015</v>
      </c>
      <c r="P107" s="151">
        <f>IF('Indicator Date'!P107="","x",'Indicator Date'!P107)</f>
        <v>2015</v>
      </c>
      <c r="Q107" s="151">
        <f>IF('Indicator Date'!Q107="","x",'Indicator Date'!Q107)</f>
        <v>2010</v>
      </c>
      <c r="R107" s="151">
        <f>IF('Indicator Date'!R107="","x",'Indicator Date'!R107)</f>
        <v>2010</v>
      </c>
      <c r="S107" s="151">
        <f>IF('Indicator Date'!S107="","x",'Indicator Date'!S107)</f>
        <v>2010</v>
      </c>
      <c r="T107" s="151">
        <f>IF('Indicator Date'!T107="","x",'Indicator Date'!T107)</f>
        <v>2010</v>
      </c>
      <c r="U107" s="151">
        <f>IF('Indicator Date'!U107="","x",'Indicator Date'!U107)</f>
        <v>2015</v>
      </c>
      <c r="V107" s="151">
        <f>IF('Indicator Date'!V107="","x",'Indicator Date'!V107)</f>
        <v>2015</v>
      </c>
      <c r="W107" s="151">
        <f>IF('Indicator Date'!W107="","x",'Indicator Date'!W107)</f>
        <v>2015</v>
      </c>
      <c r="X107" s="151">
        <f>IF('Indicator Date'!X107="","x",'Indicator Date'!X107)</f>
        <v>2018</v>
      </c>
      <c r="Y107" s="151">
        <f>IF('Indicator Date'!Y107="","x",'Indicator Date'!Y107)</f>
        <v>2018</v>
      </c>
      <c r="Z107" s="151">
        <f>IF('Indicator Date'!Z107="","x",'Indicator Date'!Z107)</f>
        <v>2018</v>
      </c>
      <c r="AA107" s="151" t="str">
        <f>IF('Indicator Date'!AA107="","x",'Indicator Date'!AA107)</f>
        <v>x</v>
      </c>
      <c r="AB107" s="151">
        <f>IF('Indicator Date'!AB107="","x",'Indicator Date'!AB107)</f>
        <v>2016</v>
      </c>
      <c r="AC107" s="151" t="str">
        <f>IF('Indicator Date'!AC107="","x",'Indicator Date'!AC107)</f>
        <v>x</v>
      </c>
      <c r="AD107" s="151">
        <f>IF('Indicator Date'!AD107="","x",'Indicator Date'!AD107)</f>
        <v>2017</v>
      </c>
      <c r="AE107" s="151">
        <f>IF('Indicator Date'!AE107="","x",'Indicator Date'!AE107)</f>
        <v>2018</v>
      </c>
      <c r="AF107" s="151" t="str">
        <f>IF('Indicator Date'!AF107="","x",'Indicator Date'!AF107)</f>
        <v>x</v>
      </c>
      <c r="AG107" s="151">
        <f>IF('Indicator Date'!AG107="","x",'Indicator Date'!AG107)</f>
        <v>2019</v>
      </c>
      <c r="AH107" s="151">
        <f>IF('Indicator Date'!AH107="","x",'Indicator Date'!AH107)</f>
        <v>2019</v>
      </c>
      <c r="AI107" s="151">
        <f>IF('Indicator Date'!AI107="","x",'Indicator Date'!AI107)</f>
        <v>2019</v>
      </c>
      <c r="AJ107" s="151">
        <f>IF('Indicator Date'!AJ107="","x",'Indicator Date'!AJ107)</f>
        <v>2018</v>
      </c>
      <c r="AK107" s="151">
        <f>IF('Indicator Date'!AK107="","x",'Indicator Date'!AK107)</f>
        <v>2018</v>
      </c>
      <c r="AL107" s="151">
        <f>IF('Indicator Date'!AL107="","x",'Indicator Date'!AL107)</f>
        <v>2017</v>
      </c>
      <c r="AM107" s="151" t="str">
        <f>IF('Indicator Date'!AM107="","x",'Indicator Date'!AM107)</f>
        <v>x</v>
      </c>
      <c r="AN107" s="151">
        <f>IF('Indicator Date'!AN107="","x",'Indicator Date'!AN107)</f>
        <v>2019</v>
      </c>
      <c r="AO107" s="151">
        <f>IF('Indicator Date'!AO107="","x",'Indicator Date'!AO107)</f>
        <v>2016</v>
      </c>
      <c r="AP107" s="151">
        <f>IF('Indicator Date'!AP107="","x",'Indicator Date'!AP107)</f>
        <v>2017</v>
      </c>
      <c r="AQ107" s="151">
        <f>IF('Indicator Date'!AQ107="","x",'Indicator Date'!AQ107)</f>
        <v>2017</v>
      </c>
      <c r="AR107" s="151">
        <f>IF('Indicator Date'!AR107="","x",'Indicator Date'!AR107)</f>
        <v>2018</v>
      </c>
      <c r="AS107" s="151">
        <f>IF('Indicator Date'!AS107="","x",'Indicator Date'!AS107)</f>
        <v>2015</v>
      </c>
      <c r="AT107" s="151">
        <f>IF('Indicator Date'!AT107="","x",'Indicator Date'!AT107)</f>
        <v>2016</v>
      </c>
      <c r="AU107" s="151">
        <f>IF('Indicator Date'!AU107="","x",'Indicator Date'!AU107)</f>
        <v>2017</v>
      </c>
      <c r="AV107" s="151">
        <f>IF('Indicator Date'!AV107="","x",'Indicator Date'!AV107)</f>
        <v>2017</v>
      </c>
      <c r="AW107" s="151">
        <f>IF('Indicator Date'!AW107="","x",'Indicator Date'!AW107)</f>
        <v>2017</v>
      </c>
      <c r="AX107" s="151">
        <f>IF('Indicator Date'!AX107="","x",'Indicator Date'!AX107)</f>
        <v>2017</v>
      </c>
      <c r="AY107" s="151">
        <f>IF('Indicator Date'!AY107="","x",'Indicator Date'!AY107)</f>
        <v>2017</v>
      </c>
      <c r="AZ107" s="151">
        <f>IF('Indicator Date'!AZ107="","x",'Indicator Date'!AZ107)</f>
        <v>2017</v>
      </c>
      <c r="BA107" s="151" t="str">
        <f>IF('Indicator Date'!BA107="","x",'Indicator Date'!BA107)</f>
        <v>2015</v>
      </c>
      <c r="BB107" s="151">
        <f>IF('Indicator Date'!BB107="","x",'Indicator Date'!BB107)</f>
        <v>2017</v>
      </c>
      <c r="BC107" s="151">
        <f>IF('Indicator Date'!BC107="","x",'Indicator Date'!BC107)</f>
        <v>2018</v>
      </c>
      <c r="BD107" s="151">
        <f>IF('Indicator Date'!BD107="","x",'Indicator Date'!BD107)</f>
        <v>2019</v>
      </c>
      <c r="BE107" s="212" t="str">
        <f>IF('Indicator Date'!BE107="","x",YEAR('Indicator Date'!BE107))</f>
        <v>x</v>
      </c>
      <c r="BF107" s="212">
        <f>IF('Indicator Date'!BF107="","x",YEAR('Indicator Date'!BF107))</f>
        <v>2018</v>
      </c>
      <c r="BG107" s="212">
        <f>IF('Indicator Date'!BG107="","x",YEAR('Indicator Date'!BG107))</f>
        <v>2018</v>
      </c>
      <c r="BH107" s="151">
        <f>IF('Indicator Date'!BH107="","x",'Indicator Date'!BH107)</f>
        <v>2018</v>
      </c>
      <c r="BI107" s="151">
        <f>IF('Indicator Date'!BI107="","x",'Indicator Date'!BI107)</f>
        <v>2018</v>
      </c>
      <c r="BJ107" s="151">
        <f>IF('Indicator Date'!BJ107="","x",'Indicator Date'!BJ107)</f>
        <v>2013</v>
      </c>
      <c r="BK107" s="151">
        <f>IF('Indicator Date'!BK107="","x",'Indicator Date'!BK107)</f>
        <v>2017</v>
      </c>
      <c r="BL107" s="151">
        <f>IF('Indicator Date'!BL107="","x",'Indicator Date'!BL107)</f>
        <v>2018</v>
      </c>
      <c r="BM107" s="151">
        <f>IF('Indicator Date'!BM107="","x",'Indicator Date'!BM107)</f>
        <v>2017</v>
      </c>
      <c r="BN107" s="151">
        <f>IF('Indicator Date'!BN107="","x",'Indicator Date'!BN107)</f>
        <v>2015</v>
      </c>
      <c r="BO107" s="151">
        <f>IF('Indicator Date'!BO107="","x",'Indicator Date'!BO107)</f>
        <v>2016</v>
      </c>
      <c r="BP107" s="151">
        <f>IF('Indicator Date'!BP107="","x",'Indicator Date'!BP107)</f>
        <v>2017</v>
      </c>
      <c r="BQ107" s="151">
        <f>IF('Indicator Date'!BQ107="","x",'Indicator Date'!BQ107)</f>
        <v>2014</v>
      </c>
      <c r="BR107" s="151">
        <f>IF('Indicator Date'!BR107="","x",'Indicator Date'!BR107)</f>
        <v>2017</v>
      </c>
      <c r="BS107" s="151">
        <f>IF('Indicator Date'!BS107="","x",'Indicator Date'!BS107)</f>
        <v>2017</v>
      </c>
      <c r="BT107" s="151">
        <f>IF('Indicator Date'!BT107="","x",'Indicator Date'!BT107)</f>
        <v>2015</v>
      </c>
      <c r="BU107" s="151">
        <f>IF('Indicator Date'!BU107="","x",'Indicator Date'!BU107)</f>
        <v>2017</v>
      </c>
      <c r="BV107" s="151">
        <f>IF('Indicator Date'!BV107="","x",'Indicator Date'!BV107)</f>
        <v>2017</v>
      </c>
      <c r="BW107" s="151" t="str">
        <f>IF('Indicator Date'!BW107="","x",'Indicator Date'!BW107)</f>
        <v>x</v>
      </c>
      <c r="BX107" s="151">
        <f>IF('Indicator Date'!BX107="","x",'Indicator Date'!BX107)</f>
        <v>2016</v>
      </c>
      <c r="BY107" s="151">
        <f>IF('Indicator Date'!BY107="","x",'Indicator Date'!BY107)</f>
        <v>2015</v>
      </c>
      <c r="BZ107" s="151" t="str">
        <f>IF('Indicator Date'!BZ107="","x",'Indicator Date'!BZ107)</f>
        <v>2018</v>
      </c>
      <c r="CA107" s="151">
        <f>IF('Indicator Date'!CA107="","x",'Indicator Date'!CA107)</f>
        <v>2019</v>
      </c>
      <c r="CB107" s="151">
        <f>IF('Indicator Date'!CB107="","x",'Indicator Date'!CB107)</f>
        <v>2015</v>
      </c>
    </row>
    <row r="108" spans="1:80" x14ac:dyDescent="0.3">
      <c r="A108" s="123" t="s">
        <v>195</v>
      </c>
      <c r="B108" s="106" t="s">
        <v>194</v>
      </c>
      <c r="C108" s="151">
        <f>IF('Indicator Date'!C108="","x",'Indicator Date'!C108)</f>
        <v>2015</v>
      </c>
      <c r="D108" s="151">
        <f>IF('Indicator Date'!D108="","x",'Indicator Date'!D108)</f>
        <v>2015</v>
      </c>
      <c r="E108" s="151">
        <f>IF('Indicator Date'!E108="","x",'Indicator Date'!E108)</f>
        <v>2015</v>
      </c>
      <c r="F108" s="151">
        <f>IF('Indicator Date'!F108="","x",'Indicator Date'!F108)</f>
        <v>2015</v>
      </c>
      <c r="G108" s="151">
        <f>IF('Indicator Date'!G108="","x",'Indicator Date'!G108)</f>
        <v>2015</v>
      </c>
      <c r="H108" s="151">
        <f>IF('Indicator Date'!H108="","x",'Indicator Date'!H108)</f>
        <v>2015</v>
      </c>
      <c r="I108" s="151">
        <f>IF('Indicator Date'!I108="","x",'Indicator Date'!I108)</f>
        <v>2015</v>
      </c>
      <c r="J108" s="151">
        <f>IF('Indicator Date'!J108="","x",'Indicator Date'!J108)</f>
        <v>2018</v>
      </c>
      <c r="K108" s="151">
        <f>IF('Indicator Date'!K108="","x",'Indicator Date'!K108)</f>
        <v>2018</v>
      </c>
      <c r="L108" s="151">
        <f>IF('Indicator Date'!L108="","x",'Indicator Date'!L108)</f>
        <v>2016</v>
      </c>
      <c r="M108" s="151">
        <f>IF('Indicator Date'!M108="","x",'Indicator Date'!M108)</f>
        <v>2015</v>
      </c>
      <c r="N108" s="151">
        <f>IF('Indicator Date'!N108="","x",'Indicator Date'!N108)</f>
        <v>2015</v>
      </c>
      <c r="O108" s="151">
        <f>IF('Indicator Date'!O108="","x",'Indicator Date'!O108)</f>
        <v>2015</v>
      </c>
      <c r="P108" s="151">
        <f>IF('Indicator Date'!P108="","x",'Indicator Date'!P108)</f>
        <v>2015</v>
      </c>
      <c r="Q108" s="151">
        <f>IF('Indicator Date'!Q108="","x",'Indicator Date'!Q108)</f>
        <v>2010</v>
      </c>
      <c r="R108" s="151">
        <f>IF('Indicator Date'!R108="","x",'Indicator Date'!R108)</f>
        <v>2010</v>
      </c>
      <c r="S108" s="151">
        <f>IF('Indicator Date'!S108="","x",'Indicator Date'!S108)</f>
        <v>2010</v>
      </c>
      <c r="T108" s="151">
        <f>IF('Indicator Date'!T108="","x",'Indicator Date'!T108)</f>
        <v>2010</v>
      </c>
      <c r="U108" s="151">
        <f>IF('Indicator Date'!U108="","x",'Indicator Date'!U108)</f>
        <v>2015</v>
      </c>
      <c r="V108" s="151">
        <f>IF('Indicator Date'!V108="","x",'Indicator Date'!V108)</f>
        <v>2015</v>
      </c>
      <c r="W108" s="151">
        <f>IF('Indicator Date'!W108="","x",'Indicator Date'!W108)</f>
        <v>2015</v>
      </c>
      <c r="X108" s="151">
        <f>IF('Indicator Date'!X108="","x",'Indicator Date'!X108)</f>
        <v>2018</v>
      </c>
      <c r="Y108" s="151">
        <f>IF('Indicator Date'!Y108="","x",'Indicator Date'!Y108)</f>
        <v>2018</v>
      </c>
      <c r="Z108" s="151">
        <f>IF('Indicator Date'!Z108="","x",'Indicator Date'!Z108)</f>
        <v>2018</v>
      </c>
      <c r="AA108" s="151">
        <f>IF('Indicator Date'!AA108="","x",'Indicator Date'!AA108)</f>
        <v>2014</v>
      </c>
      <c r="AB108" s="151">
        <f>IF('Indicator Date'!AB108="","x",'Indicator Date'!AB108)</f>
        <v>2017</v>
      </c>
      <c r="AC108" s="151">
        <f>IF('Indicator Date'!AC108="","x",'Indicator Date'!AC108)</f>
        <v>2017</v>
      </c>
      <c r="AD108" s="151">
        <f>IF('Indicator Date'!AD108="","x",'Indicator Date'!AD108)</f>
        <v>2014</v>
      </c>
      <c r="AE108" s="151">
        <f>IF('Indicator Date'!AE108="","x",'Indicator Date'!AE108)</f>
        <v>2018</v>
      </c>
      <c r="AF108" s="151">
        <f>IF('Indicator Date'!AF108="","x",'Indicator Date'!AF108)</f>
        <v>2016</v>
      </c>
      <c r="AG108" s="151">
        <f>IF('Indicator Date'!AG108="","x",'Indicator Date'!AG108)</f>
        <v>2019</v>
      </c>
      <c r="AH108" s="151">
        <f>IF('Indicator Date'!AH108="","x",'Indicator Date'!AH108)</f>
        <v>2019</v>
      </c>
      <c r="AI108" s="151">
        <f>IF('Indicator Date'!AI108="","x",'Indicator Date'!AI108)</f>
        <v>2019</v>
      </c>
      <c r="AJ108" s="151">
        <f>IF('Indicator Date'!AJ108="","x",'Indicator Date'!AJ108)</f>
        <v>2018</v>
      </c>
      <c r="AK108" s="151">
        <f>IF('Indicator Date'!AK108="","x",'Indicator Date'!AK108)</f>
        <v>2018</v>
      </c>
      <c r="AL108" s="151">
        <f>IF('Indicator Date'!AL108="","x",'Indicator Date'!AL108)</f>
        <v>2017</v>
      </c>
      <c r="AM108" s="151">
        <f>IF('Indicator Date'!AM108="","x",'Indicator Date'!AM108)</f>
        <v>2009</v>
      </c>
      <c r="AN108" s="151">
        <f>IF('Indicator Date'!AN108="","x",'Indicator Date'!AN108)</f>
        <v>2019</v>
      </c>
      <c r="AO108" s="151">
        <f>IF('Indicator Date'!AO108="","x",'Indicator Date'!AO108)</f>
        <v>2016</v>
      </c>
      <c r="AP108" s="151">
        <f>IF('Indicator Date'!AP108="","x",'Indicator Date'!AP108)</f>
        <v>2017</v>
      </c>
      <c r="AQ108" s="151">
        <f>IF('Indicator Date'!AQ108="","x",'Indicator Date'!AQ108)</f>
        <v>2017</v>
      </c>
      <c r="AR108" s="151">
        <f>IF('Indicator Date'!AR108="","x",'Indicator Date'!AR108)</f>
        <v>2018</v>
      </c>
      <c r="AS108" s="151">
        <f>IF('Indicator Date'!AS108="","x",'Indicator Date'!AS108)</f>
        <v>2015</v>
      </c>
      <c r="AT108" s="151">
        <f>IF('Indicator Date'!AT108="","x",'Indicator Date'!AT108)</f>
        <v>2009</v>
      </c>
      <c r="AU108" s="151">
        <f>IF('Indicator Date'!AU108="","x",'Indicator Date'!AU108)</f>
        <v>2017</v>
      </c>
      <c r="AV108" s="151">
        <f>IF('Indicator Date'!AV108="","x",'Indicator Date'!AV108)</f>
        <v>2013</v>
      </c>
      <c r="AW108" s="151" t="str">
        <f>IF('Indicator Date'!AW108="","x",'Indicator Date'!AW108)</f>
        <v>x</v>
      </c>
      <c r="AX108" s="151" t="str">
        <f>IF('Indicator Date'!AX108="","x",'Indicator Date'!AX108)</f>
        <v>x</v>
      </c>
      <c r="AY108" s="151">
        <f>IF('Indicator Date'!AY108="","x",'Indicator Date'!AY108)</f>
        <v>2017</v>
      </c>
      <c r="AZ108" s="151">
        <f>IF('Indicator Date'!AZ108="","x",'Indicator Date'!AZ108)</f>
        <v>2017</v>
      </c>
      <c r="BA108" s="151">
        <f>IF('Indicator Date'!BA108="","x",'Indicator Date'!BA108)</f>
        <v>2009</v>
      </c>
      <c r="BB108" s="151">
        <f>IF('Indicator Date'!BB108="","x",'Indicator Date'!BB108)</f>
        <v>2017</v>
      </c>
      <c r="BC108" s="151">
        <f>IF('Indicator Date'!BC108="","x",'Indicator Date'!BC108)</f>
        <v>2018</v>
      </c>
      <c r="BD108" s="151">
        <f>IF('Indicator Date'!BD108="","x",'Indicator Date'!BD108)</f>
        <v>2019</v>
      </c>
      <c r="BE108" s="212" t="str">
        <f>IF('Indicator Date'!BE108="","x",YEAR('Indicator Date'!BE108))</f>
        <v>x</v>
      </c>
      <c r="BF108" s="212" t="str">
        <f>IF('Indicator Date'!BF108="","x",YEAR('Indicator Date'!BF108))</f>
        <v>x</v>
      </c>
      <c r="BG108" s="212">
        <f>IF('Indicator Date'!BG108="","x",YEAR('Indicator Date'!BG108))</f>
        <v>2018</v>
      </c>
      <c r="BH108" s="151">
        <f>IF('Indicator Date'!BH108="","x",'Indicator Date'!BH108)</f>
        <v>2018</v>
      </c>
      <c r="BI108" s="151">
        <f>IF('Indicator Date'!BI108="","x",'Indicator Date'!BI108)</f>
        <v>2018</v>
      </c>
      <c r="BJ108" s="151">
        <f>IF('Indicator Date'!BJ108="","x",'Indicator Date'!BJ108)</f>
        <v>2013</v>
      </c>
      <c r="BK108" s="151">
        <f>IF('Indicator Date'!BK108="","x",'Indicator Date'!BK108)</f>
        <v>2017</v>
      </c>
      <c r="BL108" s="151">
        <f>IF('Indicator Date'!BL108="","x",'Indicator Date'!BL108)</f>
        <v>2018</v>
      </c>
      <c r="BM108" s="151">
        <f>IF('Indicator Date'!BM108="","x",'Indicator Date'!BM108)</f>
        <v>2017</v>
      </c>
      <c r="BN108" s="151">
        <f>IF('Indicator Date'!BN108="","x",'Indicator Date'!BN108)</f>
        <v>2015</v>
      </c>
      <c r="BO108" s="151">
        <f>IF('Indicator Date'!BO108="","x",'Indicator Date'!BO108)</f>
        <v>2016</v>
      </c>
      <c r="BP108" s="151">
        <f>IF('Indicator Date'!BP108="","x",'Indicator Date'!BP108)</f>
        <v>2017</v>
      </c>
      <c r="BQ108" s="151">
        <f>IF('Indicator Date'!BQ108="","x",'Indicator Date'!BQ108)</f>
        <v>2014</v>
      </c>
      <c r="BR108" s="151">
        <f>IF('Indicator Date'!BR108="","x",'Indicator Date'!BR108)</f>
        <v>2017</v>
      </c>
      <c r="BS108" s="151">
        <f>IF('Indicator Date'!BS108="","x",'Indicator Date'!BS108)</f>
        <v>2017</v>
      </c>
      <c r="BT108" s="151">
        <f>IF('Indicator Date'!BT108="","x",'Indicator Date'!BT108)</f>
        <v>2016</v>
      </c>
      <c r="BU108" s="151">
        <f>IF('Indicator Date'!BU108="","x",'Indicator Date'!BU108)</f>
        <v>2017</v>
      </c>
      <c r="BV108" s="151">
        <f>IF('Indicator Date'!BV108="","x",'Indicator Date'!BV108)</f>
        <v>2017</v>
      </c>
      <c r="BW108" s="151" t="str">
        <f>IF('Indicator Date'!BW108="","x",'Indicator Date'!BW108)</f>
        <v>x</v>
      </c>
      <c r="BX108" s="151">
        <f>IF('Indicator Date'!BX108="","x",'Indicator Date'!BX108)</f>
        <v>2016</v>
      </c>
      <c r="BY108" s="151">
        <f>IF('Indicator Date'!BY108="","x",'Indicator Date'!BY108)</f>
        <v>2015</v>
      </c>
      <c r="BZ108" s="151" t="str">
        <f>IF('Indicator Date'!BZ108="","x",'Indicator Date'!BZ108)</f>
        <v>2018</v>
      </c>
      <c r="CA108" s="151">
        <f>IF('Indicator Date'!CA108="","x",'Indicator Date'!CA108)</f>
        <v>2019</v>
      </c>
      <c r="CB108" s="151">
        <f>IF('Indicator Date'!CB108="","x",'Indicator Date'!CB108)</f>
        <v>2015</v>
      </c>
    </row>
    <row r="109" spans="1:80" x14ac:dyDescent="0.3">
      <c r="A109" s="123" t="s">
        <v>197</v>
      </c>
      <c r="B109" s="106" t="s">
        <v>196</v>
      </c>
      <c r="C109" s="151">
        <f>IF('Indicator Date'!C109="","x",'Indicator Date'!C109)</f>
        <v>2015</v>
      </c>
      <c r="D109" s="151">
        <f>IF('Indicator Date'!D109="","x",'Indicator Date'!D109)</f>
        <v>2015</v>
      </c>
      <c r="E109" s="151">
        <f>IF('Indicator Date'!E109="","x",'Indicator Date'!E109)</f>
        <v>2015</v>
      </c>
      <c r="F109" s="151">
        <f>IF('Indicator Date'!F109="","x",'Indicator Date'!F109)</f>
        <v>2015</v>
      </c>
      <c r="G109" s="151">
        <f>IF('Indicator Date'!G109="","x",'Indicator Date'!G109)</f>
        <v>2015</v>
      </c>
      <c r="H109" s="151">
        <f>IF('Indicator Date'!H109="","x",'Indicator Date'!H109)</f>
        <v>2015</v>
      </c>
      <c r="I109" s="151">
        <f>IF('Indicator Date'!I109="","x",'Indicator Date'!I109)</f>
        <v>2015</v>
      </c>
      <c r="J109" s="151">
        <f>IF('Indicator Date'!J109="","x",'Indicator Date'!J109)</f>
        <v>2018</v>
      </c>
      <c r="K109" s="151">
        <f>IF('Indicator Date'!K109="","x",'Indicator Date'!K109)</f>
        <v>2018</v>
      </c>
      <c r="L109" s="151">
        <f>IF('Indicator Date'!L109="","x",'Indicator Date'!L109)</f>
        <v>2016</v>
      </c>
      <c r="M109" s="151">
        <f>IF('Indicator Date'!M109="","x",'Indicator Date'!M109)</f>
        <v>2015</v>
      </c>
      <c r="N109" s="151">
        <f>IF('Indicator Date'!N109="","x",'Indicator Date'!N109)</f>
        <v>2015</v>
      </c>
      <c r="O109" s="151">
        <f>IF('Indicator Date'!O109="","x",'Indicator Date'!O109)</f>
        <v>2015</v>
      </c>
      <c r="P109" s="151">
        <f>IF('Indicator Date'!P109="","x",'Indicator Date'!P109)</f>
        <v>2015</v>
      </c>
      <c r="Q109" s="151">
        <f>IF('Indicator Date'!Q109="","x",'Indicator Date'!Q109)</f>
        <v>2010</v>
      </c>
      <c r="R109" s="151">
        <f>IF('Indicator Date'!R109="","x",'Indicator Date'!R109)</f>
        <v>2010</v>
      </c>
      <c r="S109" s="151">
        <f>IF('Indicator Date'!S109="","x",'Indicator Date'!S109)</f>
        <v>2010</v>
      </c>
      <c r="T109" s="151">
        <f>IF('Indicator Date'!T109="","x",'Indicator Date'!T109)</f>
        <v>2010</v>
      </c>
      <c r="U109" s="151">
        <f>IF('Indicator Date'!U109="","x",'Indicator Date'!U109)</f>
        <v>2015</v>
      </c>
      <c r="V109" s="151">
        <f>IF('Indicator Date'!V109="","x",'Indicator Date'!V109)</f>
        <v>2015</v>
      </c>
      <c r="W109" s="151">
        <f>IF('Indicator Date'!W109="","x",'Indicator Date'!W109)</f>
        <v>2015</v>
      </c>
      <c r="X109" s="151">
        <f>IF('Indicator Date'!X109="","x",'Indicator Date'!X109)</f>
        <v>2018</v>
      </c>
      <c r="Y109" s="151">
        <f>IF('Indicator Date'!Y109="","x",'Indicator Date'!Y109)</f>
        <v>2018</v>
      </c>
      <c r="Z109" s="151">
        <f>IF('Indicator Date'!Z109="","x",'Indicator Date'!Z109)</f>
        <v>2018</v>
      </c>
      <c r="AA109" s="151">
        <f>IF('Indicator Date'!AA109="","x",'Indicator Date'!AA109)</f>
        <v>2012</v>
      </c>
      <c r="AB109" s="151">
        <f>IF('Indicator Date'!AB109="","x",'Indicator Date'!AB109)</f>
        <v>2017</v>
      </c>
      <c r="AC109" s="151">
        <f>IF('Indicator Date'!AC109="","x",'Indicator Date'!AC109)</f>
        <v>2017</v>
      </c>
      <c r="AD109" s="151">
        <f>IF('Indicator Date'!AD109="","x",'Indicator Date'!AD109)</f>
        <v>2018</v>
      </c>
      <c r="AE109" s="151">
        <f>IF('Indicator Date'!AE109="","x",'Indicator Date'!AE109)</f>
        <v>2018</v>
      </c>
      <c r="AF109" s="151">
        <f>IF('Indicator Date'!AF109="","x",'Indicator Date'!AF109)</f>
        <v>2016</v>
      </c>
      <c r="AG109" s="151">
        <f>IF('Indicator Date'!AG109="","x",'Indicator Date'!AG109)</f>
        <v>2019</v>
      </c>
      <c r="AH109" s="151">
        <f>IF('Indicator Date'!AH109="","x",'Indicator Date'!AH109)</f>
        <v>2019</v>
      </c>
      <c r="AI109" s="151">
        <f>IF('Indicator Date'!AI109="","x",'Indicator Date'!AI109)</f>
        <v>2019</v>
      </c>
      <c r="AJ109" s="151">
        <f>IF('Indicator Date'!AJ109="","x",'Indicator Date'!AJ109)</f>
        <v>2018</v>
      </c>
      <c r="AK109" s="151">
        <f>IF('Indicator Date'!AK109="","x",'Indicator Date'!AK109)</f>
        <v>2018</v>
      </c>
      <c r="AL109" s="151">
        <f>IF('Indicator Date'!AL109="","x",'Indicator Date'!AL109)</f>
        <v>2017</v>
      </c>
      <c r="AM109" s="151">
        <f>IF('Indicator Date'!AM109="","x",'Indicator Date'!AM109)</f>
        <v>2015</v>
      </c>
      <c r="AN109" s="151">
        <f>IF('Indicator Date'!AN109="","x",'Indicator Date'!AN109)</f>
        <v>2019</v>
      </c>
      <c r="AO109" s="151">
        <f>IF('Indicator Date'!AO109="","x",'Indicator Date'!AO109)</f>
        <v>2016</v>
      </c>
      <c r="AP109" s="151">
        <f>IF('Indicator Date'!AP109="","x",'Indicator Date'!AP109)</f>
        <v>2017</v>
      </c>
      <c r="AQ109" s="151">
        <f>IF('Indicator Date'!AQ109="","x",'Indicator Date'!AQ109)</f>
        <v>2017</v>
      </c>
      <c r="AR109" s="151">
        <f>IF('Indicator Date'!AR109="","x",'Indicator Date'!AR109)</f>
        <v>2018</v>
      </c>
      <c r="AS109" s="151">
        <f>IF('Indicator Date'!AS109="","x",'Indicator Date'!AS109)</f>
        <v>2015</v>
      </c>
      <c r="AT109" s="151">
        <f>IF('Indicator Date'!AT109="","x",'Indicator Date'!AT109)</f>
        <v>2006</v>
      </c>
      <c r="AU109" s="151">
        <f>IF('Indicator Date'!AU109="","x",'Indicator Date'!AU109)</f>
        <v>2017</v>
      </c>
      <c r="AV109" s="151">
        <f>IF('Indicator Date'!AV109="","x",'Indicator Date'!AV109)</f>
        <v>2017</v>
      </c>
      <c r="AW109" s="151">
        <f>IF('Indicator Date'!AW109="","x",'Indicator Date'!AW109)</f>
        <v>2017</v>
      </c>
      <c r="AX109" s="151">
        <f>IF('Indicator Date'!AX109="","x",'Indicator Date'!AX109)</f>
        <v>2017</v>
      </c>
      <c r="AY109" s="151">
        <f>IF('Indicator Date'!AY109="","x",'Indicator Date'!AY109)</f>
        <v>2017</v>
      </c>
      <c r="AZ109" s="151">
        <f>IF('Indicator Date'!AZ109="","x",'Indicator Date'!AZ109)</f>
        <v>2017</v>
      </c>
      <c r="BA109" s="151">
        <f>IF('Indicator Date'!BA109="","x",'Indicator Date'!BA109)</f>
        <v>2009</v>
      </c>
      <c r="BB109" s="151">
        <f>IF('Indicator Date'!BB109="","x",'Indicator Date'!BB109)</f>
        <v>2017</v>
      </c>
      <c r="BC109" s="151">
        <f>IF('Indicator Date'!BC109="","x",'Indicator Date'!BC109)</f>
        <v>2018</v>
      </c>
      <c r="BD109" s="151">
        <f>IF('Indicator Date'!BD109="","x",'Indicator Date'!BD109)</f>
        <v>2019</v>
      </c>
      <c r="BE109" s="212">
        <f>IF('Indicator Date'!BE109="","x",YEAR('Indicator Date'!BE109))</f>
        <v>2018</v>
      </c>
      <c r="BF109" s="212">
        <f>IF('Indicator Date'!BF109="","x",YEAR('Indicator Date'!BF109))</f>
        <v>2018</v>
      </c>
      <c r="BG109" s="212">
        <f>IF('Indicator Date'!BG109="","x",YEAR('Indicator Date'!BG109))</f>
        <v>2018</v>
      </c>
      <c r="BH109" s="151">
        <f>IF('Indicator Date'!BH109="","x",'Indicator Date'!BH109)</f>
        <v>2018</v>
      </c>
      <c r="BI109" s="151">
        <f>IF('Indicator Date'!BI109="","x",'Indicator Date'!BI109)</f>
        <v>2018</v>
      </c>
      <c r="BJ109" s="151">
        <f>IF('Indicator Date'!BJ109="","x",'Indicator Date'!BJ109)</f>
        <v>2015</v>
      </c>
      <c r="BK109" s="151">
        <f>IF('Indicator Date'!BK109="","x",'Indicator Date'!BK109)</f>
        <v>2017</v>
      </c>
      <c r="BL109" s="151">
        <f>IF('Indicator Date'!BL109="","x",'Indicator Date'!BL109)</f>
        <v>2018</v>
      </c>
      <c r="BM109" s="151">
        <f>IF('Indicator Date'!BM109="","x",'Indicator Date'!BM109)</f>
        <v>2017</v>
      </c>
      <c r="BN109" s="151">
        <f>IF('Indicator Date'!BN109="","x",'Indicator Date'!BN109)</f>
        <v>2015</v>
      </c>
      <c r="BO109" s="151">
        <f>IF('Indicator Date'!BO109="","x",'Indicator Date'!BO109)</f>
        <v>2016</v>
      </c>
      <c r="BP109" s="151">
        <f>IF('Indicator Date'!BP109="","x",'Indicator Date'!BP109)</f>
        <v>2017</v>
      </c>
      <c r="BQ109" s="151">
        <f>IF('Indicator Date'!BQ109="","x",'Indicator Date'!BQ109)</f>
        <v>2014</v>
      </c>
      <c r="BR109" s="151">
        <f>IF('Indicator Date'!BR109="","x",'Indicator Date'!BR109)</f>
        <v>2017</v>
      </c>
      <c r="BS109" s="151">
        <f>IF('Indicator Date'!BS109="","x",'Indicator Date'!BS109)</f>
        <v>2017</v>
      </c>
      <c r="BT109" s="151">
        <f>IF('Indicator Date'!BT109="","x",'Indicator Date'!BT109)</f>
        <v>2016</v>
      </c>
      <c r="BU109" s="151">
        <f>IF('Indicator Date'!BU109="","x",'Indicator Date'!BU109)</f>
        <v>2017</v>
      </c>
      <c r="BV109" s="151" t="str">
        <f>IF('Indicator Date'!BV109="","x",'Indicator Date'!BV109)</f>
        <v>x</v>
      </c>
      <c r="BW109" s="151">
        <f>IF('Indicator Date'!BW109="","x",'Indicator Date'!BW109)</f>
        <v>2017</v>
      </c>
      <c r="BX109" s="151">
        <f>IF('Indicator Date'!BX109="","x",'Indicator Date'!BX109)</f>
        <v>2016</v>
      </c>
      <c r="BY109" s="151">
        <f>IF('Indicator Date'!BY109="","x",'Indicator Date'!BY109)</f>
        <v>2015</v>
      </c>
      <c r="BZ109" s="151" t="str">
        <f>IF('Indicator Date'!BZ109="","x",'Indicator Date'!BZ109)</f>
        <v>2018</v>
      </c>
      <c r="CA109" s="151">
        <f>IF('Indicator Date'!CA109="","x",'Indicator Date'!CA109)</f>
        <v>2019</v>
      </c>
      <c r="CB109" s="151">
        <f>IF('Indicator Date'!CB109="","x",'Indicator Date'!CB109)</f>
        <v>2015</v>
      </c>
    </row>
    <row r="110" spans="1:80" x14ac:dyDescent="0.3">
      <c r="A110" s="123" t="s">
        <v>199</v>
      </c>
      <c r="B110" s="106" t="s">
        <v>198</v>
      </c>
      <c r="C110" s="151">
        <f>IF('Indicator Date'!C110="","x",'Indicator Date'!C110)</f>
        <v>2015</v>
      </c>
      <c r="D110" s="151">
        <f>IF('Indicator Date'!D110="","x",'Indicator Date'!D110)</f>
        <v>2015</v>
      </c>
      <c r="E110" s="151">
        <f>IF('Indicator Date'!E110="","x",'Indicator Date'!E110)</f>
        <v>2015</v>
      </c>
      <c r="F110" s="151">
        <f>IF('Indicator Date'!F110="","x",'Indicator Date'!F110)</f>
        <v>2015</v>
      </c>
      <c r="G110" s="151">
        <f>IF('Indicator Date'!G110="","x",'Indicator Date'!G110)</f>
        <v>2015</v>
      </c>
      <c r="H110" s="151">
        <f>IF('Indicator Date'!H110="","x",'Indicator Date'!H110)</f>
        <v>2015</v>
      </c>
      <c r="I110" s="151">
        <f>IF('Indicator Date'!I110="","x",'Indicator Date'!I110)</f>
        <v>2015</v>
      </c>
      <c r="J110" s="151">
        <f>IF('Indicator Date'!J110="","x",'Indicator Date'!J110)</f>
        <v>2018</v>
      </c>
      <c r="K110" s="151">
        <f>IF('Indicator Date'!K110="","x",'Indicator Date'!K110)</f>
        <v>2018</v>
      </c>
      <c r="L110" s="151">
        <f>IF('Indicator Date'!L110="","x",'Indicator Date'!L110)</f>
        <v>2016</v>
      </c>
      <c r="M110" s="151">
        <f>IF('Indicator Date'!M110="","x",'Indicator Date'!M110)</f>
        <v>2015</v>
      </c>
      <c r="N110" s="151">
        <f>IF('Indicator Date'!N110="","x",'Indicator Date'!N110)</f>
        <v>2015</v>
      </c>
      <c r="O110" s="151">
        <f>IF('Indicator Date'!O110="","x",'Indicator Date'!O110)</f>
        <v>2015</v>
      </c>
      <c r="P110" s="151">
        <f>IF('Indicator Date'!P110="","x",'Indicator Date'!P110)</f>
        <v>2015</v>
      </c>
      <c r="Q110" s="151">
        <f>IF('Indicator Date'!Q110="","x",'Indicator Date'!Q110)</f>
        <v>2010</v>
      </c>
      <c r="R110" s="151">
        <f>IF('Indicator Date'!R110="","x",'Indicator Date'!R110)</f>
        <v>2010</v>
      </c>
      <c r="S110" s="151">
        <f>IF('Indicator Date'!S110="","x",'Indicator Date'!S110)</f>
        <v>2010</v>
      </c>
      <c r="T110" s="151">
        <f>IF('Indicator Date'!T110="","x",'Indicator Date'!T110)</f>
        <v>2010</v>
      </c>
      <c r="U110" s="151">
        <f>IF('Indicator Date'!U110="","x",'Indicator Date'!U110)</f>
        <v>2015</v>
      </c>
      <c r="V110" s="151">
        <f>IF('Indicator Date'!V110="","x",'Indicator Date'!V110)</f>
        <v>2015</v>
      </c>
      <c r="W110" s="151">
        <f>IF('Indicator Date'!W110="","x",'Indicator Date'!W110)</f>
        <v>2015</v>
      </c>
      <c r="X110" s="151">
        <f>IF('Indicator Date'!X110="","x",'Indicator Date'!X110)</f>
        <v>2018</v>
      </c>
      <c r="Y110" s="151">
        <f>IF('Indicator Date'!Y110="","x",'Indicator Date'!Y110)</f>
        <v>2018</v>
      </c>
      <c r="Z110" s="151">
        <f>IF('Indicator Date'!Z110="","x",'Indicator Date'!Z110)</f>
        <v>2018</v>
      </c>
      <c r="AA110" s="151">
        <f>IF('Indicator Date'!AA110="","x",'Indicator Date'!AA110)</f>
        <v>2011</v>
      </c>
      <c r="AB110" s="151">
        <f>IF('Indicator Date'!AB110="","x",'Indicator Date'!AB110)</f>
        <v>2017</v>
      </c>
      <c r="AC110" s="151" t="str">
        <f>IF('Indicator Date'!AC110="","x",'Indicator Date'!AC110)</f>
        <v>x</v>
      </c>
      <c r="AD110" s="151">
        <f>IF('Indicator Date'!AD110="","x",'Indicator Date'!AD110)</f>
        <v>2015</v>
      </c>
      <c r="AE110" s="151">
        <f>IF('Indicator Date'!AE110="","x",'Indicator Date'!AE110)</f>
        <v>2018</v>
      </c>
      <c r="AF110" s="151" t="str">
        <f>IF('Indicator Date'!AF110="","x",'Indicator Date'!AF110)</f>
        <v>x</v>
      </c>
      <c r="AG110" s="151">
        <f>IF('Indicator Date'!AG110="","x",'Indicator Date'!AG110)</f>
        <v>2019</v>
      </c>
      <c r="AH110" s="151">
        <f>IF('Indicator Date'!AH110="","x",'Indicator Date'!AH110)</f>
        <v>2019</v>
      </c>
      <c r="AI110" s="151">
        <f>IF('Indicator Date'!AI110="","x",'Indicator Date'!AI110)</f>
        <v>2019</v>
      </c>
      <c r="AJ110" s="151">
        <f>IF('Indicator Date'!AJ110="","x",'Indicator Date'!AJ110)</f>
        <v>2018</v>
      </c>
      <c r="AK110" s="151">
        <f>IF('Indicator Date'!AK110="","x",'Indicator Date'!AK110)</f>
        <v>2018</v>
      </c>
      <c r="AL110" s="151" t="str">
        <f>IF('Indicator Date'!AL110="","x",'Indicator Date'!AL110)</f>
        <v>x</v>
      </c>
      <c r="AM110" s="151" t="str">
        <f>IF('Indicator Date'!AM110="","x",'Indicator Date'!AM110)</f>
        <v>x</v>
      </c>
      <c r="AN110" s="151">
        <f>IF('Indicator Date'!AN110="","x",'Indicator Date'!AN110)</f>
        <v>2019</v>
      </c>
      <c r="AO110" s="151">
        <f>IF('Indicator Date'!AO110="","x",'Indicator Date'!AO110)</f>
        <v>2016</v>
      </c>
      <c r="AP110" s="151">
        <f>IF('Indicator Date'!AP110="","x",'Indicator Date'!AP110)</f>
        <v>2017</v>
      </c>
      <c r="AQ110" s="151" t="str">
        <f>IF('Indicator Date'!AQ110="","x",'Indicator Date'!AQ110)</f>
        <v>x</v>
      </c>
      <c r="AR110" s="151">
        <f>IF('Indicator Date'!AR110="","x",'Indicator Date'!AR110)</f>
        <v>2018</v>
      </c>
      <c r="AS110" s="151">
        <f>IF('Indicator Date'!AS110="","x",'Indicator Date'!AS110)</f>
        <v>2015</v>
      </c>
      <c r="AT110" s="151" t="str">
        <f>IF('Indicator Date'!AT110="","x",'Indicator Date'!AT110)</f>
        <v>x</v>
      </c>
      <c r="AU110" s="151">
        <f>IF('Indicator Date'!AU110="","x",'Indicator Date'!AU110)</f>
        <v>2017</v>
      </c>
      <c r="AV110" s="151">
        <f>IF('Indicator Date'!AV110="","x",'Indicator Date'!AV110)</f>
        <v>2016</v>
      </c>
      <c r="AW110" s="151" t="str">
        <f>IF('Indicator Date'!AW110="","x",'Indicator Date'!AW110)</f>
        <v>x</v>
      </c>
      <c r="AX110" s="151" t="str">
        <f>IF('Indicator Date'!AX110="","x",'Indicator Date'!AX110)</f>
        <v>x</v>
      </c>
      <c r="AY110" s="151">
        <f>IF('Indicator Date'!AY110="","x",'Indicator Date'!AY110)</f>
        <v>2017</v>
      </c>
      <c r="AZ110" s="151">
        <f>IF('Indicator Date'!AZ110="","x",'Indicator Date'!AZ110)</f>
        <v>2017</v>
      </c>
      <c r="BA110" s="151" t="str">
        <f>IF('Indicator Date'!BA110="","x",'Indicator Date'!BA110)</f>
        <v>2015</v>
      </c>
      <c r="BB110" s="151">
        <f>IF('Indicator Date'!BB110="","x",'Indicator Date'!BB110)</f>
        <v>2017</v>
      </c>
      <c r="BC110" s="151">
        <f>IF('Indicator Date'!BC110="","x",'Indicator Date'!BC110)</f>
        <v>2018</v>
      </c>
      <c r="BD110" s="151">
        <f>IF('Indicator Date'!BD110="","x",'Indicator Date'!BD110)</f>
        <v>2019</v>
      </c>
      <c r="BE110" s="212" t="str">
        <f>IF('Indicator Date'!BE110="","x",YEAR('Indicator Date'!BE110))</f>
        <v>x</v>
      </c>
      <c r="BF110" s="212">
        <f>IF('Indicator Date'!BF110="","x",YEAR('Indicator Date'!BF110))</f>
        <v>2018</v>
      </c>
      <c r="BG110" s="212">
        <f>IF('Indicator Date'!BG110="","x",YEAR('Indicator Date'!BG110))</f>
        <v>2018</v>
      </c>
      <c r="BH110" s="151">
        <f>IF('Indicator Date'!BH110="","x",'Indicator Date'!BH110)</f>
        <v>2018</v>
      </c>
      <c r="BI110" s="151">
        <f>IF('Indicator Date'!BI110="","x",'Indicator Date'!BI110)</f>
        <v>2018</v>
      </c>
      <c r="BJ110" s="151" t="str">
        <f>IF('Indicator Date'!BJ110="","x",'Indicator Date'!BJ110)</f>
        <v>x</v>
      </c>
      <c r="BK110" s="151">
        <f>IF('Indicator Date'!BK110="","x",'Indicator Date'!BK110)</f>
        <v>2017</v>
      </c>
      <c r="BL110" s="151">
        <f>IF('Indicator Date'!BL110="","x",'Indicator Date'!BL110)</f>
        <v>2018</v>
      </c>
      <c r="BM110" s="151">
        <f>IF('Indicator Date'!BM110="","x",'Indicator Date'!BM110)</f>
        <v>2017</v>
      </c>
      <c r="BN110" s="151">
        <f>IF('Indicator Date'!BN110="","x",'Indicator Date'!BN110)</f>
        <v>2015</v>
      </c>
      <c r="BO110" s="151">
        <f>IF('Indicator Date'!BO110="","x",'Indicator Date'!BO110)</f>
        <v>2016</v>
      </c>
      <c r="BP110" s="151">
        <f>IF('Indicator Date'!BP110="","x",'Indicator Date'!BP110)</f>
        <v>2017</v>
      </c>
      <c r="BQ110" s="151">
        <f>IF('Indicator Date'!BQ110="","x",'Indicator Date'!BQ110)</f>
        <v>2014</v>
      </c>
      <c r="BR110" s="151">
        <f>IF('Indicator Date'!BR110="","x",'Indicator Date'!BR110)</f>
        <v>2017</v>
      </c>
      <c r="BS110" s="151">
        <f>IF('Indicator Date'!BS110="","x",'Indicator Date'!BS110)</f>
        <v>2017</v>
      </c>
      <c r="BT110" s="151">
        <f>IF('Indicator Date'!BT110="","x",'Indicator Date'!BT110)</f>
        <v>2015</v>
      </c>
      <c r="BU110" s="151">
        <f>IF('Indicator Date'!BU110="","x",'Indicator Date'!BU110)</f>
        <v>2017</v>
      </c>
      <c r="BV110" s="151">
        <f>IF('Indicator Date'!BV110="","x",'Indicator Date'!BV110)</f>
        <v>2017</v>
      </c>
      <c r="BW110" s="151" t="str">
        <f>IF('Indicator Date'!BW110="","x",'Indicator Date'!BW110)</f>
        <v>x</v>
      </c>
      <c r="BX110" s="151">
        <f>IF('Indicator Date'!BX110="","x",'Indicator Date'!BX110)</f>
        <v>2016</v>
      </c>
      <c r="BY110" s="151">
        <f>IF('Indicator Date'!BY110="","x",'Indicator Date'!BY110)</f>
        <v>2015</v>
      </c>
      <c r="BZ110" s="151" t="str">
        <f>IF('Indicator Date'!BZ110="","x",'Indicator Date'!BZ110)</f>
        <v>2018</v>
      </c>
      <c r="CA110" s="151">
        <f>IF('Indicator Date'!CA110="","x",'Indicator Date'!CA110)</f>
        <v>2019</v>
      </c>
      <c r="CB110" s="151">
        <f>IF('Indicator Date'!CB110="","x",'Indicator Date'!CB110)</f>
        <v>2015</v>
      </c>
    </row>
    <row r="111" spans="1:80" x14ac:dyDescent="0.3">
      <c r="A111" s="123" t="s">
        <v>201</v>
      </c>
      <c r="B111" s="106" t="s">
        <v>200</v>
      </c>
      <c r="C111" s="151">
        <f>IF('Indicator Date'!C111="","x",'Indicator Date'!C111)</f>
        <v>2015</v>
      </c>
      <c r="D111" s="151">
        <f>IF('Indicator Date'!D111="","x",'Indicator Date'!D111)</f>
        <v>2015</v>
      </c>
      <c r="E111" s="151">
        <f>IF('Indicator Date'!E111="","x",'Indicator Date'!E111)</f>
        <v>2015</v>
      </c>
      <c r="F111" s="151">
        <f>IF('Indicator Date'!F111="","x",'Indicator Date'!F111)</f>
        <v>2015</v>
      </c>
      <c r="G111" s="151">
        <f>IF('Indicator Date'!G111="","x",'Indicator Date'!G111)</f>
        <v>2015</v>
      </c>
      <c r="H111" s="151">
        <f>IF('Indicator Date'!H111="","x",'Indicator Date'!H111)</f>
        <v>2015</v>
      </c>
      <c r="I111" s="151">
        <f>IF('Indicator Date'!I111="","x",'Indicator Date'!I111)</f>
        <v>2015</v>
      </c>
      <c r="J111" s="151">
        <f>IF('Indicator Date'!J111="","x",'Indicator Date'!J111)</f>
        <v>2018</v>
      </c>
      <c r="K111" s="151">
        <f>IF('Indicator Date'!K111="","x",'Indicator Date'!K111)</f>
        <v>2018</v>
      </c>
      <c r="L111" s="151">
        <f>IF('Indicator Date'!L111="","x",'Indicator Date'!L111)</f>
        <v>2016</v>
      </c>
      <c r="M111" s="151">
        <f>IF('Indicator Date'!M111="","x",'Indicator Date'!M111)</f>
        <v>2015</v>
      </c>
      <c r="N111" s="151">
        <f>IF('Indicator Date'!N111="","x",'Indicator Date'!N111)</f>
        <v>2015</v>
      </c>
      <c r="O111" s="151">
        <f>IF('Indicator Date'!O111="","x",'Indicator Date'!O111)</f>
        <v>2015</v>
      </c>
      <c r="P111" s="151">
        <f>IF('Indicator Date'!P111="","x",'Indicator Date'!P111)</f>
        <v>2015</v>
      </c>
      <c r="Q111" s="151">
        <f>IF('Indicator Date'!Q111="","x",'Indicator Date'!Q111)</f>
        <v>2010</v>
      </c>
      <c r="R111" s="151">
        <f>IF('Indicator Date'!R111="","x",'Indicator Date'!R111)</f>
        <v>2010</v>
      </c>
      <c r="S111" s="151">
        <f>IF('Indicator Date'!S111="","x",'Indicator Date'!S111)</f>
        <v>2010</v>
      </c>
      <c r="T111" s="151">
        <f>IF('Indicator Date'!T111="","x",'Indicator Date'!T111)</f>
        <v>2010</v>
      </c>
      <c r="U111" s="151">
        <f>IF('Indicator Date'!U111="","x",'Indicator Date'!U111)</f>
        <v>2015</v>
      </c>
      <c r="V111" s="151">
        <f>IF('Indicator Date'!V111="","x",'Indicator Date'!V111)</f>
        <v>2015</v>
      </c>
      <c r="W111" s="151">
        <f>IF('Indicator Date'!W111="","x",'Indicator Date'!W111)</f>
        <v>2015</v>
      </c>
      <c r="X111" s="151">
        <f>IF('Indicator Date'!X111="","x",'Indicator Date'!X111)</f>
        <v>2018</v>
      </c>
      <c r="Y111" s="151">
        <f>IF('Indicator Date'!Y111="","x",'Indicator Date'!Y111)</f>
        <v>2018</v>
      </c>
      <c r="Z111" s="151">
        <f>IF('Indicator Date'!Z111="","x",'Indicator Date'!Z111)</f>
        <v>2018</v>
      </c>
      <c r="AA111" s="151" t="str">
        <f>IF('Indicator Date'!AA111="","x",'Indicator Date'!AA111)</f>
        <v>x</v>
      </c>
      <c r="AB111" s="151">
        <f>IF('Indicator Date'!AB111="","x",'Indicator Date'!AB111)</f>
        <v>2017</v>
      </c>
      <c r="AC111" s="151">
        <f>IF('Indicator Date'!AC111="","x",'Indicator Date'!AC111)</f>
        <v>2017</v>
      </c>
      <c r="AD111" s="151">
        <f>IF('Indicator Date'!AD111="","x",'Indicator Date'!AD111)</f>
        <v>2014</v>
      </c>
      <c r="AE111" s="151">
        <f>IF('Indicator Date'!AE111="","x",'Indicator Date'!AE111)</f>
        <v>2018</v>
      </c>
      <c r="AF111" s="151" t="str">
        <f>IF('Indicator Date'!AF111="","x",'Indicator Date'!AF111)</f>
        <v>x</v>
      </c>
      <c r="AG111" s="151">
        <f>IF('Indicator Date'!AG111="","x",'Indicator Date'!AG111)</f>
        <v>2019</v>
      </c>
      <c r="AH111" s="151">
        <f>IF('Indicator Date'!AH111="","x",'Indicator Date'!AH111)</f>
        <v>2019</v>
      </c>
      <c r="AI111" s="151">
        <f>IF('Indicator Date'!AI111="","x",'Indicator Date'!AI111)</f>
        <v>2019</v>
      </c>
      <c r="AJ111" s="151">
        <f>IF('Indicator Date'!AJ111="","x",'Indicator Date'!AJ111)</f>
        <v>2018</v>
      </c>
      <c r="AK111" s="151">
        <f>IF('Indicator Date'!AK111="","x",'Indicator Date'!AK111)</f>
        <v>2018</v>
      </c>
      <c r="AL111" s="151">
        <f>IF('Indicator Date'!AL111="","x",'Indicator Date'!AL111)</f>
        <v>2017</v>
      </c>
      <c r="AM111" s="151" t="str">
        <f>IF('Indicator Date'!AM111="","x",'Indicator Date'!AM111)</f>
        <v>x</v>
      </c>
      <c r="AN111" s="151">
        <f>IF('Indicator Date'!AN111="","x",'Indicator Date'!AN111)</f>
        <v>2019</v>
      </c>
      <c r="AO111" s="151">
        <f>IF('Indicator Date'!AO111="","x",'Indicator Date'!AO111)</f>
        <v>2016</v>
      </c>
      <c r="AP111" s="151">
        <f>IF('Indicator Date'!AP111="","x",'Indicator Date'!AP111)</f>
        <v>2017</v>
      </c>
      <c r="AQ111" s="151">
        <f>IF('Indicator Date'!AQ111="","x",'Indicator Date'!AQ111)</f>
        <v>2017</v>
      </c>
      <c r="AR111" s="151">
        <f>IF('Indicator Date'!AR111="","x",'Indicator Date'!AR111)</f>
        <v>2018</v>
      </c>
      <c r="AS111" s="151">
        <f>IF('Indicator Date'!AS111="","x",'Indicator Date'!AS111)</f>
        <v>2015</v>
      </c>
      <c r="AT111" s="151">
        <f>IF('Indicator Date'!AT111="","x",'Indicator Date'!AT111)</f>
        <v>2007</v>
      </c>
      <c r="AU111" s="151">
        <f>IF('Indicator Date'!AU111="","x",'Indicator Date'!AU111)</f>
        <v>2017</v>
      </c>
      <c r="AV111" s="151" t="str">
        <f>IF('Indicator Date'!AV111="","x",'Indicator Date'!AV111)</f>
        <v>x</v>
      </c>
      <c r="AW111" s="151" t="str">
        <f>IF('Indicator Date'!AW111="","x",'Indicator Date'!AW111)</f>
        <v>x</v>
      </c>
      <c r="AX111" s="151" t="str">
        <f>IF('Indicator Date'!AX111="","x",'Indicator Date'!AX111)</f>
        <v>x</v>
      </c>
      <c r="AY111" s="151">
        <f>IF('Indicator Date'!AY111="","x",'Indicator Date'!AY111)</f>
        <v>2017</v>
      </c>
      <c r="AZ111" s="151" t="str">
        <f>IF('Indicator Date'!AZ111="","x",'Indicator Date'!AZ111)</f>
        <v>x</v>
      </c>
      <c r="BA111" s="151" t="str">
        <f>IF('Indicator Date'!BA111="","x",'Indicator Date'!BA111)</f>
        <v>x</v>
      </c>
      <c r="BB111" s="151">
        <f>IF('Indicator Date'!BB111="","x",'Indicator Date'!BB111)</f>
        <v>2017</v>
      </c>
      <c r="BC111" s="151">
        <f>IF('Indicator Date'!BC111="","x",'Indicator Date'!BC111)</f>
        <v>2018</v>
      </c>
      <c r="BD111" s="151">
        <f>IF('Indicator Date'!BD111="","x",'Indicator Date'!BD111)</f>
        <v>2019</v>
      </c>
      <c r="BE111" s="212" t="str">
        <f>IF('Indicator Date'!BE111="","x",YEAR('Indicator Date'!BE111))</f>
        <v>x</v>
      </c>
      <c r="BF111" s="212" t="str">
        <f>IF('Indicator Date'!BF111="","x",YEAR('Indicator Date'!BF111))</f>
        <v>x</v>
      </c>
      <c r="BG111" s="212">
        <f>IF('Indicator Date'!BG111="","x",YEAR('Indicator Date'!BG111))</f>
        <v>2018</v>
      </c>
      <c r="BH111" s="151">
        <f>IF('Indicator Date'!BH111="","x",'Indicator Date'!BH111)</f>
        <v>2018</v>
      </c>
      <c r="BI111" s="151">
        <f>IF('Indicator Date'!BI111="","x",'Indicator Date'!BI111)</f>
        <v>2018</v>
      </c>
      <c r="BJ111" s="151">
        <f>IF('Indicator Date'!BJ111="","x",'Indicator Date'!BJ111)</f>
        <v>2013</v>
      </c>
      <c r="BK111" s="151">
        <f>IF('Indicator Date'!BK111="","x",'Indicator Date'!BK111)</f>
        <v>2017</v>
      </c>
      <c r="BL111" s="151" t="str">
        <f>IF('Indicator Date'!BL111="","x",'Indicator Date'!BL111)</f>
        <v>x</v>
      </c>
      <c r="BM111" s="151">
        <f>IF('Indicator Date'!BM111="","x",'Indicator Date'!BM111)</f>
        <v>2017</v>
      </c>
      <c r="BN111" s="151">
        <f>IF('Indicator Date'!BN111="","x",'Indicator Date'!BN111)</f>
        <v>2015</v>
      </c>
      <c r="BO111" s="151">
        <f>IF('Indicator Date'!BO111="","x",'Indicator Date'!BO111)</f>
        <v>2016</v>
      </c>
      <c r="BP111" s="151">
        <f>IF('Indicator Date'!BP111="","x",'Indicator Date'!BP111)</f>
        <v>2017</v>
      </c>
      <c r="BQ111" s="151">
        <f>IF('Indicator Date'!BQ111="","x",'Indicator Date'!BQ111)</f>
        <v>2014</v>
      </c>
      <c r="BR111" s="151">
        <f>IF('Indicator Date'!BR111="","x",'Indicator Date'!BR111)</f>
        <v>2017</v>
      </c>
      <c r="BS111" s="151">
        <f>IF('Indicator Date'!BS111="","x",'Indicator Date'!BS111)</f>
        <v>2017</v>
      </c>
      <c r="BT111" s="151">
        <f>IF('Indicator Date'!BT111="","x",'Indicator Date'!BT111)</f>
        <v>2012</v>
      </c>
      <c r="BU111" s="151">
        <f>IF('Indicator Date'!BU111="","x",'Indicator Date'!BU111)</f>
        <v>2017</v>
      </c>
      <c r="BV111" s="151">
        <f>IF('Indicator Date'!BV111="","x",'Indicator Date'!BV111)</f>
        <v>2017</v>
      </c>
      <c r="BW111" s="151">
        <f>IF('Indicator Date'!BW111="","x",'Indicator Date'!BW111)</f>
        <v>2017</v>
      </c>
      <c r="BX111" s="151">
        <f>IF('Indicator Date'!BX111="","x",'Indicator Date'!BX111)</f>
        <v>2016</v>
      </c>
      <c r="BY111" s="151" t="str">
        <f>IF('Indicator Date'!BY111="","x",'Indicator Date'!BY111)</f>
        <v>x</v>
      </c>
      <c r="BZ111" s="151" t="str">
        <f>IF('Indicator Date'!BZ111="","x",'Indicator Date'!BZ111)</f>
        <v>2018</v>
      </c>
      <c r="CA111" s="151">
        <f>IF('Indicator Date'!CA111="","x",'Indicator Date'!CA111)</f>
        <v>2019</v>
      </c>
      <c r="CB111" s="151">
        <f>IF('Indicator Date'!CB111="","x",'Indicator Date'!CB111)</f>
        <v>2015</v>
      </c>
    </row>
    <row r="112" spans="1:80" x14ac:dyDescent="0.3">
      <c r="A112" s="123" t="s">
        <v>203</v>
      </c>
      <c r="B112" s="106" t="s">
        <v>202</v>
      </c>
      <c r="C112" s="151">
        <f>IF('Indicator Date'!C112="","x",'Indicator Date'!C112)</f>
        <v>2015</v>
      </c>
      <c r="D112" s="151">
        <f>IF('Indicator Date'!D112="","x",'Indicator Date'!D112)</f>
        <v>2015</v>
      </c>
      <c r="E112" s="151">
        <f>IF('Indicator Date'!E112="","x",'Indicator Date'!E112)</f>
        <v>2015</v>
      </c>
      <c r="F112" s="151">
        <f>IF('Indicator Date'!F112="","x",'Indicator Date'!F112)</f>
        <v>2015</v>
      </c>
      <c r="G112" s="151">
        <f>IF('Indicator Date'!G112="","x",'Indicator Date'!G112)</f>
        <v>2015</v>
      </c>
      <c r="H112" s="151">
        <f>IF('Indicator Date'!H112="","x",'Indicator Date'!H112)</f>
        <v>2015</v>
      </c>
      <c r="I112" s="151">
        <f>IF('Indicator Date'!I112="","x",'Indicator Date'!I112)</f>
        <v>2015</v>
      </c>
      <c r="J112" s="151">
        <f>IF('Indicator Date'!J112="","x",'Indicator Date'!J112)</f>
        <v>2018</v>
      </c>
      <c r="K112" s="151">
        <f>IF('Indicator Date'!K112="","x",'Indicator Date'!K112)</f>
        <v>2018</v>
      </c>
      <c r="L112" s="151">
        <f>IF('Indicator Date'!L112="","x",'Indicator Date'!L112)</f>
        <v>2016</v>
      </c>
      <c r="M112" s="151">
        <f>IF('Indicator Date'!M112="","x",'Indicator Date'!M112)</f>
        <v>2015</v>
      </c>
      <c r="N112" s="151">
        <f>IF('Indicator Date'!N112="","x",'Indicator Date'!N112)</f>
        <v>2015</v>
      </c>
      <c r="O112" s="151">
        <f>IF('Indicator Date'!O112="","x",'Indicator Date'!O112)</f>
        <v>2015</v>
      </c>
      <c r="P112" s="151">
        <f>IF('Indicator Date'!P112="","x",'Indicator Date'!P112)</f>
        <v>2015</v>
      </c>
      <c r="Q112" s="151">
        <f>IF('Indicator Date'!Q112="","x",'Indicator Date'!Q112)</f>
        <v>2010</v>
      </c>
      <c r="R112" s="151">
        <f>IF('Indicator Date'!R112="","x",'Indicator Date'!R112)</f>
        <v>2010</v>
      </c>
      <c r="S112" s="151">
        <f>IF('Indicator Date'!S112="","x",'Indicator Date'!S112)</f>
        <v>2010</v>
      </c>
      <c r="T112" s="151">
        <f>IF('Indicator Date'!T112="","x",'Indicator Date'!T112)</f>
        <v>2010</v>
      </c>
      <c r="U112" s="151">
        <f>IF('Indicator Date'!U112="","x",'Indicator Date'!U112)</f>
        <v>2015</v>
      </c>
      <c r="V112" s="151">
        <f>IF('Indicator Date'!V112="","x",'Indicator Date'!V112)</f>
        <v>2015</v>
      </c>
      <c r="W112" s="151">
        <f>IF('Indicator Date'!W112="","x",'Indicator Date'!W112)</f>
        <v>2015</v>
      </c>
      <c r="X112" s="151">
        <f>IF('Indicator Date'!X112="","x",'Indicator Date'!X112)</f>
        <v>2018</v>
      </c>
      <c r="Y112" s="151">
        <f>IF('Indicator Date'!Y112="","x",'Indicator Date'!Y112)</f>
        <v>2018</v>
      </c>
      <c r="Z112" s="151">
        <f>IF('Indicator Date'!Z112="","x",'Indicator Date'!Z112)</f>
        <v>2018</v>
      </c>
      <c r="AA112" s="151" t="str">
        <f>IF('Indicator Date'!AA112="","x",'Indicator Date'!AA112)</f>
        <v>x</v>
      </c>
      <c r="AB112" s="151">
        <f>IF('Indicator Date'!AB112="","x",'Indicator Date'!AB112)</f>
        <v>2017</v>
      </c>
      <c r="AC112" s="151">
        <f>IF('Indicator Date'!AC112="","x",'Indicator Date'!AC112)</f>
        <v>2017</v>
      </c>
      <c r="AD112" s="151">
        <f>IF('Indicator Date'!AD112="","x",'Indicator Date'!AD112)</f>
        <v>2014</v>
      </c>
      <c r="AE112" s="151">
        <f>IF('Indicator Date'!AE112="","x",'Indicator Date'!AE112)</f>
        <v>2018</v>
      </c>
      <c r="AF112" s="151">
        <f>IF('Indicator Date'!AF112="","x",'Indicator Date'!AF112)</f>
        <v>2016</v>
      </c>
      <c r="AG112" s="151">
        <f>IF('Indicator Date'!AG112="","x",'Indicator Date'!AG112)</f>
        <v>2019</v>
      </c>
      <c r="AH112" s="151">
        <f>IF('Indicator Date'!AH112="","x",'Indicator Date'!AH112)</f>
        <v>2019</v>
      </c>
      <c r="AI112" s="151">
        <f>IF('Indicator Date'!AI112="","x",'Indicator Date'!AI112)</f>
        <v>2019</v>
      </c>
      <c r="AJ112" s="151">
        <f>IF('Indicator Date'!AJ112="","x",'Indicator Date'!AJ112)</f>
        <v>2018</v>
      </c>
      <c r="AK112" s="151">
        <f>IF('Indicator Date'!AK112="","x",'Indicator Date'!AK112)</f>
        <v>2018</v>
      </c>
      <c r="AL112" s="151">
        <f>IF('Indicator Date'!AL112="","x",'Indicator Date'!AL112)</f>
        <v>2017</v>
      </c>
      <c r="AM112" s="151">
        <f>IF('Indicator Date'!AM112="","x",'Indicator Date'!AM112)</f>
        <v>2015</v>
      </c>
      <c r="AN112" s="151">
        <f>IF('Indicator Date'!AN112="","x",'Indicator Date'!AN112)</f>
        <v>2019</v>
      </c>
      <c r="AO112" s="151">
        <f>IF('Indicator Date'!AO112="","x",'Indicator Date'!AO112)</f>
        <v>2016</v>
      </c>
      <c r="AP112" s="151">
        <f>IF('Indicator Date'!AP112="","x",'Indicator Date'!AP112)</f>
        <v>2017</v>
      </c>
      <c r="AQ112" s="151">
        <f>IF('Indicator Date'!AQ112="","x",'Indicator Date'!AQ112)</f>
        <v>2017</v>
      </c>
      <c r="AR112" s="151">
        <f>IF('Indicator Date'!AR112="","x",'Indicator Date'!AR112)</f>
        <v>2017</v>
      </c>
      <c r="AS112" s="151">
        <f>IF('Indicator Date'!AS112="","x",'Indicator Date'!AS112)</f>
        <v>2015</v>
      </c>
      <c r="AT112" s="151">
        <f>IF('Indicator Date'!AT112="","x",'Indicator Date'!AT112)</f>
        <v>2012</v>
      </c>
      <c r="AU112" s="151">
        <f>IF('Indicator Date'!AU112="","x",'Indicator Date'!AU112)</f>
        <v>2017</v>
      </c>
      <c r="AV112" s="151">
        <f>IF('Indicator Date'!AV112="","x",'Indicator Date'!AV112)</f>
        <v>2017</v>
      </c>
      <c r="AW112" s="151">
        <f>IF('Indicator Date'!AW112="","x",'Indicator Date'!AW112)</f>
        <v>2017</v>
      </c>
      <c r="AX112" s="151">
        <f>IF('Indicator Date'!AX112="","x",'Indicator Date'!AX112)</f>
        <v>2017</v>
      </c>
      <c r="AY112" s="151">
        <f>IF('Indicator Date'!AY112="","x",'Indicator Date'!AY112)</f>
        <v>2017</v>
      </c>
      <c r="AZ112" s="151">
        <f>IF('Indicator Date'!AZ112="","x",'Indicator Date'!AZ112)</f>
        <v>2017</v>
      </c>
      <c r="BA112" s="151" t="str">
        <f>IF('Indicator Date'!BA112="","x",'Indicator Date'!BA112)</f>
        <v>2014</v>
      </c>
      <c r="BB112" s="151">
        <f>IF('Indicator Date'!BB112="","x",'Indicator Date'!BB112)</f>
        <v>2017</v>
      </c>
      <c r="BC112" s="151">
        <f>IF('Indicator Date'!BC112="","x",'Indicator Date'!BC112)</f>
        <v>2018</v>
      </c>
      <c r="BD112" s="151">
        <f>IF('Indicator Date'!BD112="","x",'Indicator Date'!BD112)</f>
        <v>2019</v>
      </c>
      <c r="BE112" s="212" t="str">
        <f>IF('Indicator Date'!BE112="","x",YEAR('Indicator Date'!BE112))</f>
        <v>x</v>
      </c>
      <c r="BF112" s="212">
        <f>IF('Indicator Date'!BF112="","x",YEAR('Indicator Date'!BF112))</f>
        <v>2019</v>
      </c>
      <c r="BG112" s="212">
        <f>IF('Indicator Date'!BG112="","x",YEAR('Indicator Date'!BG112))</f>
        <v>2018</v>
      </c>
      <c r="BH112" s="151">
        <f>IF('Indicator Date'!BH112="","x",'Indicator Date'!BH112)</f>
        <v>2018</v>
      </c>
      <c r="BI112" s="151">
        <f>IF('Indicator Date'!BI112="","x",'Indicator Date'!BI112)</f>
        <v>2018</v>
      </c>
      <c r="BJ112" s="151">
        <f>IF('Indicator Date'!BJ112="","x",'Indicator Date'!BJ112)</f>
        <v>2013</v>
      </c>
      <c r="BK112" s="151">
        <f>IF('Indicator Date'!BK112="","x",'Indicator Date'!BK112)</f>
        <v>2017</v>
      </c>
      <c r="BL112" s="151">
        <f>IF('Indicator Date'!BL112="","x",'Indicator Date'!BL112)</f>
        <v>2018</v>
      </c>
      <c r="BM112" s="151">
        <f>IF('Indicator Date'!BM112="","x",'Indicator Date'!BM112)</f>
        <v>2017</v>
      </c>
      <c r="BN112" s="151">
        <f>IF('Indicator Date'!BN112="","x",'Indicator Date'!BN112)</f>
        <v>2015</v>
      </c>
      <c r="BO112" s="151">
        <f>IF('Indicator Date'!BO112="","x",'Indicator Date'!BO112)</f>
        <v>2016</v>
      </c>
      <c r="BP112" s="151">
        <f>IF('Indicator Date'!BP112="","x",'Indicator Date'!BP112)</f>
        <v>2017</v>
      </c>
      <c r="BQ112" s="151">
        <f>IF('Indicator Date'!BQ112="","x",'Indicator Date'!BQ112)</f>
        <v>2014</v>
      </c>
      <c r="BR112" s="151">
        <f>IF('Indicator Date'!BR112="","x",'Indicator Date'!BR112)</f>
        <v>2017</v>
      </c>
      <c r="BS112" s="151">
        <f>IF('Indicator Date'!BS112="","x",'Indicator Date'!BS112)</f>
        <v>2017</v>
      </c>
      <c r="BT112" s="151">
        <f>IF('Indicator Date'!BT112="","x",'Indicator Date'!BT112)</f>
        <v>2017</v>
      </c>
      <c r="BU112" s="151">
        <f>IF('Indicator Date'!BU112="","x",'Indicator Date'!BU112)</f>
        <v>2017</v>
      </c>
      <c r="BV112" s="151" t="str">
        <f>IF('Indicator Date'!BV112="","x",'Indicator Date'!BV112)</f>
        <v>x</v>
      </c>
      <c r="BW112" s="151">
        <f>IF('Indicator Date'!BW112="","x",'Indicator Date'!BW112)</f>
        <v>2017</v>
      </c>
      <c r="BX112" s="151">
        <f>IF('Indicator Date'!BX112="","x",'Indicator Date'!BX112)</f>
        <v>2016</v>
      </c>
      <c r="BY112" s="151">
        <f>IF('Indicator Date'!BY112="","x",'Indicator Date'!BY112)</f>
        <v>2015</v>
      </c>
      <c r="BZ112" s="151" t="str">
        <f>IF('Indicator Date'!BZ112="","x",'Indicator Date'!BZ112)</f>
        <v>2018</v>
      </c>
      <c r="CA112" s="151">
        <f>IF('Indicator Date'!CA112="","x",'Indicator Date'!CA112)</f>
        <v>2019</v>
      </c>
      <c r="CB112" s="151">
        <f>IF('Indicator Date'!CB112="","x",'Indicator Date'!CB112)</f>
        <v>2015</v>
      </c>
    </row>
    <row r="113" spans="1:80" x14ac:dyDescent="0.3">
      <c r="A113" s="123" t="s">
        <v>205</v>
      </c>
      <c r="B113" s="106" t="s">
        <v>204</v>
      </c>
      <c r="C113" s="151">
        <f>IF('Indicator Date'!C113="","x",'Indicator Date'!C113)</f>
        <v>2015</v>
      </c>
      <c r="D113" s="151">
        <f>IF('Indicator Date'!D113="","x",'Indicator Date'!D113)</f>
        <v>2015</v>
      </c>
      <c r="E113" s="151">
        <f>IF('Indicator Date'!E113="","x",'Indicator Date'!E113)</f>
        <v>2015</v>
      </c>
      <c r="F113" s="151">
        <f>IF('Indicator Date'!F113="","x",'Indicator Date'!F113)</f>
        <v>2015</v>
      </c>
      <c r="G113" s="151">
        <f>IF('Indicator Date'!G113="","x",'Indicator Date'!G113)</f>
        <v>2015</v>
      </c>
      <c r="H113" s="151">
        <f>IF('Indicator Date'!H113="","x",'Indicator Date'!H113)</f>
        <v>2015</v>
      </c>
      <c r="I113" s="151">
        <f>IF('Indicator Date'!I113="","x",'Indicator Date'!I113)</f>
        <v>2015</v>
      </c>
      <c r="J113" s="151">
        <f>IF('Indicator Date'!J113="","x",'Indicator Date'!J113)</f>
        <v>2018</v>
      </c>
      <c r="K113" s="151">
        <f>IF('Indicator Date'!K113="","x",'Indicator Date'!K113)</f>
        <v>2018</v>
      </c>
      <c r="L113" s="151">
        <f>IF('Indicator Date'!L113="","x",'Indicator Date'!L113)</f>
        <v>2016</v>
      </c>
      <c r="M113" s="151">
        <f>IF('Indicator Date'!M113="","x",'Indicator Date'!M113)</f>
        <v>2015</v>
      </c>
      <c r="N113" s="151">
        <f>IF('Indicator Date'!N113="","x",'Indicator Date'!N113)</f>
        <v>2015</v>
      </c>
      <c r="O113" s="151">
        <f>IF('Indicator Date'!O113="","x",'Indicator Date'!O113)</f>
        <v>2015</v>
      </c>
      <c r="P113" s="151">
        <f>IF('Indicator Date'!P113="","x",'Indicator Date'!P113)</f>
        <v>2015</v>
      </c>
      <c r="Q113" s="151">
        <f>IF('Indicator Date'!Q113="","x",'Indicator Date'!Q113)</f>
        <v>2010</v>
      </c>
      <c r="R113" s="151">
        <f>IF('Indicator Date'!R113="","x",'Indicator Date'!R113)</f>
        <v>2010</v>
      </c>
      <c r="S113" s="151">
        <f>IF('Indicator Date'!S113="","x",'Indicator Date'!S113)</f>
        <v>2010</v>
      </c>
      <c r="T113" s="151">
        <f>IF('Indicator Date'!T113="","x",'Indicator Date'!T113)</f>
        <v>2010</v>
      </c>
      <c r="U113" s="151">
        <f>IF('Indicator Date'!U113="","x",'Indicator Date'!U113)</f>
        <v>2015</v>
      </c>
      <c r="V113" s="151">
        <f>IF('Indicator Date'!V113="","x",'Indicator Date'!V113)</f>
        <v>2015</v>
      </c>
      <c r="W113" s="151">
        <f>IF('Indicator Date'!W113="","x",'Indicator Date'!W113)</f>
        <v>2015</v>
      </c>
      <c r="X113" s="151">
        <f>IF('Indicator Date'!X113="","x",'Indicator Date'!X113)</f>
        <v>2018</v>
      </c>
      <c r="Y113" s="151">
        <f>IF('Indicator Date'!Y113="","x",'Indicator Date'!Y113)</f>
        <v>2018</v>
      </c>
      <c r="Z113" s="151">
        <f>IF('Indicator Date'!Z113="","x",'Indicator Date'!Z113)</f>
        <v>2018</v>
      </c>
      <c r="AA113" s="151">
        <f>IF('Indicator Date'!AA113="","x",'Indicator Date'!AA113)</f>
        <v>2011</v>
      </c>
      <c r="AB113" s="151">
        <f>IF('Indicator Date'!AB113="","x",'Indicator Date'!AB113)</f>
        <v>2017</v>
      </c>
      <c r="AC113" s="151" t="str">
        <f>IF('Indicator Date'!AC113="","x",'Indicator Date'!AC113)</f>
        <v>x</v>
      </c>
      <c r="AD113" s="151">
        <f>IF('Indicator Date'!AD113="","x",'Indicator Date'!AD113)</f>
        <v>2018</v>
      </c>
      <c r="AE113" s="151">
        <f>IF('Indicator Date'!AE113="","x",'Indicator Date'!AE113)</f>
        <v>2018</v>
      </c>
      <c r="AF113" s="151" t="str">
        <f>IF('Indicator Date'!AF113="","x",'Indicator Date'!AF113)</f>
        <v>x</v>
      </c>
      <c r="AG113" s="151">
        <f>IF('Indicator Date'!AG113="","x",'Indicator Date'!AG113)</f>
        <v>2019</v>
      </c>
      <c r="AH113" s="151">
        <f>IF('Indicator Date'!AH113="","x",'Indicator Date'!AH113)</f>
        <v>2019</v>
      </c>
      <c r="AI113" s="151">
        <f>IF('Indicator Date'!AI113="","x",'Indicator Date'!AI113)</f>
        <v>2019</v>
      </c>
      <c r="AJ113" s="151">
        <f>IF('Indicator Date'!AJ113="","x",'Indicator Date'!AJ113)</f>
        <v>2018</v>
      </c>
      <c r="AK113" s="151">
        <f>IF('Indicator Date'!AK113="","x",'Indicator Date'!AK113)</f>
        <v>2018</v>
      </c>
      <c r="AL113" s="151">
        <f>IF('Indicator Date'!AL113="","x",'Indicator Date'!AL113)</f>
        <v>2017</v>
      </c>
      <c r="AM113" s="151" t="str">
        <f>IF('Indicator Date'!AM113="","x",'Indicator Date'!AM113)</f>
        <v>x</v>
      </c>
      <c r="AN113" s="151">
        <f>IF('Indicator Date'!AN113="","x",'Indicator Date'!AN113)</f>
        <v>2019</v>
      </c>
      <c r="AO113" s="151">
        <f>IF('Indicator Date'!AO113="","x",'Indicator Date'!AO113)</f>
        <v>2016</v>
      </c>
      <c r="AP113" s="151">
        <f>IF('Indicator Date'!AP113="","x",'Indicator Date'!AP113)</f>
        <v>2017</v>
      </c>
      <c r="AQ113" s="151">
        <f>IF('Indicator Date'!AQ113="","x",'Indicator Date'!AQ113)</f>
        <v>2017</v>
      </c>
      <c r="AR113" s="151">
        <f>IF('Indicator Date'!AR113="","x",'Indicator Date'!AR113)</f>
        <v>2018</v>
      </c>
      <c r="AS113" s="151">
        <f>IF('Indicator Date'!AS113="","x",'Indicator Date'!AS113)</f>
        <v>2015</v>
      </c>
      <c r="AT113" s="151" t="str">
        <f>IF('Indicator Date'!AT113="","x",'Indicator Date'!AT113)</f>
        <v>x</v>
      </c>
      <c r="AU113" s="151">
        <f>IF('Indicator Date'!AU113="","x",'Indicator Date'!AU113)</f>
        <v>2017</v>
      </c>
      <c r="AV113" s="151">
        <f>IF('Indicator Date'!AV113="","x",'Indicator Date'!AV113)</f>
        <v>2015</v>
      </c>
      <c r="AW113" s="151" t="str">
        <f>IF('Indicator Date'!AW113="","x",'Indicator Date'!AW113)</f>
        <v>x</v>
      </c>
      <c r="AX113" s="151" t="str">
        <f>IF('Indicator Date'!AX113="","x",'Indicator Date'!AX113)</f>
        <v>x</v>
      </c>
      <c r="AY113" s="151">
        <f>IF('Indicator Date'!AY113="","x",'Indicator Date'!AY113)</f>
        <v>2017</v>
      </c>
      <c r="AZ113" s="151">
        <f>IF('Indicator Date'!AZ113="","x",'Indicator Date'!AZ113)</f>
        <v>2017</v>
      </c>
      <c r="BA113" s="151" t="str">
        <f>IF('Indicator Date'!BA113="","x",'Indicator Date'!BA113)</f>
        <v>2012</v>
      </c>
      <c r="BB113" s="151">
        <f>IF('Indicator Date'!BB113="","x",'Indicator Date'!BB113)</f>
        <v>2017</v>
      </c>
      <c r="BC113" s="151">
        <f>IF('Indicator Date'!BC113="","x",'Indicator Date'!BC113)</f>
        <v>2018</v>
      </c>
      <c r="BD113" s="151">
        <f>IF('Indicator Date'!BD113="","x",'Indicator Date'!BD113)</f>
        <v>2019</v>
      </c>
      <c r="BE113" s="212" t="str">
        <f>IF('Indicator Date'!BE113="","x",YEAR('Indicator Date'!BE113))</f>
        <v>x</v>
      </c>
      <c r="BF113" s="212">
        <f>IF('Indicator Date'!BF113="","x",YEAR('Indicator Date'!BF113))</f>
        <v>2018</v>
      </c>
      <c r="BG113" s="212">
        <f>IF('Indicator Date'!BG113="","x",YEAR('Indicator Date'!BG113))</f>
        <v>2018</v>
      </c>
      <c r="BH113" s="151">
        <f>IF('Indicator Date'!BH113="","x",'Indicator Date'!BH113)</f>
        <v>2018</v>
      </c>
      <c r="BI113" s="151">
        <f>IF('Indicator Date'!BI113="","x",'Indicator Date'!BI113)</f>
        <v>2018</v>
      </c>
      <c r="BJ113" s="151">
        <f>IF('Indicator Date'!BJ113="","x",'Indicator Date'!BJ113)</f>
        <v>2015</v>
      </c>
      <c r="BK113" s="151">
        <f>IF('Indicator Date'!BK113="","x",'Indicator Date'!BK113)</f>
        <v>2017</v>
      </c>
      <c r="BL113" s="151">
        <f>IF('Indicator Date'!BL113="","x",'Indicator Date'!BL113)</f>
        <v>2018</v>
      </c>
      <c r="BM113" s="151">
        <f>IF('Indicator Date'!BM113="","x",'Indicator Date'!BM113)</f>
        <v>2017</v>
      </c>
      <c r="BN113" s="151">
        <f>IF('Indicator Date'!BN113="","x",'Indicator Date'!BN113)</f>
        <v>2015</v>
      </c>
      <c r="BO113" s="151">
        <f>IF('Indicator Date'!BO113="","x",'Indicator Date'!BO113)</f>
        <v>2016</v>
      </c>
      <c r="BP113" s="151">
        <f>IF('Indicator Date'!BP113="","x",'Indicator Date'!BP113)</f>
        <v>2017</v>
      </c>
      <c r="BQ113" s="151">
        <f>IF('Indicator Date'!BQ113="","x",'Indicator Date'!BQ113)</f>
        <v>2014</v>
      </c>
      <c r="BR113" s="151">
        <f>IF('Indicator Date'!BR113="","x",'Indicator Date'!BR113)</f>
        <v>2017</v>
      </c>
      <c r="BS113" s="151">
        <f>IF('Indicator Date'!BS113="","x",'Indicator Date'!BS113)</f>
        <v>2017</v>
      </c>
      <c r="BT113" s="151">
        <f>IF('Indicator Date'!BT113="","x",'Indicator Date'!BT113)</f>
        <v>2015</v>
      </c>
      <c r="BU113" s="151">
        <f>IF('Indicator Date'!BU113="","x",'Indicator Date'!BU113)</f>
        <v>2017</v>
      </c>
      <c r="BV113" s="151">
        <f>IF('Indicator Date'!BV113="","x",'Indicator Date'!BV113)</f>
        <v>2017</v>
      </c>
      <c r="BW113" s="151">
        <f>IF('Indicator Date'!BW113="","x",'Indicator Date'!BW113)</f>
        <v>2017</v>
      </c>
      <c r="BX113" s="151">
        <f>IF('Indicator Date'!BX113="","x",'Indicator Date'!BX113)</f>
        <v>2016</v>
      </c>
      <c r="BY113" s="151">
        <f>IF('Indicator Date'!BY113="","x",'Indicator Date'!BY113)</f>
        <v>2015</v>
      </c>
      <c r="BZ113" s="151" t="str">
        <f>IF('Indicator Date'!BZ113="","x",'Indicator Date'!BZ113)</f>
        <v>2018</v>
      </c>
      <c r="CA113" s="151">
        <f>IF('Indicator Date'!CA113="","x",'Indicator Date'!CA113)</f>
        <v>2019</v>
      </c>
      <c r="CB113" s="151">
        <f>IF('Indicator Date'!CB113="","x",'Indicator Date'!CB113)</f>
        <v>2015</v>
      </c>
    </row>
    <row r="114" spans="1:80" x14ac:dyDescent="0.3">
      <c r="A114" s="123" t="s">
        <v>207</v>
      </c>
      <c r="B114" s="106" t="s">
        <v>206</v>
      </c>
      <c r="C114" s="151">
        <f>IF('Indicator Date'!C114="","x",'Indicator Date'!C114)</f>
        <v>2015</v>
      </c>
      <c r="D114" s="151">
        <f>IF('Indicator Date'!D114="","x",'Indicator Date'!D114)</f>
        <v>2015</v>
      </c>
      <c r="E114" s="151">
        <f>IF('Indicator Date'!E114="","x",'Indicator Date'!E114)</f>
        <v>2015</v>
      </c>
      <c r="F114" s="151">
        <f>IF('Indicator Date'!F114="","x",'Indicator Date'!F114)</f>
        <v>2015</v>
      </c>
      <c r="G114" s="151">
        <f>IF('Indicator Date'!G114="","x",'Indicator Date'!G114)</f>
        <v>2015</v>
      </c>
      <c r="H114" s="151">
        <f>IF('Indicator Date'!H114="","x",'Indicator Date'!H114)</f>
        <v>2015</v>
      </c>
      <c r="I114" s="151">
        <f>IF('Indicator Date'!I114="","x",'Indicator Date'!I114)</f>
        <v>2015</v>
      </c>
      <c r="J114" s="151">
        <f>IF('Indicator Date'!J114="","x",'Indicator Date'!J114)</f>
        <v>2018</v>
      </c>
      <c r="K114" s="151">
        <f>IF('Indicator Date'!K114="","x",'Indicator Date'!K114)</f>
        <v>2018</v>
      </c>
      <c r="L114" s="151">
        <f>IF('Indicator Date'!L114="","x",'Indicator Date'!L114)</f>
        <v>2016</v>
      </c>
      <c r="M114" s="151">
        <f>IF('Indicator Date'!M114="","x",'Indicator Date'!M114)</f>
        <v>2015</v>
      </c>
      <c r="N114" s="151">
        <f>IF('Indicator Date'!N114="","x",'Indicator Date'!N114)</f>
        <v>2015</v>
      </c>
      <c r="O114" s="151">
        <f>IF('Indicator Date'!O114="","x",'Indicator Date'!O114)</f>
        <v>2015</v>
      </c>
      <c r="P114" s="151">
        <f>IF('Indicator Date'!P114="","x",'Indicator Date'!P114)</f>
        <v>2015</v>
      </c>
      <c r="Q114" s="151">
        <f>IF('Indicator Date'!Q114="","x",'Indicator Date'!Q114)</f>
        <v>2010</v>
      </c>
      <c r="R114" s="151">
        <f>IF('Indicator Date'!R114="","x",'Indicator Date'!R114)</f>
        <v>2010</v>
      </c>
      <c r="S114" s="151">
        <f>IF('Indicator Date'!S114="","x",'Indicator Date'!S114)</f>
        <v>2010</v>
      </c>
      <c r="T114" s="151">
        <f>IF('Indicator Date'!T114="","x",'Indicator Date'!T114)</f>
        <v>2010</v>
      </c>
      <c r="U114" s="151">
        <f>IF('Indicator Date'!U114="","x",'Indicator Date'!U114)</f>
        <v>2015</v>
      </c>
      <c r="V114" s="151">
        <f>IF('Indicator Date'!V114="","x",'Indicator Date'!V114)</f>
        <v>2015</v>
      </c>
      <c r="W114" s="151">
        <f>IF('Indicator Date'!W114="","x",'Indicator Date'!W114)</f>
        <v>2015</v>
      </c>
      <c r="X114" s="151">
        <f>IF('Indicator Date'!X114="","x",'Indicator Date'!X114)</f>
        <v>2018</v>
      </c>
      <c r="Y114" s="151">
        <f>IF('Indicator Date'!Y114="","x",'Indicator Date'!Y114)</f>
        <v>2018</v>
      </c>
      <c r="Z114" s="151">
        <f>IF('Indicator Date'!Z114="","x",'Indicator Date'!Z114)</f>
        <v>2018</v>
      </c>
      <c r="AA114" s="151">
        <f>IF('Indicator Date'!AA114="","x",'Indicator Date'!AA114)</f>
        <v>2015</v>
      </c>
      <c r="AB114" s="151">
        <f>IF('Indicator Date'!AB114="","x",'Indicator Date'!AB114)</f>
        <v>2017</v>
      </c>
      <c r="AC114" s="151">
        <f>IF('Indicator Date'!AC114="","x",'Indicator Date'!AC114)</f>
        <v>2017</v>
      </c>
      <c r="AD114" s="151">
        <f>IF('Indicator Date'!AD114="","x",'Indicator Date'!AD114)</f>
        <v>2018</v>
      </c>
      <c r="AE114" s="151">
        <f>IF('Indicator Date'!AE114="","x",'Indicator Date'!AE114)</f>
        <v>2018</v>
      </c>
      <c r="AF114" s="151">
        <f>IF('Indicator Date'!AF114="","x",'Indicator Date'!AF114)</f>
        <v>2016</v>
      </c>
      <c r="AG114" s="151">
        <f>IF('Indicator Date'!AG114="","x",'Indicator Date'!AG114)</f>
        <v>2019</v>
      </c>
      <c r="AH114" s="151">
        <f>IF('Indicator Date'!AH114="","x",'Indicator Date'!AH114)</f>
        <v>2019</v>
      </c>
      <c r="AI114" s="151">
        <f>IF('Indicator Date'!AI114="","x",'Indicator Date'!AI114)</f>
        <v>2019</v>
      </c>
      <c r="AJ114" s="151">
        <f>IF('Indicator Date'!AJ114="","x",'Indicator Date'!AJ114)</f>
        <v>2018</v>
      </c>
      <c r="AK114" s="151">
        <f>IF('Indicator Date'!AK114="","x",'Indicator Date'!AK114)</f>
        <v>2018</v>
      </c>
      <c r="AL114" s="151">
        <f>IF('Indicator Date'!AL114="","x",'Indicator Date'!AL114)</f>
        <v>2017</v>
      </c>
      <c r="AM114" s="151">
        <f>IF('Indicator Date'!AM114="","x",'Indicator Date'!AM114)</f>
        <v>2016</v>
      </c>
      <c r="AN114" s="151">
        <f>IF('Indicator Date'!AN114="","x",'Indicator Date'!AN114)</f>
        <v>2019</v>
      </c>
      <c r="AO114" s="151">
        <f>IF('Indicator Date'!AO114="","x",'Indicator Date'!AO114)</f>
        <v>2016</v>
      </c>
      <c r="AP114" s="151">
        <f>IF('Indicator Date'!AP114="","x",'Indicator Date'!AP114)</f>
        <v>2017</v>
      </c>
      <c r="AQ114" s="151">
        <f>IF('Indicator Date'!AQ114="","x",'Indicator Date'!AQ114)</f>
        <v>2017</v>
      </c>
      <c r="AR114" s="151">
        <f>IF('Indicator Date'!AR114="","x",'Indicator Date'!AR114)</f>
        <v>2018</v>
      </c>
      <c r="AS114" s="151">
        <f>IF('Indicator Date'!AS114="","x",'Indicator Date'!AS114)</f>
        <v>2015</v>
      </c>
      <c r="AT114" s="151">
        <f>IF('Indicator Date'!AT114="","x",'Indicator Date'!AT114)</f>
        <v>2012</v>
      </c>
      <c r="AU114" s="151">
        <f>IF('Indicator Date'!AU114="","x",'Indicator Date'!AU114)</f>
        <v>2017</v>
      </c>
      <c r="AV114" s="151">
        <f>IF('Indicator Date'!AV114="","x",'Indicator Date'!AV114)</f>
        <v>2017</v>
      </c>
      <c r="AW114" s="151">
        <f>IF('Indicator Date'!AW114="","x",'Indicator Date'!AW114)</f>
        <v>2017</v>
      </c>
      <c r="AX114" s="151">
        <f>IF('Indicator Date'!AX114="","x",'Indicator Date'!AX114)</f>
        <v>2017</v>
      </c>
      <c r="AY114" s="151">
        <f>IF('Indicator Date'!AY114="","x",'Indicator Date'!AY114)</f>
        <v>2017</v>
      </c>
      <c r="AZ114" s="151">
        <f>IF('Indicator Date'!AZ114="","x",'Indicator Date'!AZ114)</f>
        <v>2017</v>
      </c>
      <c r="BA114" s="151" t="str">
        <f>IF('Indicator Date'!BA114="","x",'Indicator Date'!BA114)</f>
        <v>2016</v>
      </c>
      <c r="BB114" s="151">
        <f>IF('Indicator Date'!BB114="","x",'Indicator Date'!BB114)</f>
        <v>2017</v>
      </c>
      <c r="BC114" s="151">
        <f>IF('Indicator Date'!BC114="","x",'Indicator Date'!BC114)</f>
        <v>2018</v>
      </c>
      <c r="BD114" s="151">
        <f>IF('Indicator Date'!BD114="","x",'Indicator Date'!BD114)</f>
        <v>2019</v>
      </c>
      <c r="BE114" s="212">
        <f>IF('Indicator Date'!BE114="","x",YEAR('Indicator Date'!BE114))</f>
        <v>2018</v>
      </c>
      <c r="BF114" s="212">
        <f>IF('Indicator Date'!BF114="","x",YEAR('Indicator Date'!BF114))</f>
        <v>2018</v>
      </c>
      <c r="BG114" s="212">
        <f>IF('Indicator Date'!BG114="","x",YEAR('Indicator Date'!BG114))</f>
        <v>2018</v>
      </c>
      <c r="BH114" s="151">
        <f>IF('Indicator Date'!BH114="","x",'Indicator Date'!BH114)</f>
        <v>2018</v>
      </c>
      <c r="BI114" s="151">
        <f>IF('Indicator Date'!BI114="","x",'Indicator Date'!BI114)</f>
        <v>2018</v>
      </c>
      <c r="BJ114" s="151">
        <f>IF('Indicator Date'!BJ114="","x",'Indicator Date'!BJ114)</f>
        <v>2015</v>
      </c>
      <c r="BK114" s="151">
        <f>IF('Indicator Date'!BK114="","x",'Indicator Date'!BK114)</f>
        <v>2017</v>
      </c>
      <c r="BL114" s="151">
        <f>IF('Indicator Date'!BL114="","x",'Indicator Date'!BL114)</f>
        <v>2018</v>
      </c>
      <c r="BM114" s="151">
        <f>IF('Indicator Date'!BM114="","x",'Indicator Date'!BM114)</f>
        <v>2017</v>
      </c>
      <c r="BN114" s="151">
        <f>IF('Indicator Date'!BN114="","x",'Indicator Date'!BN114)</f>
        <v>2015</v>
      </c>
      <c r="BO114" s="151">
        <f>IF('Indicator Date'!BO114="","x",'Indicator Date'!BO114)</f>
        <v>2016</v>
      </c>
      <c r="BP114" s="151">
        <f>IF('Indicator Date'!BP114="","x",'Indicator Date'!BP114)</f>
        <v>2017</v>
      </c>
      <c r="BQ114" s="151">
        <f>IF('Indicator Date'!BQ114="","x",'Indicator Date'!BQ114)</f>
        <v>2014</v>
      </c>
      <c r="BR114" s="151">
        <f>IF('Indicator Date'!BR114="","x",'Indicator Date'!BR114)</f>
        <v>2017</v>
      </c>
      <c r="BS114" s="151">
        <f>IF('Indicator Date'!BS114="","x",'Indicator Date'!BS114)</f>
        <v>2017</v>
      </c>
      <c r="BT114" s="151">
        <f>IF('Indicator Date'!BT114="","x",'Indicator Date'!BT114)</f>
        <v>2016</v>
      </c>
      <c r="BU114" s="151">
        <f>IF('Indicator Date'!BU114="","x",'Indicator Date'!BU114)</f>
        <v>2017</v>
      </c>
      <c r="BV114" s="151">
        <f>IF('Indicator Date'!BV114="","x",'Indicator Date'!BV114)</f>
        <v>2017</v>
      </c>
      <c r="BW114" s="151">
        <f>IF('Indicator Date'!BW114="","x",'Indicator Date'!BW114)</f>
        <v>2017</v>
      </c>
      <c r="BX114" s="151">
        <f>IF('Indicator Date'!BX114="","x",'Indicator Date'!BX114)</f>
        <v>2016</v>
      </c>
      <c r="BY114" s="151">
        <f>IF('Indicator Date'!BY114="","x",'Indicator Date'!BY114)</f>
        <v>2015</v>
      </c>
      <c r="BZ114" s="151" t="str">
        <f>IF('Indicator Date'!BZ114="","x",'Indicator Date'!BZ114)</f>
        <v>2018</v>
      </c>
      <c r="CA114" s="151">
        <f>IF('Indicator Date'!CA114="","x",'Indicator Date'!CA114)</f>
        <v>2019</v>
      </c>
      <c r="CB114" s="151">
        <f>IF('Indicator Date'!CB114="","x",'Indicator Date'!CB114)</f>
        <v>2015</v>
      </c>
    </row>
    <row r="115" spans="1:80" x14ac:dyDescent="0.3">
      <c r="A115" s="123" t="s">
        <v>679</v>
      </c>
      <c r="B115" s="106" t="s">
        <v>208</v>
      </c>
      <c r="C115" s="151">
        <f>IF('Indicator Date'!C115="","x",'Indicator Date'!C115)</f>
        <v>2015</v>
      </c>
      <c r="D115" s="151">
        <f>IF('Indicator Date'!D115="","x",'Indicator Date'!D115)</f>
        <v>2015</v>
      </c>
      <c r="E115" s="151">
        <f>IF('Indicator Date'!E115="","x",'Indicator Date'!E115)</f>
        <v>2015</v>
      </c>
      <c r="F115" s="151">
        <f>IF('Indicator Date'!F115="","x",'Indicator Date'!F115)</f>
        <v>2015</v>
      </c>
      <c r="G115" s="151">
        <f>IF('Indicator Date'!G115="","x",'Indicator Date'!G115)</f>
        <v>2015</v>
      </c>
      <c r="H115" s="151">
        <f>IF('Indicator Date'!H115="","x",'Indicator Date'!H115)</f>
        <v>2015</v>
      </c>
      <c r="I115" s="151">
        <f>IF('Indicator Date'!I115="","x",'Indicator Date'!I115)</f>
        <v>2015</v>
      </c>
      <c r="J115" s="151">
        <f>IF('Indicator Date'!J115="","x",'Indicator Date'!J115)</f>
        <v>2018</v>
      </c>
      <c r="K115" s="151">
        <f>IF('Indicator Date'!K115="","x",'Indicator Date'!K115)</f>
        <v>2018</v>
      </c>
      <c r="L115" s="151">
        <f>IF('Indicator Date'!L115="","x",'Indicator Date'!L115)</f>
        <v>2016</v>
      </c>
      <c r="M115" s="151">
        <f>IF('Indicator Date'!M115="","x",'Indicator Date'!M115)</f>
        <v>2015</v>
      </c>
      <c r="N115" s="151">
        <f>IF('Indicator Date'!N115="","x",'Indicator Date'!N115)</f>
        <v>2015</v>
      </c>
      <c r="O115" s="151">
        <f>IF('Indicator Date'!O115="","x",'Indicator Date'!O115)</f>
        <v>2015</v>
      </c>
      <c r="P115" s="151">
        <f>IF('Indicator Date'!P115="","x",'Indicator Date'!P115)</f>
        <v>2015</v>
      </c>
      <c r="Q115" s="151">
        <f>IF('Indicator Date'!Q115="","x",'Indicator Date'!Q115)</f>
        <v>2010</v>
      </c>
      <c r="R115" s="151">
        <f>IF('Indicator Date'!R115="","x",'Indicator Date'!R115)</f>
        <v>2010</v>
      </c>
      <c r="S115" s="151">
        <f>IF('Indicator Date'!S115="","x",'Indicator Date'!S115)</f>
        <v>2010</v>
      </c>
      <c r="T115" s="151">
        <f>IF('Indicator Date'!T115="","x",'Indicator Date'!T115)</f>
        <v>2010</v>
      </c>
      <c r="U115" s="151">
        <f>IF('Indicator Date'!U115="","x",'Indicator Date'!U115)</f>
        <v>2015</v>
      </c>
      <c r="V115" s="151">
        <f>IF('Indicator Date'!V115="","x",'Indicator Date'!V115)</f>
        <v>2015</v>
      </c>
      <c r="W115" s="151">
        <f>IF('Indicator Date'!W115="","x",'Indicator Date'!W115)</f>
        <v>2015</v>
      </c>
      <c r="X115" s="151">
        <f>IF('Indicator Date'!X115="","x",'Indicator Date'!X115)</f>
        <v>2018</v>
      </c>
      <c r="Y115" s="151">
        <f>IF('Indicator Date'!Y115="","x",'Indicator Date'!Y115)</f>
        <v>2018</v>
      </c>
      <c r="Z115" s="151">
        <f>IF('Indicator Date'!Z115="","x",'Indicator Date'!Z115)</f>
        <v>2018</v>
      </c>
      <c r="AA115" s="151" t="str">
        <f>IF('Indicator Date'!AA115="","x",'Indicator Date'!AA115)</f>
        <v>x</v>
      </c>
      <c r="AB115" s="151">
        <f>IF('Indicator Date'!AB115="","x",'Indicator Date'!AB115)</f>
        <v>2014</v>
      </c>
      <c r="AC115" s="151" t="str">
        <f>IF('Indicator Date'!AC115="","x",'Indicator Date'!AC115)</f>
        <v>x</v>
      </c>
      <c r="AD115" s="151">
        <f>IF('Indicator Date'!AD115="","x",'Indicator Date'!AD115)</f>
        <v>2017</v>
      </c>
      <c r="AE115" s="151">
        <f>IF('Indicator Date'!AE115="","x",'Indicator Date'!AE115)</f>
        <v>2018</v>
      </c>
      <c r="AF115" s="151" t="str">
        <f>IF('Indicator Date'!AF115="","x",'Indicator Date'!AF115)</f>
        <v>x</v>
      </c>
      <c r="AG115" s="151">
        <f>IF('Indicator Date'!AG115="","x",'Indicator Date'!AG115)</f>
        <v>2019</v>
      </c>
      <c r="AH115" s="151">
        <f>IF('Indicator Date'!AH115="","x",'Indicator Date'!AH115)</f>
        <v>2019</v>
      </c>
      <c r="AI115" s="151">
        <f>IF('Indicator Date'!AI115="","x",'Indicator Date'!AI115)</f>
        <v>2019</v>
      </c>
      <c r="AJ115" s="151">
        <f>IF('Indicator Date'!AJ115="","x",'Indicator Date'!AJ115)</f>
        <v>2018</v>
      </c>
      <c r="AK115" s="151">
        <f>IF('Indicator Date'!AK115="","x",'Indicator Date'!AK115)</f>
        <v>2018</v>
      </c>
      <c r="AL115" s="151">
        <f>IF('Indicator Date'!AL115="","x",'Indicator Date'!AL115)</f>
        <v>2017</v>
      </c>
      <c r="AM115" s="151" t="str">
        <f>IF('Indicator Date'!AM115="","x",'Indicator Date'!AM115)</f>
        <v>x</v>
      </c>
      <c r="AN115" s="151">
        <f>IF('Indicator Date'!AN115="","x",'Indicator Date'!AN115)</f>
        <v>2019</v>
      </c>
      <c r="AO115" s="151">
        <f>IF('Indicator Date'!AO115="","x",'Indicator Date'!AO115)</f>
        <v>2016</v>
      </c>
      <c r="AP115" s="151">
        <f>IF('Indicator Date'!AP115="","x",'Indicator Date'!AP115)</f>
        <v>2017</v>
      </c>
      <c r="AQ115" s="151">
        <f>IF('Indicator Date'!AQ115="","x",'Indicator Date'!AQ115)</f>
        <v>2017</v>
      </c>
      <c r="AR115" s="151">
        <f>IF('Indicator Date'!AR115="","x",'Indicator Date'!AR115)</f>
        <v>2018</v>
      </c>
      <c r="AS115" s="151">
        <f>IF('Indicator Date'!AS115="","x",'Indicator Date'!AS115)</f>
        <v>2015</v>
      </c>
      <c r="AT115" s="151" t="str">
        <f>IF('Indicator Date'!AT115="","x",'Indicator Date'!AT115)</f>
        <v>x</v>
      </c>
      <c r="AU115" s="151">
        <f>IF('Indicator Date'!AU115="","x",'Indicator Date'!AU115)</f>
        <v>2017</v>
      </c>
      <c r="AV115" s="151" t="str">
        <f>IF('Indicator Date'!AV115="","x",'Indicator Date'!AV115)</f>
        <v>x</v>
      </c>
      <c r="AW115" s="151" t="str">
        <f>IF('Indicator Date'!AW115="","x",'Indicator Date'!AW115)</f>
        <v>x</v>
      </c>
      <c r="AX115" s="151" t="str">
        <f>IF('Indicator Date'!AX115="","x",'Indicator Date'!AX115)</f>
        <v>x</v>
      </c>
      <c r="AY115" s="151">
        <f>IF('Indicator Date'!AY115="","x",'Indicator Date'!AY115)</f>
        <v>2017</v>
      </c>
      <c r="AZ115" s="151" t="str">
        <f>IF('Indicator Date'!AZ115="","x",'Indicator Date'!AZ115)</f>
        <v>x</v>
      </c>
      <c r="BA115" s="151" t="str">
        <f>IF('Indicator Date'!BA115="","x",'Indicator Date'!BA115)</f>
        <v>2013</v>
      </c>
      <c r="BB115" s="151">
        <f>IF('Indicator Date'!BB115="","x",'Indicator Date'!BB115)</f>
        <v>2017</v>
      </c>
      <c r="BC115" s="151">
        <f>IF('Indicator Date'!BC115="","x",'Indicator Date'!BC115)</f>
        <v>2018</v>
      </c>
      <c r="BD115" s="151">
        <f>IF('Indicator Date'!BD115="","x",'Indicator Date'!BD115)</f>
        <v>2019</v>
      </c>
      <c r="BE115" s="212" t="str">
        <f>IF('Indicator Date'!BE115="","x",YEAR('Indicator Date'!BE115))</f>
        <v>x</v>
      </c>
      <c r="BF115" s="212">
        <f>IF('Indicator Date'!BF115="","x",YEAR('Indicator Date'!BF115))</f>
        <v>2018</v>
      </c>
      <c r="BG115" s="212">
        <f>IF('Indicator Date'!BG115="","x",YEAR('Indicator Date'!BG115))</f>
        <v>2018</v>
      </c>
      <c r="BH115" s="151">
        <f>IF('Indicator Date'!BH115="","x",'Indicator Date'!BH115)</f>
        <v>2018</v>
      </c>
      <c r="BI115" s="151">
        <f>IF('Indicator Date'!BI115="","x",'Indicator Date'!BI115)</f>
        <v>2018</v>
      </c>
      <c r="BJ115" s="151">
        <f>IF('Indicator Date'!BJ115="","x",'Indicator Date'!BJ115)</f>
        <v>2013</v>
      </c>
      <c r="BK115" s="151">
        <f>IF('Indicator Date'!BK115="","x",'Indicator Date'!BK115)</f>
        <v>2017</v>
      </c>
      <c r="BL115" s="151" t="str">
        <f>IF('Indicator Date'!BL115="","x",'Indicator Date'!BL115)</f>
        <v>x</v>
      </c>
      <c r="BM115" s="151">
        <f>IF('Indicator Date'!BM115="","x",'Indicator Date'!BM115)</f>
        <v>2017</v>
      </c>
      <c r="BN115" s="151" t="str">
        <f>IF('Indicator Date'!BN115="","x",'Indicator Date'!BN115)</f>
        <v>x</v>
      </c>
      <c r="BO115" s="151">
        <f>IF('Indicator Date'!BO115="","x",'Indicator Date'!BO115)</f>
        <v>2016</v>
      </c>
      <c r="BP115" s="151">
        <f>IF('Indicator Date'!BP115="","x",'Indicator Date'!BP115)</f>
        <v>2017</v>
      </c>
      <c r="BQ115" s="151">
        <f>IF('Indicator Date'!BQ115="","x",'Indicator Date'!BQ115)</f>
        <v>2014</v>
      </c>
      <c r="BR115" s="151">
        <f>IF('Indicator Date'!BR115="","x",'Indicator Date'!BR115)</f>
        <v>2017</v>
      </c>
      <c r="BS115" s="151">
        <f>IF('Indicator Date'!BS115="","x",'Indicator Date'!BS115)</f>
        <v>2017</v>
      </c>
      <c r="BT115" s="151" t="str">
        <f>IF('Indicator Date'!BT115="","x",'Indicator Date'!BT115)</f>
        <v>x</v>
      </c>
      <c r="BU115" s="151">
        <f>IF('Indicator Date'!BU115="","x",'Indicator Date'!BU115)</f>
        <v>2017</v>
      </c>
      <c r="BV115" s="151">
        <f>IF('Indicator Date'!BV115="","x",'Indicator Date'!BV115)</f>
        <v>2017</v>
      </c>
      <c r="BW115" s="151">
        <f>IF('Indicator Date'!BW115="","x",'Indicator Date'!BW115)</f>
        <v>2017</v>
      </c>
      <c r="BX115" s="151">
        <f>IF('Indicator Date'!BX115="","x",'Indicator Date'!BX115)</f>
        <v>2016</v>
      </c>
      <c r="BY115" s="151">
        <f>IF('Indicator Date'!BY115="","x",'Indicator Date'!BY115)</f>
        <v>2015</v>
      </c>
      <c r="BZ115" s="151" t="str">
        <f>IF('Indicator Date'!BZ115="","x",'Indicator Date'!BZ115)</f>
        <v>2018</v>
      </c>
      <c r="CA115" s="151">
        <f>IF('Indicator Date'!CA115="","x",'Indicator Date'!CA115)</f>
        <v>2019</v>
      </c>
      <c r="CB115" s="151">
        <f>IF('Indicator Date'!CB115="","x",'Indicator Date'!CB115)</f>
        <v>2015</v>
      </c>
    </row>
    <row r="116" spans="1:80" x14ac:dyDescent="0.3">
      <c r="A116" s="123" t="s">
        <v>748</v>
      </c>
      <c r="B116" s="106" t="s">
        <v>209</v>
      </c>
      <c r="C116" s="151">
        <f>IF('Indicator Date'!C116="","x",'Indicator Date'!C116)</f>
        <v>2015</v>
      </c>
      <c r="D116" s="151">
        <f>IF('Indicator Date'!D116="","x",'Indicator Date'!D116)</f>
        <v>2015</v>
      </c>
      <c r="E116" s="151">
        <f>IF('Indicator Date'!E116="","x",'Indicator Date'!E116)</f>
        <v>2015</v>
      </c>
      <c r="F116" s="151">
        <f>IF('Indicator Date'!F116="","x",'Indicator Date'!F116)</f>
        <v>2015</v>
      </c>
      <c r="G116" s="151">
        <f>IF('Indicator Date'!G116="","x",'Indicator Date'!G116)</f>
        <v>2015</v>
      </c>
      <c r="H116" s="151">
        <f>IF('Indicator Date'!H116="","x",'Indicator Date'!H116)</f>
        <v>2015</v>
      </c>
      <c r="I116" s="151">
        <f>IF('Indicator Date'!I116="","x",'Indicator Date'!I116)</f>
        <v>2015</v>
      </c>
      <c r="J116" s="151">
        <f>IF('Indicator Date'!J116="","x",'Indicator Date'!J116)</f>
        <v>2018</v>
      </c>
      <c r="K116" s="151">
        <f>IF('Indicator Date'!K116="","x",'Indicator Date'!K116)</f>
        <v>2018</v>
      </c>
      <c r="L116" s="151">
        <f>IF('Indicator Date'!L116="","x",'Indicator Date'!L116)</f>
        <v>2016</v>
      </c>
      <c r="M116" s="151">
        <f>IF('Indicator Date'!M116="","x",'Indicator Date'!M116)</f>
        <v>2015</v>
      </c>
      <c r="N116" s="151">
        <f>IF('Indicator Date'!N116="","x",'Indicator Date'!N116)</f>
        <v>2015</v>
      </c>
      <c r="O116" s="151">
        <f>IF('Indicator Date'!O116="","x",'Indicator Date'!O116)</f>
        <v>2015</v>
      </c>
      <c r="P116" s="151">
        <f>IF('Indicator Date'!P116="","x",'Indicator Date'!P116)</f>
        <v>2015</v>
      </c>
      <c r="Q116" s="151">
        <f>IF('Indicator Date'!Q116="","x",'Indicator Date'!Q116)</f>
        <v>2010</v>
      </c>
      <c r="R116" s="151">
        <f>IF('Indicator Date'!R116="","x",'Indicator Date'!R116)</f>
        <v>2010</v>
      </c>
      <c r="S116" s="151">
        <f>IF('Indicator Date'!S116="","x",'Indicator Date'!S116)</f>
        <v>2010</v>
      </c>
      <c r="T116" s="151">
        <f>IF('Indicator Date'!T116="","x",'Indicator Date'!T116)</f>
        <v>2010</v>
      </c>
      <c r="U116" s="151">
        <f>IF('Indicator Date'!U116="","x",'Indicator Date'!U116)</f>
        <v>2015</v>
      </c>
      <c r="V116" s="151">
        <f>IF('Indicator Date'!V116="","x",'Indicator Date'!V116)</f>
        <v>2015</v>
      </c>
      <c r="W116" s="151">
        <f>IF('Indicator Date'!W116="","x",'Indicator Date'!W116)</f>
        <v>2015</v>
      </c>
      <c r="X116" s="151">
        <f>IF('Indicator Date'!X116="","x",'Indicator Date'!X116)</f>
        <v>2018</v>
      </c>
      <c r="Y116" s="151">
        <f>IF('Indicator Date'!Y116="","x",'Indicator Date'!Y116)</f>
        <v>2018</v>
      </c>
      <c r="Z116" s="151">
        <f>IF('Indicator Date'!Z116="","x",'Indicator Date'!Z116)</f>
        <v>2018</v>
      </c>
      <c r="AA116" s="151" t="str">
        <f>IF('Indicator Date'!AA116="","x",'Indicator Date'!AA116)</f>
        <v>x</v>
      </c>
      <c r="AB116" s="151">
        <f>IF('Indicator Date'!AB116="","x",'Indicator Date'!AB116)</f>
        <v>2017</v>
      </c>
      <c r="AC116" s="151">
        <f>IF('Indicator Date'!AC116="","x",'Indicator Date'!AC116)</f>
        <v>2016</v>
      </c>
      <c r="AD116" s="151">
        <f>IF('Indicator Date'!AD116="","x",'Indicator Date'!AD116)</f>
        <v>2018</v>
      </c>
      <c r="AE116" s="151">
        <f>IF('Indicator Date'!AE116="","x",'Indicator Date'!AE116)</f>
        <v>2018</v>
      </c>
      <c r="AF116" s="151">
        <f>IF('Indicator Date'!AF116="","x",'Indicator Date'!AF116)</f>
        <v>2016</v>
      </c>
      <c r="AG116" s="151">
        <f>IF('Indicator Date'!AG116="","x",'Indicator Date'!AG116)</f>
        <v>2019</v>
      </c>
      <c r="AH116" s="151">
        <f>IF('Indicator Date'!AH116="","x",'Indicator Date'!AH116)</f>
        <v>2019</v>
      </c>
      <c r="AI116" s="151">
        <f>IF('Indicator Date'!AI116="","x",'Indicator Date'!AI116)</f>
        <v>2019</v>
      </c>
      <c r="AJ116" s="151">
        <f>IF('Indicator Date'!AJ116="","x",'Indicator Date'!AJ116)</f>
        <v>2018</v>
      </c>
      <c r="AK116" s="151">
        <f>IF('Indicator Date'!AK116="","x",'Indicator Date'!AK116)</f>
        <v>2018</v>
      </c>
      <c r="AL116" s="151">
        <f>IF('Indicator Date'!AL116="","x",'Indicator Date'!AL116)</f>
        <v>2017</v>
      </c>
      <c r="AM116" s="151">
        <f>IF('Indicator Date'!AM116="","x",'Indicator Date'!AM116)</f>
        <v>2012</v>
      </c>
      <c r="AN116" s="151">
        <f>IF('Indicator Date'!AN116="","x",'Indicator Date'!AN116)</f>
        <v>2019</v>
      </c>
      <c r="AO116" s="151">
        <f>IF('Indicator Date'!AO116="","x",'Indicator Date'!AO116)</f>
        <v>2016</v>
      </c>
      <c r="AP116" s="151">
        <f>IF('Indicator Date'!AP116="","x",'Indicator Date'!AP116)</f>
        <v>2017</v>
      </c>
      <c r="AQ116" s="151">
        <f>IF('Indicator Date'!AQ116="","x",'Indicator Date'!AQ116)</f>
        <v>2017</v>
      </c>
      <c r="AR116" s="151">
        <f>IF('Indicator Date'!AR116="","x",'Indicator Date'!AR116)</f>
        <v>2018</v>
      </c>
      <c r="AS116" s="151">
        <f>IF('Indicator Date'!AS116="","x",'Indicator Date'!AS116)</f>
        <v>2015</v>
      </c>
      <c r="AT116" s="151">
        <f>IF('Indicator Date'!AT116="","x",'Indicator Date'!AT116)</f>
        <v>2012</v>
      </c>
      <c r="AU116" s="151">
        <f>IF('Indicator Date'!AU116="","x",'Indicator Date'!AU116)</f>
        <v>2017</v>
      </c>
      <c r="AV116" s="151">
        <f>IF('Indicator Date'!AV116="","x",'Indicator Date'!AV116)</f>
        <v>2017</v>
      </c>
      <c r="AW116" s="151">
        <f>IF('Indicator Date'!AW116="","x",'Indicator Date'!AW116)</f>
        <v>2017</v>
      </c>
      <c r="AX116" s="151" t="str">
        <f>IF('Indicator Date'!AX116="","x",'Indicator Date'!AX116)</f>
        <v>x</v>
      </c>
      <c r="AY116" s="151">
        <f>IF('Indicator Date'!AY116="","x",'Indicator Date'!AY116)</f>
        <v>2017</v>
      </c>
      <c r="AZ116" s="151">
        <f>IF('Indicator Date'!AZ116="","x",'Indicator Date'!AZ116)</f>
        <v>2017</v>
      </c>
      <c r="BA116" s="151" t="str">
        <f>IF('Indicator Date'!BA116="","x",'Indicator Date'!BA116)</f>
        <v>2017</v>
      </c>
      <c r="BB116" s="151">
        <f>IF('Indicator Date'!BB116="","x",'Indicator Date'!BB116)</f>
        <v>2017</v>
      </c>
      <c r="BC116" s="151">
        <f>IF('Indicator Date'!BC116="","x",'Indicator Date'!BC116)</f>
        <v>2018</v>
      </c>
      <c r="BD116" s="151">
        <f>IF('Indicator Date'!BD116="","x",'Indicator Date'!BD116)</f>
        <v>2019</v>
      </c>
      <c r="BE116" s="212" t="str">
        <f>IF('Indicator Date'!BE116="","x",YEAR('Indicator Date'!BE116))</f>
        <v>x</v>
      </c>
      <c r="BF116" s="212">
        <f>IF('Indicator Date'!BF116="","x",YEAR('Indicator Date'!BF116))</f>
        <v>2018</v>
      </c>
      <c r="BG116" s="212">
        <f>IF('Indicator Date'!BG116="","x",YEAR('Indicator Date'!BG116))</f>
        <v>2018</v>
      </c>
      <c r="BH116" s="151">
        <f>IF('Indicator Date'!BH116="","x",'Indicator Date'!BH116)</f>
        <v>2018</v>
      </c>
      <c r="BI116" s="151">
        <f>IF('Indicator Date'!BI116="","x",'Indicator Date'!BI116)</f>
        <v>2018</v>
      </c>
      <c r="BJ116" s="151">
        <f>IF('Indicator Date'!BJ116="","x",'Indicator Date'!BJ116)</f>
        <v>2013</v>
      </c>
      <c r="BK116" s="151">
        <f>IF('Indicator Date'!BK116="","x",'Indicator Date'!BK116)</f>
        <v>2017</v>
      </c>
      <c r="BL116" s="151">
        <f>IF('Indicator Date'!BL116="","x",'Indicator Date'!BL116)</f>
        <v>2018</v>
      </c>
      <c r="BM116" s="151">
        <f>IF('Indicator Date'!BM116="","x",'Indicator Date'!BM116)</f>
        <v>2017</v>
      </c>
      <c r="BN116" s="151">
        <f>IF('Indicator Date'!BN116="","x",'Indicator Date'!BN116)</f>
        <v>2015</v>
      </c>
      <c r="BO116" s="151">
        <f>IF('Indicator Date'!BO116="","x",'Indicator Date'!BO116)</f>
        <v>2016</v>
      </c>
      <c r="BP116" s="151">
        <f>IF('Indicator Date'!BP116="","x",'Indicator Date'!BP116)</f>
        <v>2017</v>
      </c>
      <c r="BQ116" s="151">
        <f>IF('Indicator Date'!BQ116="","x",'Indicator Date'!BQ116)</f>
        <v>2014</v>
      </c>
      <c r="BR116" s="151">
        <f>IF('Indicator Date'!BR116="","x",'Indicator Date'!BR116)</f>
        <v>2017</v>
      </c>
      <c r="BS116" s="151">
        <f>IF('Indicator Date'!BS116="","x",'Indicator Date'!BS116)</f>
        <v>2017</v>
      </c>
      <c r="BT116" s="151">
        <f>IF('Indicator Date'!BT116="","x",'Indicator Date'!BT116)</f>
        <v>2015</v>
      </c>
      <c r="BU116" s="151">
        <f>IF('Indicator Date'!BU116="","x",'Indicator Date'!BU116)</f>
        <v>2017</v>
      </c>
      <c r="BV116" s="151">
        <f>IF('Indicator Date'!BV116="","x",'Indicator Date'!BV116)</f>
        <v>2017</v>
      </c>
      <c r="BW116" s="151">
        <f>IF('Indicator Date'!BW116="","x",'Indicator Date'!BW116)</f>
        <v>2017</v>
      </c>
      <c r="BX116" s="151">
        <f>IF('Indicator Date'!BX116="","x",'Indicator Date'!BX116)</f>
        <v>2016</v>
      </c>
      <c r="BY116" s="151">
        <f>IF('Indicator Date'!BY116="","x",'Indicator Date'!BY116)</f>
        <v>2015</v>
      </c>
      <c r="BZ116" s="151" t="str">
        <f>IF('Indicator Date'!BZ116="","x",'Indicator Date'!BZ116)</f>
        <v>2018</v>
      </c>
      <c r="CA116" s="151">
        <f>IF('Indicator Date'!CA116="","x",'Indicator Date'!CA116)</f>
        <v>2019</v>
      </c>
      <c r="CB116" s="151">
        <f>IF('Indicator Date'!CB116="","x",'Indicator Date'!CB116)</f>
        <v>2015</v>
      </c>
    </row>
    <row r="117" spans="1:80" x14ac:dyDescent="0.3">
      <c r="A117" s="123" t="s">
        <v>211</v>
      </c>
      <c r="B117" s="106" t="s">
        <v>210</v>
      </c>
      <c r="C117" s="151">
        <f>IF('Indicator Date'!C117="","x",'Indicator Date'!C117)</f>
        <v>2015</v>
      </c>
      <c r="D117" s="151">
        <f>IF('Indicator Date'!D117="","x",'Indicator Date'!D117)</f>
        <v>2015</v>
      </c>
      <c r="E117" s="151">
        <f>IF('Indicator Date'!E117="","x",'Indicator Date'!E117)</f>
        <v>2015</v>
      </c>
      <c r="F117" s="151">
        <f>IF('Indicator Date'!F117="","x",'Indicator Date'!F117)</f>
        <v>2015</v>
      </c>
      <c r="G117" s="151">
        <f>IF('Indicator Date'!G117="","x",'Indicator Date'!G117)</f>
        <v>2015</v>
      </c>
      <c r="H117" s="151">
        <f>IF('Indicator Date'!H117="","x",'Indicator Date'!H117)</f>
        <v>2015</v>
      </c>
      <c r="I117" s="151">
        <f>IF('Indicator Date'!I117="","x",'Indicator Date'!I117)</f>
        <v>2015</v>
      </c>
      <c r="J117" s="151">
        <f>IF('Indicator Date'!J117="","x",'Indicator Date'!J117)</f>
        <v>2018</v>
      </c>
      <c r="K117" s="151">
        <f>IF('Indicator Date'!K117="","x",'Indicator Date'!K117)</f>
        <v>2018</v>
      </c>
      <c r="L117" s="151">
        <f>IF('Indicator Date'!L117="","x",'Indicator Date'!L117)</f>
        <v>2016</v>
      </c>
      <c r="M117" s="151">
        <f>IF('Indicator Date'!M117="","x",'Indicator Date'!M117)</f>
        <v>2015</v>
      </c>
      <c r="N117" s="151">
        <f>IF('Indicator Date'!N117="","x",'Indicator Date'!N117)</f>
        <v>2015</v>
      </c>
      <c r="O117" s="151">
        <f>IF('Indicator Date'!O117="","x",'Indicator Date'!O117)</f>
        <v>2015</v>
      </c>
      <c r="P117" s="151">
        <f>IF('Indicator Date'!P117="","x",'Indicator Date'!P117)</f>
        <v>2015</v>
      </c>
      <c r="Q117" s="151">
        <f>IF('Indicator Date'!Q117="","x",'Indicator Date'!Q117)</f>
        <v>2010</v>
      </c>
      <c r="R117" s="151">
        <f>IF('Indicator Date'!R117="","x",'Indicator Date'!R117)</f>
        <v>2010</v>
      </c>
      <c r="S117" s="151">
        <f>IF('Indicator Date'!S117="","x",'Indicator Date'!S117)</f>
        <v>2010</v>
      </c>
      <c r="T117" s="151">
        <f>IF('Indicator Date'!T117="","x",'Indicator Date'!T117)</f>
        <v>2010</v>
      </c>
      <c r="U117" s="151">
        <f>IF('Indicator Date'!U117="","x",'Indicator Date'!U117)</f>
        <v>2015</v>
      </c>
      <c r="V117" s="151">
        <f>IF('Indicator Date'!V117="","x",'Indicator Date'!V117)</f>
        <v>2015</v>
      </c>
      <c r="W117" s="151">
        <f>IF('Indicator Date'!W117="","x",'Indicator Date'!W117)</f>
        <v>2015</v>
      </c>
      <c r="X117" s="151">
        <f>IF('Indicator Date'!X117="","x",'Indicator Date'!X117)</f>
        <v>2018</v>
      </c>
      <c r="Y117" s="151">
        <f>IF('Indicator Date'!Y117="","x",'Indicator Date'!Y117)</f>
        <v>2018</v>
      </c>
      <c r="Z117" s="151">
        <f>IF('Indicator Date'!Z117="","x",'Indicator Date'!Z117)</f>
        <v>2018</v>
      </c>
      <c r="AA117" s="151" t="str">
        <f>IF('Indicator Date'!AA117="","x",'Indicator Date'!AA117)</f>
        <v>x</v>
      </c>
      <c r="AB117" s="151">
        <f>IF('Indicator Date'!AB117="","x",'Indicator Date'!AB117)</f>
        <v>2017</v>
      </c>
      <c r="AC117" s="151">
        <f>IF('Indicator Date'!AC117="","x",'Indicator Date'!AC117)</f>
        <v>2017</v>
      </c>
      <c r="AD117" s="151">
        <f>IF('Indicator Date'!AD117="","x",'Indicator Date'!AD117)</f>
        <v>2018</v>
      </c>
      <c r="AE117" s="151">
        <f>IF('Indicator Date'!AE117="","x",'Indicator Date'!AE117)</f>
        <v>2018</v>
      </c>
      <c r="AF117" s="151">
        <f>IF('Indicator Date'!AF117="","x",'Indicator Date'!AF117)</f>
        <v>2016</v>
      </c>
      <c r="AG117" s="151">
        <f>IF('Indicator Date'!AG117="","x",'Indicator Date'!AG117)</f>
        <v>2019</v>
      </c>
      <c r="AH117" s="151">
        <f>IF('Indicator Date'!AH117="","x",'Indicator Date'!AH117)</f>
        <v>2019</v>
      </c>
      <c r="AI117" s="151">
        <f>IF('Indicator Date'!AI117="","x",'Indicator Date'!AI117)</f>
        <v>2019</v>
      </c>
      <c r="AJ117" s="151">
        <f>IF('Indicator Date'!AJ117="","x",'Indicator Date'!AJ117)</f>
        <v>2018</v>
      </c>
      <c r="AK117" s="151">
        <f>IF('Indicator Date'!AK117="","x",'Indicator Date'!AK117)</f>
        <v>2018</v>
      </c>
      <c r="AL117" s="151">
        <f>IF('Indicator Date'!AL117="","x",'Indicator Date'!AL117)</f>
        <v>2017</v>
      </c>
      <c r="AM117" s="151">
        <f>IF('Indicator Date'!AM117="","x",'Indicator Date'!AM117)</f>
        <v>2010</v>
      </c>
      <c r="AN117" s="151">
        <f>IF('Indicator Date'!AN117="","x",'Indicator Date'!AN117)</f>
        <v>2019</v>
      </c>
      <c r="AO117" s="151">
        <f>IF('Indicator Date'!AO117="","x",'Indicator Date'!AO117)</f>
        <v>2016</v>
      </c>
      <c r="AP117" s="151">
        <f>IF('Indicator Date'!AP117="","x",'Indicator Date'!AP117)</f>
        <v>2017</v>
      </c>
      <c r="AQ117" s="151">
        <f>IF('Indicator Date'!AQ117="","x",'Indicator Date'!AQ117)</f>
        <v>2017</v>
      </c>
      <c r="AR117" s="151">
        <f>IF('Indicator Date'!AR117="","x",'Indicator Date'!AR117)</f>
        <v>2018</v>
      </c>
      <c r="AS117" s="151">
        <f>IF('Indicator Date'!AS117="","x",'Indicator Date'!AS117)</f>
        <v>2015</v>
      </c>
      <c r="AT117" s="151">
        <f>IF('Indicator Date'!AT117="","x",'Indicator Date'!AT117)</f>
        <v>2013</v>
      </c>
      <c r="AU117" s="151">
        <f>IF('Indicator Date'!AU117="","x",'Indicator Date'!AU117)</f>
        <v>2017</v>
      </c>
      <c r="AV117" s="151">
        <f>IF('Indicator Date'!AV117="","x",'Indicator Date'!AV117)</f>
        <v>2017</v>
      </c>
      <c r="AW117" s="151">
        <f>IF('Indicator Date'!AW117="","x",'Indicator Date'!AW117)</f>
        <v>2017</v>
      </c>
      <c r="AX117" s="151" t="str">
        <f>IF('Indicator Date'!AX117="","x",'Indicator Date'!AX117)</f>
        <v>x</v>
      </c>
      <c r="AY117" s="151">
        <f>IF('Indicator Date'!AY117="","x",'Indicator Date'!AY117)</f>
        <v>2017</v>
      </c>
      <c r="AZ117" s="151">
        <f>IF('Indicator Date'!AZ117="","x",'Indicator Date'!AZ117)</f>
        <v>2017</v>
      </c>
      <c r="BA117" s="151" t="str">
        <f>IF('Indicator Date'!BA117="","x",'Indicator Date'!BA117)</f>
        <v>2016</v>
      </c>
      <c r="BB117" s="151">
        <f>IF('Indicator Date'!BB117="","x",'Indicator Date'!BB117)</f>
        <v>2017</v>
      </c>
      <c r="BC117" s="151">
        <f>IF('Indicator Date'!BC117="","x",'Indicator Date'!BC117)</f>
        <v>2018</v>
      </c>
      <c r="BD117" s="151">
        <f>IF('Indicator Date'!BD117="","x",'Indicator Date'!BD117)</f>
        <v>2019</v>
      </c>
      <c r="BE117" s="212" t="str">
        <f>IF('Indicator Date'!BE117="","x",YEAR('Indicator Date'!BE117))</f>
        <v>x</v>
      </c>
      <c r="BF117" s="212">
        <f>IF('Indicator Date'!BF117="","x",YEAR('Indicator Date'!BF117))</f>
        <v>2018</v>
      </c>
      <c r="BG117" s="212">
        <f>IF('Indicator Date'!BG117="","x",YEAR('Indicator Date'!BG117))</f>
        <v>2018</v>
      </c>
      <c r="BH117" s="151">
        <f>IF('Indicator Date'!BH117="","x",'Indicator Date'!BH117)</f>
        <v>2018</v>
      </c>
      <c r="BI117" s="151">
        <f>IF('Indicator Date'!BI117="","x",'Indicator Date'!BI117)</f>
        <v>2018</v>
      </c>
      <c r="BJ117" s="151">
        <f>IF('Indicator Date'!BJ117="","x",'Indicator Date'!BJ117)</f>
        <v>2015</v>
      </c>
      <c r="BK117" s="151">
        <f>IF('Indicator Date'!BK117="","x",'Indicator Date'!BK117)</f>
        <v>2017</v>
      </c>
      <c r="BL117" s="151">
        <f>IF('Indicator Date'!BL117="","x",'Indicator Date'!BL117)</f>
        <v>2018</v>
      </c>
      <c r="BM117" s="151">
        <f>IF('Indicator Date'!BM117="","x",'Indicator Date'!BM117)</f>
        <v>2017</v>
      </c>
      <c r="BN117" s="151">
        <f>IF('Indicator Date'!BN117="","x",'Indicator Date'!BN117)</f>
        <v>2015</v>
      </c>
      <c r="BO117" s="151">
        <f>IF('Indicator Date'!BO117="","x",'Indicator Date'!BO117)</f>
        <v>2016</v>
      </c>
      <c r="BP117" s="151">
        <f>IF('Indicator Date'!BP117="","x",'Indicator Date'!BP117)</f>
        <v>2017</v>
      </c>
      <c r="BQ117" s="151">
        <f>IF('Indicator Date'!BQ117="","x",'Indicator Date'!BQ117)</f>
        <v>2014</v>
      </c>
      <c r="BR117" s="151">
        <f>IF('Indicator Date'!BR117="","x",'Indicator Date'!BR117)</f>
        <v>2017</v>
      </c>
      <c r="BS117" s="151">
        <f>IF('Indicator Date'!BS117="","x",'Indicator Date'!BS117)</f>
        <v>2017</v>
      </c>
      <c r="BT117" s="151">
        <f>IF('Indicator Date'!BT117="","x",'Indicator Date'!BT117)</f>
        <v>2016</v>
      </c>
      <c r="BU117" s="151">
        <f>IF('Indicator Date'!BU117="","x",'Indicator Date'!BU117)</f>
        <v>2017</v>
      </c>
      <c r="BV117" s="151">
        <f>IF('Indicator Date'!BV117="","x",'Indicator Date'!BV117)</f>
        <v>2017</v>
      </c>
      <c r="BW117" s="151" t="str">
        <f>IF('Indicator Date'!BW117="","x",'Indicator Date'!BW117)</f>
        <v>x</v>
      </c>
      <c r="BX117" s="151">
        <f>IF('Indicator Date'!BX117="","x",'Indicator Date'!BX117)</f>
        <v>2016</v>
      </c>
      <c r="BY117" s="151">
        <f>IF('Indicator Date'!BY117="","x",'Indicator Date'!BY117)</f>
        <v>2015</v>
      </c>
      <c r="BZ117" s="151" t="str">
        <f>IF('Indicator Date'!BZ117="","x",'Indicator Date'!BZ117)</f>
        <v>2018</v>
      </c>
      <c r="CA117" s="151">
        <f>IF('Indicator Date'!CA117="","x",'Indicator Date'!CA117)</f>
        <v>2019</v>
      </c>
      <c r="CB117" s="151">
        <f>IF('Indicator Date'!CB117="","x",'Indicator Date'!CB117)</f>
        <v>2015</v>
      </c>
    </row>
    <row r="118" spans="1:80" x14ac:dyDescent="0.3">
      <c r="A118" s="123" t="s">
        <v>213</v>
      </c>
      <c r="B118" s="106" t="s">
        <v>212</v>
      </c>
      <c r="C118" s="151">
        <f>IF('Indicator Date'!C118="","x",'Indicator Date'!C118)</f>
        <v>2015</v>
      </c>
      <c r="D118" s="151">
        <f>IF('Indicator Date'!D118="","x",'Indicator Date'!D118)</f>
        <v>2015</v>
      </c>
      <c r="E118" s="151">
        <f>IF('Indicator Date'!E118="","x",'Indicator Date'!E118)</f>
        <v>2015</v>
      </c>
      <c r="F118" s="151">
        <f>IF('Indicator Date'!F118="","x",'Indicator Date'!F118)</f>
        <v>2015</v>
      </c>
      <c r="G118" s="151">
        <f>IF('Indicator Date'!G118="","x",'Indicator Date'!G118)</f>
        <v>2015</v>
      </c>
      <c r="H118" s="151">
        <f>IF('Indicator Date'!H118="","x",'Indicator Date'!H118)</f>
        <v>2015</v>
      </c>
      <c r="I118" s="151">
        <f>IF('Indicator Date'!I118="","x",'Indicator Date'!I118)</f>
        <v>2015</v>
      </c>
      <c r="J118" s="151">
        <f>IF('Indicator Date'!J118="","x",'Indicator Date'!J118)</f>
        <v>2018</v>
      </c>
      <c r="K118" s="151">
        <f>IF('Indicator Date'!K118="","x",'Indicator Date'!K118)</f>
        <v>2018</v>
      </c>
      <c r="L118" s="151">
        <f>IF('Indicator Date'!L118="","x",'Indicator Date'!L118)</f>
        <v>2016</v>
      </c>
      <c r="M118" s="151">
        <f>IF('Indicator Date'!M118="","x",'Indicator Date'!M118)</f>
        <v>2015</v>
      </c>
      <c r="N118" s="151">
        <f>IF('Indicator Date'!N118="","x",'Indicator Date'!N118)</f>
        <v>2015</v>
      </c>
      <c r="O118" s="151">
        <f>IF('Indicator Date'!O118="","x",'Indicator Date'!O118)</f>
        <v>2015</v>
      </c>
      <c r="P118" s="151">
        <f>IF('Indicator Date'!P118="","x",'Indicator Date'!P118)</f>
        <v>2015</v>
      </c>
      <c r="Q118" s="151">
        <f>IF('Indicator Date'!Q118="","x",'Indicator Date'!Q118)</f>
        <v>2010</v>
      </c>
      <c r="R118" s="151">
        <f>IF('Indicator Date'!R118="","x",'Indicator Date'!R118)</f>
        <v>2010</v>
      </c>
      <c r="S118" s="151">
        <f>IF('Indicator Date'!S118="","x",'Indicator Date'!S118)</f>
        <v>2010</v>
      </c>
      <c r="T118" s="151">
        <f>IF('Indicator Date'!T118="","x",'Indicator Date'!T118)</f>
        <v>2010</v>
      </c>
      <c r="U118" s="151">
        <f>IF('Indicator Date'!U118="","x",'Indicator Date'!U118)</f>
        <v>2015</v>
      </c>
      <c r="V118" s="151">
        <f>IF('Indicator Date'!V118="","x",'Indicator Date'!V118)</f>
        <v>2015</v>
      </c>
      <c r="W118" s="151">
        <f>IF('Indicator Date'!W118="","x",'Indicator Date'!W118)</f>
        <v>2015</v>
      </c>
      <c r="X118" s="151">
        <f>IF('Indicator Date'!X118="","x",'Indicator Date'!X118)</f>
        <v>2018</v>
      </c>
      <c r="Y118" s="151">
        <f>IF('Indicator Date'!Y118="","x",'Indicator Date'!Y118)</f>
        <v>2018</v>
      </c>
      <c r="Z118" s="151">
        <f>IF('Indicator Date'!Z118="","x",'Indicator Date'!Z118)</f>
        <v>2018</v>
      </c>
      <c r="AA118" s="151">
        <f>IF('Indicator Date'!AA118="","x",'Indicator Date'!AA118)</f>
        <v>2011</v>
      </c>
      <c r="AB118" s="151">
        <f>IF('Indicator Date'!AB118="","x",'Indicator Date'!AB118)</f>
        <v>2017</v>
      </c>
      <c r="AC118" s="151" t="str">
        <f>IF('Indicator Date'!AC118="","x",'Indicator Date'!AC118)</f>
        <v>x</v>
      </c>
      <c r="AD118" s="151">
        <f>IF('Indicator Date'!AD118="","x",'Indicator Date'!AD118)</f>
        <v>2018</v>
      </c>
      <c r="AE118" s="151">
        <f>IF('Indicator Date'!AE118="","x",'Indicator Date'!AE118)</f>
        <v>2018</v>
      </c>
      <c r="AF118" s="151">
        <f>IF('Indicator Date'!AF118="","x",'Indicator Date'!AF118)</f>
        <v>2016</v>
      </c>
      <c r="AG118" s="151">
        <f>IF('Indicator Date'!AG118="","x",'Indicator Date'!AG118)</f>
        <v>2019</v>
      </c>
      <c r="AH118" s="151">
        <f>IF('Indicator Date'!AH118="","x",'Indicator Date'!AH118)</f>
        <v>2019</v>
      </c>
      <c r="AI118" s="151">
        <f>IF('Indicator Date'!AI118="","x",'Indicator Date'!AI118)</f>
        <v>2019</v>
      </c>
      <c r="AJ118" s="151">
        <f>IF('Indicator Date'!AJ118="","x",'Indicator Date'!AJ118)</f>
        <v>2018</v>
      </c>
      <c r="AK118" s="151">
        <f>IF('Indicator Date'!AK118="","x",'Indicator Date'!AK118)</f>
        <v>2018</v>
      </c>
      <c r="AL118" s="151">
        <f>IF('Indicator Date'!AL118="","x",'Indicator Date'!AL118)</f>
        <v>2017</v>
      </c>
      <c r="AM118" s="151">
        <f>IF('Indicator Date'!AM118="","x",'Indicator Date'!AM118)</f>
        <v>2013</v>
      </c>
      <c r="AN118" s="151">
        <f>IF('Indicator Date'!AN118="","x",'Indicator Date'!AN118)</f>
        <v>2019</v>
      </c>
      <c r="AO118" s="151">
        <f>IF('Indicator Date'!AO118="","x",'Indicator Date'!AO118)</f>
        <v>2016</v>
      </c>
      <c r="AP118" s="151">
        <f>IF('Indicator Date'!AP118="","x",'Indicator Date'!AP118)</f>
        <v>2017</v>
      </c>
      <c r="AQ118" s="151">
        <f>IF('Indicator Date'!AQ118="","x",'Indicator Date'!AQ118)</f>
        <v>2017</v>
      </c>
      <c r="AR118" s="151">
        <f>IF('Indicator Date'!AR118="","x",'Indicator Date'!AR118)</f>
        <v>2018</v>
      </c>
      <c r="AS118" s="151">
        <f>IF('Indicator Date'!AS118="","x",'Indicator Date'!AS118)</f>
        <v>2015</v>
      </c>
      <c r="AT118" s="151">
        <f>IF('Indicator Date'!AT118="","x",'Indicator Date'!AT118)</f>
        <v>2013</v>
      </c>
      <c r="AU118" s="151">
        <f>IF('Indicator Date'!AU118="","x",'Indicator Date'!AU118)</f>
        <v>2017</v>
      </c>
      <c r="AV118" s="151">
        <f>IF('Indicator Date'!AV118="","x",'Indicator Date'!AV118)</f>
        <v>2017</v>
      </c>
      <c r="AW118" s="151">
        <f>IF('Indicator Date'!AW118="","x",'Indicator Date'!AW118)</f>
        <v>2017</v>
      </c>
      <c r="AX118" s="151" t="str">
        <f>IF('Indicator Date'!AX118="","x",'Indicator Date'!AX118)</f>
        <v>x</v>
      </c>
      <c r="AY118" s="151">
        <f>IF('Indicator Date'!AY118="","x",'Indicator Date'!AY118)</f>
        <v>2017</v>
      </c>
      <c r="AZ118" s="151">
        <f>IF('Indicator Date'!AZ118="","x",'Indicator Date'!AZ118)</f>
        <v>2017</v>
      </c>
      <c r="BA118" s="151" t="str">
        <f>IF('Indicator Date'!BA118="","x",'Indicator Date'!BA118)</f>
        <v>2014</v>
      </c>
      <c r="BB118" s="151">
        <f>IF('Indicator Date'!BB118="","x",'Indicator Date'!BB118)</f>
        <v>2017</v>
      </c>
      <c r="BC118" s="151">
        <f>IF('Indicator Date'!BC118="","x",'Indicator Date'!BC118)</f>
        <v>2018</v>
      </c>
      <c r="BD118" s="151">
        <f>IF('Indicator Date'!BD118="","x",'Indicator Date'!BD118)</f>
        <v>2019</v>
      </c>
      <c r="BE118" s="212" t="str">
        <f>IF('Indicator Date'!BE118="","x",YEAR('Indicator Date'!BE118))</f>
        <v>x</v>
      </c>
      <c r="BF118" s="212">
        <f>IF('Indicator Date'!BF118="","x",YEAR('Indicator Date'!BF118))</f>
        <v>2018</v>
      </c>
      <c r="BG118" s="212">
        <f>IF('Indicator Date'!BG118="","x",YEAR('Indicator Date'!BG118))</f>
        <v>2018</v>
      </c>
      <c r="BH118" s="151">
        <f>IF('Indicator Date'!BH118="","x",'Indicator Date'!BH118)</f>
        <v>2018</v>
      </c>
      <c r="BI118" s="151">
        <f>IF('Indicator Date'!BI118="","x",'Indicator Date'!BI118)</f>
        <v>2018</v>
      </c>
      <c r="BJ118" s="151">
        <f>IF('Indicator Date'!BJ118="","x",'Indicator Date'!BJ118)</f>
        <v>2013</v>
      </c>
      <c r="BK118" s="151">
        <f>IF('Indicator Date'!BK118="","x",'Indicator Date'!BK118)</f>
        <v>2017</v>
      </c>
      <c r="BL118" s="151">
        <f>IF('Indicator Date'!BL118="","x",'Indicator Date'!BL118)</f>
        <v>2018</v>
      </c>
      <c r="BM118" s="151">
        <f>IF('Indicator Date'!BM118="","x",'Indicator Date'!BM118)</f>
        <v>2017</v>
      </c>
      <c r="BN118" s="151">
        <f>IF('Indicator Date'!BN118="","x",'Indicator Date'!BN118)</f>
        <v>2015</v>
      </c>
      <c r="BO118" s="151">
        <f>IF('Indicator Date'!BO118="","x",'Indicator Date'!BO118)</f>
        <v>2016</v>
      </c>
      <c r="BP118" s="151">
        <f>IF('Indicator Date'!BP118="","x",'Indicator Date'!BP118)</f>
        <v>2017</v>
      </c>
      <c r="BQ118" s="151">
        <f>IF('Indicator Date'!BQ118="","x",'Indicator Date'!BQ118)</f>
        <v>2014</v>
      </c>
      <c r="BR118" s="151">
        <f>IF('Indicator Date'!BR118="","x",'Indicator Date'!BR118)</f>
        <v>2017</v>
      </c>
      <c r="BS118" s="151">
        <f>IF('Indicator Date'!BS118="","x",'Indicator Date'!BS118)</f>
        <v>2017</v>
      </c>
      <c r="BT118" s="151">
        <f>IF('Indicator Date'!BT118="","x",'Indicator Date'!BT118)</f>
        <v>2015</v>
      </c>
      <c r="BU118" s="151">
        <f>IF('Indicator Date'!BU118="","x",'Indicator Date'!BU118)</f>
        <v>2017</v>
      </c>
      <c r="BV118" s="151">
        <f>IF('Indicator Date'!BV118="","x",'Indicator Date'!BV118)</f>
        <v>2017</v>
      </c>
      <c r="BW118" s="151" t="str">
        <f>IF('Indicator Date'!BW118="","x",'Indicator Date'!BW118)</f>
        <v>x</v>
      </c>
      <c r="BX118" s="151">
        <f>IF('Indicator Date'!BX118="","x",'Indicator Date'!BX118)</f>
        <v>2016</v>
      </c>
      <c r="BY118" s="151">
        <f>IF('Indicator Date'!BY118="","x",'Indicator Date'!BY118)</f>
        <v>2015</v>
      </c>
      <c r="BZ118" s="151" t="str">
        <f>IF('Indicator Date'!BZ118="","x",'Indicator Date'!BZ118)</f>
        <v>2018</v>
      </c>
      <c r="CA118" s="151">
        <f>IF('Indicator Date'!CA118="","x",'Indicator Date'!CA118)</f>
        <v>2019</v>
      </c>
      <c r="CB118" s="151">
        <f>IF('Indicator Date'!CB118="","x",'Indicator Date'!CB118)</f>
        <v>2015</v>
      </c>
    </row>
    <row r="119" spans="1:80" x14ac:dyDescent="0.3">
      <c r="A119" s="123" t="s">
        <v>215</v>
      </c>
      <c r="B119" s="106" t="s">
        <v>214</v>
      </c>
      <c r="C119" s="151">
        <f>IF('Indicator Date'!C119="","x",'Indicator Date'!C119)</f>
        <v>2015</v>
      </c>
      <c r="D119" s="151">
        <f>IF('Indicator Date'!D119="","x",'Indicator Date'!D119)</f>
        <v>2015</v>
      </c>
      <c r="E119" s="151">
        <f>IF('Indicator Date'!E119="","x",'Indicator Date'!E119)</f>
        <v>2015</v>
      </c>
      <c r="F119" s="151">
        <f>IF('Indicator Date'!F119="","x",'Indicator Date'!F119)</f>
        <v>2015</v>
      </c>
      <c r="G119" s="151">
        <f>IF('Indicator Date'!G119="","x",'Indicator Date'!G119)</f>
        <v>2015</v>
      </c>
      <c r="H119" s="151">
        <f>IF('Indicator Date'!H119="","x",'Indicator Date'!H119)</f>
        <v>2015</v>
      </c>
      <c r="I119" s="151">
        <f>IF('Indicator Date'!I119="","x",'Indicator Date'!I119)</f>
        <v>2015</v>
      </c>
      <c r="J119" s="151">
        <f>IF('Indicator Date'!J119="","x",'Indicator Date'!J119)</f>
        <v>2018</v>
      </c>
      <c r="K119" s="151">
        <f>IF('Indicator Date'!K119="","x",'Indicator Date'!K119)</f>
        <v>2018</v>
      </c>
      <c r="L119" s="151">
        <f>IF('Indicator Date'!L119="","x",'Indicator Date'!L119)</f>
        <v>2016</v>
      </c>
      <c r="M119" s="151">
        <f>IF('Indicator Date'!M119="","x",'Indicator Date'!M119)</f>
        <v>2015</v>
      </c>
      <c r="N119" s="151">
        <f>IF('Indicator Date'!N119="","x",'Indicator Date'!N119)</f>
        <v>2015</v>
      </c>
      <c r="O119" s="151">
        <f>IF('Indicator Date'!O119="","x",'Indicator Date'!O119)</f>
        <v>2015</v>
      </c>
      <c r="P119" s="151">
        <f>IF('Indicator Date'!P119="","x",'Indicator Date'!P119)</f>
        <v>2015</v>
      </c>
      <c r="Q119" s="151">
        <f>IF('Indicator Date'!Q119="","x",'Indicator Date'!Q119)</f>
        <v>2010</v>
      </c>
      <c r="R119" s="151">
        <f>IF('Indicator Date'!R119="","x",'Indicator Date'!R119)</f>
        <v>2010</v>
      </c>
      <c r="S119" s="151">
        <f>IF('Indicator Date'!S119="","x",'Indicator Date'!S119)</f>
        <v>2010</v>
      </c>
      <c r="T119" s="151">
        <f>IF('Indicator Date'!T119="","x",'Indicator Date'!T119)</f>
        <v>2010</v>
      </c>
      <c r="U119" s="151">
        <f>IF('Indicator Date'!U119="","x",'Indicator Date'!U119)</f>
        <v>2015</v>
      </c>
      <c r="V119" s="151">
        <f>IF('Indicator Date'!V119="","x",'Indicator Date'!V119)</f>
        <v>2015</v>
      </c>
      <c r="W119" s="151">
        <f>IF('Indicator Date'!W119="","x",'Indicator Date'!W119)</f>
        <v>2015</v>
      </c>
      <c r="X119" s="151">
        <f>IF('Indicator Date'!X119="","x",'Indicator Date'!X119)</f>
        <v>2018</v>
      </c>
      <c r="Y119" s="151">
        <f>IF('Indicator Date'!Y119="","x",'Indicator Date'!Y119)</f>
        <v>2018</v>
      </c>
      <c r="Z119" s="151">
        <f>IF('Indicator Date'!Z119="","x",'Indicator Date'!Z119)</f>
        <v>2018</v>
      </c>
      <c r="AA119" s="151">
        <f>IF('Indicator Date'!AA119="","x",'Indicator Date'!AA119)</f>
        <v>2004</v>
      </c>
      <c r="AB119" s="151">
        <f>IF('Indicator Date'!AB119="","x",'Indicator Date'!AB119)</f>
        <v>2017</v>
      </c>
      <c r="AC119" s="151" t="str">
        <f>IF('Indicator Date'!AC119="","x",'Indicator Date'!AC119)</f>
        <v>x</v>
      </c>
      <c r="AD119" s="151">
        <f>IF('Indicator Date'!AD119="","x",'Indicator Date'!AD119)</f>
        <v>2017</v>
      </c>
      <c r="AE119" s="151">
        <f>IF('Indicator Date'!AE119="","x",'Indicator Date'!AE119)</f>
        <v>2018</v>
      </c>
      <c r="AF119" s="151">
        <f>IF('Indicator Date'!AF119="","x",'Indicator Date'!AF119)</f>
        <v>2016</v>
      </c>
      <c r="AG119" s="151">
        <f>IF('Indicator Date'!AG119="","x",'Indicator Date'!AG119)</f>
        <v>2019</v>
      </c>
      <c r="AH119" s="151">
        <f>IF('Indicator Date'!AH119="","x",'Indicator Date'!AH119)</f>
        <v>2019</v>
      </c>
      <c r="AI119" s="151">
        <f>IF('Indicator Date'!AI119="","x",'Indicator Date'!AI119)</f>
        <v>2019</v>
      </c>
      <c r="AJ119" s="151">
        <f>IF('Indicator Date'!AJ119="","x",'Indicator Date'!AJ119)</f>
        <v>2018</v>
      </c>
      <c r="AK119" s="151">
        <f>IF('Indicator Date'!AK119="","x",'Indicator Date'!AK119)</f>
        <v>2018</v>
      </c>
      <c r="AL119" s="151">
        <f>IF('Indicator Date'!AL119="","x",'Indicator Date'!AL119)</f>
        <v>2017</v>
      </c>
      <c r="AM119" s="151">
        <f>IF('Indicator Date'!AM119="","x",'Indicator Date'!AM119)</f>
        <v>2011</v>
      </c>
      <c r="AN119" s="151">
        <f>IF('Indicator Date'!AN119="","x",'Indicator Date'!AN119)</f>
        <v>2019</v>
      </c>
      <c r="AO119" s="151">
        <f>IF('Indicator Date'!AO119="","x",'Indicator Date'!AO119)</f>
        <v>2016</v>
      </c>
      <c r="AP119" s="151">
        <f>IF('Indicator Date'!AP119="","x",'Indicator Date'!AP119)</f>
        <v>2017</v>
      </c>
      <c r="AQ119" s="151">
        <f>IF('Indicator Date'!AQ119="","x",'Indicator Date'!AQ119)</f>
        <v>2017</v>
      </c>
      <c r="AR119" s="151">
        <f>IF('Indicator Date'!AR119="","x",'Indicator Date'!AR119)</f>
        <v>2018</v>
      </c>
      <c r="AS119" s="151">
        <f>IF('Indicator Date'!AS119="","x",'Indicator Date'!AS119)</f>
        <v>2015</v>
      </c>
      <c r="AT119" s="151">
        <f>IF('Indicator Date'!AT119="","x",'Indicator Date'!AT119)</f>
        <v>2011</v>
      </c>
      <c r="AU119" s="151">
        <f>IF('Indicator Date'!AU119="","x",'Indicator Date'!AU119)</f>
        <v>2017</v>
      </c>
      <c r="AV119" s="151">
        <f>IF('Indicator Date'!AV119="","x",'Indicator Date'!AV119)</f>
        <v>2017</v>
      </c>
      <c r="AW119" s="151">
        <f>IF('Indicator Date'!AW119="","x",'Indicator Date'!AW119)</f>
        <v>2017</v>
      </c>
      <c r="AX119" s="151">
        <f>IF('Indicator Date'!AX119="","x",'Indicator Date'!AX119)</f>
        <v>2017</v>
      </c>
      <c r="AY119" s="151">
        <f>IF('Indicator Date'!AY119="","x",'Indicator Date'!AY119)</f>
        <v>2017</v>
      </c>
      <c r="AZ119" s="151">
        <f>IF('Indicator Date'!AZ119="","x",'Indicator Date'!AZ119)</f>
        <v>2017</v>
      </c>
      <c r="BA119" s="151" t="str">
        <f>IF('Indicator Date'!BA119="","x",'Indicator Date'!BA119)</f>
        <v>2013</v>
      </c>
      <c r="BB119" s="151">
        <f>IF('Indicator Date'!BB119="","x",'Indicator Date'!BB119)</f>
        <v>2017</v>
      </c>
      <c r="BC119" s="151">
        <f>IF('Indicator Date'!BC119="","x",'Indicator Date'!BC119)</f>
        <v>2018</v>
      </c>
      <c r="BD119" s="151">
        <f>IF('Indicator Date'!BD119="","x",'Indicator Date'!BD119)</f>
        <v>2019</v>
      </c>
      <c r="BE119" s="212" t="str">
        <f>IF('Indicator Date'!BE119="","x",YEAR('Indicator Date'!BE119))</f>
        <v>x</v>
      </c>
      <c r="BF119" s="212">
        <f>IF('Indicator Date'!BF119="","x",YEAR('Indicator Date'!BF119))</f>
        <v>2018</v>
      </c>
      <c r="BG119" s="212">
        <f>IF('Indicator Date'!BG119="","x",YEAR('Indicator Date'!BG119))</f>
        <v>2018</v>
      </c>
      <c r="BH119" s="151">
        <f>IF('Indicator Date'!BH119="","x",'Indicator Date'!BH119)</f>
        <v>2018</v>
      </c>
      <c r="BI119" s="151">
        <f>IF('Indicator Date'!BI119="","x",'Indicator Date'!BI119)</f>
        <v>2018</v>
      </c>
      <c r="BJ119" s="151">
        <f>IF('Indicator Date'!BJ119="","x",'Indicator Date'!BJ119)</f>
        <v>2013</v>
      </c>
      <c r="BK119" s="151">
        <f>IF('Indicator Date'!BK119="","x",'Indicator Date'!BK119)</f>
        <v>2017</v>
      </c>
      <c r="BL119" s="151">
        <f>IF('Indicator Date'!BL119="","x",'Indicator Date'!BL119)</f>
        <v>2018</v>
      </c>
      <c r="BM119" s="151">
        <f>IF('Indicator Date'!BM119="","x",'Indicator Date'!BM119)</f>
        <v>2017</v>
      </c>
      <c r="BN119" s="151">
        <f>IF('Indicator Date'!BN119="","x",'Indicator Date'!BN119)</f>
        <v>2015</v>
      </c>
      <c r="BO119" s="151">
        <f>IF('Indicator Date'!BO119="","x",'Indicator Date'!BO119)</f>
        <v>2016</v>
      </c>
      <c r="BP119" s="151">
        <f>IF('Indicator Date'!BP119="","x",'Indicator Date'!BP119)</f>
        <v>2017</v>
      </c>
      <c r="BQ119" s="151">
        <f>IF('Indicator Date'!BQ119="","x",'Indicator Date'!BQ119)</f>
        <v>2014</v>
      </c>
      <c r="BR119" s="151">
        <f>IF('Indicator Date'!BR119="","x",'Indicator Date'!BR119)</f>
        <v>2017</v>
      </c>
      <c r="BS119" s="151">
        <f>IF('Indicator Date'!BS119="","x",'Indicator Date'!BS119)</f>
        <v>2017</v>
      </c>
      <c r="BT119" s="151">
        <f>IF('Indicator Date'!BT119="","x",'Indicator Date'!BT119)</f>
        <v>2017</v>
      </c>
      <c r="BU119" s="151">
        <f>IF('Indicator Date'!BU119="","x",'Indicator Date'!BU119)</f>
        <v>2017</v>
      </c>
      <c r="BV119" s="151">
        <f>IF('Indicator Date'!BV119="","x",'Indicator Date'!BV119)</f>
        <v>2017</v>
      </c>
      <c r="BW119" s="151">
        <f>IF('Indicator Date'!BW119="","x",'Indicator Date'!BW119)</f>
        <v>2017</v>
      </c>
      <c r="BX119" s="151">
        <f>IF('Indicator Date'!BX119="","x",'Indicator Date'!BX119)</f>
        <v>2016</v>
      </c>
      <c r="BY119" s="151">
        <f>IF('Indicator Date'!BY119="","x",'Indicator Date'!BY119)</f>
        <v>2015</v>
      </c>
      <c r="BZ119" s="151" t="str">
        <f>IF('Indicator Date'!BZ119="","x",'Indicator Date'!BZ119)</f>
        <v>2018</v>
      </c>
      <c r="CA119" s="151">
        <f>IF('Indicator Date'!CA119="","x",'Indicator Date'!CA119)</f>
        <v>2019</v>
      </c>
      <c r="CB119" s="151">
        <f>IF('Indicator Date'!CB119="","x",'Indicator Date'!CB119)</f>
        <v>2015</v>
      </c>
    </row>
    <row r="120" spans="1:80" x14ac:dyDescent="0.3">
      <c r="A120" s="123" t="s">
        <v>217</v>
      </c>
      <c r="B120" s="106" t="s">
        <v>216</v>
      </c>
      <c r="C120" s="151">
        <f>IF('Indicator Date'!C120="","x",'Indicator Date'!C120)</f>
        <v>2015</v>
      </c>
      <c r="D120" s="151">
        <f>IF('Indicator Date'!D120="","x",'Indicator Date'!D120)</f>
        <v>2015</v>
      </c>
      <c r="E120" s="151">
        <f>IF('Indicator Date'!E120="","x",'Indicator Date'!E120)</f>
        <v>2015</v>
      </c>
      <c r="F120" s="151">
        <f>IF('Indicator Date'!F120="","x",'Indicator Date'!F120)</f>
        <v>2015</v>
      </c>
      <c r="G120" s="151">
        <f>IF('Indicator Date'!G120="","x",'Indicator Date'!G120)</f>
        <v>2015</v>
      </c>
      <c r="H120" s="151">
        <f>IF('Indicator Date'!H120="","x",'Indicator Date'!H120)</f>
        <v>2015</v>
      </c>
      <c r="I120" s="151">
        <f>IF('Indicator Date'!I120="","x",'Indicator Date'!I120)</f>
        <v>2015</v>
      </c>
      <c r="J120" s="151">
        <f>IF('Indicator Date'!J120="","x",'Indicator Date'!J120)</f>
        <v>2018</v>
      </c>
      <c r="K120" s="151">
        <f>IF('Indicator Date'!K120="","x",'Indicator Date'!K120)</f>
        <v>2018</v>
      </c>
      <c r="L120" s="151">
        <f>IF('Indicator Date'!L120="","x",'Indicator Date'!L120)</f>
        <v>2016</v>
      </c>
      <c r="M120" s="151">
        <f>IF('Indicator Date'!M120="","x",'Indicator Date'!M120)</f>
        <v>2015</v>
      </c>
      <c r="N120" s="151">
        <f>IF('Indicator Date'!N120="","x",'Indicator Date'!N120)</f>
        <v>2015</v>
      </c>
      <c r="O120" s="151">
        <f>IF('Indicator Date'!O120="","x",'Indicator Date'!O120)</f>
        <v>2015</v>
      </c>
      <c r="P120" s="151">
        <f>IF('Indicator Date'!P120="","x",'Indicator Date'!P120)</f>
        <v>2015</v>
      </c>
      <c r="Q120" s="151">
        <f>IF('Indicator Date'!Q120="","x",'Indicator Date'!Q120)</f>
        <v>2010</v>
      </c>
      <c r="R120" s="151">
        <f>IF('Indicator Date'!R120="","x",'Indicator Date'!R120)</f>
        <v>2010</v>
      </c>
      <c r="S120" s="151">
        <f>IF('Indicator Date'!S120="","x",'Indicator Date'!S120)</f>
        <v>2010</v>
      </c>
      <c r="T120" s="151">
        <f>IF('Indicator Date'!T120="","x",'Indicator Date'!T120)</f>
        <v>2010</v>
      </c>
      <c r="U120" s="151">
        <f>IF('Indicator Date'!U120="","x",'Indicator Date'!U120)</f>
        <v>2015</v>
      </c>
      <c r="V120" s="151">
        <f>IF('Indicator Date'!V120="","x",'Indicator Date'!V120)</f>
        <v>2015</v>
      </c>
      <c r="W120" s="151">
        <f>IF('Indicator Date'!W120="","x",'Indicator Date'!W120)</f>
        <v>2015</v>
      </c>
      <c r="X120" s="151">
        <f>IF('Indicator Date'!X120="","x",'Indicator Date'!X120)</f>
        <v>2018</v>
      </c>
      <c r="Y120" s="151">
        <f>IF('Indicator Date'!Y120="","x",'Indicator Date'!Y120)</f>
        <v>2018</v>
      </c>
      <c r="Z120" s="151">
        <f>IF('Indicator Date'!Z120="","x",'Indicator Date'!Z120)</f>
        <v>2018</v>
      </c>
      <c r="AA120" s="151">
        <f>IF('Indicator Date'!AA120="","x",'Indicator Date'!AA120)</f>
        <v>2011</v>
      </c>
      <c r="AB120" s="151">
        <f>IF('Indicator Date'!AB120="","x",'Indicator Date'!AB120)</f>
        <v>2017</v>
      </c>
      <c r="AC120" s="151">
        <f>IF('Indicator Date'!AC120="","x",'Indicator Date'!AC120)</f>
        <v>2015</v>
      </c>
      <c r="AD120" s="151">
        <f>IF('Indicator Date'!AD120="","x",'Indicator Date'!AD120)</f>
        <v>2018</v>
      </c>
      <c r="AE120" s="151">
        <f>IF('Indicator Date'!AE120="","x",'Indicator Date'!AE120)</f>
        <v>2018</v>
      </c>
      <c r="AF120" s="151">
        <f>IF('Indicator Date'!AF120="","x",'Indicator Date'!AF120)</f>
        <v>2016</v>
      </c>
      <c r="AG120" s="151">
        <f>IF('Indicator Date'!AG120="","x",'Indicator Date'!AG120)</f>
        <v>2019</v>
      </c>
      <c r="AH120" s="151">
        <f>IF('Indicator Date'!AH120="","x",'Indicator Date'!AH120)</f>
        <v>2019</v>
      </c>
      <c r="AI120" s="151">
        <f>IF('Indicator Date'!AI120="","x",'Indicator Date'!AI120)</f>
        <v>2019</v>
      </c>
      <c r="AJ120" s="151">
        <f>IF('Indicator Date'!AJ120="","x",'Indicator Date'!AJ120)</f>
        <v>2018</v>
      </c>
      <c r="AK120" s="151">
        <f>IF('Indicator Date'!AK120="","x",'Indicator Date'!AK120)</f>
        <v>2018</v>
      </c>
      <c r="AL120" s="151">
        <f>IF('Indicator Date'!AL120="","x",'Indicator Date'!AL120)</f>
        <v>2017</v>
      </c>
      <c r="AM120" s="151">
        <f>IF('Indicator Date'!AM120="","x",'Indicator Date'!AM120)</f>
        <v>2011</v>
      </c>
      <c r="AN120" s="151">
        <f>IF('Indicator Date'!AN120="","x",'Indicator Date'!AN120)</f>
        <v>2019</v>
      </c>
      <c r="AO120" s="151">
        <f>IF('Indicator Date'!AO120="","x",'Indicator Date'!AO120)</f>
        <v>2016</v>
      </c>
      <c r="AP120" s="151">
        <f>IF('Indicator Date'!AP120="","x",'Indicator Date'!AP120)</f>
        <v>2017</v>
      </c>
      <c r="AQ120" s="151">
        <f>IF('Indicator Date'!AQ120="","x",'Indicator Date'!AQ120)</f>
        <v>2017</v>
      </c>
      <c r="AR120" s="151">
        <f>IF('Indicator Date'!AR120="","x",'Indicator Date'!AR120)</f>
        <v>2018</v>
      </c>
      <c r="AS120" s="151">
        <f>IF('Indicator Date'!AS120="","x",'Indicator Date'!AS120)</f>
        <v>2015</v>
      </c>
      <c r="AT120" s="151">
        <f>IF('Indicator Date'!AT120="","x",'Indicator Date'!AT120)</f>
        <v>2011</v>
      </c>
      <c r="AU120" s="151">
        <f>IF('Indicator Date'!AU120="","x",'Indicator Date'!AU120)</f>
        <v>2017</v>
      </c>
      <c r="AV120" s="151">
        <f>IF('Indicator Date'!AV120="","x",'Indicator Date'!AV120)</f>
        <v>2017</v>
      </c>
      <c r="AW120" s="151">
        <f>IF('Indicator Date'!AW120="","x",'Indicator Date'!AW120)</f>
        <v>2017</v>
      </c>
      <c r="AX120" s="151">
        <f>IF('Indicator Date'!AX120="","x",'Indicator Date'!AX120)</f>
        <v>2017</v>
      </c>
      <c r="AY120" s="151">
        <f>IF('Indicator Date'!AY120="","x",'Indicator Date'!AY120)</f>
        <v>2017</v>
      </c>
      <c r="AZ120" s="151">
        <f>IF('Indicator Date'!AZ120="","x",'Indicator Date'!AZ120)</f>
        <v>2017</v>
      </c>
      <c r="BA120" s="151" t="str">
        <f>IF('Indicator Date'!BA120="","x",'Indicator Date'!BA120)</f>
        <v>2014</v>
      </c>
      <c r="BB120" s="151">
        <f>IF('Indicator Date'!BB120="","x",'Indicator Date'!BB120)</f>
        <v>2017</v>
      </c>
      <c r="BC120" s="151">
        <f>IF('Indicator Date'!BC120="","x",'Indicator Date'!BC120)</f>
        <v>2018</v>
      </c>
      <c r="BD120" s="151">
        <f>IF('Indicator Date'!BD120="","x",'Indicator Date'!BD120)</f>
        <v>2019</v>
      </c>
      <c r="BE120" s="212">
        <f>IF('Indicator Date'!BE120="","x",YEAR('Indicator Date'!BE120))</f>
        <v>2018</v>
      </c>
      <c r="BF120" s="212">
        <f>IF('Indicator Date'!BF120="","x",YEAR('Indicator Date'!BF120))</f>
        <v>2019</v>
      </c>
      <c r="BG120" s="212">
        <f>IF('Indicator Date'!BG120="","x",YEAR('Indicator Date'!BG120))</f>
        <v>2018</v>
      </c>
      <c r="BH120" s="151">
        <f>IF('Indicator Date'!BH120="","x",'Indicator Date'!BH120)</f>
        <v>2018</v>
      </c>
      <c r="BI120" s="151">
        <f>IF('Indicator Date'!BI120="","x",'Indicator Date'!BI120)</f>
        <v>2018</v>
      </c>
      <c r="BJ120" s="151">
        <f>IF('Indicator Date'!BJ120="","x",'Indicator Date'!BJ120)</f>
        <v>2015</v>
      </c>
      <c r="BK120" s="151">
        <f>IF('Indicator Date'!BK120="","x",'Indicator Date'!BK120)</f>
        <v>2017</v>
      </c>
      <c r="BL120" s="151">
        <f>IF('Indicator Date'!BL120="","x",'Indicator Date'!BL120)</f>
        <v>2018</v>
      </c>
      <c r="BM120" s="151">
        <f>IF('Indicator Date'!BM120="","x",'Indicator Date'!BM120)</f>
        <v>2017</v>
      </c>
      <c r="BN120" s="151">
        <f>IF('Indicator Date'!BN120="","x",'Indicator Date'!BN120)</f>
        <v>2015</v>
      </c>
      <c r="BO120" s="151">
        <f>IF('Indicator Date'!BO120="","x",'Indicator Date'!BO120)</f>
        <v>2016</v>
      </c>
      <c r="BP120" s="151">
        <f>IF('Indicator Date'!BP120="","x",'Indicator Date'!BP120)</f>
        <v>2017</v>
      </c>
      <c r="BQ120" s="151">
        <f>IF('Indicator Date'!BQ120="","x",'Indicator Date'!BQ120)</f>
        <v>2014</v>
      </c>
      <c r="BR120" s="151">
        <f>IF('Indicator Date'!BR120="","x",'Indicator Date'!BR120)</f>
        <v>2017</v>
      </c>
      <c r="BS120" s="151">
        <f>IF('Indicator Date'!BS120="","x",'Indicator Date'!BS120)</f>
        <v>2017</v>
      </c>
      <c r="BT120" s="151">
        <f>IF('Indicator Date'!BT120="","x",'Indicator Date'!BT120)</f>
        <v>2017</v>
      </c>
      <c r="BU120" s="151">
        <f>IF('Indicator Date'!BU120="","x",'Indicator Date'!BU120)</f>
        <v>2017</v>
      </c>
      <c r="BV120" s="151">
        <f>IF('Indicator Date'!BV120="","x",'Indicator Date'!BV120)</f>
        <v>2017</v>
      </c>
      <c r="BW120" s="151">
        <f>IF('Indicator Date'!BW120="","x",'Indicator Date'!BW120)</f>
        <v>2017</v>
      </c>
      <c r="BX120" s="151">
        <f>IF('Indicator Date'!BX120="","x",'Indicator Date'!BX120)</f>
        <v>2016</v>
      </c>
      <c r="BY120" s="151">
        <f>IF('Indicator Date'!BY120="","x",'Indicator Date'!BY120)</f>
        <v>2015</v>
      </c>
      <c r="BZ120" s="151" t="str">
        <f>IF('Indicator Date'!BZ120="","x",'Indicator Date'!BZ120)</f>
        <v>2018</v>
      </c>
      <c r="CA120" s="151">
        <f>IF('Indicator Date'!CA120="","x",'Indicator Date'!CA120)</f>
        <v>2019</v>
      </c>
      <c r="CB120" s="151">
        <f>IF('Indicator Date'!CB120="","x",'Indicator Date'!CB120)</f>
        <v>2015</v>
      </c>
    </row>
    <row r="121" spans="1:80" x14ac:dyDescent="0.3">
      <c r="A121" s="123" t="s">
        <v>369</v>
      </c>
      <c r="B121" s="106" t="s">
        <v>218</v>
      </c>
      <c r="C121" s="151">
        <f>IF('Indicator Date'!C121="","x",'Indicator Date'!C121)</f>
        <v>2015</v>
      </c>
      <c r="D121" s="151">
        <f>IF('Indicator Date'!D121="","x",'Indicator Date'!D121)</f>
        <v>2015</v>
      </c>
      <c r="E121" s="151">
        <f>IF('Indicator Date'!E121="","x",'Indicator Date'!E121)</f>
        <v>2015</v>
      </c>
      <c r="F121" s="151">
        <f>IF('Indicator Date'!F121="","x",'Indicator Date'!F121)</f>
        <v>2015</v>
      </c>
      <c r="G121" s="151">
        <f>IF('Indicator Date'!G121="","x",'Indicator Date'!G121)</f>
        <v>2015</v>
      </c>
      <c r="H121" s="151">
        <f>IF('Indicator Date'!H121="","x",'Indicator Date'!H121)</f>
        <v>2015</v>
      </c>
      <c r="I121" s="151">
        <f>IF('Indicator Date'!I121="","x",'Indicator Date'!I121)</f>
        <v>2015</v>
      </c>
      <c r="J121" s="151">
        <f>IF('Indicator Date'!J121="","x",'Indicator Date'!J121)</f>
        <v>2018</v>
      </c>
      <c r="K121" s="151">
        <f>IF('Indicator Date'!K121="","x",'Indicator Date'!K121)</f>
        <v>2018</v>
      </c>
      <c r="L121" s="151">
        <f>IF('Indicator Date'!L121="","x",'Indicator Date'!L121)</f>
        <v>2016</v>
      </c>
      <c r="M121" s="151">
        <f>IF('Indicator Date'!M121="","x",'Indicator Date'!M121)</f>
        <v>2015</v>
      </c>
      <c r="N121" s="151">
        <f>IF('Indicator Date'!N121="","x",'Indicator Date'!N121)</f>
        <v>2015</v>
      </c>
      <c r="O121" s="151">
        <f>IF('Indicator Date'!O121="","x",'Indicator Date'!O121)</f>
        <v>2015</v>
      </c>
      <c r="P121" s="151">
        <f>IF('Indicator Date'!P121="","x",'Indicator Date'!P121)</f>
        <v>2015</v>
      </c>
      <c r="Q121" s="151">
        <f>IF('Indicator Date'!Q121="","x",'Indicator Date'!Q121)</f>
        <v>2010</v>
      </c>
      <c r="R121" s="151">
        <f>IF('Indicator Date'!R121="","x",'Indicator Date'!R121)</f>
        <v>2010</v>
      </c>
      <c r="S121" s="151">
        <f>IF('Indicator Date'!S121="","x",'Indicator Date'!S121)</f>
        <v>2010</v>
      </c>
      <c r="T121" s="151">
        <f>IF('Indicator Date'!T121="","x",'Indicator Date'!T121)</f>
        <v>2010</v>
      </c>
      <c r="U121" s="151">
        <f>IF('Indicator Date'!U121="","x",'Indicator Date'!U121)</f>
        <v>2015</v>
      </c>
      <c r="V121" s="151">
        <f>IF('Indicator Date'!V121="","x",'Indicator Date'!V121)</f>
        <v>2015</v>
      </c>
      <c r="W121" s="151">
        <f>IF('Indicator Date'!W121="","x",'Indicator Date'!W121)</f>
        <v>2015</v>
      </c>
      <c r="X121" s="151">
        <f>IF('Indicator Date'!X121="","x",'Indicator Date'!X121)</f>
        <v>2018</v>
      </c>
      <c r="Y121" s="151">
        <f>IF('Indicator Date'!Y121="","x",'Indicator Date'!Y121)</f>
        <v>2018</v>
      </c>
      <c r="Z121" s="151">
        <f>IF('Indicator Date'!Z121="","x",'Indicator Date'!Z121)</f>
        <v>2018</v>
      </c>
      <c r="AA121" s="151">
        <f>IF('Indicator Date'!AA121="","x",'Indicator Date'!AA121)</f>
        <v>2016</v>
      </c>
      <c r="AB121" s="151">
        <f>IF('Indicator Date'!AB121="","x",'Indicator Date'!AB121)</f>
        <v>2017</v>
      </c>
      <c r="AC121" s="151">
        <f>IF('Indicator Date'!AC121="","x",'Indicator Date'!AC121)</f>
        <v>2017</v>
      </c>
      <c r="AD121" s="151">
        <f>IF('Indicator Date'!AD121="","x",'Indicator Date'!AD121)</f>
        <v>2018</v>
      </c>
      <c r="AE121" s="151">
        <f>IF('Indicator Date'!AE121="","x",'Indicator Date'!AE121)</f>
        <v>2018</v>
      </c>
      <c r="AF121" s="151">
        <f>IF('Indicator Date'!AF121="","x",'Indicator Date'!AF121)</f>
        <v>2016</v>
      </c>
      <c r="AG121" s="151">
        <f>IF('Indicator Date'!AG121="","x",'Indicator Date'!AG121)</f>
        <v>2019</v>
      </c>
      <c r="AH121" s="151">
        <f>IF('Indicator Date'!AH121="","x",'Indicator Date'!AH121)</f>
        <v>2019</v>
      </c>
      <c r="AI121" s="151">
        <f>IF('Indicator Date'!AI121="","x",'Indicator Date'!AI121)</f>
        <v>2019</v>
      </c>
      <c r="AJ121" s="151">
        <f>IF('Indicator Date'!AJ121="","x",'Indicator Date'!AJ121)</f>
        <v>2018</v>
      </c>
      <c r="AK121" s="151">
        <f>IF('Indicator Date'!AK121="","x",'Indicator Date'!AK121)</f>
        <v>2018</v>
      </c>
      <c r="AL121" s="151">
        <f>IF('Indicator Date'!AL121="","x",'Indicator Date'!AL121)</f>
        <v>2017</v>
      </c>
      <c r="AM121" s="151">
        <f>IF('Indicator Date'!AM121="","x",'Indicator Date'!AM121)</f>
        <v>2016</v>
      </c>
      <c r="AN121" s="151">
        <f>IF('Indicator Date'!AN121="","x",'Indicator Date'!AN121)</f>
        <v>2019</v>
      </c>
      <c r="AO121" s="151">
        <f>IF('Indicator Date'!AO121="","x",'Indicator Date'!AO121)</f>
        <v>2016</v>
      </c>
      <c r="AP121" s="151">
        <f>IF('Indicator Date'!AP121="","x",'Indicator Date'!AP121)</f>
        <v>2017</v>
      </c>
      <c r="AQ121" s="151">
        <f>IF('Indicator Date'!AQ121="","x",'Indicator Date'!AQ121)</f>
        <v>2017</v>
      </c>
      <c r="AR121" s="151">
        <f>IF('Indicator Date'!AR121="","x",'Indicator Date'!AR121)</f>
        <v>2018</v>
      </c>
      <c r="AS121" s="151">
        <f>IF('Indicator Date'!AS121="","x",'Indicator Date'!AS121)</f>
        <v>2015</v>
      </c>
      <c r="AT121" s="151">
        <f>IF('Indicator Date'!AT121="","x",'Indicator Date'!AT121)</f>
        <v>2016</v>
      </c>
      <c r="AU121" s="151">
        <f>IF('Indicator Date'!AU121="","x",'Indicator Date'!AU121)</f>
        <v>2017</v>
      </c>
      <c r="AV121" s="151">
        <f>IF('Indicator Date'!AV121="","x",'Indicator Date'!AV121)</f>
        <v>2017</v>
      </c>
      <c r="AW121" s="151">
        <f>IF('Indicator Date'!AW121="","x",'Indicator Date'!AW121)</f>
        <v>2017</v>
      </c>
      <c r="AX121" s="151">
        <f>IF('Indicator Date'!AX121="","x",'Indicator Date'!AX121)</f>
        <v>2017</v>
      </c>
      <c r="AY121" s="151">
        <f>IF('Indicator Date'!AY121="","x",'Indicator Date'!AY121)</f>
        <v>2017</v>
      </c>
      <c r="AZ121" s="151">
        <f>IF('Indicator Date'!AZ121="","x",'Indicator Date'!AZ121)</f>
        <v>2017</v>
      </c>
      <c r="BA121" s="151" t="str">
        <f>IF('Indicator Date'!BA121="","x",'Indicator Date'!BA121)</f>
        <v>2015</v>
      </c>
      <c r="BB121" s="151">
        <f>IF('Indicator Date'!BB121="","x",'Indicator Date'!BB121)</f>
        <v>2017</v>
      </c>
      <c r="BC121" s="151">
        <f>IF('Indicator Date'!BC121="","x",'Indicator Date'!BC121)</f>
        <v>2018</v>
      </c>
      <c r="BD121" s="151">
        <f>IF('Indicator Date'!BD121="","x",'Indicator Date'!BD121)</f>
        <v>2019</v>
      </c>
      <c r="BE121" s="212">
        <f>IF('Indicator Date'!BE121="","x",YEAR('Indicator Date'!BE121))</f>
        <v>2018</v>
      </c>
      <c r="BF121" s="212">
        <f>IF('Indicator Date'!BF121="","x",YEAR('Indicator Date'!BF121))</f>
        <v>2018</v>
      </c>
      <c r="BG121" s="212">
        <f>IF('Indicator Date'!BG121="","x",YEAR('Indicator Date'!BG121))</f>
        <v>2018</v>
      </c>
      <c r="BH121" s="151">
        <f>IF('Indicator Date'!BH121="","x",'Indicator Date'!BH121)</f>
        <v>2018</v>
      </c>
      <c r="BI121" s="151">
        <f>IF('Indicator Date'!BI121="","x",'Indicator Date'!BI121)</f>
        <v>2018</v>
      </c>
      <c r="BJ121" s="151">
        <f>IF('Indicator Date'!BJ121="","x",'Indicator Date'!BJ121)</f>
        <v>2013</v>
      </c>
      <c r="BK121" s="151">
        <f>IF('Indicator Date'!BK121="","x",'Indicator Date'!BK121)</f>
        <v>2017</v>
      </c>
      <c r="BL121" s="151">
        <f>IF('Indicator Date'!BL121="","x",'Indicator Date'!BL121)</f>
        <v>2018</v>
      </c>
      <c r="BM121" s="151">
        <f>IF('Indicator Date'!BM121="","x",'Indicator Date'!BM121)</f>
        <v>2017</v>
      </c>
      <c r="BN121" s="151">
        <f>IF('Indicator Date'!BN121="","x",'Indicator Date'!BN121)</f>
        <v>2016</v>
      </c>
      <c r="BO121" s="151">
        <f>IF('Indicator Date'!BO121="","x",'Indicator Date'!BO121)</f>
        <v>2016</v>
      </c>
      <c r="BP121" s="151">
        <f>IF('Indicator Date'!BP121="","x",'Indicator Date'!BP121)</f>
        <v>2017</v>
      </c>
      <c r="BQ121" s="151">
        <f>IF('Indicator Date'!BQ121="","x",'Indicator Date'!BQ121)</f>
        <v>2014</v>
      </c>
      <c r="BR121" s="151">
        <f>IF('Indicator Date'!BR121="","x",'Indicator Date'!BR121)</f>
        <v>2017</v>
      </c>
      <c r="BS121" s="151">
        <f>IF('Indicator Date'!BS121="","x",'Indicator Date'!BS121)</f>
        <v>2017</v>
      </c>
      <c r="BT121" s="151">
        <f>IF('Indicator Date'!BT121="","x",'Indicator Date'!BT121)</f>
        <v>2017</v>
      </c>
      <c r="BU121" s="151">
        <f>IF('Indicator Date'!BU121="","x",'Indicator Date'!BU121)</f>
        <v>2017</v>
      </c>
      <c r="BV121" s="151">
        <f>IF('Indicator Date'!BV121="","x",'Indicator Date'!BV121)</f>
        <v>2017</v>
      </c>
      <c r="BW121" s="151">
        <f>IF('Indicator Date'!BW121="","x",'Indicator Date'!BW121)</f>
        <v>2017</v>
      </c>
      <c r="BX121" s="151">
        <f>IF('Indicator Date'!BX121="","x",'Indicator Date'!BX121)</f>
        <v>2016</v>
      </c>
      <c r="BY121" s="151">
        <f>IF('Indicator Date'!BY121="","x",'Indicator Date'!BY121)</f>
        <v>2015</v>
      </c>
      <c r="BZ121" s="151" t="str">
        <f>IF('Indicator Date'!BZ121="","x",'Indicator Date'!BZ121)</f>
        <v>2018</v>
      </c>
      <c r="CA121" s="151">
        <f>IF('Indicator Date'!CA121="","x",'Indicator Date'!CA121)</f>
        <v>2019</v>
      </c>
      <c r="CB121" s="151">
        <f>IF('Indicator Date'!CB121="","x",'Indicator Date'!CB121)</f>
        <v>2015</v>
      </c>
    </row>
    <row r="122" spans="1:80" x14ac:dyDescent="0.3">
      <c r="A122" s="123" t="s">
        <v>220</v>
      </c>
      <c r="B122" s="106" t="s">
        <v>219</v>
      </c>
      <c r="C122" s="151">
        <f>IF('Indicator Date'!C122="","x",'Indicator Date'!C122)</f>
        <v>2015</v>
      </c>
      <c r="D122" s="151">
        <f>IF('Indicator Date'!D122="","x",'Indicator Date'!D122)</f>
        <v>2015</v>
      </c>
      <c r="E122" s="151">
        <f>IF('Indicator Date'!E122="","x",'Indicator Date'!E122)</f>
        <v>2015</v>
      </c>
      <c r="F122" s="151">
        <f>IF('Indicator Date'!F122="","x",'Indicator Date'!F122)</f>
        <v>2015</v>
      </c>
      <c r="G122" s="151">
        <f>IF('Indicator Date'!G122="","x",'Indicator Date'!G122)</f>
        <v>2015</v>
      </c>
      <c r="H122" s="151">
        <f>IF('Indicator Date'!H122="","x",'Indicator Date'!H122)</f>
        <v>2015</v>
      </c>
      <c r="I122" s="151">
        <f>IF('Indicator Date'!I122="","x",'Indicator Date'!I122)</f>
        <v>2015</v>
      </c>
      <c r="J122" s="151">
        <f>IF('Indicator Date'!J122="","x",'Indicator Date'!J122)</f>
        <v>2018</v>
      </c>
      <c r="K122" s="151">
        <f>IF('Indicator Date'!K122="","x",'Indicator Date'!K122)</f>
        <v>2018</v>
      </c>
      <c r="L122" s="151">
        <f>IF('Indicator Date'!L122="","x",'Indicator Date'!L122)</f>
        <v>2016</v>
      </c>
      <c r="M122" s="151">
        <f>IF('Indicator Date'!M122="","x",'Indicator Date'!M122)</f>
        <v>2015</v>
      </c>
      <c r="N122" s="151">
        <f>IF('Indicator Date'!N122="","x",'Indicator Date'!N122)</f>
        <v>2015</v>
      </c>
      <c r="O122" s="151">
        <f>IF('Indicator Date'!O122="","x",'Indicator Date'!O122)</f>
        <v>2015</v>
      </c>
      <c r="P122" s="151">
        <f>IF('Indicator Date'!P122="","x",'Indicator Date'!P122)</f>
        <v>2015</v>
      </c>
      <c r="Q122" s="151">
        <f>IF('Indicator Date'!Q122="","x",'Indicator Date'!Q122)</f>
        <v>2010</v>
      </c>
      <c r="R122" s="151">
        <f>IF('Indicator Date'!R122="","x",'Indicator Date'!R122)</f>
        <v>2010</v>
      </c>
      <c r="S122" s="151">
        <f>IF('Indicator Date'!S122="","x",'Indicator Date'!S122)</f>
        <v>2010</v>
      </c>
      <c r="T122" s="151">
        <f>IF('Indicator Date'!T122="","x",'Indicator Date'!T122)</f>
        <v>2010</v>
      </c>
      <c r="U122" s="151">
        <f>IF('Indicator Date'!U122="","x",'Indicator Date'!U122)</f>
        <v>2015</v>
      </c>
      <c r="V122" s="151">
        <f>IF('Indicator Date'!V122="","x",'Indicator Date'!V122)</f>
        <v>2015</v>
      </c>
      <c r="W122" s="151">
        <f>IF('Indicator Date'!W122="","x",'Indicator Date'!W122)</f>
        <v>2015</v>
      </c>
      <c r="X122" s="151">
        <f>IF('Indicator Date'!X122="","x",'Indicator Date'!X122)</f>
        <v>2018</v>
      </c>
      <c r="Y122" s="151">
        <f>IF('Indicator Date'!Y122="","x",'Indicator Date'!Y122)</f>
        <v>2018</v>
      </c>
      <c r="Z122" s="151">
        <f>IF('Indicator Date'!Z122="","x",'Indicator Date'!Z122)</f>
        <v>2018</v>
      </c>
      <c r="AA122" s="151">
        <f>IF('Indicator Date'!AA122="","x",'Indicator Date'!AA122)</f>
        <v>2013</v>
      </c>
      <c r="AB122" s="151">
        <f>IF('Indicator Date'!AB122="","x",'Indicator Date'!AB122)</f>
        <v>2017</v>
      </c>
      <c r="AC122" s="151">
        <f>IF('Indicator Date'!AC122="","x",'Indicator Date'!AC122)</f>
        <v>2017</v>
      </c>
      <c r="AD122" s="151">
        <f>IF('Indicator Date'!AD122="","x",'Indicator Date'!AD122)</f>
        <v>2018</v>
      </c>
      <c r="AE122" s="151">
        <f>IF('Indicator Date'!AE122="","x",'Indicator Date'!AE122)</f>
        <v>2018</v>
      </c>
      <c r="AF122" s="151">
        <f>IF('Indicator Date'!AF122="","x",'Indicator Date'!AF122)</f>
        <v>2016</v>
      </c>
      <c r="AG122" s="151">
        <f>IF('Indicator Date'!AG122="","x",'Indicator Date'!AG122)</f>
        <v>2019</v>
      </c>
      <c r="AH122" s="151">
        <f>IF('Indicator Date'!AH122="","x",'Indicator Date'!AH122)</f>
        <v>2019</v>
      </c>
      <c r="AI122" s="151">
        <f>IF('Indicator Date'!AI122="","x",'Indicator Date'!AI122)</f>
        <v>2019</v>
      </c>
      <c r="AJ122" s="151">
        <f>IF('Indicator Date'!AJ122="","x",'Indicator Date'!AJ122)</f>
        <v>2018</v>
      </c>
      <c r="AK122" s="151">
        <f>IF('Indicator Date'!AK122="","x",'Indicator Date'!AK122)</f>
        <v>2018</v>
      </c>
      <c r="AL122" s="151" t="str">
        <f>IF('Indicator Date'!AL122="","x",'Indicator Date'!AL122)</f>
        <v>x</v>
      </c>
      <c r="AM122" s="151">
        <f>IF('Indicator Date'!AM122="","x",'Indicator Date'!AM122)</f>
        <v>2013</v>
      </c>
      <c r="AN122" s="151">
        <f>IF('Indicator Date'!AN122="","x",'Indicator Date'!AN122)</f>
        <v>2019</v>
      </c>
      <c r="AO122" s="151">
        <f>IF('Indicator Date'!AO122="","x",'Indicator Date'!AO122)</f>
        <v>2016</v>
      </c>
      <c r="AP122" s="151">
        <f>IF('Indicator Date'!AP122="","x",'Indicator Date'!AP122)</f>
        <v>2017</v>
      </c>
      <c r="AQ122" s="151">
        <f>IF('Indicator Date'!AQ122="","x",'Indicator Date'!AQ122)</f>
        <v>2017</v>
      </c>
      <c r="AR122" s="151">
        <f>IF('Indicator Date'!AR122="","x",'Indicator Date'!AR122)</f>
        <v>2018</v>
      </c>
      <c r="AS122" s="151">
        <f>IF('Indicator Date'!AS122="","x",'Indicator Date'!AS122)</f>
        <v>2015</v>
      </c>
      <c r="AT122" s="151">
        <f>IF('Indicator Date'!AT122="","x",'Indicator Date'!AT122)</f>
        <v>2013</v>
      </c>
      <c r="AU122" s="151">
        <f>IF('Indicator Date'!AU122="","x",'Indicator Date'!AU122)</f>
        <v>2017</v>
      </c>
      <c r="AV122" s="151">
        <f>IF('Indicator Date'!AV122="","x",'Indicator Date'!AV122)</f>
        <v>2017</v>
      </c>
      <c r="AW122" s="151">
        <f>IF('Indicator Date'!AW122="","x",'Indicator Date'!AW122)</f>
        <v>2017</v>
      </c>
      <c r="AX122" s="151">
        <f>IF('Indicator Date'!AX122="","x",'Indicator Date'!AX122)</f>
        <v>2017</v>
      </c>
      <c r="AY122" s="151">
        <f>IF('Indicator Date'!AY122="","x",'Indicator Date'!AY122)</f>
        <v>2017</v>
      </c>
      <c r="AZ122" s="151">
        <f>IF('Indicator Date'!AZ122="","x",'Indicator Date'!AZ122)</f>
        <v>2017</v>
      </c>
      <c r="BA122" s="151" t="str">
        <f>IF('Indicator Date'!BA122="","x",'Indicator Date'!BA122)</f>
        <v>2015</v>
      </c>
      <c r="BB122" s="151">
        <f>IF('Indicator Date'!BB122="","x",'Indicator Date'!BB122)</f>
        <v>2017</v>
      </c>
      <c r="BC122" s="151">
        <f>IF('Indicator Date'!BC122="","x",'Indicator Date'!BC122)</f>
        <v>2018</v>
      </c>
      <c r="BD122" s="151">
        <f>IF('Indicator Date'!BD122="","x",'Indicator Date'!BD122)</f>
        <v>2019</v>
      </c>
      <c r="BE122" s="212" t="str">
        <f>IF('Indicator Date'!BE122="","x",YEAR('Indicator Date'!BE122))</f>
        <v>x</v>
      </c>
      <c r="BF122" s="212">
        <f>IF('Indicator Date'!BF122="","x",YEAR('Indicator Date'!BF122))</f>
        <v>2018</v>
      </c>
      <c r="BG122" s="212">
        <f>IF('Indicator Date'!BG122="","x",YEAR('Indicator Date'!BG122))</f>
        <v>2018</v>
      </c>
      <c r="BH122" s="151">
        <f>IF('Indicator Date'!BH122="","x",'Indicator Date'!BH122)</f>
        <v>2018</v>
      </c>
      <c r="BI122" s="151">
        <f>IF('Indicator Date'!BI122="","x",'Indicator Date'!BI122)</f>
        <v>2018</v>
      </c>
      <c r="BJ122" s="151">
        <f>IF('Indicator Date'!BJ122="","x",'Indicator Date'!BJ122)</f>
        <v>2013</v>
      </c>
      <c r="BK122" s="151">
        <f>IF('Indicator Date'!BK122="","x",'Indicator Date'!BK122)</f>
        <v>2017</v>
      </c>
      <c r="BL122" s="151">
        <f>IF('Indicator Date'!BL122="","x",'Indicator Date'!BL122)</f>
        <v>2018</v>
      </c>
      <c r="BM122" s="151">
        <f>IF('Indicator Date'!BM122="","x",'Indicator Date'!BM122)</f>
        <v>2017</v>
      </c>
      <c r="BN122" s="151">
        <f>IF('Indicator Date'!BN122="","x",'Indicator Date'!BN122)</f>
        <v>2015</v>
      </c>
      <c r="BO122" s="151">
        <f>IF('Indicator Date'!BO122="","x",'Indicator Date'!BO122)</f>
        <v>2016</v>
      </c>
      <c r="BP122" s="151">
        <f>IF('Indicator Date'!BP122="","x",'Indicator Date'!BP122)</f>
        <v>2017</v>
      </c>
      <c r="BQ122" s="151">
        <f>IF('Indicator Date'!BQ122="","x",'Indicator Date'!BQ122)</f>
        <v>2014</v>
      </c>
      <c r="BR122" s="151">
        <f>IF('Indicator Date'!BR122="","x",'Indicator Date'!BR122)</f>
        <v>2017</v>
      </c>
      <c r="BS122" s="151">
        <f>IF('Indicator Date'!BS122="","x",'Indicator Date'!BS122)</f>
        <v>2017</v>
      </c>
      <c r="BT122" s="151" t="str">
        <f>IF('Indicator Date'!BT122="","x",'Indicator Date'!BT122)</f>
        <v>x</v>
      </c>
      <c r="BU122" s="151">
        <f>IF('Indicator Date'!BU122="","x",'Indicator Date'!BU122)</f>
        <v>2017</v>
      </c>
      <c r="BV122" s="151">
        <f>IF('Indicator Date'!BV122="","x",'Indicator Date'!BV122)</f>
        <v>2017</v>
      </c>
      <c r="BW122" s="151">
        <f>IF('Indicator Date'!BW122="","x",'Indicator Date'!BW122)</f>
        <v>2017</v>
      </c>
      <c r="BX122" s="151">
        <f>IF('Indicator Date'!BX122="","x",'Indicator Date'!BX122)</f>
        <v>2016</v>
      </c>
      <c r="BY122" s="151">
        <f>IF('Indicator Date'!BY122="","x",'Indicator Date'!BY122)</f>
        <v>2015</v>
      </c>
      <c r="BZ122" s="151" t="str">
        <f>IF('Indicator Date'!BZ122="","x",'Indicator Date'!BZ122)</f>
        <v>2018</v>
      </c>
      <c r="CA122" s="151">
        <f>IF('Indicator Date'!CA122="","x",'Indicator Date'!CA122)</f>
        <v>2019</v>
      </c>
      <c r="CB122" s="151">
        <f>IF('Indicator Date'!CB122="","x",'Indicator Date'!CB122)</f>
        <v>2015</v>
      </c>
    </row>
    <row r="123" spans="1:80" x14ac:dyDescent="0.3">
      <c r="A123" s="123" t="s">
        <v>222</v>
      </c>
      <c r="B123" s="106" t="s">
        <v>221</v>
      </c>
      <c r="C123" s="151">
        <f>IF('Indicator Date'!C123="","x",'Indicator Date'!C123)</f>
        <v>2015</v>
      </c>
      <c r="D123" s="151">
        <f>IF('Indicator Date'!D123="","x",'Indicator Date'!D123)</f>
        <v>2015</v>
      </c>
      <c r="E123" s="151">
        <f>IF('Indicator Date'!E123="","x",'Indicator Date'!E123)</f>
        <v>2015</v>
      </c>
      <c r="F123" s="151">
        <f>IF('Indicator Date'!F123="","x",'Indicator Date'!F123)</f>
        <v>2015</v>
      </c>
      <c r="G123" s="151">
        <f>IF('Indicator Date'!G123="","x",'Indicator Date'!G123)</f>
        <v>2015</v>
      </c>
      <c r="H123" s="151">
        <f>IF('Indicator Date'!H123="","x",'Indicator Date'!H123)</f>
        <v>2015</v>
      </c>
      <c r="I123" s="151">
        <f>IF('Indicator Date'!I123="","x",'Indicator Date'!I123)</f>
        <v>2015</v>
      </c>
      <c r="J123" s="151">
        <f>IF('Indicator Date'!J123="","x",'Indicator Date'!J123)</f>
        <v>2018</v>
      </c>
      <c r="K123" s="151">
        <f>IF('Indicator Date'!K123="","x",'Indicator Date'!K123)</f>
        <v>2018</v>
      </c>
      <c r="L123" s="151">
        <f>IF('Indicator Date'!L123="","x",'Indicator Date'!L123)</f>
        <v>2016</v>
      </c>
      <c r="M123" s="151">
        <f>IF('Indicator Date'!M123="","x",'Indicator Date'!M123)</f>
        <v>2015</v>
      </c>
      <c r="N123" s="151">
        <f>IF('Indicator Date'!N123="","x",'Indicator Date'!N123)</f>
        <v>2015</v>
      </c>
      <c r="O123" s="151">
        <f>IF('Indicator Date'!O123="","x",'Indicator Date'!O123)</f>
        <v>2015</v>
      </c>
      <c r="P123" s="151">
        <f>IF('Indicator Date'!P123="","x",'Indicator Date'!P123)</f>
        <v>2015</v>
      </c>
      <c r="Q123" s="151">
        <f>IF('Indicator Date'!Q123="","x",'Indicator Date'!Q123)</f>
        <v>2010</v>
      </c>
      <c r="R123" s="151">
        <f>IF('Indicator Date'!R123="","x",'Indicator Date'!R123)</f>
        <v>2010</v>
      </c>
      <c r="S123" s="151">
        <f>IF('Indicator Date'!S123="","x",'Indicator Date'!S123)</f>
        <v>2010</v>
      </c>
      <c r="T123" s="151">
        <f>IF('Indicator Date'!T123="","x",'Indicator Date'!T123)</f>
        <v>2010</v>
      </c>
      <c r="U123" s="151">
        <f>IF('Indicator Date'!U123="","x",'Indicator Date'!U123)</f>
        <v>2015</v>
      </c>
      <c r="V123" s="151">
        <f>IF('Indicator Date'!V123="","x",'Indicator Date'!V123)</f>
        <v>2015</v>
      </c>
      <c r="W123" s="151">
        <f>IF('Indicator Date'!W123="","x",'Indicator Date'!W123)</f>
        <v>2015</v>
      </c>
      <c r="X123" s="151">
        <f>IF('Indicator Date'!X123="","x",'Indicator Date'!X123)</f>
        <v>2018</v>
      </c>
      <c r="Y123" s="151">
        <f>IF('Indicator Date'!Y123="","x",'Indicator Date'!Y123)</f>
        <v>2018</v>
      </c>
      <c r="Z123" s="151">
        <f>IF('Indicator Date'!Z123="","x",'Indicator Date'!Z123)</f>
        <v>2018</v>
      </c>
      <c r="AA123" s="151" t="str">
        <f>IF('Indicator Date'!AA123="","x",'Indicator Date'!AA123)</f>
        <v>x</v>
      </c>
      <c r="AB123" s="151">
        <f>IF('Indicator Date'!AB123="","x",'Indicator Date'!AB123)</f>
        <v>2017</v>
      </c>
      <c r="AC123" s="151" t="str">
        <f>IF('Indicator Date'!AC123="","x",'Indicator Date'!AC123)</f>
        <v>x</v>
      </c>
      <c r="AD123" s="151">
        <f>IF('Indicator Date'!AD123="","x",'Indicator Date'!AD123)</f>
        <v>2014</v>
      </c>
      <c r="AE123" s="151">
        <f>IF('Indicator Date'!AE123="","x",'Indicator Date'!AE123)</f>
        <v>2018</v>
      </c>
      <c r="AF123" s="151" t="str">
        <f>IF('Indicator Date'!AF123="","x",'Indicator Date'!AF123)</f>
        <v>x</v>
      </c>
      <c r="AG123" s="151">
        <f>IF('Indicator Date'!AG123="","x",'Indicator Date'!AG123)</f>
        <v>2019</v>
      </c>
      <c r="AH123" s="151">
        <f>IF('Indicator Date'!AH123="","x",'Indicator Date'!AH123)</f>
        <v>2019</v>
      </c>
      <c r="AI123" s="151">
        <f>IF('Indicator Date'!AI123="","x",'Indicator Date'!AI123)</f>
        <v>2019</v>
      </c>
      <c r="AJ123" s="151">
        <f>IF('Indicator Date'!AJ123="","x",'Indicator Date'!AJ123)</f>
        <v>2018</v>
      </c>
      <c r="AK123" s="151">
        <f>IF('Indicator Date'!AK123="","x",'Indicator Date'!AK123)</f>
        <v>2018</v>
      </c>
      <c r="AL123" s="151">
        <f>IF('Indicator Date'!AL123="","x",'Indicator Date'!AL123)</f>
        <v>2017</v>
      </c>
      <c r="AM123" s="151" t="str">
        <f>IF('Indicator Date'!AM123="","x",'Indicator Date'!AM123)</f>
        <v>x</v>
      </c>
      <c r="AN123" s="151">
        <f>IF('Indicator Date'!AN123="","x",'Indicator Date'!AN123)</f>
        <v>2019</v>
      </c>
      <c r="AO123" s="151">
        <f>IF('Indicator Date'!AO123="","x",'Indicator Date'!AO123)</f>
        <v>2016</v>
      </c>
      <c r="AP123" s="151">
        <f>IF('Indicator Date'!AP123="","x",'Indicator Date'!AP123)</f>
        <v>2017</v>
      </c>
      <c r="AQ123" s="151">
        <f>IF('Indicator Date'!AQ123="","x",'Indicator Date'!AQ123)</f>
        <v>2017</v>
      </c>
      <c r="AR123" s="151" t="str">
        <f>IF('Indicator Date'!AR123="","x",'Indicator Date'!AR123)</f>
        <v>x</v>
      </c>
      <c r="AS123" s="151">
        <f>IF('Indicator Date'!AS123="","x",'Indicator Date'!AS123)</f>
        <v>2015</v>
      </c>
      <c r="AT123" s="151">
        <f>IF('Indicator Date'!AT123="","x",'Indicator Date'!AT123)</f>
        <v>2007</v>
      </c>
      <c r="AU123" s="151">
        <f>IF('Indicator Date'!AU123="","x",'Indicator Date'!AU123)</f>
        <v>2017</v>
      </c>
      <c r="AV123" s="151" t="str">
        <f>IF('Indicator Date'!AV123="","x",'Indicator Date'!AV123)</f>
        <v>x</v>
      </c>
      <c r="AW123" s="151" t="str">
        <f>IF('Indicator Date'!AW123="","x",'Indicator Date'!AW123)</f>
        <v>x</v>
      </c>
      <c r="AX123" s="151" t="str">
        <f>IF('Indicator Date'!AX123="","x",'Indicator Date'!AX123)</f>
        <v>x</v>
      </c>
      <c r="AY123" s="151">
        <f>IF('Indicator Date'!AY123="","x",'Indicator Date'!AY123)</f>
        <v>2017</v>
      </c>
      <c r="AZ123" s="151" t="str">
        <f>IF('Indicator Date'!AZ123="","x",'Indicator Date'!AZ123)</f>
        <v>x</v>
      </c>
      <c r="BA123" s="151" t="str">
        <f>IF('Indicator Date'!BA123="","x",'Indicator Date'!BA123)</f>
        <v>x</v>
      </c>
      <c r="BB123" s="151">
        <f>IF('Indicator Date'!BB123="","x",'Indicator Date'!BB123)</f>
        <v>2017</v>
      </c>
      <c r="BC123" s="151">
        <f>IF('Indicator Date'!BC123="","x",'Indicator Date'!BC123)</f>
        <v>2018</v>
      </c>
      <c r="BD123" s="151">
        <f>IF('Indicator Date'!BD123="","x",'Indicator Date'!BD123)</f>
        <v>2019</v>
      </c>
      <c r="BE123" s="212" t="str">
        <f>IF('Indicator Date'!BE123="","x",YEAR('Indicator Date'!BE123))</f>
        <v>x</v>
      </c>
      <c r="BF123" s="212">
        <f>IF('Indicator Date'!BF123="","x",YEAR('Indicator Date'!BF123))</f>
        <v>2018</v>
      </c>
      <c r="BG123" s="212">
        <f>IF('Indicator Date'!BG123="","x",YEAR('Indicator Date'!BG123))</f>
        <v>2018</v>
      </c>
      <c r="BH123" s="151">
        <f>IF('Indicator Date'!BH123="","x",'Indicator Date'!BH123)</f>
        <v>2018</v>
      </c>
      <c r="BI123" s="151">
        <f>IF('Indicator Date'!BI123="","x",'Indicator Date'!BI123)</f>
        <v>2018</v>
      </c>
      <c r="BJ123" s="151">
        <f>IF('Indicator Date'!BJ123="","x",'Indicator Date'!BJ123)</f>
        <v>2013</v>
      </c>
      <c r="BK123" s="151">
        <f>IF('Indicator Date'!BK123="","x",'Indicator Date'!BK123)</f>
        <v>2017</v>
      </c>
      <c r="BL123" s="151" t="str">
        <f>IF('Indicator Date'!BL123="","x",'Indicator Date'!BL123)</f>
        <v>x</v>
      </c>
      <c r="BM123" s="151">
        <f>IF('Indicator Date'!BM123="","x",'Indicator Date'!BM123)</f>
        <v>2017</v>
      </c>
      <c r="BN123" s="151" t="str">
        <f>IF('Indicator Date'!BN123="","x",'Indicator Date'!BN123)</f>
        <v>x</v>
      </c>
      <c r="BO123" s="151">
        <f>IF('Indicator Date'!BO123="","x",'Indicator Date'!BO123)</f>
        <v>2011</v>
      </c>
      <c r="BP123" s="151">
        <f>IF('Indicator Date'!BP123="","x",'Indicator Date'!BP123)</f>
        <v>2017</v>
      </c>
      <c r="BQ123" s="151">
        <f>IF('Indicator Date'!BQ123="","x",'Indicator Date'!BQ123)</f>
        <v>2014</v>
      </c>
      <c r="BR123" s="151">
        <f>IF('Indicator Date'!BR123="","x",'Indicator Date'!BR123)</f>
        <v>2017</v>
      </c>
      <c r="BS123" s="151">
        <f>IF('Indicator Date'!BS123="","x",'Indicator Date'!BS123)</f>
        <v>2017</v>
      </c>
      <c r="BT123" s="151">
        <f>IF('Indicator Date'!BT123="","x",'Indicator Date'!BT123)</f>
        <v>2015</v>
      </c>
      <c r="BU123" s="151">
        <f>IF('Indicator Date'!BU123="","x",'Indicator Date'!BU123)</f>
        <v>2017</v>
      </c>
      <c r="BV123" s="151">
        <f>IF('Indicator Date'!BV123="","x",'Indicator Date'!BV123)</f>
        <v>2017</v>
      </c>
      <c r="BW123" s="151" t="str">
        <f>IF('Indicator Date'!BW123="","x",'Indicator Date'!BW123)</f>
        <v>x</v>
      </c>
      <c r="BX123" s="151">
        <f>IF('Indicator Date'!BX123="","x",'Indicator Date'!BX123)</f>
        <v>2016</v>
      </c>
      <c r="BY123" s="151" t="str">
        <f>IF('Indicator Date'!BY123="","x",'Indicator Date'!BY123)</f>
        <v>x</v>
      </c>
      <c r="BZ123" s="151" t="str">
        <f>IF('Indicator Date'!BZ123="","x",'Indicator Date'!BZ123)</f>
        <v>2018</v>
      </c>
      <c r="CA123" s="151">
        <f>IF('Indicator Date'!CA123="","x",'Indicator Date'!CA123)</f>
        <v>2019</v>
      </c>
      <c r="CB123" s="151">
        <f>IF('Indicator Date'!CB123="","x",'Indicator Date'!CB123)</f>
        <v>2015</v>
      </c>
    </row>
    <row r="124" spans="1:80" x14ac:dyDescent="0.3">
      <c r="A124" s="123" t="s">
        <v>224</v>
      </c>
      <c r="B124" s="106" t="s">
        <v>223</v>
      </c>
      <c r="C124" s="151">
        <f>IF('Indicator Date'!C124="","x",'Indicator Date'!C124)</f>
        <v>2015</v>
      </c>
      <c r="D124" s="151">
        <f>IF('Indicator Date'!D124="","x",'Indicator Date'!D124)</f>
        <v>2015</v>
      </c>
      <c r="E124" s="151">
        <f>IF('Indicator Date'!E124="","x",'Indicator Date'!E124)</f>
        <v>2015</v>
      </c>
      <c r="F124" s="151">
        <f>IF('Indicator Date'!F124="","x",'Indicator Date'!F124)</f>
        <v>2015</v>
      </c>
      <c r="G124" s="151">
        <f>IF('Indicator Date'!G124="","x",'Indicator Date'!G124)</f>
        <v>2015</v>
      </c>
      <c r="H124" s="151">
        <f>IF('Indicator Date'!H124="","x",'Indicator Date'!H124)</f>
        <v>2015</v>
      </c>
      <c r="I124" s="151">
        <f>IF('Indicator Date'!I124="","x",'Indicator Date'!I124)</f>
        <v>2015</v>
      </c>
      <c r="J124" s="151">
        <f>IF('Indicator Date'!J124="","x",'Indicator Date'!J124)</f>
        <v>2018</v>
      </c>
      <c r="K124" s="151">
        <f>IF('Indicator Date'!K124="","x",'Indicator Date'!K124)</f>
        <v>2018</v>
      </c>
      <c r="L124" s="151">
        <f>IF('Indicator Date'!L124="","x",'Indicator Date'!L124)</f>
        <v>2016</v>
      </c>
      <c r="M124" s="151">
        <f>IF('Indicator Date'!M124="","x",'Indicator Date'!M124)</f>
        <v>2015</v>
      </c>
      <c r="N124" s="151">
        <f>IF('Indicator Date'!N124="","x",'Indicator Date'!N124)</f>
        <v>2015</v>
      </c>
      <c r="O124" s="151">
        <f>IF('Indicator Date'!O124="","x",'Indicator Date'!O124)</f>
        <v>2015</v>
      </c>
      <c r="P124" s="151">
        <f>IF('Indicator Date'!P124="","x",'Indicator Date'!P124)</f>
        <v>2015</v>
      </c>
      <c r="Q124" s="151">
        <f>IF('Indicator Date'!Q124="","x",'Indicator Date'!Q124)</f>
        <v>2010</v>
      </c>
      <c r="R124" s="151">
        <f>IF('Indicator Date'!R124="","x",'Indicator Date'!R124)</f>
        <v>2010</v>
      </c>
      <c r="S124" s="151">
        <f>IF('Indicator Date'!S124="","x",'Indicator Date'!S124)</f>
        <v>2010</v>
      </c>
      <c r="T124" s="151">
        <f>IF('Indicator Date'!T124="","x",'Indicator Date'!T124)</f>
        <v>2010</v>
      </c>
      <c r="U124" s="151">
        <f>IF('Indicator Date'!U124="","x",'Indicator Date'!U124)</f>
        <v>2015</v>
      </c>
      <c r="V124" s="151">
        <f>IF('Indicator Date'!V124="","x",'Indicator Date'!V124)</f>
        <v>2015</v>
      </c>
      <c r="W124" s="151">
        <f>IF('Indicator Date'!W124="","x",'Indicator Date'!W124)</f>
        <v>2015</v>
      </c>
      <c r="X124" s="151">
        <f>IF('Indicator Date'!X124="","x",'Indicator Date'!X124)</f>
        <v>2018</v>
      </c>
      <c r="Y124" s="151">
        <f>IF('Indicator Date'!Y124="","x",'Indicator Date'!Y124)</f>
        <v>2018</v>
      </c>
      <c r="Z124" s="151">
        <f>IF('Indicator Date'!Z124="","x",'Indicator Date'!Z124)</f>
        <v>2018</v>
      </c>
      <c r="AA124" s="151">
        <f>IF('Indicator Date'!AA124="","x",'Indicator Date'!AA124)</f>
        <v>2016</v>
      </c>
      <c r="AB124" s="151">
        <f>IF('Indicator Date'!AB124="","x",'Indicator Date'!AB124)</f>
        <v>2017</v>
      </c>
      <c r="AC124" s="151">
        <f>IF('Indicator Date'!AC124="","x",'Indicator Date'!AC124)</f>
        <v>2017</v>
      </c>
      <c r="AD124" s="151">
        <f>IF('Indicator Date'!AD124="","x",'Indicator Date'!AD124)</f>
        <v>2018</v>
      </c>
      <c r="AE124" s="151">
        <f>IF('Indicator Date'!AE124="","x",'Indicator Date'!AE124)</f>
        <v>2018</v>
      </c>
      <c r="AF124" s="151">
        <f>IF('Indicator Date'!AF124="","x",'Indicator Date'!AF124)</f>
        <v>2016</v>
      </c>
      <c r="AG124" s="151">
        <f>IF('Indicator Date'!AG124="","x",'Indicator Date'!AG124)</f>
        <v>2019</v>
      </c>
      <c r="AH124" s="151">
        <f>IF('Indicator Date'!AH124="","x",'Indicator Date'!AH124)</f>
        <v>2019</v>
      </c>
      <c r="AI124" s="151">
        <f>IF('Indicator Date'!AI124="","x",'Indicator Date'!AI124)</f>
        <v>2019</v>
      </c>
      <c r="AJ124" s="151">
        <f>IF('Indicator Date'!AJ124="","x",'Indicator Date'!AJ124)</f>
        <v>2018</v>
      </c>
      <c r="AK124" s="151">
        <f>IF('Indicator Date'!AK124="","x",'Indicator Date'!AK124)</f>
        <v>2018</v>
      </c>
      <c r="AL124" s="151">
        <f>IF('Indicator Date'!AL124="","x",'Indicator Date'!AL124)</f>
        <v>2017</v>
      </c>
      <c r="AM124" s="151">
        <f>IF('Indicator Date'!AM124="","x",'Indicator Date'!AM124)</f>
        <v>2016</v>
      </c>
      <c r="AN124" s="151">
        <f>IF('Indicator Date'!AN124="","x",'Indicator Date'!AN124)</f>
        <v>2019</v>
      </c>
      <c r="AO124" s="151">
        <f>IF('Indicator Date'!AO124="","x",'Indicator Date'!AO124)</f>
        <v>2016</v>
      </c>
      <c r="AP124" s="151">
        <f>IF('Indicator Date'!AP124="","x",'Indicator Date'!AP124)</f>
        <v>2017</v>
      </c>
      <c r="AQ124" s="151">
        <f>IF('Indicator Date'!AQ124="","x",'Indicator Date'!AQ124)</f>
        <v>2017</v>
      </c>
      <c r="AR124" s="151">
        <f>IF('Indicator Date'!AR124="","x",'Indicator Date'!AR124)</f>
        <v>2018</v>
      </c>
      <c r="AS124" s="151">
        <f>IF('Indicator Date'!AS124="","x",'Indicator Date'!AS124)</f>
        <v>2015</v>
      </c>
      <c r="AT124" s="151">
        <f>IF('Indicator Date'!AT124="","x",'Indicator Date'!AT124)</f>
        <v>2016</v>
      </c>
      <c r="AU124" s="151">
        <f>IF('Indicator Date'!AU124="","x",'Indicator Date'!AU124)</f>
        <v>2017</v>
      </c>
      <c r="AV124" s="151">
        <f>IF('Indicator Date'!AV124="","x",'Indicator Date'!AV124)</f>
        <v>2017</v>
      </c>
      <c r="AW124" s="151">
        <f>IF('Indicator Date'!AW124="","x",'Indicator Date'!AW124)</f>
        <v>2017</v>
      </c>
      <c r="AX124" s="151">
        <f>IF('Indicator Date'!AX124="","x",'Indicator Date'!AX124)</f>
        <v>2017</v>
      </c>
      <c r="AY124" s="151">
        <f>IF('Indicator Date'!AY124="","x",'Indicator Date'!AY124)</f>
        <v>2017</v>
      </c>
      <c r="AZ124" s="151">
        <f>IF('Indicator Date'!AZ124="","x",'Indicator Date'!AZ124)</f>
        <v>2017</v>
      </c>
      <c r="BA124" s="151" t="str">
        <f>IF('Indicator Date'!BA124="","x",'Indicator Date'!BA124)</f>
        <v>2010</v>
      </c>
      <c r="BB124" s="151">
        <f>IF('Indicator Date'!BB124="","x",'Indicator Date'!BB124)</f>
        <v>2017</v>
      </c>
      <c r="BC124" s="151">
        <f>IF('Indicator Date'!BC124="","x",'Indicator Date'!BC124)</f>
        <v>2018</v>
      </c>
      <c r="BD124" s="151">
        <f>IF('Indicator Date'!BD124="","x",'Indicator Date'!BD124)</f>
        <v>2019</v>
      </c>
      <c r="BE124" s="212" t="str">
        <f>IF('Indicator Date'!BE124="","x",YEAR('Indicator Date'!BE124))</f>
        <v>x</v>
      </c>
      <c r="BF124" s="212">
        <f>IF('Indicator Date'!BF124="","x",YEAR('Indicator Date'!BF124))</f>
        <v>2018</v>
      </c>
      <c r="BG124" s="212">
        <f>IF('Indicator Date'!BG124="","x",YEAR('Indicator Date'!BG124))</f>
        <v>2018</v>
      </c>
      <c r="BH124" s="151">
        <f>IF('Indicator Date'!BH124="","x",'Indicator Date'!BH124)</f>
        <v>2018</v>
      </c>
      <c r="BI124" s="151">
        <f>IF('Indicator Date'!BI124="","x",'Indicator Date'!BI124)</f>
        <v>2018</v>
      </c>
      <c r="BJ124" s="151">
        <f>IF('Indicator Date'!BJ124="","x",'Indicator Date'!BJ124)</f>
        <v>2015</v>
      </c>
      <c r="BK124" s="151">
        <f>IF('Indicator Date'!BK124="","x",'Indicator Date'!BK124)</f>
        <v>2017</v>
      </c>
      <c r="BL124" s="151">
        <f>IF('Indicator Date'!BL124="","x",'Indicator Date'!BL124)</f>
        <v>2018</v>
      </c>
      <c r="BM124" s="151">
        <f>IF('Indicator Date'!BM124="","x",'Indicator Date'!BM124)</f>
        <v>2017</v>
      </c>
      <c r="BN124" s="151">
        <f>IF('Indicator Date'!BN124="","x",'Indicator Date'!BN124)</f>
        <v>2015</v>
      </c>
      <c r="BO124" s="151">
        <f>IF('Indicator Date'!BO124="","x",'Indicator Date'!BO124)</f>
        <v>2016</v>
      </c>
      <c r="BP124" s="151">
        <f>IF('Indicator Date'!BP124="","x",'Indicator Date'!BP124)</f>
        <v>2017</v>
      </c>
      <c r="BQ124" s="151">
        <f>IF('Indicator Date'!BQ124="","x",'Indicator Date'!BQ124)</f>
        <v>2014</v>
      </c>
      <c r="BR124" s="151">
        <f>IF('Indicator Date'!BR124="","x",'Indicator Date'!BR124)</f>
        <v>2017</v>
      </c>
      <c r="BS124" s="151">
        <f>IF('Indicator Date'!BS124="","x",'Indicator Date'!BS124)</f>
        <v>2017</v>
      </c>
      <c r="BT124" s="151">
        <f>IF('Indicator Date'!BT124="","x",'Indicator Date'!BT124)</f>
        <v>2017</v>
      </c>
      <c r="BU124" s="151">
        <f>IF('Indicator Date'!BU124="","x",'Indicator Date'!BU124)</f>
        <v>2017</v>
      </c>
      <c r="BV124" s="151">
        <f>IF('Indicator Date'!BV124="","x",'Indicator Date'!BV124)</f>
        <v>2017</v>
      </c>
      <c r="BW124" s="151">
        <f>IF('Indicator Date'!BW124="","x",'Indicator Date'!BW124)</f>
        <v>2017</v>
      </c>
      <c r="BX124" s="151">
        <f>IF('Indicator Date'!BX124="","x",'Indicator Date'!BX124)</f>
        <v>2016</v>
      </c>
      <c r="BY124" s="151">
        <f>IF('Indicator Date'!BY124="","x",'Indicator Date'!BY124)</f>
        <v>2015</v>
      </c>
      <c r="BZ124" s="151" t="str">
        <f>IF('Indicator Date'!BZ124="","x",'Indicator Date'!BZ124)</f>
        <v>2018</v>
      </c>
      <c r="CA124" s="151">
        <f>IF('Indicator Date'!CA124="","x",'Indicator Date'!CA124)</f>
        <v>2019</v>
      </c>
      <c r="CB124" s="151">
        <f>IF('Indicator Date'!CB124="","x",'Indicator Date'!CB124)</f>
        <v>2015</v>
      </c>
    </row>
    <row r="125" spans="1:80" x14ac:dyDescent="0.3">
      <c r="A125" s="123" t="s">
        <v>226</v>
      </c>
      <c r="B125" s="106" t="s">
        <v>225</v>
      </c>
      <c r="C125" s="151">
        <f>IF('Indicator Date'!C125="","x",'Indicator Date'!C125)</f>
        <v>2015</v>
      </c>
      <c r="D125" s="151">
        <f>IF('Indicator Date'!D125="","x",'Indicator Date'!D125)</f>
        <v>2015</v>
      </c>
      <c r="E125" s="151">
        <f>IF('Indicator Date'!E125="","x",'Indicator Date'!E125)</f>
        <v>2015</v>
      </c>
      <c r="F125" s="151">
        <f>IF('Indicator Date'!F125="","x",'Indicator Date'!F125)</f>
        <v>2015</v>
      </c>
      <c r="G125" s="151">
        <f>IF('Indicator Date'!G125="","x",'Indicator Date'!G125)</f>
        <v>2015</v>
      </c>
      <c r="H125" s="151">
        <f>IF('Indicator Date'!H125="","x",'Indicator Date'!H125)</f>
        <v>2015</v>
      </c>
      <c r="I125" s="151">
        <f>IF('Indicator Date'!I125="","x",'Indicator Date'!I125)</f>
        <v>2015</v>
      </c>
      <c r="J125" s="151">
        <f>IF('Indicator Date'!J125="","x",'Indicator Date'!J125)</f>
        <v>2018</v>
      </c>
      <c r="K125" s="151">
        <f>IF('Indicator Date'!K125="","x",'Indicator Date'!K125)</f>
        <v>2018</v>
      </c>
      <c r="L125" s="151">
        <f>IF('Indicator Date'!L125="","x",'Indicator Date'!L125)</f>
        <v>2016</v>
      </c>
      <c r="M125" s="151">
        <f>IF('Indicator Date'!M125="","x",'Indicator Date'!M125)</f>
        <v>2015</v>
      </c>
      <c r="N125" s="151">
        <f>IF('Indicator Date'!N125="","x",'Indicator Date'!N125)</f>
        <v>2015</v>
      </c>
      <c r="O125" s="151">
        <f>IF('Indicator Date'!O125="","x",'Indicator Date'!O125)</f>
        <v>2015</v>
      </c>
      <c r="P125" s="151">
        <f>IF('Indicator Date'!P125="","x",'Indicator Date'!P125)</f>
        <v>2015</v>
      </c>
      <c r="Q125" s="151">
        <f>IF('Indicator Date'!Q125="","x",'Indicator Date'!Q125)</f>
        <v>2010</v>
      </c>
      <c r="R125" s="151">
        <f>IF('Indicator Date'!R125="","x",'Indicator Date'!R125)</f>
        <v>2010</v>
      </c>
      <c r="S125" s="151">
        <f>IF('Indicator Date'!S125="","x",'Indicator Date'!S125)</f>
        <v>2010</v>
      </c>
      <c r="T125" s="151">
        <f>IF('Indicator Date'!T125="","x",'Indicator Date'!T125)</f>
        <v>2010</v>
      </c>
      <c r="U125" s="151">
        <f>IF('Indicator Date'!U125="","x",'Indicator Date'!U125)</f>
        <v>2015</v>
      </c>
      <c r="V125" s="151">
        <f>IF('Indicator Date'!V125="","x",'Indicator Date'!V125)</f>
        <v>2015</v>
      </c>
      <c r="W125" s="151">
        <f>IF('Indicator Date'!W125="","x",'Indicator Date'!W125)</f>
        <v>2015</v>
      </c>
      <c r="X125" s="151">
        <f>IF('Indicator Date'!X125="","x",'Indicator Date'!X125)</f>
        <v>2018</v>
      </c>
      <c r="Y125" s="151">
        <f>IF('Indicator Date'!Y125="","x",'Indicator Date'!Y125)</f>
        <v>2018</v>
      </c>
      <c r="Z125" s="151">
        <f>IF('Indicator Date'!Z125="","x",'Indicator Date'!Z125)</f>
        <v>2018</v>
      </c>
      <c r="AA125" s="151">
        <f>IF('Indicator Date'!AA125="","x",'Indicator Date'!AA125)</f>
        <v>2011</v>
      </c>
      <c r="AB125" s="151">
        <f>IF('Indicator Date'!AB125="","x",'Indicator Date'!AB125)</f>
        <v>2017</v>
      </c>
      <c r="AC125" s="151" t="str">
        <f>IF('Indicator Date'!AC125="","x",'Indicator Date'!AC125)</f>
        <v>x</v>
      </c>
      <c r="AD125" s="151">
        <f>IF('Indicator Date'!AD125="","x",'Indicator Date'!AD125)</f>
        <v>2018</v>
      </c>
      <c r="AE125" s="151">
        <f>IF('Indicator Date'!AE125="","x",'Indicator Date'!AE125)</f>
        <v>2018</v>
      </c>
      <c r="AF125" s="151" t="str">
        <f>IF('Indicator Date'!AF125="","x",'Indicator Date'!AF125)</f>
        <v>x</v>
      </c>
      <c r="AG125" s="151">
        <f>IF('Indicator Date'!AG125="","x",'Indicator Date'!AG125)</f>
        <v>2019</v>
      </c>
      <c r="AH125" s="151">
        <f>IF('Indicator Date'!AH125="","x",'Indicator Date'!AH125)</f>
        <v>2019</v>
      </c>
      <c r="AI125" s="151">
        <f>IF('Indicator Date'!AI125="","x",'Indicator Date'!AI125)</f>
        <v>2019</v>
      </c>
      <c r="AJ125" s="151">
        <f>IF('Indicator Date'!AJ125="","x",'Indicator Date'!AJ125)</f>
        <v>2018</v>
      </c>
      <c r="AK125" s="151">
        <f>IF('Indicator Date'!AK125="","x",'Indicator Date'!AK125)</f>
        <v>2018</v>
      </c>
      <c r="AL125" s="151">
        <f>IF('Indicator Date'!AL125="","x",'Indicator Date'!AL125)</f>
        <v>2017</v>
      </c>
      <c r="AM125" s="151" t="str">
        <f>IF('Indicator Date'!AM125="","x",'Indicator Date'!AM125)</f>
        <v>x</v>
      </c>
      <c r="AN125" s="151">
        <f>IF('Indicator Date'!AN125="","x",'Indicator Date'!AN125)</f>
        <v>2019</v>
      </c>
      <c r="AO125" s="151">
        <f>IF('Indicator Date'!AO125="","x",'Indicator Date'!AO125)</f>
        <v>2016</v>
      </c>
      <c r="AP125" s="151">
        <f>IF('Indicator Date'!AP125="","x",'Indicator Date'!AP125)</f>
        <v>2017</v>
      </c>
      <c r="AQ125" s="151" t="str">
        <f>IF('Indicator Date'!AQ125="","x",'Indicator Date'!AQ125)</f>
        <v>x</v>
      </c>
      <c r="AR125" s="151">
        <f>IF('Indicator Date'!AR125="","x",'Indicator Date'!AR125)</f>
        <v>2018</v>
      </c>
      <c r="AS125" s="151">
        <f>IF('Indicator Date'!AS125="","x",'Indicator Date'!AS125)</f>
        <v>2015</v>
      </c>
      <c r="AT125" s="151" t="str">
        <f>IF('Indicator Date'!AT125="","x",'Indicator Date'!AT125)</f>
        <v>x</v>
      </c>
      <c r="AU125" s="151">
        <f>IF('Indicator Date'!AU125="","x",'Indicator Date'!AU125)</f>
        <v>2017</v>
      </c>
      <c r="AV125" s="151">
        <f>IF('Indicator Date'!AV125="","x",'Indicator Date'!AV125)</f>
        <v>2017</v>
      </c>
      <c r="AW125" s="151">
        <f>IF('Indicator Date'!AW125="","x",'Indicator Date'!AW125)</f>
        <v>2017</v>
      </c>
      <c r="AX125" s="151" t="str">
        <f>IF('Indicator Date'!AX125="","x",'Indicator Date'!AX125)</f>
        <v>x</v>
      </c>
      <c r="AY125" s="151">
        <f>IF('Indicator Date'!AY125="","x",'Indicator Date'!AY125)</f>
        <v>2017</v>
      </c>
      <c r="AZ125" s="151">
        <f>IF('Indicator Date'!AZ125="","x",'Indicator Date'!AZ125)</f>
        <v>2017</v>
      </c>
      <c r="BA125" s="151" t="str">
        <f>IF('Indicator Date'!BA125="","x",'Indicator Date'!BA125)</f>
        <v>2015</v>
      </c>
      <c r="BB125" s="151">
        <f>IF('Indicator Date'!BB125="","x",'Indicator Date'!BB125)</f>
        <v>2017</v>
      </c>
      <c r="BC125" s="151">
        <f>IF('Indicator Date'!BC125="","x",'Indicator Date'!BC125)</f>
        <v>2018</v>
      </c>
      <c r="BD125" s="151">
        <f>IF('Indicator Date'!BD125="","x",'Indicator Date'!BD125)</f>
        <v>2019</v>
      </c>
      <c r="BE125" s="212" t="str">
        <f>IF('Indicator Date'!BE125="","x",YEAR('Indicator Date'!BE125))</f>
        <v>x</v>
      </c>
      <c r="BF125" s="212">
        <f>IF('Indicator Date'!BF125="","x",YEAR('Indicator Date'!BF125))</f>
        <v>2018</v>
      </c>
      <c r="BG125" s="212">
        <f>IF('Indicator Date'!BG125="","x",YEAR('Indicator Date'!BG125))</f>
        <v>2018</v>
      </c>
      <c r="BH125" s="151">
        <f>IF('Indicator Date'!BH125="","x",'Indicator Date'!BH125)</f>
        <v>2018</v>
      </c>
      <c r="BI125" s="151">
        <f>IF('Indicator Date'!BI125="","x",'Indicator Date'!BI125)</f>
        <v>2018</v>
      </c>
      <c r="BJ125" s="151">
        <f>IF('Indicator Date'!BJ125="","x",'Indicator Date'!BJ125)</f>
        <v>2015</v>
      </c>
      <c r="BK125" s="151">
        <f>IF('Indicator Date'!BK125="","x",'Indicator Date'!BK125)</f>
        <v>2017</v>
      </c>
      <c r="BL125" s="151">
        <f>IF('Indicator Date'!BL125="","x",'Indicator Date'!BL125)</f>
        <v>2018</v>
      </c>
      <c r="BM125" s="151">
        <f>IF('Indicator Date'!BM125="","x",'Indicator Date'!BM125)</f>
        <v>2017</v>
      </c>
      <c r="BN125" s="151" t="str">
        <f>IF('Indicator Date'!BN125="","x",'Indicator Date'!BN125)</f>
        <v>x</v>
      </c>
      <c r="BO125" s="151">
        <f>IF('Indicator Date'!BO125="","x",'Indicator Date'!BO125)</f>
        <v>2016</v>
      </c>
      <c r="BP125" s="151">
        <f>IF('Indicator Date'!BP125="","x",'Indicator Date'!BP125)</f>
        <v>2017</v>
      </c>
      <c r="BQ125" s="151">
        <f>IF('Indicator Date'!BQ125="","x",'Indicator Date'!BQ125)</f>
        <v>2014</v>
      </c>
      <c r="BR125" s="151">
        <f>IF('Indicator Date'!BR125="","x",'Indicator Date'!BR125)</f>
        <v>2017</v>
      </c>
      <c r="BS125" s="151">
        <f>IF('Indicator Date'!BS125="","x",'Indicator Date'!BS125)</f>
        <v>2017</v>
      </c>
      <c r="BT125" s="151">
        <f>IF('Indicator Date'!BT125="","x",'Indicator Date'!BT125)</f>
        <v>2016</v>
      </c>
      <c r="BU125" s="151">
        <f>IF('Indicator Date'!BU125="","x",'Indicator Date'!BU125)</f>
        <v>2017</v>
      </c>
      <c r="BV125" s="151">
        <f>IF('Indicator Date'!BV125="","x",'Indicator Date'!BV125)</f>
        <v>2017</v>
      </c>
      <c r="BW125" s="151">
        <f>IF('Indicator Date'!BW125="","x",'Indicator Date'!BW125)</f>
        <v>2017</v>
      </c>
      <c r="BX125" s="151">
        <f>IF('Indicator Date'!BX125="","x",'Indicator Date'!BX125)</f>
        <v>2016</v>
      </c>
      <c r="BY125" s="151">
        <f>IF('Indicator Date'!BY125="","x",'Indicator Date'!BY125)</f>
        <v>2015</v>
      </c>
      <c r="BZ125" s="151" t="str">
        <f>IF('Indicator Date'!BZ125="","x",'Indicator Date'!BZ125)</f>
        <v>2018</v>
      </c>
      <c r="CA125" s="151">
        <f>IF('Indicator Date'!CA125="","x",'Indicator Date'!CA125)</f>
        <v>2019</v>
      </c>
      <c r="CB125" s="151">
        <f>IF('Indicator Date'!CB125="","x",'Indicator Date'!CB125)</f>
        <v>2015</v>
      </c>
    </row>
    <row r="126" spans="1:80" x14ac:dyDescent="0.3">
      <c r="A126" s="123" t="s">
        <v>228</v>
      </c>
      <c r="B126" s="106" t="s">
        <v>227</v>
      </c>
      <c r="C126" s="151">
        <f>IF('Indicator Date'!C126="","x",'Indicator Date'!C126)</f>
        <v>2015</v>
      </c>
      <c r="D126" s="151">
        <f>IF('Indicator Date'!D126="","x",'Indicator Date'!D126)</f>
        <v>2015</v>
      </c>
      <c r="E126" s="151">
        <f>IF('Indicator Date'!E126="","x",'Indicator Date'!E126)</f>
        <v>2015</v>
      </c>
      <c r="F126" s="151">
        <f>IF('Indicator Date'!F126="","x",'Indicator Date'!F126)</f>
        <v>2015</v>
      </c>
      <c r="G126" s="151">
        <f>IF('Indicator Date'!G126="","x",'Indicator Date'!G126)</f>
        <v>2015</v>
      </c>
      <c r="H126" s="151">
        <f>IF('Indicator Date'!H126="","x",'Indicator Date'!H126)</f>
        <v>2015</v>
      </c>
      <c r="I126" s="151">
        <f>IF('Indicator Date'!I126="","x",'Indicator Date'!I126)</f>
        <v>2015</v>
      </c>
      <c r="J126" s="151">
        <f>IF('Indicator Date'!J126="","x",'Indicator Date'!J126)</f>
        <v>2018</v>
      </c>
      <c r="K126" s="151">
        <f>IF('Indicator Date'!K126="","x",'Indicator Date'!K126)</f>
        <v>2018</v>
      </c>
      <c r="L126" s="151">
        <f>IF('Indicator Date'!L126="","x",'Indicator Date'!L126)</f>
        <v>2016</v>
      </c>
      <c r="M126" s="151">
        <f>IF('Indicator Date'!M126="","x",'Indicator Date'!M126)</f>
        <v>2015</v>
      </c>
      <c r="N126" s="151">
        <f>IF('Indicator Date'!N126="","x",'Indicator Date'!N126)</f>
        <v>2015</v>
      </c>
      <c r="O126" s="151">
        <f>IF('Indicator Date'!O126="","x",'Indicator Date'!O126)</f>
        <v>2015</v>
      </c>
      <c r="P126" s="151">
        <f>IF('Indicator Date'!P126="","x",'Indicator Date'!P126)</f>
        <v>2015</v>
      </c>
      <c r="Q126" s="151">
        <f>IF('Indicator Date'!Q126="","x",'Indicator Date'!Q126)</f>
        <v>2010</v>
      </c>
      <c r="R126" s="151">
        <f>IF('Indicator Date'!R126="","x",'Indicator Date'!R126)</f>
        <v>2010</v>
      </c>
      <c r="S126" s="151">
        <f>IF('Indicator Date'!S126="","x",'Indicator Date'!S126)</f>
        <v>2010</v>
      </c>
      <c r="T126" s="151">
        <f>IF('Indicator Date'!T126="","x",'Indicator Date'!T126)</f>
        <v>2010</v>
      </c>
      <c r="U126" s="151">
        <f>IF('Indicator Date'!U126="","x",'Indicator Date'!U126)</f>
        <v>2015</v>
      </c>
      <c r="V126" s="151">
        <f>IF('Indicator Date'!V126="","x",'Indicator Date'!V126)</f>
        <v>2015</v>
      </c>
      <c r="W126" s="151">
        <f>IF('Indicator Date'!W126="","x",'Indicator Date'!W126)</f>
        <v>2015</v>
      </c>
      <c r="X126" s="151">
        <f>IF('Indicator Date'!X126="","x",'Indicator Date'!X126)</f>
        <v>2018</v>
      </c>
      <c r="Y126" s="151">
        <f>IF('Indicator Date'!Y126="","x",'Indicator Date'!Y126)</f>
        <v>2018</v>
      </c>
      <c r="Z126" s="151">
        <f>IF('Indicator Date'!Z126="","x",'Indicator Date'!Z126)</f>
        <v>2018</v>
      </c>
      <c r="AA126" s="151">
        <f>IF('Indicator Date'!AA126="","x",'Indicator Date'!AA126)</f>
        <v>2006</v>
      </c>
      <c r="AB126" s="151">
        <f>IF('Indicator Date'!AB126="","x",'Indicator Date'!AB126)</f>
        <v>2017</v>
      </c>
      <c r="AC126" s="151" t="str">
        <f>IF('Indicator Date'!AC126="","x",'Indicator Date'!AC126)</f>
        <v>x</v>
      </c>
      <c r="AD126" s="151">
        <f>IF('Indicator Date'!AD126="","x",'Indicator Date'!AD126)</f>
        <v>2018</v>
      </c>
      <c r="AE126" s="151">
        <f>IF('Indicator Date'!AE126="","x",'Indicator Date'!AE126)</f>
        <v>2018</v>
      </c>
      <c r="AF126" s="151" t="str">
        <f>IF('Indicator Date'!AF126="","x",'Indicator Date'!AF126)</f>
        <v>x</v>
      </c>
      <c r="AG126" s="151">
        <f>IF('Indicator Date'!AG126="","x",'Indicator Date'!AG126)</f>
        <v>2019</v>
      </c>
      <c r="AH126" s="151">
        <f>IF('Indicator Date'!AH126="","x",'Indicator Date'!AH126)</f>
        <v>2019</v>
      </c>
      <c r="AI126" s="151">
        <f>IF('Indicator Date'!AI126="","x",'Indicator Date'!AI126)</f>
        <v>2019</v>
      </c>
      <c r="AJ126" s="151">
        <f>IF('Indicator Date'!AJ126="","x",'Indicator Date'!AJ126)</f>
        <v>2018</v>
      </c>
      <c r="AK126" s="151">
        <f>IF('Indicator Date'!AK126="","x",'Indicator Date'!AK126)</f>
        <v>2018</v>
      </c>
      <c r="AL126" s="151">
        <f>IF('Indicator Date'!AL126="","x",'Indicator Date'!AL126)</f>
        <v>2017</v>
      </c>
      <c r="AM126" s="151" t="str">
        <f>IF('Indicator Date'!AM126="","x",'Indicator Date'!AM126)</f>
        <v>x</v>
      </c>
      <c r="AN126" s="151">
        <f>IF('Indicator Date'!AN126="","x",'Indicator Date'!AN126)</f>
        <v>2019</v>
      </c>
      <c r="AO126" s="151">
        <f>IF('Indicator Date'!AO126="","x",'Indicator Date'!AO126)</f>
        <v>2016</v>
      </c>
      <c r="AP126" s="151">
        <f>IF('Indicator Date'!AP126="","x",'Indicator Date'!AP126)</f>
        <v>2017</v>
      </c>
      <c r="AQ126" s="151" t="str">
        <f>IF('Indicator Date'!AQ126="","x",'Indicator Date'!AQ126)</f>
        <v>x</v>
      </c>
      <c r="AR126" s="151">
        <f>IF('Indicator Date'!AR126="","x",'Indicator Date'!AR126)</f>
        <v>2018</v>
      </c>
      <c r="AS126" s="151">
        <f>IF('Indicator Date'!AS126="","x",'Indicator Date'!AS126)</f>
        <v>2015</v>
      </c>
      <c r="AT126" s="151" t="str">
        <f>IF('Indicator Date'!AT126="","x",'Indicator Date'!AT126)</f>
        <v>x</v>
      </c>
      <c r="AU126" s="151">
        <f>IF('Indicator Date'!AU126="","x",'Indicator Date'!AU126)</f>
        <v>2017</v>
      </c>
      <c r="AV126" s="151">
        <f>IF('Indicator Date'!AV126="","x",'Indicator Date'!AV126)</f>
        <v>2017</v>
      </c>
      <c r="AW126" s="151" t="str">
        <f>IF('Indicator Date'!AW126="","x",'Indicator Date'!AW126)</f>
        <v>x</v>
      </c>
      <c r="AX126" s="151" t="str">
        <f>IF('Indicator Date'!AX126="","x",'Indicator Date'!AX126)</f>
        <v>x</v>
      </c>
      <c r="AY126" s="151">
        <f>IF('Indicator Date'!AY126="","x",'Indicator Date'!AY126)</f>
        <v>2017</v>
      </c>
      <c r="AZ126" s="151">
        <f>IF('Indicator Date'!AZ126="","x",'Indicator Date'!AZ126)</f>
        <v>2017</v>
      </c>
      <c r="BA126" s="151" t="str">
        <f>IF('Indicator Date'!BA126="","x",'Indicator Date'!BA126)</f>
        <v>x</v>
      </c>
      <c r="BB126" s="151">
        <f>IF('Indicator Date'!BB126="","x",'Indicator Date'!BB126)</f>
        <v>2017</v>
      </c>
      <c r="BC126" s="151">
        <f>IF('Indicator Date'!BC126="","x",'Indicator Date'!BC126)</f>
        <v>2018</v>
      </c>
      <c r="BD126" s="151">
        <f>IF('Indicator Date'!BD126="","x",'Indicator Date'!BD126)</f>
        <v>2019</v>
      </c>
      <c r="BE126" s="212" t="str">
        <f>IF('Indicator Date'!BE126="","x",YEAR('Indicator Date'!BE126))</f>
        <v>x</v>
      </c>
      <c r="BF126" s="212">
        <f>IF('Indicator Date'!BF126="","x",YEAR('Indicator Date'!BF126))</f>
        <v>2018</v>
      </c>
      <c r="BG126" s="212">
        <f>IF('Indicator Date'!BG126="","x",YEAR('Indicator Date'!BG126))</f>
        <v>2018</v>
      </c>
      <c r="BH126" s="151">
        <f>IF('Indicator Date'!BH126="","x",'Indicator Date'!BH126)</f>
        <v>2018</v>
      </c>
      <c r="BI126" s="151">
        <f>IF('Indicator Date'!BI126="","x",'Indicator Date'!BI126)</f>
        <v>2018</v>
      </c>
      <c r="BJ126" s="151">
        <f>IF('Indicator Date'!BJ126="","x",'Indicator Date'!BJ126)</f>
        <v>2015</v>
      </c>
      <c r="BK126" s="151">
        <f>IF('Indicator Date'!BK126="","x",'Indicator Date'!BK126)</f>
        <v>2017</v>
      </c>
      <c r="BL126" s="151">
        <f>IF('Indicator Date'!BL126="","x",'Indicator Date'!BL126)</f>
        <v>2018</v>
      </c>
      <c r="BM126" s="151">
        <f>IF('Indicator Date'!BM126="","x",'Indicator Date'!BM126)</f>
        <v>2017</v>
      </c>
      <c r="BN126" s="151" t="str">
        <f>IF('Indicator Date'!BN126="","x",'Indicator Date'!BN126)</f>
        <v>x</v>
      </c>
      <c r="BO126" s="151">
        <f>IF('Indicator Date'!BO126="","x",'Indicator Date'!BO126)</f>
        <v>2016</v>
      </c>
      <c r="BP126" s="151">
        <f>IF('Indicator Date'!BP126="","x",'Indicator Date'!BP126)</f>
        <v>2017</v>
      </c>
      <c r="BQ126" s="151">
        <f>IF('Indicator Date'!BQ126="","x",'Indicator Date'!BQ126)</f>
        <v>2014</v>
      </c>
      <c r="BR126" s="151">
        <f>IF('Indicator Date'!BR126="","x",'Indicator Date'!BR126)</f>
        <v>2017</v>
      </c>
      <c r="BS126" s="151">
        <f>IF('Indicator Date'!BS126="","x",'Indicator Date'!BS126)</f>
        <v>2017</v>
      </c>
      <c r="BT126" s="151">
        <f>IF('Indicator Date'!BT126="","x",'Indicator Date'!BT126)</f>
        <v>2016</v>
      </c>
      <c r="BU126" s="151">
        <f>IF('Indicator Date'!BU126="","x",'Indicator Date'!BU126)</f>
        <v>2017</v>
      </c>
      <c r="BV126" s="151">
        <f>IF('Indicator Date'!BV126="","x",'Indicator Date'!BV126)</f>
        <v>2017</v>
      </c>
      <c r="BW126" s="151">
        <f>IF('Indicator Date'!BW126="","x",'Indicator Date'!BW126)</f>
        <v>2017</v>
      </c>
      <c r="BX126" s="151">
        <f>IF('Indicator Date'!BX126="","x",'Indicator Date'!BX126)</f>
        <v>2016</v>
      </c>
      <c r="BY126" s="151">
        <f>IF('Indicator Date'!BY126="","x",'Indicator Date'!BY126)</f>
        <v>2015</v>
      </c>
      <c r="BZ126" s="151" t="str">
        <f>IF('Indicator Date'!BZ126="","x",'Indicator Date'!BZ126)</f>
        <v>2018</v>
      </c>
      <c r="CA126" s="151">
        <f>IF('Indicator Date'!CA126="","x",'Indicator Date'!CA126)</f>
        <v>2019</v>
      </c>
      <c r="CB126" s="151">
        <f>IF('Indicator Date'!CB126="","x",'Indicator Date'!CB126)</f>
        <v>2015</v>
      </c>
    </row>
    <row r="127" spans="1:80" x14ac:dyDescent="0.3">
      <c r="A127" s="123" t="s">
        <v>230</v>
      </c>
      <c r="B127" s="106" t="s">
        <v>229</v>
      </c>
      <c r="C127" s="151">
        <f>IF('Indicator Date'!C127="","x",'Indicator Date'!C127)</f>
        <v>2015</v>
      </c>
      <c r="D127" s="151">
        <f>IF('Indicator Date'!D127="","x",'Indicator Date'!D127)</f>
        <v>2015</v>
      </c>
      <c r="E127" s="151">
        <f>IF('Indicator Date'!E127="","x",'Indicator Date'!E127)</f>
        <v>2015</v>
      </c>
      <c r="F127" s="151">
        <f>IF('Indicator Date'!F127="","x",'Indicator Date'!F127)</f>
        <v>2015</v>
      </c>
      <c r="G127" s="151">
        <f>IF('Indicator Date'!G127="","x",'Indicator Date'!G127)</f>
        <v>2015</v>
      </c>
      <c r="H127" s="151">
        <f>IF('Indicator Date'!H127="","x",'Indicator Date'!H127)</f>
        <v>2015</v>
      </c>
      <c r="I127" s="151">
        <f>IF('Indicator Date'!I127="","x",'Indicator Date'!I127)</f>
        <v>2015</v>
      </c>
      <c r="J127" s="151">
        <f>IF('Indicator Date'!J127="","x",'Indicator Date'!J127)</f>
        <v>2018</v>
      </c>
      <c r="K127" s="151">
        <f>IF('Indicator Date'!K127="","x",'Indicator Date'!K127)</f>
        <v>2018</v>
      </c>
      <c r="L127" s="151">
        <f>IF('Indicator Date'!L127="","x",'Indicator Date'!L127)</f>
        <v>2016</v>
      </c>
      <c r="M127" s="151">
        <f>IF('Indicator Date'!M127="","x",'Indicator Date'!M127)</f>
        <v>2015</v>
      </c>
      <c r="N127" s="151">
        <f>IF('Indicator Date'!N127="","x",'Indicator Date'!N127)</f>
        <v>2015</v>
      </c>
      <c r="O127" s="151">
        <f>IF('Indicator Date'!O127="","x",'Indicator Date'!O127)</f>
        <v>2015</v>
      </c>
      <c r="P127" s="151">
        <f>IF('Indicator Date'!P127="","x",'Indicator Date'!P127)</f>
        <v>2015</v>
      </c>
      <c r="Q127" s="151">
        <f>IF('Indicator Date'!Q127="","x",'Indicator Date'!Q127)</f>
        <v>2010</v>
      </c>
      <c r="R127" s="151">
        <f>IF('Indicator Date'!R127="","x",'Indicator Date'!R127)</f>
        <v>2010</v>
      </c>
      <c r="S127" s="151">
        <f>IF('Indicator Date'!S127="","x",'Indicator Date'!S127)</f>
        <v>2010</v>
      </c>
      <c r="T127" s="151">
        <f>IF('Indicator Date'!T127="","x",'Indicator Date'!T127)</f>
        <v>2010</v>
      </c>
      <c r="U127" s="151">
        <f>IF('Indicator Date'!U127="","x",'Indicator Date'!U127)</f>
        <v>2015</v>
      </c>
      <c r="V127" s="151">
        <f>IF('Indicator Date'!V127="","x",'Indicator Date'!V127)</f>
        <v>2015</v>
      </c>
      <c r="W127" s="151">
        <f>IF('Indicator Date'!W127="","x",'Indicator Date'!W127)</f>
        <v>2015</v>
      </c>
      <c r="X127" s="151">
        <f>IF('Indicator Date'!X127="","x",'Indicator Date'!X127)</f>
        <v>2018</v>
      </c>
      <c r="Y127" s="151">
        <f>IF('Indicator Date'!Y127="","x",'Indicator Date'!Y127)</f>
        <v>2018</v>
      </c>
      <c r="Z127" s="151">
        <f>IF('Indicator Date'!Z127="","x",'Indicator Date'!Z127)</f>
        <v>2018</v>
      </c>
      <c r="AA127" s="151" t="str">
        <f>IF('Indicator Date'!AA127="","x",'Indicator Date'!AA127)</f>
        <v>x</v>
      </c>
      <c r="AB127" s="151">
        <f>IF('Indicator Date'!AB127="","x",'Indicator Date'!AB127)</f>
        <v>2017</v>
      </c>
      <c r="AC127" s="151" t="str">
        <f>IF('Indicator Date'!AC127="","x",'Indicator Date'!AC127)</f>
        <v>x</v>
      </c>
      <c r="AD127" s="151">
        <f>IF('Indicator Date'!AD127="","x",'Indicator Date'!AD127)</f>
        <v>2018</v>
      </c>
      <c r="AE127" s="151">
        <f>IF('Indicator Date'!AE127="","x",'Indicator Date'!AE127)</f>
        <v>2018</v>
      </c>
      <c r="AF127" s="151">
        <f>IF('Indicator Date'!AF127="","x",'Indicator Date'!AF127)</f>
        <v>2016</v>
      </c>
      <c r="AG127" s="151">
        <f>IF('Indicator Date'!AG127="","x",'Indicator Date'!AG127)</f>
        <v>2019</v>
      </c>
      <c r="AH127" s="151">
        <f>IF('Indicator Date'!AH127="","x",'Indicator Date'!AH127)</f>
        <v>2019</v>
      </c>
      <c r="AI127" s="151">
        <f>IF('Indicator Date'!AI127="","x",'Indicator Date'!AI127)</f>
        <v>2019</v>
      </c>
      <c r="AJ127" s="151">
        <f>IF('Indicator Date'!AJ127="","x",'Indicator Date'!AJ127)</f>
        <v>2018</v>
      </c>
      <c r="AK127" s="151">
        <f>IF('Indicator Date'!AK127="","x",'Indicator Date'!AK127)</f>
        <v>2018</v>
      </c>
      <c r="AL127" s="151">
        <f>IF('Indicator Date'!AL127="","x",'Indicator Date'!AL127)</f>
        <v>2017</v>
      </c>
      <c r="AM127" s="151">
        <f>IF('Indicator Date'!AM127="","x",'Indicator Date'!AM127)</f>
        <v>2012</v>
      </c>
      <c r="AN127" s="151">
        <f>IF('Indicator Date'!AN127="","x",'Indicator Date'!AN127)</f>
        <v>2019</v>
      </c>
      <c r="AO127" s="151">
        <f>IF('Indicator Date'!AO127="","x",'Indicator Date'!AO127)</f>
        <v>2016</v>
      </c>
      <c r="AP127" s="151">
        <f>IF('Indicator Date'!AP127="","x",'Indicator Date'!AP127)</f>
        <v>2017</v>
      </c>
      <c r="AQ127" s="151">
        <f>IF('Indicator Date'!AQ127="","x",'Indicator Date'!AQ127)</f>
        <v>2017</v>
      </c>
      <c r="AR127" s="151">
        <f>IF('Indicator Date'!AR127="","x",'Indicator Date'!AR127)</f>
        <v>2018</v>
      </c>
      <c r="AS127" s="151">
        <f>IF('Indicator Date'!AS127="","x",'Indicator Date'!AS127)</f>
        <v>2015</v>
      </c>
      <c r="AT127" s="151">
        <f>IF('Indicator Date'!AT127="","x",'Indicator Date'!AT127)</f>
        <v>2006</v>
      </c>
      <c r="AU127" s="151">
        <f>IF('Indicator Date'!AU127="","x",'Indicator Date'!AU127)</f>
        <v>2017</v>
      </c>
      <c r="AV127" s="151">
        <f>IF('Indicator Date'!AV127="","x",'Indicator Date'!AV127)</f>
        <v>2017</v>
      </c>
      <c r="AW127" s="151">
        <f>IF('Indicator Date'!AW127="","x",'Indicator Date'!AW127)</f>
        <v>2017</v>
      </c>
      <c r="AX127" s="151">
        <f>IF('Indicator Date'!AX127="","x",'Indicator Date'!AX127)</f>
        <v>2017</v>
      </c>
      <c r="AY127" s="151">
        <f>IF('Indicator Date'!AY127="","x",'Indicator Date'!AY127)</f>
        <v>2017</v>
      </c>
      <c r="AZ127" s="151">
        <f>IF('Indicator Date'!AZ127="","x",'Indicator Date'!AZ127)</f>
        <v>2017</v>
      </c>
      <c r="BA127" s="151" t="str">
        <f>IF('Indicator Date'!BA127="","x",'Indicator Date'!BA127)</f>
        <v>2014</v>
      </c>
      <c r="BB127" s="151">
        <f>IF('Indicator Date'!BB127="","x",'Indicator Date'!BB127)</f>
        <v>2017</v>
      </c>
      <c r="BC127" s="151">
        <f>IF('Indicator Date'!BC127="","x",'Indicator Date'!BC127)</f>
        <v>2018</v>
      </c>
      <c r="BD127" s="151">
        <f>IF('Indicator Date'!BD127="","x",'Indicator Date'!BD127)</f>
        <v>2019</v>
      </c>
      <c r="BE127" s="212" t="str">
        <f>IF('Indicator Date'!BE127="","x",YEAR('Indicator Date'!BE127))</f>
        <v>x</v>
      </c>
      <c r="BF127" s="212">
        <f>IF('Indicator Date'!BF127="","x",YEAR('Indicator Date'!BF127))</f>
        <v>2018</v>
      </c>
      <c r="BG127" s="212">
        <f>IF('Indicator Date'!BG127="","x",YEAR('Indicator Date'!BG127))</f>
        <v>2018</v>
      </c>
      <c r="BH127" s="151">
        <f>IF('Indicator Date'!BH127="","x",'Indicator Date'!BH127)</f>
        <v>2018</v>
      </c>
      <c r="BI127" s="151">
        <f>IF('Indicator Date'!BI127="","x",'Indicator Date'!BI127)</f>
        <v>2018</v>
      </c>
      <c r="BJ127" s="151">
        <f>IF('Indicator Date'!BJ127="","x",'Indicator Date'!BJ127)</f>
        <v>2013</v>
      </c>
      <c r="BK127" s="151">
        <f>IF('Indicator Date'!BK127="","x",'Indicator Date'!BK127)</f>
        <v>2017</v>
      </c>
      <c r="BL127" s="151">
        <f>IF('Indicator Date'!BL127="","x",'Indicator Date'!BL127)</f>
        <v>2018</v>
      </c>
      <c r="BM127" s="151">
        <f>IF('Indicator Date'!BM127="","x",'Indicator Date'!BM127)</f>
        <v>2017</v>
      </c>
      <c r="BN127" s="151">
        <f>IF('Indicator Date'!BN127="","x",'Indicator Date'!BN127)</f>
        <v>2015</v>
      </c>
      <c r="BO127" s="151">
        <f>IF('Indicator Date'!BO127="","x",'Indicator Date'!BO127)</f>
        <v>2016</v>
      </c>
      <c r="BP127" s="151">
        <f>IF('Indicator Date'!BP127="","x",'Indicator Date'!BP127)</f>
        <v>2017</v>
      </c>
      <c r="BQ127" s="151">
        <f>IF('Indicator Date'!BQ127="","x",'Indicator Date'!BQ127)</f>
        <v>2014</v>
      </c>
      <c r="BR127" s="151">
        <f>IF('Indicator Date'!BR127="","x",'Indicator Date'!BR127)</f>
        <v>2017</v>
      </c>
      <c r="BS127" s="151">
        <f>IF('Indicator Date'!BS127="","x",'Indicator Date'!BS127)</f>
        <v>2017</v>
      </c>
      <c r="BT127" s="151">
        <f>IF('Indicator Date'!BT127="","x",'Indicator Date'!BT127)</f>
        <v>2018</v>
      </c>
      <c r="BU127" s="151">
        <f>IF('Indicator Date'!BU127="","x",'Indicator Date'!BU127)</f>
        <v>2017</v>
      </c>
      <c r="BV127" s="151">
        <f>IF('Indicator Date'!BV127="","x",'Indicator Date'!BV127)</f>
        <v>2017</v>
      </c>
      <c r="BW127" s="151">
        <f>IF('Indicator Date'!BW127="","x",'Indicator Date'!BW127)</f>
        <v>2017</v>
      </c>
      <c r="BX127" s="151">
        <f>IF('Indicator Date'!BX127="","x",'Indicator Date'!BX127)</f>
        <v>2016</v>
      </c>
      <c r="BY127" s="151">
        <f>IF('Indicator Date'!BY127="","x",'Indicator Date'!BY127)</f>
        <v>2015</v>
      </c>
      <c r="BZ127" s="151" t="str">
        <f>IF('Indicator Date'!BZ127="","x",'Indicator Date'!BZ127)</f>
        <v>2018</v>
      </c>
      <c r="CA127" s="151">
        <f>IF('Indicator Date'!CA127="","x",'Indicator Date'!CA127)</f>
        <v>2019</v>
      </c>
      <c r="CB127" s="151">
        <f>IF('Indicator Date'!CB127="","x",'Indicator Date'!CB127)</f>
        <v>2015</v>
      </c>
    </row>
    <row r="128" spans="1:80" x14ac:dyDescent="0.3">
      <c r="A128" s="123" t="s">
        <v>232</v>
      </c>
      <c r="B128" s="106" t="s">
        <v>231</v>
      </c>
      <c r="C128" s="151">
        <f>IF('Indicator Date'!C128="","x",'Indicator Date'!C128)</f>
        <v>2015</v>
      </c>
      <c r="D128" s="151">
        <f>IF('Indicator Date'!D128="","x",'Indicator Date'!D128)</f>
        <v>2015</v>
      </c>
      <c r="E128" s="151">
        <f>IF('Indicator Date'!E128="","x",'Indicator Date'!E128)</f>
        <v>2015</v>
      </c>
      <c r="F128" s="151">
        <f>IF('Indicator Date'!F128="","x",'Indicator Date'!F128)</f>
        <v>2015</v>
      </c>
      <c r="G128" s="151">
        <f>IF('Indicator Date'!G128="","x",'Indicator Date'!G128)</f>
        <v>2015</v>
      </c>
      <c r="H128" s="151">
        <f>IF('Indicator Date'!H128="","x",'Indicator Date'!H128)</f>
        <v>2015</v>
      </c>
      <c r="I128" s="151">
        <f>IF('Indicator Date'!I128="","x",'Indicator Date'!I128)</f>
        <v>2015</v>
      </c>
      <c r="J128" s="151">
        <f>IF('Indicator Date'!J128="","x",'Indicator Date'!J128)</f>
        <v>2018</v>
      </c>
      <c r="K128" s="151">
        <f>IF('Indicator Date'!K128="","x",'Indicator Date'!K128)</f>
        <v>2018</v>
      </c>
      <c r="L128" s="151">
        <f>IF('Indicator Date'!L128="","x",'Indicator Date'!L128)</f>
        <v>2016</v>
      </c>
      <c r="M128" s="151">
        <f>IF('Indicator Date'!M128="","x",'Indicator Date'!M128)</f>
        <v>2015</v>
      </c>
      <c r="N128" s="151">
        <f>IF('Indicator Date'!N128="","x",'Indicator Date'!N128)</f>
        <v>2015</v>
      </c>
      <c r="O128" s="151">
        <f>IF('Indicator Date'!O128="","x",'Indicator Date'!O128)</f>
        <v>2015</v>
      </c>
      <c r="P128" s="151">
        <f>IF('Indicator Date'!P128="","x",'Indicator Date'!P128)</f>
        <v>2015</v>
      </c>
      <c r="Q128" s="151">
        <f>IF('Indicator Date'!Q128="","x",'Indicator Date'!Q128)</f>
        <v>2010</v>
      </c>
      <c r="R128" s="151">
        <f>IF('Indicator Date'!R128="","x",'Indicator Date'!R128)</f>
        <v>2010</v>
      </c>
      <c r="S128" s="151">
        <f>IF('Indicator Date'!S128="","x",'Indicator Date'!S128)</f>
        <v>2010</v>
      </c>
      <c r="T128" s="151">
        <f>IF('Indicator Date'!T128="","x",'Indicator Date'!T128)</f>
        <v>2010</v>
      </c>
      <c r="U128" s="151">
        <f>IF('Indicator Date'!U128="","x",'Indicator Date'!U128)</f>
        <v>2015</v>
      </c>
      <c r="V128" s="151">
        <f>IF('Indicator Date'!V128="","x",'Indicator Date'!V128)</f>
        <v>2015</v>
      </c>
      <c r="W128" s="151">
        <f>IF('Indicator Date'!W128="","x",'Indicator Date'!W128)</f>
        <v>2015</v>
      </c>
      <c r="X128" s="151">
        <f>IF('Indicator Date'!X128="","x",'Indicator Date'!X128)</f>
        <v>2018</v>
      </c>
      <c r="Y128" s="151">
        <f>IF('Indicator Date'!Y128="","x",'Indicator Date'!Y128)</f>
        <v>2018</v>
      </c>
      <c r="Z128" s="151">
        <f>IF('Indicator Date'!Z128="","x",'Indicator Date'!Z128)</f>
        <v>2018</v>
      </c>
      <c r="AA128" s="151">
        <f>IF('Indicator Date'!AA128="","x",'Indicator Date'!AA128)</f>
        <v>2012</v>
      </c>
      <c r="AB128" s="151">
        <f>IF('Indicator Date'!AB128="","x",'Indicator Date'!AB128)</f>
        <v>2017</v>
      </c>
      <c r="AC128" s="151">
        <f>IF('Indicator Date'!AC128="","x",'Indicator Date'!AC128)</f>
        <v>2010</v>
      </c>
      <c r="AD128" s="151">
        <f>IF('Indicator Date'!AD128="","x",'Indicator Date'!AD128)</f>
        <v>2014</v>
      </c>
      <c r="AE128" s="151">
        <f>IF('Indicator Date'!AE128="","x",'Indicator Date'!AE128)</f>
        <v>2018</v>
      </c>
      <c r="AF128" s="151">
        <f>IF('Indicator Date'!AF128="","x",'Indicator Date'!AF128)</f>
        <v>2016</v>
      </c>
      <c r="AG128" s="151">
        <f>IF('Indicator Date'!AG128="","x",'Indicator Date'!AG128)</f>
        <v>2019</v>
      </c>
      <c r="AH128" s="151">
        <f>IF('Indicator Date'!AH128="","x",'Indicator Date'!AH128)</f>
        <v>2019</v>
      </c>
      <c r="AI128" s="151">
        <f>IF('Indicator Date'!AI128="","x",'Indicator Date'!AI128)</f>
        <v>2019</v>
      </c>
      <c r="AJ128" s="151">
        <f>IF('Indicator Date'!AJ128="","x",'Indicator Date'!AJ128)</f>
        <v>2018</v>
      </c>
      <c r="AK128" s="151">
        <f>IF('Indicator Date'!AK128="","x",'Indicator Date'!AK128)</f>
        <v>2018</v>
      </c>
      <c r="AL128" s="151">
        <f>IF('Indicator Date'!AL128="","x",'Indicator Date'!AL128)</f>
        <v>2017</v>
      </c>
      <c r="AM128" s="151">
        <f>IF('Indicator Date'!AM128="","x",'Indicator Date'!AM128)</f>
        <v>2012</v>
      </c>
      <c r="AN128" s="151">
        <f>IF('Indicator Date'!AN128="","x",'Indicator Date'!AN128)</f>
        <v>2019</v>
      </c>
      <c r="AO128" s="151">
        <f>IF('Indicator Date'!AO128="","x",'Indicator Date'!AO128)</f>
        <v>2016</v>
      </c>
      <c r="AP128" s="151">
        <f>IF('Indicator Date'!AP128="","x",'Indicator Date'!AP128)</f>
        <v>2017</v>
      </c>
      <c r="AQ128" s="151">
        <f>IF('Indicator Date'!AQ128="","x",'Indicator Date'!AQ128)</f>
        <v>2017</v>
      </c>
      <c r="AR128" s="151">
        <f>IF('Indicator Date'!AR128="","x",'Indicator Date'!AR128)</f>
        <v>2018</v>
      </c>
      <c r="AS128" s="151">
        <f>IF('Indicator Date'!AS128="","x",'Indicator Date'!AS128)</f>
        <v>2015</v>
      </c>
      <c r="AT128" s="151">
        <f>IF('Indicator Date'!AT128="","x",'Indicator Date'!AT128)</f>
        <v>2016</v>
      </c>
      <c r="AU128" s="151">
        <f>IF('Indicator Date'!AU128="","x",'Indicator Date'!AU128)</f>
        <v>2017</v>
      </c>
      <c r="AV128" s="151">
        <f>IF('Indicator Date'!AV128="","x",'Indicator Date'!AV128)</f>
        <v>2017</v>
      </c>
      <c r="AW128" s="151">
        <f>IF('Indicator Date'!AW128="","x",'Indicator Date'!AW128)</f>
        <v>2017</v>
      </c>
      <c r="AX128" s="151">
        <f>IF('Indicator Date'!AX128="","x",'Indicator Date'!AX128)</f>
        <v>2017</v>
      </c>
      <c r="AY128" s="151">
        <f>IF('Indicator Date'!AY128="","x",'Indicator Date'!AY128)</f>
        <v>2017</v>
      </c>
      <c r="AZ128" s="151">
        <f>IF('Indicator Date'!AZ128="","x",'Indicator Date'!AZ128)</f>
        <v>2017</v>
      </c>
      <c r="BA128" s="151" t="str">
        <f>IF('Indicator Date'!BA128="","x",'Indicator Date'!BA128)</f>
        <v>2014</v>
      </c>
      <c r="BB128" s="151">
        <f>IF('Indicator Date'!BB128="","x",'Indicator Date'!BB128)</f>
        <v>2017</v>
      </c>
      <c r="BC128" s="151">
        <f>IF('Indicator Date'!BC128="","x",'Indicator Date'!BC128)</f>
        <v>2018</v>
      </c>
      <c r="BD128" s="151">
        <f>IF('Indicator Date'!BD128="","x",'Indicator Date'!BD128)</f>
        <v>2019</v>
      </c>
      <c r="BE128" s="212">
        <f>IF('Indicator Date'!BE128="","x",YEAR('Indicator Date'!BE128))</f>
        <v>2018</v>
      </c>
      <c r="BF128" s="212">
        <f>IF('Indicator Date'!BF128="","x",YEAR('Indicator Date'!BF128))</f>
        <v>2019</v>
      </c>
      <c r="BG128" s="212">
        <f>IF('Indicator Date'!BG128="","x",YEAR('Indicator Date'!BG128))</f>
        <v>2018</v>
      </c>
      <c r="BH128" s="151">
        <f>IF('Indicator Date'!BH128="","x",'Indicator Date'!BH128)</f>
        <v>2018</v>
      </c>
      <c r="BI128" s="151">
        <f>IF('Indicator Date'!BI128="","x",'Indicator Date'!BI128)</f>
        <v>2018</v>
      </c>
      <c r="BJ128" s="151">
        <f>IF('Indicator Date'!BJ128="","x",'Indicator Date'!BJ128)</f>
        <v>2015</v>
      </c>
      <c r="BK128" s="151">
        <f>IF('Indicator Date'!BK128="","x",'Indicator Date'!BK128)</f>
        <v>2017</v>
      </c>
      <c r="BL128" s="151">
        <f>IF('Indicator Date'!BL128="","x",'Indicator Date'!BL128)</f>
        <v>2018</v>
      </c>
      <c r="BM128" s="151">
        <f>IF('Indicator Date'!BM128="","x",'Indicator Date'!BM128)</f>
        <v>2017</v>
      </c>
      <c r="BN128" s="151">
        <f>IF('Indicator Date'!BN128="","x",'Indicator Date'!BN128)</f>
        <v>2015</v>
      </c>
      <c r="BO128" s="151">
        <f>IF('Indicator Date'!BO128="","x",'Indicator Date'!BO128)</f>
        <v>2016</v>
      </c>
      <c r="BP128" s="151">
        <f>IF('Indicator Date'!BP128="","x",'Indicator Date'!BP128)</f>
        <v>2017</v>
      </c>
      <c r="BQ128" s="151">
        <f>IF('Indicator Date'!BQ128="","x",'Indicator Date'!BQ128)</f>
        <v>2014</v>
      </c>
      <c r="BR128" s="151">
        <f>IF('Indicator Date'!BR128="","x",'Indicator Date'!BR128)</f>
        <v>2017</v>
      </c>
      <c r="BS128" s="151">
        <f>IF('Indicator Date'!BS128="","x",'Indicator Date'!BS128)</f>
        <v>2017</v>
      </c>
      <c r="BT128" s="151">
        <f>IF('Indicator Date'!BT128="","x",'Indicator Date'!BT128)</f>
        <v>2014</v>
      </c>
      <c r="BU128" s="151">
        <f>IF('Indicator Date'!BU128="","x",'Indicator Date'!BU128)</f>
        <v>2017</v>
      </c>
      <c r="BV128" s="151">
        <f>IF('Indicator Date'!BV128="","x",'Indicator Date'!BV128)</f>
        <v>2017</v>
      </c>
      <c r="BW128" s="151">
        <f>IF('Indicator Date'!BW128="","x",'Indicator Date'!BW128)</f>
        <v>2017</v>
      </c>
      <c r="BX128" s="151">
        <f>IF('Indicator Date'!BX128="","x",'Indicator Date'!BX128)</f>
        <v>2016</v>
      </c>
      <c r="BY128" s="151">
        <f>IF('Indicator Date'!BY128="","x",'Indicator Date'!BY128)</f>
        <v>2015</v>
      </c>
      <c r="BZ128" s="151" t="str">
        <f>IF('Indicator Date'!BZ128="","x",'Indicator Date'!BZ128)</f>
        <v>2018</v>
      </c>
      <c r="CA128" s="151">
        <f>IF('Indicator Date'!CA128="","x",'Indicator Date'!CA128)</f>
        <v>2019</v>
      </c>
      <c r="CB128" s="151">
        <f>IF('Indicator Date'!CB128="","x",'Indicator Date'!CB128)</f>
        <v>2015</v>
      </c>
    </row>
    <row r="129" spans="1:80" x14ac:dyDescent="0.3">
      <c r="A129" s="123" t="s">
        <v>234</v>
      </c>
      <c r="B129" s="106" t="s">
        <v>233</v>
      </c>
      <c r="C129" s="151">
        <f>IF('Indicator Date'!C129="","x",'Indicator Date'!C129)</f>
        <v>2015</v>
      </c>
      <c r="D129" s="151">
        <f>IF('Indicator Date'!D129="","x",'Indicator Date'!D129)</f>
        <v>2015</v>
      </c>
      <c r="E129" s="151">
        <f>IF('Indicator Date'!E129="","x",'Indicator Date'!E129)</f>
        <v>2015</v>
      </c>
      <c r="F129" s="151">
        <f>IF('Indicator Date'!F129="","x",'Indicator Date'!F129)</f>
        <v>2015</v>
      </c>
      <c r="G129" s="151">
        <f>IF('Indicator Date'!G129="","x",'Indicator Date'!G129)</f>
        <v>2015</v>
      </c>
      <c r="H129" s="151">
        <f>IF('Indicator Date'!H129="","x",'Indicator Date'!H129)</f>
        <v>2015</v>
      </c>
      <c r="I129" s="151">
        <f>IF('Indicator Date'!I129="","x",'Indicator Date'!I129)</f>
        <v>2015</v>
      </c>
      <c r="J129" s="151">
        <f>IF('Indicator Date'!J129="","x",'Indicator Date'!J129)</f>
        <v>2018</v>
      </c>
      <c r="K129" s="151">
        <f>IF('Indicator Date'!K129="","x",'Indicator Date'!K129)</f>
        <v>2018</v>
      </c>
      <c r="L129" s="151">
        <f>IF('Indicator Date'!L129="","x",'Indicator Date'!L129)</f>
        <v>2016</v>
      </c>
      <c r="M129" s="151">
        <f>IF('Indicator Date'!M129="","x",'Indicator Date'!M129)</f>
        <v>2015</v>
      </c>
      <c r="N129" s="151">
        <f>IF('Indicator Date'!N129="","x",'Indicator Date'!N129)</f>
        <v>2015</v>
      </c>
      <c r="O129" s="151">
        <f>IF('Indicator Date'!O129="","x",'Indicator Date'!O129)</f>
        <v>2015</v>
      </c>
      <c r="P129" s="151">
        <f>IF('Indicator Date'!P129="","x",'Indicator Date'!P129)</f>
        <v>2015</v>
      </c>
      <c r="Q129" s="151">
        <f>IF('Indicator Date'!Q129="","x",'Indicator Date'!Q129)</f>
        <v>2010</v>
      </c>
      <c r="R129" s="151">
        <f>IF('Indicator Date'!R129="","x",'Indicator Date'!R129)</f>
        <v>2010</v>
      </c>
      <c r="S129" s="151">
        <f>IF('Indicator Date'!S129="","x",'Indicator Date'!S129)</f>
        <v>2010</v>
      </c>
      <c r="T129" s="151">
        <f>IF('Indicator Date'!T129="","x",'Indicator Date'!T129)</f>
        <v>2010</v>
      </c>
      <c r="U129" s="151">
        <f>IF('Indicator Date'!U129="","x",'Indicator Date'!U129)</f>
        <v>2015</v>
      </c>
      <c r="V129" s="151">
        <f>IF('Indicator Date'!V129="","x",'Indicator Date'!V129)</f>
        <v>2015</v>
      </c>
      <c r="W129" s="151">
        <f>IF('Indicator Date'!W129="","x",'Indicator Date'!W129)</f>
        <v>2015</v>
      </c>
      <c r="X129" s="151">
        <f>IF('Indicator Date'!X129="","x",'Indicator Date'!X129)</f>
        <v>2018</v>
      </c>
      <c r="Y129" s="151">
        <f>IF('Indicator Date'!Y129="","x",'Indicator Date'!Y129)</f>
        <v>2018</v>
      </c>
      <c r="Z129" s="151">
        <f>IF('Indicator Date'!Z129="","x",'Indicator Date'!Z129)</f>
        <v>2018</v>
      </c>
      <c r="AA129" s="151">
        <f>IF('Indicator Date'!AA129="","x",'Indicator Date'!AA129)</f>
        <v>2015</v>
      </c>
      <c r="AB129" s="151">
        <f>IF('Indicator Date'!AB129="","x",'Indicator Date'!AB129)</f>
        <v>2017</v>
      </c>
      <c r="AC129" s="151">
        <f>IF('Indicator Date'!AC129="","x",'Indicator Date'!AC129)</f>
        <v>2017</v>
      </c>
      <c r="AD129" s="151">
        <f>IF('Indicator Date'!AD129="","x",'Indicator Date'!AD129)</f>
        <v>2018</v>
      </c>
      <c r="AE129" s="151">
        <f>IF('Indicator Date'!AE129="","x",'Indicator Date'!AE129)</f>
        <v>2018</v>
      </c>
      <c r="AF129" s="151">
        <f>IF('Indicator Date'!AF129="","x",'Indicator Date'!AF129)</f>
        <v>2016</v>
      </c>
      <c r="AG129" s="151">
        <f>IF('Indicator Date'!AG129="","x",'Indicator Date'!AG129)</f>
        <v>2019</v>
      </c>
      <c r="AH129" s="151">
        <f>IF('Indicator Date'!AH129="","x",'Indicator Date'!AH129)</f>
        <v>2019</v>
      </c>
      <c r="AI129" s="151">
        <f>IF('Indicator Date'!AI129="","x",'Indicator Date'!AI129)</f>
        <v>2019</v>
      </c>
      <c r="AJ129" s="151">
        <f>IF('Indicator Date'!AJ129="","x",'Indicator Date'!AJ129)</f>
        <v>2018</v>
      </c>
      <c r="AK129" s="151">
        <f>IF('Indicator Date'!AK129="","x",'Indicator Date'!AK129)</f>
        <v>2018</v>
      </c>
      <c r="AL129" s="151">
        <f>IF('Indicator Date'!AL129="","x",'Indicator Date'!AL129)</f>
        <v>2017</v>
      </c>
      <c r="AM129" s="151">
        <f>IF('Indicator Date'!AM129="","x",'Indicator Date'!AM129)</f>
        <v>2017</v>
      </c>
      <c r="AN129" s="151">
        <f>IF('Indicator Date'!AN129="","x",'Indicator Date'!AN129)</f>
        <v>2019</v>
      </c>
      <c r="AO129" s="151">
        <f>IF('Indicator Date'!AO129="","x",'Indicator Date'!AO129)</f>
        <v>2016</v>
      </c>
      <c r="AP129" s="151">
        <f>IF('Indicator Date'!AP129="","x",'Indicator Date'!AP129)</f>
        <v>2017</v>
      </c>
      <c r="AQ129" s="151">
        <f>IF('Indicator Date'!AQ129="","x",'Indicator Date'!AQ129)</f>
        <v>2017</v>
      </c>
      <c r="AR129" s="151">
        <f>IF('Indicator Date'!AR129="","x",'Indicator Date'!AR129)</f>
        <v>2018</v>
      </c>
      <c r="AS129" s="151">
        <f>IF('Indicator Date'!AS129="","x",'Indicator Date'!AS129)</f>
        <v>2015</v>
      </c>
      <c r="AT129" s="151">
        <f>IF('Indicator Date'!AT129="","x",'Indicator Date'!AT129)</f>
        <v>2016</v>
      </c>
      <c r="AU129" s="151">
        <f>IF('Indicator Date'!AU129="","x",'Indicator Date'!AU129)</f>
        <v>2017</v>
      </c>
      <c r="AV129" s="151">
        <f>IF('Indicator Date'!AV129="","x",'Indicator Date'!AV129)</f>
        <v>2017</v>
      </c>
      <c r="AW129" s="151" t="str">
        <f>IF('Indicator Date'!AW129="","x",'Indicator Date'!AW129)</f>
        <v>x</v>
      </c>
      <c r="AX129" s="151">
        <f>IF('Indicator Date'!AX129="","x",'Indicator Date'!AX129)</f>
        <v>2017</v>
      </c>
      <c r="AY129" s="151">
        <f>IF('Indicator Date'!AY129="","x",'Indicator Date'!AY129)</f>
        <v>2017</v>
      </c>
      <c r="AZ129" s="151" t="str">
        <f>IF('Indicator Date'!AZ129="","x",'Indicator Date'!AZ129)</f>
        <v>x</v>
      </c>
      <c r="BA129" s="151">
        <f>IF('Indicator Date'!BA129="","x",'Indicator Date'!BA129)</f>
        <v>2009</v>
      </c>
      <c r="BB129" s="151">
        <f>IF('Indicator Date'!BB129="","x",'Indicator Date'!BB129)</f>
        <v>2017</v>
      </c>
      <c r="BC129" s="151">
        <f>IF('Indicator Date'!BC129="","x",'Indicator Date'!BC129)</f>
        <v>2018</v>
      </c>
      <c r="BD129" s="151">
        <f>IF('Indicator Date'!BD129="","x",'Indicator Date'!BD129)</f>
        <v>2019</v>
      </c>
      <c r="BE129" s="212">
        <f>IF('Indicator Date'!BE129="","x",YEAR('Indicator Date'!BE129))</f>
        <v>2018</v>
      </c>
      <c r="BF129" s="212">
        <f>IF('Indicator Date'!BF129="","x",YEAR('Indicator Date'!BF129))</f>
        <v>2018</v>
      </c>
      <c r="BG129" s="212">
        <f>IF('Indicator Date'!BG129="","x",YEAR('Indicator Date'!BG129))</f>
        <v>2018</v>
      </c>
      <c r="BH129" s="151">
        <f>IF('Indicator Date'!BH129="","x",'Indicator Date'!BH129)</f>
        <v>2018</v>
      </c>
      <c r="BI129" s="151">
        <f>IF('Indicator Date'!BI129="","x",'Indicator Date'!BI129)</f>
        <v>2018</v>
      </c>
      <c r="BJ129" s="151">
        <f>IF('Indicator Date'!BJ129="","x",'Indicator Date'!BJ129)</f>
        <v>2015</v>
      </c>
      <c r="BK129" s="151">
        <f>IF('Indicator Date'!BK129="","x",'Indicator Date'!BK129)</f>
        <v>2017</v>
      </c>
      <c r="BL129" s="151">
        <f>IF('Indicator Date'!BL129="","x",'Indicator Date'!BL129)</f>
        <v>2018</v>
      </c>
      <c r="BM129" s="151">
        <f>IF('Indicator Date'!BM129="","x",'Indicator Date'!BM129)</f>
        <v>2017</v>
      </c>
      <c r="BN129" s="151">
        <f>IF('Indicator Date'!BN129="","x",'Indicator Date'!BN129)</f>
        <v>2015</v>
      </c>
      <c r="BO129" s="151">
        <f>IF('Indicator Date'!BO129="","x",'Indicator Date'!BO129)</f>
        <v>2016</v>
      </c>
      <c r="BP129" s="151">
        <f>IF('Indicator Date'!BP129="","x",'Indicator Date'!BP129)</f>
        <v>2017</v>
      </c>
      <c r="BQ129" s="151">
        <f>IF('Indicator Date'!BQ129="","x",'Indicator Date'!BQ129)</f>
        <v>2014</v>
      </c>
      <c r="BR129" s="151">
        <f>IF('Indicator Date'!BR129="","x",'Indicator Date'!BR129)</f>
        <v>2017</v>
      </c>
      <c r="BS129" s="151">
        <f>IF('Indicator Date'!BS129="","x",'Indicator Date'!BS129)</f>
        <v>2017</v>
      </c>
      <c r="BT129" s="151">
        <f>IF('Indicator Date'!BT129="","x",'Indicator Date'!BT129)</f>
        <v>2013</v>
      </c>
      <c r="BU129" s="151">
        <f>IF('Indicator Date'!BU129="","x",'Indicator Date'!BU129)</f>
        <v>2017</v>
      </c>
      <c r="BV129" s="151" t="str">
        <f>IF('Indicator Date'!BV129="","x",'Indicator Date'!BV129)</f>
        <v>x</v>
      </c>
      <c r="BW129" s="151">
        <f>IF('Indicator Date'!BW129="","x",'Indicator Date'!BW129)</f>
        <v>2017</v>
      </c>
      <c r="BX129" s="151">
        <f>IF('Indicator Date'!BX129="","x",'Indicator Date'!BX129)</f>
        <v>2016</v>
      </c>
      <c r="BY129" s="151">
        <f>IF('Indicator Date'!BY129="","x",'Indicator Date'!BY129)</f>
        <v>2015</v>
      </c>
      <c r="BZ129" s="151" t="str">
        <f>IF('Indicator Date'!BZ129="","x",'Indicator Date'!BZ129)</f>
        <v>2018</v>
      </c>
      <c r="CA129" s="151">
        <f>IF('Indicator Date'!CA129="","x",'Indicator Date'!CA129)</f>
        <v>2019</v>
      </c>
      <c r="CB129" s="151">
        <f>IF('Indicator Date'!CB129="","x",'Indicator Date'!CB129)</f>
        <v>2015</v>
      </c>
    </row>
    <row r="130" spans="1:80" x14ac:dyDescent="0.3">
      <c r="A130" s="123" t="s">
        <v>931</v>
      </c>
      <c r="B130" s="106" t="s">
        <v>187</v>
      </c>
      <c r="C130" s="151">
        <f>IF('Indicator Date'!C130="","x",'Indicator Date'!C130)</f>
        <v>2015</v>
      </c>
      <c r="D130" s="151">
        <f>IF('Indicator Date'!D130="","x",'Indicator Date'!D130)</f>
        <v>2015</v>
      </c>
      <c r="E130" s="151">
        <f>IF('Indicator Date'!E130="","x",'Indicator Date'!E130)</f>
        <v>2015</v>
      </c>
      <c r="F130" s="151">
        <f>IF('Indicator Date'!F130="","x",'Indicator Date'!F130)</f>
        <v>2015</v>
      </c>
      <c r="G130" s="151">
        <f>IF('Indicator Date'!G130="","x",'Indicator Date'!G130)</f>
        <v>2015</v>
      </c>
      <c r="H130" s="151">
        <f>IF('Indicator Date'!H130="","x",'Indicator Date'!H130)</f>
        <v>2015</v>
      </c>
      <c r="I130" s="151">
        <f>IF('Indicator Date'!I130="","x",'Indicator Date'!I130)</f>
        <v>2015</v>
      </c>
      <c r="J130" s="151">
        <f>IF('Indicator Date'!J130="","x",'Indicator Date'!J130)</f>
        <v>2018</v>
      </c>
      <c r="K130" s="151">
        <f>IF('Indicator Date'!K130="","x",'Indicator Date'!K130)</f>
        <v>2018</v>
      </c>
      <c r="L130" s="151">
        <f>IF('Indicator Date'!L130="","x",'Indicator Date'!L130)</f>
        <v>2016</v>
      </c>
      <c r="M130" s="151">
        <f>IF('Indicator Date'!M130="","x",'Indicator Date'!M130)</f>
        <v>2015</v>
      </c>
      <c r="N130" s="151">
        <f>IF('Indicator Date'!N130="","x",'Indicator Date'!N130)</f>
        <v>2015</v>
      </c>
      <c r="O130" s="151">
        <f>IF('Indicator Date'!O130="","x",'Indicator Date'!O130)</f>
        <v>2015</v>
      </c>
      <c r="P130" s="151">
        <f>IF('Indicator Date'!P130="","x",'Indicator Date'!P130)</f>
        <v>2015</v>
      </c>
      <c r="Q130" s="151">
        <f>IF('Indicator Date'!Q130="","x",'Indicator Date'!Q130)</f>
        <v>2010</v>
      </c>
      <c r="R130" s="151">
        <f>IF('Indicator Date'!R130="","x",'Indicator Date'!R130)</f>
        <v>2010</v>
      </c>
      <c r="S130" s="151">
        <f>IF('Indicator Date'!S130="","x",'Indicator Date'!S130)</f>
        <v>2010</v>
      </c>
      <c r="T130" s="151">
        <f>IF('Indicator Date'!T130="","x",'Indicator Date'!T130)</f>
        <v>2010</v>
      </c>
      <c r="U130" s="151">
        <f>IF('Indicator Date'!U130="","x",'Indicator Date'!U130)</f>
        <v>2015</v>
      </c>
      <c r="V130" s="151">
        <f>IF('Indicator Date'!V130="","x",'Indicator Date'!V130)</f>
        <v>2015</v>
      </c>
      <c r="W130" s="151">
        <f>IF('Indicator Date'!W130="","x",'Indicator Date'!W130)</f>
        <v>2015</v>
      </c>
      <c r="X130" s="151">
        <f>IF('Indicator Date'!X130="","x",'Indicator Date'!X130)</f>
        <v>2018</v>
      </c>
      <c r="Y130" s="151">
        <f>IF('Indicator Date'!Y130="","x",'Indicator Date'!Y130)</f>
        <v>2018</v>
      </c>
      <c r="Z130" s="151">
        <f>IF('Indicator Date'!Z130="","x",'Indicator Date'!Z130)</f>
        <v>2018</v>
      </c>
      <c r="AA130" s="151" t="str">
        <f>IF('Indicator Date'!AA130="","x",'Indicator Date'!AA130)</f>
        <v>x</v>
      </c>
      <c r="AB130" s="151">
        <f>IF('Indicator Date'!AB130="","x",'Indicator Date'!AB130)</f>
        <v>2017</v>
      </c>
      <c r="AC130" s="151" t="str">
        <f>IF('Indicator Date'!AC130="","x",'Indicator Date'!AC130)</f>
        <v>x</v>
      </c>
      <c r="AD130" s="151">
        <f>IF('Indicator Date'!AD130="","x",'Indicator Date'!AD130)</f>
        <v>2018</v>
      </c>
      <c r="AE130" s="151">
        <f>IF('Indicator Date'!AE130="","x",'Indicator Date'!AE130)</f>
        <v>2018</v>
      </c>
      <c r="AF130" s="151">
        <f>IF('Indicator Date'!AF130="","x",'Indicator Date'!AF130)</f>
        <v>2016</v>
      </c>
      <c r="AG130" s="151">
        <f>IF('Indicator Date'!AG130="","x",'Indicator Date'!AG130)</f>
        <v>2019</v>
      </c>
      <c r="AH130" s="151">
        <f>IF('Indicator Date'!AH130="","x",'Indicator Date'!AH130)</f>
        <v>2019</v>
      </c>
      <c r="AI130" s="151">
        <f>IF('Indicator Date'!AI130="","x",'Indicator Date'!AI130)</f>
        <v>2019</v>
      </c>
      <c r="AJ130" s="151">
        <f>IF('Indicator Date'!AJ130="","x",'Indicator Date'!AJ130)</f>
        <v>2018</v>
      </c>
      <c r="AK130" s="151">
        <f>IF('Indicator Date'!AK130="","x",'Indicator Date'!AK130)</f>
        <v>2018</v>
      </c>
      <c r="AL130" s="151">
        <f>IF('Indicator Date'!AL130="","x",'Indicator Date'!AL130)</f>
        <v>2017</v>
      </c>
      <c r="AM130" s="151">
        <f>IF('Indicator Date'!AM130="","x",'Indicator Date'!AM130)</f>
        <v>2011</v>
      </c>
      <c r="AN130" s="151">
        <f>IF('Indicator Date'!AN130="","x",'Indicator Date'!AN130)</f>
        <v>2019</v>
      </c>
      <c r="AO130" s="151">
        <f>IF('Indicator Date'!AO130="","x",'Indicator Date'!AO130)</f>
        <v>2016</v>
      </c>
      <c r="AP130" s="151">
        <f>IF('Indicator Date'!AP130="","x",'Indicator Date'!AP130)</f>
        <v>2017</v>
      </c>
      <c r="AQ130" s="151">
        <f>IF('Indicator Date'!AQ130="","x",'Indicator Date'!AQ130)</f>
        <v>2017</v>
      </c>
      <c r="AR130" s="151">
        <f>IF('Indicator Date'!AR130="","x",'Indicator Date'!AR130)</f>
        <v>2018</v>
      </c>
      <c r="AS130" s="151">
        <f>IF('Indicator Date'!AS130="","x",'Indicator Date'!AS130)</f>
        <v>2015</v>
      </c>
      <c r="AT130" s="151">
        <f>IF('Indicator Date'!AT130="","x",'Indicator Date'!AT130)</f>
        <v>2011</v>
      </c>
      <c r="AU130" s="151">
        <f>IF('Indicator Date'!AU130="","x",'Indicator Date'!AU130)</f>
        <v>2017</v>
      </c>
      <c r="AV130" s="151">
        <f>IF('Indicator Date'!AV130="","x",'Indicator Date'!AV130)</f>
        <v>2017</v>
      </c>
      <c r="AW130" s="151">
        <f>IF('Indicator Date'!AW130="","x",'Indicator Date'!AW130)</f>
        <v>2017</v>
      </c>
      <c r="AX130" s="151" t="str">
        <f>IF('Indicator Date'!AX130="","x",'Indicator Date'!AX130)</f>
        <v>x</v>
      </c>
      <c r="AY130" s="151">
        <f>IF('Indicator Date'!AY130="","x",'Indicator Date'!AY130)</f>
        <v>2017</v>
      </c>
      <c r="AZ130" s="151">
        <f>IF('Indicator Date'!AZ130="","x",'Indicator Date'!AZ130)</f>
        <v>2017</v>
      </c>
      <c r="BA130" s="151" t="str">
        <f>IF('Indicator Date'!BA130="","x",'Indicator Date'!BA130)</f>
        <v>2015</v>
      </c>
      <c r="BB130" s="151">
        <f>IF('Indicator Date'!BB130="","x",'Indicator Date'!BB130)</f>
        <v>2017</v>
      </c>
      <c r="BC130" s="151">
        <f>IF('Indicator Date'!BC130="","x",'Indicator Date'!BC130)</f>
        <v>2018</v>
      </c>
      <c r="BD130" s="151">
        <f>IF('Indicator Date'!BD130="","x",'Indicator Date'!BD130)</f>
        <v>2019</v>
      </c>
      <c r="BE130" s="212">
        <f>IF('Indicator Date'!BE130="","x",YEAR('Indicator Date'!BE130))</f>
        <v>2018</v>
      </c>
      <c r="BF130" s="212">
        <f>IF('Indicator Date'!BF130="","x",YEAR('Indicator Date'!BF130))</f>
        <v>2018</v>
      </c>
      <c r="BG130" s="212">
        <f>IF('Indicator Date'!BG130="","x",YEAR('Indicator Date'!BG130))</f>
        <v>2018</v>
      </c>
      <c r="BH130" s="151">
        <f>IF('Indicator Date'!BH130="","x",'Indicator Date'!BH130)</f>
        <v>2018</v>
      </c>
      <c r="BI130" s="151">
        <f>IF('Indicator Date'!BI130="","x",'Indicator Date'!BI130)</f>
        <v>2018</v>
      </c>
      <c r="BJ130" s="151">
        <f>IF('Indicator Date'!BJ130="","x",'Indicator Date'!BJ130)</f>
        <v>2015</v>
      </c>
      <c r="BK130" s="151">
        <f>IF('Indicator Date'!BK130="","x",'Indicator Date'!BK130)</f>
        <v>2017</v>
      </c>
      <c r="BL130" s="151">
        <f>IF('Indicator Date'!BL130="","x",'Indicator Date'!BL130)</f>
        <v>2018</v>
      </c>
      <c r="BM130" s="151">
        <f>IF('Indicator Date'!BM130="","x",'Indicator Date'!BM130)</f>
        <v>2017</v>
      </c>
      <c r="BN130" s="151">
        <f>IF('Indicator Date'!BN130="","x",'Indicator Date'!BN130)</f>
        <v>2015</v>
      </c>
      <c r="BO130" s="151">
        <f>IF('Indicator Date'!BO130="","x",'Indicator Date'!BO130)</f>
        <v>2016</v>
      </c>
      <c r="BP130" s="151">
        <f>IF('Indicator Date'!BP130="","x",'Indicator Date'!BP130)</f>
        <v>2017</v>
      </c>
      <c r="BQ130" s="151">
        <f>IF('Indicator Date'!BQ130="","x",'Indicator Date'!BQ130)</f>
        <v>2014</v>
      </c>
      <c r="BR130" s="151">
        <f>IF('Indicator Date'!BR130="","x",'Indicator Date'!BR130)</f>
        <v>2017</v>
      </c>
      <c r="BS130" s="151">
        <f>IF('Indicator Date'!BS130="","x",'Indicator Date'!BS130)</f>
        <v>2017</v>
      </c>
      <c r="BT130" s="151">
        <f>IF('Indicator Date'!BT130="","x",'Indicator Date'!BT130)</f>
        <v>2015</v>
      </c>
      <c r="BU130" s="151">
        <f>IF('Indicator Date'!BU130="","x",'Indicator Date'!BU130)</f>
        <v>2017</v>
      </c>
      <c r="BV130" s="151">
        <f>IF('Indicator Date'!BV130="","x",'Indicator Date'!BV130)</f>
        <v>2017</v>
      </c>
      <c r="BW130" s="151" t="str">
        <f>IF('Indicator Date'!BW130="","x",'Indicator Date'!BW130)</f>
        <v>x</v>
      </c>
      <c r="BX130" s="151">
        <f>IF('Indicator Date'!BX130="","x",'Indicator Date'!BX130)</f>
        <v>2016</v>
      </c>
      <c r="BY130" s="151">
        <f>IF('Indicator Date'!BY130="","x",'Indicator Date'!BY130)</f>
        <v>2015</v>
      </c>
      <c r="BZ130" s="151" t="str">
        <f>IF('Indicator Date'!BZ130="","x",'Indicator Date'!BZ130)</f>
        <v>2018</v>
      </c>
      <c r="CA130" s="151">
        <f>IF('Indicator Date'!CA130="","x",'Indicator Date'!CA130)</f>
        <v>2019</v>
      </c>
      <c r="CB130" s="151">
        <f>IF('Indicator Date'!CB130="","x",'Indicator Date'!CB130)</f>
        <v>2015</v>
      </c>
    </row>
    <row r="131" spans="1:80" x14ac:dyDescent="0.3">
      <c r="A131" s="123" t="s">
        <v>236</v>
      </c>
      <c r="B131" s="106" t="s">
        <v>235</v>
      </c>
      <c r="C131" s="151">
        <f>IF('Indicator Date'!C131="","x",'Indicator Date'!C131)</f>
        <v>2015</v>
      </c>
      <c r="D131" s="151">
        <f>IF('Indicator Date'!D131="","x",'Indicator Date'!D131)</f>
        <v>2015</v>
      </c>
      <c r="E131" s="151">
        <f>IF('Indicator Date'!E131="","x",'Indicator Date'!E131)</f>
        <v>2015</v>
      </c>
      <c r="F131" s="151">
        <f>IF('Indicator Date'!F131="","x",'Indicator Date'!F131)</f>
        <v>2015</v>
      </c>
      <c r="G131" s="151">
        <f>IF('Indicator Date'!G131="","x",'Indicator Date'!G131)</f>
        <v>2015</v>
      </c>
      <c r="H131" s="151">
        <f>IF('Indicator Date'!H131="","x",'Indicator Date'!H131)</f>
        <v>2015</v>
      </c>
      <c r="I131" s="151">
        <f>IF('Indicator Date'!I131="","x",'Indicator Date'!I131)</f>
        <v>2015</v>
      </c>
      <c r="J131" s="151">
        <f>IF('Indicator Date'!J131="","x",'Indicator Date'!J131)</f>
        <v>2018</v>
      </c>
      <c r="K131" s="151">
        <f>IF('Indicator Date'!K131="","x",'Indicator Date'!K131)</f>
        <v>2018</v>
      </c>
      <c r="L131" s="151">
        <f>IF('Indicator Date'!L131="","x",'Indicator Date'!L131)</f>
        <v>2016</v>
      </c>
      <c r="M131" s="151">
        <f>IF('Indicator Date'!M131="","x",'Indicator Date'!M131)</f>
        <v>2015</v>
      </c>
      <c r="N131" s="151">
        <f>IF('Indicator Date'!N131="","x",'Indicator Date'!N131)</f>
        <v>2015</v>
      </c>
      <c r="O131" s="151">
        <f>IF('Indicator Date'!O131="","x",'Indicator Date'!O131)</f>
        <v>2015</v>
      </c>
      <c r="P131" s="151">
        <f>IF('Indicator Date'!P131="","x",'Indicator Date'!P131)</f>
        <v>2015</v>
      </c>
      <c r="Q131" s="151">
        <f>IF('Indicator Date'!Q131="","x",'Indicator Date'!Q131)</f>
        <v>2010</v>
      </c>
      <c r="R131" s="151">
        <f>IF('Indicator Date'!R131="","x",'Indicator Date'!R131)</f>
        <v>2010</v>
      </c>
      <c r="S131" s="151">
        <f>IF('Indicator Date'!S131="","x",'Indicator Date'!S131)</f>
        <v>2010</v>
      </c>
      <c r="T131" s="151">
        <f>IF('Indicator Date'!T131="","x",'Indicator Date'!T131)</f>
        <v>2010</v>
      </c>
      <c r="U131" s="151">
        <f>IF('Indicator Date'!U131="","x",'Indicator Date'!U131)</f>
        <v>2015</v>
      </c>
      <c r="V131" s="151">
        <f>IF('Indicator Date'!V131="","x",'Indicator Date'!V131)</f>
        <v>2015</v>
      </c>
      <c r="W131" s="151">
        <f>IF('Indicator Date'!W131="","x",'Indicator Date'!W131)</f>
        <v>2015</v>
      </c>
      <c r="X131" s="151">
        <f>IF('Indicator Date'!X131="","x",'Indicator Date'!X131)</f>
        <v>2018</v>
      </c>
      <c r="Y131" s="151">
        <f>IF('Indicator Date'!Y131="","x",'Indicator Date'!Y131)</f>
        <v>2018</v>
      </c>
      <c r="Z131" s="151">
        <f>IF('Indicator Date'!Z131="","x",'Indicator Date'!Z131)</f>
        <v>2018</v>
      </c>
      <c r="AA131" s="151">
        <f>IF('Indicator Date'!AA131="","x",'Indicator Date'!AA131)</f>
        <v>2011</v>
      </c>
      <c r="AB131" s="151">
        <f>IF('Indicator Date'!AB131="","x",'Indicator Date'!AB131)</f>
        <v>2017</v>
      </c>
      <c r="AC131" s="151" t="str">
        <f>IF('Indicator Date'!AC131="","x",'Indicator Date'!AC131)</f>
        <v>x</v>
      </c>
      <c r="AD131" s="151">
        <f>IF('Indicator Date'!AD131="","x",'Indicator Date'!AD131)</f>
        <v>2017</v>
      </c>
      <c r="AE131" s="151">
        <f>IF('Indicator Date'!AE131="","x",'Indicator Date'!AE131)</f>
        <v>2018</v>
      </c>
      <c r="AF131" s="151">
        <f>IF('Indicator Date'!AF131="","x",'Indicator Date'!AF131)</f>
        <v>2016</v>
      </c>
      <c r="AG131" s="151">
        <f>IF('Indicator Date'!AG131="","x",'Indicator Date'!AG131)</f>
        <v>2019</v>
      </c>
      <c r="AH131" s="151">
        <f>IF('Indicator Date'!AH131="","x",'Indicator Date'!AH131)</f>
        <v>2019</v>
      </c>
      <c r="AI131" s="151">
        <f>IF('Indicator Date'!AI131="","x",'Indicator Date'!AI131)</f>
        <v>2019</v>
      </c>
      <c r="AJ131" s="151">
        <f>IF('Indicator Date'!AJ131="","x",'Indicator Date'!AJ131)</f>
        <v>2018</v>
      </c>
      <c r="AK131" s="151">
        <f>IF('Indicator Date'!AK131="","x",'Indicator Date'!AK131)</f>
        <v>2018</v>
      </c>
      <c r="AL131" s="151">
        <f>IF('Indicator Date'!AL131="","x",'Indicator Date'!AL131)</f>
        <v>2017</v>
      </c>
      <c r="AM131" s="151" t="str">
        <f>IF('Indicator Date'!AM131="","x",'Indicator Date'!AM131)</f>
        <v>x</v>
      </c>
      <c r="AN131" s="151">
        <f>IF('Indicator Date'!AN131="","x",'Indicator Date'!AN131)</f>
        <v>2019</v>
      </c>
      <c r="AO131" s="151">
        <f>IF('Indicator Date'!AO131="","x",'Indicator Date'!AO131)</f>
        <v>2016</v>
      </c>
      <c r="AP131" s="151">
        <f>IF('Indicator Date'!AP131="","x",'Indicator Date'!AP131)</f>
        <v>2017</v>
      </c>
      <c r="AQ131" s="151" t="str">
        <f>IF('Indicator Date'!AQ131="","x",'Indicator Date'!AQ131)</f>
        <v>x</v>
      </c>
      <c r="AR131" s="151">
        <f>IF('Indicator Date'!AR131="","x",'Indicator Date'!AR131)</f>
        <v>2018</v>
      </c>
      <c r="AS131" s="151">
        <f>IF('Indicator Date'!AS131="","x",'Indicator Date'!AS131)</f>
        <v>2015</v>
      </c>
      <c r="AT131" s="151" t="str">
        <f>IF('Indicator Date'!AT131="","x",'Indicator Date'!AT131)</f>
        <v>x</v>
      </c>
      <c r="AU131" s="151">
        <f>IF('Indicator Date'!AU131="","x",'Indicator Date'!AU131)</f>
        <v>2017</v>
      </c>
      <c r="AV131" s="151">
        <f>IF('Indicator Date'!AV131="","x",'Indicator Date'!AV131)</f>
        <v>2017</v>
      </c>
      <c r="AW131" s="151" t="str">
        <f>IF('Indicator Date'!AW131="","x",'Indicator Date'!AW131)</f>
        <v>x</v>
      </c>
      <c r="AX131" s="151" t="str">
        <f>IF('Indicator Date'!AX131="","x",'Indicator Date'!AX131)</f>
        <v>x</v>
      </c>
      <c r="AY131" s="151">
        <f>IF('Indicator Date'!AY131="","x",'Indicator Date'!AY131)</f>
        <v>2017</v>
      </c>
      <c r="AZ131" s="151">
        <f>IF('Indicator Date'!AZ131="","x",'Indicator Date'!AZ131)</f>
        <v>2017</v>
      </c>
      <c r="BA131" s="151" t="str">
        <f>IF('Indicator Date'!BA131="","x",'Indicator Date'!BA131)</f>
        <v>2015</v>
      </c>
      <c r="BB131" s="151">
        <f>IF('Indicator Date'!BB131="","x",'Indicator Date'!BB131)</f>
        <v>2017</v>
      </c>
      <c r="BC131" s="151">
        <f>IF('Indicator Date'!BC131="","x",'Indicator Date'!BC131)</f>
        <v>2018</v>
      </c>
      <c r="BD131" s="151">
        <f>IF('Indicator Date'!BD131="","x",'Indicator Date'!BD131)</f>
        <v>2019</v>
      </c>
      <c r="BE131" s="212" t="str">
        <f>IF('Indicator Date'!BE131="","x",YEAR('Indicator Date'!BE131))</f>
        <v>x</v>
      </c>
      <c r="BF131" s="212">
        <f>IF('Indicator Date'!BF131="","x",YEAR('Indicator Date'!BF131))</f>
        <v>2018</v>
      </c>
      <c r="BG131" s="212">
        <f>IF('Indicator Date'!BG131="","x",YEAR('Indicator Date'!BG131))</f>
        <v>2018</v>
      </c>
      <c r="BH131" s="151">
        <f>IF('Indicator Date'!BH131="","x",'Indicator Date'!BH131)</f>
        <v>2018</v>
      </c>
      <c r="BI131" s="151">
        <f>IF('Indicator Date'!BI131="","x",'Indicator Date'!BI131)</f>
        <v>2018</v>
      </c>
      <c r="BJ131" s="151">
        <f>IF('Indicator Date'!BJ131="","x",'Indicator Date'!BJ131)</f>
        <v>2015</v>
      </c>
      <c r="BK131" s="151">
        <f>IF('Indicator Date'!BK131="","x",'Indicator Date'!BK131)</f>
        <v>2017</v>
      </c>
      <c r="BL131" s="151">
        <f>IF('Indicator Date'!BL131="","x",'Indicator Date'!BL131)</f>
        <v>2018</v>
      </c>
      <c r="BM131" s="151">
        <f>IF('Indicator Date'!BM131="","x",'Indicator Date'!BM131)</f>
        <v>2017</v>
      </c>
      <c r="BN131" s="151" t="str">
        <f>IF('Indicator Date'!BN131="","x",'Indicator Date'!BN131)</f>
        <v>x</v>
      </c>
      <c r="BO131" s="151">
        <f>IF('Indicator Date'!BO131="","x",'Indicator Date'!BO131)</f>
        <v>2016</v>
      </c>
      <c r="BP131" s="151">
        <f>IF('Indicator Date'!BP131="","x",'Indicator Date'!BP131)</f>
        <v>2017</v>
      </c>
      <c r="BQ131" s="151">
        <f>IF('Indicator Date'!BQ131="","x",'Indicator Date'!BQ131)</f>
        <v>2014</v>
      </c>
      <c r="BR131" s="151">
        <f>IF('Indicator Date'!BR131="","x",'Indicator Date'!BR131)</f>
        <v>2017</v>
      </c>
      <c r="BS131" s="151">
        <f>IF('Indicator Date'!BS131="","x",'Indicator Date'!BS131)</f>
        <v>2017</v>
      </c>
      <c r="BT131" s="151">
        <f>IF('Indicator Date'!BT131="","x",'Indicator Date'!BT131)</f>
        <v>2017</v>
      </c>
      <c r="BU131" s="151">
        <f>IF('Indicator Date'!BU131="","x",'Indicator Date'!BU131)</f>
        <v>2017</v>
      </c>
      <c r="BV131" s="151">
        <f>IF('Indicator Date'!BV131="","x",'Indicator Date'!BV131)</f>
        <v>2017</v>
      </c>
      <c r="BW131" s="151">
        <f>IF('Indicator Date'!BW131="","x",'Indicator Date'!BW131)</f>
        <v>2017</v>
      </c>
      <c r="BX131" s="151">
        <f>IF('Indicator Date'!BX131="","x",'Indicator Date'!BX131)</f>
        <v>2016</v>
      </c>
      <c r="BY131" s="151">
        <f>IF('Indicator Date'!BY131="","x",'Indicator Date'!BY131)</f>
        <v>2015</v>
      </c>
      <c r="BZ131" s="151" t="str">
        <f>IF('Indicator Date'!BZ131="","x",'Indicator Date'!BZ131)</f>
        <v>2018</v>
      </c>
      <c r="CA131" s="151">
        <f>IF('Indicator Date'!CA131="","x",'Indicator Date'!CA131)</f>
        <v>2019</v>
      </c>
      <c r="CB131" s="151">
        <f>IF('Indicator Date'!CB131="","x",'Indicator Date'!CB131)</f>
        <v>2015</v>
      </c>
    </row>
    <row r="132" spans="1:80" x14ac:dyDescent="0.3">
      <c r="A132" s="123" t="s">
        <v>239</v>
      </c>
      <c r="B132" s="106" t="s">
        <v>238</v>
      </c>
      <c r="C132" s="151">
        <f>IF('Indicator Date'!C132="","x",'Indicator Date'!C132)</f>
        <v>2015</v>
      </c>
      <c r="D132" s="151">
        <f>IF('Indicator Date'!D132="","x",'Indicator Date'!D132)</f>
        <v>2015</v>
      </c>
      <c r="E132" s="151">
        <f>IF('Indicator Date'!E132="","x",'Indicator Date'!E132)</f>
        <v>2015</v>
      </c>
      <c r="F132" s="151">
        <f>IF('Indicator Date'!F132="","x",'Indicator Date'!F132)</f>
        <v>2015</v>
      </c>
      <c r="G132" s="151">
        <f>IF('Indicator Date'!G132="","x",'Indicator Date'!G132)</f>
        <v>2015</v>
      </c>
      <c r="H132" s="151">
        <f>IF('Indicator Date'!H132="","x",'Indicator Date'!H132)</f>
        <v>2015</v>
      </c>
      <c r="I132" s="151">
        <f>IF('Indicator Date'!I132="","x",'Indicator Date'!I132)</f>
        <v>2015</v>
      </c>
      <c r="J132" s="151">
        <f>IF('Indicator Date'!J132="","x",'Indicator Date'!J132)</f>
        <v>2018</v>
      </c>
      <c r="K132" s="151">
        <f>IF('Indicator Date'!K132="","x",'Indicator Date'!K132)</f>
        <v>2018</v>
      </c>
      <c r="L132" s="151">
        <f>IF('Indicator Date'!L132="","x",'Indicator Date'!L132)</f>
        <v>2016</v>
      </c>
      <c r="M132" s="151">
        <f>IF('Indicator Date'!M132="","x",'Indicator Date'!M132)</f>
        <v>2015</v>
      </c>
      <c r="N132" s="151">
        <f>IF('Indicator Date'!N132="","x",'Indicator Date'!N132)</f>
        <v>2015</v>
      </c>
      <c r="O132" s="151">
        <f>IF('Indicator Date'!O132="","x",'Indicator Date'!O132)</f>
        <v>2015</v>
      </c>
      <c r="P132" s="151">
        <f>IF('Indicator Date'!P132="","x",'Indicator Date'!P132)</f>
        <v>2015</v>
      </c>
      <c r="Q132" s="151">
        <f>IF('Indicator Date'!Q132="","x",'Indicator Date'!Q132)</f>
        <v>2010</v>
      </c>
      <c r="R132" s="151">
        <f>IF('Indicator Date'!R132="","x",'Indicator Date'!R132)</f>
        <v>2010</v>
      </c>
      <c r="S132" s="151">
        <f>IF('Indicator Date'!S132="","x",'Indicator Date'!S132)</f>
        <v>2010</v>
      </c>
      <c r="T132" s="151">
        <f>IF('Indicator Date'!T132="","x",'Indicator Date'!T132)</f>
        <v>2010</v>
      </c>
      <c r="U132" s="151">
        <f>IF('Indicator Date'!U132="","x",'Indicator Date'!U132)</f>
        <v>2015</v>
      </c>
      <c r="V132" s="151">
        <f>IF('Indicator Date'!V132="","x",'Indicator Date'!V132)</f>
        <v>2015</v>
      </c>
      <c r="W132" s="151">
        <f>IF('Indicator Date'!W132="","x",'Indicator Date'!W132)</f>
        <v>2015</v>
      </c>
      <c r="X132" s="151">
        <f>IF('Indicator Date'!X132="","x",'Indicator Date'!X132)</f>
        <v>2018</v>
      </c>
      <c r="Y132" s="151">
        <f>IF('Indicator Date'!Y132="","x",'Indicator Date'!Y132)</f>
        <v>2018</v>
      </c>
      <c r="Z132" s="151">
        <f>IF('Indicator Date'!Z132="","x",'Indicator Date'!Z132)</f>
        <v>2018</v>
      </c>
      <c r="AA132" s="151" t="str">
        <f>IF('Indicator Date'!AA132="","x",'Indicator Date'!AA132)</f>
        <v>x</v>
      </c>
      <c r="AB132" s="151">
        <f>IF('Indicator Date'!AB132="","x",'Indicator Date'!AB132)</f>
        <v>2017</v>
      </c>
      <c r="AC132" s="151">
        <f>IF('Indicator Date'!AC132="","x",'Indicator Date'!AC132)</f>
        <v>2017</v>
      </c>
      <c r="AD132" s="151">
        <f>IF('Indicator Date'!AD132="","x",'Indicator Date'!AD132)</f>
        <v>2018</v>
      </c>
      <c r="AE132" s="151">
        <f>IF('Indicator Date'!AE132="","x",'Indicator Date'!AE132)</f>
        <v>2018</v>
      </c>
      <c r="AF132" s="151" t="str">
        <f>IF('Indicator Date'!AF132="","x",'Indicator Date'!AF132)</f>
        <v>x</v>
      </c>
      <c r="AG132" s="151">
        <f>IF('Indicator Date'!AG132="","x",'Indicator Date'!AG132)</f>
        <v>2019</v>
      </c>
      <c r="AH132" s="151">
        <f>IF('Indicator Date'!AH132="","x",'Indicator Date'!AH132)</f>
        <v>2019</v>
      </c>
      <c r="AI132" s="151">
        <f>IF('Indicator Date'!AI132="","x",'Indicator Date'!AI132)</f>
        <v>2019</v>
      </c>
      <c r="AJ132" s="151">
        <f>IF('Indicator Date'!AJ132="","x",'Indicator Date'!AJ132)</f>
        <v>2018</v>
      </c>
      <c r="AK132" s="151">
        <f>IF('Indicator Date'!AK132="","x",'Indicator Date'!AK132)</f>
        <v>2018</v>
      </c>
      <c r="AL132" s="151">
        <f>IF('Indicator Date'!AL132="","x",'Indicator Date'!AL132)</f>
        <v>2017</v>
      </c>
      <c r="AM132" s="151" t="str">
        <f>IF('Indicator Date'!AM132="","x",'Indicator Date'!AM132)</f>
        <v>x</v>
      </c>
      <c r="AN132" s="151">
        <f>IF('Indicator Date'!AN132="","x",'Indicator Date'!AN132)</f>
        <v>2019</v>
      </c>
      <c r="AO132" s="151">
        <f>IF('Indicator Date'!AO132="","x",'Indicator Date'!AO132)</f>
        <v>2016</v>
      </c>
      <c r="AP132" s="151">
        <f>IF('Indicator Date'!AP132="","x",'Indicator Date'!AP132)</f>
        <v>2017</v>
      </c>
      <c r="AQ132" s="151" t="str">
        <f>IF('Indicator Date'!AQ132="","x",'Indicator Date'!AQ132)</f>
        <v>x</v>
      </c>
      <c r="AR132" s="151">
        <f>IF('Indicator Date'!AR132="","x",'Indicator Date'!AR132)</f>
        <v>2018</v>
      </c>
      <c r="AS132" s="151">
        <f>IF('Indicator Date'!AS132="","x",'Indicator Date'!AS132)</f>
        <v>2015</v>
      </c>
      <c r="AT132" s="151">
        <f>IF('Indicator Date'!AT132="","x",'Indicator Date'!AT132)</f>
        <v>2009</v>
      </c>
      <c r="AU132" s="151">
        <f>IF('Indicator Date'!AU132="","x",'Indicator Date'!AU132)</f>
        <v>2017</v>
      </c>
      <c r="AV132" s="151">
        <f>IF('Indicator Date'!AV132="","x",'Indicator Date'!AV132)</f>
        <v>2014</v>
      </c>
      <c r="AW132" s="151" t="str">
        <f>IF('Indicator Date'!AW132="","x",'Indicator Date'!AW132)</f>
        <v>x</v>
      </c>
      <c r="AX132" s="151">
        <f>IF('Indicator Date'!AX132="","x",'Indicator Date'!AX132)</f>
        <v>2017</v>
      </c>
      <c r="AY132" s="151">
        <f>IF('Indicator Date'!AY132="","x",'Indicator Date'!AY132)</f>
        <v>2017</v>
      </c>
      <c r="AZ132" s="151">
        <f>IF('Indicator Date'!AZ132="","x",'Indicator Date'!AZ132)</f>
        <v>2017</v>
      </c>
      <c r="BA132" s="151" t="str">
        <f>IF('Indicator Date'!BA132="","x",'Indicator Date'!BA132)</f>
        <v>x</v>
      </c>
      <c r="BB132" s="151">
        <f>IF('Indicator Date'!BB132="","x",'Indicator Date'!BB132)</f>
        <v>2017</v>
      </c>
      <c r="BC132" s="151">
        <f>IF('Indicator Date'!BC132="","x",'Indicator Date'!BC132)</f>
        <v>2018</v>
      </c>
      <c r="BD132" s="151">
        <f>IF('Indicator Date'!BD132="","x",'Indicator Date'!BD132)</f>
        <v>2019</v>
      </c>
      <c r="BE132" s="212" t="str">
        <f>IF('Indicator Date'!BE132="","x",YEAR('Indicator Date'!BE132))</f>
        <v>x</v>
      </c>
      <c r="BF132" s="212">
        <f>IF('Indicator Date'!BF132="","x",YEAR('Indicator Date'!BF132))</f>
        <v>2018</v>
      </c>
      <c r="BG132" s="212">
        <f>IF('Indicator Date'!BG132="","x",YEAR('Indicator Date'!BG132))</f>
        <v>2018</v>
      </c>
      <c r="BH132" s="151">
        <f>IF('Indicator Date'!BH132="","x",'Indicator Date'!BH132)</f>
        <v>2018</v>
      </c>
      <c r="BI132" s="151">
        <f>IF('Indicator Date'!BI132="","x",'Indicator Date'!BI132)</f>
        <v>2018</v>
      </c>
      <c r="BJ132" s="151" t="str">
        <f>IF('Indicator Date'!BJ132="","x",'Indicator Date'!BJ132)</f>
        <v>x</v>
      </c>
      <c r="BK132" s="151">
        <f>IF('Indicator Date'!BK132="","x",'Indicator Date'!BK132)</f>
        <v>2017</v>
      </c>
      <c r="BL132" s="151">
        <f>IF('Indicator Date'!BL132="","x",'Indicator Date'!BL132)</f>
        <v>2018</v>
      </c>
      <c r="BM132" s="151">
        <f>IF('Indicator Date'!BM132="","x",'Indicator Date'!BM132)</f>
        <v>2017</v>
      </c>
      <c r="BN132" s="151">
        <f>IF('Indicator Date'!BN132="","x",'Indicator Date'!BN132)</f>
        <v>2017</v>
      </c>
      <c r="BO132" s="151">
        <f>IF('Indicator Date'!BO132="","x",'Indicator Date'!BO132)</f>
        <v>2016</v>
      </c>
      <c r="BP132" s="151">
        <f>IF('Indicator Date'!BP132="","x",'Indicator Date'!BP132)</f>
        <v>2017</v>
      </c>
      <c r="BQ132" s="151">
        <f>IF('Indicator Date'!BQ132="","x",'Indicator Date'!BQ132)</f>
        <v>2014</v>
      </c>
      <c r="BR132" s="151">
        <f>IF('Indicator Date'!BR132="","x",'Indicator Date'!BR132)</f>
        <v>2017</v>
      </c>
      <c r="BS132" s="151">
        <f>IF('Indicator Date'!BS132="","x",'Indicator Date'!BS132)</f>
        <v>2017</v>
      </c>
      <c r="BT132" s="151">
        <f>IF('Indicator Date'!BT132="","x",'Indicator Date'!BT132)</f>
        <v>2017</v>
      </c>
      <c r="BU132" s="151">
        <f>IF('Indicator Date'!BU132="","x",'Indicator Date'!BU132)</f>
        <v>2017</v>
      </c>
      <c r="BV132" s="151">
        <f>IF('Indicator Date'!BV132="","x",'Indicator Date'!BV132)</f>
        <v>2017</v>
      </c>
      <c r="BW132" s="151">
        <f>IF('Indicator Date'!BW132="","x",'Indicator Date'!BW132)</f>
        <v>2017</v>
      </c>
      <c r="BX132" s="151">
        <f>IF('Indicator Date'!BX132="","x",'Indicator Date'!BX132)</f>
        <v>2016</v>
      </c>
      <c r="BY132" s="151">
        <f>IF('Indicator Date'!BY132="","x",'Indicator Date'!BY132)</f>
        <v>2015</v>
      </c>
      <c r="BZ132" s="151" t="str">
        <f>IF('Indicator Date'!BZ132="","x",'Indicator Date'!BZ132)</f>
        <v>2018</v>
      </c>
      <c r="CA132" s="151">
        <f>IF('Indicator Date'!CA132="","x",'Indicator Date'!CA132)</f>
        <v>2019</v>
      </c>
      <c r="CB132" s="151">
        <f>IF('Indicator Date'!CB132="","x",'Indicator Date'!CB132)</f>
        <v>2015</v>
      </c>
    </row>
    <row r="133" spans="1:80" x14ac:dyDescent="0.3">
      <c r="A133" s="123" t="s">
        <v>241</v>
      </c>
      <c r="B133" s="106" t="s">
        <v>240</v>
      </c>
      <c r="C133" s="151">
        <f>IF('Indicator Date'!C133="","x",'Indicator Date'!C133)</f>
        <v>2015</v>
      </c>
      <c r="D133" s="151">
        <f>IF('Indicator Date'!D133="","x",'Indicator Date'!D133)</f>
        <v>2015</v>
      </c>
      <c r="E133" s="151">
        <f>IF('Indicator Date'!E133="","x",'Indicator Date'!E133)</f>
        <v>2015</v>
      </c>
      <c r="F133" s="151">
        <f>IF('Indicator Date'!F133="","x",'Indicator Date'!F133)</f>
        <v>2015</v>
      </c>
      <c r="G133" s="151">
        <f>IF('Indicator Date'!G133="","x",'Indicator Date'!G133)</f>
        <v>2015</v>
      </c>
      <c r="H133" s="151">
        <f>IF('Indicator Date'!H133="","x",'Indicator Date'!H133)</f>
        <v>2015</v>
      </c>
      <c r="I133" s="151">
        <f>IF('Indicator Date'!I133="","x",'Indicator Date'!I133)</f>
        <v>2015</v>
      </c>
      <c r="J133" s="151">
        <f>IF('Indicator Date'!J133="","x",'Indicator Date'!J133)</f>
        <v>2018</v>
      </c>
      <c r="K133" s="151">
        <f>IF('Indicator Date'!K133="","x",'Indicator Date'!K133)</f>
        <v>2018</v>
      </c>
      <c r="L133" s="151">
        <f>IF('Indicator Date'!L133="","x",'Indicator Date'!L133)</f>
        <v>2016</v>
      </c>
      <c r="M133" s="151">
        <f>IF('Indicator Date'!M133="","x",'Indicator Date'!M133)</f>
        <v>2015</v>
      </c>
      <c r="N133" s="151">
        <f>IF('Indicator Date'!N133="","x",'Indicator Date'!N133)</f>
        <v>2015</v>
      </c>
      <c r="O133" s="151">
        <f>IF('Indicator Date'!O133="","x",'Indicator Date'!O133)</f>
        <v>2015</v>
      </c>
      <c r="P133" s="151">
        <f>IF('Indicator Date'!P133="","x",'Indicator Date'!P133)</f>
        <v>2015</v>
      </c>
      <c r="Q133" s="151">
        <f>IF('Indicator Date'!Q133="","x",'Indicator Date'!Q133)</f>
        <v>2010</v>
      </c>
      <c r="R133" s="151">
        <f>IF('Indicator Date'!R133="","x",'Indicator Date'!R133)</f>
        <v>2010</v>
      </c>
      <c r="S133" s="151">
        <f>IF('Indicator Date'!S133="","x",'Indicator Date'!S133)</f>
        <v>2010</v>
      </c>
      <c r="T133" s="151">
        <f>IF('Indicator Date'!T133="","x",'Indicator Date'!T133)</f>
        <v>2010</v>
      </c>
      <c r="U133" s="151">
        <f>IF('Indicator Date'!U133="","x",'Indicator Date'!U133)</f>
        <v>2015</v>
      </c>
      <c r="V133" s="151">
        <f>IF('Indicator Date'!V133="","x",'Indicator Date'!V133)</f>
        <v>2015</v>
      </c>
      <c r="W133" s="151">
        <f>IF('Indicator Date'!W133="","x",'Indicator Date'!W133)</f>
        <v>2015</v>
      </c>
      <c r="X133" s="151">
        <f>IF('Indicator Date'!X133="","x",'Indicator Date'!X133)</f>
        <v>2018</v>
      </c>
      <c r="Y133" s="151">
        <f>IF('Indicator Date'!Y133="","x",'Indicator Date'!Y133)</f>
        <v>2018</v>
      </c>
      <c r="Z133" s="151">
        <f>IF('Indicator Date'!Z133="","x",'Indicator Date'!Z133)</f>
        <v>2018</v>
      </c>
      <c r="AA133" s="151">
        <f>IF('Indicator Date'!AA133="","x",'Indicator Date'!AA133)</f>
        <v>2013</v>
      </c>
      <c r="AB133" s="151">
        <f>IF('Indicator Date'!AB133="","x",'Indicator Date'!AB133)</f>
        <v>2017</v>
      </c>
      <c r="AC133" s="151">
        <f>IF('Indicator Date'!AC133="","x",'Indicator Date'!AC133)</f>
        <v>2017</v>
      </c>
      <c r="AD133" s="151">
        <f>IF('Indicator Date'!AD133="","x",'Indicator Date'!AD133)</f>
        <v>2017</v>
      </c>
      <c r="AE133" s="151">
        <f>IF('Indicator Date'!AE133="","x",'Indicator Date'!AE133)</f>
        <v>2018</v>
      </c>
      <c r="AF133" s="151">
        <f>IF('Indicator Date'!AF133="","x",'Indicator Date'!AF133)</f>
        <v>2016</v>
      </c>
      <c r="AG133" s="151">
        <f>IF('Indicator Date'!AG133="","x",'Indicator Date'!AG133)</f>
        <v>2019</v>
      </c>
      <c r="AH133" s="151">
        <f>IF('Indicator Date'!AH133="","x",'Indicator Date'!AH133)</f>
        <v>2019</v>
      </c>
      <c r="AI133" s="151">
        <f>IF('Indicator Date'!AI133="","x",'Indicator Date'!AI133)</f>
        <v>2019</v>
      </c>
      <c r="AJ133" s="151">
        <f>IF('Indicator Date'!AJ133="","x",'Indicator Date'!AJ133)</f>
        <v>2018</v>
      </c>
      <c r="AK133" s="151">
        <f>IF('Indicator Date'!AK133="","x",'Indicator Date'!AK133)</f>
        <v>2018</v>
      </c>
      <c r="AL133" s="151">
        <f>IF('Indicator Date'!AL133="","x",'Indicator Date'!AL133)</f>
        <v>2017</v>
      </c>
      <c r="AM133" s="151">
        <f>IF('Indicator Date'!AM133="","x",'Indicator Date'!AM133)</f>
        <v>2013</v>
      </c>
      <c r="AN133" s="151">
        <f>IF('Indicator Date'!AN133="","x",'Indicator Date'!AN133)</f>
        <v>2019</v>
      </c>
      <c r="AO133" s="151">
        <f>IF('Indicator Date'!AO133="","x",'Indicator Date'!AO133)</f>
        <v>2016</v>
      </c>
      <c r="AP133" s="151">
        <f>IF('Indicator Date'!AP133="","x",'Indicator Date'!AP133)</f>
        <v>2017</v>
      </c>
      <c r="AQ133" s="151">
        <f>IF('Indicator Date'!AQ133="","x",'Indicator Date'!AQ133)</f>
        <v>2017</v>
      </c>
      <c r="AR133" s="151">
        <f>IF('Indicator Date'!AR133="","x",'Indicator Date'!AR133)</f>
        <v>2018</v>
      </c>
      <c r="AS133" s="151">
        <f>IF('Indicator Date'!AS133="","x",'Indicator Date'!AS133)</f>
        <v>2015</v>
      </c>
      <c r="AT133" s="151">
        <f>IF('Indicator Date'!AT133="","x",'Indicator Date'!AT133)</f>
        <v>2012</v>
      </c>
      <c r="AU133" s="151">
        <f>IF('Indicator Date'!AU133="","x",'Indicator Date'!AU133)</f>
        <v>2017</v>
      </c>
      <c r="AV133" s="151">
        <f>IF('Indicator Date'!AV133="","x",'Indicator Date'!AV133)</f>
        <v>2017</v>
      </c>
      <c r="AW133" s="151">
        <f>IF('Indicator Date'!AW133="","x",'Indicator Date'!AW133)</f>
        <v>2017</v>
      </c>
      <c r="AX133" s="151">
        <f>IF('Indicator Date'!AX133="","x",'Indicator Date'!AX133)</f>
        <v>2017</v>
      </c>
      <c r="AY133" s="151">
        <f>IF('Indicator Date'!AY133="","x",'Indicator Date'!AY133)</f>
        <v>2017</v>
      </c>
      <c r="AZ133" s="151">
        <f>IF('Indicator Date'!AZ133="","x",'Indicator Date'!AZ133)</f>
        <v>2017</v>
      </c>
      <c r="BA133" s="151" t="str">
        <f>IF('Indicator Date'!BA133="","x",'Indicator Date'!BA133)</f>
        <v>2015</v>
      </c>
      <c r="BB133" s="151">
        <f>IF('Indicator Date'!BB133="","x",'Indicator Date'!BB133)</f>
        <v>2017</v>
      </c>
      <c r="BC133" s="151">
        <f>IF('Indicator Date'!BC133="","x",'Indicator Date'!BC133)</f>
        <v>2018</v>
      </c>
      <c r="BD133" s="151">
        <f>IF('Indicator Date'!BD133="","x",'Indicator Date'!BD133)</f>
        <v>2019</v>
      </c>
      <c r="BE133" s="212">
        <f>IF('Indicator Date'!BE133="","x",YEAR('Indicator Date'!BE133))</f>
        <v>2018</v>
      </c>
      <c r="BF133" s="212">
        <f>IF('Indicator Date'!BF133="","x",YEAR('Indicator Date'!BF133))</f>
        <v>2018</v>
      </c>
      <c r="BG133" s="212">
        <f>IF('Indicator Date'!BG133="","x",YEAR('Indicator Date'!BG133))</f>
        <v>2018</v>
      </c>
      <c r="BH133" s="151">
        <f>IF('Indicator Date'!BH133="","x",'Indicator Date'!BH133)</f>
        <v>2018</v>
      </c>
      <c r="BI133" s="151">
        <f>IF('Indicator Date'!BI133="","x",'Indicator Date'!BI133)</f>
        <v>2018</v>
      </c>
      <c r="BJ133" s="151">
        <f>IF('Indicator Date'!BJ133="","x",'Indicator Date'!BJ133)</f>
        <v>2015</v>
      </c>
      <c r="BK133" s="151">
        <f>IF('Indicator Date'!BK133="","x",'Indicator Date'!BK133)</f>
        <v>2017</v>
      </c>
      <c r="BL133" s="151">
        <f>IF('Indicator Date'!BL133="","x",'Indicator Date'!BL133)</f>
        <v>2018</v>
      </c>
      <c r="BM133" s="151">
        <f>IF('Indicator Date'!BM133="","x",'Indicator Date'!BM133)</f>
        <v>2017</v>
      </c>
      <c r="BN133" s="151">
        <f>IF('Indicator Date'!BN133="","x",'Indicator Date'!BN133)</f>
        <v>2015</v>
      </c>
      <c r="BO133" s="151">
        <f>IF('Indicator Date'!BO133="","x",'Indicator Date'!BO133)</f>
        <v>2016</v>
      </c>
      <c r="BP133" s="151">
        <f>IF('Indicator Date'!BP133="","x",'Indicator Date'!BP133)</f>
        <v>2017</v>
      </c>
      <c r="BQ133" s="151">
        <f>IF('Indicator Date'!BQ133="","x",'Indicator Date'!BQ133)</f>
        <v>2014</v>
      </c>
      <c r="BR133" s="151">
        <f>IF('Indicator Date'!BR133="","x",'Indicator Date'!BR133)</f>
        <v>2017</v>
      </c>
      <c r="BS133" s="151">
        <f>IF('Indicator Date'!BS133="","x",'Indicator Date'!BS133)</f>
        <v>2017</v>
      </c>
      <c r="BT133" s="151">
        <f>IF('Indicator Date'!BT133="","x",'Indicator Date'!BT133)</f>
        <v>2015</v>
      </c>
      <c r="BU133" s="151">
        <f>IF('Indicator Date'!BU133="","x",'Indicator Date'!BU133)</f>
        <v>2017</v>
      </c>
      <c r="BV133" s="151">
        <f>IF('Indicator Date'!BV133="","x",'Indicator Date'!BV133)</f>
        <v>2017</v>
      </c>
      <c r="BW133" s="151">
        <f>IF('Indicator Date'!BW133="","x",'Indicator Date'!BW133)</f>
        <v>2017</v>
      </c>
      <c r="BX133" s="151">
        <f>IF('Indicator Date'!BX133="","x",'Indicator Date'!BX133)</f>
        <v>2016</v>
      </c>
      <c r="BY133" s="151">
        <f>IF('Indicator Date'!BY133="","x",'Indicator Date'!BY133)</f>
        <v>2015</v>
      </c>
      <c r="BZ133" s="151" t="str">
        <f>IF('Indicator Date'!BZ133="","x",'Indicator Date'!BZ133)</f>
        <v>2018</v>
      </c>
      <c r="CA133" s="151">
        <f>IF('Indicator Date'!CA133="","x",'Indicator Date'!CA133)</f>
        <v>2019</v>
      </c>
      <c r="CB133" s="151">
        <f>IF('Indicator Date'!CB133="","x",'Indicator Date'!CB133)</f>
        <v>2015</v>
      </c>
    </row>
    <row r="134" spans="1:80" x14ac:dyDescent="0.3">
      <c r="A134" s="123" t="s">
        <v>243</v>
      </c>
      <c r="B134" s="106" t="s">
        <v>242</v>
      </c>
      <c r="C134" s="151">
        <f>IF('Indicator Date'!C134="","x",'Indicator Date'!C134)</f>
        <v>2015</v>
      </c>
      <c r="D134" s="151">
        <f>IF('Indicator Date'!D134="","x",'Indicator Date'!D134)</f>
        <v>2015</v>
      </c>
      <c r="E134" s="151">
        <f>IF('Indicator Date'!E134="","x",'Indicator Date'!E134)</f>
        <v>2015</v>
      </c>
      <c r="F134" s="151">
        <f>IF('Indicator Date'!F134="","x",'Indicator Date'!F134)</f>
        <v>2015</v>
      </c>
      <c r="G134" s="151">
        <f>IF('Indicator Date'!G134="","x",'Indicator Date'!G134)</f>
        <v>2015</v>
      </c>
      <c r="H134" s="151">
        <f>IF('Indicator Date'!H134="","x",'Indicator Date'!H134)</f>
        <v>2015</v>
      </c>
      <c r="I134" s="151">
        <f>IF('Indicator Date'!I134="","x",'Indicator Date'!I134)</f>
        <v>2015</v>
      </c>
      <c r="J134" s="151">
        <f>IF('Indicator Date'!J134="","x",'Indicator Date'!J134)</f>
        <v>2018</v>
      </c>
      <c r="K134" s="151">
        <f>IF('Indicator Date'!K134="","x",'Indicator Date'!K134)</f>
        <v>2018</v>
      </c>
      <c r="L134" s="151">
        <f>IF('Indicator Date'!L134="","x",'Indicator Date'!L134)</f>
        <v>2016</v>
      </c>
      <c r="M134" s="151">
        <f>IF('Indicator Date'!M134="","x",'Indicator Date'!M134)</f>
        <v>2015</v>
      </c>
      <c r="N134" s="151">
        <f>IF('Indicator Date'!N134="","x",'Indicator Date'!N134)</f>
        <v>2015</v>
      </c>
      <c r="O134" s="151">
        <f>IF('Indicator Date'!O134="","x",'Indicator Date'!O134)</f>
        <v>2015</v>
      </c>
      <c r="P134" s="151">
        <f>IF('Indicator Date'!P134="","x",'Indicator Date'!P134)</f>
        <v>2015</v>
      </c>
      <c r="Q134" s="151">
        <f>IF('Indicator Date'!Q134="","x",'Indicator Date'!Q134)</f>
        <v>2010</v>
      </c>
      <c r="R134" s="151">
        <f>IF('Indicator Date'!R134="","x",'Indicator Date'!R134)</f>
        <v>2010</v>
      </c>
      <c r="S134" s="151">
        <f>IF('Indicator Date'!S134="","x",'Indicator Date'!S134)</f>
        <v>2010</v>
      </c>
      <c r="T134" s="151">
        <f>IF('Indicator Date'!T134="","x",'Indicator Date'!T134)</f>
        <v>2010</v>
      </c>
      <c r="U134" s="151">
        <f>IF('Indicator Date'!U134="","x",'Indicator Date'!U134)</f>
        <v>2015</v>
      </c>
      <c r="V134" s="151">
        <f>IF('Indicator Date'!V134="","x",'Indicator Date'!V134)</f>
        <v>2015</v>
      </c>
      <c r="W134" s="151">
        <f>IF('Indicator Date'!W134="","x",'Indicator Date'!W134)</f>
        <v>2015</v>
      </c>
      <c r="X134" s="151">
        <f>IF('Indicator Date'!X134="","x",'Indicator Date'!X134)</f>
        <v>2018</v>
      </c>
      <c r="Y134" s="151">
        <f>IF('Indicator Date'!Y134="","x",'Indicator Date'!Y134)</f>
        <v>2018</v>
      </c>
      <c r="Z134" s="151">
        <f>IF('Indicator Date'!Z134="","x",'Indicator Date'!Z134)</f>
        <v>2018</v>
      </c>
      <c r="AA134" s="151" t="str">
        <f>IF('Indicator Date'!AA134="","x",'Indicator Date'!AA134)</f>
        <v>x</v>
      </c>
      <c r="AB134" s="151">
        <f>IF('Indicator Date'!AB134="","x",'Indicator Date'!AB134)</f>
        <v>2017</v>
      </c>
      <c r="AC134" s="151" t="str">
        <f>IF('Indicator Date'!AC134="","x",'Indicator Date'!AC134)</f>
        <v>x</v>
      </c>
      <c r="AD134" s="151">
        <f>IF('Indicator Date'!AD134="","x",'Indicator Date'!AD134)</f>
        <v>2015</v>
      </c>
      <c r="AE134" s="151">
        <f>IF('Indicator Date'!AE134="","x",'Indicator Date'!AE134)</f>
        <v>2018</v>
      </c>
      <c r="AF134" s="151" t="str">
        <f>IF('Indicator Date'!AF134="","x",'Indicator Date'!AF134)</f>
        <v>x</v>
      </c>
      <c r="AG134" s="151">
        <f>IF('Indicator Date'!AG134="","x",'Indicator Date'!AG134)</f>
        <v>2019</v>
      </c>
      <c r="AH134" s="151">
        <f>IF('Indicator Date'!AH134="","x",'Indicator Date'!AH134)</f>
        <v>2019</v>
      </c>
      <c r="AI134" s="151">
        <f>IF('Indicator Date'!AI134="","x",'Indicator Date'!AI134)</f>
        <v>2019</v>
      </c>
      <c r="AJ134" s="151">
        <f>IF('Indicator Date'!AJ134="","x",'Indicator Date'!AJ134)</f>
        <v>2018</v>
      </c>
      <c r="AK134" s="151">
        <f>IF('Indicator Date'!AK134="","x",'Indicator Date'!AK134)</f>
        <v>2018</v>
      </c>
      <c r="AL134" s="151">
        <f>IF('Indicator Date'!AL134="","x",'Indicator Date'!AL134)</f>
        <v>2017</v>
      </c>
      <c r="AM134" s="151" t="str">
        <f>IF('Indicator Date'!AM134="","x",'Indicator Date'!AM134)</f>
        <v>x</v>
      </c>
      <c r="AN134" s="151">
        <f>IF('Indicator Date'!AN134="","x",'Indicator Date'!AN134)</f>
        <v>2019</v>
      </c>
      <c r="AO134" s="151">
        <f>IF('Indicator Date'!AO134="","x",'Indicator Date'!AO134)</f>
        <v>2016</v>
      </c>
      <c r="AP134" s="151">
        <f>IF('Indicator Date'!AP134="","x",'Indicator Date'!AP134)</f>
        <v>2017</v>
      </c>
      <c r="AQ134" s="151">
        <f>IF('Indicator Date'!AQ134="","x",'Indicator Date'!AQ134)</f>
        <v>2017</v>
      </c>
      <c r="AR134" s="151">
        <f>IF('Indicator Date'!AR134="","x",'Indicator Date'!AR134)</f>
        <v>2018</v>
      </c>
      <c r="AS134" s="151">
        <f>IF('Indicator Date'!AS134="","x",'Indicator Date'!AS134)</f>
        <v>2015</v>
      </c>
      <c r="AT134" s="151">
        <f>IF('Indicator Date'!AT134="","x",'Indicator Date'!AT134)</f>
        <v>2010</v>
      </c>
      <c r="AU134" s="151">
        <f>IF('Indicator Date'!AU134="","x",'Indicator Date'!AU134)</f>
        <v>2017</v>
      </c>
      <c r="AV134" s="151" t="str">
        <f>IF('Indicator Date'!AV134="","x",'Indicator Date'!AV134)</f>
        <v>x</v>
      </c>
      <c r="AW134" s="151" t="str">
        <f>IF('Indicator Date'!AW134="","x",'Indicator Date'!AW134)</f>
        <v>x</v>
      </c>
      <c r="AX134" s="151" t="str">
        <f>IF('Indicator Date'!AX134="","x",'Indicator Date'!AX134)</f>
        <v>x</v>
      </c>
      <c r="AY134" s="151">
        <f>IF('Indicator Date'!AY134="","x",'Indicator Date'!AY134)</f>
        <v>2017</v>
      </c>
      <c r="AZ134" s="151" t="str">
        <f>IF('Indicator Date'!AZ134="","x",'Indicator Date'!AZ134)</f>
        <v>x</v>
      </c>
      <c r="BA134" s="151" t="str">
        <f>IF('Indicator Date'!BA134="","x",'Indicator Date'!BA134)</f>
        <v>x</v>
      </c>
      <c r="BB134" s="151">
        <f>IF('Indicator Date'!BB134="","x",'Indicator Date'!BB134)</f>
        <v>2017</v>
      </c>
      <c r="BC134" s="151">
        <f>IF('Indicator Date'!BC134="","x",'Indicator Date'!BC134)</f>
        <v>2018</v>
      </c>
      <c r="BD134" s="151">
        <f>IF('Indicator Date'!BD134="","x",'Indicator Date'!BD134)</f>
        <v>2019</v>
      </c>
      <c r="BE134" s="212" t="str">
        <f>IF('Indicator Date'!BE134="","x",YEAR('Indicator Date'!BE134))</f>
        <v>x</v>
      </c>
      <c r="BF134" s="212">
        <f>IF('Indicator Date'!BF134="","x",YEAR('Indicator Date'!BF134))</f>
        <v>2018</v>
      </c>
      <c r="BG134" s="212">
        <f>IF('Indicator Date'!BG134="","x",YEAR('Indicator Date'!BG134))</f>
        <v>2018</v>
      </c>
      <c r="BH134" s="151">
        <f>IF('Indicator Date'!BH134="","x",'Indicator Date'!BH134)</f>
        <v>2018</v>
      </c>
      <c r="BI134" s="151">
        <f>IF('Indicator Date'!BI134="","x",'Indicator Date'!BI134)</f>
        <v>2018</v>
      </c>
      <c r="BJ134" s="151">
        <f>IF('Indicator Date'!BJ134="","x",'Indicator Date'!BJ134)</f>
        <v>2013</v>
      </c>
      <c r="BK134" s="151">
        <f>IF('Indicator Date'!BK134="","x",'Indicator Date'!BK134)</f>
        <v>2017</v>
      </c>
      <c r="BL134" s="151" t="str">
        <f>IF('Indicator Date'!BL134="","x",'Indicator Date'!BL134)</f>
        <v>x</v>
      </c>
      <c r="BM134" s="151">
        <f>IF('Indicator Date'!BM134="","x",'Indicator Date'!BM134)</f>
        <v>2017</v>
      </c>
      <c r="BN134" s="151">
        <f>IF('Indicator Date'!BN134="","x",'Indicator Date'!BN134)</f>
        <v>2015</v>
      </c>
      <c r="BO134" s="151" t="str">
        <f>IF('Indicator Date'!BO134="","x",'Indicator Date'!BO134)</f>
        <v>x</v>
      </c>
      <c r="BP134" s="151">
        <f>IF('Indicator Date'!BP134="","x",'Indicator Date'!BP134)</f>
        <v>2015</v>
      </c>
      <c r="BQ134" s="151">
        <f>IF('Indicator Date'!BQ134="","x",'Indicator Date'!BQ134)</f>
        <v>2014</v>
      </c>
      <c r="BR134" s="151">
        <f>IF('Indicator Date'!BR134="","x",'Indicator Date'!BR134)</f>
        <v>2017</v>
      </c>
      <c r="BS134" s="151">
        <f>IF('Indicator Date'!BS134="","x",'Indicator Date'!BS134)</f>
        <v>2017</v>
      </c>
      <c r="BT134" s="151">
        <f>IF('Indicator Date'!BT134="","x",'Indicator Date'!BT134)</f>
        <v>2014</v>
      </c>
      <c r="BU134" s="151">
        <f>IF('Indicator Date'!BU134="","x",'Indicator Date'!BU134)</f>
        <v>2017</v>
      </c>
      <c r="BV134" s="151">
        <f>IF('Indicator Date'!BV134="","x",'Indicator Date'!BV134)</f>
        <v>2017</v>
      </c>
      <c r="BW134" s="151">
        <f>IF('Indicator Date'!BW134="","x",'Indicator Date'!BW134)</f>
        <v>2017</v>
      </c>
      <c r="BX134" s="151">
        <f>IF('Indicator Date'!BX134="","x",'Indicator Date'!BX134)</f>
        <v>2016</v>
      </c>
      <c r="BY134" s="151" t="str">
        <f>IF('Indicator Date'!BY134="","x",'Indicator Date'!BY134)</f>
        <v>x</v>
      </c>
      <c r="BZ134" s="151" t="str">
        <f>IF('Indicator Date'!BZ134="","x",'Indicator Date'!BZ134)</f>
        <v>2018</v>
      </c>
      <c r="CA134" s="151">
        <f>IF('Indicator Date'!CA134="","x",'Indicator Date'!CA134)</f>
        <v>2019</v>
      </c>
      <c r="CB134" s="151">
        <f>IF('Indicator Date'!CB134="","x",'Indicator Date'!CB134)</f>
        <v>2015</v>
      </c>
    </row>
    <row r="135" spans="1:80" x14ac:dyDescent="0.3">
      <c r="A135" s="123" t="s">
        <v>392</v>
      </c>
      <c r="B135" s="106" t="s">
        <v>237</v>
      </c>
      <c r="C135" s="151">
        <f>IF('Indicator Date'!C135="","x",'Indicator Date'!C135)</f>
        <v>2015</v>
      </c>
      <c r="D135" s="151">
        <f>IF('Indicator Date'!D135="","x",'Indicator Date'!D135)</f>
        <v>2015</v>
      </c>
      <c r="E135" s="151">
        <f>IF('Indicator Date'!E135="","x",'Indicator Date'!E135)</f>
        <v>2015</v>
      </c>
      <c r="F135" s="151">
        <f>IF('Indicator Date'!F135="","x",'Indicator Date'!F135)</f>
        <v>2015</v>
      </c>
      <c r="G135" s="151">
        <f>IF('Indicator Date'!G135="","x",'Indicator Date'!G135)</f>
        <v>2015</v>
      </c>
      <c r="H135" s="151">
        <f>IF('Indicator Date'!H135="","x",'Indicator Date'!H135)</f>
        <v>2015</v>
      </c>
      <c r="I135" s="151">
        <f>IF('Indicator Date'!I135="","x",'Indicator Date'!I135)</f>
        <v>2015</v>
      </c>
      <c r="J135" s="151">
        <f>IF('Indicator Date'!J135="","x",'Indicator Date'!J135)</f>
        <v>2018</v>
      </c>
      <c r="K135" s="151">
        <f>IF('Indicator Date'!K135="","x",'Indicator Date'!K135)</f>
        <v>2018</v>
      </c>
      <c r="L135" s="151">
        <f>IF('Indicator Date'!L135="","x",'Indicator Date'!L135)</f>
        <v>2016</v>
      </c>
      <c r="M135" s="151">
        <f>IF('Indicator Date'!M135="","x",'Indicator Date'!M135)</f>
        <v>2015</v>
      </c>
      <c r="N135" s="151">
        <f>IF('Indicator Date'!N135="","x",'Indicator Date'!N135)</f>
        <v>2015</v>
      </c>
      <c r="O135" s="151">
        <f>IF('Indicator Date'!O135="","x",'Indicator Date'!O135)</f>
        <v>2015</v>
      </c>
      <c r="P135" s="151">
        <f>IF('Indicator Date'!P135="","x",'Indicator Date'!P135)</f>
        <v>2015</v>
      </c>
      <c r="Q135" s="151">
        <f>IF('Indicator Date'!Q135="","x",'Indicator Date'!Q135)</f>
        <v>2010</v>
      </c>
      <c r="R135" s="151">
        <f>IF('Indicator Date'!R135="","x",'Indicator Date'!R135)</f>
        <v>2010</v>
      </c>
      <c r="S135" s="151">
        <f>IF('Indicator Date'!S135="","x",'Indicator Date'!S135)</f>
        <v>2010</v>
      </c>
      <c r="T135" s="151">
        <f>IF('Indicator Date'!T135="","x",'Indicator Date'!T135)</f>
        <v>2010</v>
      </c>
      <c r="U135" s="151">
        <f>IF('Indicator Date'!U135="","x",'Indicator Date'!U135)</f>
        <v>2015</v>
      </c>
      <c r="V135" s="151">
        <f>IF('Indicator Date'!V135="","x",'Indicator Date'!V135)</f>
        <v>2015</v>
      </c>
      <c r="W135" s="151">
        <f>IF('Indicator Date'!W135="","x",'Indicator Date'!W135)</f>
        <v>2015</v>
      </c>
      <c r="X135" s="151">
        <f>IF('Indicator Date'!X135="","x",'Indicator Date'!X135)</f>
        <v>2018</v>
      </c>
      <c r="Y135" s="151">
        <f>IF('Indicator Date'!Y135="","x",'Indicator Date'!Y135)</f>
        <v>2018</v>
      </c>
      <c r="Z135" s="151">
        <f>IF('Indicator Date'!Z135="","x",'Indicator Date'!Z135)</f>
        <v>2018</v>
      </c>
      <c r="AA135" s="151">
        <f>IF('Indicator Date'!AA135="","x",'Indicator Date'!AA135)</f>
        <v>2007</v>
      </c>
      <c r="AB135" s="151">
        <f>IF('Indicator Date'!AB135="","x",'Indicator Date'!AB135)</f>
        <v>2017</v>
      </c>
      <c r="AC135" s="151" t="str">
        <f>IF('Indicator Date'!AC135="","x",'Indicator Date'!AC135)</f>
        <v>x</v>
      </c>
      <c r="AD135" s="151">
        <f>IF('Indicator Date'!AD135="","x",'Indicator Date'!AD135)</f>
        <v>2017</v>
      </c>
      <c r="AE135" s="151">
        <f>IF('Indicator Date'!AE135="","x",'Indicator Date'!AE135)</f>
        <v>2018</v>
      </c>
      <c r="AF135" s="151">
        <f>IF('Indicator Date'!AF135="","x",'Indicator Date'!AF135)</f>
        <v>2016</v>
      </c>
      <c r="AG135" s="151">
        <f>IF('Indicator Date'!AG135="","x",'Indicator Date'!AG135)</f>
        <v>2019</v>
      </c>
      <c r="AH135" s="151">
        <f>IF('Indicator Date'!AH135="","x",'Indicator Date'!AH135)</f>
        <v>2019</v>
      </c>
      <c r="AI135" s="151">
        <f>IF('Indicator Date'!AI135="","x",'Indicator Date'!AI135)</f>
        <v>2019</v>
      </c>
      <c r="AJ135" s="151">
        <f>IF('Indicator Date'!AJ135="","x",'Indicator Date'!AJ135)</f>
        <v>2018</v>
      </c>
      <c r="AK135" s="151">
        <f>IF('Indicator Date'!AK135="","x",'Indicator Date'!AK135)</f>
        <v>2018</v>
      </c>
      <c r="AL135" s="151">
        <f>IF('Indicator Date'!AL135="","x",'Indicator Date'!AL135)</f>
        <v>2017</v>
      </c>
      <c r="AM135" s="151">
        <f>IF('Indicator Date'!AM135="","x",'Indicator Date'!AM135)</f>
        <v>2014</v>
      </c>
      <c r="AN135" s="151">
        <f>IF('Indicator Date'!AN135="","x",'Indicator Date'!AN135)</f>
        <v>2019</v>
      </c>
      <c r="AO135" s="151">
        <f>IF('Indicator Date'!AO135="","x",'Indicator Date'!AO135)</f>
        <v>2016</v>
      </c>
      <c r="AP135" s="151">
        <f>IF('Indicator Date'!AP135="","x",'Indicator Date'!AP135)</f>
        <v>2017</v>
      </c>
      <c r="AQ135" s="151">
        <f>IF('Indicator Date'!AQ135="","x",'Indicator Date'!AQ135)</f>
        <v>2017</v>
      </c>
      <c r="AR135" s="151">
        <f>IF('Indicator Date'!AR135="","x",'Indicator Date'!AR135)</f>
        <v>2018</v>
      </c>
      <c r="AS135" s="151">
        <f>IF('Indicator Date'!AS135="","x",'Indicator Date'!AS135)</f>
        <v>2015</v>
      </c>
      <c r="AT135" s="151">
        <f>IF('Indicator Date'!AT135="","x",'Indicator Date'!AT135)</f>
        <v>2014</v>
      </c>
      <c r="AU135" s="151">
        <f>IF('Indicator Date'!AU135="","x",'Indicator Date'!AU135)</f>
        <v>2017</v>
      </c>
      <c r="AV135" s="151" t="str">
        <f>IF('Indicator Date'!AV135="","x",'Indicator Date'!AV135)</f>
        <v>x</v>
      </c>
      <c r="AW135" s="151" t="str">
        <f>IF('Indicator Date'!AW135="","x",'Indicator Date'!AW135)</f>
        <v>x</v>
      </c>
      <c r="AX135" s="151" t="str">
        <f>IF('Indicator Date'!AX135="","x",'Indicator Date'!AX135)</f>
        <v>x</v>
      </c>
      <c r="AY135" s="151" t="str">
        <f>IF('Indicator Date'!AY135="","x",'Indicator Date'!AY135)</f>
        <v>x</v>
      </c>
      <c r="AZ135" s="151" t="str">
        <f>IF('Indicator Date'!AZ135="","x",'Indicator Date'!AZ135)</f>
        <v>x</v>
      </c>
      <c r="BA135" s="151" t="str">
        <f>IF('Indicator Date'!BA135="","x",'Indicator Date'!BA135)</f>
        <v>2016</v>
      </c>
      <c r="BB135" s="151">
        <f>IF('Indicator Date'!BB135="","x",'Indicator Date'!BB135)</f>
        <v>2017</v>
      </c>
      <c r="BC135" s="151">
        <f>IF('Indicator Date'!BC135="","x",'Indicator Date'!BC135)</f>
        <v>2018</v>
      </c>
      <c r="BD135" s="151">
        <f>IF('Indicator Date'!BD135="","x",'Indicator Date'!BD135)</f>
        <v>2019</v>
      </c>
      <c r="BE135" s="212">
        <f>IF('Indicator Date'!BE135="","x",YEAR('Indicator Date'!BE135))</f>
        <v>2018</v>
      </c>
      <c r="BF135" s="212">
        <f>IF('Indicator Date'!BF135="","x",YEAR('Indicator Date'!BF135))</f>
        <v>2018</v>
      </c>
      <c r="BG135" s="212">
        <f>IF('Indicator Date'!BG135="","x",YEAR('Indicator Date'!BG135))</f>
        <v>2018</v>
      </c>
      <c r="BH135" s="151">
        <f>IF('Indicator Date'!BH135="","x",'Indicator Date'!BH135)</f>
        <v>2018</v>
      </c>
      <c r="BI135" s="151">
        <f>IF('Indicator Date'!BI135="","x",'Indicator Date'!BI135)</f>
        <v>2018</v>
      </c>
      <c r="BJ135" s="151">
        <f>IF('Indicator Date'!BJ135="","x",'Indicator Date'!BJ135)</f>
        <v>2015</v>
      </c>
      <c r="BK135" s="151">
        <f>IF('Indicator Date'!BK135="","x",'Indicator Date'!BK135)</f>
        <v>2017</v>
      </c>
      <c r="BL135" s="151" t="str">
        <f>IF('Indicator Date'!BL135="","x",'Indicator Date'!BL135)</f>
        <v>x</v>
      </c>
      <c r="BM135" s="151">
        <f>IF('Indicator Date'!BM135="","x",'Indicator Date'!BM135)</f>
        <v>2017</v>
      </c>
      <c r="BN135" s="151">
        <f>IF('Indicator Date'!BN135="","x",'Indicator Date'!BN135)</f>
        <v>2016</v>
      </c>
      <c r="BO135" s="151">
        <f>IF('Indicator Date'!BO135="","x",'Indicator Date'!BO135)</f>
        <v>2016</v>
      </c>
      <c r="BP135" s="151">
        <f>IF('Indicator Date'!BP135="","x",'Indicator Date'!BP135)</f>
        <v>2017</v>
      </c>
      <c r="BQ135" s="151">
        <f>IF('Indicator Date'!BQ135="","x",'Indicator Date'!BQ135)</f>
        <v>2014</v>
      </c>
      <c r="BR135" s="151">
        <f>IF('Indicator Date'!BR135="","x",'Indicator Date'!BR135)</f>
        <v>2017</v>
      </c>
      <c r="BS135" s="151">
        <f>IF('Indicator Date'!BS135="","x",'Indicator Date'!BS135)</f>
        <v>2017</v>
      </c>
      <c r="BT135" s="151" t="str">
        <f>IF('Indicator Date'!BT135="","x",'Indicator Date'!BT135)</f>
        <v>x</v>
      </c>
      <c r="BU135" s="151">
        <f>IF('Indicator Date'!BU135="","x",'Indicator Date'!BU135)</f>
        <v>2017</v>
      </c>
      <c r="BV135" s="151">
        <f>IF('Indicator Date'!BV135="","x",'Indicator Date'!BV135)</f>
        <v>2017</v>
      </c>
      <c r="BW135" s="151">
        <f>IF('Indicator Date'!BW135="","x",'Indicator Date'!BW135)</f>
        <v>2017</v>
      </c>
      <c r="BX135" s="151" t="str">
        <f>IF('Indicator Date'!BX135="","x",'Indicator Date'!BX135)</f>
        <v>x</v>
      </c>
      <c r="BY135" s="151">
        <f>IF('Indicator Date'!BY135="","x",'Indicator Date'!BY135)</f>
        <v>2015</v>
      </c>
      <c r="BZ135" s="151" t="str">
        <f>IF('Indicator Date'!BZ135="","x",'Indicator Date'!BZ135)</f>
        <v>2018</v>
      </c>
      <c r="CA135" s="151">
        <f>IF('Indicator Date'!CA135="","x",'Indicator Date'!CA135)</f>
        <v>2019</v>
      </c>
      <c r="CB135" s="151">
        <f>IF('Indicator Date'!CB135="","x",'Indicator Date'!CB135)</f>
        <v>2015</v>
      </c>
    </row>
    <row r="136" spans="1:80" x14ac:dyDescent="0.3">
      <c r="A136" s="123" t="s">
        <v>245</v>
      </c>
      <c r="B136" s="106" t="s">
        <v>244</v>
      </c>
      <c r="C136" s="151">
        <f>IF('Indicator Date'!C136="","x",'Indicator Date'!C136)</f>
        <v>2015</v>
      </c>
      <c r="D136" s="151">
        <f>IF('Indicator Date'!D136="","x",'Indicator Date'!D136)</f>
        <v>2015</v>
      </c>
      <c r="E136" s="151">
        <f>IF('Indicator Date'!E136="","x",'Indicator Date'!E136)</f>
        <v>2015</v>
      </c>
      <c r="F136" s="151">
        <f>IF('Indicator Date'!F136="","x",'Indicator Date'!F136)</f>
        <v>2015</v>
      </c>
      <c r="G136" s="151">
        <f>IF('Indicator Date'!G136="","x",'Indicator Date'!G136)</f>
        <v>2015</v>
      </c>
      <c r="H136" s="151">
        <f>IF('Indicator Date'!H136="","x",'Indicator Date'!H136)</f>
        <v>2015</v>
      </c>
      <c r="I136" s="151">
        <f>IF('Indicator Date'!I136="","x",'Indicator Date'!I136)</f>
        <v>2015</v>
      </c>
      <c r="J136" s="151">
        <f>IF('Indicator Date'!J136="","x",'Indicator Date'!J136)</f>
        <v>2018</v>
      </c>
      <c r="K136" s="151">
        <f>IF('Indicator Date'!K136="","x",'Indicator Date'!K136)</f>
        <v>2018</v>
      </c>
      <c r="L136" s="151">
        <f>IF('Indicator Date'!L136="","x",'Indicator Date'!L136)</f>
        <v>2016</v>
      </c>
      <c r="M136" s="151">
        <f>IF('Indicator Date'!M136="","x",'Indicator Date'!M136)</f>
        <v>2015</v>
      </c>
      <c r="N136" s="151">
        <f>IF('Indicator Date'!N136="","x",'Indicator Date'!N136)</f>
        <v>2015</v>
      </c>
      <c r="O136" s="151">
        <f>IF('Indicator Date'!O136="","x",'Indicator Date'!O136)</f>
        <v>2015</v>
      </c>
      <c r="P136" s="151">
        <f>IF('Indicator Date'!P136="","x",'Indicator Date'!P136)</f>
        <v>2015</v>
      </c>
      <c r="Q136" s="151">
        <f>IF('Indicator Date'!Q136="","x",'Indicator Date'!Q136)</f>
        <v>2010</v>
      </c>
      <c r="R136" s="151">
        <f>IF('Indicator Date'!R136="","x",'Indicator Date'!R136)</f>
        <v>2010</v>
      </c>
      <c r="S136" s="151">
        <f>IF('Indicator Date'!S136="","x",'Indicator Date'!S136)</f>
        <v>2010</v>
      </c>
      <c r="T136" s="151">
        <f>IF('Indicator Date'!T136="","x",'Indicator Date'!T136)</f>
        <v>2010</v>
      </c>
      <c r="U136" s="151">
        <f>IF('Indicator Date'!U136="","x",'Indicator Date'!U136)</f>
        <v>2015</v>
      </c>
      <c r="V136" s="151">
        <f>IF('Indicator Date'!V136="","x",'Indicator Date'!V136)</f>
        <v>2015</v>
      </c>
      <c r="W136" s="151">
        <f>IF('Indicator Date'!W136="","x",'Indicator Date'!W136)</f>
        <v>2015</v>
      </c>
      <c r="X136" s="151">
        <f>IF('Indicator Date'!X136="","x",'Indicator Date'!X136)</f>
        <v>2018</v>
      </c>
      <c r="Y136" s="151">
        <f>IF('Indicator Date'!Y136="","x",'Indicator Date'!Y136)</f>
        <v>2018</v>
      </c>
      <c r="Z136" s="151">
        <f>IF('Indicator Date'!Z136="","x",'Indicator Date'!Z136)</f>
        <v>2018</v>
      </c>
      <c r="AA136" s="151">
        <f>IF('Indicator Date'!AA136="","x",'Indicator Date'!AA136)</f>
        <v>2010</v>
      </c>
      <c r="AB136" s="151">
        <f>IF('Indicator Date'!AB136="","x",'Indicator Date'!AB136)</f>
        <v>2017</v>
      </c>
      <c r="AC136" s="151" t="str">
        <f>IF('Indicator Date'!AC136="","x",'Indicator Date'!AC136)</f>
        <v>x</v>
      </c>
      <c r="AD136" s="151">
        <f>IF('Indicator Date'!AD136="","x",'Indicator Date'!AD136)</f>
        <v>2017</v>
      </c>
      <c r="AE136" s="151">
        <f>IF('Indicator Date'!AE136="","x",'Indicator Date'!AE136)</f>
        <v>2018</v>
      </c>
      <c r="AF136" s="151">
        <f>IF('Indicator Date'!AF136="","x",'Indicator Date'!AF136)</f>
        <v>2016</v>
      </c>
      <c r="AG136" s="151">
        <f>IF('Indicator Date'!AG136="","x",'Indicator Date'!AG136)</f>
        <v>2019</v>
      </c>
      <c r="AH136" s="151">
        <f>IF('Indicator Date'!AH136="","x",'Indicator Date'!AH136)</f>
        <v>2019</v>
      </c>
      <c r="AI136" s="151">
        <f>IF('Indicator Date'!AI136="","x",'Indicator Date'!AI136)</f>
        <v>2019</v>
      </c>
      <c r="AJ136" s="151">
        <f>IF('Indicator Date'!AJ136="","x",'Indicator Date'!AJ136)</f>
        <v>2018</v>
      </c>
      <c r="AK136" s="151">
        <f>IF('Indicator Date'!AK136="","x",'Indicator Date'!AK136)</f>
        <v>2018</v>
      </c>
      <c r="AL136" s="151">
        <f>IF('Indicator Date'!AL136="","x",'Indicator Date'!AL136)</f>
        <v>2017</v>
      </c>
      <c r="AM136" s="151" t="str">
        <f>IF('Indicator Date'!AM136="","x",'Indicator Date'!AM136)</f>
        <v>x</v>
      </c>
      <c r="AN136" s="151">
        <f>IF('Indicator Date'!AN136="","x",'Indicator Date'!AN136)</f>
        <v>2019</v>
      </c>
      <c r="AO136" s="151">
        <f>IF('Indicator Date'!AO136="","x",'Indicator Date'!AO136)</f>
        <v>2016</v>
      </c>
      <c r="AP136" s="151">
        <f>IF('Indicator Date'!AP136="","x",'Indicator Date'!AP136)</f>
        <v>2017</v>
      </c>
      <c r="AQ136" s="151">
        <f>IF('Indicator Date'!AQ136="","x",'Indicator Date'!AQ136)</f>
        <v>2017</v>
      </c>
      <c r="AR136" s="151">
        <f>IF('Indicator Date'!AR136="","x",'Indicator Date'!AR136)</f>
        <v>2018</v>
      </c>
      <c r="AS136" s="151">
        <f>IF('Indicator Date'!AS136="","x",'Indicator Date'!AS136)</f>
        <v>2015</v>
      </c>
      <c r="AT136" s="151">
        <f>IF('Indicator Date'!AT136="","x",'Indicator Date'!AT136)</f>
        <v>2008</v>
      </c>
      <c r="AU136" s="151">
        <f>IF('Indicator Date'!AU136="","x",'Indicator Date'!AU136)</f>
        <v>2017</v>
      </c>
      <c r="AV136" s="151">
        <f>IF('Indicator Date'!AV136="","x",'Indicator Date'!AV136)</f>
        <v>2017</v>
      </c>
      <c r="AW136" s="151">
        <f>IF('Indicator Date'!AW136="","x",'Indicator Date'!AW136)</f>
        <v>2017</v>
      </c>
      <c r="AX136" s="151">
        <f>IF('Indicator Date'!AX136="","x",'Indicator Date'!AX136)</f>
        <v>2017</v>
      </c>
      <c r="AY136" s="151">
        <f>IF('Indicator Date'!AY136="","x",'Indicator Date'!AY136)</f>
        <v>2017</v>
      </c>
      <c r="AZ136" s="151">
        <f>IF('Indicator Date'!AZ136="","x",'Indicator Date'!AZ136)</f>
        <v>2017</v>
      </c>
      <c r="BA136" s="151" t="str">
        <f>IF('Indicator Date'!BA136="","x",'Indicator Date'!BA136)</f>
        <v>2017</v>
      </c>
      <c r="BB136" s="151">
        <f>IF('Indicator Date'!BB136="","x",'Indicator Date'!BB136)</f>
        <v>2017</v>
      </c>
      <c r="BC136" s="151">
        <f>IF('Indicator Date'!BC136="","x",'Indicator Date'!BC136)</f>
        <v>2018</v>
      </c>
      <c r="BD136" s="151">
        <f>IF('Indicator Date'!BD136="","x",'Indicator Date'!BD136)</f>
        <v>2019</v>
      </c>
      <c r="BE136" s="212" t="str">
        <f>IF('Indicator Date'!BE136="","x",YEAR('Indicator Date'!BE136))</f>
        <v>x</v>
      </c>
      <c r="BF136" s="212">
        <f>IF('Indicator Date'!BF136="","x",YEAR('Indicator Date'!BF136))</f>
        <v>2018</v>
      </c>
      <c r="BG136" s="212">
        <f>IF('Indicator Date'!BG136="","x",YEAR('Indicator Date'!BG136))</f>
        <v>2018</v>
      </c>
      <c r="BH136" s="151">
        <f>IF('Indicator Date'!BH136="","x",'Indicator Date'!BH136)</f>
        <v>2018</v>
      </c>
      <c r="BI136" s="151">
        <f>IF('Indicator Date'!BI136="","x",'Indicator Date'!BI136)</f>
        <v>2018</v>
      </c>
      <c r="BJ136" s="151">
        <f>IF('Indicator Date'!BJ136="","x",'Indicator Date'!BJ136)</f>
        <v>2013</v>
      </c>
      <c r="BK136" s="151">
        <f>IF('Indicator Date'!BK136="","x",'Indicator Date'!BK136)</f>
        <v>2017</v>
      </c>
      <c r="BL136" s="151">
        <f>IF('Indicator Date'!BL136="","x",'Indicator Date'!BL136)</f>
        <v>2018</v>
      </c>
      <c r="BM136" s="151">
        <f>IF('Indicator Date'!BM136="","x",'Indicator Date'!BM136)</f>
        <v>2017</v>
      </c>
      <c r="BN136" s="151">
        <f>IF('Indicator Date'!BN136="","x",'Indicator Date'!BN136)</f>
        <v>2015</v>
      </c>
      <c r="BO136" s="151">
        <f>IF('Indicator Date'!BO136="","x",'Indicator Date'!BO136)</f>
        <v>2016</v>
      </c>
      <c r="BP136" s="151">
        <f>IF('Indicator Date'!BP136="","x",'Indicator Date'!BP136)</f>
        <v>2017</v>
      </c>
      <c r="BQ136" s="151">
        <f>IF('Indicator Date'!BQ136="","x",'Indicator Date'!BQ136)</f>
        <v>2014</v>
      </c>
      <c r="BR136" s="151">
        <f>IF('Indicator Date'!BR136="","x",'Indicator Date'!BR136)</f>
        <v>2017</v>
      </c>
      <c r="BS136" s="151">
        <f>IF('Indicator Date'!BS136="","x",'Indicator Date'!BS136)</f>
        <v>2017</v>
      </c>
      <c r="BT136" s="151">
        <f>IF('Indicator Date'!BT136="","x",'Indicator Date'!BT136)</f>
        <v>2016</v>
      </c>
      <c r="BU136" s="151">
        <f>IF('Indicator Date'!BU136="","x",'Indicator Date'!BU136)</f>
        <v>2017</v>
      </c>
      <c r="BV136" s="151">
        <f>IF('Indicator Date'!BV136="","x",'Indicator Date'!BV136)</f>
        <v>2017</v>
      </c>
      <c r="BW136" s="151">
        <f>IF('Indicator Date'!BW136="","x",'Indicator Date'!BW136)</f>
        <v>2017</v>
      </c>
      <c r="BX136" s="151">
        <f>IF('Indicator Date'!BX136="","x",'Indicator Date'!BX136)</f>
        <v>2016</v>
      </c>
      <c r="BY136" s="151">
        <f>IF('Indicator Date'!BY136="","x",'Indicator Date'!BY136)</f>
        <v>2015</v>
      </c>
      <c r="BZ136" s="151" t="str">
        <f>IF('Indicator Date'!BZ136="","x",'Indicator Date'!BZ136)</f>
        <v>2018</v>
      </c>
      <c r="CA136" s="151">
        <f>IF('Indicator Date'!CA136="","x",'Indicator Date'!CA136)</f>
        <v>2019</v>
      </c>
      <c r="CB136" s="151">
        <f>IF('Indicator Date'!CB136="","x",'Indicator Date'!CB136)</f>
        <v>2015</v>
      </c>
    </row>
    <row r="137" spans="1:80" x14ac:dyDescent="0.3">
      <c r="A137" s="123" t="s">
        <v>247</v>
      </c>
      <c r="B137" s="106" t="s">
        <v>246</v>
      </c>
      <c r="C137" s="151">
        <f>IF('Indicator Date'!C137="","x",'Indicator Date'!C137)</f>
        <v>2015</v>
      </c>
      <c r="D137" s="151">
        <f>IF('Indicator Date'!D137="","x",'Indicator Date'!D137)</f>
        <v>2015</v>
      </c>
      <c r="E137" s="151">
        <f>IF('Indicator Date'!E137="","x",'Indicator Date'!E137)</f>
        <v>2015</v>
      </c>
      <c r="F137" s="151">
        <f>IF('Indicator Date'!F137="","x",'Indicator Date'!F137)</f>
        <v>2015</v>
      </c>
      <c r="G137" s="151">
        <f>IF('Indicator Date'!G137="","x",'Indicator Date'!G137)</f>
        <v>2015</v>
      </c>
      <c r="H137" s="151">
        <f>IF('Indicator Date'!H137="","x",'Indicator Date'!H137)</f>
        <v>2015</v>
      </c>
      <c r="I137" s="151">
        <f>IF('Indicator Date'!I137="","x",'Indicator Date'!I137)</f>
        <v>2015</v>
      </c>
      <c r="J137" s="151">
        <f>IF('Indicator Date'!J137="","x",'Indicator Date'!J137)</f>
        <v>2018</v>
      </c>
      <c r="K137" s="151">
        <f>IF('Indicator Date'!K137="","x",'Indicator Date'!K137)</f>
        <v>2018</v>
      </c>
      <c r="L137" s="151">
        <f>IF('Indicator Date'!L137="","x",'Indicator Date'!L137)</f>
        <v>2016</v>
      </c>
      <c r="M137" s="151">
        <f>IF('Indicator Date'!M137="","x",'Indicator Date'!M137)</f>
        <v>2015</v>
      </c>
      <c r="N137" s="151">
        <f>IF('Indicator Date'!N137="","x",'Indicator Date'!N137)</f>
        <v>2015</v>
      </c>
      <c r="O137" s="151">
        <f>IF('Indicator Date'!O137="","x",'Indicator Date'!O137)</f>
        <v>2015</v>
      </c>
      <c r="P137" s="151">
        <f>IF('Indicator Date'!P137="","x",'Indicator Date'!P137)</f>
        <v>2015</v>
      </c>
      <c r="Q137" s="151">
        <f>IF('Indicator Date'!Q137="","x",'Indicator Date'!Q137)</f>
        <v>2010</v>
      </c>
      <c r="R137" s="151">
        <f>IF('Indicator Date'!R137="","x",'Indicator Date'!R137)</f>
        <v>2010</v>
      </c>
      <c r="S137" s="151">
        <f>IF('Indicator Date'!S137="","x",'Indicator Date'!S137)</f>
        <v>2010</v>
      </c>
      <c r="T137" s="151">
        <f>IF('Indicator Date'!T137="","x",'Indicator Date'!T137)</f>
        <v>2010</v>
      </c>
      <c r="U137" s="151">
        <f>IF('Indicator Date'!U137="","x",'Indicator Date'!U137)</f>
        <v>2015</v>
      </c>
      <c r="V137" s="151">
        <f>IF('Indicator Date'!V137="","x",'Indicator Date'!V137)</f>
        <v>2015</v>
      </c>
      <c r="W137" s="151">
        <f>IF('Indicator Date'!W137="","x",'Indicator Date'!W137)</f>
        <v>2015</v>
      </c>
      <c r="X137" s="151">
        <f>IF('Indicator Date'!X137="","x",'Indicator Date'!X137)</f>
        <v>2018</v>
      </c>
      <c r="Y137" s="151">
        <f>IF('Indicator Date'!Y137="","x",'Indicator Date'!Y137)</f>
        <v>2018</v>
      </c>
      <c r="Z137" s="151">
        <f>IF('Indicator Date'!Z137="","x",'Indicator Date'!Z137)</f>
        <v>2018</v>
      </c>
      <c r="AA137" s="151" t="str">
        <f>IF('Indicator Date'!AA137="","x",'Indicator Date'!AA137)</f>
        <v>x</v>
      </c>
      <c r="AB137" s="151">
        <f>IF('Indicator Date'!AB137="","x",'Indicator Date'!AB137)</f>
        <v>2017</v>
      </c>
      <c r="AC137" s="151" t="str">
        <f>IF('Indicator Date'!AC137="","x",'Indicator Date'!AC137)</f>
        <v>x</v>
      </c>
      <c r="AD137" s="151">
        <f>IF('Indicator Date'!AD137="","x",'Indicator Date'!AD137)</f>
        <v>2018</v>
      </c>
      <c r="AE137" s="151">
        <f>IF('Indicator Date'!AE137="","x",'Indicator Date'!AE137)</f>
        <v>2018</v>
      </c>
      <c r="AF137" s="151" t="str">
        <f>IF('Indicator Date'!AF137="","x",'Indicator Date'!AF137)</f>
        <v>x</v>
      </c>
      <c r="AG137" s="151">
        <f>IF('Indicator Date'!AG137="","x",'Indicator Date'!AG137)</f>
        <v>2019</v>
      </c>
      <c r="AH137" s="151">
        <f>IF('Indicator Date'!AH137="","x",'Indicator Date'!AH137)</f>
        <v>2019</v>
      </c>
      <c r="AI137" s="151">
        <f>IF('Indicator Date'!AI137="","x",'Indicator Date'!AI137)</f>
        <v>2019</v>
      </c>
      <c r="AJ137" s="151">
        <f>IF('Indicator Date'!AJ137="","x",'Indicator Date'!AJ137)</f>
        <v>2018</v>
      </c>
      <c r="AK137" s="151">
        <f>IF('Indicator Date'!AK137="","x",'Indicator Date'!AK137)</f>
        <v>2018</v>
      </c>
      <c r="AL137" s="151">
        <f>IF('Indicator Date'!AL137="","x",'Indicator Date'!AL137)</f>
        <v>2017</v>
      </c>
      <c r="AM137" s="151" t="str">
        <f>IF('Indicator Date'!AM137="","x",'Indicator Date'!AM137)</f>
        <v>x</v>
      </c>
      <c r="AN137" s="151">
        <f>IF('Indicator Date'!AN137="","x",'Indicator Date'!AN137)</f>
        <v>2019</v>
      </c>
      <c r="AO137" s="151">
        <f>IF('Indicator Date'!AO137="","x",'Indicator Date'!AO137)</f>
        <v>2016</v>
      </c>
      <c r="AP137" s="151">
        <f>IF('Indicator Date'!AP137="","x",'Indicator Date'!AP137)</f>
        <v>2017</v>
      </c>
      <c r="AQ137" s="151">
        <f>IF('Indicator Date'!AQ137="","x",'Indicator Date'!AQ137)</f>
        <v>2017</v>
      </c>
      <c r="AR137" s="151">
        <f>IF('Indicator Date'!AR137="","x",'Indicator Date'!AR137)</f>
        <v>2018</v>
      </c>
      <c r="AS137" s="151">
        <f>IF('Indicator Date'!AS137="","x",'Indicator Date'!AS137)</f>
        <v>2015</v>
      </c>
      <c r="AT137" s="151">
        <f>IF('Indicator Date'!AT137="","x",'Indicator Date'!AT137)</f>
        <v>2011</v>
      </c>
      <c r="AU137" s="151">
        <f>IF('Indicator Date'!AU137="","x",'Indicator Date'!AU137)</f>
        <v>2017</v>
      </c>
      <c r="AV137" s="151">
        <f>IF('Indicator Date'!AV137="","x",'Indicator Date'!AV137)</f>
        <v>2017</v>
      </c>
      <c r="AW137" s="151">
        <f>IF('Indicator Date'!AW137="","x",'Indicator Date'!AW137)</f>
        <v>2017</v>
      </c>
      <c r="AX137" s="151">
        <f>IF('Indicator Date'!AX137="","x",'Indicator Date'!AX137)</f>
        <v>2017</v>
      </c>
      <c r="AY137" s="151">
        <f>IF('Indicator Date'!AY137="","x",'Indicator Date'!AY137)</f>
        <v>2017</v>
      </c>
      <c r="AZ137" s="151">
        <f>IF('Indicator Date'!AZ137="","x",'Indicator Date'!AZ137)</f>
        <v>2017</v>
      </c>
      <c r="BA137" s="151">
        <f>IF('Indicator Date'!BA137="","x",'Indicator Date'!BA137)</f>
        <v>2009</v>
      </c>
      <c r="BB137" s="151">
        <f>IF('Indicator Date'!BB137="","x",'Indicator Date'!BB137)</f>
        <v>2017</v>
      </c>
      <c r="BC137" s="151">
        <f>IF('Indicator Date'!BC137="","x",'Indicator Date'!BC137)</f>
        <v>2018</v>
      </c>
      <c r="BD137" s="151">
        <f>IF('Indicator Date'!BD137="","x",'Indicator Date'!BD137)</f>
        <v>2019</v>
      </c>
      <c r="BE137" s="212">
        <f>IF('Indicator Date'!BE137="","x",YEAR('Indicator Date'!BE137))</f>
        <v>2018</v>
      </c>
      <c r="BF137" s="212">
        <f>IF('Indicator Date'!BF137="","x",YEAR('Indicator Date'!BF137))</f>
        <v>2018</v>
      </c>
      <c r="BG137" s="212">
        <f>IF('Indicator Date'!BG137="","x",YEAR('Indicator Date'!BG137))</f>
        <v>2018</v>
      </c>
      <c r="BH137" s="151">
        <f>IF('Indicator Date'!BH137="","x",'Indicator Date'!BH137)</f>
        <v>2018</v>
      </c>
      <c r="BI137" s="151">
        <f>IF('Indicator Date'!BI137="","x",'Indicator Date'!BI137)</f>
        <v>2018</v>
      </c>
      <c r="BJ137" s="151">
        <f>IF('Indicator Date'!BJ137="","x",'Indicator Date'!BJ137)</f>
        <v>2013</v>
      </c>
      <c r="BK137" s="151">
        <f>IF('Indicator Date'!BK137="","x",'Indicator Date'!BK137)</f>
        <v>2017</v>
      </c>
      <c r="BL137" s="151">
        <f>IF('Indicator Date'!BL137="","x",'Indicator Date'!BL137)</f>
        <v>2018</v>
      </c>
      <c r="BM137" s="151">
        <f>IF('Indicator Date'!BM137="","x",'Indicator Date'!BM137)</f>
        <v>2017</v>
      </c>
      <c r="BN137" s="151">
        <f>IF('Indicator Date'!BN137="","x",'Indicator Date'!BN137)</f>
        <v>2015</v>
      </c>
      <c r="BO137" s="151">
        <f>IF('Indicator Date'!BO137="","x",'Indicator Date'!BO137)</f>
        <v>2016</v>
      </c>
      <c r="BP137" s="151">
        <f>IF('Indicator Date'!BP137="","x",'Indicator Date'!BP137)</f>
        <v>2017</v>
      </c>
      <c r="BQ137" s="151">
        <f>IF('Indicator Date'!BQ137="","x",'Indicator Date'!BQ137)</f>
        <v>2014</v>
      </c>
      <c r="BR137" s="151">
        <f>IF('Indicator Date'!BR137="","x",'Indicator Date'!BR137)</f>
        <v>2017</v>
      </c>
      <c r="BS137" s="151">
        <f>IF('Indicator Date'!BS137="","x",'Indicator Date'!BS137)</f>
        <v>2017</v>
      </c>
      <c r="BT137" s="151" t="str">
        <f>IF('Indicator Date'!BT137="","x",'Indicator Date'!BT137)</f>
        <v>x</v>
      </c>
      <c r="BU137" s="151">
        <f>IF('Indicator Date'!BU137="","x",'Indicator Date'!BU137)</f>
        <v>2017</v>
      </c>
      <c r="BV137" s="151" t="str">
        <f>IF('Indicator Date'!BV137="","x",'Indicator Date'!BV137)</f>
        <v>x</v>
      </c>
      <c r="BW137" s="151">
        <f>IF('Indicator Date'!BW137="","x",'Indicator Date'!BW137)</f>
        <v>2017</v>
      </c>
      <c r="BX137" s="151">
        <f>IF('Indicator Date'!BX137="","x",'Indicator Date'!BX137)</f>
        <v>2016</v>
      </c>
      <c r="BY137" s="151">
        <f>IF('Indicator Date'!BY137="","x",'Indicator Date'!BY137)</f>
        <v>2015</v>
      </c>
      <c r="BZ137" s="151" t="str">
        <f>IF('Indicator Date'!BZ137="","x",'Indicator Date'!BZ137)</f>
        <v>2018</v>
      </c>
      <c r="CA137" s="151">
        <f>IF('Indicator Date'!CA137="","x",'Indicator Date'!CA137)</f>
        <v>2019</v>
      </c>
      <c r="CB137" s="151">
        <f>IF('Indicator Date'!CB137="","x",'Indicator Date'!CB137)</f>
        <v>2015</v>
      </c>
    </row>
    <row r="138" spans="1:80" x14ac:dyDescent="0.3">
      <c r="A138" s="123" t="s">
        <v>249</v>
      </c>
      <c r="B138" s="106" t="s">
        <v>248</v>
      </c>
      <c r="C138" s="151">
        <f>IF('Indicator Date'!C138="","x",'Indicator Date'!C138)</f>
        <v>2015</v>
      </c>
      <c r="D138" s="151">
        <f>IF('Indicator Date'!D138="","x",'Indicator Date'!D138)</f>
        <v>2015</v>
      </c>
      <c r="E138" s="151">
        <f>IF('Indicator Date'!E138="","x",'Indicator Date'!E138)</f>
        <v>2015</v>
      </c>
      <c r="F138" s="151">
        <f>IF('Indicator Date'!F138="","x",'Indicator Date'!F138)</f>
        <v>2015</v>
      </c>
      <c r="G138" s="151">
        <f>IF('Indicator Date'!G138="","x",'Indicator Date'!G138)</f>
        <v>2015</v>
      </c>
      <c r="H138" s="151">
        <f>IF('Indicator Date'!H138="","x",'Indicator Date'!H138)</f>
        <v>2015</v>
      </c>
      <c r="I138" s="151">
        <f>IF('Indicator Date'!I138="","x",'Indicator Date'!I138)</f>
        <v>2015</v>
      </c>
      <c r="J138" s="151">
        <f>IF('Indicator Date'!J138="","x",'Indicator Date'!J138)</f>
        <v>2018</v>
      </c>
      <c r="K138" s="151">
        <f>IF('Indicator Date'!K138="","x",'Indicator Date'!K138)</f>
        <v>2018</v>
      </c>
      <c r="L138" s="151">
        <f>IF('Indicator Date'!L138="","x",'Indicator Date'!L138)</f>
        <v>2016</v>
      </c>
      <c r="M138" s="151">
        <f>IF('Indicator Date'!M138="","x",'Indicator Date'!M138)</f>
        <v>2015</v>
      </c>
      <c r="N138" s="151">
        <f>IF('Indicator Date'!N138="","x",'Indicator Date'!N138)</f>
        <v>2015</v>
      </c>
      <c r="O138" s="151">
        <f>IF('Indicator Date'!O138="","x",'Indicator Date'!O138)</f>
        <v>2015</v>
      </c>
      <c r="P138" s="151">
        <f>IF('Indicator Date'!P138="","x",'Indicator Date'!P138)</f>
        <v>2015</v>
      </c>
      <c r="Q138" s="151">
        <f>IF('Indicator Date'!Q138="","x",'Indicator Date'!Q138)</f>
        <v>2010</v>
      </c>
      <c r="R138" s="151">
        <f>IF('Indicator Date'!R138="","x",'Indicator Date'!R138)</f>
        <v>2010</v>
      </c>
      <c r="S138" s="151">
        <f>IF('Indicator Date'!S138="","x",'Indicator Date'!S138)</f>
        <v>2010</v>
      </c>
      <c r="T138" s="151">
        <f>IF('Indicator Date'!T138="","x",'Indicator Date'!T138)</f>
        <v>2010</v>
      </c>
      <c r="U138" s="151">
        <f>IF('Indicator Date'!U138="","x",'Indicator Date'!U138)</f>
        <v>2015</v>
      </c>
      <c r="V138" s="151">
        <f>IF('Indicator Date'!V138="","x",'Indicator Date'!V138)</f>
        <v>2015</v>
      </c>
      <c r="W138" s="151">
        <f>IF('Indicator Date'!W138="","x",'Indicator Date'!W138)</f>
        <v>2015</v>
      </c>
      <c r="X138" s="151">
        <f>IF('Indicator Date'!X138="","x",'Indicator Date'!X138)</f>
        <v>2018</v>
      </c>
      <c r="Y138" s="151">
        <f>IF('Indicator Date'!Y138="","x",'Indicator Date'!Y138)</f>
        <v>2018</v>
      </c>
      <c r="Z138" s="151">
        <f>IF('Indicator Date'!Z138="","x",'Indicator Date'!Z138)</f>
        <v>2018</v>
      </c>
      <c r="AA138" s="151" t="str">
        <f>IF('Indicator Date'!AA138="","x",'Indicator Date'!AA138)</f>
        <v>x</v>
      </c>
      <c r="AB138" s="151">
        <f>IF('Indicator Date'!AB138="","x",'Indicator Date'!AB138)</f>
        <v>2017</v>
      </c>
      <c r="AC138" s="151">
        <f>IF('Indicator Date'!AC138="","x",'Indicator Date'!AC138)</f>
        <v>2017</v>
      </c>
      <c r="AD138" s="151">
        <f>IF('Indicator Date'!AD138="","x",'Indicator Date'!AD138)</f>
        <v>2018</v>
      </c>
      <c r="AE138" s="151">
        <f>IF('Indicator Date'!AE138="","x",'Indicator Date'!AE138)</f>
        <v>2018</v>
      </c>
      <c r="AF138" s="151">
        <f>IF('Indicator Date'!AF138="","x",'Indicator Date'!AF138)</f>
        <v>2015</v>
      </c>
      <c r="AG138" s="151">
        <f>IF('Indicator Date'!AG138="","x",'Indicator Date'!AG138)</f>
        <v>2019</v>
      </c>
      <c r="AH138" s="151">
        <f>IF('Indicator Date'!AH138="","x",'Indicator Date'!AH138)</f>
        <v>2019</v>
      </c>
      <c r="AI138" s="151">
        <f>IF('Indicator Date'!AI138="","x",'Indicator Date'!AI138)</f>
        <v>2019</v>
      </c>
      <c r="AJ138" s="151">
        <f>IF('Indicator Date'!AJ138="","x",'Indicator Date'!AJ138)</f>
        <v>2018</v>
      </c>
      <c r="AK138" s="151">
        <f>IF('Indicator Date'!AK138="","x",'Indicator Date'!AK138)</f>
        <v>2018</v>
      </c>
      <c r="AL138" s="151">
        <f>IF('Indicator Date'!AL138="","x",'Indicator Date'!AL138)</f>
        <v>2017</v>
      </c>
      <c r="AM138" s="151">
        <f>IF('Indicator Date'!AM138="","x",'Indicator Date'!AM138)</f>
        <v>2016</v>
      </c>
      <c r="AN138" s="151">
        <f>IF('Indicator Date'!AN138="","x",'Indicator Date'!AN138)</f>
        <v>2019</v>
      </c>
      <c r="AO138" s="151">
        <f>IF('Indicator Date'!AO138="","x",'Indicator Date'!AO138)</f>
        <v>2016</v>
      </c>
      <c r="AP138" s="151">
        <f>IF('Indicator Date'!AP138="","x",'Indicator Date'!AP138)</f>
        <v>2017</v>
      </c>
      <c r="AQ138" s="151">
        <f>IF('Indicator Date'!AQ138="","x",'Indicator Date'!AQ138)</f>
        <v>2017</v>
      </c>
      <c r="AR138" s="151">
        <f>IF('Indicator Date'!AR138="","x",'Indicator Date'!AR138)</f>
        <v>2018</v>
      </c>
      <c r="AS138" s="151">
        <f>IF('Indicator Date'!AS138="","x",'Indicator Date'!AS138)</f>
        <v>2015</v>
      </c>
      <c r="AT138" s="151">
        <f>IF('Indicator Date'!AT138="","x",'Indicator Date'!AT138)</f>
        <v>2016</v>
      </c>
      <c r="AU138" s="151">
        <f>IF('Indicator Date'!AU138="","x",'Indicator Date'!AU138)</f>
        <v>2017</v>
      </c>
      <c r="AV138" s="151">
        <f>IF('Indicator Date'!AV138="","x",'Indicator Date'!AV138)</f>
        <v>2017</v>
      </c>
      <c r="AW138" s="151">
        <f>IF('Indicator Date'!AW138="","x",'Indicator Date'!AW138)</f>
        <v>2017</v>
      </c>
      <c r="AX138" s="151">
        <f>IF('Indicator Date'!AX138="","x",'Indicator Date'!AX138)</f>
        <v>2017</v>
      </c>
      <c r="AY138" s="151">
        <f>IF('Indicator Date'!AY138="","x",'Indicator Date'!AY138)</f>
        <v>2017</v>
      </c>
      <c r="AZ138" s="151">
        <f>IF('Indicator Date'!AZ138="","x",'Indicator Date'!AZ138)</f>
        <v>2017</v>
      </c>
      <c r="BA138" s="151" t="str">
        <f>IF('Indicator Date'!BA138="","x",'Indicator Date'!BA138)</f>
        <v>2017</v>
      </c>
      <c r="BB138" s="151">
        <f>IF('Indicator Date'!BB138="","x",'Indicator Date'!BB138)</f>
        <v>2017</v>
      </c>
      <c r="BC138" s="151">
        <f>IF('Indicator Date'!BC138="","x",'Indicator Date'!BC138)</f>
        <v>2018</v>
      </c>
      <c r="BD138" s="151">
        <f>IF('Indicator Date'!BD138="","x",'Indicator Date'!BD138)</f>
        <v>2019</v>
      </c>
      <c r="BE138" s="212" t="str">
        <f>IF('Indicator Date'!BE138="","x",YEAR('Indicator Date'!BE138))</f>
        <v>x</v>
      </c>
      <c r="BF138" s="212">
        <f>IF('Indicator Date'!BF138="","x",YEAR('Indicator Date'!BF138))</f>
        <v>2018</v>
      </c>
      <c r="BG138" s="212">
        <f>IF('Indicator Date'!BG138="","x",YEAR('Indicator Date'!BG138))</f>
        <v>2018</v>
      </c>
      <c r="BH138" s="151">
        <f>IF('Indicator Date'!BH138="","x",'Indicator Date'!BH138)</f>
        <v>2018</v>
      </c>
      <c r="BI138" s="151">
        <f>IF('Indicator Date'!BI138="","x",'Indicator Date'!BI138)</f>
        <v>2018</v>
      </c>
      <c r="BJ138" s="151">
        <f>IF('Indicator Date'!BJ138="","x",'Indicator Date'!BJ138)</f>
        <v>2013</v>
      </c>
      <c r="BK138" s="151">
        <f>IF('Indicator Date'!BK138="","x",'Indicator Date'!BK138)</f>
        <v>2017</v>
      </c>
      <c r="BL138" s="151">
        <f>IF('Indicator Date'!BL138="","x",'Indicator Date'!BL138)</f>
        <v>2018</v>
      </c>
      <c r="BM138" s="151">
        <f>IF('Indicator Date'!BM138="","x",'Indicator Date'!BM138)</f>
        <v>2017</v>
      </c>
      <c r="BN138" s="151">
        <f>IF('Indicator Date'!BN138="","x",'Indicator Date'!BN138)</f>
        <v>2015</v>
      </c>
      <c r="BO138" s="151">
        <f>IF('Indicator Date'!BO138="","x",'Indicator Date'!BO138)</f>
        <v>2016</v>
      </c>
      <c r="BP138" s="151">
        <f>IF('Indicator Date'!BP138="","x",'Indicator Date'!BP138)</f>
        <v>2017</v>
      </c>
      <c r="BQ138" s="151">
        <f>IF('Indicator Date'!BQ138="","x",'Indicator Date'!BQ138)</f>
        <v>2014</v>
      </c>
      <c r="BR138" s="151">
        <f>IF('Indicator Date'!BR138="","x",'Indicator Date'!BR138)</f>
        <v>2017</v>
      </c>
      <c r="BS138" s="151">
        <f>IF('Indicator Date'!BS138="","x",'Indicator Date'!BS138)</f>
        <v>2017</v>
      </c>
      <c r="BT138" s="151">
        <f>IF('Indicator Date'!BT138="","x",'Indicator Date'!BT138)</f>
        <v>2018</v>
      </c>
      <c r="BU138" s="151">
        <f>IF('Indicator Date'!BU138="","x",'Indicator Date'!BU138)</f>
        <v>2017</v>
      </c>
      <c r="BV138" s="151">
        <f>IF('Indicator Date'!BV138="","x",'Indicator Date'!BV138)</f>
        <v>2017</v>
      </c>
      <c r="BW138" s="151">
        <f>IF('Indicator Date'!BW138="","x",'Indicator Date'!BW138)</f>
        <v>2017</v>
      </c>
      <c r="BX138" s="151">
        <f>IF('Indicator Date'!BX138="","x",'Indicator Date'!BX138)</f>
        <v>2016</v>
      </c>
      <c r="BY138" s="151">
        <f>IF('Indicator Date'!BY138="","x",'Indicator Date'!BY138)</f>
        <v>2015</v>
      </c>
      <c r="BZ138" s="151" t="str">
        <f>IF('Indicator Date'!BZ138="","x",'Indicator Date'!BZ138)</f>
        <v>2018</v>
      </c>
      <c r="CA138" s="151">
        <f>IF('Indicator Date'!CA138="","x",'Indicator Date'!CA138)</f>
        <v>2019</v>
      </c>
      <c r="CB138" s="151">
        <f>IF('Indicator Date'!CB138="","x",'Indicator Date'!CB138)</f>
        <v>2015</v>
      </c>
    </row>
    <row r="139" spans="1:80" x14ac:dyDescent="0.3">
      <c r="A139" s="123" t="s">
        <v>251</v>
      </c>
      <c r="B139" s="106" t="s">
        <v>250</v>
      </c>
      <c r="C139" s="151">
        <f>IF('Indicator Date'!C139="","x",'Indicator Date'!C139)</f>
        <v>2015</v>
      </c>
      <c r="D139" s="151">
        <f>IF('Indicator Date'!D139="","x",'Indicator Date'!D139)</f>
        <v>2015</v>
      </c>
      <c r="E139" s="151">
        <f>IF('Indicator Date'!E139="","x",'Indicator Date'!E139)</f>
        <v>2015</v>
      </c>
      <c r="F139" s="151">
        <f>IF('Indicator Date'!F139="","x",'Indicator Date'!F139)</f>
        <v>2015</v>
      </c>
      <c r="G139" s="151">
        <f>IF('Indicator Date'!G139="","x",'Indicator Date'!G139)</f>
        <v>2015</v>
      </c>
      <c r="H139" s="151">
        <f>IF('Indicator Date'!H139="","x",'Indicator Date'!H139)</f>
        <v>2015</v>
      </c>
      <c r="I139" s="151">
        <f>IF('Indicator Date'!I139="","x",'Indicator Date'!I139)</f>
        <v>2015</v>
      </c>
      <c r="J139" s="151">
        <f>IF('Indicator Date'!J139="","x",'Indicator Date'!J139)</f>
        <v>2018</v>
      </c>
      <c r="K139" s="151">
        <f>IF('Indicator Date'!K139="","x",'Indicator Date'!K139)</f>
        <v>2018</v>
      </c>
      <c r="L139" s="151">
        <f>IF('Indicator Date'!L139="","x",'Indicator Date'!L139)</f>
        <v>2016</v>
      </c>
      <c r="M139" s="151">
        <f>IF('Indicator Date'!M139="","x",'Indicator Date'!M139)</f>
        <v>2015</v>
      </c>
      <c r="N139" s="151">
        <f>IF('Indicator Date'!N139="","x",'Indicator Date'!N139)</f>
        <v>2015</v>
      </c>
      <c r="O139" s="151">
        <f>IF('Indicator Date'!O139="","x",'Indicator Date'!O139)</f>
        <v>2015</v>
      </c>
      <c r="P139" s="151">
        <f>IF('Indicator Date'!P139="","x",'Indicator Date'!P139)</f>
        <v>2015</v>
      </c>
      <c r="Q139" s="151">
        <f>IF('Indicator Date'!Q139="","x",'Indicator Date'!Q139)</f>
        <v>2010</v>
      </c>
      <c r="R139" s="151">
        <f>IF('Indicator Date'!R139="","x",'Indicator Date'!R139)</f>
        <v>2010</v>
      </c>
      <c r="S139" s="151">
        <f>IF('Indicator Date'!S139="","x",'Indicator Date'!S139)</f>
        <v>2010</v>
      </c>
      <c r="T139" s="151">
        <f>IF('Indicator Date'!T139="","x",'Indicator Date'!T139)</f>
        <v>2010</v>
      </c>
      <c r="U139" s="151">
        <f>IF('Indicator Date'!U139="","x",'Indicator Date'!U139)</f>
        <v>2015</v>
      </c>
      <c r="V139" s="151">
        <f>IF('Indicator Date'!V139="","x",'Indicator Date'!V139)</f>
        <v>2015</v>
      </c>
      <c r="W139" s="151">
        <f>IF('Indicator Date'!W139="","x",'Indicator Date'!W139)</f>
        <v>2015</v>
      </c>
      <c r="X139" s="151">
        <f>IF('Indicator Date'!X139="","x",'Indicator Date'!X139)</f>
        <v>2018</v>
      </c>
      <c r="Y139" s="151">
        <f>IF('Indicator Date'!Y139="","x",'Indicator Date'!Y139)</f>
        <v>2018</v>
      </c>
      <c r="Z139" s="151">
        <f>IF('Indicator Date'!Z139="","x",'Indicator Date'!Z139)</f>
        <v>2018</v>
      </c>
      <c r="AA139" s="151">
        <f>IF('Indicator Date'!AA139="","x",'Indicator Date'!AA139)</f>
        <v>2012</v>
      </c>
      <c r="AB139" s="151">
        <f>IF('Indicator Date'!AB139="","x",'Indicator Date'!AB139)</f>
        <v>2017</v>
      </c>
      <c r="AC139" s="151" t="str">
        <f>IF('Indicator Date'!AC139="","x",'Indicator Date'!AC139)</f>
        <v>x</v>
      </c>
      <c r="AD139" s="151">
        <f>IF('Indicator Date'!AD139="","x",'Indicator Date'!AD139)</f>
        <v>2017</v>
      </c>
      <c r="AE139" s="151">
        <f>IF('Indicator Date'!AE139="","x",'Indicator Date'!AE139)</f>
        <v>2018</v>
      </c>
      <c r="AF139" s="151">
        <f>IF('Indicator Date'!AF139="","x",'Indicator Date'!AF139)</f>
        <v>2016</v>
      </c>
      <c r="AG139" s="151">
        <f>IF('Indicator Date'!AG139="","x",'Indicator Date'!AG139)</f>
        <v>2019</v>
      </c>
      <c r="AH139" s="151">
        <f>IF('Indicator Date'!AH139="","x",'Indicator Date'!AH139)</f>
        <v>2019</v>
      </c>
      <c r="AI139" s="151">
        <f>IF('Indicator Date'!AI139="","x",'Indicator Date'!AI139)</f>
        <v>2019</v>
      </c>
      <c r="AJ139" s="151">
        <f>IF('Indicator Date'!AJ139="","x",'Indicator Date'!AJ139)</f>
        <v>2018</v>
      </c>
      <c r="AK139" s="151">
        <f>IF('Indicator Date'!AK139="","x",'Indicator Date'!AK139)</f>
        <v>2018</v>
      </c>
      <c r="AL139" s="151">
        <f>IF('Indicator Date'!AL139="","x",'Indicator Date'!AL139)</f>
        <v>2017</v>
      </c>
      <c r="AM139" s="151">
        <f>IF('Indicator Date'!AM139="","x",'Indicator Date'!AM139)</f>
        <v>2012</v>
      </c>
      <c r="AN139" s="151">
        <f>IF('Indicator Date'!AN139="","x",'Indicator Date'!AN139)</f>
        <v>2019</v>
      </c>
      <c r="AO139" s="151">
        <f>IF('Indicator Date'!AO139="","x",'Indicator Date'!AO139)</f>
        <v>2016</v>
      </c>
      <c r="AP139" s="151">
        <f>IF('Indicator Date'!AP139="","x",'Indicator Date'!AP139)</f>
        <v>2017</v>
      </c>
      <c r="AQ139" s="151">
        <f>IF('Indicator Date'!AQ139="","x",'Indicator Date'!AQ139)</f>
        <v>2017</v>
      </c>
      <c r="AR139" s="151">
        <f>IF('Indicator Date'!AR139="","x",'Indicator Date'!AR139)</f>
        <v>2018</v>
      </c>
      <c r="AS139" s="151">
        <f>IF('Indicator Date'!AS139="","x",'Indicator Date'!AS139)</f>
        <v>2015</v>
      </c>
      <c r="AT139" s="151">
        <f>IF('Indicator Date'!AT139="","x",'Indicator Date'!AT139)</f>
        <v>2016</v>
      </c>
      <c r="AU139" s="151">
        <f>IF('Indicator Date'!AU139="","x",'Indicator Date'!AU139)</f>
        <v>2017</v>
      </c>
      <c r="AV139" s="151">
        <f>IF('Indicator Date'!AV139="","x",'Indicator Date'!AV139)</f>
        <v>2017</v>
      </c>
      <c r="AW139" s="151">
        <f>IF('Indicator Date'!AW139="","x",'Indicator Date'!AW139)</f>
        <v>2017</v>
      </c>
      <c r="AX139" s="151">
        <f>IF('Indicator Date'!AX139="","x",'Indicator Date'!AX139)</f>
        <v>2017</v>
      </c>
      <c r="AY139" s="151">
        <f>IF('Indicator Date'!AY139="","x",'Indicator Date'!AY139)</f>
        <v>2017</v>
      </c>
      <c r="AZ139" s="151">
        <f>IF('Indicator Date'!AZ139="","x",'Indicator Date'!AZ139)</f>
        <v>2017</v>
      </c>
      <c r="BA139" s="151" t="str">
        <f>IF('Indicator Date'!BA139="","x",'Indicator Date'!BA139)</f>
        <v>2017</v>
      </c>
      <c r="BB139" s="151">
        <f>IF('Indicator Date'!BB139="","x",'Indicator Date'!BB139)</f>
        <v>2017</v>
      </c>
      <c r="BC139" s="151">
        <f>IF('Indicator Date'!BC139="","x",'Indicator Date'!BC139)</f>
        <v>2018</v>
      </c>
      <c r="BD139" s="151">
        <f>IF('Indicator Date'!BD139="","x",'Indicator Date'!BD139)</f>
        <v>2019</v>
      </c>
      <c r="BE139" s="212">
        <f>IF('Indicator Date'!BE139="","x",YEAR('Indicator Date'!BE139))</f>
        <v>2018</v>
      </c>
      <c r="BF139" s="212">
        <f>IF('Indicator Date'!BF139="","x",YEAR('Indicator Date'!BF139))</f>
        <v>2018</v>
      </c>
      <c r="BG139" s="212">
        <f>IF('Indicator Date'!BG139="","x",YEAR('Indicator Date'!BG139))</f>
        <v>2018</v>
      </c>
      <c r="BH139" s="151">
        <f>IF('Indicator Date'!BH139="","x",'Indicator Date'!BH139)</f>
        <v>2018</v>
      </c>
      <c r="BI139" s="151">
        <f>IF('Indicator Date'!BI139="","x",'Indicator Date'!BI139)</f>
        <v>2018</v>
      </c>
      <c r="BJ139" s="151">
        <f>IF('Indicator Date'!BJ139="","x",'Indicator Date'!BJ139)</f>
        <v>2015</v>
      </c>
      <c r="BK139" s="151">
        <f>IF('Indicator Date'!BK139="","x",'Indicator Date'!BK139)</f>
        <v>2017</v>
      </c>
      <c r="BL139" s="151">
        <f>IF('Indicator Date'!BL139="","x",'Indicator Date'!BL139)</f>
        <v>2018</v>
      </c>
      <c r="BM139" s="151">
        <f>IF('Indicator Date'!BM139="","x",'Indicator Date'!BM139)</f>
        <v>2017</v>
      </c>
      <c r="BN139" s="151">
        <f>IF('Indicator Date'!BN139="","x",'Indicator Date'!BN139)</f>
        <v>2017</v>
      </c>
      <c r="BO139" s="151">
        <f>IF('Indicator Date'!BO139="","x",'Indicator Date'!BO139)</f>
        <v>2016</v>
      </c>
      <c r="BP139" s="151">
        <f>IF('Indicator Date'!BP139="","x",'Indicator Date'!BP139)</f>
        <v>2017</v>
      </c>
      <c r="BQ139" s="151">
        <f>IF('Indicator Date'!BQ139="","x",'Indicator Date'!BQ139)</f>
        <v>2014</v>
      </c>
      <c r="BR139" s="151">
        <f>IF('Indicator Date'!BR139="","x",'Indicator Date'!BR139)</f>
        <v>2017</v>
      </c>
      <c r="BS139" s="151">
        <f>IF('Indicator Date'!BS139="","x",'Indicator Date'!BS139)</f>
        <v>2017</v>
      </c>
      <c r="BT139" s="151">
        <f>IF('Indicator Date'!BT139="","x",'Indicator Date'!BT139)</f>
        <v>2016</v>
      </c>
      <c r="BU139" s="151">
        <f>IF('Indicator Date'!BU139="","x",'Indicator Date'!BU139)</f>
        <v>2017</v>
      </c>
      <c r="BV139" s="151">
        <f>IF('Indicator Date'!BV139="","x",'Indicator Date'!BV139)</f>
        <v>2017</v>
      </c>
      <c r="BW139" s="151">
        <f>IF('Indicator Date'!BW139="","x",'Indicator Date'!BW139)</f>
        <v>2017</v>
      </c>
      <c r="BX139" s="151">
        <f>IF('Indicator Date'!BX139="","x",'Indicator Date'!BX139)</f>
        <v>2016</v>
      </c>
      <c r="BY139" s="151">
        <f>IF('Indicator Date'!BY139="","x",'Indicator Date'!BY139)</f>
        <v>2015</v>
      </c>
      <c r="BZ139" s="151" t="str">
        <f>IF('Indicator Date'!BZ139="","x",'Indicator Date'!BZ139)</f>
        <v>2018</v>
      </c>
      <c r="CA139" s="151">
        <f>IF('Indicator Date'!CA139="","x",'Indicator Date'!CA139)</f>
        <v>2019</v>
      </c>
      <c r="CB139" s="151">
        <f>IF('Indicator Date'!CB139="","x",'Indicator Date'!CB139)</f>
        <v>2015</v>
      </c>
    </row>
    <row r="140" spans="1:80" x14ac:dyDescent="0.3">
      <c r="A140" s="123" t="s">
        <v>253</v>
      </c>
      <c r="B140" s="106" t="s">
        <v>252</v>
      </c>
      <c r="C140" s="151">
        <f>IF('Indicator Date'!C140="","x",'Indicator Date'!C140)</f>
        <v>2015</v>
      </c>
      <c r="D140" s="151">
        <f>IF('Indicator Date'!D140="","x",'Indicator Date'!D140)</f>
        <v>2015</v>
      </c>
      <c r="E140" s="151">
        <f>IF('Indicator Date'!E140="","x",'Indicator Date'!E140)</f>
        <v>2015</v>
      </c>
      <c r="F140" s="151">
        <f>IF('Indicator Date'!F140="","x",'Indicator Date'!F140)</f>
        <v>2015</v>
      </c>
      <c r="G140" s="151">
        <f>IF('Indicator Date'!G140="","x",'Indicator Date'!G140)</f>
        <v>2015</v>
      </c>
      <c r="H140" s="151">
        <f>IF('Indicator Date'!H140="","x",'Indicator Date'!H140)</f>
        <v>2015</v>
      </c>
      <c r="I140" s="151">
        <f>IF('Indicator Date'!I140="","x",'Indicator Date'!I140)</f>
        <v>2015</v>
      </c>
      <c r="J140" s="151">
        <f>IF('Indicator Date'!J140="","x",'Indicator Date'!J140)</f>
        <v>2018</v>
      </c>
      <c r="K140" s="151">
        <f>IF('Indicator Date'!K140="","x",'Indicator Date'!K140)</f>
        <v>2018</v>
      </c>
      <c r="L140" s="151">
        <f>IF('Indicator Date'!L140="","x",'Indicator Date'!L140)</f>
        <v>2016</v>
      </c>
      <c r="M140" s="151">
        <f>IF('Indicator Date'!M140="","x",'Indicator Date'!M140)</f>
        <v>2015</v>
      </c>
      <c r="N140" s="151">
        <f>IF('Indicator Date'!N140="","x",'Indicator Date'!N140)</f>
        <v>2015</v>
      </c>
      <c r="O140" s="151">
        <f>IF('Indicator Date'!O140="","x",'Indicator Date'!O140)</f>
        <v>2015</v>
      </c>
      <c r="P140" s="151">
        <f>IF('Indicator Date'!P140="","x",'Indicator Date'!P140)</f>
        <v>2015</v>
      </c>
      <c r="Q140" s="151">
        <f>IF('Indicator Date'!Q140="","x",'Indicator Date'!Q140)</f>
        <v>2010</v>
      </c>
      <c r="R140" s="151">
        <f>IF('Indicator Date'!R140="","x",'Indicator Date'!R140)</f>
        <v>2010</v>
      </c>
      <c r="S140" s="151">
        <f>IF('Indicator Date'!S140="","x",'Indicator Date'!S140)</f>
        <v>2010</v>
      </c>
      <c r="T140" s="151">
        <f>IF('Indicator Date'!T140="","x",'Indicator Date'!T140)</f>
        <v>2010</v>
      </c>
      <c r="U140" s="151">
        <f>IF('Indicator Date'!U140="","x",'Indicator Date'!U140)</f>
        <v>2015</v>
      </c>
      <c r="V140" s="151">
        <f>IF('Indicator Date'!V140="","x",'Indicator Date'!V140)</f>
        <v>2015</v>
      </c>
      <c r="W140" s="151">
        <f>IF('Indicator Date'!W140="","x",'Indicator Date'!W140)</f>
        <v>2015</v>
      </c>
      <c r="X140" s="151">
        <f>IF('Indicator Date'!X140="","x",'Indicator Date'!X140)</f>
        <v>2018</v>
      </c>
      <c r="Y140" s="151">
        <f>IF('Indicator Date'!Y140="","x",'Indicator Date'!Y140)</f>
        <v>2018</v>
      </c>
      <c r="Z140" s="151">
        <f>IF('Indicator Date'!Z140="","x",'Indicator Date'!Z140)</f>
        <v>2018</v>
      </c>
      <c r="AA140" s="151">
        <f>IF('Indicator Date'!AA140="","x",'Indicator Date'!AA140)</f>
        <v>2013</v>
      </c>
      <c r="AB140" s="151">
        <f>IF('Indicator Date'!AB140="","x",'Indicator Date'!AB140)</f>
        <v>2017</v>
      </c>
      <c r="AC140" s="151">
        <f>IF('Indicator Date'!AC140="","x",'Indicator Date'!AC140)</f>
        <v>2017</v>
      </c>
      <c r="AD140" s="151">
        <f>IF('Indicator Date'!AD140="","x",'Indicator Date'!AD140)</f>
        <v>2017</v>
      </c>
      <c r="AE140" s="151">
        <f>IF('Indicator Date'!AE140="","x",'Indicator Date'!AE140)</f>
        <v>2018</v>
      </c>
      <c r="AF140" s="151">
        <f>IF('Indicator Date'!AF140="","x",'Indicator Date'!AF140)</f>
        <v>2016</v>
      </c>
      <c r="AG140" s="151">
        <f>IF('Indicator Date'!AG140="","x",'Indicator Date'!AG140)</f>
        <v>2019</v>
      </c>
      <c r="AH140" s="151">
        <f>IF('Indicator Date'!AH140="","x",'Indicator Date'!AH140)</f>
        <v>2019</v>
      </c>
      <c r="AI140" s="151">
        <f>IF('Indicator Date'!AI140="","x",'Indicator Date'!AI140)</f>
        <v>2019</v>
      </c>
      <c r="AJ140" s="151">
        <f>IF('Indicator Date'!AJ140="","x",'Indicator Date'!AJ140)</f>
        <v>2018</v>
      </c>
      <c r="AK140" s="151">
        <f>IF('Indicator Date'!AK140="","x",'Indicator Date'!AK140)</f>
        <v>2018</v>
      </c>
      <c r="AL140" s="151">
        <f>IF('Indicator Date'!AL140="","x",'Indicator Date'!AL140)</f>
        <v>2017</v>
      </c>
      <c r="AM140" s="151">
        <f>IF('Indicator Date'!AM140="","x",'Indicator Date'!AM140)</f>
        <v>2013</v>
      </c>
      <c r="AN140" s="151">
        <f>IF('Indicator Date'!AN140="","x",'Indicator Date'!AN140)</f>
        <v>2019</v>
      </c>
      <c r="AO140" s="151">
        <f>IF('Indicator Date'!AO140="","x",'Indicator Date'!AO140)</f>
        <v>2016</v>
      </c>
      <c r="AP140" s="151">
        <f>IF('Indicator Date'!AP140="","x",'Indicator Date'!AP140)</f>
        <v>2017</v>
      </c>
      <c r="AQ140" s="151">
        <f>IF('Indicator Date'!AQ140="","x",'Indicator Date'!AQ140)</f>
        <v>2017</v>
      </c>
      <c r="AR140" s="151">
        <f>IF('Indicator Date'!AR140="","x",'Indicator Date'!AR140)</f>
        <v>2018</v>
      </c>
      <c r="AS140" s="151">
        <f>IF('Indicator Date'!AS140="","x",'Indicator Date'!AS140)</f>
        <v>2015</v>
      </c>
      <c r="AT140" s="151">
        <f>IF('Indicator Date'!AT140="","x",'Indicator Date'!AT140)</f>
        <v>2011</v>
      </c>
      <c r="AU140" s="151">
        <f>IF('Indicator Date'!AU140="","x",'Indicator Date'!AU140)</f>
        <v>2017</v>
      </c>
      <c r="AV140" s="151">
        <f>IF('Indicator Date'!AV140="","x",'Indicator Date'!AV140)</f>
        <v>2017</v>
      </c>
      <c r="AW140" s="151">
        <f>IF('Indicator Date'!AW140="","x",'Indicator Date'!AW140)</f>
        <v>2017</v>
      </c>
      <c r="AX140" s="151">
        <f>IF('Indicator Date'!AX140="","x",'Indicator Date'!AX140)</f>
        <v>2017</v>
      </c>
      <c r="AY140" s="151">
        <f>IF('Indicator Date'!AY140="","x",'Indicator Date'!AY140)</f>
        <v>2017</v>
      </c>
      <c r="AZ140" s="151">
        <f>IF('Indicator Date'!AZ140="","x",'Indicator Date'!AZ140)</f>
        <v>2017</v>
      </c>
      <c r="BA140" s="151" t="str">
        <f>IF('Indicator Date'!BA140="","x",'Indicator Date'!BA140)</f>
        <v>2015</v>
      </c>
      <c r="BB140" s="151">
        <f>IF('Indicator Date'!BB140="","x",'Indicator Date'!BB140)</f>
        <v>2017</v>
      </c>
      <c r="BC140" s="151">
        <f>IF('Indicator Date'!BC140="","x",'Indicator Date'!BC140)</f>
        <v>2018</v>
      </c>
      <c r="BD140" s="151">
        <f>IF('Indicator Date'!BD140="","x",'Indicator Date'!BD140)</f>
        <v>2019</v>
      </c>
      <c r="BE140" s="212">
        <f>IF('Indicator Date'!BE140="","x",YEAR('Indicator Date'!BE140))</f>
        <v>2018</v>
      </c>
      <c r="BF140" s="212">
        <f>IF('Indicator Date'!BF140="","x",YEAR('Indicator Date'!BF140))</f>
        <v>2018</v>
      </c>
      <c r="BG140" s="212">
        <f>IF('Indicator Date'!BG140="","x",YEAR('Indicator Date'!BG140))</f>
        <v>2018</v>
      </c>
      <c r="BH140" s="151">
        <f>IF('Indicator Date'!BH140="","x",'Indicator Date'!BH140)</f>
        <v>2018</v>
      </c>
      <c r="BI140" s="151">
        <f>IF('Indicator Date'!BI140="","x",'Indicator Date'!BI140)</f>
        <v>2018</v>
      </c>
      <c r="BJ140" s="151">
        <f>IF('Indicator Date'!BJ140="","x",'Indicator Date'!BJ140)</f>
        <v>2015</v>
      </c>
      <c r="BK140" s="151">
        <f>IF('Indicator Date'!BK140="","x",'Indicator Date'!BK140)</f>
        <v>2017</v>
      </c>
      <c r="BL140" s="151">
        <f>IF('Indicator Date'!BL140="","x",'Indicator Date'!BL140)</f>
        <v>2018</v>
      </c>
      <c r="BM140" s="151">
        <f>IF('Indicator Date'!BM140="","x",'Indicator Date'!BM140)</f>
        <v>2017</v>
      </c>
      <c r="BN140" s="151">
        <f>IF('Indicator Date'!BN140="","x",'Indicator Date'!BN140)</f>
        <v>2015</v>
      </c>
      <c r="BO140" s="151">
        <f>IF('Indicator Date'!BO140="","x",'Indicator Date'!BO140)</f>
        <v>2016</v>
      </c>
      <c r="BP140" s="151">
        <f>IF('Indicator Date'!BP140="","x",'Indicator Date'!BP140)</f>
        <v>2017</v>
      </c>
      <c r="BQ140" s="151">
        <f>IF('Indicator Date'!BQ140="","x",'Indicator Date'!BQ140)</f>
        <v>2014</v>
      </c>
      <c r="BR140" s="151">
        <f>IF('Indicator Date'!BR140="","x",'Indicator Date'!BR140)</f>
        <v>2017</v>
      </c>
      <c r="BS140" s="151">
        <f>IF('Indicator Date'!BS140="","x",'Indicator Date'!BS140)</f>
        <v>2017</v>
      </c>
      <c r="BT140" s="151" t="str">
        <f>IF('Indicator Date'!BT140="","x",'Indicator Date'!BT140)</f>
        <v>x</v>
      </c>
      <c r="BU140" s="151">
        <f>IF('Indicator Date'!BU140="","x",'Indicator Date'!BU140)</f>
        <v>2017</v>
      </c>
      <c r="BV140" s="151">
        <f>IF('Indicator Date'!BV140="","x",'Indicator Date'!BV140)</f>
        <v>2017</v>
      </c>
      <c r="BW140" s="151">
        <f>IF('Indicator Date'!BW140="","x",'Indicator Date'!BW140)</f>
        <v>2017</v>
      </c>
      <c r="BX140" s="151">
        <f>IF('Indicator Date'!BX140="","x",'Indicator Date'!BX140)</f>
        <v>2016</v>
      </c>
      <c r="BY140" s="151">
        <f>IF('Indicator Date'!BY140="","x",'Indicator Date'!BY140)</f>
        <v>2015</v>
      </c>
      <c r="BZ140" s="151" t="str">
        <f>IF('Indicator Date'!BZ140="","x",'Indicator Date'!BZ140)</f>
        <v>2018</v>
      </c>
      <c r="CA140" s="151">
        <f>IF('Indicator Date'!CA140="","x",'Indicator Date'!CA140)</f>
        <v>2019</v>
      </c>
      <c r="CB140" s="151">
        <f>IF('Indicator Date'!CB140="","x",'Indicator Date'!CB140)</f>
        <v>2015</v>
      </c>
    </row>
    <row r="141" spans="1:80" x14ac:dyDescent="0.3">
      <c r="A141" s="123" t="s">
        <v>255</v>
      </c>
      <c r="B141" s="106" t="s">
        <v>254</v>
      </c>
      <c r="C141" s="151">
        <f>IF('Indicator Date'!C141="","x",'Indicator Date'!C141)</f>
        <v>2015</v>
      </c>
      <c r="D141" s="151">
        <f>IF('Indicator Date'!D141="","x",'Indicator Date'!D141)</f>
        <v>2015</v>
      </c>
      <c r="E141" s="151">
        <f>IF('Indicator Date'!E141="","x",'Indicator Date'!E141)</f>
        <v>2015</v>
      </c>
      <c r="F141" s="151">
        <f>IF('Indicator Date'!F141="","x",'Indicator Date'!F141)</f>
        <v>2015</v>
      </c>
      <c r="G141" s="151">
        <f>IF('Indicator Date'!G141="","x",'Indicator Date'!G141)</f>
        <v>2015</v>
      </c>
      <c r="H141" s="151">
        <f>IF('Indicator Date'!H141="","x",'Indicator Date'!H141)</f>
        <v>2015</v>
      </c>
      <c r="I141" s="151">
        <f>IF('Indicator Date'!I141="","x",'Indicator Date'!I141)</f>
        <v>2015</v>
      </c>
      <c r="J141" s="151">
        <f>IF('Indicator Date'!J141="","x",'Indicator Date'!J141)</f>
        <v>2018</v>
      </c>
      <c r="K141" s="151">
        <f>IF('Indicator Date'!K141="","x",'Indicator Date'!K141)</f>
        <v>2018</v>
      </c>
      <c r="L141" s="151">
        <f>IF('Indicator Date'!L141="","x",'Indicator Date'!L141)</f>
        <v>2016</v>
      </c>
      <c r="M141" s="151">
        <f>IF('Indicator Date'!M141="","x",'Indicator Date'!M141)</f>
        <v>2015</v>
      </c>
      <c r="N141" s="151">
        <f>IF('Indicator Date'!N141="","x",'Indicator Date'!N141)</f>
        <v>2015</v>
      </c>
      <c r="O141" s="151">
        <f>IF('Indicator Date'!O141="","x",'Indicator Date'!O141)</f>
        <v>2015</v>
      </c>
      <c r="P141" s="151">
        <f>IF('Indicator Date'!P141="","x",'Indicator Date'!P141)</f>
        <v>2015</v>
      </c>
      <c r="Q141" s="151">
        <f>IF('Indicator Date'!Q141="","x",'Indicator Date'!Q141)</f>
        <v>2010</v>
      </c>
      <c r="R141" s="151">
        <f>IF('Indicator Date'!R141="","x",'Indicator Date'!R141)</f>
        <v>2010</v>
      </c>
      <c r="S141" s="151">
        <f>IF('Indicator Date'!S141="","x",'Indicator Date'!S141)</f>
        <v>2010</v>
      </c>
      <c r="T141" s="151">
        <f>IF('Indicator Date'!T141="","x",'Indicator Date'!T141)</f>
        <v>2010</v>
      </c>
      <c r="U141" s="151">
        <f>IF('Indicator Date'!U141="","x",'Indicator Date'!U141)</f>
        <v>2015</v>
      </c>
      <c r="V141" s="151">
        <f>IF('Indicator Date'!V141="","x",'Indicator Date'!V141)</f>
        <v>2015</v>
      </c>
      <c r="W141" s="151">
        <f>IF('Indicator Date'!W141="","x",'Indicator Date'!W141)</f>
        <v>2015</v>
      </c>
      <c r="X141" s="151">
        <f>IF('Indicator Date'!X141="","x",'Indicator Date'!X141)</f>
        <v>2018</v>
      </c>
      <c r="Y141" s="151">
        <f>IF('Indicator Date'!Y141="","x",'Indicator Date'!Y141)</f>
        <v>2018</v>
      </c>
      <c r="Z141" s="151">
        <f>IF('Indicator Date'!Z141="","x",'Indicator Date'!Z141)</f>
        <v>2018</v>
      </c>
      <c r="AA141" s="151">
        <f>IF('Indicator Date'!AA141="","x",'Indicator Date'!AA141)</f>
        <v>2011</v>
      </c>
      <c r="AB141" s="151">
        <f>IF('Indicator Date'!AB141="","x",'Indicator Date'!AB141)</f>
        <v>2017</v>
      </c>
      <c r="AC141" s="151" t="str">
        <f>IF('Indicator Date'!AC141="","x",'Indicator Date'!AC141)</f>
        <v>x</v>
      </c>
      <c r="AD141" s="151">
        <f>IF('Indicator Date'!AD141="","x",'Indicator Date'!AD141)</f>
        <v>2018</v>
      </c>
      <c r="AE141" s="151">
        <f>IF('Indicator Date'!AE141="","x",'Indicator Date'!AE141)</f>
        <v>2018</v>
      </c>
      <c r="AF141" s="151">
        <f>IF('Indicator Date'!AF141="","x",'Indicator Date'!AF141)</f>
        <v>2016</v>
      </c>
      <c r="AG141" s="151">
        <f>IF('Indicator Date'!AG141="","x",'Indicator Date'!AG141)</f>
        <v>2019</v>
      </c>
      <c r="AH141" s="151">
        <f>IF('Indicator Date'!AH141="","x",'Indicator Date'!AH141)</f>
        <v>2019</v>
      </c>
      <c r="AI141" s="151">
        <f>IF('Indicator Date'!AI141="","x",'Indicator Date'!AI141)</f>
        <v>2019</v>
      </c>
      <c r="AJ141" s="151">
        <f>IF('Indicator Date'!AJ141="","x",'Indicator Date'!AJ141)</f>
        <v>2018</v>
      </c>
      <c r="AK141" s="151">
        <f>IF('Indicator Date'!AK141="","x",'Indicator Date'!AK141)</f>
        <v>2018</v>
      </c>
      <c r="AL141" s="151">
        <f>IF('Indicator Date'!AL141="","x",'Indicator Date'!AL141)</f>
        <v>2017</v>
      </c>
      <c r="AM141" s="151" t="str">
        <f>IF('Indicator Date'!AM141="","x",'Indicator Date'!AM141)</f>
        <v>x</v>
      </c>
      <c r="AN141" s="151">
        <f>IF('Indicator Date'!AN141="","x",'Indicator Date'!AN141)</f>
        <v>2019</v>
      </c>
      <c r="AO141" s="151">
        <f>IF('Indicator Date'!AO141="","x",'Indicator Date'!AO141)</f>
        <v>2016</v>
      </c>
      <c r="AP141" s="151">
        <f>IF('Indicator Date'!AP141="","x",'Indicator Date'!AP141)</f>
        <v>2017</v>
      </c>
      <c r="AQ141" s="151" t="str">
        <f>IF('Indicator Date'!AQ141="","x",'Indicator Date'!AQ141)</f>
        <v>x</v>
      </c>
      <c r="AR141" s="151">
        <f>IF('Indicator Date'!AR141="","x",'Indicator Date'!AR141)</f>
        <v>2018</v>
      </c>
      <c r="AS141" s="151">
        <f>IF('Indicator Date'!AS141="","x",'Indicator Date'!AS141)</f>
        <v>2015</v>
      </c>
      <c r="AT141" s="151" t="str">
        <f>IF('Indicator Date'!AT141="","x",'Indicator Date'!AT141)</f>
        <v>x</v>
      </c>
      <c r="AU141" s="151">
        <f>IF('Indicator Date'!AU141="","x",'Indicator Date'!AU141)</f>
        <v>2017</v>
      </c>
      <c r="AV141" s="151">
        <f>IF('Indicator Date'!AV141="","x",'Indicator Date'!AV141)</f>
        <v>2014</v>
      </c>
      <c r="AW141" s="151" t="str">
        <f>IF('Indicator Date'!AW141="","x",'Indicator Date'!AW141)</f>
        <v>x</v>
      </c>
      <c r="AX141" s="151" t="str">
        <f>IF('Indicator Date'!AX141="","x",'Indicator Date'!AX141)</f>
        <v>x</v>
      </c>
      <c r="AY141" s="151">
        <f>IF('Indicator Date'!AY141="","x",'Indicator Date'!AY141)</f>
        <v>2017</v>
      </c>
      <c r="AZ141" s="151">
        <f>IF('Indicator Date'!AZ141="","x",'Indicator Date'!AZ141)</f>
        <v>2017</v>
      </c>
      <c r="BA141" s="151" t="str">
        <f>IF('Indicator Date'!BA141="","x",'Indicator Date'!BA141)</f>
        <v>2016</v>
      </c>
      <c r="BB141" s="151">
        <f>IF('Indicator Date'!BB141="","x",'Indicator Date'!BB141)</f>
        <v>2017</v>
      </c>
      <c r="BC141" s="151">
        <f>IF('Indicator Date'!BC141="","x",'Indicator Date'!BC141)</f>
        <v>2018</v>
      </c>
      <c r="BD141" s="151">
        <f>IF('Indicator Date'!BD141="","x",'Indicator Date'!BD141)</f>
        <v>2019</v>
      </c>
      <c r="BE141" s="212" t="str">
        <f>IF('Indicator Date'!BE141="","x",YEAR('Indicator Date'!BE141))</f>
        <v>x</v>
      </c>
      <c r="BF141" s="212">
        <f>IF('Indicator Date'!BF141="","x",YEAR('Indicator Date'!BF141))</f>
        <v>2018</v>
      </c>
      <c r="BG141" s="212">
        <f>IF('Indicator Date'!BG141="","x",YEAR('Indicator Date'!BG141))</f>
        <v>2018</v>
      </c>
      <c r="BH141" s="151">
        <f>IF('Indicator Date'!BH141="","x",'Indicator Date'!BH141)</f>
        <v>2018</v>
      </c>
      <c r="BI141" s="151">
        <f>IF('Indicator Date'!BI141="","x",'Indicator Date'!BI141)</f>
        <v>2018</v>
      </c>
      <c r="BJ141" s="151">
        <f>IF('Indicator Date'!BJ141="","x",'Indicator Date'!BJ141)</f>
        <v>2015</v>
      </c>
      <c r="BK141" s="151">
        <f>IF('Indicator Date'!BK141="","x",'Indicator Date'!BK141)</f>
        <v>2017</v>
      </c>
      <c r="BL141" s="151">
        <f>IF('Indicator Date'!BL141="","x",'Indicator Date'!BL141)</f>
        <v>2018</v>
      </c>
      <c r="BM141" s="151">
        <f>IF('Indicator Date'!BM141="","x",'Indicator Date'!BM141)</f>
        <v>2017</v>
      </c>
      <c r="BN141" s="151">
        <f>IF('Indicator Date'!BN141="","x",'Indicator Date'!BN141)</f>
        <v>2015</v>
      </c>
      <c r="BO141" s="151">
        <f>IF('Indicator Date'!BO141="","x",'Indicator Date'!BO141)</f>
        <v>2016</v>
      </c>
      <c r="BP141" s="151">
        <f>IF('Indicator Date'!BP141="","x",'Indicator Date'!BP141)</f>
        <v>2017</v>
      </c>
      <c r="BQ141" s="151">
        <f>IF('Indicator Date'!BQ141="","x",'Indicator Date'!BQ141)</f>
        <v>2014</v>
      </c>
      <c r="BR141" s="151">
        <f>IF('Indicator Date'!BR141="","x",'Indicator Date'!BR141)</f>
        <v>2017</v>
      </c>
      <c r="BS141" s="151">
        <f>IF('Indicator Date'!BS141="","x",'Indicator Date'!BS141)</f>
        <v>2017</v>
      </c>
      <c r="BT141" s="151">
        <f>IF('Indicator Date'!BT141="","x",'Indicator Date'!BT141)</f>
        <v>2016</v>
      </c>
      <c r="BU141" s="151">
        <f>IF('Indicator Date'!BU141="","x",'Indicator Date'!BU141)</f>
        <v>2017</v>
      </c>
      <c r="BV141" s="151">
        <f>IF('Indicator Date'!BV141="","x",'Indicator Date'!BV141)</f>
        <v>2017</v>
      </c>
      <c r="BW141" s="151" t="str">
        <f>IF('Indicator Date'!BW141="","x",'Indicator Date'!BW141)</f>
        <v>x</v>
      </c>
      <c r="BX141" s="151">
        <f>IF('Indicator Date'!BX141="","x",'Indicator Date'!BX141)</f>
        <v>2016</v>
      </c>
      <c r="BY141" s="151">
        <f>IF('Indicator Date'!BY141="","x",'Indicator Date'!BY141)</f>
        <v>2015</v>
      </c>
      <c r="BZ141" s="151" t="str">
        <f>IF('Indicator Date'!BZ141="","x",'Indicator Date'!BZ141)</f>
        <v>2018</v>
      </c>
      <c r="CA141" s="151">
        <f>IF('Indicator Date'!CA141="","x",'Indicator Date'!CA141)</f>
        <v>2019</v>
      </c>
      <c r="CB141" s="151">
        <f>IF('Indicator Date'!CB141="","x",'Indicator Date'!CB141)</f>
        <v>2015</v>
      </c>
    </row>
    <row r="142" spans="1:80" x14ac:dyDescent="0.3">
      <c r="A142" s="123" t="s">
        <v>257</v>
      </c>
      <c r="B142" s="106" t="s">
        <v>256</v>
      </c>
      <c r="C142" s="151">
        <f>IF('Indicator Date'!C142="","x",'Indicator Date'!C142)</f>
        <v>2015</v>
      </c>
      <c r="D142" s="151">
        <f>IF('Indicator Date'!D142="","x",'Indicator Date'!D142)</f>
        <v>2015</v>
      </c>
      <c r="E142" s="151">
        <f>IF('Indicator Date'!E142="","x",'Indicator Date'!E142)</f>
        <v>2015</v>
      </c>
      <c r="F142" s="151">
        <f>IF('Indicator Date'!F142="","x",'Indicator Date'!F142)</f>
        <v>2015</v>
      </c>
      <c r="G142" s="151">
        <f>IF('Indicator Date'!G142="","x",'Indicator Date'!G142)</f>
        <v>2015</v>
      </c>
      <c r="H142" s="151">
        <f>IF('Indicator Date'!H142="","x",'Indicator Date'!H142)</f>
        <v>2015</v>
      </c>
      <c r="I142" s="151">
        <f>IF('Indicator Date'!I142="","x",'Indicator Date'!I142)</f>
        <v>2015</v>
      </c>
      <c r="J142" s="151">
        <f>IF('Indicator Date'!J142="","x",'Indicator Date'!J142)</f>
        <v>2018</v>
      </c>
      <c r="K142" s="151">
        <f>IF('Indicator Date'!K142="","x",'Indicator Date'!K142)</f>
        <v>2018</v>
      </c>
      <c r="L142" s="151">
        <f>IF('Indicator Date'!L142="","x",'Indicator Date'!L142)</f>
        <v>2016</v>
      </c>
      <c r="M142" s="151">
        <f>IF('Indicator Date'!M142="","x",'Indicator Date'!M142)</f>
        <v>2015</v>
      </c>
      <c r="N142" s="151">
        <f>IF('Indicator Date'!N142="","x",'Indicator Date'!N142)</f>
        <v>2015</v>
      </c>
      <c r="O142" s="151">
        <f>IF('Indicator Date'!O142="","x",'Indicator Date'!O142)</f>
        <v>2015</v>
      </c>
      <c r="P142" s="151">
        <f>IF('Indicator Date'!P142="","x",'Indicator Date'!P142)</f>
        <v>2015</v>
      </c>
      <c r="Q142" s="151">
        <f>IF('Indicator Date'!Q142="","x",'Indicator Date'!Q142)</f>
        <v>2010</v>
      </c>
      <c r="R142" s="151">
        <f>IF('Indicator Date'!R142="","x",'Indicator Date'!R142)</f>
        <v>2010</v>
      </c>
      <c r="S142" s="151">
        <f>IF('Indicator Date'!S142="","x",'Indicator Date'!S142)</f>
        <v>2010</v>
      </c>
      <c r="T142" s="151">
        <f>IF('Indicator Date'!T142="","x",'Indicator Date'!T142)</f>
        <v>2010</v>
      </c>
      <c r="U142" s="151">
        <f>IF('Indicator Date'!U142="","x",'Indicator Date'!U142)</f>
        <v>2015</v>
      </c>
      <c r="V142" s="151">
        <f>IF('Indicator Date'!V142="","x",'Indicator Date'!V142)</f>
        <v>2015</v>
      </c>
      <c r="W142" s="151">
        <f>IF('Indicator Date'!W142="","x",'Indicator Date'!W142)</f>
        <v>2015</v>
      </c>
      <c r="X142" s="151">
        <f>IF('Indicator Date'!X142="","x",'Indicator Date'!X142)</f>
        <v>2018</v>
      </c>
      <c r="Y142" s="151">
        <f>IF('Indicator Date'!Y142="","x",'Indicator Date'!Y142)</f>
        <v>2018</v>
      </c>
      <c r="Z142" s="151">
        <f>IF('Indicator Date'!Z142="","x",'Indicator Date'!Z142)</f>
        <v>2018</v>
      </c>
      <c r="AA142" s="151">
        <f>IF('Indicator Date'!AA142="","x",'Indicator Date'!AA142)</f>
        <v>2011</v>
      </c>
      <c r="AB142" s="151">
        <f>IF('Indicator Date'!AB142="","x",'Indicator Date'!AB142)</f>
        <v>2017</v>
      </c>
      <c r="AC142" s="151" t="str">
        <f>IF('Indicator Date'!AC142="","x",'Indicator Date'!AC142)</f>
        <v>x</v>
      </c>
      <c r="AD142" s="151">
        <f>IF('Indicator Date'!AD142="","x",'Indicator Date'!AD142)</f>
        <v>2017</v>
      </c>
      <c r="AE142" s="151">
        <f>IF('Indicator Date'!AE142="","x",'Indicator Date'!AE142)</f>
        <v>2018</v>
      </c>
      <c r="AF142" s="151">
        <f>IF('Indicator Date'!AF142="","x",'Indicator Date'!AF142)</f>
        <v>2016</v>
      </c>
      <c r="AG142" s="151">
        <f>IF('Indicator Date'!AG142="","x",'Indicator Date'!AG142)</f>
        <v>2019</v>
      </c>
      <c r="AH142" s="151">
        <f>IF('Indicator Date'!AH142="","x",'Indicator Date'!AH142)</f>
        <v>2019</v>
      </c>
      <c r="AI142" s="151">
        <f>IF('Indicator Date'!AI142="","x",'Indicator Date'!AI142)</f>
        <v>2019</v>
      </c>
      <c r="AJ142" s="151">
        <f>IF('Indicator Date'!AJ142="","x",'Indicator Date'!AJ142)</f>
        <v>2018</v>
      </c>
      <c r="AK142" s="151">
        <f>IF('Indicator Date'!AK142="","x",'Indicator Date'!AK142)</f>
        <v>2018</v>
      </c>
      <c r="AL142" s="151">
        <f>IF('Indicator Date'!AL142="","x",'Indicator Date'!AL142)</f>
        <v>2017</v>
      </c>
      <c r="AM142" s="151" t="str">
        <f>IF('Indicator Date'!AM142="","x",'Indicator Date'!AM142)</f>
        <v>x</v>
      </c>
      <c r="AN142" s="151">
        <f>IF('Indicator Date'!AN142="","x",'Indicator Date'!AN142)</f>
        <v>2019</v>
      </c>
      <c r="AO142" s="151">
        <f>IF('Indicator Date'!AO142="","x",'Indicator Date'!AO142)</f>
        <v>2016</v>
      </c>
      <c r="AP142" s="151">
        <f>IF('Indicator Date'!AP142="","x",'Indicator Date'!AP142)</f>
        <v>2017</v>
      </c>
      <c r="AQ142" s="151" t="str">
        <f>IF('Indicator Date'!AQ142="","x",'Indicator Date'!AQ142)</f>
        <v>x</v>
      </c>
      <c r="AR142" s="151">
        <f>IF('Indicator Date'!AR142="","x",'Indicator Date'!AR142)</f>
        <v>2018</v>
      </c>
      <c r="AS142" s="151">
        <f>IF('Indicator Date'!AS142="","x",'Indicator Date'!AS142)</f>
        <v>2015</v>
      </c>
      <c r="AT142" s="151" t="str">
        <f>IF('Indicator Date'!AT142="","x",'Indicator Date'!AT142)</f>
        <v>x</v>
      </c>
      <c r="AU142" s="151">
        <f>IF('Indicator Date'!AU142="","x",'Indicator Date'!AU142)</f>
        <v>2017</v>
      </c>
      <c r="AV142" s="151">
        <f>IF('Indicator Date'!AV142="","x",'Indicator Date'!AV142)</f>
        <v>2017</v>
      </c>
      <c r="AW142" s="151">
        <f>IF('Indicator Date'!AW142="","x",'Indicator Date'!AW142)</f>
        <v>2017</v>
      </c>
      <c r="AX142" s="151" t="str">
        <f>IF('Indicator Date'!AX142="","x",'Indicator Date'!AX142)</f>
        <v>x</v>
      </c>
      <c r="AY142" s="151">
        <f>IF('Indicator Date'!AY142="","x",'Indicator Date'!AY142)</f>
        <v>2017</v>
      </c>
      <c r="AZ142" s="151">
        <f>IF('Indicator Date'!AZ142="","x",'Indicator Date'!AZ142)</f>
        <v>2017</v>
      </c>
      <c r="BA142" s="151" t="str">
        <f>IF('Indicator Date'!BA142="","x",'Indicator Date'!BA142)</f>
        <v>2015</v>
      </c>
      <c r="BB142" s="151">
        <f>IF('Indicator Date'!BB142="","x",'Indicator Date'!BB142)</f>
        <v>2017</v>
      </c>
      <c r="BC142" s="151">
        <f>IF('Indicator Date'!BC142="","x",'Indicator Date'!BC142)</f>
        <v>2018</v>
      </c>
      <c r="BD142" s="151">
        <f>IF('Indicator Date'!BD142="","x",'Indicator Date'!BD142)</f>
        <v>2019</v>
      </c>
      <c r="BE142" s="212" t="str">
        <f>IF('Indicator Date'!BE142="","x",YEAR('Indicator Date'!BE142))</f>
        <v>x</v>
      </c>
      <c r="BF142" s="212">
        <f>IF('Indicator Date'!BF142="","x",YEAR('Indicator Date'!BF142))</f>
        <v>2018</v>
      </c>
      <c r="BG142" s="212">
        <f>IF('Indicator Date'!BG142="","x",YEAR('Indicator Date'!BG142))</f>
        <v>2018</v>
      </c>
      <c r="BH142" s="151">
        <f>IF('Indicator Date'!BH142="","x",'Indicator Date'!BH142)</f>
        <v>2018</v>
      </c>
      <c r="BI142" s="151">
        <f>IF('Indicator Date'!BI142="","x",'Indicator Date'!BI142)</f>
        <v>2018</v>
      </c>
      <c r="BJ142" s="151">
        <f>IF('Indicator Date'!BJ142="","x",'Indicator Date'!BJ142)</f>
        <v>2015</v>
      </c>
      <c r="BK142" s="151">
        <f>IF('Indicator Date'!BK142="","x",'Indicator Date'!BK142)</f>
        <v>2017</v>
      </c>
      <c r="BL142" s="151">
        <f>IF('Indicator Date'!BL142="","x",'Indicator Date'!BL142)</f>
        <v>2018</v>
      </c>
      <c r="BM142" s="151">
        <f>IF('Indicator Date'!BM142="","x",'Indicator Date'!BM142)</f>
        <v>2017</v>
      </c>
      <c r="BN142" s="151">
        <f>IF('Indicator Date'!BN142="","x",'Indicator Date'!BN142)</f>
        <v>2015</v>
      </c>
      <c r="BO142" s="151">
        <f>IF('Indicator Date'!BO142="","x",'Indicator Date'!BO142)</f>
        <v>2014</v>
      </c>
      <c r="BP142" s="151">
        <f>IF('Indicator Date'!BP142="","x",'Indicator Date'!BP142)</f>
        <v>2017</v>
      </c>
      <c r="BQ142" s="151">
        <f>IF('Indicator Date'!BQ142="","x",'Indicator Date'!BQ142)</f>
        <v>2014</v>
      </c>
      <c r="BR142" s="151">
        <f>IF('Indicator Date'!BR142="","x",'Indicator Date'!BR142)</f>
        <v>2017</v>
      </c>
      <c r="BS142" s="151">
        <f>IF('Indicator Date'!BS142="","x",'Indicator Date'!BS142)</f>
        <v>2017</v>
      </c>
      <c r="BT142" s="151">
        <f>IF('Indicator Date'!BT142="","x",'Indicator Date'!BT142)</f>
        <v>2016</v>
      </c>
      <c r="BU142" s="151">
        <f>IF('Indicator Date'!BU142="","x",'Indicator Date'!BU142)</f>
        <v>2017</v>
      </c>
      <c r="BV142" s="151">
        <f>IF('Indicator Date'!BV142="","x",'Indicator Date'!BV142)</f>
        <v>2017</v>
      </c>
      <c r="BW142" s="151" t="str">
        <f>IF('Indicator Date'!BW142="","x",'Indicator Date'!BW142)</f>
        <v>x</v>
      </c>
      <c r="BX142" s="151">
        <f>IF('Indicator Date'!BX142="","x",'Indicator Date'!BX142)</f>
        <v>2016</v>
      </c>
      <c r="BY142" s="151">
        <f>IF('Indicator Date'!BY142="","x",'Indicator Date'!BY142)</f>
        <v>2015</v>
      </c>
      <c r="BZ142" s="151" t="str">
        <f>IF('Indicator Date'!BZ142="","x",'Indicator Date'!BZ142)</f>
        <v>2018</v>
      </c>
      <c r="CA142" s="151">
        <f>IF('Indicator Date'!CA142="","x",'Indicator Date'!CA142)</f>
        <v>2019</v>
      </c>
      <c r="CB142" s="151">
        <f>IF('Indicator Date'!CB142="","x",'Indicator Date'!CB142)</f>
        <v>2015</v>
      </c>
    </row>
    <row r="143" spans="1:80" x14ac:dyDescent="0.3">
      <c r="A143" s="123" t="s">
        <v>259</v>
      </c>
      <c r="B143" s="106" t="s">
        <v>258</v>
      </c>
      <c r="C143" s="151">
        <f>IF('Indicator Date'!C143="","x",'Indicator Date'!C143)</f>
        <v>2015</v>
      </c>
      <c r="D143" s="151">
        <f>IF('Indicator Date'!D143="","x",'Indicator Date'!D143)</f>
        <v>2015</v>
      </c>
      <c r="E143" s="151">
        <f>IF('Indicator Date'!E143="","x",'Indicator Date'!E143)</f>
        <v>2015</v>
      </c>
      <c r="F143" s="151">
        <f>IF('Indicator Date'!F143="","x",'Indicator Date'!F143)</f>
        <v>2015</v>
      </c>
      <c r="G143" s="151">
        <f>IF('Indicator Date'!G143="","x",'Indicator Date'!G143)</f>
        <v>2015</v>
      </c>
      <c r="H143" s="151">
        <f>IF('Indicator Date'!H143="","x",'Indicator Date'!H143)</f>
        <v>2015</v>
      </c>
      <c r="I143" s="151">
        <f>IF('Indicator Date'!I143="","x",'Indicator Date'!I143)</f>
        <v>2015</v>
      </c>
      <c r="J143" s="151">
        <f>IF('Indicator Date'!J143="","x",'Indicator Date'!J143)</f>
        <v>2018</v>
      </c>
      <c r="K143" s="151">
        <f>IF('Indicator Date'!K143="","x",'Indicator Date'!K143)</f>
        <v>2018</v>
      </c>
      <c r="L143" s="151">
        <f>IF('Indicator Date'!L143="","x",'Indicator Date'!L143)</f>
        <v>2016</v>
      </c>
      <c r="M143" s="151">
        <f>IF('Indicator Date'!M143="","x",'Indicator Date'!M143)</f>
        <v>2015</v>
      </c>
      <c r="N143" s="151">
        <f>IF('Indicator Date'!N143="","x",'Indicator Date'!N143)</f>
        <v>2015</v>
      </c>
      <c r="O143" s="151">
        <f>IF('Indicator Date'!O143="","x",'Indicator Date'!O143)</f>
        <v>2015</v>
      </c>
      <c r="P143" s="151">
        <f>IF('Indicator Date'!P143="","x",'Indicator Date'!P143)</f>
        <v>2015</v>
      </c>
      <c r="Q143" s="151">
        <f>IF('Indicator Date'!Q143="","x",'Indicator Date'!Q143)</f>
        <v>2010</v>
      </c>
      <c r="R143" s="151">
        <f>IF('Indicator Date'!R143="","x",'Indicator Date'!R143)</f>
        <v>2010</v>
      </c>
      <c r="S143" s="151">
        <f>IF('Indicator Date'!S143="","x",'Indicator Date'!S143)</f>
        <v>2010</v>
      </c>
      <c r="T143" s="151">
        <f>IF('Indicator Date'!T143="","x",'Indicator Date'!T143)</f>
        <v>2010</v>
      </c>
      <c r="U143" s="151">
        <f>IF('Indicator Date'!U143="","x",'Indicator Date'!U143)</f>
        <v>2015</v>
      </c>
      <c r="V143" s="151">
        <f>IF('Indicator Date'!V143="","x",'Indicator Date'!V143)</f>
        <v>2015</v>
      </c>
      <c r="W143" s="151">
        <f>IF('Indicator Date'!W143="","x",'Indicator Date'!W143)</f>
        <v>2015</v>
      </c>
      <c r="X143" s="151">
        <f>IF('Indicator Date'!X143="","x",'Indicator Date'!X143)</f>
        <v>2018</v>
      </c>
      <c r="Y143" s="151">
        <f>IF('Indicator Date'!Y143="","x",'Indicator Date'!Y143)</f>
        <v>2018</v>
      </c>
      <c r="Z143" s="151">
        <f>IF('Indicator Date'!Z143="","x",'Indicator Date'!Z143)</f>
        <v>2018</v>
      </c>
      <c r="AA143" s="151" t="str">
        <f>IF('Indicator Date'!AA143="","x",'Indicator Date'!AA143)</f>
        <v>x</v>
      </c>
      <c r="AB143" s="151">
        <f>IF('Indicator Date'!AB143="","x",'Indicator Date'!AB143)</f>
        <v>2017</v>
      </c>
      <c r="AC143" s="151" t="str">
        <f>IF('Indicator Date'!AC143="","x",'Indicator Date'!AC143)</f>
        <v>x</v>
      </c>
      <c r="AD143" s="151">
        <f>IF('Indicator Date'!AD143="","x",'Indicator Date'!AD143)</f>
        <v>2018</v>
      </c>
      <c r="AE143" s="151">
        <f>IF('Indicator Date'!AE143="","x",'Indicator Date'!AE143)</f>
        <v>2018</v>
      </c>
      <c r="AF143" s="151" t="str">
        <f>IF('Indicator Date'!AF143="","x",'Indicator Date'!AF143)</f>
        <v>x</v>
      </c>
      <c r="AG143" s="151">
        <f>IF('Indicator Date'!AG143="","x",'Indicator Date'!AG143)</f>
        <v>2019</v>
      </c>
      <c r="AH143" s="151">
        <f>IF('Indicator Date'!AH143="","x",'Indicator Date'!AH143)</f>
        <v>2019</v>
      </c>
      <c r="AI143" s="151">
        <f>IF('Indicator Date'!AI143="","x",'Indicator Date'!AI143)</f>
        <v>2019</v>
      </c>
      <c r="AJ143" s="151">
        <f>IF('Indicator Date'!AJ143="","x",'Indicator Date'!AJ143)</f>
        <v>2018</v>
      </c>
      <c r="AK143" s="151">
        <f>IF('Indicator Date'!AK143="","x",'Indicator Date'!AK143)</f>
        <v>2018</v>
      </c>
      <c r="AL143" s="151">
        <f>IF('Indicator Date'!AL143="","x",'Indicator Date'!AL143)</f>
        <v>2017</v>
      </c>
      <c r="AM143" s="151" t="str">
        <f>IF('Indicator Date'!AM143="","x",'Indicator Date'!AM143)</f>
        <v>x</v>
      </c>
      <c r="AN143" s="151">
        <f>IF('Indicator Date'!AN143="","x",'Indicator Date'!AN143)</f>
        <v>2019</v>
      </c>
      <c r="AO143" s="151">
        <f>IF('Indicator Date'!AO143="","x",'Indicator Date'!AO143)</f>
        <v>2016</v>
      </c>
      <c r="AP143" s="151">
        <f>IF('Indicator Date'!AP143="","x",'Indicator Date'!AP143)</f>
        <v>2017</v>
      </c>
      <c r="AQ143" s="151" t="str">
        <f>IF('Indicator Date'!AQ143="","x",'Indicator Date'!AQ143)</f>
        <v>x</v>
      </c>
      <c r="AR143" s="151">
        <f>IF('Indicator Date'!AR143="","x",'Indicator Date'!AR143)</f>
        <v>2018</v>
      </c>
      <c r="AS143" s="151">
        <f>IF('Indicator Date'!AS143="","x",'Indicator Date'!AS143)</f>
        <v>2015</v>
      </c>
      <c r="AT143" s="151" t="str">
        <f>IF('Indicator Date'!AT143="","x",'Indicator Date'!AT143)</f>
        <v>x</v>
      </c>
      <c r="AU143" s="151">
        <f>IF('Indicator Date'!AU143="","x",'Indicator Date'!AU143)</f>
        <v>2017</v>
      </c>
      <c r="AV143" s="151">
        <f>IF('Indicator Date'!AV143="","x",'Indicator Date'!AV143)</f>
        <v>2017</v>
      </c>
      <c r="AW143" s="151">
        <f>IF('Indicator Date'!AW143="","x",'Indicator Date'!AW143)</f>
        <v>2017</v>
      </c>
      <c r="AX143" s="151" t="str">
        <f>IF('Indicator Date'!AX143="","x",'Indicator Date'!AX143)</f>
        <v>x</v>
      </c>
      <c r="AY143" s="151">
        <f>IF('Indicator Date'!AY143="","x",'Indicator Date'!AY143)</f>
        <v>2017</v>
      </c>
      <c r="AZ143" s="151">
        <f>IF('Indicator Date'!AZ143="","x",'Indicator Date'!AZ143)</f>
        <v>2017</v>
      </c>
      <c r="BA143" s="151" t="str">
        <f>IF('Indicator Date'!BA143="","x",'Indicator Date'!BA143)</f>
        <v>x</v>
      </c>
      <c r="BB143" s="151">
        <f>IF('Indicator Date'!BB143="","x",'Indicator Date'!BB143)</f>
        <v>2017</v>
      </c>
      <c r="BC143" s="151">
        <f>IF('Indicator Date'!BC143="","x",'Indicator Date'!BC143)</f>
        <v>2018</v>
      </c>
      <c r="BD143" s="151">
        <f>IF('Indicator Date'!BD143="","x",'Indicator Date'!BD143)</f>
        <v>2019</v>
      </c>
      <c r="BE143" s="212" t="str">
        <f>IF('Indicator Date'!BE143="","x",YEAR('Indicator Date'!BE143))</f>
        <v>x</v>
      </c>
      <c r="BF143" s="212">
        <f>IF('Indicator Date'!BF143="","x",YEAR('Indicator Date'!BF143))</f>
        <v>2018</v>
      </c>
      <c r="BG143" s="212">
        <f>IF('Indicator Date'!BG143="","x",YEAR('Indicator Date'!BG143))</f>
        <v>2018</v>
      </c>
      <c r="BH143" s="151">
        <f>IF('Indicator Date'!BH143="","x",'Indicator Date'!BH143)</f>
        <v>2018</v>
      </c>
      <c r="BI143" s="151">
        <f>IF('Indicator Date'!BI143="","x",'Indicator Date'!BI143)</f>
        <v>2018</v>
      </c>
      <c r="BJ143" s="151">
        <f>IF('Indicator Date'!BJ143="","x",'Indicator Date'!BJ143)</f>
        <v>2015</v>
      </c>
      <c r="BK143" s="151">
        <f>IF('Indicator Date'!BK143="","x",'Indicator Date'!BK143)</f>
        <v>2017</v>
      </c>
      <c r="BL143" s="151">
        <f>IF('Indicator Date'!BL143="","x",'Indicator Date'!BL143)</f>
        <v>2018</v>
      </c>
      <c r="BM143" s="151">
        <f>IF('Indicator Date'!BM143="","x",'Indicator Date'!BM143)</f>
        <v>2017</v>
      </c>
      <c r="BN143" s="151">
        <f>IF('Indicator Date'!BN143="","x",'Indicator Date'!BN143)</f>
        <v>2015</v>
      </c>
      <c r="BO143" s="151">
        <f>IF('Indicator Date'!BO143="","x",'Indicator Date'!BO143)</f>
        <v>2016</v>
      </c>
      <c r="BP143" s="151">
        <f>IF('Indicator Date'!BP143="","x",'Indicator Date'!BP143)</f>
        <v>2017</v>
      </c>
      <c r="BQ143" s="151">
        <f>IF('Indicator Date'!BQ143="","x",'Indicator Date'!BQ143)</f>
        <v>2014</v>
      </c>
      <c r="BR143" s="151">
        <f>IF('Indicator Date'!BR143="","x",'Indicator Date'!BR143)</f>
        <v>2017</v>
      </c>
      <c r="BS143" s="151">
        <f>IF('Indicator Date'!BS143="","x",'Indicator Date'!BS143)</f>
        <v>2017</v>
      </c>
      <c r="BT143" s="151">
        <f>IF('Indicator Date'!BT143="","x",'Indicator Date'!BT143)</f>
        <v>2017</v>
      </c>
      <c r="BU143" s="151">
        <f>IF('Indicator Date'!BU143="","x",'Indicator Date'!BU143)</f>
        <v>2017</v>
      </c>
      <c r="BV143" s="151">
        <f>IF('Indicator Date'!BV143="","x",'Indicator Date'!BV143)</f>
        <v>2017</v>
      </c>
      <c r="BW143" s="151">
        <f>IF('Indicator Date'!BW143="","x",'Indicator Date'!BW143)</f>
        <v>2017</v>
      </c>
      <c r="BX143" s="151">
        <f>IF('Indicator Date'!BX143="","x",'Indicator Date'!BX143)</f>
        <v>2016</v>
      </c>
      <c r="BY143" s="151">
        <f>IF('Indicator Date'!BY143="","x",'Indicator Date'!BY143)</f>
        <v>2015</v>
      </c>
      <c r="BZ143" s="151" t="str">
        <f>IF('Indicator Date'!BZ143="","x",'Indicator Date'!BZ143)</f>
        <v>2018</v>
      </c>
      <c r="CA143" s="151">
        <f>IF('Indicator Date'!CA143="","x",'Indicator Date'!CA143)</f>
        <v>2019</v>
      </c>
      <c r="CB143" s="151">
        <f>IF('Indicator Date'!CB143="","x",'Indicator Date'!CB143)</f>
        <v>2015</v>
      </c>
    </row>
    <row r="144" spans="1:80" x14ac:dyDescent="0.3">
      <c r="A144" s="123" t="s">
        <v>261</v>
      </c>
      <c r="B144" s="106" t="s">
        <v>260</v>
      </c>
      <c r="C144" s="151">
        <f>IF('Indicator Date'!C144="","x",'Indicator Date'!C144)</f>
        <v>2015</v>
      </c>
      <c r="D144" s="151">
        <f>IF('Indicator Date'!D144="","x",'Indicator Date'!D144)</f>
        <v>2015</v>
      </c>
      <c r="E144" s="151">
        <f>IF('Indicator Date'!E144="","x",'Indicator Date'!E144)</f>
        <v>2015</v>
      </c>
      <c r="F144" s="151">
        <f>IF('Indicator Date'!F144="","x",'Indicator Date'!F144)</f>
        <v>2015</v>
      </c>
      <c r="G144" s="151">
        <f>IF('Indicator Date'!G144="","x",'Indicator Date'!G144)</f>
        <v>2015</v>
      </c>
      <c r="H144" s="151">
        <f>IF('Indicator Date'!H144="","x",'Indicator Date'!H144)</f>
        <v>2015</v>
      </c>
      <c r="I144" s="151">
        <f>IF('Indicator Date'!I144="","x",'Indicator Date'!I144)</f>
        <v>2015</v>
      </c>
      <c r="J144" s="151">
        <f>IF('Indicator Date'!J144="","x",'Indicator Date'!J144)</f>
        <v>2018</v>
      </c>
      <c r="K144" s="151">
        <f>IF('Indicator Date'!K144="","x",'Indicator Date'!K144)</f>
        <v>2018</v>
      </c>
      <c r="L144" s="151">
        <f>IF('Indicator Date'!L144="","x",'Indicator Date'!L144)</f>
        <v>2016</v>
      </c>
      <c r="M144" s="151">
        <f>IF('Indicator Date'!M144="","x",'Indicator Date'!M144)</f>
        <v>2015</v>
      </c>
      <c r="N144" s="151">
        <f>IF('Indicator Date'!N144="","x",'Indicator Date'!N144)</f>
        <v>2015</v>
      </c>
      <c r="O144" s="151">
        <f>IF('Indicator Date'!O144="","x",'Indicator Date'!O144)</f>
        <v>2015</v>
      </c>
      <c r="P144" s="151">
        <f>IF('Indicator Date'!P144="","x",'Indicator Date'!P144)</f>
        <v>2015</v>
      </c>
      <c r="Q144" s="151">
        <f>IF('Indicator Date'!Q144="","x",'Indicator Date'!Q144)</f>
        <v>2010</v>
      </c>
      <c r="R144" s="151">
        <f>IF('Indicator Date'!R144="","x",'Indicator Date'!R144)</f>
        <v>2010</v>
      </c>
      <c r="S144" s="151">
        <f>IF('Indicator Date'!S144="","x",'Indicator Date'!S144)</f>
        <v>2010</v>
      </c>
      <c r="T144" s="151">
        <f>IF('Indicator Date'!T144="","x",'Indicator Date'!T144)</f>
        <v>2010</v>
      </c>
      <c r="U144" s="151">
        <f>IF('Indicator Date'!U144="","x",'Indicator Date'!U144)</f>
        <v>2015</v>
      </c>
      <c r="V144" s="151">
        <f>IF('Indicator Date'!V144="","x",'Indicator Date'!V144)</f>
        <v>2015</v>
      </c>
      <c r="W144" s="151">
        <f>IF('Indicator Date'!W144="","x",'Indicator Date'!W144)</f>
        <v>2015</v>
      </c>
      <c r="X144" s="151">
        <f>IF('Indicator Date'!X144="","x",'Indicator Date'!X144)</f>
        <v>2018</v>
      </c>
      <c r="Y144" s="151">
        <f>IF('Indicator Date'!Y144="","x",'Indicator Date'!Y144)</f>
        <v>2018</v>
      </c>
      <c r="Z144" s="151">
        <f>IF('Indicator Date'!Z144="","x",'Indicator Date'!Z144)</f>
        <v>2018</v>
      </c>
      <c r="AA144" s="151">
        <f>IF('Indicator Date'!AA144="","x",'Indicator Date'!AA144)</f>
        <v>2011</v>
      </c>
      <c r="AB144" s="151">
        <f>IF('Indicator Date'!AB144="","x",'Indicator Date'!AB144)</f>
        <v>2017</v>
      </c>
      <c r="AC144" s="151" t="str">
        <f>IF('Indicator Date'!AC144="","x",'Indicator Date'!AC144)</f>
        <v>x</v>
      </c>
      <c r="AD144" s="151">
        <f>IF('Indicator Date'!AD144="","x",'Indicator Date'!AD144)</f>
        <v>2018</v>
      </c>
      <c r="AE144" s="151">
        <f>IF('Indicator Date'!AE144="","x",'Indicator Date'!AE144)</f>
        <v>2018</v>
      </c>
      <c r="AF144" s="151">
        <f>IF('Indicator Date'!AF144="","x",'Indicator Date'!AF144)</f>
        <v>2016</v>
      </c>
      <c r="AG144" s="151">
        <f>IF('Indicator Date'!AG144="","x",'Indicator Date'!AG144)</f>
        <v>2019</v>
      </c>
      <c r="AH144" s="151">
        <f>IF('Indicator Date'!AH144="","x",'Indicator Date'!AH144)</f>
        <v>2019</v>
      </c>
      <c r="AI144" s="151">
        <f>IF('Indicator Date'!AI144="","x",'Indicator Date'!AI144)</f>
        <v>2019</v>
      </c>
      <c r="AJ144" s="151">
        <f>IF('Indicator Date'!AJ144="","x",'Indicator Date'!AJ144)</f>
        <v>2018</v>
      </c>
      <c r="AK144" s="151">
        <f>IF('Indicator Date'!AK144="","x",'Indicator Date'!AK144)</f>
        <v>2018</v>
      </c>
      <c r="AL144" s="151">
        <f>IF('Indicator Date'!AL144="","x",'Indicator Date'!AL144)</f>
        <v>2017</v>
      </c>
      <c r="AM144" s="151" t="str">
        <f>IF('Indicator Date'!AM144="","x",'Indicator Date'!AM144)</f>
        <v>x</v>
      </c>
      <c r="AN144" s="151">
        <f>IF('Indicator Date'!AN144="","x",'Indicator Date'!AN144)</f>
        <v>2019</v>
      </c>
      <c r="AO144" s="151">
        <f>IF('Indicator Date'!AO144="","x",'Indicator Date'!AO144)</f>
        <v>2016</v>
      </c>
      <c r="AP144" s="151">
        <f>IF('Indicator Date'!AP144="","x",'Indicator Date'!AP144)</f>
        <v>2017</v>
      </c>
      <c r="AQ144" s="151" t="str">
        <f>IF('Indicator Date'!AQ144="","x",'Indicator Date'!AQ144)</f>
        <v>x</v>
      </c>
      <c r="AR144" s="151">
        <f>IF('Indicator Date'!AR144="","x",'Indicator Date'!AR144)</f>
        <v>2018</v>
      </c>
      <c r="AS144" s="151">
        <f>IF('Indicator Date'!AS144="","x",'Indicator Date'!AS144)</f>
        <v>2015</v>
      </c>
      <c r="AT144" s="151" t="str">
        <f>IF('Indicator Date'!AT144="","x",'Indicator Date'!AT144)</f>
        <v>x</v>
      </c>
      <c r="AU144" s="151">
        <f>IF('Indicator Date'!AU144="","x",'Indicator Date'!AU144)</f>
        <v>2017</v>
      </c>
      <c r="AV144" s="151">
        <f>IF('Indicator Date'!AV144="","x",'Indicator Date'!AV144)</f>
        <v>2017</v>
      </c>
      <c r="AW144" s="151">
        <f>IF('Indicator Date'!AW144="","x",'Indicator Date'!AW144)</f>
        <v>2017</v>
      </c>
      <c r="AX144" s="151" t="str">
        <f>IF('Indicator Date'!AX144="","x",'Indicator Date'!AX144)</f>
        <v>x</v>
      </c>
      <c r="AY144" s="151">
        <f>IF('Indicator Date'!AY144="","x",'Indicator Date'!AY144)</f>
        <v>2017</v>
      </c>
      <c r="AZ144" s="151">
        <f>IF('Indicator Date'!AZ144="","x",'Indicator Date'!AZ144)</f>
        <v>2017</v>
      </c>
      <c r="BA144" s="151" t="str">
        <f>IF('Indicator Date'!BA144="","x",'Indicator Date'!BA144)</f>
        <v>2015</v>
      </c>
      <c r="BB144" s="151">
        <f>IF('Indicator Date'!BB144="","x",'Indicator Date'!BB144)</f>
        <v>2017</v>
      </c>
      <c r="BC144" s="151">
        <f>IF('Indicator Date'!BC144="","x",'Indicator Date'!BC144)</f>
        <v>2018</v>
      </c>
      <c r="BD144" s="151">
        <f>IF('Indicator Date'!BD144="","x",'Indicator Date'!BD144)</f>
        <v>2019</v>
      </c>
      <c r="BE144" s="212" t="str">
        <f>IF('Indicator Date'!BE144="","x",YEAR('Indicator Date'!BE144))</f>
        <v>x</v>
      </c>
      <c r="BF144" s="212">
        <f>IF('Indicator Date'!BF144="","x",YEAR('Indicator Date'!BF144))</f>
        <v>2018</v>
      </c>
      <c r="BG144" s="212">
        <f>IF('Indicator Date'!BG144="","x",YEAR('Indicator Date'!BG144))</f>
        <v>2018</v>
      </c>
      <c r="BH144" s="151">
        <f>IF('Indicator Date'!BH144="","x",'Indicator Date'!BH144)</f>
        <v>2018</v>
      </c>
      <c r="BI144" s="151">
        <f>IF('Indicator Date'!BI144="","x",'Indicator Date'!BI144)</f>
        <v>2018</v>
      </c>
      <c r="BJ144" s="151">
        <f>IF('Indicator Date'!BJ144="","x",'Indicator Date'!BJ144)</f>
        <v>2015</v>
      </c>
      <c r="BK144" s="151">
        <f>IF('Indicator Date'!BK144="","x",'Indicator Date'!BK144)</f>
        <v>2017</v>
      </c>
      <c r="BL144" s="151">
        <f>IF('Indicator Date'!BL144="","x",'Indicator Date'!BL144)</f>
        <v>2018</v>
      </c>
      <c r="BM144" s="151">
        <f>IF('Indicator Date'!BM144="","x",'Indicator Date'!BM144)</f>
        <v>2017</v>
      </c>
      <c r="BN144" s="151">
        <f>IF('Indicator Date'!BN144="","x",'Indicator Date'!BN144)</f>
        <v>2015</v>
      </c>
      <c r="BO144" s="151">
        <f>IF('Indicator Date'!BO144="","x",'Indicator Date'!BO144)</f>
        <v>2016</v>
      </c>
      <c r="BP144" s="151">
        <f>IF('Indicator Date'!BP144="","x",'Indicator Date'!BP144)</f>
        <v>2017</v>
      </c>
      <c r="BQ144" s="151">
        <f>IF('Indicator Date'!BQ144="","x",'Indicator Date'!BQ144)</f>
        <v>2014</v>
      </c>
      <c r="BR144" s="151">
        <f>IF('Indicator Date'!BR144="","x",'Indicator Date'!BR144)</f>
        <v>2017</v>
      </c>
      <c r="BS144" s="151">
        <f>IF('Indicator Date'!BS144="","x",'Indicator Date'!BS144)</f>
        <v>2017</v>
      </c>
      <c r="BT144" s="151">
        <f>IF('Indicator Date'!BT144="","x",'Indicator Date'!BT144)</f>
        <v>2016</v>
      </c>
      <c r="BU144" s="151">
        <f>IF('Indicator Date'!BU144="","x",'Indicator Date'!BU144)</f>
        <v>2017</v>
      </c>
      <c r="BV144" s="151">
        <f>IF('Indicator Date'!BV144="","x",'Indicator Date'!BV144)</f>
        <v>2017</v>
      </c>
      <c r="BW144" s="151" t="str">
        <f>IF('Indicator Date'!BW144="","x",'Indicator Date'!BW144)</f>
        <v>x</v>
      </c>
      <c r="BX144" s="151">
        <f>IF('Indicator Date'!BX144="","x",'Indicator Date'!BX144)</f>
        <v>2016</v>
      </c>
      <c r="BY144" s="151">
        <f>IF('Indicator Date'!BY144="","x",'Indicator Date'!BY144)</f>
        <v>2015</v>
      </c>
      <c r="BZ144" s="151" t="str">
        <f>IF('Indicator Date'!BZ144="","x",'Indicator Date'!BZ144)</f>
        <v>2018</v>
      </c>
      <c r="CA144" s="151">
        <f>IF('Indicator Date'!CA144="","x",'Indicator Date'!CA144)</f>
        <v>2019</v>
      </c>
      <c r="CB144" s="151">
        <f>IF('Indicator Date'!CB144="","x",'Indicator Date'!CB144)</f>
        <v>2015</v>
      </c>
    </row>
    <row r="145" spans="1:80" x14ac:dyDescent="0.3">
      <c r="A145" s="123" t="s">
        <v>376</v>
      </c>
      <c r="B145" s="106" t="s">
        <v>262</v>
      </c>
      <c r="C145" s="151">
        <f>IF('Indicator Date'!C145="","x",'Indicator Date'!C145)</f>
        <v>2015</v>
      </c>
      <c r="D145" s="151">
        <f>IF('Indicator Date'!D145="","x",'Indicator Date'!D145)</f>
        <v>2015</v>
      </c>
      <c r="E145" s="151">
        <f>IF('Indicator Date'!E145="","x",'Indicator Date'!E145)</f>
        <v>2015</v>
      </c>
      <c r="F145" s="151">
        <f>IF('Indicator Date'!F145="","x",'Indicator Date'!F145)</f>
        <v>2015</v>
      </c>
      <c r="G145" s="151">
        <f>IF('Indicator Date'!G145="","x",'Indicator Date'!G145)</f>
        <v>2015</v>
      </c>
      <c r="H145" s="151">
        <f>IF('Indicator Date'!H145="","x",'Indicator Date'!H145)</f>
        <v>2015</v>
      </c>
      <c r="I145" s="151">
        <f>IF('Indicator Date'!I145="","x",'Indicator Date'!I145)</f>
        <v>2015</v>
      </c>
      <c r="J145" s="151">
        <f>IF('Indicator Date'!J145="","x",'Indicator Date'!J145)</f>
        <v>2018</v>
      </c>
      <c r="K145" s="151">
        <f>IF('Indicator Date'!K145="","x",'Indicator Date'!K145)</f>
        <v>2018</v>
      </c>
      <c r="L145" s="151">
        <f>IF('Indicator Date'!L145="","x",'Indicator Date'!L145)</f>
        <v>2016</v>
      </c>
      <c r="M145" s="151">
        <f>IF('Indicator Date'!M145="","x",'Indicator Date'!M145)</f>
        <v>2015</v>
      </c>
      <c r="N145" s="151">
        <f>IF('Indicator Date'!N145="","x",'Indicator Date'!N145)</f>
        <v>2015</v>
      </c>
      <c r="O145" s="151">
        <f>IF('Indicator Date'!O145="","x",'Indicator Date'!O145)</f>
        <v>2015</v>
      </c>
      <c r="P145" s="151">
        <f>IF('Indicator Date'!P145="","x",'Indicator Date'!P145)</f>
        <v>2015</v>
      </c>
      <c r="Q145" s="151">
        <f>IF('Indicator Date'!Q145="","x",'Indicator Date'!Q145)</f>
        <v>2010</v>
      </c>
      <c r="R145" s="151">
        <f>IF('Indicator Date'!R145="","x",'Indicator Date'!R145)</f>
        <v>2010</v>
      </c>
      <c r="S145" s="151">
        <f>IF('Indicator Date'!S145="","x",'Indicator Date'!S145)</f>
        <v>2010</v>
      </c>
      <c r="T145" s="151">
        <f>IF('Indicator Date'!T145="","x",'Indicator Date'!T145)</f>
        <v>2010</v>
      </c>
      <c r="U145" s="151">
        <f>IF('Indicator Date'!U145="","x",'Indicator Date'!U145)</f>
        <v>2015</v>
      </c>
      <c r="V145" s="151">
        <f>IF('Indicator Date'!V145="","x",'Indicator Date'!V145)</f>
        <v>2015</v>
      </c>
      <c r="W145" s="151">
        <f>IF('Indicator Date'!W145="","x",'Indicator Date'!W145)</f>
        <v>2015</v>
      </c>
      <c r="X145" s="151">
        <f>IF('Indicator Date'!X145="","x",'Indicator Date'!X145)</f>
        <v>2018</v>
      </c>
      <c r="Y145" s="151">
        <f>IF('Indicator Date'!Y145="","x",'Indicator Date'!Y145)</f>
        <v>2018</v>
      </c>
      <c r="Z145" s="151">
        <f>IF('Indicator Date'!Z145="","x",'Indicator Date'!Z145)</f>
        <v>2018</v>
      </c>
      <c r="AA145" s="151">
        <f>IF('Indicator Date'!AA145="","x",'Indicator Date'!AA145)</f>
        <v>2010</v>
      </c>
      <c r="AB145" s="151">
        <f>IF('Indicator Date'!AB145="","x",'Indicator Date'!AB145)</f>
        <v>2017</v>
      </c>
      <c r="AC145" s="151" t="str">
        <f>IF('Indicator Date'!AC145="","x",'Indicator Date'!AC145)</f>
        <v>x</v>
      </c>
      <c r="AD145" s="151">
        <f>IF('Indicator Date'!AD145="","x",'Indicator Date'!AD145)</f>
        <v>2018</v>
      </c>
      <c r="AE145" s="151">
        <f>IF('Indicator Date'!AE145="","x",'Indicator Date'!AE145)</f>
        <v>2018</v>
      </c>
      <c r="AF145" s="151" t="str">
        <f>IF('Indicator Date'!AF145="","x",'Indicator Date'!AF145)</f>
        <v>x</v>
      </c>
      <c r="AG145" s="151">
        <f>IF('Indicator Date'!AG145="","x",'Indicator Date'!AG145)</f>
        <v>2019</v>
      </c>
      <c r="AH145" s="151">
        <f>IF('Indicator Date'!AH145="","x",'Indicator Date'!AH145)</f>
        <v>2019</v>
      </c>
      <c r="AI145" s="151">
        <f>IF('Indicator Date'!AI145="","x",'Indicator Date'!AI145)</f>
        <v>2019</v>
      </c>
      <c r="AJ145" s="151">
        <f>IF('Indicator Date'!AJ145="","x",'Indicator Date'!AJ145)</f>
        <v>2018</v>
      </c>
      <c r="AK145" s="151">
        <f>IF('Indicator Date'!AK145="","x",'Indicator Date'!AK145)</f>
        <v>2018</v>
      </c>
      <c r="AL145" s="151">
        <f>IF('Indicator Date'!AL145="","x",'Indicator Date'!AL145)</f>
        <v>2017</v>
      </c>
      <c r="AM145" s="151" t="str">
        <f>IF('Indicator Date'!AM145="","x",'Indicator Date'!AM145)</f>
        <v>x</v>
      </c>
      <c r="AN145" s="151">
        <f>IF('Indicator Date'!AN145="","x",'Indicator Date'!AN145)</f>
        <v>2019</v>
      </c>
      <c r="AO145" s="151">
        <f>IF('Indicator Date'!AO145="","x",'Indicator Date'!AO145)</f>
        <v>2016</v>
      </c>
      <c r="AP145" s="151">
        <f>IF('Indicator Date'!AP145="","x",'Indicator Date'!AP145)</f>
        <v>2017</v>
      </c>
      <c r="AQ145" s="151" t="str">
        <f>IF('Indicator Date'!AQ145="","x",'Indicator Date'!AQ145)</f>
        <v>x</v>
      </c>
      <c r="AR145" s="151">
        <f>IF('Indicator Date'!AR145="","x",'Indicator Date'!AR145)</f>
        <v>2018</v>
      </c>
      <c r="AS145" s="151">
        <f>IF('Indicator Date'!AS145="","x",'Indicator Date'!AS145)</f>
        <v>2015</v>
      </c>
      <c r="AT145" s="151" t="str">
        <f>IF('Indicator Date'!AT145="","x",'Indicator Date'!AT145)</f>
        <v>x</v>
      </c>
      <c r="AU145" s="151">
        <f>IF('Indicator Date'!AU145="","x",'Indicator Date'!AU145)</f>
        <v>2017</v>
      </c>
      <c r="AV145" s="151">
        <f>IF('Indicator Date'!AV145="","x",'Indicator Date'!AV145)</f>
        <v>2017</v>
      </c>
      <c r="AW145" s="151">
        <f>IF('Indicator Date'!AW145="","x",'Indicator Date'!AW145)</f>
        <v>2017</v>
      </c>
      <c r="AX145" s="151" t="str">
        <f>IF('Indicator Date'!AX145="","x",'Indicator Date'!AX145)</f>
        <v>x</v>
      </c>
      <c r="AY145" s="151">
        <f>IF('Indicator Date'!AY145="","x",'Indicator Date'!AY145)</f>
        <v>2017</v>
      </c>
      <c r="AZ145" s="151">
        <f>IF('Indicator Date'!AZ145="","x",'Indicator Date'!AZ145)</f>
        <v>2017</v>
      </c>
      <c r="BA145" s="151" t="str">
        <f>IF('Indicator Date'!BA145="","x",'Indicator Date'!BA145)</f>
        <v>2015</v>
      </c>
      <c r="BB145" s="151">
        <f>IF('Indicator Date'!BB145="","x",'Indicator Date'!BB145)</f>
        <v>2017</v>
      </c>
      <c r="BC145" s="151">
        <f>IF('Indicator Date'!BC145="","x",'Indicator Date'!BC145)</f>
        <v>2018</v>
      </c>
      <c r="BD145" s="151">
        <f>IF('Indicator Date'!BD145="","x",'Indicator Date'!BD145)</f>
        <v>2019</v>
      </c>
      <c r="BE145" s="212">
        <f>IF('Indicator Date'!BE145="","x",YEAR('Indicator Date'!BE145))</f>
        <v>2018</v>
      </c>
      <c r="BF145" s="212">
        <f>IF('Indicator Date'!BF145="","x",YEAR('Indicator Date'!BF145))</f>
        <v>2018</v>
      </c>
      <c r="BG145" s="212">
        <f>IF('Indicator Date'!BG145="","x",YEAR('Indicator Date'!BG145))</f>
        <v>2018</v>
      </c>
      <c r="BH145" s="151">
        <f>IF('Indicator Date'!BH145="","x",'Indicator Date'!BH145)</f>
        <v>2018</v>
      </c>
      <c r="BI145" s="151">
        <f>IF('Indicator Date'!BI145="","x",'Indicator Date'!BI145)</f>
        <v>2018</v>
      </c>
      <c r="BJ145" s="151" t="str">
        <f>IF('Indicator Date'!BJ145="","x",'Indicator Date'!BJ145)</f>
        <v>x</v>
      </c>
      <c r="BK145" s="151">
        <f>IF('Indicator Date'!BK145="","x",'Indicator Date'!BK145)</f>
        <v>2017</v>
      </c>
      <c r="BL145" s="151">
        <f>IF('Indicator Date'!BL145="","x",'Indicator Date'!BL145)</f>
        <v>2018</v>
      </c>
      <c r="BM145" s="151">
        <f>IF('Indicator Date'!BM145="","x",'Indicator Date'!BM145)</f>
        <v>2017</v>
      </c>
      <c r="BN145" s="151">
        <f>IF('Indicator Date'!BN145="","x",'Indicator Date'!BN145)</f>
        <v>2015</v>
      </c>
      <c r="BO145" s="151">
        <f>IF('Indicator Date'!BO145="","x",'Indicator Date'!BO145)</f>
        <v>2016</v>
      </c>
      <c r="BP145" s="151">
        <f>IF('Indicator Date'!BP145="","x",'Indicator Date'!BP145)</f>
        <v>2017</v>
      </c>
      <c r="BQ145" s="151">
        <f>IF('Indicator Date'!BQ145="","x",'Indicator Date'!BQ145)</f>
        <v>2014</v>
      </c>
      <c r="BR145" s="151">
        <f>IF('Indicator Date'!BR145="","x",'Indicator Date'!BR145)</f>
        <v>2017</v>
      </c>
      <c r="BS145" s="151">
        <f>IF('Indicator Date'!BS145="","x",'Indicator Date'!BS145)</f>
        <v>2017</v>
      </c>
      <c r="BT145" s="151">
        <f>IF('Indicator Date'!BT145="","x",'Indicator Date'!BT145)</f>
        <v>2016</v>
      </c>
      <c r="BU145" s="151">
        <f>IF('Indicator Date'!BU145="","x",'Indicator Date'!BU145)</f>
        <v>2017</v>
      </c>
      <c r="BV145" s="151">
        <f>IF('Indicator Date'!BV145="","x",'Indicator Date'!BV145)</f>
        <v>2017</v>
      </c>
      <c r="BW145" s="151">
        <f>IF('Indicator Date'!BW145="","x",'Indicator Date'!BW145)</f>
        <v>2017</v>
      </c>
      <c r="BX145" s="151">
        <f>IF('Indicator Date'!BX145="","x",'Indicator Date'!BX145)</f>
        <v>2016</v>
      </c>
      <c r="BY145" s="151">
        <f>IF('Indicator Date'!BY145="","x",'Indicator Date'!BY145)</f>
        <v>2015</v>
      </c>
      <c r="BZ145" s="151" t="str">
        <f>IF('Indicator Date'!BZ145="","x",'Indicator Date'!BZ145)</f>
        <v>2018</v>
      </c>
      <c r="CA145" s="151">
        <f>IF('Indicator Date'!CA145="","x",'Indicator Date'!CA145)</f>
        <v>2019</v>
      </c>
      <c r="CB145" s="151">
        <f>IF('Indicator Date'!CB145="","x",'Indicator Date'!CB145)</f>
        <v>2015</v>
      </c>
    </row>
    <row r="146" spans="1:80" x14ac:dyDescent="0.3">
      <c r="A146" s="123" t="s">
        <v>264</v>
      </c>
      <c r="B146" s="106" t="s">
        <v>263</v>
      </c>
      <c r="C146" s="151">
        <f>IF('Indicator Date'!C146="","x",'Indicator Date'!C146)</f>
        <v>2015</v>
      </c>
      <c r="D146" s="151">
        <f>IF('Indicator Date'!D146="","x",'Indicator Date'!D146)</f>
        <v>2015</v>
      </c>
      <c r="E146" s="151">
        <f>IF('Indicator Date'!E146="","x",'Indicator Date'!E146)</f>
        <v>2015</v>
      </c>
      <c r="F146" s="151">
        <f>IF('Indicator Date'!F146="","x",'Indicator Date'!F146)</f>
        <v>2015</v>
      </c>
      <c r="G146" s="151">
        <f>IF('Indicator Date'!G146="","x",'Indicator Date'!G146)</f>
        <v>2015</v>
      </c>
      <c r="H146" s="151">
        <f>IF('Indicator Date'!H146="","x",'Indicator Date'!H146)</f>
        <v>2015</v>
      </c>
      <c r="I146" s="151">
        <f>IF('Indicator Date'!I146="","x",'Indicator Date'!I146)</f>
        <v>2015</v>
      </c>
      <c r="J146" s="151">
        <f>IF('Indicator Date'!J146="","x",'Indicator Date'!J146)</f>
        <v>2018</v>
      </c>
      <c r="K146" s="151">
        <f>IF('Indicator Date'!K146="","x",'Indicator Date'!K146)</f>
        <v>2018</v>
      </c>
      <c r="L146" s="151">
        <f>IF('Indicator Date'!L146="","x",'Indicator Date'!L146)</f>
        <v>2016</v>
      </c>
      <c r="M146" s="151">
        <f>IF('Indicator Date'!M146="","x",'Indicator Date'!M146)</f>
        <v>2015</v>
      </c>
      <c r="N146" s="151">
        <f>IF('Indicator Date'!N146="","x",'Indicator Date'!N146)</f>
        <v>2015</v>
      </c>
      <c r="O146" s="151">
        <f>IF('Indicator Date'!O146="","x",'Indicator Date'!O146)</f>
        <v>2015</v>
      </c>
      <c r="P146" s="151">
        <f>IF('Indicator Date'!P146="","x",'Indicator Date'!P146)</f>
        <v>2015</v>
      </c>
      <c r="Q146" s="151">
        <f>IF('Indicator Date'!Q146="","x",'Indicator Date'!Q146)</f>
        <v>2010</v>
      </c>
      <c r="R146" s="151">
        <f>IF('Indicator Date'!R146="","x",'Indicator Date'!R146)</f>
        <v>2010</v>
      </c>
      <c r="S146" s="151">
        <f>IF('Indicator Date'!S146="","x",'Indicator Date'!S146)</f>
        <v>2010</v>
      </c>
      <c r="T146" s="151">
        <f>IF('Indicator Date'!T146="","x",'Indicator Date'!T146)</f>
        <v>2010</v>
      </c>
      <c r="U146" s="151">
        <f>IF('Indicator Date'!U146="","x",'Indicator Date'!U146)</f>
        <v>2015</v>
      </c>
      <c r="V146" s="151">
        <f>IF('Indicator Date'!V146="","x",'Indicator Date'!V146)</f>
        <v>2015</v>
      </c>
      <c r="W146" s="151">
        <f>IF('Indicator Date'!W146="","x",'Indicator Date'!W146)</f>
        <v>2015</v>
      </c>
      <c r="X146" s="151">
        <f>IF('Indicator Date'!X146="","x",'Indicator Date'!X146)</f>
        <v>2018</v>
      </c>
      <c r="Y146" s="151">
        <f>IF('Indicator Date'!Y146="","x",'Indicator Date'!Y146)</f>
        <v>2018</v>
      </c>
      <c r="Z146" s="151">
        <f>IF('Indicator Date'!Z146="","x",'Indicator Date'!Z146)</f>
        <v>2018</v>
      </c>
      <c r="AA146" s="151">
        <f>IF('Indicator Date'!AA146="","x",'Indicator Date'!AA146)</f>
        <v>2015</v>
      </c>
      <c r="AB146" s="151">
        <f>IF('Indicator Date'!AB146="","x",'Indicator Date'!AB146)</f>
        <v>2017</v>
      </c>
      <c r="AC146" s="151">
        <f>IF('Indicator Date'!AC146="","x",'Indicator Date'!AC146)</f>
        <v>2017</v>
      </c>
      <c r="AD146" s="151">
        <f>IF('Indicator Date'!AD146="","x",'Indicator Date'!AD146)</f>
        <v>2018</v>
      </c>
      <c r="AE146" s="151">
        <f>IF('Indicator Date'!AE146="","x",'Indicator Date'!AE146)</f>
        <v>2018</v>
      </c>
      <c r="AF146" s="151">
        <f>IF('Indicator Date'!AF146="","x",'Indicator Date'!AF146)</f>
        <v>2016</v>
      </c>
      <c r="AG146" s="151">
        <f>IF('Indicator Date'!AG146="","x",'Indicator Date'!AG146)</f>
        <v>2019</v>
      </c>
      <c r="AH146" s="151">
        <f>IF('Indicator Date'!AH146="","x",'Indicator Date'!AH146)</f>
        <v>2019</v>
      </c>
      <c r="AI146" s="151">
        <f>IF('Indicator Date'!AI146="","x",'Indicator Date'!AI146)</f>
        <v>2019</v>
      </c>
      <c r="AJ146" s="151">
        <f>IF('Indicator Date'!AJ146="","x",'Indicator Date'!AJ146)</f>
        <v>2018</v>
      </c>
      <c r="AK146" s="151">
        <f>IF('Indicator Date'!AK146="","x",'Indicator Date'!AK146)</f>
        <v>2018</v>
      </c>
      <c r="AL146" s="151">
        <f>IF('Indicator Date'!AL146="","x",'Indicator Date'!AL146)</f>
        <v>2017</v>
      </c>
      <c r="AM146" s="151">
        <f>IF('Indicator Date'!AM146="","x",'Indicator Date'!AM146)</f>
        <v>2015</v>
      </c>
      <c r="AN146" s="151">
        <f>IF('Indicator Date'!AN146="","x",'Indicator Date'!AN146)</f>
        <v>2019</v>
      </c>
      <c r="AO146" s="151">
        <f>IF('Indicator Date'!AO146="","x",'Indicator Date'!AO146)</f>
        <v>2016</v>
      </c>
      <c r="AP146" s="151">
        <f>IF('Indicator Date'!AP146="","x",'Indicator Date'!AP146)</f>
        <v>2017</v>
      </c>
      <c r="AQ146" s="151">
        <f>IF('Indicator Date'!AQ146="","x",'Indicator Date'!AQ146)</f>
        <v>2017</v>
      </c>
      <c r="AR146" s="151">
        <f>IF('Indicator Date'!AR146="","x",'Indicator Date'!AR146)</f>
        <v>2018</v>
      </c>
      <c r="AS146" s="151">
        <f>IF('Indicator Date'!AS146="","x",'Indicator Date'!AS146)</f>
        <v>2015</v>
      </c>
      <c r="AT146" s="151">
        <f>IF('Indicator Date'!AT146="","x",'Indicator Date'!AT146)</f>
        <v>2010</v>
      </c>
      <c r="AU146" s="151">
        <f>IF('Indicator Date'!AU146="","x",'Indicator Date'!AU146)</f>
        <v>2017</v>
      </c>
      <c r="AV146" s="151">
        <f>IF('Indicator Date'!AV146="","x",'Indicator Date'!AV146)</f>
        <v>2017</v>
      </c>
      <c r="AW146" s="151">
        <f>IF('Indicator Date'!AW146="","x",'Indicator Date'!AW146)</f>
        <v>2017</v>
      </c>
      <c r="AX146" s="151">
        <f>IF('Indicator Date'!AX146="","x",'Indicator Date'!AX146)</f>
        <v>2017</v>
      </c>
      <c r="AY146" s="151">
        <f>IF('Indicator Date'!AY146="","x",'Indicator Date'!AY146)</f>
        <v>2017</v>
      </c>
      <c r="AZ146" s="151">
        <f>IF('Indicator Date'!AZ146="","x",'Indicator Date'!AZ146)</f>
        <v>2017</v>
      </c>
      <c r="BA146" s="151" t="str">
        <f>IF('Indicator Date'!BA146="","x",'Indicator Date'!BA146)</f>
        <v>2016</v>
      </c>
      <c r="BB146" s="151">
        <f>IF('Indicator Date'!BB146="","x",'Indicator Date'!BB146)</f>
        <v>2017</v>
      </c>
      <c r="BC146" s="151">
        <f>IF('Indicator Date'!BC146="","x",'Indicator Date'!BC146)</f>
        <v>2018</v>
      </c>
      <c r="BD146" s="151">
        <f>IF('Indicator Date'!BD146="","x",'Indicator Date'!BD146)</f>
        <v>2019</v>
      </c>
      <c r="BE146" s="212" t="str">
        <f>IF('Indicator Date'!BE146="","x",YEAR('Indicator Date'!BE146))</f>
        <v>x</v>
      </c>
      <c r="BF146" s="212">
        <f>IF('Indicator Date'!BF146="","x",YEAR('Indicator Date'!BF146))</f>
        <v>2019</v>
      </c>
      <c r="BG146" s="212">
        <f>IF('Indicator Date'!BG146="","x",YEAR('Indicator Date'!BG146))</f>
        <v>2018</v>
      </c>
      <c r="BH146" s="151">
        <f>IF('Indicator Date'!BH146="","x",'Indicator Date'!BH146)</f>
        <v>2018</v>
      </c>
      <c r="BI146" s="151">
        <f>IF('Indicator Date'!BI146="","x",'Indicator Date'!BI146)</f>
        <v>2018</v>
      </c>
      <c r="BJ146" s="151">
        <f>IF('Indicator Date'!BJ146="","x",'Indicator Date'!BJ146)</f>
        <v>2015</v>
      </c>
      <c r="BK146" s="151">
        <f>IF('Indicator Date'!BK146="","x",'Indicator Date'!BK146)</f>
        <v>2017</v>
      </c>
      <c r="BL146" s="151">
        <f>IF('Indicator Date'!BL146="","x",'Indicator Date'!BL146)</f>
        <v>2018</v>
      </c>
      <c r="BM146" s="151">
        <f>IF('Indicator Date'!BM146="","x",'Indicator Date'!BM146)</f>
        <v>2017</v>
      </c>
      <c r="BN146" s="151">
        <f>IF('Indicator Date'!BN146="","x",'Indicator Date'!BN146)</f>
        <v>2015</v>
      </c>
      <c r="BO146" s="151">
        <f>IF('Indicator Date'!BO146="","x",'Indicator Date'!BO146)</f>
        <v>2016</v>
      </c>
      <c r="BP146" s="151">
        <f>IF('Indicator Date'!BP146="","x",'Indicator Date'!BP146)</f>
        <v>2017</v>
      </c>
      <c r="BQ146" s="151">
        <f>IF('Indicator Date'!BQ146="","x",'Indicator Date'!BQ146)</f>
        <v>2014</v>
      </c>
      <c r="BR146" s="151">
        <f>IF('Indicator Date'!BR146="","x",'Indicator Date'!BR146)</f>
        <v>2017</v>
      </c>
      <c r="BS146" s="151">
        <f>IF('Indicator Date'!BS146="","x",'Indicator Date'!BS146)</f>
        <v>2017</v>
      </c>
      <c r="BT146" s="151">
        <f>IF('Indicator Date'!BT146="","x",'Indicator Date'!BT146)</f>
        <v>2017</v>
      </c>
      <c r="BU146" s="151">
        <f>IF('Indicator Date'!BU146="","x",'Indicator Date'!BU146)</f>
        <v>2017</v>
      </c>
      <c r="BV146" s="151">
        <f>IF('Indicator Date'!BV146="","x",'Indicator Date'!BV146)</f>
        <v>2017</v>
      </c>
      <c r="BW146" s="151">
        <f>IF('Indicator Date'!BW146="","x",'Indicator Date'!BW146)</f>
        <v>2017</v>
      </c>
      <c r="BX146" s="151">
        <f>IF('Indicator Date'!BX146="","x",'Indicator Date'!BX146)</f>
        <v>2016</v>
      </c>
      <c r="BY146" s="151">
        <f>IF('Indicator Date'!BY146="","x",'Indicator Date'!BY146)</f>
        <v>2015</v>
      </c>
      <c r="BZ146" s="151" t="str">
        <f>IF('Indicator Date'!BZ146="","x",'Indicator Date'!BZ146)</f>
        <v>2018</v>
      </c>
      <c r="CA146" s="151">
        <f>IF('Indicator Date'!CA146="","x",'Indicator Date'!CA146)</f>
        <v>2019</v>
      </c>
      <c r="CB146" s="151">
        <f>IF('Indicator Date'!CB146="","x",'Indicator Date'!CB146)</f>
        <v>2015</v>
      </c>
    </row>
    <row r="147" spans="1:80" x14ac:dyDescent="0.3">
      <c r="A147" s="123" t="s">
        <v>266</v>
      </c>
      <c r="B147" s="106" t="s">
        <v>265</v>
      </c>
      <c r="C147" s="151">
        <f>IF('Indicator Date'!C147="","x",'Indicator Date'!C147)</f>
        <v>2015</v>
      </c>
      <c r="D147" s="151">
        <f>IF('Indicator Date'!D147="","x",'Indicator Date'!D147)</f>
        <v>2015</v>
      </c>
      <c r="E147" s="151">
        <f>IF('Indicator Date'!E147="","x",'Indicator Date'!E147)</f>
        <v>2015</v>
      </c>
      <c r="F147" s="151">
        <f>IF('Indicator Date'!F147="","x",'Indicator Date'!F147)</f>
        <v>2015</v>
      </c>
      <c r="G147" s="151">
        <f>IF('Indicator Date'!G147="","x",'Indicator Date'!G147)</f>
        <v>2015</v>
      </c>
      <c r="H147" s="151">
        <f>IF('Indicator Date'!H147="","x",'Indicator Date'!H147)</f>
        <v>2015</v>
      </c>
      <c r="I147" s="151">
        <f>IF('Indicator Date'!I147="","x",'Indicator Date'!I147)</f>
        <v>2015</v>
      </c>
      <c r="J147" s="151">
        <f>IF('Indicator Date'!J147="","x",'Indicator Date'!J147)</f>
        <v>2018</v>
      </c>
      <c r="K147" s="151">
        <f>IF('Indicator Date'!K147="","x",'Indicator Date'!K147)</f>
        <v>2018</v>
      </c>
      <c r="L147" s="151">
        <f>IF('Indicator Date'!L147="","x",'Indicator Date'!L147)</f>
        <v>2016</v>
      </c>
      <c r="M147" s="151">
        <f>IF('Indicator Date'!M147="","x",'Indicator Date'!M147)</f>
        <v>2015</v>
      </c>
      <c r="N147" s="151">
        <f>IF('Indicator Date'!N147="","x",'Indicator Date'!N147)</f>
        <v>2015</v>
      </c>
      <c r="O147" s="151">
        <f>IF('Indicator Date'!O147="","x",'Indicator Date'!O147)</f>
        <v>2015</v>
      </c>
      <c r="P147" s="151">
        <f>IF('Indicator Date'!P147="","x",'Indicator Date'!P147)</f>
        <v>2015</v>
      </c>
      <c r="Q147" s="151">
        <f>IF('Indicator Date'!Q147="","x",'Indicator Date'!Q147)</f>
        <v>2010</v>
      </c>
      <c r="R147" s="151">
        <f>IF('Indicator Date'!R147="","x",'Indicator Date'!R147)</f>
        <v>2010</v>
      </c>
      <c r="S147" s="151">
        <f>IF('Indicator Date'!S147="","x",'Indicator Date'!S147)</f>
        <v>2010</v>
      </c>
      <c r="T147" s="151">
        <f>IF('Indicator Date'!T147="","x",'Indicator Date'!T147)</f>
        <v>2010</v>
      </c>
      <c r="U147" s="151">
        <f>IF('Indicator Date'!U147="","x",'Indicator Date'!U147)</f>
        <v>2015</v>
      </c>
      <c r="V147" s="151">
        <f>IF('Indicator Date'!V147="","x",'Indicator Date'!V147)</f>
        <v>2015</v>
      </c>
      <c r="W147" s="151">
        <f>IF('Indicator Date'!W147="","x",'Indicator Date'!W147)</f>
        <v>2015</v>
      </c>
      <c r="X147" s="151">
        <f>IF('Indicator Date'!X147="","x",'Indicator Date'!X147)</f>
        <v>2018</v>
      </c>
      <c r="Y147" s="151">
        <f>IF('Indicator Date'!Y147="","x",'Indicator Date'!Y147)</f>
        <v>2018</v>
      </c>
      <c r="Z147" s="151">
        <f>IF('Indicator Date'!Z147="","x",'Indicator Date'!Z147)</f>
        <v>2018</v>
      </c>
      <c r="AA147" s="151" t="str">
        <f>IF('Indicator Date'!AA147="","x",'Indicator Date'!AA147)</f>
        <v>x</v>
      </c>
      <c r="AB147" s="151">
        <f>IF('Indicator Date'!AB147="","x",'Indicator Date'!AB147)</f>
        <v>2013</v>
      </c>
      <c r="AC147" s="151" t="str">
        <f>IF('Indicator Date'!AC147="","x",'Indicator Date'!AC147)</f>
        <v>x</v>
      </c>
      <c r="AD147" s="151">
        <f>IF('Indicator Date'!AD147="","x",'Indicator Date'!AD147)</f>
        <v>2014</v>
      </c>
      <c r="AE147" s="151">
        <f>IF('Indicator Date'!AE147="","x",'Indicator Date'!AE147)</f>
        <v>2018</v>
      </c>
      <c r="AF147" s="151" t="str">
        <f>IF('Indicator Date'!AF147="","x",'Indicator Date'!AF147)</f>
        <v>x</v>
      </c>
      <c r="AG147" s="151">
        <f>IF('Indicator Date'!AG147="","x",'Indicator Date'!AG147)</f>
        <v>2019</v>
      </c>
      <c r="AH147" s="151">
        <f>IF('Indicator Date'!AH147="","x",'Indicator Date'!AH147)</f>
        <v>2019</v>
      </c>
      <c r="AI147" s="151">
        <f>IF('Indicator Date'!AI147="","x",'Indicator Date'!AI147)</f>
        <v>2019</v>
      </c>
      <c r="AJ147" s="151">
        <f>IF('Indicator Date'!AJ147="","x",'Indicator Date'!AJ147)</f>
        <v>2018</v>
      </c>
      <c r="AK147" s="151">
        <f>IF('Indicator Date'!AK147="","x",'Indicator Date'!AK147)</f>
        <v>2018</v>
      </c>
      <c r="AL147" s="151">
        <f>IF('Indicator Date'!AL147="","x",'Indicator Date'!AL147)</f>
        <v>2017</v>
      </c>
      <c r="AM147" s="151" t="str">
        <f>IF('Indicator Date'!AM147="","x",'Indicator Date'!AM147)</f>
        <v>x</v>
      </c>
      <c r="AN147" s="151">
        <f>IF('Indicator Date'!AN147="","x",'Indicator Date'!AN147)</f>
        <v>2019</v>
      </c>
      <c r="AO147" s="151">
        <f>IF('Indicator Date'!AO147="","x",'Indicator Date'!AO147)</f>
        <v>2016</v>
      </c>
      <c r="AP147" s="151">
        <f>IF('Indicator Date'!AP147="","x",'Indicator Date'!AP147)</f>
        <v>2017</v>
      </c>
      <c r="AQ147" s="151" t="str">
        <f>IF('Indicator Date'!AQ147="","x",'Indicator Date'!AQ147)</f>
        <v>x</v>
      </c>
      <c r="AR147" s="151">
        <f>IF('Indicator Date'!AR147="","x",'Indicator Date'!AR147)</f>
        <v>2018</v>
      </c>
      <c r="AS147" s="151">
        <f>IF('Indicator Date'!AS147="","x",'Indicator Date'!AS147)</f>
        <v>2015</v>
      </c>
      <c r="AT147" s="151" t="str">
        <f>IF('Indicator Date'!AT147="","x",'Indicator Date'!AT147)</f>
        <v>x</v>
      </c>
      <c r="AU147" s="151">
        <f>IF('Indicator Date'!AU147="","x",'Indicator Date'!AU147)</f>
        <v>2017</v>
      </c>
      <c r="AV147" s="151" t="str">
        <f>IF('Indicator Date'!AV147="","x",'Indicator Date'!AV147)</f>
        <v>x</v>
      </c>
      <c r="AW147" s="151" t="str">
        <f>IF('Indicator Date'!AW147="","x",'Indicator Date'!AW147)</f>
        <v>x</v>
      </c>
      <c r="AX147" s="151" t="str">
        <f>IF('Indicator Date'!AX147="","x",'Indicator Date'!AX147)</f>
        <v>x</v>
      </c>
      <c r="AY147" s="151">
        <f>IF('Indicator Date'!AY147="","x",'Indicator Date'!AY147)</f>
        <v>2017</v>
      </c>
      <c r="AZ147" s="151" t="str">
        <f>IF('Indicator Date'!AZ147="","x",'Indicator Date'!AZ147)</f>
        <v>x</v>
      </c>
      <c r="BA147" s="151" t="str">
        <f>IF('Indicator Date'!BA147="","x",'Indicator Date'!BA147)</f>
        <v>x</v>
      </c>
      <c r="BB147" s="151">
        <f>IF('Indicator Date'!BB147="","x",'Indicator Date'!BB147)</f>
        <v>2017</v>
      </c>
      <c r="BC147" s="151">
        <f>IF('Indicator Date'!BC147="","x",'Indicator Date'!BC147)</f>
        <v>2018</v>
      </c>
      <c r="BD147" s="151">
        <f>IF('Indicator Date'!BD147="","x",'Indicator Date'!BD147)</f>
        <v>2019</v>
      </c>
      <c r="BE147" s="212" t="str">
        <f>IF('Indicator Date'!BE147="","x",YEAR('Indicator Date'!BE147))</f>
        <v>x</v>
      </c>
      <c r="BF147" s="212">
        <f>IF('Indicator Date'!BF147="","x",YEAR('Indicator Date'!BF147))</f>
        <v>2018</v>
      </c>
      <c r="BG147" s="212">
        <f>IF('Indicator Date'!BG147="","x",YEAR('Indicator Date'!BG147))</f>
        <v>2018</v>
      </c>
      <c r="BH147" s="151">
        <f>IF('Indicator Date'!BH147="","x",'Indicator Date'!BH147)</f>
        <v>2018</v>
      </c>
      <c r="BI147" s="151">
        <f>IF('Indicator Date'!BI147="","x",'Indicator Date'!BI147)</f>
        <v>2018</v>
      </c>
      <c r="BJ147" s="151">
        <f>IF('Indicator Date'!BJ147="","x",'Indicator Date'!BJ147)</f>
        <v>2015</v>
      </c>
      <c r="BK147" s="151">
        <f>IF('Indicator Date'!BK147="","x",'Indicator Date'!BK147)</f>
        <v>2017</v>
      </c>
      <c r="BL147" s="151" t="str">
        <f>IF('Indicator Date'!BL147="","x",'Indicator Date'!BL147)</f>
        <v>x</v>
      </c>
      <c r="BM147" s="151">
        <f>IF('Indicator Date'!BM147="","x",'Indicator Date'!BM147)</f>
        <v>2017</v>
      </c>
      <c r="BN147" s="151" t="str">
        <f>IF('Indicator Date'!BN147="","x",'Indicator Date'!BN147)</f>
        <v>x</v>
      </c>
      <c r="BO147" s="151">
        <f>IF('Indicator Date'!BO147="","x",'Indicator Date'!BO147)</f>
        <v>2016</v>
      </c>
      <c r="BP147" s="151">
        <f>IF('Indicator Date'!BP147="","x",'Indicator Date'!BP147)</f>
        <v>2017</v>
      </c>
      <c r="BQ147" s="151">
        <f>IF('Indicator Date'!BQ147="","x",'Indicator Date'!BQ147)</f>
        <v>2014</v>
      </c>
      <c r="BR147" s="151">
        <f>IF('Indicator Date'!BR147="","x",'Indicator Date'!BR147)</f>
        <v>2013</v>
      </c>
      <c r="BS147" s="151">
        <f>IF('Indicator Date'!BS147="","x",'Indicator Date'!BS147)</f>
        <v>2013</v>
      </c>
      <c r="BT147" s="151">
        <f>IF('Indicator Date'!BT147="","x",'Indicator Date'!BT147)</f>
        <v>2015</v>
      </c>
      <c r="BU147" s="151">
        <f>IF('Indicator Date'!BU147="","x",'Indicator Date'!BU147)</f>
        <v>2017</v>
      </c>
      <c r="BV147" s="151">
        <f>IF('Indicator Date'!BV147="","x",'Indicator Date'!BV147)</f>
        <v>2017</v>
      </c>
      <c r="BW147" s="151" t="str">
        <f>IF('Indicator Date'!BW147="","x",'Indicator Date'!BW147)</f>
        <v>x</v>
      </c>
      <c r="BX147" s="151">
        <f>IF('Indicator Date'!BX147="","x",'Indicator Date'!BX147)</f>
        <v>2016</v>
      </c>
      <c r="BY147" s="151" t="str">
        <f>IF('Indicator Date'!BY147="","x",'Indicator Date'!BY147)</f>
        <v>x</v>
      </c>
      <c r="BZ147" s="151" t="str">
        <f>IF('Indicator Date'!BZ147="","x",'Indicator Date'!BZ147)</f>
        <v>2018</v>
      </c>
      <c r="CA147" s="151">
        <f>IF('Indicator Date'!CA147="","x",'Indicator Date'!CA147)</f>
        <v>2019</v>
      </c>
      <c r="CB147" s="151">
        <f>IF('Indicator Date'!CB147="","x",'Indicator Date'!CB147)</f>
        <v>2015</v>
      </c>
    </row>
    <row r="148" spans="1:80" x14ac:dyDescent="0.3">
      <c r="A148" s="123" t="s">
        <v>268</v>
      </c>
      <c r="B148" s="106" t="s">
        <v>267</v>
      </c>
      <c r="C148" s="151">
        <f>IF('Indicator Date'!C148="","x",'Indicator Date'!C148)</f>
        <v>2015</v>
      </c>
      <c r="D148" s="151">
        <f>IF('Indicator Date'!D148="","x",'Indicator Date'!D148)</f>
        <v>2015</v>
      </c>
      <c r="E148" s="151">
        <f>IF('Indicator Date'!E148="","x",'Indicator Date'!E148)</f>
        <v>2015</v>
      </c>
      <c r="F148" s="151">
        <f>IF('Indicator Date'!F148="","x",'Indicator Date'!F148)</f>
        <v>2015</v>
      </c>
      <c r="G148" s="151">
        <f>IF('Indicator Date'!G148="","x",'Indicator Date'!G148)</f>
        <v>2015</v>
      </c>
      <c r="H148" s="151">
        <f>IF('Indicator Date'!H148="","x",'Indicator Date'!H148)</f>
        <v>2015</v>
      </c>
      <c r="I148" s="151">
        <f>IF('Indicator Date'!I148="","x",'Indicator Date'!I148)</f>
        <v>2015</v>
      </c>
      <c r="J148" s="151">
        <f>IF('Indicator Date'!J148="","x",'Indicator Date'!J148)</f>
        <v>2018</v>
      </c>
      <c r="K148" s="151">
        <f>IF('Indicator Date'!K148="","x",'Indicator Date'!K148)</f>
        <v>2018</v>
      </c>
      <c r="L148" s="151">
        <f>IF('Indicator Date'!L148="","x",'Indicator Date'!L148)</f>
        <v>2016</v>
      </c>
      <c r="M148" s="151">
        <f>IF('Indicator Date'!M148="","x",'Indicator Date'!M148)</f>
        <v>2015</v>
      </c>
      <c r="N148" s="151">
        <f>IF('Indicator Date'!N148="","x",'Indicator Date'!N148)</f>
        <v>2015</v>
      </c>
      <c r="O148" s="151">
        <f>IF('Indicator Date'!O148="","x",'Indicator Date'!O148)</f>
        <v>2015</v>
      </c>
      <c r="P148" s="151">
        <f>IF('Indicator Date'!P148="","x",'Indicator Date'!P148)</f>
        <v>2015</v>
      </c>
      <c r="Q148" s="151">
        <f>IF('Indicator Date'!Q148="","x",'Indicator Date'!Q148)</f>
        <v>2010</v>
      </c>
      <c r="R148" s="151">
        <f>IF('Indicator Date'!R148="","x",'Indicator Date'!R148)</f>
        <v>2010</v>
      </c>
      <c r="S148" s="151">
        <f>IF('Indicator Date'!S148="","x",'Indicator Date'!S148)</f>
        <v>2010</v>
      </c>
      <c r="T148" s="151">
        <f>IF('Indicator Date'!T148="","x",'Indicator Date'!T148)</f>
        <v>2010</v>
      </c>
      <c r="U148" s="151">
        <f>IF('Indicator Date'!U148="","x",'Indicator Date'!U148)</f>
        <v>2015</v>
      </c>
      <c r="V148" s="151">
        <f>IF('Indicator Date'!V148="","x",'Indicator Date'!V148)</f>
        <v>2015</v>
      </c>
      <c r="W148" s="151">
        <f>IF('Indicator Date'!W148="","x",'Indicator Date'!W148)</f>
        <v>2015</v>
      </c>
      <c r="X148" s="151">
        <f>IF('Indicator Date'!X148="","x",'Indicator Date'!X148)</f>
        <v>2018</v>
      </c>
      <c r="Y148" s="151">
        <f>IF('Indicator Date'!Y148="","x",'Indicator Date'!Y148)</f>
        <v>2018</v>
      </c>
      <c r="Z148" s="151">
        <f>IF('Indicator Date'!Z148="","x",'Indicator Date'!Z148)</f>
        <v>2018</v>
      </c>
      <c r="AA148" s="151" t="str">
        <f>IF('Indicator Date'!AA148="","x",'Indicator Date'!AA148)</f>
        <v>x</v>
      </c>
      <c r="AB148" s="151">
        <f>IF('Indicator Date'!AB148="","x",'Indicator Date'!AB148)</f>
        <v>2017</v>
      </c>
      <c r="AC148" s="151">
        <f>IF('Indicator Date'!AC148="","x",'Indicator Date'!AC148)</f>
        <v>2016</v>
      </c>
      <c r="AD148" s="151">
        <f>IF('Indicator Date'!AD148="","x",'Indicator Date'!AD148)</f>
        <v>2018</v>
      </c>
      <c r="AE148" s="151">
        <f>IF('Indicator Date'!AE148="","x",'Indicator Date'!AE148)</f>
        <v>2018</v>
      </c>
      <c r="AF148" s="151">
        <f>IF('Indicator Date'!AF148="","x",'Indicator Date'!AF148)</f>
        <v>2016</v>
      </c>
      <c r="AG148" s="151">
        <f>IF('Indicator Date'!AG148="","x",'Indicator Date'!AG148)</f>
        <v>2019</v>
      </c>
      <c r="AH148" s="151">
        <f>IF('Indicator Date'!AH148="","x",'Indicator Date'!AH148)</f>
        <v>2019</v>
      </c>
      <c r="AI148" s="151">
        <f>IF('Indicator Date'!AI148="","x",'Indicator Date'!AI148)</f>
        <v>2019</v>
      </c>
      <c r="AJ148" s="151">
        <f>IF('Indicator Date'!AJ148="","x",'Indicator Date'!AJ148)</f>
        <v>2018</v>
      </c>
      <c r="AK148" s="151">
        <f>IF('Indicator Date'!AK148="","x",'Indicator Date'!AK148)</f>
        <v>2018</v>
      </c>
      <c r="AL148" s="151">
        <f>IF('Indicator Date'!AL148="","x",'Indicator Date'!AL148)</f>
        <v>2017</v>
      </c>
      <c r="AM148" s="151">
        <f>IF('Indicator Date'!AM148="","x",'Indicator Date'!AM148)</f>
        <v>2012</v>
      </c>
      <c r="AN148" s="151">
        <f>IF('Indicator Date'!AN148="","x",'Indicator Date'!AN148)</f>
        <v>2019</v>
      </c>
      <c r="AO148" s="151">
        <f>IF('Indicator Date'!AO148="","x",'Indicator Date'!AO148)</f>
        <v>2016</v>
      </c>
      <c r="AP148" s="151">
        <f>IF('Indicator Date'!AP148="","x",'Indicator Date'!AP148)</f>
        <v>2017</v>
      </c>
      <c r="AQ148" s="151">
        <f>IF('Indicator Date'!AQ148="","x",'Indicator Date'!AQ148)</f>
        <v>2017</v>
      </c>
      <c r="AR148" s="151">
        <f>IF('Indicator Date'!AR148="","x",'Indicator Date'!AR148)</f>
        <v>2018</v>
      </c>
      <c r="AS148" s="151">
        <f>IF('Indicator Date'!AS148="","x",'Indicator Date'!AS148)</f>
        <v>2015</v>
      </c>
      <c r="AT148" s="151">
        <f>IF('Indicator Date'!AT148="","x",'Indicator Date'!AT148)</f>
        <v>2012</v>
      </c>
      <c r="AU148" s="151">
        <f>IF('Indicator Date'!AU148="","x",'Indicator Date'!AU148)</f>
        <v>2017</v>
      </c>
      <c r="AV148" s="151" t="str">
        <f>IF('Indicator Date'!AV148="","x",'Indicator Date'!AV148)</f>
        <v>x</v>
      </c>
      <c r="AW148" s="151" t="str">
        <f>IF('Indicator Date'!AW148="","x",'Indicator Date'!AW148)</f>
        <v>x</v>
      </c>
      <c r="AX148" s="151" t="str">
        <f>IF('Indicator Date'!AX148="","x",'Indicator Date'!AX148)</f>
        <v>x</v>
      </c>
      <c r="AY148" s="151">
        <f>IF('Indicator Date'!AY148="","x",'Indicator Date'!AY148)</f>
        <v>2017</v>
      </c>
      <c r="AZ148" s="151">
        <f>IF('Indicator Date'!AZ148="","x",'Indicator Date'!AZ148)</f>
        <v>2017</v>
      </c>
      <c r="BA148" s="151" t="str">
        <f>IF('Indicator Date'!BA148="","x",'Indicator Date'!BA148)</f>
        <v>2016</v>
      </c>
      <c r="BB148" s="151">
        <f>IF('Indicator Date'!BB148="","x",'Indicator Date'!BB148)</f>
        <v>2017</v>
      </c>
      <c r="BC148" s="151">
        <f>IF('Indicator Date'!BC148="","x",'Indicator Date'!BC148)</f>
        <v>2018</v>
      </c>
      <c r="BD148" s="151">
        <f>IF('Indicator Date'!BD148="","x",'Indicator Date'!BD148)</f>
        <v>2019</v>
      </c>
      <c r="BE148" s="212" t="str">
        <f>IF('Indicator Date'!BE148="","x",YEAR('Indicator Date'!BE148))</f>
        <v>x</v>
      </c>
      <c r="BF148" s="212">
        <f>IF('Indicator Date'!BF148="","x",YEAR('Indicator Date'!BF148))</f>
        <v>2018</v>
      </c>
      <c r="BG148" s="212">
        <f>IF('Indicator Date'!BG148="","x",YEAR('Indicator Date'!BG148))</f>
        <v>2018</v>
      </c>
      <c r="BH148" s="151">
        <f>IF('Indicator Date'!BH148="","x",'Indicator Date'!BH148)</f>
        <v>2018</v>
      </c>
      <c r="BI148" s="151">
        <f>IF('Indicator Date'!BI148="","x",'Indicator Date'!BI148)</f>
        <v>2018</v>
      </c>
      <c r="BJ148" s="151">
        <f>IF('Indicator Date'!BJ148="","x",'Indicator Date'!BJ148)</f>
        <v>2013</v>
      </c>
      <c r="BK148" s="151">
        <f>IF('Indicator Date'!BK148="","x",'Indicator Date'!BK148)</f>
        <v>2017</v>
      </c>
      <c r="BL148" s="151">
        <f>IF('Indicator Date'!BL148="","x",'Indicator Date'!BL148)</f>
        <v>2018</v>
      </c>
      <c r="BM148" s="151">
        <f>IF('Indicator Date'!BM148="","x",'Indicator Date'!BM148)</f>
        <v>2017</v>
      </c>
      <c r="BN148" s="151" t="str">
        <f>IF('Indicator Date'!BN148="","x",'Indicator Date'!BN148)</f>
        <v>x</v>
      </c>
      <c r="BO148" s="151">
        <f>IF('Indicator Date'!BO148="","x",'Indicator Date'!BO148)</f>
        <v>2016</v>
      </c>
      <c r="BP148" s="151">
        <f>IF('Indicator Date'!BP148="","x",'Indicator Date'!BP148)</f>
        <v>2017</v>
      </c>
      <c r="BQ148" s="151">
        <f>IF('Indicator Date'!BQ148="","x",'Indicator Date'!BQ148)</f>
        <v>2014</v>
      </c>
      <c r="BR148" s="151">
        <f>IF('Indicator Date'!BR148="","x",'Indicator Date'!BR148)</f>
        <v>2017</v>
      </c>
      <c r="BS148" s="151">
        <f>IF('Indicator Date'!BS148="","x",'Indicator Date'!BS148)</f>
        <v>2017</v>
      </c>
      <c r="BT148" s="151" t="str">
        <f>IF('Indicator Date'!BT148="","x",'Indicator Date'!BT148)</f>
        <v>x</v>
      </c>
      <c r="BU148" s="151">
        <f>IF('Indicator Date'!BU148="","x",'Indicator Date'!BU148)</f>
        <v>2017</v>
      </c>
      <c r="BV148" s="151">
        <f>IF('Indicator Date'!BV148="","x",'Indicator Date'!BV148)</f>
        <v>2017</v>
      </c>
      <c r="BW148" s="151" t="str">
        <f>IF('Indicator Date'!BW148="","x",'Indicator Date'!BW148)</f>
        <v>x</v>
      </c>
      <c r="BX148" s="151">
        <f>IF('Indicator Date'!BX148="","x",'Indicator Date'!BX148)</f>
        <v>2016</v>
      </c>
      <c r="BY148" s="151">
        <f>IF('Indicator Date'!BY148="","x",'Indicator Date'!BY148)</f>
        <v>2015</v>
      </c>
      <c r="BZ148" s="151" t="str">
        <f>IF('Indicator Date'!BZ148="","x",'Indicator Date'!BZ148)</f>
        <v>2018</v>
      </c>
      <c r="CA148" s="151">
        <f>IF('Indicator Date'!CA148="","x",'Indicator Date'!CA148)</f>
        <v>2019</v>
      </c>
      <c r="CB148" s="151">
        <f>IF('Indicator Date'!CB148="","x",'Indicator Date'!CB148)</f>
        <v>2015</v>
      </c>
    </row>
    <row r="149" spans="1:80" x14ac:dyDescent="0.3">
      <c r="A149" s="123" t="s">
        <v>270</v>
      </c>
      <c r="B149" s="106" t="s">
        <v>269</v>
      </c>
      <c r="C149" s="151">
        <f>IF('Indicator Date'!C149="","x",'Indicator Date'!C149)</f>
        <v>2015</v>
      </c>
      <c r="D149" s="151">
        <f>IF('Indicator Date'!D149="","x",'Indicator Date'!D149)</f>
        <v>2015</v>
      </c>
      <c r="E149" s="151">
        <f>IF('Indicator Date'!E149="","x",'Indicator Date'!E149)</f>
        <v>2015</v>
      </c>
      <c r="F149" s="151">
        <f>IF('Indicator Date'!F149="","x",'Indicator Date'!F149)</f>
        <v>2015</v>
      </c>
      <c r="G149" s="151">
        <f>IF('Indicator Date'!G149="","x",'Indicator Date'!G149)</f>
        <v>2015</v>
      </c>
      <c r="H149" s="151">
        <f>IF('Indicator Date'!H149="","x",'Indicator Date'!H149)</f>
        <v>2015</v>
      </c>
      <c r="I149" s="151">
        <f>IF('Indicator Date'!I149="","x",'Indicator Date'!I149)</f>
        <v>2015</v>
      </c>
      <c r="J149" s="151">
        <f>IF('Indicator Date'!J149="","x",'Indicator Date'!J149)</f>
        <v>2018</v>
      </c>
      <c r="K149" s="151">
        <f>IF('Indicator Date'!K149="","x",'Indicator Date'!K149)</f>
        <v>2018</v>
      </c>
      <c r="L149" s="151">
        <f>IF('Indicator Date'!L149="","x",'Indicator Date'!L149)</f>
        <v>2016</v>
      </c>
      <c r="M149" s="151">
        <f>IF('Indicator Date'!M149="","x",'Indicator Date'!M149)</f>
        <v>2015</v>
      </c>
      <c r="N149" s="151">
        <f>IF('Indicator Date'!N149="","x",'Indicator Date'!N149)</f>
        <v>2015</v>
      </c>
      <c r="O149" s="151">
        <f>IF('Indicator Date'!O149="","x",'Indicator Date'!O149)</f>
        <v>2015</v>
      </c>
      <c r="P149" s="151">
        <f>IF('Indicator Date'!P149="","x",'Indicator Date'!P149)</f>
        <v>2015</v>
      </c>
      <c r="Q149" s="151">
        <f>IF('Indicator Date'!Q149="","x",'Indicator Date'!Q149)</f>
        <v>2010</v>
      </c>
      <c r="R149" s="151">
        <f>IF('Indicator Date'!R149="","x",'Indicator Date'!R149)</f>
        <v>2010</v>
      </c>
      <c r="S149" s="151">
        <f>IF('Indicator Date'!S149="","x",'Indicator Date'!S149)</f>
        <v>2010</v>
      </c>
      <c r="T149" s="151">
        <f>IF('Indicator Date'!T149="","x",'Indicator Date'!T149)</f>
        <v>2010</v>
      </c>
      <c r="U149" s="151">
        <f>IF('Indicator Date'!U149="","x",'Indicator Date'!U149)</f>
        <v>2015</v>
      </c>
      <c r="V149" s="151">
        <f>IF('Indicator Date'!V149="","x",'Indicator Date'!V149)</f>
        <v>2015</v>
      </c>
      <c r="W149" s="151">
        <f>IF('Indicator Date'!W149="","x",'Indicator Date'!W149)</f>
        <v>2015</v>
      </c>
      <c r="X149" s="151">
        <f>IF('Indicator Date'!X149="","x",'Indicator Date'!X149)</f>
        <v>2018</v>
      </c>
      <c r="Y149" s="151">
        <f>IF('Indicator Date'!Y149="","x",'Indicator Date'!Y149)</f>
        <v>2018</v>
      </c>
      <c r="Z149" s="151">
        <f>IF('Indicator Date'!Z149="","x",'Indicator Date'!Z149)</f>
        <v>2018</v>
      </c>
      <c r="AA149" s="151" t="str">
        <f>IF('Indicator Date'!AA149="","x",'Indicator Date'!AA149)</f>
        <v>x</v>
      </c>
      <c r="AB149" s="151">
        <f>IF('Indicator Date'!AB149="","x",'Indicator Date'!AB149)</f>
        <v>2017</v>
      </c>
      <c r="AC149" s="151" t="str">
        <f>IF('Indicator Date'!AC149="","x",'Indicator Date'!AC149)</f>
        <v>x</v>
      </c>
      <c r="AD149" s="151">
        <f>IF('Indicator Date'!AD149="","x",'Indicator Date'!AD149)</f>
        <v>2017</v>
      </c>
      <c r="AE149" s="151">
        <f>IF('Indicator Date'!AE149="","x",'Indicator Date'!AE149)</f>
        <v>2018</v>
      </c>
      <c r="AF149" s="151" t="str">
        <f>IF('Indicator Date'!AF149="","x",'Indicator Date'!AF149)</f>
        <v>x</v>
      </c>
      <c r="AG149" s="151">
        <f>IF('Indicator Date'!AG149="","x",'Indicator Date'!AG149)</f>
        <v>2019</v>
      </c>
      <c r="AH149" s="151">
        <f>IF('Indicator Date'!AH149="","x",'Indicator Date'!AH149)</f>
        <v>2019</v>
      </c>
      <c r="AI149" s="151">
        <f>IF('Indicator Date'!AI149="","x",'Indicator Date'!AI149)</f>
        <v>2019</v>
      </c>
      <c r="AJ149" s="151">
        <f>IF('Indicator Date'!AJ149="","x",'Indicator Date'!AJ149)</f>
        <v>2018</v>
      </c>
      <c r="AK149" s="151">
        <f>IF('Indicator Date'!AK149="","x",'Indicator Date'!AK149)</f>
        <v>2018</v>
      </c>
      <c r="AL149" s="151">
        <f>IF('Indicator Date'!AL149="","x",'Indicator Date'!AL149)</f>
        <v>2017</v>
      </c>
      <c r="AM149" s="151" t="str">
        <f>IF('Indicator Date'!AM149="","x",'Indicator Date'!AM149)</f>
        <v>x</v>
      </c>
      <c r="AN149" s="151">
        <f>IF('Indicator Date'!AN149="","x",'Indicator Date'!AN149)</f>
        <v>2019</v>
      </c>
      <c r="AO149" s="151">
        <f>IF('Indicator Date'!AO149="","x",'Indicator Date'!AO149)</f>
        <v>2016</v>
      </c>
      <c r="AP149" s="151">
        <f>IF('Indicator Date'!AP149="","x",'Indicator Date'!AP149)</f>
        <v>2017</v>
      </c>
      <c r="AQ149" s="151">
        <f>IF('Indicator Date'!AQ149="","x",'Indicator Date'!AQ149)</f>
        <v>2017</v>
      </c>
      <c r="AR149" s="151">
        <f>IF('Indicator Date'!AR149="","x",'Indicator Date'!AR149)</f>
        <v>2018</v>
      </c>
      <c r="AS149" s="151">
        <f>IF('Indicator Date'!AS149="","x",'Indicator Date'!AS149)</f>
        <v>2015</v>
      </c>
      <c r="AT149" s="151" t="str">
        <f>IF('Indicator Date'!AT149="","x",'Indicator Date'!AT149)</f>
        <v>x</v>
      </c>
      <c r="AU149" s="151">
        <f>IF('Indicator Date'!AU149="","x",'Indicator Date'!AU149)</f>
        <v>2017</v>
      </c>
      <c r="AV149" s="151" t="str">
        <f>IF('Indicator Date'!AV149="","x",'Indicator Date'!AV149)</f>
        <v>x</v>
      </c>
      <c r="AW149" s="151" t="str">
        <f>IF('Indicator Date'!AW149="","x",'Indicator Date'!AW149)</f>
        <v>x</v>
      </c>
      <c r="AX149" s="151" t="str">
        <f>IF('Indicator Date'!AX149="","x",'Indicator Date'!AX149)</f>
        <v>x</v>
      </c>
      <c r="AY149" s="151">
        <f>IF('Indicator Date'!AY149="","x",'Indicator Date'!AY149)</f>
        <v>2017</v>
      </c>
      <c r="AZ149" s="151" t="str">
        <f>IF('Indicator Date'!AZ149="","x",'Indicator Date'!AZ149)</f>
        <v>x</v>
      </c>
      <c r="BA149" s="151" t="str">
        <f>IF('Indicator Date'!BA149="","x",'Indicator Date'!BA149)</f>
        <v>x</v>
      </c>
      <c r="BB149" s="151">
        <f>IF('Indicator Date'!BB149="","x",'Indicator Date'!BB149)</f>
        <v>2017</v>
      </c>
      <c r="BC149" s="151">
        <f>IF('Indicator Date'!BC149="","x",'Indicator Date'!BC149)</f>
        <v>2018</v>
      </c>
      <c r="BD149" s="151">
        <f>IF('Indicator Date'!BD149="","x",'Indicator Date'!BD149)</f>
        <v>2019</v>
      </c>
      <c r="BE149" s="212" t="str">
        <f>IF('Indicator Date'!BE149="","x",YEAR('Indicator Date'!BE149))</f>
        <v>x</v>
      </c>
      <c r="BF149" s="212">
        <f>IF('Indicator Date'!BF149="","x",YEAR('Indicator Date'!BF149))</f>
        <v>2018</v>
      </c>
      <c r="BG149" s="212">
        <f>IF('Indicator Date'!BG149="","x",YEAR('Indicator Date'!BG149))</f>
        <v>2018</v>
      </c>
      <c r="BH149" s="151">
        <f>IF('Indicator Date'!BH149="","x",'Indicator Date'!BH149)</f>
        <v>2018</v>
      </c>
      <c r="BI149" s="151">
        <f>IF('Indicator Date'!BI149="","x",'Indicator Date'!BI149)</f>
        <v>2018</v>
      </c>
      <c r="BJ149" s="151" t="str">
        <f>IF('Indicator Date'!BJ149="","x",'Indicator Date'!BJ149)</f>
        <v>x</v>
      </c>
      <c r="BK149" s="151">
        <f>IF('Indicator Date'!BK149="","x",'Indicator Date'!BK149)</f>
        <v>2017</v>
      </c>
      <c r="BL149" s="151">
        <f>IF('Indicator Date'!BL149="","x",'Indicator Date'!BL149)</f>
        <v>2018</v>
      </c>
      <c r="BM149" s="151">
        <f>IF('Indicator Date'!BM149="","x",'Indicator Date'!BM149)</f>
        <v>2017</v>
      </c>
      <c r="BN149" s="151" t="str">
        <f>IF('Indicator Date'!BN149="","x",'Indicator Date'!BN149)</f>
        <v>x</v>
      </c>
      <c r="BO149" s="151">
        <f>IF('Indicator Date'!BO149="","x",'Indicator Date'!BO149)</f>
        <v>2016</v>
      </c>
      <c r="BP149" s="151">
        <f>IF('Indicator Date'!BP149="","x",'Indicator Date'!BP149)</f>
        <v>2017</v>
      </c>
      <c r="BQ149" s="151">
        <f>IF('Indicator Date'!BQ149="","x",'Indicator Date'!BQ149)</f>
        <v>2014</v>
      </c>
      <c r="BR149" s="151">
        <f>IF('Indicator Date'!BR149="","x",'Indicator Date'!BR149)</f>
        <v>2017</v>
      </c>
      <c r="BS149" s="151">
        <f>IF('Indicator Date'!BS149="","x",'Indicator Date'!BS149)</f>
        <v>2017</v>
      </c>
      <c r="BT149" s="151" t="str">
        <f>IF('Indicator Date'!BT149="","x",'Indicator Date'!BT149)</f>
        <v>x</v>
      </c>
      <c r="BU149" s="151">
        <f>IF('Indicator Date'!BU149="","x",'Indicator Date'!BU149)</f>
        <v>2017</v>
      </c>
      <c r="BV149" s="151">
        <f>IF('Indicator Date'!BV149="","x",'Indicator Date'!BV149)</f>
        <v>2017</v>
      </c>
      <c r="BW149" s="151" t="str">
        <f>IF('Indicator Date'!BW149="","x",'Indicator Date'!BW149)</f>
        <v>x</v>
      </c>
      <c r="BX149" s="151">
        <f>IF('Indicator Date'!BX149="","x",'Indicator Date'!BX149)</f>
        <v>2016</v>
      </c>
      <c r="BY149" s="151">
        <f>IF('Indicator Date'!BY149="","x",'Indicator Date'!BY149)</f>
        <v>2015</v>
      </c>
      <c r="BZ149" s="151" t="str">
        <f>IF('Indicator Date'!BZ149="","x",'Indicator Date'!BZ149)</f>
        <v>2018</v>
      </c>
      <c r="CA149" s="151">
        <f>IF('Indicator Date'!CA149="","x",'Indicator Date'!CA149)</f>
        <v>2019</v>
      </c>
      <c r="CB149" s="151">
        <f>IF('Indicator Date'!CB149="","x",'Indicator Date'!CB149)</f>
        <v>2015</v>
      </c>
    </row>
    <row r="150" spans="1:80" x14ac:dyDescent="0.3">
      <c r="A150" s="123" t="s">
        <v>272</v>
      </c>
      <c r="B150" s="106" t="s">
        <v>271</v>
      </c>
      <c r="C150" s="151">
        <f>IF('Indicator Date'!C150="","x",'Indicator Date'!C150)</f>
        <v>2015</v>
      </c>
      <c r="D150" s="151">
        <f>IF('Indicator Date'!D150="","x",'Indicator Date'!D150)</f>
        <v>2015</v>
      </c>
      <c r="E150" s="151">
        <f>IF('Indicator Date'!E150="","x",'Indicator Date'!E150)</f>
        <v>2015</v>
      </c>
      <c r="F150" s="151">
        <f>IF('Indicator Date'!F150="","x",'Indicator Date'!F150)</f>
        <v>2015</v>
      </c>
      <c r="G150" s="151">
        <f>IF('Indicator Date'!G150="","x",'Indicator Date'!G150)</f>
        <v>2015</v>
      </c>
      <c r="H150" s="151">
        <f>IF('Indicator Date'!H150="","x",'Indicator Date'!H150)</f>
        <v>2015</v>
      </c>
      <c r="I150" s="151">
        <f>IF('Indicator Date'!I150="","x",'Indicator Date'!I150)</f>
        <v>2015</v>
      </c>
      <c r="J150" s="151">
        <f>IF('Indicator Date'!J150="","x",'Indicator Date'!J150)</f>
        <v>2018</v>
      </c>
      <c r="K150" s="151">
        <f>IF('Indicator Date'!K150="","x",'Indicator Date'!K150)</f>
        <v>2018</v>
      </c>
      <c r="L150" s="151">
        <f>IF('Indicator Date'!L150="","x",'Indicator Date'!L150)</f>
        <v>2016</v>
      </c>
      <c r="M150" s="151">
        <f>IF('Indicator Date'!M150="","x",'Indicator Date'!M150)</f>
        <v>2015</v>
      </c>
      <c r="N150" s="151">
        <f>IF('Indicator Date'!N150="","x",'Indicator Date'!N150)</f>
        <v>2015</v>
      </c>
      <c r="O150" s="151">
        <f>IF('Indicator Date'!O150="","x",'Indicator Date'!O150)</f>
        <v>2015</v>
      </c>
      <c r="P150" s="151">
        <f>IF('Indicator Date'!P150="","x",'Indicator Date'!P150)</f>
        <v>2015</v>
      </c>
      <c r="Q150" s="151">
        <f>IF('Indicator Date'!Q150="","x",'Indicator Date'!Q150)</f>
        <v>2010</v>
      </c>
      <c r="R150" s="151">
        <f>IF('Indicator Date'!R150="","x",'Indicator Date'!R150)</f>
        <v>2010</v>
      </c>
      <c r="S150" s="151">
        <f>IF('Indicator Date'!S150="","x",'Indicator Date'!S150)</f>
        <v>2010</v>
      </c>
      <c r="T150" s="151">
        <f>IF('Indicator Date'!T150="","x",'Indicator Date'!T150)</f>
        <v>2010</v>
      </c>
      <c r="U150" s="151">
        <f>IF('Indicator Date'!U150="","x",'Indicator Date'!U150)</f>
        <v>2015</v>
      </c>
      <c r="V150" s="151">
        <f>IF('Indicator Date'!V150="","x",'Indicator Date'!V150)</f>
        <v>2015</v>
      </c>
      <c r="W150" s="151">
        <f>IF('Indicator Date'!W150="","x",'Indicator Date'!W150)</f>
        <v>2015</v>
      </c>
      <c r="X150" s="151">
        <f>IF('Indicator Date'!X150="","x",'Indicator Date'!X150)</f>
        <v>2018</v>
      </c>
      <c r="Y150" s="151">
        <f>IF('Indicator Date'!Y150="","x",'Indicator Date'!Y150)</f>
        <v>2018</v>
      </c>
      <c r="Z150" s="151">
        <f>IF('Indicator Date'!Z150="","x",'Indicator Date'!Z150)</f>
        <v>2018</v>
      </c>
      <c r="AA150" s="151" t="str">
        <f>IF('Indicator Date'!AA150="","x",'Indicator Date'!AA150)</f>
        <v>x</v>
      </c>
      <c r="AB150" s="151">
        <f>IF('Indicator Date'!AB150="","x",'Indicator Date'!AB150)</f>
        <v>2017</v>
      </c>
      <c r="AC150" s="151" t="str">
        <f>IF('Indicator Date'!AC150="","x",'Indicator Date'!AC150)</f>
        <v>x</v>
      </c>
      <c r="AD150" s="151">
        <f>IF('Indicator Date'!AD150="","x",'Indicator Date'!AD150)</f>
        <v>2018</v>
      </c>
      <c r="AE150" s="151">
        <f>IF('Indicator Date'!AE150="","x",'Indicator Date'!AE150)</f>
        <v>2018</v>
      </c>
      <c r="AF150" s="151" t="str">
        <f>IF('Indicator Date'!AF150="","x",'Indicator Date'!AF150)</f>
        <v>x</v>
      </c>
      <c r="AG150" s="151">
        <f>IF('Indicator Date'!AG150="","x",'Indicator Date'!AG150)</f>
        <v>2019</v>
      </c>
      <c r="AH150" s="151">
        <f>IF('Indicator Date'!AH150="","x",'Indicator Date'!AH150)</f>
        <v>2019</v>
      </c>
      <c r="AI150" s="151">
        <f>IF('Indicator Date'!AI150="","x",'Indicator Date'!AI150)</f>
        <v>2019</v>
      </c>
      <c r="AJ150" s="151">
        <f>IF('Indicator Date'!AJ150="","x",'Indicator Date'!AJ150)</f>
        <v>2018</v>
      </c>
      <c r="AK150" s="151">
        <f>IF('Indicator Date'!AK150="","x",'Indicator Date'!AK150)</f>
        <v>2018</v>
      </c>
      <c r="AL150" s="151">
        <f>IF('Indicator Date'!AL150="","x",'Indicator Date'!AL150)</f>
        <v>2017</v>
      </c>
      <c r="AM150" s="151" t="str">
        <f>IF('Indicator Date'!AM150="","x",'Indicator Date'!AM150)</f>
        <v>x</v>
      </c>
      <c r="AN150" s="151">
        <f>IF('Indicator Date'!AN150="","x",'Indicator Date'!AN150)</f>
        <v>2019</v>
      </c>
      <c r="AO150" s="151">
        <f>IF('Indicator Date'!AO150="","x",'Indicator Date'!AO150)</f>
        <v>2016</v>
      </c>
      <c r="AP150" s="151">
        <f>IF('Indicator Date'!AP150="","x",'Indicator Date'!AP150)</f>
        <v>2017</v>
      </c>
      <c r="AQ150" s="151">
        <f>IF('Indicator Date'!AQ150="","x",'Indicator Date'!AQ150)</f>
        <v>2017</v>
      </c>
      <c r="AR150" s="151">
        <f>IF('Indicator Date'!AR150="","x",'Indicator Date'!AR150)</f>
        <v>2018</v>
      </c>
      <c r="AS150" s="151">
        <f>IF('Indicator Date'!AS150="","x",'Indicator Date'!AS150)</f>
        <v>2015</v>
      </c>
      <c r="AT150" s="151">
        <f>IF('Indicator Date'!AT150="","x",'Indicator Date'!AT150)</f>
        <v>2014</v>
      </c>
      <c r="AU150" s="151">
        <f>IF('Indicator Date'!AU150="","x",'Indicator Date'!AU150)</f>
        <v>2017</v>
      </c>
      <c r="AV150" s="151" t="str">
        <f>IF('Indicator Date'!AV150="","x",'Indicator Date'!AV150)</f>
        <v>x</v>
      </c>
      <c r="AW150" s="151" t="str">
        <f>IF('Indicator Date'!AW150="","x",'Indicator Date'!AW150)</f>
        <v>x</v>
      </c>
      <c r="AX150" s="151" t="str">
        <f>IF('Indicator Date'!AX150="","x",'Indicator Date'!AX150)</f>
        <v>x</v>
      </c>
      <c r="AY150" s="151">
        <f>IF('Indicator Date'!AY150="","x",'Indicator Date'!AY150)</f>
        <v>2017</v>
      </c>
      <c r="AZ150" s="151">
        <f>IF('Indicator Date'!AZ150="","x",'Indicator Date'!AZ150)</f>
        <v>2017</v>
      </c>
      <c r="BA150" s="151" t="str">
        <f>IF('Indicator Date'!BA150="","x",'Indicator Date'!BA150)</f>
        <v>2013</v>
      </c>
      <c r="BB150" s="151">
        <f>IF('Indicator Date'!BB150="","x",'Indicator Date'!BB150)</f>
        <v>2017</v>
      </c>
      <c r="BC150" s="151">
        <f>IF('Indicator Date'!BC150="","x",'Indicator Date'!BC150)</f>
        <v>2018</v>
      </c>
      <c r="BD150" s="151">
        <f>IF('Indicator Date'!BD150="","x",'Indicator Date'!BD150)</f>
        <v>2019</v>
      </c>
      <c r="BE150" s="212" t="str">
        <f>IF('Indicator Date'!BE150="","x",YEAR('Indicator Date'!BE150))</f>
        <v>x</v>
      </c>
      <c r="BF150" s="212">
        <f>IF('Indicator Date'!BF150="","x",YEAR('Indicator Date'!BF150))</f>
        <v>2018</v>
      </c>
      <c r="BG150" s="212">
        <f>IF('Indicator Date'!BG150="","x",YEAR('Indicator Date'!BG150))</f>
        <v>2018</v>
      </c>
      <c r="BH150" s="151">
        <f>IF('Indicator Date'!BH150="","x",'Indicator Date'!BH150)</f>
        <v>2018</v>
      </c>
      <c r="BI150" s="151">
        <f>IF('Indicator Date'!BI150="","x",'Indicator Date'!BI150)</f>
        <v>2018</v>
      </c>
      <c r="BJ150" s="151">
        <f>IF('Indicator Date'!BJ150="","x",'Indicator Date'!BJ150)</f>
        <v>2013</v>
      </c>
      <c r="BK150" s="151">
        <f>IF('Indicator Date'!BK150="","x",'Indicator Date'!BK150)</f>
        <v>2017</v>
      </c>
      <c r="BL150" s="151" t="str">
        <f>IF('Indicator Date'!BL150="","x",'Indicator Date'!BL150)</f>
        <v>x</v>
      </c>
      <c r="BM150" s="151">
        <f>IF('Indicator Date'!BM150="","x",'Indicator Date'!BM150)</f>
        <v>2017</v>
      </c>
      <c r="BN150" s="151">
        <f>IF('Indicator Date'!BN150="","x",'Indicator Date'!BN150)</f>
        <v>2015</v>
      </c>
      <c r="BO150" s="151">
        <f>IF('Indicator Date'!BO150="","x",'Indicator Date'!BO150)</f>
        <v>2016</v>
      </c>
      <c r="BP150" s="151">
        <f>IF('Indicator Date'!BP150="","x",'Indicator Date'!BP150)</f>
        <v>2017</v>
      </c>
      <c r="BQ150" s="151">
        <f>IF('Indicator Date'!BQ150="","x",'Indicator Date'!BQ150)</f>
        <v>2014</v>
      </c>
      <c r="BR150" s="151">
        <f>IF('Indicator Date'!BR150="","x",'Indicator Date'!BR150)</f>
        <v>2017</v>
      </c>
      <c r="BS150" s="151">
        <f>IF('Indicator Date'!BS150="","x",'Indicator Date'!BS150)</f>
        <v>2017</v>
      </c>
      <c r="BT150" s="151">
        <f>IF('Indicator Date'!BT150="","x",'Indicator Date'!BT150)</f>
        <v>2016</v>
      </c>
      <c r="BU150" s="151">
        <f>IF('Indicator Date'!BU150="","x",'Indicator Date'!BU150)</f>
        <v>2017</v>
      </c>
      <c r="BV150" s="151">
        <f>IF('Indicator Date'!BV150="","x",'Indicator Date'!BV150)</f>
        <v>2017</v>
      </c>
      <c r="BW150" s="151" t="str">
        <f>IF('Indicator Date'!BW150="","x",'Indicator Date'!BW150)</f>
        <v>x</v>
      </c>
      <c r="BX150" s="151">
        <f>IF('Indicator Date'!BX150="","x",'Indicator Date'!BX150)</f>
        <v>2016</v>
      </c>
      <c r="BY150" s="151">
        <f>IF('Indicator Date'!BY150="","x",'Indicator Date'!BY150)</f>
        <v>2015</v>
      </c>
      <c r="BZ150" s="151" t="str">
        <f>IF('Indicator Date'!BZ150="","x",'Indicator Date'!BZ150)</f>
        <v>2018</v>
      </c>
      <c r="CA150" s="151">
        <f>IF('Indicator Date'!CA150="","x",'Indicator Date'!CA150)</f>
        <v>2019</v>
      </c>
      <c r="CB150" s="151">
        <f>IF('Indicator Date'!CB150="","x",'Indicator Date'!CB150)</f>
        <v>2015</v>
      </c>
    </row>
    <row r="151" spans="1:80" x14ac:dyDescent="0.3">
      <c r="A151" s="123" t="s">
        <v>274</v>
      </c>
      <c r="B151" s="106" t="s">
        <v>273</v>
      </c>
      <c r="C151" s="151">
        <f>IF('Indicator Date'!C151="","x",'Indicator Date'!C151)</f>
        <v>2015</v>
      </c>
      <c r="D151" s="151">
        <f>IF('Indicator Date'!D151="","x",'Indicator Date'!D151)</f>
        <v>2015</v>
      </c>
      <c r="E151" s="151">
        <f>IF('Indicator Date'!E151="","x",'Indicator Date'!E151)</f>
        <v>2015</v>
      </c>
      <c r="F151" s="151">
        <f>IF('Indicator Date'!F151="","x",'Indicator Date'!F151)</f>
        <v>2015</v>
      </c>
      <c r="G151" s="151">
        <f>IF('Indicator Date'!G151="","x",'Indicator Date'!G151)</f>
        <v>2015</v>
      </c>
      <c r="H151" s="151">
        <f>IF('Indicator Date'!H151="","x",'Indicator Date'!H151)</f>
        <v>2015</v>
      </c>
      <c r="I151" s="151">
        <f>IF('Indicator Date'!I151="","x",'Indicator Date'!I151)</f>
        <v>2015</v>
      </c>
      <c r="J151" s="151">
        <f>IF('Indicator Date'!J151="","x",'Indicator Date'!J151)</f>
        <v>2018</v>
      </c>
      <c r="K151" s="151">
        <f>IF('Indicator Date'!K151="","x",'Indicator Date'!K151)</f>
        <v>2018</v>
      </c>
      <c r="L151" s="151">
        <f>IF('Indicator Date'!L151="","x",'Indicator Date'!L151)</f>
        <v>2016</v>
      </c>
      <c r="M151" s="151">
        <f>IF('Indicator Date'!M151="","x",'Indicator Date'!M151)</f>
        <v>2015</v>
      </c>
      <c r="N151" s="151">
        <f>IF('Indicator Date'!N151="","x",'Indicator Date'!N151)</f>
        <v>2015</v>
      </c>
      <c r="O151" s="151">
        <f>IF('Indicator Date'!O151="","x",'Indicator Date'!O151)</f>
        <v>2015</v>
      </c>
      <c r="P151" s="151">
        <f>IF('Indicator Date'!P151="","x",'Indicator Date'!P151)</f>
        <v>2015</v>
      </c>
      <c r="Q151" s="151">
        <f>IF('Indicator Date'!Q151="","x",'Indicator Date'!Q151)</f>
        <v>2010</v>
      </c>
      <c r="R151" s="151">
        <f>IF('Indicator Date'!R151="","x",'Indicator Date'!R151)</f>
        <v>2010</v>
      </c>
      <c r="S151" s="151">
        <f>IF('Indicator Date'!S151="","x",'Indicator Date'!S151)</f>
        <v>2010</v>
      </c>
      <c r="T151" s="151">
        <f>IF('Indicator Date'!T151="","x",'Indicator Date'!T151)</f>
        <v>2010</v>
      </c>
      <c r="U151" s="151">
        <f>IF('Indicator Date'!U151="","x",'Indicator Date'!U151)</f>
        <v>2015</v>
      </c>
      <c r="V151" s="151">
        <f>IF('Indicator Date'!V151="","x",'Indicator Date'!V151)</f>
        <v>2015</v>
      </c>
      <c r="W151" s="151">
        <f>IF('Indicator Date'!W151="","x",'Indicator Date'!W151)</f>
        <v>2015</v>
      </c>
      <c r="X151" s="151">
        <f>IF('Indicator Date'!X151="","x",'Indicator Date'!X151)</f>
        <v>2018</v>
      </c>
      <c r="Y151" s="151">
        <f>IF('Indicator Date'!Y151="","x",'Indicator Date'!Y151)</f>
        <v>2018</v>
      </c>
      <c r="Z151" s="151">
        <f>IF('Indicator Date'!Z151="","x",'Indicator Date'!Z151)</f>
        <v>2018</v>
      </c>
      <c r="AA151" s="151">
        <f>IF('Indicator Date'!AA151="","x",'Indicator Date'!AA151)</f>
        <v>2008</v>
      </c>
      <c r="AB151" s="151">
        <f>IF('Indicator Date'!AB151="","x",'Indicator Date'!AB151)</f>
        <v>2017</v>
      </c>
      <c r="AC151" s="151">
        <f>IF('Indicator Date'!AC151="","x",'Indicator Date'!AC151)</f>
        <v>2017</v>
      </c>
      <c r="AD151" s="151">
        <f>IF('Indicator Date'!AD151="","x",'Indicator Date'!AD151)</f>
        <v>2018</v>
      </c>
      <c r="AE151" s="151">
        <f>IF('Indicator Date'!AE151="","x",'Indicator Date'!AE151)</f>
        <v>2018</v>
      </c>
      <c r="AF151" s="151">
        <f>IF('Indicator Date'!AF151="","x",'Indicator Date'!AF151)</f>
        <v>2016</v>
      </c>
      <c r="AG151" s="151">
        <f>IF('Indicator Date'!AG151="","x",'Indicator Date'!AG151)</f>
        <v>2019</v>
      </c>
      <c r="AH151" s="151">
        <f>IF('Indicator Date'!AH151="","x",'Indicator Date'!AH151)</f>
        <v>2019</v>
      </c>
      <c r="AI151" s="151">
        <f>IF('Indicator Date'!AI151="","x",'Indicator Date'!AI151)</f>
        <v>2019</v>
      </c>
      <c r="AJ151" s="151">
        <f>IF('Indicator Date'!AJ151="","x",'Indicator Date'!AJ151)</f>
        <v>2018</v>
      </c>
      <c r="AK151" s="151">
        <f>IF('Indicator Date'!AK151="","x",'Indicator Date'!AK151)</f>
        <v>2018</v>
      </c>
      <c r="AL151" s="151">
        <f>IF('Indicator Date'!AL151="","x",'Indicator Date'!AL151)</f>
        <v>2017</v>
      </c>
      <c r="AM151" s="151">
        <f>IF('Indicator Date'!AM151="","x",'Indicator Date'!AM151)</f>
        <v>2009</v>
      </c>
      <c r="AN151" s="151">
        <f>IF('Indicator Date'!AN151="","x",'Indicator Date'!AN151)</f>
        <v>2019</v>
      </c>
      <c r="AO151" s="151">
        <f>IF('Indicator Date'!AO151="","x",'Indicator Date'!AO151)</f>
        <v>2016</v>
      </c>
      <c r="AP151" s="151">
        <f>IF('Indicator Date'!AP151="","x",'Indicator Date'!AP151)</f>
        <v>2017</v>
      </c>
      <c r="AQ151" s="151">
        <f>IF('Indicator Date'!AQ151="","x",'Indicator Date'!AQ151)</f>
        <v>2017</v>
      </c>
      <c r="AR151" s="151">
        <f>IF('Indicator Date'!AR151="","x",'Indicator Date'!AR151)</f>
        <v>2018</v>
      </c>
      <c r="AS151" s="151">
        <f>IF('Indicator Date'!AS151="","x",'Indicator Date'!AS151)</f>
        <v>2015</v>
      </c>
      <c r="AT151" s="151">
        <f>IF('Indicator Date'!AT151="","x",'Indicator Date'!AT151)</f>
        <v>2008</v>
      </c>
      <c r="AU151" s="151">
        <f>IF('Indicator Date'!AU151="","x",'Indicator Date'!AU151)</f>
        <v>2017</v>
      </c>
      <c r="AV151" s="151">
        <f>IF('Indicator Date'!AV151="","x",'Indicator Date'!AV151)</f>
        <v>2014</v>
      </c>
      <c r="AW151" s="151" t="str">
        <f>IF('Indicator Date'!AW151="","x",'Indicator Date'!AW151)</f>
        <v>x</v>
      </c>
      <c r="AX151" s="151">
        <f>IF('Indicator Date'!AX151="","x",'Indicator Date'!AX151)</f>
        <v>2017</v>
      </c>
      <c r="AY151" s="151">
        <f>IF('Indicator Date'!AY151="","x",'Indicator Date'!AY151)</f>
        <v>2017</v>
      </c>
      <c r="AZ151" s="151">
        <f>IF('Indicator Date'!AZ151="","x",'Indicator Date'!AZ151)</f>
        <v>2017</v>
      </c>
      <c r="BA151" s="151" t="str">
        <f>IF('Indicator Date'!BA151="","x",'Indicator Date'!BA151)</f>
        <v>2010</v>
      </c>
      <c r="BB151" s="151">
        <f>IF('Indicator Date'!BB151="","x",'Indicator Date'!BB151)</f>
        <v>2017</v>
      </c>
      <c r="BC151" s="151">
        <f>IF('Indicator Date'!BC151="","x",'Indicator Date'!BC151)</f>
        <v>2018</v>
      </c>
      <c r="BD151" s="151">
        <f>IF('Indicator Date'!BD151="","x",'Indicator Date'!BD151)</f>
        <v>2019</v>
      </c>
      <c r="BE151" s="212" t="str">
        <f>IF('Indicator Date'!BE151="","x",YEAR('Indicator Date'!BE151))</f>
        <v>x</v>
      </c>
      <c r="BF151" s="212">
        <f>IF('Indicator Date'!BF151="","x",YEAR('Indicator Date'!BF151))</f>
        <v>2018</v>
      </c>
      <c r="BG151" s="212">
        <f>IF('Indicator Date'!BG151="","x",YEAR('Indicator Date'!BG151))</f>
        <v>2018</v>
      </c>
      <c r="BH151" s="151">
        <f>IF('Indicator Date'!BH151="","x",'Indicator Date'!BH151)</f>
        <v>2018</v>
      </c>
      <c r="BI151" s="151">
        <f>IF('Indicator Date'!BI151="","x",'Indicator Date'!BI151)</f>
        <v>2018</v>
      </c>
      <c r="BJ151" s="151" t="str">
        <f>IF('Indicator Date'!BJ151="","x",'Indicator Date'!BJ151)</f>
        <v>x</v>
      </c>
      <c r="BK151" s="151">
        <f>IF('Indicator Date'!BK151="","x",'Indicator Date'!BK151)</f>
        <v>2017</v>
      </c>
      <c r="BL151" s="151">
        <f>IF('Indicator Date'!BL151="","x",'Indicator Date'!BL151)</f>
        <v>2018</v>
      </c>
      <c r="BM151" s="151">
        <f>IF('Indicator Date'!BM151="","x",'Indicator Date'!BM151)</f>
        <v>2017</v>
      </c>
      <c r="BN151" s="151">
        <f>IF('Indicator Date'!BN151="","x",'Indicator Date'!BN151)</f>
        <v>2015</v>
      </c>
      <c r="BO151" s="151">
        <f>IF('Indicator Date'!BO151="","x",'Indicator Date'!BO151)</f>
        <v>2016</v>
      </c>
      <c r="BP151" s="151">
        <f>IF('Indicator Date'!BP151="","x",'Indicator Date'!BP151)</f>
        <v>2017</v>
      </c>
      <c r="BQ151" s="151">
        <f>IF('Indicator Date'!BQ151="","x",'Indicator Date'!BQ151)</f>
        <v>2014</v>
      </c>
      <c r="BR151" s="151">
        <f>IF('Indicator Date'!BR151="","x",'Indicator Date'!BR151)</f>
        <v>2017</v>
      </c>
      <c r="BS151" s="151">
        <f>IF('Indicator Date'!BS151="","x",'Indicator Date'!BS151)</f>
        <v>2017</v>
      </c>
      <c r="BT151" s="151">
        <f>IF('Indicator Date'!BT151="","x",'Indicator Date'!BT151)</f>
        <v>2015</v>
      </c>
      <c r="BU151" s="151">
        <f>IF('Indicator Date'!BU151="","x",'Indicator Date'!BU151)</f>
        <v>2017</v>
      </c>
      <c r="BV151" s="151">
        <f>IF('Indicator Date'!BV151="","x",'Indicator Date'!BV151)</f>
        <v>2017</v>
      </c>
      <c r="BW151" s="151">
        <f>IF('Indicator Date'!BW151="","x",'Indicator Date'!BW151)</f>
        <v>2017</v>
      </c>
      <c r="BX151" s="151">
        <f>IF('Indicator Date'!BX151="","x",'Indicator Date'!BX151)</f>
        <v>2016</v>
      </c>
      <c r="BY151" s="151">
        <f>IF('Indicator Date'!BY151="","x",'Indicator Date'!BY151)</f>
        <v>2015</v>
      </c>
      <c r="BZ151" s="151" t="str">
        <f>IF('Indicator Date'!BZ151="","x",'Indicator Date'!BZ151)</f>
        <v>2018</v>
      </c>
      <c r="CA151" s="151">
        <f>IF('Indicator Date'!CA151="","x",'Indicator Date'!CA151)</f>
        <v>2019</v>
      </c>
      <c r="CB151" s="151">
        <f>IF('Indicator Date'!CB151="","x",'Indicator Date'!CB151)</f>
        <v>2015</v>
      </c>
    </row>
    <row r="152" spans="1:80" x14ac:dyDescent="0.3">
      <c r="A152" s="123" t="s">
        <v>276</v>
      </c>
      <c r="B152" s="106" t="s">
        <v>275</v>
      </c>
      <c r="C152" s="151">
        <f>IF('Indicator Date'!C152="","x",'Indicator Date'!C152)</f>
        <v>2015</v>
      </c>
      <c r="D152" s="151">
        <f>IF('Indicator Date'!D152="","x",'Indicator Date'!D152)</f>
        <v>2015</v>
      </c>
      <c r="E152" s="151">
        <f>IF('Indicator Date'!E152="","x",'Indicator Date'!E152)</f>
        <v>2015</v>
      </c>
      <c r="F152" s="151">
        <f>IF('Indicator Date'!F152="","x",'Indicator Date'!F152)</f>
        <v>2015</v>
      </c>
      <c r="G152" s="151">
        <f>IF('Indicator Date'!G152="","x",'Indicator Date'!G152)</f>
        <v>2015</v>
      </c>
      <c r="H152" s="151">
        <f>IF('Indicator Date'!H152="","x",'Indicator Date'!H152)</f>
        <v>2015</v>
      </c>
      <c r="I152" s="151">
        <f>IF('Indicator Date'!I152="","x",'Indicator Date'!I152)</f>
        <v>2015</v>
      </c>
      <c r="J152" s="151">
        <f>IF('Indicator Date'!J152="","x",'Indicator Date'!J152)</f>
        <v>2018</v>
      </c>
      <c r="K152" s="151">
        <f>IF('Indicator Date'!K152="","x",'Indicator Date'!K152)</f>
        <v>2018</v>
      </c>
      <c r="L152" s="151">
        <f>IF('Indicator Date'!L152="","x",'Indicator Date'!L152)</f>
        <v>2016</v>
      </c>
      <c r="M152" s="151">
        <f>IF('Indicator Date'!M152="","x",'Indicator Date'!M152)</f>
        <v>2015</v>
      </c>
      <c r="N152" s="151">
        <f>IF('Indicator Date'!N152="","x",'Indicator Date'!N152)</f>
        <v>2015</v>
      </c>
      <c r="O152" s="151">
        <f>IF('Indicator Date'!O152="","x",'Indicator Date'!O152)</f>
        <v>2015</v>
      </c>
      <c r="P152" s="151">
        <f>IF('Indicator Date'!P152="","x",'Indicator Date'!P152)</f>
        <v>2015</v>
      </c>
      <c r="Q152" s="151">
        <f>IF('Indicator Date'!Q152="","x",'Indicator Date'!Q152)</f>
        <v>2010</v>
      </c>
      <c r="R152" s="151">
        <f>IF('Indicator Date'!R152="","x",'Indicator Date'!R152)</f>
        <v>2010</v>
      </c>
      <c r="S152" s="151">
        <f>IF('Indicator Date'!S152="","x",'Indicator Date'!S152)</f>
        <v>2010</v>
      </c>
      <c r="T152" s="151">
        <f>IF('Indicator Date'!T152="","x",'Indicator Date'!T152)</f>
        <v>2010</v>
      </c>
      <c r="U152" s="151">
        <f>IF('Indicator Date'!U152="","x",'Indicator Date'!U152)</f>
        <v>2015</v>
      </c>
      <c r="V152" s="151">
        <f>IF('Indicator Date'!V152="","x",'Indicator Date'!V152)</f>
        <v>2015</v>
      </c>
      <c r="W152" s="151">
        <f>IF('Indicator Date'!W152="","x",'Indicator Date'!W152)</f>
        <v>2015</v>
      </c>
      <c r="X152" s="151">
        <f>IF('Indicator Date'!X152="","x",'Indicator Date'!X152)</f>
        <v>2018</v>
      </c>
      <c r="Y152" s="151">
        <f>IF('Indicator Date'!Y152="","x",'Indicator Date'!Y152)</f>
        <v>2018</v>
      </c>
      <c r="Z152" s="151">
        <f>IF('Indicator Date'!Z152="","x",'Indicator Date'!Z152)</f>
        <v>2018</v>
      </c>
      <c r="AA152" s="151" t="str">
        <f>IF('Indicator Date'!AA152="","x",'Indicator Date'!AA152)</f>
        <v>x</v>
      </c>
      <c r="AB152" s="151">
        <f>IF('Indicator Date'!AB152="","x",'Indicator Date'!AB152)</f>
        <v>2017</v>
      </c>
      <c r="AC152" s="151" t="str">
        <f>IF('Indicator Date'!AC152="","x",'Indicator Date'!AC152)</f>
        <v>x</v>
      </c>
      <c r="AD152" s="151">
        <f>IF('Indicator Date'!AD152="","x",'Indicator Date'!AD152)</f>
        <v>2018</v>
      </c>
      <c r="AE152" s="151">
        <f>IF('Indicator Date'!AE152="","x",'Indicator Date'!AE152)</f>
        <v>2018</v>
      </c>
      <c r="AF152" s="151">
        <f>IF('Indicator Date'!AF152="","x",'Indicator Date'!AF152)</f>
        <v>2015</v>
      </c>
      <c r="AG152" s="151">
        <f>IF('Indicator Date'!AG152="","x",'Indicator Date'!AG152)</f>
        <v>2019</v>
      </c>
      <c r="AH152" s="151">
        <f>IF('Indicator Date'!AH152="","x",'Indicator Date'!AH152)</f>
        <v>2019</v>
      </c>
      <c r="AI152" s="151">
        <f>IF('Indicator Date'!AI152="","x",'Indicator Date'!AI152)</f>
        <v>2019</v>
      </c>
      <c r="AJ152" s="151">
        <f>IF('Indicator Date'!AJ152="","x",'Indicator Date'!AJ152)</f>
        <v>2018</v>
      </c>
      <c r="AK152" s="151">
        <f>IF('Indicator Date'!AK152="","x",'Indicator Date'!AK152)</f>
        <v>2018</v>
      </c>
      <c r="AL152" s="151">
        <f>IF('Indicator Date'!AL152="","x",'Indicator Date'!AL152)</f>
        <v>2017</v>
      </c>
      <c r="AM152" s="151" t="str">
        <f>IF('Indicator Date'!AM152="","x",'Indicator Date'!AM152)</f>
        <v>x</v>
      </c>
      <c r="AN152" s="151">
        <f>IF('Indicator Date'!AN152="","x",'Indicator Date'!AN152)</f>
        <v>2019</v>
      </c>
      <c r="AO152" s="151">
        <f>IF('Indicator Date'!AO152="","x",'Indicator Date'!AO152)</f>
        <v>2016</v>
      </c>
      <c r="AP152" s="151">
        <f>IF('Indicator Date'!AP152="","x",'Indicator Date'!AP152)</f>
        <v>2017</v>
      </c>
      <c r="AQ152" s="151" t="str">
        <f>IF('Indicator Date'!AQ152="","x",'Indicator Date'!AQ152)</f>
        <v>x</v>
      </c>
      <c r="AR152" s="151">
        <f>IF('Indicator Date'!AR152="","x",'Indicator Date'!AR152)</f>
        <v>2018</v>
      </c>
      <c r="AS152" s="151">
        <f>IF('Indicator Date'!AS152="","x",'Indicator Date'!AS152)</f>
        <v>2015</v>
      </c>
      <c r="AT152" s="151" t="str">
        <f>IF('Indicator Date'!AT152="","x",'Indicator Date'!AT152)</f>
        <v>x</v>
      </c>
      <c r="AU152" s="151">
        <f>IF('Indicator Date'!AU152="","x",'Indicator Date'!AU152)</f>
        <v>2017</v>
      </c>
      <c r="AV152" s="151">
        <f>IF('Indicator Date'!AV152="","x",'Indicator Date'!AV152)</f>
        <v>2016</v>
      </c>
      <c r="AW152" s="151" t="str">
        <f>IF('Indicator Date'!AW152="","x",'Indicator Date'!AW152)</f>
        <v>x</v>
      </c>
      <c r="AX152" s="151">
        <f>IF('Indicator Date'!AX152="","x",'Indicator Date'!AX152)</f>
        <v>2017</v>
      </c>
      <c r="AY152" s="151">
        <f>IF('Indicator Date'!AY152="","x",'Indicator Date'!AY152)</f>
        <v>2017</v>
      </c>
      <c r="AZ152" s="151">
        <f>IF('Indicator Date'!AZ152="","x",'Indicator Date'!AZ152)</f>
        <v>2017</v>
      </c>
      <c r="BA152" s="151" t="str">
        <f>IF('Indicator Date'!BA152="","x",'Indicator Date'!BA152)</f>
        <v>x</v>
      </c>
      <c r="BB152" s="151">
        <f>IF('Indicator Date'!BB152="","x",'Indicator Date'!BB152)</f>
        <v>2017</v>
      </c>
      <c r="BC152" s="151">
        <f>IF('Indicator Date'!BC152="","x",'Indicator Date'!BC152)</f>
        <v>2018</v>
      </c>
      <c r="BD152" s="151">
        <f>IF('Indicator Date'!BD152="","x",'Indicator Date'!BD152)</f>
        <v>2019</v>
      </c>
      <c r="BE152" s="212" t="str">
        <f>IF('Indicator Date'!BE152="","x",YEAR('Indicator Date'!BE152))</f>
        <v>x</v>
      </c>
      <c r="BF152" s="212">
        <f>IF('Indicator Date'!BF152="","x",YEAR('Indicator Date'!BF152))</f>
        <v>2018</v>
      </c>
      <c r="BG152" s="212">
        <f>IF('Indicator Date'!BG152="","x",YEAR('Indicator Date'!BG152))</f>
        <v>2018</v>
      </c>
      <c r="BH152" s="151">
        <f>IF('Indicator Date'!BH152="","x",'Indicator Date'!BH152)</f>
        <v>2018</v>
      </c>
      <c r="BI152" s="151">
        <f>IF('Indicator Date'!BI152="","x",'Indicator Date'!BI152)</f>
        <v>2018</v>
      </c>
      <c r="BJ152" s="151" t="str">
        <f>IF('Indicator Date'!BJ152="","x",'Indicator Date'!BJ152)</f>
        <v>x</v>
      </c>
      <c r="BK152" s="151">
        <f>IF('Indicator Date'!BK152="","x",'Indicator Date'!BK152)</f>
        <v>2017</v>
      </c>
      <c r="BL152" s="151">
        <f>IF('Indicator Date'!BL152="","x",'Indicator Date'!BL152)</f>
        <v>2018</v>
      </c>
      <c r="BM152" s="151">
        <f>IF('Indicator Date'!BM152="","x",'Indicator Date'!BM152)</f>
        <v>2017</v>
      </c>
      <c r="BN152" s="151">
        <f>IF('Indicator Date'!BN152="","x",'Indicator Date'!BN152)</f>
        <v>2015</v>
      </c>
      <c r="BO152" s="151">
        <f>IF('Indicator Date'!BO152="","x",'Indicator Date'!BO152)</f>
        <v>2016</v>
      </c>
      <c r="BP152" s="151">
        <f>IF('Indicator Date'!BP152="","x",'Indicator Date'!BP152)</f>
        <v>2017</v>
      </c>
      <c r="BQ152" s="151">
        <f>IF('Indicator Date'!BQ152="","x",'Indicator Date'!BQ152)</f>
        <v>2014</v>
      </c>
      <c r="BR152" s="151">
        <f>IF('Indicator Date'!BR152="","x",'Indicator Date'!BR152)</f>
        <v>2017</v>
      </c>
      <c r="BS152" s="151">
        <f>IF('Indicator Date'!BS152="","x",'Indicator Date'!BS152)</f>
        <v>2017</v>
      </c>
      <c r="BT152" s="151">
        <f>IF('Indicator Date'!BT152="","x",'Indicator Date'!BT152)</f>
        <v>2016</v>
      </c>
      <c r="BU152" s="151">
        <f>IF('Indicator Date'!BU152="","x",'Indicator Date'!BU152)</f>
        <v>2017</v>
      </c>
      <c r="BV152" s="151">
        <f>IF('Indicator Date'!BV152="","x",'Indicator Date'!BV152)</f>
        <v>2017</v>
      </c>
      <c r="BW152" s="151">
        <f>IF('Indicator Date'!BW152="","x",'Indicator Date'!BW152)</f>
        <v>2017</v>
      </c>
      <c r="BX152" s="151">
        <f>IF('Indicator Date'!BX152="","x",'Indicator Date'!BX152)</f>
        <v>2016</v>
      </c>
      <c r="BY152" s="151">
        <f>IF('Indicator Date'!BY152="","x",'Indicator Date'!BY152)</f>
        <v>2015</v>
      </c>
      <c r="BZ152" s="151" t="str">
        <f>IF('Indicator Date'!BZ152="","x",'Indicator Date'!BZ152)</f>
        <v>2018</v>
      </c>
      <c r="CA152" s="151">
        <f>IF('Indicator Date'!CA152="","x",'Indicator Date'!CA152)</f>
        <v>2019</v>
      </c>
      <c r="CB152" s="151">
        <f>IF('Indicator Date'!CB152="","x",'Indicator Date'!CB152)</f>
        <v>2015</v>
      </c>
    </row>
    <row r="153" spans="1:80" x14ac:dyDescent="0.3">
      <c r="A153" s="123" t="s">
        <v>278</v>
      </c>
      <c r="B153" s="106" t="s">
        <v>277</v>
      </c>
      <c r="C153" s="151">
        <f>IF('Indicator Date'!C153="","x",'Indicator Date'!C153)</f>
        <v>2015</v>
      </c>
      <c r="D153" s="151">
        <f>IF('Indicator Date'!D153="","x",'Indicator Date'!D153)</f>
        <v>2015</v>
      </c>
      <c r="E153" s="151">
        <f>IF('Indicator Date'!E153="","x",'Indicator Date'!E153)</f>
        <v>2015</v>
      </c>
      <c r="F153" s="151">
        <f>IF('Indicator Date'!F153="","x",'Indicator Date'!F153)</f>
        <v>2015</v>
      </c>
      <c r="G153" s="151">
        <f>IF('Indicator Date'!G153="","x",'Indicator Date'!G153)</f>
        <v>2015</v>
      </c>
      <c r="H153" s="151">
        <f>IF('Indicator Date'!H153="","x",'Indicator Date'!H153)</f>
        <v>2015</v>
      </c>
      <c r="I153" s="151">
        <f>IF('Indicator Date'!I153="","x",'Indicator Date'!I153)</f>
        <v>2015</v>
      </c>
      <c r="J153" s="151">
        <f>IF('Indicator Date'!J153="","x",'Indicator Date'!J153)</f>
        <v>2018</v>
      </c>
      <c r="K153" s="151">
        <f>IF('Indicator Date'!K153="","x",'Indicator Date'!K153)</f>
        <v>2018</v>
      </c>
      <c r="L153" s="151">
        <f>IF('Indicator Date'!L153="","x",'Indicator Date'!L153)</f>
        <v>2016</v>
      </c>
      <c r="M153" s="151">
        <f>IF('Indicator Date'!M153="","x",'Indicator Date'!M153)</f>
        <v>2015</v>
      </c>
      <c r="N153" s="151">
        <f>IF('Indicator Date'!N153="","x",'Indicator Date'!N153)</f>
        <v>2015</v>
      </c>
      <c r="O153" s="151">
        <f>IF('Indicator Date'!O153="","x",'Indicator Date'!O153)</f>
        <v>2015</v>
      </c>
      <c r="P153" s="151">
        <f>IF('Indicator Date'!P153="","x",'Indicator Date'!P153)</f>
        <v>2015</v>
      </c>
      <c r="Q153" s="151">
        <f>IF('Indicator Date'!Q153="","x",'Indicator Date'!Q153)</f>
        <v>2010</v>
      </c>
      <c r="R153" s="151">
        <f>IF('Indicator Date'!R153="","x",'Indicator Date'!R153)</f>
        <v>2010</v>
      </c>
      <c r="S153" s="151">
        <f>IF('Indicator Date'!S153="","x",'Indicator Date'!S153)</f>
        <v>2010</v>
      </c>
      <c r="T153" s="151">
        <f>IF('Indicator Date'!T153="","x",'Indicator Date'!T153)</f>
        <v>2010</v>
      </c>
      <c r="U153" s="151">
        <f>IF('Indicator Date'!U153="","x",'Indicator Date'!U153)</f>
        <v>2015</v>
      </c>
      <c r="V153" s="151">
        <f>IF('Indicator Date'!V153="","x",'Indicator Date'!V153)</f>
        <v>2015</v>
      </c>
      <c r="W153" s="151">
        <f>IF('Indicator Date'!W153="","x",'Indicator Date'!W153)</f>
        <v>2015</v>
      </c>
      <c r="X153" s="151">
        <f>IF('Indicator Date'!X153="","x",'Indicator Date'!X153)</f>
        <v>2018</v>
      </c>
      <c r="Y153" s="151">
        <f>IF('Indicator Date'!Y153="","x",'Indicator Date'!Y153)</f>
        <v>2018</v>
      </c>
      <c r="Z153" s="151">
        <f>IF('Indicator Date'!Z153="","x",'Indicator Date'!Z153)</f>
        <v>2018</v>
      </c>
      <c r="AA153" s="151">
        <f>IF('Indicator Date'!AA153="","x",'Indicator Date'!AA153)</f>
        <v>2016</v>
      </c>
      <c r="AB153" s="151">
        <f>IF('Indicator Date'!AB153="","x",'Indicator Date'!AB153)</f>
        <v>2017</v>
      </c>
      <c r="AC153" s="151">
        <f>IF('Indicator Date'!AC153="","x",'Indicator Date'!AC153)</f>
        <v>2017</v>
      </c>
      <c r="AD153" s="151">
        <f>IF('Indicator Date'!AD153="","x",'Indicator Date'!AD153)</f>
        <v>2017</v>
      </c>
      <c r="AE153" s="151">
        <f>IF('Indicator Date'!AE153="","x",'Indicator Date'!AE153)</f>
        <v>2018</v>
      </c>
      <c r="AF153" s="151">
        <f>IF('Indicator Date'!AF153="","x",'Indicator Date'!AF153)</f>
        <v>2016</v>
      </c>
      <c r="AG153" s="151">
        <f>IF('Indicator Date'!AG153="","x",'Indicator Date'!AG153)</f>
        <v>2019</v>
      </c>
      <c r="AH153" s="151">
        <f>IF('Indicator Date'!AH153="","x",'Indicator Date'!AH153)</f>
        <v>2019</v>
      </c>
      <c r="AI153" s="151">
        <f>IF('Indicator Date'!AI153="","x",'Indicator Date'!AI153)</f>
        <v>2019</v>
      </c>
      <c r="AJ153" s="151">
        <f>IF('Indicator Date'!AJ153="","x",'Indicator Date'!AJ153)</f>
        <v>2018</v>
      </c>
      <c r="AK153" s="151">
        <f>IF('Indicator Date'!AK153="","x",'Indicator Date'!AK153)</f>
        <v>2018</v>
      </c>
      <c r="AL153" s="151">
        <f>IF('Indicator Date'!AL153="","x",'Indicator Date'!AL153)</f>
        <v>2017</v>
      </c>
      <c r="AM153" s="151">
        <f>IF('Indicator Date'!AM153="","x",'Indicator Date'!AM153)</f>
        <v>2016</v>
      </c>
      <c r="AN153" s="151">
        <f>IF('Indicator Date'!AN153="","x",'Indicator Date'!AN153)</f>
        <v>2019</v>
      </c>
      <c r="AO153" s="151">
        <f>IF('Indicator Date'!AO153="","x",'Indicator Date'!AO153)</f>
        <v>2016</v>
      </c>
      <c r="AP153" s="151">
        <f>IF('Indicator Date'!AP153="","x",'Indicator Date'!AP153)</f>
        <v>2017</v>
      </c>
      <c r="AQ153" s="151">
        <f>IF('Indicator Date'!AQ153="","x",'Indicator Date'!AQ153)</f>
        <v>2017</v>
      </c>
      <c r="AR153" s="151">
        <f>IF('Indicator Date'!AR153="","x",'Indicator Date'!AR153)</f>
        <v>2018</v>
      </c>
      <c r="AS153" s="151">
        <f>IF('Indicator Date'!AS153="","x",'Indicator Date'!AS153)</f>
        <v>2015</v>
      </c>
      <c r="AT153" s="151">
        <f>IF('Indicator Date'!AT153="","x",'Indicator Date'!AT153)</f>
        <v>2016</v>
      </c>
      <c r="AU153" s="151">
        <f>IF('Indicator Date'!AU153="","x",'Indicator Date'!AU153)</f>
        <v>2017</v>
      </c>
      <c r="AV153" s="151">
        <f>IF('Indicator Date'!AV153="","x",'Indicator Date'!AV153)</f>
        <v>2017</v>
      </c>
      <c r="AW153" s="151">
        <f>IF('Indicator Date'!AW153="","x",'Indicator Date'!AW153)</f>
        <v>2017</v>
      </c>
      <c r="AX153" s="151">
        <f>IF('Indicator Date'!AX153="","x",'Indicator Date'!AX153)</f>
        <v>2017</v>
      </c>
      <c r="AY153" s="151">
        <f>IF('Indicator Date'!AY153="","x",'Indicator Date'!AY153)</f>
        <v>2017</v>
      </c>
      <c r="AZ153" s="151">
        <f>IF('Indicator Date'!AZ153="","x",'Indicator Date'!AZ153)</f>
        <v>2017</v>
      </c>
      <c r="BA153" s="151" t="str">
        <f>IF('Indicator Date'!BA153="","x",'Indicator Date'!BA153)</f>
        <v>2011</v>
      </c>
      <c r="BB153" s="151">
        <f>IF('Indicator Date'!BB153="","x",'Indicator Date'!BB153)</f>
        <v>2017</v>
      </c>
      <c r="BC153" s="151">
        <f>IF('Indicator Date'!BC153="","x",'Indicator Date'!BC153)</f>
        <v>2018</v>
      </c>
      <c r="BD153" s="151">
        <f>IF('Indicator Date'!BD153="","x",'Indicator Date'!BD153)</f>
        <v>2019</v>
      </c>
      <c r="BE153" s="212">
        <f>IF('Indicator Date'!BE153="","x",YEAR('Indicator Date'!BE153))</f>
        <v>2018</v>
      </c>
      <c r="BF153" s="212">
        <f>IF('Indicator Date'!BF153="","x",YEAR('Indicator Date'!BF153))</f>
        <v>2018</v>
      </c>
      <c r="BG153" s="212">
        <f>IF('Indicator Date'!BG153="","x",YEAR('Indicator Date'!BG153))</f>
        <v>2018</v>
      </c>
      <c r="BH153" s="151">
        <f>IF('Indicator Date'!BH153="","x",'Indicator Date'!BH153)</f>
        <v>2018</v>
      </c>
      <c r="BI153" s="151">
        <f>IF('Indicator Date'!BI153="","x",'Indicator Date'!BI153)</f>
        <v>2018</v>
      </c>
      <c r="BJ153" s="151">
        <f>IF('Indicator Date'!BJ153="","x",'Indicator Date'!BJ153)</f>
        <v>2015</v>
      </c>
      <c r="BK153" s="151">
        <f>IF('Indicator Date'!BK153="","x",'Indicator Date'!BK153)</f>
        <v>2017</v>
      </c>
      <c r="BL153" s="151">
        <f>IF('Indicator Date'!BL153="","x",'Indicator Date'!BL153)</f>
        <v>2018</v>
      </c>
      <c r="BM153" s="151">
        <f>IF('Indicator Date'!BM153="","x",'Indicator Date'!BM153)</f>
        <v>2017</v>
      </c>
      <c r="BN153" s="151">
        <f>IF('Indicator Date'!BN153="","x",'Indicator Date'!BN153)</f>
        <v>2017</v>
      </c>
      <c r="BO153" s="151">
        <f>IF('Indicator Date'!BO153="","x",'Indicator Date'!BO153)</f>
        <v>2016</v>
      </c>
      <c r="BP153" s="151">
        <f>IF('Indicator Date'!BP153="","x",'Indicator Date'!BP153)</f>
        <v>2017</v>
      </c>
      <c r="BQ153" s="151">
        <f>IF('Indicator Date'!BQ153="","x",'Indicator Date'!BQ153)</f>
        <v>2014</v>
      </c>
      <c r="BR153" s="151">
        <f>IF('Indicator Date'!BR153="","x",'Indicator Date'!BR153)</f>
        <v>2017</v>
      </c>
      <c r="BS153" s="151">
        <f>IF('Indicator Date'!BS153="","x",'Indicator Date'!BS153)</f>
        <v>2017</v>
      </c>
      <c r="BT153" s="151">
        <f>IF('Indicator Date'!BT153="","x",'Indicator Date'!BT153)</f>
        <v>2016</v>
      </c>
      <c r="BU153" s="151">
        <f>IF('Indicator Date'!BU153="","x",'Indicator Date'!BU153)</f>
        <v>2017</v>
      </c>
      <c r="BV153" s="151">
        <f>IF('Indicator Date'!BV153="","x",'Indicator Date'!BV153)</f>
        <v>2017</v>
      </c>
      <c r="BW153" s="151">
        <f>IF('Indicator Date'!BW153="","x",'Indicator Date'!BW153)</f>
        <v>2017</v>
      </c>
      <c r="BX153" s="151">
        <f>IF('Indicator Date'!BX153="","x",'Indicator Date'!BX153)</f>
        <v>2016</v>
      </c>
      <c r="BY153" s="151">
        <f>IF('Indicator Date'!BY153="","x",'Indicator Date'!BY153)</f>
        <v>2015</v>
      </c>
      <c r="BZ153" s="151" t="str">
        <f>IF('Indicator Date'!BZ153="","x",'Indicator Date'!BZ153)</f>
        <v>2018</v>
      </c>
      <c r="CA153" s="151">
        <f>IF('Indicator Date'!CA153="","x",'Indicator Date'!CA153)</f>
        <v>2019</v>
      </c>
      <c r="CB153" s="151">
        <f>IF('Indicator Date'!CB153="","x",'Indicator Date'!CB153)</f>
        <v>2015</v>
      </c>
    </row>
    <row r="154" spans="1:80" x14ac:dyDescent="0.3">
      <c r="A154" s="123" t="s">
        <v>280</v>
      </c>
      <c r="B154" s="106" t="s">
        <v>279</v>
      </c>
      <c r="C154" s="151">
        <f>IF('Indicator Date'!C154="","x",'Indicator Date'!C154)</f>
        <v>2015</v>
      </c>
      <c r="D154" s="151">
        <f>IF('Indicator Date'!D154="","x",'Indicator Date'!D154)</f>
        <v>2015</v>
      </c>
      <c r="E154" s="151">
        <f>IF('Indicator Date'!E154="","x",'Indicator Date'!E154)</f>
        <v>2015</v>
      </c>
      <c r="F154" s="151">
        <f>IF('Indicator Date'!F154="","x",'Indicator Date'!F154)</f>
        <v>2015</v>
      </c>
      <c r="G154" s="151">
        <f>IF('Indicator Date'!G154="","x",'Indicator Date'!G154)</f>
        <v>2015</v>
      </c>
      <c r="H154" s="151">
        <f>IF('Indicator Date'!H154="","x",'Indicator Date'!H154)</f>
        <v>2015</v>
      </c>
      <c r="I154" s="151">
        <f>IF('Indicator Date'!I154="","x",'Indicator Date'!I154)</f>
        <v>2015</v>
      </c>
      <c r="J154" s="151">
        <f>IF('Indicator Date'!J154="","x",'Indicator Date'!J154)</f>
        <v>2018</v>
      </c>
      <c r="K154" s="151">
        <f>IF('Indicator Date'!K154="","x",'Indicator Date'!K154)</f>
        <v>2018</v>
      </c>
      <c r="L154" s="151">
        <f>IF('Indicator Date'!L154="","x",'Indicator Date'!L154)</f>
        <v>2016</v>
      </c>
      <c r="M154" s="151">
        <f>IF('Indicator Date'!M154="","x",'Indicator Date'!M154)</f>
        <v>2015</v>
      </c>
      <c r="N154" s="151">
        <f>IF('Indicator Date'!N154="","x",'Indicator Date'!N154)</f>
        <v>2015</v>
      </c>
      <c r="O154" s="151">
        <f>IF('Indicator Date'!O154="","x",'Indicator Date'!O154)</f>
        <v>2015</v>
      </c>
      <c r="P154" s="151">
        <f>IF('Indicator Date'!P154="","x",'Indicator Date'!P154)</f>
        <v>2015</v>
      </c>
      <c r="Q154" s="151">
        <f>IF('Indicator Date'!Q154="","x",'Indicator Date'!Q154)</f>
        <v>2010</v>
      </c>
      <c r="R154" s="151">
        <f>IF('Indicator Date'!R154="","x",'Indicator Date'!R154)</f>
        <v>2010</v>
      </c>
      <c r="S154" s="151">
        <f>IF('Indicator Date'!S154="","x",'Indicator Date'!S154)</f>
        <v>2010</v>
      </c>
      <c r="T154" s="151">
        <f>IF('Indicator Date'!T154="","x",'Indicator Date'!T154)</f>
        <v>2010</v>
      </c>
      <c r="U154" s="151">
        <f>IF('Indicator Date'!U154="","x",'Indicator Date'!U154)</f>
        <v>2015</v>
      </c>
      <c r="V154" s="151">
        <f>IF('Indicator Date'!V154="","x",'Indicator Date'!V154)</f>
        <v>2015</v>
      </c>
      <c r="W154" s="151">
        <f>IF('Indicator Date'!W154="","x",'Indicator Date'!W154)</f>
        <v>2015</v>
      </c>
      <c r="X154" s="151">
        <f>IF('Indicator Date'!X154="","x",'Indicator Date'!X154)</f>
        <v>2018</v>
      </c>
      <c r="Y154" s="151">
        <f>IF('Indicator Date'!Y154="","x",'Indicator Date'!Y154)</f>
        <v>2018</v>
      </c>
      <c r="Z154" s="151">
        <f>IF('Indicator Date'!Z154="","x",'Indicator Date'!Z154)</f>
        <v>2018</v>
      </c>
      <c r="AA154" s="151">
        <f>IF('Indicator Date'!AA154="","x",'Indicator Date'!AA154)</f>
        <v>2011</v>
      </c>
      <c r="AB154" s="151">
        <f>IF('Indicator Date'!AB154="","x",'Indicator Date'!AB154)</f>
        <v>2017</v>
      </c>
      <c r="AC154" s="151">
        <f>IF('Indicator Date'!AC154="","x",'Indicator Date'!AC154)</f>
        <v>2014</v>
      </c>
      <c r="AD154" s="151">
        <f>IF('Indicator Date'!AD154="","x",'Indicator Date'!AD154)</f>
        <v>2018</v>
      </c>
      <c r="AE154" s="151">
        <f>IF('Indicator Date'!AE154="","x",'Indicator Date'!AE154)</f>
        <v>2018</v>
      </c>
      <c r="AF154" s="151">
        <f>IF('Indicator Date'!AF154="","x",'Indicator Date'!AF154)</f>
        <v>2016</v>
      </c>
      <c r="AG154" s="151">
        <f>IF('Indicator Date'!AG154="","x",'Indicator Date'!AG154)</f>
        <v>2019</v>
      </c>
      <c r="AH154" s="151">
        <f>IF('Indicator Date'!AH154="","x",'Indicator Date'!AH154)</f>
        <v>2019</v>
      </c>
      <c r="AI154" s="151">
        <f>IF('Indicator Date'!AI154="","x",'Indicator Date'!AI154)</f>
        <v>2019</v>
      </c>
      <c r="AJ154" s="151">
        <f>IF('Indicator Date'!AJ154="","x",'Indicator Date'!AJ154)</f>
        <v>2018</v>
      </c>
      <c r="AK154" s="151">
        <f>IF('Indicator Date'!AK154="","x",'Indicator Date'!AK154)</f>
        <v>2018</v>
      </c>
      <c r="AL154" s="151">
        <f>IF('Indicator Date'!AL154="","x",'Indicator Date'!AL154)</f>
        <v>2017</v>
      </c>
      <c r="AM154" s="151">
        <f>IF('Indicator Date'!AM154="","x",'Indicator Date'!AM154)</f>
        <v>2014</v>
      </c>
      <c r="AN154" s="151">
        <f>IF('Indicator Date'!AN154="","x",'Indicator Date'!AN154)</f>
        <v>2019</v>
      </c>
      <c r="AO154" s="151">
        <f>IF('Indicator Date'!AO154="","x",'Indicator Date'!AO154)</f>
        <v>2016</v>
      </c>
      <c r="AP154" s="151">
        <f>IF('Indicator Date'!AP154="","x",'Indicator Date'!AP154)</f>
        <v>2017</v>
      </c>
      <c r="AQ154" s="151">
        <f>IF('Indicator Date'!AQ154="","x",'Indicator Date'!AQ154)</f>
        <v>2017</v>
      </c>
      <c r="AR154" s="151">
        <f>IF('Indicator Date'!AR154="","x",'Indicator Date'!AR154)</f>
        <v>2018</v>
      </c>
      <c r="AS154" s="151">
        <f>IF('Indicator Date'!AS154="","x",'Indicator Date'!AS154)</f>
        <v>2015</v>
      </c>
      <c r="AT154" s="151">
        <f>IF('Indicator Date'!AT154="","x",'Indicator Date'!AT154)</f>
        <v>2014</v>
      </c>
      <c r="AU154" s="151">
        <f>IF('Indicator Date'!AU154="","x",'Indicator Date'!AU154)</f>
        <v>2017</v>
      </c>
      <c r="AV154" s="151">
        <f>IF('Indicator Date'!AV154="","x",'Indicator Date'!AV154)</f>
        <v>2017</v>
      </c>
      <c r="AW154" s="151">
        <f>IF('Indicator Date'!AW154="","x",'Indicator Date'!AW154)</f>
        <v>2017</v>
      </c>
      <c r="AX154" s="151" t="str">
        <f>IF('Indicator Date'!AX154="","x",'Indicator Date'!AX154)</f>
        <v>x</v>
      </c>
      <c r="AY154" s="151">
        <f>IF('Indicator Date'!AY154="","x",'Indicator Date'!AY154)</f>
        <v>2017</v>
      </c>
      <c r="AZ154" s="151">
        <f>IF('Indicator Date'!AZ154="","x",'Indicator Date'!AZ154)</f>
        <v>2017</v>
      </c>
      <c r="BA154" s="151" t="str">
        <f>IF('Indicator Date'!BA154="","x",'Indicator Date'!BA154)</f>
        <v>2015</v>
      </c>
      <c r="BB154" s="151">
        <f>IF('Indicator Date'!BB154="","x",'Indicator Date'!BB154)</f>
        <v>2017</v>
      </c>
      <c r="BC154" s="151">
        <f>IF('Indicator Date'!BC154="","x",'Indicator Date'!BC154)</f>
        <v>2018</v>
      </c>
      <c r="BD154" s="151">
        <f>IF('Indicator Date'!BD154="","x",'Indicator Date'!BD154)</f>
        <v>2019</v>
      </c>
      <c r="BE154" s="212" t="str">
        <f>IF('Indicator Date'!BE154="","x",YEAR('Indicator Date'!BE154))</f>
        <v>x</v>
      </c>
      <c r="BF154" s="212">
        <f>IF('Indicator Date'!BF154="","x",YEAR('Indicator Date'!BF154))</f>
        <v>2018</v>
      </c>
      <c r="BG154" s="212">
        <f>IF('Indicator Date'!BG154="","x",YEAR('Indicator Date'!BG154))</f>
        <v>2018</v>
      </c>
      <c r="BH154" s="151">
        <f>IF('Indicator Date'!BH154="","x",'Indicator Date'!BH154)</f>
        <v>2018</v>
      </c>
      <c r="BI154" s="151">
        <f>IF('Indicator Date'!BI154="","x",'Indicator Date'!BI154)</f>
        <v>2018</v>
      </c>
      <c r="BJ154" s="151">
        <f>IF('Indicator Date'!BJ154="","x",'Indicator Date'!BJ154)</f>
        <v>2015</v>
      </c>
      <c r="BK154" s="151">
        <f>IF('Indicator Date'!BK154="","x",'Indicator Date'!BK154)</f>
        <v>2017</v>
      </c>
      <c r="BL154" s="151">
        <f>IF('Indicator Date'!BL154="","x",'Indicator Date'!BL154)</f>
        <v>2018</v>
      </c>
      <c r="BM154" s="151">
        <f>IF('Indicator Date'!BM154="","x",'Indicator Date'!BM154)</f>
        <v>2017</v>
      </c>
      <c r="BN154" s="151">
        <f>IF('Indicator Date'!BN154="","x",'Indicator Date'!BN154)</f>
        <v>2016</v>
      </c>
      <c r="BO154" s="151">
        <f>IF('Indicator Date'!BO154="","x",'Indicator Date'!BO154)</f>
        <v>2016</v>
      </c>
      <c r="BP154" s="151">
        <f>IF('Indicator Date'!BP154="","x",'Indicator Date'!BP154)</f>
        <v>2017</v>
      </c>
      <c r="BQ154" s="151">
        <f>IF('Indicator Date'!BQ154="","x",'Indicator Date'!BQ154)</f>
        <v>2014</v>
      </c>
      <c r="BR154" s="151">
        <f>IF('Indicator Date'!BR154="","x",'Indicator Date'!BR154)</f>
        <v>2017</v>
      </c>
      <c r="BS154" s="151">
        <f>IF('Indicator Date'!BS154="","x",'Indicator Date'!BS154)</f>
        <v>2017</v>
      </c>
      <c r="BT154" s="151">
        <f>IF('Indicator Date'!BT154="","x",'Indicator Date'!BT154)</f>
        <v>2016</v>
      </c>
      <c r="BU154" s="151">
        <f>IF('Indicator Date'!BU154="","x",'Indicator Date'!BU154)</f>
        <v>2017</v>
      </c>
      <c r="BV154" s="151">
        <f>IF('Indicator Date'!BV154="","x",'Indicator Date'!BV154)</f>
        <v>2017</v>
      </c>
      <c r="BW154" s="151" t="str">
        <f>IF('Indicator Date'!BW154="","x",'Indicator Date'!BW154)</f>
        <v>x</v>
      </c>
      <c r="BX154" s="151">
        <f>IF('Indicator Date'!BX154="","x",'Indicator Date'!BX154)</f>
        <v>2016</v>
      </c>
      <c r="BY154" s="151">
        <f>IF('Indicator Date'!BY154="","x",'Indicator Date'!BY154)</f>
        <v>2015</v>
      </c>
      <c r="BZ154" s="151" t="str">
        <f>IF('Indicator Date'!BZ154="","x",'Indicator Date'!BZ154)</f>
        <v>2018</v>
      </c>
      <c r="CA154" s="151">
        <f>IF('Indicator Date'!CA154="","x",'Indicator Date'!CA154)</f>
        <v>2019</v>
      </c>
      <c r="CB154" s="151">
        <f>IF('Indicator Date'!CB154="","x",'Indicator Date'!CB154)</f>
        <v>2015</v>
      </c>
    </row>
    <row r="155" spans="1:80" x14ac:dyDescent="0.3">
      <c r="A155" s="123" t="s">
        <v>282</v>
      </c>
      <c r="B155" s="106" t="s">
        <v>281</v>
      </c>
      <c r="C155" s="151">
        <f>IF('Indicator Date'!C155="","x",'Indicator Date'!C155)</f>
        <v>2015</v>
      </c>
      <c r="D155" s="151">
        <f>IF('Indicator Date'!D155="","x",'Indicator Date'!D155)</f>
        <v>2015</v>
      </c>
      <c r="E155" s="151">
        <f>IF('Indicator Date'!E155="","x",'Indicator Date'!E155)</f>
        <v>2015</v>
      </c>
      <c r="F155" s="151">
        <f>IF('Indicator Date'!F155="","x",'Indicator Date'!F155)</f>
        <v>2015</v>
      </c>
      <c r="G155" s="151">
        <f>IF('Indicator Date'!G155="","x",'Indicator Date'!G155)</f>
        <v>2015</v>
      </c>
      <c r="H155" s="151">
        <f>IF('Indicator Date'!H155="","x",'Indicator Date'!H155)</f>
        <v>2015</v>
      </c>
      <c r="I155" s="151">
        <f>IF('Indicator Date'!I155="","x",'Indicator Date'!I155)</f>
        <v>2015</v>
      </c>
      <c r="J155" s="151">
        <f>IF('Indicator Date'!J155="","x",'Indicator Date'!J155)</f>
        <v>2018</v>
      </c>
      <c r="K155" s="151">
        <f>IF('Indicator Date'!K155="","x",'Indicator Date'!K155)</f>
        <v>2018</v>
      </c>
      <c r="L155" s="151">
        <f>IF('Indicator Date'!L155="","x",'Indicator Date'!L155)</f>
        <v>2016</v>
      </c>
      <c r="M155" s="151">
        <f>IF('Indicator Date'!M155="","x",'Indicator Date'!M155)</f>
        <v>2015</v>
      </c>
      <c r="N155" s="151">
        <f>IF('Indicator Date'!N155="","x",'Indicator Date'!N155)</f>
        <v>2015</v>
      </c>
      <c r="O155" s="151">
        <f>IF('Indicator Date'!O155="","x",'Indicator Date'!O155)</f>
        <v>2015</v>
      </c>
      <c r="P155" s="151">
        <f>IF('Indicator Date'!P155="","x",'Indicator Date'!P155)</f>
        <v>2015</v>
      </c>
      <c r="Q155" s="151">
        <f>IF('Indicator Date'!Q155="","x",'Indicator Date'!Q155)</f>
        <v>2010</v>
      </c>
      <c r="R155" s="151">
        <f>IF('Indicator Date'!R155="","x",'Indicator Date'!R155)</f>
        <v>2010</v>
      </c>
      <c r="S155" s="151">
        <f>IF('Indicator Date'!S155="","x",'Indicator Date'!S155)</f>
        <v>2010</v>
      </c>
      <c r="T155" s="151">
        <f>IF('Indicator Date'!T155="","x",'Indicator Date'!T155)</f>
        <v>2010</v>
      </c>
      <c r="U155" s="151">
        <f>IF('Indicator Date'!U155="","x",'Indicator Date'!U155)</f>
        <v>2015</v>
      </c>
      <c r="V155" s="151">
        <f>IF('Indicator Date'!V155="","x",'Indicator Date'!V155)</f>
        <v>2015</v>
      </c>
      <c r="W155" s="151">
        <f>IF('Indicator Date'!W155="","x",'Indicator Date'!W155)</f>
        <v>2015</v>
      </c>
      <c r="X155" s="151">
        <f>IF('Indicator Date'!X155="","x",'Indicator Date'!X155)</f>
        <v>2018</v>
      </c>
      <c r="Y155" s="151">
        <f>IF('Indicator Date'!Y155="","x",'Indicator Date'!Y155)</f>
        <v>2018</v>
      </c>
      <c r="Z155" s="151">
        <f>IF('Indicator Date'!Z155="","x",'Indicator Date'!Z155)</f>
        <v>2018</v>
      </c>
      <c r="AA155" s="151" t="str">
        <f>IF('Indicator Date'!AA155="","x",'Indicator Date'!AA155)</f>
        <v>x</v>
      </c>
      <c r="AB155" s="151">
        <f>IF('Indicator Date'!AB155="","x",'Indicator Date'!AB155)</f>
        <v>2017</v>
      </c>
      <c r="AC155" s="151" t="str">
        <f>IF('Indicator Date'!AC155="","x",'Indicator Date'!AC155)</f>
        <v>x</v>
      </c>
      <c r="AD155" s="151">
        <f>IF('Indicator Date'!AD155="","x",'Indicator Date'!AD155)</f>
        <v>2014</v>
      </c>
      <c r="AE155" s="151">
        <f>IF('Indicator Date'!AE155="","x",'Indicator Date'!AE155)</f>
        <v>2018</v>
      </c>
      <c r="AF155" s="151" t="str">
        <f>IF('Indicator Date'!AF155="","x",'Indicator Date'!AF155)</f>
        <v>x</v>
      </c>
      <c r="AG155" s="151">
        <f>IF('Indicator Date'!AG155="","x",'Indicator Date'!AG155)</f>
        <v>2019</v>
      </c>
      <c r="AH155" s="151">
        <f>IF('Indicator Date'!AH155="","x",'Indicator Date'!AH155)</f>
        <v>2019</v>
      </c>
      <c r="AI155" s="151">
        <f>IF('Indicator Date'!AI155="","x",'Indicator Date'!AI155)</f>
        <v>2019</v>
      </c>
      <c r="AJ155" s="151">
        <f>IF('Indicator Date'!AJ155="","x",'Indicator Date'!AJ155)</f>
        <v>2018</v>
      </c>
      <c r="AK155" s="151">
        <f>IF('Indicator Date'!AK155="","x",'Indicator Date'!AK155)</f>
        <v>2018</v>
      </c>
      <c r="AL155" s="151">
        <f>IF('Indicator Date'!AL155="","x",'Indicator Date'!AL155)</f>
        <v>2017</v>
      </c>
      <c r="AM155" s="151" t="str">
        <f>IF('Indicator Date'!AM155="","x",'Indicator Date'!AM155)</f>
        <v>x</v>
      </c>
      <c r="AN155" s="151">
        <f>IF('Indicator Date'!AN155="","x",'Indicator Date'!AN155)</f>
        <v>2019</v>
      </c>
      <c r="AO155" s="151">
        <f>IF('Indicator Date'!AO155="","x",'Indicator Date'!AO155)</f>
        <v>2016</v>
      </c>
      <c r="AP155" s="151">
        <f>IF('Indicator Date'!AP155="","x",'Indicator Date'!AP155)</f>
        <v>2017</v>
      </c>
      <c r="AQ155" s="151">
        <f>IF('Indicator Date'!AQ155="","x",'Indicator Date'!AQ155)</f>
        <v>2017</v>
      </c>
      <c r="AR155" s="151">
        <f>IF('Indicator Date'!AR155="","x",'Indicator Date'!AR155)</f>
        <v>2018</v>
      </c>
      <c r="AS155" s="151">
        <f>IF('Indicator Date'!AS155="","x",'Indicator Date'!AS155)</f>
        <v>2015</v>
      </c>
      <c r="AT155" s="151">
        <f>IF('Indicator Date'!AT155="","x",'Indicator Date'!AT155)</f>
        <v>2012</v>
      </c>
      <c r="AU155" s="151">
        <f>IF('Indicator Date'!AU155="","x",'Indicator Date'!AU155)</f>
        <v>2017</v>
      </c>
      <c r="AV155" s="151" t="str">
        <f>IF('Indicator Date'!AV155="","x",'Indicator Date'!AV155)</f>
        <v>x</v>
      </c>
      <c r="AW155" s="151" t="str">
        <f>IF('Indicator Date'!AW155="","x",'Indicator Date'!AW155)</f>
        <v>x</v>
      </c>
      <c r="AX155" s="151" t="str">
        <f>IF('Indicator Date'!AX155="","x",'Indicator Date'!AX155)</f>
        <v>x</v>
      </c>
      <c r="AY155" s="151">
        <f>IF('Indicator Date'!AY155="","x",'Indicator Date'!AY155)</f>
        <v>2017</v>
      </c>
      <c r="AZ155" s="151" t="str">
        <f>IF('Indicator Date'!AZ155="","x",'Indicator Date'!AZ155)</f>
        <v>x</v>
      </c>
      <c r="BA155" s="151" t="str">
        <f>IF('Indicator Date'!BA155="","x",'Indicator Date'!BA155)</f>
        <v>2013</v>
      </c>
      <c r="BB155" s="151">
        <f>IF('Indicator Date'!BB155="","x",'Indicator Date'!BB155)</f>
        <v>2017</v>
      </c>
      <c r="BC155" s="151">
        <f>IF('Indicator Date'!BC155="","x",'Indicator Date'!BC155)</f>
        <v>2018</v>
      </c>
      <c r="BD155" s="151">
        <f>IF('Indicator Date'!BD155="","x",'Indicator Date'!BD155)</f>
        <v>2019</v>
      </c>
      <c r="BE155" s="212" t="str">
        <f>IF('Indicator Date'!BE155="","x",YEAR('Indicator Date'!BE155))</f>
        <v>x</v>
      </c>
      <c r="BF155" s="212">
        <f>IF('Indicator Date'!BF155="","x",YEAR('Indicator Date'!BF155))</f>
        <v>2018</v>
      </c>
      <c r="BG155" s="212">
        <f>IF('Indicator Date'!BG155="","x",YEAR('Indicator Date'!BG155))</f>
        <v>2018</v>
      </c>
      <c r="BH155" s="151">
        <f>IF('Indicator Date'!BH155="","x",'Indicator Date'!BH155)</f>
        <v>2018</v>
      </c>
      <c r="BI155" s="151">
        <f>IF('Indicator Date'!BI155="","x",'Indicator Date'!BI155)</f>
        <v>2018</v>
      </c>
      <c r="BJ155" s="151">
        <f>IF('Indicator Date'!BJ155="","x",'Indicator Date'!BJ155)</f>
        <v>2015</v>
      </c>
      <c r="BK155" s="151">
        <f>IF('Indicator Date'!BK155="","x",'Indicator Date'!BK155)</f>
        <v>2017</v>
      </c>
      <c r="BL155" s="151">
        <f>IF('Indicator Date'!BL155="","x",'Indicator Date'!BL155)</f>
        <v>2018</v>
      </c>
      <c r="BM155" s="151">
        <f>IF('Indicator Date'!BM155="","x",'Indicator Date'!BM155)</f>
        <v>2017</v>
      </c>
      <c r="BN155" s="151">
        <f>IF('Indicator Date'!BN155="","x",'Indicator Date'!BN155)</f>
        <v>2015</v>
      </c>
      <c r="BO155" s="151">
        <f>IF('Indicator Date'!BO155="","x",'Indicator Date'!BO155)</f>
        <v>2016</v>
      </c>
      <c r="BP155" s="151">
        <f>IF('Indicator Date'!BP155="","x",'Indicator Date'!BP155)</f>
        <v>2017</v>
      </c>
      <c r="BQ155" s="151">
        <f>IF('Indicator Date'!BQ155="","x",'Indicator Date'!BQ155)</f>
        <v>2014</v>
      </c>
      <c r="BR155" s="151">
        <f>IF('Indicator Date'!BR155="","x",'Indicator Date'!BR155)</f>
        <v>2017</v>
      </c>
      <c r="BS155" s="151">
        <f>IF('Indicator Date'!BS155="","x",'Indicator Date'!BS155)</f>
        <v>2017</v>
      </c>
      <c r="BT155" s="151">
        <f>IF('Indicator Date'!BT155="","x",'Indicator Date'!BT155)</f>
        <v>2016</v>
      </c>
      <c r="BU155" s="151">
        <f>IF('Indicator Date'!BU155="","x",'Indicator Date'!BU155)</f>
        <v>2017</v>
      </c>
      <c r="BV155" s="151">
        <f>IF('Indicator Date'!BV155="","x",'Indicator Date'!BV155)</f>
        <v>2017</v>
      </c>
      <c r="BW155" s="151" t="str">
        <f>IF('Indicator Date'!BW155="","x",'Indicator Date'!BW155)</f>
        <v>x</v>
      </c>
      <c r="BX155" s="151">
        <f>IF('Indicator Date'!BX155="","x",'Indicator Date'!BX155)</f>
        <v>2016</v>
      </c>
      <c r="BY155" s="151" t="str">
        <f>IF('Indicator Date'!BY155="","x",'Indicator Date'!BY155)</f>
        <v>x</v>
      </c>
      <c r="BZ155" s="151" t="str">
        <f>IF('Indicator Date'!BZ155="","x",'Indicator Date'!BZ155)</f>
        <v>2018</v>
      </c>
      <c r="CA155" s="151">
        <f>IF('Indicator Date'!CA155="","x",'Indicator Date'!CA155)</f>
        <v>2019</v>
      </c>
      <c r="CB155" s="151">
        <f>IF('Indicator Date'!CB155="","x",'Indicator Date'!CB155)</f>
        <v>2015</v>
      </c>
    </row>
    <row r="156" spans="1:80" x14ac:dyDescent="0.3">
      <c r="A156" s="123" t="s">
        <v>284</v>
      </c>
      <c r="B156" s="106" t="s">
        <v>283</v>
      </c>
      <c r="C156" s="151">
        <f>IF('Indicator Date'!C156="","x",'Indicator Date'!C156)</f>
        <v>2015</v>
      </c>
      <c r="D156" s="151">
        <f>IF('Indicator Date'!D156="","x",'Indicator Date'!D156)</f>
        <v>2015</v>
      </c>
      <c r="E156" s="151">
        <f>IF('Indicator Date'!E156="","x",'Indicator Date'!E156)</f>
        <v>2015</v>
      </c>
      <c r="F156" s="151">
        <f>IF('Indicator Date'!F156="","x",'Indicator Date'!F156)</f>
        <v>2015</v>
      </c>
      <c r="G156" s="151">
        <f>IF('Indicator Date'!G156="","x",'Indicator Date'!G156)</f>
        <v>2015</v>
      </c>
      <c r="H156" s="151">
        <f>IF('Indicator Date'!H156="","x",'Indicator Date'!H156)</f>
        <v>2015</v>
      </c>
      <c r="I156" s="151">
        <f>IF('Indicator Date'!I156="","x",'Indicator Date'!I156)</f>
        <v>2015</v>
      </c>
      <c r="J156" s="151">
        <f>IF('Indicator Date'!J156="","x",'Indicator Date'!J156)</f>
        <v>2018</v>
      </c>
      <c r="K156" s="151">
        <f>IF('Indicator Date'!K156="","x",'Indicator Date'!K156)</f>
        <v>2018</v>
      </c>
      <c r="L156" s="151">
        <f>IF('Indicator Date'!L156="","x",'Indicator Date'!L156)</f>
        <v>2016</v>
      </c>
      <c r="M156" s="151">
        <f>IF('Indicator Date'!M156="","x",'Indicator Date'!M156)</f>
        <v>2015</v>
      </c>
      <c r="N156" s="151">
        <f>IF('Indicator Date'!N156="","x",'Indicator Date'!N156)</f>
        <v>2015</v>
      </c>
      <c r="O156" s="151">
        <f>IF('Indicator Date'!O156="","x",'Indicator Date'!O156)</f>
        <v>2015</v>
      </c>
      <c r="P156" s="151">
        <f>IF('Indicator Date'!P156="","x",'Indicator Date'!P156)</f>
        <v>2015</v>
      </c>
      <c r="Q156" s="151">
        <f>IF('Indicator Date'!Q156="","x",'Indicator Date'!Q156)</f>
        <v>2010</v>
      </c>
      <c r="R156" s="151">
        <f>IF('Indicator Date'!R156="","x",'Indicator Date'!R156)</f>
        <v>2010</v>
      </c>
      <c r="S156" s="151">
        <f>IF('Indicator Date'!S156="","x",'Indicator Date'!S156)</f>
        <v>2010</v>
      </c>
      <c r="T156" s="151">
        <f>IF('Indicator Date'!T156="","x",'Indicator Date'!T156)</f>
        <v>2010</v>
      </c>
      <c r="U156" s="151">
        <f>IF('Indicator Date'!U156="","x",'Indicator Date'!U156)</f>
        <v>2015</v>
      </c>
      <c r="V156" s="151">
        <f>IF('Indicator Date'!V156="","x",'Indicator Date'!V156)</f>
        <v>2015</v>
      </c>
      <c r="W156" s="151">
        <f>IF('Indicator Date'!W156="","x",'Indicator Date'!W156)</f>
        <v>2015</v>
      </c>
      <c r="X156" s="151">
        <f>IF('Indicator Date'!X156="","x",'Indicator Date'!X156)</f>
        <v>2018</v>
      </c>
      <c r="Y156" s="151">
        <f>IF('Indicator Date'!Y156="","x",'Indicator Date'!Y156)</f>
        <v>2018</v>
      </c>
      <c r="Z156" s="151">
        <f>IF('Indicator Date'!Z156="","x",'Indicator Date'!Z156)</f>
        <v>2018</v>
      </c>
      <c r="AA156" s="151">
        <f>IF('Indicator Date'!AA156="","x",'Indicator Date'!AA156)</f>
        <v>2013</v>
      </c>
      <c r="AB156" s="151">
        <f>IF('Indicator Date'!AB156="","x",'Indicator Date'!AB156)</f>
        <v>2017</v>
      </c>
      <c r="AC156" s="151">
        <f>IF('Indicator Date'!AC156="","x",'Indicator Date'!AC156)</f>
        <v>2017</v>
      </c>
      <c r="AD156" s="151">
        <f>IF('Indicator Date'!AD156="","x",'Indicator Date'!AD156)</f>
        <v>2015</v>
      </c>
      <c r="AE156" s="151">
        <f>IF('Indicator Date'!AE156="","x",'Indicator Date'!AE156)</f>
        <v>2018</v>
      </c>
      <c r="AF156" s="151">
        <f>IF('Indicator Date'!AF156="","x",'Indicator Date'!AF156)</f>
        <v>2016</v>
      </c>
      <c r="AG156" s="151">
        <f>IF('Indicator Date'!AG156="","x",'Indicator Date'!AG156)</f>
        <v>2019</v>
      </c>
      <c r="AH156" s="151">
        <f>IF('Indicator Date'!AH156="","x",'Indicator Date'!AH156)</f>
        <v>2019</v>
      </c>
      <c r="AI156" s="151">
        <f>IF('Indicator Date'!AI156="","x",'Indicator Date'!AI156)</f>
        <v>2019</v>
      </c>
      <c r="AJ156" s="151">
        <f>IF('Indicator Date'!AJ156="","x",'Indicator Date'!AJ156)</f>
        <v>2018</v>
      </c>
      <c r="AK156" s="151">
        <f>IF('Indicator Date'!AK156="","x",'Indicator Date'!AK156)</f>
        <v>2018</v>
      </c>
      <c r="AL156" s="151">
        <f>IF('Indicator Date'!AL156="","x",'Indicator Date'!AL156)</f>
        <v>2017</v>
      </c>
      <c r="AM156" s="151">
        <f>IF('Indicator Date'!AM156="","x",'Indicator Date'!AM156)</f>
        <v>2013</v>
      </c>
      <c r="AN156" s="151">
        <f>IF('Indicator Date'!AN156="","x",'Indicator Date'!AN156)</f>
        <v>2019</v>
      </c>
      <c r="AO156" s="151">
        <f>IF('Indicator Date'!AO156="","x",'Indicator Date'!AO156)</f>
        <v>2016</v>
      </c>
      <c r="AP156" s="151">
        <f>IF('Indicator Date'!AP156="","x",'Indicator Date'!AP156)</f>
        <v>2017</v>
      </c>
      <c r="AQ156" s="151">
        <f>IF('Indicator Date'!AQ156="","x",'Indicator Date'!AQ156)</f>
        <v>2017</v>
      </c>
      <c r="AR156" s="151">
        <f>IF('Indicator Date'!AR156="","x",'Indicator Date'!AR156)</f>
        <v>2018</v>
      </c>
      <c r="AS156" s="151">
        <f>IF('Indicator Date'!AS156="","x",'Indicator Date'!AS156)</f>
        <v>2015</v>
      </c>
      <c r="AT156" s="151">
        <f>IF('Indicator Date'!AT156="","x",'Indicator Date'!AT156)</f>
        <v>2013</v>
      </c>
      <c r="AU156" s="151">
        <f>IF('Indicator Date'!AU156="","x",'Indicator Date'!AU156)</f>
        <v>2017</v>
      </c>
      <c r="AV156" s="151">
        <f>IF('Indicator Date'!AV156="","x",'Indicator Date'!AV156)</f>
        <v>2017</v>
      </c>
      <c r="AW156" s="151">
        <f>IF('Indicator Date'!AW156="","x",'Indicator Date'!AW156)</f>
        <v>2017</v>
      </c>
      <c r="AX156" s="151">
        <f>IF('Indicator Date'!AX156="","x",'Indicator Date'!AX156)</f>
        <v>2017</v>
      </c>
      <c r="AY156" s="151">
        <f>IF('Indicator Date'!AY156="","x",'Indicator Date'!AY156)</f>
        <v>2017</v>
      </c>
      <c r="AZ156" s="151">
        <f>IF('Indicator Date'!AZ156="","x",'Indicator Date'!AZ156)</f>
        <v>2017</v>
      </c>
      <c r="BA156" s="151" t="str">
        <f>IF('Indicator Date'!BA156="","x",'Indicator Date'!BA156)</f>
        <v>2011</v>
      </c>
      <c r="BB156" s="151">
        <f>IF('Indicator Date'!BB156="","x",'Indicator Date'!BB156)</f>
        <v>2017</v>
      </c>
      <c r="BC156" s="151">
        <f>IF('Indicator Date'!BC156="","x",'Indicator Date'!BC156)</f>
        <v>2018</v>
      </c>
      <c r="BD156" s="151">
        <f>IF('Indicator Date'!BD156="","x",'Indicator Date'!BD156)</f>
        <v>2019</v>
      </c>
      <c r="BE156" s="212" t="str">
        <f>IF('Indicator Date'!BE156="","x",YEAR('Indicator Date'!BE156))</f>
        <v>x</v>
      </c>
      <c r="BF156" s="212">
        <f>IF('Indicator Date'!BF156="","x",YEAR('Indicator Date'!BF156))</f>
        <v>2018</v>
      </c>
      <c r="BG156" s="212">
        <f>IF('Indicator Date'!BG156="","x",YEAR('Indicator Date'!BG156))</f>
        <v>2018</v>
      </c>
      <c r="BH156" s="151">
        <f>IF('Indicator Date'!BH156="","x",'Indicator Date'!BH156)</f>
        <v>2018</v>
      </c>
      <c r="BI156" s="151">
        <f>IF('Indicator Date'!BI156="","x",'Indicator Date'!BI156)</f>
        <v>2018</v>
      </c>
      <c r="BJ156" s="151">
        <f>IF('Indicator Date'!BJ156="","x",'Indicator Date'!BJ156)</f>
        <v>2013</v>
      </c>
      <c r="BK156" s="151">
        <f>IF('Indicator Date'!BK156="","x",'Indicator Date'!BK156)</f>
        <v>2017</v>
      </c>
      <c r="BL156" s="151">
        <f>IF('Indicator Date'!BL156="","x",'Indicator Date'!BL156)</f>
        <v>2018</v>
      </c>
      <c r="BM156" s="151">
        <f>IF('Indicator Date'!BM156="","x",'Indicator Date'!BM156)</f>
        <v>2017</v>
      </c>
      <c r="BN156" s="151">
        <f>IF('Indicator Date'!BN156="","x",'Indicator Date'!BN156)</f>
        <v>2015</v>
      </c>
      <c r="BO156" s="151">
        <f>IF('Indicator Date'!BO156="","x",'Indicator Date'!BO156)</f>
        <v>2016</v>
      </c>
      <c r="BP156" s="151">
        <f>IF('Indicator Date'!BP156="","x",'Indicator Date'!BP156)</f>
        <v>2017</v>
      </c>
      <c r="BQ156" s="151">
        <f>IF('Indicator Date'!BQ156="","x",'Indicator Date'!BQ156)</f>
        <v>2014</v>
      </c>
      <c r="BR156" s="151">
        <f>IF('Indicator Date'!BR156="","x",'Indicator Date'!BR156)</f>
        <v>2017</v>
      </c>
      <c r="BS156" s="151">
        <f>IF('Indicator Date'!BS156="","x",'Indicator Date'!BS156)</f>
        <v>2017</v>
      </c>
      <c r="BT156" s="151">
        <f>IF('Indicator Date'!BT156="","x",'Indicator Date'!BT156)</f>
        <v>2011</v>
      </c>
      <c r="BU156" s="151">
        <f>IF('Indicator Date'!BU156="","x",'Indicator Date'!BU156)</f>
        <v>2017</v>
      </c>
      <c r="BV156" s="151">
        <f>IF('Indicator Date'!BV156="","x",'Indicator Date'!BV156)</f>
        <v>2017</v>
      </c>
      <c r="BW156" s="151">
        <f>IF('Indicator Date'!BW156="","x",'Indicator Date'!BW156)</f>
        <v>2017</v>
      </c>
      <c r="BX156" s="151">
        <f>IF('Indicator Date'!BX156="","x",'Indicator Date'!BX156)</f>
        <v>2016</v>
      </c>
      <c r="BY156" s="151">
        <f>IF('Indicator Date'!BY156="","x",'Indicator Date'!BY156)</f>
        <v>2015</v>
      </c>
      <c r="BZ156" s="151" t="str">
        <f>IF('Indicator Date'!BZ156="","x",'Indicator Date'!BZ156)</f>
        <v>2018</v>
      </c>
      <c r="CA156" s="151">
        <f>IF('Indicator Date'!CA156="","x",'Indicator Date'!CA156)</f>
        <v>2019</v>
      </c>
      <c r="CB156" s="151">
        <f>IF('Indicator Date'!CB156="","x",'Indicator Date'!CB156)</f>
        <v>2015</v>
      </c>
    </row>
    <row r="157" spans="1:80" x14ac:dyDescent="0.3">
      <c r="A157" s="123" t="s">
        <v>286</v>
      </c>
      <c r="B157" s="106" t="s">
        <v>285</v>
      </c>
      <c r="C157" s="151">
        <f>IF('Indicator Date'!C157="","x",'Indicator Date'!C157)</f>
        <v>2015</v>
      </c>
      <c r="D157" s="151">
        <f>IF('Indicator Date'!D157="","x",'Indicator Date'!D157)</f>
        <v>2015</v>
      </c>
      <c r="E157" s="151">
        <f>IF('Indicator Date'!E157="","x",'Indicator Date'!E157)</f>
        <v>2015</v>
      </c>
      <c r="F157" s="151">
        <f>IF('Indicator Date'!F157="","x",'Indicator Date'!F157)</f>
        <v>2015</v>
      </c>
      <c r="G157" s="151">
        <f>IF('Indicator Date'!G157="","x",'Indicator Date'!G157)</f>
        <v>2015</v>
      </c>
      <c r="H157" s="151">
        <f>IF('Indicator Date'!H157="","x",'Indicator Date'!H157)</f>
        <v>2015</v>
      </c>
      <c r="I157" s="151">
        <f>IF('Indicator Date'!I157="","x",'Indicator Date'!I157)</f>
        <v>2015</v>
      </c>
      <c r="J157" s="151">
        <f>IF('Indicator Date'!J157="","x",'Indicator Date'!J157)</f>
        <v>2018</v>
      </c>
      <c r="K157" s="151">
        <f>IF('Indicator Date'!K157="","x",'Indicator Date'!K157)</f>
        <v>2018</v>
      </c>
      <c r="L157" s="151">
        <f>IF('Indicator Date'!L157="","x",'Indicator Date'!L157)</f>
        <v>2016</v>
      </c>
      <c r="M157" s="151">
        <f>IF('Indicator Date'!M157="","x",'Indicator Date'!M157)</f>
        <v>2015</v>
      </c>
      <c r="N157" s="151">
        <f>IF('Indicator Date'!N157="","x",'Indicator Date'!N157)</f>
        <v>2015</v>
      </c>
      <c r="O157" s="151">
        <f>IF('Indicator Date'!O157="","x",'Indicator Date'!O157)</f>
        <v>2015</v>
      </c>
      <c r="P157" s="151">
        <f>IF('Indicator Date'!P157="","x",'Indicator Date'!P157)</f>
        <v>2015</v>
      </c>
      <c r="Q157" s="151">
        <f>IF('Indicator Date'!Q157="","x",'Indicator Date'!Q157)</f>
        <v>2010</v>
      </c>
      <c r="R157" s="151">
        <f>IF('Indicator Date'!R157="","x",'Indicator Date'!R157)</f>
        <v>2010</v>
      </c>
      <c r="S157" s="151">
        <f>IF('Indicator Date'!S157="","x",'Indicator Date'!S157)</f>
        <v>2010</v>
      </c>
      <c r="T157" s="151">
        <f>IF('Indicator Date'!T157="","x",'Indicator Date'!T157)</f>
        <v>2010</v>
      </c>
      <c r="U157" s="151">
        <f>IF('Indicator Date'!U157="","x",'Indicator Date'!U157)</f>
        <v>2015</v>
      </c>
      <c r="V157" s="151">
        <f>IF('Indicator Date'!V157="","x",'Indicator Date'!V157)</f>
        <v>2015</v>
      </c>
      <c r="W157" s="151">
        <f>IF('Indicator Date'!W157="","x",'Indicator Date'!W157)</f>
        <v>2015</v>
      </c>
      <c r="X157" s="151">
        <f>IF('Indicator Date'!X157="","x",'Indicator Date'!X157)</f>
        <v>2018</v>
      </c>
      <c r="Y157" s="151">
        <f>IF('Indicator Date'!Y157="","x",'Indicator Date'!Y157)</f>
        <v>2018</v>
      </c>
      <c r="Z157" s="151">
        <f>IF('Indicator Date'!Z157="","x",'Indicator Date'!Z157)</f>
        <v>2018</v>
      </c>
      <c r="AA157" s="151">
        <f>IF('Indicator Date'!AA157="","x",'Indicator Date'!AA157)</f>
        <v>2010</v>
      </c>
      <c r="AB157" s="151">
        <f>IF('Indicator Date'!AB157="","x",'Indicator Date'!AB157)</f>
        <v>2017</v>
      </c>
      <c r="AC157" s="151" t="str">
        <f>IF('Indicator Date'!AC157="","x",'Indicator Date'!AC157)</f>
        <v>x</v>
      </c>
      <c r="AD157" s="151">
        <f>IF('Indicator Date'!AD157="","x",'Indicator Date'!AD157)</f>
        <v>2018</v>
      </c>
      <c r="AE157" s="151">
        <f>IF('Indicator Date'!AE157="","x",'Indicator Date'!AE157)</f>
        <v>2018</v>
      </c>
      <c r="AF157" s="151" t="str">
        <f>IF('Indicator Date'!AF157="","x",'Indicator Date'!AF157)</f>
        <v>x</v>
      </c>
      <c r="AG157" s="151">
        <f>IF('Indicator Date'!AG157="","x",'Indicator Date'!AG157)</f>
        <v>2019</v>
      </c>
      <c r="AH157" s="151">
        <f>IF('Indicator Date'!AH157="","x",'Indicator Date'!AH157)</f>
        <v>2019</v>
      </c>
      <c r="AI157" s="151">
        <f>IF('Indicator Date'!AI157="","x",'Indicator Date'!AI157)</f>
        <v>2019</v>
      </c>
      <c r="AJ157" s="151">
        <f>IF('Indicator Date'!AJ157="","x",'Indicator Date'!AJ157)</f>
        <v>2018</v>
      </c>
      <c r="AK157" s="151">
        <f>IF('Indicator Date'!AK157="","x",'Indicator Date'!AK157)</f>
        <v>2018</v>
      </c>
      <c r="AL157" s="151">
        <f>IF('Indicator Date'!AL157="","x",'Indicator Date'!AL157)</f>
        <v>2017</v>
      </c>
      <c r="AM157" s="151" t="str">
        <f>IF('Indicator Date'!AM157="","x",'Indicator Date'!AM157)</f>
        <v>x</v>
      </c>
      <c r="AN157" s="151">
        <f>IF('Indicator Date'!AN157="","x",'Indicator Date'!AN157)</f>
        <v>2019</v>
      </c>
      <c r="AO157" s="151">
        <f>IF('Indicator Date'!AO157="","x",'Indicator Date'!AO157)</f>
        <v>2016</v>
      </c>
      <c r="AP157" s="151">
        <f>IF('Indicator Date'!AP157="","x",'Indicator Date'!AP157)</f>
        <v>2017</v>
      </c>
      <c r="AQ157" s="151" t="str">
        <f>IF('Indicator Date'!AQ157="","x",'Indicator Date'!AQ157)</f>
        <v>x</v>
      </c>
      <c r="AR157" s="151" t="str">
        <f>IF('Indicator Date'!AR157="","x",'Indicator Date'!AR157)</f>
        <v>x</v>
      </c>
      <c r="AS157" s="151">
        <f>IF('Indicator Date'!AS157="","x",'Indicator Date'!AS157)</f>
        <v>2015</v>
      </c>
      <c r="AT157" s="151" t="str">
        <f>IF('Indicator Date'!AT157="","x",'Indicator Date'!AT157)</f>
        <v>x</v>
      </c>
      <c r="AU157" s="151">
        <f>IF('Indicator Date'!AU157="","x",'Indicator Date'!AU157)</f>
        <v>2017</v>
      </c>
      <c r="AV157" s="151">
        <f>IF('Indicator Date'!AV157="","x",'Indicator Date'!AV157)</f>
        <v>2017</v>
      </c>
      <c r="AW157" s="151">
        <f>IF('Indicator Date'!AW157="","x",'Indicator Date'!AW157)</f>
        <v>2017</v>
      </c>
      <c r="AX157" s="151" t="str">
        <f>IF('Indicator Date'!AX157="","x",'Indicator Date'!AX157)</f>
        <v>x</v>
      </c>
      <c r="AY157" s="151">
        <f>IF('Indicator Date'!AY157="","x",'Indicator Date'!AY157)</f>
        <v>2017</v>
      </c>
      <c r="AZ157" s="151">
        <f>IF('Indicator Date'!AZ157="","x",'Indicator Date'!AZ157)</f>
        <v>2017</v>
      </c>
      <c r="BA157" s="151" t="str">
        <f>IF('Indicator Date'!BA157="","x",'Indicator Date'!BA157)</f>
        <v>x</v>
      </c>
      <c r="BB157" s="151">
        <f>IF('Indicator Date'!BB157="","x",'Indicator Date'!BB157)</f>
        <v>2017</v>
      </c>
      <c r="BC157" s="151">
        <f>IF('Indicator Date'!BC157="","x",'Indicator Date'!BC157)</f>
        <v>2018</v>
      </c>
      <c r="BD157" s="151">
        <f>IF('Indicator Date'!BD157="","x",'Indicator Date'!BD157)</f>
        <v>2019</v>
      </c>
      <c r="BE157" s="212" t="str">
        <f>IF('Indicator Date'!BE157="","x",YEAR('Indicator Date'!BE157))</f>
        <v>x</v>
      </c>
      <c r="BF157" s="212">
        <f>IF('Indicator Date'!BF157="","x",YEAR('Indicator Date'!BF157))</f>
        <v>2018</v>
      </c>
      <c r="BG157" s="212">
        <f>IF('Indicator Date'!BG157="","x",YEAR('Indicator Date'!BG157))</f>
        <v>2018</v>
      </c>
      <c r="BH157" s="151">
        <f>IF('Indicator Date'!BH157="","x",'Indicator Date'!BH157)</f>
        <v>2018</v>
      </c>
      <c r="BI157" s="151">
        <f>IF('Indicator Date'!BI157="","x",'Indicator Date'!BI157)</f>
        <v>2018</v>
      </c>
      <c r="BJ157" s="151">
        <f>IF('Indicator Date'!BJ157="","x",'Indicator Date'!BJ157)</f>
        <v>2013</v>
      </c>
      <c r="BK157" s="151">
        <f>IF('Indicator Date'!BK157="","x",'Indicator Date'!BK157)</f>
        <v>2017</v>
      </c>
      <c r="BL157" s="151">
        <f>IF('Indicator Date'!BL157="","x",'Indicator Date'!BL157)</f>
        <v>2018</v>
      </c>
      <c r="BM157" s="151">
        <f>IF('Indicator Date'!BM157="","x",'Indicator Date'!BM157)</f>
        <v>2017</v>
      </c>
      <c r="BN157" s="151">
        <f>IF('Indicator Date'!BN157="","x",'Indicator Date'!BN157)</f>
        <v>2016</v>
      </c>
      <c r="BO157" s="151">
        <f>IF('Indicator Date'!BO157="","x",'Indicator Date'!BO157)</f>
        <v>2016</v>
      </c>
      <c r="BP157" s="151">
        <f>IF('Indicator Date'!BP157="","x",'Indicator Date'!BP157)</f>
        <v>2017</v>
      </c>
      <c r="BQ157" s="151">
        <f>IF('Indicator Date'!BQ157="","x",'Indicator Date'!BQ157)</f>
        <v>2014</v>
      </c>
      <c r="BR157" s="151">
        <f>IF('Indicator Date'!BR157="","x",'Indicator Date'!BR157)</f>
        <v>2017</v>
      </c>
      <c r="BS157" s="151">
        <f>IF('Indicator Date'!BS157="","x",'Indicator Date'!BS157)</f>
        <v>2017</v>
      </c>
      <c r="BT157" s="151">
        <f>IF('Indicator Date'!BT157="","x",'Indicator Date'!BT157)</f>
        <v>2016</v>
      </c>
      <c r="BU157" s="151">
        <f>IF('Indicator Date'!BU157="","x",'Indicator Date'!BU157)</f>
        <v>2017</v>
      </c>
      <c r="BV157" s="151">
        <f>IF('Indicator Date'!BV157="","x",'Indicator Date'!BV157)</f>
        <v>2017</v>
      </c>
      <c r="BW157" s="151">
        <f>IF('Indicator Date'!BW157="","x",'Indicator Date'!BW157)</f>
        <v>2017</v>
      </c>
      <c r="BX157" s="151">
        <f>IF('Indicator Date'!BX157="","x",'Indicator Date'!BX157)</f>
        <v>2016</v>
      </c>
      <c r="BY157" s="151">
        <f>IF('Indicator Date'!BY157="","x",'Indicator Date'!BY157)</f>
        <v>2015</v>
      </c>
      <c r="BZ157" s="151" t="str">
        <f>IF('Indicator Date'!BZ157="","x",'Indicator Date'!BZ157)</f>
        <v>2018</v>
      </c>
      <c r="CA157" s="151">
        <f>IF('Indicator Date'!CA157="","x",'Indicator Date'!CA157)</f>
        <v>2019</v>
      </c>
      <c r="CB157" s="151">
        <f>IF('Indicator Date'!CB157="","x",'Indicator Date'!CB157)</f>
        <v>2015</v>
      </c>
    </row>
    <row r="158" spans="1:80" x14ac:dyDescent="0.3">
      <c r="A158" s="123" t="s">
        <v>288</v>
      </c>
      <c r="B158" s="106" t="s">
        <v>287</v>
      </c>
      <c r="C158" s="151">
        <f>IF('Indicator Date'!C158="","x",'Indicator Date'!C158)</f>
        <v>2015</v>
      </c>
      <c r="D158" s="151">
        <f>IF('Indicator Date'!D158="","x",'Indicator Date'!D158)</f>
        <v>2015</v>
      </c>
      <c r="E158" s="151">
        <f>IF('Indicator Date'!E158="","x",'Indicator Date'!E158)</f>
        <v>2015</v>
      </c>
      <c r="F158" s="151">
        <f>IF('Indicator Date'!F158="","x",'Indicator Date'!F158)</f>
        <v>2015</v>
      </c>
      <c r="G158" s="151">
        <f>IF('Indicator Date'!G158="","x",'Indicator Date'!G158)</f>
        <v>2015</v>
      </c>
      <c r="H158" s="151">
        <f>IF('Indicator Date'!H158="","x",'Indicator Date'!H158)</f>
        <v>2015</v>
      </c>
      <c r="I158" s="151">
        <f>IF('Indicator Date'!I158="","x",'Indicator Date'!I158)</f>
        <v>2015</v>
      </c>
      <c r="J158" s="151">
        <f>IF('Indicator Date'!J158="","x",'Indicator Date'!J158)</f>
        <v>2018</v>
      </c>
      <c r="K158" s="151">
        <f>IF('Indicator Date'!K158="","x",'Indicator Date'!K158)</f>
        <v>2018</v>
      </c>
      <c r="L158" s="151">
        <f>IF('Indicator Date'!L158="","x",'Indicator Date'!L158)</f>
        <v>2016</v>
      </c>
      <c r="M158" s="151">
        <f>IF('Indicator Date'!M158="","x",'Indicator Date'!M158)</f>
        <v>2015</v>
      </c>
      <c r="N158" s="151">
        <f>IF('Indicator Date'!N158="","x",'Indicator Date'!N158)</f>
        <v>2015</v>
      </c>
      <c r="O158" s="151">
        <f>IF('Indicator Date'!O158="","x",'Indicator Date'!O158)</f>
        <v>2015</v>
      </c>
      <c r="P158" s="151">
        <f>IF('Indicator Date'!P158="","x",'Indicator Date'!P158)</f>
        <v>2015</v>
      </c>
      <c r="Q158" s="151">
        <f>IF('Indicator Date'!Q158="","x",'Indicator Date'!Q158)</f>
        <v>2010</v>
      </c>
      <c r="R158" s="151">
        <f>IF('Indicator Date'!R158="","x",'Indicator Date'!R158)</f>
        <v>2010</v>
      </c>
      <c r="S158" s="151">
        <f>IF('Indicator Date'!S158="","x",'Indicator Date'!S158)</f>
        <v>2010</v>
      </c>
      <c r="T158" s="151">
        <f>IF('Indicator Date'!T158="","x",'Indicator Date'!T158)</f>
        <v>2010</v>
      </c>
      <c r="U158" s="151">
        <f>IF('Indicator Date'!U158="","x",'Indicator Date'!U158)</f>
        <v>2015</v>
      </c>
      <c r="V158" s="151">
        <f>IF('Indicator Date'!V158="","x",'Indicator Date'!V158)</f>
        <v>2015</v>
      </c>
      <c r="W158" s="151">
        <f>IF('Indicator Date'!W158="","x",'Indicator Date'!W158)</f>
        <v>2015</v>
      </c>
      <c r="X158" s="151">
        <f>IF('Indicator Date'!X158="","x",'Indicator Date'!X158)</f>
        <v>2018</v>
      </c>
      <c r="Y158" s="151">
        <f>IF('Indicator Date'!Y158="","x",'Indicator Date'!Y158)</f>
        <v>2018</v>
      </c>
      <c r="Z158" s="151">
        <f>IF('Indicator Date'!Z158="","x",'Indicator Date'!Z158)</f>
        <v>2018</v>
      </c>
      <c r="AA158" s="151">
        <f>IF('Indicator Date'!AA158="","x",'Indicator Date'!AA158)</f>
        <v>2011</v>
      </c>
      <c r="AB158" s="151">
        <f>IF('Indicator Date'!AB158="","x",'Indicator Date'!AB158)</f>
        <v>2017</v>
      </c>
      <c r="AC158" s="151" t="str">
        <f>IF('Indicator Date'!AC158="","x",'Indicator Date'!AC158)</f>
        <v>x</v>
      </c>
      <c r="AD158" s="151">
        <f>IF('Indicator Date'!AD158="","x",'Indicator Date'!AD158)</f>
        <v>2018</v>
      </c>
      <c r="AE158" s="151">
        <f>IF('Indicator Date'!AE158="","x",'Indicator Date'!AE158)</f>
        <v>2018</v>
      </c>
      <c r="AF158" s="151" t="str">
        <f>IF('Indicator Date'!AF158="","x",'Indicator Date'!AF158)</f>
        <v>x</v>
      </c>
      <c r="AG158" s="151">
        <f>IF('Indicator Date'!AG158="","x",'Indicator Date'!AG158)</f>
        <v>2019</v>
      </c>
      <c r="AH158" s="151">
        <f>IF('Indicator Date'!AH158="","x",'Indicator Date'!AH158)</f>
        <v>2019</v>
      </c>
      <c r="AI158" s="151">
        <f>IF('Indicator Date'!AI158="","x",'Indicator Date'!AI158)</f>
        <v>2019</v>
      </c>
      <c r="AJ158" s="151">
        <f>IF('Indicator Date'!AJ158="","x",'Indicator Date'!AJ158)</f>
        <v>2018</v>
      </c>
      <c r="AK158" s="151">
        <f>IF('Indicator Date'!AK158="","x",'Indicator Date'!AK158)</f>
        <v>2018</v>
      </c>
      <c r="AL158" s="151">
        <f>IF('Indicator Date'!AL158="","x",'Indicator Date'!AL158)</f>
        <v>2017</v>
      </c>
      <c r="AM158" s="151" t="str">
        <f>IF('Indicator Date'!AM158="","x",'Indicator Date'!AM158)</f>
        <v>x</v>
      </c>
      <c r="AN158" s="151">
        <f>IF('Indicator Date'!AN158="","x",'Indicator Date'!AN158)</f>
        <v>2019</v>
      </c>
      <c r="AO158" s="151">
        <f>IF('Indicator Date'!AO158="","x",'Indicator Date'!AO158)</f>
        <v>2016</v>
      </c>
      <c r="AP158" s="151">
        <f>IF('Indicator Date'!AP158="","x",'Indicator Date'!AP158)</f>
        <v>2017</v>
      </c>
      <c r="AQ158" s="151" t="str">
        <f>IF('Indicator Date'!AQ158="","x",'Indicator Date'!AQ158)</f>
        <v>x</v>
      </c>
      <c r="AR158" s="151">
        <f>IF('Indicator Date'!AR158="","x",'Indicator Date'!AR158)</f>
        <v>2018</v>
      </c>
      <c r="AS158" s="151">
        <f>IF('Indicator Date'!AS158="","x",'Indicator Date'!AS158)</f>
        <v>2015</v>
      </c>
      <c r="AT158" s="151" t="str">
        <f>IF('Indicator Date'!AT158="","x",'Indicator Date'!AT158)</f>
        <v>x</v>
      </c>
      <c r="AU158" s="151">
        <f>IF('Indicator Date'!AU158="","x",'Indicator Date'!AU158)</f>
        <v>2017</v>
      </c>
      <c r="AV158" s="151">
        <f>IF('Indicator Date'!AV158="","x",'Indicator Date'!AV158)</f>
        <v>2017</v>
      </c>
      <c r="AW158" s="151">
        <f>IF('Indicator Date'!AW158="","x",'Indicator Date'!AW158)</f>
        <v>2017</v>
      </c>
      <c r="AX158" s="151" t="str">
        <f>IF('Indicator Date'!AX158="","x",'Indicator Date'!AX158)</f>
        <v>x</v>
      </c>
      <c r="AY158" s="151">
        <f>IF('Indicator Date'!AY158="","x",'Indicator Date'!AY158)</f>
        <v>2017</v>
      </c>
      <c r="AZ158" s="151">
        <f>IF('Indicator Date'!AZ158="","x",'Indicator Date'!AZ158)</f>
        <v>2017</v>
      </c>
      <c r="BA158" s="151" t="str">
        <f>IF('Indicator Date'!BA158="","x",'Indicator Date'!BA158)</f>
        <v>2015</v>
      </c>
      <c r="BB158" s="151">
        <f>IF('Indicator Date'!BB158="","x",'Indicator Date'!BB158)</f>
        <v>2017</v>
      </c>
      <c r="BC158" s="151">
        <f>IF('Indicator Date'!BC158="","x",'Indicator Date'!BC158)</f>
        <v>2018</v>
      </c>
      <c r="BD158" s="151">
        <f>IF('Indicator Date'!BD158="","x",'Indicator Date'!BD158)</f>
        <v>2019</v>
      </c>
      <c r="BE158" s="212" t="str">
        <f>IF('Indicator Date'!BE158="","x",YEAR('Indicator Date'!BE158))</f>
        <v>x</v>
      </c>
      <c r="BF158" s="212">
        <f>IF('Indicator Date'!BF158="","x",YEAR('Indicator Date'!BF158))</f>
        <v>2018</v>
      </c>
      <c r="BG158" s="212">
        <f>IF('Indicator Date'!BG158="","x",YEAR('Indicator Date'!BG158))</f>
        <v>2018</v>
      </c>
      <c r="BH158" s="151">
        <f>IF('Indicator Date'!BH158="","x",'Indicator Date'!BH158)</f>
        <v>2018</v>
      </c>
      <c r="BI158" s="151">
        <f>IF('Indicator Date'!BI158="","x",'Indicator Date'!BI158)</f>
        <v>2018</v>
      </c>
      <c r="BJ158" s="151">
        <f>IF('Indicator Date'!BJ158="","x",'Indicator Date'!BJ158)</f>
        <v>2015</v>
      </c>
      <c r="BK158" s="151">
        <f>IF('Indicator Date'!BK158="","x",'Indicator Date'!BK158)</f>
        <v>2017</v>
      </c>
      <c r="BL158" s="151">
        <f>IF('Indicator Date'!BL158="","x",'Indicator Date'!BL158)</f>
        <v>2018</v>
      </c>
      <c r="BM158" s="151">
        <f>IF('Indicator Date'!BM158="","x",'Indicator Date'!BM158)</f>
        <v>2017</v>
      </c>
      <c r="BN158" s="151" t="str">
        <f>IF('Indicator Date'!BN158="","x",'Indicator Date'!BN158)</f>
        <v>x</v>
      </c>
      <c r="BO158" s="151">
        <f>IF('Indicator Date'!BO158="","x",'Indicator Date'!BO158)</f>
        <v>2016</v>
      </c>
      <c r="BP158" s="151">
        <f>IF('Indicator Date'!BP158="","x",'Indicator Date'!BP158)</f>
        <v>2017</v>
      </c>
      <c r="BQ158" s="151">
        <f>IF('Indicator Date'!BQ158="","x",'Indicator Date'!BQ158)</f>
        <v>2014</v>
      </c>
      <c r="BR158" s="151">
        <f>IF('Indicator Date'!BR158="","x",'Indicator Date'!BR158)</f>
        <v>2017</v>
      </c>
      <c r="BS158" s="151">
        <f>IF('Indicator Date'!BS158="","x",'Indicator Date'!BS158)</f>
        <v>2017</v>
      </c>
      <c r="BT158" s="151">
        <f>IF('Indicator Date'!BT158="","x",'Indicator Date'!BT158)</f>
        <v>2016</v>
      </c>
      <c r="BU158" s="151">
        <f>IF('Indicator Date'!BU158="","x",'Indicator Date'!BU158)</f>
        <v>2017</v>
      </c>
      <c r="BV158" s="151">
        <f>IF('Indicator Date'!BV158="","x",'Indicator Date'!BV158)</f>
        <v>2017</v>
      </c>
      <c r="BW158" s="151">
        <f>IF('Indicator Date'!BW158="","x",'Indicator Date'!BW158)</f>
        <v>2017</v>
      </c>
      <c r="BX158" s="151">
        <f>IF('Indicator Date'!BX158="","x",'Indicator Date'!BX158)</f>
        <v>2016</v>
      </c>
      <c r="BY158" s="151">
        <f>IF('Indicator Date'!BY158="","x",'Indicator Date'!BY158)</f>
        <v>2015</v>
      </c>
      <c r="BZ158" s="151" t="str">
        <f>IF('Indicator Date'!BZ158="","x",'Indicator Date'!BZ158)</f>
        <v>2018</v>
      </c>
      <c r="CA158" s="151">
        <f>IF('Indicator Date'!CA158="","x",'Indicator Date'!CA158)</f>
        <v>2019</v>
      </c>
      <c r="CB158" s="151">
        <f>IF('Indicator Date'!CB158="","x",'Indicator Date'!CB158)</f>
        <v>2015</v>
      </c>
    </row>
    <row r="159" spans="1:80" x14ac:dyDescent="0.3">
      <c r="A159" s="123" t="s">
        <v>290</v>
      </c>
      <c r="B159" s="106" t="s">
        <v>289</v>
      </c>
      <c r="C159" s="151">
        <f>IF('Indicator Date'!C159="","x",'Indicator Date'!C159)</f>
        <v>2015</v>
      </c>
      <c r="D159" s="151">
        <f>IF('Indicator Date'!D159="","x",'Indicator Date'!D159)</f>
        <v>2015</v>
      </c>
      <c r="E159" s="151">
        <f>IF('Indicator Date'!E159="","x",'Indicator Date'!E159)</f>
        <v>2015</v>
      </c>
      <c r="F159" s="151">
        <f>IF('Indicator Date'!F159="","x",'Indicator Date'!F159)</f>
        <v>2015</v>
      </c>
      <c r="G159" s="151">
        <f>IF('Indicator Date'!G159="","x",'Indicator Date'!G159)</f>
        <v>2015</v>
      </c>
      <c r="H159" s="151">
        <f>IF('Indicator Date'!H159="","x",'Indicator Date'!H159)</f>
        <v>2015</v>
      </c>
      <c r="I159" s="151">
        <f>IF('Indicator Date'!I159="","x",'Indicator Date'!I159)</f>
        <v>2015</v>
      </c>
      <c r="J159" s="151">
        <f>IF('Indicator Date'!J159="","x",'Indicator Date'!J159)</f>
        <v>2018</v>
      </c>
      <c r="K159" s="151">
        <f>IF('Indicator Date'!K159="","x",'Indicator Date'!K159)</f>
        <v>2018</v>
      </c>
      <c r="L159" s="151">
        <f>IF('Indicator Date'!L159="","x",'Indicator Date'!L159)</f>
        <v>2016</v>
      </c>
      <c r="M159" s="151">
        <f>IF('Indicator Date'!M159="","x",'Indicator Date'!M159)</f>
        <v>2015</v>
      </c>
      <c r="N159" s="151">
        <f>IF('Indicator Date'!N159="","x",'Indicator Date'!N159)</f>
        <v>2015</v>
      </c>
      <c r="O159" s="151">
        <f>IF('Indicator Date'!O159="","x",'Indicator Date'!O159)</f>
        <v>2015</v>
      </c>
      <c r="P159" s="151">
        <f>IF('Indicator Date'!P159="","x",'Indicator Date'!P159)</f>
        <v>2015</v>
      </c>
      <c r="Q159" s="151">
        <f>IF('Indicator Date'!Q159="","x",'Indicator Date'!Q159)</f>
        <v>2010</v>
      </c>
      <c r="R159" s="151">
        <f>IF('Indicator Date'!R159="","x",'Indicator Date'!R159)</f>
        <v>2010</v>
      </c>
      <c r="S159" s="151">
        <f>IF('Indicator Date'!S159="","x",'Indicator Date'!S159)</f>
        <v>2010</v>
      </c>
      <c r="T159" s="151">
        <f>IF('Indicator Date'!T159="","x",'Indicator Date'!T159)</f>
        <v>2010</v>
      </c>
      <c r="U159" s="151">
        <f>IF('Indicator Date'!U159="","x",'Indicator Date'!U159)</f>
        <v>2015</v>
      </c>
      <c r="V159" s="151">
        <f>IF('Indicator Date'!V159="","x",'Indicator Date'!V159)</f>
        <v>2015</v>
      </c>
      <c r="W159" s="151">
        <f>IF('Indicator Date'!W159="","x",'Indicator Date'!W159)</f>
        <v>2015</v>
      </c>
      <c r="X159" s="151">
        <f>IF('Indicator Date'!X159="","x",'Indicator Date'!X159)</f>
        <v>2018</v>
      </c>
      <c r="Y159" s="151">
        <f>IF('Indicator Date'!Y159="","x",'Indicator Date'!Y159)</f>
        <v>2018</v>
      </c>
      <c r="Z159" s="151">
        <f>IF('Indicator Date'!Z159="","x",'Indicator Date'!Z159)</f>
        <v>2018</v>
      </c>
      <c r="AA159" s="151">
        <f>IF('Indicator Date'!AA159="","x",'Indicator Date'!AA159)</f>
        <v>2011</v>
      </c>
      <c r="AB159" s="151">
        <f>IF('Indicator Date'!AB159="","x",'Indicator Date'!AB159)</f>
        <v>2017</v>
      </c>
      <c r="AC159" s="151" t="str">
        <f>IF('Indicator Date'!AC159="","x",'Indicator Date'!AC159)</f>
        <v>x</v>
      </c>
      <c r="AD159" s="151">
        <f>IF('Indicator Date'!AD159="","x",'Indicator Date'!AD159)</f>
        <v>2018</v>
      </c>
      <c r="AE159" s="151">
        <f>IF('Indicator Date'!AE159="","x",'Indicator Date'!AE159)</f>
        <v>2018</v>
      </c>
      <c r="AF159" s="151">
        <f>IF('Indicator Date'!AF159="","x",'Indicator Date'!AF159)</f>
        <v>2016</v>
      </c>
      <c r="AG159" s="151">
        <f>IF('Indicator Date'!AG159="","x",'Indicator Date'!AG159)</f>
        <v>2019</v>
      </c>
      <c r="AH159" s="151">
        <f>IF('Indicator Date'!AH159="","x",'Indicator Date'!AH159)</f>
        <v>2019</v>
      </c>
      <c r="AI159" s="151">
        <f>IF('Indicator Date'!AI159="","x",'Indicator Date'!AI159)</f>
        <v>2019</v>
      </c>
      <c r="AJ159" s="151">
        <f>IF('Indicator Date'!AJ159="","x",'Indicator Date'!AJ159)</f>
        <v>2018</v>
      </c>
      <c r="AK159" s="151">
        <f>IF('Indicator Date'!AK159="","x",'Indicator Date'!AK159)</f>
        <v>2018</v>
      </c>
      <c r="AL159" s="151" t="str">
        <f>IF('Indicator Date'!AL159="","x",'Indicator Date'!AL159)</f>
        <v>x</v>
      </c>
      <c r="AM159" s="151" t="str">
        <f>IF('Indicator Date'!AM159="","x",'Indicator Date'!AM159)</f>
        <v>x</v>
      </c>
      <c r="AN159" s="151">
        <f>IF('Indicator Date'!AN159="","x",'Indicator Date'!AN159)</f>
        <v>2019</v>
      </c>
      <c r="AO159" s="151">
        <f>IF('Indicator Date'!AO159="","x",'Indicator Date'!AO159)</f>
        <v>2016</v>
      </c>
      <c r="AP159" s="151">
        <f>IF('Indicator Date'!AP159="","x",'Indicator Date'!AP159)</f>
        <v>2017</v>
      </c>
      <c r="AQ159" s="151" t="str">
        <f>IF('Indicator Date'!AQ159="","x",'Indicator Date'!AQ159)</f>
        <v>x</v>
      </c>
      <c r="AR159" s="151">
        <f>IF('Indicator Date'!AR159="","x",'Indicator Date'!AR159)</f>
        <v>2018</v>
      </c>
      <c r="AS159" s="151">
        <f>IF('Indicator Date'!AS159="","x",'Indicator Date'!AS159)</f>
        <v>2015</v>
      </c>
      <c r="AT159" s="151" t="str">
        <f>IF('Indicator Date'!AT159="","x",'Indicator Date'!AT159)</f>
        <v>x</v>
      </c>
      <c r="AU159" s="151">
        <f>IF('Indicator Date'!AU159="","x",'Indicator Date'!AU159)</f>
        <v>2017</v>
      </c>
      <c r="AV159" s="151">
        <f>IF('Indicator Date'!AV159="","x",'Indicator Date'!AV159)</f>
        <v>2017</v>
      </c>
      <c r="AW159" s="151">
        <f>IF('Indicator Date'!AW159="","x",'Indicator Date'!AW159)</f>
        <v>2017</v>
      </c>
      <c r="AX159" s="151" t="str">
        <f>IF('Indicator Date'!AX159="","x",'Indicator Date'!AX159)</f>
        <v>x</v>
      </c>
      <c r="AY159" s="151">
        <f>IF('Indicator Date'!AY159="","x",'Indicator Date'!AY159)</f>
        <v>2017</v>
      </c>
      <c r="AZ159" s="151">
        <f>IF('Indicator Date'!AZ159="","x",'Indicator Date'!AZ159)</f>
        <v>2017</v>
      </c>
      <c r="BA159" s="151" t="str">
        <f>IF('Indicator Date'!BA159="","x",'Indicator Date'!BA159)</f>
        <v>2015</v>
      </c>
      <c r="BB159" s="151">
        <f>IF('Indicator Date'!BB159="","x",'Indicator Date'!BB159)</f>
        <v>2017</v>
      </c>
      <c r="BC159" s="151">
        <f>IF('Indicator Date'!BC159="","x",'Indicator Date'!BC159)</f>
        <v>2018</v>
      </c>
      <c r="BD159" s="151">
        <f>IF('Indicator Date'!BD159="","x",'Indicator Date'!BD159)</f>
        <v>2019</v>
      </c>
      <c r="BE159" s="212" t="str">
        <f>IF('Indicator Date'!BE159="","x",YEAR('Indicator Date'!BE159))</f>
        <v>x</v>
      </c>
      <c r="BF159" s="212">
        <f>IF('Indicator Date'!BF159="","x",YEAR('Indicator Date'!BF159))</f>
        <v>2018</v>
      </c>
      <c r="BG159" s="212">
        <f>IF('Indicator Date'!BG159="","x",YEAR('Indicator Date'!BG159))</f>
        <v>2018</v>
      </c>
      <c r="BH159" s="151">
        <f>IF('Indicator Date'!BH159="","x",'Indicator Date'!BH159)</f>
        <v>2018</v>
      </c>
      <c r="BI159" s="151">
        <f>IF('Indicator Date'!BI159="","x",'Indicator Date'!BI159)</f>
        <v>2018</v>
      </c>
      <c r="BJ159" s="151">
        <f>IF('Indicator Date'!BJ159="","x",'Indicator Date'!BJ159)</f>
        <v>2015</v>
      </c>
      <c r="BK159" s="151">
        <f>IF('Indicator Date'!BK159="","x",'Indicator Date'!BK159)</f>
        <v>2017</v>
      </c>
      <c r="BL159" s="151">
        <f>IF('Indicator Date'!BL159="","x",'Indicator Date'!BL159)</f>
        <v>2018</v>
      </c>
      <c r="BM159" s="151">
        <f>IF('Indicator Date'!BM159="","x",'Indicator Date'!BM159)</f>
        <v>2017</v>
      </c>
      <c r="BN159" s="151">
        <f>IF('Indicator Date'!BN159="","x",'Indicator Date'!BN159)</f>
        <v>2015</v>
      </c>
      <c r="BO159" s="151">
        <f>IF('Indicator Date'!BO159="","x",'Indicator Date'!BO159)</f>
        <v>2016</v>
      </c>
      <c r="BP159" s="151">
        <f>IF('Indicator Date'!BP159="","x",'Indicator Date'!BP159)</f>
        <v>2017</v>
      </c>
      <c r="BQ159" s="151">
        <f>IF('Indicator Date'!BQ159="","x",'Indicator Date'!BQ159)</f>
        <v>2014</v>
      </c>
      <c r="BR159" s="151">
        <f>IF('Indicator Date'!BR159="","x",'Indicator Date'!BR159)</f>
        <v>2017</v>
      </c>
      <c r="BS159" s="151">
        <f>IF('Indicator Date'!BS159="","x",'Indicator Date'!BS159)</f>
        <v>2017</v>
      </c>
      <c r="BT159" s="151">
        <f>IF('Indicator Date'!BT159="","x",'Indicator Date'!BT159)</f>
        <v>2016</v>
      </c>
      <c r="BU159" s="151">
        <f>IF('Indicator Date'!BU159="","x",'Indicator Date'!BU159)</f>
        <v>2017</v>
      </c>
      <c r="BV159" s="151">
        <f>IF('Indicator Date'!BV159="","x",'Indicator Date'!BV159)</f>
        <v>2017</v>
      </c>
      <c r="BW159" s="151">
        <f>IF('Indicator Date'!BW159="","x",'Indicator Date'!BW159)</f>
        <v>2017</v>
      </c>
      <c r="BX159" s="151">
        <f>IF('Indicator Date'!BX159="","x",'Indicator Date'!BX159)</f>
        <v>2016</v>
      </c>
      <c r="BY159" s="151">
        <f>IF('Indicator Date'!BY159="","x",'Indicator Date'!BY159)</f>
        <v>2015</v>
      </c>
      <c r="BZ159" s="151" t="str">
        <f>IF('Indicator Date'!BZ159="","x",'Indicator Date'!BZ159)</f>
        <v>2018</v>
      </c>
      <c r="CA159" s="151">
        <f>IF('Indicator Date'!CA159="","x",'Indicator Date'!CA159)</f>
        <v>2019</v>
      </c>
      <c r="CB159" s="151">
        <f>IF('Indicator Date'!CB159="","x",'Indicator Date'!CB159)</f>
        <v>2015</v>
      </c>
    </row>
    <row r="160" spans="1:80" x14ac:dyDescent="0.3">
      <c r="A160" s="123" t="s">
        <v>292</v>
      </c>
      <c r="B160" s="106" t="s">
        <v>291</v>
      </c>
      <c r="C160" s="151">
        <f>IF('Indicator Date'!C160="","x",'Indicator Date'!C160)</f>
        <v>2015</v>
      </c>
      <c r="D160" s="151">
        <f>IF('Indicator Date'!D160="","x",'Indicator Date'!D160)</f>
        <v>2015</v>
      </c>
      <c r="E160" s="151">
        <f>IF('Indicator Date'!E160="","x",'Indicator Date'!E160)</f>
        <v>2015</v>
      </c>
      <c r="F160" s="151">
        <f>IF('Indicator Date'!F160="","x",'Indicator Date'!F160)</f>
        <v>2015</v>
      </c>
      <c r="G160" s="151">
        <f>IF('Indicator Date'!G160="","x",'Indicator Date'!G160)</f>
        <v>2015</v>
      </c>
      <c r="H160" s="151">
        <f>IF('Indicator Date'!H160="","x",'Indicator Date'!H160)</f>
        <v>2015</v>
      </c>
      <c r="I160" s="151">
        <f>IF('Indicator Date'!I160="","x",'Indicator Date'!I160)</f>
        <v>2015</v>
      </c>
      <c r="J160" s="151">
        <f>IF('Indicator Date'!J160="","x",'Indicator Date'!J160)</f>
        <v>2018</v>
      </c>
      <c r="K160" s="151">
        <f>IF('Indicator Date'!K160="","x",'Indicator Date'!K160)</f>
        <v>2018</v>
      </c>
      <c r="L160" s="151">
        <f>IF('Indicator Date'!L160="","x",'Indicator Date'!L160)</f>
        <v>2016</v>
      </c>
      <c r="M160" s="151">
        <f>IF('Indicator Date'!M160="","x",'Indicator Date'!M160)</f>
        <v>2015</v>
      </c>
      <c r="N160" s="151">
        <f>IF('Indicator Date'!N160="","x",'Indicator Date'!N160)</f>
        <v>2015</v>
      </c>
      <c r="O160" s="151">
        <f>IF('Indicator Date'!O160="","x",'Indicator Date'!O160)</f>
        <v>2015</v>
      </c>
      <c r="P160" s="151">
        <f>IF('Indicator Date'!P160="","x",'Indicator Date'!P160)</f>
        <v>2015</v>
      </c>
      <c r="Q160" s="151">
        <f>IF('Indicator Date'!Q160="","x",'Indicator Date'!Q160)</f>
        <v>2010</v>
      </c>
      <c r="R160" s="151">
        <f>IF('Indicator Date'!R160="","x",'Indicator Date'!R160)</f>
        <v>2010</v>
      </c>
      <c r="S160" s="151">
        <f>IF('Indicator Date'!S160="","x",'Indicator Date'!S160)</f>
        <v>2010</v>
      </c>
      <c r="T160" s="151">
        <f>IF('Indicator Date'!T160="","x",'Indicator Date'!T160)</f>
        <v>2010</v>
      </c>
      <c r="U160" s="151">
        <f>IF('Indicator Date'!U160="","x",'Indicator Date'!U160)</f>
        <v>2015</v>
      </c>
      <c r="V160" s="151">
        <f>IF('Indicator Date'!V160="","x",'Indicator Date'!V160)</f>
        <v>2015</v>
      </c>
      <c r="W160" s="151">
        <f>IF('Indicator Date'!W160="","x",'Indicator Date'!W160)</f>
        <v>2015</v>
      </c>
      <c r="X160" s="151">
        <f>IF('Indicator Date'!X160="","x",'Indicator Date'!X160)</f>
        <v>2018</v>
      </c>
      <c r="Y160" s="151">
        <f>IF('Indicator Date'!Y160="","x",'Indicator Date'!Y160)</f>
        <v>2018</v>
      </c>
      <c r="Z160" s="151">
        <f>IF('Indicator Date'!Z160="","x",'Indicator Date'!Z160)</f>
        <v>2018</v>
      </c>
      <c r="AA160" s="151" t="str">
        <f>IF('Indicator Date'!AA160="","x",'Indicator Date'!AA160)</f>
        <v>x</v>
      </c>
      <c r="AB160" s="151">
        <f>IF('Indicator Date'!AB160="","x",'Indicator Date'!AB160)</f>
        <v>2017</v>
      </c>
      <c r="AC160" s="151">
        <f>IF('Indicator Date'!AC160="","x",'Indicator Date'!AC160)</f>
        <v>2017</v>
      </c>
      <c r="AD160" s="151">
        <f>IF('Indicator Date'!AD160="","x",'Indicator Date'!AD160)</f>
        <v>2014</v>
      </c>
      <c r="AE160" s="151">
        <f>IF('Indicator Date'!AE160="","x",'Indicator Date'!AE160)</f>
        <v>2018</v>
      </c>
      <c r="AF160" s="151" t="str">
        <f>IF('Indicator Date'!AF160="","x",'Indicator Date'!AF160)</f>
        <v>x</v>
      </c>
      <c r="AG160" s="151">
        <f>IF('Indicator Date'!AG160="","x",'Indicator Date'!AG160)</f>
        <v>2019</v>
      </c>
      <c r="AH160" s="151">
        <f>IF('Indicator Date'!AH160="","x",'Indicator Date'!AH160)</f>
        <v>2019</v>
      </c>
      <c r="AI160" s="151">
        <f>IF('Indicator Date'!AI160="","x",'Indicator Date'!AI160)</f>
        <v>2019</v>
      </c>
      <c r="AJ160" s="151">
        <f>IF('Indicator Date'!AJ160="","x",'Indicator Date'!AJ160)</f>
        <v>2018</v>
      </c>
      <c r="AK160" s="151">
        <f>IF('Indicator Date'!AK160="","x",'Indicator Date'!AK160)</f>
        <v>2018</v>
      </c>
      <c r="AL160" s="151">
        <f>IF('Indicator Date'!AL160="","x",'Indicator Date'!AL160)</f>
        <v>2017</v>
      </c>
      <c r="AM160" s="151" t="str">
        <f>IF('Indicator Date'!AM160="","x",'Indicator Date'!AM160)</f>
        <v>x</v>
      </c>
      <c r="AN160" s="151">
        <f>IF('Indicator Date'!AN160="","x",'Indicator Date'!AN160)</f>
        <v>2019</v>
      </c>
      <c r="AO160" s="151">
        <f>IF('Indicator Date'!AO160="","x",'Indicator Date'!AO160)</f>
        <v>2016</v>
      </c>
      <c r="AP160" s="151">
        <f>IF('Indicator Date'!AP160="","x",'Indicator Date'!AP160)</f>
        <v>2017</v>
      </c>
      <c r="AQ160" s="151">
        <f>IF('Indicator Date'!AQ160="","x",'Indicator Date'!AQ160)</f>
        <v>2017</v>
      </c>
      <c r="AR160" s="151">
        <f>IF('Indicator Date'!AR160="","x",'Indicator Date'!AR160)</f>
        <v>2018</v>
      </c>
      <c r="AS160" s="151">
        <f>IF('Indicator Date'!AS160="","x",'Indicator Date'!AS160)</f>
        <v>2015</v>
      </c>
      <c r="AT160" s="151">
        <f>IF('Indicator Date'!AT160="","x",'Indicator Date'!AT160)</f>
        <v>2007</v>
      </c>
      <c r="AU160" s="151">
        <f>IF('Indicator Date'!AU160="","x",'Indicator Date'!AU160)</f>
        <v>2017</v>
      </c>
      <c r="AV160" s="151" t="str">
        <f>IF('Indicator Date'!AV160="","x",'Indicator Date'!AV160)</f>
        <v>x</v>
      </c>
      <c r="AW160" s="151" t="str">
        <f>IF('Indicator Date'!AW160="","x",'Indicator Date'!AW160)</f>
        <v>x</v>
      </c>
      <c r="AX160" s="151">
        <f>IF('Indicator Date'!AX160="","x",'Indicator Date'!AX160)</f>
        <v>2017</v>
      </c>
      <c r="AY160" s="151">
        <f>IF('Indicator Date'!AY160="","x",'Indicator Date'!AY160)</f>
        <v>2017</v>
      </c>
      <c r="AZ160" s="151" t="str">
        <f>IF('Indicator Date'!AZ160="","x",'Indicator Date'!AZ160)</f>
        <v>x</v>
      </c>
      <c r="BA160" s="151" t="str">
        <f>IF('Indicator Date'!BA160="","x",'Indicator Date'!BA160)</f>
        <v>2013</v>
      </c>
      <c r="BB160" s="151">
        <f>IF('Indicator Date'!BB160="","x",'Indicator Date'!BB160)</f>
        <v>2017</v>
      </c>
      <c r="BC160" s="151">
        <f>IF('Indicator Date'!BC160="","x",'Indicator Date'!BC160)</f>
        <v>2018</v>
      </c>
      <c r="BD160" s="151">
        <f>IF('Indicator Date'!BD160="","x",'Indicator Date'!BD160)</f>
        <v>2019</v>
      </c>
      <c r="BE160" s="212" t="str">
        <f>IF('Indicator Date'!BE160="","x",YEAR('Indicator Date'!BE160))</f>
        <v>x</v>
      </c>
      <c r="BF160" s="212">
        <f>IF('Indicator Date'!BF160="","x",YEAR('Indicator Date'!BF160))</f>
        <v>2018</v>
      </c>
      <c r="BG160" s="212">
        <f>IF('Indicator Date'!BG160="","x",YEAR('Indicator Date'!BG160))</f>
        <v>2018</v>
      </c>
      <c r="BH160" s="151">
        <f>IF('Indicator Date'!BH160="","x",'Indicator Date'!BH160)</f>
        <v>2018</v>
      </c>
      <c r="BI160" s="151">
        <f>IF('Indicator Date'!BI160="","x",'Indicator Date'!BI160)</f>
        <v>2018</v>
      </c>
      <c r="BJ160" s="151">
        <f>IF('Indicator Date'!BJ160="","x",'Indicator Date'!BJ160)</f>
        <v>2013</v>
      </c>
      <c r="BK160" s="151">
        <f>IF('Indicator Date'!BK160="","x",'Indicator Date'!BK160)</f>
        <v>2017</v>
      </c>
      <c r="BL160" s="151">
        <f>IF('Indicator Date'!BL160="","x",'Indicator Date'!BL160)</f>
        <v>2018</v>
      </c>
      <c r="BM160" s="151">
        <f>IF('Indicator Date'!BM160="","x",'Indicator Date'!BM160)</f>
        <v>2017</v>
      </c>
      <c r="BN160" s="151" t="str">
        <f>IF('Indicator Date'!BN160="","x",'Indicator Date'!BN160)</f>
        <v>x</v>
      </c>
      <c r="BO160" s="151">
        <f>IF('Indicator Date'!BO160="","x",'Indicator Date'!BO160)</f>
        <v>2016</v>
      </c>
      <c r="BP160" s="151">
        <f>IF('Indicator Date'!BP160="","x",'Indicator Date'!BP160)</f>
        <v>2017</v>
      </c>
      <c r="BQ160" s="151">
        <f>IF('Indicator Date'!BQ160="","x",'Indicator Date'!BQ160)</f>
        <v>2014</v>
      </c>
      <c r="BR160" s="151">
        <f>IF('Indicator Date'!BR160="","x",'Indicator Date'!BR160)</f>
        <v>2017</v>
      </c>
      <c r="BS160" s="151">
        <f>IF('Indicator Date'!BS160="","x",'Indicator Date'!BS160)</f>
        <v>2017</v>
      </c>
      <c r="BT160" s="151">
        <f>IF('Indicator Date'!BT160="","x",'Indicator Date'!BT160)</f>
        <v>2016</v>
      </c>
      <c r="BU160" s="151">
        <f>IF('Indicator Date'!BU160="","x",'Indicator Date'!BU160)</f>
        <v>2017</v>
      </c>
      <c r="BV160" s="151" t="str">
        <f>IF('Indicator Date'!BV160="","x",'Indicator Date'!BV160)</f>
        <v>x</v>
      </c>
      <c r="BW160" s="151">
        <f>IF('Indicator Date'!BW160="","x",'Indicator Date'!BW160)</f>
        <v>2017</v>
      </c>
      <c r="BX160" s="151">
        <f>IF('Indicator Date'!BX160="","x",'Indicator Date'!BX160)</f>
        <v>2016</v>
      </c>
      <c r="BY160" s="151">
        <f>IF('Indicator Date'!BY160="","x",'Indicator Date'!BY160)</f>
        <v>2015</v>
      </c>
      <c r="BZ160" s="151" t="str">
        <f>IF('Indicator Date'!BZ160="","x",'Indicator Date'!BZ160)</f>
        <v>2018</v>
      </c>
      <c r="CA160" s="151">
        <f>IF('Indicator Date'!CA160="","x",'Indicator Date'!CA160)</f>
        <v>2019</v>
      </c>
      <c r="CB160" s="151">
        <f>IF('Indicator Date'!CB160="","x",'Indicator Date'!CB160)</f>
        <v>2015</v>
      </c>
    </row>
    <row r="161" spans="1:80" x14ac:dyDescent="0.3">
      <c r="A161" s="123" t="s">
        <v>294</v>
      </c>
      <c r="B161" s="106" t="s">
        <v>293</v>
      </c>
      <c r="C161" s="151">
        <f>IF('Indicator Date'!C161="","x",'Indicator Date'!C161)</f>
        <v>2015</v>
      </c>
      <c r="D161" s="151">
        <f>IF('Indicator Date'!D161="","x",'Indicator Date'!D161)</f>
        <v>2015</v>
      </c>
      <c r="E161" s="151">
        <f>IF('Indicator Date'!E161="","x",'Indicator Date'!E161)</f>
        <v>2015</v>
      </c>
      <c r="F161" s="151">
        <f>IF('Indicator Date'!F161="","x",'Indicator Date'!F161)</f>
        <v>2015</v>
      </c>
      <c r="G161" s="151">
        <f>IF('Indicator Date'!G161="","x",'Indicator Date'!G161)</f>
        <v>2015</v>
      </c>
      <c r="H161" s="151">
        <f>IF('Indicator Date'!H161="","x",'Indicator Date'!H161)</f>
        <v>2015</v>
      </c>
      <c r="I161" s="151">
        <f>IF('Indicator Date'!I161="","x",'Indicator Date'!I161)</f>
        <v>2015</v>
      </c>
      <c r="J161" s="151">
        <f>IF('Indicator Date'!J161="","x",'Indicator Date'!J161)</f>
        <v>2018</v>
      </c>
      <c r="K161" s="151">
        <f>IF('Indicator Date'!K161="","x",'Indicator Date'!K161)</f>
        <v>2018</v>
      </c>
      <c r="L161" s="151">
        <f>IF('Indicator Date'!L161="","x",'Indicator Date'!L161)</f>
        <v>2016</v>
      </c>
      <c r="M161" s="151">
        <f>IF('Indicator Date'!M161="","x",'Indicator Date'!M161)</f>
        <v>2015</v>
      </c>
      <c r="N161" s="151">
        <f>IF('Indicator Date'!N161="","x",'Indicator Date'!N161)</f>
        <v>2015</v>
      </c>
      <c r="O161" s="151">
        <f>IF('Indicator Date'!O161="","x",'Indicator Date'!O161)</f>
        <v>2015</v>
      </c>
      <c r="P161" s="151">
        <f>IF('Indicator Date'!P161="","x",'Indicator Date'!P161)</f>
        <v>2015</v>
      </c>
      <c r="Q161" s="151">
        <f>IF('Indicator Date'!Q161="","x",'Indicator Date'!Q161)</f>
        <v>2010</v>
      </c>
      <c r="R161" s="151">
        <f>IF('Indicator Date'!R161="","x",'Indicator Date'!R161)</f>
        <v>2010</v>
      </c>
      <c r="S161" s="151">
        <f>IF('Indicator Date'!S161="","x",'Indicator Date'!S161)</f>
        <v>2010</v>
      </c>
      <c r="T161" s="151">
        <f>IF('Indicator Date'!T161="","x",'Indicator Date'!T161)</f>
        <v>2010</v>
      </c>
      <c r="U161" s="151">
        <f>IF('Indicator Date'!U161="","x",'Indicator Date'!U161)</f>
        <v>2015</v>
      </c>
      <c r="V161" s="151">
        <f>IF('Indicator Date'!V161="","x",'Indicator Date'!V161)</f>
        <v>2015</v>
      </c>
      <c r="W161" s="151">
        <f>IF('Indicator Date'!W161="","x",'Indicator Date'!W161)</f>
        <v>2015</v>
      </c>
      <c r="X161" s="151">
        <f>IF('Indicator Date'!X161="","x",'Indicator Date'!X161)</f>
        <v>2018</v>
      </c>
      <c r="Y161" s="151">
        <f>IF('Indicator Date'!Y161="","x",'Indicator Date'!Y161)</f>
        <v>2018</v>
      </c>
      <c r="Z161" s="151">
        <f>IF('Indicator Date'!Z161="","x",'Indicator Date'!Z161)</f>
        <v>2018</v>
      </c>
      <c r="AA161" s="151" t="str">
        <f>IF('Indicator Date'!AA161="","x",'Indicator Date'!AA161)</f>
        <v>x</v>
      </c>
      <c r="AB161" s="151">
        <f>IF('Indicator Date'!AB161="","x",'Indicator Date'!AB161)</f>
        <v>2017</v>
      </c>
      <c r="AC161" s="151">
        <f>IF('Indicator Date'!AC161="","x",'Indicator Date'!AC161)</f>
        <v>2017</v>
      </c>
      <c r="AD161" s="151">
        <f>IF('Indicator Date'!AD161="","x",'Indicator Date'!AD161)</f>
        <v>2017</v>
      </c>
      <c r="AE161" s="151">
        <f>IF('Indicator Date'!AE161="","x",'Indicator Date'!AE161)</f>
        <v>2018</v>
      </c>
      <c r="AF161" s="151">
        <f>IF('Indicator Date'!AF161="","x",'Indicator Date'!AF161)</f>
        <v>2016</v>
      </c>
      <c r="AG161" s="151">
        <f>IF('Indicator Date'!AG161="","x",'Indicator Date'!AG161)</f>
        <v>2019</v>
      </c>
      <c r="AH161" s="151">
        <f>IF('Indicator Date'!AH161="","x",'Indicator Date'!AH161)</f>
        <v>2019</v>
      </c>
      <c r="AI161" s="151">
        <f>IF('Indicator Date'!AI161="","x",'Indicator Date'!AI161)</f>
        <v>2019</v>
      </c>
      <c r="AJ161" s="151">
        <f>IF('Indicator Date'!AJ161="","x",'Indicator Date'!AJ161)</f>
        <v>2018</v>
      </c>
      <c r="AK161" s="151">
        <f>IF('Indicator Date'!AK161="","x",'Indicator Date'!AK161)</f>
        <v>2018</v>
      </c>
      <c r="AL161" s="151">
        <f>IF('Indicator Date'!AL161="","x",'Indicator Date'!AL161)</f>
        <v>2017</v>
      </c>
      <c r="AM161" s="151" t="str">
        <f>IF('Indicator Date'!AM161="","x",'Indicator Date'!AM161)</f>
        <v>x</v>
      </c>
      <c r="AN161" s="151">
        <f>IF('Indicator Date'!AN161="","x",'Indicator Date'!AN161)</f>
        <v>2019</v>
      </c>
      <c r="AO161" s="151">
        <f>IF('Indicator Date'!AO161="","x",'Indicator Date'!AO161)</f>
        <v>2016</v>
      </c>
      <c r="AP161" s="151">
        <f>IF('Indicator Date'!AP161="","x",'Indicator Date'!AP161)</f>
        <v>2017</v>
      </c>
      <c r="AQ161" s="151">
        <f>IF('Indicator Date'!AQ161="","x",'Indicator Date'!AQ161)</f>
        <v>2017</v>
      </c>
      <c r="AR161" s="151" t="str">
        <f>IF('Indicator Date'!AR161="","x",'Indicator Date'!AR161)</f>
        <v>x</v>
      </c>
      <c r="AS161" s="151">
        <f>IF('Indicator Date'!AS161="","x",'Indicator Date'!AS161)</f>
        <v>2015</v>
      </c>
      <c r="AT161" s="151">
        <f>IF('Indicator Date'!AT161="","x",'Indicator Date'!AT161)</f>
        <v>2009</v>
      </c>
      <c r="AU161" s="151">
        <f>IF('Indicator Date'!AU161="","x",'Indicator Date'!AU161)</f>
        <v>2017</v>
      </c>
      <c r="AV161" s="151">
        <f>IF('Indicator Date'!AV161="","x",'Indicator Date'!AV161)</f>
        <v>2017</v>
      </c>
      <c r="AW161" s="151">
        <f>IF('Indicator Date'!AW161="","x",'Indicator Date'!AW161)</f>
        <v>2017</v>
      </c>
      <c r="AX161" s="151">
        <f>IF('Indicator Date'!AX161="","x",'Indicator Date'!AX161)</f>
        <v>2017</v>
      </c>
      <c r="AY161" s="151">
        <f>IF('Indicator Date'!AY161="","x",'Indicator Date'!AY161)</f>
        <v>2017</v>
      </c>
      <c r="AZ161" s="151">
        <f>IF('Indicator Date'!AZ161="","x",'Indicator Date'!AZ161)</f>
        <v>2012</v>
      </c>
      <c r="BA161" s="151" t="str">
        <f>IF('Indicator Date'!BA161="","x",'Indicator Date'!BA161)</f>
        <v>x</v>
      </c>
      <c r="BB161" s="151">
        <f>IF('Indicator Date'!BB161="","x",'Indicator Date'!BB161)</f>
        <v>2017</v>
      </c>
      <c r="BC161" s="151">
        <f>IF('Indicator Date'!BC161="","x",'Indicator Date'!BC161)</f>
        <v>2018</v>
      </c>
      <c r="BD161" s="151">
        <f>IF('Indicator Date'!BD161="","x",'Indicator Date'!BD161)</f>
        <v>2019</v>
      </c>
      <c r="BE161" s="212">
        <f>IF('Indicator Date'!BE161="","x",YEAR('Indicator Date'!BE161))</f>
        <v>2018</v>
      </c>
      <c r="BF161" s="212">
        <f>IF('Indicator Date'!BF161="","x",YEAR('Indicator Date'!BF161))</f>
        <v>2018</v>
      </c>
      <c r="BG161" s="212">
        <f>IF('Indicator Date'!BG161="","x",YEAR('Indicator Date'!BG161))</f>
        <v>2018</v>
      </c>
      <c r="BH161" s="151">
        <f>IF('Indicator Date'!BH161="","x",'Indicator Date'!BH161)</f>
        <v>2018</v>
      </c>
      <c r="BI161" s="151">
        <f>IF('Indicator Date'!BI161="","x",'Indicator Date'!BI161)</f>
        <v>2018</v>
      </c>
      <c r="BJ161" s="151" t="str">
        <f>IF('Indicator Date'!BJ161="","x",'Indicator Date'!BJ161)</f>
        <v>x</v>
      </c>
      <c r="BK161" s="151">
        <f>IF('Indicator Date'!BK161="","x",'Indicator Date'!BK161)</f>
        <v>2017</v>
      </c>
      <c r="BL161" s="151">
        <f>IF('Indicator Date'!BL161="","x",'Indicator Date'!BL161)</f>
        <v>2018</v>
      </c>
      <c r="BM161" s="151">
        <f>IF('Indicator Date'!BM161="","x",'Indicator Date'!BM161)</f>
        <v>2017</v>
      </c>
      <c r="BN161" s="151" t="str">
        <f>IF('Indicator Date'!BN161="","x",'Indicator Date'!BN161)</f>
        <v>x</v>
      </c>
      <c r="BO161" s="151">
        <f>IF('Indicator Date'!BO161="","x",'Indicator Date'!BO161)</f>
        <v>2016</v>
      </c>
      <c r="BP161" s="151">
        <f>IF('Indicator Date'!BP161="","x",'Indicator Date'!BP161)</f>
        <v>2017</v>
      </c>
      <c r="BQ161" s="151">
        <f>IF('Indicator Date'!BQ161="","x",'Indicator Date'!BQ161)</f>
        <v>2014</v>
      </c>
      <c r="BR161" s="151">
        <f>IF('Indicator Date'!BR161="","x",'Indicator Date'!BR161)</f>
        <v>2017</v>
      </c>
      <c r="BS161" s="151">
        <f>IF('Indicator Date'!BS161="","x",'Indicator Date'!BS161)</f>
        <v>2017</v>
      </c>
      <c r="BT161" s="151">
        <f>IF('Indicator Date'!BT161="","x",'Indicator Date'!BT161)</f>
        <v>2014</v>
      </c>
      <c r="BU161" s="151">
        <f>IF('Indicator Date'!BU161="","x",'Indicator Date'!BU161)</f>
        <v>2017</v>
      </c>
      <c r="BV161" s="151" t="str">
        <f>IF('Indicator Date'!BV161="","x",'Indicator Date'!BV161)</f>
        <v>x</v>
      </c>
      <c r="BW161" s="151" t="str">
        <f>IF('Indicator Date'!BW161="","x",'Indicator Date'!BW161)</f>
        <v>x</v>
      </c>
      <c r="BX161" s="151" t="str">
        <f>IF('Indicator Date'!BX161="","x",'Indicator Date'!BX161)</f>
        <v>x</v>
      </c>
      <c r="BY161" s="151">
        <f>IF('Indicator Date'!BY161="","x",'Indicator Date'!BY161)</f>
        <v>2015</v>
      </c>
      <c r="BZ161" s="151" t="str">
        <f>IF('Indicator Date'!BZ161="","x",'Indicator Date'!BZ161)</f>
        <v>2018</v>
      </c>
      <c r="CA161" s="151">
        <f>IF('Indicator Date'!CA161="","x",'Indicator Date'!CA161)</f>
        <v>2019</v>
      </c>
      <c r="CB161" s="151">
        <f>IF('Indicator Date'!CB161="","x",'Indicator Date'!CB161)</f>
        <v>2015</v>
      </c>
    </row>
    <row r="162" spans="1:80" x14ac:dyDescent="0.3">
      <c r="A162" s="123" t="s">
        <v>296</v>
      </c>
      <c r="B162" s="106" t="s">
        <v>295</v>
      </c>
      <c r="C162" s="151">
        <f>IF('Indicator Date'!C162="","x",'Indicator Date'!C162)</f>
        <v>2015</v>
      </c>
      <c r="D162" s="151">
        <f>IF('Indicator Date'!D162="","x",'Indicator Date'!D162)</f>
        <v>2015</v>
      </c>
      <c r="E162" s="151">
        <f>IF('Indicator Date'!E162="","x",'Indicator Date'!E162)</f>
        <v>2015</v>
      </c>
      <c r="F162" s="151">
        <f>IF('Indicator Date'!F162="","x",'Indicator Date'!F162)</f>
        <v>2015</v>
      </c>
      <c r="G162" s="151">
        <f>IF('Indicator Date'!G162="","x",'Indicator Date'!G162)</f>
        <v>2015</v>
      </c>
      <c r="H162" s="151">
        <f>IF('Indicator Date'!H162="","x",'Indicator Date'!H162)</f>
        <v>2015</v>
      </c>
      <c r="I162" s="151">
        <f>IF('Indicator Date'!I162="","x",'Indicator Date'!I162)</f>
        <v>2015</v>
      </c>
      <c r="J162" s="151">
        <f>IF('Indicator Date'!J162="","x",'Indicator Date'!J162)</f>
        <v>2018</v>
      </c>
      <c r="K162" s="151">
        <f>IF('Indicator Date'!K162="","x",'Indicator Date'!K162)</f>
        <v>2018</v>
      </c>
      <c r="L162" s="151">
        <f>IF('Indicator Date'!L162="","x",'Indicator Date'!L162)</f>
        <v>2016</v>
      </c>
      <c r="M162" s="151">
        <f>IF('Indicator Date'!M162="","x",'Indicator Date'!M162)</f>
        <v>2015</v>
      </c>
      <c r="N162" s="151">
        <f>IF('Indicator Date'!N162="","x",'Indicator Date'!N162)</f>
        <v>2015</v>
      </c>
      <c r="O162" s="151">
        <f>IF('Indicator Date'!O162="","x",'Indicator Date'!O162)</f>
        <v>2015</v>
      </c>
      <c r="P162" s="151">
        <f>IF('Indicator Date'!P162="","x",'Indicator Date'!P162)</f>
        <v>2015</v>
      </c>
      <c r="Q162" s="151">
        <f>IF('Indicator Date'!Q162="","x",'Indicator Date'!Q162)</f>
        <v>2010</v>
      </c>
      <c r="R162" s="151">
        <f>IF('Indicator Date'!R162="","x",'Indicator Date'!R162)</f>
        <v>2010</v>
      </c>
      <c r="S162" s="151">
        <f>IF('Indicator Date'!S162="","x",'Indicator Date'!S162)</f>
        <v>2010</v>
      </c>
      <c r="T162" s="151">
        <f>IF('Indicator Date'!T162="","x",'Indicator Date'!T162)</f>
        <v>2010</v>
      </c>
      <c r="U162" s="151">
        <f>IF('Indicator Date'!U162="","x",'Indicator Date'!U162)</f>
        <v>2015</v>
      </c>
      <c r="V162" s="151">
        <f>IF('Indicator Date'!V162="","x",'Indicator Date'!V162)</f>
        <v>2015</v>
      </c>
      <c r="W162" s="151">
        <f>IF('Indicator Date'!W162="","x",'Indicator Date'!W162)</f>
        <v>2015</v>
      </c>
      <c r="X162" s="151">
        <f>IF('Indicator Date'!X162="","x",'Indicator Date'!X162)</f>
        <v>2018</v>
      </c>
      <c r="Y162" s="151">
        <f>IF('Indicator Date'!Y162="","x",'Indicator Date'!Y162)</f>
        <v>2018</v>
      </c>
      <c r="Z162" s="151">
        <f>IF('Indicator Date'!Z162="","x",'Indicator Date'!Z162)</f>
        <v>2018</v>
      </c>
      <c r="AA162" s="151">
        <f>IF('Indicator Date'!AA162="","x",'Indicator Date'!AA162)</f>
        <v>2011</v>
      </c>
      <c r="AB162" s="151">
        <f>IF('Indicator Date'!AB162="","x",'Indicator Date'!AB162)</f>
        <v>2017</v>
      </c>
      <c r="AC162" s="151">
        <f>IF('Indicator Date'!AC162="","x",'Indicator Date'!AC162)</f>
        <v>2017</v>
      </c>
      <c r="AD162" s="151">
        <f>IF('Indicator Date'!AD162="","x",'Indicator Date'!AD162)</f>
        <v>2018</v>
      </c>
      <c r="AE162" s="151">
        <f>IF('Indicator Date'!AE162="","x",'Indicator Date'!AE162)</f>
        <v>2018</v>
      </c>
      <c r="AF162" s="151">
        <f>IF('Indicator Date'!AF162="","x",'Indicator Date'!AF162)</f>
        <v>2016</v>
      </c>
      <c r="AG162" s="151">
        <f>IF('Indicator Date'!AG162="","x",'Indicator Date'!AG162)</f>
        <v>2019</v>
      </c>
      <c r="AH162" s="151">
        <f>IF('Indicator Date'!AH162="","x",'Indicator Date'!AH162)</f>
        <v>2019</v>
      </c>
      <c r="AI162" s="151">
        <f>IF('Indicator Date'!AI162="","x",'Indicator Date'!AI162)</f>
        <v>2019</v>
      </c>
      <c r="AJ162" s="151">
        <f>IF('Indicator Date'!AJ162="","x",'Indicator Date'!AJ162)</f>
        <v>2018</v>
      </c>
      <c r="AK162" s="151">
        <f>IF('Indicator Date'!AK162="","x",'Indicator Date'!AK162)</f>
        <v>2018</v>
      </c>
      <c r="AL162" s="151">
        <f>IF('Indicator Date'!AL162="","x",'Indicator Date'!AL162)</f>
        <v>2017</v>
      </c>
      <c r="AM162" s="151">
        <f>IF('Indicator Date'!AM162="","x",'Indicator Date'!AM162)</f>
        <v>2015</v>
      </c>
      <c r="AN162" s="151">
        <f>IF('Indicator Date'!AN162="","x",'Indicator Date'!AN162)</f>
        <v>2019</v>
      </c>
      <c r="AO162" s="151">
        <f>IF('Indicator Date'!AO162="","x",'Indicator Date'!AO162)</f>
        <v>2016</v>
      </c>
      <c r="AP162" s="151">
        <f>IF('Indicator Date'!AP162="","x",'Indicator Date'!AP162)</f>
        <v>2017</v>
      </c>
      <c r="AQ162" s="151">
        <f>IF('Indicator Date'!AQ162="","x",'Indicator Date'!AQ162)</f>
        <v>2017</v>
      </c>
      <c r="AR162" s="151">
        <f>IF('Indicator Date'!AR162="","x",'Indicator Date'!AR162)</f>
        <v>2018</v>
      </c>
      <c r="AS162" s="151">
        <f>IF('Indicator Date'!AS162="","x",'Indicator Date'!AS162)</f>
        <v>2015</v>
      </c>
      <c r="AT162" s="151">
        <f>IF('Indicator Date'!AT162="","x",'Indicator Date'!AT162)</f>
        <v>2016</v>
      </c>
      <c r="AU162" s="151">
        <f>IF('Indicator Date'!AU162="","x",'Indicator Date'!AU162)</f>
        <v>2017</v>
      </c>
      <c r="AV162" s="151">
        <f>IF('Indicator Date'!AV162="","x",'Indicator Date'!AV162)</f>
        <v>2017</v>
      </c>
      <c r="AW162" s="151">
        <f>IF('Indicator Date'!AW162="","x",'Indicator Date'!AW162)</f>
        <v>2017</v>
      </c>
      <c r="AX162" s="151">
        <f>IF('Indicator Date'!AX162="","x",'Indicator Date'!AX162)</f>
        <v>2017</v>
      </c>
      <c r="AY162" s="151">
        <f>IF('Indicator Date'!AY162="","x",'Indicator Date'!AY162)</f>
        <v>2017</v>
      </c>
      <c r="AZ162" s="151">
        <f>IF('Indicator Date'!AZ162="","x",'Indicator Date'!AZ162)</f>
        <v>2017</v>
      </c>
      <c r="BA162" s="151" t="str">
        <f>IF('Indicator Date'!BA162="","x",'Indicator Date'!BA162)</f>
        <v>2014</v>
      </c>
      <c r="BB162" s="151">
        <f>IF('Indicator Date'!BB162="","x",'Indicator Date'!BB162)</f>
        <v>2017</v>
      </c>
      <c r="BC162" s="151">
        <f>IF('Indicator Date'!BC162="","x",'Indicator Date'!BC162)</f>
        <v>2018</v>
      </c>
      <c r="BD162" s="151">
        <f>IF('Indicator Date'!BD162="","x",'Indicator Date'!BD162)</f>
        <v>2019</v>
      </c>
      <c r="BE162" s="212" t="str">
        <f>IF('Indicator Date'!BE162="","x",YEAR('Indicator Date'!BE162))</f>
        <v>x</v>
      </c>
      <c r="BF162" s="212">
        <f>IF('Indicator Date'!BF162="","x",YEAR('Indicator Date'!BF162))</f>
        <v>2018</v>
      </c>
      <c r="BG162" s="212">
        <f>IF('Indicator Date'!BG162="","x",YEAR('Indicator Date'!BG162))</f>
        <v>2018</v>
      </c>
      <c r="BH162" s="151">
        <f>IF('Indicator Date'!BH162="","x",'Indicator Date'!BH162)</f>
        <v>2018</v>
      </c>
      <c r="BI162" s="151">
        <f>IF('Indicator Date'!BI162="","x",'Indicator Date'!BI162)</f>
        <v>2018</v>
      </c>
      <c r="BJ162" s="151">
        <f>IF('Indicator Date'!BJ162="","x",'Indicator Date'!BJ162)</f>
        <v>2015</v>
      </c>
      <c r="BK162" s="151">
        <f>IF('Indicator Date'!BK162="","x",'Indicator Date'!BK162)</f>
        <v>2017</v>
      </c>
      <c r="BL162" s="151">
        <f>IF('Indicator Date'!BL162="","x",'Indicator Date'!BL162)</f>
        <v>2018</v>
      </c>
      <c r="BM162" s="151">
        <f>IF('Indicator Date'!BM162="","x",'Indicator Date'!BM162)</f>
        <v>2017</v>
      </c>
      <c r="BN162" s="151">
        <f>IF('Indicator Date'!BN162="","x",'Indicator Date'!BN162)</f>
        <v>2015</v>
      </c>
      <c r="BO162" s="151">
        <f>IF('Indicator Date'!BO162="","x",'Indicator Date'!BO162)</f>
        <v>2016</v>
      </c>
      <c r="BP162" s="151">
        <f>IF('Indicator Date'!BP162="","x",'Indicator Date'!BP162)</f>
        <v>2017</v>
      </c>
      <c r="BQ162" s="151">
        <f>IF('Indicator Date'!BQ162="","x",'Indicator Date'!BQ162)</f>
        <v>2014</v>
      </c>
      <c r="BR162" s="151">
        <f>IF('Indicator Date'!BR162="","x",'Indicator Date'!BR162)</f>
        <v>2017</v>
      </c>
      <c r="BS162" s="151">
        <f>IF('Indicator Date'!BS162="","x",'Indicator Date'!BS162)</f>
        <v>2017</v>
      </c>
      <c r="BT162" s="151">
        <f>IF('Indicator Date'!BT162="","x",'Indicator Date'!BT162)</f>
        <v>2017</v>
      </c>
      <c r="BU162" s="151">
        <f>IF('Indicator Date'!BU162="","x",'Indicator Date'!BU162)</f>
        <v>2017</v>
      </c>
      <c r="BV162" s="151">
        <f>IF('Indicator Date'!BV162="","x",'Indicator Date'!BV162)</f>
        <v>2017</v>
      </c>
      <c r="BW162" s="151">
        <f>IF('Indicator Date'!BW162="","x",'Indicator Date'!BW162)</f>
        <v>2017</v>
      </c>
      <c r="BX162" s="151">
        <f>IF('Indicator Date'!BX162="","x",'Indicator Date'!BX162)</f>
        <v>2016</v>
      </c>
      <c r="BY162" s="151">
        <f>IF('Indicator Date'!BY162="","x",'Indicator Date'!BY162)</f>
        <v>2015</v>
      </c>
      <c r="BZ162" s="151" t="str">
        <f>IF('Indicator Date'!BZ162="","x",'Indicator Date'!BZ162)</f>
        <v>2018</v>
      </c>
      <c r="CA162" s="151">
        <f>IF('Indicator Date'!CA162="","x",'Indicator Date'!CA162)</f>
        <v>2019</v>
      </c>
      <c r="CB162" s="151">
        <f>IF('Indicator Date'!CB162="","x",'Indicator Date'!CB162)</f>
        <v>2015</v>
      </c>
    </row>
    <row r="163" spans="1:80" x14ac:dyDescent="0.3">
      <c r="A163" s="123" t="s">
        <v>299</v>
      </c>
      <c r="B163" s="106" t="s">
        <v>298</v>
      </c>
      <c r="C163" s="151">
        <f>IF('Indicator Date'!C163="","x",'Indicator Date'!C163)</f>
        <v>2015</v>
      </c>
      <c r="D163" s="151">
        <f>IF('Indicator Date'!D163="","x",'Indicator Date'!D163)</f>
        <v>2015</v>
      </c>
      <c r="E163" s="151">
        <f>IF('Indicator Date'!E163="","x",'Indicator Date'!E163)</f>
        <v>2015</v>
      </c>
      <c r="F163" s="151">
        <f>IF('Indicator Date'!F163="","x",'Indicator Date'!F163)</f>
        <v>2015</v>
      </c>
      <c r="G163" s="151">
        <f>IF('Indicator Date'!G163="","x",'Indicator Date'!G163)</f>
        <v>2015</v>
      </c>
      <c r="H163" s="151">
        <f>IF('Indicator Date'!H163="","x",'Indicator Date'!H163)</f>
        <v>2015</v>
      </c>
      <c r="I163" s="151">
        <f>IF('Indicator Date'!I163="","x",'Indicator Date'!I163)</f>
        <v>2015</v>
      </c>
      <c r="J163" s="151">
        <f>IF('Indicator Date'!J163="","x",'Indicator Date'!J163)</f>
        <v>2018</v>
      </c>
      <c r="K163" s="151">
        <f>IF('Indicator Date'!K163="","x",'Indicator Date'!K163)</f>
        <v>2018</v>
      </c>
      <c r="L163" s="151">
        <f>IF('Indicator Date'!L163="","x",'Indicator Date'!L163)</f>
        <v>2016</v>
      </c>
      <c r="M163" s="151">
        <f>IF('Indicator Date'!M163="","x",'Indicator Date'!M163)</f>
        <v>2015</v>
      </c>
      <c r="N163" s="151">
        <f>IF('Indicator Date'!N163="","x",'Indicator Date'!N163)</f>
        <v>2015</v>
      </c>
      <c r="O163" s="151">
        <f>IF('Indicator Date'!O163="","x",'Indicator Date'!O163)</f>
        <v>2015</v>
      </c>
      <c r="P163" s="151">
        <f>IF('Indicator Date'!P163="","x",'Indicator Date'!P163)</f>
        <v>2015</v>
      </c>
      <c r="Q163" s="151">
        <f>IF('Indicator Date'!Q163="","x",'Indicator Date'!Q163)</f>
        <v>2010</v>
      </c>
      <c r="R163" s="151">
        <f>IF('Indicator Date'!R163="","x",'Indicator Date'!R163)</f>
        <v>2010</v>
      </c>
      <c r="S163" s="151">
        <f>IF('Indicator Date'!S163="","x",'Indicator Date'!S163)</f>
        <v>2010</v>
      </c>
      <c r="T163" s="151">
        <f>IF('Indicator Date'!T163="","x",'Indicator Date'!T163)</f>
        <v>2010</v>
      </c>
      <c r="U163" s="151">
        <f>IF('Indicator Date'!U163="","x",'Indicator Date'!U163)</f>
        <v>2015</v>
      </c>
      <c r="V163" s="151">
        <f>IF('Indicator Date'!V163="","x",'Indicator Date'!V163)</f>
        <v>2015</v>
      </c>
      <c r="W163" s="151">
        <f>IF('Indicator Date'!W163="","x",'Indicator Date'!W163)</f>
        <v>2015</v>
      </c>
      <c r="X163" s="151">
        <f>IF('Indicator Date'!X163="","x",'Indicator Date'!X163)</f>
        <v>2018</v>
      </c>
      <c r="Y163" s="151">
        <f>IF('Indicator Date'!Y163="","x",'Indicator Date'!Y163)</f>
        <v>2018</v>
      </c>
      <c r="Z163" s="151">
        <f>IF('Indicator Date'!Z163="","x",'Indicator Date'!Z163)</f>
        <v>2018</v>
      </c>
      <c r="AA163" s="151">
        <f>IF('Indicator Date'!AA163="","x",'Indicator Date'!AA163)</f>
        <v>2008</v>
      </c>
      <c r="AB163" s="151">
        <f>IF('Indicator Date'!AB163="","x",'Indicator Date'!AB163)</f>
        <v>2017</v>
      </c>
      <c r="AC163" s="151" t="str">
        <f>IF('Indicator Date'!AC163="","x",'Indicator Date'!AC163)</f>
        <v>x</v>
      </c>
      <c r="AD163" s="151">
        <f>IF('Indicator Date'!AD163="","x",'Indicator Date'!AD163)</f>
        <v>2017</v>
      </c>
      <c r="AE163" s="151">
        <f>IF('Indicator Date'!AE163="","x",'Indicator Date'!AE163)</f>
        <v>2018</v>
      </c>
      <c r="AF163" s="151">
        <f>IF('Indicator Date'!AF163="","x",'Indicator Date'!AF163)</f>
        <v>2016</v>
      </c>
      <c r="AG163" s="151">
        <f>IF('Indicator Date'!AG163="","x",'Indicator Date'!AG163)</f>
        <v>2019</v>
      </c>
      <c r="AH163" s="151">
        <f>IF('Indicator Date'!AH163="","x",'Indicator Date'!AH163)</f>
        <v>2019</v>
      </c>
      <c r="AI163" s="151">
        <f>IF('Indicator Date'!AI163="","x",'Indicator Date'!AI163)</f>
        <v>2019</v>
      </c>
      <c r="AJ163" s="151">
        <f>IF('Indicator Date'!AJ163="","x",'Indicator Date'!AJ163)</f>
        <v>2018</v>
      </c>
      <c r="AK163" s="151">
        <f>IF('Indicator Date'!AK163="","x",'Indicator Date'!AK163)</f>
        <v>2018</v>
      </c>
      <c r="AL163" s="151">
        <f>IF('Indicator Date'!AL163="","x",'Indicator Date'!AL163)</f>
        <v>2017</v>
      </c>
      <c r="AM163" s="151">
        <f>IF('Indicator Date'!AM163="","x",'Indicator Date'!AM163)</f>
        <v>2010</v>
      </c>
      <c r="AN163" s="151">
        <f>IF('Indicator Date'!AN163="","x",'Indicator Date'!AN163)</f>
        <v>2019</v>
      </c>
      <c r="AO163" s="151">
        <f>IF('Indicator Date'!AO163="","x",'Indicator Date'!AO163)</f>
        <v>2016</v>
      </c>
      <c r="AP163" s="151">
        <f>IF('Indicator Date'!AP163="","x",'Indicator Date'!AP163)</f>
        <v>2017</v>
      </c>
      <c r="AQ163" s="151" t="str">
        <f>IF('Indicator Date'!AQ163="","x",'Indicator Date'!AQ163)</f>
        <v>x</v>
      </c>
      <c r="AR163" s="151">
        <f>IF('Indicator Date'!AR163="","x",'Indicator Date'!AR163)</f>
        <v>2017</v>
      </c>
      <c r="AS163" s="151">
        <f>IF('Indicator Date'!AS163="","x",'Indicator Date'!AS163)</f>
        <v>2015</v>
      </c>
      <c r="AT163" s="151">
        <f>IF('Indicator Date'!AT163="","x",'Indicator Date'!AT163)</f>
        <v>2010</v>
      </c>
      <c r="AU163" s="151">
        <f>IF('Indicator Date'!AU163="","x",'Indicator Date'!AU163)</f>
        <v>2017</v>
      </c>
      <c r="AV163" s="151">
        <f>IF('Indicator Date'!AV163="","x",'Indicator Date'!AV163)</f>
        <v>2017</v>
      </c>
      <c r="AW163" s="151">
        <f>IF('Indicator Date'!AW163="","x",'Indicator Date'!AW163)</f>
        <v>2017</v>
      </c>
      <c r="AX163" s="151">
        <f>IF('Indicator Date'!AX163="","x",'Indicator Date'!AX163)</f>
        <v>2017</v>
      </c>
      <c r="AY163" s="151">
        <f>IF('Indicator Date'!AY163="","x",'Indicator Date'!AY163)</f>
        <v>2017</v>
      </c>
      <c r="AZ163" s="151" t="str">
        <f>IF('Indicator Date'!AZ163="","x",'Indicator Date'!AZ163)</f>
        <v>x</v>
      </c>
      <c r="BA163" s="151">
        <f>IF('Indicator Date'!BA163="","x",'Indicator Date'!BA163)</f>
        <v>2009</v>
      </c>
      <c r="BB163" s="151">
        <f>IF('Indicator Date'!BB163="","x",'Indicator Date'!BB163)</f>
        <v>2017</v>
      </c>
      <c r="BC163" s="151">
        <f>IF('Indicator Date'!BC163="","x",'Indicator Date'!BC163)</f>
        <v>2018</v>
      </c>
      <c r="BD163" s="151">
        <f>IF('Indicator Date'!BD163="","x",'Indicator Date'!BD163)</f>
        <v>2019</v>
      </c>
      <c r="BE163" s="212">
        <f>IF('Indicator Date'!BE163="","x",YEAR('Indicator Date'!BE163))</f>
        <v>2018</v>
      </c>
      <c r="BF163" s="212">
        <f>IF('Indicator Date'!BF163="","x",YEAR('Indicator Date'!BF163))</f>
        <v>2019</v>
      </c>
      <c r="BG163" s="212">
        <f>IF('Indicator Date'!BG163="","x",YEAR('Indicator Date'!BG163))</f>
        <v>2018</v>
      </c>
      <c r="BH163" s="151">
        <f>IF('Indicator Date'!BH163="","x",'Indicator Date'!BH163)</f>
        <v>2018</v>
      </c>
      <c r="BI163" s="151">
        <f>IF('Indicator Date'!BI163="","x",'Indicator Date'!BI163)</f>
        <v>2018</v>
      </c>
      <c r="BJ163" s="151" t="str">
        <f>IF('Indicator Date'!BJ163="","x",'Indicator Date'!BJ163)</f>
        <v>x</v>
      </c>
      <c r="BK163" s="151">
        <f>IF('Indicator Date'!BK163="","x",'Indicator Date'!BK163)</f>
        <v>2017</v>
      </c>
      <c r="BL163" s="151">
        <f>IF('Indicator Date'!BL163="","x",'Indicator Date'!BL163)</f>
        <v>2018</v>
      </c>
      <c r="BM163" s="151">
        <f>IF('Indicator Date'!BM163="","x",'Indicator Date'!BM163)</f>
        <v>2017</v>
      </c>
      <c r="BN163" s="151">
        <f>IF('Indicator Date'!BN163="","x",'Indicator Date'!BN163)</f>
        <v>2015</v>
      </c>
      <c r="BO163" s="151">
        <f>IF('Indicator Date'!BO163="","x",'Indicator Date'!BO163)</f>
        <v>2016</v>
      </c>
      <c r="BP163" s="151">
        <f>IF('Indicator Date'!BP163="","x",'Indicator Date'!BP163)</f>
        <v>2017</v>
      </c>
      <c r="BQ163" s="151">
        <f>IF('Indicator Date'!BQ163="","x",'Indicator Date'!BQ163)</f>
        <v>2014</v>
      </c>
      <c r="BR163" s="151">
        <f>IF('Indicator Date'!BR163="","x",'Indicator Date'!BR163)</f>
        <v>2017</v>
      </c>
      <c r="BS163" s="151">
        <f>IF('Indicator Date'!BS163="","x",'Indicator Date'!BS163)</f>
        <v>2017</v>
      </c>
      <c r="BT163" s="151" t="str">
        <f>IF('Indicator Date'!BT163="","x",'Indicator Date'!BT163)</f>
        <v>x</v>
      </c>
      <c r="BU163" s="151">
        <f>IF('Indicator Date'!BU163="","x",'Indicator Date'!BU163)</f>
        <v>2017</v>
      </c>
      <c r="BV163" s="151" t="str">
        <f>IF('Indicator Date'!BV163="","x",'Indicator Date'!BV163)</f>
        <v>x</v>
      </c>
      <c r="BW163" s="151" t="str">
        <f>IF('Indicator Date'!BW163="","x",'Indicator Date'!BW163)</f>
        <v>x</v>
      </c>
      <c r="BX163" s="151" t="str">
        <f>IF('Indicator Date'!BX163="","x",'Indicator Date'!BX163)</f>
        <v>x</v>
      </c>
      <c r="BY163" s="151">
        <f>IF('Indicator Date'!BY163="","x",'Indicator Date'!BY163)</f>
        <v>2015</v>
      </c>
      <c r="BZ163" s="151" t="str">
        <f>IF('Indicator Date'!BZ163="","x",'Indicator Date'!BZ163)</f>
        <v>2016</v>
      </c>
      <c r="CA163" s="151">
        <f>IF('Indicator Date'!CA163="","x",'Indicator Date'!CA163)</f>
        <v>2019</v>
      </c>
      <c r="CB163" s="151">
        <f>IF('Indicator Date'!CB163="","x",'Indicator Date'!CB163)</f>
        <v>2015</v>
      </c>
    </row>
    <row r="164" spans="1:80" x14ac:dyDescent="0.3">
      <c r="A164" s="123" t="s">
        <v>301</v>
      </c>
      <c r="B164" s="106" t="s">
        <v>300</v>
      </c>
      <c r="C164" s="151">
        <f>IF('Indicator Date'!C164="","x",'Indicator Date'!C164)</f>
        <v>2015</v>
      </c>
      <c r="D164" s="151">
        <f>IF('Indicator Date'!D164="","x",'Indicator Date'!D164)</f>
        <v>2015</v>
      </c>
      <c r="E164" s="151">
        <f>IF('Indicator Date'!E164="","x",'Indicator Date'!E164)</f>
        <v>2015</v>
      </c>
      <c r="F164" s="151">
        <f>IF('Indicator Date'!F164="","x",'Indicator Date'!F164)</f>
        <v>2015</v>
      </c>
      <c r="G164" s="151">
        <f>IF('Indicator Date'!G164="","x",'Indicator Date'!G164)</f>
        <v>2015</v>
      </c>
      <c r="H164" s="151">
        <f>IF('Indicator Date'!H164="","x",'Indicator Date'!H164)</f>
        <v>2015</v>
      </c>
      <c r="I164" s="151">
        <f>IF('Indicator Date'!I164="","x",'Indicator Date'!I164)</f>
        <v>2015</v>
      </c>
      <c r="J164" s="151">
        <f>IF('Indicator Date'!J164="","x",'Indicator Date'!J164)</f>
        <v>2018</v>
      </c>
      <c r="K164" s="151">
        <f>IF('Indicator Date'!K164="","x",'Indicator Date'!K164)</f>
        <v>2018</v>
      </c>
      <c r="L164" s="151">
        <f>IF('Indicator Date'!L164="","x",'Indicator Date'!L164)</f>
        <v>2016</v>
      </c>
      <c r="M164" s="151">
        <f>IF('Indicator Date'!M164="","x",'Indicator Date'!M164)</f>
        <v>2015</v>
      </c>
      <c r="N164" s="151">
        <f>IF('Indicator Date'!N164="","x",'Indicator Date'!N164)</f>
        <v>2015</v>
      </c>
      <c r="O164" s="151">
        <f>IF('Indicator Date'!O164="","x",'Indicator Date'!O164)</f>
        <v>2015</v>
      </c>
      <c r="P164" s="151">
        <f>IF('Indicator Date'!P164="","x",'Indicator Date'!P164)</f>
        <v>2015</v>
      </c>
      <c r="Q164" s="151">
        <f>IF('Indicator Date'!Q164="","x",'Indicator Date'!Q164)</f>
        <v>2010</v>
      </c>
      <c r="R164" s="151">
        <f>IF('Indicator Date'!R164="","x",'Indicator Date'!R164)</f>
        <v>2010</v>
      </c>
      <c r="S164" s="151">
        <f>IF('Indicator Date'!S164="","x",'Indicator Date'!S164)</f>
        <v>2010</v>
      </c>
      <c r="T164" s="151">
        <f>IF('Indicator Date'!T164="","x",'Indicator Date'!T164)</f>
        <v>2010</v>
      </c>
      <c r="U164" s="151">
        <f>IF('Indicator Date'!U164="","x",'Indicator Date'!U164)</f>
        <v>2015</v>
      </c>
      <c r="V164" s="151">
        <f>IF('Indicator Date'!V164="","x",'Indicator Date'!V164)</f>
        <v>2015</v>
      </c>
      <c r="W164" s="151">
        <f>IF('Indicator Date'!W164="","x",'Indicator Date'!W164)</f>
        <v>2015</v>
      </c>
      <c r="X164" s="151">
        <f>IF('Indicator Date'!X164="","x",'Indicator Date'!X164)</f>
        <v>2018</v>
      </c>
      <c r="Y164" s="151">
        <f>IF('Indicator Date'!Y164="","x",'Indicator Date'!Y164)</f>
        <v>2018</v>
      </c>
      <c r="Z164" s="151">
        <f>IF('Indicator Date'!Z164="","x",'Indicator Date'!Z164)</f>
        <v>2018</v>
      </c>
      <c r="AA164" s="151">
        <f>IF('Indicator Date'!AA164="","x",'Indicator Date'!AA164)</f>
        <v>2011</v>
      </c>
      <c r="AB164" s="151">
        <f>IF('Indicator Date'!AB164="","x",'Indicator Date'!AB164)</f>
        <v>2017</v>
      </c>
      <c r="AC164" s="151" t="str">
        <f>IF('Indicator Date'!AC164="","x",'Indicator Date'!AC164)</f>
        <v>x</v>
      </c>
      <c r="AD164" s="151">
        <f>IF('Indicator Date'!AD164="","x",'Indicator Date'!AD164)</f>
        <v>2018</v>
      </c>
      <c r="AE164" s="151">
        <f>IF('Indicator Date'!AE164="","x",'Indicator Date'!AE164)</f>
        <v>2018</v>
      </c>
      <c r="AF164" s="151">
        <f>IF('Indicator Date'!AF164="","x",'Indicator Date'!AF164)</f>
        <v>2016</v>
      </c>
      <c r="AG164" s="151">
        <f>IF('Indicator Date'!AG164="","x",'Indicator Date'!AG164)</f>
        <v>2019</v>
      </c>
      <c r="AH164" s="151">
        <f>IF('Indicator Date'!AH164="","x",'Indicator Date'!AH164)</f>
        <v>2019</v>
      </c>
      <c r="AI164" s="151">
        <f>IF('Indicator Date'!AI164="","x",'Indicator Date'!AI164)</f>
        <v>2019</v>
      </c>
      <c r="AJ164" s="151">
        <f>IF('Indicator Date'!AJ164="","x",'Indicator Date'!AJ164)</f>
        <v>2018</v>
      </c>
      <c r="AK164" s="151">
        <f>IF('Indicator Date'!AK164="","x",'Indicator Date'!AK164)</f>
        <v>2018</v>
      </c>
      <c r="AL164" s="151">
        <f>IF('Indicator Date'!AL164="","x",'Indicator Date'!AL164)</f>
        <v>2017</v>
      </c>
      <c r="AM164" s="151" t="str">
        <f>IF('Indicator Date'!AM164="","x",'Indicator Date'!AM164)</f>
        <v>x</v>
      </c>
      <c r="AN164" s="151">
        <f>IF('Indicator Date'!AN164="","x",'Indicator Date'!AN164)</f>
        <v>2019</v>
      </c>
      <c r="AO164" s="151">
        <f>IF('Indicator Date'!AO164="","x",'Indicator Date'!AO164)</f>
        <v>2016</v>
      </c>
      <c r="AP164" s="151">
        <f>IF('Indicator Date'!AP164="","x",'Indicator Date'!AP164)</f>
        <v>2017</v>
      </c>
      <c r="AQ164" s="151" t="str">
        <f>IF('Indicator Date'!AQ164="","x",'Indicator Date'!AQ164)</f>
        <v>x</v>
      </c>
      <c r="AR164" s="151">
        <f>IF('Indicator Date'!AR164="","x",'Indicator Date'!AR164)</f>
        <v>2018</v>
      </c>
      <c r="AS164" s="151">
        <f>IF('Indicator Date'!AS164="","x",'Indicator Date'!AS164)</f>
        <v>2015</v>
      </c>
      <c r="AT164" s="151" t="str">
        <f>IF('Indicator Date'!AT164="","x",'Indicator Date'!AT164)</f>
        <v>x</v>
      </c>
      <c r="AU164" s="151">
        <f>IF('Indicator Date'!AU164="","x",'Indicator Date'!AU164)</f>
        <v>2017</v>
      </c>
      <c r="AV164" s="151">
        <f>IF('Indicator Date'!AV164="","x",'Indicator Date'!AV164)</f>
        <v>2017</v>
      </c>
      <c r="AW164" s="151">
        <f>IF('Indicator Date'!AW164="","x",'Indicator Date'!AW164)</f>
        <v>2017</v>
      </c>
      <c r="AX164" s="151" t="str">
        <f>IF('Indicator Date'!AX164="","x",'Indicator Date'!AX164)</f>
        <v>x</v>
      </c>
      <c r="AY164" s="151">
        <f>IF('Indicator Date'!AY164="","x",'Indicator Date'!AY164)</f>
        <v>2017</v>
      </c>
      <c r="AZ164" s="151">
        <f>IF('Indicator Date'!AZ164="","x",'Indicator Date'!AZ164)</f>
        <v>2017</v>
      </c>
      <c r="BA164" s="151" t="str">
        <f>IF('Indicator Date'!BA164="","x",'Indicator Date'!BA164)</f>
        <v>2015</v>
      </c>
      <c r="BB164" s="151">
        <f>IF('Indicator Date'!BB164="","x",'Indicator Date'!BB164)</f>
        <v>2017</v>
      </c>
      <c r="BC164" s="151">
        <f>IF('Indicator Date'!BC164="","x",'Indicator Date'!BC164)</f>
        <v>2018</v>
      </c>
      <c r="BD164" s="151">
        <f>IF('Indicator Date'!BD164="","x",'Indicator Date'!BD164)</f>
        <v>2019</v>
      </c>
      <c r="BE164" s="212" t="str">
        <f>IF('Indicator Date'!BE164="","x",YEAR('Indicator Date'!BE164))</f>
        <v>x</v>
      </c>
      <c r="BF164" s="212">
        <f>IF('Indicator Date'!BF164="","x",YEAR('Indicator Date'!BF164))</f>
        <v>2018</v>
      </c>
      <c r="BG164" s="212">
        <f>IF('Indicator Date'!BG164="","x",YEAR('Indicator Date'!BG164))</f>
        <v>2018</v>
      </c>
      <c r="BH164" s="151">
        <f>IF('Indicator Date'!BH164="","x",'Indicator Date'!BH164)</f>
        <v>2018</v>
      </c>
      <c r="BI164" s="151">
        <f>IF('Indicator Date'!BI164="","x",'Indicator Date'!BI164)</f>
        <v>2018</v>
      </c>
      <c r="BJ164" s="151">
        <f>IF('Indicator Date'!BJ164="","x",'Indicator Date'!BJ164)</f>
        <v>2015</v>
      </c>
      <c r="BK164" s="151">
        <f>IF('Indicator Date'!BK164="","x",'Indicator Date'!BK164)</f>
        <v>2017</v>
      </c>
      <c r="BL164" s="151">
        <f>IF('Indicator Date'!BL164="","x",'Indicator Date'!BL164)</f>
        <v>2018</v>
      </c>
      <c r="BM164" s="151">
        <f>IF('Indicator Date'!BM164="","x",'Indicator Date'!BM164)</f>
        <v>2017</v>
      </c>
      <c r="BN164" s="151">
        <f>IF('Indicator Date'!BN164="","x",'Indicator Date'!BN164)</f>
        <v>2016</v>
      </c>
      <c r="BO164" s="151">
        <f>IF('Indicator Date'!BO164="","x",'Indicator Date'!BO164)</f>
        <v>2016</v>
      </c>
      <c r="BP164" s="151">
        <f>IF('Indicator Date'!BP164="","x",'Indicator Date'!BP164)</f>
        <v>2017</v>
      </c>
      <c r="BQ164" s="151">
        <f>IF('Indicator Date'!BQ164="","x",'Indicator Date'!BQ164)</f>
        <v>2014</v>
      </c>
      <c r="BR164" s="151">
        <f>IF('Indicator Date'!BR164="","x",'Indicator Date'!BR164)</f>
        <v>2017</v>
      </c>
      <c r="BS164" s="151">
        <f>IF('Indicator Date'!BS164="","x",'Indicator Date'!BS164)</f>
        <v>2017</v>
      </c>
      <c r="BT164" s="151">
        <f>IF('Indicator Date'!BT164="","x",'Indicator Date'!BT164)</f>
        <v>2016</v>
      </c>
      <c r="BU164" s="151">
        <f>IF('Indicator Date'!BU164="","x",'Indicator Date'!BU164)</f>
        <v>2017</v>
      </c>
      <c r="BV164" s="151">
        <f>IF('Indicator Date'!BV164="","x",'Indicator Date'!BV164)</f>
        <v>2017</v>
      </c>
      <c r="BW164" s="151" t="str">
        <f>IF('Indicator Date'!BW164="","x",'Indicator Date'!BW164)</f>
        <v>x</v>
      </c>
      <c r="BX164" s="151">
        <f>IF('Indicator Date'!BX164="","x",'Indicator Date'!BX164)</f>
        <v>2016</v>
      </c>
      <c r="BY164" s="151">
        <f>IF('Indicator Date'!BY164="","x",'Indicator Date'!BY164)</f>
        <v>2015</v>
      </c>
      <c r="BZ164" s="151" t="str">
        <f>IF('Indicator Date'!BZ164="","x",'Indicator Date'!BZ164)</f>
        <v>2018</v>
      </c>
      <c r="CA164" s="151">
        <f>IF('Indicator Date'!CA164="","x",'Indicator Date'!CA164)</f>
        <v>2019</v>
      </c>
      <c r="CB164" s="151">
        <f>IF('Indicator Date'!CB164="","x",'Indicator Date'!CB164)</f>
        <v>2015</v>
      </c>
    </row>
    <row r="165" spans="1:80" x14ac:dyDescent="0.3">
      <c r="A165" s="123" t="s">
        <v>303</v>
      </c>
      <c r="B165" s="106" t="s">
        <v>302</v>
      </c>
      <c r="C165" s="151">
        <f>IF('Indicator Date'!C165="","x",'Indicator Date'!C165)</f>
        <v>2015</v>
      </c>
      <c r="D165" s="151">
        <f>IF('Indicator Date'!D165="","x",'Indicator Date'!D165)</f>
        <v>2015</v>
      </c>
      <c r="E165" s="151">
        <f>IF('Indicator Date'!E165="","x",'Indicator Date'!E165)</f>
        <v>2015</v>
      </c>
      <c r="F165" s="151">
        <f>IF('Indicator Date'!F165="","x",'Indicator Date'!F165)</f>
        <v>2015</v>
      </c>
      <c r="G165" s="151">
        <f>IF('Indicator Date'!G165="","x",'Indicator Date'!G165)</f>
        <v>2015</v>
      </c>
      <c r="H165" s="151">
        <f>IF('Indicator Date'!H165="","x",'Indicator Date'!H165)</f>
        <v>2015</v>
      </c>
      <c r="I165" s="151">
        <f>IF('Indicator Date'!I165="","x",'Indicator Date'!I165)</f>
        <v>2015</v>
      </c>
      <c r="J165" s="151">
        <f>IF('Indicator Date'!J165="","x",'Indicator Date'!J165)</f>
        <v>2018</v>
      </c>
      <c r="K165" s="151">
        <f>IF('Indicator Date'!K165="","x",'Indicator Date'!K165)</f>
        <v>2018</v>
      </c>
      <c r="L165" s="151">
        <f>IF('Indicator Date'!L165="","x",'Indicator Date'!L165)</f>
        <v>2016</v>
      </c>
      <c r="M165" s="151">
        <f>IF('Indicator Date'!M165="","x",'Indicator Date'!M165)</f>
        <v>2015</v>
      </c>
      <c r="N165" s="151">
        <f>IF('Indicator Date'!N165="","x",'Indicator Date'!N165)</f>
        <v>2015</v>
      </c>
      <c r="O165" s="151">
        <f>IF('Indicator Date'!O165="","x",'Indicator Date'!O165)</f>
        <v>2015</v>
      </c>
      <c r="P165" s="151">
        <f>IF('Indicator Date'!P165="","x",'Indicator Date'!P165)</f>
        <v>2015</v>
      </c>
      <c r="Q165" s="151">
        <f>IF('Indicator Date'!Q165="","x",'Indicator Date'!Q165)</f>
        <v>2010</v>
      </c>
      <c r="R165" s="151">
        <f>IF('Indicator Date'!R165="","x",'Indicator Date'!R165)</f>
        <v>2010</v>
      </c>
      <c r="S165" s="151">
        <f>IF('Indicator Date'!S165="","x",'Indicator Date'!S165)</f>
        <v>2010</v>
      </c>
      <c r="T165" s="151">
        <f>IF('Indicator Date'!T165="","x",'Indicator Date'!T165)</f>
        <v>2010</v>
      </c>
      <c r="U165" s="151">
        <f>IF('Indicator Date'!U165="","x",'Indicator Date'!U165)</f>
        <v>2015</v>
      </c>
      <c r="V165" s="151">
        <f>IF('Indicator Date'!V165="","x",'Indicator Date'!V165)</f>
        <v>2015</v>
      </c>
      <c r="W165" s="151">
        <f>IF('Indicator Date'!W165="","x",'Indicator Date'!W165)</f>
        <v>2015</v>
      </c>
      <c r="X165" s="151">
        <f>IF('Indicator Date'!X165="","x",'Indicator Date'!X165)</f>
        <v>2018</v>
      </c>
      <c r="Y165" s="151">
        <f>IF('Indicator Date'!Y165="","x",'Indicator Date'!Y165)</f>
        <v>2018</v>
      </c>
      <c r="Z165" s="151">
        <f>IF('Indicator Date'!Z165="","x",'Indicator Date'!Z165)</f>
        <v>2018</v>
      </c>
      <c r="AA165" s="151" t="str">
        <f>IF('Indicator Date'!AA165="","x",'Indicator Date'!AA165)</f>
        <v>x</v>
      </c>
      <c r="AB165" s="151">
        <f>IF('Indicator Date'!AB165="","x",'Indicator Date'!AB165)</f>
        <v>2017</v>
      </c>
      <c r="AC165" s="151" t="str">
        <f>IF('Indicator Date'!AC165="","x",'Indicator Date'!AC165)</f>
        <v>x</v>
      </c>
      <c r="AD165" s="151">
        <f>IF('Indicator Date'!AD165="","x",'Indicator Date'!AD165)</f>
        <v>2018</v>
      </c>
      <c r="AE165" s="151">
        <f>IF('Indicator Date'!AE165="","x",'Indicator Date'!AE165)</f>
        <v>2018</v>
      </c>
      <c r="AF165" s="151" t="str">
        <f>IF('Indicator Date'!AF165="","x",'Indicator Date'!AF165)</f>
        <v>x</v>
      </c>
      <c r="AG165" s="151">
        <f>IF('Indicator Date'!AG165="","x",'Indicator Date'!AG165)</f>
        <v>2019</v>
      </c>
      <c r="AH165" s="151">
        <f>IF('Indicator Date'!AH165="","x",'Indicator Date'!AH165)</f>
        <v>2019</v>
      </c>
      <c r="AI165" s="151">
        <f>IF('Indicator Date'!AI165="","x",'Indicator Date'!AI165)</f>
        <v>2019</v>
      </c>
      <c r="AJ165" s="151">
        <f>IF('Indicator Date'!AJ165="","x",'Indicator Date'!AJ165)</f>
        <v>2018</v>
      </c>
      <c r="AK165" s="151">
        <f>IF('Indicator Date'!AK165="","x",'Indicator Date'!AK165)</f>
        <v>2018</v>
      </c>
      <c r="AL165" s="151">
        <f>IF('Indicator Date'!AL165="","x",'Indicator Date'!AL165)</f>
        <v>2017</v>
      </c>
      <c r="AM165" s="151" t="str">
        <f>IF('Indicator Date'!AM165="","x",'Indicator Date'!AM165)</f>
        <v>x</v>
      </c>
      <c r="AN165" s="151">
        <f>IF('Indicator Date'!AN165="","x",'Indicator Date'!AN165)</f>
        <v>2019</v>
      </c>
      <c r="AO165" s="151">
        <f>IF('Indicator Date'!AO165="","x",'Indicator Date'!AO165)</f>
        <v>2016</v>
      </c>
      <c r="AP165" s="151">
        <f>IF('Indicator Date'!AP165="","x",'Indicator Date'!AP165)</f>
        <v>2017</v>
      </c>
      <c r="AQ165" s="151">
        <f>IF('Indicator Date'!AQ165="","x",'Indicator Date'!AQ165)</f>
        <v>2017</v>
      </c>
      <c r="AR165" s="151">
        <f>IF('Indicator Date'!AR165="","x",'Indicator Date'!AR165)</f>
        <v>2018</v>
      </c>
      <c r="AS165" s="151">
        <f>IF('Indicator Date'!AS165="","x",'Indicator Date'!AS165)</f>
        <v>2015</v>
      </c>
      <c r="AT165" s="151">
        <f>IF('Indicator Date'!AT165="","x",'Indicator Date'!AT165)</f>
        <v>2016</v>
      </c>
      <c r="AU165" s="151">
        <f>IF('Indicator Date'!AU165="","x",'Indicator Date'!AU165)</f>
        <v>2017</v>
      </c>
      <c r="AV165" s="151">
        <f>IF('Indicator Date'!AV165="","x",'Indicator Date'!AV165)</f>
        <v>2017</v>
      </c>
      <c r="AW165" s="151">
        <f>IF('Indicator Date'!AW165="","x",'Indicator Date'!AW165)</f>
        <v>2017</v>
      </c>
      <c r="AX165" s="151">
        <f>IF('Indicator Date'!AX165="","x",'Indicator Date'!AX165)</f>
        <v>2017</v>
      </c>
      <c r="AY165" s="151">
        <f>IF('Indicator Date'!AY165="","x",'Indicator Date'!AY165)</f>
        <v>2017</v>
      </c>
      <c r="AZ165" s="151">
        <f>IF('Indicator Date'!AZ165="","x",'Indicator Date'!AZ165)</f>
        <v>2017</v>
      </c>
      <c r="BA165" s="151" t="str">
        <f>IF('Indicator Date'!BA165="","x",'Indicator Date'!BA165)</f>
        <v>2016</v>
      </c>
      <c r="BB165" s="151">
        <f>IF('Indicator Date'!BB165="","x",'Indicator Date'!BB165)</f>
        <v>2017</v>
      </c>
      <c r="BC165" s="151">
        <f>IF('Indicator Date'!BC165="","x",'Indicator Date'!BC165)</f>
        <v>2018</v>
      </c>
      <c r="BD165" s="151">
        <f>IF('Indicator Date'!BD165="","x",'Indicator Date'!BD165)</f>
        <v>2019</v>
      </c>
      <c r="BE165" s="212">
        <f>IF('Indicator Date'!BE165="","x",YEAR('Indicator Date'!BE165))</f>
        <v>2018</v>
      </c>
      <c r="BF165" s="212">
        <f>IF('Indicator Date'!BF165="","x",YEAR('Indicator Date'!BF165))</f>
        <v>2018</v>
      </c>
      <c r="BG165" s="212">
        <f>IF('Indicator Date'!BG165="","x",YEAR('Indicator Date'!BG165))</f>
        <v>2018</v>
      </c>
      <c r="BH165" s="151">
        <f>IF('Indicator Date'!BH165="","x",'Indicator Date'!BH165)</f>
        <v>2018</v>
      </c>
      <c r="BI165" s="151">
        <f>IF('Indicator Date'!BI165="","x",'Indicator Date'!BI165)</f>
        <v>2018</v>
      </c>
      <c r="BJ165" s="151">
        <f>IF('Indicator Date'!BJ165="","x",'Indicator Date'!BJ165)</f>
        <v>2015</v>
      </c>
      <c r="BK165" s="151">
        <f>IF('Indicator Date'!BK165="","x",'Indicator Date'!BK165)</f>
        <v>2017</v>
      </c>
      <c r="BL165" s="151">
        <f>IF('Indicator Date'!BL165="","x",'Indicator Date'!BL165)</f>
        <v>2018</v>
      </c>
      <c r="BM165" s="151">
        <f>IF('Indicator Date'!BM165="","x",'Indicator Date'!BM165)</f>
        <v>2017</v>
      </c>
      <c r="BN165" s="151">
        <f>IF('Indicator Date'!BN165="","x",'Indicator Date'!BN165)</f>
        <v>2017</v>
      </c>
      <c r="BO165" s="151">
        <f>IF('Indicator Date'!BO165="","x",'Indicator Date'!BO165)</f>
        <v>2016</v>
      </c>
      <c r="BP165" s="151">
        <f>IF('Indicator Date'!BP165="","x",'Indicator Date'!BP165)</f>
        <v>2017</v>
      </c>
      <c r="BQ165" s="151">
        <f>IF('Indicator Date'!BQ165="","x",'Indicator Date'!BQ165)</f>
        <v>2014</v>
      </c>
      <c r="BR165" s="151">
        <f>IF('Indicator Date'!BR165="","x",'Indicator Date'!BR165)</f>
        <v>2017</v>
      </c>
      <c r="BS165" s="151">
        <f>IF('Indicator Date'!BS165="","x",'Indicator Date'!BS165)</f>
        <v>2017</v>
      </c>
      <c r="BT165" s="151">
        <f>IF('Indicator Date'!BT165="","x",'Indicator Date'!BT165)</f>
        <v>2017</v>
      </c>
      <c r="BU165" s="151">
        <f>IF('Indicator Date'!BU165="","x",'Indicator Date'!BU165)</f>
        <v>2017</v>
      </c>
      <c r="BV165" s="151">
        <f>IF('Indicator Date'!BV165="","x",'Indicator Date'!BV165)</f>
        <v>2017</v>
      </c>
      <c r="BW165" s="151" t="str">
        <f>IF('Indicator Date'!BW165="","x",'Indicator Date'!BW165)</f>
        <v>x</v>
      </c>
      <c r="BX165" s="151">
        <f>IF('Indicator Date'!BX165="","x",'Indicator Date'!BX165)</f>
        <v>2016</v>
      </c>
      <c r="BY165" s="151">
        <f>IF('Indicator Date'!BY165="","x",'Indicator Date'!BY165)</f>
        <v>2015</v>
      </c>
      <c r="BZ165" s="151" t="str">
        <f>IF('Indicator Date'!BZ165="","x",'Indicator Date'!BZ165)</f>
        <v>2018</v>
      </c>
      <c r="CA165" s="151">
        <f>IF('Indicator Date'!CA165="","x",'Indicator Date'!CA165)</f>
        <v>2019</v>
      </c>
      <c r="CB165" s="151">
        <f>IF('Indicator Date'!CB165="","x",'Indicator Date'!CB165)</f>
        <v>2015</v>
      </c>
    </row>
    <row r="166" spans="1:80" x14ac:dyDescent="0.3">
      <c r="A166" s="123" t="s">
        <v>305</v>
      </c>
      <c r="B166" s="106" t="s">
        <v>304</v>
      </c>
      <c r="C166" s="151">
        <f>IF('Indicator Date'!C166="","x",'Indicator Date'!C166)</f>
        <v>2015</v>
      </c>
      <c r="D166" s="151">
        <f>IF('Indicator Date'!D166="","x",'Indicator Date'!D166)</f>
        <v>2015</v>
      </c>
      <c r="E166" s="151">
        <f>IF('Indicator Date'!E166="","x",'Indicator Date'!E166)</f>
        <v>2015</v>
      </c>
      <c r="F166" s="151">
        <f>IF('Indicator Date'!F166="","x",'Indicator Date'!F166)</f>
        <v>2015</v>
      </c>
      <c r="G166" s="151">
        <f>IF('Indicator Date'!G166="","x",'Indicator Date'!G166)</f>
        <v>2015</v>
      </c>
      <c r="H166" s="151">
        <f>IF('Indicator Date'!H166="","x",'Indicator Date'!H166)</f>
        <v>2015</v>
      </c>
      <c r="I166" s="151">
        <f>IF('Indicator Date'!I166="","x",'Indicator Date'!I166)</f>
        <v>2015</v>
      </c>
      <c r="J166" s="151">
        <f>IF('Indicator Date'!J166="","x",'Indicator Date'!J166)</f>
        <v>2018</v>
      </c>
      <c r="K166" s="151">
        <f>IF('Indicator Date'!K166="","x",'Indicator Date'!K166)</f>
        <v>2018</v>
      </c>
      <c r="L166" s="151">
        <f>IF('Indicator Date'!L166="","x",'Indicator Date'!L166)</f>
        <v>2016</v>
      </c>
      <c r="M166" s="151">
        <f>IF('Indicator Date'!M166="","x",'Indicator Date'!M166)</f>
        <v>2015</v>
      </c>
      <c r="N166" s="151">
        <f>IF('Indicator Date'!N166="","x",'Indicator Date'!N166)</f>
        <v>2015</v>
      </c>
      <c r="O166" s="151">
        <f>IF('Indicator Date'!O166="","x",'Indicator Date'!O166)</f>
        <v>2015</v>
      </c>
      <c r="P166" s="151">
        <f>IF('Indicator Date'!P166="","x",'Indicator Date'!P166)</f>
        <v>2015</v>
      </c>
      <c r="Q166" s="151">
        <f>IF('Indicator Date'!Q166="","x",'Indicator Date'!Q166)</f>
        <v>2010</v>
      </c>
      <c r="R166" s="151">
        <f>IF('Indicator Date'!R166="","x",'Indicator Date'!R166)</f>
        <v>2010</v>
      </c>
      <c r="S166" s="151">
        <f>IF('Indicator Date'!S166="","x",'Indicator Date'!S166)</f>
        <v>2010</v>
      </c>
      <c r="T166" s="151">
        <f>IF('Indicator Date'!T166="","x",'Indicator Date'!T166)</f>
        <v>2010</v>
      </c>
      <c r="U166" s="151">
        <f>IF('Indicator Date'!U166="","x",'Indicator Date'!U166)</f>
        <v>2015</v>
      </c>
      <c r="V166" s="151">
        <f>IF('Indicator Date'!V166="","x",'Indicator Date'!V166)</f>
        <v>2015</v>
      </c>
      <c r="W166" s="151">
        <f>IF('Indicator Date'!W166="","x",'Indicator Date'!W166)</f>
        <v>2015</v>
      </c>
      <c r="X166" s="151">
        <f>IF('Indicator Date'!X166="","x",'Indicator Date'!X166)</f>
        <v>2018</v>
      </c>
      <c r="Y166" s="151">
        <f>IF('Indicator Date'!Y166="","x",'Indicator Date'!Y166)</f>
        <v>2018</v>
      </c>
      <c r="Z166" s="151">
        <f>IF('Indicator Date'!Z166="","x",'Indicator Date'!Z166)</f>
        <v>2018</v>
      </c>
      <c r="AA166" s="151">
        <f>IF('Indicator Date'!AA166="","x",'Indicator Date'!AA166)</f>
        <v>2008</v>
      </c>
      <c r="AB166" s="151">
        <f>IF('Indicator Date'!AB166="","x",'Indicator Date'!AB166)</f>
        <v>2017</v>
      </c>
      <c r="AC166" s="151">
        <f>IF('Indicator Date'!AC166="","x",'Indicator Date'!AC166)</f>
        <v>2017</v>
      </c>
      <c r="AD166" s="151">
        <f>IF('Indicator Date'!AD166="","x",'Indicator Date'!AD166)</f>
        <v>2018</v>
      </c>
      <c r="AE166" s="151">
        <f>IF('Indicator Date'!AE166="","x",'Indicator Date'!AE166)</f>
        <v>2018</v>
      </c>
      <c r="AF166" s="151">
        <f>IF('Indicator Date'!AF166="","x",'Indicator Date'!AF166)</f>
        <v>2016</v>
      </c>
      <c r="AG166" s="151">
        <f>IF('Indicator Date'!AG166="","x",'Indicator Date'!AG166)</f>
        <v>2019</v>
      </c>
      <c r="AH166" s="151">
        <f>IF('Indicator Date'!AH166="","x",'Indicator Date'!AH166)</f>
        <v>2019</v>
      </c>
      <c r="AI166" s="151">
        <f>IF('Indicator Date'!AI166="","x",'Indicator Date'!AI166)</f>
        <v>2019</v>
      </c>
      <c r="AJ166" s="151">
        <f>IF('Indicator Date'!AJ166="","x",'Indicator Date'!AJ166)</f>
        <v>2018</v>
      </c>
      <c r="AK166" s="151">
        <f>IF('Indicator Date'!AK166="","x",'Indicator Date'!AK166)</f>
        <v>2018</v>
      </c>
      <c r="AL166" s="151">
        <f>IF('Indicator Date'!AL166="","x",'Indicator Date'!AL166)</f>
        <v>2017</v>
      </c>
      <c r="AM166" s="151">
        <f>IF('Indicator Date'!AM166="","x",'Indicator Date'!AM166)</f>
        <v>2010</v>
      </c>
      <c r="AN166" s="151">
        <f>IF('Indicator Date'!AN166="","x",'Indicator Date'!AN166)</f>
        <v>2019</v>
      </c>
      <c r="AO166" s="151">
        <f>IF('Indicator Date'!AO166="","x",'Indicator Date'!AO166)</f>
        <v>2016</v>
      </c>
      <c r="AP166" s="151">
        <f>IF('Indicator Date'!AP166="","x",'Indicator Date'!AP166)</f>
        <v>2017</v>
      </c>
      <c r="AQ166" s="151">
        <f>IF('Indicator Date'!AQ166="","x",'Indicator Date'!AQ166)</f>
        <v>2017</v>
      </c>
      <c r="AR166" s="151">
        <f>IF('Indicator Date'!AR166="","x",'Indicator Date'!AR166)</f>
        <v>2018</v>
      </c>
      <c r="AS166" s="151">
        <f>IF('Indicator Date'!AS166="","x",'Indicator Date'!AS166)</f>
        <v>2015</v>
      </c>
      <c r="AT166" s="151">
        <f>IF('Indicator Date'!AT166="","x",'Indicator Date'!AT166)</f>
        <v>2014</v>
      </c>
      <c r="AU166" s="151">
        <f>IF('Indicator Date'!AU166="","x",'Indicator Date'!AU166)</f>
        <v>2017</v>
      </c>
      <c r="AV166" s="151">
        <f>IF('Indicator Date'!AV166="","x",'Indicator Date'!AV166)</f>
        <v>2017</v>
      </c>
      <c r="AW166" s="151">
        <f>IF('Indicator Date'!AW166="","x",'Indicator Date'!AW166)</f>
        <v>2017</v>
      </c>
      <c r="AX166" s="151">
        <f>IF('Indicator Date'!AX166="","x",'Indicator Date'!AX166)</f>
        <v>2017</v>
      </c>
      <c r="AY166" s="151">
        <f>IF('Indicator Date'!AY166="","x",'Indicator Date'!AY166)</f>
        <v>2017</v>
      </c>
      <c r="AZ166" s="151">
        <f>IF('Indicator Date'!AZ166="","x",'Indicator Date'!AZ166)</f>
        <v>2017</v>
      </c>
      <c r="BA166" s="151">
        <f>IF('Indicator Date'!BA166="","x",'Indicator Date'!BA166)</f>
        <v>2009</v>
      </c>
      <c r="BB166" s="151">
        <f>IF('Indicator Date'!BB166="","x",'Indicator Date'!BB166)</f>
        <v>2017</v>
      </c>
      <c r="BC166" s="151">
        <f>IF('Indicator Date'!BC166="","x",'Indicator Date'!BC166)</f>
        <v>2018</v>
      </c>
      <c r="BD166" s="151">
        <f>IF('Indicator Date'!BD166="","x",'Indicator Date'!BD166)</f>
        <v>2019</v>
      </c>
      <c r="BE166" s="212">
        <f>IF('Indicator Date'!BE166="","x",YEAR('Indicator Date'!BE166))</f>
        <v>2018</v>
      </c>
      <c r="BF166" s="212">
        <f>IF('Indicator Date'!BF166="","x",YEAR('Indicator Date'!BF166))</f>
        <v>2019</v>
      </c>
      <c r="BG166" s="212">
        <f>IF('Indicator Date'!BG166="","x",YEAR('Indicator Date'!BG166))</f>
        <v>2018</v>
      </c>
      <c r="BH166" s="151">
        <f>IF('Indicator Date'!BH166="","x",'Indicator Date'!BH166)</f>
        <v>2018</v>
      </c>
      <c r="BI166" s="151">
        <f>IF('Indicator Date'!BI166="","x",'Indicator Date'!BI166)</f>
        <v>2018</v>
      </c>
      <c r="BJ166" s="151">
        <f>IF('Indicator Date'!BJ166="","x",'Indicator Date'!BJ166)</f>
        <v>2013</v>
      </c>
      <c r="BK166" s="151">
        <f>IF('Indicator Date'!BK166="","x",'Indicator Date'!BK166)</f>
        <v>2017</v>
      </c>
      <c r="BL166" s="151">
        <f>IF('Indicator Date'!BL166="","x",'Indicator Date'!BL166)</f>
        <v>2018</v>
      </c>
      <c r="BM166" s="151">
        <f>IF('Indicator Date'!BM166="","x",'Indicator Date'!BM166)</f>
        <v>2017</v>
      </c>
      <c r="BN166" s="151">
        <f>IF('Indicator Date'!BN166="","x",'Indicator Date'!BN166)</f>
        <v>2015</v>
      </c>
      <c r="BO166" s="151">
        <f>IF('Indicator Date'!BO166="","x",'Indicator Date'!BO166)</f>
        <v>2016</v>
      </c>
      <c r="BP166" s="151">
        <f>IF('Indicator Date'!BP166="","x",'Indicator Date'!BP166)</f>
        <v>2017</v>
      </c>
      <c r="BQ166" s="151">
        <f>IF('Indicator Date'!BQ166="","x",'Indicator Date'!BQ166)</f>
        <v>2014</v>
      </c>
      <c r="BR166" s="151">
        <f>IF('Indicator Date'!BR166="","x",'Indicator Date'!BR166)</f>
        <v>2017</v>
      </c>
      <c r="BS166" s="151">
        <f>IF('Indicator Date'!BS166="","x",'Indicator Date'!BS166)</f>
        <v>2017</v>
      </c>
      <c r="BT166" s="151">
        <f>IF('Indicator Date'!BT166="","x",'Indicator Date'!BT166)</f>
        <v>2015</v>
      </c>
      <c r="BU166" s="151">
        <f>IF('Indicator Date'!BU166="","x",'Indicator Date'!BU166)</f>
        <v>2017</v>
      </c>
      <c r="BV166" s="151">
        <f>IF('Indicator Date'!BV166="","x",'Indicator Date'!BV166)</f>
        <v>2017</v>
      </c>
      <c r="BW166" s="151">
        <f>IF('Indicator Date'!BW166="","x",'Indicator Date'!BW166)</f>
        <v>2017</v>
      </c>
      <c r="BX166" s="151">
        <f>IF('Indicator Date'!BX166="","x",'Indicator Date'!BX166)</f>
        <v>2016</v>
      </c>
      <c r="BY166" s="151">
        <f>IF('Indicator Date'!BY166="","x",'Indicator Date'!BY166)</f>
        <v>2015</v>
      </c>
      <c r="BZ166" s="151" t="str">
        <f>IF('Indicator Date'!BZ166="","x",'Indicator Date'!BZ166)</f>
        <v>2018</v>
      </c>
      <c r="CA166" s="151">
        <f>IF('Indicator Date'!CA166="","x",'Indicator Date'!CA166)</f>
        <v>2019</v>
      </c>
      <c r="CB166" s="151">
        <f>IF('Indicator Date'!CB166="","x",'Indicator Date'!CB166)</f>
        <v>2015</v>
      </c>
    </row>
    <row r="167" spans="1:80" x14ac:dyDescent="0.3">
      <c r="A167" s="123" t="s">
        <v>307</v>
      </c>
      <c r="B167" s="106" t="s">
        <v>306</v>
      </c>
      <c r="C167" s="151">
        <f>IF('Indicator Date'!C167="","x",'Indicator Date'!C167)</f>
        <v>2015</v>
      </c>
      <c r="D167" s="151">
        <f>IF('Indicator Date'!D167="","x",'Indicator Date'!D167)</f>
        <v>2015</v>
      </c>
      <c r="E167" s="151">
        <f>IF('Indicator Date'!E167="","x",'Indicator Date'!E167)</f>
        <v>2015</v>
      </c>
      <c r="F167" s="151">
        <f>IF('Indicator Date'!F167="","x",'Indicator Date'!F167)</f>
        <v>2015</v>
      </c>
      <c r="G167" s="151">
        <f>IF('Indicator Date'!G167="","x",'Indicator Date'!G167)</f>
        <v>2015</v>
      </c>
      <c r="H167" s="151">
        <f>IF('Indicator Date'!H167="","x",'Indicator Date'!H167)</f>
        <v>2015</v>
      </c>
      <c r="I167" s="151">
        <f>IF('Indicator Date'!I167="","x",'Indicator Date'!I167)</f>
        <v>2015</v>
      </c>
      <c r="J167" s="151">
        <f>IF('Indicator Date'!J167="","x",'Indicator Date'!J167)</f>
        <v>2018</v>
      </c>
      <c r="K167" s="151">
        <f>IF('Indicator Date'!K167="","x",'Indicator Date'!K167)</f>
        <v>2018</v>
      </c>
      <c r="L167" s="151">
        <f>IF('Indicator Date'!L167="","x",'Indicator Date'!L167)</f>
        <v>2016</v>
      </c>
      <c r="M167" s="151">
        <f>IF('Indicator Date'!M167="","x",'Indicator Date'!M167)</f>
        <v>2015</v>
      </c>
      <c r="N167" s="151">
        <f>IF('Indicator Date'!N167="","x",'Indicator Date'!N167)</f>
        <v>2015</v>
      </c>
      <c r="O167" s="151">
        <f>IF('Indicator Date'!O167="","x",'Indicator Date'!O167)</f>
        <v>2015</v>
      </c>
      <c r="P167" s="151">
        <f>IF('Indicator Date'!P167="","x",'Indicator Date'!P167)</f>
        <v>2015</v>
      </c>
      <c r="Q167" s="151">
        <f>IF('Indicator Date'!Q167="","x",'Indicator Date'!Q167)</f>
        <v>2010</v>
      </c>
      <c r="R167" s="151">
        <f>IF('Indicator Date'!R167="","x",'Indicator Date'!R167)</f>
        <v>2010</v>
      </c>
      <c r="S167" s="151">
        <f>IF('Indicator Date'!S167="","x",'Indicator Date'!S167)</f>
        <v>2010</v>
      </c>
      <c r="T167" s="151">
        <f>IF('Indicator Date'!T167="","x",'Indicator Date'!T167)</f>
        <v>2010</v>
      </c>
      <c r="U167" s="151">
        <f>IF('Indicator Date'!U167="","x",'Indicator Date'!U167)</f>
        <v>2015</v>
      </c>
      <c r="V167" s="151">
        <f>IF('Indicator Date'!V167="","x",'Indicator Date'!V167)</f>
        <v>2015</v>
      </c>
      <c r="W167" s="151">
        <f>IF('Indicator Date'!W167="","x",'Indicator Date'!W167)</f>
        <v>2015</v>
      </c>
      <c r="X167" s="151">
        <f>IF('Indicator Date'!X167="","x",'Indicator Date'!X167)</f>
        <v>2018</v>
      </c>
      <c r="Y167" s="151">
        <f>IF('Indicator Date'!Y167="","x",'Indicator Date'!Y167)</f>
        <v>2018</v>
      </c>
      <c r="Z167" s="151">
        <f>IF('Indicator Date'!Z167="","x",'Indicator Date'!Z167)</f>
        <v>2018</v>
      </c>
      <c r="AA167" s="151" t="str">
        <f>IF('Indicator Date'!AA167="","x",'Indicator Date'!AA167)</f>
        <v>x</v>
      </c>
      <c r="AB167" s="151">
        <f>IF('Indicator Date'!AB167="","x",'Indicator Date'!AB167)</f>
        <v>2017</v>
      </c>
      <c r="AC167" s="151">
        <f>IF('Indicator Date'!AC167="","x",'Indicator Date'!AC167)</f>
        <v>2014</v>
      </c>
      <c r="AD167" s="151">
        <f>IF('Indicator Date'!AD167="","x",'Indicator Date'!AD167)</f>
        <v>2018</v>
      </c>
      <c r="AE167" s="151">
        <f>IF('Indicator Date'!AE167="","x",'Indicator Date'!AE167)</f>
        <v>2018</v>
      </c>
      <c r="AF167" s="151">
        <f>IF('Indicator Date'!AF167="","x",'Indicator Date'!AF167)</f>
        <v>2016</v>
      </c>
      <c r="AG167" s="151">
        <f>IF('Indicator Date'!AG167="","x",'Indicator Date'!AG167)</f>
        <v>2019</v>
      </c>
      <c r="AH167" s="151">
        <f>IF('Indicator Date'!AH167="","x",'Indicator Date'!AH167)</f>
        <v>2019</v>
      </c>
      <c r="AI167" s="151">
        <f>IF('Indicator Date'!AI167="","x",'Indicator Date'!AI167)</f>
        <v>2019</v>
      </c>
      <c r="AJ167" s="151">
        <f>IF('Indicator Date'!AJ167="","x",'Indicator Date'!AJ167)</f>
        <v>2018</v>
      </c>
      <c r="AK167" s="151">
        <f>IF('Indicator Date'!AK167="","x",'Indicator Date'!AK167)</f>
        <v>2018</v>
      </c>
      <c r="AL167" s="151">
        <f>IF('Indicator Date'!AL167="","x",'Indicator Date'!AL167)</f>
        <v>2017</v>
      </c>
      <c r="AM167" s="151">
        <f>IF('Indicator Date'!AM167="","x",'Indicator Date'!AM167)</f>
        <v>2010</v>
      </c>
      <c r="AN167" s="151">
        <f>IF('Indicator Date'!AN167="","x",'Indicator Date'!AN167)</f>
        <v>2019</v>
      </c>
      <c r="AO167" s="151">
        <f>IF('Indicator Date'!AO167="","x",'Indicator Date'!AO167)</f>
        <v>2016</v>
      </c>
      <c r="AP167" s="151">
        <f>IF('Indicator Date'!AP167="","x",'Indicator Date'!AP167)</f>
        <v>2017</v>
      </c>
      <c r="AQ167" s="151">
        <f>IF('Indicator Date'!AQ167="","x",'Indicator Date'!AQ167)</f>
        <v>2017</v>
      </c>
      <c r="AR167" s="151">
        <f>IF('Indicator Date'!AR167="","x",'Indicator Date'!AR167)</f>
        <v>2018</v>
      </c>
      <c r="AS167" s="151">
        <f>IF('Indicator Date'!AS167="","x",'Indicator Date'!AS167)</f>
        <v>2015</v>
      </c>
      <c r="AT167" s="151">
        <f>IF('Indicator Date'!AT167="","x",'Indicator Date'!AT167)</f>
        <v>2010</v>
      </c>
      <c r="AU167" s="151">
        <f>IF('Indicator Date'!AU167="","x",'Indicator Date'!AU167)</f>
        <v>2017</v>
      </c>
      <c r="AV167" s="151">
        <f>IF('Indicator Date'!AV167="","x",'Indicator Date'!AV167)</f>
        <v>2017</v>
      </c>
      <c r="AW167" s="151">
        <f>IF('Indicator Date'!AW167="","x",'Indicator Date'!AW167)</f>
        <v>2017</v>
      </c>
      <c r="AX167" s="151">
        <f>IF('Indicator Date'!AX167="","x",'Indicator Date'!AX167)</f>
        <v>2017</v>
      </c>
      <c r="AY167" s="151">
        <f>IF('Indicator Date'!AY167="","x",'Indicator Date'!AY167)</f>
        <v>2017</v>
      </c>
      <c r="AZ167" s="151">
        <f>IF('Indicator Date'!AZ167="","x",'Indicator Date'!AZ167)</f>
        <v>2017</v>
      </c>
      <c r="BA167" s="151" t="str">
        <f>IF('Indicator Date'!BA167="","x",'Indicator Date'!BA167)</f>
        <v>x</v>
      </c>
      <c r="BB167" s="151">
        <f>IF('Indicator Date'!BB167="","x",'Indicator Date'!BB167)</f>
        <v>2017</v>
      </c>
      <c r="BC167" s="151">
        <f>IF('Indicator Date'!BC167="","x",'Indicator Date'!BC167)</f>
        <v>2018</v>
      </c>
      <c r="BD167" s="151">
        <f>IF('Indicator Date'!BD167="","x",'Indicator Date'!BD167)</f>
        <v>2019</v>
      </c>
      <c r="BE167" s="212" t="str">
        <f>IF('Indicator Date'!BE167="","x",YEAR('Indicator Date'!BE167))</f>
        <v>x</v>
      </c>
      <c r="BF167" s="212">
        <f>IF('Indicator Date'!BF167="","x",YEAR('Indicator Date'!BF167))</f>
        <v>2018</v>
      </c>
      <c r="BG167" s="212">
        <f>IF('Indicator Date'!BG167="","x",YEAR('Indicator Date'!BG167))</f>
        <v>2018</v>
      </c>
      <c r="BH167" s="151">
        <f>IF('Indicator Date'!BH167="","x",'Indicator Date'!BH167)</f>
        <v>2018</v>
      </c>
      <c r="BI167" s="151">
        <f>IF('Indicator Date'!BI167="","x",'Indicator Date'!BI167)</f>
        <v>2018</v>
      </c>
      <c r="BJ167" s="151" t="str">
        <f>IF('Indicator Date'!BJ167="","x",'Indicator Date'!BJ167)</f>
        <v>x</v>
      </c>
      <c r="BK167" s="151">
        <f>IF('Indicator Date'!BK167="","x",'Indicator Date'!BK167)</f>
        <v>2017</v>
      </c>
      <c r="BL167" s="151">
        <f>IF('Indicator Date'!BL167="","x",'Indicator Date'!BL167)</f>
        <v>2018</v>
      </c>
      <c r="BM167" s="151">
        <f>IF('Indicator Date'!BM167="","x",'Indicator Date'!BM167)</f>
        <v>2017</v>
      </c>
      <c r="BN167" s="151">
        <f>IF('Indicator Date'!BN167="","x",'Indicator Date'!BN167)</f>
        <v>2015</v>
      </c>
      <c r="BO167" s="151">
        <f>IF('Indicator Date'!BO167="","x",'Indicator Date'!BO167)</f>
        <v>2016</v>
      </c>
      <c r="BP167" s="151">
        <f>IF('Indicator Date'!BP167="","x",'Indicator Date'!BP167)</f>
        <v>2017</v>
      </c>
      <c r="BQ167" s="151">
        <f>IF('Indicator Date'!BQ167="","x",'Indicator Date'!BQ167)</f>
        <v>2014</v>
      </c>
      <c r="BR167" s="151">
        <f>IF('Indicator Date'!BR167="","x",'Indicator Date'!BR167)</f>
        <v>2017</v>
      </c>
      <c r="BS167" s="151">
        <f>IF('Indicator Date'!BS167="","x",'Indicator Date'!BS167)</f>
        <v>2017</v>
      </c>
      <c r="BT167" s="151">
        <f>IF('Indicator Date'!BT167="","x",'Indicator Date'!BT167)</f>
        <v>2018</v>
      </c>
      <c r="BU167" s="151">
        <f>IF('Indicator Date'!BU167="","x",'Indicator Date'!BU167)</f>
        <v>2017</v>
      </c>
      <c r="BV167" s="151">
        <f>IF('Indicator Date'!BV167="","x",'Indicator Date'!BV167)</f>
        <v>2017</v>
      </c>
      <c r="BW167" s="151" t="str">
        <f>IF('Indicator Date'!BW167="","x",'Indicator Date'!BW167)</f>
        <v>x</v>
      </c>
      <c r="BX167" s="151">
        <f>IF('Indicator Date'!BX167="","x",'Indicator Date'!BX167)</f>
        <v>2016</v>
      </c>
      <c r="BY167" s="151">
        <f>IF('Indicator Date'!BY167="","x",'Indicator Date'!BY167)</f>
        <v>2015</v>
      </c>
      <c r="BZ167" s="151" t="str">
        <f>IF('Indicator Date'!BZ167="","x",'Indicator Date'!BZ167)</f>
        <v>2018</v>
      </c>
      <c r="CA167" s="151">
        <f>IF('Indicator Date'!CA167="","x",'Indicator Date'!CA167)</f>
        <v>2019</v>
      </c>
      <c r="CB167" s="151">
        <f>IF('Indicator Date'!CB167="","x",'Indicator Date'!CB167)</f>
        <v>2015</v>
      </c>
    </row>
    <row r="168" spans="1:80" x14ac:dyDescent="0.3">
      <c r="A168" s="123" t="s">
        <v>310</v>
      </c>
      <c r="B168" s="106" t="s">
        <v>309</v>
      </c>
      <c r="C168" s="151">
        <f>IF('Indicator Date'!C168="","x",'Indicator Date'!C168)</f>
        <v>2015</v>
      </c>
      <c r="D168" s="151">
        <f>IF('Indicator Date'!D168="","x",'Indicator Date'!D168)</f>
        <v>2015</v>
      </c>
      <c r="E168" s="151">
        <f>IF('Indicator Date'!E168="","x",'Indicator Date'!E168)</f>
        <v>2015</v>
      </c>
      <c r="F168" s="151">
        <f>IF('Indicator Date'!F168="","x",'Indicator Date'!F168)</f>
        <v>2015</v>
      </c>
      <c r="G168" s="151">
        <f>IF('Indicator Date'!G168="","x",'Indicator Date'!G168)</f>
        <v>2015</v>
      </c>
      <c r="H168" s="151">
        <f>IF('Indicator Date'!H168="","x",'Indicator Date'!H168)</f>
        <v>2015</v>
      </c>
      <c r="I168" s="151">
        <f>IF('Indicator Date'!I168="","x",'Indicator Date'!I168)</f>
        <v>2015</v>
      </c>
      <c r="J168" s="151">
        <f>IF('Indicator Date'!J168="","x",'Indicator Date'!J168)</f>
        <v>2018</v>
      </c>
      <c r="K168" s="151">
        <f>IF('Indicator Date'!K168="","x",'Indicator Date'!K168)</f>
        <v>2018</v>
      </c>
      <c r="L168" s="151">
        <f>IF('Indicator Date'!L168="","x",'Indicator Date'!L168)</f>
        <v>2016</v>
      </c>
      <c r="M168" s="151">
        <f>IF('Indicator Date'!M168="","x",'Indicator Date'!M168)</f>
        <v>2015</v>
      </c>
      <c r="N168" s="151">
        <f>IF('Indicator Date'!N168="","x",'Indicator Date'!N168)</f>
        <v>2015</v>
      </c>
      <c r="O168" s="151">
        <f>IF('Indicator Date'!O168="","x",'Indicator Date'!O168)</f>
        <v>2015</v>
      </c>
      <c r="P168" s="151">
        <f>IF('Indicator Date'!P168="","x",'Indicator Date'!P168)</f>
        <v>2015</v>
      </c>
      <c r="Q168" s="151">
        <f>IF('Indicator Date'!Q168="","x",'Indicator Date'!Q168)</f>
        <v>2010</v>
      </c>
      <c r="R168" s="151">
        <f>IF('Indicator Date'!R168="","x",'Indicator Date'!R168)</f>
        <v>2010</v>
      </c>
      <c r="S168" s="151">
        <f>IF('Indicator Date'!S168="","x",'Indicator Date'!S168)</f>
        <v>2010</v>
      </c>
      <c r="T168" s="151">
        <f>IF('Indicator Date'!T168="","x",'Indicator Date'!T168)</f>
        <v>2010</v>
      </c>
      <c r="U168" s="151">
        <f>IF('Indicator Date'!U168="","x",'Indicator Date'!U168)</f>
        <v>2015</v>
      </c>
      <c r="V168" s="151">
        <f>IF('Indicator Date'!V168="","x",'Indicator Date'!V168)</f>
        <v>2015</v>
      </c>
      <c r="W168" s="151">
        <f>IF('Indicator Date'!W168="","x",'Indicator Date'!W168)</f>
        <v>2015</v>
      </c>
      <c r="X168" s="151">
        <f>IF('Indicator Date'!X168="","x",'Indicator Date'!X168)</f>
        <v>2018</v>
      </c>
      <c r="Y168" s="151">
        <f>IF('Indicator Date'!Y168="","x",'Indicator Date'!Y168)</f>
        <v>2018</v>
      </c>
      <c r="Z168" s="151">
        <f>IF('Indicator Date'!Z168="","x",'Indicator Date'!Z168)</f>
        <v>2018</v>
      </c>
      <c r="AA168" s="151" t="str">
        <f>IF('Indicator Date'!AA168="","x",'Indicator Date'!AA168)</f>
        <v>x</v>
      </c>
      <c r="AB168" s="151">
        <f>IF('Indicator Date'!AB168="","x",'Indicator Date'!AB168)</f>
        <v>2017</v>
      </c>
      <c r="AC168" s="151" t="str">
        <f>IF('Indicator Date'!AC168="","x",'Indicator Date'!AC168)</f>
        <v>x</v>
      </c>
      <c r="AD168" s="151">
        <f>IF('Indicator Date'!AD168="","x",'Indicator Date'!AD168)</f>
        <v>2018</v>
      </c>
      <c r="AE168" s="151">
        <f>IF('Indicator Date'!AE168="","x",'Indicator Date'!AE168)</f>
        <v>2018</v>
      </c>
      <c r="AF168" s="151">
        <f>IF('Indicator Date'!AF168="","x",'Indicator Date'!AF168)</f>
        <v>2016</v>
      </c>
      <c r="AG168" s="151">
        <f>IF('Indicator Date'!AG168="","x",'Indicator Date'!AG168)</f>
        <v>2019</v>
      </c>
      <c r="AH168" s="151">
        <f>IF('Indicator Date'!AH168="","x",'Indicator Date'!AH168)</f>
        <v>2019</v>
      </c>
      <c r="AI168" s="151">
        <f>IF('Indicator Date'!AI168="","x",'Indicator Date'!AI168)</f>
        <v>2019</v>
      </c>
      <c r="AJ168" s="151">
        <f>IF('Indicator Date'!AJ168="","x",'Indicator Date'!AJ168)</f>
        <v>2018</v>
      </c>
      <c r="AK168" s="151">
        <f>IF('Indicator Date'!AK168="","x",'Indicator Date'!AK168)</f>
        <v>2018</v>
      </c>
      <c r="AL168" s="151">
        <f>IF('Indicator Date'!AL168="","x",'Indicator Date'!AL168)</f>
        <v>2017</v>
      </c>
      <c r="AM168" s="151" t="str">
        <f>IF('Indicator Date'!AM168="","x",'Indicator Date'!AM168)</f>
        <v>x</v>
      </c>
      <c r="AN168" s="151">
        <f>IF('Indicator Date'!AN168="","x",'Indicator Date'!AN168)</f>
        <v>2019</v>
      </c>
      <c r="AO168" s="151">
        <f>IF('Indicator Date'!AO168="","x",'Indicator Date'!AO168)</f>
        <v>2016</v>
      </c>
      <c r="AP168" s="151">
        <f>IF('Indicator Date'!AP168="","x",'Indicator Date'!AP168)</f>
        <v>2017</v>
      </c>
      <c r="AQ168" s="151" t="str">
        <f>IF('Indicator Date'!AQ168="","x",'Indicator Date'!AQ168)</f>
        <v>x</v>
      </c>
      <c r="AR168" s="151">
        <f>IF('Indicator Date'!AR168="","x",'Indicator Date'!AR168)</f>
        <v>2018</v>
      </c>
      <c r="AS168" s="151">
        <f>IF('Indicator Date'!AS168="","x",'Indicator Date'!AS168)</f>
        <v>2015</v>
      </c>
      <c r="AT168" s="151" t="str">
        <f>IF('Indicator Date'!AT168="","x",'Indicator Date'!AT168)</f>
        <v>x</v>
      </c>
      <c r="AU168" s="151">
        <f>IF('Indicator Date'!AU168="","x",'Indicator Date'!AU168)</f>
        <v>2017</v>
      </c>
      <c r="AV168" s="151">
        <f>IF('Indicator Date'!AV168="","x",'Indicator Date'!AV168)</f>
        <v>2016</v>
      </c>
      <c r="AW168" s="151" t="str">
        <f>IF('Indicator Date'!AW168="","x",'Indicator Date'!AW168)</f>
        <v>x</v>
      </c>
      <c r="AX168" s="151" t="str">
        <f>IF('Indicator Date'!AX168="","x",'Indicator Date'!AX168)</f>
        <v>x</v>
      </c>
      <c r="AY168" s="151">
        <f>IF('Indicator Date'!AY168="","x",'Indicator Date'!AY168)</f>
        <v>2017</v>
      </c>
      <c r="AZ168" s="151">
        <f>IF('Indicator Date'!AZ168="","x",'Indicator Date'!AZ168)</f>
        <v>2017</v>
      </c>
      <c r="BA168" s="151" t="str">
        <f>IF('Indicator Date'!BA168="","x",'Indicator Date'!BA168)</f>
        <v>2015</v>
      </c>
      <c r="BB168" s="151">
        <f>IF('Indicator Date'!BB168="","x",'Indicator Date'!BB168)</f>
        <v>2017</v>
      </c>
      <c r="BC168" s="151">
        <f>IF('Indicator Date'!BC168="","x",'Indicator Date'!BC168)</f>
        <v>2018</v>
      </c>
      <c r="BD168" s="151">
        <f>IF('Indicator Date'!BD168="","x",'Indicator Date'!BD168)</f>
        <v>2019</v>
      </c>
      <c r="BE168" s="212" t="str">
        <f>IF('Indicator Date'!BE168="","x",YEAR('Indicator Date'!BE168))</f>
        <v>x</v>
      </c>
      <c r="BF168" s="212">
        <f>IF('Indicator Date'!BF168="","x",YEAR('Indicator Date'!BF168))</f>
        <v>2018</v>
      </c>
      <c r="BG168" s="212">
        <f>IF('Indicator Date'!BG168="","x",YEAR('Indicator Date'!BG168))</f>
        <v>2018</v>
      </c>
      <c r="BH168" s="151">
        <f>IF('Indicator Date'!BH168="","x",'Indicator Date'!BH168)</f>
        <v>2018</v>
      </c>
      <c r="BI168" s="151">
        <f>IF('Indicator Date'!BI168="","x",'Indicator Date'!BI168)</f>
        <v>2018</v>
      </c>
      <c r="BJ168" s="151">
        <f>IF('Indicator Date'!BJ168="","x",'Indicator Date'!BJ168)</f>
        <v>2015</v>
      </c>
      <c r="BK168" s="151">
        <f>IF('Indicator Date'!BK168="","x",'Indicator Date'!BK168)</f>
        <v>2017</v>
      </c>
      <c r="BL168" s="151">
        <f>IF('Indicator Date'!BL168="","x",'Indicator Date'!BL168)</f>
        <v>2018</v>
      </c>
      <c r="BM168" s="151">
        <f>IF('Indicator Date'!BM168="","x",'Indicator Date'!BM168)</f>
        <v>2017</v>
      </c>
      <c r="BN168" s="151" t="str">
        <f>IF('Indicator Date'!BN168="","x",'Indicator Date'!BN168)</f>
        <v>x</v>
      </c>
      <c r="BO168" s="151">
        <f>IF('Indicator Date'!BO168="","x",'Indicator Date'!BO168)</f>
        <v>2016</v>
      </c>
      <c r="BP168" s="151">
        <f>IF('Indicator Date'!BP168="","x",'Indicator Date'!BP168)</f>
        <v>2017</v>
      </c>
      <c r="BQ168" s="151">
        <f>IF('Indicator Date'!BQ168="","x",'Indicator Date'!BQ168)</f>
        <v>2014</v>
      </c>
      <c r="BR168" s="151">
        <f>IF('Indicator Date'!BR168="","x",'Indicator Date'!BR168)</f>
        <v>2017</v>
      </c>
      <c r="BS168" s="151">
        <f>IF('Indicator Date'!BS168="","x",'Indicator Date'!BS168)</f>
        <v>2017</v>
      </c>
      <c r="BT168" s="151">
        <f>IF('Indicator Date'!BT168="","x",'Indicator Date'!BT168)</f>
        <v>2016</v>
      </c>
      <c r="BU168" s="151">
        <f>IF('Indicator Date'!BU168="","x",'Indicator Date'!BU168)</f>
        <v>2017</v>
      </c>
      <c r="BV168" s="151">
        <f>IF('Indicator Date'!BV168="","x",'Indicator Date'!BV168)</f>
        <v>2017</v>
      </c>
      <c r="BW168" s="151">
        <f>IF('Indicator Date'!BW168="","x",'Indicator Date'!BW168)</f>
        <v>2017</v>
      </c>
      <c r="BX168" s="151">
        <f>IF('Indicator Date'!BX168="","x",'Indicator Date'!BX168)</f>
        <v>2016</v>
      </c>
      <c r="BY168" s="151">
        <f>IF('Indicator Date'!BY168="","x",'Indicator Date'!BY168)</f>
        <v>2015</v>
      </c>
      <c r="BZ168" s="151" t="str">
        <f>IF('Indicator Date'!BZ168="","x",'Indicator Date'!BZ168)</f>
        <v>2018</v>
      </c>
      <c r="CA168" s="151">
        <f>IF('Indicator Date'!CA168="","x",'Indicator Date'!CA168)</f>
        <v>2019</v>
      </c>
      <c r="CB168" s="151">
        <f>IF('Indicator Date'!CB168="","x",'Indicator Date'!CB168)</f>
        <v>2015</v>
      </c>
    </row>
    <row r="169" spans="1:80" x14ac:dyDescent="0.3">
      <c r="A169" s="123" t="s">
        <v>312</v>
      </c>
      <c r="B169" s="106" t="s">
        <v>311</v>
      </c>
      <c r="C169" s="151">
        <f>IF('Indicator Date'!C169="","x",'Indicator Date'!C169)</f>
        <v>2015</v>
      </c>
      <c r="D169" s="151">
        <f>IF('Indicator Date'!D169="","x",'Indicator Date'!D169)</f>
        <v>2015</v>
      </c>
      <c r="E169" s="151">
        <f>IF('Indicator Date'!E169="","x",'Indicator Date'!E169)</f>
        <v>2015</v>
      </c>
      <c r="F169" s="151">
        <f>IF('Indicator Date'!F169="","x",'Indicator Date'!F169)</f>
        <v>2015</v>
      </c>
      <c r="G169" s="151">
        <f>IF('Indicator Date'!G169="","x",'Indicator Date'!G169)</f>
        <v>2015</v>
      </c>
      <c r="H169" s="151">
        <f>IF('Indicator Date'!H169="","x",'Indicator Date'!H169)</f>
        <v>2015</v>
      </c>
      <c r="I169" s="151">
        <f>IF('Indicator Date'!I169="","x",'Indicator Date'!I169)</f>
        <v>2015</v>
      </c>
      <c r="J169" s="151">
        <f>IF('Indicator Date'!J169="","x",'Indicator Date'!J169)</f>
        <v>2018</v>
      </c>
      <c r="K169" s="151">
        <f>IF('Indicator Date'!K169="","x",'Indicator Date'!K169)</f>
        <v>2018</v>
      </c>
      <c r="L169" s="151">
        <f>IF('Indicator Date'!L169="","x",'Indicator Date'!L169)</f>
        <v>2016</v>
      </c>
      <c r="M169" s="151">
        <f>IF('Indicator Date'!M169="","x",'Indicator Date'!M169)</f>
        <v>2015</v>
      </c>
      <c r="N169" s="151">
        <f>IF('Indicator Date'!N169="","x",'Indicator Date'!N169)</f>
        <v>2015</v>
      </c>
      <c r="O169" s="151">
        <f>IF('Indicator Date'!O169="","x",'Indicator Date'!O169)</f>
        <v>2015</v>
      </c>
      <c r="P169" s="151">
        <f>IF('Indicator Date'!P169="","x",'Indicator Date'!P169)</f>
        <v>2015</v>
      </c>
      <c r="Q169" s="151">
        <f>IF('Indicator Date'!Q169="","x",'Indicator Date'!Q169)</f>
        <v>2010</v>
      </c>
      <c r="R169" s="151">
        <f>IF('Indicator Date'!R169="","x",'Indicator Date'!R169)</f>
        <v>2010</v>
      </c>
      <c r="S169" s="151">
        <f>IF('Indicator Date'!S169="","x",'Indicator Date'!S169)</f>
        <v>2010</v>
      </c>
      <c r="T169" s="151">
        <f>IF('Indicator Date'!T169="","x",'Indicator Date'!T169)</f>
        <v>2010</v>
      </c>
      <c r="U169" s="151">
        <f>IF('Indicator Date'!U169="","x",'Indicator Date'!U169)</f>
        <v>2015</v>
      </c>
      <c r="V169" s="151">
        <f>IF('Indicator Date'!V169="","x",'Indicator Date'!V169)</f>
        <v>2015</v>
      </c>
      <c r="W169" s="151">
        <f>IF('Indicator Date'!W169="","x",'Indicator Date'!W169)</f>
        <v>2015</v>
      </c>
      <c r="X169" s="151">
        <f>IF('Indicator Date'!X169="","x",'Indicator Date'!X169)</f>
        <v>2018</v>
      </c>
      <c r="Y169" s="151">
        <f>IF('Indicator Date'!Y169="","x",'Indicator Date'!Y169)</f>
        <v>2018</v>
      </c>
      <c r="Z169" s="151">
        <f>IF('Indicator Date'!Z169="","x",'Indicator Date'!Z169)</f>
        <v>2018</v>
      </c>
      <c r="AA169" s="151" t="str">
        <f>IF('Indicator Date'!AA169="","x",'Indicator Date'!AA169)</f>
        <v>x</v>
      </c>
      <c r="AB169" s="151">
        <f>IF('Indicator Date'!AB169="","x",'Indicator Date'!AB169)</f>
        <v>2017</v>
      </c>
      <c r="AC169" s="151" t="str">
        <f>IF('Indicator Date'!AC169="","x",'Indicator Date'!AC169)</f>
        <v>x</v>
      </c>
      <c r="AD169" s="151">
        <f>IF('Indicator Date'!AD169="","x",'Indicator Date'!AD169)</f>
        <v>2018</v>
      </c>
      <c r="AE169" s="151">
        <f>IF('Indicator Date'!AE169="","x",'Indicator Date'!AE169)</f>
        <v>2018</v>
      </c>
      <c r="AF169" s="151" t="str">
        <f>IF('Indicator Date'!AF169="","x",'Indicator Date'!AF169)</f>
        <v>x</v>
      </c>
      <c r="AG169" s="151">
        <f>IF('Indicator Date'!AG169="","x",'Indicator Date'!AG169)</f>
        <v>2019</v>
      </c>
      <c r="AH169" s="151">
        <f>IF('Indicator Date'!AH169="","x",'Indicator Date'!AH169)</f>
        <v>2019</v>
      </c>
      <c r="AI169" s="151">
        <f>IF('Indicator Date'!AI169="","x",'Indicator Date'!AI169)</f>
        <v>2019</v>
      </c>
      <c r="AJ169" s="151">
        <f>IF('Indicator Date'!AJ169="","x",'Indicator Date'!AJ169)</f>
        <v>2018</v>
      </c>
      <c r="AK169" s="151">
        <f>IF('Indicator Date'!AK169="","x",'Indicator Date'!AK169)</f>
        <v>2018</v>
      </c>
      <c r="AL169" s="151">
        <f>IF('Indicator Date'!AL169="","x",'Indicator Date'!AL169)</f>
        <v>2017</v>
      </c>
      <c r="AM169" s="151" t="str">
        <f>IF('Indicator Date'!AM169="","x",'Indicator Date'!AM169)</f>
        <v>x</v>
      </c>
      <c r="AN169" s="151">
        <f>IF('Indicator Date'!AN169="","x",'Indicator Date'!AN169)</f>
        <v>2019</v>
      </c>
      <c r="AO169" s="151">
        <f>IF('Indicator Date'!AO169="","x",'Indicator Date'!AO169)</f>
        <v>2016</v>
      </c>
      <c r="AP169" s="151">
        <f>IF('Indicator Date'!AP169="","x",'Indicator Date'!AP169)</f>
        <v>2017</v>
      </c>
      <c r="AQ169" s="151" t="str">
        <f>IF('Indicator Date'!AQ169="","x",'Indicator Date'!AQ169)</f>
        <v>x</v>
      </c>
      <c r="AR169" s="151">
        <f>IF('Indicator Date'!AR169="","x",'Indicator Date'!AR169)</f>
        <v>2018</v>
      </c>
      <c r="AS169" s="151">
        <f>IF('Indicator Date'!AS169="","x",'Indicator Date'!AS169)</f>
        <v>2015</v>
      </c>
      <c r="AT169" s="151" t="str">
        <f>IF('Indicator Date'!AT169="","x",'Indicator Date'!AT169)</f>
        <v>x</v>
      </c>
      <c r="AU169" s="151">
        <f>IF('Indicator Date'!AU169="","x",'Indicator Date'!AU169)</f>
        <v>2017</v>
      </c>
      <c r="AV169" s="151">
        <f>IF('Indicator Date'!AV169="","x",'Indicator Date'!AV169)</f>
        <v>2013</v>
      </c>
      <c r="AW169" s="151" t="str">
        <f>IF('Indicator Date'!AW169="","x",'Indicator Date'!AW169)</f>
        <v>x</v>
      </c>
      <c r="AX169" s="151" t="str">
        <f>IF('Indicator Date'!AX169="","x",'Indicator Date'!AX169)</f>
        <v>x</v>
      </c>
      <c r="AY169" s="151">
        <f>IF('Indicator Date'!AY169="","x",'Indicator Date'!AY169)</f>
        <v>2017</v>
      </c>
      <c r="AZ169" s="151">
        <f>IF('Indicator Date'!AZ169="","x",'Indicator Date'!AZ169)</f>
        <v>2017</v>
      </c>
      <c r="BA169" s="151" t="str">
        <f>IF('Indicator Date'!BA169="","x",'Indicator Date'!BA169)</f>
        <v>2015</v>
      </c>
      <c r="BB169" s="151">
        <f>IF('Indicator Date'!BB169="","x",'Indicator Date'!BB169)</f>
        <v>2017</v>
      </c>
      <c r="BC169" s="151">
        <f>IF('Indicator Date'!BC169="","x",'Indicator Date'!BC169)</f>
        <v>2018</v>
      </c>
      <c r="BD169" s="151">
        <f>IF('Indicator Date'!BD169="","x",'Indicator Date'!BD169)</f>
        <v>2019</v>
      </c>
      <c r="BE169" s="212" t="str">
        <f>IF('Indicator Date'!BE169="","x",YEAR('Indicator Date'!BE169))</f>
        <v>x</v>
      </c>
      <c r="BF169" s="212">
        <f>IF('Indicator Date'!BF169="","x",YEAR('Indicator Date'!BF169))</f>
        <v>2018</v>
      </c>
      <c r="BG169" s="212">
        <f>IF('Indicator Date'!BG169="","x",YEAR('Indicator Date'!BG169))</f>
        <v>2018</v>
      </c>
      <c r="BH169" s="151">
        <f>IF('Indicator Date'!BH169="","x",'Indicator Date'!BH169)</f>
        <v>2018</v>
      </c>
      <c r="BI169" s="151">
        <f>IF('Indicator Date'!BI169="","x",'Indicator Date'!BI169)</f>
        <v>2018</v>
      </c>
      <c r="BJ169" s="151">
        <f>IF('Indicator Date'!BJ169="","x",'Indicator Date'!BJ169)</f>
        <v>2015</v>
      </c>
      <c r="BK169" s="151">
        <f>IF('Indicator Date'!BK169="","x",'Indicator Date'!BK169)</f>
        <v>2017</v>
      </c>
      <c r="BL169" s="151">
        <f>IF('Indicator Date'!BL169="","x",'Indicator Date'!BL169)</f>
        <v>2018</v>
      </c>
      <c r="BM169" s="151">
        <f>IF('Indicator Date'!BM169="","x",'Indicator Date'!BM169)</f>
        <v>2017</v>
      </c>
      <c r="BN169" s="151" t="str">
        <f>IF('Indicator Date'!BN169="","x",'Indicator Date'!BN169)</f>
        <v>x</v>
      </c>
      <c r="BO169" s="151">
        <f>IF('Indicator Date'!BO169="","x",'Indicator Date'!BO169)</f>
        <v>2016</v>
      </c>
      <c r="BP169" s="151">
        <f>IF('Indicator Date'!BP169="","x",'Indicator Date'!BP169)</f>
        <v>2017</v>
      </c>
      <c r="BQ169" s="151">
        <f>IF('Indicator Date'!BQ169="","x",'Indicator Date'!BQ169)</f>
        <v>2014</v>
      </c>
      <c r="BR169" s="151">
        <f>IF('Indicator Date'!BR169="","x",'Indicator Date'!BR169)</f>
        <v>2017</v>
      </c>
      <c r="BS169" s="151">
        <f>IF('Indicator Date'!BS169="","x",'Indicator Date'!BS169)</f>
        <v>2017</v>
      </c>
      <c r="BT169" s="151">
        <f>IF('Indicator Date'!BT169="","x",'Indicator Date'!BT169)</f>
        <v>2016</v>
      </c>
      <c r="BU169" s="151">
        <f>IF('Indicator Date'!BU169="","x",'Indicator Date'!BU169)</f>
        <v>2017</v>
      </c>
      <c r="BV169" s="151">
        <f>IF('Indicator Date'!BV169="","x",'Indicator Date'!BV169)</f>
        <v>2017</v>
      </c>
      <c r="BW169" s="151">
        <f>IF('Indicator Date'!BW169="","x",'Indicator Date'!BW169)</f>
        <v>2017</v>
      </c>
      <c r="BX169" s="151">
        <f>IF('Indicator Date'!BX169="","x",'Indicator Date'!BX169)</f>
        <v>2016</v>
      </c>
      <c r="BY169" s="151">
        <f>IF('Indicator Date'!BY169="","x",'Indicator Date'!BY169)</f>
        <v>2015</v>
      </c>
      <c r="BZ169" s="151" t="str">
        <f>IF('Indicator Date'!BZ169="","x",'Indicator Date'!BZ169)</f>
        <v>2018</v>
      </c>
      <c r="CA169" s="151">
        <f>IF('Indicator Date'!CA169="","x",'Indicator Date'!CA169)</f>
        <v>2019</v>
      </c>
      <c r="CB169" s="151">
        <f>IF('Indicator Date'!CB169="","x",'Indicator Date'!CB169)</f>
        <v>2015</v>
      </c>
    </row>
    <row r="170" spans="1:80" x14ac:dyDescent="0.3">
      <c r="A170" s="123" t="s">
        <v>749</v>
      </c>
      <c r="B170" s="106" t="s">
        <v>313</v>
      </c>
      <c r="C170" s="151">
        <f>IF('Indicator Date'!C170="","x",'Indicator Date'!C170)</f>
        <v>2015</v>
      </c>
      <c r="D170" s="151">
        <f>IF('Indicator Date'!D170="","x",'Indicator Date'!D170)</f>
        <v>2015</v>
      </c>
      <c r="E170" s="151">
        <f>IF('Indicator Date'!E170="","x",'Indicator Date'!E170)</f>
        <v>2015</v>
      </c>
      <c r="F170" s="151">
        <f>IF('Indicator Date'!F170="","x",'Indicator Date'!F170)</f>
        <v>2015</v>
      </c>
      <c r="G170" s="151">
        <f>IF('Indicator Date'!G170="","x",'Indicator Date'!G170)</f>
        <v>2015</v>
      </c>
      <c r="H170" s="151">
        <f>IF('Indicator Date'!H170="","x",'Indicator Date'!H170)</f>
        <v>2015</v>
      </c>
      <c r="I170" s="151">
        <f>IF('Indicator Date'!I170="","x",'Indicator Date'!I170)</f>
        <v>2015</v>
      </c>
      <c r="J170" s="151">
        <f>IF('Indicator Date'!J170="","x",'Indicator Date'!J170)</f>
        <v>2018</v>
      </c>
      <c r="K170" s="151">
        <f>IF('Indicator Date'!K170="","x",'Indicator Date'!K170)</f>
        <v>2018</v>
      </c>
      <c r="L170" s="151">
        <f>IF('Indicator Date'!L170="","x",'Indicator Date'!L170)</f>
        <v>2016</v>
      </c>
      <c r="M170" s="151">
        <f>IF('Indicator Date'!M170="","x",'Indicator Date'!M170)</f>
        <v>2015</v>
      </c>
      <c r="N170" s="151">
        <f>IF('Indicator Date'!N170="","x",'Indicator Date'!N170)</f>
        <v>2015</v>
      </c>
      <c r="O170" s="151">
        <f>IF('Indicator Date'!O170="","x",'Indicator Date'!O170)</f>
        <v>2015</v>
      </c>
      <c r="P170" s="151">
        <f>IF('Indicator Date'!P170="","x",'Indicator Date'!P170)</f>
        <v>2015</v>
      </c>
      <c r="Q170" s="151">
        <f>IF('Indicator Date'!Q170="","x",'Indicator Date'!Q170)</f>
        <v>2010</v>
      </c>
      <c r="R170" s="151">
        <f>IF('Indicator Date'!R170="","x",'Indicator Date'!R170)</f>
        <v>2010</v>
      </c>
      <c r="S170" s="151">
        <f>IF('Indicator Date'!S170="","x",'Indicator Date'!S170)</f>
        <v>2010</v>
      </c>
      <c r="T170" s="151">
        <f>IF('Indicator Date'!T170="","x",'Indicator Date'!T170)</f>
        <v>2010</v>
      </c>
      <c r="U170" s="151">
        <f>IF('Indicator Date'!U170="","x",'Indicator Date'!U170)</f>
        <v>2015</v>
      </c>
      <c r="V170" s="151">
        <f>IF('Indicator Date'!V170="","x",'Indicator Date'!V170)</f>
        <v>2015</v>
      </c>
      <c r="W170" s="151">
        <f>IF('Indicator Date'!W170="","x",'Indicator Date'!W170)</f>
        <v>2015</v>
      </c>
      <c r="X170" s="151">
        <f>IF('Indicator Date'!X170="","x",'Indicator Date'!X170)</f>
        <v>2018</v>
      </c>
      <c r="Y170" s="151">
        <f>IF('Indicator Date'!Y170="","x",'Indicator Date'!Y170)</f>
        <v>2018</v>
      </c>
      <c r="Z170" s="151">
        <f>IF('Indicator Date'!Z170="","x",'Indicator Date'!Z170)</f>
        <v>2018</v>
      </c>
      <c r="AA170" s="151" t="str">
        <f>IF('Indicator Date'!AA170="","x",'Indicator Date'!AA170)</f>
        <v>x</v>
      </c>
      <c r="AB170" s="151">
        <f>IF('Indicator Date'!AB170="","x",'Indicator Date'!AB170)</f>
        <v>2016</v>
      </c>
      <c r="AC170" s="151">
        <f>IF('Indicator Date'!AC170="","x",'Indicator Date'!AC170)</f>
        <v>2017</v>
      </c>
      <c r="AD170" s="151">
        <f>IF('Indicator Date'!AD170="","x",'Indicator Date'!AD170)</f>
        <v>2017</v>
      </c>
      <c r="AE170" s="151">
        <f>IF('Indicator Date'!AE170="","x",'Indicator Date'!AE170)</f>
        <v>2018</v>
      </c>
      <c r="AF170" s="151">
        <f>IF('Indicator Date'!AF170="","x",'Indicator Date'!AF170)</f>
        <v>2016</v>
      </c>
      <c r="AG170" s="151">
        <f>IF('Indicator Date'!AG170="","x",'Indicator Date'!AG170)</f>
        <v>2019</v>
      </c>
      <c r="AH170" s="151">
        <f>IF('Indicator Date'!AH170="","x",'Indicator Date'!AH170)</f>
        <v>2019</v>
      </c>
      <c r="AI170" s="151">
        <f>IF('Indicator Date'!AI170="","x",'Indicator Date'!AI170)</f>
        <v>2019</v>
      </c>
      <c r="AJ170" s="151">
        <f>IF('Indicator Date'!AJ170="","x",'Indicator Date'!AJ170)</f>
        <v>2018</v>
      </c>
      <c r="AK170" s="151">
        <f>IF('Indicator Date'!AK170="","x",'Indicator Date'!AK170)</f>
        <v>2018</v>
      </c>
      <c r="AL170" s="151">
        <f>IF('Indicator Date'!AL170="","x",'Indicator Date'!AL170)</f>
        <v>2017</v>
      </c>
      <c r="AM170" s="151">
        <f>IF('Indicator Date'!AM170="","x",'Indicator Date'!AM170)</f>
        <v>2009</v>
      </c>
      <c r="AN170" s="151">
        <f>IF('Indicator Date'!AN170="","x",'Indicator Date'!AN170)</f>
        <v>2019</v>
      </c>
      <c r="AO170" s="151">
        <f>IF('Indicator Date'!AO170="","x",'Indicator Date'!AO170)</f>
        <v>2016</v>
      </c>
      <c r="AP170" s="151">
        <f>IF('Indicator Date'!AP170="","x",'Indicator Date'!AP170)</f>
        <v>2017</v>
      </c>
      <c r="AQ170" s="151" t="str">
        <f>IF('Indicator Date'!AQ170="","x",'Indicator Date'!AQ170)</f>
        <v>x</v>
      </c>
      <c r="AR170" s="151" t="str">
        <f>IF('Indicator Date'!AR170="","x",'Indicator Date'!AR170)</f>
        <v>x</v>
      </c>
      <c r="AS170" s="151">
        <f>IF('Indicator Date'!AS170="","x",'Indicator Date'!AS170)</f>
        <v>2015</v>
      </c>
      <c r="AT170" s="151">
        <f>IF('Indicator Date'!AT170="","x",'Indicator Date'!AT170)</f>
        <v>2009</v>
      </c>
      <c r="AU170" s="151">
        <f>IF('Indicator Date'!AU170="","x",'Indicator Date'!AU170)</f>
        <v>2017</v>
      </c>
      <c r="AV170" s="151">
        <f>IF('Indicator Date'!AV170="","x",'Indicator Date'!AV170)</f>
        <v>2014</v>
      </c>
      <c r="AW170" s="151" t="str">
        <f>IF('Indicator Date'!AW170="","x",'Indicator Date'!AW170)</f>
        <v>x</v>
      </c>
      <c r="AX170" s="151">
        <f>IF('Indicator Date'!AX170="","x",'Indicator Date'!AX170)</f>
        <v>2017</v>
      </c>
      <c r="AY170" s="151">
        <f>IF('Indicator Date'!AY170="","x",'Indicator Date'!AY170)</f>
        <v>2017</v>
      </c>
      <c r="AZ170" s="151">
        <f>IF('Indicator Date'!AZ170="","x",'Indicator Date'!AZ170)</f>
        <v>2017</v>
      </c>
      <c r="BA170" s="151" t="str">
        <f>IF('Indicator Date'!BA170="","x",'Indicator Date'!BA170)</f>
        <v>x</v>
      </c>
      <c r="BB170" s="151">
        <f>IF('Indicator Date'!BB170="","x",'Indicator Date'!BB170)</f>
        <v>2017</v>
      </c>
      <c r="BC170" s="151">
        <f>IF('Indicator Date'!BC170="","x",'Indicator Date'!BC170)</f>
        <v>2018</v>
      </c>
      <c r="BD170" s="151">
        <f>IF('Indicator Date'!BD170="","x",'Indicator Date'!BD170)</f>
        <v>2019</v>
      </c>
      <c r="BE170" s="212">
        <f>IF('Indicator Date'!BE170="","x",YEAR('Indicator Date'!BE170))</f>
        <v>2018</v>
      </c>
      <c r="BF170" s="212">
        <f>IF('Indicator Date'!BF170="","x",YEAR('Indicator Date'!BF170))</f>
        <v>2018</v>
      </c>
      <c r="BG170" s="212">
        <f>IF('Indicator Date'!BG170="","x",YEAR('Indicator Date'!BG170))</f>
        <v>2018</v>
      </c>
      <c r="BH170" s="151">
        <f>IF('Indicator Date'!BH170="","x",'Indicator Date'!BH170)</f>
        <v>2018</v>
      </c>
      <c r="BI170" s="151">
        <f>IF('Indicator Date'!BI170="","x",'Indicator Date'!BI170)</f>
        <v>2018</v>
      </c>
      <c r="BJ170" s="151">
        <f>IF('Indicator Date'!BJ170="","x",'Indicator Date'!BJ170)</f>
        <v>2013</v>
      </c>
      <c r="BK170" s="151">
        <f>IF('Indicator Date'!BK170="","x",'Indicator Date'!BK170)</f>
        <v>2017</v>
      </c>
      <c r="BL170" s="151">
        <f>IF('Indicator Date'!BL170="","x",'Indicator Date'!BL170)</f>
        <v>2018</v>
      </c>
      <c r="BM170" s="151">
        <f>IF('Indicator Date'!BM170="","x",'Indicator Date'!BM170)</f>
        <v>2017</v>
      </c>
      <c r="BN170" s="151">
        <f>IF('Indicator Date'!BN170="","x",'Indicator Date'!BN170)</f>
        <v>2015</v>
      </c>
      <c r="BO170" s="151">
        <f>IF('Indicator Date'!BO170="","x",'Indicator Date'!BO170)</f>
        <v>2016</v>
      </c>
      <c r="BP170" s="151">
        <f>IF('Indicator Date'!BP170="","x",'Indicator Date'!BP170)</f>
        <v>2017</v>
      </c>
      <c r="BQ170" s="151">
        <f>IF('Indicator Date'!BQ170="","x",'Indicator Date'!BQ170)</f>
        <v>2014</v>
      </c>
      <c r="BR170" s="151">
        <f>IF('Indicator Date'!BR170="","x",'Indicator Date'!BR170)</f>
        <v>2017</v>
      </c>
      <c r="BS170" s="151">
        <f>IF('Indicator Date'!BS170="","x",'Indicator Date'!BS170)</f>
        <v>2017</v>
      </c>
      <c r="BT170" s="151">
        <f>IF('Indicator Date'!BT170="","x",'Indicator Date'!BT170)</f>
        <v>2016</v>
      </c>
      <c r="BU170" s="151">
        <f>IF('Indicator Date'!BU170="","x",'Indicator Date'!BU170)</f>
        <v>2017</v>
      </c>
      <c r="BV170" s="151">
        <f>IF('Indicator Date'!BV170="","x",'Indicator Date'!BV170)</f>
        <v>2017</v>
      </c>
      <c r="BW170" s="151" t="str">
        <f>IF('Indicator Date'!BW170="","x",'Indicator Date'!BW170)</f>
        <v>x</v>
      </c>
      <c r="BX170" s="151">
        <f>IF('Indicator Date'!BX170="","x",'Indicator Date'!BX170)</f>
        <v>2012</v>
      </c>
      <c r="BY170" s="151">
        <f>IF('Indicator Date'!BY170="","x",'Indicator Date'!BY170)</f>
        <v>2015</v>
      </c>
      <c r="BZ170" s="151">
        <f>IF('Indicator Date'!BZ170="","x",'Indicator Date'!BZ170)</f>
        <v>2015</v>
      </c>
      <c r="CA170" s="151">
        <f>IF('Indicator Date'!CA170="","x",'Indicator Date'!CA170)</f>
        <v>2019</v>
      </c>
      <c r="CB170" s="151">
        <f>IF('Indicator Date'!CB170="","x",'Indicator Date'!CB170)</f>
        <v>2015</v>
      </c>
    </row>
    <row r="171" spans="1:80" x14ac:dyDescent="0.3">
      <c r="A171" s="123" t="s">
        <v>316</v>
      </c>
      <c r="B171" s="106" t="s">
        <v>315</v>
      </c>
      <c r="C171" s="151">
        <f>IF('Indicator Date'!C171="","x",'Indicator Date'!C171)</f>
        <v>2015</v>
      </c>
      <c r="D171" s="151">
        <f>IF('Indicator Date'!D171="","x",'Indicator Date'!D171)</f>
        <v>2015</v>
      </c>
      <c r="E171" s="151">
        <f>IF('Indicator Date'!E171="","x",'Indicator Date'!E171)</f>
        <v>2015</v>
      </c>
      <c r="F171" s="151">
        <f>IF('Indicator Date'!F171="","x",'Indicator Date'!F171)</f>
        <v>2015</v>
      </c>
      <c r="G171" s="151">
        <f>IF('Indicator Date'!G171="","x",'Indicator Date'!G171)</f>
        <v>2015</v>
      </c>
      <c r="H171" s="151">
        <f>IF('Indicator Date'!H171="","x",'Indicator Date'!H171)</f>
        <v>2015</v>
      </c>
      <c r="I171" s="151">
        <f>IF('Indicator Date'!I171="","x",'Indicator Date'!I171)</f>
        <v>2015</v>
      </c>
      <c r="J171" s="151">
        <f>IF('Indicator Date'!J171="","x",'Indicator Date'!J171)</f>
        <v>2018</v>
      </c>
      <c r="K171" s="151">
        <f>IF('Indicator Date'!K171="","x",'Indicator Date'!K171)</f>
        <v>2018</v>
      </c>
      <c r="L171" s="151">
        <f>IF('Indicator Date'!L171="","x",'Indicator Date'!L171)</f>
        <v>2016</v>
      </c>
      <c r="M171" s="151">
        <f>IF('Indicator Date'!M171="","x",'Indicator Date'!M171)</f>
        <v>2015</v>
      </c>
      <c r="N171" s="151">
        <f>IF('Indicator Date'!N171="","x",'Indicator Date'!N171)</f>
        <v>2015</v>
      </c>
      <c r="O171" s="151">
        <f>IF('Indicator Date'!O171="","x",'Indicator Date'!O171)</f>
        <v>2015</v>
      </c>
      <c r="P171" s="151">
        <f>IF('Indicator Date'!P171="","x",'Indicator Date'!P171)</f>
        <v>2015</v>
      </c>
      <c r="Q171" s="151">
        <f>IF('Indicator Date'!Q171="","x",'Indicator Date'!Q171)</f>
        <v>2010</v>
      </c>
      <c r="R171" s="151">
        <f>IF('Indicator Date'!R171="","x",'Indicator Date'!R171)</f>
        <v>2010</v>
      </c>
      <c r="S171" s="151">
        <f>IF('Indicator Date'!S171="","x",'Indicator Date'!S171)</f>
        <v>2010</v>
      </c>
      <c r="T171" s="151">
        <f>IF('Indicator Date'!T171="","x",'Indicator Date'!T171)</f>
        <v>2010</v>
      </c>
      <c r="U171" s="151">
        <f>IF('Indicator Date'!U171="","x",'Indicator Date'!U171)</f>
        <v>2015</v>
      </c>
      <c r="V171" s="151">
        <f>IF('Indicator Date'!V171="","x",'Indicator Date'!V171)</f>
        <v>2015</v>
      </c>
      <c r="W171" s="151">
        <f>IF('Indicator Date'!W171="","x",'Indicator Date'!W171)</f>
        <v>2015</v>
      </c>
      <c r="X171" s="151">
        <f>IF('Indicator Date'!X171="","x",'Indicator Date'!X171)</f>
        <v>2018</v>
      </c>
      <c r="Y171" s="151">
        <f>IF('Indicator Date'!Y171="","x",'Indicator Date'!Y171)</f>
        <v>2018</v>
      </c>
      <c r="Z171" s="151">
        <f>IF('Indicator Date'!Z171="","x",'Indicator Date'!Z171)</f>
        <v>2018</v>
      </c>
      <c r="AA171" s="151">
        <f>IF('Indicator Date'!AA171="","x",'Indicator Date'!AA171)</f>
        <v>2012</v>
      </c>
      <c r="AB171" s="151">
        <f>IF('Indicator Date'!AB171="","x",'Indicator Date'!AB171)</f>
        <v>2017</v>
      </c>
      <c r="AC171" s="151">
        <f>IF('Indicator Date'!AC171="","x",'Indicator Date'!AC171)</f>
        <v>2017</v>
      </c>
      <c r="AD171" s="151">
        <f>IF('Indicator Date'!AD171="","x",'Indicator Date'!AD171)</f>
        <v>2014</v>
      </c>
      <c r="AE171" s="151">
        <f>IF('Indicator Date'!AE171="","x",'Indicator Date'!AE171)</f>
        <v>2018</v>
      </c>
      <c r="AF171" s="151">
        <f>IF('Indicator Date'!AF171="","x",'Indicator Date'!AF171)</f>
        <v>2016</v>
      </c>
      <c r="AG171" s="151">
        <f>IF('Indicator Date'!AG171="","x",'Indicator Date'!AG171)</f>
        <v>2019</v>
      </c>
      <c r="AH171" s="151">
        <f>IF('Indicator Date'!AH171="","x",'Indicator Date'!AH171)</f>
        <v>2019</v>
      </c>
      <c r="AI171" s="151">
        <f>IF('Indicator Date'!AI171="","x",'Indicator Date'!AI171)</f>
        <v>2019</v>
      </c>
      <c r="AJ171" s="151">
        <f>IF('Indicator Date'!AJ171="","x",'Indicator Date'!AJ171)</f>
        <v>2018</v>
      </c>
      <c r="AK171" s="151">
        <f>IF('Indicator Date'!AK171="","x",'Indicator Date'!AK171)</f>
        <v>2018</v>
      </c>
      <c r="AL171" s="151">
        <f>IF('Indicator Date'!AL171="","x",'Indicator Date'!AL171)</f>
        <v>2017</v>
      </c>
      <c r="AM171" s="151">
        <f>IF('Indicator Date'!AM171="","x",'Indicator Date'!AM171)</f>
        <v>2012</v>
      </c>
      <c r="AN171" s="151">
        <f>IF('Indicator Date'!AN171="","x",'Indicator Date'!AN171)</f>
        <v>2019</v>
      </c>
      <c r="AO171" s="151">
        <f>IF('Indicator Date'!AO171="","x",'Indicator Date'!AO171)</f>
        <v>2016</v>
      </c>
      <c r="AP171" s="151">
        <f>IF('Indicator Date'!AP171="","x",'Indicator Date'!AP171)</f>
        <v>2017</v>
      </c>
      <c r="AQ171" s="151">
        <f>IF('Indicator Date'!AQ171="","x",'Indicator Date'!AQ171)</f>
        <v>2017</v>
      </c>
      <c r="AR171" s="151">
        <f>IF('Indicator Date'!AR171="","x",'Indicator Date'!AR171)</f>
        <v>2018</v>
      </c>
      <c r="AS171" s="151">
        <f>IF('Indicator Date'!AS171="","x",'Indicator Date'!AS171)</f>
        <v>2015</v>
      </c>
      <c r="AT171" s="151">
        <f>IF('Indicator Date'!AT171="","x",'Indicator Date'!AT171)</f>
        <v>2012</v>
      </c>
      <c r="AU171" s="151">
        <f>IF('Indicator Date'!AU171="","x",'Indicator Date'!AU171)</f>
        <v>2017</v>
      </c>
      <c r="AV171" s="151">
        <f>IF('Indicator Date'!AV171="","x",'Indicator Date'!AV171)</f>
        <v>2017</v>
      </c>
      <c r="AW171" s="151">
        <f>IF('Indicator Date'!AW171="","x",'Indicator Date'!AW171)</f>
        <v>2017</v>
      </c>
      <c r="AX171" s="151">
        <f>IF('Indicator Date'!AX171="","x",'Indicator Date'!AX171)</f>
        <v>2017</v>
      </c>
      <c r="AY171" s="151">
        <f>IF('Indicator Date'!AY171="","x",'Indicator Date'!AY171)</f>
        <v>2017</v>
      </c>
      <c r="AZ171" s="151">
        <f>IF('Indicator Date'!AZ171="","x",'Indicator Date'!AZ171)</f>
        <v>2017</v>
      </c>
      <c r="BA171" s="151" t="str">
        <f>IF('Indicator Date'!BA171="","x",'Indicator Date'!BA171)</f>
        <v>2015</v>
      </c>
      <c r="BB171" s="151">
        <f>IF('Indicator Date'!BB171="","x",'Indicator Date'!BB171)</f>
        <v>2017</v>
      </c>
      <c r="BC171" s="151">
        <f>IF('Indicator Date'!BC171="","x",'Indicator Date'!BC171)</f>
        <v>2018</v>
      </c>
      <c r="BD171" s="151">
        <f>IF('Indicator Date'!BD171="","x",'Indicator Date'!BD171)</f>
        <v>2019</v>
      </c>
      <c r="BE171" s="212" t="str">
        <f>IF('Indicator Date'!BE171="","x",YEAR('Indicator Date'!BE171))</f>
        <v>x</v>
      </c>
      <c r="BF171" s="212">
        <f>IF('Indicator Date'!BF171="","x",YEAR('Indicator Date'!BF171))</f>
        <v>2018</v>
      </c>
      <c r="BG171" s="212">
        <f>IF('Indicator Date'!BG171="","x",YEAR('Indicator Date'!BG171))</f>
        <v>2018</v>
      </c>
      <c r="BH171" s="151">
        <f>IF('Indicator Date'!BH171="","x",'Indicator Date'!BH171)</f>
        <v>2018</v>
      </c>
      <c r="BI171" s="151">
        <f>IF('Indicator Date'!BI171="","x",'Indicator Date'!BI171)</f>
        <v>2018</v>
      </c>
      <c r="BJ171" s="151">
        <f>IF('Indicator Date'!BJ171="","x",'Indicator Date'!BJ171)</f>
        <v>2013</v>
      </c>
      <c r="BK171" s="151">
        <f>IF('Indicator Date'!BK171="","x",'Indicator Date'!BK171)</f>
        <v>2017</v>
      </c>
      <c r="BL171" s="151">
        <f>IF('Indicator Date'!BL171="","x",'Indicator Date'!BL171)</f>
        <v>2018</v>
      </c>
      <c r="BM171" s="151">
        <f>IF('Indicator Date'!BM171="","x",'Indicator Date'!BM171)</f>
        <v>2017</v>
      </c>
      <c r="BN171" s="151">
        <f>IF('Indicator Date'!BN171="","x",'Indicator Date'!BN171)</f>
        <v>2015</v>
      </c>
      <c r="BO171" s="151">
        <f>IF('Indicator Date'!BO171="","x",'Indicator Date'!BO171)</f>
        <v>2016</v>
      </c>
      <c r="BP171" s="151">
        <f>IF('Indicator Date'!BP171="","x",'Indicator Date'!BP171)</f>
        <v>2017</v>
      </c>
      <c r="BQ171" s="151">
        <f>IF('Indicator Date'!BQ171="","x",'Indicator Date'!BQ171)</f>
        <v>2014</v>
      </c>
      <c r="BR171" s="151">
        <f>IF('Indicator Date'!BR171="","x",'Indicator Date'!BR171)</f>
        <v>2017</v>
      </c>
      <c r="BS171" s="151">
        <f>IF('Indicator Date'!BS171="","x",'Indicator Date'!BS171)</f>
        <v>2017</v>
      </c>
      <c r="BT171" s="151">
        <f>IF('Indicator Date'!BT171="","x",'Indicator Date'!BT171)</f>
        <v>2014</v>
      </c>
      <c r="BU171" s="151">
        <f>IF('Indicator Date'!BU171="","x",'Indicator Date'!BU171)</f>
        <v>2017</v>
      </c>
      <c r="BV171" s="151">
        <f>IF('Indicator Date'!BV171="","x",'Indicator Date'!BV171)</f>
        <v>2017</v>
      </c>
      <c r="BW171" s="151" t="str">
        <f>IF('Indicator Date'!BW171="","x",'Indicator Date'!BW171)</f>
        <v>x</v>
      </c>
      <c r="BX171" s="151">
        <f>IF('Indicator Date'!BX171="","x",'Indicator Date'!BX171)</f>
        <v>2016</v>
      </c>
      <c r="BY171" s="151">
        <f>IF('Indicator Date'!BY171="","x",'Indicator Date'!BY171)</f>
        <v>2015</v>
      </c>
      <c r="BZ171" s="151" t="str">
        <f>IF('Indicator Date'!BZ171="","x",'Indicator Date'!BZ171)</f>
        <v>2018</v>
      </c>
      <c r="CA171" s="151">
        <f>IF('Indicator Date'!CA171="","x",'Indicator Date'!CA171)</f>
        <v>2019</v>
      </c>
      <c r="CB171" s="151">
        <f>IF('Indicator Date'!CB171="","x",'Indicator Date'!CB171)</f>
        <v>2015</v>
      </c>
    </row>
    <row r="172" spans="1:80" x14ac:dyDescent="0.3">
      <c r="A172" s="123" t="s">
        <v>750</v>
      </c>
      <c r="B172" s="106" t="s">
        <v>317</v>
      </c>
      <c r="C172" s="151">
        <f>IF('Indicator Date'!C172="","x",'Indicator Date'!C172)</f>
        <v>2015</v>
      </c>
      <c r="D172" s="151">
        <f>IF('Indicator Date'!D172="","x",'Indicator Date'!D172)</f>
        <v>2015</v>
      </c>
      <c r="E172" s="151">
        <f>IF('Indicator Date'!E172="","x",'Indicator Date'!E172)</f>
        <v>2015</v>
      </c>
      <c r="F172" s="151">
        <f>IF('Indicator Date'!F172="","x",'Indicator Date'!F172)</f>
        <v>2015</v>
      </c>
      <c r="G172" s="151">
        <f>IF('Indicator Date'!G172="","x",'Indicator Date'!G172)</f>
        <v>2015</v>
      </c>
      <c r="H172" s="151">
        <f>IF('Indicator Date'!H172="","x",'Indicator Date'!H172)</f>
        <v>2015</v>
      </c>
      <c r="I172" s="151">
        <f>IF('Indicator Date'!I172="","x",'Indicator Date'!I172)</f>
        <v>2015</v>
      </c>
      <c r="J172" s="151">
        <f>IF('Indicator Date'!J172="","x",'Indicator Date'!J172)</f>
        <v>2018</v>
      </c>
      <c r="K172" s="151">
        <f>IF('Indicator Date'!K172="","x",'Indicator Date'!K172)</f>
        <v>2018</v>
      </c>
      <c r="L172" s="151">
        <f>IF('Indicator Date'!L172="","x",'Indicator Date'!L172)</f>
        <v>2016</v>
      </c>
      <c r="M172" s="151">
        <f>IF('Indicator Date'!M172="","x",'Indicator Date'!M172)</f>
        <v>2015</v>
      </c>
      <c r="N172" s="151">
        <f>IF('Indicator Date'!N172="","x",'Indicator Date'!N172)</f>
        <v>2015</v>
      </c>
      <c r="O172" s="151">
        <f>IF('Indicator Date'!O172="","x",'Indicator Date'!O172)</f>
        <v>2015</v>
      </c>
      <c r="P172" s="151">
        <f>IF('Indicator Date'!P172="","x",'Indicator Date'!P172)</f>
        <v>2015</v>
      </c>
      <c r="Q172" s="151">
        <f>IF('Indicator Date'!Q172="","x",'Indicator Date'!Q172)</f>
        <v>2010</v>
      </c>
      <c r="R172" s="151">
        <f>IF('Indicator Date'!R172="","x",'Indicator Date'!R172)</f>
        <v>2010</v>
      </c>
      <c r="S172" s="151">
        <f>IF('Indicator Date'!S172="","x",'Indicator Date'!S172)</f>
        <v>2010</v>
      </c>
      <c r="T172" s="151">
        <f>IF('Indicator Date'!T172="","x",'Indicator Date'!T172)</f>
        <v>2010</v>
      </c>
      <c r="U172" s="151">
        <f>IF('Indicator Date'!U172="","x",'Indicator Date'!U172)</f>
        <v>2015</v>
      </c>
      <c r="V172" s="151">
        <f>IF('Indicator Date'!V172="","x",'Indicator Date'!V172)</f>
        <v>2015</v>
      </c>
      <c r="W172" s="151">
        <f>IF('Indicator Date'!W172="","x",'Indicator Date'!W172)</f>
        <v>2015</v>
      </c>
      <c r="X172" s="151">
        <f>IF('Indicator Date'!X172="","x",'Indicator Date'!X172)</f>
        <v>2018</v>
      </c>
      <c r="Y172" s="151">
        <f>IF('Indicator Date'!Y172="","x",'Indicator Date'!Y172)</f>
        <v>2018</v>
      </c>
      <c r="Z172" s="151">
        <f>IF('Indicator Date'!Z172="","x",'Indicator Date'!Z172)</f>
        <v>2018</v>
      </c>
      <c r="AA172" s="151">
        <f>IF('Indicator Date'!AA172="","x",'Indicator Date'!AA172)</f>
        <v>2015</v>
      </c>
      <c r="AB172" s="151">
        <f>IF('Indicator Date'!AB172="","x",'Indicator Date'!AB172)</f>
        <v>2017</v>
      </c>
      <c r="AC172" s="151">
        <f>IF('Indicator Date'!AC172="","x",'Indicator Date'!AC172)</f>
        <v>2017</v>
      </c>
      <c r="AD172" s="151">
        <f>IF('Indicator Date'!AD172="","x",'Indicator Date'!AD172)</f>
        <v>2018</v>
      </c>
      <c r="AE172" s="151">
        <f>IF('Indicator Date'!AE172="","x",'Indicator Date'!AE172)</f>
        <v>2018</v>
      </c>
      <c r="AF172" s="151">
        <f>IF('Indicator Date'!AF172="","x",'Indicator Date'!AF172)</f>
        <v>2016</v>
      </c>
      <c r="AG172" s="151">
        <f>IF('Indicator Date'!AG172="","x",'Indicator Date'!AG172)</f>
        <v>2019</v>
      </c>
      <c r="AH172" s="151">
        <f>IF('Indicator Date'!AH172="","x",'Indicator Date'!AH172)</f>
        <v>2019</v>
      </c>
      <c r="AI172" s="151">
        <f>IF('Indicator Date'!AI172="","x",'Indicator Date'!AI172)</f>
        <v>2019</v>
      </c>
      <c r="AJ172" s="151">
        <f>IF('Indicator Date'!AJ172="","x",'Indicator Date'!AJ172)</f>
        <v>2018</v>
      </c>
      <c r="AK172" s="151">
        <f>IF('Indicator Date'!AK172="","x",'Indicator Date'!AK172)</f>
        <v>2018</v>
      </c>
      <c r="AL172" s="151">
        <f>IF('Indicator Date'!AL172="","x",'Indicator Date'!AL172)</f>
        <v>2017</v>
      </c>
      <c r="AM172" s="151">
        <f>IF('Indicator Date'!AM172="","x",'Indicator Date'!AM172)</f>
        <v>2016</v>
      </c>
      <c r="AN172" s="151">
        <f>IF('Indicator Date'!AN172="","x",'Indicator Date'!AN172)</f>
        <v>2019</v>
      </c>
      <c r="AO172" s="151">
        <f>IF('Indicator Date'!AO172="","x",'Indicator Date'!AO172)</f>
        <v>2016</v>
      </c>
      <c r="AP172" s="151">
        <f>IF('Indicator Date'!AP172="","x",'Indicator Date'!AP172)</f>
        <v>2017</v>
      </c>
      <c r="AQ172" s="151">
        <f>IF('Indicator Date'!AQ172="","x",'Indicator Date'!AQ172)</f>
        <v>2017</v>
      </c>
      <c r="AR172" s="151">
        <f>IF('Indicator Date'!AR172="","x",'Indicator Date'!AR172)</f>
        <v>2018</v>
      </c>
      <c r="AS172" s="151">
        <f>IF('Indicator Date'!AS172="","x",'Indicator Date'!AS172)</f>
        <v>2015</v>
      </c>
      <c r="AT172" s="151">
        <f>IF('Indicator Date'!AT172="","x",'Indicator Date'!AT172)</f>
        <v>2011</v>
      </c>
      <c r="AU172" s="151">
        <f>IF('Indicator Date'!AU172="","x",'Indicator Date'!AU172)</f>
        <v>2017</v>
      </c>
      <c r="AV172" s="151">
        <f>IF('Indicator Date'!AV172="","x",'Indicator Date'!AV172)</f>
        <v>2017</v>
      </c>
      <c r="AW172" s="151">
        <f>IF('Indicator Date'!AW172="","x",'Indicator Date'!AW172)</f>
        <v>2017</v>
      </c>
      <c r="AX172" s="151">
        <f>IF('Indicator Date'!AX172="","x",'Indicator Date'!AX172)</f>
        <v>2017</v>
      </c>
      <c r="AY172" s="151">
        <f>IF('Indicator Date'!AY172="","x",'Indicator Date'!AY172)</f>
        <v>2017</v>
      </c>
      <c r="AZ172" s="151">
        <f>IF('Indicator Date'!AZ172="","x",'Indicator Date'!AZ172)</f>
        <v>2017</v>
      </c>
      <c r="BA172" s="151" t="str">
        <f>IF('Indicator Date'!BA172="","x",'Indicator Date'!BA172)</f>
        <v>2011</v>
      </c>
      <c r="BB172" s="151">
        <f>IF('Indicator Date'!BB172="","x",'Indicator Date'!BB172)</f>
        <v>2017</v>
      </c>
      <c r="BC172" s="151">
        <f>IF('Indicator Date'!BC172="","x",'Indicator Date'!BC172)</f>
        <v>2018</v>
      </c>
      <c r="BD172" s="151">
        <f>IF('Indicator Date'!BD172="","x",'Indicator Date'!BD172)</f>
        <v>2019</v>
      </c>
      <c r="BE172" s="212" t="str">
        <f>IF('Indicator Date'!BE172="","x",YEAR('Indicator Date'!BE172))</f>
        <v>x</v>
      </c>
      <c r="BF172" s="212">
        <f>IF('Indicator Date'!BF172="","x",YEAR('Indicator Date'!BF172))</f>
        <v>2019</v>
      </c>
      <c r="BG172" s="212">
        <f>IF('Indicator Date'!BG172="","x",YEAR('Indicator Date'!BG172))</f>
        <v>2018</v>
      </c>
      <c r="BH172" s="151">
        <f>IF('Indicator Date'!BH172="","x",'Indicator Date'!BH172)</f>
        <v>2018</v>
      </c>
      <c r="BI172" s="151">
        <f>IF('Indicator Date'!BI172="","x",'Indicator Date'!BI172)</f>
        <v>2018</v>
      </c>
      <c r="BJ172" s="151">
        <f>IF('Indicator Date'!BJ172="","x",'Indicator Date'!BJ172)</f>
        <v>2015</v>
      </c>
      <c r="BK172" s="151">
        <f>IF('Indicator Date'!BK172="","x",'Indicator Date'!BK172)</f>
        <v>2017</v>
      </c>
      <c r="BL172" s="151">
        <f>IF('Indicator Date'!BL172="","x",'Indicator Date'!BL172)</f>
        <v>2018</v>
      </c>
      <c r="BM172" s="151">
        <f>IF('Indicator Date'!BM172="","x",'Indicator Date'!BM172)</f>
        <v>2017</v>
      </c>
      <c r="BN172" s="151">
        <f>IF('Indicator Date'!BN172="","x",'Indicator Date'!BN172)</f>
        <v>2015</v>
      </c>
      <c r="BO172" s="151">
        <f>IF('Indicator Date'!BO172="","x",'Indicator Date'!BO172)</f>
        <v>2016</v>
      </c>
      <c r="BP172" s="151">
        <f>IF('Indicator Date'!BP172="","x",'Indicator Date'!BP172)</f>
        <v>2017</v>
      </c>
      <c r="BQ172" s="151">
        <f>IF('Indicator Date'!BQ172="","x",'Indicator Date'!BQ172)</f>
        <v>2014</v>
      </c>
      <c r="BR172" s="151">
        <f>IF('Indicator Date'!BR172="","x",'Indicator Date'!BR172)</f>
        <v>2017</v>
      </c>
      <c r="BS172" s="151">
        <f>IF('Indicator Date'!BS172="","x",'Indicator Date'!BS172)</f>
        <v>2017</v>
      </c>
      <c r="BT172" s="151">
        <f>IF('Indicator Date'!BT172="","x",'Indicator Date'!BT172)</f>
        <v>2014</v>
      </c>
      <c r="BU172" s="151">
        <f>IF('Indicator Date'!BU172="","x",'Indicator Date'!BU172)</f>
        <v>2017</v>
      </c>
      <c r="BV172" s="151">
        <f>IF('Indicator Date'!BV172="","x",'Indicator Date'!BV172)</f>
        <v>2017</v>
      </c>
      <c r="BW172" s="151">
        <f>IF('Indicator Date'!BW172="","x",'Indicator Date'!BW172)</f>
        <v>2017</v>
      </c>
      <c r="BX172" s="151">
        <f>IF('Indicator Date'!BX172="","x",'Indicator Date'!BX172)</f>
        <v>2016</v>
      </c>
      <c r="BY172" s="151">
        <f>IF('Indicator Date'!BY172="","x",'Indicator Date'!BY172)</f>
        <v>2015</v>
      </c>
      <c r="BZ172" s="151" t="str">
        <f>IF('Indicator Date'!BZ172="","x",'Indicator Date'!BZ172)</f>
        <v>2018</v>
      </c>
      <c r="CA172" s="151">
        <f>IF('Indicator Date'!CA172="","x",'Indicator Date'!CA172)</f>
        <v>2019</v>
      </c>
      <c r="CB172" s="151">
        <f>IF('Indicator Date'!CB172="","x",'Indicator Date'!CB172)</f>
        <v>2015</v>
      </c>
    </row>
    <row r="173" spans="1:80" x14ac:dyDescent="0.3">
      <c r="A173" s="123" t="s">
        <v>319</v>
      </c>
      <c r="B173" s="106" t="s">
        <v>318</v>
      </c>
      <c r="C173" s="151">
        <f>IF('Indicator Date'!C173="","x",'Indicator Date'!C173)</f>
        <v>2015</v>
      </c>
      <c r="D173" s="151">
        <f>IF('Indicator Date'!D173="","x",'Indicator Date'!D173)</f>
        <v>2015</v>
      </c>
      <c r="E173" s="151">
        <f>IF('Indicator Date'!E173="","x",'Indicator Date'!E173)</f>
        <v>2015</v>
      </c>
      <c r="F173" s="151">
        <f>IF('Indicator Date'!F173="","x",'Indicator Date'!F173)</f>
        <v>2015</v>
      </c>
      <c r="G173" s="151">
        <f>IF('Indicator Date'!G173="","x",'Indicator Date'!G173)</f>
        <v>2015</v>
      </c>
      <c r="H173" s="151">
        <f>IF('Indicator Date'!H173="","x",'Indicator Date'!H173)</f>
        <v>2015</v>
      </c>
      <c r="I173" s="151">
        <f>IF('Indicator Date'!I173="","x",'Indicator Date'!I173)</f>
        <v>2015</v>
      </c>
      <c r="J173" s="151">
        <f>IF('Indicator Date'!J173="","x",'Indicator Date'!J173)</f>
        <v>2018</v>
      </c>
      <c r="K173" s="151">
        <f>IF('Indicator Date'!K173="","x",'Indicator Date'!K173)</f>
        <v>2018</v>
      </c>
      <c r="L173" s="151">
        <f>IF('Indicator Date'!L173="","x",'Indicator Date'!L173)</f>
        <v>2016</v>
      </c>
      <c r="M173" s="151">
        <f>IF('Indicator Date'!M173="","x",'Indicator Date'!M173)</f>
        <v>2015</v>
      </c>
      <c r="N173" s="151">
        <f>IF('Indicator Date'!N173="","x",'Indicator Date'!N173)</f>
        <v>2015</v>
      </c>
      <c r="O173" s="151">
        <f>IF('Indicator Date'!O173="","x",'Indicator Date'!O173)</f>
        <v>2015</v>
      </c>
      <c r="P173" s="151">
        <f>IF('Indicator Date'!P173="","x",'Indicator Date'!P173)</f>
        <v>2015</v>
      </c>
      <c r="Q173" s="151">
        <f>IF('Indicator Date'!Q173="","x",'Indicator Date'!Q173)</f>
        <v>2010</v>
      </c>
      <c r="R173" s="151">
        <f>IF('Indicator Date'!R173="","x",'Indicator Date'!R173)</f>
        <v>2010</v>
      </c>
      <c r="S173" s="151">
        <f>IF('Indicator Date'!S173="","x",'Indicator Date'!S173)</f>
        <v>2010</v>
      </c>
      <c r="T173" s="151">
        <f>IF('Indicator Date'!T173="","x",'Indicator Date'!T173)</f>
        <v>2010</v>
      </c>
      <c r="U173" s="151">
        <f>IF('Indicator Date'!U173="","x",'Indicator Date'!U173)</f>
        <v>2015</v>
      </c>
      <c r="V173" s="151">
        <f>IF('Indicator Date'!V173="","x",'Indicator Date'!V173)</f>
        <v>2015</v>
      </c>
      <c r="W173" s="151">
        <f>IF('Indicator Date'!W173="","x",'Indicator Date'!W173)</f>
        <v>2015</v>
      </c>
      <c r="X173" s="151">
        <f>IF('Indicator Date'!X173="","x",'Indicator Date'!X173)</f>
        <v>2018</v>
      </c>
      <c r="Y173" s="151">
        <f>IF('Indicator Date'!Y173="","x",'Indicator Date'!Y173)</f>
        <v>2018</v>
      </c>
      <c r="Z173" s="151">
        <f>IF('Indicator Date'!Z173="","x",'Indicator Date'!Z173)</f>
        <v>2018</v>
      </c>
      <c r="AA173" s="151" t="str">
        <f>IF('Indicator Date'!AA173="","x",'Indicator Date'!AA173)</f>
        <v>x</v>
      </c>
      <c r="AB173" s="151">
        <f>IF('Indicator Date'!AB173="","x",'Indicator Date'!AB173)</f>
        <v>2017</v>
      </c>
      <c r="AC173" s="151">
        <f>IF('Indicator Date'!AC173="","x",'Indicator Date'!AC173)</f>
        <v>2017</v>
      </c>
      <c r="AD173" s="151">
        <f>IF('Indicator Date'!AD173="","x",'Indicator Date'!AD173)</f>
        <v>2018</v>
      </c>
      <c r="AE173" s="151">
        <f>IF('Indicator Date'!AE173="","x",'Indicator Date'!AE173)</f>
        <v>2018</v>
      </c>
      <c r="AF173" s="151">
        <f>IF('Indicator Date'!AF173="","x",'Indicator Date'!AF173)</f>
        <v>2016</v>
      </c>
      <c r="AG173" s="151">
        <f>IF('Indicator Date'!AG173="","x",'Indicator Date'!AG173)</f>
        <v>2019</v>
      </c>
      <c r="AH173" s="151">
        <f>IF('Indicator Date'!AH173="","x",'Indicator Date'!AH173)</f>
        <v>2019</v>
      </c>
      <c r="AI173" s="151">
        <f>IF('Indicator Date'!AI173="","x",'Indicator Date'!AI173)</f>
        <v>2019</v>
      </c>
      <c r="AJ173" s="151">
        <f>IF('Indicator Date'!AJ173="","x",'Indicator Date'!AJ173)</f>
        <v>2018</v>
      </c>
      <c r="AK173" s="151">
        <f>IF('Indicator Date'!AK173="","x",'Indicator Date'!AK173)</f>
        <v>2018</v>
      </c>
      <c r="AL173" s="151">
        <f>IF('Indicator Date'!AL173="","x",'Indicator Date'!AL173)</f>
        <v>2017</v>
      </c>
      <c r="AM173" s="151">
        <f>IF('Indicator Date'!AM173="","x",'Indicator Date'!AM173)</f>
        <v>2016</v>
      </c>
      <c r="AN173" s="151">
        <f>IF('Indicator Date'!AN173="","x",'Indicator Date'!AN173)</f>
        <v>2019</v>
      </c>
      <c r="AO173" s="151">
        <f>IF('Indicator Date'!AO173="","x",'Indicator Date'!AO173)</f>
        <v>2016</v>
      </c>
      <c r="AP173" s="151">
        <f>IF('Indicator Date'!AP173="","x",'Indicator Date'!AP173)</f>
        <v>2017</v>
      </c>
      <c r="AQ173" s="151">
        <f>IF('Indicator Date'!AQ173="","x",'Indicator Date'!AQ173)</f>
        <v>2017</v>
      </c>
      <c r="AR173" s="151">
        <f>IF('Indicator Date'!AR173="","x",'Indicator Date'!AR173)</f>
        <v>2018</v>
      </c>
      <c r="AS173" s="151">
        <f>IF('Indicator Date'!AS173="","x",'Indicator Date'!AS173)</f>
        <v>2015</v>
      </c>
      <c r="AT173" s="151">
        <f>IF('Indicator Date'!AT173="","x",'Indicator Date'!AT173)</f>
        <v>2016</v>
      </c>
      <c r="AU173" s="151">
        <f>IF('Indicator Date'!AU173="","x",'Indicator Date'!AU173)</f>
        <v>2017</v>
      </c>
      <c r="AV173" s="151">
        <f>IF('Indicator Date'!AV173="","x",'Indicator Date'!AV173)</f>
        <v>2017</v>
      </c>
      <c r="AW173" s="151" t="str">
        <f>IF('Indicator Date'!AW173="","x",'Indicator Date'!AW173)</f>
        <v>x</v>
      </c>
      <c r="AX173" s="151">
        <f>IF('Indicator Date'!AX173="","x",'Indicator Date'!AX173)</f>
        <v>2017</v>
      </c>
      <c r="AY173" s="151">
        <f>IF('Indicator Date'!AY173="","x",'Indicator Date'!AY173)</f>
        <v>2017</v>
      </c>
      <c r="AZ173" s="151">
        <f>IF('Indicator Date'!AZ173="","x",'Indicator Date'!AZ173)</f>
        <v>2017</v>
      </c>
      <c r="BA173" s="151" t="str">
        <f>IF('Indicator Date'!BA173="","x",'Indicator Date'!BA173)</f>
        <v>2017</v>
      </c>
      <c r="BB173" s="151">
        <f>IF('Indicator Date'!BB173="","x",'Indicator Date'!BB173)</f>
        <v>2017</v>
      </c>
      <c r="BC173" s="151">
        <f>IF('Indicator Date'!BC173="","x",'Indicator Date'!BC173)</f>
        <v>2018</v>
      </c>
      <c r="BD173" s="151">
        <f>IF('Indicator Date'!BD173="","x",'Indicator Date'!BD173)</f>
        <v>2019</v>
      </c>
      <c r="BE173" s="212">
        <f>IF('Indicator Date'!BE173="","x",YEAR('Indicator Date'!BE173))</f>
        <v>2018</v>
      </c>
      <c r="BF173" s="212">
        <f>IF('Indicator Date'!BF173="","x",YEAR('Indicator Date'!BF173))</f>
        <v>2018</v>
      </c>
      <c r="BG173" s="212">
        <f>IF('Indicator Date'!BG173="","x",YEAR('Indicator Date'!BG173))</f>
        <v>2018</v>
      </c>
      <c r="BH173" s="151">
        <f>IF('Indicator Date'!BH173="","x",'Indicator Date'!BH173)</f>
        <v>2018</v>
      </c>
      <c r="BI173" s="151">
        <f>IF('Indicator Date'!BI173="","x",'Indicator Date'!BI173)</f>
        <v>2018</v>
      </c>
      <c r="BJ173" s="151">
        <f>IF('Indicator Date'!BJ173="","x",'Indicator Date'!BJ173)</f>
        <v>2015</v>
      </c>
      <c r="BK173" s="151">
        <f>IF('Indicator Date'!BK173="","x",'Indicator Date'!BK173)</f>
        <v>2017</v>
      </c>
      <c r="BL173" s="151">
        <f>IF('Indicator Date'!BL173="","x",'Indicator Date'!BL173)</f>
        <v>2018</v>
      </c>
      <c r="BM173" s="151">
        <f>IF('Indicator Date'!BM173="","x",'Indicator Date'!BM173)</f>
        <v>2017</v>
      </c>
      <c r="BN173" s="151">
        <f>IF('Indicator Date'!BN173="","x",'Indicator Date'!BN173)</f>
        <v>2015</v>
      </c>
      <c r="BO173" s="151">
        <f>IF('Indicator Date'!BO173="","x",'Indicator Date'!BO173)</f>
        <v>2016</v>
      </c>
      <c r="BP173" s="151">
        <f>IF('Indicator Date'!BP173="","x",'Indicator Date'!BP173)</f>
        <v>2017</v>
      </c>
      <c r="BQ173" s="151">
        <f>IF('Indicator Date'!BQ173="","x",'Indicator Date'!BQ173)</f>
        <v>2014</v>
      </c>
      <c r="BR173" s="151">
        <f>IF('Indicator Date'!BR173="","x",'Indicator Date'!BR173)</f>
        <v>2017</v>
      </c>
      <c r="BS173" s="151">
        <f>IF('Indicator Date'!BS173="","x",'Indicator Date'!BS173)</f>
        <v>2017</v>
      </c>
      <c r="BT173" s="151">
        <f>IF('Indicator Date'!BT173="","x",'Indicator Date'!BT173)</f>
        <v>2017</v>
      </c>
      <c r="BU173" s="151">
        <f>IF('Indicator Date'!BU173="","x",'Indicator Date'!BU173)</f>
        <v>2017</v>
      </c>
      <c r="BV173" s="151">
        <f>IF('Indicator Date'!BV173="","x",'Indicator Date'!BV173)</f>
        <v>2017</v>
      </c>
      <c r="BW173" s="151" t="str">
        <f>IF('Indicator Date'!BW173="","x",'Indicator Date'!BW173)</f>
        <v>x</v>
      </c>
      <c r="BX173" s="151">
        <f>IF('Indicator Date'!BX173="","x",'Indicator Date'!BX173)</f>
        <v>2016</v>
      </c>
      <c r="BY173" s="151">
        <f>IF('Indicator Date'!BY173="","x",'Indicator Date'!BY173)</f>
        <v>2015</v>
      </c>
      <c r="BZ173" s="151" t="str">
        <f>IF('Indicator Date'!BZ173="","x",'Indicator Date'!BZ173)</f>
        <v>2018</v>
      </c>
      <c r="CA173" s="151">
        <f>IF('Indicator Date'!CA173="","x",'Indicator Date'!CA173)</f>
        <v>2019</v>
      </c>
      <c r="CB173" s="151">
        <f>IF('Indicator Date'!CB173="","x",'Indicator Date'!CB173)</f>
        <v>2015</v>
      </c>
    </row>
    <row r="174" spans="1:80" x14ac:dyDescent="0.3">
      <c r="A174" s="123" t="s">
        <v>372</v>
      </c>
      <c r="B174" s="106" t="s">
        <v>91</v>
      </c>
      <c r="C174" s="151">
        <f>IF('Indicator Date'!C174="","x",'Indicator Date'!C174)</f>
        <v>2015</v>
      </c>
      <c r="D174" s="151">
        <f>IF('Indicator Date'!D174="","x",'Indicator Date'!D174)</f>
        <v>2015</v>
      </c>
      <c r="E174" s="151">
        <f>IF('Indicator Date'!E174="","x",'Indicator Date'!E174)</f>
        <v>2015</v>
      </c>
      <c r="F174" s="151">
        <f>IF('Indicator Date'!F174="","x",'Indicator Date'!F174)</f>
        <v>2015</v>
      </c>
      <c r="G174" s="151">
        <f>IF('Indicator Date'!G174="","x",'Indicator Date'!G174)</f>
        <v>2015</v>
      </c>
      <c r="H174" s="151">
        <f>IF('Indicator Date'!H174="","x",'Indicator Date'!H174)</f>
        <v>2015</v>
      </c>
      <c r="I174" s="151">
        <f>IF('Indicator Date'!I174="","x",'Indicator Date'!I174)</f>
        <v>2015</v>
      </c>
      <c r="J174" s="151">
        <f>IF('Indicator Date'!J174="","x",'Indicator Date'!J174)</f>
        <v>2018</v>
      </c>
      <c r="K174" s="151">
        <f>IF('Indicator Date'!K174="","x",'Indicator Date'!K174)</f>
        <v>2018</v>
      </c>
      <c r="L174" s="151">
        <f>IF('Indicator Date'!L174="","x",'Indicator Date'!L174)</f>
        <v>2016</v>
      </c>
      <c r="M174" s="151">
        <f>IF('Indicator Date'!M174="","x",'Indicator Date'!M174)</f>
        <v>2015</v>
      </c>
      <c r="N174" s="151">
        <f>IF('Indicator Date'!N174="","x",'Indicator Date'!N174)</f>
        <v>2015</v>
      </c>
      <c r="O174" s="151">
        <f>IF('Indicator Date'!O174="","x",'Indicator Date'!O174)</f>
        <v>2015</v>
      </c>
      <c r="P174" s="151">
        <f>IF('Indicator Date'!P174="","x",'Indicator Date'!P174)</f>
        <v>2015</v>
      </c>
      <c r="Q174" s="151">
        <f>IF('Indicator Date'!Q174="","x",'Indicator Date'!Q174)</f>
        <v>2010</v>
      </c>
      <c r="R174" s="151">
        <f>IF('Indicator Date'!R174="","x",'Indicator Date'!R174)</f>
        <v>2010</v>
      </c>
      <c r="S174" s="151">
        <f>IF('Indicator Date'!S174="","x",'Indicator Date'!S174)</f>
        <v>2010</v>
      </c>
      <c r="T174" s="151">
        <f>IF('Indicator Date'!T174="","x",'Indicator Date'!T174)</f>
        <v>2010</v>
      </c>
      <c r="U174" s="151">
        <f>IF('Indicator Date'!U174="","x",'Indicator Date'!U174)</f>
        <v>2015</v>
      </c>
      <c r="V174" s="151">
        <f>IF('Indicator Date'!V174="","x",'Indicator Date'!V174)</f>
        <v>2015</v>
      </c>
      <c r="W174" s="151">
        <f>IF('Indicator Date'!W174="","x",'Indicator Date'!W174)</f>
        <v>2015</v>
      </c>
      <c r="X174" s="151">
        <f>IF('Indicator Date'!X174="","x",'Indicator Date'!X174)</f>
        <v>2018</v>
      </c>
      <c r="Y174" s="151">
        <f>IF('Indicator Date'!Y174="","x",'Indicator Date'!Y174)</f>
        <v>2018</v>
      </c>
      <c r="Z174" s="151">
        <f>IF('Indicator Date'!Z174="","x",'Indicator Date'!Z174)</f>
        <v>2018</v>
      </c>
      <c r="AA174" s="151">
        <f>IF('Indicator Date'!AA174="","x",'Indicator Date'!AA174)</f>
        <v>2009</v>
      </c>
      <c r="AB174" s="151">
        <f>IF('Indicator Date'!AB174="","x",'Indicator Date'!AB174)</f>
        <v>2017</v>
      </c>
      <c r="AC174" s="151">
        <f>IF('Indicator Date'!AC174="","x",'Indicator Date'!AC174)</f>
        <v>2017</v>
      </c>
      <c r="AD174" s="151">
        <f>IF('Indicator Date'!AD174="","x",'Indicator Date'!AD174)</f>
        <v>2014</v>
      </c>
      <c r="AE174" s="151">
        <f>IF('Indicator Date'!AE174="","x",'Indicator Date'!AE174)</f>
        <v>2018</v>
      </c>
      <c r="AF174" s="151">
        <f>IF('Indicator Date'!AF174="","x",'Indicator Date'!AF174)</f>
        <v>2016</v>
      </c>
      <c r="AG174" s="151">
        <f>IF('Indicator Date'!AG174="","x",'Indicator Date'!AG174)</f>
        <v>2019</v>
      </c>
      <c r="AH174" s="151">
        <f>IF('Indicator Date'!AH174="","x",'Indicator Date'!AH174)</f>
        <v>2019</v>
      </c>
      <c r="AI174" s="151">
        <f>IF('Indicator Date'!AI174="","x",'Indicator Date'!AI174)</f>
        <v>2019</v>
      </c>
      <c r="AJ174" s="151">
        <f>IF('Indicator Date'!AJ174="","x",'Indicator Date'!AJ174)</f>
        <v>2018</v>
      </c>
      <c r="AK174" s="151">
        <f>IF('Indicator Date'!AK174="","x",'Indicator Date'!AK174)</f>
        <v>2018</v>
      </c>
      <c r="AL174" s="151">
        <f>IF('Indicator Date'!AL174="","x",'Indicator Date'!AL174)</f>
        <v>2017</v>
      </c>
      <c r="AM174" s="151">
        <f>IF('Indicator Date'!AM174="","x",'Indicator Date'!AM174)</f>
        <v>2016</v>
      </c>
      <c r="AN174" s="151">
        <f>IF('Indicator Date'!AN174="","x",'Indicator Date'!AN174)</f>
        <v>2019</v>
      </c>
      <c r="AO174" s="151">
        <f>IF('Indicator Date'!AO174="","x",'Indicator Date'!AO174)</f>
        <v>2016</v>
      </c>
      <c r="AP174" s="151">
        <f>IF('Indicator Date'!AP174="","x",'Indicator Date'!AP174)</f>
        <v>2017</v>
      </c>
      <c r="AQ174" s="151">
        <f>IF('Indicator Date'!AQ174="","x",'Indicator Date'!AQ174)</f>
        <v>2017</v>
      </c>
      <c r="AR174" s="151">
        <f>IF('Indicator Date'!AR174="","x",'Indicator Date'!AR174)</f>
        <v>2018</v>
      </c>
      <c r="AS174" s="151">
        <f>IF('Indicator Date'!AS174="","x",'Indicator Date'!AS174)</f>
        <v>2015</v>
      </c>
      <c r="AT174" s="151">
        <f>IF('Indicator Date'!AT174="","x",'Indicator Date'!AT174)</f>
        <v>2009</v>
      </c>
      <c r="AU174" s="151">
        <f>IF('Indicator Date'!AU174="","x",'Indicator Date'!AU174)</f>
        <v>2017</v>
      </c>
      <c r="AV174" s="151" t="str">
        <f>IF('Indicator Date'!AV174="","x",'Indicator Date'!AV174)</f>
        <v>x</v>
      </c>
      <c r="AW174" s="151" t="str">
        <f>IF('Indicator Date'!AW174="","x",'Indicator Date'!AW174)</f>
        <v>x</v>
      </c>
      <c r="AX174" s="151">
        <f>IF('Indicator Date'!AX174="","x",'Indicator Date'!AX174)</f>
        <v>2017</v>
      </c>
      <c r="AY174" s="151">
        <f>IF('Indicator Date'!AY174="","x",'Indicator Date'!AY174)</f>
        <v>2017</v>
      </c>
      <c r="AZ174" s="151" t="str">
        <f>IF('Indicator Date'!AZ174="","x",'Indicator Date'!AZ174)</f>
        <v>x</v>
      </c>
      <c r="BA174" s="151" t="str">
        <f>IF('Indicator Date'!BA174="","x",'Indicator Date'!BA174)</f>
        <v>2014</v>
      </c>
      <c r="BB174" s="151">
        <f>IF('Indicator Date'!BB174="","x",'Indicator Date'!BB174)</f>
        <v>2017</v>
      </c>
      <c r="BC174" s="151">
        <f>IF('Indicator Date'!BC174="","x",'Indicator Date'!BC174)</f>
        <v>2018</v>
      </c>
      <c r="BD174" s="151">
        <f>IF('Indicator Date'!BD174="","x",'Indicator Date'!BD174)</f>
        <v>2019</v>
      </c>
      <c r="BE174" s="212" t="str">
        <f>IF('Indicator Date'!BE174="","x",YEAR('Indicator Date'!BE174))</f>
        <v>x</v>
      </c>
      <c r="BF174" s="212">
        <f>IF('Indicator Date'!BF174="","x",YEAR('Indicator Date'!BF174))</f>
        <v>2018</v>
      </c>
      <c r="BG174" s="212">
        <f>IF('Indicator Date'!BG174="","x",YEAR('Indicator Date'!BG174))</f>
        <v>2018</v>
      </c>
      <c r="BH174" s="151">
        <f>IF('Indicator Date'!BH174="","x",'Indicator Date'!BH174)</f>
        <v>2018</v>
      </c>
      <c r="BI174" s="151">
        <f>IF('Indicator Date'!BI174="","x",'Indicator Date'!BI174)</f>
        <v>2018</v>
      </c>
      <c r="BJ174" s="151">
        <f>IF('Indicator Date'!BJ174="","x",'Indicator Date'!BJ174)</f>
        <v>2013</v>
      </c>
      <c r="BK174" s="151">
        <f>IF('Indicator Date'!BK174="","x",'Indicator Date'!BK174)</f>
        <v>2017</v>
      </c>
      <c r="BL174" s="151">
        <f>IF('Indicator Date'!BL174="","x",'Indicator Date'!BL174)</f>
        <v>2018</v>
      </c>
      <c r="BM174" s="151">
        <f>IF('Indicator Date'!BM174="","x",'Indicator Date'!BM174)</f>
        <v>2017</v>
      </c>
      <c r="BN174" s="151">
        <f>IF('Indicator Date'!BN174="","x",'Indicator Date'!BN174)</f>
        <v>2015</v>
      </c>
      <c r="BO174" s="151">
        <f>IF('Indicator Date'!BO174="","x",'Indicator Date'!BO174)</f>
        <v>2016</v>
      </c>
      <c r="BP174" s="151">
        <f>IF('Indicator Date'!BP174="","x",'Indicator Date'!BP174)</f>
        <v>2017</v>
      </c>
      <c r="BQ174" s="151">
        <f>IF('Indicator Date'!BQ174="","x",'Indicator Date'!BQ174)</f>
        <v>2014</v>
      </c>
      <c r="BR174" s="151">
        <f>IF('Indicator Date'!BR174="","x",'Indicator Date'!BR174)</f>
        <v>2017</v>
      </c>
      <c r="BS174" s="151">
        <f>IF('Indicator Date'!BS174="","x",'Indicator Date'!BS174)</f>
        <v>2017</v>
      </c>
      <c r="BT174" s="151">
        <f>IF('Indicator Date'!BT174="","x",'Indicator Date'!BT174)</f>
        <v>2017</v>
      </c>
      <c r="BU174" s="151">
        <f>IF('Indicator Date'!BU174="","x",'Indicator Date'!BU174)</f>
        <v>2017</v>
      </c>
      <c r="BV174" s="151">
        <f>IF('Indicator Date'!BV174="","x",'Indicator Date'!BV174)</f>
        <v>2017</v>
      </c>
      <c r="BW174" s="151" t="str">
        <f>IF('Indicator Date'!BW174="","x",'Indicator Date'!BW174)</f>
        <v>x</v>
      </c>
      <c r="BX174" s="151">
        <f>IF('Indicator Date'!BX174="","x",'Indicator Date'!BX174)</f>
        <v>2016</v>
      </c>
      <c r="BY174" s="151">
        <f>IF('Indicator Date'!BY174="","x",'Indicator Date'!BY174)</f>
        <v>2015</v>
      </c>
      <c r="BZ174" s="151" t="str">
        <f>IF('Indicator Date'!BZ174="","x",'Indicator Date'!BZ174)</f>
        <v>2018</v>
      </c>
      <c r="CA174" s="151">
        <f>IF('Indicator Date'!CA174="","x",'Indicator Date'!CA174)</f>
        <v>2019</v>
      </c>
      <c r="CB174" s="151">
        <f>IF('Indicator Date'!CB174="","x",'Indicator Date'!CB174)</f>
        <v>2015</v>
      </c>
    </row>
    <row r="175" spans="1:80" x14ac:dyDescent="0.3">
      <c r="A175" s="123" t="s">
        <v>321</v>
      </c>
      <c r="B175" s="106" t="s">
        <v>320</v>
      </c>
      <c r="C175" s="151">
        <f>IF('Indicator Date'!C175="","x",'Indicator Date'!C175)</f>
        <v>2015</v>
      </c>
      <c r="D175" s="151">
        <f>IF('Indicator Date'!D175="","x",'Indicator Date'!D175)</f>
        <v>2015</v>
      </c>
      <c r="E175" s="151">
        <f>IF('Indicator Date'!E175="","x",'Indicator Date'!E175)</f>
        <v>2015</v>
      </c>
      <c r="F175" s="151">
        <f>IF('Indicator Date'!F175="","x",'Indicator Date'!F175)</f>
        <v>2015</v>
      </c>
      <c r="G175" s="151">
        <f>IF('Indicator Date'!G175="","x",'Indicator Date'!G175)</f>
        <v>2015</v>
      </c>
      <c r="H175" s="151">
        <f>IF('Indicator Date'!H175="","x",'Indicator Date'!H175)</f>
        <v>2015</v>
      </c>
      <c r="I175" s="151">
        <f>IF('Indicator Date'!I175="","x",'Indicator Date'!I175)</f>
        <v>2015</v>
      </c>
      <c r="J175" s="151">
        <f>IF('Indicator Date'!J175="","x",'Indicator Date'!J175)</f>
        <v>2018</v>
      </c>
      <c r="K175" s="151">
        <f>IF('Indicator Date'!K175="","x",'Indicator Date'!K175)</f>
        <v>2018</v>
      </c>
      <c r="L175" s="151">
        <f>IF('Indicator Date'!L175="","x",'Indicator Date'!L175)</f>
        <v>2016</v>
      </c>
      <c r="M175" s="151">
        <f>IF('Indicator Date'!M175="","x",'Indicator Date'!M175)</f>
        <v>2015</v>
      </c>
      <c r="N175" s="151">
        <f>IF('Indicator Date'!N175="","x",'Indicator Date'!N175)</f>
        <v>2015</v>
      </c>
      <c r="O175" s="151">
        <f>IF('Indicator Date'!O175="","x",'Indicator Date'!O175)</f>
        <v>2015</v>
      </c>
      <c r="P175" s="151">
        <f>IF('Indicator Date'!P175="","x",'Indicator Date'!P175)</f>
        <v>2015</v>
      </c>
      <c r="Q175" s="151">
        <f>IF('Indicator Date'!Q175="","x",'Indicator Date'!Q175)</f>
        <v>2010</v>
      </c>
      <c r="R175" s="151">
        <f>IF('Indicator Date'!R175="","x",'Indicator Date'!R175)</f>
        <v>2010</v>
      </c>
      <c r="S175" s="151">
        <f>IF('Indicator Date'!S175="","x",'Indicator Date'!S175)</f>
        <v>2010</v>
      </c>
      <c r="T175" s="151">
        <f>IF('Indicator Date'!T175="","x",'Indicator Date'!T175)</f>
        <v>2010</v>
      </c>
      <c r="U175" s="151">
        <f>IF('Indicator Date'!U175="","x",'Indicator Date'!U175)</f>
        <v>2015</v>
      </c>
      <c r="V175" s="151">
        <f>IF('Indicator Date'!V175="","x",'Indicator Date'!V175)</f>
        <v>2015</v>
      </c>
      <c r="W175" s="151">
        <f>IF('Indicator Date'!W175="","x",'Indicator Date'!W175)</f>
        <v>2015</v>
      </c>
      <c r="X175" s="151">
        <f>IF('Indicator Date'!X175="","x",'Indicator Date'!X175)</f>
        <v>2018</v>
      </c>
      <c r="Y175" s="151">
        <f>IF('Indicator Date'!Y175="","x",'Indicator Date'!Y175)</f>
        <v>2018</v>
      </c>
      <c r="Z175" s="151">
        <f>IF('Indicator Date'!Z175="","x",'Indicator Date'!Z175)</f>
        <v>2018</v>
      </c>
      <c r="AA175" s="151">
        <f>IF('Indicator Date'!AA175="","x",'Indicator Date'!AA175)</f>
        <v>2014</v>
      </c>
      <c r="AB175" s="151">
        <f>IF('Indicator Date'!AB175="","x",'Indicator Date'!AB175)</f>
        <v>2017</v>
      </c>
      <c r="AC175" s="151">
        <f>IF('Indicator Date'!AC175="","x",'Indicator Date'!AC175)</f>
        <v>2017</v>
      </c>
      <c r="AD175" s="151">
        <f>IF('Indicator Date'!AD175="","x",'Indicator Date'!AD175)</f>
        <v>2017</v>
      </c>
      <c r="AE175" s="151">
        <f>IF('Indicator Date'!AE175="","x",'Indicator Date'!AE175)</f>
        <v>2018</v>
      </c>
      <c r="AF175" s="151">
        <f>IF('Indicator Date'!AF175="","x",'Indicator Date'!AF175)</f>
        <v>2016</v>
      </c>
      <c r="AG175" s="151">
        <f>IF('Indicator Date'!AG175="","x",'Indicator Date'!AG175)</f>
        <v>2019</v>
      </c>
      <c r="AH175" s="151">
        <f>IF('Indicator Date'!AH175="","x",'Indicator Date'!AH175)</f>
        <v>2019</v>
      </c>
      <c r="AI175" s="151">
        <f>IF('Indicator Date'!AI175="","x",'Indicator Date'!AI175)</f>
        <v>2019</v>
      </c>
      <c r="AJ175" s="151">
        <f>IF('Indicator Date'!AJ175="","x",'Indicator Date'!AJ175)</f>
        <v>2018</v>
      </c>
      <c r="AK175" s="151">
        <f>IF('Indicator Date'!AK175="","x",'Indicator Date'!AK175)</f>
        <v>2018</v>
      </c>
      <c r="AL175" s="151">
        <f>IF('Indicator Date'!AL175="","x",'Indicator Date'!AL175)</f>
        <v>2017</v>
      </c>
      <c r="AM175" s="151">
        <f>IF('Indicator Date'!AM175="","x",'Indicator Date'!AM175)</f>
        <v>2014</v>
      </c>
      <c r="AN175" s="151">
        <f>IF('Indicator Date'!AN175="","x",'Indicator Date'!AN175)</f>
        <v>2019</v>
      </c>
      <c r="AO175" s="151">
        <f>IF('Indicator Date'!AO175="","x",'Indicator Date'!AO175)</f>
        <v>2016</v>
      </c>
      <c r="AP175" s="151">
        <f>IF('Indicator Date'!AP175="","x",'Indicator Date'!AP175)</f>
        <v>2017</v>
      </c>
      <c r="AQ175" s="151">
        <f>IF('Indicator Date'!AQ175="","x",'Indicator Date'!AQ175)</f>
        <v>2017</v>
      </c>
      <c r="AR175" s="151">
        <f>IF('Indicator Date'!AR175="","x",'Indicator Date'!AR175)</f>
        <v>2018</v>
      </c>
      <c r="AS175" s="151">
        <f>IF('Indicator Date'!AS175="","x",'Indicator Date'!AS175)</f>
        <v>2015</v>
      </c>
      <c r="AT175" s="151">
        <f>IF('Indicator Date'!AT175="","x",'Indicator Date'!AT175)</f>
        <v>2014</v>
      </c>
      <c r="AU175" s="151">
        <f>IF('Indicator Date'!AU175="","x",'Indicator Date'!AU175)</f>
        <v>2017</v>
      </c>
      <c r="AV175" s="151">
        <f>IF('Indicator Date'!AV175="","x",'Indicator Date'!AV175)</f>
        <v>2017</v>
      </c>
      <c r="AW175" s="151">
        <f>IF('Indicator Date'!AW175="","x",'Indicator Date'!AW175)</f>
        <v>2017</v>
      </c>
      <c r="AX175" s="151">
        <f>IF('Indicator Date'!AX175="","x",'Indicator Date'!AX175)</f>
        <v>2017</v>
      </c>
      <c r="AY175" s="151">
        <f>IF('Indicator Date'!AY175="","x",'Indicator Date'!AY175)</f>
        <v>2017</v>
      </c>
      <c r="AZ175" s="151">
        <f>IF('Indicator Date'!AZ175="","x",'Indicator Date'!AZ175)</f>
        <v>2017</v>
      </c>
      <c r="BA175" s="151" t="str">
        <f>IF('Indicator Date'!BA175="","x",'Indicator Date'!BA175)</f>
        <v>2015</v>
      </c>
      <c r="BB175" s="151">
        <f>IF('Indicator Date'!BB175="","x",'Indicator Date'!BB175)</f>
        <v>2017</v>
      </c>
      <c r="BC175" s="151">
        <f>IF('Indicator Date'!BC175="","x",'Indicator Date'!BC175)</f>
        <v>2018</v>
      </c>
      <c r="BD175" s="151">
        <f>IF('Indicator Date'!BD175="","x",'Indicator Date'!BD175)</f>
        <v>2019</v>
      </c>
      <c r="BE175" s="212" t="str">
        <f>IF('Indicator Date'!BE175="","x",YEAR('Indicator Date'!BE175))</f>
        <v>x</v>
      </c>
      <c r="BF175" s="212">
        <f>IF('Indicator Date'!BF175="","x",YEAR('Indicator Date'!BF175))</f>
        <v>2019</v>
      </c>
      <c r="BG175" s="212">
        <f>IF('Indicator Date'!BG175="","x",YEAR('Indicator Date'!BG175))</f>
        <v>2018</v>
      </c>
      <c r="BH175" s="151">
        <f>IF('Indicator Date'!BH175="","x",'Indicator Date'!BH175)</f>
        <v>2018</v>
      </c>
      <c r="BI175" s="151">
        <f>IF('Indicator Date'!BI175="","x",'Indicator Date'!BI175)</f>
        <v>2018</v>
      </c>
      <c r="BJ175" s="151">
        <f>IF('Indicator Date'!BJ175="","x",'Indicator Date'!BJ175)</f>
        <v>2015</v>
      </c>
      <c r="BK175" s="151">
        <f>IF('Indicator Date'!BK175="","x",'Indicator Date'!BK175)</f>
        <v>2017</v>
      </c>
      <c r="BL175" s="151">
        <f>IF('Indicator Date'!BL175="","x",'Indicator Date'!BL175)</f>
        <v>2018</v>
      </c>
      <c r="BM175" s="151">
        <f>IF('Indicator Date'!BM175="","x",'Indicator Date'!BM175)</f>
        <v>2017</v>
      </c>
      <c r="BN175" s="151">
        <f>IF('Indicator Date'!BN175="","x",'Indicator Date'!BN175)</f>
        <v>2015</v>
      </c>
      <c r="BO175" s="151">
        <f>IF('Indicator Date'!BO175="","x",'Indicator Date'!BO175)</f>
        <v>2016</v>
      </c>
      <c r="BP175" s="151">
        <f>IF('Indicator Date'!BP175="","x",'Indicator Date'!BP175)</f>
        <v>2017</v>
      </c>
      <c r="BQ175" s="151">
        <f>IF('Indicator Date'!BQ175="","x",'Indicator Date'!BQ175)</f>
        <v>2014</v>
      </c>
      <c r="BR175" s="151">
        <f>IF('Indicator Date'!BR175="","x",'Indicator Date'!BR175)</f>
        <v>2017</v>
      </c>
      <c r="BS175" s="151">
        <f>IF('Indicator Date'!BS175="","x",'Indicator Date'!BS175)</f>
        <v>2017</v>
      </c>
      <c r="BT175" s="151">
        <f>IF('Indicator Date'!BT175="","x",'Indicator Date'!BT175)</f>
        <v>2015</v>
      </c>
      <c r="BU175" s="151">
        <f>IF('Indicator Date'!BU175="","x",'Indicator Date'!BU175)</f>
        <v>2017</v>
      </c>
      <c r="BV175" s="151" t="str">
        <f>IF('Indicator Date'!BV175="","x",'Indicator Date'!BV175)</f>
        <v>x</v>
      </c>
      <c r="BW175" s="151">
        <f>IF('Indicator Date'!BW175="","x",'Indicator Date'!BW175)</f>
        <v>2017</v>
      </c>
      <c r="BX175" s="151">
        <f>IF('Indicator Date'!BX175="","x",'Indicator Date'!BX175)</f>
        <v>2016</v>
      </c>
      <c r="BY175" s="151">
        <f>IF('Indicator Date'!BY175="","x",'Indicator Date'!BY175)</f>
        <v>2015</v>
      </c>
      <c r="BZ175" s="151" t="str">
        <f>IF('Indicator Date'!BZ175="","x",'Indicator Date'!BZ175)</f>
        <v>2018</v>
      </c>
      <c r="CA175" s="151">
        <f>IF('Indicator Date'!CA175="","x",'Indicator Date'!CA175)</f>
        <v>2019</v>
      </c>
      <c r="CB175" s="151">
        <f>IF('Indicator Date'!CB175="","x",'Indicator Date'!CB175)</f>
        <v>2015</v>
      </c>
    </row>
    <row r="176" spans="1:80" x14ac:dyDescent="0.3">
      <c r="A176" s="123" t="s">
        <v>323</v>
      </c>
      <c r="B176" s="106" t="s">
        <v>322</v>
      </c>
      <c r="C176" s="151">
        <f>IF('Indicator Date'!C176="","x",'Indicator Date'!C176)</f>
        <v>2015</v>
      </c>
      <c r="D176" s="151">
        <f>IF('Indicator Date'!D176="","x",'Indicator Date'!D176)</f>
        <v>2015</v>
      </c>
      <c r="E176" s="151">
        <f>IF('Indicator Date'!E176="","x",'Indicator Date'!E176)</f>
        <v>2015</v>
      </c>
      <c r="F176" s="151">
        <f>IF('Indicator Date'!F176="","x",'Indicator Date'!F176)</f>
        <v>2015</v>
      </c>
      <c r="G176" s="151">
        <f>IF('Indicator Date'!G176="","x",'Indicator Date'!G176)</f>
        <v>2015</v>
      </c>
      <c r="H176" s="151">
        <f>IF('Indicator Date'!H176="","x",'Indicator Date'!H176)</f>
        <v>2015</v>
      </c>
      <c r="I176" s="151">
        <f>IF('Indicator Date'!I176="","x",'Indicator Date'!I176)</f>
        <v>2015</v>
      </c>
      <c r="J176" s="151">
        <f>IF('Indicator Date'!J176="","x",'Indicator Date'!J176)</f>
        <v>2018</v>
      </c>
      <c r="K176" s="151">
        <f>IF('Indicator Date'!K176="","x",'Indicator Date'!K176)</f>
        <v>2018</v>
      </c>
      <c r="L176" s="151">
        <f>IF('Indicator Date'!L176="","x",'Indicator Date'!L176)</f>
        <v>2016</v>
      </c>
      <c r="M176" s="151">
        <f>IF('Indicator Date'!M176="","x",'Indicator Date'!M176)</f>
        <v>2015</v>
      </c>
      <c r="N176" s="151">
        <f>IF('Indicator Date'!N176="","x",'Indicator Date'!N176)</f>
        <v>2015</v>
      </c>
      <c r="O176" s="151">
        <f>IF('Indicator Date'!O176="","x",'Indicator Date'!O176)</f>
        <v>2015</v>
      </c>
      <c r="P176" s="151">
        <f>IF('Indicator Date'!P176="","x",'Indicator Date'!P176)</f>
        <v>2015</v>
      </c>
      <c r="Q176" s="151">
        <f>IF('Indicator Date'!Q176="","x",'Indicator Date'!Q176)</f>
        <v>2010</v>
      </c>
      <c r="R176" s="151">
        <f>IF('Indicator Date'!R176="","x",'Indicator Date'!R176)</f>
        <v>2010</v>
      </c>
      <c r="S176" s="151">
        <f>IF('Indicator Date'!S176="","x",'Indicator Date'!S176)</f>
        <v>2010</v>
      </c>
      <c r="T176" s="151">
        <f>IF('Indicator Date'!T176="","x",'Indicator Date'!T176)</f>
        <v>2010</v>
      </c>
      <c r="U176" s="151">
        <f>IF('Indicator Date'!U176="","x",'Indicator Date'!U176)</f>
        <v>2015</v>
      </c>
      <c r="V176" s="151">
        <f>IF('Indicator Date'!V176="","x",'Indicator Date'!V176)</f>
        <v>2015</v>
      </c>
      <c r="W176" s="151">
        <f>IF('Indicator Date'!W176="","x",'Indicator Date'!W176)</f>
        <v>2015</v>
      </c>
      <c r="X176" s="151">
        <f>IF('Indicator Date'!X176="","x",'Indicator Date'!X176)</f>
        <v>2018</v>
      </c>
      <c r="Y176" s="151">
        <f>IF('Indicator Date'!Y176="","x",'Indicator Date'!Y176)</f>
        <v>2018</v>
      </c>
      <c r="Z176" s="151">
        <f>IF('Indicator Date'!Z176="","x",'Indicator Date'!Z176)</f>
        <v>2018</v>
      </c>
      <c r="AA176" s="151" t="str">
        <f>IF('Indicator Date'!AA176="","x",'Indicator Date'!AA176)</f>
        <v>x</v>
      </c>
      <c r="AB176" s="151">
        <f>IF('Indicator Date'!AB176="","x",'Indicator Date'!AB176)</f>
        <v>2017</v>
      </c>
      <c r="AC176" s="151" t="str">
        <f>IF('Indicator Date'!AC176="","x",'Indicator Date'!AC176)</f>
        <v>x</v>
      </c>
      <c r="AD176" s="151">
        <f>IF('Indicator Date'!AD176="","x",'Indicator Date'!AD176)</f>
        <v>2018</v>
      </c>
      <c r="AE176" s="151">
        <f>IF('Indicator Date'!AE176="","x",'Indicator Date'!AE176)</f>
        <v>2018</v>
      </c>
      <c r="AF176" s="151" t="str">
        <f>IF('Indicator Date'!AF176="","x",'Indicator Date'!AF176)</f>
        <v>x</v>
      </c>
      <c r="AG176" s="151">
        <f>IF('Indicator Date'!AG176="","x",'Indicator Date'!AG176)</f>
        <v>2019</v>
      </c>
      <c r="AH176" s="151">
        <f>IF('Indicator Date'!AH176="","x",'Indicator Date'!AH176)</f>
        <v>2019</v>
      </c>
      <c r="AI176" s="151">
        <f>IF('Indicator Date'!AI176="","x",'Indicator Date'!AI176)</f>
        <v>2019</v>
      </c>
      <c r="AJ176" s="151">
        <f>IF('Indicator Date'!AJ176="","x",'Indicator Date'!AJ176)</f>
        <v>2018</v>
      </c>
      <c r="AK176" s="151">
        <f>IF('Indicator Date'!AK176="","x",'Indicator Date'!AK176)</f>
        <v>2018</v>
      </c>
      <c r="AL176" s="151">
        <f>IF('Indicator Date'!AL176="","x",'Indicator Date'!AL176)</f>
        <v>2017</v>
      </c>
      <c r="AM176" s="151" t="str">
        <f>IF('Indicator Date'!AM176="","x",'Indicator Date'!AM176)</f>
        <v>x</v>
      </c>
      <c r="AN176" s="151">
        <f>IF('Indicator Date'!AN176="","x",'Indicator Date'!AN176)</f>
        <v>2019</v>
      </c>
      <c r="AO176" s="151">
        <f>IF('Indicator Date'!AO176="","x",'Indicator Date'!AO176)</f>
        <v>2016</v>
      </c>
      <c r="AP176" s="151">
        <f>IF('Indicator Date'!AP176="","x",'Indicator Date'!AP176)</f>
        <v>2017</v>
      </c>
      <c r="AQ176" s="151">
        <f>IF('Indicator Date'!AQ176="","x",'Indicator Date'!AQ176)</f>
        <v>2017</v>
      </c>
      <c r="AR176" s="151">
        <f>IF('Indicator Date'!AR176="","x",'Indicator Date'!AR176)</f>
        <v>2018</v>
      </c>
      <c r="AS176" s="151">
        <f>IF('Indicator Date'!AS176="","x",'Indicator Date'!AS176)</f>
        <v>2015</v>
      </c>
      <c r="AT176" s="151">
        <f>IF('Indicator Date'!AT176="","x",'Indicator Date'!AT176)</f>
        <v>2012</v>
      </c>
      <c r="AU176" s="151">
        <f>IF('Indicator Date'!AU176="","x",'Indicator Date'!AU176)</f>
        <v>2017</v>
      </c>
      <c r="AV176" s="151" t="str">
        <f>IF('Indicator Date'!AV176="","x",'Indicator Date'!AV176)</f>
        <v>x</v>
      </c>
      <c r="AW176" s="151" t="str">
        <f>IF('Indicator Date'!AW176="","x",'Indicator Date'!AW176)</f>
        <v>x</v>
      </c>
      <c r="AX176" s="151" t="str">
        <f>IF('Indicator Date'!AX176="","x",'Indicator Date'!AX176)</f>
        <v>x</v>
      </c>
      <c r="AY176" s="151">
        <f>IF('Indicator Date'!AY176="","x",'Indicator Date'!AY176)</f>
        <v>2017</v>
      </c>
      <c r="AZ176" s="151">
        <f>IF('Indicator Date'!AZ176="","x",'Indicator Date'!AZ176)</f>
        <v>2017</v>
      </c>
      <c r="BA176" s="151" t="str">
        <f>IF('Indicator Date'!BA176="","x",'Indicator Date'!BA176)</f>
        <v>2015</v>
      </c>
      <c r="BB176" s="151">
        <f>IF('Indicator Date'!BB176="","x",'Indicator Date'!BB176)</f>
        <v>2017</v>
      </c>
      <c r="BC176" s="151">
        <f>IF('Indicator Date'!BC176="","x",'Indicator Date'!BC176)</f>
        <v>2018</v>
      </c>
      <c r="BD176" s="151">
        <f>IF('Indicator Date'!BD176="","x",'Indicator Date'!BD176)</f>
        <v>2019</v>
      </c>
      <c r="BE176" s="212" t="str">
        <f>IF('Indicator Date'!BE176="","x",YEAR('Indicator Date'!BE176))</f>
        <v>x</v>
      </c>
      <c r="BF176" s="212">
        <f>IF('Indicator Date'!BF176="","x",YEAR('Indicator Date'!BF176))</f>
        <v>2018</v>
      </c>
      <c r="BG176" s="212">
        <f>IF('Indicator Date'!BG176="","x",YEAR('Indicator Date'!BG176))</f>
        <v>2018</v>
      </c>
      <c r="BH176" s="151">
        <f>IF('Indicator Date'!BH176="","x",'Indicator Date'!BH176)</f>
        <v>2018</v>
      </c>
      <c r="BI176" s="151">
        <f>IF('Indicator Date'!BI176="","x",'Indicator Date'!BI176)</f>
        <v>2018</v>
      </c>
      <c r="BJ176" s="151">
        <f>IF('Indicator Date'!BJ176="","x",'Indicator Date'!BJ176)</f>
        <v>2013</v>
      </c>
      <c r="BK176" s="151">
        <f>IF('Indicator Date'!BK176="","x",'Indicator Date'!BK176)</f>
        <v>2017</v>
      </c>
      <c r="BL176" s="151" t="str">
        <f>IF('Indicator Date'!BL176="","x",'Indicator Date'!BL176)</f>
        <v>x</v>
      </c>
      <c r="BM176" s="151">
        <f>IF('Indicator Date'!BM176="","x",'Indicator Date'!BM176)</f>
        <v>2017</v>
      </c>
      <c r="BN176" s="151">
        <f>IF('Indicator Date'!BN176="","x",'Indicator Date'!BN176)</f>
        <v>2015</v>
      </c>
      <c r="BO176" s="151">
        <f>IF('Indicator Date'!BO176="","x",'Indicator Date'!BO176)</f>
        <v>2016</v>
      </c>
      <c r="BP176" s="151">
        <f>IF('Indicator Date'!BP176="","x",'Indicator Date'!BP176)</f>
        <v>2017</v>
      </c>
      <c r="BQ176" s="151">
        <f>IF('Indicator Date'!BQ176="","x",'Indicator Date'!BQ176)</f>
        <v>2014</v>
      </c>
      <c r="BR176" s="151">
        <f>IF('Indicator Date'!BR176="","x",'Indicator Date'!BR176)</f>
        <v>2017</v>
      </c>
      <c r="BS176" s="151">
        <f>IF('Indicator Date'!BS176="","x",'Indicator Date'!BS176)</f>
        <v>2017</v>
      </c>
      <c r="BT176" s="151">
        <f>IF('Indicator Date'!BT176="","x",'Indicator Date'!BT176)</f>
        <v>2013</v>
      </c>
      <c r="BU176" s="151">
        <f>IF('Indicator Date'!BU176="","x",'Indicator Date'!BU176)</f>
        <v>2017</v>
      </c>
      <c r="BV176" s="151">
        <f>IF('Indicator Date'!BV176="","x",'Indicator Date'!BV176)</f>
        <v>2017</v>
      </c>
      <c r="BW176" s="151" t="str">
        <f>IF('Indicator Date'!BW176="","x",'Indicator Date'!BW176)</f>
        <v>x</v>
      </c>
      <c r="BX176" s="151">
        <f>IF('Indicator Date'!BX176="","x",'Indicator Date'!BX176)</f>
        <v>2016</v>
      </c>
      <c r="BY176" s="151">
        <f>IF('Indicator Date'!BY176="","x",'Indicator Date'!BY176)</f>
        <v>2015</v>
      </c>
      <c r="BZ176" s="151" t="str">
        <f>IF('Indicator Date'!BZ176="","x",'Indicator Date'!BZ176)</f>
        <v>2018</v>
      </c>
      <c r="CA176" s="151">
        <f>IF('Indicator Date'!CA176="","x",'Indicator Date'!CA176)</f>
        <v>2019</v>
      </c>
      <c r="CB176" s="151">
        <f>IF('Indicator Date'!CB176="","x",'Indicator Date'!CB176)</f>
        <v>2015</v>
      </c>
    </row>
    <row r="177" spans="1:80" x14ac:dyDescent="0.3">
      <c r="A177" s="123" t="s">
        <v>325</v>
      </c>
      <c r="B177" s="106" t="s">
        <v>324</v>
      </c>
      <c r="C177" s="151">
        <f>IF('Indicator Date'!C177="","x",'Indicator Date'!C177)</f>
        <v>2015</v>
      </c>
      <c r="D177" s="151">
        <f>IF('Indicator Date'!D177="","x",'Indicator Date'!D177)</f>
        <v>2015</v>
      </c>
      <c r="E177" s="151">
        <f>IF('Indicator Date'!E177="","x",'Indicator Date'!E177)</f>
        <v>2015</v>
      </c>
      <c r="F177" s="151">
        <f>IF('Indicator Date'!F177="","x",'Indicator Date'!F177)</f>
        <v>2015</v>
      </c>
      <c r="G177" s="151">
        <f>IF('Indicator Date'!G177="","x",'Indicator Date'!G177)</f>
        <v>2015</v>
      </c>
      <c r="H177" s="151">
        <f>IF('Indicator Date'!H177="","x",'Indicator Date'!H177)</f>
        <v>2015</v>
      </c>
      <c r="I177" s="151">
        <f>IF('Indicator Date'!I177="","x",'Indicator Date'!I177)</f>
        <v>2015</v>
      </c>
      <c r="J177" s="151">
        <f>IF('Indicator Date'!J177="","x",'Indicator Date'!J177)</f>
        <v>2018</v>
      </c>
      <c r="K177" s="151">
        <f>IF('Indicator Date'!K177="","x",'Indicator Date'!K177)</f>
        <v>2018</v>
      </c>
      <c r="L177" s="151">
        <f>IF('Indicator Date'!L177="","x",'Indicator Date'!L177)</f>
        <v>2016</v>
      </c>
      <c r="M177" s="151">
        <f>IF('Indicator Date'!M177="","x",'Indicator Date'!M177)</f>
        <v>2015</v>
      </c>
      <c r="N177" s="151">
        <f>IF('Indicator Date'!N177="","x",'Indicator Date'!N177)</f>
        <v>2015</v>
      </c>
      <c r="O177" s="151">
        <f>IF('Indicator Date'!O177="","x",'Indicator Date'!O177)</f>
        <v>2015</v>
      </c>
      <c r="P177" s="151">
        <f>IF('Indicator Date'!P177="","x",'Indicator Date'!P177)</f>
        <v>2015</v>
      </c>
      <c r="Q177" s="151">
        <f>IF('Indicator Date'!Q177="","x",'Indicator Date'!Q177)</f>
        <v>2010</v>
      </c>
      <c r="R177" s="151">
        <f>IF('Indicator Date'!R177="","x",'Indicator Date'!R177)</f>
        <v>2010</v>
      </c>
      <c r="S177" s="151">
        <f>IF('Indicator Date'!S177="","x",'Indicator Date'!S177)</f>
        <v>2010</v>
      </c>
      <c r="T177" s="151">
        <f>IF('Indicator Date'!T177="","x",'Indicator Date'!T177)</f>
        <v>2010</v>
      </c>
      <c r="U177" s="151">
        <f>IF('Indicator Date'!U177="","x",'Indicator Date'!U177)</f>
        <v>2015</v>
      </c>
      <c r="V177" s="151">
        <f>IF('Indicator Date'!V177="","x",'Indicator Date'!V177)</f>
        <v>2015</v>
      </c>
      <c r="W177" s="151">
        <f>IF('Indicator Date'!W177="","x",'Indicator Date'!W177)</f>
        <v>2015</v>
      </c>
      <c r="X177" s="151">
        <f>IF('Indicator Date'!X177="","x",'Indicator Date'!X177)</f>
        <v>2018</v>
      </c>
      <c r="Y177" s="151">
        <f>IF('Indicator Date'!Y177="","x",'Indicator Date'!Y177)</f>
        <v>2018</v>
      </c>
      <c r="Z177" s="151">
        <f>IF('Indicator Date'!Z177="","x",'Indicator Date'!Z177)</f>
        <v>2018</v>
      </c>
      <c r="AA177" s="151">
        <f>IF('Indicator Date'!AA177="","x",'Indicator Date'!AA177)</f>
        <v>2011</v>
      </c>
      <c r="AB177" s="151">
        <f>IF('Indicator Date'!AB177="","x",'Indicator Date'!AB177)</f>
        <v>2017</v>
      </c>
      <c r="AC177" s="151">
        <f>IF('Indicator Date'!AC177="","x",'Indicator Date'!AC177)</f>
        <v>2015</v>
      </c>
      <c r="AD177" s="151">
        <f>IF('Indicator Date'!AD177="","x",'Indicator Date'!AD177)</f>
        <v>2017</v>
      </c>
      <c r="AE177" s="151">
        <f>IF('Indicator Date'!AE177="","x",'Indicator Date'!AE177)</f>
        <v>2018</v>
      </c>
      <c r="AF177" s="151">
        <f>IF('Indicator Date'!AF177="","x",'Indicator Date'!AF177)</f>
        <v>2016</v>
      </c>
      <c r="AG177" s="151">
        <f>IF('Indicator Date'!AG177="","x",'Indicator Date'!AG177)</f>
        <v>2019</v>
      </c>
      <c r="AH177" s="151">
        <f>IF('Indicator Date'!AH177="","x",'Indicator Date'!AH177)</f>
        <v>2019</v>
      </c>
      <c r="AI177" s="151">
        <f>IF('Indicator Date'!AI177="","x",'Indicator Date'!AI177)</f>
        <v>2019</v>
      </c>
      <c r="AJ177" s="151">
        <f>IF('Indicator Date'!AJ177="","x",'Indicator Date'!AJ177)</f>
        <v>2018</v>
      </c>
      <c r="AK177" s="151">
        <f>IF('Indicator Date'!AK177="","x",'Indicator Date'!AK177)</f>
        <v>2018</v>
      </c>
      <c r="AL177" s="151">
        <f>IF('Indicator Date'!AL177="","x",'Indicator Date'!AL177)</f>
        <v>2017</v>
      </c>
      <c r="AM177" s="151" t="str">
        <f>IF('Indicator Date'!AM177="","x",'Indicator Date'!AM177)</f>
        <v>x</v>
      </c>
      <c r="AN177" s="151">
        <f>IF('Indicator Date'!AN177="","x",'Indicator Date'!AN177)</f>
        <v>2019</v>
      </c>
      <c r="AO177" s="151">
        <f>IF('Indicator Date'!AO177="","x",'Indicator Date'!AO177)</f>
        <v>2016</v>
      </c>
      <c r="AP177" s="151">
        <f>IF('Indicator Date'!AP177="","x",'Indicator Date'!AP177)</f>
        <v>2017</v>
      </c>
      <c r="AQ177" s="151" t="str">
        <f>IF('Indicator Date'!AQ177="","x",'Indicator Date'!AQ177)</f>
        <v>x</v>
      </c>
      <c r="AR177" s="151">
        <f>IF('Indicator Date'!AR177="","x",'Indicator Date'!AR177)</f>
        <v>2018</v>
      </c>
      <c r="AS177" s="151">
        <f>IF('Indicator Date'!AS177="","x",'Indicator Date'!AS177)</f>
        <v>2015</v>
      </c>
      <c r="AT177" s="151" t="str">
        <f>IF('Indicator Date'!AT177="","x",'Indicator Date'!AT177)</f>
        <v>x</v>
      </c>
      <c r="AU177" s="151">
        <f>IF('Indicator Date'!AU177="","x",'Indicator Date'!AU177)</f>
        <v>2017</v>
      </c>
      <c r="AV177" s="151">
        <f>IF('Indicator Date'!AV177="","x",'Indicator Date'!AV177)</f>
        <v>2017</v>
      </c>
      <c r="AW177" s="151">
        <f>IF('Indicator Date'!AW177="","x",'Indicator Date'!AW177)</f>
        <v>2017</v>
      </c>
      <c r="AX177" s="151" t="str">
        <f>IF('Indicator Date'!AX177="","x",'Indicator Date'!AX177)</f>
        <v>x</v>
      </c>
      <c r="AY177" s="151">
        <f>IF('Indicator Date'!AY177="","x",'Indicator Date'!AY177)</f>
        <v>2017</v>
      </c>
      <c r="AZ177" s="151">
        <f>IF('Indicator Date'!AZ177="","x",'Indicator Date'!AZ177)</f>
        <v>2017</v>
      </c>
      <c r="BA177" s="151" t="str">
        <f>IF('Indicator Date'!BA177="","x",'Indicator Date'!BA177)</f>
        <v>x</v>
      </c>
      <c r="BB177" s="151">
        <f>IF('Indicator Date'!BB177="","x",'Indicator Date'!BB177)</f>
        <v>2017</v>
      </c>
      <c r="BC177" s="151">
        <f>IF('Indicator Date'!BC177="","x",'Indicator Date'!BC177)</f>
        <v>2018</v>
      </c>
      <c r="BD177" s="151">
        <f>IF('Indicator Date'!BD177="","x",'Indicator Date'!BD177)</f>
        <v>2019</v>
      </c>
      <c r="BE177" s="212" t="str">
        <f>IF('Indicator Date'!BE177="","x",YEAR('Indicator Date'!BE177))</f>
        <v>x</v>
      </c>
      <c r="BF177" s="212">
        <f>IF('Indicator Date'!BF177="","x",YEAR('Indicator Date'!BF177))</f>
        <v>2018</v>
      </c>
      <c r="BG177" s="212">
        <f>IF('Indicator Date'!BG177="","x",YEAR('Indicator Date'!BG177))</f>
        <v>2018</v>
      </c>
      <c r="BH177" s="151">
        <f>IF('Indicator Date'!BH177="","x",'Indicator Date'!BH177)</f>
        <v>2018</v>
      </c>
      <c r="BI177" s="151">
        <f>IF('Indicator Date'!BI177="","x",'Indicator Date'!BI177)</f>
        <v>2018</v>
      </c>
      <c r="BJ177" s="151">
        <f>IF('Indicator Date'!BJ177="","x",'Indicator Date'!BJ177)</f>
        <v>2013</v>
      </c>
      <c r="BK177" s="151">
        <f>IF('Indicator Date'!BK177="","x",'Indicator Date'!BK177)</f>
        <v>2017</v>
      </c>
      <c r="BL177" s="151">
        <f>IF('Indicator Date'!BL177="","x",'Indicator Date'!BL177)</f>
        <v>2018</v>
      </c>
      <c r="BM177" s="151">
        <f>IF('Indicator Date'!BM177="","x",'Indicator Date'!BM177)</f>
        <v>2017</v>
      </c>
      <c r="BN177" s="151">
        <f>IF('Indicator Date'!BN177="","x",'Indicator Date'!BN177)</f>
        <v>2015</v>
      </c>
      <c r="BO177" s="151">
        <f>IF('Indicator Date'!BO177="","x",'Indicator Date'!BO177)</f>
        <v>2016</v>
      </c>
      <c r="BP177" s="151">
        <f>IF('Indicator Date'!BP177="","x",'Indicator Date'!BP177)</f>
        <v>2017</v>
      </c>
      <c r="BQ177" s="151">
        <f>IF('Indicator Date'!BQ177="","x",'Indicator Date'!BQ177)</f>
        <v>2014</v>
      </c>
      <c r="BR177" s="151">
        <f>IF('Indicator Date'!BR177="","x",'Indicator Date'!BR177)</f>
        <v>2017</v>
      </c>
      <c r="BS177" s="151">
        <f>IF('Indicator Date'!BS177="","x",'Indicator Date'!BS177)</f>
        <v>2017</v>
      </c>
      <c r="BT177" s="151">
        <f>IF('Indicator Date'!BT177="","x",'Indicator Date'!BT177)</f>
        <v>2015</v>
      </c>
      <c r="BU177" s="151">
        <f>IF('Indicator Date'!BU177="","x",'Indicator Date'!BU177)</f>
        <v>2017</v>
      </c>
      <c r="BV177" s="151">
        <f>IF('Indicator Date'!BV177="","x",'Indicator Date'!BV177)</f>
        <v>2017</v>
      </c>
      <c r="BW177" s="151">
        <f>IF('Indicator Date'!BW177="","x",'Indicator Date'!BW177)</f>
        <v>2017</v>
      </c>
      <c r="BX177" s="151">
        <f>IF('Indicator Date'!BX177="","x",'Indicator Date'!BX177)</f>
        <v>2016</v>
      </c>
      <c r="BY177" s="151">
        <f>IF('Indicator Date'!BY177="","x",'Indicator Date'!BY177)</f>
        <v>2015</v>
      </c>
      <c r="BZ177" s="151" t="str">
        <f>IF('Indicator Date'!BZ177="","x",'Indicator Date'!BZ177)</f>
        <v>2018</v>
      </c>
      <c r="CA177" s="151">
        <f>IF('Indicator Date'!CA177="","x",'Indicator Date'!CA177)</f>
        <v>2019</v>
      </c>
      <c r="CB177" s="151">
        <f>IF('Indicator Date'!CB177="","x",'Indicator Date'!CB177)</f>
        <v>2015</v>
      </c>
    </row>
    <row r="178" spans="1:80" x14ac:dyDescent="0.3">
      <c r="A178" s="123" t="s">
        <v>327</v>
      </c>
      <c r="B178" s="106" t="s">
        <v>326</v>
      </c>
      <c r="C178" s="151">
        <f>IF('Indicator Date'!C178="","x",'Indicator Date'!C178)</f>
        <v>2015</v>
      </c>
      <c r="D178" s="151">
        <f>IF('Indicator Date'!D178="","x",'Indicator Date'!D178)</f>
        <v>2015</v>
      </c>
      <c r="E178" s="151">
        <f>IF('Indicator Date'!E178="","x",'Indicator Date'!E178)</f>
        <v>2015</v>
      </c>
      <c r="F178" s="151">
        <f>IF('Indicator Date'!F178="","x",'Indicator Date'!F178)</f>
        <v>2015</v>
      </c>
      <c r="G178" s="151">
        <f>IF('Indicator Date'!G178="","x",'Indicator Date'!G178)</f>
        <v>2015</v>
      </c>
      <c r="H178" s="151">
        <f>IF('Indicator Date'!H178="","x",'Indicator Date'!H178)</f>
        <v>2015</v>
      </c>
      <c r="I178" s="151">
        <f>IF('Indicator Date'!I178="","x",'Indicator Date'!I178)</f>
        <v>2015</v>
      </c>
      <c r="J178" s="151">
        <f>IF('Indicator Date'!J178="","x",'Indicator Date'!J178)</f>
        <v>2018</v>
      </c>
      <c r="K178" s="151">
        <f>IF('Indicator Date'!K178="","x",'Indicator Date'!K178)</f>
        <v>2018</v>
      </c>
      <c r="L178" s="151">
        <f>IF('Indicator Date'!L178="","x",'Indicator Date'!L178)</f>
        <v>2016</v>
      </c>
      <c r="M178" s="151">
        <f>IF('Indicator Date'!M178="","x",'Indicator Date'!M178)</f>
        <v>2015</v>
      </c>
      <c r="N178" s="151">
        <f>IF('Indicator Date'!N178="","x",'Indicator Date'!N178)</f>
        <v>2015</v>
      </c>
      <c r="O178" s="151">
        <f>IF('Indicator Date'!O178="","x",'Indicator Date'!O178)</f>
        <v>2015</v>
      </c>
      <c r="P178" s="151">
        <f>IF('Indicator Date'!P178="","x",'Indicator Date'!P178)</f>
        <v>2015</v>
      </c>
      <c r="Q178" s="151">
        <f>IF('Indicator Date'!Q178="","x",'Indicator Date'!Q178)</f>
        <v>2010</v>
      </c>
      <c r="R178" s="151">
        <f>IF('Indicator Date'!R178="","x",'Indicator Date'!R178)</f>
        <v>2010</v>
      </c>
      <c r="S178" s="151">
        <f>IF('Indicator Date'!S178="","x",'Indicator Date'!S178)</f>
        <v>2010</v>
      </c>
      <c r="T178" s="151">
        <f>IF('Indicator Date'!T178="","x",'Indicator Date'!T178)</f>
        <v>2010</v>
      </c>
      <c r="U178" s="151">
        <f>IF('Indicator Date'!U178="","x",'Indicator Date'!U178)</f>
        <v>2015</v>
      </c>
      <c r="V178" s="151">
        <f>IF('Indicator Date'!V178="","x",'Indicator Date'!V178)</f>
        <v>2015</v>
      </c>
      <c r="W178" s="151">
        <f>IF('Indicator Date'!W178="","x",'Indicator Date'!W178)</f>
        <v>2015</v>
      </c>
      <c r="X178" s="151">
        <f>IF('Indicator Date'!X178="","x",'Indicator Date'!X178)</f>
        <v>2018</v>
      </c>
      <c r="Y178" s="151">
        <f>IF('Indicator Date'!Y178="","x",'Indicator Date'!Y178)</f>
        <v>2018</v>
      </c>
      <c r="Z178" s="151">
        <f>IF('Indicator Date'!Z178="","x",'Indicator Date'!Z178)</f>
        <v>2018</v>
      </c>
      <c r="AA178" s="151" t="str">
        <f>IF('Indicator Date'!AA178="","x",'Indicator Date'!AA178)</f>
        <v>x</v>
      </c>
      <c r="AB178" s="151">
        <f>IF('Indicator Date'!AB178="","x",'Indicator Date'!AB178)</f>
        <v>2017</v>
      </c>
      <c r="AC178" s="151">
        <f>IF('Indicator Date'!AC178="","x",'Indicator Date'!AC178)</f>
        <v>2017</v>
      </c>
      <c r="AD178" s="151">
        <f>IF('Indicator Date'!AD178="","x",'Indicator Date'!AD178)</f>
        <v>2018</v>
      </c>
      <c r="AE178" s="151">
        <f>IF('Indicator Date'!AE178="","x",'Indicator Date'!AE178)</f>
        <v>2018</v>
      </c>
      <c r="AF178" s="151">
        <f>IF('Indicator Date'!AF178="","x",'Indicator Date'!AF178)</f>
        <v>2016</v>
      </c>
      <c r="AG178" s="151">
        <f>IF('Indicator Date'!AG178="","x",'Indicator Date'!AG178)</f>
        <v>2019</v>
      </c>
      <c r="AH178" s="151">
        <f>IF('Indicator Date'!AH178="","x",'Indicator Date'!AH178)</f>
        <v>2019</v>
      </c>
      <c r="AI178" s="151">
        <f>IF('Indicator Date'!AI178="","x",'Indicator Date'!AI178)</f>
        <v>2019</v>
      </c>
      <c r="AJ178" s="151">
        <f>IF('Indicator Date'!AJ178="","x",'Indicator Date'!AJ178)</f>
        <v>2018</v>
      </c>
      <c r="AK178" s="151">
        <f>IF('Indicator Date'!AK178="","x",'Indicator Date'!AK178)</f>
        <v>2018</v>
      </c>
      <c r="AL178" s="151">
        <f>IF('Indicator Date'!AL178="","x",'Indicator Date'!AL178)</f>
        <v>2017</v>
      </c>
      <c r="AM178" s="151">
        <f>IF('Indicator Date'!AM178="","x",'Indicator Date'!AM178)</f>
        <v>2012</v>
      </c>
      <c r="AN178" s="151">
        <f>IF('Indicator Date'!AN178="","x",'Indicator Date'!AN178)</f>
        <v>2019</v>
      </c>
      <c r="AO178" s="151">
        <f>IF('Indicator Date'!AO178="","x",'Indicator Date'!AO178)</f>
        <v>2016</v>
      </c>
      <c r="AP178" s="151">
        <f>IF('Indicator Date'!AP178="","x",'Indicator Date'!AP178)</f>
        <v>2017</v>
      </c>
      <c r="AQ178" s="151">
        <f>IF('Indicator Date'!AQ178="","x",'Indicator Date'!AQ178)</f>
        <v>2017</v>
      </c>
      <c r="AR178" s="151">
        <f>IF('Indicator Date'!AR178="","x",'Indicator Date'!AR178)</f>
        <v>2018</v>
      </c>
      <c r="AS178" s="151">
        <f>IF('Indicator Date'!AS178="","x",'Indicator Date'!AS178)</f>
        <v>2015</v>
      </c>
      <c r="AT178" s="151">
        <f>IF('Indicator Date'!AT178="","x",'Indicator Date'!AT178)</f>
        <v>2012</v>
      </c>
      <c r="AU178" s="151">
        <f>IF('Indicator Date'!AU178="","x",'Indicator Date'!AU178)</f>
        <v>2017</v>
      </c>
      <c r="AV178" s="151">
        <f>IF('Indicator Date'!AV178="","x",'Indicator Date'!AV178)</f>
        <v>2017</v>
      </c>
      <c r="AW178" s="151">
        <f>IF('Indicator Date'!AW178="","x",'Indicator Date'!AW178)</f>
        <v>2017</v>
      </c>
      <c r="AX178" s="151" t="str">
        <f>IF('Indicator Date'!AX178="","x",'Indicator Date'!AX178)</f>
        <v>x</v>
      </c>
      <c r="AY178" s="151">
        <f>IF('Indicator Date'!AY178="","x",'Indicator Date'!AY178)</f>
        <v>2017</v>
      </c>
      <c r="AZ178" s="151">
        <f>IF('Indicator Date'!AZ178="","x",'Indicator Date'!AZ178)</f>
        <v>2017</v>
      </c>
      <c r="BA178" s="151" t="str">
        <f>IF('Indicator Date'!BA178="","x",'Indicator Date'!BA178)</f>
        <v>2015</v>
      </c>
      <c r="BB178" s="151">
        <f>IF('Indicator Date'!BB178="","x",'Indicator Date'!BB178)</f>
        <v>2017</v>
      </c>
      <c r="BC178" s="151">
        <f>IF('Indicator Date'!BC178="","x",'Indicator Date'!BC178)</f>
        <v>2018</v>
      </c>
      <c r="BD178" s="151">
        <f>IF('Indicator Date'!BD178="","x",'Indicator Date'!BD178)</f>
        <v>2019</v>
      </c>
      <c r="BE178" s="212" t="str">
        <f>IF('Indicator Date'!BE178="","x",YEAR('Indicator Date'!BE178))</f>
        <v>x</v>
      </c>
      <c r="BF178" s="212">
        <f>IF('Indicator Date'!BF178="","x",YEAR('Indicator Date'!BF178))</f>
        <v>2018</v>
      </c>
      <c r="BG178" s="212">
        <f>IF('Indicator Date'!BG178="","x",YEAR('Indicator Date'!BG178))</f>
        <v>2018</v>
      </c>
      <c r="BH178" s="151">
        <f>IF('Indicator Date'!BH178="","x",'Indicator Date'!BH178)</f>
        <v>2018</v>
      </c>
      <c r="BI178" s="151">
        <f>IF('Indicator Date'!BI178="","x",'Indicator Date'!BI178)</f>
        <v>2018</v>
      </c>
      <c r="BJ178" s="151">
        <f>IF('Indicator Date'!BJ178="","x",'Indicator Date'!BJ178)</f>
        <v>2013</v>
      </c>
      <c r="BK178" s="151">
        <f>IF('Indicator Date'!BK178="","x",'Indicator Date'!BK178)</f>
        <v>2017</v>
      </c>
      <c r="BL178" s="151">
        <f>IF('Indicator Date'!BL178="","x",'Indicator Date'!BL178)</f>
        <v>2018</v>
      </c>
      <c r="BM178" s="151">
        <f>IF('Indicator Date'!BM178="","x",'Indicator Date'!BM178)</f>
        <v>2017</v>
      </c>
      <c r="BN178" s="151">
        <f>IF('Indicator Date'!BN178="","x",'Indicator Date'!BN178)</f>
        <v>2015</v>
      </c>
      <c r="BO178" s="151">
        <f>IF('Indicator Date'!BO178="","x",'Indicator Date'!BO178)</f>
        <v>2016</v>
      </c>
      <c r="BP178" s="151">
        <f>IF('Indicator Date'!BP178="","x",'Indicator Date'!BP178)</f>
        <v>2017</v>
      </c>
      <c r="BQ178" s="151">
        <f>IF('Indicator Date'!BQ178="","x",'Indicator Date'!BQ178)</f>
        <v>2014</v>
      </c>
      <c r="BR178" s="151">
        <f>IF('Indicator Date'!BR178="","x",'Indicator Date'!BR178)</f>
        <v>2017</v>
      </c>
      <c r="BS178" s="151">
        <f>IF('Indicator Date'!BS178="","x",'Indicator Date'!BS178)</f>
        <v>2017</v>
      </c>
      <c r="BT178" s="151">
        <f>IF('Indicator Date'!BT178="","x",'Indicator Date'!BT178)</f>
        <v>2016</v>
      </c>
      <c r="BU178" s="151">
        <f>IF('Indicator Date'!BU178="","x",'Indicator Date'!BU178)</f>
        <v>2017</v>
      </c>
      <c r="BV178" s="151">
        <f>IF('Indicator Date'!BV178="","x",'Indicator Date'!BV178)</f>
        <v>2017</v>
      </c>
      <c r="BW178" s="151" t="str">
        <f>IF('Indicator Date'!BW178="","x",'Indicator Date'!BW178)</f>
        <v>x</v>
      </c>
      <c r="BX178" s="151">
        <f>IF('Indicator Date'!BX178="","x",'Indicator Date'!BX178)</f>
        <v>2016</v>
      </c>
      <c r="BY178" s="151">
        <f>IF('Indicator Date'!BY178="","x",'Indicator Date'!BY178)</f>
        <v>2015</v>
      </c>
      <c r="BZ178" s="151" t="str">
        <f>IF('Indicator Date'!BZ178="","x",'Indicator Date'!BZ178)</f>
        <v>2018</v>
      </c>
      <c r="CA178" s="151">
        <f>IF('Indicator Date'!CA178="","x",'Indicator Date'!CA178)</f>
        <v>2019</v>
      </c>
      <c r="CB178" s="151">
        <f>IF('Indicator Date'!CB178="","x",'Indicator Date'!CB178)</f>
        <v>2015</v>
      </c>
    </row>
    <row r="179" spans="1:80" x14ac:dyDescent="0.3">
      <c r="A179" s="123" t="s">
        <v>329</v>
      </c>
      <c r="B179" s="106" t="s">
        <v>328</v>
      </c>
      <c r="C179" s="151">
        <f>IF('Indicator Date'!C179="","x",'Indicator Date'!C179)</f>
        <v>2015</v>
      </c>
      <c r="D179" s="151">
        <f>IF('Indicator Date'!D179="","x",'Indicator Date'!D179)</f>
        <v>2015</v>
      </c>
      <c r="E179" s="151">
        <f>IF('Indicator Date'!E179="","x",'Indicator Date'!E179)</f>
        <v>2015</v>
      </c>
      <c r="F179" s="151">
        <f>IF('Indicator Date'!F179="","x",'Indicator Date'!F179)</f>
        <v>2015</v>
      </c>
      <c r="G179" s="151">
        <f>IF('Indicator Date'!G179="","x",'Indicator Date'!G179)</f>
        <v>2015</v>
      </c>
      <c r="H179" s="151">
        <f>IF('Indicator Date'!H179="","x",'Indicator Date'!H179)</f>
        <v>2015</v>
      </c>
      <c r="I179" s="151">
        <f>IF('Indicator Date'!I179="","x",'Indicator Date'!I179)</f>
        <v>2015</v>
      </c>
      <c r="J179" s="151">
        <f>IF('Indicator Date'!J179="","x",'Indicator Date'!J179)</f>
        <v>2018</v>
      </c>
      <c r="K179" s="151">
        <f>IF('Indicator Date'!K179="","x",'Indicator Date'!K179)</f>
        <v>2018</v>
      </c>
      <c r="L179" s="151">
        <f>IF('Indicator Date'!L179="","x",'Indicator Date'!L179)</f>
        <v>2016</v>
      </c>
      <c r="M179" s="151">
        <f>IF('Indicator Date'!M179="","x",'Indicator Date'!M179)</f>
        <v>2015</v>
      </c>
      <c r="N179" s="151">
        <f>IF('Indicator Date'!N179="","x",'Indicator Date'!N179)</f>
        <v>2015</v>
      </c>
      <c r="O179" s="151">
        <f>IF('Indicator Date'!O179="","x",'Indicator Date'!O179)</f>
        <v>2015</v>
      </c>
      <c r="P179" s="151">
        <f>IF('Indicator Date'!P179="","x",'Indicator Date'!P179)</f>
        <v>2015</v>
      </c>
      <c r="Q179" s="151">
        <f>IF('Indicator Date'!Q179="","x",'Indicator Date'!Q179)</f>
        <v>2010</v>
      </c>
      <c r="R179" s="151">
        <f>IF('Indicator Date'!R179="","x",'Indicator Date'!R179)</f>
        <v>2010</v>
      </c>
      <c r="S179" s="151">
        <f>IF('Indicator Date'!S179="","x",'Indicator Date'!S179)</f>
        <v>2010</v>
      </c>
      <c r="T179" s="151">
        <f>IF('Indicator Date'!T179="","x",'Indicator Date'!T179)</f>
        <v>2010</v>
      </c>
      <c r="U179" s="151">
        <f>IF('Indicator Date'!U179="","x",'Indicator Date'!U179)</f>
        <v>2015</v>
      </c>
      <c r="V179" s="151">
        <f>IF('Indicator Date'!V179="","x",'Indicator Date'!V179)</f>
        <v>2015</v>
      </c>
      <c r="W179" s="151">
        <f>IF('Indicator Date'!W179="","x",'Indicator Date'!W179)</f>
        <v>2015</v>
      </c>
      <c r="X179" s="151">
        <f>IF('Indicator Date'!X179="","x",'Indicator Date'!X179)</f>
        <v>2018</v>
      </c>
      <c r="Y179" s="151">
        <f>IF('Indicator Date'!Y179="","x",'Indicator Date'!Y179)</f>
        <v>2018</v>
      </c>
      <c r="Z179" s="151">
        <f>IF('Indicator Date'!Z179="","x",'Indicator Date'!Z179)</f>
        <v>2018</v>
      </c>
      <c r="AA179" s="151" t="str">
        <f>IF('Indicator Date'!AA179="","x",'Indicator Date'!AA179)</f>
        <v>x</v>
      </c>
      <c r="AB179" s="151">
        <f>IF('Indicator Date'!AB179="","x",'Indicator Date'!AB179)</f>
        <v>2017</v>
      </c>
      <c r="AC179" s="151" t="str">
        <f>IF('Indicator Date'!AC179="","x",'Indicator Date'!AC179)</f>
        <v>x</v>
      </c>
      <c r="AD179" s="151">
        <f>IF('Indicator Date'!AD179="","x",'Indicator Date'!AD179)</f>
        <v>2018</v>
      </c>
      <c r="AE179" s="151">
        <f>IF('Indicator Date'!AE179="","x",'Indicator Date'!AE179)</f>
        <v>2018</v>
      </c>
      <c r="AF179" s="151">
        <f>IF('Indicator Date'!AF179="","x",'Indicator Date'!AF179)</f>
        <v>2016</v>
      </c>
      <c r="AG179" s="151">
        <f>IF('Indicator Date'!AG179="","x",'Indicator Date'!AG179)</f>
        <v>2019</v>
      </c>
      <c r="AH179" s="151">
        <f>IF('Indicator Date'!AH179="","x",'Indicator Date'!AH179)</f>
        <v>2019</v>
      </c>
      <c r="AI179" s="151">
        <f>IF('Indicator Date'!AI179="","x",'Indicator Date'!AI179)</f>
        <v>2019</v>
      </c>
      <c r="AJ179" s="151">
        <f>IF('Indicator Date'!AJ179="","x",'Indicator Date'!AJ179)</f>
        <v>2018</v>
      </c>
      <c r="AK179" s="151">
        <f>IF('Indicator Date'!AK179="","x",'Indicator Date'!AK179)</f>
        <v>2018</v>
      </c>
      <c r="AL179" s="151">
        <f>IF('Indicator Date'!AL179="","x",'Indicator Date'!AL179)</f>
        <v>2017</v>
      </c>
      <c r="AM179" s="151" t="str">
        <f>IF('Indicator Date'!AM179="","x",'Indicator Date'!AM179)</f>
        <v>x</v>
      </c>
      <c r="AN179" s="151">
        <f>IF('Indicator Date'!AN179="","x",'Indicator Date'!AN179)</f>
        <v>2019</v>
      </c>
      <c r="AO179" s="151">
        <f>IF('Indicator Date'!AO179="","x",'Indicator Date'!AO179)</f>
        <v>2016</v>
      </c>
      <c r="AP179" s="151">
        <f>IF('Indicator Date'!AP179="","x",'Indicator Date'!AP179)</f>
        <v>2017</v>
      </c>
      <c r="AQ179" s="151">
        <f>IF('Indicator Date'!AQ179="","x",'Indicator Date'!AQ179)</f>
        <v>2017</v>
      </c>
      <c r="AR179" s="151">
        <f>IF('Indicator Date'!AR179="","x",'Indicator Date'!AR179)</f>
        <v>2018</v>
      </c>
      <c r="AS179" s="151">
        <f>IF('Indicator Date'!AS179="","x",'Indicator Date'!AS179)</f>
        <v>2015</v>
      </c>
      <c r="AT179" s="151">
        <f>IF('Indicator Date'!AT179="","x",'Indicator Date'!AT179)</f>
        <v>2013</v>
      </c>
      <c r="AU179" s="151">
        <f>IF('Indicator Date'!AU179="","x",'Indicator Date'!AU179)</f>
        <v>2017</v>
      </c>
      <c r="AV179" s="151" t="str">
        <f>IF('Indicator Date'!AV179="","x",'Indicator Date'!AV179)</f>
        <v>x</v>
      </c>
      <c r="AW179" s="151" t="str">
        <f>IF('Indicator Date'!AW179="","x",'Indicator Date'!AW179)</f>
        <v>x</v>
      </c>
      <c r="AX179" s="151">
        <f>IF('Indicator Date'!AX179="","x",'Indicator Date'!AX179)</f>
        <v>2017</v>
      </c>
      <c r="AY179" s="151">
        <f>IF('Indicator Date'!AY179="","x",'Indicator Date'!AY179)</f>
        <v>2017</v>
      </c>
      <c r="AZ179" s="151">
        <f>IF('Indicator Date'!AZ179="","x",'Indicator Date'!AZ179)</f>
        <v>2017</v>
      </c>
      <c r="BA179" s="151" t="str">
        <f>IF('Indicator Date'!BA179="","x",'Indicator Date'!BA179)</f>
        <v>2016</v>
      </c>
      <c r="BB179" s="151">
        <f>IF('Indicator Date'!BB179="","x",'Indicator Date'!BB179)</f>
        <v>2017</v>
      </c>
      <c r="BC179" s="151">
        <f>IF('Indicator Date'!BC179="","x",'Indicator Date'!BC179)</f>
        <v>2018</v>
      </c>
      <c r="BD179" s="151">
        <f>IF('Indicator Date'!BD179="","x",'Indicator Date'!BD179)</f>
        <v>2019</v>
      </c>
      <c r="BE179" s="212">
        <f>IF('Indicator Date'!BE179="","x",YEAR('Indicator Date'!BE179))</f>
        <v>2018</v>
      </c>
      <c r="BF179" s="212">
        <f>IF('Indicator Date'!BF179="","x",YEAR('Indicator Date'!BF179))</f>
        <v>2019</v>
      </c>
      <c r="BG179" s="212">
        <f>IF('Indicator Date'!BG179="","x",YEAR('Indicator Date'!BG179))</f>
        <v>2018</v>
      </c>
      <c r="BH179" s="151">
        <f>IF('Indicator Date'!BH179="","x",'Indicator Date'!BH179)</f>
        <v>2018</v>
      </c>
      <c r="BI179" s="151">
        <f>IF('Indicator Date'!BI179="","x",'Indicator Date'!BI179)</f>
        <v>2018</v>
      </c>
      <c r="BJ179" s="151">
        <f>IF('Indicator Date'!BJ179="","x",'Indicator Date'!BJ179)</f>
        <v>2015</v>
      </c>
      <c r="BK179" s="151">
        <f>IF('Indicator Date'!BK179="","x",'Indicator Date'!BK179)</f>
        <v>2017</v>
      </c>
      <c r="BL179" s="151">
        <f>IF('Indicator Date'!BL179="","x",'Indicator Date'!BL179)</f>
        <v>2018</v>
      </c>
      <c r="BM179" s="151">
        <f>IF('Indicator Date'!BM179="","x",'Indicator Date'!BM179)</f>
        <v>2017</v>
      </c>
      <c r="BN179" s="151">
        <f>IF('Indicator Date'!BN179="","x",'Indicator Date'!BN179)</f>
        <v>2015</v>
      </c>
      <c r="BO179" s="151">
        <f>IF('Indicator Date'!BO179="","x",'Indicator Date'!BO179)</f>
        <v>2016</v>
      </c>
      <c r="BP179" s="151">
        <f>IF('Indicator Date'!BP179="","x",'Indicator Date'!BP179)</f>
        <v>2017</v>
      </c>
      <c r="BQ179" s="151">
        <f>IF('Indicator Date'!BQ179="","x",'Indicator Date'!BQ179)</f>
        <v>2014</v>
      </c>
      <c r="BR179" s="151">
        <f>IF('Indicator Date'!BR179="","x",'Indicator Date'!BR179)</f>
        <v>2017</v>
      </c>
      <c r="BS179" s="151">
        <f>IF('Indicator Date'!BS179="","x",'Indicator Date'!BS179)</f>
        <v>2017</v>
      </c>
      <c r="BT179" s="151">
        <f>IF('Indicator Date'!BT179="","x",'Indicator Date'!BT179)</f>
        <v>2014</v>
      </c>
      <c r="BU179" s="151">
        <f>IF('Indicator Date'!BU179="","x",'Indicator Date'!BU179)</f>
        <v>2017</v>
      </c>
      <c r="BV179" s="151">
        <f>IF('Indicator Date'!BV179="","x",'Indicator Date'!BV179)</f>
        <v>2017</v>
      </c>
      <c r="BW179" s="151">
        <f>IF('Indicator Date'!BW179="","x",'Indicator Date'!BW179)</f>
        <v>2017</v>
      </c>
      <c r="BX179" s="151">
        <f>IF('Indicator Date'!BX179="","x",'Indicator Date'!BX179)</f>
        <v>2016</v>
      </c>
      <c r="BY179" s="151">
        <f>IF('Indicator Date'!BY179="","x",'Indicator Date'!BY179)</f>
        <v>2015</v>
      </c>
      <c r="BZ179" s="151" t="str">
        <f>IF('Indicator Date'!BZ179="","x",'Indicator Date'!BZ179)</f>
        <v>2018</v>
      </c>
      <c r="CA179" s="151">
        <f>IF('Indicator Date'!CA179="","x",'Indicator Date'!CA179)</f>
        <v>2019</v>
      </c>
      <c r="CB179" s="151">
        <f>IF('Indicator Date'!CB179="","x",'Indicator Date'!CB179)</f>
        <v>2015</v>
      </c>
    </row>
    <row r="180" spans="1:80" x14ac:dyDescent="0.3">
      <c r="A180" s="123" t="s">
        <v>331</v>
      </c>
      <c r="B180" s="106" t="s">
        <v>330</v>
      </c>
      <c r="C180" s="151">
        <f>IF('Indicator Date'!C180="","x",'Indicator Date'!C180)</f>
        <v>2015</v>
      </c>
      <c r="D180" s="151">
        <f>IF('Indicator Date'!D180="","x",'Indicator Date'!D180)</f>
        <v>2015</v>
      </c>
      <c r="E180" s="151">
        <f>IF('Indicator Date'!E180="","x",'Indicator Date'!E180)</f>
        <v>2015</v>
      </c>
      <c r="F180" s="151">
        <f>IF('Indicator Date'!F180="","x",'Indicator Date'!F180)</f>
        <v>2015</v>
      </c>
      <c r="G180" s="151">
        <f>IF('Indicator Date'!G180="","x",'Indicator Date'!G180)</f>
        <v>2015</v>
      </c>
      <c r="H180" s="151">
        <f>IF('Indicator Date'!H180="","x",'Indicator Date'!H180)</f>
        <v>2015</v>
      </c>
      <c r="I180" s="151">
        <f>IF('Indicator Date'!I180="","x",'Indicator Date'!I180)</f>
        <v>2015</v>
      </c>
      <c r="J180" s="151">
        <f>IF('Indicator Date'!J180="","x",'Indicator Date'!J180)</f>
        <v>2018</v>
      </c>
      <c r="K180" s="151">
        <f>IF('Indicator Date'!K180="","x",'Indicator Date'!K180)</f>
        <v>2018</v>
      </c>
      <c r="L180" s="151">
        <f>IF('Indicator Date'!L180="","x",'Indicator Date'!L180)</f>
        <v>2016</v>
      </c>
      <c r="M180" s="151">
        <f>IF('Indicator Date'!M180="","x",'Indicator Date'!M180)</f>
        <v>2015</v>
      </c>
      <c r="N180" s="151">
        <f>IF('Indicator Date'!N180="","x",'Indicator Date'!N180)</f>
        <v>2015</v>
      </c>
      <c r="O180" s="151">
        <f>IF('Indicator Date'!O180="","x",'Indicator Date'!O180)</f>
        <v>2015</v>
      </c>
      <c r="P180" s="151">
        <f>IF('Indicator Date'!P180="","x",'Indicator Date'!P180)</f>
        <v>2015</v>
      </c>
      <c r="Q180" s="151">
        <f>IF('Indicator Date'!Q180="","x",'Indicator Date'!Q180)</f>
        <v>2010</v>
      </c>
      <c r="R180" s="151">
        <f>IF('Indicator Date'!R180="","x",'Indicator Date'!R180)</f>
        <v>2010</v>
      </c>
      <c r="S180" s="151">
        <f>IF('Indicator Date'!S180="","x",'Indicator Date'!S180)</f>
        <v>2010</v>
      </c>
      <c r="T180" s="151">
        <f>IF('Indicator Date'!T180="","x",'Indicator Date'!T180)</f>
        <v>2010</v>
      </c>
      <c r="U180" s="151">
        <f>IF('Indicator Date'!U180="","x",'Indicator Date'!U180)</f>
        <v>2015</v>
      </c>
      <c r="V180" s="151">
        <f>IF('Indicator Date'!V180="","x",'Indicator Date'!V180)</f>
        <v>2015</v>
      </c>
      <c r="W180" s="151">
        <f>IF('Indicator Date'!W180="","x",'Indicator Date'!W180)</f>
        <v>2015</v>
      </c>
      <c r="X180" s="151">
        <f>IF('Indicator Date'!X180="","x",'Indicator Date'!X180)</f>
        <v>2018</v>
      </c>
      <c r="Y180" s="151">
        <f>IF('Indicator Date'!Y180="","x",'Indicator Date'!Y180)</f>
        <v>2018</v>
      </c>
      <c r="Z180" s="151">
        <f>IF('Indicator Date'!Z180="","x",'Indicator Date'!Z180)</f>
        <v>2018</v>
      </c>
      <c r="AA180" s="151" t="str">
        <f>IF('Indicator Date'!AA180="","x",'Indicator Date'!AA180)</f>
        <v>x</v>
      </c>
      <c r="AB180" s="151">
        <f>IF('Indicator Date'!AB180="","x",'Indicator Date'!AB180)</f>
        <v>2017</v>
      </c>
      <c r="AC180" s="151">
        <f>IF('Indicator Date'!AC180="","x",'Indicator Date'!AC180)</f>
        <v>2017</v>
      </c>
      <c r="AD180" s="151">
        <f>IF('Indicator Date'!AD180="","x",'Indicator Date'!AD180)</f>
        <v>2018</v>
      </c>
      <c r="AE180" s="151">
        <f>IF('Indicator Date'!AE180="","x",'Indicator Date'!AE180)</f>
        <v>2018</v>
      </c>
      <c r="AF180" s="151" t="str">
        <f>IF('Indicator Date'!AF180="","x",'Indicator Date'!AF180)</f>
        <v>x</v>
      </c>
      <c r="AG180" s="151">
        <f>IF('Indicator Date'!AG180="","x",'Indicator Date'!AG180)</f>
        <v>2019</v>
      </c>
      <c r="AH180" s="151">
        <f>IF('Indicator Date'!AH180="","x",'Indicator Date'!AH180)</f>
        <v>2019</v>
      </c>
      <c r="AI180" s="151">
        <f>IF('Indicator Date'!AI180="","x",'Indicator Date'!AI180)</f>
        <v>2019</v>
      </c>
      <c r="AJ180" s="151">
        <f>IF('Indicator Date'!AJ180="","x",'Indicator Date'!AJ180)</f>
        <v>2018</v>
      </c>
      <c r="AK180" s="151">
        <f>IF('Indicator Date'!AK180="","x",'Indicator Date'!AK180)</f>
        <v>2018</v>
      </c>
      <c r="AL180" s="151">
        <f>IF('Indicator Date'!AL180="","x",'Indicator Date'!AL180)</f>
        <v>2017</v>
      </c>
      <c r="AM180" s="151">
        <f>IF('Indicator Date'!AM180="","x",'Indicator Date'!AM180)</f>
        <v>2016</v>
      </c>
      <c r="AN180" s="151">
        <f>IF('Indicator Date'!AN180="","x",'Indicator Date'!AN180)</f>
        <v>2019</v>
      </c>
      <c r="AO180" s="151">
        <f>IF('Indicator Date'!AO180="","x",'Indicator Date'!AO180)</f>
        <v>2016</v>
      </c>
      <c r="AP180" s="151">
        <f>IF('Indicator Date'!AP180="","x",'Indicator Date'!AP180)</f>
        <v>2017</v>
      </c>
      <c r="AQ180" s="151">
        <f>IF('Indicator Date'!AQ180="","x",'Indicator Date'!AQ180)</f>
        <v>2017</v>
      </c>
      <c r="AR180" s="151">
        <f>IF('Indicator Date'!AR180="","x",'Indicator Date'!AR180)</f>
        <v>2018</v>
      </c>
      <c r="AS180" s="151">
        <f>IF('Indicator Date'!AS180="","x",'Indicator Date'!AS180)</f>
        <v>2015</v>
      </c>
      <c r="AT180" s="151" t="str">
        <f>IF('Indicator Date'!AT180="","x",'Indicator Date'!AT180)</f>
        <v>x</v>
      </c>
      <c r="AU180" s="151">
        <f>IF('Indicator Date'!AU180="","x",'Indicator Date'!AU180)</f>
        <v>2017</v>
      </c>
      <c r="AV180" s="151" t="str">
        <f>IF('Indicator Date'!AV180="","x",'Indicator Date'!AV180)</f>
        <v>x</v>
      </c>
      <c r="AW180" s="151" t="str">
        <f>IF('Indicator Date'!AW180="","x",'Indicator Date'!AW180)</f>
        <v>x</v>
      </c>
      <c r="AX180" s="151">
        <f>IF('Indicator Date'!AX180="","x",'Indicator Date'!AX180)</f>
        <v>2017</v>
      </c>
      <c r="AY180" s="151">
        <f>IF('Indicator Date'!AY180="","x",'Indicator Date'!AY180)</f>
        <v>2017</v>
      </c>
      <c r="AZ180" s="151" t="str">
        <f>IF('Indicator Date'!AZ180="","x",'Indicator Date'!AZ180)</f>
        <v>x</v>
      </c>
      <c r="BA180" s="151" t="str">
        <f>IF('Indicator Date'!BA180="","x",'Indicator Date'!BA180)</f>
        <v>x</v>
      </c>
      <c r="BB180" s="151">
        <f>IF('Indicator Date'!BB180="","x",'Indicator Date'!BB180)</f>
        <v>2017</v>
      </c>
      <c r="BC180" s="151">
        <f>IF('Indicator Date'!BC180="","x",'Indicator Date'!BC180)</f>
        <v>2018</v>
      </c>
      <c r="BD180" s="151">
        <f>IF('Indicator Date'!BD180="","x",'Indicator Date'!BD180)</f>
        <v>2019</v>
      </c>
      <c r="BE180" s="212" t="str">
        <f>IF('Indicator Date'!BE180="","x",YEAR('Indicator Date'!BE180))</f>
        <v>x</v>
      </c>
      <c r="BF180" s="212">
        <f>IF('Indicator Date'!BF180="","x",YEAR('Indicator Date'!BF180))</f>
        <v>2018</v>
      </c>
      <c r="BG180" s="212">
        <f>IF('Indicator Date'!BG180="","x",YEAR('Indicator Date'!BG180))</f>
        <v>2018</v>
      </c>
      <c r="BH180" s="151">
        <f>IF('Indicator Date'!BH180="","x",'Indicator Date'!BH180)</f>
        <v>2018</v>
      </c>
      <c r="BI180" s="151">
        <f>IF('Indicator Date'!BI180="","x",'Indicator Date'!BI180)</f>
        <v>2018</v>
      </c>
      <c r="BJ180" s="151" t="str">
        <f>IF('Indicator Date'!BJ180="","x",'Indicator Date'!BJ180)</f>
        <v>x</v>
      </c>
      <c r="BK180" s="151">
        <f>IF('Indicator Date'!BK180="","x",'Indicator Date'!BK180)</f>
        <v>2017</v>
      </c>
      <c r="BL180" s="151">
        <f>IF('Indicator Date'!BL180="","x",'Indicator Date'!BL180)</f>
        <v>2018</v>
      </c>
      <c r="BM180" s="151">
        <f>IF('Indicator Date'!BM180="","x",'Indicator Date'!BM180)</f>
        <v>2017</v>
      </c>
      <c r="BN180" s="151">
        <f>IF('Indicator Date'!BN180="","x",'Indicator Date'!BN180)</f>
        <v>2015</v>
      </c>
      <c r="BO180" s="151">
        <f>IF('Indicator Date'!BO180="","x",'Indicator Date'!BO180)</f>
        <v>2016</v>
      </c>
      <c r="BP180" s="151">
        <f>IF('Indicator Date'!BP180="","x",'Indicator Date'!BP180)</f>
        <v>2017</v>
      </c>
      <c r="BQ180" s="151">
        <f>IF('Indicator Date'!BQ180="","x",'Indicator Date'!BQ180)</f>
        <v>2014</v>
      </c>
      <c r="BR180" s="151">
        <f>IF('Indicator Date'!BR180="","x",'Indicator Date'!BR180)</f>
        <v>2017</v>
      </c>
      <c r="BS180" s="151">
        <f>IF('Indicator Date'!BS180="","x",'Indicator Date'!BS180)</f>
        <v>2017</v>
      </c>
      <c r="BT180" s="151">
        <f>IF('Indicator Date'!BT180="","x",'Indicator Date'!BT180)</f>
        <v>2014</v>
      </c>
      <c r="BU180" s="151">
        <f>IF('Indicator Date'!BU180="","x",'Indicator Date'!BU180)</f>
        <v>2017</v>
      </c>
      <c r="BV180" s="151">
        <f>IF('Indicator Date'!BV180="","x",'Indicator Date'!BV180)</f>
        <v>2017</v>
      </c>
      <c r="BW180" s="151" t="str">
        <f>IF('Indicator Date'!BW180="","x",'Indicator Date'!BW180)</f>
        <v>x</v>
      </c>
      <c r="BX180" s="151">
        <f>IF('Indicator Date'!BX180="","x",'Indicator Date'!BX180)</f>
        <v>2016</v>
      </c>
      <c r="BY180" s="151">
        <f>IF('Indicator Date'!BY180="","x",'Indicator Date'!BY180)</f>
        <v>2015</v>
      </c>
      <c r="BZ180" s="151" t="str">
        <f>IF('Indicator Date'!BZ180="","x",'Indicator Date'!BZ180)</f>
        <v>2018</v>
      </c>
      <c r="CA180" s="151">
        <f>IF('Indicator Date'!CA180="","x",'Indicator Date'!CA180)</f>
        <v>2019</v>
      </c>
      <c r="CB180" s="151">
        <f>IF('Indicator Date'!CB180="","x",'Indicator Date'!CB180)</f>
        <v>2015</v>
      </c>
    </row>
    <row r="181" spans="1:80" x14ac:dyDescent="0.3">
      <c r="A181" s="123" t="s">
        <v>333</v>
      </c>
      <c r="B181" s="106" t="s">
        <v>332</v>
      </c>
      <c r="C181" s="151">
        <f>IF('Indicator Date'!C181="","x",'Indicator Date'!C181)</f>
        <v>2015</v>
      </c>
      <c r="D181" s="151">
        <f>IF('Indicator Date'!D181="","x",'Indicator Date'!D181)</f>
        <v>2015</v>
      </c>
      <c r="E181" s="151">
        <f>IF('Indicator Date'!E181="","x",'Indicator Date'!E181)</f>
        <v>2015</v>
      </c>
      <c r="F181" s="151">
        <f>IF('Indicator Date'!F181="","x",'Indicator Date'!F181)</f>
        <v>2015</v>
      </c>
      <c r="G181" s="151">
        <f>IF('Indicator Date'!G181="","x",'Indicator Date'!G181)</f>
        <v>2015</v>
      </c>
      <c r="H181" s="151">
        <f>IF('Indicator Date'!H181="","x",'Indicator Date'!H181)</f>
        <v>2015</v>
      </c>
      <c r="I181" s="151">
        <f>IF('Indicator Date'!I181="","x",'Indicator Date'!I181)</f>
        <v>2015</v>
      </c>
      <c r="J181" s="151">
        <f>IF('Indicator Date'!J181="","x",'Indicator Date'!J181)</f>
        <v>2018</v>
      </c>
      <c r="K181" s="151">
        <f>IF('Indicator Date'!K181="","x",'Indicator Date'!K181)</f>
        <v>2018</v>
      </c>
      <c r="L181" s="151">
        <f>IF('Indicator Date'!L181="","x",'Indicator Date'!L181)</f>
        <v>2016</v>
      </c>
      <c r="M181" s="151">
        <f>IF('Indicator Date'!M181="","x",'Indicator Date'!M181)</f>
        <v>2015</v>
      </c>
      <c r="N181" s="151">
        <f>IF('Indicator Date'!N181="","x",'Indicator Date'!N181)</f>
        <v>2015</v>
      </c>
      <c r="O181" s="151">
        <f>IF('Indicator Date'!O181="","x",'Indicator Date'!O181)</f>
        <v>2015</v>
      </c>
      <c r="P181" s="151">
        <f>IF('Indicator Date'!P181="","x",'Indicator Date'!P181)</f>
        <v>2015</v>
      </c>
      <c r="Q181" s="151">
        <f>IF('Indicator Date'!Q181="","x",'Indicator Date'!Q181)</f>
        <v>2010</v>
      </c>
      <c r="R181" s="151">
        <f>IF('Indicator Date'!R181="","x",'Indicator Date'!R181)</f>
        <v>2010</v>
      </c>
      <c r="S181" s="151">
        <f>IF('Indicator Date'!S181="","x",'Indicator Date'!S181)</f>
        <v>2010</v>
      </c>
      <c r="T181" s="151">
        <f>IF('Indicator Date'!T181="","x",'Indicator Date'!T181)</f>
        <v>2010</v>
      </c>
      <c r="U181" s="151">
        <f>IF('Indicator Date'!U181="","x",'Indicator Date'!U181)</f>
        <v>2015</v>
      </c>
      <c r="V181" s="151">
        <f>IF('Indicator Date'!V181="","x",'Indicator Date'!V181)</f>
        <v>2015</v>
      </c>
      <c r="W181" s="151">
        <f>IF('Indicator Date'!W181="","x",'Indicator Date'!W181)</f>
        <v>2015</v>
      </c>
      <c r="X181" s="151">
        <f>IF('Indicator Date'!X181="","x",'Indicator Date'!X181)</f>
        <v>2018</v>
      </c>
      <c r="Y181" s="151">
        <f>IF('Indicator Date'!Y181="","x",'Indicator Date'!Y181)</f>
        <v>2018</v>
      </c>
      <c r="Z181" s="151">
        <f>IF('Indicator Date'!Z181="","x",'Indicator Date'!Z181)</f>
        <v>2018</v>
      </c>
      <c r="AA181" s="151" t="str">
        <f>IF('Indicator Date'!AA181="","x",'Indicator Date'!AA181)</f>
        <v>x</v>
      </c>
      <c r="AB181" s="151">
        <f>IF('Indicator Date'!AB181="","x",'Indicator Date'!AB181)</f>
        <v>2017</v>
      </c>
      <c r="AC181" s="151" t="str">
        <f>IF('Indicator Date'!AC181="","x",'Indicator Date'!AC181)</f>
        <v>x</v>
      </c>
      <c r="AD181" s="151">
        <f>IF('Indicator Date'!AD181="","x",'Indicator Date'!AD181)</f>
        <v>2014</v>
      </c>
      <c r="AE181" s="151">
        <f>IF('Indicator Date'!AE181="","x",'Indicator Date'!AE181)</f>
        <v>2018</v>
      </c>
      <c r="AF181" s="151" t="str">
        <f>IF('Indicator Date'!AF181="","x",'Indicator Date'!AF181)</f>
        <v>x</v>
      </c>
      <c r="AG181" s="151">
        <f>IF('Indicator Date'!AG181="","x",'Indicator Date'!AG181)</f>
        <v>2019</v>
      </c>
      <c r="AH181" s="151">
        <f>IF('Indicator Date'!AH181="","x",'Indicator Date'!AH181)</f>
        <v>2019</v>
      </c>
      <c r="AI181" s="151">
        <f>IF('Indicator Date'!AI181="","x",'Indicator Date'!AI181)</f>
        <v>2019</v>
      </c>
      <c r="AJ181" s="151">
        <f>IF('Indicator Date'!AJ181="","x",'Indicator Date'!AJ181)</f>
        <v>2018</v>
      </c>
      <c r="AK181" s="151">
        <f>IF('Indicator Date'!AK181="","x",'Indicator Date'!AK181)</f>
        <v>2018</v>
      </c>
      <c r="AL181" s="151" t="str">
        <f>IF('Indicator Date'!AL181="","x",'Indicator Date'!AL181)</f>
        <v>x</v>
      </c>
      <c r="AM181" s="151" t="str">
        <f>IF('Indicator Date'!AM181="","x",'Indicator Date'!AM181)</f>
        <v>x</v>
      </c>
      <c r="AN181" s="151">
        <f>IF('Indicator Date'!AN181="","x",'Indicator Date'!AN181)</f>
        <v>2019</v>
      </c>
      <c r="AO181" s="151">
        <f>IF('Indicator Date'!AO181="","x",'Indicator Date'!AO181)</f>
        <v>2016</v>
      </c>
      <c r="AP181" s="151">
        <f>IF('Indicator Date'!AP181="","x",'Indicator Date'!AP181)</f>
        <v>2017</v>
      </c>
      <c r="AQ181" s="151">
        <f>IF('Indicator Date'!AQ181="","x",'Indicator Date'!AQ181)</f>
        <v>2017</v>
      </c>
      <c r="AR181" s="151">
        <f>IF('Indicator Date'!AR181="","x",'Indicator Date'!AR181)</f>
        <v>2018</v>
      </c>
      <c r="AS181" s="151">
        <f>IF('Indicator Date'!AS181="","x",'Indicator Date'!AS181)</f>
        <v>2015</v>
      </c>
      <c r="AT181" s="151">
        <f>IF('Indicator Date'!AT181="","x",'Indicator Date'!AT181)</f>
        <v>2007</v>
      </c>
      <c r="AU181" s="151">
        <f>IF('Indicator Date'!AU181="","x",'Indicator Date'!AU181)</f>
        <v>2017</v>
      </c>
      <c r="AV181" s="151" t="str">
        <f>IF('Indicator Date'!AV181="","x",'Indicator Date'!AV181)</f>
        <v>x</v>
      </c>
      <c r="AW181" s="151" t="str">
        <f>IF('Indicator Date'!AW181="","x",'Indicator Date'!AW181)</f>
        <v>x</v>
      </c>
      <c r="AX181" s="151" t="str">
        <f>IF('Indicator Date'!AX181="","x",'Indicator Date'!AX181)</f>
        <v>x</v>
      </c>
      <c r="AY181" s="151">
        <f>IF('Indicator Date'!AY181="","x",'Indicator Date'!AY181)</f>
        <v>2017</v>
      </c>
      <c r="AZ181" s="151" t="str">
        <f>IF('Indicator Date'!AZ181="","x",'Indicator Date'!AZ181)</f>
        <v>x</v>
      </c>
      <c r="BA181" s="151" t="str">
        <f>IF('Indicator Date'!BA181="","x",'Indicator Date'!BA181)</f>
        <v>2010</v>
      </c>
      <c r="BB181" s="151">
        <f>IF('Indicator Date'!BB181="","x",'Indicator Date'!BB181)</f>
        <v>2017</v>
      </c>
      <c r="BC181" s="151">
        <f>IF('Indicator Date'!BC181="","x",'Indicator Date'!BC181)</f>
        <v>2018</v>
      </c>
      <c r="BD181" s="151">
        <f>IF('Indicator Date'!BD181="","x",'Indicator Date'!BD181)</f>
        <v>2019</v>
      </c>
      <c r="BE181" s="212" t="str">
        <f>IF('Indicator Date'!BE181="","x",YEAR('Indicator Date'!BE181))</f>
        <v>x</v>
      </c>
      <c r="BF181" s="212" t="str">
        <f>IF('Indicator Date'!BF181="","x",YEAR('Indicator Date'!BF181))</f>
        <v>x</v>
      </c>
      <c r="BG181" s="212">
        <f>IF('Indicator Date'!BG181="","x",YEAR('Indicator Date'!BG181))</f>
        <v>2018</v>
      </c>
      <c r="BH181" s="151">
        <f>IF('Indicator Date'!BH181="","x",'Indicator Date'!BH181)</f>
        <v>2018</v>
      </c>
      <c r="BI181" s="151">
        <f>IF('Indicator Date'!BI181="","x",'Indicator Date'!BI181)</f>
        <v>2018</v>
      </c>
      <c r="BJ181" s="151" t="str">
        <f>IF('Indicator Date'!BJ181="","x",'Indicator Date'!BJ181)</f>
        <v>x</v>
      </c>
      <c r="BK181" s="151">
        <f>IF('Indicator Date'!BK181="","x",'Indicator Date'!BK181)</f>
        <v>2017</v>
      </c>
      <c r="BL181" s="151" t="str">
        <f>IF('Indicator Date'!BL181="","x",'Indicator Date'!BL181)</f>
        <v>x</v>
      </c>
      <c r="BM181" s="151">
        <f>IF('Indicator Date'!BM181="","x",'Indicator Date'!BM181)</f>
        <v>2017</v>
      </c>
      <c r="BN181" s="151" t="str">
        <f>IF('Indicator Date'!BN181="","x",'Indicator Date'!BN181)</f>
        <v>x</v>
      </c>
      <c r="BO181" s="151">
        <f>IF('Indicator Date'!BO181="","x",'Indicator Date'!BO181)</f>
        <v>2016</v>
      </c>
      <c r="BP181" s="151">
        <f>IF('Indicator Date'!BP181="","x",'Indicator Date'!BP181)</f>
        <v>2017</v>
      </c>
      <c r="BQ181" s="151">
        <f>IF('Indicator Date'!BQ181="","x",'Indicator Date'!BQ181)</f>
        <v>2014</v>
      </c>
      <c r="BR181" s="151">
        <f>IF('Indicator Date'!BR181="","x",'Indicator Date'!BR181)</f>
        <v>2017</v>
      </c>
      <c r="BS181" s="151">
        <f>IF('Indicator Date'!BS181="","x",'Indicator Date'!BS181)</f>
        <v>2017</v>
      </c>
      <c r="BT181" s="151">
        <f>IF('Indicator Date'!BT181="","x",'Indicator Date'!BT181)</f>
        <v>2014</v>
      </c>
      <c r="BU181" s="151">
        <f>IF('Indicator Date'!BU181="","x",'Indicator Date'!BU181)</f>
        <v>2017</v>
      </c>
      <c r="BV181" s="151">
        <f>IF('Indicator Date'!BV181="","x",'Indicator Date'!BV181)</f>
        <v>2017</v>
      </c>
      <c r="BW181" s="151" t="str">
        <f>IF('Indicator Date'!BW181="","x",'Indicator Date'!BW181)</f>
        <v>x</v>
      </c>
      <c r="BX181" s="151">
        <f>IF('Indicator Date'!BX181="","x",'Indicator Date'!BX181)</f>
        <v>2016</v>
      </c>
      <c r="BY181" s="151" t="str">
        <f>IF('Indicator Date'!BY181="","x",'Indicator Date'!BY181)</f>
        <v>x</v>
      </c>
      <c r="BZ181" s="151" t="str">
        <f>IF('Indicator Date'!BZ181="","x",'Indicator Date'!BZ181)</f>
        <v>2018</v>
      </c>
      <c r="CA181" s="151">
        <f>IF('Indicator Date'!CA181="","x",'Indicator Date'!CA181)</f>
        <v>2019</v>
      </c>
      <c r="CB181" s="151">
        <f>IF('Indicator Date'!CB181="","x",'Indicator Date'!CB181)</f>
        <v>2015</v>
      </c>
    </row>
    <row r="182" spans="1:80" x14ac:dyDescent="0.3">
      <c r="A182" s="123" t="s">
        <v>335</v>
      </c>
      <c r="B182" s="106" t="s">
        <v>334</v>
      </c>
      <c r="C182" s="151">
        <f>IF('Indicator Date'!C182="","x",'Indicator Date'!C182)</f>
        <v>2015</v>
      </c>
      <c r="D182" s="151">
        <f>IF('Indicator Date'!D182="","x",'Indicator Date'!D182)</f>
        <v>2015</v>
      </c>
      <c r="E182" s="151">
        <f>IF('Indicator Date'!E182="","x",'Indicator Date'!E182)</f>
        <v>2015</v>
      </c>
      <c r="F182" s="151">
        <f>IF('Indicator Date'!F182="","x",'Indicator Date'!F182)</f>
        <v>2015</v>
      </c>
      <c r="G182" s="151">
        <f>IF('Indicator Date'!G182="","x",'Indicator Date'!G182)</f>
        <v>2015</v>
      </c>
      <c r="H182" s="151">
        <f>IF('Indicator Date'!H182="","x",'Indicator Date'!H182)</f>
        <v>2015</v>
      </c>
      <c r="I182" s="151">
        <f>IF('Indicator Date'!I182="","x",'Indicator Date'!I182)</f>
        <v>2015</v>
      </c>
      <c r="J182" s="151">
        <f>IF('Indicator Date'!J182="","x",'Indicator Date'!J182)</f>
        <v>2018</v>
      </c>
      <c r="K182" s="151">
        <f>IF('Indicator Date'!K182="","x",'Indicator Date'!K182)</f>
        <v>2018</v>
      </c>
      <c r="L182" s="151">
        <f>IF('Indicator Date'!L182="","x",'Indicator Date'!L182)</f>
        <v>2016</v>
      </c>
      <c r="M182" s="151">
        <f>IF('Indicator Date'!M182="","x",'Indicator Date'!M182)</f>
        <v>2015</v>
      </c>
      <c r="N182" s="151">
        <f>IF('Indicator Date'!N182="","x",'Indicator Date'!N182)</f>
        <v>2015</v>
      </c>
      <c r="O182" s="151">
        <f>IF('Indicator Date'!O182="","x",'Indicator Date'!O182)</f>
        <v>2015</v>
      </c>
      <c r="P182" s="151">
        <f>IF('Indicator Date'!P182="","x",'Indicator Date'!P182)</f>
        <v>2015</v>
      </c>
      <c r="Q182" s="151">
        <f>IF('Indicator Date'!Q182="","x",'Indicator Date'!Q182)</f>
        <v>2010</v>
      </c>
      <c r="R182" s="151">
        <f>IF('Indicator Date'!R182="","x",'Indicator Date'!R182)</f>
        <v>2010</v>
      </c>
      <c r="S182" s="151">
        <f>IF('Indicator Date'!S182="","x",'Indicator Date'!S182)</f>
        <v>2010</v>
      </c>
      <c r="T182" s="151">
        <f>IF('Indicator Date'!T182="","x",'Indicator Date'!T182)</f>
        <v>2010</v>
      </c>
      <c r="U182" s="151">
        <f>IF('Indicator Date'!U182="","x",'Indicator Date'!U182)</f>
        <v>2015</v>
      </c>
      <c r="V182" s="151">
        <f>IF('Indicator Date'!V182="","x",'Indicator Date'!V182)</f>
        <v>2015</v>
      </c>
      <c r="W182" s="151">
        <f>IF('Indicator Date'!W182="","x",'Indicator Date'!W182)</f>
        <v>2015</v>
      </c>
      <c r="X182" s="151">
        <f>IF('Indicator Date'!X182="","x",'Indicator Date'!X182)</f>
        <v>2018</v>
      </c>
      <c r="Y182" s="151">
        <f>IF('Indicator Date'!Y182="","x",'Indicator Date'!Y182)</f>
        <v>2018</v>
      </c>
      <c r="Z182" s="151">
        <f>IF('Indicator Date'!Z182="","x",'Indicator Date'!Z182)</f>
        <v>2018</v>
      </c>
      <c r="AA182" s="151">
        <f>IF('Indicator Date'!AA182="","x",'Indicator Date'!AA182)</f>
        <v>2016</v>
      </c>
      <c r="AB182" s="151">
        <f>IF('Indicator Date'!AB182="","x",'Indicator Date'!AB182)</f>
        <v>2017</v>
      </c>
      <c r="AC182" s="151">
        <f>IF('Indicator Date'!AC182="","x",'Indicator Date'!AC182)</f>
        <v>2017</v>
      </c>
      <c r="AD182" s="151">
        <f>IF('Indicator Date'!AD182="","x",'Indicator Date'!AD182)</f>
        <v>2017</v>
      </c>
      <c r="AE182" s="151">
        <f>IF('Indicator Date'!AE182="","x",'Indicator Date'!AE182)</f>
        <v>2018</v>
      </c>
      <c r="AF182" s="151">
        <f>IF('Indicator Date'!AF182="","x",'Indicator Date'!AF182)</f>
        <v>2016</v>
      </c>
      <c r="AG182" s="151">
        <f>IF('Indicator Date'!AG182="","x",'Indicator Date'!AG182)</f>
        <v>2019</v>
      </c>
      <c r="AH182" s="151">
        <f>IF('Indicator Date'!AH182="","x",'Indicator Date'!AH182)</f>
        <v>2019</v>
      </c>
      <c r="AI182" s="151">
        <f>IF('Indicator Date'!AI182="","x",'Indicator Date'!AI182)</f>
        <v>2019</v>
      </c>
      <c r="AJ182" s="151">
        <f>IF('Indicator Date'!AJ182="","x",'Indicator Date'!AJ182)</f>
        <v>2018</v>
      </c>
      <c r="AK182" s="151">
        <f>IF('Indicator Date'!AK182="","x",'Indicator Date'!AK182)</f>
        <v>2018</v>
      </c>
      <c r="AL182" s="151">
        <f>IF('Indicator Date'!AL182="","x",'Indicator Date'!AL182)</f>
        <v>2017</v>
      </c>
      <c r="AM182" s="151">
        <f>IF('Indicator Date'!AM182="","x",'Indicator Date'!AM182)</f>
        <v>2016</v>
      </c>
      <c r="AN182" s="151">
        <f>IF('Indicator Date'!AN182="","x",'Indicator Date'!AN182)</f>
        <v>2019</v>
      </c>
      <c r="AO182" s="151">
        <f>IF('Indicator Date'!AO182="","x",'Indicator Date'!AO182)</f>
        <v>2016</v>
      </c>
      <c r="AP182" s="151">
        <f>IF('Indicator Date'!AP182="","x",'Indicator Date'!AP182)</f>
        <v>2017</v>
      </c>
      <c r="AQ182" s="151">
        <f>IF('Indicator Date'!AQ182="","x",'Indicator Date'!AQ182)</f>
        <v>2017</v>
      </c>
      <c r="AR182" s="151">
        <f>IF('Indicator Date'!AR182="","x",'Indicator Date'!AR182)</f>
        <v>2018</v>
      </c>
      <c r="AS182" s="151">
        <f>IF('Indicator Date'!AS182="","x",'Indicator Date'!AS182)</f>
        <v>2015</v>
      </c>
      <c r="AT182" s="151">
        <f>IF('Indicator Date'!AT182="","x",'Indicator Date'!AT182)</f>
        <v>2016</v>
      </c>
      <c r="AU182" s="151">
        <f>IF('Indicator Date'!AU182="","x",'Indicator Date'!AU182)</f>
        <v>2017</v>
      </c>
      <c r="AV182" s="151">
        <f>IF('Indicator Date'!AV182="","x",'Indicator Date'!AV182)</f>
        <v>2017</v>
      </c>
      <c r="AW182" s="151">
        <f>IF('Indicator Date'!AW182="","x",'Indicator Date'!AW182)</f>
        <v>2017</v>
      </c>
      <c r="AX182" s="151">
        <f>IF('Indicator Date'!AX182="","x",'Indicator Date'!AX182)</f>
        <v>2017</v>
      </c>
      <c r="AY182" s="151">
        <f>IF('Indicator Date'!AY182="","x",'Indicator Date'!AY182)</f>
        <v>2017</v>
      </c>
      <c r="AZ182" s="151">
        <f>IF('Indicator Date'!AZ182="","x",'Indicator Date'!AZ182)</f>
        <v>2017</v>
      </c>
      <c r="BA182" s="151" t="str">
        <f>IF('Indicator Date'!BA182="","x",'Indicator Date'!BA182)</f>
        <v>2016</v>
      </c>
      <c r="BB182" s="151">
        <f>IF('Indicator Date'!BB182="","x",'Indicator Date'!BB182)</f>
        <v>2017</v>
      </c>
      <c r="BC182" s="151">
        <f>IF('Indicator Date'!BC182="","x",'Indicator Date'!BC182)</f>
        <v>2018</v>
      </c>
      <c r="BD182" s="151">
        <f>IF('Indicator Date'!BD182="","x",'Indicator Date'!BD182)</f>
        <v>2019</v>
      </c>
      <c r="BE182" s="212">
        <f>IF('Indicator Date'!BE182="","x",YEAR('Indicator Date'!BE182))</f>
        <v>2018</v>
      </c>
      <c r="BF182" s="212">
        <f>IF('Indicator Date'!BF182="","x",YEAR('Indicator Date'!BF182))</f>
        <v>2019</v>
      </c>
      <c r="BG182" s="212">
        <f>IF('Indicator Date'!BG182="","x",YEAR('Indicator Date'!BG182))</f>
        <v>2018</v>
      </c>
      <c r="BH182" s="151">
        <f>IF('Indicator Date'!BH182="","x",'Indicator Date'!BH182)</f>
        <v>2018</v>
      </c>
      <c r="BI182" s="151">
        <f>IF('Indicator Date'!BI182="","x",'Indicator Date'!BI182)</f>
        <v>2018</v>
      </c>
      <c r="BJ182" s="151" t="str">
        <f>IF('Indicator Date'!BJ182="","x",'Indicator Date'!BJ182)</f>
        <v>x</v>
      </c>
      <c r="BK182" s="151">
        <f>IF('Indicator Date'!BK182="","x",'Indicator Date'!BK182)</f>
        <v>2017</v>
      </c>
      <c r="BL182" s="151">
        <f>IF('Indicator Date'!BL182="","x",'Indicator Date'!BL182)</f>
        <v>2018</v>
      </c>
      <c r="BM182" s="151">
        <f>IF('Indicator Date'!BM182="","x",'Indicator Date'!BM182)</f>
        <v>2017</v>
      </c>
      <c r="BN182" s="151">
        <f>IF('Indicator Date'!BN182="","x",'Indicator Date'!BN182)</f>
        <v>2015</v>
      </c>
      <c r="BO182" s="151">
        <f>IF('Indicator Date'!BO182="","x",'Indicator Date'!BO182)</f>
        <v>2016</v>
      </c>
      <c r="BP182" s="151">
        <f>IF('Indicator Date'!BP182="","x",'Indicator Date'!BP182)</f>
        <v>2017</v>
      </c>
      <c r="BQ182" s="151">
        <f>IF('Indicator Date'!BQ182="","x",'Indicator Date'!BQ182)</f>
        <v>2014</v>
      </c>
      <c r="BR182" s="151">
        <f>IF('Indicator Date'!BR182="","x",'Indicator Date'!BR182)</f>
        <v>2017</v>
      </c>
      <c r="BS182" s="151">
        <f>IF('Indicator Date'!BS182="","x",'Indicator Date'!BS182)</f>
        <v>2017</v>
      </c>
      <c r="BT182" s="151">
        <f>IF('Indicator Date'!BT182="","x",'Indicator Date'!BT182)</f>
        <v>2015</v>
      </c>
      <c r="BU182" s="151">
        <f>IF('Indicator Date'!BU182="","x",'Indicator Date'!BU182)</f>
        <v>2017</v>
      </c>
      <c r="BV182" s="151" t="str">
        <f>IF('Indicator Date'!BV182="","x",'Indicator Date'!BV182)</f>
        <v>x</v>
      </c>
      <c r="BW182" s="151">
        <f>IF('Indicator Date'!BW182="","x",'Indicator Date'!BW182)</f>
        <v>2017</v>
      </c>
      <c r="BX182" s="151">
        <f>IF('Indicator Date'!BX182="","x",'Indicator Date'!BX182)</f>
        <v>2016</v>
      </c>
      <c r="BY182" s="151">
        <f>IF('Indicator Date'!BY182="","x",'Indicator Date'!BY182)</f>
        <v>2015</v>
      </c>
      <c r="BZ182" s="151" t="str">
        <f>IF('Indicator Date'!BZ182="","x",'Indicator Date'!BZ182)</f>
        <v>2018</v>
      </c>
      <c r="CA182" s="151">
        <f>IF('Indicator Date'!CA182="","x",'Indicator Date'!CA182)</f>
        <v>2019</v>
      </c>
      <c r="CB182" s="151">
        <f>IF('Indicator Date'!CB182="","x",'Indicator Date'!CB182)</f>
        <v>2015</v>
      </c>
    </row>
    <row r="183" spans="1:80" x14ac:dyDescent="0.3">
      <c r="A183" s="123" t="s">
        <v>337</v>
      </c>
      <c r="B183" s="106" t="s">
        <v>336</v>
      </c>
      <c r="C183" s="151">
        <f>IF('Indicator Date'!C183="","x",'Indicator Date'!C183)</f>
        <v>2015</v>
      </c>
      <c r="D183" s="151">
        <f>IF('Indicator Date'!D183="","x",'Indicator Date'!D183)</f>
        <v>2015</v>
      </c>
      <c r="E183" s="151">
        <f>IF('Indicator Date'!E183="","x",'Indicator Date'!E183)</f>
        <v>2015</v>
      </c>
      <c r="F183" s="151">
        <f>IF('Indicator Date'!F183="","x",'Indicator Date'!F183)</f>
        <v>2015</v>
      </c>
      <c r="G183" s="151">
        <f>IF('Indicator Date'!G183="","x",'Indicator Date'!G183)</f>
        <v>2015</v>
      </c>
      <c r="H183" s="151">
        <f>IF('Indicator Date'!H183="","x",'Indicator Date'!H183)</f>
        <v>2015</v>
      </c>
      <c r="I183" s="151">
        <f>IF('Indicator Date'!I183="","x",'Indicator Date'!I183)</f>
        <v>2015</v>
      </c>
      <c r="J183" s="151">
        <f>IF('Indicator Date'!J183="","x",'Indicator Date'!J183)</f>
        <v>2018</v>
      </c>
      <c r="K183" s="151">
        <f>IF('Indicator Date'!K183="","x",'Indicator Date'!K183)</f>
        <v>2018</v>
      </c>
      <c r="L183" s="151">
        <f>IF('Indicator Date'!L183="","x",'Indicator Date'!L183)</f>
        <v>2016</v>
      </c>
      <c r="M183" s="151">
        <f>IF('Indicator Date'!M183="","x",'Indicator Date'!M183)</f>
        <v>2015</v>
      </c>
      <c r="N183" s="151">
        <f>IF('Indicator Date'!N183="","x",'Indicator Date'!N183)</f>
        <v>2015</v>
      </c>
      <c r="O183" s="151">
        <f>IF('Indicator Date'!O183="","x",'Indicator Date'!O183)</f>
        <v>2015</v>
      </c>
      <c r="P183" s="151">
        <f>IF('Indicator Date'!P183="","x",'Indicator Date'!P183)</f>
        <v>2015</v>
      </c>
      <c r="Q183" s="151">
        <f>IF('Indicator Date'!Q183="","x",'Indicator Date'!Q183)</f>
        <v>2010</v>
      </c>
      <c r="R183" s="151">
        <f>IF('Indicator Date'!R183="","x",'Indicator Date'!R183)</f>
        <v>2010</v>
      </c>
      <c r="S183" s="151">
        <f>IF('Indicator Date'!S183="","x",'Indicator Date'!S183)</f>
        <v>2010</v>
      </c>
      <c r="T183" s="151">
        <f>IF('Indicator Date'!T183="","x",'Indicator Date'!T183)</f>
        <v>2010</v>
      </c>
      <c r="U183" s="151">
        <f>IF('Indicator Date'!U183="","x",'Indicator Date'!U183)</f>
        <v>2015</v>
      </c>
      <c r="V183" s="151">
        <f>IF('Indicator Date'!V183="","x",'Indicator Date'!V183)</f>
        <v>2015</v>
      </c>
      <c r="W183" s="151">
        <f>IF('Indicator Date'!W183="","x",'Indicator Date'!W183)</f>
        <v>2015</v>
      </c>
      <c r="X183" s="151">
        <f>IF('Indicator Date'!X183="","x",'Indicator Date'!X183)</f>
        <v>2018</v>
      </c>
      <c r="Y183" s="151">
        <f>IF('Indicator Date'!Y183="","x",'Indicator Date'!Y183)</f>
        <v>2018</v>
      </c>
      <c r="Z183" s="151">
        <f>IF('Indicator Date'!Z183="","x",'Indicator Date'!Z183)</f>
        <v>2018</v>
      </c>
      <c r="AA183" s="151">
        <f>IF('Indicator Date'!AA183="","x",'Indicator Date'!AA183)</f>
        <v>2007</v>
      </c>
      <c r="AB183" s="151">
        <f>IF('Indicator Date'!AB183="","x",'Indicator Date'!AB183)</f>
        <v>2017</v>
      </c>
      <c r="AC183" s="151" t="str">
        <f>IF('Indicator Date'!AC183="","x",'Indicator Date'!AC183)</f>
        <v>x</v>
      </c>
      <c r="AD183" s="151">
        <f>IF('Indicator Date'!AD183="","x",'Indicator Date'!AD183)</f>
        <v>2018</v>
      </c>
      <c r="AE183" s="151">
        <f>IF('Indicator Date'!AE183="","x",'Indicator Date'!AE183)</f>
        <v>2018</v>
      </c>
      <c r="AF183" s="151">
        <f>IF('Indicator Date'!AF183="","x",'Indicator Date'!AF183)</f>
        <v>2016</v>
      </c>
      <c r="AG183" s="151">
        <f>IF('Indicator Date'!AG183="","x",'Indicator Date'!AG183)</f>
        <v>2019</v>
      </c>
      <c r="AH183" s="151">
        <f>IF('Indicator Date'!AH183="","x",'Indicator Date'!AH183)</f>
        <v>2019</v>
      </c>
      <c r="AI183" s="151">
        <f>IF('Indicator Date'!AI183="","x",'Indicator Date'!AI183)</f>
        <v>2019</v>
      </c>
      <c r="AJ183" s="151">
        <f>IF('Indicator Date'!AJ183="","x",'Indicator Date'!AJ183)</f>
        <v>2018</v>
      </c>
      <c r="AK183" s="151">
        <f>IF('Indicator Date'!AK183="","x",'Indicator Date'!AK183)</f>
        <v>2018</v>
      </c>
      <c r="AL183" s="151">
        <f>IF('Indicator Date'!AL183="","x",'Indicator Date'!AL183)</f>
        <v>2017</v>
      </c>
      <c r="AM183" s="151">
        <f>IF('Indicator Date'!AM183="","x",'Indicator Date'!AM183)</f>
        <v>2012</v>
      </c>
      <c r="AN183" s="151">
        <f>IF('Indicator Date'!AN183="","x",'Indicator Date'!AN183)</f>
        <v>2019</v>
      </c>
      <c r="AO183" s="151">
        <f>IF('Indicator Date'!AO183="","x",'Indicator Date'!AO183)</f>
        <v>2016</v>
      </c>
      <c r="AP183" s="151">
        <f>IF('Indicator Date'!AP183="","x",'Indicator Date'!AP183)</f>
        <v>2017</v>
      </c>
      <c r="AQ183" s="151">
        <f>IF('Indicator Date'!AQ183="","x",'Indicator Date'!AQ183)</f>
        <v>2017</v>
      </c>
      <c r="AR183" s="151">
        <f>IF('Indicator Date'!AR183="","x",'Indicator Date'!AR183)</f>
        <v>2018</v>
      </c>
      <c r="AS183" s="151">
        <f>IF('Indicator Date'!AS183="","x",'Indicator Date'!AS183)</f>
        <v>2015</v>
      </c>
      <c r="AT183" s="151" t="str">
        <f>IF('Indicator Date'!AT183="","x",'Indicator Date'!AT183)</f>
        <v>x</v>
      </c>
      <c r="AU183" s="151">
        <f>IF('Indicator Date'!AU183="","x",'Indicator Date'!AU183)</f>
        <v>2017</v>
      </c>
      <c r="AV183" s="151">
        <f>IF('Indicator Date'!AV183="","x",'Indicator Date'!AV183)</f>
        <v>2017</v>
      </c>
      <c r="AW183" s="151">
        <f>IF('Indicator Date'!AW183="","x",'Indicator Date'!AW183)</f>
        <v>2017</v>
      </c>
      <c r="AX183" s="151" t="str">
        <f>IF('Indicator Date'!AX183="","x",'Indicator Date'!AX183)</f>
        <v>x</v>
      </c>
      <c r="AY183" s="151">
        <f>IF('Indicator Date'!AY183="","x",'Indicator Date'!AY183)</f>
        <v>2017</v>
      </c>
      <c r="AZ183" s="151">
        <f>IF('Indicator Date'!AZ183="","x",'Indicator Date'!AZ183)</f>
        <v>2017</v>
      </c>
      <c r="BA183" s="151" t="str">
        <f>IF('Indicator Date'!BA183="","x",'Indicator Date'!BA183)</f>
        <v>2016</v>
      </c>
      <c r="BB183" s="151">
        <f>IF('Indicator Date'!BB183="","x",'Indicator Date'!BB183)</f>
        <v>2017</v>
      </c>
      <c r="BC183" s="151">
        <f>IF('Indicator Date'!BC183="","x",'Indicator Date'!BC183)</f>
        <v>2018</v>
      </c>
      <c r="BD183" s="151">
        <f>IF('Indicator Date'!BD183="","x",'Indicator Date'!BD183)</f>
        <v>2019</v>
      </c>
      <c r="BE183" s="212">
        <f>IF('Indicator Date'!BE183="","x",YEAR('Indicator Date'!BE183))</f>
        <v>2018</v>
      </c>
      <c r="BF183" s="212">
        <f>IF('Indicator Date'!BF183="","x",YEAR('Indicator Date'!BF183))</f>
        <v>2018</v>
      </c>
      <c r="BG183" s="212">
        <f>IF('Indicator Date'!BG183="","x",YEAR('Indicator Date'!BG183))</f>
        <v>2018</v>
      </c>
      <c r="BH183" s="151">
        <f>IF('Indicator Date'!BH183="","x",'Indicator Date'!BH183)</f>
        <v>2018</v>
      </c>
      <c r="BI183" s="151">
        <f>IF('Indicator Date'!BI183="","x",'Indicator Date'!BI183)</f>
        <v>2018</v>
      </c>
      <c r="BJ183" s="151" t="str">
        <f>IF('Indicator Date'!BJ183="","x",'Indicator Date'!BJ183)</f>
        <v>x</v>
      </c>
      <c r="BK183" s="151">
        <f>IF('Indicator Date'!BK183="","x",'Indicator Date'!BK183)</f>
        <v>2017</v>
      </c>
      <c r="BL183" s="151">
        <f>IF('Indicator Date'!BL183="","x",'Indicator Date'!BL183)</f>
        <v>2018</v>
      </c>
      <c r="BM183" s="151">
        <f>IF('Indicator Date'!BM183="","x",'Indicator Date'!BM183)</f>
        <v>2017</v>
      </c>
      <c r="BN183" s="151">
        <f>IF('Indicator Date'!BN183="","x",'Indicator Date'!BN183)</f>
        <v>2015</v>
      </c>
      <c r="BO183" s="151">
        <f>IF('Indicator Date'!BO183="","x",'Indicator Date'!BO183)</f>
        <v>2016</v>
      </c>
      <c r="BP183" s="151">
        <f>IF('Indicator Date'!BP183="","x",'Indicator Date'!BP183)</f>
        <v>2017</v>
      </c>
      <c r="BQ183" s="151">
        <f>IF('Indicator Date'!BQ183="","x",'Indicator Date'!BQ183)</f>
        <v>2014</v>
      </c>
      <c r="BR183" s="151">
        <f>IF('Indicator Date'!BR183="","x",'Indicator Date'!BR183)</f>
        <v>2017</v>
      </c>
      <c r="BS183" s="151">
        <f>IF('Indicator Date'!BS183="","x",'Indicator Date'!BS183)</f>
        <v>2017</v>
      </c>
      <c r="BT183" s="151">
        <f>IF('Indicator Date'!BT183="","x",'Indicator Date'!BT183)</f>
        <v>2014</v>
      </c>
      <c r="BU183" s="151">
        <f>IF('Indicator Date'!BU183="","x",'Indicator Date'!BU183)</f>
        <v>2017</v>
      </c>
      <c r="BV183" s="151">
        <f>IF('Indicator Date'!BV183="","x",'Indicator Date'!BV183)</f>
        <v>2017</v>
      </c>
      <c r="BW183" s="151" t="str">
        <f>IF('Indicator Date'!BW183="","x",'Indicator Date'!BW183)</f>
        <v>x</v>
      </c>
      <c r="BX183" s="151">
        <f>IF('Indicator Date'!BX183="","x",'Indicator Date'!BX183)</f>
        <v>2016</v>
      </c>
      <c r="BY183" s="151">
        <f>IF('Indicator Date'!BY183="","x",'Indicator Date'!BY183)</f>
        <v>2015</v>
      </c>
      <c r="BZ183" s="151" t="str">
        <f>IF('Indicator Date'!BZ183="","x",'Indicator Date'!BZ183)</f>
        <v>2018</v>
      </c>
      <c r="CA183" s="151">
        <f>IF('Indicator Date'!CA183="","x",'Indicator Date'!CA183)</f>
        <v>2019</v>
      </c>
      <c r="CB183" s="151">
        <f>IF('Indicator Date'!CB183="","x",'Indicator Date'!CB183)</f>
        <v>2015</v>
      </c>
    </row>
    <row r="184" spans="1:80" x14ac:dyDescent="0.3">
      <c r="A184" s="123" t="s">
        <v>339</v>
      </c>
      <c r="B184" s="106" t="s">
        <v>338</v>
      </c>
      <c r="C184" s="151">
        <f>IF('Indicator Date'!C184="","x",'Indicator Date'!C184)</f>
        <v>2015</v>
      </c>
      <c r="D184" s="151">
        <f>IF('Indicator Date'!D184="","x",'Indicator Date'!D184)</f>
        <v>2015</v>
      </c>
      <c r="E184" s="151">
        <f>IF('Indicator Date'!E184="","x",'Indicator Date'!E184)</f>
        <v>2015</v>
      </c>
      <c r="F184" s="151">
        <f>IF('Indicator Date'!F184="","x",'Indicator Date'!F184)</f>
        <v>2015</v>
      </c>
      <c r="G184" s="151">
        <f>IF('Indicator Date'!G184="","x",'Indicator Date'!G184)</f>
        <v>2015</v>
      </c>
      <c r="H184" s="151">
        <f>IF('Indicator Date'!H184="","x",'Indicator Date'!H184)</f>
        <v>2015</v>
      </c>
      <c r="I184" s="151">
        <f>IF('Indicator Date'!I184="","x",'Indicator Date'!I184)</f>
        <v>2015</v>
      </c>
      <c r="J184" s="151">
        <f>IF('Indicator Date'!J184="","x",'Indicator Date'!J184)</f>
        <v>2018</v>
      </c>
      <c r="K184" s="151">
        <f>IF('Indicator Date'!K184="","x",'Indicator Date'!K184)</f>
        <v>2018</v>
      </c>
      <c r="L184" s="151">
        <f>IF('Indicator Date'!L184="","x",'Indicator Date'!L184)</f>
        <v>2016</v>
      </c>
      <c r="M184" s="151">
        <f>IF('Indicator Date'!M184="","x",'Indicator Date'!M184)</f>
        <v>2015</v>
      </c>
      <c r="N184" s="151">
        <f>IF('Indicator Date'!N184="","x",'Indicator Date'!N184)</f>
        <v>2015</v>
      </c>
      <c r="O184" s="151">
        <f>IF('Indicator Date'!O184="","x",'Indicator Date'!O184)</f>
        <v>2015</v>
      </c>
      <c r="P184" s="151">
        <f>IF('Indicator Date'!P184="","x",'Indicator Date'!P184)</f>
        <v>2015</v>
      </c>
      <c r="Q184" s="151">
        <f>IF('Indicator Date'!Q184="","x",'Indicator Date'!Q184)</f>
        <v>2010</v>
      </c>
      <c r="R184" s="151">
        <f>IF('Indicator Date'!R184="","x",'Indicator Date'!R184)</f>
        <v>2010</v>
      </c>
      <c r="S184" s="151">
        <f>IF('Indicator Date'!S184="","x",'Indicator Date'!S184)</f>
        <v>2010</v>
      </c>
      <c r="T184" s="151">
        <f>IF('Indicator Date'!T184="","x",'Indicator Date'!T184)</f>
        <v>2010</v>
      </c>
      <c r="U184" s="151">
        <f>IF('Indicator Date'!U184="","x",'Indicator Date'!U184)</f>
        <v>2015</v>
      </c>
      <c r="V184" s="151">
        <f>IF('Indicator Date'!V184="","x",'Indicator Date'!V184)</f>
        <v>2015</v>
      </c>
      <c r="W184" s="151">
        <f>IF('Indicator Date'!W184="","x",'Indicator Date'!W184)</f>
        <v>2015</v>
      </c>
      <c r="X184" s="151">
        <f>IF('Indicator Date'!X184="","x",'Indicator Date'!X184)</f>
        <v>2018</v>
      </c>
      <c r="Y184" s="151">
        <f>IF('Indicator Date'!Y184="","x",'Indicator Date'!Y184)</f>
        <v>2018</v>
      </c>
      <c r="Z184" s="151">
        <f>IF('Indicator Date'!Z184="","x",'Indicator Date'!Z184)</f>
        <v>2018</v>
      </c>
      <c r="AA184" s="151" t="str">
        <f>IF('Indicator Date'!AA184="","x",'Indicator Date'!AA184)</f>
        <v>x</v>
      </c>
      <c r="AB184" s="151">
        <f>IF('Indicator Date'!AB184="","x",'Indicator Date'!AB184)</f>
        <v>2017</v>
      </c>
      <c r="AC184" s="151" t="str">
        <f>IF('Indicator Date'!AC184="","x",'Indicator Date'!AC184)</f>
        <v>x</v>
      </c>
      <c r="AD184" s="151">
        <f>IF('Indicator Date'!AD184="","x",'Indicator Date'!AD184)</f>
        <v>2018</v>
      </c>
      <c r="AE184" s="151">
        <f>IF('Indicator Date'!AE184="","x",'Indicator Date'!AE184)</f>
        <v>2018</v>
      </c>
      <c r="AF184" s="151" t="str">
        <f>IF('Indicator Date'!AF184="","x",'Indicator Date'!AF184)</f>
        <v>x</v>
      </c>
      <c r="AG184" s="151">
        <f>IF('Indicator Date'!AG184="","x",'Indicator Date'!AG184)</f>
        <v>2019</v>
      </c>
      <c r="AH184" s="151">
        <f>IF('Indicator Date'!AH184="","x",'Indicator Date'!AH184)</f>
        <v>2019</v>
      </c>
      <c r="AI184" s="151">
        <f>IF('Indicator Date'!AI184="","x",'Indicator Date'!AI184)</f>
        <v>2019</v>
      </c>
      <c r="AJ184" s="151">
        <f>IF('Indicator Date'!AJ184="","x",'Indicator Date'!AJ184)</f>
        <v>2018</v>
      </c>
      <c r="AK184" s="151">
        <f>IF('Indicator Date'!AK184="","x",'Indicator Date'!AK184)</f>
        <v>2018</v>
      </c>
      <c r="AL184" s="151">
        <f>IF('Indicator Date'!AL184="","x",'Indicator Date'!AL184)</f>
        <v>2017</v>
      </c>
      <c r="AM184" s="151" t="str">
        <f>IF('Indicator Date'!AM184="","x",'Indicator Date'!AM184)</f>
        <v>x</v>
      </c>
      <c r="AN184" s="151">
        <f>IF('Indicator Date'!AN184="","x",'Indicator Date'!AN184)</f>
        <v>2019</v>
      </c>
      <c r="AO184" s="151">
        <f>IF('Indicator Date'!AO184="","x",'Indicator Date'!AO184)</f>
        <v>2016</v>
      </c>
      <c r="AP184" s="151">
        <f>IF('Indicator Date'!AP184="","x",'Indicator Date'!AP184)</f>
        <v>2017</v>
      </c>
      <c r="AQ184" s="151" t="str">
        <f>IF('Indicator Date'!AQ184="","x",'Indicator Date'!AQ184)</f>
        <v>x</v>
      </c>
      <c r="AR184" s="151" t="str">
        <f>IF('Indicator Date'!AR184="","x",'Indicator Date'!AR184)</f>
        <v>x</v>
      </c>
      <c r="AS184" s="151">
        <f>IF('Indicator Date'!AS184="","x",'Indicator Date'!AS184)</f>
        <v>2015</v>
      </c>
      <c r="AT184" s="151" t="str">
        <f>IF('Indicator Date'!AT184="","x",'Indicator Date'!AT184)</f>
        <v>x</v>
      </c>
      <c r="AU184" s="151">
        <f>IF('Indicator Date'!AU184="","x",'Indicator Date'!AU184)</f>
        <v>2017</v>
      </c>
      <c r="AV184" s="151" t="str">
        <f>IF('Indicator Date'!AV184="","x",'Indicator Date'!AV184)</f>
        <v>x</v>
      </c>
      <c r="AW184" s="151" t="str">
        <f>IF('Indicator Date'!AW184="","x",'Indicator Date'!AW184)</f>
        <v>x</v>
      </c>
      <c r="AX184" s="151">
        <f>IF('Indicator Date'!AX184="","x",'Indicator Date'!AX184)</f>
        <v>2017</v>
      </c>
      <c r="AY184" s="151">
        <f>IF('Indicator Date'!AY184="","x",'Indicator Date'!AY184)</f>
        <v>2017</v>
      </c>
      <c r="AZ184" s="151">
        <f>IF('Indicator Date'!AZ184="","x",'Indicator Date'!AZ184)</f>
        <v>2017</v>
      </c>
      <c r="BA184" s="151" t="str">
        <f>IF('Indicator Date'!BA184="","x",'Indicator Date'!BA184)</f>
        <v>x</v>
      </c>
      <c r="BB184" s="151">
        <f>IF('Indicator Date'!BB184="","x",'Indicator Date'!BB184)</f>
        <v>2017</v>
      </c>
      <c r="BC184" s="151">
        <f>IF('Indicator Date'!BC184="","x",'Indicator Date'!BC184)</f>
        <v>2018</v>
      </c>
      <c r="BD184" s="151">
        <f>IF('Indicator Date'!BD184="","x",'Indicator Date'!BD184)</f>
        <v>2019</v>
      </c>
      <c r="BE184" s="212" t="str">
        <f>IF('Indicator Date'!BE184="","x",YEAR('Indicator Date'!BE184))</f>
        <v>x</v>
      </c>
      <c r="BF184" s="212">
        <f>IF('Indicator Date'!BF184="","x",YEAR('Indicator Date'!BF184))</f>
        <v>2018</v>
      </c>
      <c r="BG184" s="212">
        <f>IF('Indicator Date'!BG184="","x",YEAR('Indicator Date'!BG184))</f>
        <v>2018</v>
      </c>
      <c r="BH184" s="151">
        <f>IF('Indicator Date'!BH184="","x",'Indicator Date'!BH184)</f>
        <v>2018</v>
      </c>
      <c r="BI184" s="151">
        <f>IF('Indicator Date'!BI184="","x",'Indicator Date'!BI184)</f>
        <v>2018</v>
      </c>
      <c r="BJ184" s="151">
        <f>IF('Indicator Date'!BJ184="","x",'Indicator Date'!BJ184)</f>
        <v>2015</v>
      </c>
      <c r="BK184" s="151">
        <f>IF('Indicator Date'!BK184="","x",'Indicator Date'!BK184)</f>
        <v>2017</v>
      </c>
      <c r="BL184" s="151">
        <f>IF('Indicator Date'!BL184="","x",'Indicator Date'!BL184)</f>
        <v>2018</v>
      </c>
      <c r="BM184" s="151">
        <f>IF('Indicator Date'!BM184="","x",'Indicator Date'!BM184)</f>
        <v>2017</v>
      </c>
      <c r="BN184" s="151">
        <f>IF('Indicator Date'!BN184="","x",'Indicator Date'!BN184)</f>
        <v>2015</v>
      </c>
      <c r="BO184" s="151">
        <f>IF('Indicator Date'!BO184="","x",'Indicator Date'!BO184)</f>
        <v>2016</v>
      </c>
      <c r="BP184" s="151">
        <f>IF('Indicator Date'!BP184="","x",'Indicator Date'!BP184)</f>
        <v>2017</v>
      </c>
      <c r="BQ184" s="151">
        <f>IF('Indicator Date'!BQ184="","x",'Indicator Date'!BQ184)</f>
        <v>2014</v>
      </c>
      <c r="BR184" s="151">
        <f>IF('Indicator Date'!BR184="","x",'Indicator Date'!BR184)</f>
        <v>2017</v>
      </c>
      <c r="BS184" s="151">
        <f>IF('Indicator Date'!BS184="","x",'Indicator Date'!BS184)</f>
        <v>2017</v>
      </c>
      <c r="BT184" s="151">
        <f>IF('Indicator Date'!BT184="","x",'Indicator Date'!BT184)</f>
        <v>2016</v>
      </c>
      <c r="BU184" s="151">
        <f>IF('Indicator Date'!BU184="","x",'Indicator Date'!BU184)</f>
        <v>2017</v>
      </c>
      <c r="BV184" s="151">
        <f>IF('Indicator Date'!BV184="","x",'Indicator Date'!BV184)</f>
        <v>2017</v>
      </c>
      <c r="BW184" s="151">
        <f>IF('Indicator Date'!BW184="","x",'Indicator Date'!BW184)</f>
        <v>2017</v>
      </c>
      <c r="BX184" s="151">
        <f>IF('Indicator Date'!BX184="","x",'Indicator Date'!BX184)</f>
        <v>2016</v>
      </c>
      <c r="BY184" s="151">
        <f>IF('Indicator Date'!BY184="","x",'Indicator Date'!BY184)</f>
        <v>2015</v>
      </c>
      <c r="BZ184" s="151" t="str">
        <f>IF('Indicator Date'!BZ184="","x",'Indicator Date'!BZ184)</f>
        <v>2018</v>
      </c>
      <c r="CA184" s="151">
        <f>IF('Indicator Date'!CA184="","x",'Indicator Date'!CA184)</f>
        <v>2019</v>
      </c>
      <c r="CB184" s="151">
        <f>IF('Indicator Date'!CB184="","x",'Indicator Date'!CB184)</f>
        <v>2015</v>
      </c>
    </row>
    <row r="185" spans="1:80" x14ac:dyDescent="0.3">
      <c r="A185" s="123" t="s">
        <v>751</v>
      </c>
      <c r="B185" s="106" t="s">
        <v>340</v>
      </c>
      <c r="C185" s="151">
        <f>IF('Indicator Date'!C185="","x",'Indicator Date'!C185)</f>
        <v>2015</v>
      </c>
      <c r="D185" s="151">
        <f>IF('Indicator Date'!D185="","x",'Indicator Date'!D185)</f>
        <v>2015</v>
      </c>
      <c r="E185" s="151">
        <f>IF('Indicator Date'!E185="","x",'Indicator Date'!E185)</f>
        <v>2015</v>
      </c>
      <c r="F185" s="151">
        <f>IF('Indicator Date'!F185="","x",'Indicator Date'!F185)</f>
        <v>2015</v>
      </c>
      <c r="G185" s="151">
        <f>IF('Indicator Date'!G185="","x",'Indicator Date'!G185)</f>
        <v>2015</v>
      </c>
      <c r="H185" s="151">
        <f>IF('Indicator Date'!H185="","x",'Indicator Date'!H185)</f>
        <v>2015</v>
      </c>
      <c r="I185" s="151">
        <f>IF('Indicator Date'!I185="","x",'Indicator Date'!I185)</f>
        <v>2015</v>
      </c>
      <c r="J185" s="151">
        <f>IF('Indicator Date'!J185="","x",'Indicator Date'!J185)</f>
        <v>2018</v>
      </c>
      <c r="K185" s="151">
        <f>IF('Indicator Date'!K185="","x",'Indicator Date'!K185)</f>
        <v>2018</v>
      </c>
      <c r="L185" s="151">
        <f>IF('Indicator Date'!L185="","x",'Indicator Date'!L185)</f>
        <v>2016</v>
      </c>
      <c r="M185" s="151">
        <f>IF('Indicator Date'!M185="","x",'Indicator Date'!M185)</f>
        <v>2015</v>
      </c>
      <c r="N185" s="151">
        <f>IF('Indicator Date'!N185="","x",'Indicator Date'!N185)</f>
        <v>2015</v>
      </c>
      <c r="O185" s="151">
        <f>IF('Indicator Date'!O185="","x",'Indicator Date'!O185)</f>
        <v>2015</v>
      </c>
      <c r="P185" s="151">
        <f>IF('Indicator Date'!P185="","x",'Indicator Date'!P185)</f>
        <v>2015</v>
      </c>
      <c r="Q185" s="151">
        <f>IF('Indicator Date'!Q185="","x",'Indicator Date'!Q185)</f>
        <v>2010</v>
      </c>
      <c r="R185" s="151">
        <f>IF('Indicator Date'!R185="","x",'Indicator Date'!R185)</f>
        <v>2010</v>
      </c>
      <c r="S185" s="151">
        <f>IF('Indicator Date'!S185="","x",'Indicator Date'!S185)</f>
        <v>2010</v>
      </c>
      <c r="T185" s="151">
        <f>IF('Indicator Date'!T185="","x",'Indicator Date'!T185)</f>
        <v>2010</v>
      </c>
      <c r="U185" s="151">
        <f>IF('Indicator Date'!U185="","x",'Indicator Date'!U185)</f>
        <v>2015</v>
      </c>
      <c r="V185" s="151">
        <f>IF('Indicator Date'!V185="","x",'Indicator Date'!V185)</f>
        <v>2015</v>
      </c>
      <c r="W185" s="151">
        <f>IF('Indicator Date'!W185="","x",'Indicator Date'!W185)</f>
        <v>2015</v>
      </c>
      <c r="X185" s="151">
        <f>IF('Indicator Date'!X185="","x",'Indicator Date'!X185)</f>
        <v>2018</v>
      </c>
      <c r="Y185" s="151">
        <f>IF('Indicator Date'!Y185="","x",'Indicator Date'!Y185)</f>
        <v>2018</v>
      </c>
      <c r="Z185" s="151">
        <f>IF('Indicator Date'!Z185="","x",'Indicator Date'!Z185)</f>
        <v>2018</v>
      </c>
      <c r="AA185" s="151">
        <f>IF('Indicator Date'!AA185="","x",'Indicator Date'!AA185)</f>
        <v>2011</v>
      </c>
      <c r="AB185" s="151">
        <f>IF('Indicator Date'!AB185="","x",'Indicator Date'!AB185)</f>
        <v>2017</v>
      </c>
      <c r="AC185" s="151" t="str">
        <f>IF('Indicator Date'!AC185="","x",'Indicator Date'!AC185)</f>
        <v>x</v>
      </c>
      <c r="AD185" s="151">
        <f>IF('Indicator Date'!AD185="","x",'Indicator Date'!AD185)</f>
        <v>2017</v>
      </c>
      <c r="AE185" s="151">
        <f>IF('Indicator Date'!AE185="","x",'Indicator Date'!AE185)</f>
        <v>2018</v>
      </c>
      <c r="AF185" s="151" t="str">
        <f>IF('Indicator Date'!AF185="","x",'Indicator Date'!AF185)</f>
        <v>x</v>
      </c>
      <c r="AG185" s="151">
        <f>IF('Indicator Date'!AG185="","x",'Indicator Date'!AG185)</f>
        <v>2019</v>
      </c>
      <c r="AH185" s="151">
        <f>IF('Indicator Date'!AH185="","x",'Indicator Date'!AH185)</f>
        <v>2019</v>
      </c>
      <c r="AI185" s="151">
        <f>IF('Indicator Date'!AI185="","x",'Indicator Date'!AI185)</f>
        <v>2019</v>
      </c>
      <c r="AJ185" s="151">
        <f>IF('Indicator Date'!AJ185="","x",'Indicator Date'!AJ185)</f>
        <v>2018</v>
      </c>
      <c r="AK185" s="151">
        <f>IF('Indicator Date'!AK185="","x",'Indicator Date'!AK185)</f>
        <v>2018</v>
      </c>
      <c r="AL185" s="151">
        <f>IF('Indicator Date'!AL185="","x",'Indicator Date'!AL185)</f>
        <v>2017</v>
      </c>
      <c r="AM185" s="151" t="str">
        <f>IF('Indicator Date'!AM185="","x",'Indicator Date'!AM185)</f>
        <v>x</v>
      </c>
      <c r="AN185" s="151">
        <f>IF('Indicator Date'!AN185="","x",'Indicator Date'!AN185)</f>
        <v>2019</v>
      </c>
      <c r="AO185" s="151">
        <f>IF('Indicator Date'!AO185="","x",'Indicator Date'!AO185)</f>
        <v>2016</v>
      </c>
      <c r="AP185" s="151">
        <f>IF('Indicator Date'!AP185="","x",'Indicator Date'!AP185)</f>
        <v>2017</v>
      </c>
      <c r="AQ185" s="151" t="str">
        <f>IF('Indicator Date'!AQ185="","x",'Indicator Date'!AQ185)</f>
        <v>x</v>
      </c>
      <c r="AR185" s="151">
        <f>IF('Indicator Date'!AR185="","x",'Indicator Date'!AR185)</f>
        <v>2018</v>
      </c>
      <c r="AS185" s="151">
        <f>IF('Indicator Date'!AS185="","x",'Indicator Date'!AS185)</f>
        <v>2015</v>
      </c>
      <c r="AT185" s="151" t="str">
        <f>IF('Indicator Date'!AT185="","x",'Indicator Date'!AT185)</f>
        <v>x</v>
      </c>
      <c r="AU185" s="151">
        <f>IF('Indicator Date'!AU185="","x",'Indicator Date'!AU185)</f>
        <v>2017</v>
      </c>
      <c r="AV185" s="151">
        <f>IF('Indicator Date'!AV185="","x",'Indicator Date'!AV185)</f>
        <v>2013</v>
      </c>
      <c r="AW185" s="151" t="str">
        <f>IF('Indicator Date'!AW185="","x",'Indicator Date'!AW185)</f>
        <v>x</v>
      </c>
      <c r="AX185" s="151" t="str">
        <f>IF('Indicator Date'!AX185="","x",'Indicator Date'!AX185)</f>
        <v>x</v>
      </c>
      <c r="AY185" s="151">
        <f>IF('Indicator Date'!AY185="","x",'Indicator Date'!AY185)</f>
        <v>2017</v>
      </c>
      <c r="AZ185" s="151">
        <f>IF('Indicator Date'!AZ185="","x",'Indicator Date'!AZ185)</f>
        <v>2017</v>
      </c>
      <c r="BA185" s="151" t="str">
        <f>IF('Indicator Date'!BA185="","x",'Indicator Date'!BA185)</f>
        <v>2015</v>
      </c>
      <c r="BB185" s="151">
        <f>IF('Indicator Date'!BB185="","x",'Indicator Date'!BB185)</f>
        <v>2017</v>
      </c>
      <c r="BC185" s="151">
        <f>IF('Indicator Date'!BC185="","x",'Indicator Date'!BC185)</f>
        <v>2018</v>
      </c>
      <c r="BD185" s="151">
        <f>IF('Indicator Date'!BD185="","x",'Indicator Date'!BD185)</f>
        <v>2019</v>
      </c>
      <c r="BE185" s="212" t="str">
        <f>IF('Indicator Date'!BE185="","x",YEAR('Indicator Date'!BE185))</f>
        <v>x</v>
      </c>
      <c r="BF185" s="212">
        <f>IF('Indicator Date'!BF185="","x",YEAR('Indicator Date'!BF185))</f>
        <v>2018</v>
      </c>
      <c r="BG185" s="212">
        <f>IF('Indicator Date'!BG185="","x",YEAR('Indicator Date'!BG185))</f>
        <v>2018</v>
      </c>
      <c r="BH185" s="151">
        <f>IF('Indicator Date'!BH185="","x",'Indicator Date'!BH185)</f>
        <v>2018</v>
      </c>
      <c r="BI185" s="151">
        <f>IF('Indicator Date'!BI185="","x",'Indicator Date'!BI185)</f>
        <v>2018</v>
      </c>
      <c r="BJ185" s="151">
        <f>IF('Indicator Date'!BJ185="","x",'Indicator Date'!BJ185)</f>
        <v>2015</v>
      </c>
      <c r="BK185" s="151">
        <f>IF('Indicator Date'!BK185="","x",'Indicator Date'!BK185)</f>
        <v>2017</v>
      </c>
      <c r="BL185" s="151">
        <f>IF('Indicator Date'!BL185="","x",'Indicator Date'!BL185)</f>
        <v>2018</v>
      </c>
      <c r="BM185" s="151">
        <f>IF('Indicator Date'!BM185="","x",'Indicator Date'!BM185)</f>
        <v>2017</v>
      </c>
      <c r="BN185" s="151" t="str">
        <f>IF('Indicator Date'!BN185="","x",'Indicator Date'!BN185)</f>
        <v>x</v>
      </c>
      <c r="BO185" s="151">
        <f>IF('Indicator Date'!BO185="","x",'Indicator Date'!BO185)</f>
        <v>2016</v>
      </c>
      <c r="BP185" s="151">
        <f>IF('Indicator Date'!BP185="","x",'Indicator Date'!BP185)</f>
        <v>2017</v>
      </c>
      <c r="BQ185" s="151">
        <f>IF('Indicator Date'!BQ185="","x",'Indicator Date'!BQ185)</f>
        <v>2014</v>
      </c>
      <c r="BR185" s="151">
        <f>IF('Indicator Date'!BR185="","x",'Indicator Date'!BR185)</f>
        <v>2017</v>
      </c>
      <c r="BS185" s="151">
        <f>IF('Indicator Date'!BS185="","x",'Indicator Date'!BS185)</f>
        <v>2017</v>
      </c>
      <c r="BT185" s="151">
        <f>IF('Indicator Date'!BT185="","x",'Indicator Date'!BT185)</f>
        <v>2017</v>
      </c>
      <c r="BU185" s="151">
        <f>IF('Indicator Date'!BU185="","x",'Indicator Date'!BU185)</f>
        <v>2017</v>
      </c>
      <c r="BV185" s="151">
        <f>IF('Indicator Date'!BV185="","x",'Indicator Date'!BV185)</f>
        <v>2017</v>
      </c>
      <c r="BW185" s="151">
        <f>IF('Indicator Date'!BW185="","x",'Indicator Date'!BW185)</f>
        <v>2017</v>
      </c>
      <c r="BX185" s="151">
        <f>IF('Indicator Date'!BX185="","x",'Indicator Date'!BX185)</f>
        <v>2016</v>
      </c>
      <c r="BY185" s="151">
        <f>IF('Indicator Date'!BY185="","x",'Indicator Date'!BY185)</f>
        <v>2015</v>
      </c>
      <c r="BZ185" s="151" t="str">
        <f>IF('Indicator Date'!BZ185="","x",'Indicator Date'!BZ185)</f>
        <v>2018</v>
      </c>
      <c r="CA185" s="151">
        <f>IF('Indicator Date'!CA185="","x",'Indicator Date'!CA185)</f>
        <v>2019</v>
      </c>
      <c r="CB185" s="151">
        <f>IF('Indicator Date'!CB185="","x",'Indicator Date'!CB185)</f>
        <v>2015</v>
      </c>
    </row>
    <row r="186" spans="1:80" x14ac:dyDescent="0.3">
      <c r="A186" s="123" t="s">
        <v>342</v>
      </c>
      <c r="B186" s="106" t="s">
        <v>341</v>
      </c>
      <c r="C186" s="151">
        <f>IF('Indicator Date'!C186="","x",'Indicator Date'!C186)</f>
        <v>2015</v>
      </c>
      <c r="D186" s="151">
        <f>IF('Indicator Date'!D186="","x",'Indicator Date'!D186)</f>
        <v>2015</v>
      </c>
      <c r="E186" s="151">
        <f>IF('Indicator Date'!E186="","x",'Indicator Date'!E186)</f>
        <v>2015</v>
      </c>
      <c r="F186" s="151">
        <f>IF('Indicator Date'!F186="","x",'Indicator Date'!F186)</f>
        <v>2015</v>
      </c>
      <c r="G186" s="151">
        <f>IF('Indicator Date'!G186="","x",'Indicator Date'!G186)</f>
        <v>2015</v>
      </c>
      <c r="H186" s="151">
        <f>IF('Indicator Date'!H186="","x",'Indicator Date'!H186)</f>
        <v>2015</v>
      </c>
      <c r="I186" s="151">
        <f>IF('Indicator Date'!I186="","x",'Indicator Date'!I186)</f>
        <v>2015</v>
      </c>
      <c r="J186" s="151">
        <f>IF('Indicator Date'!J186="","x",'Indicator Date'!J186)</f>
        <v>2018</v>
      </c>
      <c r="K186" s="151">
        <f>IF('Indicator Date'!K186="","x",'Indicator Date'!K186)</f>
        <v>2018</v>
      </c>
      <c r="L186" s="151">
        <f>IF('Indicator Date'!L186="","x",'Indicator Date'!L186)</f>
        <v>2016</v>
      </c>
      <c r="M186" s="151">
        <f>IF('Indicator Date'!M186="","x",'Indicator Date'!M186)</f>
        <v>2015</v>
      </c>
      <c r="N186" s="151">
        <f>IF('Indicator Date'!N186="","x",'Indicator Date'!N186)</f>
        <v>2015</v>
      </c>
      <c r="O186" s="151">
        <f>IF('Indicator Date'!O186="","x",'Indicator Date'!O186)</f>
        <v>2015</v>
      </c>
      <c r="P186" s="151">
        <f>IF('Indicator Date'!P186="","x",'Indicator Date'!P186)</f>
        <v>2015</v>
      </c>
      <c r="Q186" s="151">
        <f>IF('Indicator Date'!Q186="","x",'Indicator Date'!Q186)</f>
        <v>2010</v>
      </c>
      <c r="R186" s="151">
        <f>IF('Indicator Date'!R186="","x",'Indicator Date'!R186)</f>
        <v>2010</v>
      </c>
      <c r="S186" s="151">
        <f>IF('Indicator Date'!S186="","x",'Indicator Date'!S186)</f>
        <v>2010</v>
      </c>
      <c r="T186" s="151">
        <f>IF('Indicator Date'!T186="","x",'Indicator Date'!T186)</f>
        <v>2010</v>
      </c>
      <c r="U186" s="151">
        <f>IF('Indicator Date'!U186="","x",'Indicator Date'!U186)</f>
        <v>2015</v>
      </c>
      <c r="V186" s="151">
        <f>IF('Indicator Date'!V186="","x",'Indicator Date'!V186)</f>
        <v>2015</v>
      </c>
      <c r="W186" s="151">
        <f>IF('Indicator Date'!W186="","x",'Indicator Date'!W186)</f>
        <v>2015</v>
      </c>
      <c r="X186" s="151">
        <f>IF('Indicator Date'!X186="","x",'Indicator Date'!X186)</f>
        <v>2018</v>
      </c>
      <c r="Y186" s="151">
        <f>IF('Indicator Date'!Y186="","x",'Indicator Date'!Y186)</f>
        <v>2018</v>
      </c>
      <c r="Z186" s="151">
        <f>IF('Indicator Date'!Z186="","x",'Indicator Date'!Z186)</f>
        <v>2018</v>
      </c>
      <c r="AA186" s="151">
        <f>IF('Indicator Date'!AA186="","x",'Indicator Date'!AA186)</f>
        <v>2010</v>
      </c>
      <c r="AB186" s="151">
        <f>IF('Indicator Date'!AB186="","x",'Indicator Date'!AB186)</f>
        <v>2017</v>
      </c>
      <c r="AC186" s="151" t="str">
        <f>IF('Indicator Date'!AC186="","x",'Indicator Date'!AC186)</f>
        <v>x</v>
      </c>
      <c r="AD186" s="151">
        <f>IF('Indicator Date'!AD186="","x",'Indicator Date'!AD186)</f>
        <v>2018</v>
      </c>
      <c r="AE186" s="151">
        <f>IF('Indicator Date'!AE186="","x",'Indicator Date'!AE186)</f>
        <v>2018</v>
      </c>
      <c r="AF186" s="151" t="str">
        <f>IF('Indicator Date'!AF186="","x",'Indicator Date'!AF186)</f>
        <v>x</v>
      </c>
      <c r="AG186" s="151">
        <f>IF('Indicator Date'!AG186="","x",'Indicator Date'!AG186)</f>
        <v>2019</v>
      </c>
      <c r="AH186" s="151">
        <f>IF('Indicator Date'!AH186="","x",'Indicator Date'!AH186)</f>
        <v>2019</v>
      </c>
      <c r="AI186" s="151">
        <f>IF('Indicator Date'!AI186="","x",'Indicator Date'!AI186)</f>
        <v>2019</v>
      </c>
      <c r="AJ186" s="151">
        <f>IF('Indicator Date'!AJ186="","x",'Indicator Date'!AJ186)</f>
        <v>2018</v>
      </c>
      <c r="AK186" s="151">
        <f>IF('Indicator Date'!AK186="","x",'Indicator Date'!AK186)</f>
        <v>2018</v>
      </c>
      <c r="AL186" s="151">
        <f>IF('Indicator Date'!AL186="","x",'Indicator Date'!AL186)</f>
        <v>2017</v>
      </c>
      <c r="AM186" s="151" t="str">
        <f>IF('Indicator Date'!AM186="","x",'Indicator Date'!AM186)</f>
        <v>x</v>
      </c>
      <c r="AN186" s="151">
        <f>IF('Indicator Date'!AN186="","x",'Indicator Date'!AN186)</f>
        <v>2019</v>
      </c>
      <c r="AO186" s="151">
        <f>IF('Indicator Date'!AO186="","x",'Indicator Date'!AO186)</f>
        <v>2016</v>
      </c>
      <c r="AP186" s="151">
        <f>IF('Indicator Date'!AP186="","x",'Indicator Date'!AP186)</f>
        <v>2017</v>
      </c>
      <c r="AQ186" s="151" t="str">
        <f>IF('Indicator Date'!AQ186="","x",'Indicator Date'!AQ186)</f>
        <v>x</v>
      </c>
      <c r="AR186" s="151">
        <f>IF('Indicator Date'!AR186="","x",'Indicator Date'!AR186)</f>
        <v>2018</v>
      </c>
      <c r="AS186" s="151">
        <f>IF('Indicator Date'!AS186="","x",'Indicator Date'!AS186)</f>
        <v>2015</v>
      </c>
      <c r="AT186" s="151">
        <f>IF('Indicator Date'!AT186="","x",'Indicator Date'!AT186)</f>
        <v>2012</v>
      </c>
      <c r="AU186" s="151">
        <f>IF('Indicator Date'!AU186="","x",'Indicator Date'!AU186)</f>
        <v>2017</v>
      </c>
      <c r="AV186" s="151" t="str">
        <f>IF('Indicator Date'!AV186="","x",'Indicator Date'!AV186)</f>
        <v>x</v>
      </c>
      <c r="AW186" s="151" t="str">
        <f>IF('Indicator Date'!AW186="","x",'Indicator Date'!AW186)</f>
        <v>x</v>
      </c>
      <c r="AX186" s="151" t="str">
        <f>IF('Indicator Date'!AX186="","x",'Indicator Date'!AX186)</f>
        <v>x</v>
      </c>
      <c r="AY186" s="151">
        <f>IF('Indicator Date'!AY186="","x",'Indicator Date'!AY186)</f>
        <v>2017</v>
      </c>
      <c r="AZ186" s="151">
        <f>IF('Indicator Date'!AZ186="","x",'Indicator Date'!AZ186)</f>
        <v>2017</v>
      </c>
      <c r="BA186" s="151" t="str">
        <f>IF('Indicator Date'!BA186="","x",'Indicator Date'!BA186)</f>
        <v>2016</v>
      </c>
      <c r="BB186" s="151">
        <f>IF('Indicator Date'!BB186="","x",'Indicator Date'!BB186)</f>
        <v>2017</v>
      </c>
      <c r="BC186" s="151">
        <f>IF('Indicator Date'!BC186="","x",'Indicator Date'!BC186)</f>
        <v>2018</v>
      </c>
      <c r="BD186" s="151">
        <f>IF('Indicator Date'!BD186="","x",'Indicator Date'!BD186)</f>
        <v>2019</v>
      </c>
      <c r="BE186" s="212" t="str">
        <f>IF('Indicator Date'!BE186="","x",YEAR('Indicator Date'!BE186))</f>
        <v>x</v>
      </c>
      <c r="BF186" s="212">
        <f>IF('Indicator Date'!BF186="","x",YEAR('Indicator Date'!BF186))</f>
        <v>2018</v>
      </c>
      <c r="BG186" s="212">
        <f>IF('Indicator Date'!BG186="","x",YEAR('Indicator Date'!BG186))</f>
        <v>2018</v>
      </c>
      <c r="BH186" s="151">
        <f>IF('Indicator Date'!BH186="","x",'Indicator Date'!BH186)</f>
        <v>2018</v>
      </c>
      <c r="BI186" s="151">
        <f>IF('Indicator Date'!BI186="","x",'Indicator Date'!BI186)</f>
        <v>2018</v>
      </c>
      <c r="BJ186" s="151">
        <f>IF('Indicator Date'!BJ186="","x",'Indicator Date'!BJ186)</f>
        <v>2013</v>
      </c>
      <c r="BK186" s="151">
        <f>IF('Indicator Date'!BK186="","x",'Indicator Date'!BK186)</f>
        <v>2017</v>
      </c>
      <c r="BL186" s="151">
        <f>IF('Indicator Date'!BL186="","x",'Indicator Date'!BL186)</f>
        <v>2018</v>
      </c>
      <c r="BM186" s="151">
        <f>IF('Indicator Date'!BM186="","x",'Indicator Date'!BM186)</f>
        <v>2017</v>
      </c>
      <c r="BN186" s="151" t="str">
        <f>IF('Indicator Date'!BN186="","x",'Indicator Date'!BN186)</f>
        <v>x</v>
      </c>
      <c r="BO186" s="151">
        <f>IF('Indicator Date'!BO186="","x",'Indicator Date'!BO186)</f>
        <v>2016</v>
      </c>
      <c r="BP186" s="151">
        <f>IF('Indicator Date'!BP186="","x",'Indicator Date'!BP186)</f>
        <v>2017</v>
      </c>
      <c r="BQ186" s="151">
        <f>IF('Indicator Date'!BQ186="","x",'Indicator Date'!BQ186)</f>
        <v>2013</v>
      </c>
      <c r="BR186" s="151">
        <f>IF('Indicator Date'!BR186="","x",'Indicator Date'!BR186)</f>
        <v>2017</v>
      </c>
      <c r="BS186" s="151">
        <f>IF('Indicator Date'!BS186="","x",'Indicator Date'!BS186)</f>
        <v>2017</v>
      </c>
      <c r="BT186" s="151">
        <f>IF('Indicator Date'!BT186="","x",'Indicator Date'!BT186)</f>
        <v>2016</v>
      </c>
      <c r="BU186" s="151">
        <f>IF('Indicator Date'!BU186="","x",'Indicator Date'!BU186)</f>
        <v>2017</v>
      </c>
      <c r="BV186" s="151">
        <f>IF('Indicator Date'!BV186="","x",'Indicator Date'!BV186)</f>
        <v>2017</v>
      </c>
      <c r="BW186" s="151">
        <f>IF('Indicator Date'!BW186="","x",'Indicator Date'!BW186)</f>
        <v>2017</v>
      </c>
      <c r="BX186" s="151">
        <f>IF('Indicator Date'!BX186="","x",'Indicator Date'!BX186)</f>
        <v>2016</v>
      </c>
      <c r="BY186" s="151">
        <f>IF('Indicator Date'!BY186="","x",'Indicator Date'!BY186)</f>
        <v>2015</v>
      </c>
      <c r="BZ186" s="151" t="str">
        <f>IF('Indicator Date'!BZ186="","x",'Indicator Date'!BZ186)</f>
        <v>2018</v>
      </c>
      <c r="CA186" s="151">
        <f>IF('Indicator Date'!CA186="","x",'Indicator Date'!CA186)</f>
        <v>2019</v>
      </c>
      <c r="CB186" s="151">
        <f>IF('Indicator Date'!CB186="","x",'Indicator Date'!CB186)</f>
        <v>2015</v>
      </c>
    </row>
    <row r="187" spans="1:80" x14ac:dyDescent="0.3">
      <c r="A187" s="123" t="s">
        <v>344</v>
      </c>
      <c r="B187" s="106" t="s">
        <v>343</v>
      </c>
      <c r="C187" s="151">
        <f>IF('Indicator Date'!C187="","x",'Indicator Date'!C187)</f>
        <v>2015</v>
      </c>
      <c r="D187" s="151">
        <f>IF('Indicator Date'!D187="","x",'Indicator Date'!D187)</f>
        <v>2015</v>
      </c>
      <c r="E187" s="151">
        <f>IF('Indicator Date'!E187="","x",'Indicator Date'!E187)</f>
        <v>2015</v>
      </c>
      <c r="F187" s="151">
        <f>IF('Indicator Date'!F187="","x",'Indicator Date'!F187)</f>
        <v>2015</v>
      </c>
      <c r="G187" s="151">
        <f>IF('Indicator Date'!G187="","x",'Indicator Date'!G187)</f>
        <v>2015</v>
      </c>
      <c r="H187" s="151">
        <f>IF('Indicator Date'!H187="","x",'Indicator Date'!H187)</f>
        <v>2015</v>
      </c>
      <c r="I187" s="151">
        <f>IF('Indicator Date'!I187="","x",'Indicator Date'!I187)</f>
        <v>2015</v>
      </c>
      <c r="J187" s="151">
        <f>IF('Indicator Date'!J187="","x",'Indicator Date'!J187)</f>
        <v>2018</v>
      </c>
      <c r="K187" s="151">
        <f>IF('Indicator Date'!K187="","x",'Indicator Date'!K187)</f>
        <v>2018</v>
      </c>
      <c r="L187" s="151">
        <f>IF('Indicator Date'!L187="","x",'Indicator Date'!L187)</f>
        <v>2016</v>
      </c>
      <c r="M187" s="151">
        <f>IF('Indicator Date'!M187="","x",'Indicator Date'!M187)</f>
        <v>2015</v>
      </c>
      <c r="N187" s="151">
        <f>IF('Indicator Date'!N187="","x",'Indicator Date'!N187)</f>
        <v>2015</v>
      </c>
      <c r="O187" s="151">
        <f>IF('Indicator Date'!O187="","x",'Indicator Date'!O187)</f>
        <v>2015</v>
      </c>
      <c r="P187" s="151">
        <f>IF('Indicator Date'!P187="","x",'Indicator Date'!P187)</f>
        <v>2015</v>
      </c>
      <c r="Q187" s="151">
        <f>IF('Indicator Date'!Q187="","x",'Indicator Date'!Q187)</f>
        <v>2010</v>
      </c>
      <c r="R187" s="151">
        <f>IF('Indicator Date'!R187="","x",'Indicator Date'!R187)</f>
        <v>2010</v>
      </c>
      <c r="S187" s="151">
        <f>IF('Indicator Date'!S187="","x",'Indicator Date'!S187)</f>
        <v>2010</v>
      </c>
      <c r="T187" s="151">
        <f>IF('Indicator Date'!T187="","x",'Indicator Date'!T187)</f>
        <v>2010</v>
      </c>
      <c r="U187" s="151">
        <f>IF('Indicator Date'!U187="","x",'Indicator Date'!U187)</f>
        <v>2015</v>
      </c>
      <c r="V187" s="151">
        <f>IF('Indicator Date'!V187="","x",'Indicator Date'!V187)</f>
        <v>2015</v>
      </c>
      <c r="W187" s="151">
        <f>IF('Indicator Date'!W187="","x",'Indicator Date'!W187)</f>
        <v>2015</v>
      </c>
      <c r="X187" s="151">
        <f>IF('Indicator Date'!X187="","x",'Indicator Date'!X187)</f>
        <v>2018</v>
      </c>
      <c r="Y187" s="151">
        <f>IF('Indicator Date'!Y187="","x",'Indicator Date'!Y187)</f>
        <v>2018</v>
      </c>
      <c r="Z187" s="151">
        <f>IF('Indicator Date'!Z187="","x",'Indicator Date'!Z187)</f>
        <v>2018</v>
      </c>
      <c r="AA187" s="151">
        <f>IF('Indicator Date'!AA187="","x",'Indicator Date'!AA187)</f>
        <v>2011</v>
      </c>
      <c r="AB187" s="151">
        <f>IF('Indicator Date'!AB187="","x",'Indicator Date'!AB187)</f>
        <v>2017</v>
      </c>
      <c r="AC187" s="151" t="str">
        <f>IF('Indicator Date'!AC187="","x",'Indicator Date'!AC187)</f>
        <v>x</v>
      </c>
      <c r="AD187" s="151">
        <f>IF('Indicator Date'!AD187="","x",'Indicator Date'!AD187)</f>
        <v>2018</v>
      </c>
      <c r="AE187" s="151">
        <f>IF('Indicator Date'!AE187="","x",'Indicator Date'!AE187)</f>
        <v>2018</v>
      </c>
      <c r="AF187" s="151" t="str">
        <f>IF('Indicator Date'!AF187="","x",'Indicator Date'!AF187)</f>
        <v>x</v>
      </c>
      <c r="AG187" s="151">
        <f>IF('Indicator Date'!AG187="","x",'Indicator Date'!AG187)</f>
        <v>2019</v>
      </c>
      <c r="AH187" s="151">
        <f>IF('Indicator Date'!AH187="","x",'Indicator Date'!AH187)</f>
        <v>2019</v>
      </c>
      <c r="AI187" s="151">
        <f>IF('Indicator Date'!AI187="","x",'Indicator Date'!AI187)</f>
        <v>2019</v>
      </c>
      <c r="AJ187" s="151">
        <f>IF('Indicator Date'!AJ187="","x",'Indicator Date'!AJ187)</f>
        <v>2018</v>
      </c>
      <c r="AK187" s="151">
        <f>IF('Indicator Date'!AK187="","x",'Indicator Date'!AK187)</f>
        <v>2018</v>
      </c>
      <c r="AL187" s="151">
        <f>IF('Indicator Date'!AL187="","x",'Indicator Date'!AL187)</f>
        <v>2017</v>
      </c>
      <c r="AM187" s="151" t="str">
        <f>IF('Indicator Date'!AM187="","x",'Indicator Date'!AM187)</f>
        <v>x</v>
      </c>
      <c r="AN187" s="151">
        <f>IF('Indicator Date'!AN187="","x",'Indicator Date'!AN187)</f>
        <v>2019</v>
      </c>
      <c r="AO187" s="151">
        <f>IF('Indicator Date'!AO187="","x",'Indicator Date'!AO187)</f>
        <v>2016</v>
      </c>
      <c r="AP187" s="151">
        <f>IF('Indicator Date'!AP187="","x",'Indicator Date'!AP187)</f>
        <v>2017</v>
      </c>
      <c r="AQ187" s="151">
        <f>IF('Indicator Date'!AQ187="","x",'Indicator Date'!AQ187)</f>
        <v>2017</v>
      </c>
      <c r="AR187" s="151">
        <f>IF('Indicator Date'!AR187="","x",'Indicator Date'!AR187)</f>
        <v>2018</v>
      </c>
      <c r="AS187" s="151">
        <f>IF('Indicator Date'!AS187="","x",'Indicator Date'!AS187)</f>
        <v>2015</v>
      </c>
      <c r="AT187" s="151">
        <f>IF('Indicator Date'!AT187="","x",'Indicator Date'!AT187)</f>
        <v>2011</v>
      </c>
      <c r="AU187" s="151">
        <f>IF('Indicator Date'!AU187="","x",'Indicator Date'!AU187)</f>
        <v>2017</v>
      </c>
      <c r="AV187" s="151">
        <f>IF('Indicator Date'!AV187="","x",'Indicator Date'!AV187)</f>
        <v>2017</v>
      </c>
      <c r="AW187" s="151">
        <f>IF('Indicator Date'!AW187="","x",'Indicator Date'!AW187)</f>
        <v>2017</v>
      </c>
      <c r="AX187" s="151" t="str">
        <f>IF('Indicator Date'!AX187="","x",'Indicator Date'!AX187)</f>
        <v>x</v>
      </c>
      <c r="AY187" s="151">
        <f>IF('Indicator Date'!AY187="","x",'Indicator Date'!AY187)</f>
        <v>2017</v>
      </c>
      <c r="AZ187" s="151">
        <f>IF('Indicator Date'!AZ187="","x",'Indicator Date'!AZ187)</f>
        <v>2017</v>
      </c>
      <c r="BA187" s="151" t="str">
        <f>IF('Indicator Date'!BA187="","x",'Indicator Date'!BA187)</f>
        <v>2017</v>
      </c>
      <c r="BB187" s="151">
        <f>IF('Indicator Date'!BB187="","x",'Indicator Date'!BB187)</f>
        <v>2017</v>
      </c>
      <c r="BC187" s="151">
        <f>IF('Indicator Date'!BC187="","x",'Indicator Date'!BC187)</f>
        <v>2018</v>
      </c>
      <c r="BD187" s="151">
        <f>IF('Indicator Date'!BD187="","x",'Indicator Date'!BD187)</f>
        <v>2019</v>
      </c>
      <c r="BE187" s="212" t="str">
        <f>IF('Indicator Date'!BE187="","x",YEAR('Indicator Date'!BE187))</f>
        <v>x</v>
      </c>
      <c r="BF187" s="212">
        <f>IF('Indicator Date'!BF187="","x",YEAR('Indicator Date'!BF187))</f>
        <v>2018</v>
      </c>
      <c r="BG187" s="212">
        <f>IF('Indicator Date'!BG187="","x",YEAR('Indicator Date'!BG187))</f>
        <v>2018</v>
      </c>
      <c r="BH187" s="151">
        <f>IF('Indicator Date'!BH187="","x",'Indicator Date'!BH187)</f>
        <v>2018</v>
      </c>
      <c r="BI187" s="151">
        <f>IF('Indicator Date'!BI187="","x",'Indicator Date'!BI187)</f>
        <v>2018</v>
      </c>
      <c r="BJ187" s="151">
        <f>IF('Indicator Date'!BJ187="","x",'Indicator Date'!BJ187)</f>
        <v>2013</v>
      </c>
      <c r="BK187" s="151">
        <f>IF('Indicator Date'!BK187="","x",'Indicator Date'!BK187)</f>
        <v>2017</v>
      </c>
      <c r="BL187" s="151">
        <f>IF('Indicator Date'!BL187="","x",'Indicator Date'!BL187)</f>
        <v>2018</v>
      </c>
      <c r="BM187" s="151">
        <f>IF('Indicator Date'!BM187="","x",'Indicator Date'!BM187)</f>
        <v>2017</v>
      </c>
      <c r="BN187" s="151">
        <f>IF('Indicator Date'!BN187="","x",'Indicator Date'!BN187)</f>
        <v>2017</v>
      </c>
      <c r="BO187" s="151">
        <f>IF('Indicator Date'!BO187="","x",'Indicator Date'!BO187)</f>
        <v>2016</v>
      </c>
      <c r="BP187" s="151">
        <f>IF('Indicator Date'!BP187="","x",'Indicator Date'!BP187)</f>
        <v>2017</v>
      </c>
      <c r="BQ187" s="151">
        <f>IF('Indicator Date'!BQ187="","x",'Indicator Date'!BQ187)</f>
        <v>2014</v>
      </c>
      <c r="BR187" s="151">
        <f>IF('Indicator Date'!BR187="","x",'Indicator Date'!BR187)</f>
        <v>2017</v>
      </c>
      <c r="BS187" s="151">
        <f>IF('Indicator Date'!BS187="","x",'Indicator Date'!BS187)</f>
        <v>2017</v>
      </c>
      <c r="BT187" s="151">
        <f>IF('Indicator Date'!BT187="","x",'Indicator Date'!BT187)</f>
        <v>2017</v>
      </c>
      <c r="BU187" s="151">
        <f>IF('Indicator Date'!BU187="","x",'Indicator Date'!BU187)</f>
        <v>2017</v>
      </c>
      <c r="BV187" s="151">
        <f>IF('Indicator Date'!BV187="","x",'Indicator Date'!BV187)</f>
        <v>2017</v>
      </c>
      <c r="BW187" s="151">
        <f>IF('Indicator Date'!BW187="","x",'Indicator Date'!BW187)</f>
        <v>2017</v>
      </c>
      <c r="BX187" s="151">
        <f>IF('Indicator Date'!BX187="","x",'Indicator Date'!BX187)</f>
        <v>2016</v>
      </c>
      <c r="BY187" s="151">
        <f>IF('Indicator Date'!BY187="","x",'Indicator Date'!BY187)</f>
        <v>2015</v>
      </c>
      <c r="BZ187" s="151" t="str">
        <f>IF('Indicator Date'!BZ187="","x",'Indicator Date'!BZ187)</f>
        <v>2018</v>
      </c>
      <c r="CA187" s="151">
        <f>IF('Indicator Date'!CA187="","x",'Indicator Date'!CA187)</f>
        <v>2019</v>
      </c>
      <c r="CB187" s="151">
        <f>IF('Indicator Date'!CB187="","x",'Indicator Date'!CB187)</f>
        <v>2015</v>
      </c>
    </row>
    <row r="188" spans="1:80" x14ac:dyDescent="0.3">
      <c r="A188" s="123" t="s">
        <v>346</v>
      </c>
      <c r="B188" s="106" t="s">
        <v>345</v>
      </c>
      <c r="C188" s="151">
        <f>IF('Indicator Date'!C188="","x",'Indicator Date'!C188)</f>
        <v>2015</v>
      </c>
      <c r="D188" s="151">
        <f>IF('Indicator Date'!D188="","x",'Indicator Date'!D188)</f>
        <v>2015</v>
      </c>
      <c r="E188" s="151">
        <f>IF('Indicator Date'!E188="","x",'Indicator Date'!E188)</f>
        <v>2015</v>
      </c>
      <c r="F188" s="151">
        <f>IF('Indicator Date'!F188="","x",'Indicator Date'!F188)</f>
        <v>2015</v>
      </c>
      <c r="G188" s="151">
        <f>IF('Indicator Date'!G188="","x",'Indicator Date'!G188)</f>
        <v>2015</v>
      </c>
      <c r="H188" s="151">
        <f>IF('Indicator Date'!H188="","x",'Indicator Date'!H188)</f>
        <v>2015</v>
      </c>
      <c r="I188" s="151">
        <f>IF('Indicator Date'!I188="","x",'Indicator Date'!I188)</f>
        <v>2015</v>
      </c>
      <c r="J188" s="151">
        <f>IF('Indicator Date'!J188="","x",'Indicator Date'!J188)</f>
        <v>2018</v>
      </c>
      <c r="K188" s="151">
        <f>IF('Indicator Date'!K188="","x",'Indicator Date'!K188)</f>
        <v>2018</v>
      </c>
      <c r="L188" s="151">
        <f>IF('Indicator Date'!L188="","x",'Indicator Date'!L188)</f>
        <v>2016</v>
      </c>
      <c r="M188" s="151">
        <f>IF('Indicator Date'!M188="","x",'Indicator Date'!M188)</f>
        <v>2015</v>
      </c>
      <c r="N188" s="151">
        <f>IF('Indicator Date'!N188="","x",'Indicator Date'!N188)</f>
        <v>2015</v>
      </c>
      <c r="O188" s="151">
        <f>IF('Indicator Date'!O188="","x",'Indicator Date'!O188)</f>
        <v>2015</v>
      </c>
      <c r="P188" s="151">
        <f>IF('Indicator Date'!P188="","x",'Indicator Date'!P188)</f>
        <v>2015</v>
      </c>
      <c r="Q188" s="151">
        <f>IF('Indicator Date'!Q188="","x",'Indicator Date'!Q188)</f>
        <v>2010</v>
      </c>
      <c r="R188" s="151">
        <f>IF('Indicator Date'!R188="","x",'Indicator Date'!R188)</f>
        <v>2010</v>
      </c>
      <c r="S188" s="151">
        <f>IF('Indicator Date'!S188="","x",'Indicator Date'!S188)</f>
        <v>2010</v>
      </c>
      <c r="T188" s="151">
        <f>IF('Indicator Date'!T188="","x",'Indicator Date'!T188)</f>
        <v>2010</v>
      </c>
      <c r="U188" s="151">
        <f>IF('Indicator Date'!U188="","x",'Indicator Date'!U188)</f>
        <v>2015</v>
      </c>
      <c r="V188" s="151">
        <f>IF('Indicator Date'!V188="","x",'Indicator Date'!V188)</f>
        <v>2015</v>
      </c>
      <c r="W188" s="151">
        <f>IF('Indicator Date'!W188="","x",'Indicator Date'!W188)</f>
        <v>2015</v>
      </c>
      <c r="X188" s="151">
        <f>IF('Indicator Date'!X188="","x",'Indicator Date'!X188)</f>
        <v>2018</v>
      </c>
      <c r="Y188" s="151">
        <f>IF('Indicator Date'!Y188="","x",'Indicator Date'!Y188)</f>
        <v>2018</v>
      </c>
      <c r="Z188" s="151">
        <f>IF('Indicator Date'!Z188="","x",'Indicator Date'!Z188)</f>
        <v>2018</v>
      </c>
      <c r="AA188" s="151" t="str">
        <f>IF('Indicator Date'!AA188="","x",'Indicator Date'!AA188)</f>
        <v>x</v>
      </c>
      <c r="AB188" s="151">
        <f>IF('Indicator Date'!AB188="","x",'Indicator Date'!AB188)</f>
        <v>2017</v>
      </c>
      <c r="AC188" s="151" t="str">
        <f>IF('Indicator Date'!AC188="","x",'Indicator Date'!AC188)</f>
        <v>x</v>
      </c>
      <c r="AD188" s="151">
        <f>IF('Indicator Date'!AD188="","x",'Indicator Date'!AD188)</f>
        <v>2018</v>
      </c>
      <c r="AE188" s="151">
        <f>IF('Indicator Date'!AE188="","x",'Indicator Date'!AE188)</f>
        <v>2018</v>
      </c>
      <c r="AF188" s="151">
        <f>IF('Indicator Date'!AF188="","x",'Indicator Date'!AF188)</f>
        <v>2016</v>
      </c>
      <c r="AG188" s="151">
        <f>IF('Indicator Date'!AG188="","x",'Indicator Date'!AG188)</f>
        <v>2019</v>
      </c>
      <c r="AH188" s="151">
        <f>IF('Indicator Date'!AH188="","x",'Indicator Date'!AH188)</f>
        <v>2019</v>
      </c>
      <c r="AI188" s="151">
        <f>IF('Indicator Date'!AI188="","x",'Indicator Date'!AI188)</f>
        <v>2019</v>
      </c>
      <c r="AJ188" s="151">
        <f>IF('Indicator Date'!AJ188="","x",'Indicator Date'!AJ188)</f>
        <v>2018</v>
      </c>
      <c r="AK188" s="151">
        <f>IF('Indicator Date'!AK188="","x",'Indicator Date'!AK188)</f>
        <v>2018</v>
      </c>
      <c r="AL188" s="151">
        <f>IF('Indicator Date'!AL188="","x",'Indicator Date'!AL188)</f>
        <v>2017</v>
      </c>
      <c r="AM188" s="151" t="str">
        <f>IF('Indicator Date'!AM188="","x",'Indicator Date'!AM188)</f>
        <v>x</v>
      </c>
      <c r="AN188" s="151">
        <f>IF('Indicator Date'!AN188="","x",'Indicator Date'!AN188)</f>
        <v>2019</v>
      </c>
      <c r="AO188" s="151">
        <f>IF('Indicator Date'!AO188="","x",'Indicator Date'!AO188)</f>
        <v>2016</v>
      </c>
      <c r="AP188" s="151">
        <f>IF('Indicator Date'!AP188="","x",'Indicator Date'!AP188)</f>
        <v>2017</v>
      </c>
      <c r="AQ188" s="151">
        <f>IF('Indicator Date'!AQ188="","x",'Indicator Date'!AQ188)</f>
        <v>2017</v>
      </c>
      <c r="AR188" s="151">
        <f>IF('Indicator Date'!AR188="","x",'Indicator Date'!AR188)</f>
        <v>2016</v>
      </c>
      <c r="AS188" s="151">
        <f>IF('Indicator Date'!AS188="","x",'Indicator Date'!AS188)</f>
        <v>2015</v>
      </c>
      <c r="AT188" s="151">
        <f>IF('Indicator Date'!AT188="","x",'Indicator Date'!AT188)</f>
        <v>2006</v>
      </c>
      <c r="AU188" s="151">
        <f>IF('Indicator Date'!AU188="","x",'Indicator Date'!AU188)</f>
        <v>2017</v>
      </c>
      <c r="AV188" s="151">
        <f>IF('Indicator Date'!AV188="","x",'Indicator Date'!AV188)</f>
        <v>2017</v>
      </c>
      <c r="AW188" s="151">
        <f>IF('Indicator Date'!AW188="","x",'Indicator Date'!AW188)</f>
        <v>2017</v>
      </c>
      <c r="AX188" s="151">
        <f>IF('Indicator Date'!AX188="","x",'Indicator Date'!AX188)</f>
        <v>2017</v>
      </c>
      <c r="AY188" s="151">
        <f>IF('Indicator Date'!AY188="","x",'Indicator Date'!AY188)</f>
        <v>2017</v>
      </c>
      <c r="AZ188" s="151">
        <f>IF('Indicator Date'!AZ188="","x",'Indicator Date'!AZ188)</f>
        <v>2017</v>
      </c>
      <c r="BA188" s="151" t="str">
        <f>IF('Indicator Date'!BA188="","x",'Indicator Date'!BA188)</f>
        <v>x</v>
      </c>
      <c r="BB188" s="151">
        <f>IF('Indicator Date'!BB188="","x",'Indicator Date'!BB188)</f>
        <v>2017</v>
      </c>
      <c r="BC188" s="151">
        <f>IF('Indicator Date'!BC188="","x",'Indicator Date'!BC188)</f>
        <v>2018</v>
      </c>
      <c r="BD188" s="151">
        <f>IF('Indicator Date'!BD188="","x",'Indicator Date'!BD188)</f>
        <v>2019</v>
      </c>
      <c r="BE188" s="212" t="str">
        <f>IF('Indicator Date'!BE188="","x",YEAR('Indicator Date'!BE188))</f>
        <v>x</v>
      </c>
      <c r="BF188" s="212">
        <f>IF('Indicator Date'!BF188="","x",YEAR('Indicator Date'!BF188))</f>
        <v>2018</v>
      </c>
      <c r="BG188" s="212">
        <f>IF('Indicator Date'!BG188="","x",YEAR('Indicator Date'!BG188))</f>
        <v>2018</v>
      </c>
      <c r="BH188" s="151">
        <f>IF('Indicator Date'!BH188="","x",'Indicator Date'!BH188)</f>
        <v>2018</v>
      </c>
      <c r="BI188" s="151">
        <f>IF('Indicator Date'!BI188="","x",'Indicator Date'!BI188)</f>
        <v>2018</v>
      </c>
      <c r="BJ188" s="151">
        <f>IF('Indicator Date'!BJ188="","x",'Indicator Date'!BJ188)</f>
        <v>2013</v>
      </c>
      <c r="BK188" s="151">
        <f>IF('Indicator Date'!BK188="","x",'Indicator Date'!BK188)</f>
        <v>2017</v>
      </c>
      <c r="BL188" s="151">
        <f>IF('Indicator Date'!BL188="","x",'Indicator Date'!BL188)</f>
        <v>2018</v>
      </c>
      <c r="BM188" s="151">
        <f>IF('Indicator Date'!BM188="","x",'Indicator Date'!BM188)</f>
        <v>2017</v>
      </c>
      <c r="BN188" s="151">
        <f>IF('Indicator Date'!BN188="","x",'Indicator Date'!BN188)</f>
        <v>2015</v>
      </c>
      <c r="BO188" s="151">
        <f>IF('Indicator Date'!BO188="","x",'Indicator Date'!BO188)</f>
        <v>2016</v>
      </c>
      <c r="BP188" s="151">
        <f>IF('Indicator Date'!BP188="","x",'Indicator Date'!BP188)</f>
        <v>2017</v>
      </c>
      <c r="BQ188" s="151">
        <f>IF('Indicator Date'!BQ188="","x",'Indicator Date'!BQ188)</f>
        <v>2014</v>
      </c>
      <c r="BR188" s="151">
        <f>IF('Indicator Date'!BR188="","x",'Indicator Date'!BR188)</f>
        <v>2017</v>
      </c>
      <c r="BS188" s="151">
        <f>IF('Indicator Date'!BS188="","x",'Indicator Date'!BS188)</f>
        <v>2017</v>
      </c>
      <c r="BT188" s="151">
        <f>IF('Indicator Date'!BT188="","x",'Indicator Date'!BT188)</f>
        <v>2014</v>
      </c>
      <c r="BU188" s="151">
        <f>IF('Indicator Date'!BU188="","x",'Indicator Date'!BU188)</f>
        <v>2017</v>
      </c>
      <c r="BV188" s="151">
        <f>IF('Indicator Date'!BV188="","x",'Indicator Date'!BV188)</f>
        <v>2017</v>
      </c>
      <c r="BW188" s="151">
        <f>IF('Indicator Date'!BW188="","x",'Indicator Date'!BW188)</f>
        <v>2017</v>
      </c>
      <c r="BX188" s="151">
        <f>IF('Indicator Date'!BX188="","x",'Indicator Date'!BX188)</f>
        <v>2016</v>
      </c>
      <c r="BY188" s="151">
        <f>IF('Indicator Date'!BY188="","x",'Indicator Date'!BY188)</f>
        <v>2015</v>
      </c>
      <c r="BZ188" s="151" t="str">
        <f>IF('Indicator Date'!BZ188="","x",'Indicator Date'!BZ188)</f>
        <v>2018</v>
      </c>
      <c r="CA188" s="151">
        <f>IF('Indicator Date'!CA188="","x",'Indicator Date'!CA188)</f>
        <v>2019</v>
      </c>
      <c r="CB188" s="151">
        <f>IF('Indicator Date'!CB188="","x",'Indicator Date'!CB188)</f>
        <v>2015</v>
      </c>
    </row>
    <row r="189" spans="1:80" x14ac:dyDescent="0.3">
      <c r="A189" s="123" t="s">
        <v>348</v>
      </c>
      <c r="B189" s="106" t="s">
        <v>347</v>
      </c>
      <c r="C189" s="151">
        <f>IF('Indicator Date'!C189="","x",'Indicator Date'!C189)</f>
        <v>2015</v>
      </c>
      <c r="D189" s="151">
        <f>IF('Indicator Date'!D189="","x",'Indicator Date'!D189)</f>
        <v>2015</v>
      </c>
      <c r="E189" s="151">
        <f>IF('Indicator Date'!E189="","x",'Indicator Date'!E189)</f>
        <v>2015</v>
      </c>
      <c r="F189" s="151">
        <f>IF('Indicator Date'!F189="","x",'Indicator Date'!F189)</f>
        <v>2015</v>
      </c>
      <c r="G189" s="151">
        <f>IF('Indicator Date'!G189="","x",'Indicator Date'!G189)</f>
        <v>2015</v>
      </c>
      <c r="H189" s="151">
        <f>IF('Indicator Date'!H189="","x",'Indicator Date'!H189)</f>
        <v>2015</v>
      </c>
      <c r="I189" s="151">
        <f>IF('Indicator Date'!I189="","x",'Indicator Date'!I189)</f>
        <v>2015</v>
      </c>
      <c r="J189" s="151">
        <f>IF('Indicator Date'!J189="","x",'Indicator Date'!J189)</f>
        <v>2018</v>
      </c>
      <c r="K189" s="151">
        <f>IF('Indicator Date'!K189="","x",'Indicator Date'!K189)</f>
        <v>2018</v>
      </c>
      <c r="L189" s="151">
        <f>IF('Indicator Date'!L189="","x",'Indicator Date'!L189)</f>
        <v>2016</v>
      </c>
      <c r="M189" s="151">
        <f>IF('Indicator Date'!M189="","x",'Indicator Date'!M189)</f>
        <v>2015</v>
      </c>
      <c r="N189" s="151">
        <f>IF('Indicator Date'!N189="","x",'Indicator Date'!N189)</f>
        <v>2015</v>
      </c>
      <c r="O189" s="151">
        <f>IF('Indicator Date'!O189="","x",'Indicator Date'!O189)</f>
        <v>2015</v>
      </c>
      <c r="P189" s="151">
        <f>IF('Indicator Date'!P189="","x",'Indicator Date'!P189)</f>
        <v>2015</v>
      </c>
      <c r="Q189" s="151">
        <f>IF('Indicator Date'!Q189="","x",'Indicator Date'!Q189)</f>
        <v>2010</v>
      </c>
      <c r="R189" s="151">
        <f>IF('Indicator Date'!R189="","x",'Indicator Date'!R189)</f>
        <v>2010</v>
      </c>
      <c r="S189" s="151">
        <f>IF('Indicator Date'!S189="","x",'Indicator Date'!S189)</f>
        <v>2010</v>
      </c>
      <c r="T189" s="151">
        <f>IF('Indicator Date'!T189="","x",'Indicator Date'!T189)</f>
        <v>2010</v>
      </c>
      <c r="U189" s="151">
        <f>IF('Indicator Date'!U189="","x",'Indicator Date'!U189)</f>
        <v>2015</v>
      </c>
      <c r="V189" s="151">
        <f>IF('Indicator Date'!V189="","x",'Indicator Date'!V189)</f>
        <v>2015</v>
      </c>
      <c r="W189" s="151">
        <f>IF('Indicator Date'!W189="","x",'Indicator Date'!W189)</f>
        <v>2015</v>
      </c>
      <c r="X189" s="151">
        <f>IF('Indicator Date'!X189="","x",'Indicator Date'!X189)</f>
        <v>2018</v>
      </c>
      <c r="Y189" s="151">
        <f>IF('Indicator Date'!Y189="","x",'Indicator Date'!Y189)</f>
        <v>2018</v>
      </c>
      <c r="Z189" s="151">
        <f>IF('Indicator Date'!Z189="","x",'Indicator Date'!Z189)</f>
        <v>2018</v>
      </c>
      <c r="AA189" s="151" t="str">
        <f>IF('Indicator Date'!AA189="","x",'Indicator Date'!AA189)</f>
        <v>x</v>
      </c>
      <c r="AB189" s="151">
        <f>IF('Indicator Date'!AB189="","x",'Indicator Date'!AB189)</f>
        <v>2017</v>
      </c>
      <c r="AC189" s="151">
        <f>IF('Indicator Date'!AC189="","x",'Indicator Date'!AC189)</f>
        <v>2017</v>
      </c>
      <c r="AD189" s="151">
        <f>IF('Indicator Date'!AD189="","x",'Indicator Date'!AD189)</f>
        <v>2015</v>
      </c>
      <c r="AE189" s="151">
        <f>IF('Indicator Date'!AE189="","x",'Indicator Date'!AE189)</f>
        <v>2018</v>
      </c>
      <c r="AF189" s="151" t="str">
        <f>IF('Indicator Date'!AF189="","x",'Indicator Date'!AF189)</f>
        <v>x</v>
      </c>
      <c r="AG189" s="151">
        <f>IF('Indicator Date'!AG189="","x",'Indicator Date'!AG189)</f>
        <v>2019</v>
      </c>
      <c r="AH189" s="151">
        <f>IF('Indicator Date'!AH189="","x",'Indicator Date'!AH189)</f>
        <v>2019</v>
      </c>
      <c r="AI189" s="151">
        <f>IF('Indicator Date'!AI189="","x",'Indicator Date'!AI189)</f>
        <v>2019</v>
      </c>
      <c r="AJ189" s="151">
        <f>IF('Indicator Date'!AJ189="","x",'Indicator Date'!AJ189)</f>
        <v>2018</v>
      </c>
      <c r="AK189" s="151">
        <f>IF('Indicator Date'!AK189="","x",'Indicator Date'!AK189)</f>
        <v>2018</v>
      </c>
      <c r="AL189" s="151">
        <f>IF('Indicator Date'!AL189="","x",'Indicator Date'!AL189)</f>
        <v>2017</v>
      </c>
      <c r="AM189" s="151">
        <f>IF('Indicator Date'!AM189="","x",'Indicator Date'!AM189)</f>
        <v>2007</v>
      </c>
      <c r="AN189" s="151">
        <f>IF('Indicator Date'!AN189="","x",'Indicator Date'!AN189)</f>
        <v>2019</v>
      </c>
      <c r="AO189" s="151">
        <f>IF('Indicator Date'!AO189="","x",'Indicator Date'!AO189)</f>
        <v>2016</v>
      </c>
      <c r="AP189" s="151">
        <f>IF('Indicator Date'!AP189="","x",'Indicator Date'!AP189)</f>
        <v>2017</v>
      </c>
      <c r="AQ189" s="151">
        <f>IF('Indicator Date'!AQ189="","x",'Indicator Date'!AQ189)</f>
        <v>2017</v>
      </c>
      <c r="AR189" s="151">
        <f>IF('Indicator Date'!AR189="","x",'Indicator Date'!AR189)</f>
        <v>2018</v>
      </c>
      <c r="AS189" s="151">
        <f>IF('Indicator Date'!AS189="","x",'Indicator Date'!AS189)</f>
        <v>2015</v>
      </c>
      <c r="AT189" s="151">
        <f>IF('Indicator Date'!AT189="","x",'Indicator Date'!AT189)</f>
        <v>2013</v>
      </c>
      <c r="AU189" s="151">
        <f>IF('Indicator Date'!AU189="","x",'Indicator Date'!AU189)</f>
        <v>2017</v>
      </c>
      <c r="AV189" s="151" t="str">
        <f>IF('Indicator Date'!AV189="","x",'Indicator Date'!AV189)</f>
        <v>x</v>
      </c>
      <c r="AW189" s="151" t="str">
        <f>IF('Indicator Date'!AW189="","x",'Indicator Date'!AW189)</f>
        <v>x</v>
      </c>
      <c r="AX189" s="151">
        <f>IF('Indicator Date'!AX189="","x",'Indicator Date'!AX189)</f>
        <v>2017</v>
      </c>
      <c r="AY189" s="151">
        <f>IF('Indicator Date'!AY189="","x",'Indicator Date'!AY189)</f>
        <v>2017</v>
      </c>
      <c r="AZ189" s="151" t="str">
        <f>IF('Indicator Date'!AZ189="","x",'Indicator Date'!AZ189)</f>
        <v>x</v>
      </c>
      <c r="BA189" s="151" t="str">
        <f>IF('Indicator Date'!BA189="","x",'Indicator Date'!BA189)</f>
        <v>2010</v>
      </c>
      <c r="BB189" s="151">
        <f>IF('Indicator Date'!BB189="","x",'Indicator Date'!BB189)</f>
        <v>2017</v>
      </c>
      <c r="BC189" s="151">
        <f>IF('Indicator Date'!BC189="","x",'Indicator Date'!BC189)</f>
        <v>2018</v>
      </c>
      <c r="BD189" s="151">
        <f>IF('Indicator Date'!BD189="","x",'Indicator Date'!BD189)</f>
        <v>2019</v>
      </c>
      <c r="BE189" s="212" t="str">
        <f>IF('Indicator Date'!BE189="","x",YEAR('Indicator Date'!BE189))</f>
        <v>x</v>
      </c>
      <c r="BF189" s="212">
        <f>IF('Indicator Date'!BF189="","x",YEAR('Indicator Date'!BF189))</f>
        <v>2018</v>
      </c>
      <c r="BG189" s="212">
        <f>IF('Indicator Date'!BG189="","x",YEAR('Indicator Date'!BG189))</f>
        <v>2018</v>
      </c>
      <c r="BH189" s="151">
        <f>IF('Indicator Date'!BH189="","x",'Indicator Date'!BH189)</f>
        <v>2018</v>
      </c>
      <c r="BI189" s="151">
        <f>IF('Indicator Date'!BI189="","x",'Indicator Date'!BI189)</f>
        <v>2018</v>
      </c>
      <c r="BJ189" s="151">
        <f>IF('Indicator Date'!BJ189="","x",'Indicator Date'!BJ189)</f>
        <v>2013</v>
      </c>
      <c r="BK189" s="151">
        <f>IF('Indicator Date'!BK189="","x",'Indicator Date'!BK189)</f>
        <v>2017</v>
      </c>
      <c r="BL189" s="151">
        <f>IF('Indicator Date'!BL189="","x",'Indicator Date'!BL189)</f>
        <v>2018</v>
      </c>
      <c r="BM189" s="151">
        <f>IF('Indicator Date'!BM189="","x",'Indicator Date'!BM189)</f>
        <v>2017</v>
      </c>
      <c r="BN189" s="151">
        <f>IF('Indicator Date'!BN189="","x",'Indicator Date'!BN189)</f>
        <v>2015</v>
      </c>
      <c r="BO189" s="151">
        <f>IF('Indicator Date'!BO189="","x",'Indicator Date'!BO189)</f>
        <v>2016</v>
      </c>
      <c r="BP189" s="151">
        <f>IF('Indicator Date'!BP189="","x",'Indicator Date'!BP189)</f>
        <v>2017</v>
      </c>
      <c r="BQ189" s="151">
        <f>IF('Indicator Date'!BQ189="","x",'Indicator Date'!BQ189)</f>
        <v>2014</v>
      </c>
      <c r="BR189" s="151">
        <f>IF('Indicator Date'!BR189="","x",'Indicator Date'!BR189)</f>
        <v>2017</v>
      </c>
      <c r="BS189" s="151">
        <f>IF('Indicator Date'!BS189="","x",'Indicator Date'!BS189)</f>
        <v>2017</v>
      </c>
      <c r="BT189" s="151">
        <f>IF('Indicator Date'!BT189="","x",'Indicator Date'!BT189)</f>
        <v>2016</v>
      </c>
      <c r="BU189" s="151">
        <f>IF('Indicator Date'!BU189="","x",'Indicator Date'!BU189)</f>
        <v>2017</v>
      </c>
      <c r="BV189" s="151" t="str">
        <f>IF('Indicator Date'!BV189="","x",'Indicator Date'!BV189)</f>
        <v>x</v>
      </c>
      <c r="BW189" s="151" t="str">
        <f>IF('Indicator Date'!BW189="","x",'Indicator Date'!BW189)</f>
        <v>x</v>
      </c>
      <c r="BX189" s="151">
        <f>IF('Indicator Date'!BX189="","x",'Indicator Date'!BX189)</f>
        <v>2016</v>
      </c>
      <c r="BY189" s="151">
        <f>IF('Indicator Date'!BY189="","x",'Indicator Date'!BY189)</f>
        <v>2015</v>
      </c>
      <c r="BZ189" s="151" t="str">
        <f>IF('Indicator Date'!BZ189="","x",'Indicator Date'!BZ189)</f>
        <v>2018</v>
      </c>
      <c r="CA189" s="151">
        <f>IF('Indicator Date'!CA189="","x",'Indicator Date'!CA189)</f>
        <v>2019</v>
      </c>
      <c r="CB189" s="151">
        <f>IF('Indicator Date'!CB189="","x",'Indicator Date'!CB189)</f>
        <v>2015</v>
      </c>
    </row>
    <row r="190" spans="1:80" x14ac:dyDescent="0.3">
      <c r="A190" s="123" t="s">
        <v>752</v>
      </c>
      <c r="B190" s="106" t="s">
        <v>349</v>
      </c>
      <c r="C190" s="151">
        <f>IF('Indicator Date'!C190="","x",'Indicator Date'!C190)</f>
        <v>2015</v>
      </c>
      <c r="D190" s="151">
        <f>IF('Indicator Date'!D190="","x",'Indicator Date'!D190)</f>
        <v>2015</v>
      </c>
      <c r="E190" s="151">
        <f>IF('Indicator Date'!E190="","x",'Indicator Date'!E190)</f>
        <v>2015</v>
      </c>
      <c r="F190" s="151">
        <f>IF('Indicator Date'!F190="","x",'Indicator Date'!F190)</f>
        <v>2015</v>
      </c>
      <c r="G190" s="151">
        <f>IF('Indicator Date'!G190="","x",'Indicator Date'!G190)</f>
        <v>2015</v>
      </c>
      <c r="H190" s="151">
        <f>IF('Indicator Date'!H190="","x",'Indicator Date'!H190)</f>
        <v>2015</v>
      </c>
      <c r="I190" s="151">
        <f>IF('Indicator Date'!I190="","x",'Indicator Date'!I190)</f>
        <v>2015</v>
      </c>
      <c r="J190" s="151">
        <f>IF('Indicator Date'!J190="","x",'Indicator Date'!J190)</f>
        <v>2018</v>
      </c>
      <c r="K190" s="151">
        <f>IF('Indicator Date'!K190="","x",'Indicator Date'!K190)</f>
        <v>2018</v>
      </c>
      <c r="L190" s="151">
        <f>IF('Indicator Date'!L190="","x",'Indicator Date'!L190)</f>
        <v>2016</v>
      </c>
      <c r="M190" s="151">
        <f>IF('Indicator Date'!M190="","x",'Indicator Date'!M190)</f>
        <v>2015</v>
      </c>
      <c r="N190" s="151">
        <f>IF('Indicator Date'!N190="","x",'Indicator Date'!N190)</f>
        <v>2015</v>
      </c>
      <c r="O190" s="151">
        <f>IF('Indicator Date'!O190="","x",'Indicator Date'!O190)</f>
        <v>2015</v>
      </c>
      <c r="P190" s="151">
        <f>IF('Indicator Date'!P190="","x",'Indicator Date'!P190)</f>
        <v>2015</v>
      </c>
      <c r="Q190" s="151">
        <f>IF('Indicator Date'!Q190="","x",'Indicator Date'!Q190)</f>
        <v>2010</v>
      </c>
      <c r="R190" s="151">
        <f>IF('Indicator Date'!R190="","x",'Indicator Date'!R190)</f>
        <v>2010</v>
      </c>
      <c r="S190" s="151">
        <f>IF('Indicator Date'!S190="","x",'Indicator Date'!S190)</f>
        <v>2010</v>
      </c>
      <c r="T190" s="151">
        <f>IF('Indicator Date'!T190="","x",'Indicator Date'!T190)</f>
        <v>2010</v>
      </c>
      <c r="U190" s="151">
        <f>IF('Indicator Date'!U190="","x",'Indicator Date'!U190)</f>
        <v>2015</v>
      </c>
      <c r="V190" s="151">
        <f>IF('Indicator Date'!V190="","x",'Indicator Date'!V190)</f>
        <v>2015</v>
      </c>
      <c r="W190" s="151">
        <f>IF('Indicator Date'!W190="","x",'Indicator Date'!W190)</f>
        <v>2015</v>
      </c>
      <c r="X190" s="151">
        <f>IF('Indicator Date'!X190="","x",'Indicator Date'!X190)</f>
        <v>2018</v>
      </c>
      <c r="Y190" s="151">
        <f>IF('Indicator Date'!Y190="","x",'Indicator Date'!Y190)</f>
        <v>2018</v>
      </c>
      <c r="Z190" s="151">
        <f>IF('Indicator Date'!Z190="","x",'Indicator Date'!Z190)</f>
        <v>2018</v>
      </c>
      <c r="AA190" s="151" t="str">
        <f>IF('Indicator Date'!AA190="","x",'Indicator Date'!AA190)</f>
        <v>x</v>
      </c>
      <c r="AB190" s="151">
        <f>IF('Indicator Date'!AB190="","x",'Indicator Date'!AB190)</f>
        <v>2017</v>
      </c>
      <c r="AC190" s="151" t="str">
        <f>IF('Indicator Date'!AC190="","x",'Indicator Date'!AC190)</f>
        <v>x</v>
      </c>
      <c r="AD190" s="151">
        <f>IF('Indicator Date'!AD190="","x",'Indicator Date'!AD190)</f>
        <v>2018</v>
      </c>
      <c r="AE190" s="151">
        <f>IF('Indicator Date'!AE190="","x",'Indicator Date'!AE190)</f>
        <v>2018</v>
      </c>
      <c r="AF190" s="151">
        <f>IF('Indicator Date'!AF190="","x",'Indicator Date'!AF190)</f>
        <v>2016</v>
      </c>
      <c r="AG190" s="151">
        <f>IF('Indicator Date'!AG190="","x",'Indicator Date'!AG190)</f>
        <v>2019</v>
      </c>
      <c r="AH190" s="151">
        <f>IF('Indicator Date'!AH190="","x",'Indicator Date'!AH190)</f>
        <v>2019</v>
      </c>
      <c r="AI190" s="151">
        <f>IF('Indicator Date'!AI190="","x",'Indicator Date'!AI190)</f>
        <v>2019</v>
      </c>
      <c r="AJ190" s="151">
        <f>IF('Indicator Date'!AJ190="","x",'Indicator Date'!AJ190)</f>
        <v>2018</v>
      </c>
      <c r="AK190" s="151">
        <f>IF('Indicator Date'!AK190="","x",'Indicator Date'!AK190)</f>
        <v>2018</v>
      </c>
      <c r="AL190" s="151">
        <f>IF('Indicator Date'!AL190="","x",'Indicator Date'!AL190)</f>
        <v>2017</v>
      </c>
      <c r="AM190" s="151" t="str">
        <f>IF('Indicator Date'!AM190="","x",'Indicator Date'!AM190)</f>
        <v>x</v>
      </c>
      <c r="AN190" s="151">
        <f>IF('Indicator Date'!AN190="","x",'Indicator Date'!AN190)</f>
        <v>2019</v>
      </c>
      <c r="AO190" s="151">
        <f>IF('Indicator Date'!AO190="","x",'Indicator Date'!AO190)</f>
        <v>2016</v>
      </c>
      <c r="AP190" s="151">
        <f>IF('Indicator Date'!AP190="","x",'Indicator Date'!AP190)</f>
        <v>2017</v>
      </c>
      <c r="AQ190" s="151" t="str">
        <f>IF('Indicator Date'!AQ190="","x",'Indicator Date'!AQ190)</f>
        <v>x</v>
      </c>
      <c r="AR190" s="151">
        <f>IF('Indicator Date'!AR190="","x",'Indicator Date'!AR190)</f>
        <v>2014</v>
      </c>
      <c r="AS190" s="151">
        <f>IF('Indicator Date'!AS190="","x",'Indicator Date'!AS190)</f>
        <v>2015</v>
      </c>
      <c r="AT190" s="151">
        <f>IF('Indicator Date'!AT190="","x",'Indicator Date'!AT190)</f>
        <v>2009</v>
      </c>
      <c r="AU190" s="151">
        <f>IF('Indicator Date'!AU190="","x",'Indicator Date'!AU190)</f>
        <v>2017</v>
      </c>
      <c r="AV190" s="151">
        <f>IF('Indicator Date'!AV190="","x",'Indicator Date'!AV190)</f>
        <v>2016</v>
      </c>
      <c r="AW190" s="151" t="str">
        <f>IF('Indicator Date'!AW190="","x",'Indicator Date'!AW190)</f>
        <v>x</v>
      </c>
      <c r="AX190" s="151">
        <f>IF('Indicator Date'!AX190="","x",'Indicator Date'!AX190)</f>
        <v>2017</v>
      </c>
      <c r="AY190" s="151">
        <f>IF('Indicator Date'!AY190="","x",'Indicator Date'!AY190)</f>
        <v>2017</v>
      </c>
      <c r="AZ190" s="151">
        <f>IF('Indicator Date'!AZ190="","x",'Indicator Date'!AZ190)</f>
        <v>2017</v>
      </c>
      <c r="BA190" s="151" t="str">
        <f>IF('Indicator Date'!BA190="","x",'Indicator Date'!BA190)</f>
        <v>x</v>
      </c>
      <c r="BB190" s="151">
        <f>IF('Indicator Date'!BB190="","x",'Indicator Date'!BB190)</f>
        <v>2017</v>
      </c>
      <c r="BC190" s="151">
        <f>IF('Indicator Date'!BC190="","x",'Indicator Date'!BC190)</f>
        <v>2018</v>
      </c>
      <c r="BD190" s="151">
        <f>IF('Indicator Date'!BD190="","x",'Indicator Date'!BD190)</f>
        <v>2019</v>
      </c>
      <c r="BE190" s="212" t="str">
        <f>IF('Indicator Date'!BE190="","x",YEAR('Indicator Date'!BE190))</f>
        <v>x</v>
      </c>
      <c r="BF190" s="212">
        <f>IF('Indicator Date'!BF190="","x",YEAR('Indicator Date'!BF190))</f>
        <v>2018</v>
      </c>
      <c r="BG190" s="212">
        <f>IF('Indicator Date'!BG190="","x",YEAR('Indicator Date'!BG190))</f>
        <v>2018</v>
      </c>
      <c r="BH190" s="151">
        <f>IF('Indicator Date'!BH190="","x",'Indicator Date'!BH190)</f>
        <v>2018</v>
      </c>
      <c r="BI190" s="151">
        <f>IF('Indicator Date'!BI190="","x",'Indicator Date'!BI190)</f>
        <v>2018</v>
      </c>
      <c r="BJ190" s="151">
        <f>IF('Indicator Date'!BJ190="","x",'Indicator Date'!BJ190)</f>
        <v>2015</v>
      </c>
      <c r="BK190" s="151">
        <f>IF('Indicator Date'!BK190="","x",'Indicator Date'!BK190)</f>
        <v>2017</v>
      </c>
      <c r="BL190" s="151">
        <f>IF('Indicator Date'!BL190="","x",'Indicator Date'!BL190)</f>
        <v>2018</v>
      </c>
      <c r="BM190" s="151">
        <f>IF('Indicator Date'!BM190="","x",'Indicator Date'!BM190)</f>
        <v>2017</v>
      </c>
      <c r="BN190" s="151">
        <f>IF('Indicator Date'!BN190="","x",'Indicator Date'!BN190)</f>
        <v>2016</v>
      </c>
      <c r="BO190" s="151">
        <f>IF('Indicator Date'!BO190="","x",'Indicator Date'!BO190)</f>
        <v>2016</v>
      </c>
      <c r="BP190" s="151">
        <f>IF('Indicator Date'!BP190="","x",'Indicator Date'!BP190)</f>
        <v>2017</v>
      </c>
      <c r="BQ190" s="151">
        <f>IF('Indicator Date'!BQ190="","x",'Indicator Date'!BQ190)</f>
        <v>2014</v>
      </c>
      <c r="BR190" s="151">
        <f>IF('Indicator Date'!BR190="","x",'Indicator Date'!BR190)</f>
        <v>2017</v>
      </c>
      <c r="BS190" s="151">
        <f>IF('Indicator Date'!BS190="","x",'Indicator Date'!BS190)</f>
        <v>2017</v>
      </c>
      <c r="BT190" s="151" t="str">
        <f>IF('Indicator Date'!BT190="","x",'Indicator Date'!BT190)</f>
        <v>x</v>
      </c>
      <c r="BU190" s="151">
        <f>IF('Indicator Date'!BU190="","x",'Indicator Date'!BU190)</f>
        <v>2017</v>
      </c>
      <c r="BV190" s="151">
        <f>IF('Indicator Date'!BV190="","x",'Indicator Date'!BV190)</f>
        <v>2017</v>
      </c>
      <c r="BW190" s="151">
        <f>IF('Indicator Date'!BW190="","x",'Indicator Date'!BW190)</f>
        <v>2017</v>
      </c>
      <c r="BX190" s="151">
        <f>IF('Indicator Date'!BX190="","x",'Indicator Date'!BX190)</f>
        <v>2015</v>
      </c>
      <c r="BY190" s="151">
        <f>IF('Indicator Date'!BY190="","x",'Indicator Date'!BY190)</f>
        <v>2015</v>
      </c>
      <c r="BZ190" s="151" t="str">
        <f>IF('Indicator Date'!BZ190="","x",'Indicator Date'!BZ190)</f>
        <v>2014</v>
      </c>
      <c r="CA190" s="151">
        <f>IF('Indicator Date'!CA190="","x",'Indicator Date'!CA190)</f>
        <v>2019</v>
      </c>
      <c r="CB190" s="151">
        <f>IF('Indicator Date'!CB190="","x",'Indicator Date'!CB190)</f>
        <v>2015</v>
      </c>
    </row>
    <row r="191" spans="1:80" x14ac:dyDescent="0.3">
      <c r="A191" s="123" t="s">
        <v>374</v>
      </c>
      <c r="B191" s="106" t="s">
        <v>350</v>
      </c>
      <c r="C191" s="151">
        <f>IF('Indicator Date'!C191="","x",'Indicator Date'!C191)</f>
        <v>2015</v>
      </c>
      <c r="D191" s="151">
        <f>IF('Indicator Date'!D191="","x",'Indicator Date'!D191)</f>
        <v>2015</v>
      </c>
      <c r="E191" s="151">
        <f>IF('Indicator Date'!E191="","x",'Indicator Date'!E191)</f>
        <v>2015</v>
      </c>
      <c r="F191" s="151">
        <f>IF('Indicator Date'!F191="","x",'Indicator Date'!F191)</f>
        <v>2015</v>
      </c>
      <c r="G191" s="151">
        <f>IF('Indicator Date'!G191="","x",'Indicator Date'!G191)</f>
        <v>2015</v>
      </c>
      <c r="H191" s="151">
        <f>IF('Indicator Date'!H191="","x",'Indicator Date'!H191)</f>
        <v>2015</v>
      </c>
      <c r="I191" s="151">
        <f>IF('Indicator Date'!I191="","x",'Indicator Date'!I191)</f>
        <v>2015</v>
      </c>
      <c r="J191" s="151">
        <f>IF('Indicator Date'!J191="","x",'Indicator Date'!J191)</f>
        <v>2018</v>
      </c>
      <c r="K191" s="151">
        <f>IF('Indicator Date'!K191="","x",'Indicator Date'!K191)</f>
        <v>2018</v>
      </c>
      <c r="L191" s="151">
        <f>IF('Indicator Date'!L191="","x",'Indicator Date'!L191)</f>
        <v>2016</v>
      </c>
      <c r="M191" s="151">
        <f>IF('Indicator Date'!M191="","x",'Indicator Date'!M191)</f>
        <v>2015</v>
      </c>
      <c r="N191" s="151">
        <f>IF('Indicator Date'!N191="","x",'Indicator Date'!N191)</f>
        <v>2015</v>
      </c>
      <c r="O191" s="151">
        <f>IF('Indicator Date'!O191="","x",'Indicator Date'!O191)</f>
        <v>2015</v>
      </c>
      <c r="P191" s="151">
        <f>IF('Indicator Date'!P191="","x",'Indicator Date'!P191)</f>
        <v>2015</v>
      </c>
      <c r="Q191" s="151">
        <f>IF('Indicator Date'!Q191="","x",'Indicator Date'!Q191)</f>
        <v>2010</v>
      </c>
      <c r="R191" s="151">
        <f>IF('Indicator Date'!R191="","x",'Indicator Date'!R191)</f>
        <v>2010</v>
      </c>
      <c r="S191" s="151">
        <f>IF('Indicator Date'!S191="","x",'Indicator Date'!S191)</f>
        <v>2010</v>
      </c>
      <c r="T191" s="151">
        <f>IF('Indicator Date'!T191="","x",'Indicator Date'!T191)</f>
        <v>2010</v>
      </c>
      <c r="U191" s="151">
        <f>IF('Indicator Date'!U191="","x",'Indicator Date'!U191)</f>
        <v>2015</v>
      </c>
      <c r="V191" s="151">
        <f>IF('Indicator Date'!V191="","x",'Indicator Date'!V191)</f>
        <v>2015</v>
      </c>
      <c r="W191" s="151">
        <f>IF('Indicator Date'!W191="","x",'Indicator Date'!W191)</f>
        <v>2015</v>
      </c>
      <c r="X191" s="151">
        <f>IF('Indicator Date'!X191="","x",'Indicator Date'!X191)</f>
        <v>2018</v>
      </c>
      <c r="Y191" s="151">
        <f>IF('Indicator Date'!Y191="","x",'Indicator Date'!Y191)</f>
        <v>2018</v>
      </c>
      <c r="Z191" s="151">
        <f>IF('Indicator Date'!Z191="","x",'Indicator Date'!Z191)</f>
        <v>2018</v>
      </c>
      <c r="AA191" s="151">
        <f>IF('Indicator Date'!AA191="","x",'Indicator Date'!AA191)</f>
        <v>2009</v>
      </c>
      <c r="AB191" s="151">
        <f>IF('Indicator Date'!AB191="","x",'Indicator Date'!AB191)</f>
        <v>2017</v>
      </c>
      <c r="AC191" s="151">
        <f>IF('Indicator Date'!AC191="","x",'Indicator Date'!AC191)</f>
        <v>2017</v>
      </c>
      <c r="AD191" s="151">
        <f>IF('Indicator Date'!AD191="","x",'Indicator Date'!AD191)</f>
        <v>2018</v>
      </c>
      <c r="AE191" s="151">
        <f>IF('Indicator Date'!AE191="","x",'Indicator Date'!AE191)</f>
        <v>2018</v>
      </c>
      <c r="AF191" s="151">
        <f>IF('Indicator Date'!AF191="","x",'Indicator Date'!AF191)</f>
        <v>2016</v>
      </c>
      <c r="AG191" s="151">
        <f>IF('Indicator Date'!AG191="","x",'Indicator Date'!AG191)</f>
        <v>2019</v>
      </c>
      <c r="AH191" s="151">
        <f>IF('Indicator Date'!AH191="","x",'Indicator Date'!AH191)</f>
        <v>2019</v>
      </c>
      <c r="AI191" s="151">
        <f>IF('Indicator Date'!AI191="","x",'Indicator Date'!AI191)</f>
        <v>2019</v>
      </c>
      <c r="AJ191" s="151">
        <f>IF('Indicator Date'!AJ191="","x",'Indicator Date'!AJ191)</f>
        <v>2018</v>
      </c>
      <c r="AK191" s="151">
        <f>IF('Indicator Date'!AK191="","x",'Indicator Date'!AK191)</f>
        <v>2018</v>
      </c>
      <c r="AL191" s="151">
        <f>IF('Indicator Date'!AL191="","x",'Indicator Date'!AL191)</f>
        <v>2017</v>
      </c>
      <c r="AM191" s="151">
        <f>IF('Indicator Date'!AM191="","x",'Indicator Date'!AM191)</f>
        <v>2014</v>
      </c>
      <c r="AN191" s="151">
        <f>IF('Indicator Date'!AN191="","x",'Indicator Date'!AN191)</f>
        <v>2019</v>
      </c>
      <c r="AO191" s="151">
        <f>IF('Indicator Date'!AO191="","x",'Indicator Date'!AO191)</f>
        <v>2016</v>
      </c>
      <c r="AP191" s="151">
        <f>IF('Indicator Date'!AP191="","x",'Indicator Date'!AP191)</f>
        <v>2017</v>
      </c>
      <c r="AQ191" s="151">
        <f>IF('Indicator Date'!AQ191="","x",'Indicator Date'!AQ191)</f>
        <v>2017</v>
      </c>
      <c r="AR191" s="151">
        <f>IF('Indicator Date'!AR191="","x",'Indicator Date'!AR191)</f>
        <v>2018</v>
      </c>
      <c r="AS191" s="151">
        <f>IF('Indicator Date'!AS191="","x",'Indicator Date'!AS191)</f>
        <v>2015</v>
      </c>
      <c r="AT191" s="151">
        <f>IF('Indicator Date'!AT191="","x",'Indicator Date'!AT191)</f>
        <v>2013</v>
      </c>
      <c r="AU191" s="151">
        <f>IF('Indicator Date'!AU191="","x",'Indicator Date'!AU191)</f>
        <v>2017</v>
      </c>
      <c r="AV191" s="151">
        <f>IF('Indicator Date'!AV191="","x",'Indicator Date'!AV191)</f>
        <v>2017</v>
      </c>
      <c r="AW191" s="151" t="str">
        <f>IF('Indicator Date'!AW191="","x",'Indicator Date'!AW191)</f>
        <v>x</v>
      </c>
      <c r="AX191" s="151">
        <f>IF('Indicator Date'!AX191="","x",'Indicator Date'!AX191)</f>
        <v>2017</v>
      </c>
      <c r="AY191" s="151">
        <f>IF('Indicator Date'!AY191="","x",'Indicator Date'!AY191)</f>
        <v>2017</v>
      </c>
      <c r="AZ191" s="151">
        <f>IF('Indicator Date'!AZ191="","x",'Indicator Date'!AZ191)</f>
        <v>2017</v>
      </c>
      <c r="BA191" s="151" t="str">
        <f>IF('Indicator Date'!BA191="","x",'Indicator Date'!BA191)</f>
        <v>2016</v>
      </c>
      <c r="BB191" s="151">
        <f>IF('Indicator Date'!BB191="","x",'Indicator Date'!BB191)</f>
        <v>2017</v>
      </c>
      <c r="BC191" s="151">
        <f>IF('Indicator Date'!BC191="","x",'Indicator Date'!BC191)</f>
        <v>2018</v>
      </c>
      <c r="BD191" s="151">
        <f>IF('Indicator Date'!BD191="","x",'Indicator Date'!BD191)</f>
        <v>2019</v>
      </c>
      <c r="BE191" s="212" t="str">
        <f>IF('Indicator Date'!BE191="","x",YEAR('Indicator Date'!BE191))</f>
        <v>x</v>
      </c>
      <c r="BF191" s="212">
        <f>IF('Indicator Date'!BF191="","x",YEAR('Indicator Date'!BF191))</f>
        <v>2018</v>
      </c>
      <c r="BG191" s="212">
        <f>IF('Indicator Date'!BG191="","x",YEAR('Indicator Date'!BG191))</f>
        <v>2018</v>
      </c>
      <c r="BH191" s="151">
        <f>IF('Indicator Date'!BH191="","x",'Indicator Date'!BH191)</f>
        <v>2018</v>
      </c>
      <c r="BI191" s="151">
        <f>IF('Indicator Date'!BI191="","x",'Indicator Date'!BI191)</f>
        <v>2018</v>
      </c>
      <c r="BJ191" s="151">
        <f>IF('Indicator Date'!BJ191="","x",'Indicator Date'!BJ191)</f>
        <v>2015</v>
      </c>
      <c r="BK191" s="151">
        <f>IF('Indicator Date'!BK191="","x",'Indicator Date'!BK191)</f>
        <v>2017</v>
      </c>
      <c r="BL191" s="151">
        <f>IF('Indicator Date'!BL191="","x",'Indicator Date'!BL191)</f>
        <v>2018</v>
      </c>
      <c r="BM191" s="151">
        <f>IF('Indicator Date'!BM191="","x",'Indicator Date'!BM191)</f>
        <v>2017</v>
      </c>
      <c r="BN191" s="151">
        <f>IF('Indicator Date'!BN191="","x",'Indicator Date'!BN191)</f>
        <v>2015</v>
      </c>
      <c r="BO191" s="151">
        <f>IF('Indicator Date'!BO191="","x",'Indicator Date'!BO191)</f>
        <v>2016</v>
      </c>
      <c r="BP191" s="151">
        <f>IF('Indicator Date'!BP191="","x",'Indicator Date'!BP191)</f>
        <v>2017</v>
      </c>
      <c r="BQ191" s="151">
        <f>IF('Indicator Date'!BQ191="","x",'Indicator Date'!BQ191)</f>
        <v>2014</v>
      </c>
      <c r="BR191" s="151">
        <f>IF('Indicator Date'!BR191="","x",'Indicator Date'!BR191)</f>
        <v>2017</v>
      </c>
      <c r="BS191" s="151">
        <f>IF('Indicator Date'!BS191="","x",'Indicator Date'!BS191)</f>
        <v>2017</v>
      </c>
      <c r="BT191" s="151">
        <f>IF('Indicator Date'!BT191="","x",'Indicator Date'!BT191)</f>
        <v>2016</v>
      </c>
      <c r="BU191" s="151">
        <f>IF('Indicator Date'!BU191="","x",'Indicator Date'!BU191)</f>
        <v>2017</v>
      </c>
      <c r="BV191" s="151">
        <f>IF('Indicator Date'!BV191="","x",'Indicator Date'!BV191)</f>
        <v>2017</v>
      </c>
      <c r="BW191" s="151" t="str">
        <f>IF('Indicator Date'!BW191="","x",'Indicator Date'!BW191)</f>
        <v>x</v>
      </c>
      <c r="BX191" s="151">
        <f>IF('Indicator Date'!BX191="","x",'Indicator Date'!BX191)</f>
        <v>2016</v>
      </c>
      <c r="BY191" s="151">
        <f>IF('Indicator Date'!BY191="","x",'Indicator Date'!BY191)</f>
        <v>2015</v>
      </c>
      <c r="BZ191" s="151" t="str">
        <f>IF('Indicator Date'!BZ191="","x",'Indicator Date'!BZ191)</f>
        <v>2018</v>
      </c>
      <c r="CA191" s="151">
        <f>IF('Indicator Date'!CA191="","x",'Indicator Date'!CA191)</f>
        <v>2019</v>
      </c>
      <c r="CB191" s="151">
        <f>IF('Indicator Date'!CB191="","x",'Indicator Date'!CB191)</f>
        <v>2015</v>
      </c>
    </row>
    <row r="192" spans="1:80" x14ac:dyDescent="0.3">
      <c r="A192" s="123" t="s">
        <v>352</v>
      </c>
      <c r="B192" s="106" t="s">
        <v>351</v>
      </c>
      <c r="C192" s="151">
        <f>IF('Indicator Date'!C192="","x",'Indicator Date'!C192)</f>
        <v>2015</v>
      </c>
      <c r="D192" s="151">
        <f>IF('Indicator Date'!D192="","x",'Indicator Date'!D192)</f>
        <v>2015</v>
      </c>
      <c r="E192" s="151">
        <f>IF('Indicator Date'!E192="","x",'Indicator Date'!E192)</f>
        <v>2015</v>
      </c>
      <c r="F192" s="151">
        <f>IF('Indicator Date'!F192="","x",'Indicator Date'!F192)</f>
        <v>2015</v>
      </c>
      <c r="G192" s="151">
        <f>IF('Indicator Date'!G192="","x",'Indicator Date'!G192)</f>
        <v>2015</v>
      </c>
      <c r="H192" s="151">
        <f>IF('Indicator Date'!H192="","x",'Indicator Date'!H192)</f>
        <v>2015</v>
      </c>
      <c r="I192" s="151">
        <f>IF('Indicator Date'!I192="","x",'Indicator Date'!I192)</f>
        <v>2015</v>
      </c>
      <c r="J192" s="151">
        <f>IF('Indicator Date'!J192="","x",'Indicator Date'!J192)</f>
        <v>2018</v>
      </c>
      <c r="K192" s="151">
        <f>IF('Indicator Date'!K192="","x",'Indicator Date'!K192)</f>
        <v>2018</v>
      </c>
      <c r="L192" s="151">
        <f>IF('Indicator Date'!L192="","x",'Indicator Date'!L192)</f>
        <v>2016</v>
      </c>
      <c r="M192" s="151">
        <f>IF('Indicator Date'!M192="","x",'Indicator Date'!M192)</f>
        <v>2015</v>
      </c>
      <c r="N192" s="151">
        <f>IF('Indicator Date'!N192="","x",'Indicator Date'!N192)</f>
        <v>2015</v>
      </c>
      <c r="O192" s="151">
        <f>IF('Indicator Date'!O192="","x",'Indicator Date'!O192)</f>
        <v>2015</v>
      </c>
      <c r="P192" s="151">
        <f>IF('Indicator Date'!P192="","x",'Indicator Date'!P192)</f>
        <v>2015</v>
      </c>
      <c r="Q192" s="151">
        <f>IF('Indicator Date'!Q192="","x",'Indicator Date'!Q192)</f>
        <v>2010</v>
      </c>
      <c r="R192" s="151">
        <f>IF('Indicator Date'!R192="","x",'Indicator Date'!R192)</f>
        <v>2010</v>
      </c>
      <c r="S192" s="151">
        <f>IF('Indicator Date'!S192="","x",'Indicator Date'!S192)</f>
        <v>2010</v>
      </c>
      <c r="T192" s="151">
        <f>IF('Indicator Date'!T192="","x",'Indicator Date'!T192)</f>
        <v>2010</v>
      </c>
      <c r="U192" s="151">
        <f>IF('Indicator Date'!U192="","x",'Indicator Date'!U192)</f>
        <v>2015</v>
      </c>
      <c r="V192" s="151">
        <f>IF('Indicator Date'!V192="","x",'Indicator Date'!V192)</f>
        <v>2015</v>
      </c>
      <c r="W192" s="151">
        <f>IF('Indicator Date'!W192="","x",'Indicator Date'!W192)</f>
        <v>2015</v>
      </c>
      <c r="X192" s="151">
        <f>IF('Indicator Date'!X192="","x",'Indicator Date'!X192)</f>
        <v>2018</v>
      </c>
      <c r="Y192" s="151">
        <f>IF('Indicator Date'!Y192="","x",'Indicator Date'!Y192)</f>
        <v>2018</v>
      </c>
      <c r="Z192" s="151">
        <f>IF('Indicator Date'!Z192="","x",'Indicator Date'!Z192)</f>
        <v>2018</v>
      </c>
      <c r="AA192" s="151">
        <f>IF('Indicator Date'!AA192="","x",'Indicator Date'!AA192)</f>
        <v>2013</v>
      </c>
      <c r="AB192" s="151">
        <f>IF('Indicator Date'!AB192="","x",'Indicator Date'!AB192)</f>
        <v>2017</v>
      </c>
      <c r="AC192" s="151">
        <f>IF('Indicator Date'!AC192="","x",'Indicator Date'!AC192)</f>
        <v>2017</v>
      </c>
      <c r="AD192" s="151">
        <f>IF('Indicator Date'!AD192="","x",'Indicator Date'!AD192)</f>
        <v>2016</v>
      </c>
      <c r="AE192" s="151">
        <f>IF('Indicator Date'!AE192="","x",'Indicator Date'!AE192)</f>
        <v>2018</v>
      </c>
      <c r="AF192" s="151">
        <f>IF('Indicator Date'!AF192="","x",'Indicator Date'!AF192)</f>
        <v>2016</v>
      </c>
      <c r="AG192" s="151">
        <f>IF('Indicator Date'!AG192="","x",'Indicator Date'!AG192)</f>
        <v>2019</v>
      </c>
      <c r="AH192" s="151">
        <f>IF('Indicator Date'!AH192="","x",'Indicator Date'!AH192)</f>
        <v>2019</v>
      </c>
      <c r="AI192" s="151">
        <f>IF('Indicator Date'!AI192="","x",'Indicator Date'!AI192)</f>
        <v>2019</v>
      </c>
      <c r="AJ192" s="151">
        <f>IF('Indicator Date'!AJ192="","x",'Indicator Date'!AJ192)</f>
        <v>2018</v>
      </c>
      <c r="AK192" s="151">
        <f>IF('Indicator Date'!AK192="","x",'Indicator Date'!AK192)</f>
        <v>2018</v>
      </c>
      <c r="AL192" s="151">
        <f>IF('Indicator Date'!AL192="","x",'Indicator Date'!AL192)</f>
        <v>2017</v>
      </c>
      <c r="AM192" s="151">
        <f>IF('Indicator Date'!AM192="","x",'Indicator Date'!AM192)</f>
        <v>2013</v>
      </c>
      <c r="AN192" s="151">
        <f>IF('Indicator Date'!AN192="","x",'Indicator Date'!AN192)</f>
        <v>2019</v>
      </c>
      <c r="AO192" s="151">
        <f>IF('Indicator Date'!AO192="","x",'Indicator Date'!AO192)</f>
        <v>2016</v>
      </c>
      <c r="AP192" s="151">
        <f>IF('Indicator Date'!AP192="","x",'Indicator Date'!AP192)</f>
        <v>2017</v>
      </c>
      <c r="AQ192" s="151">
        <f>IF('Indicator Date'!AQ192="","x",'Indicator Date'!AQ192)</f>
        <v>2017</v>
      </c>
      <c r="AR192" s="151">
        <f>IF('Indicator Date'!AR192="","x",'Indicator Date'!AR192)</f>
        <v>2018</v>
      </c>
      <c r="AS192" s="151">
        <f>IF('Indicator Date'!AS192="","x",'Indicator Date'!AS192)</f>
        <v>2015</v>
      </c>
      <c r="AT192" s="151">
        <f>IF('Indicator Date'!AT192="","x",'Indicator Date'!AT192)</f>
        <v>2013</v>
      </c>
      <c r="AU192" s="151">
        <f>IF('Indicator Date'!AU192="","x",'Indicator Date'!AU192)</f>
        <v>2017</v>
      </c>
      <c r="AV192" s="151">
        <f>IF('Indicator Date'!AV192="","x",'Indicator Date'!AV192)</f>
        <v>2016</v>
      </c>
      <c r="AW192" s="151" t="str">
        <f>IF('Indicator Date'!AW192="","x",'Indicator Date'!AW192)</f>
        <v>x</v>
      </c>
      <c r="AX192" s="151">
        <f>IF('Indicator Date'!AX192="","x",'Indicator Date'!AX192)</f>
        <v>2017</v>
      </c>
      <c r="AY192" s="151">
        <f>IF('Indicator Date'!AY192="","x",'Indicator Date'!AY192)</f>
        <v>2017</v>
      </c>
      <c r="AZ192" s="151">
        <f>IF('Indicator Date'!AZ192="","x",'Indicator Date'!AZ192)</f>
        <v>2017</v>
      </c>
      <c r="BA192" s="151" t="str">
        <f>IF('Indicator Date'!BA192="","x",'Indicator Date'!BA192)</f>
        <v>2014</v>
      </c>
      <c r="BB192" s="151">
        <f>IF('Indicator Date'!BB192="","x",'Indicator Date'!BB192)</f>
        <v>2017</v>
      </c>
      <c r="BC192" s="151">
        <f>IF('Indicator Date'!BC192="","x",'Indicator Date'!BC192)</f>
        <v>2018</v>
      </c>
      <c r="BD192" s="151">
        <f>IF('Indicator Date'!BD192="","x",'Indicator Date'!BD192)</f>
        <v>2019</v>
      </c>
      <c r="BE192" s="212">
        <f>IF('Indicator Date'!BE192="","x",YEAR('Indicator Date'!BE192))</f>
        <v>2019</v>
      </c>
      <c r="BF192" s="212">
        <f>IF('Indicator Date'!BF192="","x",YEAR('Indicator Date'!BF192))</f>
        <v>2019</v>
      </c>
      <c r="BG192" s="212">
        <f>IF('Indicator Date'!BG192="","x",YEAR('Indicator Date'!BG192))</f>
        <v>2018</v>
      </c>
      <c r="BH192" s="151">
        <f>IF('Indicator Date'!BH192="","x",'Indicator Date'!BH192)</f>
        <v>2018</v>
      </c>
      <c r="BI192" s="151">
        <f>IF('Indicator Date'!BI192="","x",'Indicator Date'!BI192)</f>
        <v>2018</v>
      </c>
      <c r="BJ192" s="151">
        <f>IF('Indicator Date'!BJ192="","x",'Indicator Date'!BJ192)</f>
        <v>2015</v>
      </c>
      <c r="BK192" s="151">
        <f>IF('Indicator Date'!BK192="","x",'Indicator Date'!BK192)</f>
        <v>2017</v>
      </c>
      <c r="BL192" s="151">
        <f>IF('Indicator Date'!BL192="","x",'Indicator Date'!BL192)</f>
        <v>2018</v>
      </c>
      <c r="BM192" s="151">
        <f>IF('Indicator Date'!BM192="","x",'Indicator Date'!BM192)</f>
        <v>2017</v>
      </c>
      <c r="BN192" s="151">
        <f>IF('Indicator Date'!BN192="","x",'Indicator Date'!BN192)</f>
        <v>2015</v>
      </c>
      <c r="BO192" s="151">
        <f>IF('Indicator Date'!BO192="","x",'Indicator Date'!BO192)</f>
        <v>2016</v>
      </c>
      <c r="BP192" s="151">
        <f>IF('Indicator Date'!BP192="","x",'Indicator Date'!BP192)</f>
        <v>2017</v>
      </c>
      <c r="BQ192" s="151">
        <f>IF('Indicator Date'!BQ192="","x",'Indicator Date'!BQ192)</f>
        <v>2014</v>
      </c>
      <c r="BR192" s="151">
        <f>IF('Indicator Date'!BR192="","x",'Indicator Date'!BR192)</f>
        <v>2017</v>
      </c>
      <c r="BS192" s="151">
        <f>IF('Indicator Date'!BS192="","x",'Indicator Date'!BS192)</f>
        <v>2017</v>
      </c>
      <c r="BT192" s="151">
        <f>IF('Indicator Date'!BT192="","x",'Indicator Date'!BT192)</f>
        <v>2014</v>
      </c>
      <c r="BU192" s="151">
        <f>IF('Indicator Date'!BU192="","x",'Indicator Date'!BU192)</f>
        <v>2017</v>
      </c>
      <c r="BV192" s="151">
        <f>IF('Indicator Date'!BV192="","x",'Indicator Date'!BV192)</f>
        <v>2017</v>
      </c>
      <c r="BW192" s="151">
        <f>IF('Indicator Date'!BW192="","x",'Indicator Date'!BW192)</f>
        <v>2017</v>
      </c>
      <c r="BX192" s="151">
        <f>IF('Indicator Date'!BX192="","x",'Indicator Date'!BX192)</f>
        <v>2015</v>
      </c>
      <c r="BY192" s="151">
        <f>IF('Indicator Date'!BY192="","x",'Indicator Date'!BY192)</f>
        <v>2015</v>
      </c>
      <c r="BZ192" s="151" t="str">
        <f>IF('Indicator Date'!BZ192="","x",'Indicator Date'!BZ192)</f>
        <v>2018</v>
      </c>
      <c r="CA192" s="151">
        <f>IF('Indicator Date'!CA192="","x",'Indicator Date'!CA192)</f>
        <v>2019</v>
      </c>
      <c r="CB192" s="151">
        <f>IF('Indicator Date'!CB192="","x",'Indicator Date'!CB192)</f>
        <v>2015</v>
      </c>
    </row>
    <row r="193" spans="1:80" x14ac:dyDescent="0.3">
      <c r="A193" s="123" t="s">
        <v>354</v>
      </c>
      <c r="B193" s="106" t="s">
        <v>353</v>
      </c>
      <c r="C193" s="151">
        <f>IF('Indicator Date'!C193="","x",'Indicator Date'!C193)</f>
        <v>2015</v>
      </c>
      <c r="D193" s="151">
        <f>IF('Indicator Date'!D193="","x",'Indicator Date'!D193)</f>
        <v>2015</v>
      </c>
      <c r="E193" s="151">
        <f>IF('Indicator Date'!E193="","x",'Indicator Date'!E193)</f>
        <v>2015</v>
      </c>
      <c r="F193" s="151">
        <f>IF('Indicator Date'!F193="","x",'Indicator Date'!F193)</f>
        <v>2015</v>
      </c>
      <c r="G193" s="151">
        <f>IF('Indicator Date'!G193="","x",'Indicator Date'!G193)</f>
        <v>2015</v>
      </c>
      <c r="H193" s="151">
        <f>IF('Indicator Date'!H193="","x",'Indicator Date'!H193)</f>
        <v>2015</v>
      </c>
      <c r="I193" s="151">
        <f>IF('Indicator Date'!I193="","x",'Indicator Date'!I193)</f>
        <v>2015</v>
      </c>
      <c r="J193" s="151">
        <f>IF('Indicator Date'!J193="","x",'Indicator Date'!J193)</f>
        <v>2018</v>
      </c>
      <c r="K193" s="151">
        <f>IF('Indicator Date'!K193="","x",'Indicator Date'!K193)</f>
        <v>2018</v>
      </c>
      <c r="L193" s="151">
        <f>IF('Indicator Date'!L193="","x",'Indicator Date'!L193)</f>
        <v>2016</v>
      </c>
      <c r="M193" s="151">
        <f>IF('Indicator Date'!M193="","x",'Indicator Date'!M193)</f>
        <v>2015</v>
      </c>
      <c r="N193" s="151">
        <f>IF('Indicator Date'!N193="","x",'Indicator Date'!N193)</f>
        <v>2015</v>
      </c>
      <c r="O193" s="151">
        <f>IF('Indicator Date'!O193="","x",'Indicator Date'!O193)</f>
        <v>2015</v>
      </c>
      <c r="P193" s="151">
        <f>IF('Indicator Date'!P193="","x",'Indicator Date'!P193)</f>
        <v>2015</v>
      </c>
      <c r="Q193" s="151">
        <f>IF('Indicator Date'!Q193="","x",'Indicator Date'!Q193)</f>
        <v>2010</v>
      </c>
      <c r="R193" s="151">
        <f>IF('Indicator Date'!R193="","x",'Indicator Date'!R193)</f>
        <v>2010</v>
      </c>
      <c r="S193" s="151">
        <f>IF('Indicator Date'!S193="","x",'Indicator Date'!S193)</f>
        <v>2010</v>
      </c>
      <c r="T193" s="151">
        <f>IF('Indicator Date'!T193="","x",'Indicator Date'!T193)</f>
        <v>2010</v>
      </c>
      <c r="U193" s="151">
        <f>IF('Indicator Date'!U193="","x",'Indicator Date'!U193)</f>
        <v>2015</v>
      </c>
      <c r="V193" s="151">
        <f>IF('Indicator Date'!V193="","x",'Indicator Date'!V193)</f>
        <v>2015</v>
      </c>
      <c r="W193" s="151">
        <f>IF('Indicator Date'!W193="","x",'Indicator Date'!W193)</f>
        <v>2015</v>
      </c>
      <c r="X193" s="151">
        <f>IF('Indicator Date'!X193="","x",'Indicator Date'!X193)</f>
        <v>2018</v>
      </c>
      <c r="Y193" s="151">
        <f>IF('Indicator Date'!Y193="","x",'Indicator Date'!Y193)</f>
        <v>2018</v>
      </c>
      <c r="Z193" s="151">
        <f>IF('Indicator Date'!Z193="","x",'Indicator Date'!Z193)</f>
        <v>2018</v>
      </c>
      <c r="AA193" s="151">
        <f>IF('Indicator Date'!AA193="","x",'Indicator Date'!AA193)</f>
        <v>2013</v>
      </c>
      <c r="AB193" s="151">
        <f>IF('Indicator Date'!AB193="","x",'Indicator Date'!AB193)</f>
        <v>2017</v>
      </c>
      <c r="AC193" s="151">
        <f>IF('Indicator Date'!AC193="","x",'Indicator Date'!AC193)</f>
        <v>2017</v>
      </c>
      <c r="AD193" s="151">
        <f>IF('Indicator Date'!AD193="","x",'Indicator Date'!AD193)</f>
        <v>2016</v>
      </c>
      <c r="AE193" s="151">
        <f>IF('Indicator Date'!AE193="","x",'Indicator Date'!AE193)</f>
        <v>2018</v>
      </c>
      <c r="AF193" s="151">
        <f>IF('Indicator Date'!AF193="","x",'Indicator Date'!AF193)</f>
        <v>2016</v>
      </c>
      <c r="AG193" s="151">
        <f>IF('Indicator Date'!AG193="","x",'Indicator Date'!AG193)</f>
        <v>2019</v>
      </c>
      <c r="AH193" s="151">
        <f>IF('Indicator Date'!AH193="","x",'Indicator Date'!AH193)</f>
        <v>2019</v>
      </c>
      <c r="AI193" s="151">
        <f>IF('Indicator Date'!AI193="","x",'Indicator Date'!AI193)</f>
        <v>2019</v>
      </c>
      <c r="AJ193" s="151">
        <f>IF('Indicator Date'!AJ193="","x",'Indicator Date'!AJ193)</f>
        <v>2018</v>
      </c>
      <c r="AK193" s="151">
        <f>IF('Indicator Date'!AK193="","x",'Indicator Date'!AK193)</f>
        <v>2018</v>
      </c>
      <c r="AL193" s="151">
        <f>IF('Indicator Date'!AL193="","x",'Indicator Date'!AL193)</f>
        <v>2017</v>
      </c>
      <c r="AM193" s="151">
        <f>IF('Indicator Date'!AM193="","x",'Indicator Date'!AM193)</f>
        <v>2014</v>
      </c>
      <c r="AN193" s="151">
        <f>IF('Indicator Date'!AN193="","x",'Indicator Date'!AN193)</f>
        <v>2019</v>
      </c>
      <c r="AO193" s="151">
        <f>IF('Indicator Date'!AO193="","x",'Indicator Date'!AO193)</f>
        <v>2016</v>
      </c>
      <c r="AP193" s="151">
        <f>IF('Indicator Date'!AP193="","x",'Indicator Date'!AP193)</f>
        <v>2017</v>
      </c>
      <c r="AQ193" s="151">
        <f>IF('Indicator Date'!AQ193="","x",'Indicator Date'!AQ193)</f>
        <v>2017</v>
      </c>
      <c r="AR193" s="151">
        <f>IF('Indicator Date'!AR193="","x",'Indicator Date'!AR193)</f>
        <v>2018</v>
      </c>
      <c r="AS193" s="151">
        <f>IF('Indicator Date'!AS193="","x",'Indicator Date'!AS193)</f>
        <v>2015</v>
      </c>
      <c r="AT193" s="151">
        <f>IF('Indicator Date'!AT193="","x",'Indicator Date'!AT193)</f>
        <v>2013</v>
      </c>
      <c r="AU193" s="151">
        <f>IF('Indicator Date'!AU193="","x",'Indicator Date'!AU193)</f>
        <v>2017</v>
      </c>
      <c r="AV193" s="151">
        <f>IF('Indicator Date'!AV193="","x",'Indicator Date'!AV193)</f>
        <v>2017</v>
      </c>
      <c r="AW193" s="151">
        <f>IF('Indicator Date'!AW193="","x",'Indicator Date'!AW193)</f>
        <v>2017</v>
      </c>
      <c r="AX193" s="151">
        <f>IF('Indicator Date'!AX193="","x",'Indicator Date'!AX193)</f>
        <v>2017</v>
      </c>
      <c r="AY193" s="151">
        <f>IF('Indicator Date'!AY193="","x",'Indicator Date'!AY193)</f>
        <v>2017</v>
      </c>
      <c r="AZ193" s="151">
        <f>IF('Indicator Date'!AZ193="","x",'Indicator Date'!AZ193)</f>
        <v>2017</v>
      </c>
      <c r="BA193" s="151" t="str">
        <f>IF('Indicator Date'!BA193="","x",'Indicator Date'!BA193)</f>
        <v>2015</v>
      </c>
      <c r="BB193" s="151">
        <f>IF('Indicator Date'!BB193="","x",'Indicator Date'!BB193)</f>
        <v>2017</v>
      </c>
      <c r="BC193" s="151">
        <f>IF('Indicator Date'!BC193="","x",'Indicator Date'!BC193)</f>
        <v>2018</v>
      </c>
      <c r="BD193" s="151">
        <f>IF('Indicator Date'!BD193="","x",'Indicator Date'!BD193)</f>
        <v>2019</v>
      </c>
      <c r="BE193" s="212" t="str">
        <f>IF('Indicator Date'!BE193="","x",YEAR('Indicator Date'!BE193))</f>
        <v>x</v>
      </c>
      <c r="BF193" s="212">
        <f>IF('Indicator Date'!BF193="","x",YEAR('Indicator Date'!BF193))</f>
        <v>2019</v>
      </c>
      <c r="BG193" s="212">
        <f>IF('Indicator Date'!BG193="","x",YEAR('Indicator Date'!BG193))</f>
        <v>2018</v>
      </c>
      <c r="BH193" s="151">
        <f>IF('Indicator Date'!BH193="","x",'Indicator Date'!BH193)</f>
        <v>2018</v>
      </c>
      <c r="BI193" s="151">
        <f>IF('Indicator Date'!BI193="","x",'Indicator Date'!BI193)</f>
        <v>2018</v>
      </c>
      <c r="BJ193" s="151">
        <f>IF('Indicator Date'!BJ193="","x",'Indicator Date'!BJ193)</f>
        <v>2013</v>
      </c>
      <c r="BK193" s="151">
        <f>IF('Indicator Date'!BK193="","x",'Indicator Date'!BK193)</f>
        <v>2017</v>
      </c>
      <c r="BL193" s="151">
        <f>IF('Indicator Date'!BL193="","x",'Indicator Date'!BL193)</f>
        <v>2018</v>
      </c>
      <c r="BM193" s="151">
        <f>IF('Indicator Date'!BM193="","x",'Indicator Date'!BM193)</f>
        <v>2017</v>
      </c>
      <c r="BN193" s="151">
        <f>IF('Indicator Date'!BN193="","x",'Indicator Date'!BN193)</f>
        <v>2015</v>
      </c>
      <c r="BO193" s="151">
        <f>IF('Indicator Date'!BO193="","x",'Indicator Date'!BO193)</f>
        <v>2016</v>
      </c>
      <c r="BP193" s="151">
        <f>IF('Indicator Date'!BP193="","x",'Indicator Date'!BP193)</f>
        <v>2017</v>
      </c>
      <c r="BQ193" s="151">
        <f>IF('Indicator Date'!BQ193="","x",'Indicator Date'!BQ193)</f>
        <v>2014</v>
      </c>
      <c r="BR193" s="151">
        <f>IF('Indicator Date'!BR193="","x",'Indicator Date'!BR193)</f>
        <v>2017</v>
      </c>
      <c r="BS193" s="151">
        <f>IF('Indicator Date'!BS193="","x",'Indicator Date'!BS193)</f>
        <v>2017</v>
      </c>
      <c r="BT193" s="151">
        <f>IF('Indicator Date'!BT193="","x",'Indicator Date'!BT193)</f>
        <v>2016</v>
      </c>
      <c r="BU193" s="151">
        <f>IF('Indicator Date'!BU193="","x",'Indicator Date'!BU193)</f>
        <v>2017</v>
      </c>
      <c r="BV193" s="151">
        <f>IF('Indicator Date'!BV193="","x",'Indicator Date'!BV193)</f>
        <v>2017</v>
      </c>
      <c r="BW193" s="151">
        <f>IF('Indicator Date'!BW193="","x",'Indicator Date'!BW193)</f>
        <v>2017</v>
      </c>
      <c r="BX193" s="151">
        <f>IF('Indicator Date'!BX193="","x",'Indicator Date'!BX193)</f>
        <v>2016</v>
      </c>
      <c r="BY193" s="151">
        <f>IF('Indicator Date'!BY193="","x",'Indicator Date'!BY193)</f>
        <v>2015</v>
      </c>
      <c r="BZ193" s="151" t="str">
        <f>IF('Indicator Date'!BZ193="","x",'Indicator Date'!BZ193)</f>
        <v>2018</v>
      </c>
      <c r="CA193" s="151">
        <f>IF('Indicator Date'!CA193="","x",'Indicator Date'!CA193)</f>
        <v>2019</v>
      </c>
      <c r="CB193" s="151">
        <f>IF('Indicator Date'!CB193="","x",'Indicator Date'!CB193)</f>
        <v>2015</v>
      </c>
    </row>
    <row r="194" spans="1:80" x14ac:dyDescent="0.3">
      <c r="A194" s="123" t="s">
        <v>356</v>
      </c>
      <c r="B194" s="106" t="s">
        <v>355</v>
      </c>
      <c r="C194" s="151">
        <f>IF('Indicator Date'!C194="","x",'Indicator Date'!C194)</f>
        <v>2015</v>
      </c>
      <c r="D194" s="151">
        <f>IF('Indicator Date'!D194="","x",'Indicator Date'!D194)</f>
        <v>2015</v>
      </c>
      <c r="E194" s="151">
        <f>IF('Indicator Date'!E194="","x",'Indicator Date'!E194)</f>
        <v>2015</v>
      </c>
      <c r="F194" s="151">
        <f>IF('Indicator Date'!F194="","x",'Indicator Date'!F194)</f>
        <v>2015</v>
      </c>
      <c r="G194" s="151">
        <f>IF('Indicator Date'!G194="","x",'Indicator Date'!G194)</f>
        <v>2015</v>
      </c>
      <c r="H194" s="151">
        <f>IF('Indicator Date'!H194="","x",'Indicator Date'!H194)</f>
        <v>2015</v>
      </c>
      <c r="I194" s="151">
        <f>IF('Indicator Date'!I194="","x",'Indicator Date'!I194)</f>
        <v>2015</v>
      </c>
      <c r="J194" s="151">
        <f>IF('Indicator Date'!J194="","x",'Indicator Date'!J194)</f>
        <v>2018</v>
      </c>
      <c r="K194" s="151">
        <f>IF('Indicator Date'!K194="","x",'Indicator Date'!K194)</f>
        <v>2018</v>
      </c>
      <c r="L194" s="151">
        <f>IF('Indicator Date'!L194="","x",'Indicator Date'!L194)</f>
        <v>2016</v>
      </c>
      <c r="M194" s="151">
        <f>IF('Indicator Date'!M194="","x",'Indicator Date'!M194)</f>
        <v>2015</v>
      </c>
      <c r="N194" s="151">
        <f>IF('Indicator Date'!N194="","x",'Indicator Date'!N194)</f>
        <v>2015</v>
      </c>
      <c r="O194" s="151">
        <f>IF('Indicator Date'!O194="","x",'Indicator Date'!O194)</f>
        <v>2015</v>
      </c>
      <c r="P194" s="151">
        <f>IF('Indicator Date'!P194="","x",'Indicator Date'!P194)</f>
        <v>2015</v>
      </c>
      <c r="Q194" s="151">
        <f>IF('Indicator Date'!Q194="","x",'Indicator Date'!Q194)</f>
        <v>2010</v>
      </c>
      <c r="R194" s="151">
        <f>IF('Indicator Date'!R194="","x",'Indicator Date'!R194)</f>
        <v>2010</v>
      </c>
      <c r="S194" s="151">
        <f>IF('Indicator Date'!S194="","x",'Indicator Date'!S194)</f>
        <v>2010</v>
      </c>
      <c r="T194" s="151">
        <f>IF('Indicator Date'!T194="","x",'Indicator Date'!T194)</f>
        <v>2010</v>
      </c>
      <c r="U194" s="151">
        <f>IF('Indicator Date'!U194="","x",'Indicator Date'!U194)</f>
        <v>2015</v>
      </c>
      <c r="V194" s="151">
        <f>IF('Indicator Date'!V194="","x",'Indicator Date'!V194)</f>
        <v>2015</v>
      </c>
      <c r="W194" s="151">
        <f>IF('Indicator Date'!W194="","x",'Indicator Date'!W194)</f>
        <v>2015</v>
      </c>
      <c r="X194" s="151">
        <f>IF('Indicator Date'!X194="","x",'Indicator Date'!X194)</f>
        <v>2018</v>
      </c>
      <c r="Y194" s="151">
        <f>IF('Indicator Date'!Y194="","x",'Indicator Date'!Y194)</f>
        <v>2018</v>
      </c>
      <c r="Z194" s="151">
        <f>IF('Indicator Date'!Z194="","x",'Indicator Date'!Z194)</f>
        <v>2018</v>
      </c>
      <c r="AA194" s="151">
        <f>IF('Indicator Date'!AA194="","x",'Indicator Date'!AA194)</f>
        <v>2015</v>
      </c>
      <c r="AB194" s="151">
        <f>IF('Indicator Date'!AB194="","x",'Indicator Date'!AB194)</f>
        <v>2017</v>
      </c>
      <c r="AC194" s="151">
        <f>IF('Indicator Date'!AC194="","x",'Indicator Date'!AC194)</f>
        <v>2017</v>
      </c>
      <c r="AD194" s="151">
        <f>IF('Indicator Date'!AD194="","x",'Indicator Date'!AD194)</f>
        <v>2018</v>
      </c>
      <c r="AE194" s="151">
        <f>IF('Indicator Date'!AE194="","x",'Indicator Date'!AE194)</f>
        <v>2018</v>
      </c>
      <c r="AF194" s="151">
        <f>IF('Indicator Date'!AF194="","x",'Indicator Date'!AF194)</f>
        <v>2016</v>
      </c>
      <c r="AG194" s="151">
        <f>IF('Indicator Date'!AG194="","x",'Indicator Date'!AG194)</f>
        <v>2019</v>
      </c>
      <c r="AH194" s="151">
        <f>IF('Indicator Date'!AH194="","x",'Indicator Date'!AH194)</f>
        <v>2019</v>
      </c>
      <c r="AI194" s="151">
        <f>IF('Indicator Date'!AI194="","x",'Indicator Date'!AI194)</f>
        <v>2019</v>
      </c>
      <c r="AJ194" s="151">
        <f>IF('Indicator Date'!AJ194="","x",'Indicator Date'!AJ194)</f>
        <v>2018</v>
      </c>
      <c r="AK194" s="151">
        <f>IF('Indicator Date'!AK194="","x",'Indicator Date'!AK194)</f>
        <v>2018</v>
      </c>
      <c r="AL194" s="151">
        <f>IF('Indicator Date'!AL194="","x",'Indicator Date'!AL194)</f>
        <v>2017</v>
      </c>
      <c r="AM194" s="151">
        <f>IF('Indicator Date'!AM194="","x",'Indicator Date'!AM194)</f>
        <v>2015</v>
      </c>
      <c r="AN194" s="151">
        <f>IF('Indicator Date'!AN194="","x",'Indicator Date'!AN194)</f>
        <v>2019</v>
      </c>
      <c r="AO194" s="151">
        <f>IF('Indicator Date'!AO194="","x",'Indicator Date'!AO194)</f>
        <v>2016</v>
      </c>
      <c r="AP194" s="151">
        <f>IF('Indicator Date'!AP194="","x",'Indicator Date'!AP194)</f>
        <v>2017</v>
      </c>
      <c r="AQ194" s="151">
        <f>IF('Indicator Date'!AQ194="","x",'Indicator Date'!AQ194)</f>
        <v>2017</v>
      </c>
      <c r="AR194" s="151">
        <f>IF('Indicator Date'!AR194="","x",'Indicator Date'!AR194)</f>
        <v>2018</v>
      </c>
      <c r="AS194" s="151">
        <f>IF('Indicator Date'!AS194="","x",'Indicator Date'!AS194)</f>
        <v>2015</v>
      </c>
      <c r="AT194" s="151">
        <f>IF('Indicator Date'!AT194="","x",'Indicator Date'!AT194)</f>
        <v>2014</v>
      </c>
      <c r="AU194" s="151">
        <f>IF('Indicator Date'!AU194="","x",'Indicator Date'!AU194)</f>
        <v>2017</v>
      </c>
      <c r="AV194" s="151">
        <f>IF('Indicator Date'!AV194="","x",'Indicator Date'!AV194)</f>
        <v>2017</v>
      </c>
      <c r="AW194" s="151">
        <f>IF('Indicator Date'!AW194="","x",'Indicator Date'!AW194)</f>
        <v>2017</v>
      </c>
      <c r="AX194" s="151">
        <f>IF('Indicator Date'!AX194="","x",'Indicator Date'!AX194)</f>
        <v>2017</v>
      </c>
      <c r="AY194" s="151">
        <f>IF('Indicator Date'!AY194="","x",'Indicator Date'!AY194)</f>
        <v>2017</v>
      </c>
      <c r="AZ194" s="151">
        <f>IF('Indicator Date'!AZ194="","x",'Indicator Date'!AZ194)</f>
        <v>2017</v>
      </c>
      <c r="BA194" s="151" t="str">
        <f>IF('Indicator Date'!BA194="","x",'Indicator Date'!BA194)</f>
        <v>2011</v>
      </c>
      <c r="BB194" s="151">
        <f>IF('Indicator Date'!BB194="","x",'Indicator Date'!BB194)</f>
        <v>2017</v>
      </c>
      <c r="BC194" s="151">
        <f>IF('Indicator Date'!BC194="","x",'Indicator Date'!BC194)</f>
        <v>2018</v>
      </c>
      <c r="BD194" s="151">
        <f>IF('Indicator Date'!BD194="","x",'Indicator Date'!BD194)</f>
        <v>2019</v>
      </c>
      <c r="BE194" s="212" t="str">
        <f>IF('Indicator Date'!BE194="","x",YEAR('Indicator Date'!BE194))</f>
        <v>x</v>
      </c>
      <c r="BF194" s="212">
        <f>IF('Indicator Date'!BF194="","x",YEAR('Indicator Date'!BF194))</f>
        <v>2019</v>
      </c>
      <c r="BG194" s="212">
        <f>IF('Indicator Date'!BG194="","x",YEAR('Indicator Date'!BG194))</f>
        <v>2018</v>
      </c>
      <c r="BH194" s="151">
        <f>IF('Indicator Date'!BH194="","x",'Indicator Date'!BH194)</f>
        <v>2018</v>
      </c>
      <c r="BI194" s="151">
        <f>IF('Indicator Date'!BI194="","x",'Indicator Date'!BI194)</f>
        <v>2018</v>
      </c>
      <c r="BJ194" s="151">
        <f>IF('Indicator Date'!BJ194="","x",'Indicator Date'!BJ194)</f>
        <v>2015</v>
      </c>
      <c r="BK194" s="151">
        <f>IF('Indicator Date'!BK194="","x",'Indicator Date'!BK194)</f>
        <v>2017</v>
      </c>
      <c r="BL194" s="151">
        <f>IF('Indicator Date'!BL194="","x",'Indicator Date'!BL194)</f>
        <v>2018</v>
      </c>
      <c r="BM194" s="151">
        <f>IF('Indicator Date'!BM194="","x",'Indicator Date'!BM194)</f>
        <v>2017</v>
      </c>
      <c r="BN194" s="151">
        <f>IF('Indicator Date'!BN194="","x",'Indicator Date'!BN194)</f>
        <v>2015</v>
      </c>
      <c r="BO194" s="151">
        <f>IF('Indicator Date'!BO194="","x",'Indicator Date'!BO194)</f>
        <v>2016</v>
      </c>
      <c r="BP194" s="151">
        <f>IF('Indicator Date'!BP194="","x",'Indicator Date'!BP194)</f>
        <v>2017</v>
      </c>
      <c r="BQ194" s="151">
        <f>IF('Indicator Date'!BQ194="","x",'Indicator Date'!BQ194)</f>
        <v>2014</v>
      </c>
      <c r="BR194" s="151">
        <f>IF('Indicator Date'!BR194="","x",'Indicator Date'!BR194)</f>
        <v>2017</v>
      </c>
      <c r="BS194" s="151">
        <f>IF('Indicator Date'!BS194="","x",'Indicator Date'!BS194)</f>
        <v>2017</v>
      </c>
      <c r="BT194" s="151">
        <f>IF('Indicator Date'!BT194="","x",'Indicator Date'!BT194)</f>
        <v>2014</v>
      </c>
      <c r="BU194" s="151">
        <f>IF('Indicator Date'!BU194="","x",'Indicator Date'!BU194)</f>
        <v>2017</v>
      </c>
      <c r="BV194" s="151">
        <f>IF('Indicator Date'!BV194="","x",'Indicator Date'!BV194)</f>
        <v>2017</v>
      </c>
      <c r="BW194" s="151">
        <f>IF('Indicator Date'!BW194="","x",'Indicator Date'!BW194)</f>
        <v>2017</v>
      </c>
      <c r="BX194" s="151">
        <f>IF('Indicator Date'!BX194="","x",'Indicator Date'!BX194)</f>
        <v>2016</v>
      </c>
      <c r="BY194" s="151">
        <f>IF('Indicator Date'!BY194="","x",'Indicator Date'!BY194)</f>
        <v>2015</v>
      </c>
      <c r="BZ194" s="151" t="str">
        <f>IF('Indicator Date'!BZ194="","x",'Indicator Date'!BZ194)</f>
        <v>2018</v>
      </c>
      <c r="CA194" s="151">
        <f>IF('Indicator Date'!CA194="","x",'Indicator Date'!CA194)</f>
        <v>2019</v>
      </c>
      <c r="CB194" s="151">
        <f>IF('Indicator Date'!CB194="","x",'Indicator Date'!CB194)</f>
        <v>2015</v>
      </c>
    </row>
  </sheetData>
  <mergeCells count="1">
    <mergeCell ref="AY1:CB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Home</vt:lpstr>
      <vt:lpstr>Table of Contents</vt:lpstr>
      <vt:lpstr>INFORM Epi 2020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'INFORM Epi 2020 (a-z)'!_FilterDatabase</vt:lpstr>
      <vt:lpstr>'Imputed and missing data hidden'!Print_Area</vt:lpstr>
      <vt:lpstr>'INFORM Epi 2020 (a-z)'!Print_Area</vt:lpstr>
      <vt:lpstr>'Imputed and missing data hidden'!Print_Titles</vt:lpstr>
      <vt:lpstr>'INFORM Epi 2020 (a-z)'!Print_Titles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2019-07-10T15:25:37Z</cp:lastPrinted>
  <dcterms:created xsi:type="dcterms:W3CDTF">2013-01-24T09:37:59Z</dcterms:created>
  <dcterms:modified xsi:type="dcterms:W3CDTF">2020-03-30T08:01:27Z</dcterms:modified>
</cp:coreProperties>
</file>